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3.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4.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9585" yWindow="-15" windowWidth="9630" windowHeight="10920" tabRatio="851" activeTab="4"/>
  </bookViews>
  <sheets>
    <sheet name="Data Sheet" sheetId="1" r:id="rId1"/>
    <sheet name="Cover" sheetId="3" r:id="rId2"/>
    <sheet name="Comments" sheetId="4" r:id="rId3"/>
    <sheet name="Gen Inst" sheetId="5" r:id="rId4"/>
    <sheet name="Table" sheetId="6" r:id="rId5"/>
    <sheet name="101" sheetId="7" r:id="rId6"/>
    <sheet name="102" sheetId="8" r:id="rId7"/>
    <sheet name="103" sheetId="9" r:id="rId8"/>
    <sheet name="104105" sheetId="10" r:id="rId9"/>
    <sheet name="104A" sheetId="76" r:id="rId10"/>
    <sheet name="106107" sheetId="11" r:id="rId11"/>
    <sheet name="108109" sheetId="12" r:id="rId12"/>
    <sheet name="110113" sheetId="161" r:id="rId13"/>
    <sheet name="114117" sheetId="162" r:id="rId14"/>
    <sheet name="118119" sheetId="163" r:id="rId15"/>
    <sheet name="120121" sheetId="167" r:id="rId16"/>
    <sheet name="122123" sheetId="165" r:id="rId17"/>
    <sheet name="200201" sheetId="88" r:id="rId18"/>
    <sheet name="202203" sheetId="19" r:id="rId19"/>
    <sheet name="204207" sheetId="20" r:id="rId20"/>
    <sheet name="213" sheetId="21" r:id="rId21"/>
    <sheet name="214" sheetId="22" r:id="rId22"/>
    <sheet name="216" sheetId="89" r:id="rId23"/>
    <sheet name="217" sheetId="134" r:id="rId24"/>
    <sheet name="218" sheetId="160" r:id="rId25"/>
    <sheet name="219" sheetId="26" r:id="rId26"/>
    <sheet name="221" sheetId="98" r:id="rId27"/>
    <sheet name="224225" sheetId="28" r:id="rId28"/>
    <sheet name="227" sheetId="29" r:id="rId29"/>
    <sheet name="228229" sheetId="30" r:id="rId30"/>
    <sheet name="230" sheetId="31" r:id="rId31"/>
    <sheet name="232" sheetId="137" r:id="rId32"/>
    <sheet name="233" sheetId="116" r:id="rId33"/>
    <sheet name="234" sheetId="152" r:id="rId34"/>
    <sheet name="250251" sheetId="35" r:id="rId35"/>
    <sheet name="252" sheetId="36" r:id="rId36"/>
    <sheet name="253" sheetId="133" r:id="rId37"/>
    <sheet name="254" sheetId="82" r:id="rId38"/>
    <sheet name="256257" sheetId="39" r:id="rId39"/>
    <sheet name="261" sheetId="153" r:id="rId40"/>
    <sheet name="262-263" sheetId="171" r:id="rId41"/>
    <sheet name="266267" sheetId="159" r:id="rId42"/>
    <sheet name="269" sheetId="117" r:id="rId43"/>
    <sheet name="272273" sheetId="44" r:id="rId44"/>
    <sheet name="274275" sheetId="157" r:id="rId45"/>
    <sheet name="276277" sheetId="158" r:id="rId46"/>
    <sheet name="278" sheetId="138" r:id="rId47"/>
    <sheet name="300301" sheetId="48" r:id="rId48"/>
    <sheet name="304" sheetId="49" r:id="rId49"/>
    <sheet name="310311" sheetId="50" r:id="rId50"/>
    <sheet name="320323" sheetId="51" r:id="rId51"/>
    <sheet name="326327" sheetId="52" r:id="rId52"/>
    <sheet name="328330" sheetId="53" r:id="rId53"/>
    <sheet name="332" sheetId="54" r:id="rId54"/>
    <sheet name="335" sheetId="97" r:id="rId55"/>
    <sheet name="336" sheetId="56" r:id="rId56"/>
    <sheet name="337" sheetId="57" r:id="rId57"/>
    <sheet name="340" sheetId="109" r:id="rId58"/>
    <sheet name="350351" sheetId="118" r:id="rId59"/>
    <sheet name="352353" sheetId="132" r:id="rId60"/>
    <sheet name="354355" sheetId="172" r:id="rId61"/>
    <sheet name="356" sheetId="62" r:id="rId62"/>
    <sheet name="401" sheetId="63" r:id="rId63"/>
    <sheet name="402403" sheetId="64" r:id="rId64"/>
    <sheet name="406407" sheetId="65" r:id="rId65"/>
    <sheet name="408409" sheetId="66" r:id="rId66"/>
    <sheet name="410411" sheetId="67" r:id="rId67"/>
    <sheet name="422423" sheetId="68" r:id="rId68"/>
    <sheet name="424425" sheetId="69" r:id="rId69"/>
    <sheet name="426427" sheetId="70" r:id="rId70"/>
    <sheet name="429" sheetId="71" r:id="rId71"/>
    <sheet name="430" sheetId="72" r:id="rId72"/>
    <sheet name="431" sheetId="73" r:id="rId73"/>
    <sheet name="450" sheetId="74" r:id="rId74"/>
    <sheet name="BOOK" sheetId="75" r:id="rId75"/>
  </sheets>
  <externalReferences>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 r:id="rId176"/>
    <externalReference r:id="rId177"/>
    <externalReference r:id="rId178"/>
    <externalReference r:id="rId179"/>
    <externalReference r:id="rId180"/>
    <externalReference r:id="rId181"/>
    <externalReference r:id="rId182"/>
    <externalReference r:id="rId183"/>
    <externalReference r:id="rId184"/>
    <externalReference r:id="rId185"/>
    <externalReference r:id="rId186"/>
    <externalReference r:id="rId187"/>
    <externalReference r:id="rId188"/>
    <externalReference r:id="rId189"/>
    <externalReference r:id="rId190"/>
    <externalReference r:id="rId191"/>
    <externalReference r:id="rId192"/>
    <externalReference r:id="rId193"/>
    <externalReference r:id="rId194"/>
    <externalReference r:id="rId195"/>
    <externalReference r:id="rId196"/>
    <externalReference r:id="rId197"/>
    <externalReference r:id="rId198"/>
    <externalReference r:id="rId199"/>
    <externalReference r:id="rId200"/>
    <externalReference r:id="rId201"/>
    <externalReference r:id="rId202"/>
    <externalReference r:id="rId203"/>
    <externalReference r:id="rId204"/>
    <externalReference r:id="rId205"/>
    <externalReference r:id="rId206"/>
    <externalReference r:id="rId207"/>
    <externalReference r:id="rId208"/>
  </externalReferences>
  <definedNames>
    <definedName name="\A" localSheetId="22">#REF!</definedName>
    <definedName name="\A" localSheetId="31">#REF!</definedName>
    <definedName name="\A" localSheetId="32">#REF!</definedName>
    <definedName name="\A" localSheetId="42">#REF!</definedName>
    <definedName name="\A" localSheetId="46">#REF!</definedName>
    <definedName name="\A" localSheetId="59">#REF!</definedName>
    <definedName name="\A">#REF!</definedName>
    <definedName name="\B" localSheetId="22">'[1]My Worksheet'!#REF!</definedName>
    <definedName name="\B" localSheetId="31">'[1]My Worksheet'!#REF!</definedName>
    <definedName name="\B" localSheetId="32">'[1]My Worksheet'!#REF!</definedName>
    <definedName name="\B" localSheetId="42">'[1]My Worksheet'!#REF!</definedName>
    <definedName name="\B" localSheetId="46">'[1]My Worksheet'!#REF!</definedName>
    <definedName name="\B" localSheetId="59">'[1]My Worksheet'!#REF!</definedName>
    <definedName name="\B">'[1]My Worksheet'!#REF!</definedName>
    <definedName name="\C" localSheetId="22">#REF!</definedName>
    <definedName name="\C" localSheetId="31">#REF!</definedName>
    <definedName name="\C" localSheetId="32">#REF!</definedName>
    <definedName name="\C" localSheetId="42">#REF!</definedName>
    <definedName name="\C" localSheetId="46">#REF!</definedName>
    <definedName name="\C" localSheetId="59">#REF!</definedName>
    <definedName name="\C">#REF!</definedName>
    <definedName name="\D" localSheetId="22">'[1]My Worksheet'!#REF!</definedName>
    <definedName name="\D" localSheetId="31">'[1]My Worksheet'!#REF!</definedName>
    <definedName name="\D" localSheetId="32">'[1]My Worksheet'!#REF!</definedName>
    <definedName name="\D" localSheetId="42">'[1]My Worksheet'!#REF!</definedName>
    <definedName name="\D" localSheetId="46">'[1]My Worksheet'!#REF!</definedName>
    <definedName name="\D" localSheetId="59">'[1]My Worksheet'!#REF!</definedName>
    <definedName name="\D">'[1]My Worksheet'!#REF!</definedName>
    <definedName name="\E" localSheetId="22">#REF!</definedName>
    <definedName name="\E" localSheetId="31">#REF!</definedName>
    <definedName name="\E" localSheetId="32">#REF!</definedName>
    <definedName name="\E" localSheetId="42">#REF!</definedName>
    <definedName name="\E" localSheetId="46">#REF!</definedName>
    <definedName name="\E" localSheetId="59">#REF!</definedName>
    <definedName name="\E">#REF!</definedName>
    <definedName name="\G" localSheetId="22">#REF!</definedName>
    <definedName name="\G" localSheetId="31">#REF!</definedName>
    <definedName name="\G" localSheetId="32">#REF!</definedName>
    <definedName name="\G" localSheetId="42">#REF!</definedName>
    <definedName name="\G" localSheetId="46">#REF!</definedName>
    <definedName name="\G" localSheetId="59">#REF!</definedName>
    <definedName name="\G">#REF!</definedName>
    <definedName name="\J" localSheetId="22">#REF!</definedName>
    <definedName name="\J" localSheetId="31">#REF!</definedName>
    <definedName name="\J" localSheetId="32">#REF!</definedName>
    <definedName name="\J" localSheetId="42">#REF!</definedName>
    <definedName name="\J" localSheetId="46">#REF!</definedName>
    <definedName name="\J" localSheetId="59">#REF!</definedName>
    <definedName name="\J">#REF!</definedName>
    <definedName name="\K" localSheetId="15">'[2]PAGE 7'!#REF!</definedName>
    <definedName name="\K" localSheetId="59">'[2]PAGE 7'!#REF!</definedName>
    <definedName name="\K">'[2]PAGE 7'!#REF!</definedName>
    <definedName name="\L" localSheetId="22">#REF!</definedName>
    <definedName name="\L" localSheetId="31">#REF!</definedName>
    <definedName name="\L" localSheetId="32">#REF!</definedName>
    <definedName name="\L" localSheetId="42">#REF!</definedName>
    <definedName name="\L" localSheetId="46">#REF!</definedName>
    <definedName name="\L" localSheetId="59">#REF!</definedName>
    <definedName name="\L">#REF!</definedName>
    <definedName name="\M" localSheetId="22">#REF!</definedName>
    <definedName name="\M" localSheetId="31">#REF!</definedName>
    <definedName name="\M" localSheetId="32">#REF!</definedName>
    <definedName name="\M" localSheetId="42">#REF!</definedName>
    <definedName name="\M" localSheetId="46">#REF!</definedName>
    <definedName name="\M" localSheetId="59">#REF!</definedName>
    <definedName name="\M">#REF!</definedName>
    <definedName name="\N" localSheetId="22">#REF!</definedName>
    <definedName name="\N" localSheetId="31">#REF!</definedName>
    <definedName name="\N" localSheetId="32">#REF!</definedName>
    <definedName name="\N" localSheetId="42">#REF!</definedName>
    <definedName name="\N" localSheetId="46">#REF!</definedName>
    <definedName name="\N" localSheetId="59">#REF!</definedName>
    <definedName name="\N">#REF!</definedName>
    <definedName name="\O" localSheetId="22">#REF!</definedName>
    <definedName name="\O" localSheetId="31">#REF!</definedName>
    <definedName name="\O" localSheetId="32">#REF!</definedName>
    <definedName name="\O" localSheetId="42">#REF!</definedName>
    <definedName name="\O" localSheetId="46">#REF!</definedName>
    <definedName name="\O" localSheetId="59">#REF!</definedName>
    <definedName name="\O">#REF!</definedName>
    <definedName name="\P" localSheetId="22">#REF!</definedName>
    <definedName name="\P" localSheetId="31">#REF!</definedName>
    <definedName name="\P" localSheetId="32">#REF!</definedName>
    <definedName name="\P" localSheetId="42">#REF!</definedName>
    <definedName name="\P" localSheetId="46">#REF!</definedName>
    <definedName name="\P" localSheetId="59">#REF!</definedName>
    <definedName name="\P">#REF!</definedName>
    <definedName name="\R" localSheetId="22">#REF!</definedName>
    <definedName name="\R" localSheetId="31">#REF!</definedName>
    <definedName name="\R" localSheetId="32">#REF!</definedName>
    <definedName name="\R" localSheetId="42">#REF!</definedName>
    <definedName name="\R" localSheetId="46">#REF!</definedName>
    <definedName name="\R" localSheetId="59">#REF!</definedName>
    <definedName name="\R">#REF!</definedName>
    <definedName name="\S" localSheetId="15">[3]Sides!#REF!</definedName>
    <definedName name="\S" localSheetId="22">[3]Sides!#REF!</definedName>
    <definedName name="\S" localSheetId="31">[3]Sides!#REF!</definedName>
    <definedName name="\S" localSheetId="32">[3]Sides!#REF!</definedName>
    <definedName name="\S" localSheetId="42">[3]Sides!#REF!</definedName>
    <definedName name="\S" localSheetId="46">[3]Sides!#REF!</definedName>
    <definedName name="\S" localSheetId="59">[3]Sides!#REF!</definedName>
    <definedName name="\S">[3]Sides!#REF!</definedName>
    <definedName name="\T" localSheetId="15">[4]CGA!#REF!</definedName>
    <definedName name="\T" localSheetId="59">[4]CGA!#REF!</definedName>
    <definedName name="\T">[4]CGA!#REF!</definedName>
    <definedName name="\V" localSheetId="15">'[5]Var. Anal.'!#REF!</definedName>
    <definedName name="\V" localSheetId="59">'[5]Var. Anal.'!#REF!</definedName>
    <definedName name="\V">'[5]Var. Anal.'!#REF!</definedName>
    <definedName name="\W" localSheetId="22">#REF!</definedName>
    <definedName name="\W" localSheetId="31">#REF!</definedName>
    <definedName name="\W" localSheetId="32">#REF!</definedName>
    <definedName name="\W" localSheetId="42">#REF!</definedName>
    <definedName name="\W" localSheetId="46">#REF!</definedName>
    <definedName name="\W" localSheetId="59">#REF!</definedName>
    <definedName name="\W">#REF!</definedName>
    <definedName name="\Z" localSheetId="59">#REF!</definedName>
    <definedName name="\Z">#REF!</definedName>
    <definedName name="________________________BUV2" localSheetId="59">#REF!</definedName>
    <definedName name="________________________BUV2">#REF!</definedName>
    <definedName name="________________________SEG2" localSheetId="59">#REF!</definedName>
    <definedName name="________________________SEG2">#REF!</definedName>
    <definedName name="_______________________BUV2" localSheetId="59">#REF!</definedName>
    <definedName name="_______________________BUV2">#REF!</definedName>
    <definedName name="_______________________SEG2" localSheetId="59">#REF!</definedName>
    <definedName name="_______________________SEG2">#REF!</definedName>
    <definedName name="______________________BUV2" localSheetId="15">'[6]Rpt 6256 as of Jan 11'!#REF!</definedName>
    <definedName name="______________________BUV2" localSheetId="59">'[6]Rpt 6256 as of Jan 11'!#REF!</definedName>
    <definedName name="______________________BUV2">'[6]Rpt 6256 as of Jan 11'!#REF!</definedName>
    <definedName name="______________________SEG2" localSheetId="15">'[6]Rpt 6256 as of Jan 11'!#REF!</definedName>
    <definedName name="______________________SEG2" localSheetId="59">'[6]Rpt 6256 as of Jan 11'!#REF!</definedName>
    <definedName name="______________________SEG2">'[6]Rpt 6256 as of Jan 11'!#REF!</definedName>
    <definedName name="_____________________BUV2" localSheetId="59">#REF!</definedName>
    <definedName name="_____________________BUV2">#REF!</definedName>
    <definedName name="_____________________SEG2" localSheetId="59">#REF!</definedName>
    <definedName name="_____________________SEG2">#REF!</definedName>
    <definedName name="____________________BUV2" localSheetId="15">'[6]Rpt 6256 as of Jan 11'!#REF!</definedName>
    <definedName name="____________________BUV2" localSheetId="59">'[6]Rpt 6256 as of Jan 11'!#REF!</definedName>
    <definedName name="____________________BUV2">'[6]Rpt 6256 as of Jan 11'!#REF!</definedName>
    <definedName name="____________________SEG2" localSheetId="15">'[6]Rpt 6256 as of Jan 11'!#REF!</definedName>
    <definedName name="____________________SEG2" localSheetId="59">'[6]Rpt 6256 as of Jan 11'!#REF!</definedName>
    <definedName name="____________________SEG2">'[6]Rpt 6256 as of Jan 11'!#REF!</definedName>
    <definedName name="___________________BUV2" localSheetId="15">'[7]6865 June 2012'!#REF!</definedName>
    <definedName name="___________________BUV2" localSheetId="59">'[7]6865 June 2012'!#REF!</definedName>
    <definedName name="___________________BUV2">'[7]6865 June 2012'!#REF!</definedName>
    <definedName name="___________________SEG2" localSheetId="15">'[7]6865 June 2012'!#REF!</definedName>
    <definedName name="___________________SEG2" localSheetId="59">'[7]6865 June 2012'!#REF!</definedName>
    <definedName name="___________________SEG2">'[7]6865 June 2012'!#REF!</definedName>
    <definedName name="__________________BUV2" localSheetId="15">'[6]Rpt 6256 as of Jan 11'!#REF!</definedName>
    <definedName name="__________________BUV2" localSheetId="59">'[6]Rpt 6256 as of Jan 11'!#REF!</definedName>
    <definedName name="__________________BUV2">'[6]Rpt 6256 as of Jan 11'!#REF!</definedName>
    <definedName name="__________________SEG2" localSheetId="15">'[6]Rpt 6256 as of Jan 11'!#REF!</definedName>
    <definedName name="__________________SEG2" localSheetId="59">'[6]Rpt 6256 as of Jan 11'!#REF!</definedName>
    <definedName name="__________________SEG2">'[6]Rpt 6256 as of Jan 11'!#REF!</definedName>
    <definedName name="_________________BUV2" localSheetId="15">'[8]CN to CD check'!#REF!</definedName>
    <definedName name="_________________BUV2" localSheetId="59">'[8]CN to CD check'!#REF!</definedName>
    <definedName name="_________________BUV2">'[8]CN to CD check'!#REF!</definedName>
    <definedName name="_________________SEG2" localSheetId="15">'[8]CN to CD check'!#REF!</definedName>
    <definedName name="_________________SEG2" localSheetId="59">'[8]CN to CD check'!#REF!</definedName>
    <definedName name="_________________SEG2">'[8]CN to CD check'!#REF!</definedName>
    <definedName name="________________BUV2" localSheetId="59">#REF!</definedName>
    <definedName name="________________BUV2">#REF!</definedName>
    <definedName name="________________SEG2" localSheetId="59">#REF!</definedName>
    <definedName name="________________SEG2">#REF!</definedName>
    <definedName name="_______________BUV2" localSheetId="59">#REF!</definedName>
    <definedName name="_______________BUV2">#REF!</definedName>
    <definedName name="_______________SEG2" localSheetId="59">#REF!</definedName>
    <definedName name="_______________SEG2">#REF!</definedName>
    <definedName name="______________BUV2">'[9]PS 6200'!$C$341</definedName>
    <definedName name="______________SEG2">'[9]PS 6200'!$B$342</definedName>
    <definedName name="_____________BUV2">'[10]PS 6200 - MAR12'!$C$341</definedName>
    <definedName name="_____________SEG2">'[10]PS 6200 - MAR12'!$B$342</definedName>
    <definedName name="____________BUV2" localSheetId="59">'[11]BS 6865'!#REF!</definedName>
    <definedName name="____________BUV2">'[11]BS 6865'!#REF!</definedName>
    <definedName name="____________SEG2" localSheetId="59">'[11]BS 6865'!#REF!</definedName>
    <definedName name="____________SEG2">'[11]BS 6865'!#REF!</definedName>
    <definedName name="___________BUV2" localSheetId="59">'[12]CN to CD check'!#REF!</definedName>
    <definedName name="___________BUV2">'[12]CN to CD check'!#REF!</definedName>
    <definedName name="___________SEG2" localSheetId="59">'[12]CN to CD check'!#REF!</definedName>
    <definedName name="___________SEG2">'[12]CN to CD check'!#REF!</definedName>
    <definedName name="__________BUV2" localSheetId="59">#REF!</definedName>
    <definedName name="__________BUV2">#REF!</definedName>
    <definedName name="__________SEG2" localSheetId="59">#REF!</definedName>
    <definedName name="__________SEG2">#REF!</definedName>
    <definedName name="_________BUV2" localSheetId="59">#REF!</definedName>
    <definedName name="_________BUV2">#REF!</definedName>
    <definedName name="_________SEG2" localSheetId="59">#REF!</definedName>
    <definedName name="_________SEG2">#REF!</definedName>
    <definedName name="________BUV2" localSheetId="22">#REF!</definedName>
    <definedName name="________BUV2" localSheetId="31">#REF!</definedName>
    <definedName name="________BUV2" localSheetId="32">#REF!</definedName>
    <definedName name="________BUV2" localSheetId="42">#REF!</definedName>
    <definedName name="________BUV2" localSheetId="46">#REF!</definedName>
    <definedName name="________BUV2" localSheetId="59">#REF!</definedName>
    <definedName name="________BUV2">#REF!</definedName>
    <definedName name="________SEG2" localSheetId="22">#REF!</definedName>
    <definedName name="________SEG2" localSheetId="31">#REF!</definedName>
    <definedName name="________SEG2" localSheetId="32">#REF!</definedName>
    <definedName name="________SEG2" localSheetId="42">#REF!</definedName>
    <definedName name="________SEG2" localSheetId="46">#REF!</definedName>
    <definedName name="________SEG2" localSheetId="59">#REF!</definedName>
    <definedName name="________SEG2">#REF!</definedName>
    <definedName name="_______BUV2" localSheetId="22">'[13]6866 BS 03-31-12'!#REF!</definedName>
    <definedName name="_______BUV2" localSheetId="31">'[14]6866 BS 03-31-12'!#REF!</definedName>
    <definedName name="_______BUV2" localSheetId="32">'[14]6866 BS 03-31-12'!#REF!</definedName>
    <definedName name="_______BUV2" localSheetId="42">'[14]6866 BS 03-31-12'!#REF!</definedName>
    <definedName name="_______BUV2" localSheetId="46">'[14]6866 BS 03-31-12'!#REF!</definedName>
    <definedName name="_______BUV2" localSheetId="59">'[14]6866 BS 03-31-12'!#REF!</definedName>
    <definedName name="_______BUV2">'[14]6866 BS 03-31-12'!#REF!</definedName>
    <definedName name="_______SEG2" localSheetId="22">'[13]6866 BS 03-31-12'!#REF!</definedName>
    <definedName name="_______SEG2" localSheetId="31">'[14]6866 BS 03-31-12'!#REF!</definedName>
    <definedName name="_______SEG2" localSheetId="32">'[14]6866 BS 03-31-12'!#REF!</definedName>
    <definedName name="_______SEG2" localSheetId="42">'[14]6866 BS 03-31-12'!#REF!</definedName>
    <definedName name="_______SEG2" localSheetId="46">'[14]6866 BS 03-31-12'!#REF!</definedName>
    <definedName name="_______SEG2" localSheetId="59">'[14]6866 BS 03-31-12'!#REF!</definedName>
    <definedName name="_______SEG2">'[14]6866 BS 03-31-12'!#REF!</definedName>
    <definedName name="______BUV2" localSheetId="22">#REF!</definedName>
    <definedName name="______BUV2" localSheetId="31">#REF!</definedName>
    <definedName name="______BUV2" localSheetId="32">#REF!</definedName>
    <definedName name="______BUV2" localSheetId="42">#REF!</definedName>
    <definedName name="______BUV2" localSheetId="46">#REF!</definedName>
    <definedName name="______BUV2" localSheetId="59">#REF!</definedName>
    <definedName name="______BUV2">#REF!</definedName>
    <definedName name="______FYR10" localSheetId="59">#REF!</definedName>
    <definedName name="______FYR10">#REF!</definedName>
    <definedName name="______FYR11" localSheetId="59">#REF!</definedName>
    <definedName name="______FYR11">#REF!</definedName>
    <definedName name="______FYR12" localSheetId="59">#REF!</definedName>
    <definedName name="______FYR12">#REF!</definedName>
    <definedName name="______FYR2" localSheetId="59">#REF!</definedName>
    <definedName name="______FYR2">#REF!</definedName>
    <definedName name="______FYR3" localSheetId="59">#REF!</definedName>
    <definedName name="______FYR3">#REF!</definedName>
    <definedName name="______FYR4" localSheetId="59">#REF!</definedName>
    <definedName name="______FYR4">#REF!</definedName>
    <definedName name="______FYR5" localSheetId="59">#REF!</definedName>
    <definedName name="______FYR5">#REF!</definedName>
    <definedName name="______FYR6" localSheetId="59">#REF!</definedName>
    <definedName name="______FYR6">#REF!</definedName>
    <definedName name="______FYR7" localSheetId="59">#REF!</definedName>
    <definedName name="______FYR7">#REF!</definedName>
    <definedName name="______FYR8" localSheetId="59">#REF!</definedName>
    <definedName name="______FYR8">#REF!</definedName>
    <definedName name="______FYR9" localSheetId="59">#REF!</definedName>
    <definedName name="______FYR9">#REF!</definedName>
    <definedName name="______PC1" localSheetId="59">#REF!</definedName>
    <definedName name="______PC1">#REF!</definedName>
    <definedName name="______PC10" localSheetId="59">#REF!</definedName>
    <definedName name="______PC10">#REF!</definedName>
    <definedName name="______PC11" localSheetId="59">#REF!</definedName>
    <definedName name="______PC11">#REF!</definedName>
    <definedName name="______PC12" localSheetId="59">#REF!</definedName>
    <definedName name="______PC12">#REF!</definedName>
    <definedName name="______PC2" localSheetId="59">#REF!</definedName>
    <definedName name="______PC2">#REF!</definedName>
    <definedName name="______PC3" localSheetId="59">#REF!</definedName>
    <definedName name="______PC3">#REF!</definedName>
    <definedName name="______PC4" localSheetId="59">#REF!</definedName>
    <definedName name="______PC4">#REF!</definedName>
    <definedName name="______PC5" localSheetId="59">#REF!</definedName>
    <definedName name="______PC5">#REF!</definedName>
    <definedName name="______PC6" localSheetId="59">#REF!</definedName>
    <definedName name="______PC6">#REF!</definedName>
    <definedName name="______PC7" localSheetId="59">#REF!</definedName>
    <definedName name="______PC7">#REF!</definedName>
    <definedName name="______PC8" localSheetId="59">#REF!</definedName>
    <definedName name="______PC8">#REF!</definedName>
    <definedName name="______PC9" localSheetId="59">#REF!</definedName>
    <definedName name="______PC9">#REF!</definedName>
    <definedName name="______PER1" localSheetId="59">#REF!</definedName>
    <definedName name="______PER1">#REF!</definedName>
    <definedName name="______PER10" localSheetId="59">#REF!</definedName>
    <definedName name="______PER10">#REF!</definedName>
    <definedName name="______PER11" localSheetId="59">#REF!</definedName>
    <definedName name="______PER11">#REF!</definedName>
    <definedName name="______PER12" localSheetId="59">#REF!</definedName>
    <definedName name="______PER12">#REF!</definedName>
    <definedName name="______PER2" localSheetId="59">#REF!</definedName>
    <definedName name="______PER2">#REF!</definedName>
    <definedName name="______PER3" localSheetId="59">#REF!</definedName>
    <definedName name="______PER3">#REF!</definedName>
    <definedName name="______PER4" localSheetId="59">#REF!</definedName>
    <definedName name="______PER4">#REF!</definedName>
    <definedName name="______PER5" localSheetId="59">#REF!</definedName>
    <definedName name="______PER5">#REF!</definedName>
    <definedName name="______PER6" localSheetId="59">#REF!</definedName>
    <definedName name="______PER6">#REF!</definedName>
    <definedName name="______PER7" localSheetId="59">#REF!</definedName>
    <definedName name="______PER7">#REF!</definedName>
    <definedName name="______PER8" localSheetId="59">#REF!</definedName>
    <definedName name="______PER8">#REF!</definedName>
    <definedName name="______PER9" localSheetId="59">#REF!</definedName>
    <definedName name="______PER9">#REF!</definedName>
    <definedName name="______SEG2" localSheetId="22">#REF!</definedName>
    <definedName name="______SEG2" localSheetId="31">#REF!</definedName>
    <definedName name="______SEG2" localSheetId="32">#REF!</definedName>
    <definedName name="______SEG2" localSheetId="42">#REF!</definedName>
    <definedName name="______SEG2" localSheetId="46">#REF!</definedName>
    <definedName name="______SEG2" localSheetId="59">#REF!</definedName>
    <definedName name="______SEG2">#REF!</definedName>
    <definedName name="_____BUV2" localSheetId="22">'[13]BS 6865 03-31-12'!#REF!</definedName>
    <definedName name="_____BUV2" localSheetId="31">'[14]BS 6865 03-31-12'!#REF!</definedName>
    <definedName name="_____BUV2" localSheetId="32">'[14]BS 6865 03-31-12'!#REF!</definedName>
    <definedName name="_____BUV2" localSheetId="42">'[14]BS 6865 03-31-12'!#REF!</definedName>
    <definedName name="_____BUV2" localSheetId="46">'[14]BS 6865 03-31-12'!#REF!</definedName>
    <definedName name="_____BUV2" localSheetId="59">'[14]BS 6865 03-31-12'!#REF!</definedName>
    <definedName name="_____BUV2">'[14]BS 6865 03-31-12'!#REF!</definedName>
    <definedName name="_____end1">40008.1499768519</definedName>
    <definedName name="_____FYR10" localSheetId="59">#REF!</definedName>
    <definedName name="_____FYR10">#REF!</definedName>
    <definedName name="_____FYR11" localSheetId="59">#REF!</definedName>
    <definedName name="_____FYR11">#REF!</definedName>
    <definedName name="_____FYR12" localSheetId="59">#REF!</definedName>
    <definedName name="_____FYR12">#REF!</definedName>
    <definedName name="_____FYR2" localSheetId="59">#REF!</definedName>
    <definedName name="_____FYR2">#REF!</definedName>
    <definedName name="_____FYR3" localSheetId="59">#REF!</definedName>
    <definedName name="_____FYR3">#REF!</definedName>
    <definedName name="_____FYR4" localSheetId="59">#REF!</definedName>
    <definedName name="_____FYR4">#REF!</definedName>
    <definedName name="_____FYR5" localSheetId="59">#REF!</definedName>
    <definedName name="_____FYR5">#REF!</definedName>
    <definedName name="_____FYR6" localSheetId="59">#REF!</definedName>
    <definedName name="_____FYR6">#REF!</definedName>
    <definedName name="_____FYR7" localSheetId="59">#REF!</definedName>
    <definedName name="_____FYR7">#REF!</definedName>
    <definedName name="_____FYR8" localSheetId="59">#REF!</definedName>
    <definedName name="_____FYR8">#REF!</definedName>
    <definedName name="_____FYR9" localSheetId="59">#REF!</definedName>
    <definedName name="_____FYR9">#REF!</definedName>
    <definedName name="_____PC1" localSheetId="59">#REF!</definedName>
    <definedName name="_____PC1">#REF!</definedName>
    <definedName name="_____PC10" localSheetId="59">#REF!</definedName>
    <definedName name="_____PC10">#REF!</definedName>
    <definedName name="_____PC11" localSheetId="59">#REF!</definedName>
    <definedName name="_____PC11">#REF!</definedName>
    <definedName name="_____PC12" localSheetId="59">#REF!</definedName>
    <definedName name="_____PC12">#REF!</definedName>
    <definedName name="_____PC2" localSheetId="59">#REF!</definedName>
    <definedName name="_____PC2">#REF!</definedName>
    <definedName name="_____PC3" localSheetId="59">#REF!</definedName>
    <definedName name="_____PC3">#REF!</definedName>
    <definedName name="_____PC4" localSheetId="59">#REF!</definedName>
    <definedName name="_____PC4">#REF!</definedName>
    <definedName name="_____PC5" localSheetId="59">#REF!</definedName>
    <definedName name="_____PC5">#REF!</definedName>
    <definedName name="_____PC6" localSheetId="59">#REF!</definedName>
    <definedName name="_____PC6">#REF!</definedName>
    <definedName name="_____PC7" localSheetId="59">#REF!</definedName>
    <definedName name="_____PC7">#REF!</definedName>
    <definedName name="_____PC8" localSheetId="59">#REF!</definedName>
    <definedName name="_____PC8">#REF!</definedName>
    <definedName name="_____PC9" localSheetId="59">#REF!</definedName>
    <definedName name="_____PC9">#REF!</definedName>
    <definedName name="_____PER1" localSheetId="59">#REF!</definedName>
    <definedName name="_____PER1">#REF!</definedName>
    <definedName name="_____PER10" localSheetId="59">#REF!</definedName>
    <definedName name="_____PER10">#REF!</definedName>
    <definedName name="_____PER11" localSheetId="59">#REF!</definedName>
    <definedName name="_____PER11">#REF!</definedName>
    <definedName name="_____PER12" localSheetId="59">#REF!</definedName>
    <definedName name="_____PER12">#REF!</definedName>
    <definedName name="_____PER2" localSheetId="59">#REF!</definedName>
    <definedName name="_____PER2">#REF!</definedName>
    <definedName name="_____PER3" localSheetId="59">#REF!</definedName>
    <definedName name="_____PER3">#REF!</definedName>
    <definedName name="_____PER4" localSheetId="59">#REF!</definedName>
    <definedName name="_____PER4">#REF!</definedName>
    <definedName name="_____PER5" localSheetId="59">#REF!</definedName>
    <definedName name="_____PER5">#REF!</definedName>
    <definedName name="_____PER6" localSheetId="59">#REF!</definedName>
    <definedName name="_____PER6">#REF!</definedName>
    <definedName name="_____PER7" localSheetId="59">#REF!</definedName>
    <definedName name="_____PER7">#REF!</definedName>
    <definedName name="_____PER8" localSheetId="59">#REF!</definedName>
    <definedName name="_____PER8">#REF!</definedName>
    <definedName name="_____PER9" localSheetId="59">#REF!</definedName>
    <definedName name="_____PER9">#REF!</definedName>
    <definedName name="_____PG1" localSheetId="15">'[15]1'!#REF!</definedName>
    <definedName name="_____PG1" localSheetId="59">'[15]1'!#REF!</definedName>
    <definedName name="_____PG1">'[15]1'!#REF!</definedName>
    <definedName name="_____SEG2" localSheetId="22">'[13]BS 6865 03-31-12'!#REF!</definedName>
    <definedName name="_____SEG2" localSheetId="31">'[14]BS 6865 03-31-12'!#REF!</definedName>
    <definedName name="_____SEG2" localSheetId="32">'[14]BS 6865 03-31-12'!#REF!</definedName>
    <definedName name="_____SEG2" localSheetId="42">'[14]BS 6865 03-31-12'!#REF!</definedName>
    <definedName name="_____SEG2" localSheetId="46">'[14]BS 6865 03-31-12'!#REF!</definedName>
    <definedName name="_____SEG2" localSheetId="59">'[14]BS 6865 03-31-12'!#REF!</definedName>
    <definedName name="_____SEG2">'[14]BS 6865 03-31-12'!#REF!</definedName>
    <definedName name="____114" localSheetId="59">#REF!</definedName>
    <definedName name="____114">#REF!</definedName>
    <definedName name="____117" localSheetId="59">#REF!</definedName>
    <definedName name="____117">#REF!</definedName>
    <definedName name="____119" localSheetId="59">#REF!</definedName>
    <definedName name="____119">#REF!</definedName>
    <definedName name="____200" localSheetId="59">#REF!</definedName>
    <definedName name="____200">#REF!</definedName>
    <definedName name="____BUV2" localSheetId="22">'[13]BS 6865 12-31-11'!#REF!</definedName>
    <definedName name="____BUV2" localSheetId="31">'[14]BS 6865 12-31-11'!#REF!</definedName>
    <definedName name="____BUV2" localSheetId="32">'[14]BS 6865 12-31-11'!#REF!</definedName>
    <definedName name="____BUV2" localSheetId="42">'[14]BS 6865 12-31-11'!#REF!</definedName>
    <definedName name="____BUV2" localSheetId="46">'[14]BS 6865 12-31-11'!#REF!</definedName>
    <definedName name="____BUV2" localSheetId="59">'[14]BS 6865 12-31-11'!#REF!</definedName>
    <definedName name="____BUV2">'[14]BS 6865 12-31-11'!#REF!</definedName>
    <definedName name="____Cat1" localSheetId="59">#REF!</definedName>
    <definedName name="____Cat1">#REF!</definedName>
    <definedName name="____end1">40008.1499768519</definedName>
    <definedName name="____FYR10" localSheetId="59">[16]Bal_sht!#REF!</definedName>
    <definedName name="____FYR10">[16]Bal_sht!#REF!</definedName>
    <definedName name="____FYR11" localSheetId="59">[16]Bal_sht!#REF!</definedName>
    <definedName name="____FYR11">[16]Bal_sht!#REF!</definedName>
    <definedName name="____FYR12" localSheetId="59">[16]Bal_sht!#REF!</definedName>
    <definedName name="____FYR12">[16]Bal_sht!#REF!</definedName>
    <definedName name="____FYR2" localSheetId="59">[16]Bal_sht!#REF!</definedName>
    <definedName name="____FYR2">[16]Bal_sht!#REF!</definedName>
    <definedName name="____FYR3" localSheetId="59">[16]Bal_sht!#REF!</definedName>
    <definedName name="____FYR3">[16]Bal_sht!#REF!</definedName>
    <definedName name="____FYR4" localSheetId="59">[16]Bal_sht!#REF!</definedName>
    <definedName name="____FYR4">[16]Bal_sht!#REF!</definedName>
    <definedName name="____FYR5" localSheetId="59">[16]Bal_sht!#REF!</definedName>
    <definedName name="____FYR5">[16]Bal_sht!#REF!</definedName>
    <definedName name="____FYR6" localSheetId="59">[16]Bal_sht!#REF!</definedName>
    <definedName name="____FYR6">[16]Bal_sht!#REF!</definedName>
    <definedName name="____FYR7" localSheetId="59">[16]Bal_sht!#REF!</definedName>
    <definedName name="____FYR7">[16]Bal_sht!#REF!</definedName>
    <definedName name="____FYR8" localSheetId="59">[16]Bal_sht!#REF!</definedName>
    <definedName name="____FYR8">[16]Bal_sht!#REF!</definedName>
    <definedName name="____FYR9" localSheetId="59">[16]Bal_sht!#REF!</definedName>
    <definedName name="____FYR9">[16]Bal_sht!#REF!</definedName>
    <definedName name="____PC1" localSheetId="59">[16]Bal_sht!#REF!</definedName>
    <definedName name="____PC1">[16]Bal_sht!#REF!</definedName>
    <definedName name="____PC10" localSheetId="59">[16]Bal_sht!#REF!</definedName>
    <definedName name="____PC10">[16]Bal_sht!#REF!</definedName>
    <definedName name="____PC11" localSheetId="59">[16]Bal_sht!#REF!</definedName>
    <definedName name="____PC11">[16]Bal_sht!#REF!</definedName>
    <definedName name="____PC12" localSheetId="59">[16]Bal_sht!#REF!</definedName>
    <definedName name="____PC12">[16]Bal_sht!#REF!</definedName>
    <definedName name="____PC2" localSheetId="59">[16]Bal_sht!#REF!</definedName>
    <definedName name="____PC2">[16]Bal_sht!#REF!</definedName>
    <definedName name="____PC3" localSheetId="59">[16]Bal_sht!#REF!</definedName>
    <definedName name="____PC3">[16]Bal_sht!#REF!</definedName>
    <definedName name="____PC4" localSheetId="59">[16]Bal_sht!#REF!</definedName>
    <definedName name="____PC4">[16]Bal_sht!#REF!</definedName>
    <definedName name="____PC5" localSheetId="59">[16]Bal_sht!#REF!</definedName>
    <definedName name="____PC5">[16]Bal_sht!#REF!</definedName>
    <definedName name="____PC6" localSheetId="59">[16]Bal_sht!#REF!</definedName>
    <definedName name="____PC6">[16]Bal_sht!#REF!</definedName>
    <definedName name="____PC7" localSheetId="59">[16]Bal_sht!#REF!</definedName>
    <definedName name="____PC7">[16]Bal_sht!#REF!</definedName>
    <definedName name="____PC8" localSheetId="59">[16]Bal_sht!#REF!</definedName>
    <definedName name="____PC8">[16]Bal_sht!#REF!</definedName>
    <definedName name="____PC9" localSheetId="59">[16]Bal_sht!#REF!</definedName>
    <definedName name="____PC9">[16]Bal_sht!#REF!</definedName>
    <definedName name="____Per1" localSheetId="59">#REF!</definedName>
    <definedName name="____Per1">#REF!</definedName>
    <definedName name="____PER10" localSheetId="59">#REF!</definedName>
    <definedName name="____PER10">#REF!</definedName>
    <definedName name="____PER11" localSheetId="59">#REF!</definedName>
    <definedName name="____PER11">#REF!</definedName>
    <definedName name="____PER12" localSheetId="59">#REF!</definedName>
    <definedName name="____PER12">#REF!</definedName>
    <definedName name="____PER2" localSheetId="59">#REF!</definedName>
    <definedName name="____PER2">#REF!</definedName>
    <definedName name="____PER3" localSheetId="59">#REF!</definedName>
    <definedName name="____PER3">#REF!</definedName>
    <definedName name="____PER4" localSheetId="59">#REF!</definedName>
    <definedName name="____PER4">#REF!</definedName>
    <definedName name="____PER5" localSheetId="59">#REF!</definedName>
    <definedName name="____PER5">#REF!</definedName>
    <definedName name="____PER6" localSheetId="59">#REF!</definedName>
    <definedName name="____PER6">#REF!</definedName>
    <definedName name="____PER7" localSheetId="59">#REF!</definedName>
    <definedName name="____PER7">#REF!</definedName>
    <definedName name="____PER8" localSheetId="59">#REF!</definedName>
    <definedName name="____PER8">#REF!</definedName>
    <definedName name="____PER9" localSheetId="59">#REF!</definedName>
    <definedName name="____PER9">#REF!</definedName>
    <definedName name="____PG1" localSheetId="59">'[15]1'!#REF!</definedName>
    <definedName name="____PG1">'[15]1'!#REF!</definedName>
    <definedName name="____PG29" localSheetId="59">'[15]2829'!#REF!</definedName>
    <definedName name="____PG29">'[15]2829'!#REF!</definedName>
    <definedName name="____PRN203" localSheetId="59">#REF!</definedName>
    <definedName name="____PRN203">#REF!</definedName>
    <definedName name="____SEG2" localSheetId="22">'[13]BS 6865 12-31-11'!#REF!</definedName>
    <definedName name="____SEG2" localSheetId="31">'[14]BS 6865 12-31-11'!#REF!</definedName>
    <definedName name="____SEG2" localSheetId="32">'[14]BS 6865 12-31-11'!#REF!</definedName>
    <definedName name="____SEG2" localSheetId="42">'[14]BS 6865 12-31-11'!#REF!</definedName>
    <definedName name="____SEG2" localSheetId="46">'[14]BS 6865 12-31-11'!#REF!</definedName>
    <definedName name="____SEG2" localSheetId="59">'[14]BS 6865 12-31-11'!#REF!</definedName>
    <definedName name="____SEG2">'[14]BS 6865 12-31-11'!#REF!</definedName>
    <definedName name="____seg3">'[17]2nd qtr'!$B$710</definedName>
    <definedName name="___110" localSheetId="59">#REF!</definedName>
    <definedName name="___110">#REF!</definedName>
    <definedName name="___111" localSheetId="59">#REF!</definedName>
    <definedName name="___111">#REF!</definedName>
    <definedName name="___112" localSheetId="59">#REF!</definedName>
    <definedName name="___112">#REF!</definedName>
    <definedName name="___113" localSheetId="59">#REF!</definedName>
    <definedName name="___113">#REF!</definedName>
    <definedName name="___114" localSheetId="59">#REF!</definedName>
    <definedName name="___114">#REF!</definedName>
    <definedName name="___117" localSheetId="59">#REF!</definedName>
    <definedName name="___117">#REF!</definedName>
    <definedName name="___118" localSheetId="59">#REF!</definedName>
    <definedName name="___118">#REF!</definedName>
    <definedName name="___119" localSheetId="59">#REF!</definedName>
    <definedName name="___119">#REF!</definedName>
    <definedName name="___200" localSheetId="59">#REF!</definedName>
    <definedName name="___200">#REF!</definedName>
    <definedName name="___5" localSheetId="59">#REF!</definedName>
    <definedName name="___5">#REF!</definedName>
    <definedName name="___5A" localSheetId="59">#REF!</definedName>
    <definedName name="___5A">#REF!</definedName>
    <definedName name="___5B" localSheetId="59">#REF!</definedName>
    <definedName name="___5B">#REF!</definedName>
    <definedName name="___5C" localSheetId="59">#REF!</definedName>
    <definedName name="___5C">#REF!</definedName>
    <definedName name="___BUV2" localSheetId="22">#REF!</definedName>
    <definedName name="___BUV2" localSheetId="31">#REF!</definedName>
    <definedName name="___BUV2" localSheetId="32">#REF!</definedName>
    <definedName name="___BUV2" localSheetId="42">#REF!</definedName>
    <definedName name="___BUV2" localSheetId="46">#REF!</definedName>
    <definedName name="___BUV2" localSheetId="59">#REF!</definedName>
    <definedName name="___BUV2">#REF!</definedName>
    <definedName name="___Cat1" localSheetId="59">#REF!</definedName>
    <definedName name="___Cat1">#REF!</definedName>
    <definedName name="___end1">40008.1499768519</definedName>
    <definedName name="___FYR10" localSheetId="59">#REF!</definedName>
    <definedName name="___FYR10">#REF!</definedName>
    <definedName name="___FYR11" localSheetId="59">#REF!</definedName>
    <definedName name="___FYR11">#REF!</definedName>
    <definedName name="___FYR12" localSheetId="59">#REF!</definedName>
    <definedName name="___FYR12">#REF!</definedName>
    <definedName name="___FYR2" localSheetId="59">#REF!</definedName>
    <definedName name="___FYR2">#REF!</definedName>
    <definedName name="___FYR3" localSheetId="59">#REF!</definedName>
    <definedName name="___FYR3">#REF!</definedName>
    <definedName name="___FYR4" localSheetId="59">#REF!</definedName>
    <definedName name="___FYR4">#REF!</definedName>
    <definedName name="___FYR5" localSheetId="59">#REF!</definedName>
    <definedName name="___FYR5">#REF!</definedName>
    <definedName name="___FYR6" localSheetId="59">#REF!</definedName>
    <definedName name="___FYR6">#REF!</definedName>
    <definedName name="___FYR7" localSheetId="59">#REF!</definedName>
    <definedName name="___FYR7">#REF!</definedName>
    <definedName name="___FYR8" localSheetId="59">#REF!</definedName>
    <definedName name="___FYR8">#REF!</definedName>
    <definedName name="___FYR9" localSheetId="59">#REF!</definedName>
    <definedName name="___FYR9">#REF!</definedName>
    <definedName name="___PC1" localSheetId="59">#REF!</definedName>
    <definedName name="___PC1">#REF!</definedName>
    <definedName name="___PC10" localSheetId="59">#REF!</definedName>
    <definedName name="___PC10">#REF!</definedName>
    <definedName name="___PC11" localSheetId="59">#REF!</definedName>
    <definedName name="___PC11">#REF!</definedName>
    <definedName name="___PC12" localSheetId="59">#REF!</definedName>
    <definedName name="___PC12">#REF!</definedName>
    <definedName name="___PC2" localSheetId="59">#REF!</definedName>
    <definedName name="___PC2">#REF!</definedName>
    <definedName name="___PC3" localSheetId="59">#REF!</definedName>
    <definedName name="___PC3">#REF!</definedName>
    <definedName name="___PC4" localSheetId="59">#REF!</definedName>
    <definedName name="___PC4">#REF!</definedName>
    <definedName name="___PC5" localSheetId="59">#REF!</definedName>
    <definedName name="___PC5">#REF!</definedName>
    <definedName name="___PC6" localSheetId="59">#REF!</definedName>
    <definedName name="___PC6">#REF!</definedName>
    <definedName name="___PC7" localSheetId="59">#REF!</definedName>
    <definedName name="___PC7">#REF!</definedName>
    <definedName name="___PC8" localSheetId="59">#REF!</definedName>
    <definedName name="___PC8">#REF!</definedName>
    <definedName name="___PC9" localSheetId="59">#REF!</definedName>
    <definedName name="___PC9">#REF!</definedName>
    <definedName name="___PER1" localSheetId="59">#REF!</definedName>
    <definedName name="___PER1">#REF!</definedName>
    <definedName name="___PER10" localSheetId="59">#REF!</definedName>
    <definedName name="___PER10">#REF!</definedName>
    <definedName name="___PER11" localSheetId="59">#REF!</definedName>
    <definedName name="___PER11">#REF!</definedName>
    <definedName name="___PER12" localSheetId="59">#REF!</definedName>
    <definedName name="___PER12">#REF!</definedName>
    <definedName name="___PER2" localSheetId="59">#REF!</definedName>
    <definedName name="___PER2">#REF!</definedName>
    <definedName name="___PER3" localSheetId="59">#REF!</definedName>
    <definedName name="___PER3">#REF!</definedName>
    <definedName name="___PER4" localSheetId="59">#REF!</definedName>
    <definedName name="___PER4">#REF!</definedName>
    <definedName name="___PER5" localSheetId="59">#REF!</definedName>
    <definedName name="___PER5">#REF!</definedName>
    <definedName name="___PER6" localSheetId="59">#REF!</definedName>
    <definedName name="___PER6">#REF!</definedName>
    <definedName name="___PER7" localSheetId="59">#REF!</definedName>
    <definedName name="___PER7">#REF!</definedName>
    <definedName name="___PER8" localSheetId="59">#REF!</definedName>
    <definedName name="___PER8">#REF!</definedName>
    <definedName name="___PER9" localSheetId="59">#REF!</definedName>
    <definedName name="___PER9">#REF!</definedName>
    <definedName name="___PG1" localSheetId="59">'[18]1'!#REF!</definedName>
    <definedName name="___PG1">'[18]1'!#REF!</definedName>
    <definedName name="___PG29" localSheetId="59">'[18]2829'!#REF!</definedName>
    <definedName name="___PG29">'[18]2829'!#REF!</definedName>
    <definedName name="___PRN203" localSheetId="59">#REF!</definedName>
    <definedName name="___PRN203">#REF!</definedName>
    <definedName name="___SEG2" localSheetId="22">#REF!</definedName>
    <definedName name="___SEG2" localSheetId="31">#REF!</definedName>
    <definedName name="___SEG2" localSheetId="32">#REF!</definedName>
    <definedName name="___SEG2" localSheetId="42">#REF!</definedName>
    <definedName name="___SEG2" localSheetId="46">#REF!</definedName>
    <definedName name="___SEG2" localSheetId="59">#REF!</definedName>
    <definedName name="___SEG2">#REF!</definedName>
    <definedName name="___seg3">'[17]2nd qtr'!$B$710</definedName>
    <definedName name="__110" localSheetId="59">#REF!</definedName>
    <definedName name="__110">#REF!</definedName>
    <definedName name="__111" localSheetId="59">#REF!</definedName>
    <definedName name="__111">#REF!</definedName>
    <definedName name="__112" localSheetId="59">#REF!</definedName>
    <definedName name="__112">#REF!</definedName>
    <definedName name="__113" localSheetId="59">#REF!</definedName>
    <definedName name="__113">#REF!</definedName>
    <definedName name="__114" localSheetId="59">#REF!</definedName>
    <definedName name="__114">#REF!</definedName>
    <definedName name="__117" localSheetId="59">#REF!</definedName>
    <definedName name="__117">#REF!</definedName>
    <definedName name="__118" localSheetId="59">#REF!</definedName>
    <definedName name="__118">#REF!</definedName>
    <definedName name="__119" localSheetId="59">#REF!</definedName>
    <definedName name="__119">#REF!</definedName>
    <definedName name="__123Graph_A" localSheetId="15" hidden="1">[19]NEP!#REF!</definedName>
    <definedName name="__123Graph_A" localSheetId="22" hidden="1">[19]NEP!#REF!</definedName>
    <definedName name="__123Graph_A" localSheetId="31" hidden="1">[19]NEP!#REF!</definedName>
    <definedName name="__123Graph_A" localSheetId="32" hidden="1">[19]NEP!#REF!</definedName>
    <definedName name="__123Graph_A" localSheetId="42" hidden="1">[19]NEP!#REF!</definedName>
    <definedName name="__123Graph_A" localSheetId="46" hidden="1">[19]NEP!#REF!</definedName>
    <definedName name="__123Graph_A" localSheetId="59" hidden="1">[19]NEP!#REF!</definedName>
    <definedName name="__123Graph_A" hidden="1">[19]NEP!#REF!</definedName>
    <definedName name="__123Graph_ACITYGATE" localSheetId="15" hidden="1">[20]A!$D$246:$J$246</definedName>
    <definedName name="__123Graph_ACITYGATE" hidden="1">[21]A!$D$246:$J$246</definedName>
    <definedName name="__123Graph_ACNG" localSheetId="15" hidden="1">[20]A!$D$434:$J$434</definedName>
    <definedName name="__123Graph_ACNG" hidden="1">[21]A!$D$434:$J$434</definedName>
    <definedName name="__123Graph_AGRAPH2" localSheetId="15" hidden="1">[20]A!$BB$258:$BB$264</definedName>
    <definedName name="__123Graph_AGRAPH2" hidden="1">[21]A!$BB$258:$BB$264</definedName>
    <definedName name="__123Graph_AMARGIN" localSheetId="15" hidden="1">[20]A!$D$385:$K$385</definedName>
    <definedName name="__123Graph_AMARGIN" hidden="1">[21]A!$D$385:$K$385</definedName>
    <definedName name="__123Graph_AMINBD" localSheetId="15" hidden="1">[20]A!$D$241:$K$241</definedName>
    <definedName name="__123Graph_AMINBD" hidden="1">[21]A!$D$241:$K$241</definedName>
    <definedName name="__123Graph_AMINTAKE" localSheetId="15" hidden="1">[20]A!$D$381:$K$381</definedName>
    <definedName name="__123Graph_AMINTAKE" hidden="1">[21]A!$D$381:$K$381</definedName>
    <definedName name="__123Graph_ASTORE" localSheetId="15" hidden="1">[20]A!$D$276:$K$276</definedName>
    <definedName name="__123Graph_ASTORE" hidden="1">[21]A!$D$276:$K$276</definedName>
    <definedName name="__123Graph_ASTOREBD" localSheetId="15" hidden="1">[20]A!$D$431:$J$431</definedName>
    <definedName name="__123Graph_ASTOREBD" hidden="1">[21]A!$D$431:$J$431</definedName>
    <definedName name="__123Graph_ATENN" localSheetId="15" hidden="1">[20]A!$D$433:$J$433</definedName>
    <definedName name="__123Graph_ATENN" hidden="1">[21]A!$D$433:$J$433</definedName>
    <definedName name="__123Graph_ATETCO" localSheetId="15" hidden="1">[20]A!$D$432:$J$432</definedName>
    <definedName name="__123Graph_ATETCO" hidden="1">[21]A!$D$432:$J$432</definedName>
    <definedName name="__123Graph_ATOTAL" localSheetId="15" hidden="1">[20]A!$O$264:$V$264</definedName>
    <definedName name="__123Graph_ATOTAL" hidden="1">[21]A!$O$264:$V$264</definedName>
    <definedName name="__123Graph_ATRANSCO" localSheetId="15" hidden="1">[20]A!$D$431:$J$431</definedName>
    <definedName name="__123Graph_ATRANSCO" hidden="1">[21]A!$D$431:$J$431</definedName>
    <definedName name="__123Graph_B" localSheetId="15" hidden="1">[19]NEP!#REF!</definedName>
    <definedName name="__123Graph_B" localSheetId="22" hidden="1">[19]NEP!#REF!</definedName>
    <definedName name="__123Graph_B" localSheetId="31" hidden="1">[19]NEP!#REF!</definedName>
    <definedName name="__123Graph_B" localSheetId="32" hidden="1">[19]NEP!#REF!</definedName>
    <definedName name="__123Graph_B" localSheetId="42" hidden="1">[19]NEP!#REF!</definedName>
    <definedName name="__123Graph_B" localSheetId="46" hidden="1">[19]NEP!#REF!</definedName>
    <definedName name="__123Graph_B" localSheetId="59" hidden="1">[19]NEP!#REF!</definedName>
    <definedName name="__123Graph_B" hidden="1">[19]NEP!#REF!</definedName>
    <definedName name="__123Graph_BCITYGATE" localSheetId="15" hidden="1">[20]A!$D$247:$J$247</definedName>
    <definedName name="__123Graph_BCITYGATE" hidden="1">[21]A!$D$247:$J$247</definedName>
    <definedName name="__123Graph_BCNG" localSheetId="15" hidden="1">[20]A!$N$440:$T$440</definedName>
    <definedName name="__123Graph_BCNG" hidden="1">[21]A!$N$440:$T$440</definedName>
    <definedName name="__123Graph_BGRAPH2" localSheetId="15" hidden="1">[20]A!$BC$258:$BC$264</definedName>
    <definedName name="__123Graph_BGRAPH2" hidden="1">[21]A!$BC$258:$BC$264</definedName>
    <definedName name="__123Graph_BSTOREBD" localSheetId="15" hidden="1">[20]A!$D$432:$J$432</definedName>
    <definedName name="__123Graph_BSTOREBD" hidden="1">[21]A!$D$432:$J$432</definedName>
    <definedName name="__123Graph_BTENN" localSheetId="15" hidden="1">[20]A!$N$439:$T$439</definedName>
    <definedName name="__123Graph_BTENN" hidden="1">[21]A!$N$439:$T$439</definedName>
    <definedName name="__123Graph_BTETCO" localSheetId="15" hidden="1">[20]A!$N$438:$T$438</definedName>
    <definedName name="__123Graph_BTETCO" hidden="1">[21]A!$N$438:$T$438</definedName>
    <definedName name="__123Graph_BTOTAL" localSheetId="15" hidden="1">[20]A!$D$276:$K$276</definedName>
    <definedName name="__123Graph_BTOTAL" hidden="1">[21]A!$D$276:$K$276</definedName>
    <definedName name="__123Graph_BTRANSCO" localSheetId="15" hidden="1">[20]A!$N$437:$T$437</definedName>
    <definedName name="__123Graph_BTRANSCO" hidden="1">[21]A!$N$437:$T$437</definedName>
    <definedName name="__123Graph_C" localSheetId="15" hidden="1">[19]NEP!#REF!</definedName>
    <definedName name="__123Graph_C" localSheetId="22" hidden="1">[19]NEP!#REF!</definedName>
    <definedName name="__123Graph_C" localSheetId="31" hidden="1">[19]NEP!#REF!</definedName>
    <definedName name="__123Graph_C" localSheetId="32" hidden="1">[19]NEP!#REF!</definedName>
    <definedName name="__123Graph_C" localSheetId="42" hidden="1">[19]NEP!#REF!</definedName>
    <definedName name="__123Graph_C" localSheetId="46" hidden="1">[19]NEP!#REF!</definedName>
    <definedName name="__123Graph_C" localSheetId="59" hidden="1">[19]NEP!#REF!</definedName>
    <definedName name="__123Graph_C" hidden="1">[19]NEP!#REF!</definedName>
    <definedName name="__123Graph_CCITYGATE" localSheetId="15" hidden="1">[20]A!$D$248:$J$248</definedName>
    <definedName name="__123Graph_CCITYGATE" hidden="1">[21]A!$D$248:$J$248</definedName>
    <definedName name="__123Graph_CGRAPH2" localSheetId="15" hidden="1">[20]A!$BD$258:$BD$264</definedName>
    <definedName name="__123Graph_CGRAPH2" hidden="1">[21]A!$BD$258:$BD$264</definedName>
    <definedName name="__123Graph_CMINBD" localSheetId="15" hidden="1">[20]A!$D$240:$K$240</definedName>
    <definedName name="__123Graph_CMINBD" hidden="1">[21]A!$D$240:$K$240</definedName>
    <definedName name="__123Graph_CSTOREBD" localSheetId="15" hidden="1">[20]A!$D$433:$J$433</definedName>
    <definedName name="__123Graph_CSTOREBD" hidden="1">[21]A!$D$433:$J$433</definedName>
    <definedName name="__123Graph_D" localSheetId="22" hidden="1">[19]NEP!#REF!</definedName>
    <definedName name="__123Graph_D" localSheetId="31" hidden="1">[19]NEP!#REF!</definedName>
    <definedName name="__123Graph_D" localSheetId="32" hidden="1">[19]NEP!#REF!</definedName>
    <definedName name="__123Graph_D" localSheetId="42" hidden="1">[19]NEP!#REF!</definedName>
    <definedName name="__123Graph_D" localSheetId="46" hidden="1">[19]NEP!#REF!</definedName>
    <definedName name="__123Graph_D" localSheetId="59" hidden="1">[19]NEP!#REF!</definedName>
    <definedName name="__123Graph_D" hidden="1">[19]NEP!#REF!</definedName>
    <definedName name="__123Graph_DCITYGATE" localSheetId="15" hidden="1">[20]A!$O$259:$U$259</definedName>
    <definedName name="__123Graph_DCITYGATE" hidden="1">[21]A!$O$259:$U$259</definedName>
    <definedName name="__123Graph_DSTOREBD" localSheetId="15" hidden="1">[20]A!$D$434:$J$434</definedName>
    <definedName name="__123Graph_DSTOREBD" hidden="1">[21]A!$D$434:$J$434</definedName>
    <definedName name="__123Graph_ECITYGATE" localSheetId="15" hidden="1">[20]A!$O$260:$U$260</definedName>
    <definedName name="__123Graph_ECITYGATE" hidden="1">[21]A!$O$260:$U$260</definedName>
    <definedName name="__123Graph_X" localSheetId="15" hidden="1">[20]A!$BA$258:$BA$264</definedName>
    <definedName name="__123Graph_X" hidden="1">[21]A!$BA$258:$BA$264</definedName>
    <definedName name="__123Graph_XCITYGATE" localSheetId="15" hidden="1">[20]A!$D$244:$J$244</definedName>
    <definedName name="__123Graph_XCITYGATE" hidden="1">[21]A!$D$244:$J$244</definedName>
    <definedName name="__123Graph_XCNG" localSheetId="15" hidden="1">[20]A!$D$244:$J$244</definedName>
    <definedName name="__123Graph_XCNG" hidden="1">[21]A!$D$244:$J$244</definedName>
    <definedName name="__123Graph_XGRAPH2" localSheetId="15" hidden="1">[20]A!$BA$258:$BA$264</definedName>
    <definedName name="__123Graph_XGRAPH2" hidden="1">[21]A!$BA$258:$BA$264</definedName>
    <definedName name="__123Graph_XMARGIN" localSheetId="15" hidden="1">[20]A!$D$244:$K$244</definedName>
    <definedName name="__123Graph_XMARGIN" hidden="1">[21]A!$D$244:$K$244</definedName>
    <definedName name="__123Graph_XMINBD" localSheetId="15" hidden="1">[20]A!$D$244:$K$244</definedName>
    <definedName name="__123Graph_XMINBD" hidden="1">[21]A!$D$244:$K$244</definedName>
    <definedName name="__123Graph_XMINTAKE" localSheetId="15" hidden="1">[20]A!$D$244:$K$244</definedName>
    <definedName name="__123Graph_XMINTAKE" hidden="1">[21]A!$D$244:$K$244</definedName>
    <definedName name="__123Graph_XSTORE" localSheetId="15" hidden="1">[20]A!$D$244:$K$244</definedName>
    <definedName name="__123Graph_XSTORE" hidden="1">[21]A!$D$244:$K$244</definedName>
    <definedName name="__123Graph_XSTOREBD" localSheetId="15" hidden="1">[20]A!$D$244:$J$244</definedName>
    <definedName name="__123Graph_XSTOREBD" hidden="1">[21]A!$D$244:$J$244</definedName>
    <definedName name="__123Graph_XTENN" localSheetId="15" hidden="1">[20]A!$D$244:$J$244</definedName>
    <definedName name="__123Graph_XTENN" hidden="1">[21]A!$D$244:$J$244</definedName>
    <definedName name="__123Graph_XTETCO" localSheetId="15" hidden="1">[20]A!$D$244:$J$244</definedName>
    <definedName name="__123Graph_XTETCO" hidden="1">[21]A!$D$244:$J$244</definedName>
    <definedName name="__123Graph_XTOTAL" localSheetId="15" hidden="1">[20]A!$D$244:$K$244</definedName>
    <definedName name="__123Graph_XTOTAL" hidden="1">[21]A!$D$244:$K$244</definedName>
    <definedName name="__123Graph_XTRANSCO" localSheetId="15" hidden="1">[20]A!$D$244:$J$244</definedName>
    <definedName name="__123Graph_XTRANSCO" hidden="1">[21]A!$D$244:$J$244</definedName>
    <definedName name="__1B" localSheetId="59">#REF!</definedName>
    <definedName name="__1B">#REF!</definedName>
    <definedName name="__200" localSheetId="59">#REF!</definedName>
    <definedName name="__200">#REF!</definedName>
    <definedName name="__5" localSheetId="22">#REF!</definedName>
    <definedName name="__5" localSheetId="31">#REF!</definedName>
    <definedName name="__5" localSheetId="32">#REF!</definedName>
    <definedName name="__5" localSheetId="42">#REF!</definedName>
    <definedName name="__5" localSheetId="46">#REF!</definedName>
    <definedName name="__5" localSheetId="59">#REF!</definedName>
    <definedName name="__5">#REF!</definedName>
    <definedName name="__5A" localSheetId="22">#REF!</definedName>
    <definedName name="__5A" localSheetId="31">#REF!</definedName>
    <definedName name="__5A" localSheetId="32">#REF!</definedName>
    <definedName name="__5A" localSheetId="42">#REF!</definedName>
    <definedName name="__5A" localSheetId="46">#REF!</definedName>
    <definedName name="__5A" localSheetId="59">#REF!</definedName>
    <definedName name="__5A">#REF!</definedName>
    <definedName name="__5B" localSheetId="22">#REF!</definedName>
    <definedName name="__5B" localSheetId="31">#REF!</definedName>
    <definedName name="__5B" localSheetId="32">#REF!</definedName>
    <definedName name="__5B" localSheetId="42">#REF!</definedName>
    <definedName name="__5B" localSheetId="46">#REF!</definedName>
    <definedName name="__5B" localSheetId="59">#REF!</definedName>
    <definedName name="__5B">#REF!</definedName>
    <definedName name="__5C" localSheetId="22">#REF!</definedName>
    <definedName name="__5C" localSheetId="31">#REF!</definedName>
    <definedName name="__5C" localSheetId="32">#REF!</definedName>
    <definedName name="__5C" localSheetId="42">#REF!</definedName>
    <definedName name="__5C" localSheetId="46">#REF!</definedName>
    <definedName name="__5C" localSheetId="59">#REF!</definedName>
    <definedName name="__5C">#REF!</definedName>
    <definedName name="__BUV2" localSheetId="22">'[22]Balance sheet as of 4.22.10'!#REF!</definedName>
    <definedName name="__BUV2" localSheetId="31">'[23]Balance sheet as of 4.22.10'!#REF!</definedName>
    <definedName name="__BUV2" localSheetId="32">'[23]Balance sheet as of 4.22.10'!#REF!</definedName>
    <definedName name="__BUV2" localSheetId="42">'[23]Balance sheet as of 4.22.10'!#REF!</definedName>
    <definedName name="__BUV2" localSheetId="46">'[23]Balance sheet as of 4.22.10'!#REF!</definedName>
    <definedName name="__BUV2" localSheetId="59">'[23]Balance sheet as of 4.22.10'!#REF!</definedName>
    <definedName name="__BUV2">'[23]Balance sheet as of 4.22.10'!#REF!</definedName>
    <definedName name="__Cat1" localSheetId="59">#REF!</definedName>
    <definedName name="__Cat1">#REF!</definedName>
    <definedName name="__end1">40008.1499768519</definedName>
    <definedName name="__FYR10" localSheetId="59">#REF!</definedName>
    <definedName name="__FYR10">#REF!</definedName>
    <definedName name="__FYR11" localSheetId="59">#REF!</definedName>
    <definedName name="__FYR11">#REF!</definedName>
    <definedName name="__FYR12" localSheetId="59">#REF!</definedName>
    <definedName name="__FYR12">#REF!</definedName>
    <definedName name="__FYR2" localSheetId="59">#REF!</definedName>
    <definedName name="__FYR2">#REF!</definedName>
    <definedName name="__FYR3" localSheetId="59">#REF!</definedName>
    <definedName name="__FYR3">#REF!</definedName>
    <definedName name="__FYR4" localSheetId="59">#REF!</definedName>
    <definedName name="__FYR4">#REF!</definedName>
    <definedName name="__FYR5" localSheetId="59">#REF!</definedName>
    <definedName name="__FYR5">#REF!</definedName>
    <definedName name="__FYR6" localSheetId="59">#REF!</definedName>
    <definedName name="__FYR6">#REF!</definedName>
    <definedName name="__FYR7" localSheetId="59">#REF!</definedName>
    <definedName name="__FYR7">#REF!</definedName>
    <definedName name="__FYR8" localSheetId="59">#REF!</definedName>
    <definedName name="__FYR8">#REF!</definedName>
    <definedName name="__FYR9" localSheetId="59">#REF!</definedName>
    <definedName name="__FYR9">#REF!</definedName>
    <definedName name="__PC1" localSheetId="59">#REF!</definedName>
    <definedName name="__PC1">#REF!</definedName>
    <definedName name="__PC10" localSheetId="59">#REF!</definedName>
    <definedName name="__PC10">#REF!</definedName>
    <definedName name="__PC11" localSheetId="59">#REF!</definedName>
    <definedName name="__PC11">#REF!</definedName>
    <definedName name="__PC12" localSheetId="59">#REF!</definedName>
    <definedName name="__PC12">#REF!</definedName>
    <definedName name="__PC2" localSheetId="59">#REF!</definedName>
    <definedName name="__PC2">#REF!</definedName>
    <definedName name="__PC3" localSheetId="59">#REF!</definedName>
    <definedName name="__PC3">#REF!</definedName>
    <definedName name="__PC4" localSheetId="59">#REF!</definedName>
    <definedName name="__PC4">#REF!</definedName>
    <definedName name="__PC5" localSheetId="59">#REF!</definedName>
    <definedName name="__PC5">#REF!</definedName>
    <definedName name="__PC6" localSheetId="59">#REF!</definedName>
    <definedName name="__PC6">#REF!</definedName>
    <definedName name="__PC7" localSheetId="59">#REF!</definedName>
    <definedName name="__PC7">#REF!</definedName>
    <definedName name="__PC8" localSheetId="59">#REF!</definedName>
    <definedName name="__PC8">#REF!</definedName>
    <definedName name="__PC9" localSheetId="59">#REF!</definedName>
    <definedName name="__PC9">#REF!</definedName>
    <definedName name="__PER1" localSheetId="59">#REF!</definedName>
    <definedName name="__PER1">#REF!</definedName>
    <definedName name="__PER10" localSheetId="59">#REF!</definedName>
    <definedName name="__PER10">#REF!</definedName>
    <definedName name="__PER11" localSheetId="59">#REF!</definedName>
    <definedName name="__PER11">#REF!</definedName>
    <definedName name="__PER12" localSheetId="59">#REF!</definedName>
    <definedName name="__PER12">#REF!</definedName>
    <definedName name="__PER2" localSheetId="59">#REF!</definedName>
    <definedName name="__PER2">#REF!</definedName>
    <definedName name="__PER3" localSheetId="59">#REF!</definedName>
    <definedName name="__PER3">#REF!</definedName>
    <definedName name="__PER4" localSheetId="59">#REF!</definedName>
    <definedName name="__PER4">#REF!</definedName>
    <definedName name="__PER5" localSheetId="59">#REF!</definedName>
    <definedName name="__PER5">#REF!</definedName>
    <definedName name="__PER6" localSheetId="59">#REF!</definedName>
    <definedName name="__PER6">#REF!</definedName>
    <definedName name="__PER7" localSheetId="59">#REF!</definedName>
    <definedName name="__PER7">#REF!</definedName>
    <definedName name="__PER8" localSheetId="59">#REF!</definedName>
    <definedName name="__PER8">#REF!</definedName>
    <definedName name="__PER9" localSheetId="59">#REF!</definedName>
    <definedName name="__PER9">#REF!</definedName>
    <definedName name="__PG1" localSheetId="59">'[24]1'!#REF!</definedName>
    <definedName name="__PG1">'[24]1'!#REF!</definedName>
    <definedName name="__PG29" localSheetId="59">'[15]2829'!#REF!</definedName>
    <definedName name="__PG29">'[15]2829'!#REF!</definedName>
    <definedName name="__PRN203" localSheetId="59">#REF!</definedName>
    <definedName name="__PRN203">#REF!</definedName>
    <definedName name="__SEG2" localSheetId="22">'[22]Balance sheet as of 4.22.10'!#REF!</definedName>
    <definedName name="__SEG2" localSheetId="31">'[23]Balance sheet as of 4.22.10'!#REF!</definedName>
    <definedName name="__SEG2" localSheetId="32">'[23]Balance sheet as of 4.22.10'!#REF!</definedName>
    <definedName name="__SEG2" localSheetId="42">'[23]Balance sheet as of 4.22.10'!#REF!</definedName>
    <definedName name="__SEG2" localSheetId="46">'[23]Balance sheet as of 4.22.10'!#REF!</definedName>
    <definedName name="__SEG2" localSheetId="59">'[23]Balance sheet as of 4.22.10'!#REF!</definedName>
    <definedName name="__SEG2">'[23]Balance sheet as of 4.22.10'!#REF!</definedName>
    <definedName name="__seg3">'[17]2nd qtr'!$B$710</definedName>
    <definedName name="_1__123Graph_ACHART_1" localSheetId="22" hidden="1">[25]TME11_2010!#REF!</definedName>
    <definedName name="_1__123Graph_ACHART_1" localSheetId="59" hidden="1">[25]TME11_2010!#REF!</definedName>
    <definedName name="_1__123Graph_ACHART_1" hidden="1">[25]TME11_2010!#REF!</definedName>
    <definedName name="_1_10_340_ENTRY" localSheetId="22">#REF!</definedName>
    <definedName name="_1_10_340_ENTRY" localSheetId="31">#REF!</definedName>
    <definedName name="_1_10_340_ENTRY" localSheetId="32">#REF!</definedName>
    <definedName name="_1_10_340_ENTRY" localSheetId="42">#REF!</definedName>
    <definedName name="_1_10_340_ENTRY" localSheetId="46">#REF!</definedName>
    <definedName name="_1_10_340_ENTRY" localSheetId="59">#REF!</definedName>
    <definedName name="_1_10_340_ENTRY">#REF!</definedName>
    <definedName name="_1_5" localSheetId="22">#REF!</definedName>
    <definedName name="_1_5" localSheetId="31">#REF!</definedName>
    <definedName name="_1_5" localSheetId="32">#REF!</definedName>
    <definedName name="_1_5" localSheetId="42">#REF!</definedName>
    <definedName name="_1_5" localSheetId="46">#REF!</definedName>
    <definedName name="_1_5" localSheetId="59">#REF!</definedName>
    <definedName name="_1_5">#REF!</definedName>
    <definedName name="_10_113" localSheetId="59">#REF!</definedName>
    <definedName name="_10_113">#REF!</definedName>
    <definedName name="_10_200" localSheetId="22">#REF!</definedName>
    <definedName name="_10_200" localSheetId="31">#REF!</definedName>
    <definedName name="_10_200" localSheetId="32">#REF!</definedName>
    <definedName name="_10_200" localSheetId="42">#REF!</definedName>
    <definedName name="_10_200" localSheetId="46">#REF!</definedName>
    <definedName name="_10_200" localSheetId="59">#REF!</definedName>
    <definedName name="_10_200">#REF!</definedName>
    <definedName name="_101">'101'!$A$1</definedName>
    <definedName name="_101PM">'101'!$B$66:$B$74</definedName>
    <definedName name="_102">'102'!$A$1</definedName>
    <definedName name="_102PM">'102'!$B$59:$B$67</definedName>
    <definedName name="_103">'103'!$A$1</definedName>
    <definedName name="_103PM" localSheetId="15">'[26]103'!#REF!</definedName>
    <definedName name="_103PM">'103'!$B$65:$B$75</definedName>
    <definedName name="_104105">'104105'!$A$1</definedName>
    <definedName name="_104105PM">'104105'!$B$64:$B$74</definedName>
    <definedName name="_106107">'106107'!$A$1</definedName>
    <definedName name="_106107PM">'106107'!$B$116:$B$118</definedName>
    <definedName name="_108109">'108109'!$E$9</definedName>
    <definedName name="_108109PM" localSheetId="15">'[27]108109'!#REF!</definedName>
    <definedName name="_108109PM" localSheetId="31">'[27]108109'!#REF!</definedName>
    <definedName name="_108109PM" localSheetId="32">'[27]108109'!#REF!</definedName>
    <definedName name="_108109PM" localSheetId="42">'[27]108109'!#REF!</definedName>
    <definedName name="_108109PM" localSheetId="46">'[27]108109'!#REF!</definedName>
    <definedName name="_108109PM">'108109'!$B$120:$B$128</definedName>
    <definedName name="_10PAGE_8" localSheetId="22">#REF!</definedName>
    <definedName name="_10PAGE_8" localSheetId="31">#REF!</definedName>
    <definedName name="_10PAGE_8" localSheetId="32">#REF!</definedName>
    <definedName name="_10PAGE_8" localSheetId="42">#REF!</definedName>
    <definedName name="_10PAGE_8" localSheetId="46">#REF!</definedName>
    <definedName name="_10PAGE_8" localSheetId="59">#REF!</definedName>
    <definedName name="_10PAGE_8">#REF!</definedName>
    <definedName name="_10PREPARED_BY">'[28]Start Balance'!$C$15</definedName>
    <definedName name="_10Q_1ST_QTR" localSheetId="22">#REF!</definedName>
    <definedName name="_10Q_1ST_QTR" localSheetId="31">#REF!</definedName>
    <definedName name="_10Q_1ST_QTR" localSheetId="32">#REF!</definedName>
    <definedName name="_10Q_1ST_QTR" localSheetId="42">#REF!</definedName>
    <definedName name="_10Q_1ST_QTR" localSheetId="46">#REF!</definedName>
    <definedName name="_10Q_1ST_QTR" localSheetId="59">#REF!</definedName>
    <definedName name="_10Q_1ST_QTR">#REF!</definedName>
    <definedName name="_10Q_1ST_QTR_CF" localSheetId="22">#REF!</definedName>
    <definedName name="_10Q_1ST_QTR_CF" localSheetId="31">#REF!</definedName>
    <definedName name="_10Q_1ST_QTR_CF" localSheetId="32">#REF!</definedName>
    <definedName name="_10Q_1ST_QTR_CF" localSheetId="42">#REF!</definedName>
    <definedName name="_10Q_1ST_QTR_CF" localSheetId="46">#REF!</definedName>
    <definedName name="_10Q_1ST_QTR_CF" localSheetId="59">#REF!</definedName>
    <definedName name="_10Q_1ST_QTR_CF">#REF!</definedName>
    <definedName name="_10Q_BS" localSheetId="22">#REF!</definedName>
    <definedName name="_10Q_BS" localSheetId="31">#REF!</definedName>
    <definedName name="_10Q_BS" localSheetId="32">#REF!</definedName>
    <definedName name="_10Q_BS" localSheetId="42">#REF!</definedName>
    <definedName name="_10Q_BS" localSheetId="46">#REF!</definedName>
    <definedName name="_10Q_BS" localSheetId="59">#REF!</definedName>
    <definedName name="_10Q_BS">#REF!</definedName>
    <definedName name="_10Q_CF" localSheetId="22">#REF!</definedName>
    <definedName name="_10Q_CF" localSheetId="31">#REF!</definedName>
    <definedName name="_10Q_CF" localSheetId="32">#REF!</definedName>
    <definedName name="_10Q_CF" localSheetId="42">#REF!</definedName>
    <definedName name="_10Q_CF" localSheetId="46">#REF!</definedName>
    <definedName name="_10Q_CF" localSheetId="59">#REF!</definedName>
    <definedName name="_10Q_CF">#REF!</definedName>
    <definedName name="_10Q_IS_1ST_ONL" localSheetId="22">#REF!</definedName>
    <definedName name="_10Q_IS_1ST_ONL" localSheetId="31">#REF!</definedName>
    <definedName name="_10Q_IS_1ST_ONL" localSheetId="32">#REF!</definedName>
    <definedName name="_10Q_IS_1ST_ONL" localSheetId="42">#REF!</definedName>
    <definedName name="_10Q_IS_1ST_ONL" localSheetId="46">#REF!</definedName>
    <definedName name="_10Q_IS_1ST_ONL" localSheetId="59">#REF!</definedName>
    <definedName name="_10Q_IS_1ST_ONL">#REF!</definedName>
    <definedName name="_10Q_QTR_IS" localSheetId="22">#REF!</definedName>
    <definedName name="_10Q_QTR_IS" localSheetId="31">#REF!</definedName>
    <definedName name="_10Q_QTR_IS" localSheetId="32">#REF!</definedName>
    <definedName name="_10Q_QTR_IS" localSheetId="42">#REF!</definedName>
    <definedName name="_10Q_QTR_IS" localSheetId="46">#REF!</definedName>
    <definedName name="_10Q_QTR_IS" localSheetId="59">#REF!</definedName>
    <definedName name="_10Q_QTR_IS">#REF!</definedName>
    <definedName name="_10Q_YTD_IS" localSheetId="22">#REF!</definedName>
    <definedName name="_10Q_YTD_IS" localSheetId="31">#REF!</definedName>
    <definedName name="_10Q_YTD_IS" localSheetId="32">#REF!</definedName>
    <definedName name="_10Q_YTD_IS" localSheetId="42">#REF!</definedName>
    <definedName name="_10Q_YTD_IS" localSheetId="46">#REF!</definedName>
    <definedName name="_10Q_YTD_IS" localSheetId="59">#REF!</definedName>
    <definedName name="_10Q_YTD_IS">#REF!</definedName>
    <definedName name="_10Q1_ONLY_IS" localSheetId="22">#REF!</definedName>
    <definedName name="_10Q1_ONLY_IS" localSheetId="31">#REF!</definedName>
    <definedName name="_10Q1_ONLY_IS" localSheetId="32">#REF!</definedName>
    <definedName name="_10Q1_ONLY_IS" localSheetId="42">#REF!</definedName>
    <definedName name="_10Q1_ONLY_IS" localSheetId="46">#REF!</definedName>
    <definedName name="_10Q1_ONLY_IS" localSheetId="59">#REF!</definedName>
    <definedName name="_10Q1_ONLY_IS">#REF!</definedName>
    <definedName name="_11_112" localSheetId="59">#REF!</definedName>
    <definedName name="_11_112">#REF!</definedName>
    <definedName name="_11_5" localSheetId="22">#REF!</definedName>
    <definedName name="_11_5" localSheetId="31">#REF!</definedName>
    <definedName name="_11_5" localSheetId="32">#REF!</definedName>
    <definedName name="_11_5" localSheetId="42">#REF!</definedName>
    <definedName name="_11_5" localSheetId="46">#REF!</definedName>
    <definedName name="_11_5" localSheetId="59">#REF!</definedName>
    <definedName name="_11_5">#REF!</definedName>
    <definedName name="_110" localSheetId="59">#REF!</definedName>
    <definedName name="_110">#REF!</definedName>
    <definedName name="_110113" localSheetId="31">#REF!</definedName>
    <definedName name="_110113" localSheetId="32">#REF!</definedName>
    <definedName name="_110113" localSheetId="42">#REF!</definedName>
    <definedName name="_110113" localSheetId="46">#REF!</definedName>
    <definedName name="_110113" localSheetId="59">#REF!</definedName>
    <definedName name="_110113">#REF!</definedName>
    <definedName name="_110113PM" localSheetId="31">#REF!</definedName>
    <definedName name="_110113PM" localSheetId="32">#REF!</definedName>
    <definedName name="_110113PM" localSheetId="42">#REF!</definedName>
    <definedName name="_110113PM" localSheetId="46">#REF!</definedName>
    <definedName name="_110113PM" localSheetId="59">#REF!</definedName>
    <definedName name="_110113PM">#REF!</definedName>
    <definedName name="_111" localSheetId="59">#REF!</definedName>
    <definedName name="_111">#REF!</definedName>
    <definedName name="_112" localSheetId="59">#REF!</definedName>
    <definedName name="_112">#REF!</definedName>
    <definedName name="_113" localSheetId="59">#REF!</definedName>
    <definedName name="_113">#REF!</definedName>
    <definedName name="_114" localSheetId="59">#REF!</definedName>
    <definedName name="_114">#REF!</definedName>
    <definedName name="_114117" localSheetId="15">'[29]Income Statement'!$A$1</definedName>
    <definedName name="_114117" localSheetId="31">'[29]Income Statement'!$A$1</definedName>
    <definedName name="_114117" localSheetId="32">'[29]Income Statement'!$A$1</definedName>
    <definedName name="_114117" localSheetId="42">'[29]Income Statement'!$A$1</definedName>
    <definedName name="_114117" localSheetId="46">'[29]Income Statement'!$A$1</definedName>
    <definedName name="_114117" localSheetId="59">#REF!</definedName>
    <definedName name="_114117">#REF!</definedName>
    <definedName name="_114117PM" localSheetId="15">'[29]Income Statement'!$B$127:$B$141</definedName>
    <definedName name="_114117PM" localSheetId="31">'[29]Income Statement'!$B$127:$B$141</definedName>
    <definedName name="_114117PM" localSheetId="32">'[29]Income Statement'!$B$127:$B$141</definedName>
    <definedName name="_114117PM" localSheetId="42">'[29]Income Statement'!$B$127:$B$141</definedName>
    <definedName name="_114117PM" localSheetId="46">'[29]Income Statement'!$B$127:$B$141</definedName>
    <definedName name="_114117PM" localSheetId="59">#REF!</definedName>
    <definedName name="_114117PM">#REF!</definedName>
    <definedName name="_117" localSheetId="59">#REF!</definedName>
    <definedName name="_117">#REF!</definedName>
    <definedName name="_118" localSheetId="59">#REF!</definedName>
    <definedName name="_118">#REF!</definedName>
    <definedName name="_118119" localSheetId="59">#REF!</definedName>
    <definedName name="_118119">#REF!</definedName>
    <definedName name="_118119PM" localSheetId="59">#REF!</definedName>
    <definedName name="_118119PM">#REF!</definedName>
    <definedName name="_119" localSheetId="59">#REF!</definedName>
    <definedName name="_119">#REF!</definedName>
    <definedName name="_11PRINT_AREA" localSheetId="22">#REF!</definedName>
    <definedName name="_11PRINT_AREA" localSheetId="31">#REF!</definedName>
    <definedName name="_11PRINT_AREA" localSheetId="32">#REF!</definedName>
    <definedName name="_11PRINT_AREA" localSheetId="42">#REF!</definedName>
    <definedName name="_11PRINT_AREA" localSheetId="46">#REF!</definedName>
    <definedName name="_11PRINT_AREA" localSheetId="59">#REF!</definedName>
    <definedName name="_11PRINT_AREA">#REF!</definedName>
    <definedName name="_12_114" localSheetId="59">#REF!</definedName>
    <definedName name="_12_114">#REF!</definedName>
    <definedName name="_12_5A" localSheetId="22">#REF!</definedName>
    <definedName name="_12_5A" localSheetId="31">#REF!</definedName>
    <definedName name="_12_5A" localSheetId="32">#REF!</definedName>
    <definedName name="_12_5A" localSheetId="42">#REF!</definedName>
    <definedName name="_12_5A" localSheetId="46">#REF!</definedName>
    <definedName name="_12_5A" localSheetId="59">#REF!</definedName>
    <definedName name="_12_5A">#REF!</definedName>
    <definedName name="_12_MTD_IS" localSheetId="22">#REF!</definedName>
    <definedName name="_12_MTD_IS" localSheetId="31">#REF!</definedName>
    <definedName name="_12_MTD_IS" localSheetId="32">#REF!</definedName>
    <definedName name="_12_MTD_IS" localSheetId="42">#REF!</definedName>
    <definedName name="_12_MTD_IS" localSheetId="46">#REF!</definedName>
    <definedName name="_12_MTD_IS" localSheetId="59">#REF!</definedName>
    <definedName name="_12_MTD_IS">#REF!</definedName>
    <definedName name="_120121" localSheetId="31">#REF!</definedName>
    <definedName name="_120121" localSheetId="32">#REF!</definedName>
    <definedName name="_120121" localSheetId="42">#REF!</definedName>
    <definedName name="_120121" localSheetId="46">#REF!</definedName>
    <definedName name="_120121" localSheetId="59">#REF!</definedName>
    <definedName name="_120121">#REF!</definedName>
    <definedName name="_120121PM" localSheetId="31">#REF!</definedName>
    <definedName name="_120121PM" localSheetId="32">#REF!</definedName>
    <definedName name="_120121PM" localSheetId="42">#REF!</definedName>
    <definedName name="_120121PM" localSheetId="46">#REF!</definedName>
    <definedName name="_120121PM" localSheetId="59">#REF!</definedName>
    <definedName name="_120121PM">#REF!</definedName>
    <definedName name="_122123" localSheetId="59">#REF!</definedName>
    <definedName name="_122123">#REF!</definedName>
    <definedName name="_122123PM" localSheetId="59">#REF!</definedName>
    <definedName name="_122123PM">#REF!</definedName>
    <definedName name="_12ACCESS_RECON" localSheetId="59">'[30]Basic-Default'!#REF!</definedName>
    <definedName name="_12ACCESS_RECON">'[30]Basic-Default'!#REF!</definedName>
    <definedName name="_12MTD_I_S" localSheetId="22">#REF!</definedName>
    <definedName name="_12MTD_I_S" localSheetId="31">#REF!</definedName>
    <definedName name="_12MTD_I_S" localSheetId="32">#REF!</definedName>
    <definedName name="_12MTD_I_S" localSheetId="42">#REF!</definedName>
    <definedName name="_12MTD_I_S" localSheetId="46">#REF!</definedName>
    <definedName name="_12MTD_I_S" localSheetId="59">#REF!</definedName>
    <definedName name="_12MTD_I_S">#REF!</definedName>
    <definedName name="_12PRINT_AREA1" localSheetId="22">#REF!</definedName>
    <definedName name="_12PRINT_AREA1" localSheetId="31">#REF!</definedName>
    <definedName name="_12PRINT_AREA1" localSheetId="32">#REF!</definedName>
    <definedName name="_12PRINT_AREA1" localSheetId="42">#REF!</definedName>
    <definedName name="_12PRINT_AREA1" localSheetId="46">#REF!</definedName>
    <definedName name="_12PRINT_AREA1" localSheetId="59">#REF!</definedName>
    <definedName name="_12PRINT_AREA1">#REF!</definedName>
    <definedName name="_13_5B" localSheetId="22">#REF!</definedName>
    <definedName name="_13_5B" localSheetId="31">#REF!</definedName>
    <definedName name="_13_5B" localSheetId="32">#REF!</definedName>
    <definedName name="_13_5B" localSheetId="42">#REF!</definedName>
    <definedName name="_13_5B" localSheetId="46">#REF!</definedName>
    <definedName name="_13_5B" localSheetId="59">#REF!</definedName>
    <definedName name="_13_5B">#REF!</definedName>
    <definedName name="_13FIXED_TRUE_UP" localSheetId="59">#REF!</definedName>
    <definedName name="_13FIXED_TRUE_UP">#REF!</definedName>
    <definedName name="_13PSC_CASH_STMT" localSheetId="22">#REF!</definedName>
    <definedName name="_13PSC_CASH_STMT" localSheetId="31">#REF!</definedName>
    <definedName name="_13PSC_CASH_STMT" localSheetId="32">#REF!</definedName>
    <definedName name="_13PSC_CASH_STMT" localSheetId="42">#REF!</definedName>
    <definedName name="_13PSC_CASH_STMT" localSheetId="46">#REF!</definedName>
    <definedName name="_13PSC_CASH_STMT" localSheetId="59">#REF!</definedName>
    <definedName name="_13PSC_CASH_STMT">#REF!</definedName>
    <definedName name="_14_113" localSheetId="59">#REF!</definedName>
    <definedName name="_14_113">#REF!</definedName>
    <definedName name="_14_117" localSheetId="59">#REF!</definedName>
    <definedName name="_14_117">#REF!</definedName>
    <definedName name="_14_5C" localSheetId="22">#REF!</definedName>
    <definedName name="_14_5C" localSheetId="31">#REF!</definedName>
    <definedName name="_14_5C" localSheetId="32">#REF!</definedName>
    <definedName name="_14_5C" localSheetId="42">#REF!</definedName>
    <definedName name="_14_5C" localSheetId="46">#REF!</definedName>
    <definedName name="_14_5C" localSheetId="59">#REF!</definedName>
    <definedName name="_14_5C">#REF!</definedName>
    <definedName name="_14KWH_ENTRY" localSheetId="59">#REF!</definedName>
    <definedName name="_14KWH_ENTRY">#REF!</definedName>
    <definedName name="_14PSC_PAGE_1" localSheetId="22">#REF!</definedName>
    <definedName name="_14PSC_PAGE_1" localSheetId="31">#REF!</definedName>
    <definedName name="_14PSC_PAGE_1" localSheetId="32">#REF!</definedName>
    <definedName name="_14PSC_PAGE_1" localSheetId="42">#REF!</definedName>
    <definedName name="_14PSC_PAGE_1" localSheetId="46">#REF!</definedName>
    <definedName name="_14PSC_PAGE_1" localSheetId="59">#REF!</definedName>
    <definedName name="_14PSC_PAGE_1">#REF!</definedName>
    <definedName name="_15ACCESS_RECON" localSheetId="22">'[30]Basic-Default'!#REF!</definedName>
    <definedName name="_15ACCESS_RECON" localSheetId="31">'[30]Basic-Default'!#REF!</definedName>
    <definedName name="_15ACCESS_RECON" localSheetId="32">'[30]Basic-Default'!#REF!</definedName>
    <definedName name="_15ACCESS_RECON" localSheetId="42">'[30]Basic-Default'!#REF!</definedName>
    <definedName name="_15ACCESS_RECON" localSheetId="46">'[30]Basic-Default'!#REF!</definedName>
    <definedName name="_15ACCESS_RECON" localSheetId="59">'[30]Basic-Default'!#REF!</definedName>
    <definedName name="_15ACCESS_RECON">'[30]Basic-Default'!#REF!</definedName>
    <definedName name="_15PAGE_3" localSheetId="59">#REF!</definedName>
    <definedName name="_15PAGE_3">#REF!</definedName>
    <definedName name="_15PSC_PAGE_2" localSheetId="22">#REF!</definedName>
    <definedName name="_15PSC_PAGE_2" localSheetId="31">#REF!</definedName>
    <definedName name="_15PSC_PAGE_2" localSheetId="32">#REF!</definedName>
    <definedName name="_15PSC_PAGE_2" localSheetId="42">#REF!</definedName>
    <definedName name="_15PSC_PAGE_2" localSheetId="46">#REF!</definedName>
    <definedName name="_15PSC_PAGE_2" localSheetId="59">#REF!</definedName>
    <definedName name="_15PSC_PAGE_2">#REF!</definedName>
    <definedName name="_16_118" localSheetId="59">#REF!</definedName>
    <definedName name="_16_118">#REF!</definedName>
    <definedName name="_16ACCESS_RECON" localSheetId="59">'[30]Basic-Default'!#REF!</definedName>
    <definedName name="_16ACCESS_RECON">'[30]Basic-Default'!#REF!</definedName>
    <definedName name="_16BALANCE_SHEET" localSheetId="22">#REF!</definedName>
    <definedName name="_16BALANCE_SHEET" localSheetId="31">#REF!</definedName>
    <definedName name="_16BALANCE_SHEET" localSheetId="32">#REF!</definedName>
    <definedName name="_16BALANCE_SHEET" localSheetId="42">#REF!</definedName>
    <definedName name="_16BALANCE_SHEET" localSheetId="46">#REF!</definedName>
    <definedName name="_16BALANCE_SHEET" localSheetId="59">#REF!</definedName>
    <definedName name="_16BALANCE_SHEET">#REF!</definedName>
    <definedName name="_16RETAIN_EARN_SCH" localSheetId="22">#REF!</definedName>
    <definedName name="_16RETAIN_EARN_SCH" localSheetId="31">#REF!</definedName>
    <definedName name="_16RETAIN_EARN_SCH" localSheetId="32">#REF!</definedName>
    <definedName name="_16RETAIN_EARN_SCH" localSheetId="42">#REF!</definedName>
    <definedName name="_16RETAIN_EARN_SCH" localSheetId="46">#REF!</definedName>
    <definedName name="_16RETAIN_EARN_SCH" localSheetId="59">#REF!</definedName>
    <definedName name="_16RETAIN_EARN_SCH">#REF!</definedName>
    <definedName name="_17_114" localSheetId="59">#REF!</definedName>
    <definedName name="_17_114">#REF!</definedName>
    <definedName name="_17BALANCE_SHEET" localSheetId="59">#REF!</definedName>
    <definedName name="_17BALANCE_SHEET">#REF!</definedName>
    <definedName name="_17CASH_FLOW" localSheetId="22">#REF!</definedName>
    <definedName name="_17CASH_FLOW" localSheetId="31">#REF!</definedName>
    <definedName name="_17CASH_FLOW" localSheetId="32">#REF!</definedName>
    <definedName name="_17CASH_FLOW" localSheetId="42">#REF!</definedName>
    <definedName name="_17CASH_FLOW" localSheetId="46">#REF!</definedName>
    <definedName name="_17CASH_FLOW" localSheetId="59">#REF!</definedName>
    <definedName name="_17CASH_FLOW">#REF!</definedName>
    <definedName name="_17RETAINED_EARN" localSheetId="22">#REF!</definedName>
    <definedName name="_17RETAINED_EARN" localSheetId="31">#REF!</definedName>
    <definedName name="_17RETAINED_EARN" localSheetId="32">#REF!</definedName>
    <definedName name="_17RETAINED_EARN" localSheetId="42">#REF!</definedName>
    <definedName name="_17RETAINED_EARN" localSheetId="46">#REF!</definedName>
    <definedName name="_17RETAINED_EARN" localSheetId="59">#REF!</definedName>
    <definedName name="_17RETAINED_EARN">#REF!</definedName>
    <definedName name="_17TRANS_RECON" localSheetId="59">[31]trans!#REF!</definedName>
    <definedName name="_17TRANS_RECON">[31]trans!#REF!</definedName>
    <definedName name="_18_119" localSheetId="59">#REF!</definedName>
    <definedName name="_18_119">#REF!</definedName>
    <definedName name="_188" localSheetId="22">#REF!</definedName>
    <definedName name="_188" localSheetId="31">#REF!</definedName>
    <definedName name="_188" localSheetId="32">#REF!</definedName>
    <definedName name="_188" localSheetId="42">#REF!</definedName>
    <definedName name="_188" localSheetId="46">#REF!</definedName>
    <definedName name="_188" localSheetId="59">#REF!</definedName>
    <definedName name="_188">#REF!</definedName>
    <definedName name="_18CASH_FLOW" localSheetId="59">#REF!</definedName>
    <definedName name="_18CASH_FLOW">#REF!</definedName>
    <definedName name="_18DETAIL_CASHFLOW" localSheetId="22">#REF!</definedName>
    <definedName name="_18DETAIL_CASHFLOW" localSheetId="31">#REF!</definedName>
    <definedName name="_18DETAIL_CASHFLOW" localSheetId="32">#REF!</definedName>
    <definedName name="_18DETAIL_CASHFLOW" localSheetId="42">#REF!</definedName>
    <definedName name="_18DETAIL_CASHFLOW" localSheetId="46">#REF!</definedName>
    <definedName name="_18DETAIL_CASHFLOW" localSheetId="59">#REF!</definedName>
    <definedName name="_18DETAIL_CASHFLOW">#REF!</definedName>
    <definedName name="_19DETAIL_CASHFLOW" localSheetId="59">#REF!</definedName>
    <definedName name="_19DETAIL_CASHFLOW">#REF!</definedName>
    <definedName name="_19FIXED_TRUE_UP" localSheetId="22">#REF!</definedName>
    <definedName name="_19FIXED_TRUE_UP" localSheetId="31">#REF!</definedName>
    <definedName name="_19FIXED_TRUE_UP" localSheetId="32">#REF!</definedName>
    <definedName name="_19FIXED_TRUE_UP" localSheetId="42">#REF!</definedName>
    <definedName name="_19FIXED_TRUE_UP" localSheetId="46">#REF!</definedName>
    <definedName name="_19FIXED_TRUE_UP" localSheetId="59">#REF!</definedName>
    <definedName name="_19FIXED_TRUE_UP">#REF!</definedName>
    <definedName name="_1A" localSheetId="59">#REF!</definedName>
    <definedName name="_1A">#REF!</definedName>
    <definedName name="_1B" localSheetId="59">#REF!</definedName>
    <definedName name="_1B">#REF!</definedName>
    <definedName name="_1TRANS_RECON" localSheetId="59">[31]trans!#REF!</definedName>
    <definedName name="_1TRANS_RECON">[31]trans!#REF!</definedName>
    <definedName name="_2__123Graph_BCHART_1" localSheetId="22" hidden="1">[25]TME11_2010!#REF!</definedName>
    <definedName name="_2__123Graph_BCHART_1" localSheetId="59" hidden="1">[25]TME11_2010!#REF!</definedName>
    <definedName name="_2__123Graph_BCHART_1" hidden="1">[25]TME11_2010!#REF!</definedName>
    <definedName name="_2_10_340_ENTRY" localSheetId="59">#REF!</definedName>
    <definedName name="_2_10_340_ENTRY">#REF!</definedName>
    <definedName name="_2_110" localSheetId="22">#REF!</definedName>
    <definedName name="_2_110" localSheetId="31">#REF!</definedName>
    <definedName name="_2_110" localSheetId="32">#REF!</definedName>
    <definedName name="_2_110" localSheetId="42">#REF!</definedName>
    <definedName name="_2_110" localSheetId="46">#REF!</definedName>
    <definedName name="_2_110" localSheetId="59">#REF!</definedName>
    <definedName name="_2_110">#REF!</definedName>
    <definedName name="_2_5A" localSheetId="22">#REF!</definedName>
    <definedName name="_2_5A" localSheetId="31">#REF!</definedName>
    <definedName name="_2_5A" localSheetId="32">#REF!</definedName>
    <definedName name="_2_5A" localSheetId="42">#REF!</definedName>
    <definedName name="_2_5A" localSheetId="46">#REF!</definedName>
    <definedName name="_2_5A" localSheetId="59">#REF!</definedName>
    <definedName name="_2_5A">#REF!</definedName>
    <definedName name="_20_117" localSheetId="59">#REF!</definedName>
    <definedName name="_20_117">#REF!</definedName>
    <definedName name="_20_200" localSheetId="59">#REF!</definedName>
    <definedName name="_20_200">#REF!</definedName>
    <definedName name="_200" localSheetId="59">#REF!</definedName>
    <definedName name="_200">#REF!</definedName>
    <definedName name="_200201" localSheetId="22">#REF!</definedName>
    <definedName name="_200201" localSheetId="37">'[32]200201'!#REF!</definedName>
    <definedName name="_200201" localSheetId="59">#REF!</definedName>
    <definedName name="_200201">#REF!</definedName>
    <definedName name="_200201PM" localSheetId="22">#REF!</definedName>
    <definedName name="_200201PM" localSheetId="37">'[32]200201'!#REF!</definedName>
    <definedName name="_200201PM" localSheetId="59">#REF!</definedName>
    <definedName name="_200201PM">#REF!</definedName>
    <definedName name="_202203">'202203'!$A$1</definedName>
    <definedName name="_202203PM">'202203'!$B$65:$B$73</definedName>
    <definedName name="_203" localSheetId="22">#REF!</definedName>
    <definedName name="_203" localSheetId="31">#REF!</definedName>
    <definedName name="_203" localSheetId="32">#REF!</definedName>
    <definedName name="_203" localSheetId="42">#REF!</definedName>
    <definedName name="_203" localSheetId="46">#REF!</definedName>
    <definedName name="_203" localSheetId="59">#REF!</definedName>
    <definedName name="_203">#REF!</definedName>
    <definedName name="_203A" localSheetId="22">#REF!</definedName>
    <definedName name="_203A" localSheetId="31">#REF!</definedName>
    <definedName name="_203A" localSheetId="32">#REF!</definedName>
    <definedName name="_203A" localSheetId="42">#REF!</definedName>
    <definedName name="_203A" localSheetId="46">#REF!</definedName>
    <definedName name="_203A" localSheetId="59">#REF!</definedName>
    <definedName name="_203A">#REF!</definedName>
    <definedName name="_203B" localSheetId="22">#REF!</definedName>
    <definedName name="_203B" localSheetId="31">#REF!</definedName>
    <definedName name="_203B" localSheetId="32">#REF!</definedName>
    <definedName name="_203B" localSheetId="42">#REF!</definedName>
    <definedName name="_203B" localSheetId="46">#REF!</definedName>
    <definedName name="_203B" localSheetId="59">#REF!</definedName>
    <definedName name="_203B">#REF!</definedName>
    <definedName name="_204207" localSheetId="15">#REF!</definedName>
    <definedName name="_204207">'204207'!$A$1</definedName>
    <definedName name="_204207PM" localSheetId="15">#REF!</definedName>
    <definedName name="_204207PM">'204207'!$B$134:$B$148</definedName>
    <definedName name="_20FIXED_TRUE_UP" localSheetId="59">#REF!</definedName>
    <definedName name="_20FIXED_TRUE_UP">#REF!</definedName>
    <definedName name="_20HEDGING_INVEST" localSheetId="22">#REF!</definedName>
    <definedName name="_20HEDGING_INVEST" localSheetId="31">#REF!</definedName>
    <definedName name="_20HEDGING_INVEST" localSheetId="32">#REF!</definedName>
    <definedName name="_20HEDGING_INVEST" localSheetId="42">#REF!</definedName>
    <definedName name="_20HEDGING_INVEST" localSheetId="46">#REF!</definedName>
    <definedName name="_20HEDGING_INVEST" localSheetId="59">#REF!</definedName>
    <definedName name="_20HEDGING_INVEST">#REF!</definedName>
    <definedName name="_213" localSheetId="15">#REF!</definedName>
    <definedName name="_213">'213'!$A$1</definedName>
    <definedName name="_213PM" localSheetId="15">#REF!</definedName>
    <definedName name="_213PM">'213'!$B$69:$B$77</definedName>
    <definedName name="_214" localSheetId="15">#REF!</definedName>
    <definedName name="_214">'214'!$A$1</definedName>
    <definedName name="_214PM" localSheetId="15">#REF!</definedName>
    <definedName name="_214PM">'214'!$B$71:$B$79</definedName>
    <definedName name="_216" localSheetId="31">#REF!</definedName>
    <definedName name="_216" localSheetId="32">#REF!</definedName>
    <definedName name="_216" localSheetId="37">#REF!</definedName>
    <definedName name="_216" localSheetId="42">#REF!</definedName>
    <definedName name="_216" localSheetId="46">#REF!</definedName>
    <definedName name="_216" localSheetId="59">#REF!</definedName>
    <definedName name="_216">#REF!</definedName>
    <definedName name="_216PM" localSheetId="22">'[33]216'!#REF!</definedName>
    <definedName name="_216PM" localSheetId="23">'[34]216'!#REF!</definedName>
    <definedName name="_216PM" localSheetId="24">'[34]216'!#REF!</definedName>
    <definedName name="_216PM" localSheetId="26">'[35]216'!#REF!</definedName>
    <definedName name="_216PM" localSheetId="31">'[36]216'!#REF!</definedName>
    <definedName name="_216PM" localSheetId="32">'[36]216'!#REF!</definedName>
    <definedName name="_216PM" localSheetId="36">'[37]216'!#REF!</definedName>
    <definedName name="_216PM" localSheetId="37">#REF!</definedName>
    <definedName name="_216PM" localSheetId="42">'[36]216'!#REF!</definedName>
    <definedName name="_216PM" localSheetId="46">'[36]216'!#REF!</definedName>
    <definedName name="_216PM" localSheetId="54">'[35]216'!#REF!</definedName>
    <definedName name="_216PM" localSheetId="57">'[37]216'!#REF!</definedName>
    <definedName name="_216PM" localSheetId="59">#REF!</definedName>
    <definedName name="_216PM">#REF!</definedName>
    <definedName name="_217" localSheetId="22">#REF!</definedName>
    <definedName name="_217" localSheetId="37">#REF!</definedName>
    <definedName name="_217" localSheetId="59">#REF!</definedName>
    <definedName name="_217">#REF!</definedName>
    <definedName name="_217PM" localSheetId="22">#REF!</definedName>
    <definedName name="_217PM" localSheetId="37">#REF!</definedName>
    <definedName name="_217PM" localSheetId="59">#REF!</definedName>
    <definedName name="_217PM">#REF!</definedName>
    <definedName name="_218" localSheetId="22">#REF!</definedName>
    <definedName name="_218" localSheetId="24">'218'!$A$1</definedName>
    <definedName name="_218" localSheetId="59">#REF!</definedName>
    <definedName name="_218">#REF!</definedName>
    <definedName name="_218PM" localSheetId="15">'[27]218'!#REF!</definedName>
    <definedName name="_218PM" localSheetId="22">#REF!</definedName>
    <definedName name="_218PM" localSheetId="23">'[34]218'!#REF!</definedName>
    <definedName name="_218PM" localSheetId="24">'218'!#REF!</definedName>
    <definedName name="_218PM" localSheetId="26">'[35]218'!#REF!</definedName>
    <definedName name="_218PM" localSheetId="31">'[36]218'!#REF!</definedName>
    <definedName name="_218PM" localSheetId="32">'[36]218'!#REF!</definedName>
    <definedName name="_218PM" localSheetId="36">'[37]218'!#REF!</definedName>
    <definedName name="_218PM" localSheetId="37">'[32]218'!#REF!</definedName>
    <definedName name="_218PM" localSheetId="42">'[36]218'!#REF!</definedName>
    <definedName name="_218PM" localSheetId="46">'[36]218'!#REF!</definedName>
    <definedName name="_218PM" localSheetId="54">'[35]218'!#REF!</definedName>
    <definedName name="_218PM" localSheetId="57">'[37]218'!#REF!</definedName>
    <definedName name="_218PM" localSheetId="59">#REF!</definedName>
    <definedName name="_218PM">#REF!</definedName>
    <definedName name="_219" localSheetId="15">#REF!</definedName>
    <definedName name="_219" localSheetId="31">#REF!</definedName>
    <definedName name="_219" localSheetId="32">#REF!</definedName>
    <definedName name="_219" localSheetId="42">#REF!</definedName>
    <definedName name="_219" localSheetId="46">#REF!</definedName>
    <definedName name="_219">'219'!$A$1</definedName>
    <definedName name="_219PM" localSheetId="15">#REF!</definedName>
    <definedName name="_219PM" localSheetId="22">'219'!#REF!</definedName>
    <definedName name="_219PM" localSheetId="23">'[34]219'!#REF!</definedName>
    <definedName name="_219PM" localSheetId="24">'[34]219'!#REF!</definedName>
    <definedName name="_219PM" localSheetId="26">'[35]219'!#REF!</definedName>
    <definedName name="_219PM" localSheetId="31">'[36]219'!#REF!</definedName>
    <definedName name="_219PM" localSheetId="32">'[36]219'!#REF!</definedName>
    <definedName name="_219PM" localSheetId="36">'[37]219'!#REF!</definedName>
    <definedName name="_219PM" localSheetId="37">'[32]219'!#REF!</definedName>
    <definedName name="_219PM" localSheetId="42">'[36]219'!#REF!</definedName>
    <definedName name="_219PM" localSheetId="46">'[36]219'!#REF!</definedName>
    <definedName name="_219PM" localSheetId="54">'[35]219'!#REF!</definedName>
    <definedName name="_219PM" localSheetId="57">'[37]219'!#REF!</definedName>
    <definedName name="_219PM" localSheetId="59">'219'!#REF!</definedName>
    <definedName name="_219PM">'219'!#REF!</definedName>
    <definedName name="_21HEDGING_INVEST" localSheetId="59">#REF!</definedName>
    <definedName name="_21HEDGING_INVEST">#REF!</definedName>
    <definedName name="_21INCOME_STMT" localSheetId="22">#REF!</definedName>
    <definedName name="_21INCOME_STMT" localSheetId="31">#REF!</definedName>
    <definedName name="_21INCOME_STMT" localSheetId="32">#REF!</definedName>
    <definedName name="_21INCOME_STMT" localSheetId="42">#REF!</definedName>
    <definedName name="_21INCOME_STMT" localSheetId="46">#REF!</definedName>
    <definedName name="_21INCOME_STMT" localSheetId="59">#REF!</definedName>
    <definedName name="_21INCOME_STMT">#REF!</definedName>
    <definedName name="_22_118" localSheetId="59">#REF!</definedName>
    <definedName name="_22_118">#REF!</definedName>
    <definedName name="_221" localSheetId="22">#REF!</definedName>
    <definedName name="_221" localSheetId="26">'221'!$A$1</definedName>
    <definedName name="_221" localSheetId="59">#REF!</definedName>
    <definedName name="_221">#REF!</definedName>
    <definedName name="_221PM" localSheetId="22">#REF!</definedName>
    <definedName name="_221PM" localSheetId="26">'221'!$A$66:$B$77</definedName>
    <definedName name="_221PM" localSheetId="59">#REF!</definedName>
    <definedName name="_221PM">#REF!</definedName>
    <definedName name="_224225">'224225'!$A$1</definedName>
    <definedName name="_224225PM" localSheetId="15">'[27]224225'!#REF!</definedName>
    <definedName name="_224225PM" localSheetId="22">'224225'!#REF!</definedName>
    <definedName name="_224225PM" localSheetId="23">'[34]224225'!#REF!</definedName>
    <definedName name="_224225PM" localSheetId="24">'[34]224225'!#REF!</definedName>
    <definedName name="_224225PM" localSheetId="26">'[35]224225'!#REF!</definedName>
    <definedName name="_224225PM" localSheetId="31">'[36]224225'!#REF!</definedName>
    <definedName name="_224225PM" localSheetId="32">'[36]224225'!#REF!</definedName>
    <definedName name="_224225PM" localSheetId="36">'[37]224225'!#REF!</definedName>
    <definedName name="_224225PM" localSheetId="37">'[32]224225'!#REF!</definedName>
    <definedName name="_224225PM" localSheetId="42">'[36]224225'!#REF!</definedName>
    <definedName name="_224225PM" localSheetId="46">'[36]224225'!#REF!</definedName>
    <definedName name="_224225PM" localSheetId="54">'[35]224225'!#REF!</definedName>
    <definedName name="_224225PM" localSheetId="57">'[37]224225'!#REF!</definedName>
    <definedName name="_224225PM" localSheetId="59">'224225'!#REF!</definedName>
    <definedName name="_224225PM">'224225'!#REF!</definedName>
    <definedName name="_227">'227'!$A$1</definedName>
    <definedName name="_227PM">'227'!$B$71:$B$79</definedName>
    <definedName name="_228229">'228229'!$A$1</definedName>
    <definedName name="_228229PM">'228229'!$B$73:$B$83</definedName>
    <definedName name="_22ACCESS_RECON" localSheetId="59">'[38]Basic-Default'!#REF!</definedName>
    <definedName name="_22ACCESS_RECON">'[38]Basic-Default'!#REF!</definedName>
    <definedName name="_22INCOME_STMT" localSheetId="59">#REF!</definedName>
    <definedName name="_22INCOME_STMT">#REF!</definedName>
    <definedName name="_22KWH_ENTRY" localSheetId="22">#REF!</definedName>
    <definedName name="_22KWH_ENTRY" localSheetId="31">#REF!</definedName>
    <definedName name="_22KWH_ENTRY" localSheetId="32">#REF!</definedName>
    <definedName name="_22KWH_ENTRY" localSheetId="42">#REF!</definedName>
    <definedName name="_22KWH_ENTRY" localSheetId="46">#REF!</definedName>
    <definedName name="_22KWH_ENTRY" localSheetId="59">#REF!</definedName>
    <definedName name="_22KWH_ENTRY">#REF!</definedName>
    <definedName name="_230">'230'!$A$1</definedName>
    <definedName name="_230PM">'230'!$B$74:$B$82</definedName>
    <definedName name="_232" localSheetId="22">#REF!</definedName>
    <definedName name="_232" localSheetId="37">#REF!</definedName>
    <definedName name="_232" localSheetId="59">#REF!</definedName>
    <definedName name="_232">#REF!</definedName>
    <definedName name="_232PM" localSheetId="15">'[27]232'!#REF!</definedName>
    <definedName name="_232PM" localSheetId="22">#REF!</definedName>
    <definedName name="_232PM" localSheetId="23">'[34]232'!#REF!</definedName>
    <definedName name="_232PM" localSheetId="24">'[34]232'!#REF!</definedName>
    <definedName name="_232PM" localSheetId="26">'[35]232'!#REF!</definedName>
    <definedName name="_232PM" localSheetId="31">'[39]232'!#REF!</definedName>
    <definedName name="_232PM" localSheetId="32">'[39]232'!#REF!</definedName>
    <definedName name="_232PM" localSheetId="36">'[37]232'!#REF!</definedName>
    <definedName name="_232PM" localSheetId="37">#REF!</definedName>
    <definedName name="_232PM" localSheetId="42">'[39]232'!#REF!</definedName>
    <definedName name="_232PM" localSheetId="46">'[39]232'!#REF!</definedName>
    <definedName name="_232PM" localSheetId="54">'[35]232'!#REF!</definedName>
    <definedName name="_232PM" localSheetId="57">'[37]232'!#REF!</definedName>
    <definedName name="_232PM" localSheetId="58">'[40]232'!#REF!</definedName>
    <definedName name="_232PM" localSheetId="59">#REF!</definedName>
    <definedName name="_232PM">#REF!</definedName>
    <definedName name="_233" localSheetId="22">#REF!</definedName>
    <definedName name="_233" localSheetId="37">#REF!</definedName>
    <definedName name="_233" localSheetId="59">#REF!</definedName>
    <definedName name="_233">#REF!</definedName>
    <definedName name="_233PM" localSheetId="15">'[27]233'!#REF!</definedName>
    <definedName name="_233PM" localSheetId="22">#REF!</definedName>
    <definedName name="_233PM" localSheetId="23">'[34]233'!#REF!</definedName>
    <definedName name="_233PM" localSheetId="24">'[34]233'!#REF!</definedName>
    <definedName name="_233PM" localSheetId="26">'[35]233'!#REF!</definedName>
    <definedName name="_233PM" localSheetId="31">'[36]233'!#REF!</definedName>
    <definedName name="_233PM" localSheetId="32">'[36]233'!#REF!</definedName>
    <definedName name="_233PM" localSheetId="36">'[37]233'!#REF!</definedName>
    <definedName name="_233PM" localSheetId="37">#REF!</definedName>
    <definedName name="_233PM" localSheetId="42">'[36]233'!#REF!</definedName>
    <definedName name="_233PM" localSheetId="46">'[36]233'!#REF!</definedName>
    <definedName name="_233PM" localSheetId="54">'[35]233'!#REF!</definedName>
    <definedName name="_233PM" localSheetId="57">'[37]233'!#REF!</definedName>
    <definedName name="_233PM" localSheetId="59">#REF!</definedName>
    <definedName name="_233PM">#REF!</definedName>
    <definedName name="_234" localSheetId="59">#REF!</definedName>
    <definedName name="_234">#REF!</definedName>
    <definedName name="_234PM" localSheetId="15">'[27]234'!#REF!</definedName>
    <definedName name="_234PM" localSheetId="22">#REF!</definedName>
    <definedName name="_234PM" localSheetId="23">'[34]234'!#REF!</definedName>
    <definedName name="_234PM" localSheetId="24">'[34]234'!#REF!</definedName>
    <definedName name="_234PM" localSheetId="26">'[35]234'!#REF!</definedName>
    <definedName name="_234PM" localSheetId="31">'[36]234'!#REF!</definedName>
    <definedName name="_234PM" localSheetId="32">'[36]234'!#REF!</definedName>
    <definedName name="_234PM" localSheetId="36">'[37]234'!#REF!</definedName>
    <definedName name="_234PM" localSheetId="37">'[32]234'!#REF!</definedName>
    <definedName name="_234PM" localSheetId="42">'[36]234'!#REF!</definedName>
    <definedName name="_234PM" localSheetId="46">'[36]234'!#REF!</definedName>
    <definedName name="_234PM" localSheetId="54">'[35]234'!#REF!</definedName>
    <definedName name="_234PM" localSheetId="57">'[37]234'!#REF!</definedName>
    <definedName name="_234PM" localSheetId="59">#REF!</definedName>
    <definedName name="_234PM">#REF!</definedName>
    <definedName name="_23KWH_ENTRY" localSheetId="59">#REF!</definedName>
    <definedName name="_23KWH_ENTRY">#REF!</definedName>
    <definedName name="_23PAGE_3" localSheetId="22">#REF!</definedName>
    <definedName name="_23PAGE_3" localSheetId="31">#REF!</definedName>
    <definedName name="_23PAGE_3" localSheetId="32">#REF!</definedName>
    <definedName name="_23PAGE_3" localSheetId="42">#REF!</definedName>
    <definedName name="_23PAGE_3" localSheetId="46">#REF!</definedName>
    <definedName name="_23PAGE_3" localSheetId="59">#REF!</definedName>
    <definedName name="_23PAGE_3">#REF!</definedName>
    <definedName name="_24ACCESS_RECON" localSheetId="59">'[38]Basic-Default'!#REF!</definedName>
    <definedName name="_24ACCESS_RECON">'[38]Basic-Default'!#REF!</definedName>
    <definedName name="_24FIXED_TRUE_UP" localSheetId="59">#REF!</definedName>
    <definedName name="_24FIXED_TRUE_UP">#REF!</definedName>
    <definedName name="_24PAGE_3" localSheetId="59">#REF!</definedName>
    <definedName name="_24PAGE_3">#REF!</definedName>
    <definedName name="_24PAGE_8" localSheetId="22">#REF!</definedName>
    <definedName name="_24PAGE_8" localSheetId="31">#REF!</definedName>
    <definedName name="_24PAGE_8" localSheetId="32">#REF!</definedName>
    <definedName name="_24PAGE_8" localSheetId="42">#REF!</definedName>
    <definedName name="_24PAGE_8" localSheetId="46">#REF!</definedName>
    <definedName name="_24PAGE_8" localSheetId="59">#REF!</definedName>
    <definedName name="_24PAGE_8">#REF!</definedName>
    <definedName name="_25_119" localSheetId="59">#REF!</definedName>
    <definedName name="_25_119">#REF!</definedName>
    <definedName name="_250251">'250251'!$A$1</definedName>
    <definedName name="_250251PM" localSheetId="15">'[27]250251'!#REF!</definedName>
    <definedName name="_250251PM" localSheetId="22">'250251'!#REF!</definedName>
    <definedName name="_250251PM" localSheetId="23">'[34]250251'!#REF!</definedName>
    <definedName name="_250251PM" localSheetId="24">'[34]250251'!#REF!</definedName>
    <definedName name="_250251PM" localSheetId="26">'[35]250251'!#REF!</definedName>
    <definedName name="_250251PM" localSheetId="31">'[36]250251'!#REF!</definedName>
    <definedName name="_250251PM" localSheetId="32">'[36]250251'!#REF!</definedName>
    <definedName name="_250251PM" localSheetId="36">'[37]250251'!#REF!</definedName>
    <definedName name="_250251PM" localSheetId="37">'[32]250251'!#REF!</definedName>
    <definedName name="_250251PM" localSheetId="42">'[36]250251'!#REF!</definedName>
    <definedName name="_250251PM" localSheetId="46">'[36]250251'!#REF!</definedName>
    <definedName name="_250251PM" localSheetId="54">'[35]250251'!#REF!</definedName>
    <definedName name="_250251PM" localSheetId="57">'[37]250251'!#REF!</definedName>
    <definedName name="_250251PM" localSheetId="59">'250251'!#REF!</definedName>
    <definedName name="_250251PM">'250251'!#REF!</definedName>
    <definedName name="_252" localSheetId="15">#REF!</definedName>
    <definedName name="_252">'252'!$A$1</definedName>
    <definedName name="_252PM" localSheetId="15">'[27]252'!#REF!</definedName>
    <definedName name="_252PM" localSheetId="22">'252'!#REF!</definedName>
    <definedName name="_252PM" localSheetId="23">'[34]252'!#REF!</definedName>
    <definedName name="_252PM" localSheetId="24">'[34]252'!#REF!</definedName>
    <definedName name="_252PM" localSheetId="26">'[35]252'!#REF!</definedName>
    <definedName name="_252PM" localSheetId="31">'[36]252'!#REF!</definedName>
    <definedName name="_252PM" localSheetId="32">'[36]252'!#REF!</definedName>
    <definedName name="_252PM" localSheetId="36">'[37]252'!#REF!</definedName>
    <definedName name="_252PM" localSheetId="37">'[32]252'!#REF!</definedName>
    <definedName name="_252PM" localSheetId="42">'[36]252'!#REF!</definedName>
    <definedName name="_252PM" localSheetId="46">'[36]252'!#REF!</definedName>
    <definedName name="_252PM" localSheetId="54">'[35]252'!#REF!</definedName>
    <definedName name="_252PM" localSheetId="57">'[37]252'!#REF!</definedName>
    <definedName name="_252PM" localSheetId="59">'252'!#REF!</definedName>
    <definedName name="_252PM">'252'!#REF!</definedName>
    <definedName name="_253" localSheetId="36">'253'!$A$1</definedName>
    <definedName name="_253" localSheetId="59">#REF!</definedName>
    <definedName name="_253">#REF!</definedName>
    <definedName name="_253PM" localSheetId="36">'253'!$C$73:$C$81</definedName>
    <definedName name="_253PM" localSheetId="59">#REF!</definedName>
    <definedName name="_253PM">#REF!</definedName>
    <definedName name="_254" localSheetId="22">#REF!</definedName>
    <definedName name="_254" localSheetId="37">'254'!$A$1</definedName>
    <definedName name="_254" localSheetId="59">#REF!</definedName>
    <definedName name="_254">#REF!</definedName>
    <definedName name="_254PM" localSheetId="15">'[27]254'!#REF!</definedName>
    <definedName name="_254PM" localSheetId="22">#REF!</definedName>
    <definedName name="_254PM" localSheetId="23">'[34]254'!#REF!</definedName>
    <definedName name="_254PM" localSheetId="24">'[34]254'!#REF!</definedName>
    <definedName name="_254PM" localSheetId="26">'[35]254'!#REF!</definedName>
    <definedName name="_254PM" localSheetId="31">'[36]254'!#REF!</definedName>
    <definedName name="_254PM" localSheetId="32">'[36]254'!#REF!</definedName>
    <definedName name="_254PM" localSheetId="36">'[37]254'!#REF!</definedName>
    <definedName name="_254PM" localSheetId="37">'254'!#REF!</definedName>
    <definedName name="_254PM" localSheetId="42">'[36]254'!#REF!</definedName>
    <definedName name="_254PM" localSheetId="46">'[36]254'!#REF!</definedName>
    <definedName name="_254PM" localSheetId="54">'[35]254'!#REF!</definedName>
    <definedName name="_254PM" localSheetId="57">'[37]254'!#REF!</definedName>
    <definedName name="_254PM" localSheetId="59">#REF!</definedName>
    <definedName name="_254PM">#REF!</definedName>
    <definedName name="_256257" localSheetId="37">#REF!</definedName>
    <definedName name="_256257">'256257'!$A$1</definedName>
    <definedName name="_256257PM" localSheetId="15">'[27]256257'!#REF!</definedName>
    <definedName name="_256257PM" localSheetId="22">'256257'!#REF!</definedName>
    <definedName name="_256257PM" localSheetId="23">'[34]256257'!#REF!</definedName>
    <definedName name="_256257PM" localSheetId="24">'[34]256257'!#REF!</definedName>
    <definedName name="_256257PM" localSheetId="26">'[35]256257'!#REF!</definedName>
    <definedName name="_256257PM" localSheetId="31">'[36]256257'!#REF!</definedName>
    <definedName name="_256257PM" localSheetId="32">'[36]256257'!#REF!</definedName>
    <definedName name="_256257PM" localSheetId="36">'[37]256257'!#REF!</definedName>
    <definedName name="_256257PM" localSheetId="37">#REF!</definedName>
    <definedName name="_256257PM" localSheetId="42">'[36]256257'!#REF!</definedName>
    <definedName name="_256257PM" localSheetId="46">'[36]256257'!#REF!</definedName>
    <definedName name="_256257PM" localSheetId="54">'[35]256257'!#REF!</definedName>
    <definedName name="_256257PM" localSheetId="57">'[37]256257'!#REF!</definedName>
    <definedName name="_256257PM" localSheetId="59">'256257'!#REF!</definedName>
    <definedName name="_256257PM">'256257'!#REF!</definedName>
    <definedName name="_25PAGE_8" localSheetId="59">#REF!</definedName>
    <definedName name="_25PAGE_8">#REF!</definedName>
    <definedName name="_25PRINT_AREA" localSheetId="22">#REF!</definedName>
    <definedName name="_25PRINT_AREA" localSheetId="31">#REF!</definedName>
    <definedName name="_25PRINT_AREA" localSheetId="32">#REF!</definedName>
    <definedName name="_25PRINT_AREA" localSheetId="42">#REF!</definedName>
    <definedName name="_25PRINT_AREA" localSheetId="46">#REF!</definedName>
    <definedName name="_25PRINT_AREA" localSheetId="59">#REF!</definedName>
    <definedName name="_25PRINT_AREA">#REF!</definedName>
    <definedName name="_261" localSheetId="59">#REF!</definedName>
    <definedName name="_261">#REF!</definedName>
    <definedName name="_261PM" localSheetId="15">'[27]261'!#REF!</definedName>
    <definedName name="_261PM" localSheetId="22">#REF!</definedName>
    <definedName name="_261PM" localSheetId="23">'[34]261'!#REF!</definedName>
    <definedName name="_261PM" localSheetId="24">'[34]261'!#REF!</definedName>
    <definedName name="_261PM" localSheetId="26">'[35]261'!#REF!</definedName>
    <definedName name="_261PM" localSheetId="31">'[36]261'!#REF!</definedName>
    <definedName name="_261PM" localSheetId="32">'[36]261'!#REF!</definedName>
    <definedName name="_261PM" localSheetId="36">'[37]261'!#REF!</definedName>
    <definedName name="_261PM" localSheetId="37">'[32]261'!#REF!</definedName>
    <definedName name="_261PM" localSheetId="42">'[36]261'!#REF!</definedName>
    <definedName name="_261PM" localSheetId="46">'[36]261'!#REF!</definedName>
    <definedName name="_261PM" localSheetId="54">'[35]261'!#REF!</definedName>
    <definedName name="_261PM" localSheetId="57">'[37]261'!#REF!</definedName>
    <definedName name="_261PM" localSheetId="59">#REF!</definedName>
    <definedName name="_261PM">#REF!</definedName>
    <definedName name="_262263" localSheetId="15">'[41]262263'!$A$1</definedName>
    <definedName name="_262263" localSheetId="22">#REF!</definedName>
    <definedName name="_262263" localSheetId="31">'[41]262263'!$A$1</definedName>
    <definedName name="_262263" localSheetId="32">'[41]262263'!$A$1</definedName>
    <definedName name="_262263" localSheetId="42">'[41]262263'!$A$1</definedName>
    <definedName name="_262263" localSheetId="46">'[41]262263'!$A$1</definedName>
    <definedName name="_262263" localSheetId="59">#REF!</definedName>
    <definedName name="_262263">#REF!</definedName>
    <definedName name="_262263PM" localSheetId="15">'[41]262263'!$B$133:$B$143</definedName>
    <definedName name="_262263PM" localSheetId="22">#REF!</definedName>
    <definedName name="_262263PM" localSheetId="31">'[41]262263'!$B$133:$B$143</definedName>
    <definedName name="_262263PM" localSheetId="32">'[41]262263'!$B$133:$B$143</definedName>
    <definedName name="_262263PM" localSheetId="42">'[41]262263'!$B$133:$B$143</definedName>
    <definedName name="_262263PM" localSheetId="46">'[41]262263'!$B$133:$B$143</definedName>
    <definedName name="_262263PM" localSheetId="59">#REF!</definedName>
    <definedName name="_262263PM">#REF!</definedName>
    <definedName name="_266267" localSheetId="15">'[41]262263'!$A$1</definedName>
    <definedName name="_266267" localSheetId="22">#REF!</definedName>
    <definedName name="_266267" localSheetId="31">'[41]262263'!$A$1</definedName>
    <definedName name="_266267" localSheetId="32">'[41]262263'!$A$1</definedName>
    <definedName name="_266267" localSheetId="42">'[41]262263'!$A$1</definedName>
    <definedName name="_266267" localSheetId="46">'[41]262263'!$A$1</definedName>
    <definedName name="_266267" localSheetId="59">#REF!</definedName>
    <definedName name="_266267">#REF!</definedName>
    <definedName name="_266267PM" localSheetId="15">'[27]266267'!#REF!</definedName>
    <definedName name="_266267PM" localSheetId="22">#REF!</definedName>
    <definedName name="_266267PM" localSheetId="23">'[34]266267'!#REF!</definedName>
    <definedName name="_266267PM" localSheetId="24">'[34]266267'!#REF!</definedName>
    <definedName name="_266267PM" localSheetId="26">'[35]266267'!#REF!</definedName>
    <definedName name="_266267PM" localSheetId="31">'[36]266267'!#REF!</definedName>
    <definedName name="_266267PM" localSheetId="32">'[36]266267'!#REF!</definedName>
    <definedName name="_266267PM" localSheetId="36">'[37]266267'!#REF!</definedName>
    <definedName name="_266267PM" localSheetId="37">'[32]266267'!#REF!</definedName>
    <definedName name="_266267PM" localSheetId="42">'[36]266267'!#REF!</definedName>
    <definedName name="_266267PM" localSheetId="46">'[36]266267'!#REF!</definedName>
    <definedName name="_266267PM" localSheetId="54">'[35]266267'!#REF!</definedName>
    <definedName name="_266267PM" localSheetId="57">'[37]266267'!#REF!</definedName>
    <definedName name="_266267PM" localSheetId="59">#REF!</definedName>
    <definedName name="_266267PM">#REF!</definedName>
    <definedName name="_269" localSheetId="22">#REF!</definedName>
    <definedName name="_269" localSheetId="59">#REF!</definedName>
    <definedName name="_269">#REF!</definedName>
    <definedName name="_269PM" localSheetId="15">'[27]269'!#REF!</definedName>
    <definedName name="_269PM" localSheetId="22">#REF!</definedName>
    <definedName name="_269PM" localSheetId="23">'[34]269'!#REF!</definedName>
    <definedName name="_269PM" localSheetId="24">'[34]269'!#REF!</definedName>
    <definedName name="_269PM" localSheetId="26">'[35]269'!#REF!</definedName>
    <definedName name="_269PM" localSheetId="31">'[36]269'!#REF!</definedName>
    <definedName name="_269PM" localSheetId="32">'[36]269'!#REF!</definedName>
    <definedName name="_269PM" localSheetId="36">'[37]269'!#REF!</definedName>
    <definedName name="_269PM" localSheetId="37">'[32]269'!#REF!</definedName>
    <definedName name="_269PM" localSheetId="42">'[36]269'!#REF!</definedName>
    <definedName name="_269PM" localSheetId="46">'[36]269'!#REF!</definedName>
    <definedName name="_269PM" localSheetId="54">'[35]269'!#REF!</definedName>
    <definedName name="_269PM" localSheetId="57">'[37]269'!#REF!</definedName>
    <definedName name="_269PM" localSheetId="59">#REF!</definedName>
    <definedName name="_269PM">#REF!</definedName>
    <definedName name="_26FIXED_TRUE_UP" localSheetId="59">#REF!</definedName>
    <definedName name="_26FIXED_TRUE_UP">#REF!</definedName>
    <definedName name="_26KWH_ENTRY" localSheetId="59">#REF!</definedName>
    <definedName name="_26KWH_ENTRY">#REF!</definedName>
    <definedName name="_26PRINT_AREA" localSheetId="59">#REF!</definedName>
    <definedName name="_26PRINT_AREA">#REF!</definedName>
    <definedName name="_26PRINT_AREA1" localSheetId="22">#REF!</definedName>
    <definedName name="_26PRINT_AREA1" localSheetId="31">#REF!</definedName>
    <definedName name="_26PRINT_AREA1" localSheetId="32">#REF!</definedName>
    <definedName name="_26PRINT_AREA1" localSheetId="42">#REF!</definedName>
    <definedName name="_26PRINT_AREA1" localSheetId="46">#REF!</definedName>
    <definedName name="_26PRINT_AREA1" localSheetId="59">#REF!</definedName>
    <definedName name="_26PRINT_AREA1">#REF!</definedName>
    <definedName name="_272273" localSheetId="15">#REF!</definedName>
    <definedName name="_272273">'272273'!$A$1</definedName>
    <definedName name="_272273PM" localSheetId="15">'[27]272273'!#REF!</definedName>
    <definedName name="_272273PM" localSheetId="22">'272273'!#REF!</definedName>
    <definedName name="_272273PM" localSheetId="23">'[34]272273'!#REF!</definedName>
    <definedName name="_272273PM" localSheetId="24">'[34]272273'!#REF!</definedName>
    <definedName name="_272273PM" localSheetId="26">'[35]272273'!#REF!</definedName>
    <definedName name="_272273PM" localSheetId="31">'[36]272273'!#REF!</definedName>
    <definedName name="_272273PM" localSheetId="32">'[36]272273'!#REF!</definedName>
    <definedName name="_272273PM" localSheetId="36">'[37]272273'!#REF!</definedName>
    <definedName name="_272273PM" localSheetId="37">'[32]272273'!#REF!</definedName>
    <definedName name="_272273PM" localSheetId="42">'[36]272273'!#REF!</definedName>
    <definedName name="_272273PM" localSheetId="46">'[36]272273'!#REF!</definedName>
    <definedName name="_272273PM" localSheetId="54">'[35]272273'!#REF!</definedName>
    <definedName name="_272273PM" localSheetId="57">'[37]272273'!#REF!</definedName>
    <definedName name="_272273PM" localSheetId="59">'272273'!#REF!</definedName>
    <definedName name="_272273PM">'272273'!#REF!</definedName>
    <definedName name="_274275" localSheetId="59">#REF!</definedName>
    <definedName name="_274275">#REF!</definedName>
    <definedName name="_274275PM" localSheetId="15">'[27]274275'!#REF!</definedName>
    <definedName name="_274275PM" localSheetId="22">#REF!</definedName>
    <definedName name="_274275PM" localSheetId="23">'[34]274275'!#REF!</definedName>
    <definedName name="_274275PM" localSheetId="24">'[34]274275'!#REF!</definedName>
    <definedName name="_274275PM" localSheetId="26">'[35]274275'!#REF!</definedName>
    <definedName name="_274275PM" localSheetId="31">'[36]274275'!#REF!</definedName>
    <definedName name="_274275PM" localSheetId="32">'[36]274275'!#REF!</definedName>
    <definedName name="_274275PM" localSheetId="36">'[37]274275'!#REF!</definedName>
    <definedName name="_274275PM" localSheetId="37">'[32]274275'!#REF!</definedName>
    <definedName name="_274275PM" localSheetId="42">'[36]274275'!#REF!</definedName>
    <definedName name="_274275PM" localSheetId="46">'[36]274275'!#REF!</definedName>
    <definedName name="_274275PM" localSheetId="54">'[35]274275'!#REF!</definedName>
    <definedName name="_274275PM" localSheetId="57">'[37]274275'!#REF!</definedName>
    <definedName name="_274275PM" localSheetId="59">#REF!</definedName>
    <definedName name="_274275PM">#REF!</definedName>
    <definedName name="_275" localSheetId="22">#REF!</definedName>
    <definedName name="_275" localSheetId="31">#REF!</definedName>
    <definedName name="_275" localSheetId="32">#REF!</definedName>
    <definedName name="_275" localSheetId="42">#REF!</definedName>
    <definedName name="_275" localSheetId="46">#REF!</definedName>
    <definedName name="_275" localSheetId="59">#REF!</definedName>
    <definedName name="_275">#REF!</definedName>
    <definedName name="_276277" localSheetId="59">#REF!</definedName>
    <definedName name="_276277">#REF!</definedName>
    <definedName name="_276277PM" localSheetId="15">'[27]276277'!#REF!</definedName>
    <definedName name="_276277PM" localSheetId="22">#REF!</definedName>
    <definedName name="_276277PM" localSheetId="23">'[34]276277'!#REF!</definedName>
    <definedName name="_276277PM" localSheetId="24">'[34]276277'!#REF!</definedName>
    <definedName name="_276277PM" localSheetId="26">'[35]276277'!#REF!</definedName>
    <definedName name="_276277PM" localSheetId="31">'[36]276277'!#REF!</definedName>
    <definedName name="_276277PM" localSheetId="32">'[36]276277'!#REF!</definedName>
    <definedName name="_276277PM" localSheetId="36">'[37]276277'!#REF!</definedName>
    <definedName name="_276277PM" localSheetId="37">'[32]276277'!#REF!</definedName>
    <definedName name="_276277PM" localSheetId="42">'[36]276277'!#REF!</definedName>
    <definedName name="_276277PM" localSheetId="46">'[36]276277'!#REF!</definedName>
    <definedName name="_276277PM" localSheetId="54">'[35]276277'!#REF!</definedName>
    <definedName name="_276277PM" localSheetId="57">'[37]276277'!#REF!</definedName>
    <definedName name="_276277PM" localSheetId="59">#REF!</definedName>
    <definedName name="_276277PM">#REF!</definedName>
    <definedName name="_278" localSheetId="22">#REF!</definedName>
    <definedName name="_278" localSheetId="37">#REF!</definedName>
    <definedName name="_278" localSheetId="59">#REF!</definedName>
    <definedName name="_278">#REF!</definedName>
    <definedName name="_278PM" localSheetId="15">'[27]278'!#REF!</definedName>
    <definedName name="_278PM" localSheetId="22">#REF!</definedName>
    <definedName name="_278PM" localSheetId="23">'[34]278'!#REF!</definedName>
    <definedName name="_278PM" localSheetId="24">'[34]278'!#REF!</definedName>
    <definedName name="_278PM" localSheetId="26">'[35]278'!#REF!</definedName>
    <definedName name="_278PM" localSheetId="31">'[36]278'!#REF!</definedName>
    <definedName name="_278PM" localSheetId="32">'[36]278'!#REF!</definedName>
    <definedName name="_278PM" localSheetId="36">'[37]278'!#REF!</definedName>
    <definedName name="_278PM" localSheetId="37">#REF!</definedName>
    <definedName name="_278PM" localSheetId="42">'[36]278'!#REF!</definedName>
    <definedName name="_278PM" localSheetId="46">'[36]278'!#REF!</definedName>
    <definedName name="_278PM" localSheetId="54">'[35]278'!#REF!</definedName>
    <definedName name="_278PM" localSheetId="57">'[37]278'!#REF!</definedName>
    <definedName name="_278PM" localSheetId="59">#REF!</definedName>
    <definedName name="_278PM">#REF!</definedName>
    <definedName name="_27PRINT_AREA1" localSheetId="59">#REF!</definedName>
    <definedName name="_27PRINT_AREA1">#REF!</definedName>
    <definedName name="_27PSC_CASH_STMT" localSheetId="22">#REF!</definedName>
    <definedName name="_27PSC_CASH_STMT" localSheetId="31">#REF!</definedName>
    <definedName name="_27PSC_CASH_STMT" localSheetId="32">#REF!</definedName>
    <definedName name="_27PSC_CASH_STMT" localSheetId="42">#REF!</definedName>
    <definedName name="_27PSC_CASH_STMT" localSheetId="46">#REF!</definedName>
    <definedName name="_27PSC_CASH_STMT" localSheetId="59">#REF!</definedName>
    <definedName name="_27PSC_CASH_STMT">#REF!</definedName>
    <definedName name="_28_200" localSheetId="59">#REF!</definedName>
    <definedName name="_28_200">#REF!</definedName>
    <definedName name="_28KWH_ENTRY" localSheetId="59">#REF!</definedName>
    <definedName name="_28KWH_ENTRY">#REF!</definedName>
    <definedName name="_28PAGE_3" localSheetId="59">#REF!</definedName>
    <definedName name="_28PAGE_3">#REF!</definedName>
    <definedName name="_28PSC_CASH_STMT" localSheetId="59">#REF!</definedName>
    <definedName name="_28PSC_CASH_STMT">#REF!</definedName>
    <definedName name="_28PSC_PAGE_1" localSheetId="22">#REF!</definedName>
    <definedName name="_28PSC_PAGE_1" localSheetId="31">#REF!</definedName>
    <definedName name="_28PSC_PAGE_1" localSheetId="32">#REF!</definedName>
    <definedName name="_28PSC_PAGE_1" localSheetId="42">#REF!</definedName>
    <definedName name="_28PSC_PAGE_1" localSheetId="46">#REF!</definedName>
    <definedName name="_28PSC_PAGE_1" localSheetId="59">#REF!</definedName>
    <definedName name="_28PSC_PAGE_1">#REF!</definedName>
    <definedName name="_29PSC_PAGE_2" localSheetId="22">#REF!</definedName>
    <definedName name="_29PSC_PAGE_2" localSheetId="31">#REF!</definedName>
    <definedName name="_29PSC_PAGE_2" localSheetId="32">#REF!</definedName>
    <definedName name="_29PSC_PAGE_2" localSheetId="42">#REF!</definedName>
    <definedName name="_29PSC_PAGE_2" localSheetId="46">#REF!</definedName>
    <definedName name="_29PSC_PAGE_2" localSheetId="59">#REF!</definedName>
    <definedName name="_29PSC_PAGE_2">#REF!</definedName>
    <definedName name="_2ACCESS_RECON" localSheetId="22">[42]Basic!#REF!</definedName>
    <definedName name="_2ACCESS_RECON" localSheetId="31">[42]Basic!#REF!</definedName>
    <definedName name="_2ACCESS_RECON" localSheetId="32">[42]Basic!#REF!</definedName>
    <definedName name="_2ACCESS_RECON" localSheetId="42">[42]Basic!#REF!</definedName>
    <definedName name="_2ACCESS_RECON" localSheetId="46">[42]Basic!#REF!</definedName>
    <definedName name="_2ACCESS_RECON" localSheetId="59">[42]Basic!#REF!</definedName>
    <definedName name="_2ACCESS_RECON">[42]Basic!#REF!</definedName>
    <definedName name="_2EH" localSheetId="59">#REF!</definedName>
    <definedName name="_2EH">#REF!</definedName>
    <definedName name="_2EI" localSheetId="59">#REF!</definedName>
    <definedName name="_2EI">#REF!</definedName>
    <definedName name="_2ENH" localSheetId="59">#REF!</definedName>
    <definedName name="_2ENH">#REF!</definedName>
    <definedName name="_2H" localSheetId="59">#REF!</definedName>
    <definedName name="_2H">#REF!</definedName>
    <definedName name="_2I" localSheetId="59">#REF!</definedName>
    <definedName name="_2I">#REF!</definedName>
    <definedName name="_2NH" localSheetId="59">#REF!</definedName>
    <definedName name="_2NH">#REF!</definedName>
    <definedName name="_3__123Graph_CCHART_1" localSheetId="22" hidden="1">[25]TME11_2010!#REF!</definedName>
    <definedName name="_3__123Graph_CCHART_1" localSheetId="59" hidden="1">[25]TME11_2010!#REF!</definedName>
    <definedName name="_3__123Graph_CCHART_1" hidden="1">[25]TME11_2010!#REF!</definedName>
    <definedName name="_3_111" localSheetId="22">#REF!</definedName>
    <definedName name="_3_111" localSheetId="31">#REF!</definedName>
    <definedName name="_3_111" localSheetId="32">#REF!</definedName>
    <definedName name="_3_111" localSheetId="42">#REF!</definedName>
    <definedName name="_3_111" localSheetId="46">#REF!</definedName>
    <definedName name="_3_111" localSheetId="59">#REF!</definedName>
    <definedName name="_3_111">#REF!</definedName>
    <definedName name="_3_5B" localSheetId="22">#REF!</definedName>
    <definedName name="_3_5B" localSheetId="31">#REF!</definedName>
    <definedName name="_3_5B" localSheetId="32">#REF!</definedName>
    <definedName name="_3_5B" localSheetId="42">#REF!</definedName>
    <definedName name="_3_5B" localSheetId="46">#REF!</definedName>
    <definedName name="_3_5B" localSheetId="59">#REF!</definedName>
    <definedName name="_3_5B">#REF!</definedName>
    <definedName name="_300301">'300301'!$A$1</definedName>
    <definedName name="_300301PM">'300301'!$B$68:$B$78</definedName>
    <definedName name="_304">'304'!$A$1</definedName>
    <definedName name="_304PM" localSheetId="15">'[26]304'!#REF!</definedName>
    <definedName name="_304PM">'304'!$B$72:$B$80</definedName>
    <definedName name="_30PAGE_3" localSheetId="59">#REF!</definedName>
    <definedName name="_30PAGE_3">#REF!</definedName>
    <definedName name="_30PSC_PAGE_1" localSheetId="59">#REF!</definedName>
    <definedName name="_30PSC_PAGE_1">#REF!</definedName>
    <definedName name="_30RETAIN_EARN_SCH" localSheetId="22">#REF!</definedName>
    <definedName name="_30RETAIN_EARN_SCH" localSheetId="31">#REF!</definedName>
    <definedName name="_30RETAIN_EARN_SCH" localSheetId="32">#REF!</definedName>
    <definedName name="_30RETAIN_EARN_SCH" localSheetId="42">#REF!</definedName>
    <definedName name="_30RETAIN_EARN_SCH" localSheetId="46">#REF!</definedName>
    <definedName name="_30RETAIN_EARN_SCH" localSheetId="59">#REF!</definedName>
    <definedName name="_30RETAIN_EARN_SCH">#REF!</definedName>
    <definedName name="_30TRANS_RECON" localSheetId="59">[43]trans!#REF!</definedName>
    <definedName name="_30TRANS_RECON">[43]trans!#REF!</definedName>
    <definedName name="_310311">'310311'!$A$1</definedName>
    <definedName name="_310311PM" localSheetId="15">'[26]310311'!#REF!</definedName>
    <definedName name="_310311PM">'310311'!$B$62:$B$72</definedName>
    <definedName name="_311" localSheetId="22">#REF!</definedName>
    <definedName name="_311" localSheetId="31">#REF!</definedName>
    <definedName name="_311" localSheetId="32">#REF!</definedName>
    <definedName name="_311" localSheetId="42">#REF!</definedName>
    <definedName name="_311" localSheetId="46">#REF!</definedName>
    <definedName name="_311" localSheetId="59">#REF!</definedName>
    <definedName name="_311">#REF!</definedName>
    <definedName name="_31RETAINED_EARN" localSheetId="22">#REF!</definedName>
    <definedName name="_31RETAINED_EARN" localSheetId="31">#REF!</definedName>
    <definedName name="_31RETAINED_EARN" localSheetId="32">#REF!</definedName>
    <definedName name="_31RETAINED_EARN" localSheetId="42">#REF!</definedName>
    <definedName name="_31RETAINED_EARN" localSheetId="46">#REF!</definedName>
    <definedName name="_31RETAINED_EARN" localSheetId="59">#REF!</definedName>
    <definedName name="_31RETAINED_EARN">#REF!</definedName>
    <definedName name="_320323">'320323'!$A$1</definedName>
    <definedName name="_320323PM">'320323'!$C$68:$C$82</definedName>
    <definedName name="_326327">'326327'!$A$1</definedName>
    <definedName name="_326327PM">'326327'!$B$59:$B$69</definedName>
    <definedName name="_328330" localSheetId="15">'[44]328330'!$A$1</definedName>
    <definedName name="_328330" localSheetId="31">'[44]328330'!$A$1</definedName>
    <definedName name="_328330" localSheetId="32">'[44]328330'!$A$1</definedName>
    <definedName name="_328330" localSheetId="42">'[44]328330'!$A$1</definedName>
    <definedName name="_328330" localSheetId="46">'[44]328330'!$A$1</definedName>
    <definedName name="_328330">'328330'!$A$1</definedName>
    <definedName name="_328330PM" localSheetId="15">'[44]328330'!$B$61:$B$71</definedName>
    <definedName name="_328330PM" localSheetId="31">'[44]328330'!$B$61:$B$71</definedName>
    <definedName name="_328330PM" localSheetId="32">'[44]328330'!$B$61:$B$71</definedName>
    <definedName name="_328330PM" localSheetId="42">'[44]328330'!$B$61:$B$71</definedName>
    <definedName name="_328330PM" localSheetId="46">'[44]328330'!$B$61:$B$71</definedName>
    <definedName name="_328330PM">'328330'!$B$61:$B$71</definedName>
    <definedName name="_32PSC_PAGE_2" localSheetId="59">#REF!</definedName>
    <definedName name="_32PSC_PAGE_2">#REF!</definedName>
    <definedName name="_32TRANS_RECON" localSheetId="22">[31]trans!#REF!</definedName>
    <definedName name="_32TRANS_RECON" localSheetId="31">[31]trans!#REF!</definedName>
    <definedName name="_32TRANS_RECON" localSheetId="32">[31]trans!#REF!</definedName>
    <definedName name="_32TRANS_RECON" localSheetId="42">[31]trans!#REF!</definedName>
    <definedName name="_32TRANS_RECON" localSheetId="46">[31]trans!#REF!</definedName>
    <definedName name="_32TRANS_RECON" localSheetId="59">[31]trans!#REF!</definedName>
    <definedName name="_32TRANS_RECON">[31]trans!#REF!</definedName>
    <definedName name="_332" localSheetId="15">#REF!</definedName>
    <definedName name="_332">'332'!$A$1</definedName>
    <definedName name="_332PM" localSheetId="15">#REF!</definedName>
    <definedName name="_332PM">'332'!$B$59:$B$69</definedName>
    <definedName name="_335" localSheetId="54">'335'!$A$1</definedName>
    <definedName name="_335" localSheetId="59">#REF!</definedName>
    <definedName name="_335">#REF!</definedName>
    <definedName name="_335PM" localSheetId="15">'[26]335'!#REF!</definedName>
    <definedName name="_335PM" localSheetId="54">'335'!$C$67:$C$77</definedName>
    <definedName name="_335PM" localSheetId="59">#REF!</definedName>
    <definedName name="_335PM">#REF!</definedName>
    <definedName name="_336" localSheetId="15">#REF!</definedName>
    <definedName name="_336">'336'!$A$1</definedName>
    <definedName name="_336PM" localSheetId="15">#REF!</definedName>
    <definedName name="_336PM">'336'!$C$66:$C$74</definedName>
    <definedName name="_337" localSheetId="15">#REF!</definedName>
    <definedName name="_337">'337'!$A$1</definedName>
    <definedName name="_337PM" localSheetId="15">#REF!</definedName>
    <definedName name="_337PM">'337'!$B$57:$B$65</definedName>
    <definedName name="_33RETAIN_EARN_SCH" localSheetId="59">#REF!</definedName>
    <definedName name="_33RETAIN_EARN_SCH">#REF!</definedName>
    <definedName name="_340" localSheetId="57">'340'!$A$1</definedName>
    <definedName name="_340" localSheetId="59">#REF!</definedName>
    <definedName name="_340">#REF!</definedName>
    <definedName name="_340PM" localSheetId="22">#REF!</definedName>
    <definedName name="_340PM" localSheetId="26">'[35]340'!#REF!</definedName>
    <definedName name="_340PM" localSheetId="36">'[37]340'!#REF!</definedName>
    <definedName name="_340PM" localSheetId="37">'[32]340'!#REF!</definedName>
    <definedName name="_340PM" localSheetId="54">'[35]340'!#REF!</definedName>
    <definedName name="_340PM" localSheetId="57">'340'!#REF!</definedName>
    <definedName name="_340PM" localSheetId="59">#REF!</definedName>
    <definedName name="_340PM">#REF!</definedName>
    <definedName name="_34RETAINED_EARN" localSheetId="59">#REF!</definedName>
    <definedName name="_34RETAINED_EARN">#REF!</definedName>
    <definedName name="_34TRANS_RECON" localSheetId="59">[43]trans!#REF!</definedName>
    <definedName name="_34TRANS_RECON">[43]trans!#REF!</definedName>
    <definedName name="_350351" localSheetId="22">#REF!</definedName>
    <definedName name="_350351" localSheetId="59">#REF!</definedName>
    <definedName name="_350351">#REF!</definedName>
    <definedName name="_350351PM" localSheetId="22">#REF!</definedName>
    <definedName name="_350351PM" localSheetId="59">#REF!</definedName>
    <definedName name="_350351PM">#REF!</definedName>
    <definedName name="_352353" localSheetId="59">'352353'!$A$1</definedName>
    <definedName name="_352353">#REF!</definedName>
    <definedName name="_352353PM" localSheetId="23">'[34]352353'!#REF!</definedName>
    <definedName name="_352353PM" localSheetId="24">'[34]352353'!#REF!</definedName>
    <definedName name="_352353PM" localSheetId="31">'[34]352353'!#REF!</definedName>
    <definedName name="_352353PM" localSheetId="32">'[34]352353'!#REF!</definedName>
    <definedName name="_352353PM" localSheetId="37">'[32]352353'!#REF!</definedName>
    <definedName name="_352353PM" localSheetId="42">'[34]352353'!#REF!</definedName>
    <definedName name="_352353PM" localSheetId="46">'[34]352353'!#REF!</definedName>
    <definedName name="_352353PM" localSheetId="59">'352353'!$B$75:$B$87</definedName>
    <definedName name="_352353PM">#REF!</definedName>
    <definedName name="_354355" localSheetId="22">#REF!</definedName>
    <definedName name="_354355" localSheetId="59">#REF!</definedName>
    <definedName name="_354355">#REF!</definedName>
    <definedName name="_354355PM" localSheetId="22">#REF!</definedName>
    <definedName name="_354355PM" localSheetId="59">#REF!</definedName>
    <definedName name="_354355PM">#REF!</definedName>
    <definedName name="_356" localSheetId="15">#REF!</definedName>
    <definedName name="_356">'356'!$A$1</definedName>
    <definedName name="_356PM" localSheetId="15">#REF!</definedName>
    <definedName name="_356PM">'356'!$B$69:$B$79</definedName>
    <definedName name="_35ACCESS_RECON" localSheetId="59">'[45]Basic-Default'!#REF!</definedName>
    <definedName name="_35ACCESS_RECON">'[45]Basic-Default'!#REF!</definedName>
    <definedName name="_36TRANS_RECON" localSheetId="59">[31]trans!#REF!</definedName>
    <definedName name="_36TRANS_RECON">[31]trans!#REF!</definedName>
    <definedName name="_37FIXED_TRUE_UP" localSheetId="59">#REF!</definedName>
    <definedName name="_37FIXED_TRUE_UP">#REF!</definedName>
    <definedName name="_39KWH_ENTRY" localSheetId="59">#REF!</definedName>
    <definedName name="_39KWH_ENTRY">#REF!</definedName>
    <definedName name="_4__123Graph_XCHART_1" localSheetId="22" hidden="1">[25]TME11_2010!#REF!</definedName>
    <definedName name="_4__123Graph_XCHART_1" localSheetId="59" hidden="1">[25]TME11_2010!#REF!</definedName>
    <definedName name="_4__123Graph_XCHART_1" hidden="1">[25]TME11_2010!#REF!</definedName>
    <definedName name="_4_110" localSheetId="59">#REF!</definedName>
    <definedName name="_4_110">#REF!</definedName>
    <definedName name="_4_112" localSheetId="22">#REF!</definedName>
    <definedName name="_4_112" localSheetId="31">#REF!</definedName>
    <definedName name="_4_112" localSheetId="32">#REF!</definedName>
    <definedName name="_4_112" localSheetId="42">#REF!</definedName>
    <definedName name="_4_112" localSheetId="46">#REF!</definedName>
    <definedName name="_4_112" localSheetId="59">#REF!</definedName>
    <definedName name="_4_112">#REF!</definedName>
    <definedName name="_4_5C" localSheetId="22">#REF!</definedName>
    <definedName name="_4_5C" localSheetId="31">#REF!</definedName>
    <definedName name="_4_5C" localSheetId="32">#REF!</definedName>
    <definedName name="_4_5C" localSheetId="42">#REF!</definedName>
    <definedName name="_4_5C" localSheetId="46">#REF!</definedName>
    <definedName name="_4_5C" localSheetId="59">#REF!</definedName>
    <definedName name="_4_5C">#REF!</definedName>
    <definedName name="_4_7_14" localSheetId="59">#REF!</definedName>
    <definedName name="_4_7_14">#REF!</definedName>
    <definedName name="_401">'401'!$A$1</definedName>
    <definedName name="_401PM">'401'!$B$75:$B$83</definedName>
    <definedName name="_402403">'402403'!$A$1</definedName>
    <definedName name="_402403PM">'402403'!$B$77:$B$87</definedName>
    <definedName name="_406407">'406407'!$A$1</definedName>
    <definedName name="_406407PM">'406407'!$B$75:$B$85</definedName>
    <definedName name="_408409">'408409'!$B$2</definedName>
    <definedName name="_408409PM">'408409'!$B$67:$B$77</definedName>
    <definedName name="_410411" localSheetId="15">#REF!</definedName>
    <definedName name="_410411">'410411'!$A$1</definedName>
    <definedName name="_410411PM" localSheetId="15">#REF!</definedName>
    <definedName name="_410411PM">'410411'!$B$75:$B$89</definedName>
    <definedName name="_422423" localSheetId="15">#REF!</definedName>
    <definedName name="_422423" localSheetId="31">#REF!</definedName>
    <definedName name="_422423" localSheetId="32">#REF!</definedName>
    <definedName name="_422423" localSheetId="42">#REF!</definedName>
    <definedName name="_422423" localSheetId="46">#REF!</definedName>
    <definedName name="_422423">'422423'!$A$1</definedName>
    <definedName name="_422423PM" localSheetId="15">#REF!</definedName>
    <definedName name="_422423PM" localSheetId="31">#REF!</definedName>
    <definedName name="_422423PM" localSheetId="32">#REF!</definedName>
    <definedName name="_422423PM" localSheetId="42">#REF!</definedName>
    <definedName name="_422423PM" localSheetId="46">#REF!</definedName>
    <definedName name="_422423PM">'422423'!$B$71:$B$85</definedName>
    <definedName name="_424425">'424425'!$A$1</definedName>
    <definedName name="_424425PM">'424425'!$B$70:$B$80</definedName>
    <definedName name="_426427" localSheetId="15">#REF!</definedName>
    <definedName name="_426427" localSheetId="31">#REF!</definedName>
    <definedName name="_426427" localSheetId="32">#REF!</definedName>
    <definedName name="_426427" localSheetId="42">#REF!</definedName>
    <definedName name="_426427" localSheetId="46">#REF!</definedName>
    <definedName name="_426427">'426427'!$A$1</definedName>
    <definedName name="_426427PM" localSheetId="15">#REF!</definedName>
    <definedName name="_426427PM" localSheetId="31">#REF!</definedName>
    <definedName name="_426427PM" localSheetId="32">#REF!</definedName>
    <definedName name="_426427PM" localSheetId="42">#REF!</definedName>
    <definedName name="_426427PM" localSheetId="46">#REF!</definedName>
    <definedName name="_426427PM">'426427'!$B$67:$B$77</definedName>
    <definedName name="_429" localSheetId="15">#REF!</definedName>
    <definedName name="_429">'429'!$A$1</definedName>
    <definedName name="_429PM" localSheetId="15">#REF!</definedName>
    <definedName name="_429PM">'429'!$B$70:$B$78</definedName>
    <definedName name="_42PAGE_3" localSheetId="59">#REF!</definedName>
    <definedName name="_42PAGE_3">#REF!</definedName>
    <definedName name="_430" localSheetId="15">#REF!</definedName>
    <definedName name="_430">'430'!$A$1</definedName>
    <definedName name="_430PM" localSheetId="15">#REF!</definedName>
    <definedName name="_430PM">'430'!$B$73:$B$81</definedName>
    <definedName name="_431" localSheetId="15">#REF!</definedName>
    <definedName name="_431">'431'!$A$1</definedName>
    <definedName name="_431PM" localSheetId="15">#REF!</definedName>
    <definedName name="_431PM">'431'!$B$68:$B$76</definedName>
    <definedName name="_450">'450'!$A$1</definedName>
    <definedName name="_450PM" localSheetId="15">'[27]450'!#REF!</definedName>
    <definedName name="_450PM" localSheetId="22">'450'!#REF!</definedName>
    <definedName name="_450PM" localSheetId="23">'[34]450'!#REF!</definedName>
    <definedName name="_450PM" localSheetId="24">'[34]450'!#REF!</definedName>
    <definedName name="_450PM" localSheetId="26">'[35]450'!#REF!</definedName>
    <definedName name="_450PM" localSheetId="31">'[36]450'!#REF!</definedName>
    <definedName name="_450PM" localSheetId="32">'[36]450'!#REF!</definedName>
    <definedName name="_450PM" localSheetId="36">'[37]450'!#REF!</definedName>
    <definedName name="_450PM" localSheetId="37">'[32]450'!#REF!</definedName>
    <definedName name="_450PM" localSheetId="42">'[36]450'!#REF!</definedName>
    <definedName name="_450PM" localSheetId="46">'[36]450'!#REF!</definedName>
    <definedName name="_450PM" localSheetId="54">'[35]450'!#REF!</definedName>
    <definedName name="_450PM" localSheetId="57">'[37]450'!#REF!</definedName>
    <definedName name="_450PM" localSheetId="59">'450'!#REF!</definedName>
    <definedName name="_450PM">'450'!#REF!</definedName>
    <definedName name="_49TRANS_RECON" localSheetId="59">[46]trans!#REF!</definedName>
    <definedName name="_49TRANS_RECON">[46]trans!#REF!</definedName>
    <definedName name="_4A" localSheetId="59">#REF!</definedName>
    <definedName name="_4A">#REF!</definedName>
    <definedName name="_4B" localSheetId="59">#REF!</definedName>
    <definedName name="_4B">#REF!</definedName>
    <definedName name="_4PAGE_3" localSheetId="22">#REF!</definedName>
    <definedName name="_4PAGE_3" localSheetId="31">#REF!</definedName>
    <definedName name="_4PAGE_3" localSheetId="32">#REF!</definedName>
    <definedName name="_4PAGE_3" localSheetId="42">#REF!</definedName>
    <definedName name="_4PAGE_3" localSheetId="46">#REF!</definedName>
    <definedName name="_4PAGE_3" localSheetId="59">#REF!</definedName>
    <definedName name="_4PAGE_3">#REF!</definedName>
    <definedName name="_5" localSheetId="22">#REF!</definedName>
    <definedName name="_5" localSheetId="31">#REF!</definedName>
    <definedName name="_5" localSheetId="32">#REF!</definedName>
    <definedName name="_5" localSheetId="42">#REF!</definedName>
    <definedName name="_5" localSheetId="46">#REF!</definedName>
    <definedName name="_5" localSheetId="59">#REF!</definedName>
    <definedName name="_5">#REF!</definedName>
    <definedName name="_5_110" localSheetId="59">#REF!</definedName>
    <definedName name="_5_110">#REF!</definedName>
    <definedName name="_5_113" localSheetId="22">#REF!</definedName>
    <definedName name="_5_113" localSheetId="31">#REF!</definedName>
    <definedName name="_5_113" localSheetId="32">#REF!</definedName>
    <definedName name="_5_113" localSheetId="42">#REF!</definedName>
    <definedName name="_5_113" localSheetId="46">#REF!</definedName>
    <definedName name="_5_113" localSheetId="59">#REF!</definedName>
    <definedName name="_5_113">#REF!</definedName>
    <definedName name="_5A" localSheetId="22">#REF!</definedName>
    <definedName name="_5A" localSheetId="31">#REF!</definedName>
    <definedName name="_5A" localSheetId="32">#REF!</definedName>
    <definedName name="_5A" localSheetId="42">#REF!</definedName>
    <definedName name="_5A" localSheetId="46">#REF!</definedName>
    <definedName name="_5A" localSheetId="59">#REF!</definedName>
    <definedName name="_5A">#REF!</definedName>
    <definedName name="_5B" localSheetId="22">#REF!</definedName>
    <definedName name="_5B" localSheetId="31">#REF!</definedName>
    <definedName name="_5B" localSheetId="32">#REF!</definedName>
    <definedName name="_5B" localSheetId="42">#REF!</definedName>
    <definedName name="_5B" localSheetId="46">#REF!</definedName>
    <definedName name="_5B" localSheetId="59">#REF!</definedName>
    <definedName name="_5B">#REF!</definedName>
    <definedName name="_5BALANCE_SHEET" localSheetId="22">#REF!</definedName>
    <definedName name="_5BALANCE_SHEET" localSheetId="31">#REF!</definedName>
    <definedName name="_5BALANCE_SHEET" localSheetId="32">#REF!</definedName>
    <definedName name="_5BALANCE_SHEET" localSheetId="42">#REF!</definedName>
    <definedName name="_5BALANCE_SHEET" localSheetId="46">#REF!</definedName>
    <definedName name="_5BALANCE_SHEET" localSheetId="59">#REF!</definedName>
    <definedName name="_5BALANCE_SHEET">#REF!</definedName>
    <definedName name="_5C" localSheetId="22">#REF!</definedName>
    <definedName name="_5C" localSheetId="31">#REF!</definedName>
    <definedName name="_5C" localSheetId="32">#REF!</definedName>
    <definedName name="_5C" localSheetId="42">#REF!</definedName>
    <definedName name="_5C" localSheetId="46">#REF!</definedName>
    <definedName name="_5C" localSheetId="59">#REF!</definedName>
    <definedName name="_5C">#REF!</definedName>
    <definedName name="_5PREPARED_BY">'[28]Start Balance'!$C$15</definedName>
    <definedName name="_6_111" localSheetId="59">#REF!</definedName>
    <definedName name="_6_111">#REF!</definedName>
    <definedName name="_6_114" localSheetId="22">#REF!</definedName>
    <definedName name="_6_114" localSheetId="31">#REF!</definedName>
    <definedName name="_6_114" localSheetId="32">#REF!</definedName>
    <definedName name="_6_114" localSheetId="42">#REF!</definedName>
    <definedName name="_6_114" localSheetId="46">#REF!</definedName>
    <definedName name="_6_114" localSheetId="59">#REF!</definedName>
    <definedName name="_6_114">#REF!</definedName>
    <definedName name="_617" localSheetId="22">#REF!</definedName>
    <definedName name="_617" localSheetId="31">#REF!</definedName>
    <definedName name="_617" localSheetId="32">#REF!</definedName>
    <definedName name="_617" localSheetId="42">#REF!</definedName>
    <definedName name="_617" localSheetId="46">#REF!</definedName>
    <definedName name="_617" localSheetId="59">#REF!</definedName>
    <definedName name="_617">#REF!</definedName>
    <definedName name="_621" localSheetId="22">#REF!</definedName>
    <definedName name="_621" localSheetId="31">#REF!</definedName>
    <definedName name="_621" localSheetId="32">#REF!</definedName>
    <definedName name="_621" localSheetId="42">#REF!</definedName>
    <definedName name="_621" localSheetId="46">#REF!</definedName>
    <definedName name="_621" localSheetId="59">#REF!</definedName>
    <definedName name="_621">#REF!</definedName>
    <definedName name="_6B" localSheetId="59">#REF!</definedName>
    <definedName name="_6B">#REF!</definedName>
    <definedName name="_6CASH_FLOW" localSheetId="22">#REF!</definedName>
    <definedName name="_6CASH_FLOW" localSheetId="31">#REF!</definedName>
    <definedName name="_6CASH_FLOW" localSheetId="32">#REF!</definedName>
    <definedName name="_6CASH_FLOW" localSheetId="42">#REF!</definedName>
    <definedName name="_6CASH_FLOW" localSheetId="46">#REF!</definedName>
    <definedName name="_6CASH_FLOW" localSheetId="59">#REF!</definedName>
    <definedName name="_6CASH_FLOW">#REF!</definedName>
    <definedName name="_7" localSheetId="59">#REF!</definedName>
    <definedName name="_7">#REF!</definedName>
    <definedName name="_7_117" localSheetId="22">#REF!</definedName>
    <definedName name="_7_117" localSheetId="31">#REF!</definedName>
    <definedName name="_7_117" localSheetId="32">#REF!</definedName>
    <definedName name="_7_117" localSheetId="42">#REF!</definedName>
    <definedName name="_7_117" localSheetId="46">#REF!</definedName>
    <definedName name="_7_117" localSheetId="59">#REF!</definedName>
    <definedName name="_7_117">#REF!</definedName>
    <definedName name="_700" localSheetId="22">#REF!</definedName>
    <definedName name="_700" localSheetId="31">#REF!</definedName>
    <definedName name="_700" localSheetId="32">#REF!</definedName>
    <definedName name="_700" localSheetId="42">#REF!</definedName>
    <definedName name="_700" localSheetId="46">#REF!</definedName>
    <definedName name="_700" localSheetId="59">#REF!</definedName>
    <definedName name="_700">#REF!</definedName>
    <definedName name="_722" localSheetId="22">#REF!</definedName>
    <definedName name="_722" localSheetId="31">#REF!</definedName>
    <definedName name="_722" localSheetId="32">#REF!</definedName>
    <definedName name="_722" localSheetId="42">#REF!</definedName>
    <definedName name="_722" localSheetId="46">#REF!</definedName>
    <definedName name="_722" localSheetId="59">#REF!</definedName>
    <definedName name="_722">#REF!</definedName>
    <definedName name="_740" localSheetId="22">#REF!</definedName>
    <definedName name="_740" localSheetId="31">#REF!</definedName>
    <definedName name="_740" localSheetId="32">#REF!</definedName>
    <definedName name="_740" localSheetId="42">#REF!</definedName>
    <definedName name="_740" localSheetId="46">#REF!</definedName>
    <definedName name="_740" localSheetId="59">#REF!</definedName>
    <definedName name="_740">#REF!</definedName>
    <definedName name="_7DETAIL_CASHFLOW" localSheetId="22">#REF!</definedName>
    <definedName name="_7DETAIL_CASHFLOW" localSheetId="31">#REF!</definedName>
    <definedName name="_7DETAIL_CASHFLOW" localSheetId="32">#REF!</definedName>
    <definedName name="_7DETAIL_CASHFLOW" localSheetId="42">#REF!</definedName>
    <definedName name="_7DETAIL_CASHFLOW" localSheetId="46">#REF!</definedName>
    <definedName name="_7DETAIL_CASHFLOW" localSheetId="59">#REF!</definedName>
    <definedName name="_7DETAIL_CASHFLOW">#REF!</definedName>
    <definedName name="_8_111" localSheetId="59">#REF!</definedName>
    <definedName name="_8_111">#REF!</definedName>
    <definedName name="_8_112" localSheetId="59">#REF!</definedName>
    <definedName name="_8_112">#REF!</definedName>
    <definedName name="_8_118" localSheetId="22">#REF!</definedName>
    <definedName name="_8_118" localSheetId="31">#REF!</definedName>
    <definedName name="_8_118" localSheetId="32">#REF!</definedName>
    <definedName name="_8_118" localSheetId="42">#REF!</definedName>
    <definedName name="_8_118" localSheetId="46">#REF!</definedName>
    <definedName name="_8_118" localSheetId="59">#REF!</definedName>
    <definedName name="_8_118">#REF!</definedName>
    <definedName name="_8HEDGING_INVEST" localSheetId="22">#REF!</definedName>
    <definedName name="_8HEDGING_INVEST" localSheetId="31">#REF!</definedName>
    <definedName name="_8HEDGING_INVEST" localSheetId="32">#REF!</definedName>
    <definedName name="_8HEDGING_INVEST" localSheetId="42">#REF!</definedName>
    <definedName name="_8HEDGING_INVEST" localSheetId="46">#REF!</definedName>
    <definedName name="_8HEDGING_INVEST" localSheetId="59">#REF!</definedName>
    <definedName name="_8HEDGING_INVEST">#REF!</definedName>
    <definedName name="_9_119" localSheetId="22">#REF!</definedName>
    <definedName name="_9_119" localSheetId="31">#REF!</definedName>
    <definedName name="_9_119" localSheetId="32">#REF!</definedName>
    <definedName name="_9_119" localSheetId="42">#REF!</definedName>
    <definedName name="_9_119" localSheetId="46">#REF!</definedName>
    <definedName name="_9_119" localSheetId="59">#REF!</definedName>
    <definedName name="_9_119">#REF!</definedName>
    <definedName name="_94AVGUSE" localSheetId="59">#REF!</definedName>
    <definedName name="_94AVGUSE">#REF!</definedName>
    <definedName name="_94CUST" localSheetId="59">#REF!</definedName>
    <definedName name="_94CUST">#REF!</definedName>
    <definedName name="_94NORMAR" localSheetId="59">#REF!</definedName>
    <definedName name="_94NORMAR">#REF!</definedName>
    <definedName name="_94NORMARNOCC" localSheetId="59">#REF!</definedName>
    <definedName name="_94NORMARNOCC">#REF!</definedName>
    <definedName name="_94NORVOL" localSheetId="59">#REF!</definedName>
    <definedName name="_94NORVOL">#REF!</definedName>
    <definedName name="_94RTNOCC" localSheetId="59">#REF!</definedName>
    <definedName name="_94RTNOCC">#REF!</definedName>
    <definedName name="_94RTWCC" localSheetId="59">#REF!</definedName>
    <definedName name="_94RTWCC">#REF!</definedName>
    <definedName name="_94WTHRT" localSheetId="59">#REF!</definedName>
    <definedName name="_94WTHRT">#REF!</definedName>
    <definedName name="_95AVGUSE" localSheetId="59">#REF!</definedName>
    <definedName name="_95AVGUSE">#REF!</definedName>
    <definedName name="_95BDAY" localSheetId="59">#REF!</definedName>
    <definedName name="_95BDAY">#REF!</definedName>
    <definedName name="_95BDAYRTCL" localSheetId="59">#REF!</definedName>
    <definedName name="_95BDAYRTCL">#REF!</definedName>
    <definedName name="_95CUST" localSheetId="59">#REF!</definedName>
    <definedName name="_95CUST">#REF!</definedName>
    <definedName name="_95NORMAR" localSheetId="59">#REF!</definedName>
    <definedName name="_95NORMAR">#REF!</definedName>
    <definedName name="_95NORMARNOCC" localSheetId="59">#REF!</definedName>
    <definedName name="_95NORMARNOCC">#REF!</definedName>
    <definedName name="_95NORVOL" localSheetId="59">#REF!</definedName>
    <definedName name="_95NORVOL">#REF!</definedName>
    <definedName name="_95RTNOCC" localSheetId="59">#REF!</definedName>
    <definedName name="_95RTNOCC">#REF!</definedName>
    <definedName name="_95RTWCC" localSheetId="59">#REF!</definedName>
    <definedName name="_95RTWCC">#REF!</definedName>
    <definedName name="_96BDAY" localSheetId="59">#REF!</definedName>
    <definedName name="_96BDAY">#REF!</definedName>
    <definedName name="_96BDAYRTCL" localSheetId="59">#REF!</definedName>
    <definedName name="_96BDAYRTCL">#REF!</definedName>
    <definedName name="_97VOL" localSheetId="59">#REF!</definedName>
    <definedName name="_97VOL">#REF!</definedName>
    <definedName name="_9INCOME_STMT" localSheetId="22">#REF!</definedName>
    <definedName name="_9INCOME_STMT" localSheetId="31">#REF!</definedName>
    <definedName name="_9INCOME_STMT" localSheetId="32">#REF!</definedName>
    <definedName name="_9INCOME_STMT" localSheetId="42">#REF!</definedName>
    <definedName name="_9INCOME_STMT" localSheetId="46">#REF!</definedName>
    <definedName name="_9INCOME_STMT" localSheetId="59">#REF!</definedName>
    <definedName name="_9INCOME_STMT">#REF!</definedName>
    <definedName name="_9TRANS_RECON" localSheetId="22">[47]trans!#REF!</definedName>
    <definedName name="_9TRANS_RECON" localSheetId="31">[47]trans!#REF!</definedName>
    <definedName name="_9TRANS_RECON" localSheetId="32">[47]trans!#REF!</definedName>
    <definedName name="_9TRANS_RECON" localSheetId="42">[47]trans!#REF!</definedName>
    <definedName name="_9TRANS_RECON" localSheetId="46">[47]trans!#REF!</definedName>
    <definedName name="_9TRANS_RECON" localSheetId="59">[47]trans!#REF!</definedName>
    <definedName name="_9TRANS_RECON">[47]trans!#REF!</definedName>
    <definedName name="_AMY1" localSheetId="59">#REF!</definedName>
    <definedName name="_AMY1">#REF!</definedName>
    <definedName name="_ASD1" localSheetId="22">'[48]KS Jan 2011'!#REF!</definedName>
    <definedName name="_ASD1" localSheetId="31">'[49]KS Jan 2011'!#REF!</definedName>
    <definedName name="_ASD1" localSheetId="32">'[49]KS Jan 2011'!#REF!</definedName>
    <definedName name="_ASD1" localSheetId="42">'[49]KS Jan 2011'!#REF!</definedName>
    <definedName name="_ASD1" localSheetId="46">'[49]KS Jan 2011'!#REF!</definedName>
    <definedName name="_ASD1" localSheetId="59">'[49]KS Jan 2011'!#REF!</definedName>
    <definedName name="_ASD1">'[49]KS Jan 2011'!#REF!</definedName>
    <definedName name="_BUN1" localSheetId="22">'[48]KS Jan 2011'!#REF!</definedName>
    <definedName name="_BUN1" localSheetId="31">'[49]KS Jan 2011'!#REF!</definedName>
    <definedName name="_BUN1" localSheetId="32">'[49]KS Jan 2011'!#REF!</definedName>
    <definedName name="_BUN1" localSheetId="42">'[49]KS Jan 2011'!#REF!</definedName>
    <definedName name="_BUN1" localSheetId="46">'[49]KS Jan 2011'!#REF!</definedName>
    <definedName name="_BUN1" localSheetId="59">'[49]KS Jan 2011'!#REF!</definedName>
    <definedName name="_BUN1">'[49]KS Jan 2011'!#REF!</definedName>
    <definedName name="_BUV2" localSheetId="22">'[50]mar 11'!#REF!</definedName>
    <definedName name="_BUV2" localSheetId="31">'[50]mar 11'!#REF!</definedName>
    <definedName name="_BUV2" localSheetId="32">'[50]mar 11'!#REF!</definedName>
    <definedName name="_BUV2" localSheetId="42">'[50]mar 11'!#REF!</definedName>
    <definedName name="_BUV2" localSheetId="46">'[50]mar 11'!#REF!</definedName>
    <definedName name="_BUV2" localSheetId="59">'[50]mar 11'!#REF!</definedName>
    <definedName name="_BUV2">'[50]mar 11'!#REF!</definedName>
    <definedName name="_BUV21" localSheetId="22">'[48]KS Jan 2011'!#REF!</definedName>
    <definedName name="_BUV21" localSheetId="31">'[49]KS Jan 2011'!#REF!</definedName>
    <definedName name="_BUV21" localSheetId="32">'[49]KS Jan 2011'!#REF!</definedName>
    <definedName name="_BUV21" localSheetId="42">'[49]KS Jan 2011'!#REF!</definedName>
    <definedName name="_BUV21" localSheetId="46">'[49]KS Jan 2011'!#REF!</definedName>
    <definedName name="_BUV21" localSheetId="59">'[49]KS Jan 2011'!#REF!</definedName>
    <definedName name="_BUV21">'[49]KS Jan 2011'!#REF!</definedName>
    <definedName name="_C" localSheetId="59">#REF!</definedName>
    <definedName name="_C">#REF!</definedName>
    <definedName name="_Cat1" localSheetId="22">#REF!</definedName>
    <definedName name="_Cat1" localSheetId="31">#REF!</definedName>
    <definedName name="_Cat1" localSheetId="32">#REF!</definedName>
    <definedName name="_Cat1" localSheetId="42">#REF!</definedName>
    <definedName name="_Cat1" localSheetId="46">#REF!</definedName>
    <definedName name="_Cat1" localSheetId="59">#REF!</definedName>
    <definedName name="_Cat1">#REF!</definedName>
    <definedName name="_CNG1">[20]A!$Q$70:$AY$97</definedName>
    <definedName name="_Co49" localSheetId="22">'[51]Liabilities Rec List'!#REF!</definedName>
    <definedName name="_Co49" localSheetId="31">'[51]Liabilities Rec List'!#REF!</definedName>
    <definedName name="_Co49" localSheetId="32">'[51]Liabilities Rec List'!#REF!</definedName>
    <definedName name="_Co49" localSheetId="42">'[51]Liabilities Rec List'!#REF!</definedName>
    <definedName name="_Co49" localSheetId="46">'[51]Liabilities Rec List'!#REF!</definedName>
    <definedName name="_Co49" localSheetId="59">'[51]Liabilities Rec List'!#REF!</definedName>
    <definedName name="_Co49">'[51]Liabilities Rec List'!#REF!</definedName>
    <definedName name="_end1">40008.1499768519</definedName>
    <definedName name="_Fill" localSheetId="22" hidden="1">#REF!</definedName>
    <definedName name="_Fill" localSheetId="31" hidden="1">#REF!</definedName>
    <definedName name="_Fill" localSheetId="32" hidden="1">#REF!</definedName>
    <definedName name="_Fill" localSheetId="42" hidden="1">#REF!</definedName>
    <definedName name="_Fill" localSheetId="46" hidden="1">#REF!</definedName>
    <definedName name="_Fill" localSheetId="59" hidden="1">#REF!</definedName>
    <definedName name="_Fill" hidden="1">#REF!</definedName>
    <definedName name="_xlnm._FilterDatabase" localSheetId="46" hidden="1">'278'!$A$15:$G$59</definedName>
    <definedName name="_FYR10" localSheetId="22">#REF!</definedName>
    <definedName name="_FYR10" localSheetId="31">#REF!</definedName>
    <definedName name="_FYR10" localSheetId="32">#REF!</definedName>
    <definedName name="_FYR10" localSheetId="42">#REF!</definedName>
    <definedName name="_FYR10" localSheetId="46">#REF!</definedName>
    <definedName name="_FYR10" localSheetId="59">#REF!</definedName>
    <definedName name="_FYR10">#REF!</definedName>
    <definedName name="_FYR11" localSheetId="22">#REF!</definedName>
    <definedName name="_FYR11" localSheetId="31">#REF!</definedName>
    <definedName name="_FYR11" localSheetId="32">#REF!</definedName>
    <definedName name="_FYR11" localSheetId="42">#REF!</definedName>
    <definedName name="_FYR11" localSheetId="46">#REF!</definedName>
    <definedName name="_FYR11" localSheetId="59">#REF!</definedName>
    <definedName name="_FYR11">#REF!</definedName>
    <definedName name="_FYR12" localSheetId="22">#REF!</definedName>
    <definedName name="_FYR12" localSheetId="31">#REF!</definedName>
    <definedName name="_FYR12" localSheetId="32">#REF!</definedName>
    <definedName name="_FYR12" localSheetId="42">#REF!</definedName>
    <definedName name="_FYR12" localSheetId="46">#REF!</definedName>
    <definedName name="_FYR12" localSheetId="59">#REF!</definedName>
    <definedName name="_FYR12">#REF!</definedName>
    <definedName name="_FYR2" localSheetId="22">#REF!</definedName>
    <definedName name="_FYR2" localSheetId="31">#REF!</definedName>
    <definedName name="_FYR2" localSheetId="32">#REF!</definedName>
    <definedName name="_FYR2" localSheetId="42">#REF!</definedName>
    <definedName name="_FYR2" localSheetId="46">#REF!</definedName>
    <definedName name="_FYR2" localSheetId="59">#REF!</definedName>
    <definedName name="_FYR2">#REF!</definedName>
    <definedName name="_FYR3" localSheetId="22">#REF!</definedName>
    <definedName name="_FYR3" localSheetId="31">#REF!</definedName>
    <definedName name="_FYR3" localSheetId="32">#REF!</definedName>
    <definedName name="_FYR3" localSheetId="42">#REF!</definedName>
    <definedName name="_FYR3" localSheetId="46">#REF!</definedName>
    <definedName name="_FYR3" localSheetId="59">#REF!</definedName>
    <definedName name="_FYR3">#REF!</definedName>
    <definedName name="_FYR4" localSheetId="22">#REF!</definedName>
    <definedName name="_FYR4" localSheetId="31">#REF!</definedName>
    <definedName name="_FYR4" localSheetId="32">#REF!</definedName>
    <definedName name="_FYR4" localSheetId="42">#REF!</definedName>
    <definedName name="_FYR4" localSheetId="46">#REF!</definedName>
    <definedName name="_FYR4" localSheetId="59">#REF!</definedName>
    <definedName name="_FYR4">#REF!</definedName>
    <definedName name="_FYR5" localSheetId="22">#REF!</definedName>
    <definedName name="_FYR5" localSheetId="31">#REF!</definedName>
    <definedName name="_FYR5" localSheetId="32">#REF!</definedName>
    <definedName name="_FYR5" localSheetId="42">#REF!</definedName>
    <definedName name="_FYR5" localSheetId="46">#REF!</definedName>
    <definedName name="_FYR5" localSheetId="59">#REF!</definedName>
    <definedName name="_FYR5">#REF!</definedName>
    <definedName name="_FYR6" localSheetId="22">#REF!</definedName>
    <definedName name="_FYR6" localSheetId="31">#REF!</definedName>
    <definedName name="_FYR6" localSheetId="32">#REF!</definedName>
    <definedName name="_FYR6" localSheetId="42">#REF!</definedName>
    <definedName name="_FYR6" localSheetId="46">#REF!</definedName>
    <definedName name="_FYR6" localSheetId="59">#REF!</definedName>
    <definedName name="_FYR6">#REF!</definedName>
    <definedName name="_FYR7" localSheetId="22">#REF!</definedName>
    <definedName name="_FYR7" localSheetId="31">#REF!</definedName>
    <definedName name="_FYR7" localSheetId="32">#REF!</definedName>
    <definedName name="_FYR7" localSheetId="42">#REF!</definedName>
    <definedName name="_FYR7" localSheetId="46">#REF!</definedName>
    <definedName name="_FYR7" localSheetId="59">#REF!</definedName>
    <definedName name="_FYR7">#REF!</definedName>
    <definedName name="_FYR8" localSheetId="22">#REF!</definedName>
    <definedName name="_FYR8" localSheetId="31">#REF!</definedName>
    <definedName name="_FYR8" localSheetId="32">#REF!</definedName>
    <definedName name="_FYR8" localSheetId="42">#REF!</definedName>
    <definedName name="_FYR8" localSheetId="46">#REF!</definedName>
    <definedName name="_FYR8" localSheetId="59">#REF!</definedName>
    <definedName name="_FYR8">#REF!</definedName>
    <definedName name="_FYR9" localSheetId="22">#REF!</definedName>
    <definedName name="_FYR9" localSheetId="31">#REF!</definedName>
    <definedName name="_FYR9" localSheetId="32">#REF!</definedName>
    <definedName name="_FYR9" localSheetId="42">#REF!</definedName>
    <definedName name="_FYR9" localSheetId="46">#REF!</definedName>
    <definedName name="_FYR9" localSheetId="59">#REF!</definedName>
    <definedName name="_FYR9">#REF!</definedName>
    <definedName name="_JE103103">[52]JE10310X!$A$1:$B$161</definedName>
    <definedName name="_Key1" localSheetId="22" hidden="1">#REF!</definedName>
    <definedName name="_Key1" localSheetId="31" hidden="1">#REF!</definedName>
    <definedName name="_Key1" localSheetId="32" hidden="1">#REF!</definedName>
    <definedName name="_Key1" localSheetId="42" hidden="1">#REF!</definedName>
    <definedName name="_Key1" localSheetId="46" hidden="1">#REF!</definedName>
    <definedName name="_Key1" localSheetId="59" hidden="1">#REF!</definedName>
    <definedName name="_Key1" hidden="1">#REF!</definedName>
    <definedName name="_KEY2" localSheetId="59">#REF!</definedName>
    <definedName name="_KEY2">#REF!</definedName>
    <definedName name="_KEY3" localSheetId="59">#REF!</definedName>
    <definedName name="_KEY3">#REF!</definedName>
    <definedName name="_KEY4" localSheetId="59">#REF!</definedName>
    <definedName name="_KEY4">#REF!</definedName>
    <definedName name="_Mar1" localSheetId="15" hidden="1">[53]Apr!#REF!</definedName>
    <definedName name="_Mar1" localSheetId="22" hidden="1">[54]Apr!#REF!</definedName>
    <definedName name="_Mar1" localSheetId="59" hidden="1">[54]Apr!#REF!</definedName>
    <definedName name="_Mar1" hidden="1">[54]Apr!#REF!</definedName>
    <definedName name="_MSG1" localSheetId="22">#REF!</definedName>
    <definedName name="_MSG1" localSheetId="31">#REF!</definedName>
    <definedName name="_MSG1" localSheetId="32">#REF!</definedName>
    <definedName name="_MSG1" localSheetId="42">#REF!</definedName>
    <definedName name="_MSG1" localSheetId="46">#REF!</definedName>
    <definedName name="_MSG1" localSheetId="59">#REF!</definedName>
    <definedName name="_MSG1">#REF!</definedName>
    <definedName name="_MSG4" localSheetId="22">#REF!</definedName>
    <definedName name="_MSG4" localSheetId="31">#REF!</definedName>
    <definedName name="_MSG4" localSheetId="32">#REF!</definedName>
    <definedName name="_MSG4" localSheetId="42">#REF!</definedName>
    <definedName name="_MSG4" localSheetId="46">#REF!</definedName>
    <definedName name="_MSG4" localSheetId="59">#REF!</definedName>
    <definedName name="_MSG4">#REF!</definedName>
    <definedName name="_Number">'[2]PAGE 7'!#REF!</definedName>
    <definedName name="_OPP1" localSheetId="59">#REF!</definedName>
    <definedName name="_OPP1">#REF!</definedName>
    <definedName name="_opp2" localSheetId="59">#REF!</definedName>
    <definedName name="_opp2">#REF!</definedName>
    <definedName name="_Order1" hidden="1">255</definedName>
    <definedName name="_Order2" hidden="1">0</definedName>
    <definedName name="_P" localSheetId="59">#REF!</definedName>
    <definedName name="_P">#REF!</definedName>
    <definedName name="_PC1" localSheetId="22">#REF!</definedName>
    <definedName name="_PC1" localSheetId="31">#REF!</definedName>
    <definedName name="_PC1" localSheetId="32">#REF!</definedName>
    <definedName name="_PC1" localSheetId="42">#REF!</definedName>
    <definedName name="_PC1" localSheetId="46">#REF!</definedName>
    <definedName name="_PC1" localSheetId="59">#REF!</definedName>
    <definedName name="_PC1">#REF!</definedName>
    <definedName name="_PC10" localSheetId="22">#REF!</definedName>
    <definedName name="_PC10" localSheetId="31">#REF!</definedName>
    <definedName name="_PC10" localSheetId="32">#REF!</definedName>
    <definedName name="_PC10" localSheetId="42">#REF!</definedName>
    <definedName name="_PC10" localSheetId="46">#REF!</definedName>
    <definedName name="_PC10" localSheetId="59">#REF!</definedName>
    <definedName name="_PC10">#REF!</definedName>
    <definedName name="_PC11" localSheetId="22">#REF!</definedName>
    <definedName name="_PC11" localSheetId="31">#REF!</definedName>
    <definedName name="_PC11" localSheetId="32">#REF!</definedName>
    <definedName name="_PC11" localSheetId="42">#REF!</definedName>
    <definedName name="_PC11" localSheetId="46">#REF!</definedName>
    <definedName name="_PC11" localSheetId="59">#REF!</definedName>
    <definedName name="_PC11">#REF!</definedName>
    <definedName name="_PC12" localSheetId="22">#REF!</definedName>
    <definedName name="_PC12" localSheetId="31">#REF!</definedName>
    <definedName name="_PC12" localSheetId="32">#REF!</definedName>
    <definedName name="_PC12" localSheetId="42">#REF!</definedName>
    <definedName name="_PC12" localSheetId="46">#REF!</definedName>
    <definedName name="_PC12" localSheetId="59">#REF!</definedName>
    <definedName name="_PC12">#REF!</definedName>
    <definedName name="_PC2" localSheetId="22">#REF!</definedName>
    <definedName name="_PC2" localSheetId="31">#REF!</definedName>
    <definedName name="_PC2" localSheetId="32">#REF!</definedName>
    <definedName name="_PC2" localSheetId="42">#REF!</definedName>
    <definedName name="_PC2" localSheetId="46">#REF!</definedName>
    <definedName name="_PC2" localSheetId="59">#REF!</definedName>
    <definedName name="_PC2">#REF!</definedName>
    <definedName name="_PC3" localSheetId="22">#REF!</definedName>
    <definedName name="_PC3" localSheetId="31">#REF!</definedName>
    <definedName name="_PC3" localSheetId="32">#REF!</definedName>
    <definedName name="_PC3" localSheetId="42">#REF!</definedName>
    <definedName name="_PC3" localSheetId="46">#REF!</definedName>
    <definedName name="_PC3" localSheetId="59">#REF!</definedName>
    <definedName name="_PC3">#REF!</definedName>
    <definedName name="_PC4" localSheetId="22">#REF!</definedName>
    <definedName name="_PC4" localSheetId="31">#REF!</definedName>
    <definedName name="_PC4" localSheetId="32">#REF!</definedName>
    <definedName name="_PC4" localSheetId="42">#REF!</definedName>
    <definedName name="_PC4" localSheetId="46">#REF!</definedName>
    <definedName name="_PC4" localSheetId="59">#REF!</definedName>
    <definedName name="_PC4">#REF!</definedName>
    <definedName name="_PC5" localSheetId="22">#REF!</definedName>
    <definedName name="_PC5" localSheetId="31">#REF!</definedName>
    <definedName name="_PC5" localSheetId="32">#REF!</definedName>
    <definedName name="_PC5" localSheetId="42">#REF!</definedName>
    <definedName name="_PC5" localSheetId="46">#REF!</definedName>
    <definedName name="_PC5" localSheetId="59">#REF!</definedName>
    <definedName name="_PC5">#REF!</definedName>
    <definedName name="_PC6" localSheetId="22">#REF!</definedName>
    <definedName name="_PC6" localSheetId="31">#REF!</definedName>
    <definedName name="_PC6" localSheetId="32">#REF!</definedName>
    <definedName name="_PC6" localSheetId="42">#REF!</definedName>
    <definedName name="_PC6" localSheetId="46">#REF!</definedName>
    <definedName name="_PC6" localSheetId="59">#REF!</definedName>
    <definedName name="_PC6">#REF!</definedName>
    <definedName name="_PC7" localSheetId="22">#REF!</definedName>
    <definedName name="_PC7" localSheetId="31">#REF!</definedName>
    <definedName name="_PC7" localSheetId="32">#REF!</definedName>
    <definedName name="_PC7" localSheetId="42">#REF!</definedName>
    <definedName name="_PC7" localSheetId="46">#REF!</definedName>
    <definedName name="_PC7" localSheetId="59">#REF!</definedName>
    <definedName name="_PC7">#REF!</definedName>
    <definedName name="_PC8" localSheetId="22">#REF!</definedName>
    <definedName name="_PC8" localSheetId="31">#REF!</definedName>
    <definedName name="_PC8" localSheetId="32">#REF!</definedName>
    <definedName name="_PC8" localSheetId="42">#REF!</definedName>
    <definedName name="_PC8" localSheetId="46">#REF!</definedName>
    <definedName name="_PC8" localSheetId="59">#REF!</definedName>
    <definedName name="_PC8">#REF!</definedName>
    <definedName name="_PC9" localSheetId="22">#REF!</definedName>
    <definedName name="_PC9" localSheetId="31">#REF!</definedName>
    <definedName name="_PC9" localSheetId="32">#REF!</definedName>
    <definedName name="_PC9" localSheetId="42">#REF!</definedName>
    <definedName name="_PC9" localSheetId="46">#REF!</definedName>
    <definedName name="_PC9" localSheetId="59">#REF!</definedName>
    <definedName name="_PC9">#REF!</definedName>
    <definedName name="_PER1" localSheetId="22">#REF!</definedName>
    <definedName name="_PER1" localSheetId="31">#REF!</definedName>
    <definedName name="_PER1" localSheetId="32">#REF!</definedName>
    <definedName name="_PER1" localSheetId="42">#REF!</definedName>
    <definedName name="_PER1" localSheetId="46">#REF!</definedName>
    <definedName name="_PER1" localSheetId="59">#REF!</definedName>
    <definedName name="_PER1">#REF!</definedName>
    <definedName name="_PER10" localSheetId="22">#REF!</definedName>
    <definedName name="_PER10" localSheetId="31">#REF!</definedName>
    <definedName name="_PER10" localSheetId="32">#REF!</definedName>
    <definedName name="_PER10" localSheetId="42">#REF!</definedName>
    <definedName name="_PER10" localSheetId="46">#REF!</definedName>
    <definedName name="_PER10" localSheetId="59">#REF!</definedName>
    <definedName name="_PER10">#REF!</definedName>
    <definedName name="_PER11" localSheetId="22">#REF!</definedName>
    <definedName name="_PER11" localSheetId="31">#REF!</definedName>
    <definedName name="_PER11" localSheetId="32">#REF!</definedName>
    <definedName name="_PER11" localSheetId="42">#REF!</definedName>
    <definedName name="_PER11" localSheetId="46">#REF!</definedName>
    <definedName name="_PER11" localSheetId="59">#REF!</definedName>
    <definedName name="_PER11">#REF!</definedName>
    <definedName name="_PER12" localSheetId="22">#REF!</definedName>
    <definedName name="_PER12" localSheetId="31">#REF!</definedName>
    <definedName name="_PER12" localSheetId="32">#REF!</definedName>
    <definedName name="_PER12" localSheetId="42">#REF!</definedName>
    <definedName name="_PER12" localSheetId="46">#REF!</definedName>
    <definedName name="_PER12" localSheetId="59">#REF!</definedName>
    <definedName name="_PER12">#REF!</definedName>
    <definedName name="_PER2" localSheetId="22">#REF!</definedName>
    <definedName name="_PER2" localSheetId="31">#REF!</definedName>
    <definedName name="_PER2" localSheetId="32">#REF!</definedName>
    <definedName name="_PER2" localSheetId="42">#REF!</definedName>
    <definedName name="_PER2" localSheetId="46">#REF!</definedName>
    <definedName name="_PER2" localSheetId="59">#REF!</definedName>
    <definedName name="_PER2">#REF!</definedName>
    <definedName name="_PER3" localSheetId="22">#REF!</definedName>
    <definedName name="_PER3" localSheetId="31">#REF!</definedName>
    <definedName name="_PER3" localSheetId="32">#REF!</definedName>
    <definedName name="_PER3" localSheetId="42">#REF!</definedName>
    <definedName name="_PER3" localSheetId="46">#REF!</definedName>
    <definedName name="_PER3" localSheetId="59">#REF!</definedName>
    <definedName name="_PER3">#REF!</definedName>
    <definedName name="_PER4" localSheetId="22">#REF!</definedName>
    <definedName name="_PER4" localSheetId="31">#REF!</definedName>
    <definedName name="_PER4" localSheetId="32">#REF!</definedName>
    <definedName name="_PER4" localSheetId="42">#REF!</definedName>
    <definedName name="_PER4" localSheetId="46">#REF!</definedName>
    <definedName name="_PER4" localSheetId="59">#REF!</definedName>
    <definedName name="_PER4">#REF!</definedName>
    <definedName name="_PER5" localSheetId="22">#REF!</definedName>
    <definedName name="_PER5" localSheetId="31">#REF!</definedName>
    <definedName name="_PER5" localSheetId="32">#REF!</definedName>
    <definedName name="_PER5" localSheetId="42">#REF!</definedName>
    <definedName name="_PER5" localSheetId="46">#REF!</definedName>
    <definedName name="_PER5" localSheetId="59">#REF!</definedName>
    <definedName name="_PER5">#REF!</definedName>
    <definedName name="_PER6" localSheetId="22">#REF!</definedName>
    <definedName name="_PER6" localSheetId="31">#REF!</definedName>
    <definedName name="_PER6" localSheetId="32">#REF!</definedName>
    <definedName name="_PER6" localSheetId="42">#REF!</definedName>
    <definedName name="_PER6" localSheetId="46">#REF!</definedName>
    <definedName name="_PER6" localSheetId="59">#REF!</definedName>
    <definedName name="_PER6">#REF!</definedName>
    <definedName name="_PER7" localSheetId="22">#REF!</definedName>
    <definedName name="_PER7" localSheetId="31">#REF!</definedName>
    <definedName name="_PER7" localSheetId="32">#REF!</definedName>
    <definedName name="_PER7" localSheetId="42">#REF!</definedName>
    <definedName name="_PER7" localSheetId="46">#REF!</definedName>
    <definedName name="_PER7" localSheetId="59">#REF!</definedName>
    <definedName name="_PER7">#REF!</definedName>
    <definedName name="_PER8" localSheetId="22">#REF!</definedName>
    <definedName name="_PER8" localSheetId="31">#REF!</definedName>
    <definedName name="_PER8" localSheetId="32">#REF!</definedName>
    <definedName name="_PER8" localSheetId="42">#REF!</definedName>
    <definedName name="_PER8" localSheetId="46">#REF!</definedName>
    <definedName name="_PER8" localSheetId="59">#REF!</definedName>
    <definedName name="_PER8">#REF!</definedName>
    <definedName name="_PER9" localSheetId="22">#REF!</definedName>
    <definedName name="_PER9" localSheetId="31">#REF!</definedName>
    <definedName name="_PER9" localSheetId="32">#REF!</definedName>
    <definedName name="_PER9" localSheetId="42">#REF!</definedName>
    <definedName name="_PER9" localSheetId="46">#REF!</definedName>
    <definedName name="_PER9" localSheetId="59">#REF!</definedName>
    <definedName name="_PER9">#REF!</definedName>
    <definedName name="_PG1" localSheetId="22">'[15]1'!#REF!</definedName>
    <definedName name="_PG1" localSheetId="31">'[15]1'!#REF!</definedName>
    <definedName name="_PG1" localSheetId="32">'[15]1'!#REF!</definedName>
    <definedName name="_PG1" localSheetId="42">'[15]1'!#REF!</definedName>
    <definedName name="_PG1" localSheetId="46">'[15]1'!#REF!</definedName>
    <definedName name="_PG1" localSheetId="59">'[15]1'!#REF!</definedName>
    <definedName name="_PG1">'[15]1'!#REF!</definedName>
    <definedName name="_PG18" localSheetId="59">#REF!</definedName>
    <definedName name="_PG18">#REF!</definedName>
    <definedName name="_PG19" localSheetId="22">#REF!</definedName>
    <definedName name="_PG19" localSheetId="31">#REF!</definedName>
    <definedName name="_PG19" localSheetId="32">#REF!</definedName>
    <definedName name="_PG19" localSheetId="42">#REF!</definedName>
    <definedName name="_PG19" localSheetId="46">#REF!</definedName>
    <definedName name="_PG19" localSheetId="59">#REF!</definedName>
    <definedName name="_PG19">#REF!</definedName>
    <definedName name="_PG24" localSheetId="59">#REF!</definedName>
    <definedName name="_PG24">#REF!</definedName>
    <definedName name="_PG25" localSheetId="59">#REF!</definedName>
    <definedName name="_PG25">#REF!</definedName>
    <definedName name="_PG29" localSheetId="22">'[15]2829'!#REF!</definedName>
    <definedName name="_PG29" localSheetId="31">'[15]2829'!#REF!</definedName>
    <definedName name="_PG29" localSheetId="32">'[15]2829'!#REF!</definedName>
    <definedName name="_PG29" localSheetId="42">'[15]2829'!#REF!</definedName>
    <definedName name="_PG29" localSheetId="46">'[15]2829'!#REF!</definedName>
    <definedName name="_PG29" localSheetId="59">'[15]2829'!#REF!</definedName>
    <definedName name="_PG29">'[15]2829'!#REF!</definedName>
    <definedName name="_PG63" localSheetId="59">#REF!</definedName>
    <definedName name="_PG63">#REF!</definedName>
    <definedName name="_PG72" localSheetId="59">#REF!</definedName>
    <definedName name="_PG72">#REF!</definedName>
    <definedName name="_PG7277" localSheetId="59">#REF!</definedName>
    <definedName name="_PG7277">#REF!</definedName>
    <definedName name="_PG73" localSheetId="59">#REF!</definedName>
    <definedName name="_PG73">#REF!</definedName>
    <definedName name="_PG74" localSheetId="59">#REF!</definedName>
    <definedName name="_PG74">#REF!</definedName>
    <definedName name="_PG75" localSheetId="59">#REF!</definedName>
    <definedName name="_PG75">#REF!</definedName>
    <definedName name="_PG76" localSheetId="59">#REF!</definedName>
    <definedName name="_PG76">#REF!</definedName>
    <definedName name="_PG77" localSheetId="59">#REF!</definedName>
    <definedName name="_PG77">#REF!</definedName>
    <definedName name="_PG83" localSheetId="59">#REF!</definedName>
    <definedName name="_PG83">#REF!</definedName>
    <definedName name="_PG84" localSheetId="59">#REF!</definedName>
    <definedName name="_PG84">#REF!</definedName>
    <definedName name="_PG85" localSheetId="59">#REF!</definedName>
    <definedName name="_PG85">#REF!</definedName>
    <definedName name="_PG89" localSheetId="59">#REF!</definedName>
    <definedName name="_PG89">#REF!</definedName>
    <definedName name="_PG90" localSheetId="59">#REF!</definedName>
    <definedName name="_PG90">#REF!</definedName>
    <definedName name="_PG91" localSheetId="59">#REF!</definedName>
    <definedName name="_PG91">#REF!</definedName>
    <definedName name="_PG92" localSheetId="59">#REF!</definedName>
    <definedName name="_PG92">#REF!</definedName>
    <definedName name="_PG93">'[55]93'!$A$1:$J$48</definedName>
    <definedName name="_PRN203" localSheetId="22">#REF!</definedName>
    <definedName name="_PRN203" localSheetId="31">#REF!</definedName>
    <definedName name="_PRN203" localSheetId="32">#REF!</definedName>
    <definedName name="_PRN203" localSheetId="42">#REF!</definedName>
    <definedName name="_PRN203" localSheetId="46">#REF!</definedName>
    <definedName name="_PRN203" localSheetId="59">#REF!</definedName>
    <definedName name="_PRN203">#REF!</definedName>
    <definedName name="_qtr1">[56]FY2000!$BS$70:$CF$119</definedName>
    <definedName name="_qtr2">[56]FY2000!$BS$122:$CF$172</definedName>
    <definedName name="_R1OLDCC" localSheetId="59">'[57]Rate Table'!#REF!</definedName>
    <definedName name="_R1OLDCC">'[57]Rate Table'!#REF!</definedName>
    <definedName name="_R1OLDCCOP" localSheetId="59">'[57]Rate Table'!#REF!</definedName>
    <definedName name="_R1OLDCCOP">'[57]Rate Table'!#REF!</definedName>
    <definedName name="_R1OLDOPHB" localSheetId="59">'[57]Rate Table'!#REF!</definedName>
    <definedName name="_R1OLDOPHB">'[57]Rate Table'!#REF!</definedName>
    <definedName name="_R1OLDOPTB" localSheetId="59">'[57]Rate Table'!#REF!</definedName>
    <definedName name="_R1OLDOPTB">'[57]Rate Table'!#REF!</definedName>
    <definedName name="_R1OLDPHB" localSheetId="59">'[57]Rate Table'!#REF!</definedName>
    <definedName name="_R1OLDPHB">'[57]Rate Table'!#REF!</definedName>
    <definedName name="_R1OLDPTB" localSheetId="59">'[57]Rate Table'!#REF!</definedName>
    <definedName name="_R1OLDPTB">'[57]Rate Table'!#REF!</definedName>
    <definedName name="_R2OLDCC" localSheetId="59">'[57]Rate Table'!#REF!</definedName>
    <definedName name="_R2OLDCC">'[57]Rate Table'!#REF!</definedName>
    <definedName name="_R2OLDCCOP" localSheetId="59">'[57]Rate Table'!#REF!</definedName>
    <definedName name="_R2OLDCCOP">'[57]Rate Table'!#REF!</definedName>
    <definedName name="_R2OLDOPHB" localSheetId="59">'[57]Rate Table'!#REF!</definedName>
    <definedName name="_R2OLDOPHB">'[57]Rate Table'!#REF!</definedName>
    <definedName name="_R2OLDOPTB" localSheetId="59">'[57]Rate Table'!#REF!</definedName>
    <definedName name="_R2OLDOPTB">'[57]Rate Table'!#REF!</definedName>
    <definedName name="_R2OLDPHB" localSheetId="59">'[57]Rate Table'!#REF!</definedName>
    <definedName name="_R2OLDPHB">'[57]Rate Table'!#REF!</definedName>
    <definedName name="_R2OLDPTB" localSheetId="59">'[57]Rate Table'!#REF!</definedName>
    <definedName name="_R2OLDPTB">'[57]Rate Table'!#REF!</definedName>
    <definedName name="_R3OLDCC" localSheetId="59">'[57]Rate Table'!#REF!</definedName>
    <definedName name="_R3OLDCC">'[57]Rate Table'!#REF!</definedName>
    <definedName name="_R3OLDCCOP" localSheetId="59">'[57]Rate Table'!#REF!</definedName>
    <definedName name="_R3OLDCCOP">'[57]Rate Table'!#REF!</definedName>
    <definedName name="_R3OLDOPHB" localSheetId="59">'[57]Rate Table'!#REF!</definedName>
    <definedName name="_R3OLDOPHB">'[57]Rate Table'!#REF!</definedName>
    <definedName name="_R3OLDOPTB" localSheetId="59">'[57]Rate Table'!#REF!</definedName>
    <definedName name="_R3OLDOPTB">'[57]Rate Table'!#REF!</definedName>
    <definedName name="_R3OLDPHB" localSheetId="59">'[57]Rate Table'!#REF!</definedName>
    <definedName name="_R3OLDPHB">'[57]Rate Table'!#REF!</definedName>
    <definedName name="_R3OLDPTB" localSheetId="59">'[57]Rate Table'!#REF!</definedName>
    <definedName name="_R3OLDPTB">'[57]Rate Table'!#REF!</definedName>
    <definedName name="_R4OLDCC" localSheetId="59">'[57]Rate Table'!#REF!</definedName>
    <definedName name="_R4OLDCC">'[57]Rate Table'!#REF!</definedName>
    <definedName name="_R4OLDCCOP" localSheetId="59">'[57]Rate Table'!#REF!</definedName>
    <definedName name="_R4OLDCCOP">'[57]Rate Table'!#REF!</definedName>
    <definedName name="_R4OLDOPHB" localSheetId="59">'[57]Rate Table'!#REF!</definedName>
    <definedName name="_R4OLDOPHB">'[57]Rate Table'!#REF!</definedName>
    <definedName name="_R4OLDOPTB" localSheetId="59">'[57]Rate Table'!#REF!</definedName>
    <definedName name="_R4OLDOPTB">'[57]Rate Table'!#REF!</definedName>
    <definedName name="_R4OLDPHB" localSheetId="59">'[57]Rate Table'!#REF!</definedName>
    <definedName name="_R4OLDPHB">'[57]Rate Table'!#REF!</definedName>
    <definedName name="_R4OLDPTB" localSheetId="59">'[57]Rate Table'!#REF!</definedName>
    <definedName name="_R4OLDPTB">'[57]Rate Table'!#REF!</definedName>
    <definedName name="_Rad1" localSheetId="59">#REF!</definedName>
    <definedName name="_Rad1">#REF!</definedName>
    <definedName name="_Rad2" localSheetId="59">#REF!</definedName>
    <definedName name="_Rad2">#REF!</definedName>
    <definedName name="_SC7" localSheetId="59">#REF!</definedName>
    <definedName name="_SC7">#REF!</definedName>
    <definedName name="_SCN1" localSheetId="22">'[48]KS Jan 2011'!#REF!</definedName>
    <definedName name="_SCN1" localSheetId="31">'[49]KS Jan 2011'!#REF!</definedName>
    <definedName name="_SCN1" localSheetId="32">'[49]KS Jan 2011'!#REF!</definedName>
    <definedName name="_SCN1" localSheetId="42">'[49]KS Jan 2011'!#REF!</definedName>
    <definedName name="_SCN1" localSheetId="46">'[49]KS Jan 2011'!#REF!</definedName>
    <definedName name="_SCN1" localSheetId="59">'[49]KS Jan 2011'!#REF!</definedName>
    <definedName name="_SCN1">'[49]KS Jan 2011'!#REF!</definedName>
    <definedName name="_SEG1" localSheetId="22">'[48]KS Jan 2011'!#REF!</definedName>
    <definedName name="_SEG1" localSheetId="31">'[49]KS Jan 2011'!#REF!</definedName>
    <definedName name="_SEG1" localSheetId="32">'[49]KS Jan 2011'!#REF!</definedName>
    <definedName name="_SEG1" localSheetId="42">'[49]KS Jan 2011'!#REF!</definedName>
    <definedName name="_SEG1" localSheetId="46">'[49]KS Jan 2011'!#REF!</definedName>
    <definedName name="_SEG1" localSheetId="59">'[49]KS Jan 2011'!#REF!</definedName>
    <definedName name="_SEG1">'[49]KS Jan 2011'!#REF!</definedName>
    <definedName name="_SEG11" localSheetId="22">'[48]KS Jan 2011'!#REF!</definedName>
    <definedName name="_SEG11" localSheetId="31">'[49]KS Jan 2011'!#REF!</definedName>
    <definedName name="_SEG11" localSheetId="32">'[49]KS Jan 2011'!#REF!</definedName>
    <definedName name="_SEG11" localSheetId="42">'[49]KS Jan 2011'!#REF!</definedName>
    <definedName name="_SEG11" localSheetId="46">'[49]KS Jan 2011'!#REF!</definedName>
    <definedName name="_SEG11" localSheetId="59">'[49]KS Jan 2011'!#REF!</definedName>
    <definedName name="_SEG11">'[49]KS Jan 2011'!#REF!</definedName>
    <definedName name="_SEG2" localSheetId="22">'[50]mar 11'!#REF!</definedName>
    <definedName name="_SEG2" localSheetId="31">'[50]mar 11'!#REF!</definedName>
    <definedName name="_SEG2" localSheetId="32">'[50]mar 11'!#REF!</definedName>
    <definedName name="_SEG2" localSheetId="42">'[50]mar 11'!#REF!</definedName>
    <definedName name="_SEG2" localSheetId="46">'[50]mar 11'!#REF!</definedName>
    <definedName name="_SEG2" localSheetId="59">'[50]mar 11'!#REF!</definedName>
    <definedName name="_SEG2">'[50]mar 11'!#REF!</definedName>
    <definedName name="_seg3">'[17]2nd qtr'!$B$710</definedName>
    <definedName name="_SET1" localSheetId="59">'[58]Apr 00'!#REF!</definedName>
    <definedName name="_SET1">'[58]Apr 00'!#REF!</definedName>
    <definedName name="_SET2">'[58]Apr 00'!$A$2:$H$61</definedName>
    <definedName name="_SET3" localSheetId="59">'[58]Apr 00'!#REF!</definedName>
    <definedName name="_SET3">'[58]Apr 00'!#REF!</definedName>
    <definedName name="_SFV1" localSheetId="22">'[48]KS Jan 2011'!#REF!</definedName>
    <definedName name="_SFV1" localSheetId="31">'[49]KS Jan 2011'!#REF!</definedName>
    <definedName name="_SFV1" localSheetId="32">'[49]KS Jan 2011'!#REF!</definedName>
    <definedName name="_SFV1" localSheetId="42">'[49]KS Jan 2011'!#REF!</definedName>
    <definedName name="_SFV1" localSheetId="46">'[49]KS Jan 2011'!#REF!</definedName>
    <definedName name="_SFV1" localSheetId="59">'[49]KS Jan 2011'!#REF!</definedName>
    <definedName name="_SFV1">'[49]KS Jan 2011'!#REF!</definedName>
    <definedName name="_Sort" localSheetId="22" hidden="1">#REF!</definedName>
    <definedName name="_Sort" localSheetId="31" hidden="1">#REF!</definedName>
    <definedName name="_Sort" localSheetId="32" hidden="1">#REF!</definedName>
    <definedName name="_Sort" localSheetId="42" hidden="1">#REF!</definedName>
    <definedName name="_Sort" localSheetId="46" hidden="1">#REF!</definedName>
    <definedName name="_Sort" localSheetId="59" hidden="1">#REF!</definedName>
    <definedName name="_Sort" hidden="1">#REF!</definedName>
    <definedName name="_STA65">[59]Indicies!$E$9</definedName>
    <definedName name="_SUM3" localSheetId="59">#REF!</definedName>
    <definedName name="_SUM3">#REF!</definedName>
    <definedName name="_tc0492" localSheetId="22">#REF!</definedName>
    <definedName name="_tc0492" localSheetId="31">#REF!</definedName>
    <definedName name="_tc0492" localSheetId="32">#REF!</definedName>
    <definedName name="_tc0492" localSheetId="42">#REF!</definedName>
    <definedName name="_tc0492" localSheetId="46">#REF!</definedName>
    <definedName name="_tc0492" localSheetId="59">#REF!</definedName>
    <definedName name="_tc0492">#REF!</definedName>
    <definedName name="_var2" localSheetId="59">'[60]Var. Anal.'!#REF!</definedName>
    <definedName name="_var2">'[60]Var. Anal.'!#REF!</definedName>
    <definedName name="_var3" localSheetId="59">'[60]Var. Anal.'!#REF!</definedName>
    <definedName name="_var3">'[60]Var. Anal.'!#REF!</definedName>
    <definedName name="_ZN1">[61]Indicies!$E$16</definedName>
    <definedName name="A" localSheetId="59">#REF!</definedName>
    <definedName name="A">#REF!</definedName>
    <definedName name="ABC" localSheetId="22">#REF!</definedName>
    <definedName name="ABC" localSheetId="31">#REF!</definedName>
    <definedName name="ABC" localSheetId="32">#REF!</definedName>
    <definedName name="ABC" localSheetId="42">#REF!</definedName>
    <definedName name="ABC" localSheetId="46">#REF!</definedName>
    <definedName name="ABC" localSheetId="59">#REF!</definedName>
    <definedName name="ABC">#REF!</definedName>
    <definedName name="Above_Mkt_Purch_Power" localSheetId="22">#REF!</definedName>
    <definedName name="Above_Mkt_Purch_Power" localSheetId="31">#REF!</definedName>
    <definedName name="Above_Mkt_Purch_Power" localSheetId="32">#REF!</definedName>
    <definedName name="Above_Mkt_Purch_Power" localSheetId="42">#REF!</definedName>
    <definedName name="Above_Mkt_Purch_Power" localSheetId="46">#REF!</definedName>
    <definedName name="Above_Mkt_Purch_Power" localSheetId="59">#REF!</definedName>
    <definedName name="Above_Mkt_Purch_Power">#REF!</definedName>
    <definedName name="ACC_INT_EXP" localSheetId="22">#REF!</definedName>
    <definedName name="ACC_INT_EXP" localSheetId="31">#REF!</definedName>
    <definedName name="ACC_INT_EXP" localSheetId="32">#REF!</definedName>
    <definedName name="ACC_INT_EXP" localSheetId="42">#REF!</definedName>
    <definedName name="ACC_INT_EXP" localSheetId="46">#REF!</definedName>
    <definedName name="ACC_INT_EXP" localSheetId="59">#REF!</definedName>
    <definedName name="ACC_INT_EXP">#REF!</definedName>
    <definedName name="accounts" localSheetId="22">#REF!</definedName>
    <definedName name="accounts" localSheetId="31">#REF!</definedName>
    <definedName name="accounts" localSheetId="32">#REF!</definedName>
    <definedName name="accounts" localSheetId="42">#REF!</definedName>
    <definedName name="accounts" localSheetId="46">#REF!</definedName>
    <definedName name="accounts" localSheetId="59">#REF!</definedName>
    <definedName name="accounts">#REF!</definedName>
    <definedName name="Acct">'[62]Account Map'!$A$2:$C$43</definedName>
    <definedName name="Acct_Type">'[63]Drop Down Lists'!$G$1:$G$3</definedName>
    <definedName name="Act">'[62]Activity Map'!$A$4:$D$110</definedName>
    <definedName name="Activity" localSheetId="22">#REF!</definedName>
    <definedName name="Activity" localSheetId="31">#REF!</definedName>
    <definedName name="Activity" localSheetId="32">#REF!</definedName>
    <definedName name="Activity" localSheetId="42">#REF!</definedName>
    <definedName name="Activity" localSheetId="46">#REF!</definedName>
    <definedName name="Activity" localSheetId="59">#REF!</definedName>
    <definedName name="Activity">#REF!</definedName>
    <definedName name="actv" localSheetId="22">'[19]GL Activity'!#REF!</definedName>
    <definedName name="actv" localSheetId="31">'[19]GL Activity'!#REF!</definedName>
    <definedName name="actv" localSheetId="32">'[19]GL Activity'!#REF!</definedName>
    <definedName name="actv" localSheetId="42">'[19]GL Activity'!#REF!</definedName>
    <definedName name="actv" localSheetId="46">'[19]GL Activity'!#REF!</definedName>
    <definedName name="actv" localSheetId="59">'[19]GL Activity'!#REF!</definedName>
    <definedName name="actv">'[19]GL Activity'!#REF!</definedName>
    <definedName name="ADJUST" localSheetId="59">#REF!</definedName>
    <definedName name="ADJUST">#REF!</definedName>
    <definedName name="ADJUSTMENTS" localSheetId="22">#REF!</definedName>
    <definedName name="ADJUSTMENTS" localSheetId="31">#REF!</definedName>
    <definedName name="ADJUSTMENTS" localSheetId="32">#REF!</definedName>
    <definedName name="ADJUSTMENTS" localSheetId="42">#REF!</definedName>
    <definedName name="ADJUSTMENTS" localSheetId="46">#REF!</definedName>
    <definedName name="ADJUSTMENTS" localSheetId="59">#REF!</definedName>
    <definedName name="ADJUSTMENTS">#REF!</definedName>
    <definedName name="Aging">'[63]Drop Down Lists'!$F$1:$F$5</definedName>
    <definedName name="ALL" localSheetId="22">#REF!</definedName>
    <definedName name="ALL" localSheetId="31">#REF!</definedName>
    <definedName name="ALL" localSheetId="32">#REF!</definedName>
    <definedName name="ALL" localSheetId="42">#REF!</definedName>
    <definedName name="ALL" localSheetId="46">#REF!</definedName>
    <definedName name="ALL" localSheetId="59">#REF!</definedName>
    <definedName name="ALL">#REF!</definedName>
    <definedName name="ALL_PRICING_INFORMATION" localSheetId="59">#REF!</definedName>
    <definedName name="ALL_PRICING_INFORMATION">#REF!</definedName>
    <definedName name="all_Rates" localSheetId="59">#REF!</definedName>
    <definedName name="all_Rates">#REF!</definedName>
    <definedName name="ANE_BOUNDARY_CITYGATE_BACKUP" localSheetId="59">'[64]3-01 Revised NY Fixed $'!#REF!</definedName>
    <definedName name="ANE_BOUNDARY_CITYGATE_BACKUP">'[64]3-01 Revised NY Fixed $'!#REF!</definedName>
    <definedName name="ANE_KEY">'[65]ANE Deals'!$B$2:$B$120</definedName>
    <definedName name="ANE_MONTH">'[65]ANE Deals'!$H$2:$H$120</definedName>
    <definedName name="ANE_PL">'[65]ANE Deals'!$AF$2:$AF$120</definedName>
    <definedName name="app" localSheetId="22">#REF!</definedName>
    <definedName name="app" localSheetId="31">#REF!</definedName>
    <definedName name="app" localSheetId="32">#REF!</definedName>
    <definedName name="app" localSheetId="42">#REF!</definedName>
    <definedName name="app" localSheetId="46">#REF!</definedName>
    <definedName name="app" localSheetId="59">#REF!</definedName>
    <definedName name="app">#REF!</definedName>
    <definedName name="apr">[56]FY2000!$W$137:$AG$177</definedName>
    <definedName name="Apr_2004_MCG" localSheetId="59">#REF!</definedName>
    <definedName name="Apr_2004_MCG">#REF!</definedName>
    <definedName name="Apr_30_2008" localSheetId="59">#REF!</definedName>
    <definedName name="Apr_30_2008">#REF!</definedName>
    <definedName name="APRIL_2003_MCG" localSheetId="59">#REF!</definedName>
    <definedName name="APRIL_2003_MCG">#REF!</definedName>
    <definedName name="APRINPUT" localSheetId="22">#REF!</definedName>
    <definedName name="APRINPUT" localSheetId="31">#REF!</definedName>
    <definedName name="APRINPUT" localSheetId="32">#REF!</definedName>
    <definedName name="APRINPUT" localSheetId="42">#REF!</definedName>
    <definedName name="APRINPUT" localSheetId="46">#REF!</definedName>
    <definedName name="APRINPUT" localSheetId="59">#REF!</definedName>
    <definedName name="APRINPUT">#REF!</definedName>
    <definedName name="ASD" localSheetId="22">#REF!</definedName>
    <definedName name="ASD" localSheetId="31">#REF!</definedName>
    <definedName name="ASD" localSheetId="32">#REF!</definedName>
    <definedName name="ASD" localSheetId="42">#REF!</definedName>
    <definedName name="ASD" localSheetId="46">#REF!</definedName>
    <definedName name="ASD" localSheetId="59">#REF!</definedName>
    <definedName name="ASD">#REF!</definedName>
    <definedName name="asof" localSheetId="22">#REF!</definedName>
    <definedName name="asof" localSheetId="31">#REF!</definedName>
    <definedName name="asof" localSheetId="32">#REF!</definedName>
    <definedName name="asof" localSheetId="42">#REF!</definedName>
    <definedName name="asof" localSheetId="46">#REF!</definedName>
    <definedName name="asof" localSheetId="59">#REF!</definedName>
    <definedName name="asof">#REF!</definedName>
    <definedName name="ASSETS" localSheetId="22">#REF!</definedName>
    <definedName name="ASSETS" localSheetId="31">#REF!</definedName>
    <definedName name="ASSETS" localSheetId="32">#REF!</definedName>
    <definedName name="ASSETS" localSheetId="42">#REF!</definedName>
    <definedName name="ASSETS" localSheetId="46">#REF!</definedName>
    <definedName name="ASSETS" localSheetId="59">#REF!</definedName>
    <definedName name="ASSETS">#REF!</definedName>
    <definedName name="ASSETS_B_S" localSheetId="22">#REF!</definedName>
    <definedName name="ASSETS_B_S" localSheetId="31">#REF!</definedName>
    <definedName name="ASSETS_B_S" localSheetId="32">#REF!</definedName>
    <definedName name="ASSETS_B_S" localSheetId="42">#REF!</definedName>
    <definedName name="ASSETS_B_S" localSheetId="46">#REF!</definedName>
    <definedName name="ASSETS_B_S" localSheetId="59">#REF!</definedName>
    <definedName name="ASSETS_B_S">#REF!</definedName>
    <definedName name="aug">[56]FY2000!$W$311:$AG$351</definedName>
    <definedName name="AUG_2003_MCG" localSheetId="59">#REF!</definedName>
    <definedName name="AUG_2003_MCG">#REF!</definedName>
    <definedName name="Aug_2004_MCG" localSheetId="59">#REF!</definedName>
    <definedName name="Aug_2004_MCG">#REF!</definedName>
    <definedName name="Aug_29_2008" localSheetId="59">#REF!</definedName>
    <definedName name="Aug_29_2008">#REF!</definedName>
    <definedName name="average" localSheetId="22">#REF!</definedName>
    <definedName name="average" localSheetId="31">#REF!</definedName>
    <definedName name="average" localSheetId="32">#REF!</definedName>
    <definedName name="average" localSheetId="42">#REF!</definedName>
    <definedName name="average" localSheetId="46">#REF!</definedName>
    <definedName name="average" localSheetId="59">#REF!</definedName>
    <definedName name="average">#REF!</definedName>
    <definedName name="AVG_RATE" localSheetId="59">'[60]Data EntryS&amp;T'!#REF!</definedName>
    <definedName name="AVG_RATE">'[60]Data EntryS&amp;T'!#REF!</definedName>
    <definedName name="AVGCOG" localSheetId="59">#REF!</definedName>
    <definedName name="AVGCOG">#REF!</definedName>
    <definedName name="B" localSheetId="59">#REF!</definedName>
    <definedName name="B">#REF!</definedName>
    <definedName name="B_S_FLUX" localSheetId="22">#REF!</definedName>
    <definedName name="B_S_FLUX" localSheetId="31">#REF!</definedName>
    <definedName name="B_S_FLUX" localSheetId="32">#REF!</definedName>
    <definedName name="B_S_FLUX" localSheetId="42">#REF!</definedName>
    <definedName name="B_S_FLUX" localSheetId="46">#REF!</definedName>
    <definedName name="B_S_FLUX" localSheetId="59">#REF!</definedName>
    <definedName name="B_S_FLUX">#REF!</definedName>
    <definedName name="BACKHAUL" localSheetId="59">#REF!</definedName>
    <definedName name="BACKHAUL">#REF!</definedName>
    <definedName name="BALANCE_SHEET" localSheetId="22">#REF!</definedName>
    <definedName name="BALANCE_SHEET" localSheetId="31">#REF!</definedName>
    <definedName name="BALANCE_SHEET" localSheetId="32">#REF!</definedName>
    <definedName name="BALANCE_SHEET" localSheetId="42">#REF!</definedName>
    <definedName name="BALANCE_SHEET" localSheetId="46">#REF!</definedName>
    <definedName name="BALANCE_SHEET" localSheetId="59">#REF!</definedName>
    <definedName name="BALANCE_SHEET">#REF!</definedName>
    <definedName name="balancesheet" localSheetId="22">#REF!</definedName>
    <definedName name="balancesheet" localSheetId="31">#REF!</definedName>
    <definedName name="balancesheet" localSheetId="32">#REF!</definedName>
    <definedName name="balancesheet" localSheetId="42">#REF!</definedName>
    <definedName name="balancesheet" localSheetId="46">#REF!</definedName>
    <definedName name="balancesheet" localSheetId="59">#REF!</definedName>
    <definedName name="balancesheet">#REF!</definedName>
    <definedName name="BASIS_MONTH">'[66]Basis Data 03312008'!$C$2:$C$4888</definedName>
    <definedName name="BASIS_POINT">'[66]Basis Data 03312008'!$A$2:$A$4888</definedName>
    <definedName name="BidAsk">[65]GasActivity!$X$2:$X$312</definedName>
    <definedName name="Billed_Fuel_Rev">[67]GcaSummary!$A$16:$DK$79</definedName>
    <definedName name="Billed_Net_Margin_Rev">[67]MarginSummary!$A$19:$DK$82</definedName>
    <definedName name="BMENU" localSheetId="59">#REF!</definedName>
    <definedName name="BMENU">#REF!</definedName>
    <definedName name="BNY" localSheetId="59">#REF!</definedName>
    <definedName name="BNY">#REF!</definedName>
    <definedName name="BNYTOTALS" localSheetId="59">#REF!</definedName>
    <definedName name="BNYTOTALS">#REF!</definedName>
    <definedName name="BOOK">BOOK!$A$1</definedName>
    <definedName name="BROKER">'[68]Nucleus Trade Detail_Futures'!$B$2:$B$268</definedName>
    <definedName name="BS_ASSETS_INPUT" localSheetId="22">#REF!</definedName>
    <definedName name="BS_ASSETS_INPUT" localSheetId="31">#REF!</definedName>
    <definedName name="BS_ASSETS_INPUT" localSheetId="32">#REF!</definedName>
    <definedName name="BS_ASSETS_INPUT" localSheetId="42">#REF!</definedName>
    <definedName name="BS_ASSETS_INPUT" localSheetId="46">#REF!</definedName>
    <definedName name="BS_ASSETS_INPUT" localSheetId="59">#REF!</definedName>
    <definedName name="BS_ASSETS_INPUT">#REF!</definedName>
    <definedName name="BS_LIAB_INPUT" localSheetId="22">#REF!</definedName>
    <definedName name="BS_LIAB_INPUT" localSheetId="31">#REF!</definedName>
    <definedName name="BS_LIAB_INPUT" localSheetId="32">#REF!</definedName>
    <definedName name="BS_LIAB_INPUT" localSheetId="42">#REF!</definedName>
    <definedName name="BS_LIAB_INPUT" localSheetId="46">#REF!</definedName>
    <definedName name="BS_LIAB_INPUT" localSheetId="59">#REF!</definedName>
    <definedName name="BS_LIAB_INPUT">#REF!</definedName>
    <definedName name="BU">'[69]Business Unit'!$A$1:$B$79</definedName>
    <definedName name="BUN" localSheetId="15">#REF!</definedName>
    <definedName name="BUN" localSheetId="22">'[50]mar 11'!#REF!</definedName>
    <definedName name="BUN" localSheetId="31">'[50]mar 11'!#REF!</definedName>
    <definedName name="BUN" localSheetId="32">'[50]mar 11'!#REF!</definedName>
    <definedName name="BUN" localSheetId="42">'[50]mar 11'!#REF!</definedName>
    <definedName name="BUN" localSheetId="46">'[50]mar 11'!#REF!</definedName>
    <definedName name="BUN" localSheetId="59">'[50]mar 11'!#REF!</definedName>
    <definedName name="BUN">'[50]mar 11'!#REF!</definedName>
    <definedName name="BUV" localSheetId="22">#REF!</definedName>
    <definedName name="BUV" localSheetId="31">#REF!</definedName>
    <definedName name="BUV" localSheetId="32">#REF!</definedName>
    <definedName name="BUV" localSheetId="42">#REF!</definedName>
    <definedName name="BUV" localSheetId="46">#REF!</definedName>
    <definedName name="BUV" localSheetId="59">#REF!</definedName>
    <definedName name="BUV">#REF!</definedName>
    <definedName name="C_" localSheetId="59">#REF!</definedName>
    <definedName name="C_">#REF!</definedName>
    <definedName name="C_F_OTHER_INVES" localSheetId="22">#REF!</definedName>
    <definedName name="C_F_OTHER_INVES" localSheetId="31">#REF!</definedName>
    <definedName name="C_F_OTHER_INVES" localSheetId="32">#REF!</definedName>
    <definedName name="C_F_OTHER_INVES" localSheetId="42">#REF!</definedName>
    <definedName name="C_F_OTHER_INVES" localSheetId="46">#REF!</definedName>
    <definedName name="C_F_OTHER_INVES" localSheetId="59">#REF!</definedName>
    <definedName name="C_F_OTHER_INVES">#REF!</definedName>
    <definedName name="CASH" localSheetId="59">#REF!</definedName>
    <definedName name="CASH">#REF!</definedName>
    <definedName name="cat" localSheetId="22">#REF!</definedName>
    <definedName name="cat" localSheetId="31">#REF!</definedName>
    <definedName name="cat" localSheetId="32">#REF!</definedName>
    <definedName name="cat" localSheetId="42">#REF!</definedName>
    <definedName name="cat" localSheetId="46">#REF!</definedName>
    <definedName name="cat" localSheetId="59">#REF!</definedName>
    <definedName name="cat">#REF!</definedName>
    <definedName name="categoryName" localSheetId="59">'[70]E Chin''s Extract'!#REF!</definedName>
    <definedName name="categoryName">'[70]E Chin''s Extract'!#REF!</definedName>
    <definedName name="cbc" localSheetId="59">'[71]Adjusting Entries'!#REF!</definedName>
    <definedName name="cbc">'[71]Adjusting Entries'!#REF!</definedName>
    <definedName name="CC_MAPPING" localSheetId="59">#REF!</definedName>
    <definedName name="CC_MAPPING">#REF!</definedName>
    <definedName name="CCCat" localSheetId="22">#REF!</definedName>
    <definedName name="CCCat" localSheetId="59">#REF!</definedName>
    <definedName name="CCCat">#REF!</definedName>
    <definedName name="CELLTOUSE" localSheetId="15">#REF!</definedName>
    <definedName name="CELLTOUSE" localSheetId="22">'[50]mar 11'!#REF!</definedName>
    <definedName name="CELLTOUSE" localSheetId="31">'[50]mar 11'!#REF!</definedName>
    <definedName name="CELLTOUSE" localSheetId="32">'[50]mar 11'!#REF!</definedName>
    <definedName name="CELLTOUSE" localSheetId="42">'[50]mar 11'!#REF!</definedName>
    <definedName name="CELLTOUSE" localSheetId="46">'[50]mar 11'!#REF!</definedName>
    <definedName name="CELLTOUSE" localSheetId="59">'[50]mar 11'!#REF!</definedName>
    <definedName name="CELLTOUSE">'[50]mar 11'!#REF!</definedName>
    <definedName name="CELLTOUSE1" localSheetId="22">'[48]KS Jan 2011'!#REF!</definedName>
    <definedName name="CELLTOUSE1" localSheetId="31">'[49]KS Jan 2011'!#REF!</definedName>
    <definedName name="CELLTOUSE1" localSheetId="32">'[49]KS Jan 2011'!#REF!</definedName>
    <definedName name="CELLTOUSE1" localSheetId="42">'[49]KS Jan 2011'!#REF!</definedName>
    <definedName name="CELLTOUSE1" localSheetId="46">'[49]KS Jan 2011'!#REF!</definedName>
    <definedName name="CELLTOUSE1" localSheetId="59">'[49]KS Jan 2011'!#REF!</definedName>
    <definedName name="CELLTOUSE1">'[49]KS Jan 2011'!#REF!</definedName>
    <definedName name="CF__INV_FIN" localSheetId="22">#REF!</definedName>
    <definedName name="CF__INV_FIN" localSheetId="31">#REF!</definedName>
    <definedName name="CF__INV_FIN" localSheetId="32">#REF!</definedName>
    <definedName name="CF__INV_FIN" localSheetId="42">#REF!</definedName>
    <definedName name="CF__INV_FIN" localSheetId="46">#REF!</definedName>
    <definedName name="CF__INV_FIN" localSheetId="59">#REF!</definedName>
    <definedName name="CF__INV_FIN">#REF!</definedName>
    <definedName name="CF__INV_FIN_ACT" localSheetId="22">#REF!</definedName>
    <definedName name="CF__INV_FIN_ACT" localSheetId="31">#REF!</definedName>
    <definedName name="CF__INV_FIN_ACT" localSheetId="32">#REF!</definedName>
    <definedName name="CF__INV_FIN_ACT" localSheetId="42">#REF!</definedName>
    <definedName name="CF__INV_FIN_ACT" localSheetId="46">#REF!</definedName>
    <definedName name="CF__INV_FIN_ACT" localSheetId="59">#REF!</definedName>
    <definedName name="CF__INV_FIN_ACT">#REF!</definedName>
    <definedName name="CF__OPERAT_ACT" localSheetId="22">#REF!</definedName>
    <definedName name="CF__OPERAT_ACT" localSheetId="31">#REF!</definedName>
    <definedName name="CF__OPERAT_ACT" localSheetId="32">#REF!</definedName>
    <definedName name="CF__OPERAT_ACT" localSheetId="42">#REF!</definedName>
    <definedName name="CF__OPERAT_ACT" localSheetId="46">#REF!</definedName>
    <definedName name="CF__OPERAT_ACT" localSheetId="59">#REF!</definedName>
    <definedName name="CF__OPERAT_ACT">#REF!</definedName>
    <definedName name="CF__OTHER_INV" localSheetId="22">#REF!</definedName>
    <definedName name="CF__OTHER_INV" localSheetId="31">#REF!</definedName>
    <definedName name="CF__OTHER_INV" localSheetId="32">#REF!</definedName>
    <definedName name="CF__OTHER_INV" localSheetId="42">#REF!</definedName>
    <definedName name="CF__OTHER_INV" localSheetId="46">#REF!</definedName>
    <definedName name="CF__OTHER_INV" localSheetId="59">#REF!</definedName>
    <definedName name="CF__OTHER_INV">#REF!</definedName>
    <definedName name="CF__OTHER_NET" localSheetId="22">#REF!</definedName>
    <definedName name="CF__OTHER_NET" localSheetId="31">#REF!</definedName>
    <definedName name="CF__OTHER_NET" localSheetId="32">#REF!</definedName>
    <definedName name="CF__OTHER_NET" localSheetId="42">#REF!</definedName>
    <definedName name="CF__OTHER_NET" localSheetId="46">#REF!</definedName>
    <definedName name="CF__OTHER_NET" localSheetId="59">#REF!</definedName>
    <definedName name="CF__OTHER_NET">#REF!</definedName>
    <definedName name="CHANGE_ROW_HEIGHT" localSheetId="59">#REF!</definedName>
    <definedName name="CHANGE_ROW_HEIGHT">#REF!</definedName>
    <definedName name="CHANGE_ROW_HEIGHT_OTHER" localSheetId="59">#REF!</definedName>
    <definedName name="CHANGE_ROW_HEIGHT_OTHER">#REF!</definedName>
    <definedName name="chAprilMDQ" localSheetId="59">#REF!</definedName>
    <definedName name="chAprilMDQ">#REF!</definedName>
    <definedName name="CIS_v._Peoplesoft_Accounts_Receivable_Balances" localSheetId="22">#REF!</definedName>
    <definedName name="CIS_v._Peoplesoft_Accounts_Receivable_Balances" localSheetId="31">#REF!</definedName>
    <definedName name="CIS_v._Peoplesoft_Accounts_Receivable_Balances" localSheetId="32">#REF!</definedName>
    <definedName name="CIS_v._Peoplesoft_Accounts_Receivable_Balances" localSheetId="42">#REF!</definedName>
    <definedName name="CIS_v._Peoplesoft_Accounts_Receivable_Balances" localSheetId="46">#REF!</definedName>
    <definedName name="CIS_v._Peoplesoft_Accounts_Receivable_Balances" localSheetId="59">#REF!</definedName>
    <definedName name="CIS_v._Peoplesoft_Accounts_Receivable_Balances">#REF!</definedName>
    <definedName name="CLOSED" localSheetId="22">#REF!</definedName>
    <definedName name="CLOSED" localSheetId="31">#REF!</definedName>
    <definedName name="CLOSED" localSheetId="32">#REF!</definedName>
    <definedName name="CLOSED" localSheetId="42">#REF!</definedName>
    <definedName name="CLOSED" localSheetId="46">#REF!</definedName>
    <definedName name="CLOSED" localSheetId="59">#REF!</definedName>
    <definedName name="CLOSED">#REF!</definedName>
    <definedName name="closing" localSheetId="22">#REF!</definedName>
    <definedName name="closing" localSheetId="31">#REF!</definedName>
    <definedName name="closing" localSheetId="32">#REF!</definedName>
    <definedName name="closing" localSheetId="42">#REF!</definedName>
    <definedName name="closing" localSheetId="46">#REF!</definedName>
    <definedName name="closing" localSheetId="59">#REF!</definedName>
    <definedName name="closing">#REF!</definedName>
    <definedName name="Closing_Date">'[63]Drop Down Lists'!$D$1:$D$12</definedName>
    <definedName name="CMM" localSheetId="59">'[72]Rpt 6256 as of Jan 11'!#REF!</definedName>
    <definedName name="CMM">'[72]Rpt 6256 as of Jan 11'!#REF!</definedName>
    <definedName name="CNG_GSS_II__APEC__STORAGE__20" localSheetId="59">#REF!</definedName>
    <definedName name="CNG_GSS_II__APEC__STORAGE__20">#REF!</definedName>
    <definedName name="CO">'[73]Start Balance'!$C$13</definedName>
    <definedName name="COGA" localSheetId="22">#REF!</definedName>
    <definedName name="COGA" localSheetId="31">#REF!</definedName>
    <definedName name="COGA" localSheetId="32">#REF!</definedName>
    <definedName name="COGA" localSheetId="42">#REF!</definedName>
    <definedName name="COGA" localSheetId="46">#REF!</definedName>
    <definedName name="COGA" localSheetId="59">#REF!</definedName>
    <definedName name="COGA">#REF!</definedName>
    <definedName name="COGB" localSheetId="22">#REF!</definedName>
    <definedName name="COGB" localSheetId="31">#REF!</definedName>
    <definedName name="COGB" localSheetId="32">#REF!</definedName>
    <definedName name="COGB" localSheetId="42">#REF!</definedName>
    <definedName name="COGB" localSheetId="46">#REF!</definedName>
    <definedName name="COGB" localSheetId="59">#REF!</definedName>
    <definedName name="COGB">#REF!</definedName>
    <definedName name="COGC" localSheetId="22">#REF!</definedName>
    <definedName name="COGC" localSheetId="31">#REF!</definedName>
    <definedName name="COGC" localSheetId="32">#REF!</definedName>
    <definedName name="COGC" localSheetId="42">#REF!</definedName>
    <definedName name="COGC" localSheetId="46">#REF!</definedName>
    <definedName name="COGC" localSheetId="59">#REF!</definedName>
    <definedName name="COGC">#REF!</definedName>
    <definedName name="COGD" localSheetId="22">#REF!</definedName>
    <definedName name="COGD" localSheetId="31">#REF!</definedName>
    <definedName name="COGD" localSheetId="32">#REF!</definedName>
    <definedName name="COGD" localSheetId="42">#REF!</definedName>
    <definedName name="COGD" localSheetId="46">#REF!</definedName>
    <definedName name="COGD" localSheetId="59">#REF!</definedName>
    <definedName name="COGD">#REF!</definedName>
    <definedName name="COGE" localSheetId="22">#REF!</definedName>
    <definedName name="COGE" localSheetId="31">#REF!</definedName>
    <definedName name="COGE" localSheetId="32">#REF!</definedName>
    <definedName name="COGE" localSheetId="42">#REF!</definedName>
    <definedName name="COGE" localSheetId="46">#REF!</definedName>
    <definedName name="COGE" localSheetId="59">#REF!</definedName>
    <definedName name="COGE">#REF!</definedName>
    <definedName name="COGENTOTALS" localSheetId="59">#REF!</definedName>
    <definedName name="COGENTOTALS">#REF!</definedName>
    <definedName name="CombGross">[74]Verify!$B$66</definedName>
    <definedName name="COMM" localSheetId="59">#REF!</definedName>
    <definedName name="COMM">#REF!</definedName>
    <definedName name="Comment">[75]Data!$E$91:$E$104</definedName>
    <definedName name="COMMLPAPER" localSheetId="22">#REF!</definedName>
    <definedName name="COMMLPAPER" localSheetId="31">#REF!</definedName>
    <definedName name="COMMLPAPER" localSheetId="32">#REF!</definedName>
    <definedName name="COMMLPAPER" localSheetId="42">#REF!</definedName>
    <definedName name="COMMLPAPER" localSheetId="46">#REF!</definedName>
    <definedName name="COMMLPAPER" localSheetId="59">#REF!</definedName>
    <definedName name="COMMLPAPER">#REF!</definedName>
    <definedName name="COMMODITY_BACKUP_FOR_STORAGE_INJECTIONS" localSheetId="59">'[64]3-01 Revised NY Fixed $'!#REF!</definedName>
    <definedName name="COMMODITY_BACKUP_FOR_STORAGE_INJECTIONS">'[64]3-01 Revised NY Fixed $'!#REF!</definedName>
    <definedName name="Comp" localSheetId="59">#REF!</definedName>
    <definedName name="Comp">#REF!</definedName>
    <definedName name="Comp_Yr1" localSheetId="59">#REF!</definedName>
    <definedName name="Comp_Yr1">#REF!</definedName>
    <definedName name="COMP6" localSheetId="22">#REF!</definedName>
    <definedName name="COMP6" localSheetId="31">#REF!</definedName>
    <definedName name="COMP6" localSheetId="32">#REF!</definedName>
    <definedName name="COMP6" localSheetId="42">#REF!</definedName>
    <definedName name="COMP6" localSheetId="46">#REF!</definedName>
    <definedName name="COMP6" localSheetId="59">#REF!</definedName>
    <definedName name="COMP6">#REF!</definedName>
    <definedName name="Company" localSheetId="15">#REF!</definedName>
    <definedName name="COMPANY">'[76]Start Balance'!$C$12</definedName>
    <definedName name="Component" localSheetId="59">#REF!</definedName>
    <definedName name="Component">#REF!</definedName>
    <definedName name="CONTENTS" localSheetId="59">#REF!</definedName>
    <definedName name="CONTENTS">#REF!</definedName>
    <definedName name="CONTRACT_BUYOUT" localSheetId="22">#REF!</definedName>
    <definedName name="CONTRACT_BUYOUT" localSheetId="31">#REF!</definedName>
    <definedName name="CONTRACT_BUYOUT" localSheetId="32">#REF!</definedName>
    <definedName name="CONTRACT_BUYOUT" localSheetId="42">#REF!</definedName>
    <definedName name="CONTRACT_BUYOUT" localSheetId="46">#REF!</definedName>
    <definedName name="CONTRACT_BUYOUT" localSheetId="59">#REF!</definedName>
    <definedName name="CONTRACT_BUYOUT">#REF!</definedName>
    <definedName name="CONTRACTMONTH">'[68]Nucleus Trade Detail_Futures'!$D$2:$D$268</definedName>
    <definedName name="CONTRACTS">'[68]Nucleus Trade Detail_Futures'!$G$2:$G$268</definedName>
    <definedName name="CORE_ADJUST" localSheetId="59">#REF!</definedName>
    <definedName name="CORE_ADJUST">#REF!</definedName>
    <definedName name="CORRFACTOR" localSheetId="59">#REF!</definedName>
    <definedName name="CORRFACTOR">#REF!</definedName>
    <definedName name="counterparty">[77]Data!$F$70:$F$295</definedName>
    <definedName name="COVER" localSheetId="15">#REF!</definedName>
    <definedName name="COVER" localSheetId="31">#REF!</definedName>
    <definedName name="COVER" localSheetId="32">#REF!</definedName>
    <definedName name="COVER" localSheetId="42">#REF!</definedName>
    <definedName name="COVER" localSheetId="46">#REF!</definedName>
    <definedName name="COVER">Cover!$A$1</definedName>
    <definedName name="COVERPM">Cover!$B$53:$B$60</definedName>
    <definedName name="CPI" localSheetId="22">#REF!</definedName>
    <definedName name="CPI" localSheetId="31">#REF!</definedName>
    <definedName name="CPI" localSheetId="32">#REF!</definedName>
    <definedName name="CPI" localSheetId="42">#REF!</definedName>
    <definedName name="CPI" localSheetId="46">#REF!</definedName>
    <definedName name="CPI" localSheetId="59">#REF!</definedName>
    <definedName name="CPI">#REF!</definedName>
    <definedName name="Cum_Growth" localSheetId="59">#REF!</definedName>
    <definedName name="Cum_Growth">#REF!</definedName>
    <definedName name="CUMDIFF" localSheetId="59">#REF!</definedName>
    <definedName name="CUMDIFF">#REF!</definedName>
    <definedName name="Currency">'[63]Drop Down Lists'!$H$1:$H$3</definedName>
    <definedName name="Current_Year_1" localSheetId="22">#REF!</definedName>
    <definedName name="Current_Year_1" localSheetId="31">#REF!</definedName>
    <definedName name="Current_Year_1" localSheetId="32">#REF!</definedName>
    <definedName name="Current_Year_1" localSheetId="42">#REF!</definedName>
    <definedName name="Current_Year_1" localSheetId="46">#REF!</definedName>
    <definedName name="Current_Year_1" localSheetId="59">#REF!</definedName>
    <definedName name="Current_Year_1">#REF!</definedName>
    <definedName name="CURRENTQ_COM">'[78]CurrentQ_Derivatives Inventory'!$AU$2:$AU$2500</definedName>
    <definedName name="CURRENTQ_NEWDEAL">'[78]CurrentQ_Derivatives Inventory'!$AW$2:$AW$2500</definedName>
    <definedName name="CURRENTQ_PNL">'[78]CurrentQ_Derivatives Inventory'!$AV$2:$AV$2500</definedName>
    <definedName name="CUSTCH" localSheetId="59">#REF!</definedName>
    <definedName name="CUSTCH">#REF!</definedName>
    <definedName name="Customer_Charges_Rev">[67]MarginSummary!$A$84:$DK$147</definedName>
    <definedName name="CUSTOMERCHG" localSheetId="59">#REF!</definedName>
    <definedName name="CUSTOMERCHG">#REF!</definedName>
    <definedName name="D" localSheetId="59">#REF!</definedName>
    <definedName name="D">#REF!</definedName>
    <definedName name="DATA" localSheetId="22">#REF!</definedName>
    <definedName name="DATA" localSheetId="31">#REF!</definedName>
    <definedName name="DATA" localSheetId="32">#REF!</definedName>
    <definedName name="DATA" localSheetId="42">#REF!</definedName>
    <definedName name="DATA" localSheetId="46">#REF!</definedName>
    <definedName name="DATA" localSheetId="59">#REF!</definedName>
    <definedName name="DATA">#REF!</definedName>
    <definedName name="Data_LI" localSheetId="59">#REF!</definedName>
    <definedName name="Data_LI">#REF!</definedName>
    <definedName name="Data_NE" localSheetId="59">#REF!</definedName>
    <definedName name="Data_NE">#REF!</definedName>
    <definedName name="Data_NY">[79]NY!$C$11:$DO$63</definedName>
    <definedName name="DATA_SHEET">'Data Sheet'!$A$1</definedName>
    <definedName name="DATA1" localSheetId="22">#REF!</definedName>
    <definedName name="DATA1" localSheetId="31">#REF!</definedName>
    <definedName name="DATA1" localSheetId="32">#REF!</definedName>
    <definedName name="DATA1" localSheetId="42">#REF!</definedName>
    <definedName name="DATA1" localSheetId="46">#REF!</definedName>
    <definedName name="DATA1" localSheetId="59">#REF!</definedName>
    <definedName name="DATA1">#REF!</definedName>
    <definedName name="DATA2" localSheetId="22">#REF!</definedName>
    <definedName name="DATA2" localSheetId="31">#REF!</definedName>
    <definedName name="DATA2" localSheetId="32">#REF!</definedName>
    <definedName name="DATA2" localSheetId="42">#REF!</definedName>
    <definedName name="DATA2" localSheetId="46">#REF!</definedName>
    <definedName name="DATA2" localSheetId="59">#REF!</definedName>
    <definedName name="DATA2">#REF!</definedName>
    <definedName name="DataCanvas" localSheetId="59">#REF!</definedName>
    <definedName name="DataCanvas">#REF!</definedName>
    <definedName name="DATE" localSheetId="22">#REF!</definedName>
    <definedName name="DATE" localSheetId="31">#REF!</definedName>
    <definedName name="DATE" localSheetId="32">#REF!</definedName>
    <definedName name="DATE" localSheetId="42">#REF!</definedName>
    <definedName name="DATE" localSheetId="46">#REF!</definedName>
    <definedName name="DATE" localSheetId="59">#REF!</definedName>
    <definedName name="DATE">#REF!</definedName>
    <definedName name="Date_Mod">[80]Deadlines!$F$16:$F$23</definedName>
    <definedName name="date1base" localSheetId="59">#REF!</definedName>
    <definedName name="date1base">#REF!</definedName>
    <definedName name="date1contract" localSheetId="59">#REF!</definedName>
    <definedName name="date1contract">#REF!</definedName>
    <definedName name="date1posting" localSheetId="59">#REF!</definedName>
    <definedName name="date1posting">#REF!</definedName>
    <definedName name="date1wtd" localSheetId="59">#REF!</definedName>
    <definedName name="date1wtd">#REF!</definedName>
    <definedName name="date3base" localSheetId="59">#REF!</definedName>
    <definedName name="date3base">#REF!</definedName>
    <definedName name="date3contract" localSheetId="59">#REF!</definedName>
    <definedName name="date3contract">#REF!</definedName>
    <definedName name="date3posting" localSheetId="59">#REF!</definedName>
    <definedName name="date3posting">#REF!</definedName>
    <definedName name="date3wtd" localSheetId="59">#REF!</definedName>
    <definedName name="date3wtd">#REF!</definedName>
    <definedName name="date7base" localSheetId="59">#REF!</definedName>
    <definedName name="date7base">#REF!</definedName>
    <definedName name="date7contract" localSheetId="59">#REF!</definedName>
    <definedName name="date7contract">#REF!</definedName>
    <definedName name="date7posting" localSheetId="59">#REF!</definedName>
    <definedName name="date7posting">#REF!</definedName>
    <definedName name="date7wtd" localSheetId="59">#REF!</definedName>
    <definedName name="date7wtd">#REF!</definedName>
    <definedName name="DateBargeIC" localSheetId="59">#REF!</definedName>
    <definedName name="DateBargeIC">#REF!</definedName>
    <definedName name="DateBargeKero" localSheetId="59">#REF!</definedName>
    <definedName name="DateBargeKero">#REF!</definedName>
    <definedName name="DateIgnition" localSheetId="59">#REF!</definedName>
    <definedName name="DateIgnition">#REF!</definedName>
    <definedName name="DateStamp">[81]!DateStamp</definedName>
    <definedName name="DateTruckIC" localSheetId="59">#REF!</definedName>
    <definedName name="DateTruckIC">#REF!</definedName>
    <definedName name="DateTruckKero" localSheetId="59">#REF!</definedName>
    <definedName name="DateTruckKero">#REF!</definedName>
    <definedName name="DateTruckTax" localSheetId="59">#REF!</definedName>
    <definedName name="DateTruckTax">#REF!</definedName>
    <definedName name="DateTruckTaxIC" localSheetId="59">#REF!</definedName>
    <definedName name="DateTruckTaxIC">#REF!</definedName>
    <definedName name="DateTruckTaxKero" localSheetId="59">#REF!</definedName>
    <definedName name="DateTruckTaxKero">#REF!</definedName>
    <definedName name="days" localSheetId="59">#REF!</definedName>
    <definedName name="days">#REF!</definedName>
    <definedName name="dccost" localSheetId="59">#REF!</definedName>
    <definedName name="dccost">#REF!</definedName>
    <definedName name="dec">[56]FY2000!$W$480:$AG$520</definedName>
    <definedName name="DEC_2003_MCG" localSheetId="59">#REF!</definedName>
    <definedName name="DEC_2003_MCG">#REF!</definedName>
    <definedName name="Dec_31_2008" localSheetId="59">#REF!</definedName>
    <definedName name="Dec_31_2008">#REF!</definedName>
    <definedName name="Detail" localSheetId="22">#REF!</definedName>
    <definedName name="Detail" localSheetId="31">#REF!</definedName>
    <definedName name="Detail" localSheetId="32">#REF!</definedName>
    <definedName name="Detail" localSheetId="42">#REF!</definedName>
    <definedName name="Detail" localSheetId="46">#REF!</definedName>
    <definedName name="Detail" localSheetId="59">#REF!</definedName>
    <definedName name="Detail">#REF!</definedName>
    <definedName name="Detail_EarningPlan" localSheetId="59">#REF!</definedName>
    <definedName name="Detail_EarningPlan">#REF!</definedName>
    <definedName name="dfdfgdfgh" localSheetId="59">#REF!</definedName>
    <definedName name="dfdfgdfgh">#REF!</definedName>
    <definedName name="DIR_BAL_SHT" localSheetId="22">#REF!</definedName>
    <definedName name="DIR_BAL_SHT" localSheetId="31">#REF!</definedName>
    <definedName name="DIR_BAL_SHT" localSheetId="32">#REF!</definedName>
    <definedName name="DIR_BAL_SHT" localSheetId="42">#REF!</definedName>
    <definedName name="DIR_BAL_SHT" localSheetId="46">#REF!</definedName>
    <definedName name="DIR_BAL_SHT" localSheetId="59">#REF!</definedName>
    <definedName name="DIR_BAL_SHT">#REF!</definedName>
    <definedName name="DIR_BS" localSheetId="22">#REF!</definedName>
    <definedName name="DIR_BS" localSheetId="31">#REF!</definedName>
    <definedName name="DIR_BS" localSheetId="32">#REF!</definedName>
    <definedName name="DIR_BS" localSheetId="42">#REF!</definedName>
    <definedName name="DIR_BS" localSheetId="46">#REF!</definedName>
    <definedName name="DIR_BS" localSheetId="59">#REF!</definedName>
    <definedName name="DIR_BS">#REF!</definedName>
    <definedName name="DIR_INC_STMT" localSheetId="22">#REF!</definedName>
    <definedName name="DIR_INC_STMT" localSheetId="31">#REF!</definedName>
    <definedName name="DIR_INC_STMT" localSheetId="32">#REF!</definedName>
    <definedName name="DIR_INC_STMT" localSheetId="42">#REF!</definedName>
    <definedName name="DIR_INC_STMT" localSheetId="46">#REF!</definedName>
    <definedName name="DIR_INC_STMT" localSheetId="59">#REF!</definedName>
    <definedName name="DIR_INC_STMT">#REF!</definedName>
    <definedName name="DIR_IS" localSheetId="22">#REF!</definedName>
    <definedName name="DIR_IS" localSheetId="31">#REF!</definedName>
    <definedName name="DIR_IS" localSheetId="32">#REF!</definedName>
    <definedName name="DIR_IS" localSheetId="42">#REF!</definedName>
    <definedName name="DIR_IS" localSheetId="46">#REF!</definedName>
    <definedName name="DIR_IS" localSheetId="59">#REF!</definedName>
    <definedName name="DIR_IS">#REF!</definedName>
    <definedName name="DISBJE" localSheetId="22">#REF!</definedName>
    <definedName name="DISBJE" localSheetId="31">#REF!</definedName>
    <definedName name="DISBJE" localSheetId="32">#REF!</definedName>
    <definedName name="DISBJE" localSheetId="42">#REF!</definedName>
    <definedName name="DISBJE" localSheetId="46">#REF!</definedName>
    <definedName name="DISBJE" localSheetId="59">#REF!</definedName>
    <definedName name="DISBJE">#REF!</definedName>
    <definedName name="DISBJE2" localSheetId="22">#REF!</definedName>
    <definedName name="DISBJE2" localSheetId="31">#REF!</definedName>
    <definedName name="DISBJE2" localSheetId="32">#REF!</definedName>
    <definedName name="DISBJE2" localSheetId="42">#REF!</definedName>
    <definedName name="DISBJE2" localSheetId="46">#REF!</definedName>
    <definedName name="DISBJE2" localSheetId="59">#REF!</definedName>
    <definedName name="DISBJE2">#REF!</definedName>
    <definedName name="DISCOUNT" localSheetId="22">#REF!</definedName>
    <definedName name="DISCOUNT" localSheetId="31">#REF!</definedName>
    <definedName name="DISCOUNT" localSheetId="32">#REF!</definedName>
    <definedName name="DISCOUNT" localSheetId="42">#REF!</definedName>
    <definedName name="DISCOUNT" localSheetId="46">#REF!</definedName>
    <definedName name="DISCOUNT" localSheetId="59">#REF!</definedName>
    <definedName name="DISCOUNT">#REF!</definedName>
    <definedName name="DMD_COMPANY">'[82]Demand Charge List'!$D$2:$D$1970</definedName>
    <definedName name="DMD_CONTRACT_MONTH">'[82]Demand Charge List'!$C$2:$C$1970</definedName>
    <definedName name="DMD_DEALKEY">'[82]Demand Charge List'!$E$2:$E$1970</definedName>
    <definedName name="DMD_DESCRIPTION">'[82]Demand Charge List'!$I$2:$I$1970</definedName>
    <definedName name="DMD_DESIGNATION">'[82]Demand Charge List'!$Z$2:$Z$1970</definedName>
    <definedName name="DMD_TOTALCHARGE">'[82]Demand Charge List'!$AB$2:$AB$1970</definedName>
    <definedName name="DNE_Deal_Nom_Est_Detail" localSheetId="59">#REF!</definedName>
    <definedName name="DNE_Deal_Nom_Est_Detail">#REF!</definedName>
    <definedName name="dsfsdf" localSheetId="59">#REF!</definedName>
    <definedName name="dsfsdf">#REF!</definedName>
    <definedName name="DSM" localSheetId="22">#REF!</definedName>
    <definedName name="DSM" localSheetId="31">#REF!</definedName>
    <definedName name="DSM" localSheetId="32">#REF!</definedName>
    <definedName name="DSM" localSheetId="42">#REF!</definedName>
    <definedName name="DSM" localSheetId="46">#REF!</definedName>
    <definedName name="DSM" localSheetId="59">#REF!</definedName>
    <definedName name="DSM">#REF!</definedName>
    <definedName name="DSMMAR" localSheetId="59">#REF!</definedName>
    <definedName name="DSMMAR">#REF!</definedName>
    <definedName name="DSMRTCL" localSheetId="59">#REF!</definedName>
    <definedName name="DSMRTCL">#REF!</definedName>
    <definedName name="E" localSheetId="59">#REF!</definedName>
    <definedName name="E">#REF!</definedName>
    <definedName name="ELECPLANTS" localSheetId="59">#REF!</definedName>
    <definedName name="ELECPLANTS">#REF!</definedName>
    <definedName name="end">"V2007-06-30"</definedName>
    <definedName name="end_1">"V2007-06-30"</definedName>
    <definedName name="ENRON" localSheetId="59">'[64]3-01 Revised NY Fixed $'!#REF!</definedName>
    <definedName name="ENRON">'[64]3-01 Revised NY Fixed $'!#REF!</definedName>
    <definedName name="ent" localSheetId="22">#REF!</definedName>
    <definedName name="ent" localSheetId="31">#REF!</definedName>
    <definedName name="ent" localSheetId="32">#REF!</definedName>
    <definedName name="ent" localSheetId="42">#REF!</definedName>
    <definedName name="ent" localSheetId="46">#REF!</definedName>
    <definedName name="ent" localSheetId="59">#REF!</definedName>
    <definedName name="ent">#REF!</definedName>
    <definedName name="Entity" localSheetId="59">#REF!</definedName>
    <definedName name="Entity">#REF!</definedName>
    <definedName name="ENTRY" localSheetId="22">#REF!</definedName>
    <definedName name="ENTRY" localSheetId="31">#REF!</definedName>
    <definedName name="ENTRY" localSheetId="32">#REF!</definedName>
    <definedName name="ENTRY" localSheetId="42">#REF!</definedName>
    <definedName name="ENTRY" localSheetId="46">#REF!</definedName>
    <definedName name="ENTRY" localSheetId="59">#REF!</definedName>
    <definedName name="ENTRY">#REF!</definedName>
    <definedName name="ESTIMATED_STORAGE_INJECTIONS_FOR_CITYGATE_BACKUP" localSheetId="59">'[64]3-01 Revised NY Fixed $'!#REF!</definedName>
    <definedName name="ESTIMATED_STORAGE_INJECTIONS_FOR_CITYGATE_BACKUP">'[64]3-01 Revised NY Fixed $'!#REF!</definedName>
    <definedName name="ESTTAX" localSheetId="59">#REF!</definedName>
    <definedName name="ESTTAX">#REF!</definedName>
    <definedName name="ETR">'[83]Footnote Detail'!$B$31:$B$41</definedName>
    <definedName name="ETX">[61]Indicies!$E$12</definedName>
    <definedName name="EXCEL_EXTRACT" localSheetId="59">#REF!</definedName>
    <definedName name="EXCEL_EXTRACT">#REF!</definedName>
    <definedName name="EXCHANGESUPPLIES" localSheetId="59">#REF!</definedName>
    <definedName name="EXCHANGESUPPLIES">#REF!</definedName>
    <definedName name="Exp">'[62]Exp Type Map'!$A$4:$F$408</definedName>
    <definedName name="Export_for_Submission" localSheetId="59">#REF!</definedName>
    <definedName name="Export_for_Submission">#REF!</definedName>
    <definedName name="EXTRA_STORAGE" localSheetId="59">'[58]Apr 00'!#REF!</definedName>
    <definedName name="EXTRA_STORAGE">'[58]Apr 00'!#REF!</definedName>
    <definedName name="f" localSheetId="59">#REF!</definedName>
    <definedName name="f">#REF!</definedName>
    <definedName name="FCTE" localSheetId="40">'[83]CTR (CTP) Federal'!$I$28:$V$28</definedName>
    <definedName name="FCTE" localSheetId="41">'[84]CTR (CTP) Federal'!$I$27:$V$27</definedName>
    <definedName name="FCTE">'[85]CTR (CTP) Federal'!$I$27:$V$27</definedName>
    <definedName name="FCTETOP" localSheetId="40">'[83]CTR (CTP) Federal'!$AI$28:$AV$28</definedName>
    <definedName name="FCTETOP" localSheetId="41">'[84]CTR (CTP) Federal'!$AG$27:$AT$27</definedName>
    <definedName name="FCTETOP">'[85]CTR (CTP) Federal'!$AG$27:$AT$27</definedName>
    <definedName name="FDTE" localSheetId="40">'[83]DTA (DTL) Fed Tax'!$K$141:$X$141,'[83]DTA (DTL) Fed Tax'!$AE$141</definedName>
    <definedName name="FDTE" localSheetId="41">'[84]DTA (DTL) Fed Tax'!$M$141:$Z$141,'[84]DTA (DTL) Fed Tax'!$AE$141</definedName>
    <definedName name="FDTE">'[85]DTA (DTL) Fed Tax'!$M$141:$Z$141,'[85]DTA (DTL) Fed Tax'!$AE$141</definedName>
    <definedName name="FDTETOP" localSheetId="40">'[83]DTA (DTL) Fed Tax'!$AL$141:$AY$141,'[83]DTA (DTL) Fed Tax'!$BF$141</definedName>
    <definedName name="FDTETOP" localSheetId="41">'[84]DTA (DTL) Fed Tax'!$BF$141,'[84]DTA (DTL) Fed Tax'!$AN$141:$BA$141</definedName>
    <definedName name="FDTETOP">'[85]DTA (DTL) Fed Tax'!$BF$141,'[85]DTA (DTL) Fed Tax'!$AN$141:$BA$141</definedName>
    <definedName name="feb">[56]FY2000!$W$49:$AG$89</definedName>
    <definedName name="FEB_2003_MCG" localSheetId="59">#REF!</definedName>
    <definedName name="FEB_2003_MCG">#REF!</definedName>
    <definedName name="Feb_2004_MCG" localSheetId="59">#REF!</definedName>
    <definedName name="Feb_2004_MCG">#REF!</definedName>
    <definedName name="Feb_29_2008" localSheetId="59">#REF!</definedName>
    <definedName name="Feb_29_2008">#REF!</definedName>
    <definedName name="FEBINPUT" localSheetId="22">#REF!</definedName>
    <definedName name="FEBINPUT" localSheetId="31">#REF!</definedName>
    <definedName name="FEBINPUT" localSheetId="32">#REF!</definedName>
    <definedName name="FEBINPUT" localSheetId="42">#REF!</definedName>
    <definedName name="FEBINPUT" localSheetId="46">#REF!</definedName>
    <definedName name="FEBINPUT" localSheetId="59">#REF!</definedName>
    <definedName name="FEBINPUT">#REF!</definedName>
    <definedName name="Fercorgaap" localSheetId="15">'[86]Adj. Entries'!#REF!</definedName>
    <definedName name="Fercorgaap" localSheetId="22">'[87]Adj. Entries'!#REF!</definedName>
    <definedName name="Fercorgaap" localSheetId="31">'[88]Adj. Entries'!#REF!</definedName>
    <definedName name="Fercorgaap" localSheetId="32">'[88]Adj. Entries'!#REF!</definedName>
    <definedName name="Fercorgaap" localSheetId="42">'[88]Adj. Entries'!#REF!</definedName>
    <definedName name="Fercorgaap" localSheetId="46">'[88]Adj. Entries'!#REF!</definedName>
    <definedName name="Fercorgaap" localSheetId="58">'[89]Adj. Entries'!#REF!</definedName>
    <definedName name="Fercorgaap" localSheetId="59">'[87]Adj. Entries'!#REF!</definedName>
    <definedName name="Fercorgaap">'[87]Adj. Entries'!#REF!</definedName>
    <definedName name="ffff" localSheetId="22">#REF!</definedName>
    <definedName name="ffff" localSheetId="31">#REF!</definedName>
    <definedName name="ffff" localSheetId="32">#REF!</definedName>
    <definedName name="ffff" localSheetId="42">#REF!</definedName>
    <definedName name="ffff" localSheetId="46">#REF!</definedName>
    <definedName name="ffff" localSheetId="59">#REF!</definedName>
    <definedName name="ffff">#REF!</definedName>
    <definedName name="FILE">'[76]Start Balance'!$C$16</definedName>
    <definedName name="FINA1_CITYGATE_BACKUP" localSheetId="59">'[64]3-01 Revised NY Fixed $'!#REF!</definedName>
    <definedName name="FINA1_CITYGATE_BACKUP">'[64]3-01 Revised NY Fixed $'!#REF!</definedName>
    <definedName name="FINA2_CITYGATE_BACKUP" localSheetId="59">'[64]3-01 Revised NY Fixed $'!#REF!</definedName>
    <definedName name="FINA2_CITYGATE_BACKUP">'[64]3-01 Revised NY Fixed $'!#REF!</definedName>
    <definedName name="findate">[90]Inputs!$G$10</definedName>
    <definedName name="Firm_Base">[91]Mo_Thru_Put!$E$11:$R$16</definedName>
    <definedName name="Firm_Slope">[91]Mo_Thru_Put!$E$18:$R$23</definedName>
    <definedName name="FOOTNOTECATEGORY">'[83]DTA (DTL) Fed Tax'!$B$151:$B$192</definedName>
    <definedName name="For_the_YTD_period_ended___ASD" localSheetId="59">#REF!</definedName>
    <definedName name="For_the_YTD_period_ended___ASD">#REF!</definedName>
    <definedName name="Forecst" localSheetId="59">#REF!</definedName>
    <definedName name="Forecst">#REF!</definedName>
    <definedName name="ForG" localSheetId="15">'[86]Adj. Entries'!#REF!</definedName>
    <definedName name="ForG" localSheetId="22">'[87]Adj. Entries'!#REF!</definedName>
    <definedName name="ForG" localSheetId="31">'[88]Adj. Entries'!#REF!</definedName>
    <definedName name="ForG" localSheetId="32">'[88]Adj. Entries'!#REF!</definedName>
    <definedName name="ForG" localSheetId="42">'[88]Adj. Entries'!#REF!</definedName>
    <definedName name="ForG" localSheetId="46">'[88]Adj. Entries'!#REF!</definedName>
    <definedName name="ForG" localSheetId="58">'[89]Adj. Entries'!#REF!</definedName>
    <definedName name="ForG" localSheetId="59">'[87]Adj. Entries'!#REF!</definedName>
    <definedName name="ForG">'[87]Adj. Entries'!#REF!</definedName>
    <definedName name="Formatted" localSheetId="59">#REF!</definedName>
    <definedName name="Formatted">#REF!</definedName>
    <definedName name="FORMULAS" localSheetId="22">#REF!</definedName>
    <definedName name="FORMULAS" localSheetId="31">#REF!</definedName>
    <definedName name="FORMULAS" localSheetId="32">#REF!</definedName>
    <definedName name="FORMULAS" localSheetId="42">#REF!</definedName>
    <definedName name="FORMULAS" localSheetId="46">#REF!</definedName>
    <definedName name="FORMULAS" localSheetId="59">#REF!</definedName>
    <definedName name="FORMULAS">#REF!</definedName>
    <definedName name="FRAN" localSheetId="59">#REF!</definedName>
    <definedName name="FRAN">#REF!</definedName>
    <definedName name="freq" localSheetId="22">#REF!</definedName>
    <definedName name="freq" localSheetId="31">#REF!</definedName>
    <definedName name="freq" localSheetId="32">#REF!</definedName>
    <definedName name="freq" localSheetId="42">#REF!</definedName>
    <definedName name="freq" localSheetId="46">#REF!</definedName>
    <definedName name="freq" localSheetId="59">#REF!</definedName>
    <definedName name="freq">#REF!</definedName>
    <definedName name="FUEL_ADJ_VALUE" localSheetId="22">#REF!</definedName>
    <definedName name="FUEL_ADJ_VALUE" localSheetId="31">#REF!</definedName>
    <definedName name="FUEL_ADJ_VALUE" localSheetId="32">#REF!</definedName>
    <definedName name="FUEL_ADJ_VALUE" localSheetId="42">#REF!</definedName>
    <definedName name="FUEL_ADJ_VALUE" localSheetId="46">#REF!</definedName>
    <definedName name="FUEL_ADJ_VALUE" localSheetId="59">#REF!</definedName>
    <definedName name="FUEL_ADJ_VALUE">#REF!</definedName>
    <definedName name="FutRate" localSheetId="59">#REF!</definedName>
    <definedName name="FutRate">#REF!</definedName>
    <definedName name="FYR" localSheetId="22">#REF!</definedName>
    <definedName name="FYR" localSheetId="31">#REF!</definedName>
    <definedName name="FYR" localSheetId="32">#REF!</definedName>
    <definedName name="FYR" localSheetId="42">#REF!</definedName>
    <definedName name="FYR" localSheetId="46">#REF!</definedName>
    <definedName name="FYR" localSheetId="59">#REF!</definedName>
    <definedName name="FYR">#REF!</definedName>
    <definedName name="FYR10A" localSheetId="22">#REF!</definedName>
    <definedName name="FYR10A" localSheetId="31">#REF!</definedName>
    <definedName name="FYR10A" localSheetId="32">#REF!</definedName>
    <definedName name="FYR10A" localSheetId="42">#REF!</definedName>
    <definedName name="FYR10A" localSheetId="46">#REF!</definedName>
    <definedName name="FYR10A" localSheetId="59">#REF!</definedName>
    <definedName name="FYR10A">#REF!</definedName>
    <definedName name="FYR10B" localSheetId="22">#REF!</definedName>
    <definedName name="FYR10B" localSheetId="31">#REF!</definedName>
    <definedName name="FYR10B" localSheetId="32">#REF!</definedName>
    <definedName name="FYR10B" localSheetId="42">#REF!</definedName>
    <definedName name="FYR10B" localSheetId="46">#REF!</definedName>
    <definedName name="FYR10B" localSheetId="59">#REF!</definedName>
    <definedName name="FYR10B">#REF!</definedName>
    <definedName name="FYR11A" localSheetId="22">#REF!</definedName>
    <definedName name="FYR11A" localSheetId="31">#REF!</definedName>
    <definedName name="FYR11A" localSheetId="32">#REF!</definedName>
    <definedName name="FYR11A" localSheetId="42">#REF!</definedName>
    <definedName name="FYR11A" localSheetId="46">#REF!</definedName>
    <definedName name="FYR11A" localSheetId="59">#REF!</definedName>
    <definedName name="FYR11A">#REF!</definedName>
    <definedName name="FYR11B" localSheetId="22">#REF!</definedName>
    <definedName name="FYR11B" localSheetId="31">#REF!</definedName>
    <definedName name="FYR11B" localSheetId="32">#REF!</definedName>
    <definedName name="FYR11B" localSheetId="42">#REF!</definedName>
    <definedName name="FYR11B" localSheetId="46">#REF!</definedName>
    <definedName name="FYR11B" localSheetId="59">#REF!</definedName>
    <definedName name="FYR11B">#REF!</definedName>
    <definedName name="FYR12A" localSheetId="22">#REF!</definedName>
    <definedName name="FYR12A" localSheetId="31">#REF!</definedName>
    <definedName name="FYR12A" localSheetId="32">#REF!</definedName>
    <definedName name="FYR12A" localSheetId="42">#REF!</definedName>
    <definedName name="FYR12A" localSheetId="46">#REF!</definedName>
    <definedName name="FYR12A" localSheetId="59">#REF!</definedName>
    <definedName name="FYR12A">#REF!</definedName>
    <definedName name="FYR12B" localSheetId="22">#REF!</definedName>
    <definedName name="FYR12B" localSheetId="31">#REF!</definedName>
    <definedName name="FYR12B" localSheetId="32">#REF!</definedName>
    <definedName name="FYR12B" localSheetId="42">#REF!</definedName>
    <definedName name="FYR12B" localSheetId="46">#REF!</definedName>
    <definedName name="FYR12B" localSheetId="59">#REF!</definedName>
    <definedName name="FYR12B">#REF!</definedName>
    <definedName name="FYR8A" localSheetId="22">#REF!</definedName>
    <definedName name="FYR8A" localSheetId="31">#REF!</definedName>
    <definedName name="FYR8A" localSheetId="32">#REF!</definedName>
    <definedName name="FYR8A" localSheetId="42">#REF!</definedName>
    <definedName name="FYR8A" localSheetId="46">#REF!</definedName>
    <definedName name="FYR8A" localSheetId="59">#REF!</definedName>
    <definedName name="FYR8A">#REF!</definedName>
    <definedName name="FYR8B" localSheetId="22">#REF!</definedName>
    <definedName name="FYR8B" localSheetId="31">#REF!</definedName>
    <definedName name="FYR8B" localSheetId="32">#REF!</definedName>
    <definedName name="FYR8B" localSheetId="42">#REF!</definedName>
    <definedName name="FYR8B" localSheetId="46">#REF!</definedName>
    <definedName name="FYR8B" localSheetId="59">#REF!</definedName>
    <definedName name="FYR8B">#REF!</definedName>
    <definedName name="FYR9A" localSheetId="22">#REF!</definedName>
    <definedName name="FYR9A" localSheetId="31">#REF!</definedName>
    <definedName name="FYR9A" localSheetId="32">#REF!</definedName>
    <definedName name="FYR9A" localSheetId="42">#REF!</definedName>
    <definedName name="FYR9A" localSheetId="46">#REF!</definedName>
    <definedName name="FYR9A" localSheetId="59">#REF!</definedName>
    <definedName name="FYR9A">#REF!</definedName>
    <definedName name="FYR9B" localSheetId="22">#REF!</definedName>
    <definedName name="FYR9B" localSheetId="31">#REF!</definedName>
    <definedName name="FYR9B" localSheetId="32">#REF!</definedName>
    <definedName name="FYR9B" localSheetId="42">#REF!</definedName>
    <definedName name="FYR9B" localSheetId="46">#REF!</definedName>
    <definedName name="FYR9B" localSheetId="59">#REF!</definedName>
    <definedName name="FYR9B">#REF!</definedName>
    <definedName name="FZRPT" localSheetId="59">#REF!</definedName>
    <definedName name="FZRPT">#REF!</definedName>
    <definedName name="G" localSheetId="59">#REF!</definedName>
    <definedName name="G">#REF!</definedName>
    <definedName name="G41OLDCC" localSheetId="59">'[57]Rate Table'!#REF!</definedName>
    <definedName name="G41OLDCC">'[57]Rate Table'!#REF!</definedName>
    <definedName name="G41OLDCCOP" localSheetId="59">'[57]Rate Table'!#REF!</definedName>
    <definedName name="G41OLDCCOP">'[57]Rate Table'!#REF!</definedName>
    <definedName name="G41OLDOPHB" localSheetId="59">'[57]Rate Table'!#REF!</definedName>
    <definedName name="G41OLDOPHB">'[57]Rate Table'!#REF!</definedName>
    <definedName name="G41OLDOPTB" localSheetId="59">'[57]Rate Table'!#REF!</definedName>
    <definedName name="G41OLDOPTB">'[57]Rate Table'!#REF!</definedName>
    <definedName name="G41OLDPHB" localSheetId="59">'[57]Rate Table'!#REF!</definedName>
    <definedName name="G41OLDPHB">'[57]Rate Table'!#REF!</definedName>
    <definedName name="G41OLDPTB" localSheetId="59">'[57]Rate Table'!#REF!</definedName>
    <definedName name="G41OLDPTB">'[57]Rate Table'!#REF!</definedName>
    <definedName name="G42OLDCC" localSheetId="59">'[57]Rate Table'!#REF!</definedName>
    <definedName name="G42OLDCC">'[57]Rate Table'!#REF!</definedName>
    <definedName name="G42OLDCCOP" localSheetId="59">'[57]Rate Table'!#REF!</definedName>
    <definedName name="G42OLDCCOP">'[57]Rate Table'!#REF!</definedName>
    <definedName name="G42OLDOPHB" localSheetId="59">'[57]Rate Table'!#REF!</definedName>
    <definedName name="G42OLDOPHB">'[57]Rate Table'!#REF!</definedName>
    <definedName name="G42OLDOPTB" localSheetId="59">'[57]Rate Table'!#REF!</definedName>
    <definedName name="G42OLDOPTB">'[57]Rate Table'!#REF!</definedName>
    <definedName name="G42OLDPHB" localSheetId="59">'[57]Rate Table'!#REF!</definedName>
    <definedName name="G42OLDPHB">'[57]Rate Table'!#REF!</definedName>
    <definedName name="G42OLDPTB" localSheetId="59">'[57]Rate Table'!#REF!</definedName>
    <definedName name="G42OLDPTB">'[57]Rate Table'!#REF!</definedName>
    <definedName name="G43OLDCC" localSheetId="59">'[57]Rate Table'!#REF!</definedName>
    <definedName name="G43OLDCC">'[57]Rate Table'!#REF!</definedName>
    <definedName name="G43OLDCCOP" localSheetId="59">'[57]Rate Table'!#REF!</definedName>
    <definedName name="G43OLDCCOP">'[57]Rate Table'!#REF!</definedName>
    <definedName name="G43OLDOPHB" localSheetId="59">'[57]Rate Table'!#REF!</definedName>
    <definedName name="G43OLDOPHB">'[57]Rate Table'!#REF!</definedName>
    <definedName name="G43OLDOPTB" localSheetId="59">'[57]Rate Table'!#REF!</definedName>
    <definedName name="G43OLDOPTB">'[57]Rate Table'!#REF!</definedName>
    <definedName name="G43OLDPHB" localSheetId="59">'[57]Rate Table'!#REF!</definedName>
    <definedName name="G43OLDPHB">'[57]Rate Table'!#REF!</definedName>
    <definedName name="G43OLDPTB" localSheetId="59">'[57]Rate Table'!#REF!</definedName>
    <definedName name="G43OLDPTB">'[57]Rate Table'!#REF!</definedName>
    <definedName name="G51OLDCC" localSheetId="59">'[57]Rate Table'!#REF!</definedName>
    <definedName name="G51OLDCC">'[57]Rate Table'!#REF!</definedName>
    <definedName name="G51OLDCCOP" localSheetId="59">'[57]Rate Table'!#REF!</definedName>
    <definedName name="G51OLDCCOP">'[57]Rate Table'!#REF!</definedName>
    <definedName name="G51OLDOPHB" localSheetId="59">'[57]Rate Table'!#REF!</definedName>
    <definedName name="G51OLDOPHB">'[57]Rate Table'!#REF!</definedName>
    <definedName name="G51OLDOPTB" localSheetId="59">'[57]Rate Table'!#REF!</definedName>
    <definedName name="G51OLDOPTB">'[57]Rate Table'!#REF!</definedName>
    <definedName name="G51OLDPHB" localSheetId="59">'[57]Rate Table'!#REF!</definedName>
    <definedName name="G51OLDPHB">'[57]Rate Table'!#REF!</definedName>
    <definedName name="G51OLDPTB" localSheetId="59">'[57]Rate Table'!#REF!</definedName>
    <definedName name="G51OLDPTB">'[57]Rate Table'!#REF!</definedName>
    <definedName name="G52OLDCC" localSheetId="59">'[57]Rate Table'!#REF!</definedName>
    <definedName name="G52OLDCC">'[57]Rate Table'!#REF!</definedName>
    <definedName name="G52OLDCCOP" localSheetId="59">'[57]Rate Table'!#REF!</definedName>
    <definedName name="G52OLDCCOP">'[57]Rate Table'!#REF!</definedName>
    <definedName name="G52OLDOPHB" localSheetId="59">'[57]Rate Table'!#REF!</definedName>
    <definedName name="G52OLDOPHB">'[57]Rate Table'!#REF!</definedName>
    <definedName name="G52OLDOPTB" localSheetId="59">'[57]Rate Table'!#REF!</definedName>
    <definedName name="G52OLDOPTB">'[57]Rate Table'!#REF!</definedName>
    <definedName name="G52OLDPHB" localSheetId="59">'[57]Rate Table'!#REF!</definedName>
    <definedName name="G52OLDPHB">'[57]Rate Table'!#REF!</definedName>
    <definedName name="G52OLDPTB" localSheetId="59">'[57]Rate Table'!#REF!</definedName>
    <definedName name="G52OLDPTB">'[57]Rate Table'!#REF!</definedName>
    <definedName name="G53OLDCC" localSheetId="59">'[57]Rate Table'!#REF!</definedName>
    <definedName name="G53OLDCC">'[57]Rate Table'!#REF!</definedName>
    <definedName name="G53OLDCCOP" localSheetId="59">'[57]Rate Table'!#REF!</definedName>
    <definedName name="G53OLDCCOP">'[57]Rate Table'!#REF!</definedName>
    <definedName name="G53OLDOPHB" localSheetId="59">'[57]Rate Table'!#REF!</definedName>
    <definedName name="G53OLDOPHB">'[57]Rate Table'!#REF!</definedName>
    <definedName name="G53OLDOPTB" localSheetId="59">'[57]Rate Table'!#REF!</definedName>
    <definedName name="G53OLDOPTB">'[57]Rate Table'!#REF!</definedName>
    <definedName name="G53OLDPHB" localSheetId="59">'[57]Rate Table'!#REF!</definedName>
    <definedName name="G53OLDPHB">'[57]Rate Table'!#REF!</definedName>
    <definedName name="G53OLDPTB" localSheetId="59">'[57]Rate Table'!#REF!</definedName>
    <definedName name="G53OLDPTB">'[57]Rate Table'!#REF!</definedName>
    <definedName name="G61OLDCC" localSheetId="59">'[57]Rate Table'!#REF!</definedName>
    <definedName name="G61OLDCC">'[57]Rate Table'!#REF!</definedName>
    <definedName name="G61OLDCCOP" localSheetId="59">'[57]Rate Table'!#REF!</definedName>
    <definedName name="G61OLDCCOP">'[57]Rate Table'!#REF!</definedName>
    <definedName name="G61OLDOPHB" localSheetId="59">'[57]Rate Table'!#REF!</definedName>
    <definedName name="G61OLDOPHB">'[57]Rate Table'!#REF!</definedName>
    <definedName name="G61OLDOPTB" localSheetId="59">'[57]Rate Table'!#REF!</definedName>
    <definedName name="G61OLDOPTB">'[57]Rate Table'!#REF!</definedName>
    <definedName name="G61OLDPHB" localSheetId="59">'[57]Rate Table'!#REF!</definedName>
    <definedName name="G61OLDPHB">'[57]Rate Table'!#REF!</definedName>
    <definedName name="G61OLDPTB" localSheetId="59">'[57]Rate Table'!#REF!</definedName>
    <definedName name="G61OLDPTB">'[57]Rate Table'!#REF!</definedName>
    <definedName name="G62OLDCC" localSheetId="59">'[57]Rate Table'!#REF!</definedName>
    <definedName name="G62OLDCC">'[57]Rate Table'!#REF!</definedName>
    <definedName name="G62OLDCCOP" localSheetId="59">'[57]Rate Table'!#REF!</definedName>
    <definedName name="G62OLDCCOP">'[57]Rate Table'!#REF!</definedName>
    <definedName name="G62OLDOPHB" localSheetId="59">'[57]Rate Table'!#REF!</definedName>
    <definedName name="G62OLDOPHB">'[57]Rate Table'!#REF!</definedName>
    <definedName name="G62OLDOPTB" localSheetId="59">'[57]Rate Table'!#REF!</definedName>
    <definedName name="G62OLDOPTB">'[57]Rate Table'!#REF!</definedName>
    <definedName name="G62OLDPHB" localSheetId="59">'[57]Rate Table'!#REF!</definedName>
    <definedName name="G62OLDPHB">'[57]Rate Table'!#REF!</definedName>
    <definedName name="G62OLDPTB" localSheetId="59">'[57]Rate Table'!#REF!</definedName>
    <definedName name="G62OLDPTB">'[57]Rate Table'!#REF!</definedName>
    <definedName name="G63OLDCC" localSheetId="59">'[57]Rate Table'!#REF!</definedName>
    <definedName name="G63OLDCC">'[57]Rate Table'!#REF!</definedName>
    <definedName name="G63OLDCCOP" localSheetId="59">'[57]Rate Table'!#REF!</definedName>
    <definedName name="G63OLDCCOP">'[57]Rate Table'!#REF!</definedName>
    <definedName name="G63OLDOPHB" localSheetId="59">'[57]Rate Table'!#REF!</definedName>
    <definedName name="G63OLDOPHB">'[57]Rate Table'!#REF!</definedName>
    <definedName name="G63OLDOPTB" localSheetId="59">'[57]Rate Table'!#REF!</definedName>
    <definedName name="G63OLDOPTB">'[57]Rate Table'!#REF!</definedName>
    <definedName name="G63OLDPHB" localSheetId="59">'[57]Rate Table'!#REF!</definedName>
    <definedName name="G63OLDPHB">'[57]Rate Table'!#REF!</definedName>
    <definedName name="G63OLDPTB" localSheetId="59">'[57]Rate Table'!#REF!</definedName>
    <definedName name="G63OLDPTB">'[57]Rate Table'!#REF!</definedName>
    <definedName name="GACDATE" localSheetId="59">#REF!</definedName>
    <definedName name="GACDATE">#REF!</definedName>
    <definedName name="GAIN" localSheetId="59">#REF!</definedName>
    <definedName name="GAIN">#REF!</definedName>
    <definedName name="GAS" localSheetId="22">#REF!</definedName>
    <definedName name="GAS" localSheetId="31">#REF!</definedName>
    <definedName name="GAS" localSheetId="32">#REF!</definedName>
    <definedName name="GAS" localSheetId="42">#REF!</definedName>
    <definedName name="GAS" localSheetId="46">#REF!</definedName>
    <definedName name="GAS" localSheetId="59">#REF!</definedName>
    <definedName name="GAS">#REF!</definedName>
    <definedName name="GASCOST" localSheetId="59">#REF!</definedName>
    <definedName name="GASCOST">#REF!</definedName>
    <definedName name="GASCOSTSUM" localSheetId="59">#REF!</definedName>
    <definedName name="GASCOSTSUM">#REF!</definedName>
    <definedName name="GasHubs">[65]Hubs!$A$2:$B$30</definedName>
    <definedName name="GASPAYBACKS" localSheetId="59">#REF!</definedName>
    <definedName name="GASPAYBACKS">#REF!</definedName>
    <definedName name="GASSWAPS" localSheetId="59">#REF!</definedName>
    <definedName name="GASSWAPS">#REF!</definedName>
    <definedName name="GenFcst" localSheetId="22">#REF!</definedName>
    <definedName name="GenFcst" localSheetId="31">#REF!</definedName>
    <definedName name="GenFcst" localSheetId="32">#REF!</definedName>
    <definedName name="GenFcst" localSheetId="42">#REF!</definedName>
    <definedName name="GenFcst" localSheetId="46">#REF!</definedName>
    <definedName name="GenFcst" localSheetId="59">#REF!</definedName>
    <definedName name="GenFcst">#REF!</definedName>
    <definedName name="GENINST" localSheetId="15">#REF!</definedName>
    <definedName name="GENINST">Table!$A$1</definedName>
    <definedName name="GENINSTPM">'Gen Inst'!$C$60:$C$68</definedName>
    <definedName name="ghhfh" localSheetId="59">#REF!</definedName>
    <definedName name="ghhfh">#REF!</definedName>
    <definedName name="GLData" localSheetId="22">#REF!</definedName>
    <definedName name="GLData" localSheetId="31">#REF!</definedName>
    <definedName name="GLData" localSheetId="32">#REF!</definedName>
    <definedName name="GLData" localSheetId="42">#REF!</definedName>
    <definedName name="GLData" localSheetId="46">#REF!</definedName>
    <definedName name="GLData" localSheetId="59">#REF!</definedName>
    <definedName name="GLData">#REF!</definedName>
    <definedName name="goog" localSheetId="59">#REF!</definedName>
    <definedName name="goog">#REF!</definedName>
    <definedName name="GRAN" localSheetId="22">#REF!</definedName>
    <definedName name="GRAN" localSheetId="31">#REF!</definedName>
    <definedName name="GRAN" localSheetId="32">#REF!</definedName>
    <definedName name="GRAN" localSheetId="42">#REF!</definedName>
    <definedName name="GRAN" localSheetId="46">#REF!</definedName>
    <definedName name="GRAN" localSheetId="59">#REF!</definedName>
    <definedName name="GRAN">#REF!</definedName>
    <definedName name="GRAN_ST_ELEC" localSheetId="22">#REF!</definedName>
    <definedName name="GRAN_ST_ELEC" localSheetId="31">#REF!</definedName>
    <definedName name="GRAN_ST_ELEC" localSheetId="32">#REF!</definedName>
    <definedName name="GRAN_ST_ELEC" localSheetId="42">#REF!</definedName>
    <definedName name="GRAN_ST_ELEC" localSheetId="46">#REF!</definedName>
    <definedName name="GRAN_ST_ELEC" localSheetId="59">#REF!</definedName>
    <definedName name="GRAN_ST_ELEC">#REF!</definedName>
    <definedName name="GRAPH_DATA" localSheetId="59">'[58]Apr 00'!#REF!</definedName>
    <definedName name="GRAPH_DATA">'[58]Apr 00'!#REF!</definedName>
    <definedName name="GRAPHS" localSheetId="59">'[58]Apr 00'!#REF!</definedName>
    <definedName name="GRAPHS">'[58]Apr 00'!#REF!</definedName>
    <definedName name="GROSS" localSheetId="59">#REF!</definedName>
    <definedName name="GROSS">#REF!</definedName>
    <definedName name="GROVELAND" localSheetId="22">#REF!</definedName>
    <definedName name="GROVELAND" localSheetId="31">#REF!</definedName>
    <definedName name="GROVELAND" localSheetId="32">#REF!</definedName>
    <definedName name="GROVELAND" localSheetId="42">#REF!</definedName>
    <definedName name="GROVELAND" localSheetId="46">#REF!</definedName>
    <definedName name="GROVELAND" localSheetId="59">#REF!</definedName>
    <definedName name="GROVELAND">#REF!</definedName>
    <definedName name="GSCSTRCL" localSheetId="59">#REF!</definedName>
    <definedName name="GSCSTRCL">#REF!</definedName>
    <definedName name="GSDISPA" localSheetId="22">#REF!</definedName>
    <definedName name="GSDISPA" localSheetId="31">#REF!</definedName>
    <definedName name="GSDISPA" localSheetId="32">#REF!</definedName>
    <definedName name="GSDISPA" localSheetId="42">#REF!</definedName>
    <definedName name="GSDISPA" localSheetId="46">#REF!</definedName>
    <definedName name="GSDISPA" localSheetId="59">#REF!</definedName>
    <definedName name="GSDISPA">#REF!</definedName>
    <definedName name="GSDISPB" localSheetId="22">#REF!</definedName>
    <definedName name="GSDISPB" localSheetId="31">#REF!</definedName>
    <definedName name="GSDISPB" localSheetId="32">#REF!</definedName>
    <definedName name="GSDISPB" localSheetId="42">#REF!</definedName>
    <definedName name="GSDISPB" localSheetId="46">#REF!</definedName>
    <definedName name="GSDISPB" localSheetId="59">#REF!</definedName>
    <definedName name="GSDISPB">#REF!</definedName>
    <definedName name="GSDISPC" localSheetId="22">#REF!</definedName>
    <definedName name="GSDISPC" localSheetId="31">#REF!</definedName>
    <definedName name="GSDISPC" localSheetId="32">#REF!</definedName>
    <definedName name="GSDISPC" localSheetId="42">#REF!</definedName>
    <definedName name="GSDISPC" localSheetId="46">#REF!</definedName>
    <definedName name="GSDISPC" localSheetId="59">#REF!</definedName>
    <definedName name="GSDISPC">#REF!</definedName>
    <definedName name="GSDISPD" localSheetId="22">#REF!</definedName>
    <definedName name="GSDISPD" localSheetId="31">#REF!</definedName>
    <definedName name="GSDISPD" localSheetId="32">#REF!</definedName>
    <definedName name="GSDISPD" localSheetId="42">#REF!</definedName>
    <definedName name="GSDISPD" localSheetId="46">#REF!</definedName>
    <definedName name="GSDISPD" localSheetId="59">#REF!</definedName>
    <definedName name="GSDISPD">#REF!</definedName>
    <definedName name="GSDISPE" localSheetId="22">#REF!</definedName>
    <definedName name="GSDISPE" localSheetId="31">#REF!</definedName>
    <definedName name="GSDISPE" localSheetId="32">#REF!</definedName>
    <definedName name="GSDISPE" localSheetId="42">#REF!</definedName>
    <definedName name="GSDISPE" localSheetId="46">#REF!</definedName>
    <definedName name="GSDISPE" localSheetId="59">#REF!</definedName>
    <definedName name="GSDISPE">#REF!</definedName>
    <definedName name="H" localSheetId="22">#REF!</definedName>
    <definedName name="H" localSheetId="31">#REF!</definedName>
    <definedName name="H" localSheetId="32">#REF!</definedName>
    <definedName name="H" localSheetId="42">#REF!</definedName>
    <definedName name="H" localSheetId="46">#REF!</definedName>
    <definedName name="H" localSheetId="59">#REF!</definedName>
    <definedName name="H">#REF!</definedName>
    <definedName name="HATT" localSheetId="59">#REF!</definedName>
    <definedName name="HATT">#REF!</definedName>
    <definedName name="HeadingDate" localSheetId="59">#REF!</definedName>
    <definedName name="HeadingDate">#REF!</definedName>
    <definedName name="HESS1_CITYGATE_BACKUP" localSheetId="59">'[64]3-01 Revised NY Fixed $'!#REF!</definedName>
    <definedName name="HESS1_CITYGATE_BACKUP">'[64]3-01 Revised NY Fixed $'!#REF!</definedName>
    <definedName name="HESS2_CITYGATE_BACKUP" localSheetId="59">'[64]3-01 Revised NY Fixed $'!#REF!</definedName>
    <definedName name="HESS2_CITYGATE_BACKUP">'[64]3-01 Revised NY Fixed $'!#REF!</definedName>
    <definedName name="HESS3_CITYGATE_BACKUP" localSheetId="59">'[64]3-01 Revised NY Fixed $'!#REF!</definedName>
    <definedName name="HESS3_CITYGATE_BACKUP">'[64]3-01 Revised NY Fixed $'!#REF!</definedName>
    <definedName name="HILOW" localSheetId="59">#REF!</definedName>
    <definedName name="HILOW">#REF!</definedName>
    <definedName name="home" localSheetId="22">#REF!</definedName>
    <definedName name="home" localSheetId="31">#REF!</definedName>
    <definedName name="home" localSheetId="32">#REF!</definedName>
    <definedName name="home" localSheetId="42">#REF!</definedName>
    <definedName name="home" localSheetId="46">#REF!</definedName>
    <definedName name="home" localSheetId="59">#REF!</definedName>
    <definedName name="home">#REF!</definedName>
    <definedName name="HTML_CodePage" hidden="1">1252</definedName>
    <definedName name="HTML_Control" localSheetId="15" hidden="1">{"'summary2'!$A$1:$L$47"}</definedName>
    <definedName name="HTML_Control" localSheetId="22" hidden="1">{"'Worksheet'!$A$3:$R$184"}</definedName>
    <definedName name="HTML_Control" localSheetId="31" hidden="1">{"'Worksheet'!$A$3:$R$184"}</definedName>
    <definedName name="HTML_Control" localSheetId="32" hidden="1">{"'Worksheet'!$A$3:$R$184"}</definedName>
    <definedName name="HTML_Control" localSheetId="39">{"'Worksheet'!$A$3:$R$184"}</definedName>
    <definedName name="HTML_Control" localSheetId="40">{"'Worksheet'!$A$3:$R$184"}</definedName>
    <definedName name="HTML_Control" localSheetId="41">{"'Worksheet'!$A$3:$R$184"}</definedName>
    <definedName name="HTML_Control" localSheetId="42" hidden="1">{"'Worksheet'!$A$3:$R$184"}</definedName>
    <definedName name="HTML_Control" localSheetId="44">{"'Worksheet'!$A$3:$R$184"}</definedName>
    <definedName name="HTML_Control" localSheetId="45">{"'Worksheet'!$A$3:$R$184"}</definedName>
    <definedName name="HTML_Control" localSheetId="46" hidden="1">{"'Worksheet'!$A$3:$R$184"}</definedName>
    <definedName name="HTML_Control" localSheetId="58" hidden="1">{"'Worksheet'!$A$3:$R$184"}</definedName>
    <definedName name="HTML_Control" localSheetId="59" hidden="1">{"'Worksheet'!$A$3:$R$184"}</definedName>
    <definedName name="HTML_Control" hidden="1">{"'Worksheet'!$A$3:$R$184"}</definedName>
    <definedName name="HTML_Description" hidden="1">""</definedName>
    <definedName name="HTML_Email" hidden="1">""</definedName>
    <definedName name="HTML_Header" hidden="1">"Worksheet"</definedName>
    <definedName name="HTML_LastUpdate" hidden="1">"3/19/1999"</definedName>
    <definedName name="HTML_LineAfter" hidden="1">FALSE</definedName>
    <definedName name="HTML_LineBefore" hidden="1">FALSE</definedName>
    <definedName name="HTML_Name" hidden="1">"Al Kinne"</definedName>
    <definedName name="HTML_OBDlg2" hidden="1">TRUE</definedName>
    <definedName name="HTML_OBDlg4" hidden="1">TRUE</definedName>
    <definedName name="HTML_OS" hidden="1">0</definedName>
    <definedName name="HTML_PathFile" hidden="1">"N:\excel\work\MyHTML.htm"</definedName>
    <definedName name="HTML_Title" hidden="1">"Interconnection Rev's &amp; Purch's for 1999"</definedName>
    <definedName name="Hubs">[65]GasActivity!$C$1:$C$320</definedName>
    <definedName name="HVM" localSheetId="22">#REF!</definedName>
    <definedName name="HVM" localSheetId="31">#REF!</definedName>
    <definedName name="HVM" localSheetId="32">#REF!</definedName>
    <definedName name="HVM" localSheetId="42">#REF!</definedName>
    <definedName name="HVM" localSheetId="46">#REF!</definedName>
    <definedName name="HVM" localSheetId="59">#REF!</definedName>
    <definedName name="HVM">#REF!</definedName>
    <definedName name="I" localSheetId="59">#REF!</definedName>
    <definedName name="I">#REF!</definedName>
    <definedName name="I_S" localSheetId="22">#REF!</definedName>
    <definedName name="I_S" localSheetId="31">#REF!</definedName>
    <definedName name="I_S" localSheetId="32">#REF!</definedName>
    <definedName name="I_S" localSheetId="42">#REF!</definedName>
    <definedName name="I_S" localSheetId="46">#REF!</definedName>
    <definedName name="I_S" localSheetId="59">#REF!</definedName>
    <definedName name="I_S">#REF!</definedName>
    <definedName name="I_S_INPUT" localSheetId="22">#REF!</definedName>
    <definedName name="I_S_INPUT" localSheetId="31">#REF!</definedName>
    <definedName name="I_S_INPUT" localSheetId="32">#REF!</definedName>
    <definedName name="I_S_INPUT" localSheetId="42">#REF!</definedName>
    <definedName name="I_S_INPUT" localSheetId="46">#REF!</definedName>
    <definedName name="I_S_INPUT" localSheetId="59">#REF!</definedName>
    <definedName name="I_S_INPUT">#REF!</definedName>
    <definedName name="ICC_CITYGATE_BACKUP" localSheetId="59">'[64]3-01 Revised NY Fixed $'!#REF!</definedName>
    <definedName name="ICC_CITYGATE_BACKUP">'[64]3-01 Revised NY Fixed $'!#REF!</definedName>
    <definedName name="ICNarrow" localSheetId="59">#REF!</definedName>
    <definedName name="ICNarrow">#REF!</definedName>
    <definedName name="ICWide" localSheetId="59">#REF!</definedName>
    <definedName name="ICWide">#REF!</definedName>
    <definedName name="iec" localSheetId="59">[92]FinPlanLI!#REF!</definedName>
    <definedName name="iec">[92]FinPlanLI!#REF!</definedName>
    <definedName name="INCEPTION" localSheetId="22">#REF!</definedName>
    <definedName name="INCEPTION" localSheetId="31">#REF!</definedName>
    <definedName name="INCEPTION" localSheetId="32">#REF!</definedName>
    <definedName name="INCEPTION" localSheetId="42">#REF!</definedName>
    <definedName name="INCEPTION" localSheetId="46">#REF!</definedName>
    <definedName name="INCEPTION" localSheetId="59">#REF!</definedName>
    <definedName name="INCEPTION">#REF!</definedName>
    <definedName name="Index" localSheetId="22">#REF!</definedName>
    <definedName name="Index" localSheetId="31">#REF!</definedName>
    <definedName name="Index" localSheetId="32">#REF!</definedName>
    <definedName name="Index" localSheetId="42">#REF!</definedName>
    <definedName name="Index" localSheetId="46">#REF!</definedName>
    <definedName name="Index" localSheetId="59">#REF!</definedName>
    <definedName name="Index">#REF!</definedName>
    <definedName name="INDEXPM" localSheetId="59">#REF!</definedName>
    <definedName name="INDEXPM">#REF!</definedName>
    <definedName name="Inflation" localSheetId="22">#REF!</definedName>
    <definedName name="Inflation" localSheetId="31">#REF!</definedName>
    <definedName name="Inflation" localSheetId="32">#REF!</definedName>
    <definedName name="Inflation" localSheetId="42">#REF!</definedName>
    <definedName name="Inflation" localSheetId="46">#REF!</definedName>
    <definedName name="Inflation" localSheetId="59">#REF!</definedName>
    <definedName name="Inflation">#REF!</definedName>
    <definedName name="Inflation2" localSheetId="22">#REF!</definedName>
    <definedName name="Inflation2" localSheetId="31">#REF!</definedName>
    <definedName name="Inflation2" localSheetId="32">#REF!</definedName>
    <definedName name="Inflation2" localSheetId="42">#REF!</definedName>
    <definedName name="Inflation2" localSheetId="46">#REF!</definedName>
    <definedName name="Inflation2" localSheetId="59">#REF!</definedName>
    <definedName name="Inflation2">#REF!</definedName>
    <definedName name="INPUT" localSheetId="22">#REF!</definedName>
    <definedName name="INPUT" localSheetId="31">#REF!</definedName>
    <definedName name="INPUT" localSheetId="32">#REF!</definedName>
    <definedName name="INPUT" localSheetId="42">#REF!</definedName>
    <definedName name="INPUT" localSheetId="46">#REF!</definedName>
    <definedName name="INPUT" localSheetId="59">#REF!</definedName>
    <definedName name="INPUT">#REF!</definedName>
    <definedName name="INPUT_AREA" localSheetId="22">#REF!</definedName>
    <definedName name="INPUT_AREA" localSheetId="31">#REF!</definedName>
    <definedName name="INPUT_AREA" localSheetId="32">#REF!</definedName>
    <definedName name="INPUT_AREA" localSheetId="42">#REF!</definedName>
    <definedName name="INPUT_AREA" localSheetId="46">#REF!</definedName>
    <definedName name="INPUT_AREA" localSheetId="59">#REF!</definedName>
    <definedName name="INPUT_AREA">#REF!</definedName>
    <definedName name="INPUT_B_S_ASSET" localSheetId="22">#REF!</definedName>
    <definedName name="INPUT_B_S_ASSET" localSheetId="31">#REF!</definedName>
    <definedName name="INPUT_B_S_ASSET" localSheetId="32">#REF!</definedName>
    <definedName name="INPUT_B_S_ASSET" localSheetId="42">#REF!</definedName>
    <definedName name="INPUT_B_S_ASSET" localSheetId="46">#REF!</definedName>
    <definedName name="INPUT_B_S_ASSET" localSheetId="59">#REF!</definedName>
    <definedName name="INPUT_B_S_ASSET">#REF!</definedName>
    <definedName name="INPUT_B_S_LIAB" localSheetId="22">#REF!</definedName>
    <definedName name="INPUT_B_S_LIAB" localSheetId="31">#REF!</definedName>
    <definedName name="INPUT_B_S_LIAB" localSheetId="32">#REF!</definedName>
    <definedName name="INPUT_B_S_LIAB" localSheetId="42">#REF!</definedName>
    <definedName name="INPUT_B_S_LIAB" localSheetId="46">#REF!</definedName>
    <definedName name="INPUT_B_S_LIAB" localSheetId="59">#REF!</definedName>
    <definedName name="INPUT_B_S_LIAB">#REF!</definedName>
    <definedName name="INPUT_BS_ASSETS" localSheetId="22">#REF!</definedName>
    <definedName name="INPUT_BS_ASSETS" localSheetId="31">#REF!</definedName>
    <definedName name="INPUT_BS_ASSETS" localSheetId="32">#REF!</definedName>
    <definedName name="INPUT_BS_ASSETS" localSheetId="42">#REF!</definedName>
    <definedName name="INPUT_BS_ASSETS" localSheetId="46">#REF!</definedName>
    <definedName name="INPUT_BS_ASSETS" localSheetId="59">#REF!</definedName>
    <definedName name="INPUT_BS_ASSETS">#REF!</definedName>
    <definedName name="INPUT_BS_LIAB" localSheetId="22">#REF!</definedName>
    <definedName name="INPUT_BS_LIAB" localSheetId="31">#REF!</definedName>
    <definedName name="INPUT_BS_LIAB" localSheetId="32">#REF!</definedName>
    <definedName name="INPUT_BS_LIAB" localSheetId="42">#REF!</definedName>
    <definedName name="INPUT_BS_LIAB" localSheetId="46">#REF!</definedName>
    <definedName name="INPUT_BS_LIAB" localSheetId="59">#REF!</definedName>
    <definedName name="INPUT_BS_LIAB">#REF!</definedName>
    <definedName name="INPUT_MTD_I_S" localSheetId="22">#REF!</definedName>
    <definedName name="INPUT_MTD_I_S" localSheetId="31">#REF!</definedName>
    <definedName name="INPUT_MTD_I_S" localSheetId="32">#REF!</definedName>
    <definedName name="INPUT_MTD_I_S" localSheetId="42">#REF!</definedName>
    <definedName name="INPUT_MTD_I_S" localSheetId="46">#REF!</definedName>
    <definedName name="INPUT_MTD_I_S" localSheetId="59">#REF!</definedName>
    <definedName name="INPUT_MTD_I_S">#REF!</definedName>
    <definedName name="INPUTS" localSheetId="22">#REF!</definedName>
    <definedName name="INPUTS" localSheetId="31">#REF!</definedName>
    <definedName name="INPUTS" localSheetId="32">#REF!</definedName>
    <definedName name="INPUTS" localSheetId="42">#REF!</definedName>
    <definedName name="INPUTS" localSheetId="46">#REF!</definedName>
    <definedName name="INPUTS" localSheetId="59">#REF!</definedName>
    <definedName name="INPUTS">#REF!</definedName>
    <definedName name="INSTURCTIONS" localSheetId="15">#REF!</definedName>
    <definedName name="INSTURCTIONS" localSheetId="22">#REF!</definedName>
    <definedName name="INSTURCTIONS" localSheetId="31">#REF!</definedName>
    <definedName name="INSTURCTIONS" localSheetId="32">#REF!</definedName>
    <definedName name="INSTURCTIONS" localSheetId="42">#REF!</definedName>
    <definedName name="INSTURCTIONS" localSheetId="46">#REF!</definedName>
    <definedName name="INSTURCTIONS" localSheetId="59">#REF!</definedName>
    <definedName name="INSTURCTIONS">#REF!</definedName>
    <definedName name="Inventory_Storage_Costs" localSheetId="15">#REF!</definedName>
    <definedName name="Inventory_Storage_Costs" localSheetId="59">#REF!</definedName>
    <definedName name="Inventory_Storage_Costs">#REF!</definedName>
    <definedName name="Iroquois_EN" localSheetId="15">#REF!</definedName>
    <definedName name="Iroquois_EN" localSheetId="59">#REF!</definedName>
    <definedName name="Iroquois_EN">#REF!</definedName>
    <definedName name="IROQUOISFT" localSheetId="15">#REF!</definedName>
    <definedName name="IROQUOISFT" localSheetId="59">#REF!</definedName>
    <definedName name="IROQUOISFT">#REF!</definedName>
    <definedName name="IROQUOISIT" localSheetId="15">#REF!</definedName>
    <definedName name="IROQUOISIT" localSheetId="59">#REF!</definedName>
    <definedName name="IROQUOISIT">#REF!</definedName>
    <definedName name="IsAuto_Open" localSheetId="15">[93]Parameters!#REF!</definedName>
    <definedName name="IsAuto_Open" localSheetId="59">[93]Parameters!#REF!</definedName>
    <definedName name="IsAuto_Open">[93]Parameters!#REF!</definedName>
    <definedName name="isc" localSheetId="15">[92]FinPlanLI!#REF!</definedName>
    <definedName name="isc" localSheetId="59">[92]FinPlanLI!#REF!</definedName>
    <definedName name="isc">[92]FinPlanLI!#REF!</definedName>
    <definedName name="ITTHRES" localSheetId="15">#REF!</definedName>
    <definedName name="ITTHRES" localSheetId="59">#REF!</definedName>
    <definedName name="ITTHRES">#REF!</definedName>
    <definedName name="J" localSheetId="15">#REF!</definedName>
    <definedName name="J" localSheetId="59">#REF!</definedName>
    <definedName name="J">#REF!</definedName>
    <definedName name="jan">[56]FY2000!$W$5:$AG$45</definedName>
    <definedName name="JAN_2003_MCG" localSheetId="15">#REF!</definedName>
    <definedName name="JAN_2003_MCG" localSheetId="59">#REF!</definedName>
    <definedName name="JAN_2003_MCG">#REF!</definedName>
    <definedName name="Jan_2004_MCG" localSheetId="15">#REF!</definedName>
    <definedName name="Jan_2004_MCG" localSheetId="59">#REF!</definedName>
    <definedName name="Jan_2004_MCG">#REF!</definedName>
    <definedName name="JANINPUT" localSheetId="15">#REF!</definedName>
    <definedName name="JANINPUT" localSheetId="22">#REF!</definedName>
    <definedName name="JANINPUT" localSheetId="31">#REF!</definedName>
    <definedName name="JANINPUT" localSheetId="32">#REF!</definedName>
    <definedName name="JANINPUT" localSheetId="42">#REF!</definedName>
    <definedName name="JANINPUT" localSheetId="46">#REF!</definedName>
    <definedName name="JANINPUT" localSheetId="59">#REF!</definedName>
    <definedName name="JANINPUT">#REF!</definedName>
    <definedName name="JANREV" localSheetId="15">[94]TRIGEN!#REF!</definedName>
    <definedName name="JANREV" localSheetId="59">[94]TRIGEN!#REF!</definedName>
    <definedName name="JANREV">[94]TRIGEN!#REF!</definedName>
    <definedName name="JE" localSheetId="22">#REF!</definedName>
    <definedName name="JE" localSheetId="31">#REF!</definedName>
    <definedName name="JE" localSheetId="32">#REF!</definedName>
    <definedName name="JE" localSheetId="42">#REF!</definedName>
    <definedName name="JE" localSheetId="46">#REF!</definedName>
    <definedName name="JE" localSheetId="59">#REF!</definedName>
    <definedName name="JE">#REF!</definedName>
    <definedName name="JJSForecast" localSheetId="15">#REF!</definedName>
    <definedName name="JJSForecast" localSheetId="59">#REF!</definedName>
    <definedName name="JJSForecast">#REF!</definedName>
    <definedName name="JOURNAL" localSheetId="15">#REF!</definedName>
    <definedName name="JOURNAL" localSheetId="22">#REF!</definedName>
    <definedName name="JOURNAL" localSheetId="31">#REF!</definedName>
    <definedName name="JOURNAL" localSheetId="32">#REF!</definedName>
    <definedName name="JOURNAL" localSheetId="42">#REF!</definedName>
    <definedName name="JOURNAL" localSheetId="46">#REF!</definedName>
    <definedName name="JOURNAL" localSheetId="59">#REF!</definedName>
    <definedName name="JOURNAL">#REF!</definedName>
    <definedName name="jso">#REF!</definedName>
    <definedName name="jul">[56]FY2000!$W$268:$AG$308</definedName>
    <definedName name="Jul_2004_MCG" localSheetId="15">#REF!</definedName>
    <definedName name="Jul_2004_MCG" localSheetId="59">#REF!</definedName>
    <definedName name="Jul_2004_MCG">#REF!</definedName>
    <definedName name="JULY_2003_MCG" localSheetId="15">#REF!</definedName>
    <definedName name="JULY_2003_MCG" localSheetId="59">#REF!</definedName>
    <definedName name="JULY_2003_MCG">#REF!</definedName>
    <definedName name="July_31_2008" localSheetId="15">#REF!</definedName>
    <definedName name="July_31_2008" localSheetId="59">#REF!</definedName>
    <definedName name="July_31_2008">#REF!</definedName>
    <definedName name="JulyPricing_ICTRUCK__List" localSheetId="15">#REF!</definedName>
    <definedName name="JulyPricing_ICTRUCK__List" localSheetId="59">#REF!</definedName>
    <definedName name="JulyPricing_ICTRUCK__List">#REF!</definedName>
    <definedName name="jun">[56]FY2000!$W$225:$AG$265</definedName>
    <definedName name="Jun_2004_MCG" localSheetId="15">#REF!</definedName>
    <definedName name="Jun_2004_MCG" localSheetId="59">#REF!</definedName>
    <definedName name="Jun_2004_MCG">#REF!</definedName>
    <definedName name="Jun_30_2008" localSheetId="15">#REF!</definedName>
    <definedName name="Jun_30_2008" localSheetId="59">#REF!</definedName>
    <definedName name="Jun_30_2008">#REF!</definedName>
    <definedName name="JUNE_2003_MCG" localSheetId="15">#REF!</definedName>
    <definedName name="JUNE_2003_MCG" localSheetId="59">#REF!</definedName>
    <definedName name="JUNE_2003_MCG">#REF!</definedName>
    <definedName name="JV" localSheetId="15">#REF!</definedName>
    <definedName name="JV" localSheetId="22">#REF!</definedName>
    <definedName name="JV" localSheetId="31">#REF!</definedName>
    <definedName name="JV" localSheetId="32">#REF!</definedName>
    <definedName name="JV" localSheetId="42">#REF!</definedName>
    <definedName name="JV" localSheetId="46">#REF!</definedName>
    <definedName name="JV" localSheetId="59">#REF!</definedName>
    <definedName name="JV">#REF!</definedName>
    <definedName name="k" localSheetId="22">[16]Bal_sht!#REF!</definedName>
    <definedName name="k" localSheetId="31">[16]Bal_sht!#REF!</definedName>
    <definedName name="k" localSheetId="32">[16]Bal_sht!#REF!</definedName>
    <definedName name="k" localSheetId="42">[16]Bal_sht!#REF!</definedName>
    <definedName name="k" localSheetId="46">[16]Bal_sht!#REF!</definedName>
    <definedName name="k" localSheetId="59">[16]Bal_sht!#REF!</definedName>
    <definedName name="k">[16]Bal_sht!#REF!</definedName>
    <definedName name="KEDLI">[95]GcaSummary!$A$16:$DK$79</definedName>
    <definedName name="KMENU" localSheetId="59">#REF!</definedName>
    <definedName name="KMENU">#REF!</definedName>
    <definedName name="L" localSheetId="59">#REF!</definedName>
    <definedName name="L">#REF!</definedName>
    <definedName name="LASTYEAR">'[76]Start Balance'!$C$10</definedName>
    <definedName name="LDGRTH" localSheetId="59">#REF!</definedName>
    <definedName name="LDGRTH">#REF!</definedName>
    <definedName name="LI_Bill_Fuel_Com_Rev" localSheetId="59">#REF!</definedName>
    <definedName name="LI_Bill_Fuel_Com_Rev">#REF!</definedName>
    <definedName name="LIAB" localSheetId="22">#REF!</definedName>
    <definedName name="LIAB" localSheetId="31">#REF!</definedName>
    <definedName name="LIAB" localSheetId="32">#REF!</definedName>
    <definedName name="LIAB" localSheetId="42">#REF!</definedName>
    <definedName name="LIAB" localSheetId="46">#REF!</definedName>
    <definedName name="LIAB" localSheetId="59">#REF!</definedName>
    <definedName name="LIAB">#REF!</definedName>
    <definedName name="LIAB_B_S" localSheetId="22">#REF!</definedName>
    <definedName name="LIAB_B_S" localSheetId="31">#REF!</definedName>
    <definedName name="LIAB_B_S" localSheetId="32">#REF!</definedName>
    <definedName name="LIAB_B_S" localSheetId="42">#REF!</definedName>
    <definedName name="LIAB_B_S" localSheetId="46">#REF!</definedName>
    <definedName name="LIAB_B_S" localSheetId="59">#REF!</definedName>
    <definedName name="LIAB_B_S">#REF!</definedName>
    <definedName name="LINE13" localSheetId="22">#REF!</definedName>
    <definedName name="LINE13" localSheetId="31">#REF!</definedName>
    <definedName name="LINE13" localSheetId="32">#REF!</definedName>
    <definedName name="LINE13" localSheetId="42">#REF!</definedName>
    <definedName name="LINE13" localSheetId="46">#REF!</definedName>
    <definedName name="LINE13" localSheetId="59">#REF!</definedName>
    <definedName name="LINE13">#REF!</definedName>
    <definedName name="LINE14P4" localSheetId="22">#REF!</definedName>
    <definedName name="LINE14P4" localSheetId="31">#REF!</definedName>
    <definedName name="LINE14P4" localSheetId="32">#REF!</definedName>
    <definedName name="LINE14P4" localSheetId="42">#REF!</definedName>
    <definedName name="LINE14P4" localSheetId="46">#REF!</definedName>
    <definedName name="LINE14P4" localSheetId="59">#REF!</definedName>
    <definedName name="LINE14P4">#REF!</definedName>
    <definedName name="LINE14P7" localSheetId="22">#REF!</definedName>
    <definedName name="LINE14P7" localSheetId="31">#REF!</definedName>
    <definedName name="LINE14P7" localSheetId="32">#REF!</definedName>
    <definedName name="LINE14P7" localSheetId="42">#REF!</definedName>
    <definedName name="LINE14P7" localSheetId="46">#REF!</definedName>
    <definedName name="LINE14P7" localSheetId="59">#REF!</definedName>
    <definedName name="LINE14P7">#REF!</definedName>
    <definedName name="LINE15" localSheetId="22">#REF!</definedName>
    <definedName name="LINE15" localSheetId="31">#REF!</definedName>
    <definedName name="LINE15" localSheetId="32">#REF!</definedName>
    <definedName name="LINE15" localSheetId="42">#REF!</definedName>
    <definedName name="LINE15" localSheetId="46">#REF!</definedName>
    <definedName name="LINE15" localSheetId="59">#REF!</definedName>
    <definedName name="LINE15">#REF!</definedName>
    <definedName name="LINE28P7" localSheetId="22">#REF!</definedName>
    <definedName name="LINE28P7" localSheetId="31">#REF!</definedName>
    <definedName name="LINE28P7" localSheetId="32">#REF!</definedName>
    <definedName name="LINE28P7" localSheetId="42">#REF!</definedName>
    <definedName name="LINE28P7" localSheetId="46">#REF!</definedName>
    <definedName name="LINE28P7" localSheetId="59">#REF!</definedName>
    <definedName name="LINE28P7">#REF!</definedName>
    <definedName name="LINE2P7" localSheetId="22">#REF!</definedName>
    <definedName name="LINE2P7" localSheetId="31">#REF!</definedName>
    <definedName name="LINE2P7" localSheetId="32">#REF!</definedName>
    <definedName name="LINE2P7" localSheetId="42">#REF!</definedName>
    <definedName name="LINE2P7" localSheetId="46">#REF!</definedName>
    <definedName name="LINE2P7" localSheetId="59">#REF!</definedName>
    <definedName name="LINE2P7">#REF!</definedName>
    <definedName name="LINE30P7" localSheetId="22">#REF!</definedName>
    <definedName name="LINE30P7" localSheetId="31">#REF!</definedName>
    <definedName name="LINE30P7" localSheetId="32">#REF!</definedName>
    <definedName name="LINE30P7" localSheetId="42">#REF!</definedName>
    <definedName name="LINE30P7" localSheetId="46">#REF!</definedName>
    <definedName name="LINE30P7" localSheetId="59">#REF!</definedName>
    <definedName name="LINE30P7">#REF!</definedName>
    <definedName name="LINE33" localSheetId="22">#REF!</definedName>
    <definedName name="LINE33" localSheetId="31">#REF!</definedName>
    <definedName name="LINE33" localSheetId="32">#REF!</definedName>
    <definedName name="LINE33" localSheetId="42">#REF!</definedName>
    <definedName name="LINE33" localSheetId="46">#REF!</definedName>
    <definedName name="LINE33" localSheetId="59">#REF!</definedName>
    <definedName name="LINE33">#REF!</definedName>
    <definedName name="LINE41P7" localSheetId="22">#REF!</definedName>
    <definedName name="LINE41P7" localSheetId="31">#REF!</definedName>
    <definedName name="LINE41P7" localSheetId="32">#REF!</definedName>
    <definedName name="LINE41P7" localSheetId="42">#REF!</definedName>
    <definedName name="LINE41P7" localSheetId="46">#REF!</definedName>
    <definedName name="LINE41P7" localSheetId="59">#REF!</definedName>
    <definedName name="LINE41P7">#REF!</definedName>
    <definedName name="LINE57P7" localSheetId="22">#REF!</definedName>
    <definedName name="LINE57P7" localSheetId="31">#REF!</definedName>
    <definedName name="LINE57P7" localSheetId="32">#REF!</definedName>
    <definedName name="LINE57P7" localSheetId="42">#REF!</definedName>
    <definedName name="LINE57P7" localSheetId="46">#REF!</definedName>
    <definedName name="LINE57P7" localSheetId="59">#REF!</definedName>
    <definedName name="LINE57P7">#REF!</definedName>
    <definedName name="LINE64" localSheetId="22">#REF!</definedName>
    <definedName name="LINE64" localSheetId="31">#REF!</definedName>
    <definedName name="LINE64" localSheetId="32">#REF!</definedName>
    <definedName name="LINE64" localSheetId="42">#REF!</definedName>
    <definedName name="LINE64" localSheetId="46">#REF!</definedName>
    <definedName name="LINE64" localSheetId="59">#REF!</definedName>
    <definedName name="LINE64">#REF!</definedName>
    <definedName name="Liq" localSheetId="59">#REF!</definedName>
    <definedName name="Liq">#REF!</definedName>
    <definedName name="List_of_Adj">'[96]List of Adjustments'!$A$1:$A$132</definedName>
    <definedName name="LNG" localSheetId="59">#REF!</definedName>
    <definedName name="LNG">#REF!</definedName>
    <definedName name="loadfac" localSheetId="59">'[97]Cost of Gas Calculation'!#REF!</definedName>
    <definedName name="loadfac">'[97]Cost of Gas Calculation'!#REF!</definedName>
    <definedName name="Log_Gasday" localSheetId="59">[93]Parameters2!#REF!</definedName>
    <definedName name="Log_Gasday">[93]Parameters2!#REF!</definedName>
    <definedName name="Log_GasdayHour" localSheetId="59">[93]Parameters2!#REF!</definedName>
    <definedName name="Log_GasdayHour">[93]Parameters2!#REF!</definedName>
    <definedName name="Log_GasdayHourPoints" localSheetId="59">[93]Parameters2!#REF!</definedName>
    <definedName name="Log_GasdayHourPoints">[93]Parameters2!#REF!</definedName>
    <definedName name="LOSS" localSheetId="59">#REF!</definedName>
    <definedName name="LOSS">#REF!</definedName>
    <definedName name="LR" localSheetId="22">#REF!</definedName>
    <definedName name="LR" localSheetId="31">#REF!</definedName>
    <definedName name="LR" localSheetId="32">#REF!</definedName>
    <definedName name="LR" localSheetId="42">#REF!</definedName>
    <definedName name="LR" localSheetId="46">#REF!</definedName>
    <definedName name="LR" localSheetId="59">#REF!</definedName>
    <definedName name="LR">#REF!</definedName>
    <definedName name="LR_COMPANY">'[82]Liquidity Reserve'!$C$2:$C$1200</definedName>
    <definedName name="LR_CONTRACT_MONTH">'[82]Liquidity Reserve'!$B$2:$B$1200</definedName>
    <definedName name="LR_DEALKEY">'[82]Liquidity Reserve'!$D$2:$D$1200</definedName>
    <definedName name="LR_DEALTYPE">'[82]Liquidity Reserve'!$E$2:$E$1200</definedName>
    <definedName name="LR_DEALVOL">'[82]Liquidity Reserve'!$F$2:$F$1200</definedName>
    <definedName name="LR_DESCRIPTION">'[82]Liquidity Reserve'!$H$2:$H$1200</definedName>
    <definedName name="LR_DOLLARS">'[82]Liquidity Reserve'!$W$2:$W$1200</definedName>
    <definedName name="LYR" localSheetId="22">#REF!</definedName>
    <definedName name="LYR" localSheetId="31">#REF!</definedName>
    <definedName name="LYR" localSheetId="32">#REF!</definedName>
    <definedName name="LYR" localSheetId="42">#REF!</definedName>
    <definedName name="LYR" localSheetId="46">#REF!</definedName>
    <definedName name="LYR" localSheetId="59">#REF!</definedName>
    <definedName name="LYR">#REF!</definedName>
    <definedName name="MAINMENU" localSheetId="59">#REF!</definedName>
    <definedName name="MAINMENU">#REF!</definedName>
    <definedName name="mar">[56]FY2000!$W$93:$AG$133</definedName>
    <definedName name="Mar_2004_MCG" localSheetId="59">#REF!</definedName>
    <definedName name="Mar_2004_MCG">#REF!</definedName>
    <definedName name="Mar_31_2008" localSheetId="59">#REF!</definedName>
    <definedName name="Mar_31_2008">#REF!</definedName>
    <definedName name="MarByRate" localSheetId="59">#REF!</definedName>
    <definedName name="MarByRate">#REF!</definedName>
    <definedName name="march" localSheetId="59">#REF!</definedName>
    <definedName name="march">#REF!</definedName>
    <definedName name="MARCH_2003_MCG" localSheetId="59">#REF!</definedName>
    <definedName name="MARCH_2003_MCG">#REF!</definedName>
    <definedName name="MARGIN" localSheetId="59">#REF!</definedName>
    <definedName name="MARGIN">#REF!</definedName>
    <definedName name="Margins" localSheetId="59">#REF!</definedName>
    <definedName name="Margins">#REF!</definedName>
    <definedName name="MarginSummary" localSheetId="59">#REF!</definedName>
    <definedName name="MarginSummary">#REF!</definedName>
    <definedName name="MARGRTCL" localSheetId="59">#REF!</definedName>
    <definedName name="MARGRTCL">#REF!</definedName>
    <definedName name="MARINPUT" localSheetId="22">#REF!</definedName>
    <definedName name="MARINPUT" localSheetId="31">#REF!</definedName>
    <definedName name="MARINPUT" localSheetId="32">#REF!</definedName>
    <definedName name="MARINPUT" localSheetId="42">#REF!</definedName>
    <definedName name="MARINPUT" localSheetId="46">#REF!</definedName>
    <definedName name="MARINPUT" localSheetId="59">#REF!</definedName>
    <definedName name="MARINPUT">#REF!</definedName>
    <definedName name="MARKETER" localSheetId="59">#REF!</definedName>
    <definedName name="MARKETER">#REF!</definedName>
    <definedName name="MASS_ELEC_REC" localSheetId="22">#REF!</definedName>
    <definedName name="MASS_ELEC_REC" localSheetId="31">#REF!</definedName>
    <definedName name="MASS_ELEC_REC" localSheetId="32">#REF!</definedName>
    <definedName name="MASS_ELEC_REC" localSheetId="42">#REF!</definedName>
    <definedName name="MASS_ELEC_REC" localSheetId="46">#REF!</definedName>
    <definedName name="MASS_ELEC_REC" localSheetId="59">#REF!</definedName>
    <definedName name="MASS_ELEC_REC">#REF!</definedName>
    <definedName name="max" localSheetId="59">#REF!</definedName>
    <definedName name="max">#REF!</definedName>
    <definedName name="MaxRows" localSheetId="59">[93]Parameters!#REF!</definedName>
    <definedName name="MaxRows">[93]Parameters!#REF!</definedName>
    <definedName name="may">[56]FY2000!$W$181:$AG$221</definedName>
    <definedName name="MAY_2003_MCG" localSheetId="59">#REF!</definedName>
    <definedName name="MAY_2003_MCG">#REF!</definedName>
    <definedName name="May_2004_MCG" localSheetId="59">#REF!</definedName>
    <definedName name="May_2004_MCG">#REF!</definedName>
    <definedName name="May_30_2008" localSheetId="59">#REF!</definedName>
    <definedName name="May_30_2008">#REF!</definedName>
    <definedName name="MAYINPUT" localSheetId="22">#REF!</definedName>
    <definedName name="MAYINPUT" localSheetId="31">#REF!</definedName>
    <definedName name="MAYINPUT" localSheetId="32">#REF!</definedName>
    <definedName name="MAYINPUT" localSheetId="42">#REF!</definedName>
    <definedName name="MAYINPUT" localSheetId="46">#REF!</definedName>
    <definedName name="MAYINPUT" localSheetId="59">#REF!</definedName>
    <definedName name="MAYINPUT">#REF!</definedName>
    <definedName name="MDCQADJ" localSheetId="59">#REF!</definedName>
    <definedName name="MDCQADJ">#REF!</definedName>
    <definedName name="MENU" localSheetId="22">#REF!</definedName>
    <definedName name="MENU" localSheetId="31">#REF!</definedName>
    <definedName name="MENU" localSheetId="32">#REF!</definedName>
    <definedName name="MENU" localSheetId="42">#REF!</definedName>
    <definedName name="MENU" localSheetId="46">#REF!</definedName>
    <definedName name="MENU" localSheetId="59">#REF!</definedName>
    <definedName name="MENU">#REF!</definedName>
    <definedName name="MENU2" localSheetId="22">#REF!</definedName>
    <definedName name="MENU2" localSheetId="31">#REF!</definedName>
    <definedName name="MENU2" localSheetId="32">#REF!</definedName>
    <definedName name="MENU2" localSheetId="42">#REF!</definedName>
    <definedName name="MENU2" localSheetId="46">#REF!</definedName>
    <definedName name="MENU2" localSheetId="59">#REF!</definedName>
    <definedName name="MENU2">#REF!</definedName>
    <definedName name="MENU3" localSheetId="22">#REF!</definedName>
    <definedName name="MENU3" localSheetId="31">#REF!</definedName>
    <definedName name="MENU3" localSheetId="32">#REF!</definedName>
    <definedName name="MENU3" localSheetId="42">#REF!</definedName>
    <definedName name="MENU3" localSheetId="46">#REF!</definedName>
    <definedName name="MENU3" localSheetId="59">#REF!</definedName>
    <definedName name="MENU3">#REF!</definedName>
    <definedName name="MergeHead1" localSheetId="59">#REF!</definedName>
    <definedName name="MergeHead1">#REF!</definedName>
    <definedName name="MergeHead2" localSheetId="59">#REF!</definedName>
    <definedName name="MergeHead2">#REF!</definedName>
    <definedName name="MergeHead3" localSheetId="59">#REF!</definedName>
    <definedName name="MergeHead3">#REF!</definedName>
    <definedName name="MERRIMAC" localSheetId="22">#REF!</definedName>
    <definedName name="MERRIMAC" localSheetId="31">#REF!</definedName>
    <definedName name="MERRIMAC" localSheetId="32">#REF!</definedName>
    <definedName name="MERRIMAC" localSheetId="42">#REF!</definedName>
    <definedName name="MERRIMAC" localSheetId="46">#REF!</definedName>
    <definedName name="MERRIMAC" localSheetId="59">#REF!</definedName>
    <definedName name="MERRIMAC">#REF!</definedName>
    <definedName name="MISC" localSheetId="59">#REF!</definedName>
    <definedName name="MISC">#REF!</definedName>
    <definedName name="MKT_GAS_PRICE" localSheetId="22">#REF!</definedName>
    <definedName name="MKT_GAS_PRICE" localSheetId="31">#REF!</definedName>
    <definedName name="MKT_GAS_PRICE" localSheetId="32">#REF!</definedName>
    <definedName name="MKT_GAS_PRICE" localSheetId="42">#REF!</definedName>
    <definedName name="MKT_GAS_PRICE" localSheetId="46">#REF!</definedName>
    <definedName name="MKT_GAS_PRICE" localSheetId="59">#REF!</definedName>
    <definedName name="MKT_GAS_PRICE">#REF!</definedName>
    <definedName name="MKT_OIL_PRICE" localSheetId="22">#REF!</definedName>
    <definedName name="MKT_OIL_PRICE" localSheetId="31">#REF!</definedName>
    <definedName name="MKT_OIL_PRICE" localSheetId="32">#REF!</definedName>
    <definedName name="MKT_OIL_PRICE" localSheetId="42">#REF!</definedName>
    <definedName name="MKT_OIL_PRICE" localSheetId="46">#REF!</definedName>
    <definedName name="MKT_OIL_PRICE" localSheetId="59">#REF!</definedName>
    <definedName name="MKT_OIL_PRICE">#REF!</definedName>
    <definedName name="MktFcst" localSheetId="22">#REF!</definedName>
    <definedName name="MktFcst" localSheetId="31">#REF!</definedName>
    <definedName name="MktFcst" localSheetId="32">#REF!</definedName>
    <definedName name="MktFcst" localSheetId="42">#REF!</definedName>
    <definedName name="MktFcst" localSheetId="46">#REF!</definedName>
    <definedName name="MktFcst" localSheetId="59">#REF!</definedName>
    <definedName name="MktFcst">#REF!</definedName>
    <definedName name="MOBIL1_CITYGATE_BACKUP" localSheetId="59">'[64]3-01 Revised NY Fixed $'!#REF!</definedName>
    <definedName name="MOBIL1_CITYGATE_BACKUP">'[64]3-01 Revised NY Fixed $'!#REF!</definedName>
    <definedName name="MOBIL2_CITYGATE_BACKUP" localSheetId="59">'[64]3-01 Revised NY Fixed $'!#REF!</definedName>
    <definedName name="MOBIL2_CITYGATE_BACKUP">'[64]3-01 Revised NY Fixed $'!#REF!</definedName>
    <definedName name="MODATE" localSheetId="59">#REF!</definedName>
    <definedName name="MODATE">#REF!</definedName>
    <definedName name="Money_Pool_JE" localSheetId="22">#REF!</definedName>
    <definedName name="Money_Pool_JE" localSheetId="31">#REF!</definedName>
    <definedName name="Money_Pool_JE" localSheetId="32">#REF!</definedName>
    <definedName name="Money_Pool_JE" localSheetId="42">#REF!</definedName>
    <definedName name="Money_Pool_JE" localSheetId="46">#REF!</definedName>
    <definedName name="Money_Pool_JE" localSheetId="59">#REF!</definedName>
    <definedName name="Money_Pool_JE">#REF!</definedName>
    <definedName name="month" localSheetId="15">#REF!</definedName>
    <definedName name="MONTH">[98]Start!$E$27</definedName>
    <definedName name="MonthA">'[76]Start Balance'!$D$7</definedName>
    <definedName name="Monthly">[56]FY2000!$E$5:$P$105</definedName>
    <definedName name="MONTHREMAIN">'[28]Start Balance'!$D$8</definedName>
    <definedName name="Monthx">[65]GasActivity!$F$1:$F$320</definedName>
    <definedName name="MOORE_ENERGY_CITYGATE_BACKUP" localSheetId="59">'[64]3-01 Revised NY Fixed $'!#REF!</definedName>
    <definedName name="MOORE_ENERGY_CITYGATE_BACKUP">'[64]3-01 Revised NY Fixed $'!#REF!</definedName>
    <definedName name="MR" localSheetId="22">#REF!</definedName>
    <definedName name="MR" localSheetId="31">#REF!</definedName>
    <definedName name="MR" localSheetId="32">#REF!</definedName>
    <definedName name="MR" localSheetId="42">#REF!</definedName>
    <definedName name="MR" localSheetId="46">#REF!</definedName>
    <definedName name="MR" localSheetId="59">#REF!</definedName>
    <definedName name="MR">#REF!</definedName>
    <definedName name="MRAA" localSheetId="15">[99]Sheet1!#REF!</definedName>
    <definedName name="MRAA" localSheetId="22">#REF!</definedName>
    <definedName name="MRAA" localSheetId="31">#REF!</definedName>
    <definedName name="MRAA" localSheetId="32">#REF!</definedName>
    <definedName name="MRAA" localSheetId="42">#REF!</definedName>
    <definedName name="MRAA" localSheetId="46">#REF!</definedName>
    <definedName name="MRAA" localSheetId="59">#REF!</definedName>
    <definedName name="MRAA">#REF!</definedName>
    <definedName name="MRBA" localSheetId="15">[99]Sheet1!#REF!</definedName>
    <definedName name="MRBA" localSheetId="22">#REF!</definedName>
    <definedName name="MRBA" localSheetId="31">#REF!</definedName>
    <definedName name="MRBA" localSheetId="32">#REF!</definedName>
    <definedName name="MRBA" localSheetId="42">#REF!</definedName>
    <definedName name="MRBA" localSheetId="46">#REF!</definedName>
    <definedName name="MRBA" localSheetId="59">#REF!</definedName>
    <definedName name="MRBA">#REF!</definedName>
    <definedName name="MRFA" localSheetId="15">[99]Sheet1!#REF!</definedName>
    <definedName name="MRFA" localSheetId="22">#REF!</definedName>
    <definedName name="MRFA" localSheetId="31">#REF!</definedName>
    <definedName name="MRFA" localSheetId="32">#REF!</definedName>
    <definedName name="MRFA" localSheetId="42">#REF!</definedName>
    <definedName name="MRFA" localSheetId="46">#REF!</definedName>
    <definedName name="MRFA" localSheetId="59">#REF!</definedName>
    <definedName name="MRFA">#REF!</definedName>
    <definedName name="MRPFA" localSheetId="15">[99]Sheet1!#REF!</definedName>
    <definedName name="MRPFA" localSheetId="22">#REF!</definedName>
    <definedName name="MRPFA" localSheetId="31">#REF!</definedName>
    <definedName name="MRPFA" localSheetId="32">#REF!</definedName>
    <definedName name="MRPFA" localSheetId="42">#REF!</definedName>
    <definedName name="MRPFA" localSheetId="46">#REF!</definedName>
    <definedName name="MRPFA" localSheetId="59">#REF!</definedName>
    <definedName name="MRPFA">#REF!</definedName>
    <definedName name="MS_SB" localSheetId="22">#REF!</definedName>
    <definedName name="MS_SB" localSheetId="31">#REF!</definedName>
    <definedName name="MS_SB" localSheetId="32">#REF!</definedName>
    <definedName name="MS_SB" localSheetId="42">#REF!</definedName>
    <definedName name="MS_SB" localSheetId="46">#REF!</definedName>
    <definedName name="MS_SB" localSheetId="59">#REF!</definedName>
    <definedName name="MS_SB">#REF!</definedName>
    <definedName name="MS_SB_TO_GL" localSheetId="22">#REF!</definedName>
    <definedName name="MS_SB_TO_GL" localSheetId="31">#REF!</definedName>
    <definedName name="MS_SB_TO_GL" localSheetId="32">#REF!</definedName>
    <definedName name="MS_SB_TO_GL" localSheetId="42">#REF!</definedName>
    <definedName name="MS_SB_TO_GL" localSheetId="46">#REF!</definedName>
    <definedName name="MS_SB_TO_GL" localSheetId="59">#REF!</definedName>
    <definedName name="MS_SB_TO_GL">#REF!</definedName>
    <definedName name="MTD_I_S" localSheetId="22">#REF!</definedName>
    <definedName name="MTD_I_S" localSheetId="31">#REF!</definedName>
    <definedName name="MTD_I_S" localSheetId="32">#REF!</definedName>
    <definedName name="MTD_I_S" localSheetId="42">#REF!</definedName>
    <definedName name="MTD_I_S" localSheetId="46">#REF!</definedName>
    <definedName name="MTD_I_S" localSheetId="59">#REF!</definedName>
    <definedName name="MTD_I_S">#REF!</definedName>
    <definedName name="MTH" localSheetId="59">#REF!</definedName>
    <definedName name="MTH">#REF!</definedName>
    <definedName name="N.Unbilled_NonFuel_Rev">[67]MarginSummary!$A$149:$DK$212</definedName>
    <definedName name="NAME" localSheetId="22">#REF!</definedName>
    <definedName name="NAME" localSheetId="31">#REF!</definedName>
    <definedName name="NAME" localSheetId="32">#REF!</definedName>
    <definedName name="NAME" localSheetId="42">#REF!</definedName>
    <definedName name="NAME" localSheetId="46">#REF!</definedName>
    <definedName name="NAME" localSheetId="59">#REF!</definedName>
    <definedName name="NAME">#REF!</definedName>
    <definedName name="NARR_ELEC_REC" localSheetId="22">#REF!</definedName>
    <definedName name="NARR_ELEC_REC" localSheetId="31">#REF!</definedName>
    <definedName name="NARR_ELEC_REC" localSheetId="32">#REF!</definedName>
    <definedName name="NARR_ELEC_REC" localSheetId="42">#REF!</definedName>
    <definedName name="NARR_ELEC_REC" localSheetId="46">#REF!</definedName>
    <definedName name="NARR_ELEC_REC" localSheetId="59">#REF!</definedName>
    <definedName name="NARR_ELEC_REC">#REF!</definedName>
    <definedName name="NatlFuel_EN">'[100]Pivot Table -12-31-06'!$B$7:$I$8</definedName>
    <definedName name="NATURALCHOICE" localSheetId="59">#REF!</definedName>
    <definedName name="NATURALCHOICE">#REF!</definedName>
    <definedName name="NCP" localSheetId="59">#REF!</definedName>
    <definedName name="NCP">#REF!</definedName>
    <definedName name="NDEC" localSheetId="59">#REF!</definedName>
    <definedName name="NDEC">#REF!</definedName>
    <definedName name="NEES" localSheetId="22">#REF!</definedName>
    <definedName name="NEES" localSheetId="31">#REF!</definedName>
    <definedName name="NEES" localSheetId="32">#REF!</definedName>
    <definedName name="NEES" localSheetId="42">#REF!</definedName>
    <definedName name="NEES" localSheetId="46">#REF!</definedName>
    <definedName name="NEES" localSheetId="59">#REF!</definedName>
    <definedName name="NEES">#REF!</definedName>
    <definedName name="NET" localSheetId="59">#REF!</definedName>
    <definedName name="NET">#REF!</definedName>
    <definedName name="NetLockCust">[101]Input!$AS$9:$BL$116</definedName>
    <definedName name="NETWIA" localSheetId="22">#REF!</definedName>
    <definedName name="NETWIA" localSheetId="31">#REF!</definedName>
    <definedName name="NETWIA" localSheetId="32">#REF!</definedName>
    <definedName name="NETWIA" localSheetId="42">#REF!</definedName>
    <definedName name="NETWIA" localSheetId="46">#REF!</definedName>
    <definedName name="NETWIA" localSheetId="59">#REF!</definedName>
    <definedName name="NETWIA">#REF!</definedName>
    <definedName name="NETWIB" localSheetId="22">#REF!</definedName>
    <definedName name="NETWIB" localSheetId="31">#REF!</definedName>
    <definedName name="NETWIB" localSheetId="32">#REF!</definedName>
    <definedName name="NETWIB" localSheetId="42">#REF!</definedName>
    <definedName name="NETWIB" localSheetId="46">#REF!</definedName>
    <definedName name="NETWIB" localSheetId="59">#REF!</definedName>
    <definedName name="NETWIB">#REF!</definedName>
    <definedName name="NETWIC" localSheetId="22">#REF!</definedName>
    <definedName name="NETWIC" localSheetId="31">#REF!</definedName>
    <definedName name="NETWIC" localSheetId="32">#REF!</definedName>
    <definedName name="NETWIC" localSheetId="42">#REF!</definedName>
    <definedName name="NETWIC" localSheetId="46">#REF!</definedName>
    <definedName name="NETWIC" localSheetId="59">#REF!</definedName>
    <definedName name="NETWIC">#REF!</definedName>
    <definedName name="NETWID" localSheetId="22">#REF!</definedName>
    <definedName name="NETWID" localSheetId="31">#REF!</definedName>
    <definedName name="NETWID" localSheetId="32">#REF!</definedName>
    <definedName name="NETWID" localSheetId="42">#REF!</definedName>
    <definedName name="NETWID" localSheetId="46">#REF!</definedName>
    <definedName name="NETWID" localSheetId="59">#REF!</definedName>
    <definedName name="NETWID">#REF!</definedName>
    <definedName name="NETWIE" localSheetId="22">#REF!</definedName>
    <definedName name="NETWIE" localSheetId="31">#REF!</definedName>
    <definedName name="NETWIE" localSheetId="32">#REF!</definedName>
    <definedName name="NETWIE" localSheetId="42">#REF!</definedName>
    <definedName name="NETWIE" localSheetId="46">#REF!</definedName>
    <definedName name="NETWIE" localSheetId="59">#REF!</definedName>
    <definedName name="NETWIE">#REF!</definedName>
    <definedName name="NEW" localSheetId="22">#REF!</definedName>
    <definedName name="NEW" localSheetId="31">#REF!</definedName>
    <definedName name="NEW" localSheetId="32">#REF!</definedName>
    <definedName name="NEW" localSheetId="42">#REF!</definedName>
    <definedName name="NEW" localSheetId="46">#REF!</definedName>
    <definedName name="NEW" localSheetId="59">#REF!</definedName>
    <definedName name="NEW">#REF!</definedName>
    <definedName name="Next_Filing">[80]Deadlines!$F$8</definedName>
    <definedName name="NIMO_DEALTYPE">[102]Data!$A$2:$A$222</definedName>
    <definedName name="NIMO_MONTH">[102]Data!$E$2:$E$222</definedName>
    <definedName name="NIMO_PNL">[102]Data!$N$2:$N$222</definedName>
    <definedName name="NIMO_Result" localSheetId="22">#REF!</definedName>
    <definedName name="NIMO_Result" localSheetId="59">#REF!</definedName>
    <definedName name="NIMO_Result">#REF!</definedName>
    <definedName name="NIMO_Result1" localSheetId="22">#REF!</definedName>
    <definedName name="NIMO_Result1" localSheetId="59">#REF!</definedName>
    <definedName name="NIMO_Result1">#REF!</definedName>
    <definedName name="NIMO_Result2" localSheetId="22">#REF!</definedName>
    <definedName name="NIMO_Result2" localSheetId="59">#REF!</definedName>
    <definedName name="NIMO_Result2">#REF!</definedName>
    <definedName name="NOTE2" localSheetId="59">#REF!</definedName>
    <definedName name="NOTE2">#REF!</definedName>
    <definedName name="nov">[56]FY2000!$W$438:$AG$478</definedName>
    <definedName name="NOV_2003_MCG" localSheetId="59">#REF!</definedName>
    <definedName name="NOV_2003_MCG">#REF!</definedName>
    <definedName name="Nov_30_2008" localSheetId="59">#REF!</definedName>
    <definedName name="Nov_30_2008">#REF!</definedName>
    <definedName name="NPVDate" localSheetId="22">#REF!</definedName>
    <definedName name="NPVDate" localSheetId="31">#REF!</definedName>
    <definedName name="NPVDate" localSheetId="32">#REF!</definedName>
    <definedName name="NPVDate" localSheetId="42">#REF!</definedName>
    <definedName name="NPVDate" localSheetId="46">#REF!</definedName>
    <definedName name="NPVDate" localSheetId="59">#REF!</definedName>
    <definedName name="NPVDate">#REF!</definedName>
    <definedName name="NPVRate" localSheetId="22">#REF!</definedName>
    <definedName name="NPVRate" localSheetId="31">#REF!</definedName>
    <definedName name="NPVRate" localSheetId="32">#REF!</definedName>
    <definedName name="NPVRate" localSheetId="42">#REF!</definedName>
    <definedName name="NPVRate" localSheetId="46">#REF!</definedName>
    <definedName name="NPVRate" localSheetId="59">#REF!</definedName>
    <definedName name="NPVRate">#REF!</definedName>
    <definedName name="NPVRateC" localSheetId="22">[103]Input!#REF!</definedName>
    <definedName name="NPVRateC" localSheetId="31">[103]Input!#REF!</definedName>
    <definedName name="NPVRateC" localSheetId="32">[103]Input!#REF!</definedName>
    <definedName name="NPVRateC" localSheetId="42">[103]Input!#REF!</definedName>
    <definedName name="NPVRateC" localSheetId="46">[103]Input!#REF!</definedName>
    <definedName name="NPVRateC" localSheetId="59">[103]Input!#REF!</definedName>
    <definedName name="NPVRateC">[103]Input!#REF!</definedName>
    <definedName name="NU_DEAL_KEY">'[82]All Long Term Gas Deals'!$C$2:$C$1078</definedName>
    <definedName name="NUC_BUY_SELL_FLAG">'[82]All Long Term Gas Deals'!$A$2:$A$1078</definedName>
    <definedName name="NUC_CO_NAME">'[82]All Long Term Gas Deals'!$D$2:$D$1078</definedName>
    <definedName name="NUC_CONTRACT_MONTH">'[82]All Long Term Gas Deals'!$B$2:$B$1078</definedName>
    <definedName name="NUC_DEAL_TYPE">'[82]All Long Term Gas Deals'!$E$2:$E$1078</definedName>
    <definedName name="NUC_DEAL_VOL">'[82]All Long Term Gas Deals'!$F$2:$F$1078</definedName>
    <definedName name="NUC_DEAL_VOL_2">'[82]All Long Term Gas Deals'!$AI$2:$AI$1078</definedName>
    <definedName name="NUC_DESCRIPTION">'[82]All Long Term Gas Deals'!$H$2:$H$1078</definedName>
    <definedName name="NUC_DESIGNATION">'[82]All Long Term Gas Deals'!$W$2:$W$1078</definedName>
    <definedName name="NUC_FAS157LEVEL">'[82]All Long Term Gas Deals'!$AM$2:$AM$1078</definedName>
    <definedName name="NUC_GAINLOSS_KEY">'[82]All Long Term Gas Deals'!$AQ$2:$AQ$1078</definedName>
    <definedName name="NUC_NETMONTH_PNL">'[82]All Long Term Gas Deals'!$AP$2:$AP$1078</definedName>
    <definedName name="NUC_NOTIONAL_USD">'[82]All Long Term Gas Deals'!$AH$2:$AH$1078</definedName>
    <definedName name="NUC_NOTIONAL_VOLUME">'[82]All Long Term Gas Deals'!$AK$2:$AK$1078</definedName>
    <definedName name="NUC_PNL">'[82]All Long Term Gas Deals'!$V$2:$V$1078</definedName>
    <definedName name="NUC_PRICE_2">'[82]All Long Term Gas Deals'!$AE$2:$AE$1078</definedName>
    <definedName name="NvsASD" localSheetId="15">"V2009-12-31"</definedName>
    <definedName name="NvsASD">"V2011-03-31"</definedName>
    <definedName name="NvsASD_1">"V2009-12-31"</definedName>
    <definedName name="NvsAutoDrillOk">"VN"</definedName>
    <definedName name="NvsElapsedTime" localSheetId="15">0.000115740738692693</definedName>
    <definedName name="NvsElapsedTime">0.000937500000873115</definedName>
    <definedName name="NvsElapsedTime_1">0.000115740738692693</definedName>
    <definedName name="NvsEndTime" localSheetId="15">40736.9916435185</definedName>
    <definedName name="NvsEndTime">40656.0630324074</definedName>
    <definedName name="NvsEndTime_1">40192.024212963</definedName>
    <definedName name="NvsEndTime1">40579.062199074</definedName>
    <definedName name="NvsInstanceHook">"NG_Delete_Cols"</definedName>
    <definedName name="NvsInstLang">"VENG"</definedName>
    <definedName name="NvsInstSpec">"%"</definedName>
    <definedName name="NvsInstSpec_1">"%"</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 localSheetId="15">"%,X,RPF..,CZF.BUSINESS_UNIT."</definedName>
    <definedName name="NvsNplSpec">"%,X,RZF..,CZF.."</definedName>
    <definedName name="NvsNplSpec_1">"%,X,RPF..,CZF.BUSINESS_UNIT."</definedName>
    <definedName name="NvsPanelBusUnit">"V"</definedName>
    <definedName name="NvsPanelBusUnit_1">"V"</definedName>
    <definedName name="NvsPanelEffdt" localSheetId="15">"V2003-11-14"</definedName>
    <definedName name="NvsPanelEffdt">"V2003-11-05"</definedName>
    <definedName name="NvsPanelEffdt_1">"V2003-11-14"</definedName>
    <definedName name="NvsPanelSetid">"VSHARE"</definedName>
    <definedName name="NvsParentRef">"'[6865 REG CN BS-NGUSA.xls]Sheet1'!$J$721"</definedName>
    <definedName name="NvsReqBU">"VNVSDD"</definedName>
    <definedName name="NvsReqBUOnly">"VN"</definedName>
    <definedName name="NvsStyleNme">"NoFormat.xls"</definedName>
    <definedName name="NvsTransLed">"VN"</definedName>
    <definedName name="NvsTreeASD" localSheetId="15">"V2009-12-31"</definedName>
    <definedName name="NvsTreeASD">"V2011-03-31"</definedName>
    <definedName name="NvsTreeASD_1">"V2009-12-31"</definedName>
    <definedName name="NvsTreeASD1">"V2007-03-31"</definedName>
    <definedName name="NvsValTbl.ACCOUNT">"GL_ACCOUNT_TBL"</definedName>
    <definedName name="NvsValTbl.AFFILIATE">"BUS_UNIT_TBL_GL"</definedName>
    <definedName name="NvsValTbl.BUSINESS_UNIT">"BUS_UNIT_TBL_FS"</definedName>
    <definedName name="NvsValTbl.CHARTFIELD3">"CHARTFIELD3_TBL"</definedName>
    <definedName name="NvsValTbl.OPERATING_UNIT">"OPER_UNIT_TBL"</definedName>
    <definedName name="NY_Base">[104]Mo_Thru_Put_2!$E$14:$E$78</definedName>
    <definedName name="NY_FIRM_SLOPE">[104]Mo_Thru_Put_2!$F$14:$F$78</definedName>
    <definedName name="NY_TCBASE">[105]Mo_Thru_Put_2!$H$14:$H$78</definedName>
    <definedName name="NY_TCSLOPE">[105]Mo_Thru_Put_2!$I$14:$I$78</definedName>
    <definedName name="NYMEX">[61]Indicies!$E$5</definedName>
    <definedName name="NYPA" localSheetId="59">#REF!</definedName>
    <definedName name="NYPA">#REF!</definedName>
    <definedName name="NYPAPILG" localSheetId="59">#REF!</definedName>
    <definedName name="NYPAPILG">#REF!</definedName>
    <definedName name="Oct">[56]FY2000!$W$396:$AG$436</definedName>
    <definedName name="OCT_2003_MCG" localSheetId="59">#REF!</definedName>
    <definedName name="OCT_2003_MCG">#REF!</definedName>
    <definedName name="Oct_31_2008" localSheetId="59">#REF!</definedName>
    <definedName name="Oct_31_2008">#REF!</definedName>
    <definedName name="Oct2004_MCG" localSheetId="59">#REF!</definedName>
    <definedName name="Oct2004_MCG">#REF!</definedName>
    <definedName name="OCTINPUT" localSheetId="22">[106]May!#REF!</definedName>
    <definedName name="OCTINPUT" localSheetId="31">[106]May!#REF!</definedName>
    <definedName name="OCTINPUT" localSheetId="32">[106]May!#REF!</definedName>
    <definedName name="OCTINPUT" localSheetId="42">[106]May!#REF!</definedName>
    <definedName name="OCTINPUT" localSheetId="46">[106]May!#REF!</definedName>
    <definedName name="OCTINPUT" localSheetId="59">[106]May!#REF!</definedName>
    <definedName name="OCTINPUT">[106]May!#REF!</definedName>
    <definedName name="OFFSYSTEMSALES" localSheetId="59">#REF!</definedName>
    <definedName name="OFFSYSTEMSALES">#REF!</definedName>
    <definedName name="OFFSYSTEMTRANSP" localSheetId="59">#REF!</definedName>
    <definedName name="OFFSYSTEMTRANSP">#REF!</definedName>
    <definedName name="OIL" localSheetId="22">#REF!</definedName>
    <definedName name="OIL" localSheetId="31">#REF!</definedName>
    <definedName name="OIL" localSheetId="32">#REF!</definedName>
    <definedName name="OIL" localSheetId="42">#REF!</definedName>
    <definedName name="OIL" localSheetId="46">#REF!</definedName>
    <definedName name="OIL" localSheetId="59">#REF!</definedName>
    <definedName name="OIL">#REF!</definedName>
    <definedName name="OILPRICETBLE1">'[107]Oil Price Tble1'!$A$1:$T$105</definedName>
    <definedName name="OUTCMP" localSheetId="59">'[60]Var. Anal.'!#REF!</definedName>
    <definedName name="OUTCMP">'[60]Var. Anal.'!#REF!</definedName>
    <definedName name="OUTPUT" localSheetId="59">#REF!</definedName>
    <definedName name="OUTPUT">#REF!</definedName>
    <definedName name="page1" localSheetId="22">#REF!</definedName>
    <definedName name="page1" localSheetId="31">#REF!</definedName>
    <definedName name="page1" localSheetId="32">#REF!</definedName>
    <definedName name="page1" localSheetId="42">#REF!</definedName>
    <definedName name="page1" localSheetId="46">#REF!</definedName>
    <definedName name="page1" localSheetId="59">#REF!</definedName>
    <definedName name="page1">#REF!</definedName>
    <definedName name="page10" localSheetId="15">#REF!</definedName>
    <definedName name="page10" localSheetId="22">#REF!</definedName>
    <definedName name="page10" localSheetId="31">#REF!</definedName>
    <definedName name="page10" localSheetId="32">#REF!</definedName>
    <definedName name="page10" localSheetId="42">#REF!</definedName>
    <definedName name="page10" localSheetId="46">#REF!</definedName>
    <definedName name="page10" localSheetId="59">#REF!</definedName>
    <definedName name="page10">#REF!</definedName>
    <definedName name="PAGE10A" localSheetId="15">#REF!</definedName>
    <definedName name="PAGE10A" localSheetId="22">#REF!</definedName>
    <definedName name="PAGE10A" localSheetId="31">#REF!</definedName>
    <definedName name="PAGE10A" localSheetId="32">#REF!</definedName>
    <definedName name="PAGE10A" localSheetId="42">#REF!</definedName>
    <definedName name="PAGE10A" localSheetId="46">#REF!</definedName>
    <definedName name="PAGE10A" localSheetId="59">#REF!</definedName>
    <definedName name="PAGE10A">#REF!</definedName>
    <definedName name="PAGE10B" localSheetId="15">#REF!</definedName>
    <definedName name="PAGE10B" localSheetId="22">#REF!</definedName>
    <definedName name="PAGE10B" localSheetId="31">#REF!</definedName>
    <definedName name="PAGE10B" localSheetId="32">#REF!</definedName>
    <definedName name="PAGE10B" localSheetId="42">#REF!</definedName>
    <definedName name="PAGE10B" localSheetId="46">#REF!</definedName>
    <definedName name="PAGE10B" localSheetId="59">#REF!</definedName>
    <definedName name="PAGE10B">#REF!</definedName>
    <definedName name="PAGE10BDUMP" localSheetId="15">#REF!</definedName>
    <definedName name="PAGE10BDUMP" localSheetId="22">#REF!</definedName>
    <definedName name="PAGE10BDUMP" localSheetId="31">#REF!</definedName>
    <definedName name="PAGE10BDUMP" localSheetId="32">#REF!</definedName>
    <definedName name="PAGE10BDUMP" localSheetId="42">#REF!</definedName>
    <definedName name="PAGE10BDUMP" localSheetId="46">#REF!</definedName>
    <definedName name="PAGE10BDUMP" localSheetId="59">#REF!</definedName>
    <definedName name="PAGE10BDUMP">#REF!</definedName>
    <definedName name="page11" localSheetId="15">#REF!</definedName>
    <definedName name="page11" localSheetId="22">#REF!</definedName>
    <definedName name="page11" localSheetId="31">#REF!</definedName>
    <definedName name="page11" localSheetId="32">#REF!</definedName>
    <definedName name="page11" localSheetId="42">#REF!</definedName>
    <definedName name="page11" localSheetId="46">#REF!</definedName>
    <definedName name="page11" localSheetId="59">#REF!</definedName>
    <definedName name="page11">#REF!</definedName>
    <definedName name="page12" localSheetId="15">#REF!</definedName>
    <definedName name="page12" localSheetId="22">#REF!</definedName>
    <definedName name="page12" localSheetId="31">#REF!</definedName>
    <definedName name="page12" localSheetId="32">#REF!</definedName>
    <definedName name="page12" localSheetId="42">#REF!</definedName>
    <definedName name="page12" localSheetId="46">#REF!</definedName>
    <definedName name="page12" localSheetId="59">#REF!</definedName>
    <definedName name="page12">#REF!</definedName>
    <definedName name="PAGE123" localSheetId="15">#REF!</definedName>
    <definedName name="PAGE123" localSheetId="59">#REF!</definedName>
    <definedName name="PAGE123">#REF!</definedName>
    <definedName name="page13" localSheetId="15">#REF!</definedName>
    <definedName name="page13" localSheetId="22">#REF!</definedName>
    <definedName name="page13" localSheetId="31">#REF!</definedName>
    <definedName name="page13" localSheetId="32">#REF!</definedName>
    <definedName name="page13" localSheetId="42">#REF!</definedName>
    <definedName name="page13" localSheetId="46">#REF!</definedName>
    <definedName name="page13" localSheetId="59">#REF!</definedName>
    <definedName name="page13">#REF!</definedName>
    <definedName name="page14" localSheetId="15">#REF!</definedName>
    <definedName name="page14" localSheetId="22">#REF!</definedName>
    <definedName name="page14" localSheetId="31">#REF!</definedName>
    <definedName name="page14" localSheetId="32">#REF!</definedName>
    <definedName name="page14" localSheetId="42">#REF!</definedName>
    <definedName name="page14" localSheetId="46">#REF!</definedName>
    <definedName name="page14" localSheetId="59">#REF!</definedName>
    <definedName name="page14">#REF!</definedName>
    <definedName name="page15" localSheetId="15">#REF!</definedName>
    <definedName name="page15" localSheetId="22">#REF!</definedName>
    <definedName name="page15" localSheetId="31">#REF!</definedName>
    <definedName name="page15" localSheetId="32">#REF!</definedName>
    <definedName name="page15" localSheetId="42">#REF!</definedName>
    <definedName name="page15" localSheetId="46">#REF!</definedName>
    <definedName name="page15" localSheetId="59">#REF!</definedName>
    <definedName name="page15">#REF!</definedName>
    <definedName name="page16" localSheetId="15">#REF!</definedName>
    <definedName name="page16" localSheetId="22">#REF!</definedName>
    <definedName name="page16" localSheetId="31">#REF!</definedName>
    <definedName name="page16" localSheetId="32">#REF!</definedName>
    <definedName name="page16" localSheetId="42">#REF!</definedName>
    <definedName name="page16" localSheetId="46">#REF!</definedName>
    <definedName name="page16" localSheetId="59">#REF!</definedName>
    <definedName name="page16">#REF!</definedName>
    <definedName name="page17" localSheetId="15">#REF!</definedName>
    <definedName name="page17" localSheetId="22">#REF!</definedName>
    <definedName name="page17" localSheetId="31">#REF!</definedName>
    <definedName name="page17" localSheetId="32">#REF!</definedName>
    <definedName name="page17" localSheetId="42">#REF!</definedName>
    <definedName name="page17" localSheetId="46">#REF!</definedName>
    <definedName name="page17" localSheetId="59">#REF!</definedName>
    <definedName name="page17">#REF!</definedName>
    <definedName name="page18" localSheetId="15">#REF!</definedName>
    <definedName name="page18" localSheetId="22">#REF!</definedName>
    <definedName name="page18" localSheetId="31">#REF!</definedName>
    <definedName name="page18" localSheetId="32">#REF!</definedName>
    <definedName name="page18" localSheetId="42">#REF!</definedName>
    <definedName name="page18" localSheetId="46">#REF!</definedName>
    <definedName name="page18" localSheetId="59">#REF!</definedName>
    <definedName name="page18">#REF!</definedName>
    <definedName name="page19" localSheetId="15">#REF!</definedName>
    <definedName name="page19" localSheetId="22">#REF!</definedName>
    <definedName name="page19" localSheetId="31">#REF!</definedName>
    <definedName name="page19" localSheetId="32">#REF!</definedName>
    <definedName name="page19" localSheetId="42">#REF!</definedName>
    <definedName name="page19" localSheetId="46">#REF!</definedName>
    <definedName name="page19" localSheetId="59">#REF!</definedName>
    <definedName name="page19">#REF!</definedName>
    <definedName name="PAGE1A" localSheetId="15">#REF!</definedName>
    <definedName name="PAGE1A" localSheetId="59">#REF!</definedName>
    <definedName name="PAGE1A">#REF!</definedName>
    <definedName name="PAGE2" localSheetId="15">#REF!</definedName>
    <definedName name="PAGE2" localSheetId="22">#REF!</definedName>
    <definedName name="PAGE2" localSheetId="31">#REF!</definedName>
    <definedName name="PAGE2" localSheetId="32">#REF!</definedName>
    <definedName name="PAGE2" localSheetId="42">#REF!</definedName>
    <definedName name="PAGE2" localSheetId="46">#REF!</definedName>
    <definedName name="PAGE2" localSheetId="59">#REF!</definedName>
    <definedName name="PAGE2">#REF!</definedName>
    <definedName name="page20" localSheetId="15">#REF!</definedName>
    <definedName name="page20" localSheetId="22">#REF!</definedName>
    <definedName name="page20" localSheetId="31">#REF!</definedName>
    <definedName name="page20" localSheetId="32">#REF!</definedName>
    <definedName name="page20" localSheetId="42">#REF!</definedName>
    <definedName name="page20" localSheetId="46">#REF!</definedName>
    <definedName name="page20" localSheetId="59">#REF!</definedName>
    <definedName name="page20">#REF!</definedName>
    <definedName name="page21" localSheetId="22">#REF!</definedName>
    <definedName name="page21" localSheetId="31">#REF!</definedName>
    <definedName name="page21" localSheetId="32">#REF!</definedName>
    <definedName name="page21" localSheetId="42">#REF!</definedName>
    <definedName name="page21" localSheetId="46">#REF!</definedName>
    <definedName name="page21" localSheetId="59">#REF!</definedName>
    <definedName name="page21">#REF!</definedName>
    <definedName name="page22" localSheetId="22">#REF!</definedName>
    <definedName name="page22" localSheetId="31">#REF!</definedName>
    <definedName name="page22" localSheetId="32">#REF!</definedName>
    <definedName name="page22" localSheetId="42">#REF!</definedName>
    <definedName name="page22" localSheetId="46">#REF!</definedName>
    <definedName name="page22" localSheetId="59">#REF!</definedName>
    <definedName name="page22">#REF!</definedName>
    <definedName name="page23" localSheetId="22">#REF!</definedName>
    <definedName name="page23" localSheetId="31">#REF!</definedName>
    <definedName name="page23" localSheetId="32">#REF!</definedName>
    <definedName name="page23" localSheetId="42">#REF!</definedName>
    <definedName name="page23" localSheetId="46">#REF!</definedName>
    <definedName name="page23" localSheetId="59">#REF!</definedName>
    <definedName name="page23">#REF!</definedName>
    <definedName name="page24" localSheetId="22">#REF!</definedName>
    <definedName name="page24" localSheetId="31">#REF!</definedName>
    <definedName name="page24" localSheetId="32">#REF!</definedName>
    <definedName name="page24" localSheetId="42">#REF!</definedName>
    <definedName name="page24" localSheetId="46">#REF!</definedName>
    <definedName name="page24" localSheetId="59">#REF!</definedName>
    <definedName name="page24">#REF!</definedName>
    <definedName name="page25" localSheetId="22">#REF!</definedName>
    <definedName name="page25" localSheetId="31">#REF!</definedName>
    <definedName name="page25" localSheetId="32">#REF!</definedName>
    <definedName name="page25" localSheetId="42">#REF!</definedName>
    <definedName name="page25" localSheetId="46">#REF!</definedName>
    <definedName name="page25" localSheetId="59">#REF!</definedName>
    <definedName name="page25">#REF!</definedName>
    <definedName name="page26" localSheetId="22">#REF!</definedName>
    <definedName name="page26" localSheetId="31">#REF!</definedName>
    <definedName name="page26" localSheetId="32">#REF!</definedName>
    <definedName name="page26" localSheetId="42">#REF!</definedName>
    <definedName name="page26" localSheetId="46">#REF!</definedName>
    <definedName name="page26" localSheetId="59">#REF!</definedName>
    <definedName name="page26">#REF!</definedName>
    <definedName name="page27" localSheetId="22">#REF!</definedName>
    <definedName name="page27" localSheetId="31">#REF!</definedName>
    <definedName name="page27" localSheetId="32">#REF!</definedName>
    <definedName name="page27" localSheetId="42">#REF!</definedName>
    <definedName name="page27" localSheetId="46">#REF!</definedName>
    <definedName name="page27" localSheetId="59">#REF!</definedName>
    <definedName name="page27">#REF!</definedName>
    <definedName name="page28" localSheetId="22">#REF!</definedName>
    <definedName name="page28" localSheetId="31">#REF!</definedName>
    <definedName name="page28" localSheetId="32">#REF!</definedName>
    <definedName name="page28" localSheetId="42">#REF!</definedName>
    <definedName name="page28" localSheetId="46">#REF!</definedName>
    <definedName name="page28" localSheetId="59">#REF!</definedName>
    <definedName name="page28">#REF!</definedName>
    <definedName name="page29" localSheetId="22">#REF!</definedName>
    <definedName name="page29" localSheetId="31">#REF!</definedName>
    <definedName name="page29" localSheetId="32">#REF!</definedName>
    <definedName name="page29" localSheetId="42">#REF!</definedName>
    <definedName name="page29" localSheetId="46">#REF!</definedName>
    <definedName name="page29" localSheetId="59">#REF!</definedName>
    <definedName name="page29">#REF!</definedName>
    <definedName name="page3" localSheetId="22">#REF!</definedName>
    <definedName name="page3" localSheetId="31">#REF!</definedName>
    <definedName name="page3" localSheetId="32">#REF!</definedName>
    <definedName name="page3" localSheetId="42">#REF!</definedName>
    <definedName name="page3" localSheetId="46">#REF!</definedName>
    <definedName name="page3" localSheetId="59">#REF!</definedName>
    <definedName name="page3">#REF!</definedName>
    <definedName name="page30" localSheetId="22">#REF!</definedName>
    <definedName name="page30" localSheetId="31">#REF!</definedName>
    <definedName name="page30" localSheetId="32">#REF!</definedName>
    <definedName name="page30" localSheetId="42">#REF!</definedName>
    <definedName name="page30" localSheetId="46">#REF!</definedName>
    <definedName name="page30" localSheetId="59">#REF!</definedName>
    <definedName name="page30">#REF!</definedName>
    <definedName name="page31" localSheetId="22">#REF!</definedName>
    <definedName name="page31" localSheetId="31">#REF!</definedName>
    <definedName name="page31" localSheetId="32">#REF!</definedName>
    <definedName name="page31" localSheetId="42">#REF!</definedName>
    <definedName name="page31" localSheetId="46">#REF!</definedName>
    <definedName name="page31" localSheetId="59">#REF!</definedName>
    <definedName name="page31">#REF!</definedName>
    <definedName name="page32" localSheetId="22">#REF!</definedName>
    <definedName name="page32" localSheetId="31">#REF!</definedName>
    <definedName name="page32" localSheetId="32">#REF!</definedName>
    <definedName name="page32" localSheetId="42">#REF!</definedName>
    <definedName name="page32" localSheetId="46">#REF!</definedName>
    <definedName name="page32" localSheetId="59">#REF!</definedName>
    <definedName name="page32">#REF!</definedName>
    <definedName name="page33" localSheetId="22">#REF!</definedName>
    <definedName name="page33" localSheetId="31">#REF!</definedName>
    <definedName name="page33" localSheetId="32">#REF!</definedName>
    <definedName name="page33" localSheetId="42">#REF!</definedName>
    <definedName name="page33" localSheetId="46">#REF!</definedName>
    <definedName name="page33" localSheetId="59">#REF!</definedName>
    <definedName name="page33">#REF!</definedName>
    <definedName name="page34" localSheetId="22">#REF!</definedName>
    <definedName name="page34" localSheetId="31">#REF!</definedName>
    <definedName name="page34" localSheetId="32">#REF!</definedName>
    <definedName name="page34" localSheetId="42">#REF!</definedName>
    <definedName name="page34" localSheetId="46">#REF!</definedName>
    <definedName name="page34" localSheetId="59">#REF!</definedName>
    <definedName name="page34">#REF!</definedName>
    <definedName name="page35" localSheetId="22">#REF!</definedName>
    <definedName name="page35" localSheetId="31">#REF!</definedName>
    <definedName name="page35" localSheetId="32">#REF!</definedName>
    <definedName name="page35" localSheetId="42">#REF!</definedName>
    <definedName name="page35" localSheetId="46">#REF!</definedName>
    <definedName name="page35" localSheetId="59">#REF!</definedName>
    <definedName name="page35">#REF!</definedName>
    <definedName name="page36" localSheetId="22">#REF!</definedName>
    <definedName name="page36" localSheetId="31">#REF!</definedName>
    <definedName name="page36" localSheetId="32">#REF!</definedName>
    <definedName name="page36" localSheetId="42">#REF!</definedName>
    <definedName name="page36" localSheetId="46">#REF!</definedName>
    <definedName name="page36" localSheetId="59">#REF!</definedName>
    <definedName name="page36">#REF!</definedName>
    <definedName name="page37" localSheetId="22">#REF!</definedName>
    <definedName name="page37" localSheetId="31">#REF!</definedName>
    <definedName name="page37" localSheetId="32">#REF!</definedName>
    <definedName name="page37" localSheetId="42">#REF!</definedName>
    <definedName name="page37" localSheetId="46">#REF!</definedName>
    <definedName name="page37" localSheetId="59">#REF!</definedName>
    <definedName name="page37">#REF!</definedName>
    <definedName name="page38" localSheetId="22">#REF!</definedName>
    <definedName name="page38" localSheetId="31">#REF!</definedName>
    <definedName name="page38" localSheetId="32">#REF!</definedName>
    <definedName name="page38" localSheetId="42">#REF!</definedName>
    <definedName name="page38" localSheetId="46">#REF!</definedName>
    <definedName name="page38" localSheetId="59">#REF!</definedName>
    <definedName name="page38">#REF!</definedName>
    <definedName name="page39" localSheetId="22">#REF!</definedName>
    <definedName name="page39" localSheetId="31">#REF!</definedName>
    <definedName name="page39" localSheetId="32">#REF!</definedName>
    <definedName name="page39" localSheetId="42">#REF!</definedName>
    <definedName name="page39" localSheetId="46">#REF!</definedName>
    <definedName name="page39" localSheetId="59">#REF!</definedName>
    <definedName name="page39">#REF!</definedName>
    <definedName name="page4" localSheetId="22">#REF!</definedName>
    <definedName name="page4" localSheetId="31">#REF!</definedName>
    <definedName name="page4" localSheetId="32">#REF!</definedName>
    <definedName name="page4" localSheetId="42">#REF!</definedName>
    <definedName name="page4" localSheetId="46">#REF!</definedName>
    <definedName name="page4" localSheetId="59">#REF!</definedName>
    <definedName name="page4">#REF!</definedName>
    <definedName name="page40" localSheetId="22">#REF!</definedName>
    <definedName name="page40" localSheetId="31">#REF!</definedName>
    <definedName name="page40" localSheetId="32">#REF!</definedName>
    <definedName name="page40" localSheetId="42">#REF!</definedName>
    <definedName name="page40" localSheetId="46">#REF!</definedName>
    <definedName name="page40" localSheetId="59">#REF!</definedName>
    <definedName name="page40">#REF!</definedName>
    <definedName name="page41" localSheetId="22">#REF!</definedName>
    <definedName name="page41" localSheetId="31">#REF!</definedName>
    <definedName name="page41" localSheetId="32">#REF!</definedName>
    <definedName name="page41" localSheetId="42">#REF!</definedName>
    <definedName name="page41" localSheetId="46">#REF!</definedName>
    <definedName name="page41" localSheetId="59">#REF!</definedName>
    <definedName name="page41">#REF!</definedName>
    <definedName name="page42" localSheetId="22">#REF!</definedName>
    <definedName name="page42" localSheetId="31">#REF!</definedName>
    <definedName name="page42" localSheetId="32">#REF!</definedName>
    <definedName name="page42" localSheetId="42">#REF!</definedName>
    <definedName name="page42" localSheetId="46">#REF!</definedName>
    <definedName name="page42" localSheetId="59">#REF!</definedName>
    <definedName name="page42">#REF!</definedName>
    <definedName name="PAGE4DUMP" localSheetId="22">#REF!</definedName>
    <definedName name="PAGE4DUMP" localSheetId="31">#REF!</definedName>
    <definedName name="PAGE4DUMP" localSheetId="32">#REF!</definedName>
    <definedName name="PAGE4DUMP" localSheetId="42">#REF!</definedName>
    <definedName name="PAGE4DUMP" localSheetId="46">#REF!</definedName>
    <definedName name="PAGE4DUMP" localSheetId="59">#REF!</definedName>
    <definedName name="PAGE4DUMP">#REF!</definedName>
    <definedName name="page5" localSheetId="22">#REF!</definedName>
    <definedName name="page5" localSheetId="31">#REF!</definedName>
    <definedName name="page5" localSheetId="32">#REF!</definedName>
    <definedName name="page5" localSheetId="42">#REF!</definedName>
    <definedName name="page5" localSheetId="46">#REF!</definedName>
    <definedName name="page5" localSheetId="59">#REF!</definedName>
    <definedName name="page5">#REF!</definedName>
    <definedName name="PAGE5A" localSheetId="59">#REF!</definedName>
    <definedName name="PAGE5A">#REF!</definedName>
    <definedName name="page6" localSheetId="22">#REF!</definedName>
    <definedName name="page6" localSheetId="31">#REF!</definedName>
    <definedName name="page6" localSheetId="32">#REF!</definedName>
    <definedName name="page6" localSheetId="42">#REF!</definedName>
    <definedName name="page6" localSheetId="46">#REF!</definedName>
    <definedName name="page6" localSheetId="59">#REF!</definedName>
    <definedName name="page6">#REF!</definedName>
    <definedName name="PAGE6OF7DUMP" localSheetId="22">#REF!</definedName>
    <definedName name="PAGE6OF7DUMP" localSheetId="31">#REF!</definedName>
    <definedName name="PAGE6OF7DUMP" localSheetId="32">#REF!</definedName>
    <definedName name="PAGE6OF7DUMP" localSheetId="42">#REF!</definedName>
    <definedName name="PAGE6OF7DUMP" localSheetId="46">#REF!</definedName>
    <definedName name="PAGE6OF7DUMP" localSheetId="59">#REF!</definedName>
    <definedName name="PAGE6OF7DUMP">#REF!</definedName>
    <definedName name="page7" localSheetId="22">#REF!</definedName>
    <definedName name="page7" localSheetId="31">#REF!</definedName>
    <definedName name="page7" localSheetId="32">#REF!</definedName>
    <definedName name="page7" localSheetId="42">#REF!</definedName>
    <definedName name="page7" localSheetId="46">#REF!</definedName>
    <definedName name="page7" localSheetId="59">#REF!</definedName>
    <definedName name="page7">#REF!</definedName>
    <definedName name="PAGE7DUMP" localSheetId="22">#REF!</definedName>
    <definedName name="PAGE7DUMP" localSheetId="31">#REF!</definedName>
    <definedName name="PAGE7DUMP" localSheetId="32">#REF!</definedName>
    <definedName name="PAGE7DUMP" localSheetId="42">#REF!</definedName>
    <definedName name="PAGE7DUMP" localSheetId="46">#REF!</definedName>
    <definedName name="PAGE7DUMP" localSheetId="59">#REF!</definedName>
    <definedName name="PAGE7DUMP">#REF!</definedName>
    <definedName name="PAGE7OF7DUMP" localSheetId="22">#REF!</definedName>
    <definedName name="PAGE7OF7DUMP" localSheetId="31">#REF!</definedName>
    <definedName name="PAGE7OF7DUMP" localSheetId="32">#REF!</definedName>
    <definedName name="PAGE7OF7DUMP" localSheetId="42">#REF!</definedName>
    <definedName name="PAGE7OF7DUMP" localSheetId="46">#REF!</definedName>
    <definedName name="PAGE7OF7DUMP" localSheetId="59">#REF!</definedName>
    <definedName name="PAGE7OF7DUMP">#REF!</definedName>
    <definedName name="page8" localSheetId="22">#REF!</definedName>
    <definedName name="page8" localSheetId="31">#REF!</definedName>
    <definedName name="page8" localSheetId="32">#REF!</definedName>
    <definedName name="page8" localSheetId="42">#REF!</definedName>
    <definedName name="page8" localSheetId="46">#REF!</definedName>
    <definedName name="page8" localSheetId="59">#REF!</definedName>
    <definedName name="page8">#REF!</definedName>
    <definedName name="PAGE8A" localSheetId="59">#REF!</definedName>
    <definedName name="PAGE8A">#REF!</definedName>
    <definedName name="page9" localSheetId="22">#REF!</definedName>
    <definedName name="page9" localSheetId="31">#REF!</definedName>
    <definedName name="page9" localSheetId="32">#REF!</definedName>
    <definedName name="page9" localSheetId="42">#REF!</definedName>
    <definedName name="page9" localSheetId="46">#REF!</definedName>
    <definedName name="page9" localSheetId="59">#REF!</definedName>
    <definedName name="page9">#REF!</definedName>
    <definedName name="PAGE9A" localSheetId="59">#REF!</definedName>
    <definedName name="PAGE9A">#REF!</definedName>
    <definedName name="pageg" localSheetId="59">#REF!</definedName>
    <definedName name="pageg">#REF!</definedName>
    <definedName name="PageI1" localSheetId="59">#REF!</definedName>
    <definedName name="PageI1">#REF!</definedName>
    <definedName name="PageI2" localSheetId="59">#REF!</definedName>
    <definedName name="PageI2">#REF!</definedName>
    <definedName name="PageI3" localSheetId="59">#REF!</definedName>
    <definedName name="PageI3">#REF!</definedName>
    <definedName name="PageI4" localSheetId="59">#REF!</definedName>
    <definedName name="PageI4">#REF!</definedName>
    <definedName name="PageI5" localSheetId="59">#REF!</definedName>
    <definedName name="PageI5">#REF!</definedName>
    <definedName name="PAPER_BASIS">'[66]Basis Data 03312008'!$D$2:$D$4888</definedName>
    <definedName name="PC10A" localSheetId="22">#REF!</definedName>
    <definedName name="PC10A" localSheetId="31">#REF!</definedName>
    <definedName name="PC10A" localSheetId="32">#REF!</definedName>
    <definedName name="PC10A" localSheetId="42">#REF!</definedName>
    <definedName name="PC10A" localSheetId="46">#REF!</definedName>
    <definedName name="PC10A" localSheetId="59">#REF!</definedName>
    <definedName name="PC10A">#REF!</definedName>
    <definedName name="PC10B" localSheetId="22">#REF!</definedName>
    <definedName name="PC10B" localSheetId="31">#REF!</definedName>
    <definedName name="PC10B" localSheetId="32">#REF!</definedName>
    <definedName name="PC10B" localSheetId="42">#REF!</definedName>
    <definedName name="PC10B" localSheetId="46">#REF!</definedName>
    <definedName name="PC10B" localSheetId="59">#REF!</definedName>
    <definedName name="PC10B">#REF!</definedName>
    <definedName name="PC11A" localSheetId="22">#REF!</definedName>
    <definedName name="PC11A" localSheetId="31">#REF!</definedName>
    <definedName name="PC11A" localSheetId="32">#REF!</definedName>
    <definedName name="PC11A" localSheetId="42">#REF!</definedName>
    <definedName name="PC11A" localSheetId="46">#REF!</definedName>
    <definedName name="PC11A" localSheetId="59">#REF!</definedName>
    <definedName name="PC11A">#REF!</definedName>
    <definedName name="PC11B" localSheetId="22">#REF!</definedName>
    <definedName name="PC11B" localSheetId="31">#REF!</definedName>
    <definedName name="PC11B" localSheetId="32">#REF!</definedName>
    <definedName name="PC11B" localSheetId="42">#REF!</definedName>
    <definedName name="PC11B" localSheetId="46">#REF!</definedName>
    <definedName name="PC11B" localSheetId="59">#REF!</definedName>
    <definedName name="PC11B">#REF!</definedName>
    <definedName name="PC12A" localSheetId="22">#REF!</definedName>
    <definedName name="PC12A" localSheetId="31">#REF!</definedName>
    <definedName name="PC12A" localSheetId="32">#REF!</definedName>
    <definedName name="PC12A" localSheetId="42">#REF!</definedName>
    <definedName name="PC12A" localSheetId="46">#REF!</definedName>
    <definedName name="PC12A" localSheetId="59">#REF!</definedName>
    <definedName name="PC12A">#REF!</definedName>
    <definedName name="PC12B" localSheetId="22">#REF!</definedName>
    <definedName name="PC12B" localSheetId="31">#REF!</definedName>
    <definedName name="PC12B" localSheetId="32">#REF!</definedName>
    <definedName name="PC12B" localSheetId="42">#REF!</definedName>
    <definedName name="PC12B" localSheetId="46">#REF!</definedName>
    <definedName name="PC12B" localSheetId="59">#REF!</definedName>
    <definedName name="PC12B">#REF!</definedName>
    <definedName name="PC1A" localSheetId="22">#REF!</definedName>
    <definedName name="PC1A" localSheetId="31">#REF!</definedName>
    <definedName name="PC1A" localSheetId="32">#REF!</definedName>
    <definedName name="PC1A" localSheetId="42">#REF!</definedName>
    <definedName name="PC1A" localSheetId="46">#REF!</definedName>
    <definedName name="PC1A" localSheetId="59">#REF!</definedName>
    <definedName name="PC1A">#REF!</definedName>
    <definedName name="PC1B" localSheetId="22">#REF!</definedName>
    <definedName name="PC1B" localSheetId="31">#REF!</definedName>
    <definedName name="PC1B" localSheetId="32">#REF!</definedName>
    <definedName name="PC1B" localSheetId="42">#REF!</definedName>
    <definedName name="PC1B" localSheetId="46">#REF!</definedName>
    <definedName name="PC1B" localSheetId="59">#REF!</definedName>
    <definedName name="PC1B">#REF!</definedName>
    <definedName name="PC2A" localSheetId="22">#REF!</definedName>
    <definedName name="PC2A" localSheetId="31">#REF!</definedName>
    <definedName name="PC2A" localSheetId="32">#REF!</definedName>
    <definedName name="PC2A" localSheetId="42">#REF!</definedName>
    <definedName name="PC2A" localSheetId="46">#REF!</definedName>
    <definedName name="PC2A" localSheetId="59">#REF!</definedName>
    <definedName name="PC2A">#REF!</definedName>
    <definedName name="PC2B" localSheetId="22">#REF!</definedName>
    <definedName name="PC2B" localSheetId="31">#REF!</definedName>
    <definedName name="PC2B" localSheetId="32">#REF!</definedName>
    <definedName name="PC2B" localSheetId="42">#REF!</definedName>
    <definedName name="PC2B" localSheetId="46">#REF!</definedName>
    <definedName name="PC2B" localSheetId="59">#REF!</definedName>
    <definedName name="PC2B">#REF!</definedName>
    <definedName name="PC3A" localSheetId="22">#REF!</definedName>
    <definedName name="PC3A" localSheetId="31">#REF!</definedName>
    <definedName name="PC3A" localSheetId="32">#REF!</definedName>
    <definedName name="PC3A" localSheetId="42">#REF!</definedName>
    <definedName name="PC3A" localSheetId="46">#REF!</definedName>
    <definedName name="PC3A" localSheetId="59">#REF!</definedName>
    <definedName name="PC3A">#REF!</definedName>
    <definedName name="PC3B" localSheetId="22">#REF!</definedName>
    <definedName name="PC3B" localSheetId="31">#REF!</definedName>
    <definedName name="PC3B" localSheetId="32">#REF!</definedName>
    <definedName name="PC3B" localSheetId="42">#REF!</definedName>
    <definedName name="PC3B" localSheetId="46">#REF!</definedName>
    <definedName name="PC3B" localSheetId="59">#REF!</definedName>
    <definedName name="PC3B">#REF!</definedName>
    <definedName name="PC4A" localSheetId="22">#REF!</definedName>
    <definedName name="PC4A" localSheetId="31">#REF!</definedName>
    <definedName name="PC4A" localSheetId="32">#REF!</definedName>
    <definedName name="PC4A" localSheetId="42">#REF!</definedName>
    <definedName name="PC4A" localSheetId="46">#REF!</definedName>
    <definedName name="PC4A" localSheetId="59">#REF!</definedName>
    <definedName name="PC4A">#REF!</definedName>
    <definedName name="PC4B" localSheetId="22">#REF!</definedName>
    <definedName name="PC4B" localSheetId="31">#REF!</definedName>
    <definedName name="PC4B" localSheetId="32">#REF!</definedName>
    <definedName name="PC4B" localSheetId="42">#REF!</definedName>
    <definedName name="PC4B" localSheetId="46">#REF!</definedName>
    <definedName name="PC4B" localSheetId="59">#REF!</definedName>
    <definedName name="PC4B">#REF!</definedName>
    <definedName name="PC5A" localSheetId="22">#REF!</definedName>
    <definedName name="PC5A" localSheetId="31">#REF!</definedName>
    <definedName name="PC5A" localSheetId="32">#REF!</definedName>
    <definedName name="PC5A" localSheetId="42">#REF!</definedName>
    <definedName name="PC5A" localSheetId="46">#REF!</definedName>
    <definedName name="PC5A" localSheetId="59">#REF!</definedName>
    <definedName name="PC5A">#REF!</definedName>
    <definedName name="PC5B" localSheetId="22">#REF!</definedName>
    <definedName name="PC5B" localSheetId="31">#REF!</definedName>
    <definedName name="PC5B" localSheetId="32">#REF!</definedName>
    <definedName name="PC5B" localSheetId="42">#REF!</definedName>
    <definedName name="PC5B" localSheetId="46">#REF!</definedName>
    <definedName name="PC5B" localSheetId="59">#REF!</definedName>
    <definedName name="PC5B">#REF!</definedName>
    <definedName name="PC6A" localSheetId="22">#REF!</definedName>
    <definedName name="PC6A" localSheetId="31">#REF!</definedName>
    <definedName name="PC6A" localSheetId="32">#REF!</definedName>
    <definedName name="PC6A" localSheetId="42">#REF!</definedName>
    <definedName name="PC6A" localSheetId="46">#REF!</definedName>
    <definedName name="PC6A" localSheetId="59">#REF!</definedName>
    <definedName name="PC6A">#REF!</definedName>
    <definedName name="PC6B" localSheetId="22">#REF!</definedName>
    <definedName name="PC6B" localSheetId="31">#REF!</definedName>
    <definedName name="PC6B" localSheetId="32">#REF!</definedName>
    <definedName name="PC6B" localSheetId="42">#REF!</definedName>
    <definedName name="PC6B" localSheetId="46">#REF!</definedName>
    <definedName name="PC6B" localSheetId="59">#REF!</definedName>
    <definedName name="PC6B">#REF!</definedName>
    <definedName name="PC7A" localSheetId="22">#REF!</definedName>
    <definedName name="PC7A" localSheetId="31">#REF!</definedName>
    <definedName name="PC7A" localSheetId="32">#REF!</definedName>
    <definedName name="PC7A" localSheetId="42">#REF!</definedName>
    <definedName name="PC7A" localSheetId="46">#REF!</definedName>
    <definedName name="PC7A" localSheetId="59">#REF!</definedName>
    <definedName name="PC7A">#REF!</definedName>
    <definedName name="PC7B" localSheetId="22">#REF!</definedName>
    <definedName name="PC7B" localSheetId="31">#REF!</definedName>
    <definedName name="PC7B" localSheetId="32">#REF!</definedName>
    <definedName name="PC7B" localSheetId="42">#REF!</definedName>
    <definedName name="PC7B" localSheetId="46">#REF!</definedName>
    <definedName name="PC7B" localSheetId="59">#REF!</definedName>
    <definedName name="PC7B">#REF!</definedName>
    <definedName name="PC8A" localSheetId="22">#REF!</definedName>
    <definedName name="PC8A" localSheetId="31">#REF!</definedName>
    <definedName name="PC8A" localSheetId="32">#REF!</definedName>
    <definedName name="PC8A" localSheetId="42">#REF!</definedName>
    <definedName name="PC8A" localSheetId="46">#REF!</definedName>
    <definedName name="PC8A" localSheetId="59">#REF!</definedName>
    <definedName name="PC8A">#REF!</definedName>
    <definedName name="PC8B" localSheetId="22">#REF!</definedName>
    <definedName name="PC8B" localSheetId="31">#REF!</definedName>
    <definedName name="PC8B" localSheetId="32">#REF!</definedName>
    <definedName name="PC8B" localSheetId="42">#REF!</definedName>
    <definedName name="PC8B" localSheetId="46">#REF!</definedName>
    <definedName name="PC8B" localSheetId="59">#REF!</definedName>
    <definedName name="PC8B">#REF!</definedName>
    <definedName name="PC9A" localSheetId="22">#REF!</definedName>
    <definedName name="PC9A" localSheetId="31">#REF!</definedName>
    <definedName name="PC9A" localSheetId="32">#REF!</definedName>
    <definedName name="PC9A" localSheetId="42">#REF!</definedName>
    <definedName name="PC9A" localSheetId="46">#REF!</definedName>
    <definedName name="PC9A" localSheetId="59">#REF!</definedName>
    <definedName name="PC9A">#REF!</definedName>
    <definedName name="PC9B" localSheetId="22">#REF!</definedName>
    <definedName name="PC9B" localSheetId="31">#REF!</definedName>
    <definedName name="PC9B" localSheetId="32">#REF!</definedName>
    <definedName name="PC9B" localSheetId="42">#REF!</definedName>
    <definedName name="PC9B" localSheetId="46">#REF!</definedName>
    <definedName name="PC9B" localSheetId="59">#REF!</definedName>
    <definedName name="PC9B">#REF!</definedName>
    <definedName name="pdate1base" localSheetId="59">#REF!</definedName>
    <definedName name="pdate1base">#REF!</definedName>
    <definedName name="pdate1contract" localSheetId="59">#REF!</definedName>
    <definedName name="pdate1contract">#REF!</definedName>
    <definedName name="pdate1posting" localSheetId="59">#REF!</definedName>
    <definedName name="pdate1posting">#REF!</definedName>
    <definedName name="pdate3base" localSheetId="59">#REF!</definedName>
    <definedName name="pdate3base">#REF!</definedName>
    <definedName name="pdate3contract" localSheetId="59">#REF!</definedName>
    <definedName name="pdate3contract">#REF!</definedName>
    <definedName name="pdate3posting" localSheetId="59">#REF!</definedName>
    <definedName name="pdate3posting">#REF!</definedName>
    <definedName name="pdate7base" localSheetId="59">#REF!</definedName>
    <definedName name="pdate7base">#REF!</definedName>
    <definedName name="pdate7contract" localSheetId="59">#REF!</definedName>
    <definedName name="pdate7contract">#REF!</definedName>
    <definedName name="pdate7posting" localSheetId="59">#REF!</definedName>
    <definedName name="pdate7posting">#REF!</definedName>
    <definedName name="PdateBargeIC" localSheetId="59">#REF!</definedName>
    <definedName name="PdateBargeIC">#REF!</definedName>
    <definedName name="PdateBargeKero" localSheetId="59">#REF!</definedName>
    <definedName name="PdateBargeKero">#REF!</definedName>
    <definedName name="PdateIgnition" localSheetId="59">#REF!</definedName>
    <definedName name="PdateIgnition">#REF!</definedName>
    <definedName name="PdateTruckIC" localSheetId="59">#REF!</definedName>
    <definedName name="PdateTruckIC">#REF!</definedName>
    <definedName name="PdateTruckKero" localSheetId="59">#REF!</definedName>
    <definedName name="PdateTruckKero">#REF!</definedName>
    <definedName name="PdateTruckTaxIC" localSheetId="59">#REF!</definedName>
    <definedName name="PdateTruckTaxIC">#REF!</definedName>
    <definedName name="PdateTruckTaxKero" localSheetId="59">#REF!</definedName>
    <definedName name="PdateTruckTaxKero">#REF!</definedName>
    <definedName name="Peachtree" localSheetId="22">#REF!</definedName>
    <definedName name="Peachtree" localSheetId="31">#REF!</definedName>
    <definedName name="Peachtree" localSheetId="32">#REF!</definedName>
    <definedName name="Peachtree" localSheetId="42">#REF!</definedName>
    <definedName name="Peachtree" localSheetId="46">#REF!</definedName>
    <definedName name="Peachtree" localSheetId="59">#REF!</definedName>
    <definedName name="Peachtree">#REF!</definedName>
    <definedName name="PeakAdjs">[91]PeakDay!$A$14:$C$79</definedName>
    <definedName name="PeakAdjs_LI">[108]PeakDay!$L$14:$O$79</definedName>
    <definedName name="PER" localSheetId="22">#REF!</definedName>
    <definedName name="PER" localSheetId="31">#REF!</definedName>
    <definedName name="PER" localSheetId="32">#REF!</definedName>
    <definedName name="PER" localSheetId="42">#REF!</definedName>
    <definedName name="PER" localSheetId="46">#REF!</definedName>
    <definedName name="PER" localSheetId="59">#REF!</definedName>
    <definedName name="PER">#REF!</definedName>
    <definedName name="PER10A" localSheetId="22">#REF!</definedName>
    <definedName name="PER10A" localSheetId="31">#REF!</definedName>
    <definedName name="PER10A" localSheetId="32">#REF!</definedName>
    <definedName name="PER10A" localSheetId="42">#REF!</definedName>
    <definedName name="PER10A" localSheetId="46">#REF!</definedName>
    <definedName name="PER10A" localSheetId="59">#REF!</definedName>
    <definedName name="PER10A">#REF!</definedName>
    <definedName name="PER10B" localSheetId="22">#REF!</definedName>
    <definedName name="PER10B" localSheetId="31">#REF!</definedName>
    <definedName name="PER10B" localSheetId="32">#REF!</definedName>
    <definedName name="PER10B" localSheetId="42">#REF!</definedName>
    <definedName name="PER10B" localSheetId="46">#REF!</definedName>
    <definedName name="PER10B" localSheetId="59">#REF!</definedName>
    <definedName name="PER10B">#REF!</definedName>
    <definedName name="PER11A" localSheetId="22">#REF!</definedName>
    <definedName name="PER11A" localSheetId="31">#REF!</definedName>
    <definedName name="PER11A" localSheetId="32">#REF!</definedName>
    <definedName name="PER11A" localSheetId="42">#REF!</definedName>
    <definedName name="PER11A" localSheetId="46">#REF!</definedName>
    <definedName name="PER11A" localSheetId="59">#REF!</definedName>
    <definedName name="PER11A">#REF!</definedName>
    <definedName name="PER11B" localSheetId="22">#REF!</definedName>
    <definedName name="PER11B" localSheetId="31">#REF!</definedName>
    <definedName name="PER11B" localSheetId="32">#REF!</definedName>
    <definedName name="PER11B" localSheetId="42">#REF!</definedName>
    <definedName name="PER11B" localSheetId="46">#REF!</definedName>
    <definedName name="PER11B" localSheetId="59">#REF!</definedName>
    <definedName name="PER11B">#REF!</definedName>
    <definedName name="PER12A" localSheetId="22">#REF!</definedName>
    <definedName name="PER12A" localSheetId="31">#REF!</definedName>
    <definedName name="PER12A" localSheetId="32">#REF!</definedName>
    <definedName name="PER12A" localSheetId="42">#REF!</definedName>
    <definedName name="PER12A" localSheetId="46">#REF!</definedName>
    <definedName name="PER12A" localSheetId="59">#REF!</definedName>
    <definedName name="PER12A">#REF!</definedName>
    <definedName name="PER12B" localSheetId="22">#REF!</definedName>
    <definedName name="PER12B" localSheetId="31">#REF!</definedName>
    <definedName name="PER12B" localSheetId="32">#REF!</definedName>
    <definedName name="PER12B" localSheetId="42">#REF!</definedName>
    <definedName name="PER12B" localSheetId="46">#REF!</definedName>
    <definedName name="PER12B" localSheetId="59">#REF!</definedName>
    <definedName name="PER12B">#REF!</definedName>
    <definedName name="PER1A" localSheetId="22">#REF!</definedName>
    <definedName name="PER1A" localSheetId="31">#REF!</definedName>
    <definedName name="PER1A" localSheetId="32">#REF!</definedName>
    <definedName name="PER1A" localSheetId="42">#REF!</definedName>
    <definedName name="PER1A" localSheetId="46">#REF!</definedName>
    <definedName name="PER1A" localSheetId="59">#REF!</definedName>
    <definedName name="PER1A">#REF!</definedName>
    <definedName name="PER1B" localSheetId="22">#REF!</definedName>
    <definedName name="PER1B" localSheetId="31">#REF!</definedName>
    <definedName name="PER1B" localSheetId="32">#REF!</definedName>
    <definedName name="PER1B" localSheetId="42">#REF!</definedName>
    <definedName name="PER1B" localSheetId="46">#REF!</definedName>
    <definedName name="PER1B" localSheetId="59">#REF!</definedName>
    <definedName name="PER1B">#REF!</definedName>
    <definedName name="PER2A" localSheetId="22">#REF!</definedName>
    <definedName name="PER2A" localSheetId="31">#REF!</definedName>
    <definedName name="PER2A" localSheetId="32">#REF!</definedName>
    <definedName name="PER2A" localSheetId="42">#REF!</definedName>
    <definedName name="PER2A" localSheetId="46">#REF!</definedName>
    <definedName name="PER2A" localSheetId="59">#REF!</definedName>
    <definedName name="PER2A">#REF!</definedName>
    <definedName name="PER2B" localSheetId="22">#REF!</definedName>
    <definedName name="PER2B" localSheetId="31">#REF!</definedName>
    <definedName name="PER2B" localSheetId="32">#REF!</definedName>
    <definedName name="PER2B" localSheetId="42">#REF!</definedName>
    <definedName name="PER2B" localSheetId="46">#REF!</definedName>
    <definedName name="PER2B" localSheetId="59">#REF!</definedName>
    <definedName name="PER2B">#REF!</definedName>
    <definedName name="PER3A" localSheetId="22">#REF!</definedName>
    <definedName name="PER3A" localSheetId="31">#REF!</definedName>
    <definedName name="PER3A" localSheetId="32">#REF!</definedName>
    <definedName name="PER3A" localSheetId="42">#REF!</definedName>
    <definedName name="PER3A" localSheetId="46">#REF!</definedName>
    <definedName name="PER3A" localSheetId="59">#REF!</definedName>
    <definedName name="PER3A">#REF!</definedName>
    <definedName name="PER3B" localSheetId="22">#REF!</definedName>
    <definedName name="PER3B" localSheetId="31">#REF!</definedName>
    <definedName name="PER3B" localSheetId="32">#REF!</definedName>
    <definedName name="PER3B" localSheetId="42">#REF!</definedName>
    <definedName name="PER3B" localSheetId="46">#REF!</definedName>
    <definedName name="PER3B" localSheetId="59">#REF!</definedName>
    <definedName name="PER3B">#REF!</definedName>
    <definedName name="PER4A" localSheetId="22">#REF!</definedName>
    <definedName name="PER4A" localSheetId="31">#REF!</definedName>
    <definedName name="PER4A" localSheetId="32">#REF!</definedName>
    <definedName name="PER4A" localSheetId="42">#REF!</definedName>
    <definedName name="PER4A" localSheetId="46">#REF!</definedName>
    <definedName name="PER4A" localSheetId="59">#REF!</definedName>
    <definedName name="PER4A">#REF!</definedName>
    <definedName name="PER4B" localSheetId="22">#REF!</definedName>
    <definedName name="PER4B" localSheetId="31">#REF!</definedName>
    <definedName name="PER4B" localSheetId="32">#REF!</definedName>
    <definedName name="PER4B" localSheetId="42">#REF!</definedName>
    <definedName name="PER4B" localSheetId="46">#REF!</definedName>
    <definedName name="PER4B" localSheetId="59">#REF!</definedName>
    <definedName name="PER4B">#REF!</definedName>
    <definedName name="PER5A" localSheetId="22">#REF!</definedName>
    <definedName name="PER5A" localSheetId="31">#REF!</definedName>
    <definedName name="PER5A" localSheetId="32">#REF!</definedName>
    <definedName name="PER5A" localSheetId="42">#REF!</definedName>
    <definedName name="PER5A" localSheetId="46">#REF!</definedName>
    <definedName name="PER5A" localSheetId="59">#REF!</definedName>
    <definedName name="PER5A">#REF!</definedName>
    <definedName name="PER5B" localSheetId="22">#REF!</definedName>
    <definedName name="PER5B" localSheetId="31">#REF!</definedName>
    <definedName name="PER5B" localSheetId="32">#REF!</definedName>
    <definedName name="PER5B" localSheetId="42">#REF!</definedName>
    <definedName name="PER5B" localSheetId="46">#REF!</definedName>
    <definedName name="PER5B" localSheetId="59">#REF!</definedName>
    <definedName name="PER5B">#REF!</definedName>
    <definedName name="PER6A" localSheetId="22">#REF!</definedName>
    <definedName name="PER6A" localSheetId="31">#REF!</definedName>
    <definedName name="PER6A" localSheetId="32">#REF!</definedName>
    <definedName name="PER6A" localSheetId="42">#REF!</definedName>
    <definedName name="PER6A" localSheetId="46">#REF!</definedName>
    <definedName name="PER6A" localSheetId="59">#REF!</definedName>
    <definedName name="PER6A">#REF!</definedName>
    <definedName name="PER6B" localSheetId="22">#REF!</definedName>
    <definedName name="PER6B" localSheetId="31">#REF!</definedName>
    <definedName name="PER6B" localSheetId="32">#REF!</definedName>
    <definedName name="PER6B" localSheetId="42">#REF!</definedName>
    <definedName name="PER6B" localSheetId="46">#REF!</definedName>
    <definedName name="PER6B" localSheetId="59">#REF!</definedName>
    <definedName name="PER6B">#REF!</definedName>
    <definedName name="PER7A" localSheetId="22">#REF!</definedName>
    <definedName name="PER7A" localSheetId="31">#REF!</definedName>
    <definedName name="PER7A" localSheetId="32">#REF!</definedName>
    <definedName name="PER7A" localSheetId="42">#REF!</definedName>
    <definedName name="PER7A" localSheetId="46">#REF!</definedName>
    <definedName name="PER7A" localSheetId="59">#REF!</definedName>
    <definedName name="PER7A">#REF!</definedName>
    <definedName name="PER7B" localSheetId="22">#REF!</definedName>
    <definedName name="PER7B" localSheetId="31">#REF!</definedName>
    <definedName name="PER7B" localSheetId="32">#REF!</definedName>
    <definedName name="PER7B" localSheetId="42">#REF!</definedName>
    <definedName name="PER7B" localSheetId="46">#REF!</definedName>
    <definedName name="PER7B" localSheetId="59">#REF!</definedName>
    <definedName name="PER7B">#REF!</definedName>
    <definedName name="PER8A" localSheetId="22">#REF!</definedName>
    <definedName name="PER8A" localSheetId="31">#REF!</definedName>
    <definedName name="PER8A" localSheetId="32">#REF!</definedName>
    <definedName name="PER8A" localSheetId="42">#REF!</definedName>
    <definedName name="PER8A" localSheetId="46">#REF!</definedName>
    <definedName name="PER8A" localSheetId="59">#REF!</definedName>
    <definedName name="PER8A">#REF!</definedName>
    <definedName name="PER8B" localSheetId="22">#REF!</definedName>
    <definedName name="PER8B" localSheetId="31">#REF!</definedName>
    <definedName name="PER8B" localSheetId="32">#REF!</definedName>
    <definedName name="PER8B" localSheetId="42">#REF!</definedName>
    <definedName name="PER8B" localSheetId="46">#REF!</definedName>
    <definedName name="PER8B" localSheetId="59">#REF!</definedName>
    <definedName name="PER8B">#REF!</definedName>
    <definedName name="PER9A" localSheetId="22">#REF!</definedName>
    <definedName name="PER9A" localSheetId="31">#REF!</definedName>
    <definedName name="PER9A" localSheetId="32">#REF!</definedName>
    <definedName name="PER9A" localSheetId="42">#REF!</definedName>
    <definedName name="PER9A" localSheetId="46">#REF!</definedName>
    <definedName name="PER9A" localSheetId="59">#REF!</definedName>
    <definedName name="PER9A">#REF!</definedName>
    <definedName name="PER9B" localSheetId="22">#REF!</definedName>
    <definedName name="PER9B" localSheetId="31">#REF!</definedName>
    <definedName name="PER9B" localSheetId="32">#REF!</definedName>
    <definedName name="PER9B" localSheetId="42">#REF!</definedName>
    <definedName name="PER9B" localSheetId="46">#REF!</definedName>
    <definedName name="PER9B" localSheetId="59">#REF!</definedName>
    <definedName name="PER9B">#REF!</definedName>
    <definedName name="Period">[109]Start!$C$26</definedName>
    <definedName name="PeriodA">[110]Start!$C$26</definedName>
    <definedName name="PG24A" localSheetId="59">#REF!</definedName>
    <definedName name="PG24A">#REF!</definedName>
    <definedName name="PG25A" localSheetId="59">#REF!</definedName>
    <definedName name="PG25A">#REF!</definedName>
    <definedName name="PG7_8" localSheetId="59">#REF!</definedName>
    <definedName name="PG7_8">#REF!</definedName>
    <definedName name="PG85A" localSheetId="59">#REF!</definedName>
    <definedName name="PG85A">#REF!</definedName>
    <definedName name="PGS10_11" localSheetId="22">#REF!</definedName>
    <definedName name="PGS10_11" localSheetId="31">#REF!</definedName>
    <definedName name="PGS10_11" localSheetId="32">#REF!</definedName>
    <definedName name="PGS10_11" localSheetId="42">#REF!</definedName>
    <definedName name="PGS10_11" localSheetId="46">#REF!</definedName>
    <definedName name="PGS10_11" localSheetId="59">#REF!</definedName>
    <definedName name="PGS10_11">#REF!</definedName>
    <definedName name="PILGRIM" localSheetId="22">'[106]other plans'!#REF!</definedName>
    <definedName name="PILGRIM" localSheetId="31">'[106]other plans'!#REF!</definedName>
    <definedName name="PILGRIM" localSheetId="32">'[106]other plans'!#REF!</definedName>
    <definedName name="PILGRIM" localSheetId="42">'[106]other plans'!#REF!</definedName>
    <definedName name="PILGRIM" localSheetId="46">'[106]other plans'!#REF!</definedName>
    <definedName name="PILGRIM" localSheetId="59">'[106]other plans'!#REF!</definedName>
    <definedName name="PILGRIM">'[106]other plans'!#REF!</definedName>
    <definedName name="pipeline">[111]Data!$C$20:$C$32</definedName>
    <definedName name="PMPG10" localSheetId="22">'[15]10'!#REF!</definedName>
    <definedName name="PMPG10" localSheetId="31">'[15]10'!#REF!</definedName>
    <definedName name="PMPG10" localSheetId="32">'[15]10'!#REF!</definedName>
    <definedName name="PMPG10" localSheetId="42">'[15]10'!#REF!</definedName>
    <definedName name="PMPG10" localSheetId="46">'[15]10'!#REF!</definedName>
    <definedName name="PMPG10" localSheetId="59">'[15]10'!#REF!</definedName>
    <definedName name="PMPG10">'[15]10'!#REF!</definedName>
    <definedName name="PMPG12" localSheetId="59">'[24]12'!#REF!</definedName>
    <definedName name="PMPG12">'[24]12'!#REF!</definedName>
    <definedName name="PMPG18" localSheetId="59">'[24]18'!#REF!</definedName>
    <definedName name="PMPG18">'[24]18'!#REF!</definedName>
    <definedName name="PMPG19" localSheetId="22">'[15]19'!#REF!</definedName>
    <definedName name="PMPG19" localSheetId="31">'[15]19'!#REF!</definedName>
    <definedName name="PMPG19" localSheetId="32">'[15]19'!#REF!</definedName>
    <definedName name="PMPG19" localSheetId="42">'[15]19'!#REF!</definedName>
    <definedName name="PMPG19" localSheetId="46">'[15]19'!#REF!</definedName>
    <definedName name="PMPG19" localSheetId="59">'[15]19'!#REF!</definedName>
    <definedName name="PMPG19">'[15]19'!#REF!</definedName>
    <definedName name="PMPG24" localSheetId="22">'[15]24A'!#REF!</definedName>
    <definedName name="PMPG24" localSheetId="31">'[15]24A'!#REF!</definedName>
    <definedName name="PMPG24" localSheetId="32">'[15]24A'!#REF!</definedName>
    <definedName name="PMPG24" localSheetId="42">'[15]24A'!#REF!</definedName>
    <definedName name="PMPG24" localSheetId="46">'[15]24A'!#REF!</definedName>
    <definedName name="PMPG24" localSheetId="59">'[15]24A'!#REF!</definedName>
    <definedName name="PMPG24">'[15]24A'!#REF!</definedName>
    <definedName name="PMPG24A" localSheetId="59">#REF!</definedName>
    <definedName name="PMPG24A">#REF!</definedName>
    <definedName name="PMPG25" localSheetId="59">#REF!</definedName>
    <definedName name="PMPG25">#REF!</definedName>
    <definedName name="PMPG26" localSheetId="22">'[15]2627'!#REF!</definedName>
    <definedName name="PMPG26" localSheetId="31">'[15]2627'!#REF!</definedName>
    <definedName name="PMPG26" localSheetId="32">'[15]2627'!#REF!</definedName>
    <definedName name="PMPG26" localSheetId="42">'[15]2627'!#REF!</definedName>
    <definedName name="PMPG26" localSheetId="46">'[15]2627'!#REF!</definedName>
    <definedName name="PMPG26" localSheetId="59">'[15]2627'!#REF!</definedName>
    <definedName name="PMPG26">'[15]2627'!#REF!</definedName>
    <definedName name="PMPG27" localSheetId="22">'[15]2627'!#REF!</definedName>
    <definedName name="PMPG27" localSheetId="31">'[15]2627'!#REF!</definedName>
    <definedName name="PMPG27" localSheetId="32">'[15]2627'!#REF!</definedName>
    <definedName name="PMPG27" localSheetId="42">'[15]2627'!#REF!</definedName>
    <definedName name="PMPG27" localSheetId="46">'[15]2627'!#REF!</definedName>
    <definedName name="PMPG27" localSheetId="59">'[15]2627'!#REF!</definedName>
    <definedName name="PMPG27">'[15]2627'!#REF!</definedName>
    <definedName name="PMPG28" localSheetId="22">'[15]2829'!#REF!</definedName>
    <definedName name="PMPG28" localSheetId="31">'[15]2829'!#REF!</definedName>
    <definedName name="PMPG28" localSheetId="32">'[15]2829'!#REF!</definedName>
    <definedName name="PMPG28" localSheetId="42">'[15]2829'!#REF!</definedName>
    <definedName name="PMPG28" localSheetId="46">'[15]2829'!#REF!</definedName>
    <definedName name="PMPG28" localSheetId="59">'[15]2829'!#REF!</definedName>
    <definedName name="PMPG28">'[15]2829'!#REF!</definedName>
    <definedName name="PMPG29" localSheetId="22">'[15]2829'!#REF!</definedName>
    <definedName name="PMPG29" localSheetId="31">'[15]2829'!#REF!</definedName>
    <definedName name="PMPG29" localSheetId="32">'[15]2829'!#REF!</definedName>
    <definedName name="PMPG29" localSheetId="42">'[15]2829'!#REF!</definedName>
    <definedName name="PMPG29" localSheetId="46">'[15]2829'!#REF!</definedName>
    <definedName name="PMPG29" localSheetId="59">'[15]2829'!#REF!</definedName>
    <definedName name="PMPG29">'[15]2829'!#REF!</definedName>
    <definedName name="PMPG29.1" localSheetId="59">'[112]2829'!#REF!</definedName>
    <definedName name="PMPG29.1">'[112]2829'!#REF!</definedName>
    <definedName name="PMPG42" localSheetId="22">'[15]42'!#REF!</definedName>
    <definedName name="PMPG42" localSheetId="31">'[15]42'!#REF!</definedName>
    <definedName name="PMPG42" localSheetId="32">'[15]42'!#REF!</definedName>
    <definedName name="PMPG42" localSheetId="42">'[15]42'!#REF!</definedName>
    <definedName name="PMPG42" localSheetId="46">'[15]42'!#REF!</definedName>
    <definedName name="PMPG42" localSheetId="59">'[15]42'!#REF!</definedName>
    <definedName name="PMPG42">'[15]42'!#REF!</definedName>
    <definedName name="PMPG43" localSheetId="22">'[15]43'!#REF!</definedName>
    <definedName name="PMPG43" localSheetId="31">'[15]43'!#REF!</definedName>
    <definedName name="PMPG43" localSheetId="32">'[15]43'!#REF!</definedName>
    <definedName name="PMPG43" localSheetId="42">'[15]43'!#REF!</definedName>
    <definedName name="PMPG43" localSheetId="46">'[15]43'!#REF!</definedName>
    <definedName name="PMPG43" localSheetId="59">'[15]43'!#REF!</definedName>
    <definedName name="PMPG43">'[15]43'!#REF!</definedName>
    <definedName name="PMPG47" localSheetId="22">'[15]47'!#REF!</definedName>
    <definedName name="PMPG47" localSheetId="31">'[15]47'!#REF!</definedName>
    <definedName name="PMPG47" localSheetId="32">'[15]47'!#REF!</definedName>
    <definedName name="PMPG47" localSheetId="42">'[15]47'!#REF!</definedName>
    <definedName name="PMPG47" localSheetId="46">'[15]47'!#REF!</definedName>
    <definedName name="PMPG47" localSheetId="59">'[15]47'!#REF!</definedName>
    <definedName name="PMPG47">'[15]47'!#REF!</definedName>
    <definedName name="PMPG63" localSheetId="59">#REF!</definedName>
    <definedName name="PMPG63">#REF!</definedName>
    <definedName name="PMPG64" localSheetId="22">'[113]64'!#REF!</definedName>
    <definedName name="PMPG64" localSheetId="31">'[113]64'!#REF!</definedName>
    <definedName name="PMPG64" localSheetId="32">'[113]64'!#REF!</definedName>
    <definedName name="PMPG64" localSheetId="42">'[113]64'!#REF!</definedName>
    <definedName name="PMPG64" localSheetId="46">'[113]64'!#REF!</definedName>
    <definedName name="PMPG64" localSheetId="59">'[113]64'!#REF!</definedName>
    <definedName name="PMPG64">'[113]64'!#REF!</definedName>
    <definedName name="PMPG7_8" localSheetId="59">#REF!</definedName>
    <definedName name="PMPG7_8">#REF!</definedName>
    <definedName name="PMPG70_71" localSheetId="22">'[15]7071'!#REF!</definedName>
    <definedName name="PMPG70_71" localSheetId="31">'[15]7071'!#REF!</definedName>
    <definedName name="PMPG70_71" localSheetId="32">'[15]7071'!#REF!</definedName>
    <definedName name="PMPG70_71" localSheetId="42">'[15]7071'!#REF!</definedName>
    <definedName name="PMPG70_71" localSheetId="46">'[15]7071'!#REF!</definedName>
    <definedName name="PMPG70_71" localSheetId="59">'[15]7071'!#REF!</definedName>
    <definedName name="PMPG70_71">'[15]7071'!#REF!</definedName>
    <definedName name="PMPG72_77" localSheetId="59">#REF!</definedName>
    <definedName name="PMPG72_77">#REF!</definedName>
    <definedName name="PMPG81" localSheetId="15">'[114]P81-81A'!#REF!</definedName>
    <definedName name="PMPG81" localSheetId="59">'[115]P81-81A'!#REF!</definedName>
    <definedName name="PMPG81">'[115]P81-81A'!#REF!</definedName>
    <definedName name="PMPG83" localSheetId="59">#REF!</definedName>
    <definedName name="PMPG83">#REF!</definedName>
    <definedName name="PMPG84" localSheetId="59">#REF!</definedName>
    <definedName name="PMPG84">#REF!</definedName>
    <definedName name="PMPG85" localSheetId="22">'[15]85'!#REF!</definedName>
    <definedName name="PMPG85" localSheetId="31">'[15]85'!#REF!</definedName>
    <definedName name="PMPG85" localSheetId="32">'[15]85'!#REF!</definedName>
    <definedName name="PMPG85" localSheetId="42">'[15]85'!#REF!</definedName>
    <definedName name="PMPG85" localSheetId="46">'[15]85'!#REF!</definedName>
    <definedName name="PMPG85" localSheetId="59">'[15]85'!#REF!</definedName>
    <definedName name="PMPG85">'[15]85'!#REF!</definedName>
    <definedName name="PMPG85A" localSheetId="59">#REF!</definedName>
    <definedName name="PMPG85A">#REF!</definedName>
    <definedName name="PMPG86" localSheetId="22">'[15]86'!#REF!</definedName>
    <definedName name="PMPG86" localSheetId="31">'[15]86'!#REF!</definedName>
    <definedName name="PMPG86" localSheetId="32">'[15]86'!#REF!</definedName>
    <definedName name="PMPG86" localSheetId="42">'[15]86'!#REF!</definedName>
    <definedName name="PMPG86" localSheetId="46">'[15]86'!#REF!</definedName>
    <definedName name="PMPG86" localSheetId="59">'[15]86'!#REF!</definedName>
    <definedName name="PMPG86">'[15]86'!#REF!</definedName>
    <definedName name="PMPG89_90" localSheetId="59">#REF!</definedName>
    <definedName name="PMPG89_90">#REF!</definedName>
    <definedName name="PMPG91_92" localSheetId="22">'[15]9192'!#REF!</definedName>
    <definedName name="PMPG91_92" localSheetId="31">'[15]9192'!#REF!</definedName>
    <definedName name="PMPG91_92" localSheetId="32">'[15]9192'!#REF!</definedName>
    <definedName name="PMPG91_92" localSheetId="42">'[15]9192'!#REF!</definedName>
    <definedName name="PMPG91_92" localSheetId="46">'[15]9192'!#REF!</definedName>
    <definedName name="PMPG91_92" localSheetId="59">'[15]9192'!#REF!</definedName>
    <definedName name="PMPG91_92">'[15]9192'!#REF!</definedName>
    <definedName name="PMPG93">'[55]93'!$C$53:$C$61</definedName>
    <definedName name="PNL">'[68]Nucleus Trade Detail_Futures'!$L$2:$L$268</definedName>
    <definedName name="pnymex" localSheetId="59">#REF!</definedName>
    <definedName name="pnymex">#REF!</definedName>
    <definedName name="point">[111]Data!$D$34:$D$96</definedName>
    <definedName name="pointNameHeader" localSheetId="59">#REF!</definedName>
    <definedName name="pointNameHeader">#REF!</definedName>
    <definedName name="Pool_Codes">[116]Points!$C$2:$C$27</definedName>
    <definedName name="PPData" localSheetId="22">#REF!</definedName>
    <definedName name="PPData" localSheetId="31">#REF!</definedName>
    <definedName name="PPData" localSheetId="32">#REF!</definedName>
    <definedName name="PPData" localSheetId="42">#REF!</definedName>
    <definedName name="PPData" localSheetId="46">#REF!</definedName>
    <definedName name="PPData" localSheetId="59">#REF!</definedName>
    <definedName name="PPData">#REF!</definedName>
    <definedName name="PPData2" localSheetId="22">#REF!</definedName>
    <definedName name="PPData2" localSheetId="31">#REF!</definedName>
    <definedName name="PPData2" localSheetId="32">#REF!</definedName>
    <definedName name="PPData2" localSheetId="42">#REF!</definedName>
    <definedName name="PPData2" localSheetId="46">#REF!</definedName>
    <definedName name="PPData2" localSheetId="59">#REF!</definedName>
    <definedName name="PPData2">#REF!</definedName>
    <definedName name="PPIaccel" localSheetId="59">#REF!</definedName>
    <definedName name="PPIaccel">#REF!</definedName>
    <definedName name="PRad1" localSheetId="59">#REF!</definedName>
    <definedName name="PRad1">#REF!</definedName>
    <definedName name="PRad2" localSheetId="59">#REF!</definedName>
    <definedName name="PRad2">#REF!</definedName>
    <definedName name="PRad2Tax" localSheetId="59">#REF!</definedName>
    <definedName name="PRad2Tax">#REF!</definedName>
    <definedName name="PRadIgnition" localSheetId="59">#REF!</definedName>
    <definedName name="PRadIgnition">#REF!</definedName>
    <definedName name="PRCLOSED" localSheetId="22">#REF!</definedName>
    <definedName name="PRCLOSED" localSheetId="31">#REF!</definedName>
    <definedName name="PRCLOSED" localSheetId="32">#REF!</definedName>
    <definedName name="PRCLOSED" localSheetId="42">#REF!</definedName>
    <definedName name="PRCLOSED" localSheetId="46">#REF!</definedName>
    <definedName name="PRCLOSED" localSheetId="59">#REF!</definedName>
    <definedName name="PRCLOSED">#REF!</definedName>
    <definedName name="PRCOMMLPAPER" localSheetId="22">#REF!</definedName>
    <definedName name="PRCOMMLPAPER" localSheetId="31">#REF!</definedName>
    <definedName name="PRCOMMLPAPER" localSheetId="32">#REF!</definedName>
    <definedName name="PRCOMMLPAPER" localSheetId="42">#REF!</definedName>
    <definedName name="PRCOMMLPAPER" localSheetId="46">#REF!</definedName>
    <definedName name="PRCOMMLPAPER" localSheetId="59">#REF!</definedName>
    <definedName name="PRCOMMLPAPER">#REF!</definedName>
    <definedName name="PRDISBJE" localSheetId="22">#REF!</definedName>
    <definedName name="PRDISBJE" localSheetId="31">#REF!</definedName>
    <definedName name="PRDISBJE" localSheetId="32">#REF!</definedName>
    <definedName name="PRDISBJE" localSheetId="42">#REF!</definedName>
    <definedName name="PRDISBJE" localSheetId="46">#REF!</definedName>
    <definedName name="PRDISBJE" localSheetId="59">#REF!</definedName>
    <definedName name="PRDISBJE">#REF!</definedName>
    <definedName name="PRDISBJE2" localSheetId="22">#REF!</definedName>
    <definedName name="PRDISBJE2" localSheetId="31">#REF!</definedName>
    <definedName name="PRDISBJE2" localSheetId="32">#REF!</definedName>
    <definedName name="PRDISBJE2" localSheetId="42">#REF!</definedName>
    <definedName name="PRDISBJE2" localSheetId="46">#REF!</definedName>
    <definedName name="PRDISBJE2" localSheetId="59">#REF!</definedName>
    <definedName name="PRDISBJE2">#REF!</definedName>
    <definedName name="PREVQ_COM">'[117]PrevQ_Derivative Inventory'!$AU$2:$AU$2500</definedName>
    <definedName name="PREVQ_DMD_CONTRACT_MONTH">'[82]Previous Qtr Demand Charge List'!$C$2:$C$1500</definedName>
    <definedName name="PREVQ_DMD_DEAL_KEY">'[82]Previous Qtr Demand Charge List'!$E$2:$E$1500</definedName>
    <definedName name="PREVQ_DMD_DESIGNATION">'[82]Previous Qtr Demand Charge List'!$Z$2:$Z$1500</definedName>
    <definedName name="PREVQ_DMD_TOTAL_CHARGE">'[82]Previous Qtr Demand Charge List'!$Y$2:$Y$1500</definedName>
    <definedName name="PREVQ_LR_DEALKEY">'[82]Prev. Qtr. Liq. Reserve'!$D$2:$D$1500</definedName>
    <definedName name="PREVQ_LR_MONTH">'[82]Prev. Qtr. Liq. Reserve'!$B$2:$B$1500</definedName>
    <definedName name="PREVQ_LRDOLLARS">'[82]Prev. Qtr. Liq. Reserve'!$W$2:$W$1500</definedName>
    <definedName name="PREVQ_NUC_CONTRACT_MONTH">'[82]Previous Qtr. Nuc Physicals'!$B$2:$B$1500</definedName>
    <definedName name="PREVQ_NUC_DEAL_KEY">'[82]Previous Qtr. Nuc Physicals'!$C$2:$C$1500</definedName>
    <definedName name="PREVQ_NUC_DEALVOL">'[82]Previous Qtr. Nuc Physicals'!$F$2:$F$1500</definedName>
    <definedName name="PREVQ_NUC_LEVEL">'[82]Previous Qtr. Nuc Physicals'!$AM$2:$AM$1500</definedName>
    <definedName name="PREVQ_NUC_NETMONTHPNL">'[82]Previous Qtr. Nuc Physicals'!$AP$2:$AP$1500</definedName>
    <definedName name="PREVQ_PROFIT_LOSS">'[82]Previous Qtr. Nuc Physicals'!$V$2:$V$1500</definedName>
    <definedName name="PRFLEET" localSheetId="22">#REF!</definedName>
    <definedName name="PRFLEET" localSheetId="31">#REF!</definedName>
    <definedName name="PRFLEET" localSheetId="32">#REF!</definedName>
    <definedName name="PRFLEET" localSheetId="42">#REF!</definedName>
    <definedName name="PRFLEET" localSheetId="46">#REF!</definedName>
    <definedName name="PRFLEET" localSheetId="59">#REF!</definedName>
    <definedName name="PRFLEET">#REF!</definedName>
    <definedName name="PRGENLFUNDS" localSheetId="22">#REF!</definedName>
    <definedName name="PRGENLFUNDS" localSheetId="31">#REF!</definedName>
    <definedName name="PRGENLFUNDS" localSheetId="32">#REF!</definedName>
    <definedName name="PRGENLFUNDS" localSheetId="42">#REF!</definedName>
    <definedName name="PRGENLFUNDS" localSheetId="46">#REF!</definedName>
    <definedName name="PRGENLFUNDS" localSheetId="59">#REF!</definedName>
    <definedName name="PRGENLFUNDS">#REF!</definedName>
    <definedName name="PRINT" localSheetId="22">#REF!</definedName>
    <definedName name="PRINT" localSheetId="31">#REF!</definedName>
    <definedName name="PRINT" localSheetId="32">#REF!</definedName>
    <definedName name="PRINT" localSheetId="42">#REF!</definedName>
    <definedName name="PRINT" localSheetId="46">#REF!</definedName>
    <definedName name="PRINT" localSheetId="59">#REF!</definedName>
    <definedName name="PRINT">#REF!</definedName>
    <definedName name="_xlnm.Print_Area" localSheetId="6">'102'!$A$1:$H$51</definedName>
    <definedName name="_xlnm.Print_Area" localSheetId="9">'104A'!$A$2:$S$49</definedName>
    <definedName name="_xlnm.Print_Area" localSheetId="10">'106107'!$A$1:$F$115</definedName>
    <definedName name="_xlnm.Print_Area" localSheetId="11">'108109'!$A$1:$H$105</definedName>
    <definedName name="_xlnm.Print_Area" localSheetId="12">'110113'!$A$1:$H$249</definedName>
    <definedName name="_xlnm.Print_Area" localSheetId="13">'114117'!$A$1:$AD$63</definedName>
    <definedName name="_xlnm.Print_Area" localSheetId="14">'118119'!$A$1:$G$125</definedName>
    <definedName name="_xlnm.Print_Area" localSheetId="15">'120121'!$A$1:$E$134</definedName>
    <definedName name="_xlnm.Print_Area" localSheetId="16">'122123'!$A$1:$H$125</definedName>
    <definedName name="_xlnm.Print_Area" localSheetId="17">'200201'!$A$1:$K$58</definedName>
    <definedName name="_xlnm.Print_Area" localSheetId="21">'214'!$A$1:$E$64</definedName>
    <definedName name="_xlnm.Print_Area" localSheetId="22">'216'!$A$1:$G$277</definedName>
    <definedName name="_xlnm.Print_Area" localSheetId="24">'218'!$A$1:$G$149</definedName>
    <definedName name="_xlnm.Print_Area" localSheetId="25">'219'!$A$1:$H$55</definedName>
    <definedName name="_xlnm.Print_Area" localSheetId="26">'221'!$A$1:$G$130</definedName>
    <definedName name="_xlnm.Print_Area" localSheetId="27">'224225'!$A$1:$M$63</definedName>
    <definedName name="_xlnm.Print_Area" localSheetId="28">'227'!$A$1:$F$62</definedName>
    <definedName name="_xlnm.Print_Area" localSheetId="29">'228229'!$A$1:$O$66</definedName>
    <definedName name="_xlnm.Print_Area" localSheetId="30">'230'!$A$1:$G$66</definedName>
    <definedName name="_xlnm.Print_Area" localSheetId="31">'232'!$A$1:$G$62</definedName>
    <definedName name="_xlnm.Print_Area" localSheetId="32">'233'!$A$1:$H$53</definedName>
    <definedName name="_xlnm.Print_Area" localSheetId="33">'234'!$A$1:$F$128</definedName>
    <definedName name="_xlnm.Print_Area" localSheetId="34">'250251'!$A$1:$M$65</definedName>
    <definedName name="_xlnm.Print_Area" localSheetId="36">'253'!$A$1:$F$69</definedName>
    <definedName name="_xlnm.Print_Area" localSheetId="37">'254'!$A$1:$E$67</definedName>
    <definedName name="_xlnm.Print_Area" localSheetId="38">'256257'!$A$1:$L$68</definedName>
    <definedName name="_xlnm.Print_Area" localSheetId="39">'261'!$B$1:$G$207</definedName>
    <definedName name="_xlnm.Print_Area" localSheetId="40">'262-263'!$A$1:$O$64</definedName>
    <definedName name="_xlnm.Print_Area" localSheetId="41">'266267'!$A$1:$N$66</definedName>
    <definedName name="_xlnm.Print_Area" localSheetId="42">'269'!$A$1:$G$47</definedName>
    <definedName name="_xlnm.Print_Area" localSheetId="44">'274275'!$A$1:$N$62</definedName>
    <definedName name="_xlnm.Print_Area" localSheetId="45">'276277'!$A$1:$N$64</definedName>
    <definedName name="_xlnm.Print_Area" localSheetId="46">'278'!$A$1:$H$61</definedName>
    <definedName name="_xlnm.Print_Area" localSheetId="48">'304'!$A$1:$G$66</definedName>
    <definedName name="_xlnm.Print_Area" localSheetId="49">'310311'!$A$1:$O$58</definedName>
    <definedName name="_xlnm.Print_Area" localSheetId="51">'326327'!$A$1:$P$58</definedName>
    <definedName name="_xlnm.Print_Area" localSheetId="52">'328330'!$A$1:$S$57</definedName>
    <definedName name="_xlnm.Print_Area" localSheetId="53">'332'!$A$1:$H$58</definedName>
    <definedName name="_xlnm.Print_Area" localSheetId="54">'335'!$A$1:$F$61</definedName>
    <definedName name="_xlnm.Print_Area" localSheetId="57">'340'!$A$2:$E$122</definedName>
    <definedName name="_xlnm.Print_Area" localSheetId="58">'350351'!$A$1:$N$65</definedName>
    <definedName name="_xlnm.Print_Area" localSheetId="59">'352353'!$A$1:$L$66</definedName>
    <definedName name="_xlnm.Print_Area" localSheetId="61">'356'!$A$1:$H$129</definedName>
    <definedName name="_xlnm.Print_Area" localSheetId="63">'402403'!$A$1:$R$69</definedName>
    <definedName name="_xlnm.Print_Area" localSheetId="64">'406407'!$A$1:$N$67</definedName>
    <definedName name="_xlnm.Print_Area" localSheetId="66">'410411'!$A$1:$P$66</definedName>
    <definedName name="_xlnm.Print_Area" localSheetId="67">'422423'!$A$1:$S$65</definedName>
    <definedName name="_xlnm.Print_Area" localSheetId="69">'426427'!$A$1:$R$63</definedName>
    <definedName name="_xlnm.Print_Area" localSheetId="73">'450'!$A$1:$G$66</definedName>
    <definedName name="_xlnm.Print_Area" localSheetId="74">BOOK!$A$1:$G$608</definedName>
    <definedName name="_xlnm.Print_Area" localSheetId="0">'Data Sheet'!$A$1:$D$70</definedName>
    <definedName name="_xlnm.Print_Area" localSheetId="4">Table!$A$1:$E$177</definedName>
    <definedName name="_xlnm.Print_Area">#REF!</definedName>
    <definedName name="Print_Area_MI">'[58]Apr 00'!$K$1:$L$34</definedName>
    <definedName name="Print_Area2" localSheetId="22">#REF!</definedName>
    <definedName name="Print_Area2" localSheetId="31">#REF!</definedName>
    <definedName name="Print_Area2" localSheetId="32">#REF!</definedName>
    <definedName name="Print_Area2" localSheetId="42">#REF!</definedName>
    <definedName name="Print_Area2" localSheetId="46">#REF!</definedName>
    <definedName name="Print_Area2" localSheetId="59">#REF!</definedName>
    <definedName name="Print_Area2">#REF!</definedName>
    <definedName name="Print_Area3" localSheetId="22">#REF!</definedName>
    <definedName name="Print_Area3" localSheetId="31">#REF!</definedName>
    <definedName name="Print_Area3" localSheetId="32">#REF!</definedName>
    <definedName name="Print_Area3" localSheetId="42">#REF!</definedName>
    <definedName name="Print_Area3" localSheetId="46">#REF!</definedName>
    <definedName name="Print_Area3" localSheetId="59">#REF!</definedName>
    <definedName name="Print_Area3">#REF!</definedName>
    <definedName name="_xlnm.Print_Titles">#N/A</definedName>
    <definedName name="PRINT1" localSheetId="22">#REF!</definedName>
    <definedName name="PRINT1" localSheetId="31">#REF!</definedName>
    <definedName name="PRINT1" localSheetId="32">#REF!</definedName>
    <definedName name="PRINT1" localSheetId="42">#REF!</definedName>
    <definedName name="PRINT1" localSheetId="46">#REF!</definedName>
    <definedName name="PRINT1" localSheetId="59">#REF!</definedName>
    <definedName name="PRINT1">#REF!</definedName>
    <definedName name="PRINT2" localSheetId="22">#REF!</definedName>
    <definedName name="PRINT2" localSheetId="31">#REF!</definedName>
    <definedName name="PRINT2" localSheetId="32">#REF!</definedName>
    <definedName name="PRINT2" localSheetId="42">#REF!</definedName>
    <definedName name="PRINT2" localSheetId="46">#REF!</definedName>
    <definedName name="PRINT2" localSheetId="59">#REF!</definedName>
    <definedName name="PRINT2">#REF!</definedName>
    <definedName name="PRINT3" localSheetId="22">#REF!</definedName>
    <definedName name="PRINT3" localSheetId="31">#REF!</definedName>
    <definedName name="PRINT3" localSheetId="32">#REF!</definedName>
    <definedName name="PRINT3" localSheetId="42">#REF!</definedName>
    <definedName name="PRINT3" localSheetId="46">#REF!</definedName>
    <definedName name="PRINT3" localSheetId="59">#REF!</definedName>
    <definedName name="PRINT3">#REF!</definedName>
    <definedName name="PRINT5" localSheetId="59">#REF!</definedName>
    <definedName name="PRINT5">#REF!</definedName>
    <definedName name="PRINTALLPM">'Data Sheet'!$A$73:$A$145</definedName>
    <definedName name="printsummary" localSheetId="59">#REF!</definedName>
    <definedName name="printsummary">#REF!</definedName>
    <definedName name="printwesummary" localSheetId="59">#REF!</definedName>
    <definedName name="printwesummary">#REF!</definedName>
    <definedName name="PriorVol" localSheetId="59">#REF!</definedName>
    <definedName name="PriorVol">#REF!</definedName>
    <definedName name="PRJOURNAL" localSheetId="22">#REF!</definedName>
    <definedName name="PRJOURNAL" localSheetId="31">#REF!</definedName>
    <definedName name="PRJOURNAL" localSheetId="32">#REF!</definedName>
    <definedName name="PRJOURNAL" localSheetId="42">#REF!</definedName>
    <definedName name="PRJOURNAL" localSheetId="46">#REF!</definedName>
    <definedName name="PRJOURNAL" localSheetId="59">#REF!</definedName>
    <definedName name="PRJOURNAL">#REF!</definedName>
    <definedName name="PRLOCAL" localSheetId="22">#REF!</definedName>
    <definedName name="PRLOCAL" localSheetId="31">#REF!</definedName>
    <definedName name="PRLOCAL" localSheetId="32">#REF!</definedName>
    <definedName name="PRLOCAL" localSheetId="42">#REF!</definedName>
    <definedName name="PRLOCAL" localSheetId="46">#REF!</definedName>
    <definedName name="PRLOCAL" localSheetId="59">#REF!</definedName>
    <definedName name="PRLOCAL">#REF!</definedName>
    <definedName name="PRLOCKBOX" localSheetId="22">#REF!</definedName>
    <definedName name="PRLOCKBOX" localSheetId="31">#REF!</definedName>
    <definedName name="PRLOCKBOX" localSheetId="32">#REF!</definedName>
    <definedName name="PRLOCKBOX" localSheetId="42">#REF!</definedName>
    <definedName name="PRLOCKBOX" localSheetId="46">#REF!</definedName>
    <definedName name="PRLOCKBOX" localSheetId="59">#REF!</definedName>
    <definedName name="PRLOCKBOX">#REF!</definedName>
    <definedName name="Proj_Exp" localSheetId="22">#REF!</definedName>
    <definedName name="Proj_Exp" localSheetId="31">#REF!</definedName>
    <definedName name="Proj_Exp" localSheetId="32">#REF!</definedName>
    <definedName name="Proj_Exp" localSheetId="42">#REF!</definedName>
    <definedName name="Proj_Exp" localSheetId="46">#REF!</definedName>
    <definedName name="Proj_Exp" localSheetId="59">#REF!</definedName>
    <definedName name="Proj_Exp">#REF!</definedName>
    <definedName name="PRRECEIPTS" localSheetId="22">#REF!</definedName>
    <definedName name="PRRECEIPTS" localSheetId="31">#REF!</definedName>
    <definedName name="PRRECEIPTS" localSheetId="32">#REF!</definedName>
    <definedName name="PRRECEIPTS" localSheetId="42">#REF!</definedName>
    <definedName name="PRRECEIPTS" localSheetId="46">#REF!</definedName>
    <definedName name="PRRECEIPTS" localSheetId="59">#REF!</definedName>
    <definedName name="PRRECEIPTS">#REF!</definedName>
    <definedName name="PRRECON" localSheetId="22">#REF!</definedName>
    <definedName name="PRRECON" localSheetId="31">#REF!</definedName>
    <definedName name="PRRECON" localSheetId="32">#REF!</definedName>
    <definedName name="PRRECON" localSheetId="42">#REF!</definedName>
    <definedName name="PRRECON" localSheetId="46">#REF!</definedName>
    <definedName name="PRRECON" localSheetId="59">#REF!</definedName>
    <definedName name="PRRECON">#REF!</definedName>
    <definedName name="PRVENDORCKS" localSheetId="22">#REF!</definedName>
    <definedName name="PRVENDORCKS" localSheetId="31">#REF!</definedName>
    <definedName name="PRVENDORCKS" localSheetId="32">#REF!</definedName>
    <definedName name="PRVENDORCKS" localSheetId="42">#REF!</definedName>
    <definedName name="PRVENDORCKS" localSheetId="46">#REF!</definedName>
    <definedName name="PRVENDORCKS" localSheetId="59">#REF!</definedName>
    <definedName name="PRVENDORCKS">#REF!</definedName>
    <definedName name="PSCAS" localSheetId="22">#REF!</definedName>
    <definedName name="PSCAS" localSheetId="31">#REF!</definedName>
    <definedName name="PSCAS" localSheetId="32">#REF!</definedName>
    <definedName name="PSCAS" localSheetId="42">#REF!</definedName>
    <definedName name="PSCAS" localSheetId="46">#REF!</definedName>
    <definedName name="PSCAS" localSheetId="59">#REF!</definedName>
    <definedName name="PSCAS">#REF!</definedName>
    <definedName name="PSCP4" localSheetId="22">#REF!</definedName>
    <definedName name="PSCP4" localSheetId="31">#REF!</definedName>
    <definedName name="PSCP4" localSheetId="32">#REF!</definedName>
    <definedName name="PSCP4" localSheetId="42">#REF!</definedName>
    <definedName name="PSCP4" localSheetId="46">#REF!</definedName>
    <definedName name="PSCP4" localSheetId="59">#REF!</definedName>
    <definedName name="PSCP4">#REF!</definedName>
    <definedName name="PSCP7" localSheetId="22">#REF!</definedName>
    <definedName name="PSCP7" localSheetId="31">#REF!</definedName>
    <definedName name="PSCP7" localSheetId="32">#REF!</definedName>
    <definedName name="PSCP7" localSheetId="42">#REF!</definedName>
    <definedName name="PSCP7" localSheetId="46">#REF!</definedName>
    <definedName name="PSCP7" localSheetId="59">#REF!</definedName>
    <definedName name="PSCP7">#REF!</definedName>
    <definedName name="PSDATA" localSheetId="22">#REF!</definedName>
    <definedName name="PSDATA" localSheetId="31">#REF!</definedName>
    <definedName name="PSDATA" localSheetId="32">#REF!</definedName>
    <definedName name="PSDATA" localSheetId="42">#REF!</definedName>
    <definedName name="PSDATA" localSheetId="46">#REF!</definedName>
    <definedName name="PSDATA" localSheetId="59">#REF!</definedName>
    <definedName name="PSDATA">#REF!</definedName>
    <definedName name="pswaps" localSheetId="59">#REF!</definedName>
    <definedName name="pswaps">#REF!</definedName>
    <definedName name="PURCHASES" localSheetId="59">#REF!</definedName>
    <definedName name="PURCHASES">#REF!</definedName>
    <definedName name="PYE" localSheetId="59">#REF!</definedName>
    <definedName name="PYE">#REF!</definedName>
    <definedName name="qtr">[90]Inputs!$G$8</definedName>
    <definedName name="QTR_C_F" localSheetId="22">#REF!</definedName>
    <definedName name="QTR_C_F" localSheetId="31">#REF!</definedName>
    <definedName name="QTR_C_F" localSheetId="32">#REF!</definedName>
    <definedName name="QTR_C_F" localSheetId="42">#REF!</definedName>
    <definedName name="QTR_C_F" localSheetId="46">#REF!</definedName>
    <definedName name="QTR_C_F" localSheetId="59">#REF!</definedName>
    <definedName name="QTR_C_F">#REF!</definedName>
    <definedName name="QTR_I_S" localSheetId="22">#REF!</definedName>
    <definedName name="QTR_I_S" localSheetId="31">#REF!</definedName>
    <definedName name="QTR_I_S" localSheetId="32">#REF!</definedName>
    <definedName name="QTR_I_S" localSheetId="42">#REF!</definedName>
    <definedName name="QTR_I_S" localSheetId="46">#REF!</definedName>
    <definedName name="QTR_I_S" localSheetId="59">#REF!</definedName>
    <definedName name="QTR_I_S">#REF!</definedName>
    <definedName name="QTR_IS" localSheetId="22">#REF!</definedName>
    <definedName name="QTR_IS" localSheetId="31">#REF!</definedName>
    <definedName name="QTR_IS" localSheetId="32">#REF!</definedName>
    <definedName name="QTR_IS" localSheetId="42">#REF!</definedName>
    <definedName name="QTR_IS" localSheetId="46">#REF!</definedName>
    <definedName name="QTR_IS" localSheetId="59">#REF!</definedName>
    <definedName name="QTR_IS">#REF!</definedName>
    <definedName name="QUARCMP" localSheetId="59">'[60]Var. Anal.'!#REF!</definedName>
    <definedName name="QUARCMP">'[60]Var. Anal.'!#REF!</definedName>
    <definedName name="Rad1Tax" localSheetId="59">#REF!</definedName>
    <definedName name="Rad1Tax">#REF!</definedName>
    <definedName name="Rad2Tax" localSheetId="59">#REF!</definedName>
    <definedName name="Rad2Tax">#REF!</definedName>
    <definedName name="RadIgnition" localSheetId="59">#REF!</definedName>
    <definedName name="RadIgnition">#REF!</definedName>
    <definedName name="RANGE2">'[58]Apr 00'!$K$1:$L$42</definedName>
    <definedName name="Rate" localSheetId="59">#REF!</definedName>
    <definedName name="Rate">#REF!</definedName>
    <definedName name="rate_1a">'[118]NY Statement 1A,1B'!$A$10:$I$78</definedName>
    <definedName name="Rate_1b" localSheetId="59">#REF!</definedName>
    <definedName name="Rate_1b">#REF!</definedName>
    <definedName name="RATE6" localSheetId="59">#REF!</definedName>
    <definedName name="RATE6">#REF!</definedName>
    <definedName name="Raw_Data" localSheetId="59">#REF!</definedName>
    <definedName name="Raw_Data">#REF!</definedName>
    <definedName name="RDMNYC_DETAIL" localSheetId="59">#REF!</definedName>
    <definedName name="RDMNYC_DETAIL">#REF!</definedName>
    <definedName name="REACQUISITION" localSheetId="22">#REF!</definedName>
    <definedName name="REACQUISITION" localSheetId="31">#REF!</definedName>
    <definedName name="REACQUISITION" localSheetId="32">#REF!</definedName>
    <definedName name="REACQUISITION" localSheetId="42">#REF!</definedName>
    <definedName name="REACQUISITION" localSheetId="46">#REF!</definedName>
    <definedName name="REACQUISITION" localSheetId="59">#REF!</definedName>
    <definedName name="REACQUISITION">#REF!</definedName>
    <definedName name="README">#REF!</definedName>
    <definedName name="REC" localSheetId="22">#REF!</definedName>
    <definedName name="REC" localSheetId="31">#REF!</definedName>
    <definedName name="REC" localSheetId="32">#REF!</definedName>
    <definedName name="REC" localSheetId="42">#REF!</definedName>
    <definedName name="REC" localSheetId="46">#REF!</definedName>
    <definedName name="REC" localSheetId="59">#REF!</definedName>
    <definedName name="REC">#REF!</definedName>
    <definedName name="RECEIPTS" localSheetId="22">#REF!</definedName>
    <definedName name="RECEIPTS" localSheetId="31">#REF!</definedName>
    <definedName name="RECEIPTS" localSheetId="32">#REF!</definedName>
    <definedName name="RECEIPTS" localSheetId="42">#REF!</definedName>
    <definedName name="RECEIPTS" localSheetId="46">#REF!</definedName>
    <definedName name="RECEIPTS" localSheetId="59">#REF!</definedName>
    <definedName name="RECEIPTS">#REF!</definedName>
    <definedName name="RECONCILIATION" localSheetId="22">#REF!</definedName>
    <definedName name="RECONCILIATION" localSheetId="31">#REF!</definedName>
    <definedName name="RECONCILIATION" localSheetId="32">#REF!</definedName>
    <definedName name="RECONCILIATION" localSheetId="42">#REF!</definedName>
    <definedName name="RECONCILIATION" localSheetId="46">#REF!</definedName>
    <definedName name="RECONCILIATION" localSheetId="59">#REF!</definedName>
    <definedName name="RECONCILIATION">#REF!</definedName>
    <definedName name="Resid" localSheetId="59">#REF!</definedName>
    <definedName name="Resid">#REF!</definedName>
    <definedName name="Rev_Est" localSheetId="22">#REF!</definedName>
    <definedName name="Rev_Est" localSheetId="31">#REF!</definedName>
    <definedName name="Rev_Est" localSheetId="32">#REF!</definedName>
    <definedName name="Rev_Est" localSheetId="42">#REF!</definedName>
    <definedName name="Rev_Est" localSheetId="46">#REF!</definedName>
    <definedName name="Rev_Est" localSheetId="59">#REF!</definedName>
    <definedName name="Rev_Est">#REF!</definedName>
    <definedName name="Revenue" localSheetId="59">#REF!</definedName>
    <definedName name="Revenue">#REF!</definedName>
    <definedName name="REVSUM" localSheetId="59">#REF!</definedName>
    <definedName name="REVSUM">#REF!</definedName>
    <definedName name="rFuncTitle">[74]Functions!$B$1:$B$65536</definedName>
    <definedName name="ROLL" localSheetId="22">#REF!</definedName>
    <definedName name="ROLL" localSheetId="31">#REF!</definedName>
    <definedName name="ROLL" localSheetId="32">#REF!</definedName>
    <definedName name="ROLL" localSheetId="42">#REF!</definedName>
    <definedName name="ROLL" localSheetId="46">#REF!</definedName>
    <definedName name="ROLL" localSheetId="59">#REF!</definedName>
    <definedName name="ROLL">#REF!</definedName>
    <definedName name="ROLLING_I_S" localSheetId="22">#REF!</definedName>
    <definedName name="ROLLING_I_S" localSheetId="31">#REF!</definedName>
    <definedName name="ROLLING_I_S" localSheetId="32">#REF!</definedName>
    <definedName name="ROLLING_I_S" localSheetId="42">#REF!</definedName>
    <definedName name="ROLLING_I_S" localSheetId="46">#REF!</definedName>
    <definedName name="ROLLING_I_S" localSheetId="59">#REF!</definedName>
    <definedName name="ROLLING_I_S">#REF!</definedName>
    <definedName name="Rpt_GENCO_Q1_2014_With_FERC" localSheetId="22">[119]NIMO_Q2_2013!#REF!</definedName>
    <definedName name="Rpt_GENCO_Q1_2014_With_FERC" localSheetId="59">[119]NIMO_Q2_2013!#REF!</definedName>
    <definedName name="Rpt_GENCO_Q1_2014_With_FERC">[119]NIMO_Q2_2013!#REF!</definedName>
    <definedName name="Rpt_MECO_Q4_Matching_20140515" localSheetId="22">#REF!</definedName>
    <definedName name="Rpt_MECO_Q4_Matching_20140515" localSheetId="59">#REF!</definedName>
    <definedName name="Rpt_MECO_Q4_Matching_20140515">#REF!</definedName>
    <definedName name="RWE">'[120]LI Contracts Data Inputs'!$B$35:$N$39</definedName>
    <definedName name="SALES" localSheetId="59">#REF!</definedName>
    <definedName name="SALES">#REF!</definedName>
    <definedName name="SALES2" localSheetId="59">#REF!</definedName>
    <definedName name="SALES2">#REF!</definedName>
    <definedName name="SALESSUMMARY" localSheetId="59">#REF!</definedName>
    <definedName name="SALESSUMMARY">#REF!</definedName>
    <definedName name="SAPCrosstab1" localSheetId="22">#REF!</definedName>
    <definedName name="SAPCrosstab1" localSheetId="59">#REF!</definedName>
    <definedName name="SAPCrosstab1">#REF!</definedName>
    <definedName name="SCHEDULEA" localSheetId="22">#REF!</definedName>
    <definedName name="SCHEDULEA" localSheetId="31">#REF!</definedName>
    <definedName name="SCHEDULEA" localSheetId="32">#REF!</definedName>
    <definedName name="SCHEDULEA" localSheetId="42">#REF!</definedName>
    <definedName name="SCHEDULEA" localSheetId="46">#REF!</definedName>
    <definedName name="SCHEDULEA" localSheetId="59">#REF!</definedName>
    <definedName name="SCHEDULEA">#REF!</definedName>
    <definedName name="SCN" localSheetId="15">#REF!</definedName>
    <definedName name="SCN" localSheetId="22">'[50]mar 11'!#REF!</definedName>
    <definedName name="SCN" localSheetId="31">'[50]mar 11'!#REF!</definedName>
    <definedName name="SCN" localSheetId="32">'[50]mar 11'!#REF!</definedName>
    <definedName name="SCN" localSheetId="42">'[50]mar 11'!#REF!</definedName>
    <definedName name="SCN" localSheetId="46">'[50]mar 11'!#REF!</definedName>
    <definedName name="SCN" localSheetId="59">'[50]mar 11'!#REF!</definedName>
    <definedName name="SCN">'[50]mar 11'!#REF!</definedName>
    <definedName name="SCTE" localSheetId="40">'[83]CTR (CTP) State'!$I$28:$V$28</definedName>
    <definedName name="SCTE" localSheetId="41">'[84]CTR (CTP) State'!$I$27:$V$27</definedName>
    <definedName name="SCTE">'[85]CTR (CTP) State'!$I$27:$V$27</definedName>
    <definedName name="SCTETOP" localSheetId="40">'[83]CTR (CTP) State'!$AI$28:$AV$28</definedName>
    <definedName name="SCTETOP" localSheetId="41">'[84]CTR (CTP) State'!$AG$27:$AT$27</definedName>
    <definedName name="SCTETOP">'[85]CTR (CTP) State'!$AG$27:$AT$27</definedName>
    <definedName name="SDDISPA" localSheetId="22">#REF!</definedName>
    <definedName name="SDDISPA" localSheetId="31">#REF!</definedName>
    <definedName name="SDDISPA" localSheetId="32">#REF!</definedName>
    <definedName name="SDDISPA" localSheetId="42">#REF!</definedName>
    <definedName name="SDDISPA" localSheetId="46">#REF!</definedName>
    <definedName name="SDDISPA" localSheetId="59">#REF!</definedName>
    <definedName name="SDDISPA">#REF!</definedName>
    <definedName name="SDDISPB" localSheetId="22">#REF!</definedName>
    <definedName name="SDDISPB" localSheetId="31">#REF!</definedName>
    <definedName name="SDDISPB" localSheetId="32">#REF!</definedName>
    <definedName name="SDDISPB" localSheetId="42">#REF!</definedName>
    <definedName name="SDDISPB" localSheetId="46">#REF!</definedName>
    <definedName name="SDDISPB" localSheetId="59">#REF!</definedName>
    <definedName name="SDDISPB">#REF!</definedName>
    <definedName name="SDDISPC" localSheetId="22">#REF!</definedName>
    <definedName name="SDDISPC" localSheetId="31">#REF!</definedName>
    <definedName name="SDDISPC" localSheetId="32">#REF!</definedName>
    <definedName name="SDDISPC" localSheetId="42">#REF!</definedName>
    <definedName name="SDDISPC" localSheetId="46">#REF!</definedName>
    <definedName name="SDDISPC" localSheetId="59">#REF!</definedName>
    <definedName name="SDDISPC">#REF!</definedName>
    <definedName name="SDDISPD" localSheetId="22">#REF!</definedName>
    <definedName name="SDDISPD" localSheetId="31">#REF!</definedName>
    <definedName name="SDDISPD" localSheetId="32">#REF!</definedName>
    <definedName name="SDDISPD" localSheetId="42">#REF!</definedName>
    <definedName name="SDDISPD" localSheetId="46">#REF!</definedName>
    <definedName name="SDDISPD" localSheetId="59">#REF!</definedName>
    <definedName name="SDDISPD">#REF!</definedName>
    <definedName name="SDDISPE" localSheetId="22">#REF!</definedName>
    <definedName name="SDDISPE" localSheetId="31">#REF!</definedName>
    <definedName name="SDDISPE" localSheetId="32">#REF!</definedName>
    <definedName name="SDDISPE" localSheetId="42">#REF!</definedName>
    <definedName name="SDDISPE" localSheetId="46">#REF!</definedName>
    <definedName name="SDDISPE" localSheetId="59">#REF!</definedName>
    <definedName name="SDDISPE">#REF!</definedName>
    <definedName name="SDTE" localSheetId="40">'[83]DTA (DTL) State Tax'!$K$141:$X$141,'[83]DTA (DTL) State Tax'!$AE$141</definedName>
    <definedName name="SDTE" localSheetId="41">'[84]DTA (DTL) State Tax'!$M$141:$Z$141,'[84]DTA (DTL) State Tax'!$AE$141</definedName>
    <definedName name="SDTE">'[85]DTA (DTL) State Tax'!$M$141:$Z$141,'[85]DTA (DTL) State Tax'!$AE$141</definedName>
    <definedName name="SDTETOP" localSheetId="40">'[83]DTA (DTL) State Tax'!$AL$141:$AY$141,'[83]DTA (DTL) State Tax'!$BF$141</definedName>
    <definedName name="SDTETOP" localSheetId="41">'[84]DTA (DTL) State Tax'!$AN$141:$BA$141,'[84]DTA (DTL) State Tax'!$BF$141</definedName>
    <definedName name="SDTETOP">'[85]DTA (DTL) State Tax'!$AN$141:$BA$141,'[85]DTA (DTL) State Tax'!$BF$141</definedName>
    <definedName name="sefkms" localSheetId="59">#REF!</definedName>
    <definedName name="sefkms">#REF!</definedName>
    <definedName name="SEG" localSheetId="15">#REF!</definedName>
    <definedName name="SEG" localSheetId="22">'[50]mar 11'!#REF!</definedName>
    <definedName name="SEG" localSheetId="31">'[50]mar 11'!#REF!</definedName>
    <definedName name="SEG" localSheetId="32">'[50]mar 11'!#REF!</definedName>
    <definedName name="SEG" localSheetId="42">'[50]mar 11'!#REF!</definedName>
    <definedName name="SEG" localSheetId="46">'[50]mar 11'!#REF!</definedName>
    <definedName name="SEG" localSheetId="59">'[50]mar 11'!#REF!</definedName>
    <definedName name="SEG">'[50]mar 11'!#REF!</definedName>
    <definedName name="SEGNAME" localSheetId="15">#REF!</definedName>
    <definedName name="SEGNAME" localSheetId="22">'[50]mar 11'!#REF!</definedName>
    <definedName name="SEGNAME" localSheetId="31">'[50]mar 11'!#REF!</definedName>
    <definedName name="SEGNAME" localSheetId="32">'[50]mar 11'!#REF!</definedName>
    <definedName name="SEGNAME" localSheetId="42">'[50]mar 11'!#REF!</definedName>
    <definedName name="SEGNAME" localSheetId="46">'[50]mar 11'!#REF!</definedName>
    <definedName name="SEGNAME" localSheetId="59">'[50]mar 11'!#REF!</definedName>
    <definedName name="SEGNAME">'[50]mar 11'!#REF!</definedName>
    <definedName name="SEGNAME1" localSheetId="22">'[48]KS Jan 2011'!#REF!</definedName>
    <definedName name="SEGNAME1" localSheetId="31">'[49]KS Jan 2011'!#REF!</definedName>
    <definedName name="SEGNAME1" localSheetId="32">'[49]KS Jan 2011'!#REF!</definedName>
    <definedName name="SEGNAME1" localSheetId="42">'[49]KS Jan 2011'!#REF!</definedName>
    <definedName name="SEGNAME1" localSheetId="46">'[49]KS Jan 2011'!#REF!</definedName>
    <definedName name="SEGNAME1" localSheetId="59">'[49]KS Jan 2011'!#REF!</definedName>
    <definedName name="SEGNAME1">'[49]KS Jan 2011'!#REF!</definedName>
    <definedName name="segname2">'[17]2nd qtr'!$C$711</definedName>
    <definedName name="SENDOUT" localSheetId="59">#REF!</definedName>
    <definedName name="SENDOUT">#REF!</definedName>
    <definedName name="sep">[56]FY2000!$W$354:$AG$394</definedName>
    <definedName name="Sep2004_MCG" localSheetId="59">#REF!</definedName>
    <definedName name="Sep2004_MCG">#REF!</definedName>
    <definedName name="SEPINPUT" localSheetId="22">#REF!</definedName>
    <definedName name="SEPINPUT" localSheetId="31">#REF!</definedName>
    <definedName name="SEPINPUT" localSheetId="32">#REF!</definedName>
    <definedName name="SEPINPUT" localSheetId="42">#REF!</definedName>
    <definedName name="SEPINPUT" localSheetId="46">#REF!</definedName>
    <definedName name="SEPINPUT" localSheetId="59">#REF!</definedName>
    <definedName name="SEPINPUT">#REF!</definedName>
    <definedName name="SEPT_2003_MCG" localSheetId="59">#REF!</definedName>
    <definedName name="SEPT_2003_MCG">#REF!</definedName>
    <definedName name="SFV" localSheetId="15">#REF!</definedName>
    <definedName name="SFV" localSheetId="22">'[50]mar 11'!#REF!</definedName>
    <definedName name="SFV" localSheetId="31">'[50]mar 11'!#REF!</definedName>
    <definedName name="SFV" localSheetId="32">'[50]mar 11'!#REF!</definedName>
    <definedName name="SFV" localSheetId="42">'[50]mar 11'!#REF!</definedName>
    <definedName name="SFV" localSheetId="46">'[50]mar 11'!#REF!</definedName>
    <definedName name="SFV" localSheetId="59">'[50]mar 11'!#REF!</definedName>
    <definedName name="SFV">'[50]mar 11'!#REF!</definedName>
    <definedName name="sheet1" localSheetId="22">#REF!</definedName>
    <definedName name="sheet1" localSheetId="31">#REF!</definedName>
    <definedName name="sheet1" localSheetId="32">#REF!</definedName>
    <definedName name="sheet1" localSheetId="42">#REF!</definedName>
    <definedName name="sheet1" localSheetId="46">#REF!</definedName>
    <definedName name="sheet1" localSheetId="59">#REF!</definedName>
    <definedName name="sheet1">#REF!</definedName>
    <definedName name="sheetno27" localSheetId="59">#REF!</definedName>
    <definedName name="sheetno27">#REF!</definedName>
    <definedName name="SHELL1_CITYGATE_BACKUP" localSheetId="59">'[64]3-01 Revised NY Fixed $'!#REF!</definedName>
    <definedName name="SHELL1_CITYGATE_BACKUP">'[64]3-01 Revised NY Fixed $'!#REF!</definedName>
    <definedName name="SHELL2_CITYGATE_BACKUP" localSheetId="59">'[64]3-01 Revised NY Fixed $'!#REF!</definedName>
    <definedName name="SHELL2_CITYGATE_BACKUP">'[64]3-01 Revised NY Fixed $'!#REF!</definedName>
    <definedName name="SIDES2" localSheetId="22">#REF!</definedName>
    <definedName name="SIDES2" localSheetId="31">#REF!</definedName>
    <definedName name="SIDES2" localSheetId="32">#REF!</definedName>
    <definedName name="SIDES2" localSheetId="42">#REF!</definedName>
    <definedName name="SIDES2" localSheetId="46">#REF!</definedName>
    <definedName name="SIDES2" localSheetId="59">#REF!</definedName>
    <definedName name="SIDES2">#REF!</definedName>
    <definedName name="Silver" localSheetId="22">#REF!</definedName>
    <definedName name="Silver" localSheetId="31">#REF!</definedName>
    <definedName name="Silver" localSheetId="32">#REF!</definedName>
    <definedName name="Silver" localSheetId="42">#REF!</definedName>
    <definedName name="Silver" localSheetId="46">#REF!</definedName>
    <definedName name="Silver" localSheetId="59">#REF!</definedName>
    <definedName name="Silver">#REF!</definedName>
    <definedName name="SL" localSheetId="59">#REF!</definedName>
    <definedName name="SL">#REF!</definedName>
    <definedName name="Slide2" localSheetId="59">#REF!</definedName>
    <definedName name="Slide2">#REF!</definedName>
    <definedName name="Slide4" localSheetId="59">#REF!</definedName>
    <definedName name="Slide4">#REF!</definedName>
    <definedName name="SO_Rev" localSheetId="22">#REF!</definedName>
    <definedName name="SO_Rev" localSheetId="31">#REF!</definedName>
    <definedName name="SO_Rev" localSheetId="32">#REF!</definedName>
    <definedName name="SO_Rev" localSheetId="42">#REF!</definedName>
    <definedName name="SO_Rev" localSheetId="46">#REF!</definedName>
    <definedName name="SO_Rev" localSheetId="59">#REF!</definedName>
    <definedName name="SO_Rev">#REF!</definedName>
    <definedName name="SPOT_FIRM_ON_TEXAS_GAS" localSheetId="59">'[64]3-01 Revised NY Fixed $'!#REF!</definedName>
    <definedName name="SPOT_FIRM_ON_TEXAS_GAS">'[64]3-01 Revised NY Fixed $'!#REF!</definedName>
    <definedName name="SPP_ANE_BOUNDARY_CITYGATE" localSheetId="59">#REF!</definedName>
    <definedName name="SPP_ANE_BOUNDARY_CITYGATE">#REF!</definedName>
    <definedName name="SPP_ANE_BOUNDARY_SUMMARY" localSheetId="59">#REF!</definedName>
    <definedName name="SPP_ANE_BOUNDARY_SUMMARY">#REF!</definedName>
    <definedName name="ssss" localSheetId="22">#REF!</definedName>
    <definedName name="ssss" localSheetId="31">#REF!</definedName>
    <definedName name="ssss" localSheetId="32">#REF!</definedName>
    <definedName name="ssss" localSheetId="42">#REF!</definedName>
    <definedName name="ssss" localSheetId="46">#REF!</definedName>
    <definedName name="ssss" localSheetId="59">#REF!</definedName>
    <definedName name="ssss">#REF!</definedName>
    <definedName name="STCUTOFF">'[121]NUCLEUS GAS PHYSICALS (NGP)'!$L$1</definedName>
    <definedName name="STMT" localSheetId="59">#REF!</definedName>
    <definedName name="STMT">#REF!</definedName>
    <definedName name="stor1" localSheetId="59">#REF!</definedName>
    <definedName name="stor1">#REF!</definedName>
    <definedName name="stor10" localSheetId="59">#REF!</definedName>
    <definedName name="stor10">#REF!</definedName>
    <definedName name="stor11" localSheetId="59">#REF!</definedName>
    <definedName name="stor11">#REF!</definedName>
    <definedName name="stor12" localSheetId="59">#REF!</definedName>
    <definedName name="stor12">#REF!</definedName>
    <definedName name="stor13" localSheetId="59">#REF!</definedName>
    <definedName name="stor13">#REF!</definedName>
    <definedName name="stor14" localSheetId="59">#REF!</definedName>
    <definedName name="stor14">#REF!</definedName>
    <definedName name="stor15" localSheetId="59">#REF!</definedName>
    <definedName name="stor15">#REF!</definedName>
    <definedName name="stor16" localSheetId="59">#REF!</definedName>
    <definedName name="stor16">#REF!</definedName>
    <definedName name="stor17" localSheetId="59">#REF!</definedName>
    <definedName name="stor17">#REF!</definedName>
    <definedName name="stor18" localSheetId="59">#REF!</definedName>
    <definedName name="stor18">#REF!</definedName>
    <definedName name="stor19" localSheetId="59">#REF!</definedName>
    <definedName name="stor19">#REF!</definedName>
    <definedName name="stor2" localSheetId="59">#REF!</definedName>
    <definedName name="stor2">#REF!</definedName>
    <definedName name="stor20" localSheetId="59">#REF!</definedName>
    <definedName name="stor20">#REF!</definedName>
    <definedName name="stor21" localSheetId="59">#REF!</definedName>
    <definedName name="stor21">#REF!</definedName>
    <definedName name="stor22" localSheetId="59">#REF!</definedName>
    <definedName name="stor22">#REF!</definedName>
    <definedName name="stor23" localSheetId="59">#REF!</definedName>
    <definedName name="stor23">#REF!</definedName>
    <definedName name="stor24" localSheetId="59">#REF!</definedName>
    <definedName name="stor24">#REF!</definedName>
    <definedName name="stor25" localSheetId="59">#REF!</definedName>
    <definedName name="stor25">#REF!</definedName>
    <definedName name="stor26" localSheetId="59">#REF!</definedName>
    <definedName name="stor26">#REF!</definedName>
    <definedName name="stor27" localSheetId="59">#REF!</definedName>
    <definedName name="stor27">#REF!</definedName>
    <definedName name="stor28" localSheetId="59">#REF!</definedName>
    <definedName name="stor28">#REF!</definedName>
    <definedName name="stor3" localSheetId="59">#REF!</definedName>
    <definedName name="stor3">#REF!</definedName>
    <definedName name="stor4" localSheetId="59">#REF!</definedName>
    <definedName name="stor4">#REF!</definedName>
    <definedName name="stor5" localSheetId="59">#REF!</definedName>
    <definedName name="stor5">#REF!</definedName>
    <definedName name="stor6" localSheetId="59">#REF!</definedName>
    <definedName name="stor6">#REF!</definedName>
    <definedName name="stor7" localSheetId="59">#REF!</definedName>
    <definedName name="stor7">#REF!</definedName>
    <definedName name="stor8" localSheetId="59">#REF!</definedName>
    <definedName name="stor8">#REF!</definedName>
    <definedName name="stor9" localSheetId="59">#REF!</definedName>
    <definedName name="stor9">#REF!</definedName>
    <definedName name="STORAGE_DEMAND_AND_SPACE_CHARGE_CITYGATE_BACKUP" localSheetId="59">'[64]3-01 Revised NY Fixed $'!#REF!</definedName>
    <definedName name="STORAGE_DEMAND_AND_SPACE_CHARGE_CITYGATE_BACKUP">'[64]3-01 Revised NY Fixed $'!#REF!</definedName>
    <definedName name="STORAGE_SPOT" localSheetId="59">'[58]Apr 00'!#REF!</definedName>
    <definedName name="STORAGE_SPOT">'[58]Apr 00'!#REF!</definedName>
    <definedName name="STORAGEINJECT" localSheetId="59">#REF!</definedName>
    <definedName name="STORAGEINJECT">#REF!</definedName>
    <definedName name="STORAGEWITHDR" localSheetId="59">#REF!</definedName>
    <definedName name="STORAGEWITHDR">#REF!</definedName>
    <definedName name="STRATEGY">[20]A!$M$250:$V$332</definedName>
    <definedName name="SUBSIDIARIES" localSheetId="22">#REF!</definedName>
    <definedName name="SUBSIDIARIES" localSheetId="31">#REF!</definedName>
    <definedName name="SUBSIDIARIES" localSheetId="32">#REF!</definedName>
    <definedName name="SUBSIDIARIES" localSheetId="42">#REF!</definedName>
    <definedName name="SUBSIDIARIES" localSheetId="46">#REF!</definedName>
    <definedName name="SUBSIDIARIES" localSheetId="59">#REF!</definedName>
    <definedName name="SUBSIDIARIES">#REF!</definedName>
    <definedName name="SUM_SCHED">[20]A!$B$255:$L$365</definedName>
    <definedName name="SUM_SENDOUT">[20]A!$C$142:$L$191</definedName>
    <definedName name="SUMMARIES" localSheetId="59">#REF!</definedName>
    <definedName name="SUMMARIES">#REF!</definedName>
    <definedName name="summary" localSheetId="22">#REF!</definedName>
    <definedName name="summary" localSheetId="31">#REF!</definedName>
    <definedName name="summary" localSheetId="32">#REF!</definedName>
    <definedName name="summary" localSheetId="42">#REF!</definedName>
    <definedName name="summary" localSheetId="46">#REF!</definedName>
    <definedName name="summary" localSheetId="59">#REF!</definedName>
    <definedName name="summary">#REF!</definedName>
    <definedName name="SUMMARY_PAGE" localSheetId="22">#REF!</definedName>
    <definedName name="SUMMARY_PAGE" localSheetId="31">#REF!</definedName>
    <definedName name="SUMMARY_PAGE" localSheetId="32">#REF!</definedName>
    <definedName name="SUMMARY_PAGE" localSheetId="42">#REF!</definedName>
    <definedName name="SUMMARY_PAGE" localSheetId="46">#REF!</definedName>
    <definedName name="SUMMARY_PAGE" localSheetId="59">#REF!</definedName>
    <definedName name="SUMMARY_PAGE">#REF!</definedName>
    <definedName name="SUMMARY2" localSheetId="59">#REF!</definedName>
    <definedName name="SUMMARY2">#REF!</definedName>
    <definedName name="Surcharge_Yr1" localSheetId="59">[122]Tax!#REF!</definedName>
    <definedName name="Surcharge_Yr1">[122]Tax!#REF!</definedName>
    <definedName name="SurchargeSummary" localSheetId="59">#REF!</definedName>
    <definedName name="SurchargeSummary">#REF!</definedName>
    <definedName name="SUSAN" localSheetId="59">#REF!</definedName>
    <definedName name="SUSAN">#REF!</definedName>
    <definedName name="TABLE" localSheetId="15">#REF!</definedName>
    <definedName name="TABLE">Table!$A$1</definedName>
    <definedName name="tableHeaderLoc" localSheetId="59">#REF!</definedName>
    <definedName name="tableHeaderLoc">#REF!</definedName>
    <definedName name="TABLEPM" localSheetId="15">#REF!</definedName>
    <definedName name="TABLEPM">Table!$B$184:$B$192</definedName>
    <definedName name="TARGETGRT">[74]Verify!$E$63</definedName>
    <definedName name="TB_Dol" localSheetId="59">#REF!</definedName>
    <definedName name="TB_Dol">#REF!</definedName>
    <definedName name="TBG" localSheetId="59">#REF!</definedName>
    <definedName name="TBG">#REF!</definedName>
    <definedName name="TBillRate" localSheetId="22">[103]Input!#REF!</definedName>
    <definedName name="TBillRate" localSheetId="31">[103]Input!#REF!</definedName>
    <definedName name="TBillRate" localSheetId="32">[103]Input!#REF!</definedName>
    <definedName name="TBillRate" localSheetId="42">[103]Input!#REF!</definedName>
    <definedName name="TBillRate" localSheetId="46">[103]Input!#REF!</definedName>
    <definedName name="TBillRate" localSheetId="59">[103]Input!#REF!</definedName>
    <definedName name="TBillRate">[103]Input!#REF!</definedName>
    <definedName name="TC_Base">[91]Mo_Thru_Put!$E$90:$R$95</definedName>
    <definedName name="TC_Forecast" localSheetId="59">#REF!</definedName>
    <definedName name="TC_Forecast">#REF!</definedName>
    <definedName name="TC_Pricing_Table_NY___per_Dekatherm" localSheetId="59">#REF!</definedName>
    <definedName name="TC_Pricing_Table_NY___per_Dekatherm">#REF!</definedName>
    <definedName name="TC_Slope">[91]Mo_Thru_Put!$E$98:$R$103</definedName>
    <definedName name="Temp" localSheetId="22">[123]BS!#REF!</definedName>
    <definedName name="Temp" localSheetId="31">[123]BS!#REF!</definedName>
    <definedName name="Temp" localSheetId="32">[123]BS!#REF!</definedName>
    <definedName name="Temp" localSheetId="42">[123]BS!#REF!</definedName>
    <definedName name="Temp" localSheetId="46">[123]BS!#REF!</definedName>
    <definedName name="Temp" localSheetId="59">[123]BS!#REF!</definedName>
    <definedName name="Temp">[123]BS!#REF!</definedName>
    <definedName name="temporary" localSheetId="15" hidden="1">'[124]Nov 02'!#REF!</definedName>
    <definedName name="temporary" localSheetId="22" hidden="1">'[125]Nov 02'!#REF!</definedName>
    <definedName name="temporary" localSheetId="59" hidden="1">'[125]Nov 02'!#REF!</definedName>
    <definedName name="temporary" hidden="1">'[125]Nov 02'!#REF!</definedName>
    <definedName name="temporary2" localSheetId="15" hidden="1">'[124]Nov 02'!#REF!</definedName>
    <definedName name="temporary2" localSheetId="22" hidden="1">'[125]Nov 02'!#REF!</definedName>
    <definedName name="temporary2" localSheetId="59" hidden="1">'[125]Nov 02'!#REF!</definedName>
    <definedName name="temporary2" hidden="1">'[125]Nov 02'!#REF!</definedName>
    <definedName name="TENN1">[20]A!$S$171:$AU$208</definedName>
    <definedName name="TENNESSEEFT" localSheetId="59">#REF!</definedName>
    <definedName name="TENNESSEEFT">#REF!</definedName>
    <definedName name="TENNESSEEIT" localSheetId="59">#REF!</definedName>
    <definedName name="TENNESSEEIT">#REF!</definedName>
    <definedName name="TEST" localSheetId="22">#REF!</definedName>
    <definedName name="TEST" localSheetId="31">#REF!</definedName>
    <definedName name="TEST" localSheetId="32">#REF!</definedName>
    <definedName name="TEST" localSheetId="42">#REF!</definedName>
    <definedName name="TEST" localSheetId="46">#REF!</definedName>
    <definedName name="TEST" localSheetId="59">#REF!</definedName>
    <definedName name="TEST">#REF!</definedName>
    <definedName name="test_base" localSheetId="59">#REF!</definedName>
    <definedName name="test_base">#REF!</definedName>
    <definedName name="TETCO1">[20]A!$Q$100:$AU$132</definedName>
    <definedName name="TETCOFT" localSheetId="59">#REF!</definedName>
    <definedName name="TETCOFT">#REF!</definedName>
    <definedName name="TETCOIT" localSheetId="59">#REF!</definedName>
    <definedName name="TETCOIT">#REF!</definedName>
    <definedName name="TGP_Col">[126]PivotTable!$C$37:$I$43</definedName>
    <definedName name="TGP_EN">'[100]Pivot Table -12-31-06'!$B$12:$I$19</definedName>
    <definedName name="TGSA" localSheetId="22">#REF!</definedName>
    <definedName name="TGSA" localSheetId="31">#REF!</definedName>
    <definedName name="TGSA" localSheetId="32">#REF!</definedName>
    <definedName name="TGSA" localSheetId="42">#REF!</definedName>
    <definedName name="TGSA" localSheetId="46">#REF!</definedName>
    <definedName name="TGSA" localSheetId="59">#REF!</definedName>
    <definedName name="TGSA">#REF!</definedName>
    <definedName name="TGSB" localSheetId="22">#REF!</definedName>
    <definedName name="TGSB" localSheetId="31">#REF!</definedName>
    <definedName name="TGSB" localSheetId="32">#REF!</definedName>
    <definedName name="TGSB" localSheetId="42">#REF!</definedName>
    <definedName name="TGSB" localSheetId="46">#REF!</definedName>
    <definedName name="TGSB" localSheetId="59">#REF!</definedName>
    <definedName name="TGSB">#REF!</definedName>
    <definedName name="TGSC" localSheetId="22">#REF!</definedName>
    <definedName name="TGSC" localSheetId="31">#REF!</definedName>
    <definedName name="TGSC" localSheetId="32">#REF!</definedName>
    <definedName name="TGSC" localSheetId="42">#REF!</definedName>
    <definedName name="TGSC" localSheetId="46">#REF!</definedName>
    <definedName name="TGSC" localSheetId="59">#REF!</definedName>
    <definedName name="TGSC">#REF!</definedName>
    <definedName name="TGSD" localSheetId="22">#REF!</definedName>
    <definedName name="TGSD" localSheetId="31">#REF!</definedName>
    <definedName name="TGSD" localSheetId="32">#REF!</definedName>
    <definedName name="TGSD" localSheetId="42">#REF!</definedName>
    <definedName name="TGSD" localSheetId="46">#REF!</definedName>
    <definedName name="TGSD" localSheetId="59">#REF!</definedName>
    <definedName name="TGSD">#REF!</definedName>
    <definedName name="TGSE" localSheetId="22">#REF!</definedName>
    <definedName name="TGSE" localSheetId="31">#REF!</definedName>
    <definedName name="TGSE" localSheetId="32">#REF!</definedName>
    <definedName name="TGSE" localSheetId="42">#REF!</definedName>
    <definedName name="TGSE" localSheetId="46">#REF!</definedName>
    <definedName name="TGSE" localSheetId="59">#REF!</definedName>
    <definedName name="TGSE">#REF!</definedName>
    <definedName name="title">[90]Cover!$A$1</definedName>
    <definedName name="Today">[103]Input!$L$1</definedName>
    <definedName name="TOP" localSheetId="22">#REF!</definedName>
    <definedName name="TOP" localSheetId="31">#REF!</definedName>
    <definedName name="TOP" localSheetId="32">#REF!</definedName>
    <definedName name="TOP" localSheetId="42">#REF!</definedName>
    <definedName name="TOP" localSheetId="46">#REF!</definedName>
    <definedName name="TOP" localSheetId="59">#REF!</definedName>
    <definedName name="TOP">#REF!</definedName>
    <definedName name="TRAN1">[20]A!$Q$12:$AU$63</definedName>
    <definedName name="trans_type">[111]Data!$A$2:$A$6</definedName>
    <definedName name="TRANSCO" localSheetId="59">#REF!</definedName>
    <definedName name="TRANSCO">#REF!</definedName>
    <definedName name="TRANSCO_FS_CITYGATE_BACKUP" localSheetId="59">'[64]3-01 Revised NY Fixed $'!#REF!</definedName>
    <definedName name="TRANSCO_FS_CITYGATE_BACKUP">'[64]3-01 Revised NY Fixed $'!#REF!</definedName>
    <definedName name="TRANSCOFT" localSheetId="59">#REF!</definedName>
    <definedName name="TRANSCOFT">#REF!</definedName>
    <definedName name="TRANSCOIT" localSheetId="59">#REF!</definedName>
    <definedName name="TRANSCOIT">#REF!</definedName>
    <definedName name="TranscoS2Fuel">'[127]Lookup Tables, Misc.'!$E$6:$H$10</definedName>
    <definedName name="TRANSM_SUPPORT" localSheetId="22">#REF!</definedName>
    <definedName name="TRANSM_SUPPORT" localSheetId="31">#REF!</definedName>
    <definedName name="TRANSM_SUPPORT" localSheetId="32">#REF!</definedName>
    <definedName name="TRANSM_SUPPORT" localSheetId="42">#REF!</definedName>
    <definedName name="TRANSM_SUPPORT" localSheetId="46">#REF!</definedName>
    <definedName name="TRANSM_SUPPORT" localSheetId="59">#REF!</definedName>
    <definedName name="TRANSM_SUPPORT">#REF!</definedName>
    <definedName name="Two_Year_History" localSheetId="59">#REF!</definedName>
    <definedName name="Two_Year_History">#REF!</definedName>
    <definedName name="Type" localSheetId="15">'[86]Adj. Entries'!#REF!</definedName>
    <definedName name="Type" localSheetId="22">'[87]Adj. Entries'!#REF!</definedName>
    <definedName name="Type" localSheetId="31">'[88]Adj. Entries'!#REF!</definedName>
    <definedName name="Type" localSheetId="32">'[88]Adj. Entries'!#REF!</definedName>
    <definedName name="Type" localSheetId="42">'[88]Adj. Entries'!#REF!</definedName>
    <definedName name="Type" localSheetId="46">'[88]Adj. Entries'!#REF!</definedName>
    <definedName name="Type" localSheetId="58">'[89]Adj. Entries'!#REF!</definedName>
    <definedName name="Type" localSheetId="59">'[87]Adj. Entries'!#REF!</definedName>
    <definedName name="Type">'[87]Adj. Entries'!#REF!</definedName>
    <definedName name="typee" localSheetId="22">[128]ADJ!#REF!</definedName>
    <definedName name="typee" localSheetId="31">[128]ADJ!#REF!</definedName>
    <definedName name="typee" localSheetId="32">[128]ADJ!#REF!</definedName>
    <definedName name="typee" localSheetId="42">[128]ADJ!#REF!</definedName>
    <definedName name="typee" localSheetId="46">[128]ADJ!#REF!</definedName>
    <definedName name="typee" localSheetId="59">[128]ADJ!#REF!</definedName>
    <definedName name="typee">[128]ADJ!#REF!</definedName>
    <definedName name="UIR_Details" localSheetId="22">#REF!</definedName>
    <definedName name="UIR_Details" localSheetId="31">#REF!</definedName>
    <definedName name="UIR_Details" localSheetId="32">#REF!</definedName>
    <definedName name="UIR_Details" localSheetId="42">#REF!</definedName>
    <definedName name="UIR_Details" localSheetId="46">#REF!</definedName>
    <definedName name="UIR_Details" localSheetId="59">#REF!</definedName>
    <definedName name="UIR_Details">#REF!</definedName>
    <definedName name="UKAcct">[69]MAP!$A$2:$C$42</definedName>
    <definedName name="UNBILLED" localSheetId="59">#REF!</definedName>
    <definedName name="UNBILLED">#REF!</definedName>
    <definedName name="Unbilled_Fuel_Rev">[67]GcaSummary!$A$81:$DK$144</definedName>
    <definedName name="unidentified" localSheetId="22">#REF!</definedName>
    <definedName name="unidentified" localSheetId="31">#REF!</definedName>
    <definedName name="unidentified" localSheetId="32">#REF!</definedName>
    <definedName name="unidentified" localSheetId="42">#REF!</definedName>
    <definedName name="unidentified" localSheetId="46">#REF!</definedName>
    <definedName name="unidentified" localSheetId="59">#REF!</definedName>
    <definedName name="unidentified">#REF!</definedName>
    <definedName name="Unrealized" localSheetId="22">#REF!</definedName>
    <definedName name="Unrealized" localSheetId="31">#REF!</definedName>
    <definedName name="Unrealized" localSheetId="32">#REF!</definedName>
    <definedName name="Unrealized" localSheetId="42">#REF!</definedName>
    <definedName name="Unrealized" localSheetId="46">#REF!</definedName>
    <definedName name="Unrealized" localSheetId="59">#REF!</definedName>
    <definedName name="Unrealized">#REF!</definedName>
    <definedName name="Untitled" localSheetId="22">#REF!</definedName>
    <definedName name="Untitled" localSheetId="31">#REF!</definedName>
    <definedName name="Untitled" localSheetId="32">#REF!</definedName>
    <definedName name="Untitled" localSheetId="42">#REF!</definedName>
    <definedName name="Untitled" localSheetId="46">#REF!</definedName>
    <definedName name="Untitled" localSheetId="59">#REF!</definedName>
    <definedName name="Untitled">#REF!</definedName>
    <definedName name="USDEOM" localSheetId="22">#REF!</definedName>
    <definedName name="USDEOM" localSheetId="31">#REF!</definedName>
    <definedName name="USDEOM" localSheetId="32">#REF!</definedName>
    <definedName name="USDEOM" localSheetId="42">#REF!</definedName>
    <definedName name="USDEOM" localSheetId="46">#REF!</definedName>
    <definedName name="USDEOM" localSheetId="59">#REF!</definedName>
    <definedName name="USDEOM">#REF!</definedName>
    <definedName name="valdate" localSheetId="59">'[129]Discount Factors'!#REF!</definedName>
    <definedName name="valdate">'[129]Discount Factors'!#REF!</definedName>
    <definedName name="VALUES" localSheetId="22">#REF!</definedName>
    <definedName name="VALUES" localSheetId="31">#REF!</definedName>
    <definedName name="VALUES" localSheetId="32">#REF!</definedName>
    <definedName name="VALUES" localSheetId="42">#REF!</definedName>
    <definedName name="VALUES" localSheetId="46">#REF!</definedName>
    <definedName name="VALUES" localSheetId="59">#REF!</definedName>
    <definedName name="VALUES">#REF!</definedName>
    <definedName name="VARIABLES" localSheetId="59">'[130]CY2002 Actual'!#REF!</definedName>
    <definedName name="VARIABLES">'[130]CY2002 Actual'!#REF!</definedName>
    <definedName name="VERIFY" localSheetId="22">#REF!</definedName>
    <definedName name="VERIFY" localSheetId="31">#REF!</definedName>
    <definedName name="VERIFY" localSheetId="32">#REF!</definedName>
    <definedName name="VERIFY" localSheetId="42">#REF!</definedName>
    <definedName name="VERIFY" localSheetId="46">#REF!</definedName>
    <definedName name="VERIFY" localSheetId="59">#REF!</definedName>
    <definedName name="VERIFY">#REF!</definedName>
    <definedName name="VolByRate" localSheetId="59">#REF!</definedName>
    <definedName name="VolByRate">#REF!</definedName>
    <definedName name="VOLRTCL" localSheetId="59">#REF!</definedName>
    <definedName name="VOLRTCL">#REF!</definedName>
    <definedName name="VOLUME" localSheetId="59">#REF!</definedName>
    <definedName name="VOLUME">#REF!</definedName>
    <definedName name="volumes" localSheetId="15">#REF!,#REF!,#REF!,#REF!,#REF!,#REF!,#REF!,#REF!,#REF!,#REF!,#REF!,#REF!,#REF!,#REF!,#REF!,#REF!,#REF!,#REF!,#REF!</definedName>
    <definedName name="volumes" localSheetId="59">#REF!,#REF!,#REF!,#REF!,#REF!,#REF!,#REF!,#REF!,#REF!,#REF!,#REF!,#REF!,#REF!,#REF!,#REF!,#REF!,#REF!,#REF!,#REF!</definedName>
    <definedName name="volumes">#REF!,#REF!,#REF!,#REF!,#REF!,#REF!,#REF!,#REF!,#REF!,#REF!,#REF!,#REF!,#REF!,#REF!,#REF!,#REF!,#REF!,#REF!,#REF!</definedName>
    <definedName name="VON_COMPANY">'[82]Valued outside Nuc_Netting Brkd'!$A$6:$A$54</definedName>
    <definedName name="VON_DESC">'[82]Valued outside Nuc_Netting Brkd'!$C$6:$C$54</definedName>
    <definedName name="VON_PNL">'[82]Valued outside Nuc_Netting Brkd'!$D$6:$D$54</definedName>
    <definedName name="VT_YANKEE" localSheetId="22">#REF!</definedName>
    <definedName name="VT_YANKEE" localSheetId="31">#REF!</definedName>
    <definedName name="VT_YANKEE" localSheetId="32">#REF!</definedName>
    <definedName name="VT_YANKEE" localSheetId="42">#REF!</definedName>
    <definedName name="VT_YANKEE" localSheetId="46">#REF!</definedName>
    <definedName name="VT_YANKEE" localSheetId="59">#REF!</definedName>
    <definedName name="VT_YANKEE">#REF!</definedName>
    <definedName name="w">41016.7584953704</definedName>
    <definedName name="WACC" localSheetId="22">#REF!</definedName>
    <definedName name="WACC" localSheetId="31">#REF!</definedName>
    <definedName name="WACC" localSheetId="32">#REF!</definedName>
    <definedName name="WACC" localSheetId="42">#REF!</definedName>
    <definedName name="WACC" localSheetId="46">#REF!</definedName>
    <definedName name="WACC" localSheetId="59">#REF!</definedName>
    <definedName name="WACC">#REF!</definedName>
    <definedName name="WDA" localSheetId="22">#REF!</definedName>
    <definedName name="WDA" localSheetId="31">#REF!</definedName>
    <definedName name="WDA" localSheetId="32">#REF!</definedName>
    <definedName name="WDA" localSheetId="42">#REF!</definedName>
    <definedName name="WDA" localSheetId="46">#REF!</definedName>
    <definedName name="WDA" localSheetId="59">#REF!</definedName>
    <definedName name="WDA">#REF!</definedName>
    <definedName name="WDB" localSheetId="22">#REF!</definedName>
    <definedName name="WDB" localSheetId="31">#REF!</definedName>
    <definedName name="WDB" localSheetId="32">#REF!</definedName>
    <definedName name="WDB" localSheetId="42">#REF!</definedName>
    <definedName name="WDB" localSheetId="46">#REF!</definedName>
    <definedName name="WDB" localSheetId="59">#REF!</definedName>
    <definedName name="WDB">#REF!</definedName>
    <definedName name="WDC" localSheetId="22">#REF!</definedName>
    <definedName name="WDC" localSheetId="31">#REF!</definedName>
    <definedName name="WDC" localSheetId="32">#REF!</definedName>
    <definedName name="WDC" localSheetId="42">#REF!</definedName>
    <definedName name="WDC" localSheetId="46">#REF!</definedName>
    <definedName name="WDC" localSheetId="59">#REF!</definedName>
    <definedName name="WDC">#REF!</definedName>
    <definedName name="WDD" localSheetId="22">#REF!</definedName>
    <definedName name="WDD" localSheetId="31">#REF!</definedName>
    <definedName name="WDD" localSheetId="32">#REF!</definedName>
    <definedName name="WDD" localSheetId="42">#REF!</definedName>
    <definedName name="WDD" localSheetId="46">#REF!</definedName>
    <definedName name="WDD" localSheetId="59">#REF!</definedName>
    <definedName name="WDD">#REF!</definedName>
    <definedName name="WDE" localSheetId="22">#REF!</definedName>
    <definedName name="WDE" localSheetId="31">#REF!</definedName>
    <definedName name="WDE" localSheetId="32">#REF!</definedName>
    <definedName name="WDE" localSheetId="42">#REF!</definedName>
    <definedName name="WDE" localSheetId="46">#REF!</definedName>
    <definedName name="WDE" localSheetId="59">#REF!</definedName>
    <definedName name="WDE">#REF!</definedName>
    <definedName name="WEATHER" localSheetId="59">#REF!</definedName>
    <definedName name="WEATHER">#REF!</definedName>
    <definedName name="WEATHERVOL">'[60]Ld. Grth:Weather'!$B$2:$G$34</definedName>
    <definedName name="week" localSheetId="59">#REF!</definedName>
    <definedName name="week">#REF!</definedName>
    <definedName name="WESCO" localSheetId="59">'[131]Lookup Tables, Misc.'!#REF!</definedName>
    <definedName name="WESCO">'[131]Lookup Tables, Misc.'!#REF!</definedName>
    <definedName name="WIRE2" localSheetId="22">#REF!</definedName>
    <definedName name="WIRE2" localSheetId="31">#REF!</definedName>
    <definedName name="WIRE2" localSheetId="32">#REF!</definedName>
    <definedName name="WIRE2" localSheetId="42">#REF!</definedName>
    <definedName name="WIRE2" localSheetId="46">#REF!</definedName>
    <definedName name="WIRE2" localSheetId="59">#REF!</definedName>
    <definedName name="WIRE2">#REF!</definedName>
    <definedName name="wrn.2005." localSheetId="22" hidden="1">{#N/A,#N/A,FALSE,"Jan2005";#N/A,#N/A,FALSE,"Feb2005";#N/A,#N/A,FALSE,"Mar2005";#N/A,#N/A,FALSE,"Apr2005";#N/A,#N/A,FALSE,"May2005";#N/A,#N/A,FALSE,"Jun2005";#N/A,#N/A,FALSE,"Jul2005";#N/A,#N/A,FALSE,"Aug2005";#N/A,#N/A,FALSE,"Sep2005";#N/A,#N/A,FALSE,"Oct2005";#N/A,#N/A,FALSE,"Nov2005";#N/A,#N/A,FALSE,"Dec2005"}</definedName>
    <definedName name="wrn.2005." localSheetId="59" hidden="1">{#N/A,#N/A,FALSE,"Jan2005";#N/A,#N/A,FALSE,"Feb2005";#N/A,#N/A,FALSE,"Mar2005";#N/A,#N/A,FALSE,"Apr2005";#N/A,#N/A,FALSE,"May2005";#N/A,#N/A,FALSE,"Jun2005";#N/A,#N/A,FALSE,"Jul2005";#N/A,#N/A,FALSE,"Aug2005";#N/A,#N/A,FALSE,"Sep2005";#N/A,#N/A,FALSE,"Oct2005";#N/A,#N/A,FALSE,"Nov2005";#N/A,#N/A,FALSE,"Dec2005"}</definedName>
    <definedName name="wrn.2005." hidden="1">{#N/A,#N/A,FALSE,"Jan2005";#N/A,#N/A,FALSE,"Feb2005";#N/A,#N/A,FALSE,"Mar2005";#N/A,#N/A,FALSE,"Apr2005";#N/A,#N/A,FALSE,"May2005";#N/A,#N/A,FALSE,"Jun2005";#N/A,#N/A,FALSE,"Jul2005";#N/A,#N/A,FALSE,"Aug2005";#N/A,#N/A,FALSE,"Sep2005";#N/A,#N/A,FALSE,"Oct2005";#N/A,#N/A,FALSE,"Nov2005";#N/A,#N/A,FALSE,"Dec2005"}</definedName>
    <definedName name="wrn.2006." localSheetId="22" hidden="1">{#N/A,#N/A,FALSE,"Jan2006";#N/A,#N/A,FALSE,"Feb2006";#N/A,#N/A,FALSE,"Mar2006";#N/A,#N/A,FALSE,"Apr2006";#N/A,#N/A,FALSE,"May2006";#N/A,#N/A,FALSE,"Jun2006";#N/A,#N/A,FALSE,"Jul2006";#N/A,#N/A,FALSE,"Aug2006";#N/A,#N/A,FALSE,"Sep2006";#N/A,#N/A,FALSE,"Oct2006";#N/A,#N/A,FALSE,"Nov2006";#N/A,#N/A,FALSE,"Dec2006"}</definedName>
    <definedName name="wrn.2006." localSheetId="59" hidden="1">{#N/A,#N/A,FALSE,"Jan2006";#N/A,#N/A,FALSE,"Feb2006";#N/A,#N/A,FALSE,"Mar2006";#N/A,#N/A,FALSE,"Apr2006";#N/A,#N/A,FALSE,"May2006";#N/A,#N/A,FALSE,"Jun2006";#N/A,#N/A,FALSE,"Jul2006";#N/A,#N/A,FALSE,"Aug2006";#N/A,#N/A,FALSE,"Sep2006";#N/A,#N/A,FALSE,"Oct2006";#N/A,#N/A,FALSE,"Nov2006";#N/A,#N/A,FALSE,"Dec2006"}</definedName>
    <definedName name="wrn.2006." hidden="1">{#N/A,#N/A,FALSE,"Jan2006";#N/A,#N/A,FALSE,"Feb2006";#N/A,#N/A,FALSE,"Mar2006";#N/A,#N/A,FALSE,"Apr2006";#N/A,#N/A,FALSE,"May2006";#N/A,#N/A,FALSE,"Jun2006";#N/A,#N/A,FALSE,"Jul2006";#N/A,#N/A,FALSE,"Aug2006";#N/A,#N/A,FALSE,"Sep2006";#N/A,#N/A,FALSE,"Oct2006";#N/A,#N/A,FALSE,"Nov2006";#N/A,#N/A,FALSE,"Dec2006"}</definedName>
    <definedName name="wrn.2007." localSheetId="22" hidden="1">{#N/A,#N/A,FALSE,"Jan2007";#N/A,#N/A,FALSE,"Feb2007";#N/A,#N/A,FALSE,"Mar2007";#N/A,#N/A,FALSE,"Apr2007";#N/A,#N/A,FALSE,"May2007";#N/A,#N/A,FALSE,"Jun2007";#N/A,#N/A,FALSE,"Jul2007";#N/A,#N/A,FALSE,"Aug2007";#N/A,#N/A,FALSE,"Sept2007";#N/A,#N/A,FALSE,"Oct2007"}</definedName>
    <definedName name="wrn.2007." localSheetId="59" hidden="1">{#N/A,#N/A,FALSE,"Jan2007";#N/A,#N/A,FALSE,"Feb2007";#N/A,#N/A,FALSE,"Mar2007";#N/A,#N/A,FALSE,"Apr2007";#N/A,#N/A,FALSE,"May2007";#N/A,#N/A,FALSE,"Jun2007";#N/A,#N/A,FALSE,"Jul2007";#N/A,#N/A,FALSE,"Aug2007";#N/A,#N/A,FALSE,"Sept2007";#N/A,#N/A,FALSE,"Oct2007"}</definedName>
    <definedName name="wrn.2007." hidden="1">{#N/A,#N/A,FALSE,"Jan2007";#N/A,#N/A,FALSE,"Feb2007";#N/A,#N/A,FALSE,"Mar2007";#N/A,#N/A,FALSE,"Apr2007";#N/A,#N/A,FALSE,"May2007";#N/A,#N/A,FALSE,"Jun2007";#N/A,#N/A,FALSE,"Jul2007";#N/A,#N/A,FALSE,"Aug2007";#N/A,#N/A,FALSE,"Sept2007";#N/A,#N/A,FALSE,"Oct2007"}</definedName>
    <definedName name="wrn.Full._.Report." localSheetId="15" hidden="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 localSheetId="22" hidden="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 localSheetId="31" hidden="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 localSheetId="32" hidden="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 localSheetId="42" hidden="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 localSheetId="46" hidden="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 localSheetId="58" hidden="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 localSheetId="59" hidden="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 hidden="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GAC._.RECO." localSheetId="22" hidden="1">{#N/A,#N/A,FALSE,"EST TRANS ";#N/A,#N/A,FALSE,"PIPELINE REF";#N/A,#N/A,FALSE,"GAC COST REC";#N/A,#N/A,FALSE,"INT ON PIPELINE";#N/A,#N/A,FALSE,"PIPELINE REF";#N/A,#N/A,FALSE,"Monthly Imbalan";#N/A,#N/A,FALSE,"PRORATED T.A.C.";#N/A,#N/A,FALSE,"TRAN REF SUR";#N/A,#N/A,FALSE,"INTERRUPTIBLE";#N/A,#N/A,FALSE,"PRIOR  TRANS";#N/A,#N/A,FALSE,"EST TRANS "}</definedName>
    <definedName name="wrn.GAC._.RECO." localSheetId="59" hidden="1">{#N/A,#N/A,FALSE,"EST TRANS ";#N/A,#N/A,FALSE,"PIPELINE REF";#N/A,#N/A,FALSE,"GAC COST REC";#N/A,#N/A,FALSE,"INT ON PIPELINE";#N/A,#N/A,FALSE,"PIPELINE REF";#N/A,#N/A,FALSE,"Monthly Imbalan";#N/A,#N/A,FALSE,"PRORATED T.A.C.";#N/A,#N/A,FALSE,"TRAN REF SUR";#N/A,#N/A,FALSE,"INTERRUPTIBLE";#N/A,#N/A,FALSE,"PRIOR  TRANS";#N/A,#N/A,FALSE,"EST TRANS "}</definedName>
    <definedName name="wrn.GAC._.RECO." hidden="1">{#N/A,#N/A,FALSE,"EST TRANS ";#N/A,#N/A,FALSE,"PIPELINE REF";#N/A,#N/A,FALSE,"GAC COST REC";#N/A,#N/A,FALSE,"INT ON PIPELINE";#N/A,#N/A,FALSE,"PIPELINE REF";#N/A,#N/A,FALSE,"Monthly Imbalan";#N/A,#N/A,FALSE,"PRORATED T.A.C.";#N/A,#N/A,FALSE,"TRAN REF SUR";#N/A,#N/A,FALSE,"INTERRUPTIBLE";#N/A,#N/A,FALSE,"PRIOR  TRANS";#N/A,#N/A,FALSE,"EST TRANS "}</definedName>
    <definedName name="wrn.Goals._.Backup." localSheetId="22" hidden="1">{#N/A,#N/A,FALSE,"Summary";#N/A,#N/A,FALSE,"PSA Incentive";#N/A,#N/A,FALSE,"LI Steam F.O. Lost MWHRs";#N/A,#N/A,FALSE,"LI IC F.O.F. ";#N/A,#N/A,FALSE,"LI Accident Reduction";#N/A,#N/A,FALSE,"RavIC FOF";#N/A,#N/A,FALSE,"Rav Steam EFOR";#N/A,#N/A,FALSE,"RavIC Summer DMNC";#N/A,#N/A,FALSE,"Rav OSHA Lost Time Accid"}</definedName>
    <definedName name="wrn.Goals._.Backup." localSheetId="59" hidden="1">{#N/A,#N/A,FALSE,"Summary";#N/A,#N/A,FALSE,"PSA Incentive";#N/A,#N/A,FALSE,"LI Steam F.O. Lost MWHRs";#N/A,#N/A,FALSE,"LI IC F.O.F. ";#N/A,#N/A,FALSE,"LI Accident Reduction";#N/A,#N/A,FALSE,"RavIC FOF";#N/A,#N/A,FALSE,"Rav Steam EFOR";#N/A,#N/A,FALSE,"RavIC Summer DMNC";#N/A,#N/A,FALSE,"Rav OSHA Lost Time Accid"}</definedName>
    <definedName name="wrn.Goals._.Backup." hidden="1">{#N/A,#N/A,FALSE,"Summary";#N/A,#N/A,FALSE,"PSA Incentive";#N/A,#N/A,FALSE,"LI Steam F.O. Lost MWHRs";#N/A,#N/A,FALSE,"LI IC F.O.F. ";#N/A,#N/A,FALSE,"LI Accident Reduction";#N/A,#N/A,FALSE,"RavIC FOF";#N/A,#N/A,FALSE,"Rav Steam EFOR";#N/A,#N/A,FALSE,"RavIC Summer DMNC";#N/A,#N/A,FALSE,"Rav OSHA Lost Time Accid"}</definedName>
    <definedName name="wrn.Print._.Report." localSheetId="22" hidden="1">{#N/A,#N/A,FALSE,"COG Reco";#N/A,#N/A,FALSE,"Gas Cost Accrual Analysis";#N/A,#N/A,FALSE,"Analysis of Unbilled Adjustment"}</definedName>
    <definedName name="wrn.Print._.Report." localSheetId="59" hidden="1">{#N/A,#N/A,FALSE,"COG Reco";#N/A,#N/A,FALSE,"Gas Cost Accrual Analysis";#N/A,#N/A,FALSE,"Analysis of Unbilled Adjustment"}</definedName>
    <definedName name="wrn.Print._.Report." hidden="1">{#N/A,#N/A,FALSE,"COG Reco";#N/A,#N/A,FALSE,"Gas Cost Accrual Analysis";#N/A,#N/A,FALSE,"Analysis of Unbilled Adjustment"}</definedName>
    <definedName name="wrn.psc._.quarterly." localSheetId="15" hidden="1">{"Page 1",#N/A,FALSE,"Page 1 &amp; Page 2";"page 2",#N/A,FALSE,"Page 1 &amp; Page 2";"Page 5",#N/A,FALSE,"Page 5";"page 6",#N/A,FALSE,"Details_p 6&amp;7";"Page 9",#N/A,FALSE,"Page 9";"page 8",#N/A,FALSE,"Page 8";"Page 10",#N/A,FALSE,"Page 10";"Page 11",#N/A,FALSE,"Page11"}</definedName>
    <definedName name="wrn.psc._.quarterly." localSheetId="22" hidden="1">{"Page 1",#N/A,FALSE,"Page 1 &amp; Page 2";"page 2",#N/A,FALSE,"Page 1 &amp; Page 2";"Page 5",#N/A,FALSE,"Page 5";"page 6",#N/A,FALSE,"Details_p 6&amp;7";"Page 9",#N/A,FALSE,"Page 9";"page 8",#N/A,FALSE,"Page 8";"Page 10",#N/A,FALSE,"Page 10";"Page 11",#N/A,FALSE,"Page11"}</definedName>
    <definedName name="wrn.psc._.quarterly." localSheetId="31" hidden="1">{"Page 1",#N/A,FALSE,"Page 1 &amp; Page 2";"page 2",#N/A,FALSE,"Page 1 &amp; Page 2";"Page 5",#N/A,FALSE,"Page 5";"page 6",#N/A,FALSE,"Details_p 6&amp;7";"Page 9",#N/A,FALSE,"Page 9";"page 8",#N/A,FALSE,"Page 8";"Page 10",#N/A,FALSE,"Page 10";"Page 11",#N/A,FALSE,"Page11"}</definedName>
    <definedName name="wrn.psc._.quarterly." localSheetId="32" hidden="1">{"Page 1",#N/A,FALSE,"Page 1 &amp; Page 2";"page 2",#N/A,FALSE,"Page 1 &amp; Page 2";"Page 5",#N/A,FALSE,"Page 5";"page 6",#N/A,FALSE,"Details_p 6&amp;7";"Page 9",#N/A,FALSE,"Page 9";"page 8",#N/A,FALSE,"Page 8";"Page 10",#N/A,FALSE,"Page 10";"Page 11",#N/A,FALSE,"Page11"}</definedName>
    <definedName name="wrn.psc._.quarterly." localSheetId="42" hidden="1">{"Page 1",#N/A,FALSE,"Page 1 &amp; Page 2";"page 2",#N/A,FALSE,"Page 1 &amp; Page 2";"Page 5",#N/A,FALSE,"Page 5";"page 6",#N/A,FALSE,"Details_p 6&amp;7";"Page 9",#N/A,FALSE,"Page 9";"page 8",#N/A,FALSE,"Page 8";"Page 10",#N/A,FALSE,"Page 10";"Page 11",#N/A,FALSE,"Page11"}</definedName>
    <definedName name="wrn.psc._.quarterly." localSheetId="46" hidden="1">{"Page 1",#N/A,FALSE,"Page 1 &amp; Page 2";"page 2",#N/A,FALSE,"Page 1 &amp; Page 2";"Page 5",#N/A,FALSE,"Page 5";"page 6",#N/A,FALSE,"Details_p 6&amp;7";"Page 9",#N/A,FALSE,"Page 9";"page 8",#N/A,FALSE,"Page 8";"Page 10",#N/A,FALSE,"Page 10";"Page 11",#N/A,FALSE,"Page11"}</definedName>
    <definedName name="wrn.psc._.quarterly." localSheetId="58" hidden="1">{"Page 1",#N/A,FALSE,"Page 1 &amp; Page 2";"page 2",#N/A,FALSE,"Page 1 &amp; Page 2";"Page 5",#N/A,FALSE,"Page 5";"page 6",#N/A,FALSE,"Details_p 6&amp;7";"Page 9",#N/A,FALSE,"Page 9";"page 8",#N/A,FALSE,"Page 8";"Page 10",#N/A,FALSE,"Page 10";"Page 11",#N/A,FALSE,"Page11"}</definedName>
    <definedName name="wrn.psc._.quarterly." localSheetId="59" hidden="1">{"Page 1",#N/A,FALSE,"Page 1 &amp; Page 2";"page 2",#N/A,FALSE,"Page 1 &amp; Page 2";"Page 5",#N/A,FALSE,"Page 5";"page 6",#N/A,FALSE,"Details_p 6&amp;7";"Page 9",#N/A,FALSE,"Page 9";"page 8",#N/A,FALSE,"Page 8";"Page 10",#N/A,FALSE,"Page 10";"Page 11",#N/A,FALSE,"Page11"}</definedName>
    <definedName name="wrn.psc._.quarterly." hidden="1">{"Page 1",#N/A,FALSE,"Page 1 &amp; Page 2";"page 2",#N/A,FALSE,"Page 1 &amp; Page 2";"Page 5",#N/A,FALSE,"Page 5";"page 6",#N/A,FALSE,"Details_p 6&amp;7";"Page 9",#N/A,FALSE,"Page 9";"page 8",#N/A,FALSE,"Page 8";"Page 10",#N/A,FALSE,"Page 10";"Page 11",#N/A,FALSE,"Page11"}</definedName>
    <definedName name="wrn.Storage." localSheetId="22" hidden="1">{"Storage",#N/A,FALSE,"Storage"}</definedName>
    <definedName name="wrn.Storage." localSheetId="59" hidden="1">{"Storage",#N/A,FALSE,"Storage"}</definedName>
    <definedName name="wrn.Storage." hidden="1">{"Storage",#N/A,FALSE,"Storage"}</definedName>
    <definedName name="wrn.test." localSheetId="15" hidden="1">{"Page 5",#N/A,TRUE,"Page 5"}</definedName>
    <definedName name="wrn.test." localSheetId="22" hidden="1">{"Page 5",#N/A,TRUE,"Page 5"}</definedName>
    <definedName name="wrn.test." localSheetId="31" hidden="1">{"Page 5",#N/A,TRUE,"Page 5"}</definedName>
    <definedName name="wrn.test." localSheetId="32" hidden="1">{"Page 5",#N/A,TRUE,"Page 5"}</definedName>
    <definedName name="wrn.test." localSheetId="42" hidden="1">{"Page 5",#N/A,TRUE,"Page 5"}</definedName>
    <definedName name="wrn.test." localSheetId="46" hidden="1">{"Page 5",#N/A,TRUE,"Page 5"}</definedName>
    <definedName name="wrn.test." localSheetId="58" hidden="1">{"Page 5",#N/A,TRUE,"Page 5"}</definedName>
    <definedName name="wrn.test." localSheetId="59" hidden="1">{"Page 5",#N/A,TRUE,"Page 5"}</definedName>
    <definedName name="wrn.test." hidden="1">{"Page 5",#N/A,TRUE,"Page 5"}</definedName>
    <definedName name="wrn.year._.2004." localSheetId="22" hidden="1">{"2004 4 April",#N/A,FALSE,"Apr2004";"2004 5 May",#N/A,FALSE,"May2004";"2004 6 June",#N/A,FALSE,"Jun2004";"2004 7 July",#N/A,FALSE,"Jul2004";"2004 8 August",#N/A,FALSE,"Aug2004";"2004 9 Sept",#N/A,FALSE,"Sep2004";"2004 10 Oct",#N/A,FALSE,"Oct2004";#N/A,#N/A,FALSE,"Nov2004";#N/A,#N/A,FALSE,"Dec2004"}</definedName>
    <definedName name="wrn.year._.2004." localSheetId="59" hidden="1">{"2004 4 April",#N/A,FALSE,"Apr2004";"2004 5 May",#N/A,FALSE,"May2004";"2004 6 June",#N/A,FALSE,"Jun2004";"2004 7 July",#N/A,FALSE,"Jul2004";"2004 8 August",#N/A,FALSE,"Aug2004";"2004 9 Sept",#N/A,FALSE,"Sep2004";"2004 10 Oct",#N/A,FALSE,"Oct2004";#N/A,#N/A,FALSE,"Nov2004";#N/A,#N/A,FALSE,"Dec2004"}</definedName>
    <definedName name="wrn.year._.2004." hidden="1">{"2004 4 April",#N/A,FALSE,"Apr2004";"2004 5 May",#N/A,FALSE,"May2004";"2004 6 June",#N/A,FALSE,"Jun2004";"2004 7 July",#N/A,FALSE,"Jul2004";"2004 8 August",#N/A,FALSE,"Aug2004";"2004 9 Sept",#N/A,FALSE,"Sep2004";"2004 10 Oct",#N/A,FALSE,"Oct2004";#N/A,#N/A,FALSE,"Nov2004";#N/A,#N/A,FALSE,"Dec2004"}</definedName>
    <definedName name="WSS" localSheetId="59">#REF!</definedName>
    <definedName name="WSS">#REF!</definedName>
    <definedName name="WSS_FS" localSheetId="59">'[58]Apr 00'!#REF!</definedName>
    <definedName name="WSS_FS">'[58]Apr 00'!#REF!</definedName>
    <definedName name="x" localSheetId="22">#REF!</definedName>
    <definedName name="x" localSheetId="31">#REF!</definedName>
    <definedName name="x" localSheetId="32">#REF!</definedName>
    <definedName name="x" localSheetId="42">#REF!</definedName>
    <definedName name="x" localSheetId="46">#REF!</definedName>
    <definedName name="x" localSheetId="59">#REF!</definedName>
    <definedName name="x">#REF!</definedName>
    <definedName name="xdskh" localSheetId="59">#REF!</definedName>
    <definedName name="xdskh">#REF!</definedName>
    <definedName name="xxx">[132]Input!$AK$9:$BD$134</definedName>
    <definedName name="YEAR">'[76]Start Balance'!$C$9</definedName>
    <definedName name="YEPMAR" localSheetId="59">#REF!</definedName>
    <definedName name="YEPMAR">#REF!</definedName>
    <definedName name="YEPVOL" localSheetId="59">#REF!</definedName>
    <definedName name="YEPVOL">#REF!</definedName>
    <definedName name="yrtodate">[56]FY2000!$BS$5:$CE$58</definedName>
    <definedName name="YTD" localSheetId="22">#REF!</definedName>
    <definedName name="YTD" localSheetId="31">#REF!</definedName>
    <definedName name="YTD" localSheetId="32">#REF!</definedName>
    <definedName name="YTD" localSheetId="42">#REF!</definedName>
    <definedName name="YTD" localSheetId="46">#REF!</definedName>
    <definedName name="YTD" localSheetId="59">#REF!</definedName>
    <definedName name="YTD">#REF!</definedName>
    <definedName name="ytd1" localSheetId="59">#REF!</definedName>
    <definedName name="ytd1">#REF!</definedName>
    <definedName name="ytd2" localSheetId="59">#REF!</definedName>
    <definedName name="ytd2">#REF!</definedName>
    <definedName name="Z_14D0EBA8_EF4E_11D3_917A_00203586F6CC_.wvu.PrintArea" localSheetId="24" hidden="1">'218'!$A$1:$G$85</definedName>
    <definedName name="ZN0">[61]Indicies!$E$15</definedName>
  </definedNames>
  <calcPr calcId="145621"/>
</workbook>
</file>

<file path=xl/calcChain.xml><?xml version="1.0" encoding="utf-8"?>
<calcChain xmlns="http://schemas.openxmlformats.org/spreadsheetml/2006/main">
  <c r="C529" i="75" l="1"/>
  <c r="C526" i="75"/>
  <c r="C521" i="75"/>
  <c r="C520" i="75"/>
  <c r="C355" i="75"/>
  <c r="C306" i="75"/>
  <c r="C294" i="75"/>
  <c r="C293" i="75"/>
  <c r="C292" i="75"/>
  <c r="C289" i="75"/>
  <c r="C288" i="75"/>
  <c r="C287" i="75"/>
  <c r="C256" i="75"/>
  <c r="C251" i="75"/>
  <c r="C250" i="75"/>
  <c r="C249" i="75"/>
  <c r="C248" i="75"/>
  <c r="C236" i="75"/>
  <c r="C235" i="75"/>
  <c r="C234" i="75"/>
  <c r="C227" i="75"/>
  <c r="C220" i="75"/>
  <c r="C214" i="75"/>
  <c r="C213" i="75"/>
  <c r="C189" i="75"/>
  <c r="C181" i="75"/>
  <c r="C180" i="75"/>
  <c r="C177" i="75"/>
  <c r="C176" i="75"/>
  <c r="C160" i="75"/>
  <c r="C159" i="75"/>
  <c r="C158" i="75"/>
  <c r="C157" i="75"/>
  <c r="C156" i="75"/>
  <c r="C155" i="75"/>
  <c r="C154" i="75"/>
  <c r="C153" i="75"/>
  <c r="C152" i="75"/>
  <c r="C151" i="75"/>
  <c r="C150" i="75"/>
  <c r="C148" i="75"/>
  <c r="C134" i="75"/>
  <c r="C132" i="75"/>
  <c r="C127" i="75"/>
  <c r="C126" i="75"/>
  <c r="C124" i="75"/>
  <c r="C118" i="75"/>
  <c r="C117" i="75"/>
  <c r="C116" i="75"/>
  <c r="C109" i="75"/>
  <c r="C105" i="75"/>
  <c r="C104" i="75"/>
  <c r="C103" i="75"/>
  <c r="C102" i="75"/>
  <c r="C101" i="75"/>
  <c r="C71" i="75"/>
  <c r="C70" i="75"/>
  <c r="C68" i="75"/>
  <c r="C66" i="75"/>
  <c r="C65" i="75"/>
  <c r="C56" i="75"/>
  <c r="C50" i="75"/>
  <c r="C47" i="75"/>
  <c r="C46" i="75"/>
  <c r="C45" i="75"/>
  <c r="C44" i="75"/>
  <c r="C38" i="75"/>
  <c r="C37" i="75"/>
  <c r="C36" i="75"/>
  <c r="C22" i="75"/>
  <c r="C21" i="75"/>
  <c r="C18" i="75"/>
  <c r="C17" i="75"/>
  <c r="C96" i="75" l="1"/>
  <c r="C95" i="75"/>
  <c r="C93" i="75"/>
  <c r="C88" i="75"/>
  <c r="C89" i="75"/>
  <c r="C92" i="75"/>
  <c r="E83" i="109" l="1"/>
  <c r="E86" i="109"/>
  <c r="N32" i="171" l="1"/>
  <c r="D61" i="172" l="1"/>
  <c r="F3" i="172"/>
  <c r="F66" i="172"/>
  <c r="A65" i="172"/>
  <c r="A2" i="172"/>
  <c r="E122" i="172"/>
  <c r="D122" i="172"/>
  <c r="F121" i="172"/>
  <c r="F120" i="172"/>
  <c r="F119" i="172"/>
  <c r="F118" i="172"/>
  <c r="F117" i="172"/>
  <c r="F116" i="172"/>
  <c r="F115" i="172"/>
  <c r="F114" i="172"/>
  <c r="F113" i="172"/>
  <c r="F112" i="172"/>
  <c r="F111" i="172"/>
  <c r="F110" i="172"/>
  <c r="F109" i="172"/>
  <c r="F108" i="172"/>
  <c r="F107" i="172"/>
  <c r="F106" i="172"/>
  <c r="F105" i="172"/>
  <c r="F104" i="172"/>
  <c r="F103" i="172"/>
  <c r="F102" i="172"/>
  <c r="F122" i="172" s="1"/>
  <c r="E100" i="172"/>
  <c r="D100" i="172"/>
  <c r="F99" i="172"/>
  <c r="F98" i="172"/>
  <c r="F100" i="172" s="1"/>
  <c r="F97" i="172"/>
  <c r="E95" i="172"/>
  <c r="D95" i="172"/>
  <c r="F94" i="172"/>
  <c r="F93" i="172"/>
  <c r="F95" i="172" s="1"/>
  <c r="F92" i="172"/>
  <c r="E89" i="172"/>
  <c r="F88" i="172"/>
  <c r="F87" i="172"/>
  <c r="D85" i="172"/>
  <c r="D84" i="172"/>
  <c r="D83" i="172"/>
  <c r="D82" i="172"/>
  <c r="D81" i="172"/>
  <c r="D80" i="172"/>
  <c r="D79" i="172"/>
  <c r="D77" i="172"/>
  <c r="D76" i="172"/>
  <c r="D74" i="172"/>
  <c r="D52" i="172"/>
  <c r="D38" i="172"/>
  <c r="D37" i="172"/>
  <c r="D36" i="172"/>
  <c r="D35" i="172"/>
  <c r="D34" i="172"/>
  <c r="D33" i="172"/>
  <c r="D32" i="172"/>
  <c r="D39" i="172" s="1"/>
  <c r="D30" i="172"/>
  <c r="D24" i="172"/>
  <c r="E3" i="172"/>
  <c r="E66" i="172" s="1"/>
  <c r="E123" i="172" l="1"/>
  <c r="D86" i="172"/>
  <c r="F86" i="172" s="1"/>
  <c r="F39" i="172"/>
  <c r="F89" i="172" l="1"/>
  <c r="F123" i="172" s="1"/>
  <c r="D89" i="172"/>
  <c r="D123" i="172" s="1"/>
  <c r="F58" i="97"/>
  <c r="F22" i="157"/>
  <c r="E29" i="157" l="1"/>
  <c r="E20" i="157"/>
  <c r="D20" i="157"/>
  <c r="D29" i="157"/>
  <c r="J28" i="132" l="1"/>
  <c r="E115" i="109"/>
  <c r="E87" i="109"/>
  <c r="G2" i="118" l="1"/>
  <c r="A2" i="118"/>
  <c r="A3" i="109"/>
  <c r="A2" i="97"/>
  <c r="A2" i="138"/>
  <c r="A2" i="158"/>
  <c r="G2" i="158"/>
  <c r="G2" i="157"/>
  <c r="A2" i="157"/>
  <c r="F60" i="44"/>
  <c r="A60" i="44"/>
  <c r="A2" i="44"/>
  <c r="F2" i="44"/>
  <c r="A2" i="117"/>
  <c r="I2" i="159"/>
  <c r="A2" i="159"/>
  <c r="A71" i="159"/>
  <c r="I71" i="159"/>
  <c r="H2" i="171"/>
  <c r="B2" i="171"/>
  <c r="B2" i="153"/>
  <c r="A2" i="82" l="1"/>
  <c r="A2" i="133"/>
  <c r="A2" i="152"/>
  <c r="A2" i="116"/>
  <c r="A2" i="137"/>
  <c r="M37" i="158" l="1"/>
  <c r="M36" i="158"/>
  <c r="E21" i="152"/>
  <c r="C61" i="171" l="1"/>
  <c r="I131" i="159" l="1"/>
  <c r="D16" i="116" l="1"/>
  <c r="C16" i="116"/>
  <c r="D25" i="137" l="1"/>
  <c r="C25" i="137"/>
  <c r="G15" i="137"/>
  <c r="G16" i="137"/>
  <c r="G17" i="137"/>
  <c r="G18" i="137"/>
  <c r="G19" i="137"/>
  <c r="G20" i="137"/>
  <c r="G21" i="137"/>
  <c r="G22" i="137"/>
  <c r="G23" i="137"/>
  <c r="G24" i="137"/>
  <c r="G26" i="137"/>
  <c r="G27" i="137"/>
  <c r="G28" i="137"/>
  <c r="G29" i="137"/>
  <c r="G30" i="137"/>
  <c r="G31" i="137"/>
  <c r="G32" i="137"/>
  <c r="G33" i="137"/>
  <c r="G34" i="137"/>
  <c r="G35" i="137"/>
  <c r="G36" i="137"/>
  <c r="G37" i="137"/>
  <c r="G38" i="137"/>
  <c r="G39" i="137"/>
  <c r="G40" i="137"/>
  <c r="G41" i="137"/>
  <c r="G42" i="137"/>
  <c r="G43" i="137"/>
  <c r="G44" i="137"/>
  <c r="G25" i="137" l="1"/>
  <c r="E59" i="109" l="1"/>
  <c r="E40" i="109"/>
  <c r="E50" i="109" s="1"/>
  <c r="E54" i="109" s="1"/>
  <c r="N3" i="171" l="1"/>
  <c r="M3" i="171"/>
  <c r="M31" i="157" l="1"/>
  <c r="M61" i="171"/>
  <c r="L61" i="171"/>
  <c r="J61" i="171"/>
  <c r="G61" i="171"/>
  <c r="F61" i="171"/>
  <c r="E61" i="171"/>
  <c r="D61" i="171"/>
  <c r="K61" i="171"/>
  <c r="I61" i="171" l="1"/>
  <c r="N61" i="171"/>
  <c r="H61" i="171"/>
  <c r="G113" i="153"/>
  <c r="G89" i="153"/>
  <c r="G64" i="118" l="1"/>
  <c r="M63" i="118"/>
  <c r="L63" i="118"/>
  <c r="J63" i="118"/>
  <c r="I63" i="118"/>
  <c r="F63" i="118"/>
  <c r="D63" i="118"/>
  <c r="E25" i="118"/>
  <c r="D25" i="118"/>
  <c r="C23" i="118"/>
  <c r="E23" i="118" s="1"/>
  <c r="C20" i="118"/>
  <c r="E20" i="118" s="1"/>
  <c r="E63" i="118" l="1"/>
  <c r="C63" i="118"/>
  <c r="G31" i="138"/>
  <c r="G32" i="138"/>
  <c r="G33" i="138"/>
  <c r="G34" i="138"/>
  <c r="G35" i="138"/>
  <c r="G36" i="138"/>
  <c r="G37" i="138"/>
  <c r="G38" i="138"/>
  <c r="G39" i="138"/>
  <c r="G40" i="138"/>
  <c r="G41" i="138"/>
  <c r="G42" i="138"/>
  <c r="G43" i="138"/>
  <c r="G44" i="138"/>
  <c r="G45" i="138"/>
  <c r="G46" i="138"/>
  <c r="G47" i="138"/>
  <c r="G48" i="138"/>
  <c r="G49" i="138"/>
  <c r="G50" i="138"/>
  <c r="G51" i="138"/>
  <c r="G52" i="138"/>
  <c r="G53" i="138"/>
  <c r="G54" i="138"/>
  <c r="G43" i="117" l="1"/>
  <c r="G3" i="137" l="1"/>
  <c r="G3" i="116" s="1"/>
  <c r="F3" i="152" s="1"/>
  <c r="F67" i="152" l="1"/>
  <c r="G3" i="153"/>
  <c r="G72" i="153" l="1"/>
  <c r="G140" i="153" s="1"/>
  <c r="H3" i="159"/>
  <c r="F3" i="171"/>
  <c r="F3" i="133"/>
  <c r="C280" i="75"/>
  <c r="C281" i="75"/>
  <c r="E3" i="82" l="1"/>
  <c r="F3" i="97"/>
  <c r="H72" i="159"/>
  <c r="M3" i="159"/>
  <c r="M72" i="159" s="1"/>
  <c r="F3" i="116" l="1"/>
  <c r="E3" i="152" s="1"/>
  <c r="F3" i="137"/>
  <c r="E67" i="152" l="1"/>
  <c r="F3" i="153"/>
  <c r="E3" i="171" l="1"/>
  <c r="F3" i="159"/>
  <c r="F72" i="153"/>
  <c r="F140" i="153" s="1"/>
  <c r="L3" i="159" l="1"/>
  <c r="L72" i="159" s="1"/>
  <c r="F72" i="159"/>
  <c r="E116" i="158"/>
  <c r="D116" i="158"/>
  <c r="F75" i="157"/>
  <c r="E75" i="157"/>
  <c r="E102" i="158" l="1"/>
  <c r="C246" i="75" l="1"/>
  <c r="C130" i="159" l="1"/>
  <c r="H129" i="159"/>
  <c r="G129" i="159"/>
  <c r="E129" i="159"/>
  <c r="C129" i="159"/>
  <c r="I128" i="159"/>
  <c r="I127" i="159"/>
  <c r="I126" i="159"/>
  <c r="I125" i="159"/>
  <c r="I124" i="159"/>
  <c r="I123" i="159"/>
  <c r="I122" i="159"/>
  <c r="I121" i="159"/>
  <c r="I120" i="159"/>
  <c r="I129" i="159" s="1"/>
  <c r="H118" i="159"/>
  <c r="G118" i="159"/>
  <c r="E118" i="159"/>
  <c r="C118" i="159"/>
  <c r="I118" i="159" s="1"/>
  <c r="I117" i="159"/>
  <c r="I116" i="159"/>
  <c r="I115" i="159"/>
  <c r="I114" i="159"/>
  <c r="I113" i="159"/>
  <c r="I112" i="159"/>
  <c r="I111" i="159"/>
  <c r="I110" i="159"/>
  <c r="I109" i="159"/>
  <c r="I108" i="159"/>
  <c r="H106" i="159"/>
  <c r="G106" i="159"/>
  <c r="E106" i="159"/>
  <c r="C106" i="159"/>
  <c r="I106" i="159" s="1"/>
  <c r="I105" i="159"/>
  <c r="I104" i="159"/>
  <c r="I103" i="159"/>
  <c r="I102" i="159"/>
  <c r="I101" i="159"/>
  <c r="I100" i="159"/>
  <c r="I99" i="159"/>
  <c r="I98" i="159"/>
  <c r="I97" i="159"/>
  <c r="I96" i="159"/>
  <c r="H94" i="159"/>
  <c r="H130" i="159" s="1"/>
  <c r="G94" i="159"/>
  <c r="G130" i="159" s="1"/>
  <c r="E94" i="159"/>
  <c r="E130" i="159" s="1"/>
  <c r="C94" i="159"/>
  <c r="I94" i="159" s="1"/>
  <c r="I93" i="159"/>
  <c r="I92" i="159"/>
  <c r="I91" i="159"/>
  <c r="I90" i="159"/>
  <c r="I89" i="159"/>
  <c r="I88" i="159"/>
  <c r="I87" i="159"/>
  <c r="I86" i="159"/>
  <c r="I85" i="159"/>
  <c r="I84" i="159"/>
  <c r="I63" i="159"/>
  <c r="E61" i="159"/>
  <c r="H60" i="159"/>
  <c r="G60" i="159"/>
  <c r="E60" i="159"/>
  <c r="C60" i="159"/>
  <c r="I59" i="159"/>
  <c r="I58" i="159"/>
  <c r="I57" i="159"/>
  <c r="I56" i="159"/>
  <c r="I55" i="159"/>
  <c r="I54" i="159"/>
  <c r="I53" i="159"/>
  <c r="I52" i="159"/>
  <c r="I51" i="159"/>
  <c r="I60" i="159" s="1"/>
  <c r="H49" i="159"/>
  <c r="G49" i="159"/>
  <c r="E49" i="159"/>
  <c r="C49" i="159"/>
  <c r="I49" i="159" s="1"/>
  <c r="I48" i="159"/>
  <c r="I47" i="159"/>
  <c r="I46" i="159"/>
  <c r="I45" i="159"/>
  <c r="I44" i="159"/>
  <c r="I43" i="159"/>
  <c r="I42" i="159"/>
  <c r="I41" i="159"/>
  <c r="I40" i="159"/>
  <c r="I39" i="159"/>
  <c r="H37" i="159"/>
  <c r="G37" i="159"/>
  <c r="E37" i="159"/>
  <c r="C37" i="159"/>
  <c r="I37" i="159" s="1"/>
  <c r="I36" i="159"/>
  <c r="I35" i="159"/>
  <c r="I34" i="159"/>
  <c r="I33" i="159"/>
  <c r="I32" i="159"/>
  <c r="I31" i="159"/>
  <c r="I30" i="159"/>
  <c r="I29" i="159"/>
  <c r="I28" i="159"/>
  <c r="I27" i="159"/>
  <c r="H25" i="159"/>
  <c r="H61" i="159" s="1"/>
  <c r="G25" i="159"/>
  <c r="G61" i="159" s="1"/>
  <c r="E25" i="159"/>
  <c r="C25" i="159"/>
  <c r="C61" i="159" s="1"/>
  <c r="I61" i="159" s="1"/>
  <c r="I24" i="159"/>
  <c r="I23" i="159"/>
  <c r="I22" i="159"/>
  <c r="I21" i="159"/>
  <c r="I20" i="159"/>
  <c r="I19" i="159"/>
  <c r="I18" i="159"/>
  <c r="I17" i="159"/>
  <c r="I16" i="159"/>
  <c r="I15" i="159"/>
  <c r="L187" i="158"/>
  <c r="L31" i="158" s="1"/>
  <c r="L33" i="158" s="1"/>
  <c r="K187" i="158"/>
  <c r="I187" i="158"/>
  <c r="H187" i="158"/>
  <c r="G187" i="158"/>
  <c r="G31" i="158" s="1"/>
  <c r="G33" i="158" s="1"/>
  <c r="M186" i="158"/>
  <c r="M185" i="158"/>
  <c r="M184" i="158"/>
  <c r="M183" i="158"/>
  <c r="M182" i="158"/>
  <c r="M181" i="158"/>
  <c r="M180" i="158"/>
  <c r="M179" i="158"/>
  <c r="M178" i="158"/>
  <c r="M177" i="158"/>
  <c r="M176" i="158"/>
  <c r="M175" i="158"/>
  <c r="M174" i="158"/>
  <c r="M173" i="158"/>
  <c r="M172" i="158"/>
  <c r="M171" i="158"/>
  <c r="M170" i="158"/>
  <c r="M169" i="158"/>
  <c r="M168" i="158"/>
  <c r="M167" i="158"/>
  <c r="M166" i="158"/>
  <c r="M165" i="158"/>
  <c r="M164" i="158"/>
  <c r="M163" i="158"/>
  <c r="M162" i="158"/>
  <c r="M161" i="158"/>
  <c r="M160" i="158"/>
  <c r="M159" i="158"/>
  <c r="M158" i="158"/>
  <c r="M157" i="158"/>
  <c r="M156" i="158"/>
  <c r="M155" i="158"/>
  <c r="M154" i="158"/>
  <c r="M153" i="158"/>
  <c r="M152" i="158"/>
  <c r="M151" i="158"/>
  <c r="M150" i="158"/>
  <c r="M149" i="158"/>
  <c r="M148" i="158"/>
  <c r="M147" i="158"/>
  <c r="M146" i="158"/>
  <c r="M145" i="158"/>
  <c r="M144" i="158"/>
  <c r="M143" i="158"/>
  <c r="M142" i="158"/>
  <c r="M141" i="158"/>
  <c r="M140" i="158"/>
  <c r="L125" i="158"/>
  <c r="J125" i="158"/>
  <c r="H125" i="158"/>
  <c r="G125" i="158"/>
  <c r="F125" i="158"/>
  <c r="F187" i="158" s="1"/>
  <c r="F31" i="158" s="1"/>
  <c r="F33" i="158" s="1"/>
  <c r="E125" i="158"/>
  <c r="D125" i="158"/>
  <c r="M124" i="158"/>
  <c r="M123" i="158"/>
  <c r="M122" i="158"/>
  <c r="M121" i="158"/>
  <c r="M120" i="158"/>
  <c r="M119" i="158"/>
  <c r="M125" i="158" s="1"/>
  <c r="M118" i="158"/>
  <c r="M116" i="158"/>
  <c r="L116" i="158"/>
  <c r="J116" i="158"/>
  <c r="J187" i="158" s="1"/>
  <c r="J31" i="158" s="1"/>
  <c r="J33" i="158" s="1"/>
  <c r="G116" i="158"/>
  <c r="F116" i="158"/>
  <c r="M115" i="158"/>
  <c r="M114" i="158"/>
  <c r="M113" i="158"/>
  <c r="M112" i="158"/>
  <c r="M111" i="158"/>
  <c r="M110" i="158"/>
  <c r="M109" i="158"/>
  <c r="M108" i="158"/>
  <c r="M107" i="158"/>
  <c r="M106" i="158"/>
  <c r="M105" i="158"/>
  <c r="M104" i="158"/>
  <c r="E103" i="158"/>
  <c r="E101" i="158"/>
  <c r="E100" i="158"/>
  <c r="E31" i="158" s="1"/>
  <c r="E33" i="158" s="1"/>
  <c r="E99" i="158"/>
  <c r="M97" i="158"/>
  <c r="L97" i="158"/>
  <c r="J97" i="158"/>
  <c r="H97" i="158"/>
  <c r="G97" i="158"/>
  <c r="F97" i="158"/>
  <c r="E97" i="158"/>
  <c r="D97" i="158"/>
  <c r="M96" i="158"/>
  <c r="M95" i="158"/>
  <c r="M94" i="158"/>
  <c r="M93" i="158"/>
  <c r="M92" i="158"/>
  <c r="M91" i="158"/>
  <c r="M90" i="158"/>
  <c r="M89" i="158"/>
  <c r="M88" i="158"/>
  <c r="M87" i="158"/>
  <c r="M86" i="158"/>
  <c r="M85" i="158"/>
  <c r="M84" i="158"/>
  <c r="M83" i="158"/>
  <c r="M82" i="158"/>
  <c r="M81" i="158"/>
  <c r="M80" i="158"/>
  <c r="M79" i="158"/>
  <c r="M78" i="158"/>
  <c r="M77" i="158"/>
  <c r="M76" i="158"/>
  <c r="M29" i="158"/>
  <c r="M28" i="158"/>
  <c r="M27" i="158"/>
  <c r="H31" i="158"/>
  <c r="H33" i="158" s="1"/>
  <c r="M25" i="158"/>
  <c r="L23" i="158"/>
  <c r="J23" i="158"/>
  <c r="H23" i="158"/>
  <c r="G23" i="158"/>
  <c r="F23" i="158"/>
  <c r="E23" i="158"/>
  <c r="D23" i="158"/>
  <c r="M23" i="158"/>
  <c r="F76" i="157"/>
  <c r="E76" i="157"/>
  <c r="M26" i="157"/>
  <c r="L22" i="157"/>
  <c r="L26" i="157" s="1"/>
  <c r="J22" i="157"/>
  <c r="J26" i="157" s="1"/>
  <c r="H22" i="157"/>
  <c r="H26" i="157" s="1"/>
  <c r="G22" i="157"/>
  <c r="G26" i="157" s="1"/>
  <c r="F26" i="157"/>
  <c r="E22" i="157"/>
  <c r="E26" i="157" s="1"/>
  <c r="D22" i="157"/>
  <c r="D26" i="157" s="1"/>
  <c r="F86" i="152"/>
  <c r="E86" i="152"/>
  <c r="E27" i="152" s="1"/>
  <c r="E29" i="152" s="1"/>
  <c r="F27" i="152"/>
  <c r="F29" i="152" s="1"/>
  <c r="F19" i="152"/>
  <c r="E19" i="152"/>
  <c r="A16" i="152"/>
  <c r="A17" i="152" s="1"/>
  <c r="A18" i="152" s="1"/>
  <c r="A19" i="152" s="1"/>
  <c r="A20" i="152" s="1"/>
  <c r="A21" i="152" s="1"/>
  <c r="A22" i="152" s="1"/>
  <c r="A23" i="152" s="1"/>
  <c r="A24" i="152" s="1"/>
  <c r="A25" i="152" s="1"/>
  <c r="A26" i="152" s="1"/>
  <c r="A27" i="152" s="1"/>
  <c r="A28" i="152" s="1"/>
  <c r="A29" i="152" s="1"/>
  <c r="A14" i="152"/>
  <c r="A15" i="152" s="1"/>
  <c r="A13" i="152"/>
  <c r="D31" i="158" l="1"/>
  <c r="D33" i="158" s="1"/>
  <c r="M26" i="158"/>
  <c r="M31" i="158" s="1"/>
  <c r="M33" i="158" s="1"/>
  <c r="I130" i="159"/>
  <c r="I25" i="159"/>
  <c r="G55" i="138" l="1"/>
  <c r="F56" i="138"/>
  <c r="G30" i="138"/>
  <c r="G29" i="138"/>
  <c r="G28" i="138"/>
  <c r="G27" i="138"/>
  <c r="G26" i="138"/>
  <c r="G25" i="138"/>
  <c r="G24" i="138"/>
  <c r="G23" i="138"/>
  <c r="G22" i="138"/>
  <c r="G21" i="138"/>
  <c r="G20" i="138"/>
  <c r="G19" i="138"/>
  <c r="G18" i="138"/>
  <c r="G17" i="138"/>
  <c r="G16" i="138"/>
  <c r="F57" i="137"/>
  <c r="D57" i="137"/>
  <c r="C57" i="137"/>
  <c r="G56" i="138" l="1"/>
  <c r="E56" i="138"/>
  <c r="G57" i="137"/>
  <c r="F58" i="133" l="1"/>
  <c r="F45" i="133"/>
  <c r="F40" i="133"/>
  <c r="F31" i="133"/>
  <c r="F63" i="133" s="1"/>
  <c r="K192" i="132" l="1"/>
  <c r="H192" i="132"/>
  <c r="G192" i="132"/>
  <c r="J191" i="132"/>
  <c r="J190" i="132"/>
  <c r="J189" i="132"/>
  <c r="J188" i="132"/>
  <c r="J187" i="132"/>
  <c r="J186" i="132"/>
  <c r="J185" i="132"/>
  <c r="J184" i="132"/>
  <c r="J183" i="132"/>
  <c r="J182" i="132"/>
  <c r="J181" i="132"/>
  <c r="J180" i="132"/>
  <c r="J179" i="132"/>
  <c r="J178" i="132"/>
  <c r="J177" i="132"/>
  <c r="J176" i="132"/>
  <c r="J175" i="132"/>
  <c r="J174" i="132"/>
  <c r="J173" i="132"/>
  <c r="J172" i="132"/>
  <c r="J171" i="132"/>
  <c r="J170" i="132"/>
  <c r="J169" i="132"/>
  <c r="J168" i="132"/>
  <c r="J167" i="132"/>
  <c r="J166" i="132"/>
  <c r="J165" i="132"/>
  <c r="J164" i="132"/>
  <c r="J163" i="132"/>
  <c r="J162" i="132"/>
  <c r="J161" i="132"/>
  <c r="J160" i="132"/>
  <c r="J159" i="132"/>
  <c r="J158" i="132"/>
  <c r="J157" i="132"/>
  <c r="J156" i="132"/>
  <c r="J155" i="132"/>
  <c r="J154" i="132"/>
  <c r="J153" i="132"/>
  <c r="J152" i="132"/>
  <c r="J151" i="132"/>
  <c r="J150" i="132"/>
  <c r="J149" i="132"/>
  <c r="J148" i="132"/>
  <c r="J147" i="132"/>
  <c r="J146" i="132"/>
  <c r="J145" i="132"/>
  <c r="J144" i="132"/>
  <c r="J143" i="132"/>
  <c r="J142" i="132"/>
  <c r="J141" i="132"/>
  <c r="J140" i="132"/>
  <c r="J139" i="132"/>
  <c r="J138" i="132"/>
  <c r="J192" i="132" s="1"/>
  <c r="K132" i="132"/>
  <c r="J132" i="132"/>
  <c r="F132" i="132"/>
  <c r="E132" i="132"/>
  <c r="D132" i="132"/>
  <c r="A132" i="132"/>
  <c r="K129" i="132"/>
  <c r="H129" i="132"/>
  <c r="G129" i="132"/>
  <c r="J128" i="132"/>
  <c r="J127" i="132"/>
  <c r="J126" i="132"/>
  <c r="J125" i="132"/>
  <c r="J124" i="132"/>
  <c r="J123" i="132"/>
  <c r="J122" i="132"/>
  <c r="J121" i="132"/>
  <c r="J120" i="132"/>
  <c r="J119" i="132"/>
  <c r="J118" i="132"/>
  <c r="J117" i="132"/>
  <c r="J116" i="132"/>
  <c r="J115" i="132"/>
  <c r="J114" i="132"/>
  <c r="J113" i="132"/>
  <c r="J112" i="132"/>
  <c r="J111" i="132"/>
  <c r="J110" i="132"/>
  <c r="J109" i="132"/>
  <c r="J108" i="132"/>
  <c r="J107" i="132"/>
  <c r="J106" i="132"/>
  <c r="J105" i="132"/>
  <c r="J104" i="132"/>
  <c r="J103" i="132"/>
  <c r="J102" i="132"/>
  <c r="J101" i="132"/>
  <c r="J100" i="132"/>
  <c r="J99" i="132"/>
  <c r="J98" i="132"/>
  <c r="J97" i="132"/>
  <c r="J96" i="132"/>
  <c r="J95" i="132"/>
  <c r="J94" i="132"/>
  <c r="J93" i="132"/>
  <c r="J92" i="132"/>
  <c r="J91" i="132"/>
  <c r="J90" i="132"/>
  <c r="J89" i="132"/>
  <c r="J88" i="132"/>
  <c r="J87" i="132"/>
  <c r="J86" i="132"/>
  <c r="J85" i="132"/>
  <c r="J84" i="132"/>
  <c r="J83" i="132"/>
  <c r="J82" i="132"/>
  <c r="J81" i="132"/>
  <c r="J80" i="132"/>
  <c r="J79" i="132"/>
  <c r="J78" i="132"/>
  <c r="J77" i="132"/>
  <c r="J76" i="132"/>
  <c r="J75" i="132"/>
  <c r="J129" i="132" s="1"/>
  <c r="K69" i="132"/>
  <c r="J69" i="132"/>
  <c r="F69" i="132"/>
  <c r="E69" i="132"/>
  <c r="D69" i="132"/>
  <c r="A69" i="132"/>
  <c r="K64" i="132"/>
  <c r="H64" i="132"/>
  <c r="G64" i="132"/>
  <c r="J30" i="132"/>
  <c r="J29" i="132"/>
  <c r="K3" i="132"/>
  <c r="J3" i="132"/>
  <c r="E3" i="132"/>
  <c r="D3" i="132"/>
  <c r="F2" i="132"/>
  <c r="A2" i="132"/>
  <c r="J64" i="132" l="1"/>
  <c r="G105" i="117"/>
  <c r="F105" i="117"/>
  <c r="E105" i="117"/>
  <c r="C105" i="117"/>
  <c r="G104" i="117"/>
  <c r="G103" i="117"/>
  <c r="G102" i="117"/>
  <c r="G101" i="117"/>
  <c r="G100" i="117"/>
  <c r="G99" i="117"/>
  <c r="G98" i="117"/>
  <c r="G97" i="117"/>
  <c r="G96" i="117"/>
  <c r="G95" i="117"/>
  <c r="G94" i="117"/>
  <c r="G93" i="117"/>
  <c r="G92" i="117"/>
  <c r="G91" i="117"/>
  <c r="G90" i="117"/>
  <c r="G89" i="117"/>
  <c r="G88" i="117"/>
  <c r="G87" i="117"/>
  <c r="G86" i="117"/>
  <c r="G85" i="117"/>
  <c r="G84" i="117"/>
  <c r="G83" i="117"/>
  <c r="G82" i="117"/>
  <c r="G81" i="117"/>
  <c r="G80" i="117"/>
  <c r="G79" i="117"/>
  <c r="G78" i="117"/>
  <c r="G77" i="117"/>
  <c r="G76" i="117"/>
  <c r="G75" i="117"/>
  <c r="G74" i="117"/>
  <c r="G73" i="117"/>
  <c r="G72" i="117"/>
  <c r="G71" i="117"/>
  <c r="W70" i="117"/>
  <c r="X70" i="117" s="1"/>
  <c r="V70" i="117"/>
  <c r="G70" i="117"/>
  <c r="W69" i="117"/>
  <c r="G69" i="117"/>
  <c r="X68" i="117"/>
  <c r="G68" i="117"/>
  <c r="X67" i="117"/>
  <c r="W67" i="117"/>
  <c r="G67" i="117"/>
  <c r="X66" i="117"/>
  <c r="W66" i="117"/>
  <c r="G66" i="117"/>
  <c r="X65" i="117"/>
  <c r="G65" i="117"/>
  <c r="X64" i="117"/>
  <c r="W64" i="117"/>
  <c r="G64" i="117"/>
  <c r="G63" i="117"/>
  <c r="G62" i="117"/>
  <c r="G61" i="117"/>
  <c r="G60" i="117"/>
  <c r="G59" i="117"/>
  <c r="F43" i="117"/>
  <c r="E43" i="117"/>
  <c r="C43" i="117"/>
  <c r="L42" i="117"/>
  <c r="F46" i="116"/>
  <c r="F49" i="116" s="1"/>
  <c r="G22" i="116"/>
  <c r="G21" i="116"/>
  <c r="G20" i="116"/>
  <c r="G19" i="116"/>
  <c r="G18" i="116"/>
  <c r="G17" i="116"/>
  <c r="D46" i="116"/>
  <c r="D49" i="116" s="1"/>
  <c r="G16" i="116"/>
  <c r="G15" i="116"/>
  <c r="C46" i="116" l="1"/>
  <c r="C49" i="116" l="1"/>
  <c r="G46" i="116"/>
  <c r="G49" i="116" l="1"/>
  <c r="E90" i="109"/>
  <c r="E81" i="109"/>
  <c r="E77" i="109"/>
  <c r="A121" i="97" l="1"/>
  <c r="F56" i="97"/>
  <c r="F47" i="97"/>
  <c r="F34" i="97"/>
  <c r="A17" i="97"/>
  <c r="A18" i="97" s="1"/>
  <c r="A19" i="97" s="1"/>
  <c r="A20" i="97" s="1"/>
  <c r="A21" i="97" s="1"/>
  <c r="A22" i="97" s="1"/>
  <c r="A23" i="97" s="1"/>
  <c r="A24" i="97" s="1"/>
  <c r="A25" i="97" s="1"/>
  <c r="A26" i="97" s="1"/>
  <c r="A27" i="97" s="1"/>
  <c r="A28" i="97" s="1"/>
  <c r="A29" i="97" s="1"/>
  <c r="A30" i="97" s="1"/>
  <c r="A31" i="97" s="1"/>
  <c r="A32" i="97" s="1"/>
  <c r="A33" i="97" s="1"/>
  <c r="A34" i="97" s="1"/>
  <c r="A35" i="97" s="1"/>
  <c r="A36" i="97" s="1"/>
  <c r="A37" i="97" s="1"/>
  <c r="A38" i="97" s="1"/>
  <c r="A39" i="97" s="1"/>
  <c r="A40" i="97" s="1"/>
  <c r="A41" i="97" s="1"/>
  <c r="A42" i="97" s="1"/>
  <c r="A43" i="97" s="1"/>
  <c r="A44" i="97" s="1"/>
  <c r="A45" i="97" s="1"/>
  <c r="A46" i="97" s="1"/>
  <c r="A47" i="97" s="1"/>
  <c r="A48" i="97" s="1"/>
  <c r="A49" i="97" s="1"/>
  <c r="A50" i="97" s="1"/>
  <c r="A51" i="97" s="1"/>
  <c r="A52" i="97" s="1"/>
  <c r="A53" i="97" s="1"/>
  <c r="A54" i="97" s="1"/>
  <c r="A55" i="97" s="1"/>
  <c r="A56" i="97" s="1"/>
  <c r="A57" i="97" s="1"/>
  <c r="A58" i="97" s="1"/>
  <c r="A72" i="97" s="1"/>
  <c r="A73" i="97" s="1"/>
  <c r="A74" i="97" s="1"/>
  <c r="A75" i="97" s="1"/>
  <c r="A76" i="97" s="1"/>
  <c r="A77" i="97" s="1"/>
  <c r="A78" i="97" s="1"/>
  <c r="A79" i="97" s="1"/>
  <c r="A80" i="97" s="1"/>
  <c r="A81" i="97" s="1"/>
  <c r="A82" i="97" s="1"/>
  <c r="A83" i="97" s="1"/>
  <c r="A84" i="97" s="1"/>
  <c r="A85" i="97" s="1"/>
  <c r="A86" i="97" s="1"/>
  <c r="A87" i="97" s="1"/>
  <c r="A88" i="97" s="1"/>
  <c r="A89" i="97" s="1"/>
  <c r="A90" i="97" s="1"/>
  <c r="A91" i="97" s="1"/>
  <c r="A92" i="97" s="1"/>
  <c r="A93" i="97" s="1"/>
  <c r="A94" i="97" s="1"/>
  <c r="A95" i="97" s="1"/>
  <c r="A96" i="97" s="1"/>
  <c r="A97" i="97" s="1"/>
  <c r="A98" i="97" s="1"/>
  <c r="A99" i="97" s="1"/>
  <c r="A100" i="97" s="1"/>
  <c r="A101" i="97" s="1"/>
  <c r="A102" i="97" s="1"/>
  <c r="A103" i="97" s="1"/>
  <c r="A104" i="97" s="1"/>
  <c r="A105" i="97" s="1"/>
  <c r="A106" i="97" s="1"/>
  <c r="A107" i="97" s="1"/>
  <c r="A108" i="97" s="1"/>
  <c r="A109" i="97" s="1"/>
  <c r="A110" i="97" s="1"/>
  <c r="A111" i="97" s="1"/>
  <c r="A112" i="97" s="1"/>
  <c r="A113" i="97" s="1"/>
  <c r="A114" i="97" s="1"/>
  <c r="A115" i="97" s="1"/>
  <c r="A116" i="97" s="1"/>
  <c r="A117" i="97" s="1"/>
  <c r="A118" i="97" s="1"/>
  <c r="A119" i="97" s="1"/>
  <c r="A120" i="97" s="1"/>
  <c r="F57" i="97" l="1"/>
  <c r="E64" i="82" l="1"/>
  <c r="E33" i="82"/>
  <c r="A46" i="1" l="1"/>
  <c r="A6" i="1" s="1"/>
  <c r="B25" i="3" l="1"/>
  <c r="E60" i="36"/>
  <c r="E42" i="36"/>
  <c r="E35" i="36"/>
  <c r="E28" i="36"/>
  <c r="E21" i="36"/>
  <c r="E3" i="48"/>
  <c r="L60" i="44"/>
  <c r="J60" i="44"/>
  <c r="E60" i="44"/>
  <c r="D60" i="44"/>
  <c r="C514" i="75"/>
  <c r="C517" i="75"/>
  <c r="C519" i="75"/>
  <c r="C511" i="75"/>
  <c r="E3" i="133"/>
  <c r="F64" i="35"/>
  <c r="L61" i="35"/>
  <c r="K61" i="35"/>
  <c r="J61" i="35"/>
  <c r="I61" i="35"/>
  <c r="H61" i="35"/>
  <c r="G61" i="35"/>
  <c r="C61" i="35"/>
  <c r="L40" i="35"/>
  <c r="K40" i="35"/>
  <c r="J40" i="35"/>
  <c r="I40" i="35"/>
  <c r="H40" i="35"/>
  <c r="G40" i="35"/>
  <c r="C40" i="35"/>
  <c r="L3" i="35"/>
  <c r="J3" i="35"/>
  <c r="E3" i="35"/>
  <c r="D3" i="35"/>
  <c r="F2" i="35"/>
  <c r="A2" i="35"/>
  <c r="D21" i="36"/>
  <c r="D28" i="36"/>
  <c r="D61" i="36" s="1"/>
  <c r="D35" i="36"/>
  <c r="D42" i="36"/>
  <c r="D51" i="36"/>
  <c r="D60" i="36"/>
  <c r="E3" i="36"/>
  <c r="D3" i="36"/>
  <c r="A2" i="36"/>
  <c r="F192" i="39"/>
  <c r="A192" i="39"/>
  <c r="K188" i="39"/>
  <c r="J188" i="39"/>
  <c r="E188" i="39"/>
  <c r="D188" i="39"/>
  <c r="K151" i="39"/>
  <c r="J151" i="39"/>
  <c r="E151" i="39"/>
  <c r="D151" i="39"/>
  <c r="F135" i="39"/>
  <c r="J133" i="39"/>
  <c r="I133" i="39"/>
  <c r="F133" i="39"/>
  <c r="E133" i="39"/>
  <c r="D133" i="39"/>
  <c r="A133" i="39"/>
  <c r="F131" i="39"/>
  <c r="A131" i="39"/>
  <c r="K127" i="39"/>
  <c r="J127" i="39"/>
  <c r="J61" i="39" s="1"/>
  <c r="E127" i="39"/>
  <c r="D127" i="39"/>
  <c r="D61" i="39" s="1"/>
  <c r="K90" i="39"/>
  <c r="K60" i="39" s="1"/>
  <c r="J90" i="39"/>
  <c r="J60" i="39" s="1"/>
  <c r="E90" i="39"/>
  <c r="D90" i="39"/>
  <c r="D60" i="39" s="1"/>
  <c r="F74" i="39"/>
  <c r="J72" i="39"/>
  <c r="I72" i="39"/>
  <c r="F72" i="39"/>
  <c r="E72" i="39"/>
  <c r="D72" i="39"/>
  <c r="A72" i="39"/>
  <c r="F64" i="39"/>
  <c r="K57" i="39"/>
  <c r="K61" i="39"/>
  <c r="J57" i="39"/>
  <c r="E57" i="39"/>
  <c r="E60" i="39"/>
  <c r="E61" i="39"/>
  <c r="D57" i="39"/>
  <c r="J3" i="39"/>
  <c r="I3" i="39"/>
  <c r="E3" i="39"/>
  <c r="D3" i="39"/>
  <c r="F2" i="39"/>
  <c r="A2" i="39"/>
  <c r="L3" i="44"/>
  <c r="J3" i="44"/>
  <c r="E3" i="44"/>
  <c r="D3" i="44"/>
  <c r="L34" i="44"/>
  <c r="L33" i="44"/>
  <c r="L32" i="44"/>
  <c r="L15" i="44"/>
  <c r="L20" i="44" s="1"/>
  <c r="L16" i="44"/>
  <c r="L17" i="44"/>
  <c r="L18" i="44"/>
  <c r="L19" i="44"/>
  <c r="L22" i="44"/>
  <c r="L23" i="44"/>
  <c r="L24" i="44"/>
  <c r="L25" i="44"/>
  <c r="L27" i="44" s="1"/>
  <c r="L26" i="44"/>
  <c r="L28" i="44"/>
  <c r="K20" i="44"/>
  <c r="K27" i="44"/>
  <c r="I20" i="44"/>
  <c r="I27" i="44"/>
  <c r="G20" i="44"/>
  <c r="G27" i="44"/>
  <c r="F20" i="44"/>
  <c r="F27" i="44"/>
  <c r="F29" i="44" s="1"/>
  <c r="E20" i="44"/>
  <c r="E27" i="44"/>
  <c r="D20" i="44"/>
  <c r="D27" i="44"/>
  <c r="C20" i="44"/>
  <c r="C27" i="44"/>
  <c r="I3" i="48"/>
  <c r="H3" i="48"/>
  <c r="D3" i="48"/>
  <c r="F2" i="48"/>
  <c r="A2" i="48"/>
  <c r="E29" i="48"/>
  <c r="E31" i="48" s="1"/>
  <c r="E33" i="48" s="1"/>
  <c r="E45" i="48"/>
  <c r="E46" i="48" s="1"/>
  <c r="D29" i="48"/>
  <c r="D31" i="48" s="1"/>
  <c r="D33" i="48" s="1"/>
  <c r="D45" i="48"/>
  <c r="C332" i="75" s="1"/>
  <c r="I29" i="48"/>
  <c r="I31" i="48"/>
  <c r="I33" i="48" s="1"/>
  <c r="H29" i="48"/>
  <c r="H31" i="48" s="1"/>
  <c r="H33" i="48" s="1"/>
  <c r="G29" i="48"/>
  <c r="G31" i="48" s="1"/>
  <c r="G33" i="48" s="1"/>
  <c r="F29" i="48"/>
  <c r="F31" i="48" s="1"/>
  <c r="F33" i="48" s="1"/>
  <c r="G72" i="49"/>
  <c r="F72" i="49"/>
  <c r="A72" i="49"/>
  <c r="G3" i="49"/>
  <c r="F3" i="49"/>
  <c r="A2" i="49"/>
  <c r="D133" i="49"/>
  <c r="C133" i="49"/>
  <c r="E133" i="49"/>
  <c r="A120" i="49"/>
  <c r="A121" i="49" s="1"/>
  <c r="A122" i="49" s="1"/>
  <c r="A123" i="49" s="1"/>
  <c r="A124" i="49" s="1"/>
  <c r="A125" i="49" s="1"/>
  <c r="A126" i="49" s="1"/>
  <c r="A127" i="49" s="1"/>
  <c r="A128" i="49" s="1"/>
  <c r="A129" i="49" s="1"/>
  <c r="A130" i="49" s="1"/>
  <c r="A131" i="49" s="1"/>
  <c r="A132" i="49" s="1"/>
  <c r="A133" i="49" s="1"/>
  <c r="G132" i="49"/>
  <c r="F132" i="49"/>
  <c r="G131" i="49"/>
  <c r="F131" i="49"/>
  <c r="G130" i="49"/>
  <c r="F130" i="49"/>
  <c r="G129" i="49"/>
  <c r="F129" i="49"/>
  <c r="G128" i="49"/>
  <c r="F128" i="49"/>
  <c r="G127" i="49"/>
  <c r="F127" i="49"/>
  <c r="G126" i="49"/>
  <c r="F126" i="49"/>
  <c r="G125" i="49"/>
  <c r="F125" i="49"/>
  <c r="G124" i="49"/>
  <c r="F124" i="49"/>
  <c r="G123" i="49"/>
  <c r="F123" i="49"/>
  <c r="G122" i="49"/>
  <c r="F122" i="49"/>
  <c r="G121" i="49"/>
  <c r="F121" i="49"/>
  <c r="G120" i="49"/>
  <c r="F120" i="49"/>
  <c r="G119" i="49"/>
  <c r="F119" i="49"/>
  <c r="G118" i="49"/>
  <c r="F118" i="49"/>
  <c r="G117" i="49"/>
  <c r="F117" i="49"/>
  <c r="G116" i="49"/>
  <c r="F116" i="49"/>
  <c r="G115" i="49"/>
  <c r="F115" i="49"/>
  <c r="G114" i="49"/>
  <c r="F114" i="49"/>
  <c r="G113" i="49"/>
  <c r="F113" i="49"/>
  <c r="G112" i="49"/>
  <c r="F112" i="49"/>
  <c r="G111" i="49"/>
  <c r="F111" i="49"/>
  <c r="G110" i="49"/>
  <c r="F110" i="49"/>
  <c r="G109" i="49"/>
  <c r="F109" i="49"/>
  <c r="G108" i="49"/>
  <c r="F108" i="49"/>
  <c r="G107" i="49"/>
  <c r="F107" i="49"/>
  <c r="G106" i="49"/>
  <c r="F106" i="49"/>
  <c r="G105" i="49"/>
  <c r="F105" i="49"/>
  <c r="G104" i="49"/>
  <c r="F104" i="49"/>
  <c r="G103" i="49"/>
  <c r="F103" i="49"/>
  <c r="G102" i="49"/>
  <c r="F102" i="49"/>
  <c r="A80" i="49"/>
  <c r="A81" i="49" s="1"/>
  <c r="A82" i="49" s="1"/>
  <c r="A83" i="49" s="1"/>
  <c r="A84" i="49" s="1"/>
  <c r="A85" i="49" s="1"/>
  <c r="A86" i="49" s="1"/>
  <c r="A87" i="49" s="1"/>
  <c r="A88" i="49" s="1"/>
  <c r="A89" i="49" s="1"/>
  <c r="A90" i="49" s="1"/>
  <c r="A91" i="49" s="1"/>
  <c r="A92" i="49" s="1"/>
  <c r="A93" i="49" s="1"/>
  <c r="A94" i="49" s="1"/>
  <c r="A95" i="49" s="1"/>
  <c r="A96" i="49" s="1"/>
  <c r="A97" i="49" s="1"/>
  <c r="A98" i="49" s="1"/>
  <c r="A99" i="49" s="1"/>
  <c r="A100" i="49" s="1"/>
  <c r="A101" i="49" s="1"/>
  <c r="A102" i="49" s="1"/>
  <c r="G101" i="49"/>
  <c r="F101" i="49"/>
  <c r="G100" i="49"/>
  <c r="F100" i="49"/>
  <c r="G99" i="49"/>
  <c r="F99" i="49"/>
  <c r="G98" i="49"/>
  <c r="F98" i="49"/>
  <c r="G97" i="49"/>
  <c r="F97" i="49"/>
  <c r="G96" i="49"/>
  <c r="F96" i="49"/>
  <c r="G95" i="49"/>
  <c r="F95" i="49"/>
  <c r="G94" i="49"/>
  <c r="F94" i="49"/>
  <c r="G93" i="49"/>
  <c r="F93" i="49"/>
  <c r="G92" i="49"/>
  <c r="F92" i="49"/>
  <c r="G91" i="49"/>
  <c r="F91" i="49"/>
  <c r="G90" i="49"/>
  <c r="F90" i="49"/>
  <c r="G89" i="49"/>
  <c r="F89" i="49"/>
  <c r="G88" i="49"/>
  <c r="F88" i="49"/>
  <c r="G87" i="49"/>
  <c r="F87" i="49"/>
  <c r="G86" i="49"/>
  <c r="F86" i="49"/>
  <c r="G85" i="49"/>
  <c r="F85" i="49"/>
  <c r="G84" i="49"/>
  <c r="F84" i="49"/>
  <c r="G83" i="49"/>
  <c r="F83" i="49"/>
  <c r="G82" i="49"/>
  <c r="F82" i="49"/>
  <c r="G81" i="49"/>
  <c r="F81" i="49"/>
  <c r="G80" i="49"/>
  <c r="F80" i="49"/>
  <c r="G79" i="49"/>
  <c r="F79" i="49"/>
  <c r="D61" i="49"/>
  <c r="D63" i="49" s="1"/>
  <c r="C61" i="49"/>
  <c r="C63" i="49" s="1"/>
  <c r="F63" i="49" s="1"/>
  <c r="E61" i="49"/>
  <c r="A22" i="49"/>
  <c r="A23" i="49" s="1"/>
  <c r="A24" i="49" s="1"/>
  <c r="A25" i="49" s="1"/>
  <c r="A26" i="49" s="1"/>
  <c r="A27" i="49" s="1"/>
  <c r="A28" i="49" s="1"/>
  <c r="A29" i="49" s="1"/>
  <c r="A30" i="49" s="1"/>
  <c r="A31" i="49" s="1"/>
  <c r="A32" i="49" s="1"/>
  <c r="A33" i="49" s="1"/>
  <c r="A34" i="49" s="1"/>
  <c r="A35" i="49" s="1"/>
  <c r="A36" i="49" s="1"/>
  <c r="A37" i="49" s="1"/>
  <c r="A38" i="49" s="1"/>
  <c r="A39" i="49" s="1"/>
  <c r="A40" i="49" s="1"/>
  <c r="A41" i="49" s="1"/>
  <c r="A42" i="49" s="1"/>
  <c r="A43" i="49" s="1"/>
  <c r="A44" i="49" s="1"/>
  <c r="A45" i="49" s="1"/>
  <c r="A46" i="49" s="1"/>
  <c r="A47" i="49" s="1"/>
  <c r="A48" i="49" s="1"/>
  <c r="A49" i="49" s="1"/>
  <c r="A50" i="49" s="1"/>
  <c r="A51" i="49" s="1"/>
  <c r="A52" i="49" s="1"/>
  <c r="A53" i="49" s="1"/>
  <c r="A54" i="49" s="1"/>
  <c r="A55" i="49" s="1"/>
  <c r="A56" i="49" s="1"/>
  <c r="A57" i="49" s="1"/>
  <c r="A58" i="49" s="1"/>
  <c r="A59" i="49" s="1"/>
  <c r="A60" i="49" s="1"/>
  <c r="A61" i="49" s="1"/>
  <c r="A62" i="49" s="1"/>
  <c r="A63" i="49" s="1"/>
  <c r="G62" i="49"/>
  <c r="F62" i="49"/>
  <c r="G60" i="49"/>
  <c r="F60" i="49"/>
  <c r="G59" i="49"/>
  <c r="F59" i="49"/>
  <c r="G58" i="49"/>
  <c r="F58" i="49"/>
  <c r="G57" i="49"/>
  <c r="F57" i="49"/>
  <c r="G56" i="49"/>
  <c r="F56" i="49"/>
  <c r="G55" i="49"/>
  <c r="F55" i="49"/>
  <c r="G54" i="49"/>
  <c r="F54" i="49"/>
  <c r="G53" i="49"/>
  <c r="F53" i="49"/>
  <c r="G52" i="49"/>
  <c r="F52" i="49"/>
  <c r="G51" i="49"/>
  <c r="F51" i="49"/>
  <c r="G50" i="49"/>
  <c r="F50" i="49"/>
  <c r="G49" i="49"/>
  <c r="F49" i="49"/>
  <c r="G48" i="49"/>
  <c r="F48" i="49"/>
  <c r="G47" i="49"/>
  <c r="F47" i="49"/>
  <c r="G46" i="49"/>
  <c r="F46" i="49"/>
  <c r="G45" i="49"/>
  <c r="F45" i="49"/>
  <c r="G44" i="49"/>
  <c r="F44" i="49"/>
  <c r="G43" i="49"/>
  <c r="F43" i="49"/>
  <c r="G42" i="49"/>
  <c r="F42" i="49"/>
  <c r="G41" i="49"/>
  <c r="F41" i="49"/>
  <c r="G40" i="49"/>
  <c r="F40" i="49"/>
  <c r="G39" i="49"/>
  <c r="F39" i="49"/>
  <c r="G38" i="49"/>
  <c r="F38" i="49"/>
  <c r="G37" i="49"/>
  <c r="F37" i="49"/>
  <c r="G36" i="49"/>
  <c r="F36" i="49"/>
  <c r="G35" i="49"/>
  <c r="F35" i="49"/>
  <c r="G34" i="49"/>
  <c r="F34" i="49"/>
  <c r="G33" i="49"/>
  <c r="F33" i="49"/>
  <c r="G32" i="49"/>
  <c r="F32" i="49"/>
  <c r="G31" i="49"/>
  <c r="F31" i="49"/>
  <c r="G30" i="49"/>
  <c r="F30" i="49"/>
  <c r="G29" i="49"/>
  <c r="F29" i="49"/>
  <c r="G28" i="49"/>
  <c r="F28" i="49"/>
  <c r="G27" i="49"/>
  <c r="F27" i="49"/>
  <c r="G26" i="49"/>
  <c r="F26" i="49"/>
  <c r="G25" i="49"/>
  <c r="F25" i="49"/>
  <c r="G24" i="49"/>
  <c r="F24" i="49"/>
  <c r="G23" i="49"/>
  <c r="F23" i="49"/>
  <c r="G22" i="49"/>
  <c r="F22" i="49"/>
  <c r="G21" i="49"/>
  <c r="F21" i="49"/>
  <c r="N63" i="50"/>
  <c r="L63" i="50"/>
  <c r="I63" i="50"/>
  <c r="G63" i="50"/>
  <c r="F63" i="50"/>
  <c r="A63" i="50"/>
  <c r="N3" i="50"/>
  <c r="L3" i="50"/>
  <c r="G3" i="50"/>
  <c r="F3" i="50"/>
  <c r="I2" i="50"/>
  <c r="A2" i="50"/>
  <c r="N71" i="50"/>
  <c r="N72" i="50"/>
  <c r="N73" i="50"/>
  <c r="N74" i="50"/>
  <c r="N121" i="50" s="1"/>
  <c r="N75" i="50"/>
  <c r="N76" i="50"/>
  <c r="N77" i="50"/>
  <c r="N78" i="50"/>
  <c r="N79" i="50"/>
  <c r="N80" i="50"/>
  <c r="N81" i="50"/>
  <c r="N82" i="50"/>
  <c r="N83" i="50"/>
  <c r="N84" i="50"/>
  <c r="N85" i="50"/>
  <c r="N86" i="50"/>
  <c r="N87" i="50"/>
  <c r="N88" i="50"/>
  <c r="N89" i="50"/>
  <c r="N90" i="50"/>
  <c r="N91" i="50"/>
  <c r="N92" i="50"/>
  <c r="N93" i="50"/>
  <c r="N94" i="50"/>
  <c r="N95" i="50"/>
  <c r="N96" i="50"/>
  <c r="N97" i="50"/>
  <c r="N98" i="50"/>
  <c r="N99" i="50"/>
  <c r="N100" i="50"/>
  <c r="N101" i="50"/>
  <c r="N102" i="50"/>
  <c r="N103" i="50"/>
  <c r="N104" i="50"/>
  <c r="N105" i="50"/>
  <c r="N106" i="50"/>
  <c r="N107" i="50"/>
  <c r="N108" i="50"/>
  <c r="N109" i="50"/>
  <c r="N110" i="50"/>
  <c r="N111" i="50"/>
  <c r="N112" i="50"/>
  <c r="N113" i="50"/>
  <c r="N114" i="50"/>
  <c r="N115" i="50"/>
  <c r="N116" i="50"/>
  <c r="N117" i="50"/>
  <c r="N118" i="50"/>
  <c r="N119" i="50"/>
  <c r="N120" i="50"/>
  <c r="M121" i="50"/>
  <c r="K121" i="50"/>
  <c r="J121" i="50"/>
  <c r="I121" i="50"/>
  <c r="I56" i="50"/>
  <c r="N54" i="50"/>
  <c r="M54" i="50"/>
  <c r="K54" i="50"/>
  <c r="J54" i="50"/>
  <c r="I54" i="50"/>
  <c r="W3" i="51"/>
  <c r="V3" i="51"/>
  <c r="Q3" i="51"/>
  <c r="P3" i="51"/>
  <c r="R2" i="51"/>
  <c r="L3" i="51"/>
  <c r="K3" i="51"/>
  <c r="M2" i="51"/>
  <c r="F3" i="51"/>
  <c r="E3" i="51"/>
  <c r="G2" i="51"/>
  <c r="A2" i="51"/>
  <c r="G9" i="51"/>
  <c r="G10" i="51" s="1"/>
  <c r="G11" i="51" s="1"/>
  <c r="G12" i="51" s="1"/>
  <c r="G13" i="51" s="1"/>
  <c r="G14" i="51" s="1"/>
  <c r="G15" i="51" s="1"/>
  <c r="G16" i="51" s="1"/>
  <c r="G17" i="51" s="1"/>
  <c r="G18" i="51" s="1"/>
  <c r="G19" i="51" s="1"/>
  <c r="G20" i="51" s="1"/>
  <c r="G21" i="51" s="1"/>
  <c r="G22" i="51" s="1"/>
  <c r="G23" i="51" s="1"/>
  <c r="G24" i="51" s="1"/>
  <c r="G25" i="51" s="1"/>
  <c r="G26" i="51" s="1"/>
  <c r="G27" i="51" s="1"/>
  <c r="G28" i="51" s="1"/>
  <c r="G29" i="51" s="1"/>
  <c r="G30" i="51" s="1"/>
  <c r="G31" i="51" s="1"/>
  <c r="G32" i="51" s="1"/>
  <c r="G33" i="51" s="1"/>
  <c r="G34" i="51" s="1"/>
  <c r="G35" i="51" s="1"/>
  <c r="G36" i="51" s="1"/>
  <c r="G37" i="51" s="1"/>
  <c r="G38" i="51" s="1"/>
  <c r="G39" i="51" s="1"/>
  <c r="G40" i="51" s="1"/>
  <c r="G41" i="51" s="1"/>
  <c r="G42" i="51" s="1"/>
  <c r="G43" i="51" s="1"/>
  <c r="G44" i="51" s="1"/>
  <c r="G45" i="51" s="1"/>
  <c r="G46" i="51" s="1"/>
  <c r="G47" i="51" s="1"/>
  <c r="G48" i="51" s="1"/>
  <c r="G49" i="51" s="1"/>
  <c r="G50" i="51" s="1"/>
  <c r="G51" i="51" s="1"/>
  <c r="G52" i="51" s="1"/>
  <c r="G53" i="51" s="1"/>
  <c r="G54" i="51" s="1"/>
  <c r="G55" i="51" s="1"/>
  <c r="G56" i="51" s="1"/>
  <c r="G57" i="51" s="1"/>
  <c r="G58" i="51" s="1"/>
  <c r="G59" i="51" s="1"/>
  <c r="G60" i="51" s="1"/>
  <c r="F58" i="51"/>
  <c r="E58" i="51"/>
  <c r="L48" i="51"/>
  <c r="L57" i="51" s="1"/>
  <c r="L56" i="51"/>
  <c r="K48" i="51"/>
  <c r="K56" i="51"/>
  <c r="Q52" i="51"/>
  <c r="P52" i="51"/>
  <c r="F41" i="51"/>
  <c r="F48" i="51"/>
  <c r="E41" i="51"/>
  <c r="E48" i="51"/>
  <c r="Q45" i="51"/>
  <c r="P45" i="51"/>
  <c r="V44" i="51"/>
  <c r="C599" i="75" s="1"/>
  <c r="Q38" i="51"/>
  <c r="P38" i="51"/>
  <c r="F21" i="51"/>
  <c r="F28" i="51"/>
  <c r="F29" i="51" s="1"/>
  <c r="L15" i="51"/>
  <c r="L24" i="51"/>
  <c r="L30" i="51"/>
  <c r="E21" i="51"/>
  <c r="E29" i="51" s="1"/>
  <c r="E28" i="51"/>
  <c r="K15" i="51"/>
  <c r="K16" i="51" s="1"/>
  <c r="C372" i="75" s="1"/>
  <c r="K24" i="51"/>
  <c r="K30" i="51"/>
  <c r="K31" i="51" s="1"/>
  <c r="C373" i="75" s="1"/>
  <c r="K36" i="51"/>
  <c r="C374" i="75" s="1"/>
  <c r="M36" i="51"/>
  <c r="Q18" i="51"/>
  <c r="Q29" i="51"/>
  <c r="P18" i="51"/>
  <c r="P29" i="51"/>
  <c r="W19" i="51"/>
  <c r="W22" i="51" s="1"/>
  <c r="V19" i="51"/>
  <c r="V22" i="51" s="1"/>
  <c r="C380" i="75" s="1"/>
  <c r="O187" i="52"/>
  <c r="N187" i="52"/>
  <c r="H187" i="52"/>
  <c r="G187" i="52"/>
  <c r="E187" i="52"/>
  <c r="A187" i="52"/>
  <c r="O124" i="52"/>
  <c r="N124" i="52"/>
  <c r="H124" i="52"/>
  <c r="G124" i="52"/>
  <c r="E124" i="52"/>
  <c r="A124" i="52"/>
  <c r="O61" i="52"/>
  <c r="N61" i="52"/>
  <c r="H61" i="52"/>
  <c r="G61" i="52"/>
  <c r="E61" i="52"/>
  <c r="A61" i="52"/>
  <c r="O3" i="52"/>
  <c r="N3" i="52"/>
  <c r="G3" i="52"/>
  <c r="E3" i="52"/>
  <c r="H2" i="52"/>
  <c r="A2" i="52"/>
  <c r="O197" i="52"/>
  <c r="O198" i="52"/>
  <c r="O199" i="52"/>
  <c r="O200" i="52"/>
  <c r="O246" i="52" s="1"/>
  <c r="O201" i="52"/>
  <c r="O202" i="52"/>
  <c r="O203" i="52"/>
  <c r="O204" i="52"/>
  <c r="O205" i="52"/>
  <c r="O206" i="52"/>
  <c r="O207" i="52"/>
  <c r="O208" i="52"/>
  <c r="O209" i="52"/>
  <c r="O210" i="52"/>
  <c r="O211" i="52"/>
  <c r="O212" i="52"/>
  <c r="O213" i="52"/>
  <c r="O214" i="52"/>
  <c r="O215" i="52"/>
  <c r="O216" i="52"/>
  <c r="O217" i="52"/>
  <c r="O218" i="52"/>
  <c r="O219" i="52"/>
  <c r="O220" i="52"/>
  <c r="O221" i="52"/>
  <c r="O222" i="52"/>
  <c r="O223" i="52"/>
  <c r="O224" i="52"/>
  <c r="O225" i="52"/>
  <c r="O226" i="52"/>
  <c r="O227" i="52"/>
  <c r="O228" i="52"/>
  <c r="O229" i="52"/>
  <c r="O230" i="52"/>
  <c r="O231" i="52"/>
  <c r="O232" i="52"/>
  <c r="O233" i="52"/>
  <c r="O234" i="52"/>
  <c r="O235" i="52"/>
  <c r="O236" i="52"/>
  <c r="O237" i="52"/>
  <c r="O238" i="52"/>
  <c r="O239" i="52"/>
  <c r="O240" i="52"/>
  <c r="O241" i="52"/>
  <c r="O242" i="52"/>
  <c r="O243" i="52"/>
  <c r="O244" i="52"/>
  <c r="O245" i="52"/>
  <c r="N246" i="52"/>
  <c r="M246" i="52"/>
  <c r="L246" i="52"/>
  <c r="K246" i="52"/>
  <c r="J246" i="52"/>
  <c r="I246" i="52"/>
  <c r="O134" i="52"/>
  <c r="O183" i="52" s="1"/>
  <c r="O135" i="52"/>
  <c r="O136" i="52"/>
  <c r="O137" i="52"/>
  <c r="O138" i="52"/>
  <c r="O139" i="52"/>
  <c r="O140" i="52"/>
  <c r="O141" i="52"/>
  <c r="O142" i="52"/>
  <c r="O143" i="52"/>
  <c r="O144" i="52"/>
  <c r="O145" i="52"/>
  <c r="O146" i="52"/>
  <c r="O147" i="52"/>
  <c r="O148" i="52"/>
  <c r="O149" i="52"/>
  <c r="O150" i="52"/>
  <c r="O151" i="52"/>
  <c r="O152" i="52"/>
  <c r="O153" i="52"/>
  <c r="O154" i="52"/>
  <c r="O155" i="52"/>
  <c r="O156" i="52"/>
  <c r="O157" i="52"/>
  <c r="O158" i="52"/>
  <c r="O159" i="52"/>
  <c r="O160" i="52"/>
  <c r="O161" i="52"/>
  <c r="O162" i="52"/>
  <c r="O163" i="52"/>
  <c r="O164" i="52"/>
  <c r="O165" i="52"/>
  <c r="O166" i="52"/>
  <c r="O167" i="52"/>
  <c r="O168" i="52"/>
  <c r="O169" i="52"/>
  <c r="O170" i="52"/>
  <c r="O171" i="52"/>
  <c r="O172" i="52"/>
  <c r="O173" i="52"/>
  <c r="O174" i="52"/>
  <c r="O175" i="52"/>
  <c r="O176" i="52"/>
  <c r="O177" i="52"/>
  <c r="O178" i="52"/>
  <c r="O179" i="52"/>
  <c r="O180" i="52"/>
  <c r="O181" i="52"/>
  <c r="O182" i="52"/>
  <c r="N183" i="52"/>
  <c r="M183" i="52"/>
  <c r="L183" i="52"/>
  <c r="K183" i="52"/>
  <c r="J183" i="52"/>
  <c r="I183" i="52"/>
  <c r="O71" i="52"/>
  <c r="O72" i="52"/>
  <c r="O73" i="52"/>
  <c r="O74" i="52"/>
  <c r="O75" i="52"/>
  <c r="O76" i="52"/>
  <c r="O77" i="52"/>
  <c r="O78" i="52"/>
  <c r="O79" i="52"/>
  <c r="O80" i="52"/>
  <c r="O81" i="52"/>
  <c r="O82" i="52"/>
  <c r="O83" i="52"/>
  <c r="O84" i="52"/>
  <c r="O85" i="52"/>
  <c r="O86" i="52"/>
  <c r="O87" i="52"/>
  <c r="O88" i="52"/>
  <c r="O89" i="52"/>
  <c r="O90" i="52"/>
  <c r="O91" i="52"/>
  <c r="O92" i="52"/>
  <c r="O93" i="52"/>
  <c r="O94" i="52"/>
  <c r="O95" i="52"/>
  <c r="O96" i="52"/>
  <c r="O97" i="52"/>
  <c r="O98" i="52"/>
  <c r="O99" i="52"/>
  <c r="O100" i="52"/>
  <c r="O101" i="52"/>
  <c r="O102" i="52"/>
  <c r="O103" i="52"/>
  <c r="O104" i="52"/>
  <c r="O105" i="52"/>
  <c r="O106" i="52"/>
  <c r="O107" i="52"/>
  <c r="O108" i="52"/>
  <c r="O109" i="52"/>
  <c r="O110" i="52"/>
  <c r="O111" i="52"/>
  <c r="O112" i="52"/>
  <c r="O113" i="52"/>
  <c r="O114" i="52"/>
  <c r="O115" i="52"/>
  <c r="O116" i="52"/>
  <c r="O117" i="52"/>
  <c r="O118" i="52"/>
  <c r="O119" i="52"/>
  <c r="N120" i="52"/>
  <c r="M120" i="52"/>
  <c r="L120" i="52"/>
  <c r="K120" i="52"/>
  <c r="J120" i="52"/>
  <c r="I120" i="52"/>
  <c r="H57" i="52"/>
  <c r="O42" i="52"/>
  <c r="O43" i="52"/>
  <c r="O44" i="52"/>
  <c r="O45" i="52"/>
  <c r="O46" i="52"/>
  <c r="O47" i="52"/>
  <c r="O48" i="52"/>
  <c r="O49" i="52"/>
  <c r="O50" i="52"/>
  <c r="O51" i="52"/>
  <c r="O52" i="52"/>
  <c r="O53" i="52"/>
  <c r="O54" i="52"/>
  <c r="N55" i="52"/>
  <c r="M55" i="52"/>
  <c r="L55" i="52"/>
  <c r="K55" i="52"/>
  <c r="J55" i="52"/>
  <c r="I55" i="52"/>
  <c r="R137" i="53"/>
  <c r="Q137" i="53"/>
  <c r="N137" i="53"/>
  <c r="L137" i="53"/>
  <c r="J137" i="53"/>
  <c r="F137" i="53"/>
  <c r="E137" i="53"/>
  <c r="D137" i="53"/>
  <c r="A137" i="53"/>
  <c r="R60" i="53"/>
  <c r="Q60" i="53"/>
  <c r="N60" i="53"/>
  <c r="L60" i="53"/>
  <c r="J60" i="53"/>
  <c r="F60" i="53"/>
  <c r="E60" i="53"/>
  <c r="D60" i="53"/>
  <c r="A60" i="53"/>
  <c r="R3" i="53"/>
  <c r="Q3" i="53"/>
  <c r="L3" i="53"/>
  <c r="J3" i="53"/>
  <c r="N2" i="53"/>
  <c r="A2" i="53"/>
  <c r="E3" i="53"/>
  <c r="D3" i="53"/>
  <c r="F2" i="53"/>
  <c r="R146" i="53"/>
  <c r="R147" i="53"/>
  <c r="R148" i="53"/>
  <c r="R149" i="53"/>
  <c r="R210" i="53" s="1"/>
  <c r="R150" i="53"/>
  <c r="R151" i="53"/>
  <c r="R152" i="53"/>
  <c r="R153" i="53"/>
  <c r="R154" i="53"/>
  <c r="R155" i="53"/>
  <c r="R156" i="53"/>
  <c r="R157" i="53"/>
  <c r="R158" i="53"/>
  <c r="R159" i="53"/>
  <c r="R160" i="53"/>
  <c r="R161" i="53"/>
  <c r="R162" i="53"/>
  <c r="R163" i="53"/>
  <c r="R164" i="53"/>
  <c r="R165" i="53"/>
  <c r="R166" i="53"/>
  <c r="R167" i="53"/>
  <c r="R168" i="53"/>
  <c r="R169" i="53"/>
  <c r="R170" i="53"/>
  <c r="R171" i="53"/>
  <c r="R172" i="53"/>
  <c r="R173" i="53"/>
  <c r="R174" i="53"/>
  <c r="R175" i="53"/>
  <c r="R176" i="53"/>
  <c r="R177" i="53"/>
  <c r="R178" i="53"/>
  <c r="R179" i="53"/>
  <c r="R180" i="53"/>
  <c r="R181" i="53"/>
  <c r="R182" i="53"/>
  <c r="R183" i="53"/>
  <c r="R184" i="53"/>
  <c r="R185" i="53"/>
  <c r="R186" i="53"/>
  <c r="R187" i="53"/>
  <c r="R188" i="53"/>
  <c r="R189" i="53"/>
  <c r="R190" i="53"/>
  <c r="R191" i="53"/>
  <c r="R192" i="53"/>
  <c r="R193" i="53"/>
  <c r="R194" i="53"/>
  <c r="R195" i="53"/>
  <c r="R196" i="53"/>
  <c r="R197" i="53"/>
  <c r="R198" i="53"/>
  <c r="R199" i="53"/>
  <c r="R200" i="53"/>
  <c r="R201" i="53"/>
  <c r="R202" i="53"/>
  <c r="R203" i="53"/>
  <c r="R204" i="53"/>
  <c r="R205" i="53"/>
  <c r="R206" i="53"/>
  <c r="R207" i="53"/>
  <c r="R208" i="53"/>
  <c r="R209" i="53"/>
  <c r="Q210" i="53"/>
  <c r="P210" i="53"/>
  <c r="O210" i="53"/>
  <c r="L210" i="53"/>
  <c r="K210" i="53"/>
  <c r="J210" i="53"/>
  <c r="R69" i="53"/>
  <c r="R70" i="53"/>
  <c r="R133" i="53" s="1"/>
  <c r="R71" i="53"/>
  <c r="R72" i="53"/>
  <c r="R73" i="53"/>
  <c r="R74" i="53"/>
  <c r="R75" i="53"/>
  <c r="R76" i="53"/>
  <c r="R77" i="53"/>
  <c r="R78" i="53"/>
  <c r="R79" i="53"/>
  <c r="R80" i="53"/>
  <c r="R81" i="53"/>
  <c r="R82" i="53"/>
  <c r="R83" i="53"/>
  <c r="R84" i="53"/>
  <c r="R85" i="53"/>
  <c r="R86" i="53"/>
  <c r="R87" i="53"/>
  <c r="R88" i="53"/>
  <c r="R89" i="53"/>
  <c r="R90" i="53"/>
  <c r="R91" i="53"/>
  <c r="R92" i="53"/>
  <c r="R93" i="53"/>
  <c r="R94" i="53"/>
  <c r="R95" i="53"/>
  <c r="R96" i="53"/>
  <c r="R97" i="53"/>
  <c r="R98" i="53"/>
  <c r="R99" i="53"/>
  <c r="R100" i="53"/>
  <c r="R101" i="53"/>
  <c r="R102" i="53"/>
  <c r="R103" i="53"/>
  <c r="R104" i="53"/>
  <c r="R105" i="53"/>
  <c r="R106" i="53"/>
  <c r="R107" i="53"/>
  <c r="R108" i="53"/>
  <c r="R109" i="53"/>
  <c r="R110" i="53"/>
  <c r="R111" i="53"/>
  <c r="R112" i="53"/>
  <c r="R113" i="53"/>
  <c r="R114" i="53"/>
  <c r="R115" i="53"/>
  <c r="R116" i="53"/>
  <c r="R117" i="53"/>
  <c r="R118" i="53"/>
  <c r="R119" i="53"/>
  <c r="R120" i="53"/>
  <c r="R121" i="53"/>
  <c r="R122" i="53"/>
  <c r="R123" i="53"/>
  <c r="R124" i="53"/>
  <c r="R125" i="53"/>
  <c r="R126" i="53"/>
  <c r="R127" i="53"/>
  <c r="R128" i="53"/>
  <c r="R129" i="53"/>
  <c r="R130" i="53"/>
  <c r="R131" i="53"/>
  <c r="R132" i="53"/>
  <c r="Q133" i="53"/>
  <c r="P133" i="53"/>
  <c r="O133" i="53"/>
  <c r="L133" i="53"/>
  <c r="K133" i="53"/>
  <c r="J133" i="53"/>
  <c r="N56" i="53"/>
  <c r="F56" i="53"/>
  <c r="R43" i="53"/>
  <c r="Q43" i="53"/>
  <c r="P43" i="53"/>
  <c r="O43" i="53"/>
  <c r="L43" i="53"/>
  <c r="K43" i="53"/>
  <c r="J43" i="53"/>
  <c r="G61" i="54"/>
  <c r="F61" i="54"/>
  <c r="A61" i="54"/>
  <c r="G3" i="54"/>
  <c r="F3" i="54"/>
  <c r="A2" i="54"/>
  <c r="A121" i="54"/>
  <c r="H72" i="54"/>
  <c r="H73" i="54"/>
  <c r="H74" i="54"/>
  <c r="H75" i="54"/>
  <c r="H76" i="54"/>
  <c r="H77" i="54"/>
  <c r="H78" i="54"/>
  <c r="H79" i="54"/>
  <c r="H80" i="54"/>
  <c r="H81" i="54"/>
  <c r="H82" i="54"/>
  <c r="H83" i="54"/>
  <c r="H84" i="54"/>
  <c r="H85" i="54"/>
  <c r="H86" i="54"/>
  <c r="H87" i="54"/>
  <c r="H88" i="54"/>
  <c r="H89" i="54"/>
  <c r="H90" i="54"/>
  <c r="H91" i="54"/>
  <c r="H92" i="54"/>
  <c r="H93" i="54"/>
  <c r="H94" i="54"/>
  <c r="H95" i="54"/>
  <c r="H96" i="54"/>
  <c r="H97" i="54"/>
  <c r="H98" i="54"/>
  <c r="H99" i="54"/>
  <c r="H100" i="54"/>
  <c r="H101" i="54"/>
  <c r="H102" i="54"/>
  <c r="H103" i="54"/>
  <c r="H104" i="54"/>
  <c r="H105" i="54"/>
  <c r="H106" i="54"/>
  <c r="H107" i="54"/>
  <c r="H108" i="54"/>
  <c r="H109" i="54"/>
  <c r="H110" i="54"/>
  <c r="H111" i="54"/>
  <c r="H112" i="54"/>
  <c r="H113" i="54"/>
  <c r="H114" i="54"/>
  <c r="H115" i="54"/>
  <c r="H116" i="54"/>
  <c r="H117" i="54"/>
  <c r="H118" i="54"/>
  <c r="H119" i="54"/>
  <c r="G120" i="54"/>
  <c r="F120" i="54"/>
  <c r="E120" i="54"/>
  <c r="D120" i="54"/>
  <c r="C120" i="54"/>
  <c r="H48" i="54"/>
  <c r="G48" i="54"/>
  <c r="F48" i="54"/>
  <c r="E48" i="54"/>
  <c r="D48" i="54"/>
  <c r="C48" i="54"/>
  <c r="G3" i="56"/>
  <c r="F3" i="56"/>
  <c r="A2" i="56"/>
  <c r="G41" i="56"/>
  <c r="F41" i="56"/>
  <c r="E41" i="56"/>
  <c r="D41" i="56"/>
  <c r="G3" i="57"/>
  <c r="F3" i="57"/>
  <c r="E3" i="118" s="1"/>
  <c r="A2" i="57"/>
  <c r="G69" i="62"/>
  <c r="F69" i="62"/>
  <c r="A68" i="62"/>
  <c r="G3" i="62"/>
  <c r="F3" i="62"/>
  <c r="A2" i="62"/>
  <c r="E82" i="62"/>
  <c r="E89" i="62"/>
  <c r="E96" i="62" s="1"/>
  <c r="G21" i="62"/>
  <c r="G22" i="62"/>
  <c r="G29" i="62"/>
  <c r="G40" i="62" s="1"/>
  <c r="G30" i="62"/>
  <c r="G31" i="62"/>
  <c r="G32" i="62"/>
  <c r="G33" i="62"/>
  <c r="G34" i="62"/>
  <c r="G35" i="62"/>
  <c r="G36" i="62"/>
  <c r="G37" i="62"/>
  <c r="G38" i="62"/>
  <c r="F24" i="62"/>
  <c r="F42" i="62" s="1"/>
  <c r="F40" i="62"/>
  <c r="E24" i="62"/>
  <c r="E40" i="62"/>
  <c r="D24" i="62"/>
  <c r="D40" i="62"/>
  <c r="C24" i="62"/>
  <c r="C40" i="62"/>
  <c r="H3" i="63"/>
  <c r="G3" i="63"/>
  <c r="A2" i="63"/>
  <c r="D62" i="63"/>
  <c r="C62" i="63"/>
  <c r="D20" i="63"/>
  <c r="D25" i="63"/>
  <c r="D33" i="63" s="1"/>
  <c r="D30" i="63"/>
  <c r="H23" i="63"/>
  <c r="D37" i="64"/>
  <c r="P74" i="64"/>
  <c r="N74" i="64"/>
  <c r="I74" i="64"/>
  <c r="G74" i="64"/>
  <c r="E74" i="64"/>
  <c r="A74" i="64"/>
  <c r="P3" i="64"/>
  <c r="N3" i="64"/>
  <c r="G3" i="64"/>
  <c r="E3" i="64"/>
  <c r="I2" i="64"/>
  <c r="A2" i="64"/>
  <c r="P54" i="64"/>
  <c r="M54" i="64"/>
  <c r="J54" i="64"/>
  <c r="G54" i="64"/>
  <c r="D54" i="64"/>
  <c r="P37" i="64"/>
  <c r="M37" i="64"/>
  <c r="J37" i="64"/>
  <c r="G37" i="64"/>
  <c r="M72" i="65"/>
  <c r="L72" i="65"/>
  <c r="H72" i="65"/>
  <c r="F72" i="65"/>
  <c r="E72" i="65"/>
  <c r="A72" i="65"/>
  <c r="M3" i="65"/>
  <c r="L3" i="65"/>
  <c r="F3" i="65"/>
  <c r="E3" i="65"/>
  <c r="H2" i="65"/>
  <c r="A2" i="65"/>
  <c r="L121" i="65"/>
  <c r="J121" i="65"/>
  <c r="H121" i="65"/>
  <c r="E121" i="65"/>
  <c r="C121" i="65"/>
  <c r="L107" i="65"/>
  <c r="J107" i="65"/>
  <c r="H107" i="65"/>
  <c r="E107" i="65"/>
  <c r="C107" i="65"/>
  <c r="L51" i="65"/>
  <c r="J51" i="65"/>
  <c r="H51" i="65"/>
  <c r="E51" i="65"/>
  <c r="C51" i="65"/>
  <c r="L37" i="65"/>
  <c r="J37" i="65"/>
  <c r="H37" i="65"/>
  <c r="E37" i="65"/>
  <c r="C37" i="65"/>
  <c r="F3" i="66"/>
  <c r="M3" i="66"/>
  <c r="L3" i="66"/>
  <c r="E3" i="66"/>
  <c r="H2" i="66"/>
  <c r="A2" i="66"/>
  <c r="O70" i="67"/>
  <c r="N70" i="67"/>
  <c r="J70" i="67"/>
  <c r="H70" i="67"/>
  <c r="G70" i="67"/>
  <c r="A70" i="67"/>
  <c r="O3" i="67"/>
  <c r="N3" i="67"/>
  <c r="H3" i="67"/>
  <c r="G3" i="67"/>
  <c r="J2" i="67"/>
  <c r="A2" i="67"/>
  <c r="R69" i="68"/>
  <c r="Q69" i="68"/>
  <c r="K69" i="68"/>
  <c r="H69" i="68"/>
  <c r="G69" i="68"/>
  <c r="A69" i="68"/>
  <c r="R3" i="68"/>
  <c r="Q3" i="68"/>
  <c r="I3" i="68"/>
  <c r="H3" i="68"/>
  <c r="K2" i="68"/>
  <c r="A2" i="68"/>
  <c r="R77" i="68"/>
  <c r="R78" i="68"/>
  <c r="R79" i="68"/>
  <c r="R80" i="68"/>
  <c r="R81" i="68"/>
  <c r="R82" i="68"/>
  <c r="R83" i="68"/>
  <c r="R84" i="68"/>
  <c r="R85" i="68"/>
  <c r="R86" i="68"/>
  <c r="R87" i="68"/>
  <c r="R88" i="68"/>
  <c r="R89" i="68"/>
  <c r="R90" i="68"/>
  <c r="R91" i="68"/>
  <c r="R92" i="68"/>
  <c r="R93" i="68"/>
  <c r="R94" i="68"/>
  <c r="R95" i="68"/>
  <c r="R96" i="68"/>
  <c r="R97" i="68"/>
  <c r="R98" i="68"/>
  <c r="R99" i="68"/>
  <c r="R100" i="68"/>
  <c r="R101" i="68"/>
  <c r="R102" i="68"/>
  <c r="R103" i="68"/>
  <c r="R104" i="68"/>
  <c r="R105" i="68"/>
  <c r="R106" i="68"/>
  <c r="R107" i="68"/>
  <c r="R108" i="68"/>
  <c r="R109" i="68"/>
  <c r="R110" i="68"/>
  <c r="R111" i="68"/>
  <c r="R112" i="68"/>
  <c r="R113" i="68"/>
  <c r="R114" i="68"/>
  <c r="R115" i="68"/>
  <c r="R116" i="68"/>
  <c r="R117" i="68"/>
  <c r="R118" i="68"/>
  <c r="R119" i="68"/>
  <c r="R120" i="68"/>
  <c r="R121" i="68"/>
  <c r="R122" i="68"/>
  <c r="R123" i="68"/>
  <c r="R124" i="68"/>
  <c r="R125" i="68"/>
  <c r="R126" i="68"/>
  <c r="R127" i="68"/>
  <c r="R128" i="68"/>
  <c r="Q129" i="68"/>
  <c r="P129" i="68"/>
  <c r="O129" i="68"/>
  <c r="N77" i="68"/>
  <c r="N129" i="68" s="1"/>
  <c r="N78" i="68"/>
  <c r="N79" i="68"/>
  <c r="N80" i="68"/>
  <c r="N81" i="68"/>
  <c r="N82" i="68"/>
  <c r="N83" i="68"/>
  <c r="N84" i="68"/>
  <c r="N85" i="68"/>
  <c r="N86" i="68"/>
  <c r="N87" i="68"/>
  <c r="N88" i="68"/>
  <c r="N89" i="68"/>
  <c r="N90" i="68"/>
  <c r="N91" i="68"/>
  <c r="N92" i="68"/>
  <c r="N93" i="68"/>
  <c r="N94" i="68"/>
  <c r="N95" i="68"/>
  <c r="N96" i="68"/>
  <c r="N97" i="68"/>
  <c r="N98" i="68"/>
  <c r="N99" i="68"/>
  <c r="N100" i="68"/>
  <c r="N101" i="68"/>
  <c r="N102" i="68"/>
  <c r="N103" i="68"/>
  <c r="N104" i="68"/>
  <c r="N105" i="68"/>
  <c r="N106" i="68"/>
  <c r="N107" i="68"/>
  <c r="N108" i="68"/>
  <c r="N109" i="68"/>
  <c r="N110" i="68"/>
  <c r="N111" i="68"/>
  <c r="N112" i="68"/>
  <c r="N113" i="68"/>
  <c r="N114" i="68"/>
  <c r="N115" i="68"/>
  <c r="N116" i="68"/>
  <c r="N117" i="68"/>
  <c r="N118" i="68"/>
  <c r="N119" i="68"/>
  <c r="N120" i="68"/>
  <c r="N121" i="68"/>
  <c r="N122" i="68"/>
  <c r="N123" i="68"/>
  <c r="N124" i="68"/>
  <c r="N125" i="68"/>
  <c r="N126" i="68"/>
  <c r="N127" i="68"/>
  <c r="N128" i="68"/>
  <c r="M129" i="68"/>
  <c r="L129" i="68"/>
  <c r="I129" i="68"/>
  <c r="H129" i="68"/>
  <c r="G129" i="68"/>
  <c r="R62" i="68"/>
  <c r="Q62" i="68"/>
  <c r="P62" i="68"/>
  <c r="O62" i="68"/>
  <c r="N62" i="68"/>
  <c r="M62" i="68"/>
  <c r="L62" i="68"/>
  <c r="I62" i="68"/>
  <c r="H62" i="68"/>
  <c r="G62" i="68"/>
  <c r="Q3" i="69"/>
  <c r="P3" i="69"/>
  <c r="H3" i="69"/>
  <c r="G3" i="69"/>
  <c r="J2" i="69"/>
  <c r="A2" i="69"/>
  <c r="Q61" i="69"/>
  <c r="P61" i="69"/>
  <c r="O61" i="69"/>
  <c r="N61" i="69"/>
  <c r="H61" i="69"/>
  <c r="G61" i="69"/>
  <c r="F61" i="69"/>
  <c r="D61" i="69"/>
  <c r="Q68" i="70"/>
  <c r="P68" i="70"/>
  <c r="J68" i="70"/>
  <c r="G68" i="70"/>
  <c r="F68" i="70"/>
  <c r="A68" i="70"/>
  <c r="Q3" i="70"/>
  <c r="P3" i="70"/>
  <c r="G3" i="70"/>
  <c r="F3" i="70"/>
  <c r="J2" i="70"/>
  <c r="A2" i="70"/>
  <c r="Q60" i="70"/>
  <c r="P60" i="70"/>
  <c r="L60" i="70"/>
  <c r="K60" i="70"/>
  <c r="F3" i="71"/>
  <c r="E3" i="71"/>
  <c r="A2" i="71"/>
  <c r="F38" i="71"/>
  <c r="E38" i="71"/>
  <c r="D38" i="71"/>
  <c r="F25" i="71"/>
  <c r="F31" i="71" s="1"/>
  <c r="F30" i="71"/>
  <c r="E25" i="71"/>
  <c r="E30" i="71"/>
  <c r="E31" i="71" s="1"/>
  <c r="D25" i="71"/>
  <c r="D30" i="71"/>
  <c r="D31" i="71" s="1"/>
  <c r="G3" i="72"/>
  <c r="F3" i="72"/>
  <c r="A2" i="72"/>
  <c r="G63" i="72"/>
  <c r="F63" i="72"/>
  <c r="E63" i="72"/>
  <c r="D63" i="72"/>
  <c r="C63" i="72"/>
  <c r="F3" i="73"/>
  <c r="E3" i="73"/>
  <c r="A2" i="73"/>
  <c r="F37" i="73"/>
  <c r="E37" i="73"/>
  <c r="G71" i="74"/>
  <c r="A71" i="74"/>
  <c r="G3" i="74"/>
  <c r="F3" i="74"/>
  <c r="A2" i="74"/>
  <c r="C16" i="75"/>
  <c r="C507" i="75" s="1"/>
  <c r="C486" i="75"/>
  <c r="C487" i="75"/>
  <c r="C488" i="75"/>
  <c r="C489" i="75"/>
  <c r="C490" i="75"/>
  <c r="C407" i="75"/>
  <c r="C405" i="75"/>
  <c r="C482" i="75"/>
  <c r="C603" i="75"/>
  <c r="C595" i="75"/>
  <c r="C463" i="75"/>
  <c r="C464" i="75"/>
  <c r="C465" i="75"/>
  <c r="C466" i="75"/>
  <c r="C467" i="75"/>
  <c r="C336" i="75"/>
  <c r="C345" i="75"/>
  <c r="C337" i="75"/>
  <c r="C338" i="75"/>
  <c r="C339" i="75"/>
  <c r="C341" i="75"/>
  <c r="C497" i="75" s="1"/>
  <c r="C474" i="75"/>
  <c r="C326" i="75"/>
  <c r="C357" i="75" s="1"/>
  <c r="C327" i="75"/>
  <c r="C328" i="75"/>
  <c r="C367" i="75" s="1"/>
  <c r="C329" i="75"/>
  <c r="C331" i="75"/>
  <c r="C378" i="75"/>
  <c r="C379" i="75"/>
  <c r="C347" i="75"/>
  <c r="C366" i="75" s="1"/>
  <c r="C362" i="75"/>
  <c r="C346" i="75"/>
  <c r="C360" i="75" s="1"/>
  <c r="C348" i="75"/>
  <c r="C350" i="75"/>
  <c r="A8" i="75"/>
  <c r="A7" i="75"/>
  <c r="B19" i="3"/>
  <c r="B17" i="3"/>
  <c r="B13" i="3"/>
  <c r="A50" i="1"/>
  <c r="E63" i="49"/>
  <c r="G133" i="49"/>
  <c r="C475" i="75"/>
  <c r="C399" i="75" s="1"/>
  <c r="O120" i="52"/>
  <c r="C356" i="75"/>
  <c r="P30" i="51"/>
  <c r="C377" i="75"/>
  <c r="C516" i="75"/>
  <c r="L31" i="51"/>
  <c r="E49" i="51"/>
  <c r="C371" i="75" s="1"/>
  <c r="F49" i="51"/>
  <c r="D46" i="48"/>
  <c r="E42" i="62"/>
  <c r="K29" i="44"/>
  <c r="C518" i="75"/>
  <c r="D42" i="62"/>
  <c r="Q30" i="51"/>
  <c r="D29" i="44"/>
  <c r="I29" i="44"/>
  <c r="C515" i="75"/>
  <c r="K49" i="39"/>
  <c r="K62" i="39" s="1"/>
  <c r="E49" i="39"/>
  <c r="E62" i="39" s="1"/>
  <c r="C340" i="75" l="1"/>
  <c r="C342" i="75" s="1"/>
  <c r="C365" i="75"/>
  <c r="C361" i="75"/>
  <c r="D4" i="109"/>
  <c r="L3" i="118"/>
  <c r="D3" i="82"/>
  <c r="F3" i="117" s="1"/>
  <c r="E3" i="97"/>
  <c r="C146" i="75"/>
  <c r="C461" i="75"/>
  <c r="C267" i="75"/>
  <c r="C324" i="75"/>
  <c r="C389" i="75"/>
  <c r="C161" i="75"/>
  <c r="C162" i="75" s="1"/>
  <c r="C166" i="75" s="1"/>
  <c r="C237" i="75"/>
  <c r="C481" i="75"/>
  <c r="C513" i="75"/>
  <c r="C522" i="75"/>
  <c r="C524" i="75" s="1"/>
  <c r="C531" i="75" s="1"/>
  <c r="L29" i="44"/>
  <c r="K37" i="51"/>
  <c r="C370" i="75"/>
  <c r="C375" i="75" s="1"/>
  <c r="G63" i="49"/>
  <c r="C330" i="75"/>
  <c r="C333" i="75" s="1"/>
  <c r="C391" i="75" s="1"/>
  <c r="C42" i="62"/>
  <c r="C29" i="44"/>
  <c r="E29" i="44"/>
  <c r="G61" i="49"/>
  <c r="F61" i="49"/>
  <c r="G24" i="62"/>
  <c r="F133" i="49"/>
  <c r="J49" i="39"/>
  <c r="J62" i="39" s="1"/>
  <c r="D49" i="39"/>
  <c r="D62" i="39" s="1"/>
  <c r="C491" i="75"/>
  <c r="C403" i="75" s="1"/>
  <c r="C423" i="75" s="1"/>
  <c r="C568" i="75"/>
  <c r="C200" i="75"/>
  <c r="C84" i="75"/>
  <c r="G42" i="62"/>
  <c r="H120" i="54"/>
  <c r="O55" i="52"/>
  <c r="L16" i="51"/>
  <c r="L37" i="51" s="1"/>
  <c r="W24" i="51" s="1"/>
  <c r="C468" i="75"/>
  <c r="R129" i="68"/>
  <c r="K57" i="51"/>
  <c r="C376" i="75" s="1"/>
  <c r="G29" i="44"/>
  <c r="C587" i="75"/>
  <c r="C562" i="75" s="1"/>
  <c r="C427" i="75"/>
  <c r="C425" i="75"/>
  <c r="C411" i="75"/>
  <c r="C480" i="75"/>
  <c r="C495" i="75"/>
  <c r="C393" i="75"/>
  <c r="C349" i="75"/>
  <c r="C351" i="75" s="1"/>
  <c r="C443" i="75" l="1"/>
  <c r="E3" i="157"/>
  <c r="F3" i="138"/>
  <c r="C535" i="75"/>
  <c r="C381" i="75"/>
  <c r="A52" i="1"/>
  <c r="A58" i="1"/>
  <c r="A62" i="1"/>
  <c r="A56" i="1"/>
  <c r="A1" i="5" s="1"/>
  <c r="A60" i="1"/>
  <c r="A64" i="1"/>
  <c r="A1" i="4" s="1"/>
  <c r="A54" i="1"/>
  <c r="C479" i="75"/>
  <c r="C494" i="75"/>
  <c r="C496" i="75" s="1"/>
  <c r="C498" i="75" s="1"/>
  <c r="C470" i="75"/>
  <c r="C397" i="75" s="1"/>
  <c r="C417" i="75" s="1"/>
  <c r="C431" i="75" s="1"/>
  <c r="V24" i="51"/>
  <c r="C478" i="75" s="1"/>
  <c r="C439" i="75"/>
  <c r="C419" i="75"/>
  <c r="C23" i="75"/>
  <c r="C445" i="75"/>
  <c r="C437" i="75"/>
  <c r="C451" i="75" s="1"/>
  <c r="C447" i="75"/>
  <c r="K3" i="157" l="1"/>
  <c r="K3" i="158" s="1"/>
  <c r="E3" i="158"/>
  <c r="C483" i="75"/>
  <c r="C401" i="75" s="1"/>
  <c r="C19" i="75" l="1"/>
  <c r="C421" i="75"/>
  <c r="C409" i="75"/>
  <c r="C441" i="75"/>
  <c r="C449" i="75" l="1"/>
  <c r="C429" i="75"/>
  <c r="E117" i="109" l="1"/>
  <c r="C314" i="75" l="1"/>
  <c r="C119" i="75" l="1"/>
  <c r="C91" i="75"/>
  <c r="C120" i="75" l="1"/>
  <c r="C35" i="75"/>
  <c r="C67" i="75"/>
  <c r="C229" i="75"/>
  <c r="F71" i="133"/>
  <c r="C206" i="75"/>
  <c r="C228" i="75"/>
  <c r="C226" i="75"/>
  <c r="C90" i="75"/>
  <c r="C203" i="75"/>
  <c r="C209" i="75"/>
  <c r="C204" i="75"/>
  <c r="C208" i="75"/>
  <c r="C52" i="75"/>
  <c r="C207" i="75"/>
  <c r="C173" i="75" l="1"/>
  <c r="C169" i="75"/>
  <c r="C174" i="75"/>
  <c r="C178" i="75"/>
  <c r="C205" i="75"/>
  <c r="C175" i="75"/>
  <c r="C113" i="75"/>
  <c r="C48" i="75"/>
  <c r="C57" i="75"/>
  <c r="C55" i="75"/>
  <c r="C110" i="75"/>
  <c r="C54" i="75"/>
  <c r="C112" i="75"/>
  <c r="C115" i="75"/>
  <c r="C135" i="75"/>
  <c r="C59" i="75"/>
  <c r="C87" i="75"/>
  <c r="C577" i="75" s="1"/>
  <c r="C133" i="75"/>
  <c r="C136" i="75" s="1"/>
  <c r="E47" i="36"/>
  <c r="E51" i="36" s="1"/>
  <c r="E61" i="36" s="1"/>
  <c r="C295" i="75"/>
  <c r="C215" i="75" l="1"/>
  <c r="C216" i="75" s="1"/>
  <c r="C606" i="75" s="1"/>
  <c r="C172" i="75"/>
  <c r="C30" i="75"/>
  <c r="C26" i="75" s="1"/>
  <c r="C111" i="75"/>
  <c r="C581" i="75" s="1"/>
  <c r="C49" i="75"/>
  <c r="C58" i="75"/>
  <c r="C53" i="75"/>
  <c r="C51" i="75"/>
  <c r="C278" i="75"/>
  <c r="C43" i="75"/>
  <c r="C86" i="75"/>
  <c r="C64" i="75"/>
  <c r="C100" i="75"/>
  <c r="C106" i="75" s="1"/>
  <c r="C575" i="75" s="1"/>
  <c r="C60" i="75" l="1"/>
  <c r="C569" i="75" s="1"/>
  <c r="C307" i="75"/>
  <c r="C310" i="75" s="1"/>
  <c r="C202" i="75"/>
  <c r="C210" i="75" s="1"/>
  <c r="C225" i="75"/>
  <c r="C230" i="75" s="1"/>
  <c r="C585" i="75" s="1"/>
  <c r="C219" i="75"/>
  <c r="C114" i="75"/>
  <c r="C121" i="75" s="1"/>
  <c r="C571" i="75" s="1"/>
  <c r="C539" i="75" s="1"/>
  <c r="C171" i="75"/>
  <c r="C282" i="75"/>
  <c r="C591" i="75" s="1"/>
  <c r="C179" i="75" l="1"/>
  <c r="C604" i="75" s="1"/>
  <c r="C607" i="75"/>
  <c r="C221" i="75"/>
  <c r="C222" i="75" s="1"/>
  <c r="C605" i="75"/>
  <c r="C72" i="75"/>
  <c r="C128" i="75"/>
  <c r="C34" i="75"/>
  <c r="C125" i="75"/>
  <c r="C129" i="75" s="1"/>
  <c r="C69" i="75"/>
  <c r="C276" i="75"/>
  <c r="C182" i="75" l="1"/>
  <c r="C183" i="75" s="1"/>
  <c r="C187" i="75" s="1"/>
  <c r="C191" i="75" s="1"/>
  <c r="C40" i="75"/>
  <c r="C39" i="75" s="1"/>
  <c r="C29" i="75"/>
  <c r="C597" i="75"/>
  <c r="C73" i="75"/>
  <c r="C94" i="75"/>
  <c r="C97" i="75" s="1"/>
  <c r="C274" i="75"/>
  <c r="C247" i="75" l="1"/>
  <c r="C252" i="75" s="1"/>
  <c r="C254" i="75" s="1"/>
  <c r="C258" i="75" s="1"/>
  <c r="C602" i="75"/>
  <c r="C608" i="75" s="1"/>
  <c r="C583" i="75" s="1"/>
  <c r="C549" i="75" s="1"/>
  <c r="C231" i="75"/>
  <c r="C31" i="75"/>
  <c r="C75" i="75" s="1"/>
  <c r="C25" i="75"/>
  <c r="C27" i="75" s="1"/>
  <c r="C579" i="75"/>
  <c r="C573" i="75" s="1"/>
  <c r="C138" i="75"/>
  <c r="C277" i="75"/>
  <c r="C272" i="75"/>
  <c r="C239" i="75" l="1"/>
  <c r="C589" i="75"/>
  <c r="C553" i="75" s="1"/>
  <c r="C541" i="75"/>
  <c r="C564" i="75"/>
  <c r="C547" i="75"/>
  <c r="C544" i="75"/>
  <c r="C545" i="75"/>
  <c r="C560" i="75"/>
  <c r="C546" i="75"/>
  <c r="C273" i="75"/>
  <c r="C286" i="75" l="1"/>
  <c r="C558" i="75"/>
  <c r="C551" i="75"/>
  <c r="C298" i="75" l="1"/>
  <c r="C593" i="75"/>
  <c r="C556" i="75" s="1"/>
  <c r="C269" i="75" l="1"/>
  <c r="C275" i="75" l="1"/>
  <c r="C283" i="75" l="1"/>
  <c r="C312" i="75" s="1"/>
  <c r="C316" i="75" s="1"/>
  <c r="C279" i="75"/>
</calcChain>
</file>

<file path=xl/sharedStrings.xml><?xml version="1.0" encoding="utf-8"?>
<sst xmlns="http://schemas.openxmlformats.org/spreadsheetml/2006/main" count="10122" uniqueCount="4865">
  <si>
    <t>Keyspan Parcel 40 - Bay Shore</t>
  </si>
  <si>
    <t>transferred to Acct. 121 in 1975</t>
  </si>
  <si>
    <t>Keyspan Parcel 43 - Bay Shore</t>
  </si>
  <si>
    <t>purchased and booked to Acct. 121</t>
  </si>
  <si>
    <t>prior to 1947</t>
  </si>
  <si>
    <t>Keyspan Parcel 308 - Inwood</t>
  </si>
  <si>
    <t>transferred to Acct.121 in 1979</t>
  </si>
  <si>
    <t>Keyspan Parcel 321 - Rockaway Park</t>
  </si>
  <si>
    <t>transferred to Acct. 121 in</t>
  </si>
  <si>
    <t>1958, 1959, 1964 and 1975</t>
  </si>
  <si>
    <t>Keyspan Parcel 489 - Bayshore</t>
  </si>
  <si>
    <t>(contaminated land) Purchased 1995</t>
  </si>
  <si>
    <t>Transferred to Acct. 121 in 1996</t>
  </si>
  <si>
    <t xml:space="preserve">       Amort. of Conversion Expenses (407)</t>
  </si>
  <si>
    <t xml:space="preserve">       Regulatory Debits (407.3)</t>
  </si>
  <si>
    <t xml:space="preserve">       (Less) Regulatory Credits (407.4)</t>
  </si>
  <si>
    <t xml:space="preserve">       Taxes Other Than Income Taxes (408.1)</t>
  </si>
  <si>
    <t xml:space="preserve">       Income Taxes -- Federal (409.1)</t>
  </si>
  <si>
    <t xml:space="preserve">                                     -- Other (409.1)</t>
  </si>
  <si>
    <t>from settlement of any rate proceeding affecting revenues received or costs incurred for power or gas purrevenues received or costs incurred for power or gas purchases, and a summary of the adjustments made to balance sheet, income, and expense accounts.</t>
  </si>
  <si>
    <t>9.  Explain in a footnote if the previous year's figures are different from that reported in prior reports.</t>
  </si>
  <si>
    <t>10.  If the columns are insufficient for reporting additional utility departments, supply the appropriate account titles, lines 2 to 23, and report the information in the blank space on page 122-123 or in a footnote.</t>
  </si>
  <si>
    <t>7.  If any notes appearing in the report to stockholders are applicable to this Statement of Income, such notes may be included on page 122-123.</t>
  </si>
  <si>
    <t>of meters, in addition to the number of flat rate accounts; except that</t>
  </si>
  <si>
    <t>derived from previously reported figures,</t>
  </si>
  <si>
    <t xml:space="preserve">           Net  Utility Operating Income (Enter Total of</t>
  </si>
  <si>
    <t xml:space="preserve">                line 2 less 23)  (Carry forward to page 117, line 25)</t>
  </si>
  <si>
    <t>FERC FORM NO.1 (REV. 12-96)</t>
  </si>
  <si>
    <t>FERC FORM NO.1 (REVISED 12-96)</t>
  </si>
  <si>
    <t>FERC FORM NO. 1 (REVISED 12-96)</t>
  </si>
  <si>
    <t>Page 114</t>
  </si>
  <si>
    <t>Page 115</t>
  </si>
  <si>
    <t>Page 116</t>
  </si>
  <si>
    <t>(Ref).</t>
  </si>
  <si>
    <t>5.  Give concise explanations concerning unsettled rate proceedings where a contingency exists such that refunds of material amount may need to be made to the utility's customers or which may result in a material refund to the utility with respect to power or gas purchases.  State for each year affected the gross revenues or costs to which the contingency relates and the tax effects together with an explanation of the major factors which affect the rights of the utility to retain such revenues or recover amounts paid with respect to power and gas purchases.</t>
  </si>
  <si>
    <t>(399) Other Tangible Property</t>
  </si>
  <si>
    <t>(399)</t>
  </si>
  <si>
    <t xml:space="preserve">   TOTAL General Plant (Enter Total of lines 81 and 82)</t>
  </si>
  <si>
    <t xml:space="preserve">      TOTAL (Accounts 101 and 106) (lines 5,15,23,32,41,53,69,83)</t>
  </si>
  <si>
    <t>(102) Electric Plant Purchased (See Instr. 8)</t>
  </si>
  <si>
    <t>(102)</t>
  </si>
  <si>
    <t>(Less) (102) Electric Plant Sold (See Instr. 8)</t>
  </si>
  <si>
    <t xml:space="preserve">               fixed assets, intangibles, etc.</t>
  </si>
  <si>
    <t xml:space="preserve">  6.  Enter on pages 122-123 clarifications and explanations.</t>
  </si>
  <si>
    <t xml:space="preserve"> Description (See Instruction No. 5 for Explanations of Codes)</t>
  </si>
  <si>
    <t xml:space="preserve">   Loans Made or Purchased </t>
  </si>
  <si>
    <t xml:space="preserve">   Collections on Loans</t>
  </si>
  <si>
    <t xml:space="preserve">   Maintenance of Reservoirs, Dams, and Waterways</t>
  </si>
  <si>
    <t xml:space="preserve">   Maintenance of Electric Plant</t>
  </si>
  <si>
    <t xml:space="preserve">   Maintenance of Misc. Hydraulic Plant</t>
  </si>
  <si>
    <t xml:space="preserve">   Total Production Expenses (Total lines 22 thru 32)</t>
  </si>
  <si>
    <t>(531) Maintenance of Electric Plant</t>
  </si>
  <si>
    <t>(566)</t>
  </si>
  <si>
    <t>Miscellaneous Transmission Expenses</t>
  </si>
  <si>
    <t>6. SALES EXPENSES</t>
  </si>
  <si>
    <t>(532) Maintenance of Miscellaneous Nuclear Plant</t>
  </si>
  <si>
    <t>(567)</t>
  </si>
  <si>
    <t xml:space="preserve">  TOTAL Maintenance (Enter Total of lines 35 thru 39)</t>
  </si>
  <si>
    <t>TOTAL Operation (Enter total of lines 83 thru 90)</t>
  </si>
  <si>
    <t>(911) Supervision</t>
  </si>
  <si>
    <t xml:space="preserve">  TOTAL Power Production Expenses-Nuclear Power (Enter Total of lines 33 and 40)</t>
  </si>
  <si>
    <t>(912) Demonstrating and Selling Expenses</t>
  </si>
  <si>
    <t xml:space="preserve">                                                  C. Hydraulic Power Generation</t>
  </si>
  <si>
    <t xml:space="preserve">(568) </t>
  </si>
  <si>
    <t>(913) Advertising Expenses</t>
  </si>
  <si>
    <t xml:space="preserve">(569) </t>
  </si>
  <si>
    <t>(916) Miscellaneous Sales Expenses</t>
  </si>
  <si>
    <t>(535) Operation Supervision and Engineering</t>
  </si>
  <si>
    <t>(570)</t>
  </si>
  <si>
    <t>Maintenance of Station Equipment</t>
  </si>
  <si>
    <t xml:space="preserve">               (3) Transmission</t>
  </si>
  <si>
    <t xml:space="preserve">  3.  Include in column (c) all R, D &amp; D items performed</t>
  </si>
  <si>
    <t>of costs of projects.  This total must equal the balance</t>
  </si>
  <si>
    <t>Deferred Taxes &amp; ITCs</t>
  </si>
  <si>
    <t>Pg 120, L 8, 9</t>
  </si>
  <si>
    <t>Receivables and  Inventory</t>
  </si>
  <si>
    <t>Pg 120, L 10=&gt;12 (b)</t>
  </si>
  <si>
    <t>[Include in the description of costs, the date of Commission authorization to use Account 182.2, and period  of amortization (mo, yr to mo, yr).]</t>
  </si>
  <si>
    <t>(1) [x] An Original</t>
  </si>
  <si>
    <t>[x]</t>
  </si>
  <si>
    <t xml:space="preserve">One MetroTech Center </t>
  </si>
  <si>
    <t xml:space="preserve">Brooklyn, New York 11201-3850 </t>
  </si>
  <si>
    <t xml:space="preserve">New York State  </t>
  </si>
  <si>
    <t>Purchase, transportation and sale of gas in New York State</t>
  </si>
  <si>
    <t xml:space="preserve">(1) _ Yes.  </t>
  </si>
  <si>
    <r>
      <t xml:space="preserve">(2) </t>
    </r>
    <r>
      <rPr>
        <u/>
        <sz val="12"/>
        <rFont val="Arial"/>
        <family val="2"/>
      </rPr>
      <t>X</t>
    </r>
    <r>
      <rPr>
        <sz val="12"/>
        <rFont val="Arial"/>
        <family val="2"/>
      </rPr>
      <t xml:space="preserve"> No. </t>
    </r>
  </si>
  <si>
    <t>indirect wholly-owned subsidary of National Grid USA and of National Grid plc.    National Grid USA has direct</t>
  </si>
  <si>
    <t>[ x ]  An Original</t>
  </si>
  <si>
    <t>See Inserted Sheet No. 104-A</t>
  </si>
  <si>
    <t>401k</t>
  </si>
  <si>
    <t xml:space="preserve">Name of </t>
  </si>
  <si>
    <t>at End of</t>
  </si>
  <si>
    <t>Salary Paid</t>
  </si>
  <si>
    <t>Incentive</t>
  </si>
  <si>
    <t>(Explain</t>
  </si>
  <si>
    <t>Principal Officer</t>
  </si>
  <si>
    <t>Assignment/Separation</t>
  </si>
  <si>
    <t>Pay</t>
  </si>
  <si>
    <t>Plan</t>
  </si>
  <si>
    <t>Insurance</t>
  </si>
  <si>
    <t>Below)</t>
  </si>
  <si>
    <t>(e) thru (i)</t>
  </si>
  <si>
    <t xml:space="preserve">       TOTAL Appropriated Retained Earnings (Account 215)</t>
  </si>
  <si>
    <t xml:space="preserve">                       APPROPRIATED RETAINED EARNINGS - AMORTIZATION RESERVE, FEDERAL</t>
  </si>
  <si>
    <t>(Account 215.1)</t>
  </si>
  <si>
    <t xml:space="preserve">       TOTAL Appropriated Retained Earnings  -- Amortization Reserve, Federal(Account 215.1)</t>
  </si>
  <si>
    <t xml:space="preserve">       TOTAL Appropriated Retained Earnings  (Account 215, 215.1) (Enter Total of lines 45 and 46)</t>
  </si>
  <si>
    <t xml:space="preserve">       TOTAL Retained Earnings  (Account 215, 215.1, 216) (Enter Total of lines 38 and 47)</t>
  </si>
  <si>
    <t xml:space="preserve">          UNAPPROPRIATED UNDISTRIBUTED SUBSIDIARY EARNINGS (ACCOUNT 216.1)</t>
  </si>
  <si>
    <t>Balance  -- Beginning of Year (Debit or Credit)</t>
  </si>
  <si>
    <t xml:space="preserve">      Equity in Earnings for Year (Credit) (Account 418.1)</t>
  </si>
  <si>
    <t xml:space="preserve">     (Less) Dividends Received (Debit)</t>
  </si>
  <si>
    <t>Balance  -- End of Year (Total of Lines 49 thru 52)</t>
  </si>
  <si>
    <t>Page 119</t>
  </si>
  <si>
    <t>STATEMENT OF CASH FLOWS</t>
  </si>
  <si>
    <t>Description (See Instructions for Explanations of Codes)</t>
  </si>
  <si>
    <t>Amounts</t>
  </si>
  <si>
    <t>Net Cash Flow from Operating Activities:</t>
  </si>
  <si>
    <t xml:space="preserve">     Net Income (Line 72(c)  on page 117)</t>
  </si>
  <si>
    <t>8.  For each amount comprising the reported balance and changes in Account 102, state the property purchased or sold, name of vendor</t>
  </si>
  <si>
    <t xml:space="preserve">      of the year, include in column (d) a tentative distribution of such retirements, on an estimated basis, with appropriate contra entry to the </t>
  </si>
  <si>
    <t xml:space="preserve">       (Total of lines 3 thru 8)</t>
  </si>
  <si>
    <t>Net Charges for Plant Retired:</t>
  </si>
  <si>
    <t xml:space="preserve">  Book Cost of Plant Retired</t>
  </si>
  <si>
    <t xml:space="preserve">  Cost of Removal</t>
  </si>
  <si>
    <t xml:space="preserve">  Salvage (Credit)</t>
  </si>
  <si>
    <t xml:space="preserve">   TOTAL Net Chrgs. for Plant Ret.</t>
  </si>
  <si>
    <t xml:space="preserve">  1.   Give a brief description and state the location of nonutility property included in Account 121.</t>
  </si>
  <si>
    <t xml:space="preserve">  2.   Designate with a double asterisk any property which is leased to another company. State name of lessee and whether lessee is an </t>
  </si>
  <si>
    <t xml:space="preserve">        associated company.</t>
  </si>
  <si>
    <t xml:space="preserve">  3.   Furnish particulars (details) concerning sales, purchases, or transfers of Nonutility Property during the year.</t>
  </si>
  <si>
    <t xml:space="preserve">  4.   List separately all property previously devoted to public service and give date of transfer to Account 121, Nonutility Property.</t>
  </si>
  <si>
    <t xml:space="preserve">  5.   Minor items (5% of the Balance at the End of the Year for Account 121 or $100,000, whichever is less) may be grouped by </t>
  </si>
  <si>
    <t>THIS PAGE LEFT BLANK INTENTIONALLY</t>
  </si>
  <si>
    <t xml:space="preserve">     the ratemaking actions of regulatory agencies (and not includable in other amounts).</t>
  </si>
  <si>
    <t>Preferred Stock Subscribed (Account 205)</t>
  </si>
  <si>
    <t>Common Stock Liability for Conversion (Account 203)</t>
  </si>
  <si>
    <t>Preferred Stock Liability for Conversion (Account 206)</t>
  </si>
  <si>
    <t>Premium on Capital Stock (Account 207)</t>
  </si>
  <si>
    <t>Installments Received on Capital Stock (Account 212)</t>
  </si>
  <si>
    <t xml:space="preserve">   TOTAL</t>
  </si>
  <si>
    <t>FERC  FORM   NO. 1  (ED. 12-95) NYPSC Modified-96</t>
  </si>
  <si>
    <t>Page 252</t>
  </si>
  <si>
    <t>OTHER PAID-IN CAPITAL (Accounts 208-211, inc.)</t>
  </si>
  <si>
    <t xml:space="preserve">   37</t>
  </si>
  <si>
    <t>Plant Materials and Operating Supplies (154)</t>
  </si>
  <si>
    <t xml:space="preserve">   38</t>
  </si>
  <si>
    <t>Merchandise (155)</t>
  </si>
  <si>
    <t xml:space="preserve">   39</t>
  </si>
  <si>
    <t>Other Materials and Supplies (156)</t>
  </si>
  <si>
    <t xml:space="preserve">   40</t>
  </si>
  <si>
    <t>Nuclear Materials Held for Sale (157)</t>
  </si>
  <si>
    <t>202-203/227</t>
  </si>
  <si>
    <t>(320)</t>
  </si>
  <si>
    <t>(321)  Structures and Improvements</t>
  </si>
  <si>
    <t>(321)</t>
  </si>
  <si>
    <t>(322)  Reactor Plant Equipment</t>
  </si>
  <si>
    <t>(322)</t>
  </si>
  <si>
    <t>(323)  Turbo  generator Units</t>
  </si>
  <si>
    <t>(323)</t>
  </si>
  <si>
    <t>(324)  Accessory Electric Equipment</t>
  </si>
  <si>
    <t>(324)</t>
  </si>
  <si>
    <t>(325)  Misc. Power Plant Equipment</t>
  </si>
  <si>
    <t>(325)</t>
  </si>
  <si>
    <t xml:space="preserve">  TOTAL Nuclear Production Plant (Enter Total of lines 17 thru 22)</t>
  </si>
  <si>
    <t xml:space="preserve">     C. Hydraulic Production Plant</t>
  </si>
  <si>
    <t>(330)  Land and Land Rights</t>
  </si>
  <si>
    <t>(330)</t>
  </si>
  <si>
    <t>(397) Communication Equipment</t>
  </si>
  <si>
    <t>(397)</t>
  </si>
  <si>
    <t>(398) Miscellaneous Equipment</t>
  </si>
  <si>
    <t>(398)</t>
  </si>
  <si>
    <t xml:space="preserve">  SUBTOTAL (Enter Total of lines 71 thru 80)</t>
  </si>
  <si>
    <t xml:space="preserve">    Short-Term Debt</t>
  </si>
  <si>
    <t xml:space="preserve"> 9.  For any tax apportioned to more than one utility department or account, state in a footnote the basis (necessity) of apportioning such tax.</t>
  </si>
  <si>
    <t>BALANCE BEGINNING OF YEAR</t>
  </si>
  <si>
    <t>BALANCE AT END OF YEAR</t>
  </si>
  <si>
    <t>Prepaid Taxes</t>
  </si>
  <si>
    <t>Kind of Tax</t>
  </si>
  <si>
    <t>Taxes Accrued</t>
  </si>
  <si>
    <t>(Include in</t>
  </si>
  <si>
    <t>Taxes Charged</t>
  </si>
  <si>
    <t>Taxes Paid</t>
  </si>
  <si>
    <t>(Taxes Accrued</t>
  </si>
  <si>
    <t>(See Instruction 5)</t>
  </si>
  <si>
    <t>(Account 236)</t>
  </si>
  <si>
    <t>Account 165)</t>
  </si>
  <si>
    <t>Account 236)</t>
  </si>
  <si>
    <t>(Incl. in Acct. 165)</t>
  </si>
  <si>
    <t>(Account 408.1,409.1)</t>
  </si>
  <si>
    <t xml:space="preserve">  rating) of 25,000 Kw or more.  Report on this page gas-turbine and</t>
  </si>
  <si>
    <t>converted to Mcf.</t>
  </si>
  <si>
    <t xml:space="preserve">  and Other Expenses classified as Other Power Supply Expenses.</t>
  </si>
  <si>
    <t xml:space="preserve">3. Rate for Other Funds             </t>
  </si>
  <si>
    <t>4. Weighted Average Rate Actually Used for the Year:</t>
  </si>
  <si>
    <t xml:space="preserve">     a. Rate for Borrowed Funds - </t>
  </si>
  <si>
    <t xml:space="preserve">     b. Rate for Other Funds -</t>
  </si>
  <si>
    <t>FERC FORM NO.1   (ED.12-88)</t>
  </si>
  <si>
    <t>NYSPSC Modified</t>
  </si>
  <si>
    <t>Page 218</t>
  </si>
  <si>
    <t>FERC FORM NO.1 (ED. 12- 87)</t>
  </si>
  <si>
    <t>Page 218-A</t>
  </si>
  <si>
    <t xml:space="preserve"> ACCUMULATED PROVISION FOR DEPRECIATION OF ELECTRIC UTILITY PLANT (Account 108)</t>
  </si>
  <si>
    <t xml:space="preserve">                                                                 (a)</t>
  </si>
  <si>
    <t>FERC FORM NO. 1  (ED. 12-87 )</t>
  </si>
  <si>
    <t>Page 254</t>
  </si>
  <si>
    <t>LONG-TERM DEBT (Accounts 221, 222, 223, and 224)</t>
  </si>
  <si>
    <t>LONG-TERM DEBT (Accounts 221, 222, 223, and 224) (Continued)</t>
  </si>
  <si>
    <t>securities give particulars (details) in a footnote</t>
  </si>
  <si>
    <t>concerning long-term debt included in Accounts 221, Bonds, 222,</t>
  </si>
  <si>
    <t>long-term debt originally issued.</t>
  </si>
  <si>
    <t>6.  If the notes to financial statements relating to the respondent company appearing in the annual report to the stockholders are applicable and furnish the data required by instructions above and on pages 114-121, such notes may be included herein.</t>
  </si>
  <si>
    <t xml:space="preserve">3.  For Account 116, Utility Plant Adjustments, explain the origin of such amount, debits and credits during the year, </t>
  </si>
  <si>
    <t xml:space="preserve">  1.  Report below investments in Account 123.1, Investment in Subsidiary Companies.</t>
  </si>
  <si>
    <t xml:space="preserve">     (b)  Investment Advances - Report separately the amounts of loans or investment advances which are subject to repayment, but which are not subject to current settlement.  With respect to each advance show whether the advance is a note or open account.  List each note giving date of issuance, maturity date, and specifying whether note is a renewal.</t>
  </si>
  <si>
    <t xml:space="preserve">  4.  For any securities, notes, or accounts that were pledged, designate such securities, notes, or accounts in a footnote, and state the name of pledgee and purpose of the pledge.</t>
  </si>
  <si>
    <t>disposed of during the year.</t>
  </si>
  <si>
    <t xml:space="preserve">  7.  In column (h) report for each investment disposed of during the year, the gain or loss represented by the difference between cost of the investment (or the other amount at which carried in the books of account if difference from cost) and the selling price thereof, not including interest adjustment includible in column (f).</t>
  </si>
  <si>
    <t xml:space="preserve">  10.  Report on lines 32-35 &amp; 43-46 the net sales proceeds and gains or losses from allowance sales.</t>
  </si>
  <si>
    <t xml:space="preserve">  5. Report on line 4 the Environmental Protection Agency (EPA) issued allowances.  Report withheld portions on lines 36-40.</t>
  </si>
  <si>
    <t xml:space="preserve">  4. Report the allowances transactions by the period they </t>
  </si>
  <si>
    <t>2.  Each credit and debit during the year should be identified as to the retained earnings account in which recorded (Accounts 433, 436 - 439 inclusive).  Show the contra primary account affected in column (b).</t>
  </si>
  <si>
    <t>7.  Explain in a footnote the basis for determining the amount reserved or appropriated.  If such reservation or appropriation is to be recurrent, state the number and annual amounts to be reserved or appropriated as well as the totals eventually to be accumulated.</t>
  </si>
  <si>
    <t>3.  State the purpose and amount of each reservation or appropriation of retained earnings.</t>
  </si>
  <si>
    <t>4.  List first account 439, Adjustments to Retained Earnings, reflecting adjustments to the opening balance of retained earnings.  Follow by credit, then debit items in that order.</t>
  </si>
  <si>
    <t>8.  If any notes appearing in the report to stockholders are applicable to this statement, include them on pages 122-123.</t>
  </si>
  <si>
    <t xml:space="preserve">   State balance and purpose of each appropriated retained earnings amount at end of year and give accounting entries for any applications of appropriated retained earnings during the year.</t>
  </si>
  <si>
    <t>Page 276-B</t>
  </si>
  <si>
    <t>Page 277-B</t>
  </si>
  <si>
    <t>(2) [   ] A Resubmission</t>
  </si>
  <si>
    <t>OTHER REGULATORY LIABILITIES (Account 254)</t>
  </si>
  <si>
    <t>Plant Name __________________</t>
  </si>
  <si>
    <t>Total Installed Capacity (Generator Name Plate Ratings in MW)</t>
  </si>
  <si>
    <t xml:space="preserve">         Cash Outflows for Plant (Total of lines 26 thru 33)</t>
  </si>
  <si>
    <t xml:space="preserve">    Acquisition of Other Noncurrent Assets (d)</t>
  </si>
  <si>
    <t>(331)  Structures and Improvements</t>
  </si>
  <si>
    <t>(331)</t>
  </si>
  <si>
    <t>(332)  Reservoirs, Dams, and Waterways</t>
  </si>
  <si>
    <t>(332)</t>
  </si>
  <si>
    <t>(333)  Water Wheels, Turbines, and Generators</t>
  </si>
  <si>
    <t>(333)</t>
  </si>
  <si>
    <t>(334)  Accessory Electric Equipment</t>
  </si>
  <si>
    <t>(334)</t>
  </si>
  <si>
    <t>(335)  Misc. Power Plant Equipment</t>
  </si>
  <si>
    <t>(335)</t>
  </si>
  <si>
    <t>(336)  Roads, Railroads, and Bridges</t>
  </si>
  <si>
    <t>(336)</t>
  </si>
  <si>
    <t>STATE OF NEW YORK</t>
  </si>
  <si>
    <t>PUBLIC SERVICE COMMISSION</t>
  </si>
  <si>
    <t>ANNUAL REPORT</t>
  </si>
  <si>
    <t>OF  ELECTRIC and/or GAS CORPORATIONS</t>
  </si>
  <si>
    <t>Instructions for this sheet:</t>
  </si>
  <si>
    <t>Fill in your name, address and appropriate dates in the designated area below so that this</t>
  </si>
  <si>
    <t>information will carry to other sheets in the file.</t>
  </si>
  <si>
    <t>Balance Sheet Supporting Schedules (Liabilities</t>
  </si>
  <si>
    <t>and Other Credits)</t>
  </si>
  <si>
    <t>Capital Stock</t>
  </si>
  <si>
    <t>250-251</t>
  </si>
  <si>
    <t>12-91</t>
  </si>
  <si>
    <t>Capital Stock Subscribed, Capital Stock Liability for</t>
  </si>
  <si>
    <t>Property Tax Litigation</t>
  </si>
  <si>
    <t>Post Employment Benefits - FAS 112</t>
  </si>
  <si>
    <t>Tax Adjustments</t>
  </si>
  <si>
    <t xml:space="preserve">KeySpan Gas East Corporation d/b/a National Grid </t>
  </si>
  <si>
    <t xml:space="preserve">May 7, 1998 </t>
  </si>
  <si>
    <t>Transportation Corporation Law Article 7</t>
  </si>
  <si>
    <t>control over KeySpan Corporation which has direct control over KeySpan Gas East Corporation d/b/a National Grid.</t>
  </si>
  <si>
    <t>National Grid plc is a public limited company incorporated under the laws of England and Wales.</t>
  </si>
  <si>
    <t>supplier must attempt to buy emergency energy from third parties to maintain deliveries of LF service).  This category</t>
  </si>
  <si>
    <t xml:space="preserve">Demand reported in columns (e) and (f) must be in megawatts.  Footnote any demand not stated on a </t>
  </si>
  <si>
    <t>(Account 409.3)</t>
  </si>
  <si>
    <t xml:space="preserve">    (Mo, Da, Yr)</t>
  </si>
  <si>
    <t>ACCUMULATED DEFERRED INVESTMENT TAX CREDITS (Account 255) for Electric, Gas, Common, and non-utility respectively</t>
  </si>
  <si>
    <t>Deduct:  Returned by EPA</t>
  </si>
  <si>
    <t>Cost of Sales</t>
  </si>
  <si>
    <t>FERC FORM NO.  (ED. 12- 95)</t>
  </si>
  <si>
    <t>Page  228</t>
  </si>
  <si>
    <t>Page 229</t>
  </si>
  <si>
    <t>FERC FORM NO.1 (ED. 12-87)</t>
  </si>
  <si>
    <t>Page 101</t>
  </si>
  <si>
    <t>CONTROL OVER RESPONDENT</t>
  </si>
  <si>
    <t>FERC FORM NO. 1 (ED. 12-96)</t>
  </si>
  <si>
    <t>Page 102</t>
  </si>
  <si>
    <t xml:space="preserve"> Date of Report</t>
  </si>
  <si>
    <t xml:space="preserve">  Year of Report</t>
  </si>
  <si>
    <t>(1)  [   ]  An Original</t>
  </si>
  <si>
    <t xml:space="preserve">  (Mo, Da, Yr)</t>
  </si>
  <si>
    <t>(2)  [   ]  A Resubmission</t>
  </si>
  <si>
    <t>CORPORATIONS CONTROLLED BY RESPONDENT</t>
  </si>
  <si>
    <t>DEFINITIONS</t>
  </si>
  <si>
    <t>Line</t>
  </si>
  <si>
    <t>Percent Voting</t>
  </si>
  <si>
    <t>Footnote</t>
  </si>
  <si>
    <t>No.</t>
  </si>
  <si>
    <t>(1)  [x ] An Original</t>
  </si>
  <si>
    <t xml:space="preserve">     4.  Important leaseholds (other than leaseholds for natural gas lands) that have been acquired or given, assigned or surrendered:  Give effective dates, lengths of terms, names of parties, rents, and other conditions.  State name of Commission authorizing lease and give reference to such authorization.</t>
  </si>
  <si>
    <t xml:space="preserve">     5.  Important extension or reduction of transmission or distribution system:  State territory added or relinquished and date operations began or ceased and give reference to Commission authorization, if any was required.  State also the approximate number of customers added or lost and approximate annual revenues of each class of service.  Each natural gas company must also state major new continuing sources of gas made available to it from purchases, </t>
  </si>
  <si>
    <t>Other Deductions (Account 426.5)</t>
  </si>
  <si>
    <t>Page 219-A</t>
  </si>
  <si>
    <t xml:space="preserve">     Amort of Conversion Expenses</t>
  </si>
  <si>
    <t>Pg 115, L 8 (g)</t>
  </si>
  <si>
    <t>Pg 115, L 13 (g)</t>
  </si>
  <si>
    <t>Pg 115, L 14=&gt;16-17+18 (g)</t>
  </si>
  <si>
    <t>Pg 115, L 19, 21 (g)</t>
  </si>
  <si>
    <t>Pg 115, L 20, 22 (g)</t>
  </si>
  <si>
    <t>Other Gas Utility Operating Income</t>
  </si>
  <si>
    <t xml:space="preserve">   Total Gas Utility Operating Income</t>
  </si>
  <si>
    <t>Other Utility Operating Income</t>
  </si>
  <si>
    <t xml:space="preserve">     1.  Report the information called for below, concerning the respondent's accounting for deferred</t>
  </si>
  <si>
    <t>income taxes.</t>
  </si>
  <si>
    <t xml:space="preserve">     2.  At Other (Specify), include deferrals relating to other income and deductions.</t>
  </si>
  <si>
    <t xml:space="preserve">   Balance at</t>
  </si>
  <si>
    <t xml:space="preserve"> Line</t>
  </si>
  <si>
    <t>Account Subdivisions</t>
  </si>
  <si>
    <t xml:space="preserve">    Beginning</t>
  </si>
  <si>
    <t>End</t>
  </si>
  <si>
    <t xml:space="preserve">    of Year</t>
  </si>
  <si>
    <t xml:space="preserve">    (b)</t>
  </si>
  <si>
    <t>TOTAL Electric  (Enter Total of lines 2 thru 7)</t>
  </si>
  <si>
    <t>TOTAL Gas  (Enter Total of lines 10  thru 15)</t>
  </si>
  <si>
    <t>TOTAL (Acct 190)(Total of lines 8,16 and 17)</t>
  </si>
  <si>
    <t xml:space="preserve"> NOTES</t>
  </si>
  <si>
    <t>FERC FORM NO. 1 (ED. 12-88)</t>
  </si>
  <si>
    <t>One MetroTech Center</t>
  </si>
  <si>
    <t>(1)  [x]   An Original</t>
  </si>
  <si>
    <t xml:space="preserve">     Other Changes (Explain) Transfer of 2009 subsidiary earnings</t>
  </si>
  <si>
    <t>(1)  [x] An Original</t>
  </si>
  <si>
    <t xml:space="preserve">          Amortization of Debt Discount and Expense</t>
  </si>
  <si>
    <t xml:space="preserve">          Regulatory and Other Amortizations</t>
  </si>
  <si>
    <t xml:space="preserve">          Net Increase (Decrease) in current income taxes and other tax payables</t>
  </si>
  <si>
    <t xml:space="preserve">          Net (Increase) Decrease in interest payable</t>
  </si>
  <si>
    <t xml:space="preserve">          Change in Unbilled Revenues</t>
  </si>
  <si>
    <t>Note 1 - Notes to Financial Statements for the Statement of Cash Flows Schedule of Noncash and Other Charges (Credits) to Income:</t>
  </si>
  <si>
    <t xml:space="preserve">  Other (Define)</t>
  </si>
  <si>
    <t xml:space="preserve">   TOTAL (Enter Total of lines 2 thru 4)</t>
  </si>
  <si>
    <t xml:space="preserve">    TOTAL Account 282 (Enter Total of lines 5 thru 8)</t>
  </si>
  <si>
    <t>FERC FORM NO.1 (ED 12-96)</t>
  </si>
  <si>
    <t>Page 275</t>
  </si>
  <si>
    <t>Page 274-A</t>
  </si>
  <si>
    <t>TOTAL Deferred Debits (Enter Total of lines 54 thru 67)</t>
  </si>
  <si>
    <t xml:space="preserve">   69</t>
  </si>
  <si>
    <t>FERC FORM NO.1 (REVISED 12-93)</t>
  </si>
  <si>
    <t>Page 111</t>
  </si>
  <si>
    <t>COMPARATIVE BALANCE SHEET (LIABILITIES AND OTHER CREDITS)</t>
  </si>
  <si>
    <t>PROPRIETARY CAPITAL</t>
  </si>
  <si>
    <t>Common Stock Issued (201)</t>
  </si>
  <si>
    <t>Preferred Stock Issued (204)</t>
  </si>
  <si>
    <t>Capital Stock Subscribed (202, 205)</t>
  </si>
  <si>
    <t>Stock Liability for Conversion (203, 206)</t>
  </si>
  <si>
    <t>Premium on Capital Stock (207)</t>
  </si>
  <si>
    <t>Report all transmission of electricity, i.e. wheeling, provided for other electric utilities, cooperatives, municipalities,  other public</t>
  </si>
  <si>
    <t xml:space="preserve">OS - for other transmission service.  Use this category only for those services which cannot be placed in the above-defined </t>
  </si>
  <si>
    <t>Report in columns (i) and (j) the total megawatthours received and delivered.</t>
  </si>
  <si>
    <t>authorities, qualifying facilities, non-traditional utility suppliers and ultimate customers.</t>
  </si>
  <si>
    <t>categories, such as all nonfirm transmission service, regardless of the length of the contract.  Describe the nature of the service</t>
  </si>
  <si>
    <t>Pg 323, L 169 (b)</t>
  </si>
  <si>
    <t>Total Operation and Maintenance</t>
  </si>
  <si>
    <t>as LF, provide in a footnote the termination date of the contract defined as the earliest date that either buyer or seller can unilaterally</t>
  </si>
  <si>
    <t xml:space="preserve">column (g) report the designation for the substation, or other appropriate identification for where energy was delivered as </t>
  </si>
  <si>
    <t>columns (i) and (j) must be reported as Transmission Received and Delivered on page 401, lines 16 and 17, respectively.</t>
  </si>
  <si>
    <t>get out of the contract.</t>
  </si>
  <si>
    <t>specified in the contract.</t>
  </si>
  <si>
    <t>11.</t>
  </si>
  <si>
    <t>Footnote entries and provide explanations following all required data.</t>
  </si>
  <si>
    <t xml:space="preserve">SF - for short-term firm transmission service.  Use this category for all firm services, where the duration of each period of </t>
  </si>
  <si>
    <t>column (g).  Include in column (i) the average period over which the tax credits are amortized.</t>
  </si>
  <si>
    <t>Allocations to</t>
  </si>
  <si>
    <t>Adjustment Explanation</t>
  </si>
  <si>
    <t>Current Year's Income</t>
  </si>
  <si>
    <t>Average Period</t>
  </si>
  <si>
    <t>Beginning</t>
  </si>
  <si>
    <t xml:space="preserve">   Report below the balance at the end of the year and the information specified below for the</t>
  </si>
  <si>
    <t>450</t>
  </si>
  <si>
    <t>Stockholders' Reports          Check appropriate box:</t>
  </si>
  <si>
    <t>PSC Supplemental Filing</t>
  </si>
  <si>
    <t>1-94</t>
  </si>
  <si>
    <t>Page 4</t>
  </si>
  <si>
    <t>This Report is:</t>
  </si>
  <si>
    <t>(1)</t>
  </si>
  <si>
    <t>[  ]</t>
  </si>
  <si>
    <t>An Original</t>
  </si>
  <si>
    <t>(2)</t>
  </si>
  <si>
    <t>A Resubmission</t>
  </si>
  <si>
    <t>DEPRECIATION AND AMORTIZATION OF ELECTRIC PLANT (Accounts 403, 404, 405)</t>
  </si>
  <si>
    <t xml:space="preserve">                                                                       (Except amortization of acquisition adjustments)</t>
  </si>
  <si>
    <t>highest voting powers in the respondent, and state the</t>
  </si>
  <si>
    <t>or contingent; if contingent, describe the contingency.</t>
  </si>
  <si>
    <t>number of votes which each would have had the right to</t>
  </si>
  <si>
    <t xml:space="preserve">   3.  If any class or issue of security has any special </t>
  </si>
  <si>
    <t xml:space="preserve">should be made in red or enclosed in parentheses.  Inserts, if any, should be appropriately identified </t>
  </si>
  <si>
    <t>with the schedules to which they relate.</t>
  </si>
  <si>
    <t>where cents are important.  The amounts shown on all supporting schedules shall agree with the item</t>
  </si>
  <si>
    <t>in the statement they support.</t>
  </si>
  <si>
    <t>NYPSC 182-95</t>
  </si>
  <si>
    <t>Name of Respondent</t>
  </si>
  <si>
    <t>The report is</t>
  </si>
  <si>
    <t>Date of Report</t>
  </si>
  <si>
    <t>Year of Report</t>
  </si>
  <si>
    <t>(Mo, Da, Yr)</t>
  </si>
  <si>
    <t xml:space="preserve">CONSTRUCTION OVERHEADS ELECTRIC, GAS AND COMMON </t>
  </si>
  <si>
    <t xml:space="preserve">1.  List in column (a) the kinds of overheads according to the titles used by the respondent.  Charges for outside professional services for </t>
  </si>
  <si>
    <t>ELECTRIC AND/OR GAS UTILITIES</t>
  </si>
  <si>
    <t>CLASSES A AND B</t>
  </si>
  <si>
    <t>OF</t>
  </si>
  <si>
    <t xml:space="preserve">     Give particulars (details) concerning the matters indicated below.  Make the statements explicit and precise, and number them in accordance with the inquiries.  Each inquiry should be answered.  Enter "none", "not applicable," or "NA" where applicable.  If information, which answers an inquiry, is given elsewhere in the report, make a reference to the schedule in which it appears.</t>
  </si>
  <si>
    <t>development, purchase contract or otherwise, giving location and approximate total gas volumes available, period of contracts, and other parties to any such arrangements etc.</t>
  </si>
  <si>
    <t xml:space="preserve">     6.  Obligations incurred as a result of issuance of securities or assumption of liabilities or guarantees including issuance of short-term debt and commercial paper having a maturity of one year or less.  Give reference to FERC or State Commission authorization, as appropriate, and the amount of obligation or guarantee.</t>
  </si>
  <si>
    <t xml:space="preserve">  Small (or Commercial) (See Instr. 4)</t>
  </si>
  <si>
    <t xml:space="preserve">  Large (or Industrial) (See Instr. 4)</t>
  </si>
  <si>
    <t>(444) Public Street and Highway Lighting</t>
  </si>
  <si>
    <t>(445) Other Sales to Public Authorities</t>
  </si>
  <si>
    <t>APPROPRIATED RETAINED EARNINGS (Account 215)</t>
  </si>
  <si>
    <t>the type mortality curve selected as most appropriate for the account and in column (g), if available, the weighted average</t>
  </si>
  <si>
    <t>remaining life of surviving plant.</t>
  </si>
  <si>
    <t>C. Owyang</t>
  </si>
  <si>
    <t>Gas - General/ ERDA Assessment</t>
  </si>
  <si>
    <t>18A - Temporary State Energy and Utility Service Conservation</t>
  </si>
  <si>
    <t>Assessment</t>
  </si>
  <si>
    <t>Regulatory Support - Allocated Gas</t>
  </si>
  <si>
    <t>CC Imbalance Old vs New SIT</t>
  </si>
  <si>
    <t>(1)  [X] An Original</t>
  </si>
  <si>
    <t xml:space="preserve">None </t>
  </si>
  <si>
    <t>Lobbying</t>
  </si>
  <si>
    <t xml:space="preserve">Interest on Debt  to Associated Companies (Account 430) </t>
  </si>
  <si>
    <t>Grand Total</t>
  </si>
  <si>
    <t>Net Operating Losses</t>
  </si>
  <si>
    <t>Meals and Entertainment</t>
  </si>
  <si>
    <t>Reg Asset/ Liabilities - Pension / OPEB</t>
  </si>
  <si>
    <t>ITEMS UNDER 5% OF ACCOUNT TOTAL</t>
  </si>
  <si>
    <t xml:space="preserve">interests in the trust.  If the stock book was not closed or a </t>
  </si>
  <si>
    <t>warrants, or rights outstanding at the end of the year for</t>
  </si>
  <si>
    <t xml:space="preserve">    Investments in and Advances to Assoc. and Subsidiary Companies</t>
  </si>
  <si>
    <t xml:space="preserve">    Contributions and Advances from Assoc. and Subsidiary Companies</t>
  </si>
  <si>
    <t xml:space="preserve">    Disposition and Investments in (and Advances to)</t>
  </si>
  <si>
    <t xml:space="preserve">    Associated and Subsidiary Companies</t>
  </si>
  <si>
    <t xml:space="preserve">    Purchase of Investment Securities (a)</t>
  </si>
  <si>
    <t xml:space="preserve">    Proceeds from Sales of Investment Securities (a)</t>
  </si>
  <si>
    <t>Page 120</t>
  </si>
  <si>
    <t>STATEMENT OF CASH FLOWS (Continued)</t>
  </si>
  <si>
    <t xml:space="preserve">  5.  Codes used:</t>
  </si>
  <si>
    <t xml:space="preserve">         (a) Net proceeds or payments.</t>
  </si>
  <si>
    <t xml:space="preserve">         (b) Bonds, debentures and other long-term debt.</t>
  </si>
  <si>
    <t xml:space="preserve">         (c) Include commercial paper.</t>
  </si>
  <si>
    <t xml:space="preserve">         (d) Identify separately such items as investments,</t>
  </si>
  <si>
    <t>Total Electric Plant In Service</t>
  </si>
  <si>
    <t>Formula Should = Pg 200, L 8 (c) plus</t>
  </si>
  <si>
    <t xml:space="preserve">    Pg 203, L 10 (f)</t>
  </si>
  <si>
    <t>Pg 200, L 9 (c)</t>
  </si>
  <si>
    <t>Pg 200, L 10 (c)</t>
  </si>
  <si>
    <t>Pg 200, L 11 (c)</t>
  </si>
  <si>
    <t>Pg 200, L 12 (c)</t>
  </si>
  <si>
    <t>Total Electric Utility Plant</t>
  </si>
  <si>
    <t>Formula Should = Pg 200, L 13 (c) plus</t>
  </si>
  <si>
    <t>Accum. Provision - Depre. &amp; Amort.</t>
  </si>
  <si>
    <t>Pg 200, L 33 (c); Pg 203, L 13 (f)</t>
  </si>
  <si>
    <t>Net Electric Plant</t>
  </si>
  <si>
    <t>SELECTED RATIOS AND STATISTICS</t>
  </si>
  <si>
    <t>Current Assets / Current Liabilities</t>
  </si>
  <si>
    <t>Percent Of Capitalization (Incl S-T Debt)</t>
  </si>
  <si>
    <t xml:space="preserve">    Long-Term Debt</t>
  </si>
  <si>
    <t xml:space="preserve">    Preferred Stock</t>
  </si>
  <si>
    <t xml:space="preserve">    Common Stock &amp; Retained Earnings</t>
  </si>
  <si>
    <t>(921) Office Supplies and Expenses</t>
  </si>
  <si>
    <t>(540) Rents</t>
  </si>
  <si>
    <t>TOTAL Transmission Expenses (Enter total of lines 91 and 99)</t>
  </si>
  <si>
    <t>holders of the respondent who, at the date of the latest clos-</t>
  </si>
  <si>
    <t xml:space="preserve">whereby such security became vested with voting rights and </t>
  </si>
  <si>
    <t>ing of the stock book or compilation of list of stockholders</t>
  </si>
  <si>
    <t>give other important particulars (details) concerning the voting</t>
  </si>
  <si>
    <t xml:space="preserve">of the respondent, prior to the end of the year, had the </t>
  </si>
  <si>
    <t>rights of such security.  State whether voting rights are actual</t>
  </si>
  <si>
    <t>respective other paid-in capital accounts.  Provide a subheading for each account and show a total</t>
  </si>
  <si>
    <t>for the account, as well as total of all accounts for reconciliation with balance sheet, page 112.</t>
  </si>
  <si>
    <t>Add more columns for any account if deemed necessary.  Explain changes made in any account during</t>
  </si>
  <si>
    <t>If required, see insert pages below</t>
  </si>
  <si>
    <t>28</t>
  </si>
  <si>
    <t>29</t>
  </si>
  <si>
    <t>30</t>
  </si>
  <si>
    <t>31</t>
  </si>
  <si>
    <t>32</t>
  </si>
  <si>
    <t>33</t>
  </si>
  <si>
    <t>34</t>
  </si>
  <si>
    <t>35</t>
  </si>
  <si>
    <t>36</t>
  </si>
  <si>
    <t>37</t>
  </si>
  <si>
    <t>38</t>
  </si>
  <si>
    <t>39</t>
  </si>
  <si>
    <t>40</t>
  </si>
  <si>
    <t>41</t>
  </si>
  <si>
    <t>42</t>
  </si>
  <si>
    <t>43</t>
  </si>
  <si>
    <t>44</t>
  </si>
  <si>
    <t>45</t>
  </si>
  <si>
    <t>46</t>
  </si>
  <si>
    <t>47</t>
  </si>
  <si>
    <t>48</t>
  </si>
  <si>
    <t>49</t>
  </si>
  <si>
    <t>50</t>
  </si>
  <si>
    <t>FERC FORM NO. 1  (ED. 12-95)</t>
  </si>
  <si>
    <t>Page 103-A</t>
  </si>
  <si>
    <t>OFFICERS AND DIRECTORS (Including Compensation)</t>
  </si>
  <si>
    <t>OFFICERS AND DIRECTORS (Including Compensation - Continued)</t>
  </si>
  <si>
    <t>1.</t>
  </si>
  <si>
    <t>Installments Received on Capital Stock (212)</t>
  </si>
  <si>
    <t>(Less) Discount on Capital Stock (213)</t>
  </si>
  <si>
    <t>(Less) Capital Stock Expense (214)</t>
  </si>
  <si>
    <t>Retained Earnings (215, 215.1, 216)</t>
  </si>
  <si>
    <t>Unappropriated Undistributed Subsidiary Earnings (216.1)</t>
  </si>
  <si>
    <t>(Less) Reacquired Capital Stock (217)</t>
  </si>
  <si>
    <t>LONG-TERM DEBT</t>
  </si>
  <si>
    <t>Bonds (221)</t>
  </si>
  <si>
    <t>(Less) Reacquired Bonds (222)</t>
  </si>
  <si>
    <t>Advances from Associated Companies (223)</t>
  </si>
  <si>
    <t>Other Long-Term Debt (224)</t>
  </si>
  <si>
    <t>Unamortized Premium on Long-Term Debt (225)</t>
  </si>
  <si>
    <t>(Less) Unamortized Discount on Long-Term Debt-Debit (226)</t>
  </si>
  <si>
    <t>TOTAL Long-Term Debt (Enter Total of Lines 16 thru 21)</t>
  </si>
  <si>
    <t>OTHER NONCURRENT LIABILITIES</t>
  </si>
  <si>
    <t>the print range. This can be corrected by one of two methods: selecting a smaller font size</t>
  </si>
  <si>
    <t>on the specific sheet, or delete some spaces on the combined string below.</t>
  </si>
  <si>
    <t>Gas Only ----&gt;</t>
  </si>
  <si>
    <t>Please fill in the following:</t>
  </si>
  <si>
    <t>Respondent's exact legal name:</t>
  </si>
  <si>
    <t/>
  </si>
  <si>
    <t>Address line 1:</t>
  </si>
  <si>
    <t>Address line 2:</t>
  </si>
  <si>
    <t>For the period starting:</t>
  </si>
  <si>
    <t>For the year ended:</t>
  </si>
  <si>
    <t>Date of Report:</t>
  </si>
  <si>
    <t>General Information</t>
  </si>
  <si>
    <t>Report receipt and delivery locations for all single contract path, "point to point" transmission service.  In column (f), report the</t>
  </si>
  <si>
    <t>interrupted for economic reasons and is intended to remain reliable even under adverse conditions.  For all transactions identified</t>
  </si>
  <si>
    <t xml:space="preserve">designation for the substation, or other appropriate identification for where energy was received as specified in the contract.  In </t>
  </si>
  <si>
    <t>10.</t>
  </si>
  <si>
    <t>Amort &amp; Depl of Utility Plant</t>
  </si>
  <si>
    <t>Amort of Other Utility Plant</t>
  </si>
  <si>
    <t>Amort of Property Losses</t>
  </si>
  <si>
    <t>Amort of Conversion Expenses</t>
  </si>
  <si>
    <t xml:space="preserve">     Total Depre and Amort</t>
  </si>
  <si>
    <t>Fuel and PP related to Sales for Resale (Not Used)</t>
  </si>
  <si>
    <t>Total Fuel and PP</t>
  </si>
  <si>
    <t>divided by Total MWHs</t>
  </si>
  <si>
    <t xml:space="preserve">     Fuel Cost per KWH</t>
  </si>
  <si>
    <t>Pg 110, L 32 (d)</t>
  </si>
  <si>
    <t>Accounts Receivable from Assoc. Cos.</t>
  </si>
  <si>
    <t>Pg 110, L 33 (d)</t>
  </si>
  <si>
    <t>Materials and Supplies</t>
  </si>
  <si>
    <t>Pg 110, L 34=&gt;43 (d)</t>
  </si>
  <si>
    <t>Gas Stored Underground - Current</t>
  </si>
  <si>
    <t>Pg 110, L 44 (d)</t>
  </si>
  <si>
    <t>Liquefied Natural Gas in Storage</t>
  </si>
  <si>
    <t>Pg 110, L 45 (d)</t>
  </si>
  <si>
    <t>Prepayments</t>
  </si>
  <si>
    <t>Pg 110, L 46, 47 (d)</t>
  </si>
  <si>
    <t>Interest and Dividends Receivable</t>
  </si>
  <si>
    <t>Pg 110, L 48 (d)</t>
  </si>
  <si>
    <t>Rents Receivable</t>
  </si>
  <si>
    <t>Pg 110, L 49 (d)</t>
  </si>
  <si>
    <t>Accrued Utility Revenue</t>
  </si>
  <si>
    <t>Pg 110, L 50 (d)</t>
  </si>
  <si>
    <t>Misc. Current and Accrued Assets</t>
  </si>
  <si>
    <t>Pg 110, L 51 (d)</t>
  </si>
  <si>
    <t xml:space="preserve">   Total Current and Accrued Assets</t>
  </si>
  <si>
    <t>Unamort. Debt Expense</t>
  </si>
  <si>
    <t>Pg 111, L 54 (d)</t>
  </si>
  <si>
    <t>Pg 111, L 55=&gt;56 (d)</t>
  </si>
  <si>
    <t>Prelim. Survey and Investigation Charges</t>
  </si>
  <si>
    <t>Pg 111, L 58, 59 (d)</t>
  </si>
  <si>
    <t>Pg 111, L 60 (d)</t>
  </si>
  <si>
    <t>Temporary Facilities</t>
  </si>
  <si>
    <t>Pg 111, L 61 (d)</t>
  </si>
  <si>
    <t>Pg 111, L 57, 62, 65, 67 (d)</t>
  </si>
  <si>
    <t>Deferred Losses from Disp. of  Utility Plant</t>
  </si>
  <si>
    <t>Pg 111, L 63 (d)</t>
  </si>
  <si>
    <t>Research and Development</t>
  </si>
  <si>
    <t>Pg 111, L 64 (d)</t>
  </si>
  <si>
    <t>Accumulated Deferred Income Taxes</t>
  </si>
  <si>
    <t>Pg 111, L 66 (d)</t>
  </si>
  <si>
    <t xml:space="preserve">          Total Deferred Debits</t>
  </si>
  <si>
    <t xml:space="preserve">  facility, or improvement designed and constructed solely for</t>
  </si>
  <si>
    <t xml:space="preserve">          (3)  Monitoring equipment</t>
  </si>
  <si>
    <t xml:space="preserve">  control, reduction, prevention or abatement of discharges or</t>
  </si>
  <si>
    <t xml:space="preserve">          (4)  Other.</t>
  </si>
  <si>
    <t xml:space="preserve">  releases into the environment of gaseous, liquid or solid</t>
  </si>
  <si>
    <t xml:space="preserve">     B.  Water pollution control facilities:</t>
  </si>
  <si>
    <t xml:space="preserve">  substances, heat, noise or for the control, reduction,</t>
  </si>
  <si>
    <t xml:space="preserve">          (1)  Cooling towers, ponds, piping, pumps, etc.</t>
  </si>
  <si>
    <t>Other Paid-in Capital</t>
  </si>
  <si>
    <t>Pg 112, L 7 (d)</t>
  </si>
  <si>
    <t>Installments Received on Capital Stock</t>
  </si>
  <si>
    <t>Pg 112, L 8 (d)</t>
  </si>
  <si>
    <t>price of purchased power if the actual cost of such</t>
  </si>
  <si>
    <t xml:space="preserve">  2.  Include below the costs incurred due to the operation</t>
  </si>
  <si>
    <t>replacement power is not known.  Price internally</t>
  </si>
  <si>
    <t xml:space="preserve">  of environmental protection equipment, facilities, and</t>
  </si>
  <si>
    <t>to the amount of energy transferred.  In column (m), provide the total revenues from all other charges on bills or vouchers rendered,</t>
  </si>
  <si>
    <t>to.  Provide the full name of each company or public authority.  Do not abbreviate or truncate name or use acronyms.  Explain</t>
  </si>
  <si>
    <t>Section A. Balances and Changes During Year</t>
  </si>
  <si>
    <t>Electric Plant</t>
  </si>
  <si>
    <t>Electric Plant Held</t>
  </si>
  <si>
    <t>(c+d+e)</t>
  </si>
  <si>
    <t>in Service</t>
  </si>
  <si>
    <t>for Future Use</t>
  </si>
  <si>
    <t>Balance Beginning of Year</t>
  </si>
  <si>
    <t xml:space="preserve">Depreciation Provisions for Year, </t>
  </si>
  <si>
    <t xml:space="preserve">  Charged to</t>
  </si>
  <si>
    <t xml:space="preserve">  (403) Depreciation Expense</t>
  </si>
  <si>
    <t xml:space="preserve">  (413) Exp. of Elec. Plt. Leas. to Others</t>
  </si>
  <si>
    <t xml:space="preserve">  Transportation Expenses-Clearing</t>
  </si>
  <si>
    <t xml:space="preserve">  Other Clearing Accounts</t>
  </si>
  <si>
    <t xml:space="preserve">  Other Accounts (Specify):</t>
  </si>
  <si>
    <t xml:space="preserve">   TOTAL Deprec. Prov. for Year </t>
  </si>
  <si>
    <t>line has more than one type of supporting structure, indicate</t>
  </si>
  <si>
    <t xml:space="preserve">  7.  Do not report the same transmission line structure twice.</t>
  </si>
  <si>
    <t>shares in the operation of, furnish a succinct statement explaining</t>
  </si>
  <si>
    <t xml:space="preserve">  and expenses for year.  List each transmission line having nominal</t>
  </si>
  <si>
    <t>the mileage of each type of construction by the use of brackets</t>
  </si>
  <si>
    <t xml:space="preserve">  Report lower voltage lines and higher voltage lines as one line.</t>
  </si>
  <si>
    <t>the arrangement and giving particulars (details) of such matters as</t>
  </si>
  <si>
    <t>Enter the name of the purchaser in column (a). Do not abbreviate or truncate the name or use acronyms. Explain in a</t>
  </si>
  <si>
    <t xml:space="preserve">     Net Cash Provided by (Used in) Operating Activities (Total of lines 2 thru 21)</t>
  </si>
  <si>
    <t>Cash Flows from Investment Activities:</t>
  </si>
  <si>
    <t xml:space="preserve">    Construction and Acquisition of Plant (including Land):</t>
  </si>
  <si>
    <t xml:space="preserve">         Gross Additions to Utility Plant (less nuclear fuel)</t>
  </si>
  <si>
    <t xml:space="preserve">    TOTAL (Acct 283) (Enter Total of Lines 9,17 and 18)</t>
  </si>
  <si>
    <t>Page 276</t>
  </si>
  <si>
    <t>Page 277</t>
  </si>
  <si>
    <t xml:space="preserve">                TOTAL Electric</t>
  </si>
  <si>
    <t xml:space="preserve">                    TOTAL Gas</t>
  </si>
  <si>
    <t xml:space="preserve">Other </t>
  </si>
  <si>
    <t>5.  State in a footnote if any capital stock which has been nominally issued is nominally outstanding at end of year.</t>
  </si>
  <si>
    <t xml:space="preserve">  2.  Entries in column (b) should represent the number of shares authorized by the articles of incorporation as amended to end of year.</t>
  </si>
  <si>
    <t xml:space="preserve">  3.  Give particulars (details) concerning shares of any class and series of stock authorized to be issued by a regulatory commission which have</t>
  </si>
  <si>
    <t xml:space="preserve">       not yet been issued.</t>
  </si>
  <si>
    <t>Par</t>
  </si>
  <si>
    <t>Call</t>
  </si>
  <si>
    <t xml:space="preserve">   OUTSTANDING PER BALANCE SHEET</t>
  </si>
  <si>
    <t xml:space="preserve">               HELD BY RESPONDENT</t>
  </si>
  <si>
    <t>Class and Series of Stock and</t>
  </si>
  <si>
    <t>of Shares</t>
  </si>
  <si>
    <t>or Stated</t>
  </si>
  <si>
    <t>Price at</t>
  </si>
  <si>
    <t xml:space="preserve">        (Total amount outstanding without</t>
  </si>
  <si>
    <t>Name of Stock Exchange</t>
  </si>
  <si>
    <t>Authorized</t>
  </si>
  <si>
    <t>Value</t>
  </si>
  <si>
    <t xml:space="preserve">          reduction for amounts held by</t>
  </si>
  <si>
    <t xml:space="preserve">                AS REACQUIRED STOCK</t>
  </si>
  <si>
    <t xml:space="preserve">                   IN  SINKING AND</t>
  </si>
  <si>
    <t>by Charter</t>
  </si>
  <si>
    <t>Per Share</t>
  </si>
  <si>
    <t xml:space="preserve">                        respondent.)</t>
  </si>
  <si>
    <t xml:space="preserve">                           (Account 217)</t>
  </si>
  <si>
    <t xml:space="preserve">                   OTHER FUNDS</t>
  </si>
  <si>
    <t>Shares</t>
  </si>
  <si>
    <t>Cost</t>
  </si>
  <si>
    <t>Common - Account 201</t>
  </si>
  <si>
    <t>Preferred - Account 204</t>
  </si>
  <si>
    <t>FERC FORM NO. 1 (ED. 12- 91) NYPSC-Modified-96</t>
  </si>
  <si>
    <t>Page 250</t>
  </si>
  <si>
    <t>Page 251</t>
  </si>
  <si>
    <t>CAPITAL STOCK SUBSCRIBED, CAPITAL STOCK LIABILITY FOR CONVERSION,</t>
  </si>
  <si>
    <t>PREMIUM ON CAPITAL STOCK, AND INSTALLMENTS RECEIVED ON CAPITAL STOCK</t>
  </si>
  <si>
    <t xml:space="preserve">If the respondent's name is long, the "Year ended December 31, 19__" may over pass </t>
  </si>
  <si>
    <t>Page 262</t>
  </si>
  <si>
    <t xml:space="preserve">      Plant Purchased or Sold; Account 103, Experimental Electric Plant Unclassified; and Account 106, Completed Construction </t>
  </si>
  <si>
    <t xml:space="preserve">      Not Classified - Electric.</t>
  </si>
  <si>
    <t xml:space="preserve">6.  Show in column (f) reclassifications or transfers within utility plant accounts.  Include also in column (f) the additions or reductions of </t>
  </si>
  <si>
    <t xml:space="preserve">      primary account classifications arising from distribution of amounts initially recorded in Account 102.  In showing the clearance of</t>
  </si>
  <si>
    <t>3.  Include in column (c) or (d), as appropriate, corrections of additions and retirements for the current or preceding year.</t>
  </si>
  <si>
    <t xml:space="preserve">Name of Company Controlled </t>
  </si>
  <si>
    <t>Kind of Business</t>
  </si>
  <si>
    <t>Stock Owned</t>
  </si>
  <si>
    <t>Ref.</t>
  </si>
  <si>
    <t>1</t>
  </si>
  <si>
    <t>2</t>
  </si>
  <si>
    <t>3</t>
  </si>
  <si>
    <t>4</t>
  </si>
  <si>
    <t>5</t>
  </si>
  <si>
    <t>6</t>
  </si>
  <si>
    <t>7</t>
  </si>
  <si>
    <t>8</t>
  </si>
  <si>
    <t>9</t>
  </si>
  <si>
    <t>10</t>
  </si>
  <si>
    <t>11</t>
  </si>
  <si>
    <t>12</t>
  </si>
  <si>
    <t>13</t>
  </si>
  <si>
    <t>14</t>
  </si>
  <si>
    <t>15</t>
  </si>
  <si>
    <t>16</t>
  </si>
  <si>
    <t>17</t>
  </si>
  <si>
    <t>18</t>
  </si>
  <si>
    <t>19</t>
  </si>
  <si>
    <t>20</t>
  </si>
  <si>
    <t>Other Paid-in Capital (208-211)</t>
  </si>
  <si>
    <t xml:space="preserve">   2.  Provide name of the State under the laws of which respondent is incorporated, and date of incorporation.  If incorporated under a special law, give reference to such law.  If not incorporated, state that fact and give the type of organization and the date organized.</t>
  </si>
  <si>
    <t xml:space="preserve">     statement giving particulars of the change.  State the reason for any charge-off of capital stock expense and</t>
  </si>
  <si>
    <t xml:space="preserve">    specify the account charged.</t>
  </si>
  <si>
    <t xml:space="preserve">    particulars (details) of the change.  State the reason for any charge-off during the year and specify the amount charged.</t>
  </si>
  <si>
    <t>2.  If any change occurred during the year in the balance with respect to any class or series of stock, attach a statement giving</t>
  </si>
  <si>
    <t xml:space="preserve">    1.  Report by balance sheet account the particulars (details) </t>
  </si>
  <si>
    <t xml:space="preserve">    2.  In column (a), for new issues,  give Commission authorization</t>
  </si>
  <si>
    <t xml:space="preserve">    3.  For bonds assumed by the respondent, include in column(a)</t>
  </si>
  <si>
    <t xml:space="preserve">    4.  For advances from Associated Companies, report </t>
  </si>
  <si>
    <t xml:space="preserve">    5.  For receivers' certificates, show in column(a) the name of </t>
  </si>
  <si>
    <t xml:space="preserve">   9.  Furnish in a footnote particulars (details) regarding </t>
  </si>
  <si>
    <t xml:space="preserve">   8.  For column (c) the total expenses should be listed first</t>
  </si>
  <si>
    <t xml:space="preserve">   7.  In column (c) show the expense, premium or discount with</t>
  </si>
  <si>
    <t xml:space="preserve">   6.  In column(b) show the principal amount of bonds or other</t>
  </si>
  <si>
    <t xml:space="preserve">   10.  Identify separate indisposed amounts applicable to</t>
  </si>
  <si>
    <t xml:space="preserve">   State below the total amount set aside through appropriations of retained earnings, as of the end of the year, in compliance with the provisions of Federally granted hydroelectric project licenses held by the respondent.  If any reductions or changes other than the normal annual credits hereto have have been made during the year, explain such items in a footnote.</t>
  </si>
  <si>
    <t>2.</t>
  </si>
  <si>
    <t>3.</t>
  </si>
  <si>
    <t>Title and Department</t>
  </si>
  <si>
    <t xml:space="preserve">   15.  If interest expense was incurred during the year on</t>
  </si>
  <si>
    <t xml:space="preserve">   14.  If the respondent has any long-term debt securities</t>
  </si>
  <si>
    <t xml:space="preserve">       Amort. &amp; Depl. of Utility Plant (404-405)</t>
  </si>
  <si>
    <t>FERC Licensed Project No. _______</t>
  </si>
  <si>
    <t xml:space="preserve">                                                                                                 Page 422a</t>
  </si>
  <si>
    <t xml:space="preserve">                                                                                                 Page 423a</t>
  </si>
  <si>
    <t xml:space="preserve">     Cost per KW of Installed Capacity (line 20 / line 4)</t>
  </si>
  <si>
    <t>Production Expenses</t>
  </si>
  <si>
    <t xml:space="preserve">   Pumped Storage Expenses</t>
  </si>
  <si>
    <t xml:space="preserve">   Miscellaneous Pumped Storage Power Generation Expenses</t>
  </si>
  <si>
    <t xml:space="preserve">   Maintenance of Misc. Pumped Storage Plant</t>
  </si>
  <si>
    <t xml:space="preserve">     Production Exp. Before Pumping Exp. (Enter Total lines 23 thru 33)</t>
  </si>
  <si>
    <t xml:space="preserve">   Pumping Expenses</t>
  </si>
  <si>
    <t xml:space="preserve">     Total Production Expenses (Enter Total of lines 34 and 35)</t>
  </si>
  <si>
    <t>Furnish the indicated data with respect to each executive officer and director, whether or not they received any compensation from the respondent.</t>
  </si>
  <si>
    <t>Executive officers include a company's president, secretary, treasurer and vice president in charge of a principal business unit, division or function (such as sales, administration, or finance), and any other person who performs similar policy making functions.</t>
  </si>
  <si>
    <t>5.  If any person reported hereunder received compensation from more than one affiliated company or was carried on the payroll of an affiliated company, details shall be given in a note.</t>
  </si>
  <si>
    <t>Indicate with an asterisk (*) in column (a) those directors who were members of the executive committee, if any, and by a double asterisk (**) the chairman, if any, of that committee, at the end of the year.</t>
  </si>
  <si>
    <t>the court and date of court order under which such certificates</t>
  </si>
  <si>
    <t>treatment other than as specified by the Uniform System of</t>
  </si>
  <si>
    <t>were issued.</t>
  </si>
  <si>
    <t>Accounts.</t>
  </si>
  <si>
    <t>AMORTIZATION PERIOD</t>
  </si>
  <si>
    <t>Outstanding</t>
  </si>
  <si>
    <t xml:space="preserve">          (1)  Scrubbers, precipitators, tall smokestacks, etc.</t>
  </si>
  <si>
    <t xml:space="preserve">  which is available, specifying period.</t>
  </si>
  <si>
    <t>Power, System Control and Load Dispatching, and Other</t>
  </si>
  <si>
    <t>E: L 11</t>
  </si>
  <si>
    <t>Cash Outflows for Construction</t>
  </si>
  <si>
    <t xml:space="preserve">E: L 12 * -1 </t>
  </si>
  <si>
    <t>Shares Outstanding (Millions)</t>
  </si>
  <si>
    <t>FERC A/R, Pg 251, L 20 (e)</t>
  </si>
  <si>
    <t>Misc Deferred Debits - Net</t>
  </si>
  <si>
    <t xml:space="preserve">A: L 45 - B: L 34 </t>
  </si>
  <si>
    <t>Number of Employees (Electric)</t>
  </si>
  <si>
    <t>FERC A/R, Pg 323, L 4</t>
  </si>
  <si>
    <t>Pre-Tax Income</t>
  </si>
  <si>
    <t>Total Utility Operating Income</t>
  </si>
  <si>
    <t>C: L 42</t>
  </si>
  <si>
    <t>+Income Taxes - Electric</t>
  </si>
  <si>
    <t>C: L 12</t>
  </si>
  <si>
    <t>+Income Taxes - Gas</t>
  </si>
  <si>
    <t>C: L 32</t>
  </si>
  <si>
    <t>+Other Income</t>
  </si>
  <si>
    <t>D: L 51</t>
  </si>
  <si>
    <t>- Other Income Deductions</t>
  </si>
  <si>
    <t>D: L 55</t>
  </si>
  <si>
    <t>- Other Taxes</t>
  </si>
  <si>
    <t>D: L 56</t>
  </si>
  <si>
    <t xml:space="preserve">          Pre-Tax Income</t>
  </si>
  <si>
    <t>of allocation used and give the factors of allocation.</t>
  </si>
  <si>
    <t xml:space="preserve">  amortization at end of year, showing the amounts and</t>
  </si>
  <si>
    <t>4.  Give date of approval by the Commission for use of the</t>
  </si>
  <si>
    <t xml:space="preserve">  classifications of such accumulated provisions, and amounts</t>
  </si>
  <si>
    <t>Cash Flows from Financing Activities:</t>
  </si>
  <si>
    <t xml:space="preserve">   Proceeds from Issuance of:</t>
  </si>
  <si>
    <t xml:space="preserve">          Long-Term Debt (b)</t>
  </si>
  <si>
    <t xml:space="preserve">         Preferred Stock</t>
  </si>
  <si>
    <t xml:space="preserve">         Common Stock</t>
  </si>
  <si>
    <t xml:space="preserve">   Net Increase in Short-Term Debt (c)</t>
  </si>
  <si>
    <t xml:space="preserve">         Cash Provided by Outside Sources (Total of lines 61 thru 69)</t>
  </si>
  <si>
    <t xml:space="preserve">   Payments for Retirement of:</t>
  </si>
  <si>
    <t xml:space="preserve">         Long-term Debt (b)</t>
  </si>
  <si>
    <t xml:space="preserve">   Net Decrease in Short-Term Debt (c)</t>
  </si>
  <si>
    <t xml:space="preserve">   Dividends on Preferred Stock</t>
  </si>
  <si>
    <t xml:space="preserve">   Dividends on Common Stock</t>
  </si>
  <si>
    <t xml:space="preserve">   Net Cash Provided by (Used in) Financing Activities</t>
  </si>
  <si>
    <t xml:space="preserve">          (Total of lines 70 thru 81)</t>
  </si>
  <si>
    <t xml:space="preserve">   Net Increase (Decrease) in Cash and Cash Equivalents</t>
  </si>
  <si>
    <t xml:space="preserve">          (Total of lines 22, 57 and 83)</t>
  </si>
  <si>
    <t>Cash and Cash Equivalents at Beginning of Year</t>
  </si>
  <si>
    <t>Cash and Cash Equivalents at End of Year</t>
  </si>
  <si>
    <t>Page 121</t>
  </si>
  <si>
    <t xml:space="preserve">NOTES TO FINANCIAL STATEMENTS </t>
  </si>
  <si>
    <t xml:space="preserve">     Noncash Charges (Credits) to Income:</t>
  </si>
  <si>
    <t xml:space="preserve">          Depreciation and Depletion</t>
  </si>
  <si>
    <t xml:space="preserve">          Deferred Income Taxes (Net)</t>
  </si>
  <si>
    <t xml:space="preserve">          Investment Tax Credit Adjustment (Net)</t>
  </si>
  <si>
    <t xml:space="preserve">          Net (Increase) Decrease in Receivables</t>
  </si>
  <si>
    <t xml:space="preserve">          Net (Increase) Decrease in Inventory</t>
  </si>
  <si>
    <t xml:space="preserve">          Net (Increase) Decrease in Allowances Inventory</t>
  </si>
  <si>
    <t xml:space="preserve">          Net Increase (Decrease) in Payables and Accrued Expenses</t>
  </si>
  <si>
    <t xml:space="preserve">          Net (Increase) Decrease in Other Regulatory Assets</t>
  </si>
  <si>
    <t xml:space="preserve">          Net Increase (Decrease) in Other Regulatory Liabilities</t>
  </si>
  <si>
    <t xml:space="preserve">         (Less) Allowance for Other Funds Used During Construction</t>
  </si>
  <si>
    <t xml:space="preserve">         (Less) Undistributed Earnings from Subsidiary Companies</t>
  </si>
  <si>
    <t xml:space="preserve">         Other:</t>
  </si>
  <si>
    <t xml:space="preserve">  TOTAL Operation (Enter Total of lines 24 thru 32)</t>
  </si>
  <si>
    <t>(561)</t>
  </si>
  <si>
    <t>Load Dispatching</t>
  </si>
  <si>
    <t>(907) Supervision</t>
  </si>
  <si>
    <t xml:space="preserve">1. Payroll Period Ended (Date)                                     </t>
  </si>
  <si>
    <t>(562)</t>
  </si>
  <si>
    <t>Station Expenses</t>
  </si>
  <si>
    <t>(537) Hydraulic Expenses</t>
  </si>
  <si>
    <t>(572)</t>
  </si>
  <si>
    <t>Maintenance of Underground Lines</t>
  </si>
  <si>
    <t>(538) Electric Expenses</t>
  </si>
  <si>
    <t>(573)</t>
  </si>
  <si>
    <t xml:space="preserve">      or purchaser, and date of transaction.  If proposed journal entries have been filed with the Commission as required by the Uniform</t>
  </si>
  <si>
    <t xml:space="preserve">      account for accumulated depreciation provision.  Include also in column (d) reversals of tentative distributions of prior year unclassified </t>
  </si>
  <si>
    <t xml:space="preserve">      System of Accounts, give also date of such filing.</t>
  </si>
  <si>
    <t xml:space="preserve">      retirements. Show in a footnote the account distributions of these tentative classifications in columns (c) and (d), including the</t>
  </si>
  <si>
    <t>Addition</t>
  </si>
  <si>
    <t>Retirements</t>
  </si>
  <si>
    <t>Adjustments</t>
  </si>
  <si>
    <t>Transfers</t>
  </si>
  <si>
    <t xml:space="preserve">          1. INTANGIBLE PLANT</t>
  </si>
  <si>
    <t>(301)  Organization</t>
  </si>
  <si>
    <t>(301)</t>
  </si>
  <si>
    <t>Name of Person</t>
  </si>
  <si>
    <t>Is Exercised</t>
  </si>
  <si>
    <t>Term Will</t>
  </si>
  <si>
    <t>Year End</t>
  </si>
  <si>
    <t>Year</t>
  </si>
  <si>
    <t>note</t>
  </si>
  <si>
    <t>Compensation</t>
  </si>
  <si>
    <t>(Bonuses, etc.)</t>
  </si>
  <si>
    <t>Plans</t>
  </si>
  <si>
    <t>Options</t>
  </si>
  <si>
    <t>Premiums</t>
  </si>
  <si>
    <t>(Explain Below)</t>
  </si>
  <si>
    <t>(e thru k)</t>
  </si>
  <si>
    <t>Expire</t>
  </si>
  <si>
    <t>(e)</t>
  </si>
  <si>
    <t>(f)</t>
  </si>
  <si>
    <t>(g)</t>
  </si>
  <si>
    <t>(h)</t>
  </si>
  <si>
    <t>(i)</t>
  </si>
  <si>
    <t>(j)</t>
  </si>
  <si>
    <t>(k)</t>
  </si>
  <si>
    <t>(l)</t>
  </si>
  <si>
    <t xml:space="preserve"> NOTES:</t>
  </si>
  <si>
    <t>NOTES:</t>
  </si>
  <si>
    <t>104</t>
  </si>
  <si>
    <t>105</t>
  </si>
  <si>
    <t>SECURITY HOLDERS AND VOTING POWERS</t>
  </si>
  <si>
    <t xml:space="preserve">   1.  Give the names and addresses of the 10 security</t>
  </si>
  <si>
    <t>explain in a footnote the circumstances</t>
  </si>
  <si>
    <t xml:space="preserve"> 5.  If any tax covers more than one year, show the required information separately for each tax year,</t>
  </si>
  <si>
    <t>(373) Street Lighting and Signal Systems</t>
  </si>
  <si>
    <t>(373)</t>
  </si>
  <si>
    <t xml:space="preserve">  TOTAL Distribution Plant (Enter Total of lines 55 thru 68)</t>
  </si>
  <si>
    <t xml:space="preserve">          5. GENERAL PLANT</t>
  </si>
  <si>
    <t>(389) Land and Land Rights</t>
  </si>
  <si>
    <t>(389)</t>
  </si>
  <si>
    <t>(390) Structures and Improvements</t>
  </si>
  <si>
    <t>(390)</t>
  </si>
  <si>
    <t>(391) Office Furniture and Equipment</t>
  </si>
  <si>
    <t>(391)</t>
  </si>
  <si>
    <t>(392) Transportation Equipment</t>
  </si>
  <si>
    <t>(392)</t>
  </si>
  <si>
    <t>(393) Stores Equipment</t>
  </si>
  <si>
    <t>(393)</t>
  </si>
  <si>
    <t>(394) Tools, Shop and Garage Equipment</t>
  </si>
  <si>
    <t>(394)</t>
  </si>
  <si>
    <t>(395) Laboratory Equipment</t>
  </si>
  <si>
    <t>(395)</t>
  </si>
  <si>
    <t>(396) Power Operated Equipment</t>
  </si>
  <si>
    <t>(396)</t>
  </si>
  <si>
    <t xml:space="preserve">               (Enter Total of lines 22, 26, 30, 31 and 32)</t>
  </si>
  <si>
    <t xml:space="preserve">interrupted for economic reasons and is intended to remain reliable even under adverse conditions (e.g., the </t>
  </si>
  <si>
    <t xml:space="preserve">demand during the hour (60-minute integration) in which the supplier's system reaches its monthly peak.  </t>
  </si>
  <si>
    <t>Clearing Accounts</t>
  </si>
  <si>
    <t xml:space="preserve">should not be used for long-term firm service which meets the definition of RQ service.  For all transactions </t>
  </si>
  <si>
    <t>megawatt basis and explain.</t>
  </si>
  <si>
    <t xml:space="preserve">identified as LF, provide in a footnote the termination date of the contract defined as the earliest date that either </t>
  </si>
  <si>
    <t>6.</t>
  </si>
  <si>
    <t>Report in column (g) the megawatthours shown on bills rendered to the respondent.  Report in columns (h)</t>
  </si>
  <si>
    <t>buyer or seller can unilaterally get out of the contract.</t>
  </si>
  <si>
    <t>and (i) the megawatthours of power exchanges received and delivered, used as the basis for settlement.</t>
  </si>
  <si>
    <t>IF -   for intermediate-term firm service.  The same as LF service except that "intermediate-term" means longer than</t>
  </si>
  <si>
    <t>Do not report net exchange.</t>
  </si>
  <si>
    <t>7.</t>
  </si>
  <si>
    <t xml:space="preserve">Report demand charges in column (j), energy charges in column (k), and the total of any other types of </t>
  </si>
  <si>
    <t>SF -  for short-term firm service. Use this category for  all firm services, where the duration of each period of</t>
  </si>
  <si>
    <t xml:space="preserve">charges, including out-of-period adjustments, in column (l).  Explain in a footnote all components of the </t>
  </si>
  <si>
    <t>used by the respondent if such basis of classification</t>
  </si>
  <si>
    <t>6.  For lines 2, 4, 5, and 6, see page 304 for amounts</t>
  </si>
  <si>
    <t>where separate meter readings are added for billing purposes, one</t>
  </si>
  <si>
    <t>explain any inconsistencies in a footnote.</t>
  </si>
  <si>
    <t>2. Report number of customers, columns (f) and (g), on the basis</t>
  </si>
  <si>
    <t xml:space="preserve"> year (columns (c), (e), and (g)), are not</t>
  </si>
  <si>
    <t>(Small or Commercial, and Large or Industrial) regularly</t>
  </si>
  <si>
    <t>or decreases.</t>
  </si>
  <si>
    <t>under any rate schedule are classified in more than one</t>
  </si>
  <si>
    <t xml:space="preserve">       5.   For any rate schedule having a fuel adjustment</t>
  </si>
  <si>
    <t>revenue account, list the rate schedule and sales data under</t>
  </si>
  <si>
    <t>clause state in a footnote the estimated additional revenue</t>
  </si>
  <si>
    <t>each applicable revenue account subheading.</t>
  </si>
  <si>
    <t>billed pursuant thereto.</t>
  </si>
  <si>
    <t xml:space="preserve">     3.    Where the same customers are served under more than</t>
  </si>
  <si>
    <t xml:space="preserve">       6.   Report amount of unbilled revenue as of end of year</t>
  </si>
  <si>
    <t>one rate schedule in the same revenue account classifica-</t>
  </si>
  <si>
    <t>for each applicable revenue account subheading.</t>
  </si>
  <si>
    <t>Average Number</t>
  </si>
  <si>
    <t>KWh of Sales</t>
  </si>
  <si>
    <t>Revenue per</t>
  </si>
  <si>
    <t>Number and Title of Rate Schedule</t>
  </si>
  <si>
    <t>MWh Sold</t>
  </si>
  <si>
    <t>Revenue</t>
  </si>
  <si>
    <t xml:space="preserve">                         TOTAL</t>
  </si>
  <si>
    <t xml:space="preserve">               Account</t>
  </si>
  <si>
    <t>Net Utility Operating Income (Carried forward from page 114)</t>
  </si>
  <si>
    <t>Other Income</t>
  </si>
  <si>
    <t xml:space="preserve">    Nonutility Operating Income</t>
  </si>
  <si>
    <t>Obligations Under Capital Leases - Noncurrent (227)</t>
  </si>
  <si>
    <t>Accumulated Provision for Property Insurance (228.1)</t>
  </si>
  <si>
    <t xml:space="preserve">                                     Class and Series of Obligation, Coupon Rate</t>
  </si>
  <si>
    <t>Principal</t>
  </si>
  <si>
    <t xml:space="preserve">    Total Expense,</t>
  </si>
  <si>
    <t>Nominal Date</t>
  </si>
  <si>
    <t>(Total amount</t>
  </si>
  <si>
    <t>Interest for Year</t>
  </si>
  <si>
    <t xml:space="preserve">        (For new issue, give Commission Authorization numbers and dates)</t>
  </si>
  <si>
    <t xml:space="preserve">       Premium or</t>
  </si>
  <si>
    <t>of Issue</t>
  </si>
  <si>
    <t>Date From</t>
  </si>
  <si>
    <t>Date To</t>
  </si>
  <si>
    <t>outstanding</t>
  </si>
  <si>
    <t>Debt Issued</t>
  </si>
  <si>
    <t xml:space="preserve">          Discount</t>
  </si>
  <si>
    <t>without reduction</t>
  </si>
  <si>
    <t>for amounts held</t>
  </si>
  <si>
    <t>by respondent)</t>
  </si>
  <si>
    <t xml:space="preserve">                                   (a)</t>
  </si>
  <si>
    <t>Bonds (Account 221)</t>
  </si>
  <si>
    <t>Reacquired Bonds (Account 222)</t>
  </si>
  <si>
    <t>Plant Hours Connected to Load While Generating</t>
  </si>
  <si>
    <t>Generation, Exclusive of Plant Use - KWh</t>
  </si>
  <si>
    <t>Energy Used for Plumbing - KWh</t>
  </si>
  <si>
    <t>Net Output for Load (line 9 minus line 10) - KWh</t>
  </si>
  <si>
    <t xml:space="preserve">   Water Wheels, Turbines, and Generators</t>
  </si>
  <si>
    <t>the amounts related to the account charged in column (e).</t>
  </si>
  <si>
    <t xml:space="preserve">  of affiliation.)  For any R, D &amp; D work carried on by the respondent</t>
  </si>
  <si>
    <t xml:space="preserve">               (2) System Planning, Engineering and Operation</t>
  </si>
  <si>
    <t xml:space="preserve">               (5) Total Cost Incurred</t>
  </si>
  <si>
    <t>5.  Show in column (g) the total unamortized accumulation</t>
  </si>
  <si>
    <t xml:space="preserve">  in which there is a sharing of costs with others, show separately</t>
  </si>
  <si>
    <t xml:space="preserve">                    c.  Internal combustion or gas turbine</t>
  </si>
  <si>
    <t xml:space="preserve">                    Institute</t>
  </si>
  <si>
    <t>with expenses during the year or the account to which</t>
  </si>
  <si>
    <t xml:space="preserve">  demonstration (R, D &amp; D) project initiated, continued, or concluded</t>
  </si>
  <si>
    <t xml:space="preserve">                    d.  Nuclear</t>
  </si>
  <si>
    <t xml:space="preserve">               (3) Research Support to Nuclear Power</t>
  </si>
  <si>
    <t>amounts were capitalized during the year, listing Account</t>
  </si>
  <si>
    <t xml:space="preserve">  during the year.  Report also support given to others during the</t>
  </si>
  <si>
    <t xml:space="preserve">                    e.  Unconventional generation</t>
  </si>
  <si>
    <t xml:space="preserve">                    Groups</t>
  </si>
  <si>
    <t>power from the wheeler, energy provided to account for losses should be reported on line 19.  Transmission By Others Losses, on</t>
  </si>
  <si>
    <t>page 401.  Otherwise, losses should be reported on line 27, Total Energy Losses, page 401.</t>
  </si>
  <si>
    <t xml:space="preserve">      TRANSFER OF ENERGY</t>
  </si>
  <si>
    <t>EXPENSES FOR TRANSMISSION OF ELECTRICITY BY OTHERS</t>
  </si>
  <si>
    <t>Name of Company or</t>
  </si>
  <si>
    <t>Public Authority</t>
  </si>
  <si>
    <t>Total Cost of</t>
  </si>
  <si>
    <t xml:space="preserve">  ($)</t>
  </si>
  <si>
    <t>Transmission ($)</t>
  </si>
  <si>
    <t xml:space="preserve">  (f)</t>
  </si>
  <si>
    <t>Next Page is 335</t>
  </si>
  <si>
    <t>Page 332</t>
  </si>
  <si>
    <t>Page 332-A</t>
  </si>
  <si>
    <t>MISCELLANEOUS GENERAL EXPENSES  (Account 930.2) (ELECTRIC and GAS)</t>
  </si>
  <si>
    <t>Industry Association Dues</t>
  </si>
  <si>
    <t>Nuclear Power Research Expenses</t>
  </si>
  <si>
    <t>EXTRAORDINARY PROPERTY LOSSES (Account 182.1)</t>
  </si>
  <si>
    <t>Description of Extraordinary Loss</t>
  </si>
  <si>
    <t>WRITTEN OFF DURING</t>
  </si>
  <si>
    <t>Recognized</t>
  </si>
  <si>
    <t>THE YEAR</t>
  </si>
  <si>
    <t>of Loss</t>
  </si>
  <si>
    <t>During Year</t>
  </si>
  <si>
    <t>Charged</t>
  </si>
  <si>
    <t>UNRECOVERED PLANT AND REGULATORY STUDY COSTS (Account 182.2)</t>
  </si>
  <si>
    <t>Description of Unrecovered Plant and Regulatory Study Costs</t>
  </si>
  <si>
    <t>Total Amount</t>
  </si>
  <si>
    <t>Costs</t>
  </si>
  <si>
    <t>of</t>
  </si>
  <si>
    <t>Charges</t>
  </si>
  <si>
    <t>FERC  FORM NO. 1  (ED.  12- 88)</t>
  </si>
  <si>
    <t>Next Page is 232</t>
  </si>
  <si>
    <t>Page 230</t>
  </si>
  <si>
    <t>OTHER REGULATORY ASSETS (Account 182.3)</t>
  </si>
  <si>
    <t xml:space="preserve">      classified to the various reserve functional classifications, make preliminary closing entries to tentatively functionalize the book cost of the</t>
  </si>
  <si>
    <t xml:space="preserve">      plant retired.  In addition, include all costs included in retirement work in progress at year end in the appropriate functional classifications.</t>
  </si>
  <si>
    <t>4.  Show separately interest credits under a sinking fund or similar method of depreciation accounting.</t>
  </si>
  <si>
    <t xml:space="preserve">      reversals of the prior years tentative account distributions of these amounts.  Careful observance of the above instructions</t>
  </si>
  <si>
    <t xml:space="preserve">     11.  (Reserved)</t>
  </si>
  <si>
    <t>1.  Report below the particulars (details) called for concerning other regulatory assets which are created through</t>
  </si>
  <si>
    <t xml:space="preserve">      the ratemaking actions of regulatory agencies (and not includable in other amounts).</t>
  </si>
  <si>
    <t>2.  For regulatory assets being amortized, show period of amortization in column (a).</t>
  </si>
  <si>
    <t>3.  Minor items ( 5% of the Balance at End of Year for account 182.3 or amounts less than $50,000, whichever is less)</t>
  </si>
  <si>
    <t xml:space="preserve">     may be grouped by classes.</t>
  </si>
  <si>
    <t>Credits</t>
  </si>
  <si>
    <t>Description and Purpose of Other</t>
  </si>
  <si>
    <t>Regulatory Assets</t>
  </si>
  <si>
    <t>Debits</t>
  </si>
  <si>
    <t xml:space="preserve">(e) </t>
  </si>
  <si>
    <t>Page 232</t>
  </si>
  <si>
    <t>(302)  Franchises and Consents</t>
  </si>
  <si>
    <t>(302)</t>
  </si>
  <si>
    <t>(303)  Miscellaneous Intangible Plant</t>
  </si>
  <si>
    <t>(303)</t>
  </si>
  <si>
    <t xml:space="preserve">  TOTAL Intangible Plant (Enter Total of lines 2, 3, and 4)</t>
  </si>
  <si>
    <t xml:space="preserve">          2. PRODUCTION PLANT</t>
  </si>
  <si>
    <t xml:space="preserve">     A. Steam Production Plant</t>
  </si>
  <si>
    <t>(310)  Land and Land Rights</t>
  </si>
  <si>
    <t>(310)</t>
  </si>
  <si>
    <t>(311)  Structures and Improvements</t>
  </si>
  <si>
    <t>(311)</t>
  </si>
  <si>
    <t>(312)  Boiler Plant Equipment</t>
  </si>
  <si>
    <t>(312)</t>
  </si>
  <si>
    <t>(313)  Engines and Engine-Driven Generators</t>
  </si>
  <si>
    <t>(313)</t>
  </si>
  <si>
    <t>(314)  Turbogenerator Units</t>
  </si>
  <si>
    <t>(314)</t>
  </si>
  <si>
    <t>(315)  Accessory Electric Equipment</t>
  </si>
  <si>
    <t>(315)</t>
  </si>
  <si>
    <t>(316)  Misc. Power Plant Equipment</t>
  </si>
  <si>
    <t>(316)</t>
  </si>
  <si>
    <t xml:space="preserve">  TOTAL Steam Production Plant (Enter Total of lines 8 thru 14)</t>
  </si>
  <si>
    <t xml:space="preserve">     B. Nuclear Production Plant</t>
  </si>
  <si>
    <t>(320)  Land and Land Rights</t>
  </si>
  <si>
    <t>the name or use acronyms.  Explain in a footnote any ownership interest or affiliation the respondent has with the</t>
  </si>
  <si>
    <t>provided in prior reporting years.  Provide an explanation in a footnote for each adjustment.</t>
  </si>
  <si>
    <t>seller.</t>
  </si>
  <si>
    <t>4.</t>
  </si>
  <si>
    <t xml:space="preserve">In column (c), identify the FERC Rate Schedule Number or Tariff, or, for nonFERC jurisdictional sellers, </t>
  </si>
  <si>
    <t xml:space="preserve">In column (b), enter a Statistical Classification Code based on the original contractual terms and conditions  of the </t>
  </si>
  <si>
    <t xml:space="preserve">include an appropriate designation for the contract.  On separate lines, list all FERC rate schedules, tariffs </t>
  </si>
  <si>
    <t>or contract designations under which service, as identified in column (b), is provided.</t>
  </si>
  <si>
    <t>RQ - for requirements service. Requirements service is service which the supplier plans to provide on an ongoing</t>
  </si>
  <si>
    <t>5.</t>
  </si>
  <si>
    <t>For requirements RQ purchases and any type of services involving demand charges imposed on a monthly</t>
  </si>
  <si>
    <t xml:space="preserve">    TOTAL Gas (Enter Total of lines 10 thru 14)</t>
  </si>
  <si>
    <t xml:space="preserve">  Other (Specify)</t>
  </si>
  <si>
    <t xml:space="preserve">    TOTAL (Account 281)(Total of 8, 15 and 16)</t>
  </si>
  <si>
    <t>Classification of TOTAL</t>
  </si>
  <si>
    <t xml:space="preserve">  Federal Income Tax</t>
  </si>
  <si>
    <t xml:space="preserve">  State Income Tax</t>
  </si>
  <si>
    <t xml:space="preserve">  Local Income Tax</t>
  </si>
  <si>
    <t>NOTES</t>
  </si>
  <si>
    <t>NOTES (Continued)</t>
  </si>
  <si>
    <t xml:space="preserve">   </t>
  </si>
  <si>
    <t>FERC FORM NO.1  (ED 12-96)</t>
  </si>
  <si>
    <t>Page 272</t>
  </si>
  <si>
    <t>Page 273</t>
  </si>
  <si>
    <t>Page 272-A</t>
  </si>
  <si>
    <t>Page 273-A</t>
  </si>
  <si>
    <t xml:space="preserve">Date of Report </t>
  </si>
  <si>
    <t>ACCUMULATED DEFERRED INCOME TAXES - OTHER PROPERTY (Account 282)</t>
  </si>
  <si>
    <t>ACCUMULATED DEFERRED INCOME TAXES - OTHER PROPERTY (Account 282) (Continued)</t>
  </si>
  <si>
    <t>Report the information called for below concerning the respondent's accounting for deferred income taxes relating to</t>
  </si>
  <si>
    <t>3.  Use separate pages as required.</t>
  </si>
  <si>
    <t>property not subject to accelerated amortization.</t>
  </si>
  <si>
    <t>-Total Fuel and PP</t>
  </si>
  <si>
    <t>-Wages and Benefits</t>
  </si>
  <si>
    <t>-Other Gains</t>
  </si>
  <si>
    <t>+Other Losses</t>
  </si>
  <si>
    <t xml:space="preserve">     Other Expenses</t>
  </si>
  <si>
    <t>Depreciation and Amortization</t>
  </si>
  <si>
    <t>Depreciation Exp</t>
  </si>
  <si>
    <t>Page 275-A</t>
  </si>
  <si>
    <t>ACCUMULATED DEFERRED INCOME TAXES - OTHER (Account 283)</t>
  </si>
  <si>
    <t>Kind of Plant (Run-of-River or Storage)</t>
  </si>
  <si>
    <t>Type of Plant Construction (Conventional or Outdoor)</t>
  </si>
  <si>
    <t>Total Installed Capacity (Generator Name Plate</t>
  </si>
  <si>
    <t xml:space="preserve">          Ratings in MW)</t>
  </si>
  <si>
    <t>Net Peak Demand on Plant - Megawatts (60 minutes)</t>
  </si>
  <si>
    <t>Net Plant Capability (In megawatts)</t>
  </si>
  <si>
    <t xml:space="preserve">   (a) Under the Most Favorable Oper. Conditions</t>
  </si>
  <si>
    <t xml:space="preserve">   (b) Under the Most Adverse Oper. Conditions</t>
  </si>
  <si>
    <t>Cost of Plant:</t>
  </si>
  <si>
    <t xml:space="preserve">   Land and Land Rights</t>
  </si>
  <si>
    <t xml:space="preserve">   Structures and Improvements</t>
  </si>
  <si>
    <t xml:space="preserve">  Federal Energy Regulatory Commission, or operated as a joint</t>
  </si>
  <si>
    <t>5.  The items under Cost of Plant represent accounts or</t>
  </si>
  <si>
    <t xml:space="preserve">  pumping into the storage reservoir.  When this item</t>
  </si>
  <si>
    <t>each source described.  Group together stations and other</t>
  </si>
  <si>
    <t xml:space="preserve">  facility, indicate such facts in a footnote.  Give project number.</t>
  </si>
  <si>
    <t>combinations of accounts prescribed by the Uniform System</t>
  </si>
  <si>
    <t xml:space="preserve">  cannot be accurately computed, leave lines 35, 36</t>
  </si>
  <si>
    <t>sources which individually provide less than 10 percent of</t>
  </si>
  <si>
    <t xml:space="preserve">  3.  If net peak demand for 60 minutes is not available, give that</t>
  </si>
  <si>
    <t>of Accounts.  Production Expenses do not include Purchased</t>
  </si>
  <si>
    <t xml:space="preserve">  and 37 blank and describe at the bottom of the</t>
  </si>
  <si>
    <t>total pumping energy.  If contracts are made with others to</t>
  </si>
  <si>
    <t>by utility and nonutility operations.  Explain by footnote any correction adjustments to the account  balance shown in</t>
  </si>
  <si>
    <t xml:space="preserve">     Total Assets and Other Debits</t>
  </si>
  <si>
    <t>Formula should = Pg 111, L 69 (d)</t>
  </si>
  <si>
    <t>LIABILITIES AND OTHER CREDITS</t>
  </si>
  <si>
    <t>Common Stock Issued</t>
  </si>
  <si>
    <t>Pg 112, L 2 (d)</t>
  </si>
  <si>
    <t>Preferred Stock Issued</t>
  </si>
  <si>
    <t>Pg 112, L 3 (d)</t>
  </si>
  <si>
    <t>Capital Stock Subscribed</t>
  </si>
  <si>
    <t>Pg 112, L 4 (d)</t>
  </si>
  <si>
    <t>Stock Liability for Conversion</t>
  </si>
  <si>
    <t>Pg 112, L 5 (d)</t>
  </si>
  <si>
    <t>Premium on Capital Stock</t>
  </si>
  <si>
    <t>Pg 112, L 6 (d)</t>
  </si>
  <si>
    <t>public authority that the energy was received from and in column (c) the company or public authority that the energy was delivered</t>
  </si>
  <si>
    <t>reporting years.  Provide an explanation in a footnote for each adjustment.</t>
  </si>
  <si>
    <t>Property Taxes</t>
  </si>
  <si>
    <t>Regulatory Assets/ Liabilities - other</t>
  </si>
  <si>
    <t xml:space="preserve">  Taxes and Fees</t>
  </si>
  <si>
    <t xml:space="preserve">  Administrative and General</t>
  </si>
  <si>
    <t xml:space="preserve">  Other (Identify significant)</t>
  </si>
  <si>
    <t>Next Page is 450</t>
  </si>
  <si>
    <t>Page 431</t>
  </si>
  <si>
    <t>FOOTNOTE DATA</t>
  </si>
  <si>
    <t>Column</t>
  </si>
  <si>
    <t>Page 450</t>
  </si>
  <si>
    <t>For PSC Use Only (Do not include with Paper Copy of PSC Report)</t>
  </si>
  <si>
    <t>Public Service Commission</t>
  </si>
  <si>
    <t>5 Year Book Data - From FERC Form 1</t>
  </si>
  <si>
    <t>COMPARATIVE BALANCE SHEET</t>
  </si>
  <si>
    <t>ASSETS AND OTHER DEBITS</t>
  </si>
  <si>
    <t>Annual Report Source</t>
  </si>
  <si>
    <t>Page, Line (Column)</t>
  </si>
  <si>
    <t>Electric Utility Plant</t>
  </si>
  <si>
    <t>Pg 200, L 13 (c); Pg 110, L 7 (d)</t>
  </si>
  <si>
    <t xml:space="preserve">     Less Accum. Prov. For Deprec. &amp; Amort.</t>
  </si>
  <si>
    <t>Pg 200, L 14 (c); Pg 110, L 8 (d)</t>
  </si>
  <si>
    <t xml:space="preserve">  Net Electric Utility Plant</t>
  </si>
  <si>
    <t>Formula</t>
  </si>
  <si>
    <t>Gas Utility Plant</t>
  </si>
  <si>
    <t xml:space="preserve">Pg 201, L 13 (d); Pg 110, L 12 (d) </t>
  </si>
  <si>
    <t>Pg 201, L 14 (d)</t>
  </si>
  <si>
    <t xml:space="preserve">  Net Gas Utility Plant</t>
  </si>
  <si>
    <t xml:space="preserve">Other Utility Plant </t>
  </si>
  <si>
    <t xml:space="preserve">   Net Other Utility Plant</t>
  </si>
  <si>
    <t>Total Utility Plant</t>
  </si>
  <si>
    <t>Pg 110, L 4, 7, 11, 12 (d)</t>
  </si>
  <si>
    <t>Pg 110, L 5, 8 (d)</t>
  </si>
  <si>
    <t xml:space="preserve">   Net Total Utility Plant</t>
  </si>
  <si>
    <t>Nonutility Property</t>
  </si>
  <si>
    <t>Pg 110, L 14 (d)</t>
  </si>
  <si>
    <t>1.  Report all changes in appropriated retained earnings, unappropriated retained earnings, and unappropriated undistributed subsidiary earnings for the year.</t>
  </si>
  <si>
    <t>FERC FORM NO. 1 (ED. 12-87) NYPSC Modified-96</t>
  </si>
  <si>
    <t>Next Page is 350</t>
  </si>
  <si>
    <t>Page 340</t>
  </si>
  <si>
    <t>Life Insurance (Account 426.2)</t>
  </si>
  <si>
    <t>Penalties (Account 426.3)</t>
  </si>
  <si>
    <t>Expenditures for Certain Civic, Political, and Related Activities (Account 426.4)</t>
  </si>
  <si>
    <t>Page 340-A</t>
  </si>
  <si>
    <t>Pg 120, L 13</t>
  </si>
  <si>
    <t>Other Regulatory Assets (Net)</t>
  </si>
  <si>
    <t>Pg 120, L 14. 15 (b)</t>
  </si>
  <si>
    <t>Capitalized AFDUC - Equity</t>
  </si>
  <si>
    <t>Pg 120, L 16 (b)  (-)</t>
  </si>
  <si>
    <t>Undistributed Earnings of Affiliates</t>
  </si>
  <si>
    <t>Pg 120, L 17 (b)  (-)</t>
  </si>
  <si>
    <t>Other Adjustments</t>
  </si>
  <si>
    <t>Pg 120, L 18 (b)</t>
  </si>
  <si>
    <t xml:space="preserve">    Net Cash From Operating Activities</t>
  </si>
  <si>
    <t>Cash Flows From Investing Activities</t>
  </si>
  <si>
    <t>Cash Outflows For Construction</t>
  </si>
  <si>
    <t>Pg 120, L 34 (b)</t>
  </si>
  <si>
    <t>Acquisition Of Other Non-Current Assets</t>
  </si>
  <si>
    <t>Pg 120, L 36=&gt;38 (b)</t>
  </si>
  <si>
    <t>Investments in &amp; Advances to Affiliates</t>
  </si>
  <si>
    <t>Pg 120, L 39 (b)</t>
  </si>
  <si>
    <t>Contributions &amp;  Advances from Affiliates</t>
  </si>
  <si>
    <t>Pg 120, L 40 (b)</t>
  </si>
  <si>
    <t>Net Proceeds - Sale Or Disposition Of:</t>
  </si>
  <si>
    <t xml:space="preserve">    Property, Plant &amp; Equipment</t>
  </si>
  <si>
    <t xml:space="preserve">    Investments In Affiliated Companies</t>
  </si>
  <si>
    <t>Pg 120, L 42, 43 (b)</t>
  </si>
  <si>
    <t xml:space="preserve">    Investment Securities</t>
  </si>
  <si>
    <t>Pg 120, L 44, 45 (b)</t>
  </si>
  <si>
    <t xml:space="preserve">    Other Current Assets &amp; Liabilities</t>
  </si>
  <si>
    <t>Pg 121. L 46=&gt;48 (b)</t>
  </si>
  <si>
    <t>Other Cash Flows - Investing Activities</t>
  </si>
  <si>
    <t>Pg 121, L 49=&gt;52 (b)</t>
  </si>
  <si>
    <t>Pg 121, L 53=&gt;55 (b)</t>
  </si>
  <si>
    <t xml:space="preserve">    Net Cash From Investing Activities</t>
  </si>
  <si>
    <t>Cash Flows From Financing Activities</t>
  </si>
  <si>
    <t>Net Proceeds (Payments) - Issuing &amp; Retiring:</t>
  </si>
  <si>
    <t xml:space="preserve">  Long-Term Debt</t>
  </si>
  <si>
    <t>Pg 121, L 61, 64, 65, 73, 76, 77 (b)</t>
  </si>
  <si>
    <t xml:space="preserve">  Common Stock</t>
  </si>
  <si>
    <t>Pg 121, L 63+75 (b)</t>
  </si>
  <si>
    <t>is not generally greater than 1000 Kw of demand.  (See</t>
  </si>
  <si>
    <t>relating to unbilled revenue by accounts.</t>
  </si>
  <si>
    <t xml:space="preserve">customer should be counted for each group of meters added.  The </t>
  </si>
  <si>
    <t>Account 442 of the Uniform System of Accounts.  Explain</t>
  </si>
  <si>
    <t>7.  Include unmetered sales.  Provide details of such sales</t>
  </si>
  <si>
    <t>average number of customers means the average</t>
  </si>
  <si>
    <t>basis of classification in a footnote).</t>
  </si>
  <si>
    <t>in a footnote.</t>
  </si>
  <si>
    <t>OPERATING REVENUES</t>
  </si>
  <si>
    <t>MEGAWATT HOURS SOLD</t>
  </si>
  <si>
    <t>AVG. NO. CUSTOMERS PER MONTH</t>
  </si>
  <si>
    <t>Title of Account</t>
  </si>
  <si>
    <t>Amount for Year</t>
  </si>
  <si>
    <t>Amount for</t>
  </si>
  <si>
    <t>Amount for Previous Year</t>
  </si>
  <si>
    <t>Number for Year</t>
  </si>
  <si>
    <t>Number for Previous Year</t>
  </si>
  <si>
    <t>Sales of Electricity</t>
  </si>
  <si>
    <t>(440) Residential Sales</t>
  </si>
  <si>
    <t>(442) Commercial and Industrial Sales</t>
  </si>
  <si>
    <t>Transmission Plant</t>
  </si>
  <si>
    <t>Distribution Plant</t>
  </si>
  <si>
    <t>General Plant</t>
  </si>
  <si>
    <t>Common Plant-Electric</t>
  </si>
  <si>
    <t>B.  Basis for Amortization Charges</t>
  </si>
  <si>
    <t>FERC FORM NO. 1  (ED. 12-88)</t>
  </si>
  <si>
    <t>Page 336</t>
  </si>
  <si>
    <t>DEPRECIATION AND AMORTIZATION OF ELECTRIC PLANT (Continued)</t>
  </si>
  <si>
    <t>C. Factors Used in Estimating Depreciation Charges</t>
  </si>
  <si>
    <t>Depreciable</t>
  </si>
  <si>
    <t>Estimated</t>
  </si>
  <si>
    <t>Applied</t>
  </si>
  <si>
    <t>Plant Base</t>
  </si>
  <si>
    <t>Avg. Service</t>
  </si>
  <si>
    <t xml:space="preserve">Name of Respondent                                   </t>
  </si>
  <si>
    <t>This Report Is:</t>
  </si>
  <si>
    <t xml:space="preserve">                                                                       </t>
  </si>
  <si>
    <t>(2) [  ]  A Resubmission</t>
  </si>
  <si>
    <t>ELECTRIC PLANT IN SERVICE (Accounts 101, 102, 103, and 106)</t>
  </si>
  <si>
    <t>ELECTRIC PLANT IN SERVICE (Accounts 101, 102, 103, and 106) (Continued)</t>
  </si>
  <si>
    <t>Class and Series of Stock</t>
  </si>
  <si>
    <t>CAPITAL STOCK EXPENSE (Account 214)</t>
  </si>
  <si>
    <t>1.  Report the balance at end of year of capital stock expenses for each class and series of capital stock.</t>
  </si>
  <si>
    <t xml:space="preserve">                                             Class and Series of Stock</t>
  </si>
  <si>
    <t xml:space="preserve">  6.  Report on lines 5 allowances returned by the EPA.  Report on line 39 the EPA's sales of the withheld allowances.  Report on lines 43-46 the net sales proceeds and gains/losses resulting from the EPA's sale or auction of withheld allowances.</t>
  </si>
  <si>
    <t xml:space="preserve">  1.  Report below the particulars (details) called for concerning allowances.</t>
  </si>
  <si>
    <t>are first eligible for use:  the current year's allowances in columns (b)-(c), allowances for the three succeeding years in columns (d)-(i), starting with the following year, and allowances for the remaining succeeding years in columns (j)-(k).</t>
  </si>
  <si>
    <t>security holders.  This instruction is inapplicable to convertible</t>
  </si>
  <si>
    <t xml:space="preserve">of officers and directors included in such list of 10 security </t>
  </si>
  <si>
    <t>securities or to any securities substantially all of which are out-</t>
  </si>
  <si>
    <t>holders.</t>
  </si>
  <si>
    <t>standing in the hands of the general public where the options,</t>
  </si>
  <si>
    <t xml:space="preserve">   2.  If any security other than stock carries voting rights, </t>
  </si>
  <si>
    <t>warrants, or rights were issued on a prorata basis.</t>
  </si>
  <si>
    <t>12.  If a nuclear power generating plant, briefly explain by footnote (a)</t>
  </si>
  <si>
    <t xml:space="preserve">  internal combustion plants of 10,000 Kw or more, and nuclear plants.</t>
  </si>
  <si>
    <t>7.  Quantities of fuel burned (line 37) and average cost per</t>
  </si>
  <si>
    <t xml:space="preserve">  10.  For IC and GT plants, report Operating Expenses, Account Nos. 548 and 549</t>
  </si>
  <si>
    <t>accounting method for cost of power generated including any excess costs</t>
  </si>
  <si>
    <t xml:space="preserve">  3.  Indicate by a footnote any plant leased or operated as a joint facility.</t>
  </si>
  <si>
    <t>unit of fuel burned (line 40) must be consistent with charges</t>
  </si>
  <si>
    <t xml:space="preserve">  on line 24 "Electric Expenses," and Maintenance Account Nos. 553 and 554 on line</t>
  </si>
  <si>
    <t>attributed to research and development; (b) types of cost units used for the</t>
  </si>
  <si>
    <t xml:space="preserve">  4.  If net peak demand for 60 minutes is not available, give data which</t>
  </si>
  <si>
    <t>to expense accounts 501 and 547 (line 41) as shown on</t>
  </si>
  <si>
    <t>[Include in the description the date of loss, the date of Commission authorization to use Account 182.1 and period of amortization (mo, yr to mo, yr.).]</t>
  </si>
  <si>
    <t>associated with issues redeemed during the year.  Also, give in</t>
  </si>
  <si>
    <t xml:space="preserve">Commission authorization numbers and dates.  </t>
  </si>
  <si>
    <t>a footnote the date of the Commission's authorization of</t>
  </si>
  <si>
    <t>authorized by a regulatory commission but not yet issued</t>
  </si>
  <si>
    <t>Sales of Electricity by Rate Schedules</t>
  </si>
  <si>
    <t>304</t>
  </si>
  <si>
    <t>Sales for Resale</t>
  </si>
  <si>
    <t>310-311</t>
  </si>
  <si>
    <t>Electric Operation and Maintenance Expenses</t>
  </si>
  <si>
    <t>320-323</t>
  </si>
  <si>
    <t>Number of Electric Department Employees</t>
  </si>
  <si>
    <t>323</t>
  </si>
  <si>
    <t>Purchased Power</t>
  </si>
  <si>
    <t>326-327</t>
  </si>
  <si>
    <t>Advances from Associated Companies (Account 223)</t>
  </si>
  <si>
    <t>Other Long Term Debt (Account 224)</t>
  </si>
  <si>
    <t xml:space="preserve"> FERC FORM NO.1 (ED. 12-96) NYPSC Modified-96</t>
  </si>
  <si>
    <t xml:space="preserve">  1.  Give date of the latest closing of the stock book prior</t>
  </si>
  <si>
    <t xml:space="preserve">  2.  State the total number of votes cast</t>
  </si>
  <si>
    <t xml:space="preserve">  3.  Give the date and</t>
  </si>
  <si>
    <t>to end of year, and state the purpose of such closing:</t>
  </si>
  <si>
    <t>at the latest general meeting prior to</t>
  </si>
  <si>
    <t>place of such  meeting:</t>
  </si>
  <si>
    <t>end of year for election of directors of</t>
  </si>
  <si>
    <t>the respondent and number of such</t>
  </si>
  <si>
    <t>ELECTRIC OPERATION AND MAINTENANCE EXPENSES (Continued)</t>
  </si>
  <si>
    <t>If the amount for previous year is not derived from previously reported figures, explain in footnotes.</t>
  </si>
  <si>
    <t>C. Hydraulic Power Generation (Continued)</t>
  </si>
  <si>
    <t>3. DISTRIBUTION EXPENSES (Continued)</t>
  </si>
  <si>
    <t xml:space="preserve">   7. ADMINISTRATIVE AND GENERAL EXPENSES (Continued)</t>
  </si>
  <si>
    <t xml:space="preserve">                                               1. POWER PRODUCTION EXPENSES</t>
  </si>
  <si>
    <t>Maintenance</t>
  </si>
  <si>
    <t>(581) Load Dispatching</t>
  </si>
  <si>
    <t>(923) Outside Services Employed</t>
  </si>
  <si>
    <t xml:space="preserve">                                                 A. Steam Power Generation</t>
  </si>
  <si>
    <t>list of stockholders was not compiled within one year prior</t>
  </si>
  <si>
    <t>others to purchase securities of the respondent or any securities</t>
  </si>
  <si>
    <t xml:space="preserve">to the end of the year, or if since the previous compilation </t>
  </si>
  <si>
    <t>or other assets owned by the respondent, including prices,</t>
  </si>
  <si>
    <t>of a list of stockholders, some other class of security has</t>
  </si>
  <si>
    <t>expiration dates, and other material information relating to</t>
  </si>
  <si>
    <t xml:space="preserve">become vested with voting rights, then show such 10 </t>
  </si>
  <si>
    <t>exercise of the options, warrants, or rights.  Specify the amount</t>
  </si>
  <si>
    <t xml:space="preserve">security holders as of the close of the year.  Arrange the </t>
  </si>
  <si>
    <t>of such securities or assets so entitled to be purchased by any</t>
  </si>
  <si>
    <t xml:space="preserve">names of the security holders in the order of voting power, </t>
  </si>
  <si>
    <t>officer, director, associated company, or any of the ten largest</t>
  </si>
  <si>
    <t>commencing with the highest.  Show in column (a) the titles</t>
  </si>
  <si>
    <t xml:space="preserve">         Gross Additions to Nuclear Fuel</t>
  </si>
  <si>
    <t xml:space="preserve">         Gross Additions to Common Utility Plant</t>
  </si>
  <si>
    <t xml:space="preserve">         Gross Additions to Nonutility Plant</t>
  </si>
  <si>
    <t xml:space="preserve">Name of Respondent                                                                 </t>
  </si>
  <si>
    <t>(2)  [  ]  A  Resubmission</t>
  </si>
  <si>
    <t>Avg. Heat Cont. of Fuel Burned (Btu per lb. of coal per</t>
  </si>
  <si>
    <t xml:space="preserve">          gal. of oil, or per Mcf of gas)(Give unit if nuclear)</t>
  </si>
  <si>
    <t>Taxable Income Not Reported on Books</t>
  </si>
  <si>
    <t>Deductions Recorded on Books Not Deducted for Return</t>
  </si>
  <si>
    <t>Income Recorded on Books Not Included in Return</t>
  </si>
  <si>
    <t>Deductions on Return Not Charged Against Book Income</t>
  </si>
  <si>
    <t>Show Computation of Tax:</t>
  </si>
  <si>
    <t xml:space="preserve">  FERC FORM NO.1  (ED.  12-96)</t>
  </si>
  <si>
    <t>Page 261</t>
  </si>
  <si>
    <t>If applicable, see insert pages below:</t>
  </si>
  <si>
    <t xml:space="preserve">  FERC FORM NO.1  (ED.  12-88)</t>
  </si>
  <si>
    <t>Page 261-A</t>
  </si>
  <si>
    <t>Page 261-B</t>
  </si>
  <si>
    <t>TAXES ACCRUED, PREPAID AND CHARGED DURING YEAR</t>
  </si>
  <si>
    <t>TAXES ACCRUED, PREPAID AND CHARGED DURING YEAR (Continued)</t>
  </si>
  <si>
    <t>(930.1) General Advertising Expenses</t>
  </si>
  <si>
    <t>(505) Electric Expenses</t>
  </si>
  <si>
    <t>D. Other Power Generation</t>
  </si>
  <si>
    <t>(589) Rents</t>
  </si>
  <si>
    <t>(930.2) Miscellaneous General Expenses</t>
  </si>
  <si>
    <t>(506) Miscellaneous Steam Power Expenses</t>
  </si>
  <si>
    <t xml:space="preserve"> TOTAL Operation (Enter Total of lines 103 thru 113)</t>
  </si>
  <si>
    <t>(2) Life Insurance amount is the imputed value to the employee for the company paid premiums under a Group Term Life Insurance plan for coverage exceeding $50,000.</t>
  </si>
  <si>
    <t xml:space="preserve"> Note: Salaries and other compensation represent amounts allocated under the Public Utility Holding Companies Act rules and regulations as monitored by the Federal Energy Regulatory Commission.</t>
  </si>
  <si>
    <t>Officers' Compensation</t>
  </si>
  <si>
    <t>( c )</t>
  </si>
  <si>
    <t>( a )</t>
  </si>
  <si>
    <t>( b )</t>
  </si>
  <si>
    <t>( d )</t>
  </si>
  <si>
    <t>( e )</t>
  </si>
  <si>
    <t>( g )</t>
  </si>
  <si>
    <t>( h )(2)</t>
  </si>
  <si>
    <t>( i ) (3)</t>
  </si>
  <si>
    <t>( j )</t>
  </si>
  <si>
    <t>( f ) (1)</t>
  </si>
  <si>
    <t xml:space="preserve">     </t>
  </si>
  <si>
    <t>(3) Includes remuneration items such as imputed value of automobiles, financial planning, annual physical, health club, performance bonuses, and other miscellaneous payments</t>
  </si>
  <si>
    <t>(1)  [ x ]  An Original</t>
  </si>
  <si>
    <t>11. N/A</t>
  </si>
  <si>
    <t xml:space="preserve">10. None </t>
  </si>
  <si>
    <t xml:space="preserve">  7. None </t>
  </si>
  <si>
    <t xml:space="preserve">  5. None </t>
  </si>
  <si>
    <t xml:space="preserve">  3. None </t>
  </si>
  <si>
    <t xml:space="preserve">  2. None</t>
  </si>
  <si>
    <t xml:space="preserve">  1. None </t>
  </si>
  <si>
    <t>1.  Explain in a footnote any important adjustments during year.</t>
  </si>
  <si>
    <t xml:space="preserve">2.  Explain in a footnote any difference between the amount for book cost of plant retired, line 11, column (c), and that reported for </t>
  </si>
  <si>
    <t xml:space="preserve">      electric plant in service, pages 204-207, column (d), excluding retirements of non-depreciable property.</t>
  </si>
  <si>
    <t>common utility plant classification and reference to order of</t>
  </si>
  <si>
    <t>NOT APPLICABLE</t>
  </si>
  <si>
    <t>Other Interest Expense (Account 431)</t>
  </si>
  <si>
    <t xml:space="preserve">REGULATORY COMMISSION EXPENSES FOR ELECTRIC AND GAS </t>
  </si>
  <si>
    <t>REGULATORY COMMISSION EXPENSES FOR ELECTRIC AND GAS (Continued)</t>
  </si>
  <si>
    <t xml:space="preserve">  1.  Report particulars (details) of regulatory commission expenses</t>
  </si>
  <si>
    <t>Accum. Prov. For Deprec. &amp; Amort.</t>
  </si>
  <si>
    <t>Pg 110, L 15 (d)  (-)</t>
  </si>
  <si>
    <t>Investment in Associated Companies</t>
  </si>
  <si>
    <t>Pg 110, L 16 (d)</t>
  </si>
  <si>
    <t>Pg 110, L 17 (d)</t>
  </si>
  <si>
    <t>Other Investments</t>
  </si>
  <si>
    <t>Pg 110, L 20 (d)</t>
  </si>
  <si>
    <t>Other Special Funds</t>
  </si>
  <si>
    <t xml:space="preserve">   Total Other Property and Investments</t>
  </si>
  <si>
    <t>Pg 110, L 22 (d)</t>
  </si>
  <si>
    <t>Cash</t>
  </si>
  <si>
    <t>Pg 110, L 24 (d)</t>
  </si>
  <si>
    <t>Special Deposits</t>
  </si>
  <si>
    <t>Pg 110, L 25 (d)</t>
  </si>
  <si>
    <t>Working Funds</t>
  </si>
  <si>
    <t>Pg 110, L 26 (d)</t>
  </si>
  <si>
    <t>Temporary Cash Investments</t>
  </si>
  <si>
    <t>Pg 110, L 27 (d)</t>
  </si>
  <si>
    <t>Notes Receivable</t>
  </si>
  <si>
    <t>Pg 110, L 28 (d)</t>
  </si>
  <si>
    <t>Accounts Receivable</t>
  </si>
  <si>
    <t>Pg 110, L 29, 30 (d)</t>
  </si>
  <si>
    <t>Other Experimental and General Research Expenses</t>
  </si>
  <si>
    <t>Publishing and Distributing Information and Reports to Stockholders; Trustee, Registrar, and Transfer</t>
  </si>
  <si>
    <t>Agent Fees and Expenses, and Other Expenses of Servicing Outstanding Securities of the Respondent</t>
  </si>
  <si>
    <t>Other Expenses (List items of $5,000 or more in this column showing the (1) purpose, (2) recipient</t>
  </si>
  <si>
    <t>and (3) amount of such items. Group amounts of less than $5,000 by classes if the number of items so</t>
  </si>
  <si>
    <t>grouped is shown).</t>
  </si>
  <si>
    <t>FERC FORM NO.1 (ED. 12-94) NYPSC Modified-96</t>
  </si>
  <si>
    <t>Page 335</t>
  </si>
  <si>
    <t>Page 335-A</t>
  </si>
  <si>
    <t xml:space="preserve">  Roads and Trails, in column (l) with appropriate footnote, and</t>
  </si>
  <si>
    <t xml:space="preserve">          other than 60 cycle, 3 phase, indicate such other</t>
  </si>
  <si>
    <t xml:space="preserve">  2.  Provide separate subheadings for overhead and</t>
  </si>
  <si>
    <t xml:space="preserve">   Reservoirs, Dams, and Waterways</t>
  </si>
  <si>
    <t xml:space="preserve">   Equipment Costs</t>
  </si>
  <si>
    <t xml:space="preserve">   Roads, Railroads and Bridges</t>
  </si>
  <si>
    <t xml:space="preserve">     Total Cost (Enter Total of lines 14 thru 18)</t>
  </si>
  <si>
    <t xml:space="preserve">     Cost per KW of Installed Capacity (Line 5)</t>
  </si>
  <si>
    <t>Production Expenses:</t>
  </si>
  <si>
    <t xml:space="preserve">   Operation Supervision and Engineering</t>
  </si>
  <si>
    <t xml:space="preserve">   Water for Power</t>
  </si>
  <si>
    <t xml:space="preserve">   Hydraulic Expenses</t>
  </si>
  <si>
    <t xml:space="preserve">   Electric Expenses</t>
  </si>
  <si>
    <t xml:space="preserve">   Misc. Hydraulic Power Generation Expenses</t>
  </si>
  <si>
    <t xml:space="preserve">   Rents</t>
  </si>
  <si>
    <t xml:space="preserve">   Maintenance Supervision and Engineering</t>
  </si>
  <si>
    <t xml:space="preserve">   Maintenance of Structures</t>
  </si>
  <si>
    <t xml:space="preserve">      such as all non-firm service regardless of the length of the contract and service from designated units of less</t>
  </si>
  <si>
    <t xml:space="preserve">balancing of debits and credits for energy, capacity, etc.) and any settlements for imbalanced exchanges on this </t>
  </si>
  <si>
    <t xml:space="preserve">      than one year.  Describe the nature of the service in a footnote.</t>
  </si>
  <si>
    <t>schedule.  Power exchanges must be reported on the Purchased Power schedule (pages 326-327).</t>
  </si>
  <si>
    <t xml:space="preserve">      AD - for out-of-period adjustment.  Use this code for any accounting adjustments or "true-ups" for service provided in prior</t>
  </si>
  <si>
    <t xml:space="preserve">      reporting years.  Provide an explanation in a footnote for each adjustment.</t>
  </si>
  <si>
    <t xml:space="preserve">    Proceeds from Disposal of Noncurrent Assets (d)</t>
  </si>
  <si>
    <t>FERC  FORM  NO.1  (ED.   12-89)</t>
  </si>
  <si>
    <t>Next Page is 216</t>
  </si>
  <si>
    <t>Page   214</t>
  </si>
  <si>
    <t xml:space="preserve">Name of  Respondent                                                      </t>
  </si>
  <si>
    <t xml:space="preserve">(2)  [  ]  A Resubmission  </t>
  </si>
  <si>
    <t>CONSTRUCTION WORK IN PROGRESS-ELECTRIC AND GAS (Account 107)</t>
  </si>
  <si>
    <t>1. Report below descriptions and balances at end of the year for each projects in process, of construction (107).</t>
  </si>
  <si>
    <t xml:space="preserve">     for Electric, Gas and Common, respectively.</t>
  </si>
  <si>
    <t>2. Show items relating to "research, development, and demonstration" projects last, under a caption Research, Development, and</t>
  </si>
  <si>
    <t xml:space="preserve">     Demonstration (see Account 107 of the Uniform System of Accounts).</t>
  </si>
  <si>
    <t>3. Minor projects (5% of the Balance End of the Year for Account 107 or $100,000, whichever is less) may be grouped.</t>
  </si>
  <si>
    <t>Construction Work in</t>
  </si>
  <si>
    <t xml:space="preserve"> Description of Each Project for Electric, Gas and Common, respectively</t>
  </si>
  <si>
    <t>Progress-Electric/Gas (Account 107)</t>
  </si>
  <si>
    <t xml:space="preserve">                                                                    (a)</t>
  </si>
  <si>
    <t>From Insert Page</t>
  </si>
  <si>
    <t>Subtotal</t>
  </si>
  <si>
    <t>FERC FORM NO.1 (ED. 12- 87) NYPSC Modified-96</t>
  </si>
  <si>
    <t>Page 216</t>
  </si>
  <si>
    <t>If applicable, see insert page below</t>
  </si>
  <si>
    <t>Page 216-A</t>
  </si>
  <si>
    <t>Page 216-B</t>
  </si>
  <si>
    <t>Page 216-C</t>
  </si>
  <si>
    <t>Page 216-D</t>
  </si>
  <si>
    <t>September</t>
  </si>
  <si>
    <t>October</t>
  </si>
  <si>
    <t>November</t>
  </si>
  <si>
    <t xml:space="preserve">  Preferred Stock</t>
  </si>
  <si>
    <t>Pg 121, L 62+74 (b)</t>
  </si>
  <si>
    <t xml:space="preserve">  Short-Term Debt</t>
  </si>
  <si>
    <t>Average Cost of Fuel per Unit, as Delivered</t>
  </si>
  <si>
    <t xml:space="preserve">          f. o. b. Plant During Year</t>
  </si>
  <si>
    <t>Average Cost of Fuel per Unit Burned</t>
  </si>
  <si>
    <t>2.  On page 218 furnish information concerning construction overheads, for electric, gas and common operations respectively.</t>
  </si>
  <si>
    <t>3.  A respondent should not report "none" to this page if no overhead apportionments are made, but rather should explain on page 218,</t>
  </si>
  <si>
    <t xml:space="preserve">      the accounting procedures employed and the amounts of engineering, supervision and administrative costs, etc., which are directly</t>
  </si>
  <si>
    <t xml:space="preserve">      charged to construction, for electric, gas and common operations respectively.</t>
  </si>
  <si>
    <t>4.  Enter on this page engineering, supervision, administrative, and allowance for funds used during construction, etc., which are first</t>
  </si>
  <si>
    <t xml:space="preserve">      assigned to a blanket work order and then prorated to construction jobs for electric, gas and common operations respectively.</t>
  </si>
  <si>
    <t>Total Amount Charged</t>
  </si>
  <si>
    <t xml:space="preserve">                                                               Description of Overhead</t>
  </si>
  <si>
    <t>for the Year</t>
  </si>
  <si>
    <t xml:space="preserve">                                                                                    (a)</t>
  </si>
  <si>
    <t>FERC FORM NO. 1  (ED.  12-89) NYPSC Modified-96</t>
  </si>
  <si>
    <t>Page 217</t>
  </si>
  <si>
    <t>GENERAL DESCRIPTION OF CONSTRUCTION OVERHEAD PROCEDURE</t>
  </si>
  <si>
    <t>and extent of work, etc. the  overhead charges are intended</t>
  </si>
  <si>
    <t>(904) Uncollectible Accounts</t>
  </si>
  <si>
    <t>on line 3, and show the number of such special construction employees in a footnote.</t>
  </si>
  <si>
    <t>(Less) (522) Steam Transferred-Cr.</t>
  </si>
  <si>
    <t>TOTAL Power Production Expenses (Enter total of lines 21, 41, 59, 74, and 79)</t>
  </si>
  <si>
    <t>(905) Miscellaneous Customer Accounts Expenses</t>
  </si>
  <si>
    <t xml:space="preserve">3.  The number of employees assignable to the electric department from joint functions of combination utilities may be </t>
  </si>
  <si>
    <t>(523) Electric Expenses</t>
  </si>
  <si>
    <t>2. TRANSMISSION EXPENSES</t>
  </si>
  <si>
    <t>Total Installed Capacity (Maximum Generator Name</t>
  </si>
  <si>
    <t xml:space="preserve">          Plate Ratings in MW)</t>
  </si>
  <si>
    <t>Net Peak Demand on Plant - MW (60 minutes)</t>
  </si>
  <si>
    <t>Plant Hours Connected to Load</t>
  </si>
  <si>
    <t>Net Continuous Plant Capability (Megawatts)</t>
  </si>
  <si>
    <t>When Not Limited by Condenser Water</t>
  </si>
  <si>
    <t>When Limited by Condenser Water</t>
  </si>
  <si>
    <t>Average Number of Employees</t>
  </si>
  <si>
    <t>Net Generation, Exclusive of Plant Use - KWh</t>
  </si>
  <si>
    <t>Cost of Plant: Land and Land Rights</t>
  </si>
  <si>
    <t>Structures and Improvements</t>
  </si>
  <si>
    <t>Equipment Costs</t>
  </si>
  <si>
    <t xml:space="preserve">  Total Cost</t>
  </si>
  <si>
    <t>Cost per KW of Installed Capacity (Line 5)</t>
  </si>
  <si>
    <t>Production Expenses: Oper. Supr. &amp; Engr.</t>
  </si>
  <si>
    <t>Coolants and Water (Nuclear Plants Only)</t>
  </si>
  <si>
    <t>Steam Expenses</t>
  </si>
  <si>
    <t>Steam From Other Sources</t>
  </si>
  <si>
    <t>Summary of Utility Plant and Accumulated Provision for</t>
  </si>
  <si>
    <t xml:space="preserve">       Amort. of Utility Plant Acq. Adj. (406)</t>
  </si>
  <si>
    <t xml:space="preserve">       Amort. of Property Losses, Unrecovered Plant and</t>
  </si>
  <si>
    <t xml:space="preserve">           Regulatory Study Costs (407)</t>
  </si>
  <si>
    <t xml:space="preserve">     Expenses per Net KWh</t>
  </si>
  <si>
    <t>FERC FORM NO. 1 (ED. 12-89)</t>
  </si>
  <si>
    <t>Page 406</t>
  </si>
  <si>
    <t>Page 407</t>
  </si>
  <si>
    <t>Page 406-A</t>
  </si>
  <si>
    <t>Page 407-A</t>
  </si>
  <si>
    <t>PUMPED STORAGE GENERATING PLANT STATISTICS (Large Plants)</t>
  </si>
  <si>
    <t>PUMPED STORAGE GENERATING PLANT STATISTICS (Large Plants) (Continued)</t>
  </si>
  <si>
    <t xml:space="preserve">  1.  Large plants and pumped storage plants of 10,000 Kw or more</t>
  </si>
  <si>
    <t>4.  If a group of employees attends more than one</t>
  </si>
  <si>
    <t xml:space="preserve">  6.  Pumping energy (line 10) is that energy measured</t>
  </si>
  <si>
    <t>station or other source that individually provides more than</t>
  </si>
  <si>
    <t xml:space="preserve">  of installed capacity (name plate ratings).</t>
  </si>
  <si>
    <t>generating plant, report on line 8 the approximate average</t>
  </si>
  <si>
    <t xml:space="preserve">  as input to the plant for pumping purposes.</t>
  </si>
  <si>
    <t>10 percent of the total energy used for pumping, and</t>
  </si>
  <si>
    <t xml:space="preserve">          (3)  Sanitary waste disposal equipment</t>
  </si>
  <si>
    <t xml:space="preserve">  2.  Report the differences in cost of facilities installed for</t>
  </si>
  <si>
    <t xml:space="preserve">          (4)  Oil interceptors</t>
  </si>
  <si>
    <t xml:space="preserve">  environmental considerations over the cost of alternative</t>
  </si>
  <si>
    <t xml:space="preserve">          (5)  Sediment control facilities</t>
  </si>
  <si>
    <t xml:space="preserve">  facilities which would otherwise be used without environmental</t>
  </si>
  <si>
    <t xml:space="preserve">          (6)  Monitoring equipment</t>
  </si>
  <si>
    <t xml:space="preserve">  considerations.  Use the best engineering design achievable</t>
  </si>
  <si>
    <t xml:space="preserve">          (7)  Other.</t>
  </si>
  <si>
    <t xml:space="preserve">  to provide power to operate associated environmental protection</t>
  </si>
  <si>
    <t xml:space="preserve">          (2)  Fish and wildlife plants included in</t>
  </si>
  <si>
    <t xml:space="preserve">  facilities.  These costs may be estimations on a percentage of</t>
  </si>
  <si>
    <t xml:space="preserve">                 Accounts 330, 331, 332, and 335.</t>
  </si>
  <si>
    <t xml:space="preserve">  plant basis.  Explain such estimations in a footnote.</t>
  </si>
  <si>
    <t xml:space="preserve">          (3)  Parks and related facilities</t>
  </si>
  <si>
    <t xml:space="preserve">  4.  Report all costs under the major classifications provided</t>
  </si>
  <si>
    <t>ACCUMULATED DEFERRED INVESTMENT TAX CREDITS (Account 255) for Electric, Gas, Common, and non-utility respectively (Continued)</t>
  </si>
  <si>
    <t>Report below information applicable to Account 255.  Where appropriate, segregate the balances and transactions</t>
  </si>
  <si>
    <t>Footnotes</t>
  </si>
  <si>
    <t>Page 107-A</t>
  </si>
  <si>
    <t>IMPORTANT CHANGES DURING THE YEAR</t>
  </si>
  <si>
    <t xml:space="preserve">  </t>
  </si>
  <si>
    <t>FERC FORM NO.1 (ED. 12-96) NYPSC Modified-96</t>
  </si>
  <si>
    <t>Page 108</t>
  </si>
  <si>
    <t>(583) Overhead Line Expenses</t>
  </si>
  <si>
    <t>(925) Injuries and Damages</t>
  </si>
  <si>
    <t>(500) Operation Supervision and Engineering</t>
  </si>
  <si>
    <t xml:space="preserve">(543) </t>
  </si>
  <si>
    <t>Maintenance of Reservoirs, Dams, and Waterways</t>
  </si>
  <si>
    <t>(584) Underground Line Expenses</t>
  </si>
  <si>
    <t>(926) Employee Pensions and Benefits</t>
  </si>
  <si>
    <t>(501) Fuel</t>
  </si>
  <si>
    <t xml:space="preserve">(544) </t>
  </si>
  <si>
    <t>Operating Expenses</t>
  </si>
  <si>
    <t xml:space="preserve">       Operation Expenses (401)</t>
  </si>
  <si>
    <t xml:space="preserve">       Maintenance Expenses (402)</t>
  </si>
  <si>
    <t xml:space="preserve">       Depreciation Expense (403)</t>
  </si>
  <si>
    <t>a footnote.</t>
  </si>
  <si>
    <t>for each issuance, then the amount of premium (in parentheses)</t>
  </si>
  <si>
    <t>Other Accounts Receivable (143)</t>
  </si>
  <si>
    <t xml:space="preserve">   31</t>
  </si>
  <si>
    <t>(Less) Accum. Prov. for Uncollectible Acct.-Credit (144)</t>
  </si>
  <si>
    <t xml:space="preserve">   32</t>
  </si>
  <si>
    <t>Notes Receivable from Associated Companies (145)</t>
  </si>
  <si>
    <t xml:space="preserve">   33</t>
  </si>
  <si>
    <t>Accounts Receivable from Assoc. Companies (146)</t>
  </si>
  <si>
    <t xml:space="preserve">   34</t>
  </si>
  <si>
    <t>Fuel Stock (151)</t>
  </si>
  <si>
    <t xml:space="preserve">   35</t>
  </si>
  <si>
    <t>Fuel Stock Expenses Undistributed (152)</t>
  </si>
  <si>
    <t xml:space="preserve">   36</t>
  </si>
  <si>
    <t>Residuals (Elec) and Extracted Products (153)</t>
  </si>
  <si>
    <t>3.  Minor items (5% of the Balance at End of Year for Account 254 or amounts less than</t>
  </si>
  <si>
    <t xml:space="preserve">outstanding at end of year, describe such securities in </t>
  </si>
  <si>
    <t xml:space="preserve">  conventional hydro plants and pumped storage plants of</t>
  </si>
  <si>
    <t xml:space="preserve">     joint facility, and give a concise statement of the facts in a footnote.</t>
  </si>
  <si>
    <t xml:space="preserve">  For nuclear, see instruction 11, page 403.</t>
  </si>
  <si>
    <t>separate plant.  However, if the exhaust heat from the gas turbine</t>
  </si>
  <si>
    <t xml:space="preserve">  less than 10,000 Kw installed capacity (name plate rating).</t>
  </si>
  <si>
    <t xml:space="preserve">     If licensed project, give project number in footnote.</t>
  </si>
  <si>
    <t>GENERAL INFORMATION</t>
  </si>
  <si>
    <t>and 224, Other Long-Term Debt.</t>
  </si>
  <si>
    <t>respect to the amount of bonds or other long-term debt</t>
  </si>
  <si>
    <t xml:space="preserve">tion debited to Account 428, Amortization of Debt </t>
  </si>
  <si>
    <t xml:space="preserve">which have been nominally issued and are nominally  </t>
  </si>
  <si>
    <t>originally issued.</t>
  </si>
  <si>
    <t xml:space="preserve">Discount and Expense, or credited to Account 429, </t>
  </si>
  <si>
    <t xml:space="preserve">All accounting terms and phrases used in this form are to be interpreted in accordance with the </t>
  </si>
  <si>
    <t xml:space="preserve">The completed original of this report form, properly filled out, shall be filed with the Public Service </t>
  </si>
  <si>
    <t xml:space="preserve">All utility companies upon which this report form is served are required by statute to complete and to file </t>
  </si>
  <si>
    <t xml:space="preserve">If the report is made for a period other than the calendar year, the period covered must be clearly </t>
  </si>
  <si>
    <t>operations cease during the year because of the disposition of property the balance sheet and supporting</t>
  </si>
  <si>
    <t>schedules should consist of balances and items immediately prior to transfer (for accounting purposes).</t>
  </si>
  <si>
    <t xml:space="preserve">If the books are not closed as of that date, the data in the report should nevertheless be complete and the </t>
  </si>
  <si>
    <t>6.  Report construction work in progress relating to</t>
  </si>
  <si>
    <t>environmental facilities at line 9.</t>
  </si>
  <si>
    <t>Classification of Cost</t>
  </si>
  <si>
    <t>at End</t>
  </si>
  <si>
    <t>Actual</t>
  </si>
  <si>
    <t xml:space="preserve">  Air Pollution Control Facilities</t>
  </si>
  <si>
    <t xml:space="preserve">  Water Pollution Control Facilities</t>
  </si>
  <si>
    <t xml:space="preserve">  Solid Waste Disposal Costs</t>
  </si>
  <si>
    <t xml:space="preserve">  Noise Abatement Equipment</t>
  </si>
  <si>
    <t xml:space="preserve">  Esthetic Costs</t>
  </si>
  <si>
    <t xml:space="preserve">  Additional Plant Capacity</t>
  </si>
  <si>
    <t>replacement power purchased on the average system</t>
  </si>
  <si>
    <t xml:space="preserve">  the basis or method used.</t>
  </si>
  <si>
    <t>specify in column (f) the actual costs that are included</t>
  </si>
  <si>
    <t xml:space="preserve">      engineering fees and management or supervision fees capitalized should be shown as separate items.</t>
  </si>
  <si>
    <t xml:space="preserve">     10.  Describe any materially important transactions of the respondent, not disclosed elsewhere in this report, in which an officer, director, security holder reported on page 6, voting trustee, associated company or known associate of such persons was a party or in which such person had a material interest.</t>
  </si>
  <si>
    <t xml:space="preserve">          (2)  Changes necessary to accommodate use of</t>
  </si>
  <si>
    <t>in column (e).</t>
  </si>
  <si>
    <t xml:space="preserve">                 environmentally clean fuels such as low ash</t>
  </si>
  <si>
    <t xml:space="preserve">  Estimate the cost of facilities when the original cost is not</t>
  </si>
  <si>
    <t xml:space="preserve">          (3)  Underground lines</t>
  </si>
  <si>
    <t xml:space="preserve">  available or facilities are jointly owned with another utility,</t>
  </si>
  <si>
    <t xml:space="preserve">          (4)  Landscaping</t>
  </si>
  <si>
    <t xml:space="preserve">  provided the respondent explains the basis of such estimations.</t>
  </si>
  <si>
    <t xml:space="preserve">     Examples of these costs would include a portion of the costs</t>
  </si>
  <si>
    <t xml:space="preserve">     F.  Additional plant capacity necessary due to</t>
  </si>
  <si>
    <t xml:space="preserve">  of tall smokestacks, underground lines, and landscaped</t>
  </si>
  <si>
    <t xml:space="preserve">          restricted output from existing facilities, or</t>
  </si>
  <si>
    <t xml:space="preserve">  substations.  Explain such costs in a footnote.</t>
  </si>
  <si>
    <t xml:space="preserve">          addition of pollution control facilities.</t>
  </si>
  <si>
    <t xml:space="preserve">  3.  In the cost of facilities reported on this page, include</t>
  </si>
  <si>
    <t xml:space="preserve">     G.  Miscellaneous:</t>
  </si>
  <si>
    <t xml:space="preserve">  an estimated portion of the cost of plant that is or will be used</t>
  </si>
  <si>
    <t xml:space="preserve">          (1)  Preparation of environmental reports</t>
  </si>
  <si>
    <t xml:space="preserve">                                                    Section B. Balances at End of Year According to Functional Classifications</t>
  </si>
  <si>
    <t>Steam Production</t>
  </si>
  <si>
    <t>Nuclear Production</t>
  </si>
  <si>
    <t>Hydraulic Production - Conventional</t>
  </si>
  <si>
    <t>Hydraulic Production - Pumped Storage</t>
  </si>
  <si>
    <t>Other Production</t>
  </si>
  <si>
    <t>Transmission</t>
  </si>
  <si>
    <t>Distribution</t>
  </si>
  <si>
    <t>General</t>
  </si>
  <si>
    <t xml:space="preserve">   TOTAL (Enter Total of lines 18 thru 25)</t>
  </si>
  <si>
    <t>FERC FORM NO.   (ED. 12-88)</t>
  </si>
  <si>
    <t>Next Page is 221</t>
  </si>
  <si>
    <t>Page 219</t>
  </si>
  <si>
    <t>FOOTNOTES</t>
  </si>
  <si>
    <t xml:space="preserve">  This Report Is:</t>
  </si>
  <si>
    <t xml:space="preserve">  Date of Report</t>
  </si>
  <si>
    <t xml:space="preserve">  (2)  [  ] A Resubmission</t>
  </si>
  <si>
    <t>NONUTILITY PROPERTY (Account 121)</t>
  </si>
  <si>
    <t>commitment for service is less than one year.</t>
  </si>
  <si>
    <t>If composite depreciation accounting is used, report available information called for in columns (b) through (g) on this basis.</t>
  </si>
  <si>
    <t>If provisions for depreciation were made during the year in addition to depreciation provided by application of reported rates, state</t>
  </si>
  <si>
    <t>at the bottom of section C the amounts and nature of the provisions and the plant items to which related.</t>
  </si>
  <si>
    <t xml:space="preserve">cast on that date if a meeting were then in order.  If any </t>
  </si>
  <si>
    <t>privileges in the election of directors, trustees or managers, or</t>
  </si>
  <si>
    <t xml:space="preserve">such holder held in trust, give in a footnote the known </t>
  </si>
  <si>
    <t>4.  Where Accounts 189, Unamortized Loss on Reacquired Debt, and 257, Unamortized Gain on Reacquired Debt, are not used, give an explanation, providing the rate treatment given these items.  See General Instruction 17 of the Uniform System of Accounts.</t>
  </si>
  <si>
    <t>2.  Furnish particulars (details) as to any significant contingent assets or liabilities existing at end of year, including a brief explanation of any action initiated by the Internal Revenue Service involving possible assessment of additional income taxes of material amount, or of a claim for refund of income taxes of a material amount initiated by the utility. Give also a brief explanation of any dividends in arrears on cumulative preferred stock.</t>
  </si>
  <si>
    <t>5.  Give a concise explanation of any retained earnings restrictions and state the amount of retained earnings affected by such restrictions.</t>
  </si>
  <si>
    <t>Gas R&amp;D</t>
  </si>
  <si>
    <t>R&amp;D Performed Externally</t>
  </si>
  <si>
    <t>(Accounts 202 and 205, 203 and 206, 207, 212)</t>
  </si>
  <si>
    <t xml:space="preserve">applying to each class and series of capital stock.                     </t>
  </si>
  <si>
    <t xml:space="preserve">                      Name of Account and Description of Item</t>
  </si>
  <si>
    <t>Number of Shares</t>
  </si>
  <si>
    <t xml:space="preserve">                                                    (a)</t>
  </si>
  <si>
    <t>Common Stock Subscribed (Account 202)</t>
  </si>
  <si>
    <t>Pretax Coverage of Interest Expense</t>
  </si>
  <si>
    <t>Com. Stock Dividends as a % of Earnings</t>
  </si>
  <si>
    <t>Return on Common Equity</t>
  </si>
  <si>
    <t>Internal Cash Generated as a % of</t>
  </si>
  <si>
    <t xml:space="preserve">    Cash Outflows for Construction </t>
  </si>
  <si>
    <t>Earnings per Share</t>
  </si>
  <si>
    <t>Book Value per Share</t>
  </si>
  <si>
    <t xml:space="preserve">   (a) Donations Received from Stockholders (Account 208) - State amount and give brief explanation </t>
  </si>
  <si>
    <t xml:space="preserve">   (b) Reduction in Par or Stated Value of Capital Stock (Account 209) - State amount and give brief</t>
  </si>
  <si>
    <t xml:space="preserve">   (c) Gain on Resale or Cancellation of Reacquired Capital Stock (Account 210) - Report balance at</t>
  </si>
  <si>
    <t xml:space="preserve">   (d)  Miscellaneous Paid-In Capital (Account 211) - Classify amounts included in this account </t>
  </si>
  <si>
    <t xml:space="preserve">2.  If any change occurred during the year in the balance with respect to any class or series of stock, attach a </t>
  </si>
  <si>
    <t xml:space="preserve">       (1) previously devoted to public service (line 44), or (2) other nonutility property (line 45).</t>
  </si>
  <si>
    <t>Purchases, Sales,</t>
  </si>
  <si>
    <t>Transfers, etc.</t>
  </si>
  <si>
    <t>Minor Item Previously Devoted to Public Service</t>
  </si>
  <si>
    <t>Minor Items-Other Nonutility Property</t>
  </si>
  <si>
    <t xml:space="preserve">  TOTAL</t>
  </si>
  <si>
    <t>FERC FORM NO. 1  (ED.  12-95)</t>
  </si>
  <si>
    <t>Next Page is 224</t>
  </si>
  <si>
    <t>Page 221</t>
  </si>
  <si>
    <t>INVESTMENT IN SUBSIDIARY COMPANIES (Account 123.1)</t>
  </si>
  <si>
    <t>INVESTMENT IN SUBSIDIARY COMPANIES (Account 123.1) (Continued)</t>
  </si>
  <si>
    <t>if necessary, but do not truncate name or use acronyms.  Explain in a footnote any ownership interest in or affiliation with the transmission</t>
  </si>
  <si>
    <t>service provider.</t>
  </si>
  <si>
    <t xml:space="preserve">Provide in column (a) subheadings and classify transmission service purchased from other utilities as: "Delivered Power to Wheeler" or </t>
  </si>
  <si>
    <t>"Received Power from Wheeler."</t>
  </si>
  <si>
    <t>Report in columns (b) and (c) the total megawatthours received and delivered by the provider of the transmission service.</t>
  </si>
  <si>
    <t>In columns (d) through (g), report expenses as shown on bills or vouchers rendered to the respondent.  In column (d), provide demand</t>
  </si>
  <si>
    <t>charges.  In column (e), provide energy charges related to the amount of energy transferred.  In column (f), provide the total of all other</t>
  </si>
  <si>
    <t>charges on bills or vouchers rendered to the respondent, including any out of period adjustments.  Explain in a footnote all components</t>
  </si>
  <si>
    <t>of the amount shown in column (f).  Report in column (g) the total charge shown on bills rendered to the respondent.  If no monetary</t>
  </si>
  <si>
    <t>Miscellaneous</t>
  </si>
  <si>
    <t>Maintenance of Electric Plant</t>
  </si>
  <si>
    <t>(585) Street Lighting and Signal System Expenses</t>
  </si>
  <si>
    <t>Minor items (5% of the Balance of End of Year for Account 253 or amounts less than $10,000, whichever is greater) may be grouped by classes.</t>
  </si>
  <si>
    <t xml:space="preserve">  1.  Report the information called for below concerning the respondent's accounting for deferred income taxes relating to amortizable property</t>
  </si>
  <si>
    <t>votes cast by proxy.</t>
  </si>
  <si>
    <t>Total:</t>
  </si>
  <si>
    <t>By proxy:</t>
  </si>
  <si>
    <t>VOTING SECURITIES</t>
  </si>
  <si>
    <t>Number of votes as of (date):</t>
  </si>
  <si>
    <t>Name (Title) and Address of Security</t>
  </si>
  <si>
    <t>Common</t>
  </si>
  <si>
    <t>Preferred</t>
  </si>
  <si>
    <t>Holder</t>
  </si>
  <si>
    <t>Votes</t>
  </si>
  <si>
    <t xml:space="preserve"> (a)</t>
  </si>
  <si>
    <t xml:space="preserve">particulars of the trust (whether voting trust, etc.), </t>
  </si>
  <si>
    <t>briefly in a footnote.</t>
  </si>
  <si>
    <t>duration of trust, and principal holders of beneficiary</t>
  </si>
  <si>
    <t xml:space="preserve">   4.  Furnish particulars (details) concerning any options,</t>
  </si>
  <si>
    <t>E. Other Power Supply Expenses</t>
  </si>
  <si>
    <t>(518) Fuel</t>
  </si>
  <si>
    <t>(555)</t>
  </si>
  <si>
    <t>(901) Supervision</t>
  </si>
  <si>
    <t xml:space="preserve">1.  The data on number of employees should be reported for the payroll period ending nearest to October 31, or any payroll      </t>
  </si>
  <si>
    <t>(519) Coolants and Water</t>
  </si>
  <si>
    <t>(556)</t>
  </si>
  <si>
    <t>System Control and Load Dispatching</t>
  </si>
  <si>
    <t>(902) Meter Reading Expenses</t>
  </si>
  <si>
    <t>period ending 60 days before or after October 31.</t>
  </si>
  <si>
    <t>(520) Steam Expenses</t>
  </si>
  <si>
    <t>(557)</t>
  </si>
  <si>
    <t>Other Expenses</t>
  </si>
  <si>
    <t>(903) Customer Records and Collection Expenses</t>
  </si>
  <si>
    <t xml:space="preserve"> TOTAL Customer Accounts Expenses (Enter Total of lines 129 thru 133)</t>
  </si>
  <si>
    <t xml:space="preserve">determined by estimate, on the basis of employee equivalents. Show the estimated number of equivalent employees </t>
  </si>
  <si>
    <t>(524) Miscellaneous Nuclear Power Expenses</t>
  </si>
  <si>
    <t>5. CUSTOMER SERVICE AND INFORMATIONAL EXPENSES</t>
  </si>
  <si>
    <t>attributed to the electric department from joint functions.</t>
  </si>
  <si>
    <t>(525) Rents</t>
  </si>
  <si>
    <t>(560)</t>
  </si>
  <si>
    <t>designated units of less than one year.  Describe the nature of the service in a footnote for each adjustment.</t>
  </si>
  <si>
    <t xml:space="preserve">   Accessory Electric Equipment</t>
  </si>
  <si>
    <t xml:space="preserve">   Miscellaneous Powerplant Equipment</t>
  </si>
  <si>
    <t xml:space="preserve">     Total Cost (Enter Total of lines 13 thru 19)</t>
  </si>
  <si>
    <t xml:space="preserve">          3.  If design voltage differs from operating voltage,</t>
  </si>
  <si>
    <t xml:space="preserve">  transmission lines added or altered during the year.</t>
  </si>
  <si>
    <t>separately.  If actual costs of completed construction are not</t>
  </si>
  <si>
    <t xml:space="preserve">  ed.  Include costs of Clearing Land and Rights-of-Way, and</t>
  </si>
  <si>
    <t xml:space="preserve">          indicate such fact by footnote; also where line is</t>
  </si>
  <si>
    <t xml:space="preserve">  It is not necessary to report minor revisions of lines.</t>
  </si>
  <si>
    <t>ownership or lease, give name of co-owner or other party, explain</t>
  </si>
  <si>
    <t xml:space="preserve">Enter the name of the seller or other party in an exchange transaction in column (a).  Do not abbreviate or truncate </t>
  </si>
  <si>
    <t>AD - for out-of-period adjustment.  Use this code for any accounting adjustment or "true-ups" for service</t>
  </si>
  <si>
    <t>by the amount of losses incurred (or estimated) in making</t>
  </si>
  <si>
    <t xml:space="preserve">  each non-integrated system.</t>
  </si>
  <si>
    <t>the Non-Requirements Sales for Resale.</t>
  </si>
  <si>
    <t xml:space="preserve">  2. Report in column (b) the system's energy output for each</t>
  </si>
  <si>
    <t>4. Report in column (d) the system's monthly maximum megawatt</t>
  </si>
  <si>
    <t xml:space="preserve">  month such that the total on line 41 matches the total on line 20.</t>
  </si>
  <si>
    <t>load (60-minute integration) associated with the net energy for</t>
  </si>
  <si>
    <t xml:space="preserve">     TOTAL Reductions (Enter Total of Lines 7</t>
  </si>
  <si>
    <t xml:space="preserve">          and 8)</t>
  </si>
  <si>
    <t xml:space="preserve">            Number at End of Year (Lines 1 + 5 - 9)</t>
  </si>
  <si>
    <t xml:space="preserve">  In Stock</t>
  </si>
  <si>
    <t xml:space="preserve">  Locked Meters on Customers' Premises</t>
  </si>
  <si>
    <t xml:space="preserve">  Inactive Transformers on System</t>
  </si>
  <si>
    <t xml:space="preserve">  In Customers' Use</t>
  </si>
  <si>
    <t xml:space="preserve">  In Company's Use</t>
  </si>
  <si>
    <t xml:space="preserve">            TOTAL End of Year (Enter Total of lines</t>
  </si>
  <si>
    <t xml:space="preserve">                 11 to 15.  This line should equal line 10.)</t>
  </si>
  <si>
    <t>Page 429</t>
  </si>
  <si>
    <t>ENVIRONMENTAL PROTECTION FACILITIES</t>
  </si>
  <si>
    <t xml:space="preserve">tax accruals and show computation of such tax accruals.  Include in the reconciliation, as far as practicable, the </t>
  </si>
  <si>
    <t xml:space="preserve">same detail as furnished on Schedule M-1 of the tax return for the year.  Submit a reconciliation even though there </t>
  </si>
  <si>
    <t>is no taxable income for the year.  Indicate clearly the nature of each reconciling amount.</t>
  </si>
  <si>
    <t xml:space="preserve">LF - for long-term firm transmission service.  "Long-term" means one year or longer and "firm" means that service cannot be </t>
  </si>
  <si>
    <t xml:space="preserve">          Total Other Income Deductions</t>
  </si>
  <si>
    <t>TAXES-OTHER INCOME AND DEDUCTIONS</t>
  </si>
  <si>
    <t>Taxes Other than Income Taxes</t>
  </si>
  <si>
    <t>Pg 117, L 46 (c)</t>
  </si>
  <si>
    <t>Income Taxes</t>
  </si>
  <si>
    <t>Pg 117, L 47=&gt;49-50+51-52 (c)</t>
  </si>
  <si>
    <t xml:space="preserve">          Total Taxes-Other Income &amp; Deductions</t>
  </si>
  <si>
    <t xml:space="preserve">          Net Other Income and Deductions</t>
  </si>
  <si>
    <t>INTEREST CHARGES</t>
  </si>
  <si>
    <t>Interest on Long-term Debt</t>
  </si>
  <si>
    <t>Pg 117, L 56 (c)</t>
  </si>
  <si>
    <t>Amortization of Debt Discount and Expense</t>
  </si>
  <si>
    <t>Pg 117, L 57+58-60 (c)</t>
  </si>
  <si>
    <t>Amortization of Premium on Debt-Credit</t>
  </si>
  <si>
    <t>Pg 117, L 59 (c)</t>
  </si>
  <si>
    <t>Interest on Debt to Associated Company</t>
  </si>
  <si>
    <t>Pg 117, L 61 (c)</t>
  </si>
  <si>
    <t>Other Interest Expense</t>
  </si>
  <si>
    <t>Pg 117, L 62-63 (c)</t>
  </si>
  <si>
    <t xml:space="preserve">          Total Interest Charges</t>
  </si>
  <si>
    <t xml:space="preserve">               Income Before Extraordinary Items</t>
  </si>
  <si>
    <t>EXTRAORDINARY ITEMS</t>
  </si>
  <si>
    <t>Extraordinary Income</t>
  </si>
  <si>
    <t>Pg 117, L 67 (c)</t>
  </si>
  <si>
    <t>430)-For each associated company to which interest on</t>
  </si>
  <si>
    <t xml:space="preserve">     (a) Miscellaneous Amortization (Account 425)-Describe</t>
  </si>
  <si>
    <t>debt was incurred during the year, indicate the amount and</t>
  </si>
  <si>
    <t>(in MW)</t>
  </si>
  <si>
    <t>(60 Min.)</t>
  </si>
  <si>
    <t>Use</t>
  </si>
  <si>
    <t>Capacity</t>
  </si>
  <si>
    <t>Btu)</t>
  </si>
  <si>
    <t xml:space="preserve">Next Page is 422 </t>
  </si>
  <si>
    <t>Page 410</t>
  </si>
  <si>
    <t>Page 411</t>
  </si>
  <si>
    <t>Page 410-A</t>
  </si>
  <si>
    <t>Page 411-A</t>
  </si>
  <si>
    <t>TRANSMISSION LINE STATISTICS</t>
  </si>
  <si>
    <t>TRANSMISSION LINE STATISTICS (Continued)</t>
  </si>
  <si>
    <t xml:space="preserve">  1. Report information concerning transmission lines, cost of lines,</t>
  </si>
  <si>
    <t>operating revenue account in the sequence followed in</t>
  </si>
  <si>
    <t>number of billing periods during the year (12 if all billings</t>
  </si>
  <si>
    <t>"Electric Operating Revenues," pages 300-301. If the sales</t>
  </si>
  <si>
    <t>are made monthly).</t>
  </si>
  <si>
    <t>Substations</t>
  </si>
  <si>
    <t>426-427</t>
  </si>
  <si>
    <t>Electric Distribution Meters and Line Transformers</t>
  </si>
  <si>
    <t xml:space="preserve">dent's books of account.  Specify in each case whether lessor, </t>
  </si>
  <si>
    <t xml:space="preserve">  except those serving customers with energy for resale, may</t>
  </si>
  <si>
    <t>the individual stations in column (f).</t>
  </si>
  <si>
    <t>Other Utility Departments</t>
  </si>
  <si>
    <t>Operation and Maintenance</t>
  </si>
  <si>
    <t>Utility Plant</t>
  </si>
  <si>
    <t>Construction (By Utility Departments)</t>
  </si>
  <si>
    <t>Plant Removal (By Utility Departments)</t>
  </si>
  <si>
    <t xml:space="preserve">    Pollution Control Facilities  </t>
  </si>
  <si>
    <t xml:space="preserve">    Other</t>
  </si>
  <si>
    <t xml:space="preserve">    TOTAL Electric (Enter Total of lines 3 thru 7)</t>
  </si>
  <si>
    <t xml:space="preserve">  Gas</t>
  </si>
  <si>
    <t xml:space="preserve">    Pollution Control Facilities</t>
  </si>
  <si>
    <t xml:space="preserve">      (Other Overhead Construction Costs)</t>
  </si>
  <si>
    <t xml:space="preserve">         SUBTOTAL (Enter Total of lines 2 thru 5)</t>
  </si>
  <si>
    <t>Nuclear Fuel Materials and Assemblies</t>
  </si>
  <si>
    <t xml:space="preserve">       In Stock (120.2)</t>
  </si>
  <si>
    <t xml:space="preserve">       In Reactor (120.3)</t>
  </si>
  <si>
    <t xml:space="preserve">         SUBTOTAL (Enter Total of lines 8 thru 9)</t>
  </si>
  <si>
    <t xml:space="preserve">   4. Group requirements RQ sales together and report them starting at line number one.  After listing all RG sales, enter </t>
  </si>
  <si>
    <t>footnote any ownership interest or affiliation the respondent has with the purchaser.</t>
  </si>
  <si>
    <t>(2)  [  ]  A Resubmission</t>
  </si>
  <si>
    <t>SUMMARY OF UTILITY PLANT AND ACCUMULATED PROVISIONS</t>
  </si>
  <si>
    <t>SUMMARY OF UTILITY PLANT ACCUMULATED PROVISIONS</t>
  </si>
  <si>
    <t>FOR DEPRECIATION, AMORTIZATION AND DEPLETION</t>
  </si>
  <si>
    <t>Other (Specify)</t>
  </si>
  <si>
    <t>Electric</t>
  </si>
  <si>
    <t>Gas</t>
  </si>
  <si>
    <t>__________________</t>
  </si>
  <si>
    <t>In Service</t>
  </si>
  <si>
    <t xml:space="preserve">   Plant in Service (Classified)</t>
  </si>
  <si>
    <t xml:space="preserve">   Property Under Capital Leases</t>
  </si>
  <si>
    <t xml:space="preserve">  year for jointly-sponsored projects.  (Identify recipient regardless</t>
  </si>
  <si>
    <t xml:space="preserve">                    f.  Siting and heat rejection</t>
  </si>
  <si>
    <t xml:space="preserve">               (4) Research Support to Others (Classify)</t>
  </si>
  <si>
    <t>have been reported for certain pages.  Omit pages where the respondents are "none," "not applicable," or "NA".</t>
  </si>
  <si>
    <t>Title of Schedule</t>
  </si>
  <si>
    <t>Reference</t>
  </si>
  <si>
    <t>Date</t>
  </si>
  <si>
    <t>Remarks</t>
  </si>
  <si>
    <t>Page No.</t>
  </si>
  <si>
    <t>Revised</t>
  </si>
  <si>
    <t>(a)</t>
  </si>
  <si>
    <t>(b)</t>
  </si>
  <si>
    <t>(c)</t>
  </si>
  <si>
    <t>(d)</t>
  </si>
  <si>
    <t>General Corporate Information and</t>
  </si>
  <si>
    <t>Financial Statements</t>
  </si>
  <si>
    <t>101</t>
  </si>
  <si>
    <t>12-87</t>
  </si>
  <si>
    <t>Control over Respondent</t>
  </si>
  <si>
    <t>102</t>
  </si>
  <si>
    <t>12-96</t>
  </si>
  <si>
    <t>to cover,  (b) the general procedure for determining the</t>
  </si>
  <si>
    <t>provisions of Electric Plant Instructions 3(17) of the</t>
  </si>
  <si>
    <t xml:space="preserve">    Conversion, Enrichment, &amp; Fabrication (120.1)</t>
  </si>
  <si>
    <t xml:space="preserve">       Fabrication</t>
  </si>
  <si>
    <t xml:space="preserve">       Nuclear Materials</t>
  </si>
  <si>
    <t xml:space="preserve">       Allowance for Funds Used during Construction</t>
  </si>
  <si>
    <t xml:space="preserve">   41</t>
  </si>
  <si>
    <t>Allowances (158.1 and 158.2)</t>
  </si>
  <si>
    <t xml:space="preserve">   42</t>
  </si>
  <si>
    <t>(Less) Noncurrent Portion of Allowances</t>
  </si>
  <si>
    <t xml:space="preserve">   43</t>
  </si>
  <si>
    <t>Stores Expense Undistributed (163)</t>
  </si>
  <si>
    <t xml:space="preserve">   44</t>
  </si>
  <si>
    <t>Gas Stored Underground - Current (164.1)</t>
  </si>
  <si>
    <t xml:space="preserve">   45</t>
  </si>
  <si>
    <t xml:space="preserve">   46</t>
  </si>
  <si>
    <t>Prepayments (165)</t>
  </si>
  <si>
    <t xml:space="preserve">   47</t>
  </si>
  <si>
    <t>Advances for Gas (166-167)</t>
  </si>
  <si>
    <t xml:space="preserve">   48</t>
  </si>
  <si>
    <t>Interest and Dividends Receivable (171)</t>
  </si>
  <si>
    <t xml:space="preserve">   49</t>
  </si>
  <si>
    <t>Rents Receivable (172)</t>
  </si>
  <si>
    <t xml:space="preserve">   50</t>
  </si>
  <si>
    <t>Accrued Utility Revenues (173)</t>
  </si>
  <si>
    <t xml:space="preserve">   51</t>
  </si>
  <si>
    <t>Miscellaneous Current and Accrued Assets (174)</t>
  </si>
  <si>
    <t xml:space="preserve">   52</t>
  </si>
  <si>
    <t>FERC FORM NO.1 (ED. 12-94)</t>
  </si>
  <si>
    <t>Page 110</t>
  </si>
  <si>
    <t>COMPARATIVE BALANCE SHEET (ASSETS AND OTHER DEBITS) (Continued)</t>
  </si>
  <si>
    <t xml:space="preserve">   53</t>
  </si>
  <si>
    <t>DEFERRED DEBITS</t>
  </si>
  <si>
    <t xml:space="preserve">   54</t>
  </si>
  <si>
    <t>Unamortized Debt Expense (181)</t>
  </si>
  <si>
    <t>-</t>
  </si>
  <si>
    <t xml:space="preserve">   55</t>
  </si>
  <si>
    <t>Extraordinary Property Losses (182.1)</t>
  </si>
  <si>
    <t xml:space="preserve">   56</t>
  </si>
  <si>
    <t>Unrecovered Plant and Regulatory Study Costs (182.2)</t>
  </si>
  <si>
    <t xml:space="preserve">   57</t>
  </si>
  <si>
    <t>Other Regulatory Assets (182.3)</t>
  </si>
  <si>
    <t xml:space="preserve">   58</t>
  </si>
  <si>
    <t>Prelim. Survey and Investigation Charges (Electric) (183)</t>
  </si>
  <si>
    <t xml:space="preserve">   59</t>
  </si>
  <si>
    <t>Prelim. Survey and Investigation Charges (Gas) (183.1, 183.2)</t>
  </si>
  <si>
    <t xml:space="preserve">   60</t>
  </si>
  <si>
    <t>Clearing Accounts (184)</t>
  </si>
  <si>
    <t xml:space="preserve">   61</t>
  </si>
  <si>
    <t>Temporary Facilities (185)</t>
  </si>
  <si>
    <t xml:space="preserve">   62</t>
  </si>
  <si>
    <t>Miscellaneous Deferred Debits (186)</t>
  </si>
  <si>
    <t xml:space="preserve">   63</t>
  </si>
  <si>
    <t>Def. Losses from Disposition of Utility Plt. (187)</t>
  </si>
  <si>
    <t xml:space="preserve">   64</t>
  </si>
  <si>
    <t>Research, Devel. and Demonstration Expend. (188)</t>
  </si>
  <si>
    <t xml:space="preserve">   65</t>
  </si>
  <si>
    <t>Unamortized Loss on Reacquired Debt (189)</t>
  </si>
  <si>
    <t xml:space="preserve">   66</t>
  </si>
  <si>
    <t>Accumulated Deferred Income Taxes (190)</t>
  </si>
  <si>
    <t xml:space="preserve">   67</t>
  </si>
  <si>
    <t>Unrecovered Purchased Gas Costs (191)</t>
  </si>
  <si>
    <t xml:space="preserve">   68</t>
  </si>
  <si>
    <t xml:space="preserve">     12.  If the important changes during the year relating to the respondent company appearing in the annual report to stockholders are applicable in every respect and furnish the data required by instructions 1 to 11 above, such notes may be included on this page (Paper Copy Only).</t>
  </si>
  <si>
    <t>Liquefied Natural Gas Stored and Held for Processing(164.2-164.3)</t>
  </si>
  <si>
    <t xml:space="preserve">     TOTAL Assets and Other Debits (Enter Total of lines 10, 11, 12, 22,</t>
  </si>
  <si>
    <t>FERC FORM N0.1 (ED. 12-96)</t>
  </si>
  <si>
    <t>Page 122</t>
  </si>
  <si>
    <t>NOTES TO FINANCIAL STATEMENTS (Continued)</t>
  </si>
  <si>
    <t>Next Page is 200</t>
  </si>
  <si>
    <t>Page 123</t>
  </si>
  <si>
    <t xml:space="preserve">  (Mo., Day, Yr.)</t>
  </si>
  <si>
    <t>(Mo., Day, Yr.)</t>
  </si>
  <si>
    <t xml:space="preserve">   3.  If at any time during the year the property of respondent was held by a receiver or trustee, give (a) the name of the receiver or trustee, (b) the date such receiver or trustee took possession, (c) the authority by which the receivership or trusteeship was created, and (d) the date when possession by the receiver or trustee ceased.</t>
  </si>
  <si>
    <t xml:space="preserve">   4.  State the classes of utility and other services furnished by respondent during the year in each State in which the respondent operated.</t>
  </si>
  <si>
    <t xml:space="preserve">   5.  Have you engaged as the principal accountant to audit your financial statements an accountant who is not the principal accountant for your previous year's certified financial statements?</t>
  </si>
  <si>
    <t>Page 234</t>
  </si>
  <si>
    <t>Next Page 250</t>
  </si>
  <si>
    <t>Page 234-A</t>
  </si>
  <si>
    <t>CAPITAL STOCK (Accounts 201 and 204)</t>
  </si>
  <si>
    <t>CAPITAL STOCK (Accounts 201 and 204) (Continued)</t>
  </si>
  <si>
    <t>4.  The identification of each class of preferred stock should show the dividend rate and whether the dividends are cumulative</t>
  </si>
  <si>
    <t>21</t>
  </si>
  <si>
    <t>22</t>
  </si>
  <si>
    <t>23</t>
  </si>
  <si>
    <t>24</t>
  </si>
  <si>
    <t>25</t>
  </si>
  <si>
    <t>26</t>
  </si>
  <si>
    <t>27</t>
  </si>
  <si>
    <t>Report in column (h) the number of megawatts of billing demand that is specified in the firm transmission service contract.</t>
  </si>
  <si>
    <t>Transfers from Acct. 216.1, Unappropriated Undistributed Subsidiary Earnings</t>
  </si>
  <si>
    <t>Balance -- End of year (Total of lines 01, 09, 15, 16, 22, 29, 36 and 37)</t>
  </si>
  <si>
    <t>Page 118</t>
  </si>
  <si>
    <t>STATEMENT OF RETAINED EARNINGS  FOR THE YEAR (Continued)</t>
  </si>
  <si>
    <t xml:space="preserve">(a)  </t>
  </si>
  <si>
    <t xml:space="preserve"> TOTAL Administrative and General Expenses </t>
  </si>
  <si>
    <t>(510) Maintenance Supervision and Engineering</t>
  </si>
  <si>
    <t>(550)</t>
  </si>
  <si>
    <t>Rents</t>
  </si>
  <si>
    <t>(593) Maintenance of Overhead Lines</t>
  </si>
  <si>
    <t xml:space="preserve"> (Enter total of  lines 165 and 167)</t>
  </si>
  <si>
    <t>(511) Maintenance of Structures</t>
  </si>
  <si>
    <t>TOTAL Operation (Enter total of lines 62 thru 66)</t>
  </si>
  <si>
    <t>(594) Maintenance of Underground Lines</t>
  </si>
  <si>
    <t xml:space="preserve"> TOTAL Electric Operation and Maintenance Expenses </t>
  </si>
  <si>
    <t>(512) Maintenance of Boiler Plant</t>
  </si>
  <si>
    <t>(595) Maintenance of Line Transformers</t>
  </si>
  <si>
    <t xml:space="preserve">  Conversion, Premium on Capital Stock, and Installments</t>
  </si>
  <si>
    <t xml:space="preserve">  Received on Capital Stock</t>
  </si>
  <si>
    <t>252</t>
  </si>
  <si>
    <t>Other Paid In Capital</t>
  </si>
  <si>
    <t>253</t>
  </si>
  <si>
    <t>Discount on Capital Stock</t>
  </si>
  <si>
    <t>254</t>
  </si>
  <si>
    <t>transactions which gave rise to the reported amounts.</t>
  </si>
  <si>
    <t>Donations Received from Stockholders (Account 208)</t>
  </si>
  <si>
    <t>Reduction in Par or Stated Value of Common Stock (Account 209)</t>
  </si>
  <si>
    <t>Gain on Resale or Cancellation of Reacquired Capital Stock (Account 210)</t>
  </si>
  <si>
    <t>FERC FORM NO.1  (ED.  12-87) NYPSC Modified-96</t>
  </si>
  <si>
    <t>429</t>
  </si>
  <si>
    <t>Environmental Protection Facilities</t>
  </si>
  <si>
    <t>430</t>
  </si>
  <si>
    <t>Environmental Protection Expenses</t>
  </si>
  <si>
    <t>431</t>
  </si>
  <si>
    <t>Footnote Data</t>
  </si>
  <si>
    <t xml:space="preserve">attempt to buy emergency energy from third parties to maintain deliveries of LF service).  This category should not </t>
  </si>
  <si>
    <t xml:space="preserve">      supplier's system reaches its monthly peak.  Demand reported in columns (e) and (f) must be in megawatts.  Footnote</t>
  </si>
  <si>
    <t>Capitalization</t>
  </si>
  <si>
    <t>Cost Rate</t>
  </si>
  <si>
    <t>Title</t>
  </si>
  <si>
    <t>Ratio (Percent)</t>
  </si>
  <si>
    <t>Percentage</t>
  </si>
  <si>
    <t xml:space="preserve">(a) </t>
  </si>
  <si>
    <t>Average Short-Term Debt</t>
  </si>
  <si>
    <t>Short-Term Interest</t>
  </si>
  <si>
    <t>Preferred Stock</t>
  </si>
  <si>
    <t>Common Equity</t>
  </si>
  <si>
    <t>Total Capitalization</t>
  </si>
  <si>
    <t>Average Construction</t>
  </si>
  <si>
    <t>Work in Progress Balance</t>
  </si>
  <si>
    <t xml:space="preserve">2. Gross Rate for Borrowed Funds           </t>
  </si>
  <si>
    <t>=&gt;</t>
  </si>
  <si>
    <t>Exact legal name of reporting electric and/or gas utility</t>
  </si>
  <si>
    <t>(If name was changed during year, show also the previous name and date of change)</t>
  </si>
  <si>
    <t>(Address of principal business office at end of year)</t>
  </si>
  <si>
    <t>FOR THE</t>
  </si>
  <si>
    <t>TO THE</t>
  </si>
  <si>
    <t>Name, title, address and telephone number (including area code), of</t>
  </si>
  <si>
    <t>the person to contact concerning this report:</t>
  </si>
  <si>
    <t>Form 182-96</t>
  </si>
  <si>
    <t>Comment Sheet</t>
  </si>
  <si>
    <t xml:space="preserve">Please use this sheet to record any changes you made to this file.  If you altered this file in anyway, except by entering data, you must record those changes here.  You may also use this sheet to make any comments about this file or the joint cost file. </t>
  </si>
  <si>
    <t>Item</t>
  </si>
  <si>
    <t>Description</t>
  </si>
  <si>
    <t>Schedule</t>
  </si>
  <si>
    <t>Page</t>
  </si>
  <si>
    <t>Number</t>
  </si>
  <si>
    <t>Comments</t>
  </si>
  <si>
    <t xml:space="preserve"> </t>
  </si>
  <si>
    <t>GENERAL INSTRUCTIONS</t>
  </si>
  <si>
    <t xml:space="preserve">Uniform Systems of Accounts prescribed by this Commission.  Whenever the term respondent is used, it </t>
  </si>
  <si>
    <t>shall be understood to mean the reporting utility.</t>
  </si>
  <si>
    <t>stated on the front cover and elsewhere throughout the report where the period covered is shown.  When</t>
  </si>
  <si>
    <t>copies of any page will be furnished upon request.</t>
  </si>
  <si>
    <t>combinations of steam, hydro, internal combustion engine,</t>
  </si>
  <si>
    <t xml:space="preserve">  2.  If any plant is leased, operated under a license from the</t>
  </si>
  <si>
    <t xml:space="preserve">          4.  If a group of employees attends more than one</t>
  </si>
  <si>
    <t xml:space="preserve">  of Accounts.  Production Expenses do not include Purchased</t>
  </si>
  <si>
    <t>or gas turbine equipment.</t>
  </si>
  <si>
    <t xml:space="preserve">  Federal Energy Regulatory Commission, or operated as a</t>
  </si>
  <si>
    <t xml:space="preserve">          generating plant, report on line 11 the approximate average</t>
  </si>
  <si>
    <t xml:space="preserve">  Power, System Control and Load Dispatching, and Other</t>
  </si>
  <si>
    <t xml:space="preserve">  joint facility, indicate such facts in a footnote.  If licensed</t>
  </si>
  <si>
    <t xml:space="preserve">          number of employees assignable to each plant.</t>
  </si>
  <si>
    <t xml:space="preserve">  Expenses classified as "Other Power Supply Expenses."</t>
  </si>
  <si>
    <t xml:space="preserve">  project, give project number.</t>
  </si>
  <si>
    <t>Capital Stock Expense</t>
  </si>
  <si>
    <t>12-86</t>
  </si>
  <si>
    <t>Long-Term Debt</t>
  </si>
  <si>
    <t>256-257</t>
  </si>
  <si>
    <t>FERC FORM NO. 1 (ED. 12-96)   NYPSC MODIFIED-97</t>
  </si>
  <si>
    <t>Page 2</t>
  </si>
  <si>
    <t>LIST OF SCHEDULES (Continued)</t>
  </si>
  <si>
    <t>and Other Credits) (Continued)</t>
  </si>
  <si>
    <t>Reconciliation of Reported Net Income with Taxable Income</t>
  </si>
  <si>
    <t xml:space="preserve">  for Federal Income Taxes</t>
  </si>
  <si>
    <t>261</t>
  </si>
  <si>
    <t>Taxes Accrued, Prepaid and Charged During the Year</t>
  </si>
  <si>
    <t>262-263</t>
  </si>
  <si>
    <t>Accumulated Deferred Investment Tax Credits</t>
  </si>
  <si>
    <t>266-267</t>
  </si>
  <si>
    <t>Other Deferred Credits</t>
  </si>
  <si>
    <t>269</t>
  </si>
  <si>
    <t>Accumulated Deferred Income Taxes - Accelerated</t>
  </si>
  <si>
    <t xml:space="preserve">  Amortization</t>
  </si>
  <si>
    <t>272-273</t>
  </si>
  <si>
    <t>Accumulated Deferred Income Taxes - Other Property</t>
  </si>
  <si>
    <t>274-275</t>
  </si>
  <si>
    <t>Accumulated Deferred Income Taxes - Other</t>
  </si>
  <si>
    <t>276-277</t>
  </si>
  <si>
    <t>Other Regulatory Liabilities</t>
  </si>
  <si>
    <t>278</t>
  </si>
  <si>
    <t>Allowances Inventory</t>
  </si>
  <si>
    <t>19__</t>
  </si>
  <si>
    <t>Future Years</t>
  </si>
  <si>
    <t>Totals</t>
  </si>
  <si>
    <t>(Account 158.1)</t>
  </si>
  <si>
    <t>Amt.</t>
  </si>
  <si>
    <t>01</t>
  </si>
  <si>
    <t>Balance- Beginning of  Year</t>
  </si>
  <si>
    <t>02</t>
  </si>
  <si>
    <t>03</t>
  </si>
  <si>
    <t>Acquired During Year:</t>
  </si>
  <si>
    <t>04</t>
  </si>
  <si>
    <t xml:space="preserve">   Issued (Less Withheld Allow.)</t>
  </si>
  <si>
    <t>05</t>
  </si>
  <si>
    <t xml:space="preserve">   Returned by EPA</t>
  </si>
  <si>
    <t>06</t>
  </si>
  <si>
    <t>07</t>
  </si>
  <si>
    <t>Purchases/Transfers:</t>
  </si>
  <si>
    <t>08</t>
  </si>
  <si>
    <t>09</t>
  </si>
  <si>
    <t>Relinquished During Year:</t>
  </si>
  <si>
    <t xml:space="preserve">    Charges to Account 509</t>
  </si>
  <si>
    <t xml:space="preserve">    Other:</t>
  </si>
  <si>
    <t>Cost of Sales/Transfers:</t>
  </si>
  <si>
    <t>Balance-End of Year</t>
  </si>
  <si>
    <t>Sales:</t>
  </si>
  <si>
    <t>Net Sales Proceeds (Assoc. Co.)</t>
  </si>
  <si>
    <t>Net Sales Proceeds (Other)</t>
  </si>
  <si>
    <t>Gains</t>
  </si>
  <si>
    <t>Losses</t>
  </si>
  <si>
    <t>Allowances Withheld (Account158.2)</t>
  </si>
  <si>
    <t>Balance-Beginning of Year</t>
  </si>
  <si>
    <t>Add:  Withheld by EPA</t>
  </si>
  <si>
    <t>Include at Other (line 31) net cash outflow to acquire other companies.  Provide a reconciliation of assets acquired with liabilities assumed on pages 122-123.</t>
  </si>
  <si>
    <t xml:space="preserve">   Net (Increase) Decrease in Receivables</t>
  </si>
  <si>
    <t xml:space="preserve">   Net (Increase) Decrease in  Inventory</t>
  </si>
  <si>
    <t xml:space="preserve">   Net (Increase) Decrease in Allowances Held for Speculation</t>
  </si>
  <si>
    <t xml:space="preserve">   Net Increase (Decrease) in  Payables and Accrued Expenses</t>
  </si>
  <si>
    <t xml:space="preserve">   Other:</t>
  </si>
  <si>
    <t xml:space="preserve">   Net Cash Provided by (Used in) Investing Activities</t>
  </si>
  <si>
    <t xml:space="preserve">          (Total of lines 34 thru 55)</t>
  </si>
  <si>
    <t>Property Insurance Reserve</t>
  </si>
  <si>
    <t>Pg 112, L 25 (d)</t>
  </si>
  <si>
    <t>Injuries and Damage Reserve</t>
  </si>
  <si>
    <t>Pg 112, L 26 (d)</t>
  </si>
  <si>
    <t xml:space="preserve">   1.  Report below the names of all corporations, business trusts, and similar organizations, controlled directly or indirectly by the respondent at any time during the year.  If control ceased prior to the end of the year, give particulars (details) in a footnote.</t>
  </si>
  <si>
    <t xml:space="preserve">   3.  Indirect control is that which is exercised by the interposition of an intermediary which exercises direct control.</t>
  </si>
  <si>
    <t>4.  If any person reported in this schedule received remuneration directly or indirectly other than salary shown in column (e) list the amount in column (f) through (k) with the footnotes necessary to explain the essentials of the plan, the basis of determining the ultimate benefits receivable and the payments or provisions made during the year to each person reported herein.  If the word "none" correctly states the facts in regard to the entries for column (f) through (k), so state.</t>
  </si>
  <si>
    <t xml:space="preserve">      plant is removed from service.  If the respondent has a significant amount of plant retired at year end which has not been recorded and/or</t>
  </si>
  <si>
    <t xml:space="preserve">other than power exchanges during the year.  Do not report exchanges of electricity (i.e.., transactions involving a </t>
  </si>
  <si>
    <t>Communication Equipment</t>
  </si>
  <si>
    <t>(355)</t>
  </si>
  <si>
    <t>(356) Overhead Conductors and Devices</t>
  </si>
  <si>
    <t>(356)</t>
  </si>
  <si>
    <t>(364) Poles, Towers, and Fixtures</t>
  </si>
  <si>
    <t>(364)</t>
  </si>
  <si>
    <t>(365) Overhead Conductors and Devices</t>
  </si>
  <si>
    <t>(365)</t>
  </si>
  <si>
    <t>(366) Underground Conduit</t>
  </si>
  <si>
    <t>(366)</t>
  </si>
  <si>
    <t>(367) Underground Conductors and Devices</t>
  </si>
  <si>
    <t>(367)</t>
  </si>
  <si>
    <t>(368) Line Transformers</t>
  </si>
  <si>
    <t>(368)</t>
  </si>
  <si>
    <t>(369) Services</t>
  </si>
  <si>
    <t>(369)</t>
  </si>
  <si>
    <t>(370) Meters</t>
  </si>
  <si>
    <t>(370)</t>
  </si>
  <si>
    <t>(371) Installations on Customer Premises</t>
  </si>
  <si>
    <t>(371)</t>
  </si>
  <si>
    <t>(372) Leased Property on Customer Premises</t>
  </si>
  <si>
    <t>(372)</t>
  </si>
  <si>
    <t xml:space="preserve"> TOTAL Sales Expenses (Enter Total of lines 144 thru 147)</t>
  </si>
  <si>
    <t>(536) Water for Power</t>
  </si>
  <si>
    <t>(571)</t>
  </si>
  <si>
    <t>Maintenance of Overhead Lines</t>
  </si>
  <si>
    <t>7. ADMINISTRATIVE AND GENERAL EXPENSES</t>
  </si>
  <si>
    <t>In column (a) report each company or public authority that provided transmission service.  Provide the full name of the company; abbreviate</t>
  </si>
  <si>
    <t>regulations of governmental bodies.  Base the price of</t>
  </si>
  <si>
    <t xml:space="preserve">  that allocations and/or estimates of costs be made, state</t>
  </si>
  <si>
    <t>Term Expired</t>
  </si>
  <si>
    <t>Salary</t>
  </si>
  <si>
    <t>Over Which Jurisdiction</t>
  </si>
  <si>
    <t>or Current</t>
  </si>
  <si>
    <t>Rate at</t>
  </si>
  <si>
    <t>Paid During</t>
  </si>
  <si>
    <t>Foot-</t>
  </si>
  <si>
    <t>Deferred</t>
  </si>
  <si>
    <t>Incentive Pay</t>
  </si>
  <si>
    <t>Savings</t>
  </si>
  <si>
    <t>Stock</t>
  </si>
  <si>
    <t>Life Insurance</t>
  </si>
  <si>
    <t>Other</t>
  </si>
  <si>
    <t>Total</t>
  </si>
  <si>
    <t>3.  The provisions of Account 108 in the Uniform System of Accounts require that retirements of depreciable plant be recorded when such</t>
  </si>
  <si>
    <t>NYPSC Modified</t>
  </si>
  <si>
    <t>Comparative Balance Sheet</t>
  </si>
  <si>
    <t>110-113</t>
  </si>
  <si>
    <t>12-94</t>
  </si>
  <si>
    <t>Statement of Income for the Year</t>
  </si>
  <si>
    <t>114-117</t>
  </si>
  <si>
    <t>whether expenses with respect to such structures are included</t>
  </si>
  <si>
    <t xml:space="preserve">  is not the sole owner but which the respondent operates or</t>
  </si>
  <si>
    <t>the book cost at end of year.</t>
  </si>
  <si>
    <t xml:space="preserve">  poles; (3) tower; or (4) underground construction.  If a transmission</t>
  </si>
  <si>
    <t>in the expenses reported for the line designated.</t>
  </si>
  <si>
    <t>Voltage (KV)</t>
  </si>
  <si>
    <t>Length (Pole Miles)</t>
  </si>
  <si>
    <t>Cost of Line</t>
  </si>
  <si>
    <t>Designation</t>
  </si>
  <si>
    <t>(Indicate where other than</t>
  </si>
  <si>
    <t>Type of</t>
  </si>
  <si>
    <t>(In the case of underground</t>
  </si>
  <si>
    <t>Size of</t>
  </si>
  <si>
    <t>(Include in column (j) land, land rights, and</t>
  </si>
  <si>
    <t>EXPENSES, EXCEPT DEPRECIATION AND TAXES</t>
  </si>
  <si>
    <t>60 cycle, 3 phase)</t>
  </si>
  <si>
    <t>Supporting</t>
  </si>
  <si>
    <t>be used for long-term firm service which meets the definition of RQ service.  For all transactions identified as LF,</t>
  </si>
  <si>
    <t xml:space="preserve">      any demand not stated on a megawatt basis and explain.</t>
  </si>
  <si>
    <t>Fixtures</t>
  </si>
  <si>
    <t>Device</t>
  </si>
  <si>
    <t>FERC FORM NO. 1 (ED. 12-86)</t>
  </si>
  <si>
    <t>Page 424</t>
  </si>
  <si>
    <t>Page 425</t>
  </si>
  <si>
    <t>SUBSTATIONS</t>
  </si>
  <si>
    <t>SUBSTATIONS (Continued)</t>
  </si>
  <si>
    <t>of Customers</t>
  </si>
  <si>
    <t>per Customer</t>
  </si>
  <si>
    <t>KWh Sold</t>
  </si>
  <si>
    <t>Total Billed</t>
  </si>
  <si>
    <t>Total Unbilled Rev. (See Instr. 6)</t>
  </si>
  <si>
    <t>FERC FORM NO. 1 (ED. 12-95)</t>
  </si>
  <si>
    <t>Next Page is 310</t>
  </si>
  <si>
    <t>Page 304</t>
  </si>
  <si>
    <t>Page 304-A</t>
  </si>
  <si>
    <t>SALES FOR RESALE (Account 447)</t>
  </si>
  <si>
    <t>SALES FOR RESALE (Account 447) (Continued)</t>
  </si>
  <si>
    <t xml:space="preserve">Report all sales for resale (i.e. sales to purchasers other than ultimate consumers) transacted on a settlement basis </t>
  </si>
  <si>
    <t xml:space="preserve">      OS - for other service.  Use this category only for those services which cannot be placed in the above-defined categories,</t>
  </si>
  <si>
    <t>Statement of Retained Earnings for the Year</t>
  </si>
  <si>
    <t>118-119</t>
  </si>
  <si>
    <t>Statement of Cash Flows</t>
  </si>
  <si>
    <t>120-121</t>
  </si>
  <si>
    <t>Notes to the Financial Statements</t>
  </si>
  <si>
    <t>122-123</t>
  </si>
  <si>
    <t>Balance Sheet Supporting Schedules (Assets</t>
  </si>
  <si>
    <t>and Other Debits)</t>
  </si>
  <si>
    <t>respondent for the wheeler's transmission losses should be reported on the Electric Energy Account, page 401.  If the respondent received</t>
  </si>
  <si>
    <t>Pg 321, L 79 (b)</t>
  </si>
  <si>
    <t xml:space="preserve">     Total Power Production Expense</t>
  </si>
  <si>
    <t>Transmission Expense</t>
  </si>
  <si>
    <t>Pg 321, L 100 (b)</t>
  </si>
  <si>
    <t xml:space="preserve">  during the year for technological research, development, and</t>
  </si>
  <si>
    <t xml:space="preserve">  response.  Base the response on the best engineering</t>
  </si>
  <si>
    <t xml:space="preserve">          (3)  Settling ponds</t>
  </si>
  <si>
    <t xml:space="preserve">  judgment where direct comparisons are not available.</t>
  </si>
  <si>
    <t xml:space="preserve">    Include in these differences in costs the costs or estimated</t>
  </si>
  <si>
    <t xml:space="preserve">     D.  Noise abatement equipment:</t>
  </si>
  <si>
    <t xml:space="preserve">  costs of environmental protection facilities in service, constructed</t>
  </si>
  <si>
    <t xml:space="preserve">          (1)  Structures</t>
  </si>
  <si>
    <t xml:space="preserve">  or modified in connection with the production, transmission, and</t>
  </si>
  <si>
    <t xml:space="preserve">          (2)  Mufflers</t>
  </si>
  <si>
    <t xml:space="preserve">  distribution of electrical energy and shall be reported herein for</t>
  </si>
  <si>
    <t xml:space="preserve">          (3)  Sound proofing equipment</t>
  </si>
  <si>
    <t xml:space="preserve">  all such environmental facilities placed in service on or after</t>
  </si>
  <si>
    <t xml:space="preserve">                                               B. Nuclear Power Generation</t>
  </si>
  <si>
    <t>TOTAL Maintenance (Enter Total of Lines 69 thru 72)</t>
  </si>
  <si>
    <t xml:space="preserve"> TOTAL Distribution Expenses (Enter Total of lines 114 and 125)</t>
  </si>
  <si>
    <t>TOTAL Power Production Expenses--Other Power  (Enter Total of Lines 67 and 73)</t>
  </si>
  <si>
    <t xml:space="preserve">  Miscellaneous (Identify significant)</t>
  </si>
  <si>
    <t xml:space="preserve">      and the texts of Accounts 101 and 106 will avoid serious omissions of the reported amount of respondent's plant actually in service</t>
  </si>
  <si>
    <t>2.  In addition to Account 101, Electric Plant in Service (Classified), this page and the next include Account 102, Electric</t>
  </si>
  <si>
    <t xml:space="preserve">      at end of year.</t>
  </si>
  <si>
    <t>4.  Enclose in parentheses credit adjustments of plant accounts to indicate the negative effect of such accounts.</t>
  </si>
  <si>
    <t>7.  For Account 399, state the nature and use of plant included in this account and if substantial in amount submit a supplementary</t>
  </si>
  <si>
    <t>Income Account Supporting Schedules</t>
  </si>
  <si>
    <t>Electric Operating Revenues</t>
  </si>
  <si>
    <t>300-301</t>
  </si>
  <si>
    <t>Pg 121, L 66, 78 (b)</t>
  </si>
  <si>
    <t>Dividends Paid</t>
  </si>
  <si>
    <t>Pg 121, L 80, 81 (b)</t>
  </si>
  <si>
    <t>Other Cash Flows - Financing Activities</t>
  </si>
  <si>
    <t>Pg 121, L (67=&gt;69, 79) (b)</t>
  </si>
  <si>
    <t xml:space="preserve">    Net Cash From Financing Activities</t>
  </si>
  <si>
    <t>Net Increase/(Decrease) In Cash &amp; Equivalents</t>
  </si>
  <si>
    <t>Cash &amp; Equivalents At Beginning Of Year</t>
  </si>
  <si>
    <t>Pg 121, L 88 (b)</t>
  </si>
  <si>
    <t>Cash &amp; Cash Equiv. At End Of Year</t>
  </si>
  <si>
    <t>Formula should = Pg 121, L 90 (b)</t>
  </si>
  <si>
    <t>report applies.   At least one additional copy shall be retained in the files of  the reporting utility.</t>
  </si>
  <si>
    <t xml:space="preserve">Commission,  Albany,  NY,  on or before the 31st of March next following the end of the year to which the </t>
  </si>
  <si>
    <t>the report.  The statute further provides that when any such report is defective or believed to be erroneous,</t>
  </si>
  <si>
    <t xml:space="preserve">  5.  The items under Cost of Plant represent accounts or</t>
  </si>
  <si>
    <t>6.  Report as a separate plant any plant equipped with</t>
  </si>
  <si>
    <t xml:space="preserve">  installed capacity (name plate ratings).</t>
  </si>
  <si>
    <t xml:space="preserve">          that which is available, specifying period.</t>
  </si>
  <si>
    <t xml:space="preserve">  combinations of accounts prescribed by the Uniform System</t>
  </si>
  <si>
    <t>Report below the particulars (details) called for concerning other deferred credits.</t>
  </si>
  <si>
    <t>For any deferred credit being amortized, show the period of amortization.</t>
  </si>
  <si>
    <t>Description of Other</t>
  </si>
  <si>
    <t>Deferred Credits</t>
  </si>
  <si>
    <t xml:space="preserve">  FERC FORM NO. 1 (ED.  12-88)</t>
  </si>
  <si>
    <t>Page 269</t>
  </si>
  <si>
    <t>Page 269-A</t>
  </si>
  <si>
    <t xml:space="preserve">Name of Respondent </t>
  </si>
  <si>
    <t>ACCUMULATED DEFERRED INCOME TAXES-ACCELERATED AMORTIZATION PROPERTY (Account 281)</t>
  </si>
  <si>
    <t>ACCUMULATED DEFERRED INCOME TAXES-ACCELERATED AMORTIZATION PROPERTY (Account 281) (Continued)</t>
  </si>
  <si>
    <t xml:space="preserve">          TOTAL Taxes on Other Income  and Deduct. (Total of  46 thru 52)</t>
  </si>
  <si>
    <t xml:space="preserve">     Net Other Income and Deductions (Enter Total of lines 39, 44, 53)</t>
  </si>
  <si>
    <t>Interest on Long-Term Debt (427)</t>
  </si>
  <si>
    <t>Amort. of Debt Disc. and Expense (428)</t>
  </si>
  <si>
    <t>Amortization of Loss on Reacquired Debt (428.1)</t>
  </si>
  <si>
    <t>(Less) Amort. of Premium on Debt-Credit (429)</t>
  </si>
  <si>
    <t>(Less) Amortization of Gain on Reacquired Debt-Credit (429.1)</t>
  </si>
  <si>
    <t>Interest on Debt to Assoc. Companies (430)</t>
  </si>
  <si>
    <t>Other Interest Expense (431)</t>
  </si>
  <si>
    <t>(Less) Allowance for Borrowed Funds Used During Construction-Cr. (432)</t>
  </si>
  <si>
    <t xml:space="preserve">       Net Interest Charges (Enter Total of lines 56 thru 63)</t>
  </si>
  <si>
    <t>Income Before Extraordinary Items (Total of lines 25, 54 and 64)</t>
  </si>
  <si>
    <t>Extraordinary Income (434)</t>
  </si>
  <si>
    <t>(Less) Extraordinary Deductions (435)</t>
  </si>
  <si>
    <t xml:space="preserve">       Net Extraordinary Items (Enter Total of line 67 less line 68)</t>
  </si>
  <si>
    <t xml:space="preserve">   70</t>
  </si>
  <si>
    <t>Income Taxes -- Federal and Other (409.3)</t>
  </si>
  <si>
    <t xml:space="preserve">   71</t>
  </si>
  <si>
    <t>Extraordinary Items After Taxes (Enter Total of line 69 less line 70)</t>
  </si>
  <si>
    <t xml:space="preserve">   72</t>
  </si>
  <si>
    <t>Net Income (Enter Total of lines 65 and 71)</t>
  </si>
  <si>
    <t>Page 117</t>
  </si>
  <si>
    <t>STATEMENT OF RETAINED EARNINGS FOR THE YEAR</t>
  </si>
  <si>
    <t>For Other (Specify), include deferrals relating to other income and deductions.</t>
  </si>
  <si>
    <t>Account  410.1</t>
  </si>
  <si>
    <t>Account  411.1</t>
  </si>
  <si>
    <t>Account  410.2</t>
  </si>
  <si>
    <t>Account  411.2</t>
  </si>
  <si>
    <t>Account 282</t>
  </si>
  <si>
    <t>both actual supportable data and estimates of costs,</t>
  </si>
  <si>
    <t xml:space="preserve">  power, purchased or generated, to compensate for the</t>
  </si>
  <si>
    <t>specify in column (c) the actual expenses that are</t>
  </si>
  <si>
    <t>MISCELLANEOUS DEFERRED DEBITS (Account 186)</t>
  </si>
  <si>
    <t>1.  Report below the particulars (details) called for concerning miscellaneous deferred debits.</t>
  </si>
  <si>
    <t>2.  For any deferred debit being amortized, show period of amortization in column (a).</t>
  </si>
  <si>
    <t>3.  Minor items ( 1% of the Balance at End of Year for Account 186 or amounts less than $50,000, whichever is less)</t>
  </si>
  <si>
    <t xml:space="preserve">      may be grouped by classes.</t>
  </si>
  <si>
    <t>CREDITS</t>
  </si>
  <si>
    <t>Bal. Beginning</t>
  </si>
  <si>
    <t>Description of Miscellaneous Deferred Debits</t>
  </si>
  <si>
    <t>of Year</t>
  </si>
  <si>
    <t xml:space="preserve">(b) </t>
  </si>
  <si>
    <t xml:space="preserve">(f) </t>
  </si>
  <si>
    <t>DEFERRED REGULATORY COMM.</t>
  </si>
  <si>
    <t xml:space="preserve">    EXPENSES  (See pages  350-351)</t>
  </si>
  <si>
    <t>FERC FORM NO.1  (ED.  12-94 )</t>
  </si>
  <si>
    <t>Page 233</t>
  </si>
  <si>
    <t>If applicable, see insert page below:</t>
  </si>
  <si>
    <t>ACCUMULATED DEFERRED INCOME TAXES (Account 190)</t>
  </si>
  <si>
    <t>STATEMENT OF REVENUE AND OPERATION AND MAINTENANCE - ELECTRIC</t>
  </si>
  <si>
    <t>ELECTRIC REVENUES</t>
  </si>
  <si>
    <t>Residential</t>
  </si>
  <si>
    <t>Pg 300, L 2 (b)</t>
  </si>
  <si>
    <t>Commercial</t>
  </si>
  <si>
    <t>Pg 300, L 4 (b)</t>
  </si>
  <si>
    <t>Industrial</t>
  </si>
  <si>
    <t>Pg 300, L 5 (b)</t>
  </si>
  <si>
    <t>Other Ultimate Customers</t>
  </si>
  <si>
    <t>Pg 300, L 6=&gt;9 (b)</t>
  </si>
  <si>
    <t xml:space="preserve">          Total Revenues-Ultimate Customers</t>
  </si>
  <si>
    <t>Resales</t>
  </si>
  <si>
    <t>Pg 300, L 11 (b)</t>
  </si>
  <si>
    <t>Other  Operating Revenues</t>
  </si>
  <si>
    <t>Pg 300, L 26-13 (b)</t>
  </si>
  <si>
    <t xml:space="preserve">          Total Electric Operating Revenues</t>
  </si>
  <si>
    <t>Formula should = Pg 300, L 27 (b)</t>
  </si>
  <si>
    <t>KWH SALES (THOUSANDS)</t>
  </si>
  <si>
    <t>Pg 301, L 2 (d)</t>
  </si>
  <si>
    <t>Pg 301, L 4 (d)</t>
  </si>
  <si>
    <t>Pg 301, L 5 (d)</t>
  </si>
  <si>
    <t>Pg 301, L 6=&gt;9 (d)</t>
  </si>
  <si>
    <t xml:space="preserve">          Total Sales-Ultimate Customers</t>
  </si>
  <si>
    <t>Pg 301, L 11 (d)</t>
  </si>
  <si>
    <t xml:space="preserve">          Total Kilowatt-Hour Sales</t>
  </si>
  <si>
    <t>Formula should = Pg 301, L 14 (d)</t>
  </si>
  <si>
    <t>AVERAGE ELECTRIC CUSTOMERS PER MONTH</t>
  </si>
  <si>
    <t>Pg 301, L 2 (f)</t>
  </si>
  <si>
    <t>Pg 301, L 4 (f)</t>
  </si>
  <si>
    <t>Pg 301, L 5 (f)</t>
  </si>
  <si>
    <t>Pg 301, L 6=&gt;9 (f)</t>
  </si>
  <si>
    <t xml:space="preserve">          Total Ultimate Customers</t>
  </si>
  <si>
    <t>Pg 301, L 11 (f)</t>
  </si>
  <si>
    <t xml:space="preserve">          Total Customers</t>
  </si>
  <si>
    <t>Formula should = Pg 301, L 14 (f)</t>
  </si>
  <si>
    <t>ELECTRIC OPERATING REVENUE RELATIONSHIP</t>
  </si>
  <si>
    <t>Residential Sales</t>
  </si>
  <si>
    <t>Average Annual Bill Per Customer</t>
  </si>
  <si>
    <t>Average KWH Consumption Per Customer</t>
  </si>
  <si>
    <t>Average Revenue Per KWH Sold (Cents)</t>
  </si>
  <si>
    <t>Commercial Sales</t>
  </si>
  <si>
    <t>Industrial Sales</t>
  </si>
  <si>
    <t>Steam Power Expense</t>
  </si>
  <si>
    <t>Pg 320, L 21 (b)</t>
  </si>
  <si>
    <t>Nuclear Power Expense</t>
  </si>
  <si>
    <t>Pg 320, L 41 (b)</t>
  </si>
  <si>
    <t>Hydraulic Power Expense</t>
  </si>
  <si>
    <t>Pg 321, L 59 (b)</t>
  </si>
  <si>
    <t>Other Power Generation Expense</t>
  </si>
  <si>
    <t>Pg 321, L 74 (b)</t>
  </si>
  <si>
    <t>Other Power Supply Expense</t>
  </si>
  <si>
    <t>HYDROELECTRIC GENERATING PLANT STATISTICS (Large Plants) (Continued)</t>
  </si>
  <si>
    <t xml:space="preserve">  1.  Large plants are hydro plants of 10,000 Kw or more of</t>
  </si>
  <si>
    <t xml:space="preserve">          3.  If net peak demand for 60 minutes is not available, give</t>
  </si>
  <si>
    <t>FERC Licensed Project No. __________</t>
  </si>
  <si>
    <t>Plant Name ___________________</t>
  </si>
  <si>
    <t>Plant Name ______________________</t>
  </si>
  <si>
    <t xml:space="preserve">     (Less) Investment Tax Credits (420)</t>
  </si>
  <si>
    <t xml:space="preserve">     1.  Changes in and important additions to franchise rights: Describe the actual consideration given therefore and state from whom the franchise rights were acquired.  If acquired without the payment of consideration, state that fact.</t>
  </si>
  <si>
    <t xml:space="preserve">     7.  Changes in articles of incorporation or amendments to charter:  Explain the nature and purpose of such changes or amendments.</t>
  </si>
  <si>
    <t xml:space="preserve">     8. State the estimated annual effect and nature of any important wage scale changes during the year.</t>
  </si>
  <si>
    <t xml:space="preserve">Enter "TOTAL" in column (a) as the last line. Provide a total amount in columns (b) through (g) as the last line.  Energy provided by the </t>
  </si>
  <si>
    <t>5.  Show dividends for each class and series of capital stock.</t>
  </si>
  <si>
    <t>6.  Show separately the State and Federal income tax effect of items shown in account 439, Adjustments to Retained Earnings.</t>
  </si>
  <si>
    <t xml:space="preserve">     9.  State briefly the status of any materially important legal proceedings pending at the end of the year, and the results of any such proceedings culminated during the year.  </t>
  </si>
  <si>
    <t>Excluding</t>
  </si>
  <si>
    <t>Cost of Plant</t>
  </si>
  <si>
    <t>Per MW</t>
  </si>
  <si>
    <t>(In cents</t>
  </si>
  <si>
    <t>Const.</t>
  </si>
  <si>
    <t>Rating</t>
  </si>
  <si>
    <t>MW</t>
  </si>
  <si>
    <t>Inst</t>
  </si>
  <si>
    <t>Exc'l. Fuel</t>
  </si>
  <si>
    <t>per million</t>
  </si>
  <si>
    <t>Report in column (a) the company or public authority that paid for the transmission service.  Report in column (b)  the company or</t>
  </si>
  <si>
    <t>AD - for out-of-period adjustment.  Use this code for any accounting adjustments or "true-ups" for service provided in prior</t>
  </si>
  <si>
    <t>demand charges related to the billing demand reported in column (h).  In column (l), provide revenues from energy charges related</t>
  </si>
  <si>
    <t>Classification of Expenses</t>
  </si>
  <si>
    <t>Actual Expenses</t>
  </si>
  <si>
    <t xml:space="preserve">  Depreciation</t>
  </si>
  <si>
    <t xml:space="preserve">  Labor, Maintenance, Materials, and Supplies Cost Related to Env.</t>
  </si>
  <si>
    <t xml:space="preserve">     Facilities and Programs</t>
  </si>
  <si>
    <t xml:space="preserve">  Fuel Related Costs</t>
  </si>
  <si>
    <t xml:space="preserve">     Operation of Facilities</t>
  </si>
  <si>
    <t xml:space="preserve">     Fly Ash and Sulfur Sludge Removal</t>
  </si>
  <si>
    <t xml:space="preserve">     Difference in Cost of Environmentally Clean Fuels</t>
  </si>
  <si>
    <t xml:space="preserve">  Replacement Power Costs</t>
  </si>
  <si>
    <t>show the appropriate tax effect adjustment to the computa-</t>
  </si>
  <si>
    <t>different types of construction, and (f) whether the overhead</t>
  </si>
  <si>
    <t>tions below in a manner that clearly indicates the amount</t>
  </si>
  <si>
    <t xml:space="preserve">  prevention, or abatement of any other adverse impact of an</t>
  </si>
  <si>
    <t xml:space="preserve">          (2)  Waste water treatment equipment</t>
  </si>
  <si>
    <t xml:space="preserve">  activity on the environment.</t>
  </si>
  <si>
    <t>(591) Maintenance of Structures</t>
  </si>
  <si>
    <t>(935) Maintenance of General Plant</t>
  </si>
  <si>
    <t>(549)</t>
  </si>
  <si>
    <t>Miscellaneous Other Power Generation Expenses</t>
  </si>
  <si>
    <t>(592) Maintenance of Station Equipment</t>
  </si>
  <si>
    <t>issues which were redeemed in prior years.</t>
  </si>
  <si>
    <t>including name of pledgee and purpose of the pledge.</t>
  </si>
  <si>
    <t>Reacquired Bonds, 223, Advances from Associated Companies,</t>
  </si>
  <si>
    <t>(Mo, Day, Yr)</t>
  </si>
  <si>
    <t xml:space="preserve">charges during the year.  With respect to long-term </t>
  </si>
  <si>
    <t>include such interest expense in column (i).  Explain in a</t>
  </si>
  <si>
    <t>not be netted.</t>
  </si>
  <si>
    <t xml:space="preserve">advances, show for each company: (a) principal </t>
  </si>
  <si>
    <t>footnote any difference between the total of column (i) and</t>
  </si>
  <si>
    <t xml:space="preserve">separately advances on notes and advances on open accounts. </t>
  </si>
  <si>
    <t>advanced during year, (b) interest added to principal</t>
  </si>
  <si>
    <t xml:space="preserve">the total of Account 427, Interest on Long-Term Debt and </t>
  </si>
  <si>
    <t>Designate demand notes as such.  Include in column(a) names</t>
  </si>
  <si>
    <t>the treatment of unamortized debt expense, premium or discount</t>
  </si>
  <si>
    <t xml:space="preserve">amount, and (c) principal repaid during year.  Give </t>
  </si>
  <si>
    <t>Account 430, Interest on Debt to Associated Companies.</t>
  </si>
  <si>
    <t>of associated companies from which advances were received.</t>
  </si>
  <si>
    <t>Adjustments to Retained Earnings (Account 439)</t>
  </si>
  <si>
    <t xml:space="preserve">     Credit:</t>
  </si>
  <si>
    <t xml:space="preserve">         TOTAL Credits to Retained Earnings (Acct. 439) (Total of lines 4 thru 8)</t>
  </si>
  <si>
    <t xml:space="preserve">     Debit:</t>
  </si>
  <si>
    <t xml:space="preserve">         TOTAL Debits to Retained Earnings (Acct. 439) (Total of lines 10 thru 14)</t>
  </si>
  <si>
    <t>Balance Transferred from Income (Account 433 less Account 418.1)</t>
  </si>
  <si>
    <t>Appropriations of Retained Earnings (Account 436)</t>
  </si>
  <si>
    <t>Dividends Declared -- Preferred Stock (Account 437)</t>
  </si>
  <si>
    <t xml:space="preserve">         TOTAL Dividends Declared -- Preferred Stock (Acct. 437) (Total of lines 24 thru 28)</t>
  </si>
  <si>
    <t>Dividends Declared -- Common Stock (Account 438)</t>
  </si>
  <si>
    <t xml:space="preserve">         TOTAL Dividends Declared -- Common Stock (Acct. 438) (Total of lines 31 thru 35)</t>
  </si>
  <si>
    <t>(354) Towers and Fixtures</t>
  </si>
  <si>
    <t>(354)</t>
  </si>
  <si>
    <t>(355) Poles and Fixtures</t>
  </si>
  <si>
    <t>Deferred Gains from Dispostion of Utility Plant</t>
  </si>
  <si>
    <t>Pg 113, L 49 (d)</t>
  </si>
  <si>
    <t>Pg 113, L 53 (d)</t>
  </si>
  <si>
    <t xml:space="preserve">          Total Deferred Credits</t>
  </si>
  <si>
    <t>OPERATING RESERVES</t>
  </si>
  <si>
    <t>Direct Payroll</t>
  </si>
  <si>
    <t>Plant Materials and Operating Supplies (Account 154)</t>
  </si>
  <si>
    <t xml:space="preserve">    TOTAL Account 154 (Total of lines 5 thru 10)</t>
  </si>
  <si>
    <t>Merchandise (Account 155)</t>
  </si>
  <si>
    <t>Other Material and Supplies (Account 156)</t>
  </si>
  <si>
    <t xml:space="preserve">Nuclear Materials Held for Sale (Account 157) (Not </t>
  </si>
  <si>
    <t>Stores Expense Undistributed (Account 163)</t>
  </si>
  <si>
    <t xml:space="preserve">    TOTAL Materials and Supplies (per Balance Sheet)</t>
  </si>
  <si>
    <t xml:space="preserve">over stated values of stocks without par value. </t>
  </si>
  <si>
    <t>Account 205, Preferred Stock Subscribed, show the subscription</t>
  </si>
  <si>
    <t xml:space="preserve">  4.  If net peak demand for 60 minutes is not available, give</t>
  </si>
  <si>
    <t>is utilized in a steam turbine regenerative feed water cycle, or for</t>
  </si>
  <si>
    <t xml:space="preserve">  that which is available, specifying period.</t>
  </si>
  <si>
    <t>preheated combustion air in a boiler, report as one plant.</t>
  </si>
  <si>
    <t>Installed</t>
  </si>
  <si>
    <t>Net</t>
  </si>
  <si>
    <t>Plant</t>
  </si>
  <si>
    <t>Capacity-</t>
  </si>
  <si>
    <t>Peak</t>
  </si>
  <si>
    <t>Generation</t>
  </si>
  <si>
    <t>Kind</t>
  </si>
  <si>
    <t>Fuel Cost</t>
  </si>
  <si>
    <t>Name of Plant</t>
  </si>
  <si>
    <t>Orig.</t>
  </si>
  <si>
    <t>Name Plate</t>
  </si>
  <si>
    <t xml:space="preserve">SF -  for short-term firm service.  Use this category for all firm services where the duration of each period of </t>
  </si>
  <si>
    <t xml:space="preserve">   9. The data in column (g) through (k) must be subtotaled based on the RQ/Non-RQ grouping (see instruction 4), and then</t>
  </si>
  <si>
    <t>commitment for service is one year or less.</t>
  </si>
  <si>
    <t xml:space="preserve">                                               ELECTRIC PLANT IN SERVICE (Accounts 101, 102, 103, and 106) (Continued)</t>
  </si>
  <si>
    <t>(346) Misc. Power Plant Equipment</t>
  </si>
  <si>
    <t>(346)</t>
  </si>
  <si>
    <t xml:space="preserve">  TOTAL Other Production Plant (Enter Total of lines 34 thru 40)</t>
  </si>
  <si>
    <t xml:space="preserve">  TOTAL Production Plant (Enter Total of lines 15, 23, 32, and 41)</t>
  </si>
  <si>
    <t xml:space="preserve">          3. TRANSMISSION PLANT</t>
  </si>
  <si>
    <t>(350) Land and Land Rights</t>
  </si>
  <si>
    <t>(350)</t>
  </si>
  <si>
    <t>(352) Structures and Improvements</t>
  </si>
  <si>
    <t>(352)</t>
  </si>
  <si>
    <t>(353) Station Equipment</t>
  </si>
  <si>
    <t>(353)</t>
  </si>
  <si>
    <t xml:space="preserve">     D. Other Production Plant</t>
  </si>
  <si>
    <t>(340)  Land and Land Rights</t>
  </si>
  <si>
    <t>(340)</t>
  </si>
  <si>
    <t>(341)  Structures and Improvements</t>
  </si>
  <si>
    <t>(341)</t>
  </si>
  <si>
    <t>(342)  Fuel Holders, Products, and Accessories</t>
  </si>
  <si>
    <t>(342)</t>
  </si>
  <si>
    <t>(343)  Prime Movers</t>
  </si>
  <si>
    <t>Pg 112, L 9, 10 (d)  (-)</t>
  </si>
  <si>
    <t>Retained Earnings</t>
  </si>
  <si>
    <t>Pg 112, L 11 (d)</t>
  </si>
  <si>
    <t xml:space="preserve">Unapp Undistributed Subsidiary Earnings </t>
  </si>
  <si>
    <t>Pg 112, L 12 (d)</t>
  </si>
  <si>
    <t xml:space="preserve">Reacquired Capital Stock </t>
  </si>
  <si>
    <t>Pg 112, L 13 (d)  (-)</t>
  </si>
  <si>
    <t xml:space="preserve">          Total Proprietary Capital</t>
  </si>
  <si>
    <t>Bonds</t>
  </si>
  <si>
    <t>Pg 112, L 16 (d)</t>
  </si>
  <si>
    <t>Reaquired Bonds</t>
  </si>
  <si>
    <t xml:space="preserve">  31 "Maintenance of Electric Plant."  Indicate plants designed for peak load service.</t>
  </si>
  <si>
    <t>various components of fuel cost; and (c) any other informative data</t>
  </si>
  <si>
    <t xml:space="preserve">  is available, specifying period.</t>
  </si>
  <si>
    <t xml:space="preserve">                                                   Account Subdivisions</t>
  </si>
  <si>
    <t xml:space="preserve">Beginning </t>
  </si>
  <si>
    <t xml:space="preserve">End </t>
  </si>
  <si>
    <t>Do not include on this statement the dollar amount of leases capitalized per USOA General Instruction 20; instead provide a reconciliation of the dollar amount of leases capitalized with the plant cost on pages 122-123.</t>
  </si>
  <si>
    <t>1.  Use the space below for important notes regarding the Balance Sheet, Statement of Income for the year, Statement of Retained Earnings for the year, Statement of Cash Flows, or any account thereof.  Classify the notes according to each basic statement, providing a subheading for each statement except where a note is applicable to more than one statement.</t>
  </si>
  <si>
    <t>and plan of disposition contemplated, giving reference to Commission orders or other authorizations respecting classification of amounts as plant adjustments and requirements as to disposition thereof.</t>
  </si>
  <si>
    <t xml:space="preserve">  account and a total for the account.  Additional columns</t>
  </si>
  <si>
    <t>the above accounts.</t>
  </si>
  <si>
    <t xml:space="preserve">  may be added if deemed appropriate with respect to any</t>
  </si>
  <si>
    <t xml:space="preserve">     (c) Interest on Debt to Associated Companies (Account</t>
  </si>
  <si>
    <t xml:space="preserve">  account.</t>
  </si>
  <si>
    <t>(357) Underground Conduit</t>
  </si>
  <si>
    <t>(357)</t>
  </si>
  <si>
    <t>(358) Underground Conductors and Devices</t>
  </si>
  <si>
    <t>(358)</t>
  </si>
  <si>
    <t>(359) Roads and Trails</t>
  </si>
  <si>
    <t>(359)</t>
  </si>
  <si>
    <t xml:space="preserve">  TOTAL Transmission Plant (Enter Total of lines 44 thru 52)</t>
  </si>
  <si>
    <t xml:space="preserve">          4. DISTRIBUTION PLANT</t>
  </si>
  <si>
    <t>(360) Land and Land Rights</t>
  </si>
  <si>
    <t>(360)</t>
  </si>
  <si>
    <t>(361) Structures and Improvements</t>
  </si>
  <si>
    <t>(361)</t>
  </si>
  <si>
    <t>(362) Station Equipment</t>
  </si>
  <si>
    <t>(362)</t>
  </si>
  <si>
    <t xml:space="preserve">(541) </t>
  </si>
  <si>
    <t>Maintenance Supervision and Engineering</t>
  </si>
  <si>
    <t>(582) Station Expenses</t>
  </si>
  <si>
    <t>(924) Property Insurance</t>
  </si>
  <si>
    <t>Operation</t>
  </si>
  <si>
    <t xml:space="preserve">(542) </t>
  </si>
  <si>
    <t>Maintenance of Structures</t>
  </si>
  <si>
    <t>Page 253</t>
  </si>
  <si>
    <t xml:space="preserve">Name of Respondent                                                            </t>
  </si>
  <si>
    <t>DISCOUNT ON CAPITAL STOCK (Account 213)</t>
  </si>
  <si>
    <t>1.  Report the balance at end of the year of discount on capital stock for each class and series of capital stock.</t>
  </si>
  <si>
    <t xml:space="preserve">If the utility is a member of a group which files a consolidated Federal tax return, reconcile reported net income with </t>
  </si>
  <si>
    <t xml:space="preserve">  2.  Provide a subheading for each company and list thereunder the information called for below.  Subtotal by company and give a total in columns (e), (f), (g) and (h).</t>
  </si>
  <si>
    <t xml:space="preserve">  5.  If Commission approval was required for any advance made or security acquired, designate such fact in a footnote and give name of Commission, date of authorization, and case or docket number.</t>
  </si>
  <si>
    <t xml:space="preserve">     (a) Investment in Securities - List and describe each security owned.  For bonds give also principal amount, date of issue, maturity and interest rate.</t>
  </si>
  <si>
    <t xml:space="preserve">  3. Report separately the equity in undistributed subsidiary earnings since acquisition.  The total is column(e) should equal the amount entered for Account  418.1.</t>
  </si>
  <si>
    <t xml:space="preserve">  8.  Report on Line 42, column (a) the total cost of Account 123.1.</t>
  </si>
  <si>
    <t xml:space="preserve">  6.  Report column (f) interest and dividend revenues from investments, including such revenues from securities</t>
  </si>
  <si>
    <t xml:space="preserve">  1.  For Account 154, report the amount of plant materials and operating supplies under the primary functional classifications as indicated in column (a); estimates of amounts by function are acceptable.  In column (d), designate the department or departments which use the class of material.</t>
  </si>
  <si>
    <t xml:space="preserve">  2.  Give an explanation of important inventory adjustments during the year (in a footnote) showing general classes of material and supplies and the various accounts (operating expenses, clearing accounts, plant, etc.) affected - debited or credited.  Show separately debits or credits to stores expense-clearing, if applicable.</t>
  </si>
  <si>
    <t>Fuel Stock (Account 151)</t>
  </si>
  <si>
    <t>Fuel Stock Expenses Undistributed (Account 152)</t>
  </si>
  <si>
    <t>Residuals and Extracted Products (Account 153)</t>
  </si>
  <si>
    <t>Non-Requirements Sales for Resale</t>
  </si>
  <si>
    <t xml:space="preserve">      Less Energy for Pumping</t>
  </si>
  <si>
    <t>(931) Rents</t>
  </si>
  <si>
    <t>(507) Rents</t>
  </si>
  <si>
    <t>(546)</t>
  </si>
  <si>
    <t>Operation Supervision and Engineering</t>
  </si>
  <si>
    <t xml:space="preserve"> TOTAL Operation (Enter Total of lines 151 thru 164)</t>
  </si>
  <si>
    <t>(509) Allowances</t>
  </si>
  <si>
    <t>(547)</t>
  </si>
  <si>
    <t>Fuel</t>
  </si>
  <si>
    <t>(590) Maintenance Supervision and Engineering</t>
  </si>
  <si>
    <t xml:space="preserve"> TOTAL Operation (Enter Total of Lines 4 thru 12)</t>
  </si>
  <si>
    <t>(548)</t>
  </si>
  <si>
    <t>Generation Expenses</t>
  </si>
  <si>
    <t>End of Year</t>
  </si>
  <si>
    <t xml:space="preserve">     1</t>
  </si>
  <si>
    <t>UTILITY PLANT</t>
  </si>
  <si>
    <t xml:space="preserve">     2</t>
  </si>
  <si>
    <t>Utility Plant (101-106, 114)</t>
  </si>
  <si>
    <t xml:space="preserve">     3</t>
  </si>
  <si>
    <t>Construction Work in Progress (107)</t>
  </si>
  <si>
    <t xml:space="preserve">     4</t>
  </si>
  <si>
    <t>for expenses between the parties, and state amounts and</t>
  </si>
  <si>
    <t xml:space="preserve">  meters or line transformers held by the respondent under</t>
  </si>
  <si>
    <t>accounts affected in respondent's books of account.  Specify</t>
  </si>
  <si>
    <t xml:space="preserve">  lease from others, jointly owned with others, or held</t>
  </si>
  <si>
    <t>in each case whether lessor, co-owner, or other party is an</t>
  </si>
  <si>
    <t xml:space="preserve">  otherwise than by reason of sole ownership by the respon-</t>
  </si>
  <si>
    <t>associated company.</t>
  </si>
  <si>
    <t xml:space="preserve">  dent.  If 500 or more meters or line transformers are held</t>
  </si>
  <si>
    <t>LINE TRANSFORMERS</t>
  </si>
  <si>
    <t>Number of Watt-Hour</t>
  </si>
  <si>
    <t>Meters</t>
  </si>
  <si>
    <t>Total Capacity (In MVa)</t>
  </si>
  <si>
    <t xml:space="preserve">  Number at Beginning of Year</t>
  </si>
  <si>
    <t xml:space="preserve">  Additions During Year</t>
  </si>
  <si>
    <t xml:space="preserve">   Purchases</t>
  </si>
  <si>
    <t xml:space="preserve">   Associated with Utility Plant Acquired</t>
  </si>
  <si>
    <t xml:space="preserve">     TOTAL Additions (Enter Total of Lines</t>
  </si>
  <si>
    <t xml:space="preserve">          3 and 4)</t>
  </si>
  <si>
    <t xml:space="preserve">  Reductions During Year</t>
  </si>
  <si>
    <t xml:space="preserve">   Retirements</t>
  </si>
  <si>
    <t xml:space="preserve">   Associated with Utility Plant Sold</t>
  </si>
  <si>
    <t>Accumulated Other Comprehensive Income (219)</t>
  </si>
  <si>
    <t>including out of period adjustments.  Explain in a footnote all components of the amount shown in column (m).  Report in column (n)</t>
  </si>
  <si>
    <t>in a footnote any ownership interest in or affiliation the respondent has with the entities listed in columns (a), (b) or (c).</t>
  </si>
  <si>
    <t xml:space="preserve">In column (e), identify the FERC Rate Schedule or Tariff Number.  On separate lines, list all FERC rate schedules or contract </t>
  </si>
  <si>
    <t>the total charge shown on bills rendered to the entity listed in column (a).  If no monetary settlement was made, enter zero ("0") in</t>
  </si>
  <si>
    <t>In column (d) enter a Statistical Classification code based on the original contractual terms and conditions of the service as follows:</t>
  </si>
  <si>
    <t xml:space="preserve">designations under which service, as identified in column (d), is provided. </t>
  </si>
  <si>
    <t>column (n).  Provide a footnote explaining the nature of the nonmonetary settlement, including the amount and type of energy or</t>
  </si>
  <si>
    <t>service rendered.</t>
  </si>
  <si>
    <t>(103) Experimental Plant Unclassified</t>
  </si>
  <si>
    <t>(103)</t>
  </si>
  <si>
    <t xml:space="preserve">   TOTAL Electric Plant in Service (Enter Total of lines 84 thru 87)</t>
  </si>
  <si>
    <t>the Commission or other authorization.</t>
  </si>
  <si>
    <t>Ending</t>
  </si>
  <si>
    <t xml:space="preserve">    Item</t>
  </si>
  <si>
    <t xml:space="preserve"> Additions</t>
  </si>
  <si>
    <t xml:space="preserve"> Retirements</t>
  </si>
  <si>
    <t xml:space="preserve"> Transfers</t>
  </si>
  <si>
    <t>Organization</t>
  </si>
  <si>
    <t>Franchises &amp; Consents</t>
  </si>
  <si>
    <t>Miscellaneous Intangible Plant</t>
  </si>
  <si>
    <t xml:space="preserve">     Total Intangible Plant</t>
  </si>
  <si>
    <t xml:space="preserve">     Total Other</t>
  </si>
  <si>
    <t>Land &amp; Land Rights</t>
  </si>
  <si>
    <t>Structures &amp; Improvements</t>
  </si>
  <si>
    <t>Office Furniture &amp; Equipment</t>
  </si>
  <si>
    <t>Transportation Equipment</t>
  </si>
  <si>
    <t>Stores Equipment</t>
  </si>
  <si>
    <t>Tools, Shop &amp; Garage Equipmt.</t>
  </si>
  <si>
    <t>Laboratory Equip</t>
  </si>
  <si>
    <t>Power Operated Equipment</t>
  </si>
  <si>
    <t>Misc. Equipment</t>
  </si>
  <si>
    <t>Other Tangible Property</t>
  </si>
  <si>
    <t xml:space="preserve">     Total General Plant</t>
  </si>
  <si>
    <t xml:space="preserve">     Total Common Utility Plant</t>
  </si>
  <si>
    <t>Departmental Allocation of Common Items</t>
  </si>
  <si>
    <t>FERC FORM NO. 1 (ED. 12-87) NYPSC MODIFIED-97</t>
  </si>
  <si>
    <t>Page 356</t>
  </si>
  <si>
    <t>COMMON UTILITY PLANT AND EXPENSES (CONTINUED)</t>
  </si>
  <si>
    <t>RESERVE FOR DEPRECIATION OF COMMON UTILITY PLANT</t>
  </si>
  <si>
    <t>Balance January 1, 1996</t>
  </si>
  <si>
    <t>Pg 112, L 17 (d)  (-)</t>
  </si>
  <si>
    <t>Advances from Associated Companies</t>
  </si>
  <si>
    <t>Pg 112, L 18 (d)</t>
  </si>
  <si>
    <t>Other Long-Term Debt</t>
  </si>
  <si>
    <t>Pg 112, L 19 (d)</t>
  </si>
  <si>
    <t>Unamortized Premium on Long-Term Debt</t>
  </si>
  <si>
    <t xml:space="preserve">  allocated to utility departments using the common utility plant</t>
  </si>
  <si>
    <t>(927) Franchise Requirements</t>
  </si>
  <si>
    <t>(502) Steam Expenses</t>
  </si>
  <si>
    <t xml:space="preserve">(545) </t>
  </si>
  <si>
    <t>Maintenance of Miscellaneous Hydraulic Plant</t>
  </si>
  <si>
    <t>(586) Meter Expenses</t>
  </si>
  <si>
    <t>(928) Regulatory Commission Expenses</t>
  </si>
  <si>
    <t>(503) Steam from Other Sources</t>
  </si>
  <si>
    <t xml:space="preserve">TOTAL Maintenance (Enter total of lines 53 thru 57) </t>
  </si>
  <si>
    <t>(587) Customer Installations Expenses</t>
  </si>
  <si>
    <t>(929) (Less) Duplicate Charges-Cr.</t>
  </si>
  <si>
    <t>(Less) (504) Steam Transferred-Cr.</t>
  </si>
  <si>
    <t>TOTAL Power Production Expenses-Hydraulic Power (Enter total of lines 50 and 58)</t>
  </si>
  <si>
    <t>(588) Miscellaneous Expenses</t>
  </si>
  <si>
    <t>Use a separate line of data for each distinct type of transmission service involving the entities listed in columns  (a), (b) and (c).</t>
  </si>
  <si>
    <t xml:space="preserve">In columns (k) through (n), report the revenue amounts as shown on bills or vouchers.  In column (k), provide revenues from </t>
  </si>
  <si>
    <t>numbers and dates.</t>
  </si>
  <si>
    <t>Amortization of Premium on Debt - Credit.</t>
  </si>
  <si>
    <t>readily available for reporting columns (l) and (o), it is permissible</t>
  </si>
  <si>
    <t>Depreciation and Amortization Provisions for year charged to:</t>
  </si>
  <si>
    <t xml:space="preserve">  Depreciation - Electric</t>
  </si>
  <si>
    <t xml:space="preserve">  Depreciation - Gas</t>
  </si>
  <si>
    <t xml:space="preserve">  Amortization - Electric</t>
  </si>
  <si>
    <t xml:space="preserve">                  TOTAL Other</t>
  </si>
  <si>
    <t>Page 276-A</t>
  </si>
  <si>
    <t>Page 277-A</t>
  </si>
  <si>
    <t xml:space="preserve">                                                 ELECTRIC PLANT HELD FOR FUTURE USE (Account 105)</t>
  </si>
  <si>
    <t>1.  Report separately each property held for future use at end of the year having an original cost of $250,000 or more.</t>
  </si>
  <si>
    <t xml:space="preserve">     Group other items of property held for future use.</t>
  </si>
  <si>
    <t>2.  For property having an original cost of $250,000 or more previously used in utility operations, now held for future use,</t>
  </si>
  <si>
    <t>ACCUMULATED DEFERRED INCOME TAXES - OTHER (Account 283) (Continued)</t>
  </si>
  <si>
    <t xml:space="preserve">  1.  Report the information called for below concerning the respondent's accounting for deferred income taxes relating to amounts </t>
  </si>
  <si>
    <t xml:space="preserve">  3.  Provide in the space below explanations for pages 276 and 277.  </t>
  </si>
  <si>
    <t xml:space="preserve"> recorded in Account 283.</t>
  </si>
  <si>
    <t xml:space="preserve">       Include amounts relating to insignificant items listed under Other.</t>
  </si>
  <si>
    <t xml:space="preserve">  4.  Use footnotes as required.</t>
  </si>
  <si>
    <t>Account 283</t>
  </si>
  <si>
    <t xml:space="preserve">  Other</t>
  </si>
  <si>
    <t>TOTAL Electric (Total of lines 3 thru 8)</t>
  </si>
  <si>
    <t xml:space="preserve">  Gas </t>
  </si>
  <si>
    <t xml:space="preserve">    TOTAL Gas (Total of lines 11 thru 16)</t>
  </si>
  <si>
    <t xml:space="preserve">     give in column (a), in addition to other required information, the date that utility use of such property was discontinued,</t>
  </si>
  <si>
    <t xml:space="preserve">     and the date the original cost was transferred to Account 105.</t>
  </si>
  <si>
    <t>Date Originally</t>
  </si>
  <si>
    <t>Date Expected</t>
  </si>
  <si>
    <t>Description and Location</t>
  </si>
  <si>
    <t>Included in</t>
  </si>
  <si>
    <t>to be Used in</t>
  </si>
  <si>
    <t>End of</t>
  </si>
  <si>
    <t>of Property</t>
  </si>
  <si>
    <t>This Account</t>
  </si>
  <si>
    <t>Utility Service</t>
  </si>
  <si>
    <t>Land and Rights:</t>
  </si>
  <si>
    <t>Other Property:</t>
  </si>
  <si>
    <t>a conventional steam unit, include the gas-turbine with the steam plant.</t>
  </si>
  <si>
    <t xml:space="preserve">  voltage of 132 kilovolts or greater.  Report transmission lines below</t>
  </si>
  <si>
    <t>and extra lines.  Minor portions of a transmission line of a</t>
  </si>
  <si>
    <t xml:space="preserve">  Designate in a footnote if you do not include lower voltage lines</t>
  </si>
  <si>
    <t>percent ownership by respondent in the line, name of co-owner,</t>
  </si>
  <si>
    <t xml:space="preserve">  these voltages in group totals only for each voltage.</t>
  </si>
  <si>
    <t>different type of construction need not be distinguished from</t>
  </si>
  <si>
    <t xml:space="preserve">  with higher voltage lines.  If two or more transmission line</t>
  </si>
  <si>
    <t>basis of sharing expenses of the line, and how the expenses</t>
  </si>
  <si>
    <t xml:space="preserve">price and the balance due on each class at the end of year.              </t>
  </si>
  <si>
    <t xml:space="preserve">3.   Describe in a footnote the agreement and transactions          </t>
  </si>
  <si>
    <t>RESEARCH, DEVELOPMENT, AND DEMONSTRATION ACTIVITIES</t>
  </si>
  <si>
    <t>Page 352-A</t>
  </si>
  <si>
    <t>Page 353-A</t>
  </si>
  <si>
    <t>Page 352-B</t>
  </si>
  <si>
    <t>Page 353-B</t>
  </si>
  <si>
    <t>DISTRIBUTION OF SALARIES AND WAGES</t>
  </si>
  <si>
    <t>rate earned during the preceding three years.</t>
  </si>
  <si>
    <t>(343)</t>
  </si>
  <si>
    <t>(344)  Generators</t>
  </si>
  <si>
    <t>(344)</t>
  </si>
  <si>
    <t>(345)  Accessory Electric Equipment</t>
  </si>
  <si>
    <t>(345)</t>
  </si>
  <si>
    <t xml:space="preserve"> FERC FORM NO. 1 (REV. 12-95)</t>
  </si>
  <si>
    <t xml:space="preserve"> FERC FORM NO. 1 (REV. 12-88)</t>
  </si>
  <si>
    <t>Page 204</t>
  </si>
  <si>
    <t>Page 205</t>
  </si>
  <si>
    <t xml:space="preserve">                                 ELECTRIC PLANT IN SERVICE (Accounts 101, 102, 103, and 106) (Continued)</t>
  </si>
  <si>
    <t>Deferred Gas Cost</t>
  </si>
  <si>
    <t>Pg 110, L 31 (d)  (-)</t>
  </si>
  <si>
    <t>Notes Receivable from Associated Cos.</t>
  </si>
  <si>
    <t xml:space="preserve">                                                  If required, see insert pages below</t>
  </si>
  <si>
    <t xml:space="preserve">  the respondent is not the sole owner.  If such property is leased</t>
  </si>
  <si>
    <t>and give name of lessee, date and terms of lease, annual rent for</t>
  </si>
  <si>
    <t xml:space="preserve">  4.  Exclude from this page any transmission lines for which plant</t>
  </si>
  <si>
    <t>the cost of which is reported for another line.  Report pole miles</t>
  </si>
  <si>
    <t xml:space="preserve">  from another company, give name of lessor, date and terms of</t>
  </si>
  <si>
    <t>year, and how determined.  Specify whether lessee is an associated</t>
  </si>
  <si>
    <t xml:space="preserve">  costs are included in Account 121, Nonutility Property.</t>
  </si>
  <si>
    <t xml:space="preserve">used during construction rates, in accordance with the </t>
  </si>
  <si>
    <t>number of employees assignable to each plant.</t>
  </si>
  <si>
    <t xml:space="preserve">  7.  Include on line 35 the cost of energy used in</t>
  </si>
  <si>
    <t>production expenses per net MWH as reported herein for</t>
  </si>
  <si>
    <t xml:space="preserve">   1.  Provide the name and title of the officer having custody of the general corporate books of account and the address of the office where the general corporate books are kept, and the address of the officer where any other corporate books of account are kept, if different from that where the general corporate books are kept. </t>
  </si>
  <si>
    <t>settlement was made, enter zero ("0") in column (g).  Provide a footnote explaining the nature of the nonmonetary settlement, including</t>
  </si>
  <si>
    <t>the amount and type of energy or service rendered.</t>
  </si>
  <si>
    <t xml:space="preserve">  2.  Transmission lines include all lines covered by the definition</t>
  </si>
  <si>
    <t>the remainder of the line.</t>
  </si>
  <si>
    <t xml:space="preserve">  structures support lines of the same voltage, report the pole</t>
  </si>
  <si>
    <t xml:space="preserve">   11.  Explain any debits and credits other than amortiza-</t>
  </si>
  <si>
    <t xml:space="preserve">   12.  In a footnote, give explanatory </t>
  </si>
  <si>
    <t xml:space="preserve">   13.  If the respondent has pledged any of its long-term debt</t>
  </si>
  <si>
    <t xml:space="preserve">   16.  Give particulars (details) concerning any long-term debt</t>
  </si>
  <si>
    <t>line 19.</t>
  </si>
  <si>
    <t xml:space="preserve">  Designate automatically operated plants.</t>
  </si>
  <si>
    <t>concerning plant type, fuel used, fuel enrichment by type and quantity for</t>
  </si>
  <si>
    <t xml:space="preserve">  5.  If any employees attend more than one plant, report on line 11 the</t>
  </si>
  <si>
    <t>8.  If more than one fuel is burned in a plant, furnish only the</t>
  </si>
  <si>
    <t xml:space="preserve">  11.  For a plant equipped with combinations of fossil fuel steam, nuclear steam, hy-</t>
  </si>
  <si>
    <t>the report period, and other physical and operating characteristics of the</t>
  </si>
  <si>
    <t xml:space="preserve">  approximate average number of employees assignable to each plant.</t>
  </si>
  <si>
    <t>composite heat rate for all fuels burned.</t>
  </si>
  <si>
    <t xml:space="preserve">  dro, internal combustion or gas-turbine equipment, report each as a separate plant.</t>
  </si>
  <si>
    <t>plant.</t>
  </si>
  <si>
    <t>Plant Name:</t>
  </si>
  <si>
    <t>Kind of Plant (Steam, Internal Combustion, Gas</t>
  </si>
  <si>
    <t xml:space="preserve">          Turbine or Nuclear)</t>
  </si>
  <si>
    <t>Type of Plant Construction (Conventional, Outdoor</t>
  </si>
  <si>
    <t xml:space="preserve">          Boiler, Full Outdoor, Etc.)</t>
  </si>
  <si>
    <t>Year Originally Constructed</t>
  </si>
  <si>
    <t>Year Last Unit was Installed</t>
  </si>
  <si>
    <t>service as follows:</t>
  </si>
  <si>
    <t xml:space="preserve">   5. In column (c), identify the FERC Rate Schedule or Tariff Number.  On separate lines, list all FERC rate schedules or </t>
  </si>
  <si>
    <t>RQ - for requirements service.  Requirements service is service which the supplier plans to provide on an ongoing</t>
  </si>
  <si>
    <t xml:space="preserve">      tariffs under which service, as identified in column (b), is provided.</t>
  </si>
  <si>
    <t>basis (ie., the supplier includes projected load for this service in its system resource planning).  In addition, the</t>
  </si>
  <si>
    <t xml:space="preserve">   6. For requirements RQ sales and any type of service involving demand charges imposed on a monthly (or longer) basis, </t>
  </si>
  <si>
    <t xml:space="preserve">   Plant Purchased or Sold</t>
  </si>
  <si>
    <t xml:space="preserve">   Completed Construction not Classified</t>
  </si>
  <si>
    <t xml:space="preserve">   Experimental Plant Unclassified</t>
  </si>
  <si>
    <t xml:space="preserve">          TOTAL (Enter Total of lines 3 thru 7)</t>
  </si>
  <si>
    <t>Leased to Others</t>
  </si>
  <si>
    <t>Held for Future Use</t>
  </si>
  <si>
    <t>Acquisition Adjustments</t>
  </si>
  <si>
    <t>(2) [ ] A Resubmission</t>
  </si>
  <si>
    <t>LIST OF SCHEDULES</t>
  </si>
  <si>
    <t>Enter in column (d) the terms "none," "not applicable," or "NA," as appropriate, where no information or amounts</t>
  </si>
  <si>
    <t xml:space="preserve">                         i.  Recreation, fish, and wildlife</t>
  </si>
  <si>
    <t xml:space="preserve">               (1) Research Support to the Electrical Research</t>
  </si>
  <si>
    <t xml:space="preserve">                        ii.  Other hydroelectric</t>
  </si>
  <si>
    <t xml:space="preserve">                   Council or the Electric Power Research Institute</t>
  </si>
  <si>
    <t>Costs Incurred Internally</t>
  </si>
  <si>
    <t>Costs Incurred Externally</t>
  </si>
  <si>
    <t>AMOUNTS CHARGED IN CURRENT YEAR</t>
  </si>
  <si>
    <t>Unamortized</t>
  </si>
  <si>
    <t>Accumulation</t>
  </si>
  <si>
    <t>FERC FORM NO. 1 (ED. 12-87)</t>
  </si>
  <si>
    <t>Page 352</t>
  </si>
  <si>
    <t>Page 353</t>
  </si>
  <si>
    <t>(908) Customer Assistance Expenses</t>
  </si>
  <si>
    <t>2. Total Regular Full-Time Employees</t>
  </si>
  <si>
    <t>(528) Maintenance Supervision and Engineering</t>
  </si>
  <si>
    <t>(563)</t>
  </si>
  <si>
    <t>Overhead Lines Expenses</t>
  </si>
  <si>
    <t>(909) Information and Instructional Expenses</t>
  </si>
  <si>
    <t>3. Total Part-Time and Temporary Employees</t>
  </si>
  <si>
    <t>(529) Maintenance of Structures</t>
  </si>
  <si>
    <t>(564)</t>
  </si>
  <si>
    <t>Underground Lines Expenses</t>
  </si>
  <si>
    <t>(910) Miscellaneous Customer Service and Information Expenses</t>
  </si>
  <si>
    <t>4. Total Employees</t>
  </si>
  <si>
    <t>(530) Maintenance of Reactor Plant Equipment</t>
  </si>
  <si>
    <t>(565)</t>
  </si>
  <si>
    <t xml:space="preserve">  TOTAL Hydraulic Production Plant (Enter Total of lines 25 thru 31)</t>
  </si>
  <si>
    <t>amounts reported should be supported by information set forth in, or as part of the books of account.</t>
  </si>
  <si>
    <t>Every inquiry must be definitely answered.  If "none" or "not applicable" states the fact, such an answer</t>
  </si>
  <si>
    <t>may be used.  The annual report should be complete in itself.  Reference to reports of previous years or to</t>
  </si>
  <si>
    <t>any paper or document should not be made in lieu of required entries except as specifically outlined.</t>
  </si>
  <si>
    <t xml:space="preserve">  below and include, as a minimum, the items listed hereunder:</t>
  </si>
  <si>
    <t>5.  In those instances when costs are composites of</t>
  </si>
  <si>
    <t xml:space="preserve">     A.  Air pollution control facilities:</t>
  </si>
  <si>
    <t>both actual supportable costs and estimates of costs,</t>
  </si>
  <si>
    <t>Page 113</t>
  </si>
  <si>
    <t>(2)  [  ]   A Resubmission</t>
  </si>
  <si>
    <t>STATEMENT OF INCOME FOR THE YEAR</t>
  </si>
  <si>
    <t>STATEMENT OF INCOME FOR THE YEAR (Continued)</t>
  </si>
  <si>
    <t>(Ref.)</t>
  </si>
  <si>
    <t>TOTAL</t>
  </si>
  <si>
    <t>Electric Utility</t>
  </si>
  <si>
    <t>Gas Utility</t>
  </si>
  <si>
    <t>Other  Utility</t>
  </si>
  <si>
    <t>Account</t>
  </si>
  <si>
    <t>Current Year</t>
  </si>
  <si>
    <t xml:space="preserve">    Previous Year</t>
  </si>
  <si>
    <t xml:space="preserve"> Current Year</t>
  </si>
  <si>
    <t>Previous Year</t>
  </si>
  <si>
    <t>(m)</t>
  </si>
  <si>
    <t>(n)</t>
  </si>
  <si>
    <t>(o)</t>
  </si>
  <si>
    <t>(p)</t>
  </si>
  <si>
    <t>UTILITY OPERATING INCOME</t>
  </si>
  <si>
    <t>Operating Revenues (400)</t>
  </si>
  <si>
    <t xml:space="preserve">Report the reconciliation of reported net income for the year with taxable income used in computing Federal income </t>
  </si>
  <si>
    <t xml:space="preserve">     Expenses per Net KWh (Enter result of line 36 divided by line 9)</t>
  </si>
  <si>
    <t>FERC FORM NO. 1(ED. 12-88)</t>
  </si>
  <si>
    <t>Page 408</t>
  </si>
  <si>
    <t>Page 409</t>
  </si>
  <si>
    <t>GENERATING PLANT STATISTICS (Small Plants)</t>
  </si>
  <si>
    <t>GENERATING PLANT STATISTICS (Small Plants)(Continued)</t>
  </si>
  <si>
    <t xml:space="preserve">  1.  Small generating plants are steam plants of less than</t>
  </si>
  <si>
    <t xml:space="preserve">     2.  Designate any plant leased from others, operated under a license</t>
  </si>
  <si>
    <t xml:space="preserve">  3.  List plants appropriately under subheadings for steam,</t>
  </si>
  <si>
    <t>5.  If any plant is equipped with combinations of steam, hydro,</t>
  </si>
  <si>
    <t xml:space="preserve">  25,000 Kw; internal combustion and gas-turbine plants,</t>
  </si>
  <si>
    <t xml:space="preserve">     from the Federal Energy Regulatory Commission, or operated as a</t>
  </si>
  <si>
    <t xml:space="preserve">  hydro, nuclear, internal combustion and gas turbine plants.</t>
  </si>
  <si>
    <t>internal combustion or gas turbine equipment, report each as a</t>
  </si>
  <si>
    <t xml:space="preserve">          Net Operating Revenues</t>
  </si>
  <si>
    <t>Other Electric Utility Operating Income</t>
  </si>
  <si>
    <t>No Entry</t>
  </si>
  <si>
    <t xml:space="preserve">   Total Electric Utility Operating Income</t>
  </si>
  <si>
    <t>GAS OPERATING INCOME</t>
  </si>
  <si>
    <t>Pg 115, L 2 (g)</t>
  </si>
  <si>
    <t>Pg 115, L 4 (g)</t>
  </si>
  <si>
    <t>Pg 115, L 5 (g)</t>
  </si>
  <si>
    <t>Pg 115, L 6 (g)</t>
  </si>
  <si>
    <t>Pg 115, L 7 (g)</t>
  </si>
  <si>
    <t>Pg 115, L 10+11-12  (g)</t>
  </si>
  <si>
    <t>Pg 115, L 9 (g)</t>
  </si>
  <si>
    <t>Extraordinary Deductions</t>
  </si>
  <si>
    <t>Pg 117, L 68 (c)</t>
  </si>
  <si>
    <t>Income Taxes, Extraordinary Items</t>
  </si>
  <si>
    <t>Pg 117, L 70 (c)</t>
  </si>
  <si>
    <t xml:space="preserve">          Net Extraordinary Items</t>
  </si>
  <si>
    <t>Net Income</t>
  </si>
  <si>
    <t>RETAINED EARNINGS</t>
  </si>
  <si>
    <t>Unappropriated Retained Earnings (BOP)</t>
  </si>
  <si>
    <t>Pg 118, L 1 (c)</t>
  </si>
  <si>
    <t>Balance Transferred from Income</t>
  </si>
  <si>
    <t>Pg 118, L 16 (c)</t>
  </si>
  <si>
    <t xml:space="preserve">Appropriations of Retained Earnings </t>
  </si>
  <si>
    <t>Pg 118, L 22 (b)</t>
  </si>
  <si>
    <t>Dividends Declared-Preferred Stock</t>
  </si>
  <si>
    <t>Pg 118, L 29 (c) (-)</t>
  </si>
  <si>
    <t>Dividends Declared-Common Stock</t>
  </si>
  <si>
    <t>Pg 118, L 36 (c) (-)</t>
  </si>
  <si>
    <t>Adjustments to Retained Earnings</t>
  </si>
  <si>
    <t>Pg 118, L -9+15-37 (c)</t>
  </si>
  <si>
    <t xml:space="preserve">     Net Change to Unapp. Retained Earnings</t>
  </si>
  <si>
    <t>Unappropriated Retained Earnings (EOP)</t>
  </si>
  <si>
    <t>Appropriated Retained Earnings (EOP)</t>
  </si>
  <si>
    <t>Pg 119, L 47 (b)</t>
  </si>
  <si>
    <t xml:space="preserve">          Total Retained Earnings</t>
  </si>
  <si>
    <t>Formula should = Pg 119, L 48 (b)</t>
  </si>
  <si>
    <t>CASH FLOW STATEMENT</t>
  </si>
  <si>
    <t>Cash Flows From Operating Activities</t>
  </si>
  <si>
    <t>Pg 120, L 2 (b)</t>
  </si>
  <si>
    <t>Adjustments to reconcile net income to net cash</t>
  </si>
  <si>
    <t xml:space="preserve">  provided by operating activities:</t>
  </si>
  <si>
    <t>Depreciation, Depletion &amp; Amortization</t>
  </si>
  <si>
    <t>Pg 120, L 4=&gt;7 (b)</t>
  </si>
  <si>
    <t>Distribution Expense</t>
  </si>
  <si>
    <t>Pg 322, L 126 (b)</t>
  </si>
  <si>
    <t>Customer Account Expense</t>
  </si>
  <si>
    <t>Pg 322, L 134, 141 (b)</t>
  </si>
  <si>
    <t>Sales Expense</t>
  </si>
  <si>
    <t>Pg 322, L 148,  (b)</t>
  </si>
  <si>
    <t>Administrative and General</t>
  </si>
  <si>
    <t>Pg 323, L 168 (b)</t>
  </si>
  <si>
    <t>borne by the respondent are accounted for, and accounts affected.</t>
  </si>
  <si>
    <t xml:space="preserve">  of transmission system plant as given in the Uniform System of</t>
  </si>
  <si>
    <t>6.  Report in columns (f) and (g) the total pole miles of each</t>
  </si>
  <si>
    <t xml:space="preserve">  miles of the primary structure in column (f) and the pole miles</t>
  </si>
  <si>
    <t>Specify whether lessor, co-owner, or other party is an associated</t>
  </si>
  <si>
    <t xml:space="preserve">  Accounts.  Do not report substation costs and expenses on this page.</t>
  </si>
  <si>
    <t>transmission line.  Show in column (f) the pole miles of line on</t>
  </si>
  <si>
    <t xml:space="preserve">  of the other line(s) in column (g).</t>
  </si>
  <si>
    <t>company.</t>
  </si>
  <si>
    <t xml:space="preserve">  3. Report data by individual lines for all voltages if so required by</t>
  </si>
  <si>
    <t>structures the cost of which is reported for the line designated;</t>
  </si>
  <si>
    <t xml:space="preserve">  8.  Designate any transmission line or portion thereof for which</t>
  </si>
  <si>
    <t>9.  Designate any transmission line leased to another company</t>
  </si>
  <si>
    <t xml:space="preserve">  a State commission.</t>
  </si>
  <si>
    <t>conversely, show in column (g) the pole miles of line on structures</t>
  </si>
  <si>
    <t>average balances, state the method of averaging used.</t>
  </si>
  <si>
    <t>For columns (c), (d), and (e) report available information for each plant subaccount, account or functional classification</t>
  </si>
  <si>
    <t>listed in column (a).  If plant mortality studies are prepared to assist in estimating average service lives, show in column (f)</t>
  </si>
  <si>
    <t>ELECTRIC OPERATING INCOME</t>
  </si>
  <si>
    <t>Operating Revenues</t>
  </si>
  <si>
    <t>Pg 115, L 2 (e)</t>
  </si>
  <si>
    <t>Operating Expense:</t>
  </si>
  <si>
    <t xml:space="preserve">     Operation Expense</t>
  </si>
  <si>
    <t>Pg 115, L 4 (e)</t>
  </si>
  <si>
    <t xml:space="preserve">     Maintenance Expense</t>
  </si>
  <si>
    <t>Net Salvage</t>
  </si>
  <si>
    <t>Depr. Rates</t>
  </si>
  <si>
    <t>Mortality Curve</t>
  </si>
  <si>
    <t>Remaining</t>
  </si>
  <si>
    <t>(In thousands)</t>
  </si>
  <si>
    <t>Life</t>
  </si>
  <si>
    <t>(Percent)</t>
  </si>
  <si>
    <t>Type</t>
  </si>
  <si>
    <t>FERC  FORM NO. 1  (ED. 12-95)</t>
  </si>
  <si>
    <t xml:space="preserve">Next Page is 340 </t>
  </si>
  <si>
    <t>Page 337</t>
  </si>
  <si>
    <t>PARTICULARS CONCERNING CERTAIN INCOME DEDUCTIONS AND INTEREST CHARGES ACCOUNTS</t>
  </si>
  <si>
    <t xml:space="preserve">  Report the information specified below, in the order</t>
  </si>
  <si>
    <t>Deductions, of the Uniform System of Accounts.  Amounts</t>
  </si>
  <si>
    <t>Demandreported in column (h) must be in megawatts.  Footnote any demand not stated on a megawatts basis and explain.</t>
  </si>
  <si>
    <t>Payment By</t>
  </si>
  <si>
    <t>Energy Received From</t>
  </si>
  <si>
    <t>Energy Delivered To</t>
  </si>
  <si>
    <t>Billing</t>
  </si>
  <si>
    <t>TRANSFER OF ENERGY</t>
  </si>
  <si>
    <t>REVENUE FROM TRANSMISSION OF ELECTRICITY FOR OTHERS</t>
  </si>
  <si>
    <t>(Company or Public Authority)</t>
  </si>
  <si>
    <t>Point of Receipt</t>
  </si>
  <si>
    <t>Point of Delivery</t>
  </si>
  <si>
    <t>Total Revenues ($)</t>
  </si>
  <si>
    <t>[Footnote Affiliations]</t>
  </si>
  <si>
    <t>(Substation or Other Designation)</t>
  </si>
  <si>
    <t>(MW)</t>
  </si>
  <si>
    <t>Received</t>
  </si>
  <si>
    <t>(k + l + m)</t>
  </si>
  <si>
    <t xml:space="preserve"> 1</t>
  </si>
  <si>
    <t xml:space="preserve"> 2</t>
  </si>
  <si>
    <t xml:space="preserve"> 3</t>
  </si>
  <si>
    <t xml:space="preserve"> 4</t>
  </si>
  <si>
    <t xml:space="preserve"> 5</t>
  </si>
  <si>
    <t xml:space="preserve"> 6</t>
  </si>
  <si>
    <t xml:space="preserve"> 7</t>
  </si>
  <si>
    <t xml:space="preserve"> 8</t>
  </si>
  <si>
    <t xml:space="preserve"> 9</t>
  </si>
  <si>
    <t>Next Page is 332</t>
  </si>
  <si>
    <t>Page 328</t>
  </si>
  <si>
    <t>Page 329</t>
  </si>
  <si>
    <t>Page 330</t>
  </si>
  <si>
    <t>If applicable, see insert pages below</t>
  </si>
  <si>
    <t>Page 328-A</t>
  </si>
  <si>
    <t>Page 329-A</t>
  </si>
  <si>
    <t>Page 330-A</t>
  </si>
  <si>
    <t>Page 328-B</t>
  </si>
  <si>
    <t>Page 329-B</t>
  </si>
  <si>
    <t>Page 330-B</t>
  </si>
  <si>
    <t>TRANSMISSION OF ELECTRICITY BY OTHERS (Account 565)</t>
  </si>
  <si>
    <t>Report all transmission, i.e., wheeling, of electricity provided to respondent by other electric utilities, cooperatives, municipalities, or other</t>
  </si>
  <si>
    <t>public authorities during the year.</t>
  </si>
  <si>
    <t>(446) Sales to Railroads and Railways</t>
  </si>
  <si>
    <t>(448) Interdepartmental Sales</t>
  </si>
  <si>
    <t xml:space="preserve">       Provision for Deferred Income Taxes (410.1)</t>
  </si>
  <si>
    <t>234,272-277</t>
  </si>
  <si>
    <t xml:space="preserve">       (Less) Provision for Deferred Income Taxes -Cr. (411.1)</t>
  </si>
  <si>
    <t xml:space="preserve">       Investment Tax Credit Adj. -- Net (411.4)</t>
  </si>
  <si>
    <t xml:space="preserve">       (Less) Gains from Disp. of Utility Plant (411.6)</t>
  </si>
  <si>
    <t>Accumulated Provision for Injuries and Damages (228.2)</t>
  </si>
  <si>
    <t>Accumulated Provision for Pensions and Benefits (228.3)</t>
  </si>
  <si>
    <t xml:space="preserve">Accumulated Miscellaneous Operating Provisions (228.4) </t>
  </si>
  <si>
    <t>Accumulated Provision for Rate Refunds (229)</t>
  </si>
  <si>
    <t>TOTAL Other Noncurrent Liabilities (Enter Total of lines 24 thru 29)</t>
  </si>
  <si>
    <t>CURRENT AND ACCRUED LIABILITIES</t>
  </si>
  <si>
    <t>Notes Payable (231)</t>
  </si>
  <si>
    <t>Accounts Payable (232)</t>
  </si>
  <si>
    <t>Notes Payable to Associated Companies (233)</t>
  </si>
  <si>
    <t>Accounts Payable to Associated Companies (234)</t>
  </si>
  <si>
    <t>Customer Deposits (235)</t>
  </si>
  <si>
    <t>Electric Expenses</t>
  </si>
  <si>
    <t>Misc. Steam (or Nuclear) Power Expenses</t>
  </si>
  <si>
    <t>Maintenance of Boiler (or Reactor) Plant</t>
  </si>
  <si>
    <t>Maintenance of Misc. Steam (or Nuclear) Plant</t>
  </si>
  <si>
    <t>Dividends per Share</t>
  </si>
  <si>
    <t>Misc Deferred Debits as a % of Capitalization</t>
  </si>
  <si>
    <t>5 Year Book</t>
  </si>
  <si>
    <t>Source</t>
  </si>
  <si>
    <t>Current Assets</t>
  </si>
  <si>
    <t>A: L 39</t>
  </si>
  <si>
    <t>Current Liabilities</t>
  </si>
  <si>
    <t>B: L 32</t>
  </si>
  <si>
    <t>B: L 19</t>
  </si>
  <si>
    <t>B: L 2</t>
  </si>
  <si>
    <t>Common Stock and Retained Earnings</t>
  </si>
  <si>
    <t>B: L 12-L 2</t>
  </si>
  <si>
    <t xml:space="preserve">    (Excl. Preferred Stock)</t>
  </si>
  <si>
    <t>Short-Term Debt</t>
  </si>
  <si>
    <t>B: L 20, 22, 28</t>
  </si>
  <si>
    <t>Pretax Income</t>
  </si>
  <si>
    <t>See below</t>
  </si>
  <si>
    <t>Interest Expense</t>
  </si>
  <si>
    <t>D: L 65</t>
  </si>
  <si>
    <t>D: L 76</t>
  </si>
  <si>
    <t>D: L 66-L 75</t>
  </si>
  <si>
    <t xml:space="preserve">    (Excl. Preferred Stock Dividends)</t>
  </si>
  <si>
    <t>Internal Cash</t>
  </si>
  <si>
    <t>Taxes Accrued (236)</t>
  </si>
  <si>
    <t>Interest Accrued (237)</t>
  </si>
  <si>
    <t>Dividends Declared (238)</t>
  </si>
  <si>
    <t>Matured Long-Term Debt (239)</t>
  </si>
  <si>
    <t>Matured Interest (240)</t>
  </si>
  <si>
    <t>Tax Collections Payable (241)</t>
  </si>
  <si>
    <t>Miscellaneous Current and Accrued Liabilities (242)</t>
  </si>
  <si>
    <t>Obligations Under Capital Leases - Current (243)</t>
  </si>
  <si>
    <t>FERC FORM NO.1 (ED. 12-89)</t>
  </si>
  <si>
    <t>Page 112</t>
  </si>
  <si>
    <t>COMPARATIVE BALANCE SHEET (LIABILITIES AND OTHER CREDITS) (Continued)</t>
  </si>
  <si>
    <t>DEFERRED CREDITS</t>
  </si>
  <si>
    <t>Customer Advances for Construction (252)</t>
  </si>
  <si>
    <t>Accumulated Deferred Investment Tax Credits (255)</t>
  </si>
  <si>
    <t>Deferred Gains from Disposition of Utility Plant (256)</t>
  </si>
  <si>
    <t>Other Deferred Credits (253)</t>
  </si>
  <si>
    <t>Other Regulatory Liabilities (254)</t>
  </si>
  <si>
    <t>Unamortized Gain on Reacquired Debt (257)</t>
  </si>
  <si>
    <t>Accumulated Deferred Income Taxes (281 - 283)</t>
  </si>
  <si>
    <t>272-277</t>
  </si>
  <si>
    <t>Note:</t>
  </si>
  <si>
    <t xml:space="preserve">in determination of corporate action by any method, explain </t>
  </si>
  <si>
    <t>Payroll Taxes Burden:</t>
  </si>
  <si>
    <t>important new territory added and important rate increases</t>
  </si>
  <si>
    <t xml:space="preserve">such as (P) or (D).  The expenses, premium or discount should </t>
  </si>
  <si>
    <t>Pg 207, L 53 (g)</t>
  </si>
  <si>
    <t>Pg 207, L 69 (g)</t>
  </si>
  <si>
    <t>Pg 207, L 83 (g)</t>
  </si>
  <si>
    <t>Electric Plant - Purchased or Sold</t>
  </si>
  <si>
    <t>Pg 200, L 5 (c)</t>
  </si>
  <si>
    <t>Experimental Plant - Unclassified</t>
  </si>
  <si>
    <t>Pg 200, L 7 (c)</t>
  </si>
  <si>
    <t>Nuclear Fuel Assemblies (Net)</t>
  </si>
  <si>
    <t>Pg 203, L 6, 10, 11, 12 (f)</t>
  </si>
  <si>
    <t>ELECTRIC DISTRIBUTION METERS AND LINE TRANSFORMERS</t>
  </si>
  <si>
    <t>under a lease, give name of lessor, date and period of lease,</t>
  </si>
  <si>
    <t xml:space="preserve">  distribution watt-hour meters and line transformers.</t>
  </si>
  <si>
    <t>and annual rent.  If 500 or more meters or line transformers</t>
  </si>
  <si>
    <t xml:space="preserve">  2.  Include watt-hour demand distribution meters, but not</t>
  </si>
  <si>
    <t>are held other than by reason of sole ownership or lease,</t>
  </si>
  <si>
    <t xml:space="preserve">  external demand meters.</t>
  </si>
  <si>
    <t>give name of co-owner or other parties, explain basis of accounting</t>
  </si>
  <si>
    <t xml:space="preserve">  3.  Show in a footnote the number of distribution watt-hour</t>
  </si>
  <si>
    <t>Page 222</t>
  </si>
  <si>
    <t>4. CUSTOMER ACCOUNTS EXPENSES</t>
  </si>
  <si>
    <t>NUMBER OF ELECTRIC DEPARTMENT EMPLOYEES</t>
  </si>
  <si>
    <t>(517) Operation Supervision and Engineering</t>
  </si>
  <si>
    <t>the system defined as the difference between columns (b) and (c).</t>
  </si>
  <si>
    <t xml:space="preserve">  Requirements Sales for Resale reported on line 24.  Include in</t>
  </si>
  <si>
    <t>5.  Report in columns (e) and (f) the specified information for each</t>
  </si>
  <si>
    <t xml:space="preserve">  the monthly amounts any energy losses associated with the</t>
  </si>
  <si>
    <t>monthly peak load reported in column (d).</t>
  </si>
  <si>
    <t>Name of System:</t>
  </si>
  <si>
    <t>Monthly Non-Requirements</t>
  </si>
  <si>
    <t>MONTHLY PEAK</t>
  </si>
  <si>
    <t>Month</t>
  </si>
  <si>
    <t>Total Monthly Energy</t>
  </si>
  <si>
    <t>Megawatts</t>
  </si>
  <si>
    <t>Day of Month</t>
  </si>
  <si>
    <t>Hour</t>
  </si>
  <si>
    <t>&amp; Associated Losses</t>
  </si>
  <si>
    <t>(See Instruction 4)</t>
  </si>
  <si>
    <t>January</t>
  </si>
  <si>
    <t>February</t>
  </si>
  <si>
    <t>March</t>
  </si>
  <si>
    <t>April</t>
  </si>
  <si>
    <t>May</t>
  </si>
  <si>
    <t>June</t>
  </si>
  <si>
    <t>July</t>
  </si>
  <si>
    <t>August</t>
  </si>
  <si>
    <t xml:space="preserve">basis (i.e., the supplier includes projected load for this service in its system resource planning).  In addition, the </t>
  </si>
  <si>
    <t>TOTAL Other Accounts</t>
  </si>
  <si>
    <t>TOTAL SALARIES AND WAGES</t>
  </si>
  <si>
    <t>COMMON UTILITY PLANT AND EXPENSES</t>
  </si>
  <si>
    <t xml:space="preserve">  1.  Describe the property carried in the utility's accounts as</t>
  </si>
  <si>
    <t>to which such accumulated provisions relate, including</t>
  </si>
  <si>
    <t xml:space="preserve">  common utility plant and show the book cost of such plant at</t>
  </si>
  <si>
    <t>explanation of basis of allocation and factors used.</t>
  </si>
  <si>
    <t xml:space="preserve">  end of year classified by accounts as provided by Plant</t>
  </si>
  <si>
    <t>3.  Give for the year the expenses of operation,</t>
  </si>
  <si>
    <t xml:space="preserve">  Instruction 13, Common Utility Plant, of the Uniform System</t>
  </si>
  <si>
    <t>maintenance, rents, depreciation, and amortization for</t>
  </si>
  <si>
    <t xml:space="preserve">  of Accounts.  Also show the allocation of such plant costs to</t>
  </si>
  <si>
    <t>common utility plant classified by accounts as provided by</t>
  </si>
  <si>
    <t xml:space="preserve">  the respective departments using the common utility plant</t>
  </si>
  <si>
    <t xml:space="preserve">the Uniform System of Accounts.  Show the allocation of </t>
  </si>
  <si>
    <t xml:space="preserve">  and explain the basis of allocation used, giving the allocation</t>
  </si>
  <si>
    <t>such expenses to the departments using the common utility</t>
  </si>
  <si>
    <t xml:space="preserve">  factors.</t>
  </si>
  <si>
    <t>plant to which such expenses are related.  Explain the basis</t>
  </si>
  <si>
    <t xml:space="preserve">  2.  Furnish the accumulated provisions for depreciation and</t>
  </si>
  <si>
    <t xml:space="preserve">the name of the issuing company as well as a description of </t>
  </si>
  <si>
    <t>or discount.  Indicate the premium or discount with a notation,</t>
  </si>
  <si>
    <t xml:space="preserve">particulars (details) for  Accounts 223 and 224 of net </t>
  </si>
  <si>
    <t>any obligations retired or reacquired before end of year,</t>
  </si>
  <si>
    <t>the bonds.</t>
  </si>
  <si>
    <t xml:space="preserve">       be reported in column (a) provided the fiscal years for both the 10-K report and this report are compatible.</t>
  </si>
  <si>
    <t xml:space="preserve">       outlined in column (a) is available from the SEC 10-K Report Form filing, a specific reference to report form (i.e. year and company title) may</t>
  </si>
  <si>
    <t xml:space="preserve">      or noncumulative.</t>
  </si>
  <si>
    <t xml:space="preserve">     Give particulars (details) in column (a) of any nominally issued capital stock, reacquired stock, or stock in sinking and other funds </t>
  </si>
  <si>
    <t xml:space="preserve">     which is pledged, stating name of pledgee and purposes of pledge.</t>
  </si>
  <si>
    <t xml:space="preserve">2.   For Account 202, Common Stock Subscribed, and     </t>
  </si>
  <si>
    <t xml:space="preserve">1.   Show for each of the above accounts the amounts </t>
  </si>
  <si>
    <t xml:space="preserve">4.   For Premium on Account 207, Capital Stock, </t>
  </si>
  <si>
    <t xml:space="preserve">Common Stock Liability for Conversion, or </t>
  </si>
  <si>
    <t>Account 206, Preferred Stock Liability for Conversion,</t>
  </si>
  <si>
    <t>Loss on Disposition of Property</t>
  </si>
  <si>
    <t>Pg 117, L 41 (c)</t>
  </si>
  <si>
    <t>Miscellaneous Amortization</t>
  </si>
  <si>
    <t>Pg 117, L 42 (c)</t>
  </si>
  <si>
    <t>Miscellaneous Income Deductions</t>
  </si>
  <si>
    <t>Pg 117, L 43 (c)</t>
  </si>
  <si>
    <t xml:space="preserve">Total Gas </t>
  </si>
  <si>
    <t>(SEE PAGE 234A FOR DETAILS)</t>
  </si>
  <si>
    <t>Amortization Expense</t>
  </si>
  <si>
    <t>Employee Stock Purchase Plan Discount</t>
  </si>
  <si>
    <t>Accrued Interest</t>
  </si>
  <si>
    <t xml:space="preserve"> FERC FORM NO. 1 (REV. 12-94)                                                                            </t>
  </si>
  <si>
    <t xml:space="preserve">FERC FORM NO. 1 (REV. 12-88)                                                                            </t>
  </si>
  <si>
    <t>Next Page is 213</t>
  </si>
  <si>
    <t>Page 206</t>
  </si>
  <si>
    <t>Page 207</t>
  </si>
  <si>
    <t>(1)  [  ] An Original</t>
  </si>
  <si>
    <t>(2)  [  ] A Resubmission</t>
  </si>
  <si>
    <t>ELECTRIC PLANT LEASED TO OTHERS  (Account 104)</t>
  </si>
  <si>
    <t xml:space="preserve">1.  Report below the information called for concerning electric plant leased to others. </t>
  </si>
  <si>
    <t>2.  In column (c) give the date of Commission authorization of the lease of electric plant to others.</t>
  </si>
  <si>
    <t>Name of Lessee</t>
  </si>
  <si>
    <t xml:space="preserve">    (Designate associated</t>
  </si>
  <si>
    <t xml:space="preserve">Expiration </t>
  </si>
  <si>
    <t xml:space="preserve">        companies with a </t>
  </si>
  <si>
    <t xml:space="preserve">Description of </t>
  </si>
  <si>
    <t>Commission</t>
  </si>
  <si>
    <t>Date of</t>
  </si>
  <si>
    <t xml:space="preserve">Balance at </t>
  </si>
  <si>
    <t xml:space="preserve">           double asterisk)</t>
  </si>
  <si>
    <t>Property Leased</t>
  </si>
  <si>
    <t>Authorization</t>
  </si>
  <si>
    <t>Lease</t>
  </si>
  <si>
    <t xml:space="preserve"> FERC FORM NO. 1 (ED. 12- 95)</t>
  </si>
  <si>
    <t>Page 213</t>
  </si>
  <si>
    <t>Year of  Report</t>
  </si>
  <si>
    <t>(2) [  ] A Resubmission</t>
  </si>
  <si>
    <t>the docket or case number, and a description</t>
  </si>
  <si>
    <t>Regulatory</t>
  </si>
  <si>
    <t>Expenses for</t>
  </si>
  <si>
    <t>Account 182.3</t>
  </si>
  <si>
    <t>Deferred to</t>
  </si>
  <si>
    <t>of the case.)</t>
  </si>
  <si>
    <t>Utility</t>
  </si>
  <si>
    <t>Department</t>
  </si>
  <si>
    <t>(b) + (c)</t>
  </si>
  <si>
    <t>FERC FORM NO. 1 (ED. 12-96) NYPSC Modified-96</t>
  </si>
  <si>
    <t>Page 350</t>
  </si>
  <si>
    <t>Page 351</t>
  </si>
  <si>
    <t>RESEARCH, DEVELOPMENT, AND DEMONSTRATION ACTIVITIES (Electric and Gas)</t>
  </si>
  <si>
    <t>RESEARCH, DEVELOPMENT, AND DEMONSTRATION ACTIVITIES (Continued)</t>
  </si>
  <si>
    <t xml:space="preserve">  1.  Describe and show below costs incurred and accounts charged</t>
  </si>
  <si>
    <t xml:space="preserve">                    b.  Fossil-fuel steam</t>
  </si>
  <si>
    <t xml:space="preserve">               (2) Research Support to Edison Electric</t>
  </si>
  <si>
    <t>4.  Show in column (e) the account number charged</t>
  </si>
  <si>
    <t>interest rate respectively for (a) advances on notes, (b)</t>
  </si>
  <si>
    <t xml:space="preserve">  account charged, the total of amortization charges for the</t>
  </si>
  <si>
    <t>advances on open account, (c) notes payable, (d) accounts</t>
  </si>
  <si>
    <t xml:space="preserve">  year, and the period of amortization.</t>
  </si>
  <si>
    <t>payable, and (e) other debt, and total interest.  Explain the</t>
  </si>
  <si>
    <t xml:space="preserve">     (b) Miscellaneous Income Deductions-Report the nature,</t>
  </si>
  <si>
    <t>nature of other debt on which interest was incurred during</t>
  </si>
  <si>
    <t xml:space="preserve">  payee, and amount of other income deductions for the year</t>
  </si>
  <si>
    <t>the year.</t>
  </si>
  <si>
    <t xml:space="preserve">  as required by Accounts 426.1, Donations; 426.2, Life</t>
  </si>
  <si>
    <t xml:space="preserve">     (d) Other Interest Expense (Account 431)-Report</t>
  </si>
  <si>
    <t xml:space="preserve">  Insurance; 426.3, Penalties; 426.4, Expenditures for Certain</t>
  </si>
  <si>
    <t>particulars (details) including the amount and interest rate</t>
  </si>
  <si>
    <t xml:space="preserve">  Civic, Political and Related Activities; and 426.5, Other</t>
  </si>
  <si>
    <t>for other interest charges incurred during the year.</t>
  </si>
  <si>
    <t>Miscellaneous Amortization (Account 425)</t>
  </si>
  <si>
    <t>Donations (Account 426.1)</t>
  </si>
  <si>
    <t>Revenues /</t>
  </si>
  <si>
    <t>Reclassification</t>
  </si>
  <si>
    <t>(1)  [x]  An Original</t>
  </si>
  <si>
    <t xml:space="preserve">(e)  </t>
  </si>
  <si>
    <t>Common Stock</t>
  </si>
  <si>
    <t>None</t>
  </si>
  <si>
    <t>Bad Debt Reserve</t>
  </si>
  <si>
    <t>Asset Retirement Obligation</t>
  </si>
  <si>
    <t>Miscellaneous Paid-In Capital (Account 210/211)</t>
  </si>
  <si>
    <t>GAS:</t>
  </si>
  <si>
    <t>Continued on Page 340-A</t>
  </si>
  <si>
    <t>Avg. Cost of Fuel Burned per Million Btu</t>
  </si>
  <si>
    <t>Avg. Cost of Fuel Burned per KWh Net Gen.</t>
  </si>
  <si>
    <t>Average Btu per KWh Net Generation</t>
  </si>
  <si>
    <t>FERC FORM NO. 1 (REV. 12-95)</t>
  </si>
  <si>
    <t>Page 402</t>
  </si>
  <si>
    <t>Page 403</t>
  </si>
  <si>
    <t>Page 402-A</t>
  </si>
  <si>
    <t>Page 403-A</t>
  </si>
  <si>
    <t>HYDROELECTRIC GENERATING PLANT STATISTICS (Large Plants)</t>
  </si>
  <si>
    <t>LF -  for long-term firm service.  "Long-term" means five years or longer and "firm" means that service cannot be</t>
  </si>
  <si>
    <t xml:space="preserve">maximum metered hourly (60-minute integration) demand in a month.  Monthly CP demand is the metered </t>
  </si>
  <si>
    <t>Accum. Prov. For Uncollectible Accts.</t>
  </si>
  <si>
    <t>December</t>
  </si>
  <si>
    <t>FERC FORM NO. 1 (REVISED 12-90)</t>
  </si>
  <si>
    <t>Page 401</t>
  </si>
  <si>
    <t>STEAM-ELECTRIC GENERATING PLANT STATISTICS (Large Plants)</t>
  </si>
  <si>
    <t>STEAM-ELECTRIC GENERATING PLANT STATISTICS (Large Plants) (Continued)</t>
  </si>
  <si>
    <t xml:space="preserve">  1. Report data for Plant in Service only.</t>
  </si>
  <si>
    <t>6.  If gas is used and purchased on a therm basis, report</t>
  </si>
  <si>
    <t xml:space="preserve">  9.  Items under Cost of Plant are based on U. S. of A. accounts.  Production</t>
  </si>
  <si>
    <t>However, if a gas-turbine unit functions in a combined cycle operation with</t>
  </si>
  <si>
    <t xml:space="preserve">  2.  Large plants are steam plants with installed capacity (name plate</t>
  </si>
  <si>
    <t>the Btu content of the gas and the quantity of fuel burned</t>
  </si>
  <si>
    <t xml:space="preserve">  expenses do not include Purchased Power, System Control and Load Dispatching,</t>
  </si>
  <si>
    <t>Upon filing, the report may, if desired, be permanently bound.  If it is so bound, the  requirement for page by</t>
  </si>
  <si>
    <t xml:space="preserve">page identification of the reporting company set forth in paragraph 9 below, may be disregarded.  Extra </t>
  </si>
  <si>
    <t>If the utility conducts operations both within and without the State of New York, data should be reported so</t>
  </si>
  <si>
    <t xml:space="preserve">that there will be shown the quantities of commodities sold within this State, and (separately by accounts) </t>
  </si>
  <si>
    <t xml:space="preserve">the operating revenues from sources within this State, the operating revenue deductions applicable </t>
  </si>
  <si>
    <t>thereto and the plant investment as of the end of the year within this State.</t>
  </si>
  <si>
    <t>All entries shall be made in black or dark blue except those of a contrary or opposite nature, which</t>
  </si>
  <si>
    <t xml:space="preserve">  the respondent's cost for the year and cost chargeable to others.</t>
  </si>
  <si>
    <t xml:space="preserve">                    a. Overhead</t>
  </si>
  <si>
    <t xml:space="preserve">  internally and in column (d) those items performed</t>
  </si>
  <si>
    <t>in Account 188, Research, Development, and Demonstration</t>
  </si>
  <si>
    <t xml:space="preserve">  (See definition of research, development, and demonstration in</t>
  </si>
  <si>
    <t xml:space="preserve">                    b. Underground</t>
  </si>
  <si>
    <t xml:space="preserve">  outside the company costing $5,000 or more, briefly</t>
  </si>
  <si>
    <t xml:space="preserve">  1.  Report below the particulars (details) called for concerning  common and preferred stock at end of year, distinguishing  separate series of </t>
  </si>
  <si>
    <t xml:space="preserve">       any general class. Show separate totals for common and preferred stock.  If information to meet the stock exchange reporting requirement </t>
  </si>
  <si>
    <t>where the voting control is equally divided between two holders, or each party holds a veto power over the other.  Joint control may exist by mutual agreement or understanding between two or more parties who together have control within the meaning of the definition of control in the Uniform System of Accounts, regardless of the relative voting rights of each party.</t>
  </si>
  <si>
    <t xml:space="preserve">      totaled on the last line of the schedule.  The "Subtotal - RQ" amount in column (g) must be reported as Requirements</t>
  </si>
  <si>
    <t>to report in these columns the estimated final completion</t>
  </si>
  <si>
    <t xml:space="preserve">  costs of Underground Conduit in column (m).</t>
  </si>
  <si>
    <t xml:space="preserve">          characteristic.</t>
  </si>
  <si>
    <t>SUPPORTING</t>
  </si>
  <si>
    <t>CIRCUITS PER</t>
  </si>
  <si>
    <t>LINE DESIGNATION</t>
  </si>
  <si>
    <t>STRUCTURE</t>
  </si>
  <si>
    <t>Conductors</t>
  </si>
  <si>
    <t>Line Cost</t>
  </si>
  <si>
    <t>Length</t>
  </si>
  <si>
    <t>Voltage</t>
  </si>
  <si>
    <t>Poles,</t>
  </si>
  <si>
    <t>in</t>
  </si>
  <si>
    <t>Configuration</t>
  </si>
  <si>
    <t>KV</t>
  </si>
  <si>
    <t>and</t>
  </si>
  <si>
    <t>Towers,</t>
  </si>
  <si>
    <t>Miles</t>
  </si>
  <si>
    <t>per</t>
  </si>
  <si>
    <t>Present</t>
  </si>
  <si>
    <t>Ultimate</t>
  </si>
  <si>
    <t>Size</t>
  </si>
  <si>
    <t>Specifications</t>
  </si>
  <si>
    <t>(Operating)</t>
  </si>
  <si>
    <t>Spacing</t>
  </si>
  <si>
    <t>Rights</t>
  </si>
  <si>
    <t xml:space="preserve">       (Enter Total of lines 11 thru 13)</t>
  </si>
  <si>
    <t xml:space="preserve">  Other Dr. or Cr. Items (Describe):</t>
  </si>
  <si>
    <t xml:space="preserve">   Balance End of Year (Enter Total of</t>
  </si>
  <si>
    <t xml:space="preserve">       lines 1, 9, 14, 15, and 16)</t>
  </si>
  <si>
    <t xml:space="preserve">               (6) Other (Classify and include items in excess of</t>
  </si>
  <si>
    <t xml:space="preserve">  insulation, type of appliance, etc.).  Group items under</t>
  </si>
  <si>
    <t>such amounts identified by "Est."</t>
  </si>
  <si>
    <t xml:space="preserve">          A.  Electric and Gas R, D &amp; D Performed Internally</t>
  </si>
  <si>
    <t xml:space="preserve">                    $5,000.)</t>
  </si>
  <si>
    <t xml:space="preserve">  $5,000 by classifications and indicate the number of</t>
  </si>
  <si>
    <t>7.  Report separately research and related testing</t>
  </si>
  <si>
    <t xml:space="preserve">                (1)  Generation</t>
  </si>
  <si>
    <t xml:space="preserve">               (7) Total Cost Incurred</t>
  </si>
  <si>
    <t xml:space="preserve">  items grouped.  Under Other, (A.(6) and B.(4)) classify</t>
  </si>
  <si>
    <t>facilities operated by the respondent.</t>
  </si>
  <si>
    <t xml:space="preserve">                    a.  Hydroelectric</t>
  </si>
  <si>
    <t xml:space="preserve">          B.  Electric and Gas R, D &amp; D Performed Externally</t>
  </si>
  <si>
    <t xml:space="preserve">  items by type of R, D &amp; D activity.</t>
  </si>
  <si>
    <t>Net Utility Plant (Enter Total of line 4 less 5)</t>
  </si>
  <si>
    <t xml:space="preserve"> -</t>
  </si>
  <si>
    <t xml:space="preserve">     7</t>
  </si>
  <si>
    <t>Nuclear Fuel (120.1-120.4, 120.6)</t>
  </si>
  <si>
    <t xml:space="preserve">     8</t>
  </si>
  <si>
    <t>(Less) Accum. Prov. for Amort. of Nucl. Fuel Assemblies (120.5)</t>
  </si>
  <si>
    <t xml:space="preserve">     9</t>
  </si>
  <si>
    <t>Net Nuclear Fuel (Enter Total of line 7 less 8)</t>
  </si>
  <si>
    <t xml:space="preserve">   10</t>
  </si>
  <si>
    <t>Net Utility Plant (Enter Total of lines 6 and 9)</t>
  </si>
  <si>
    <t xml:space="preserve">   11</t>
  </si>
  <si>
    <t>Utility Plant Adjustments (116)</t>
  </si>
  <si>
    <t xml:space="preserve">   12</t>
  </si>
  <si>
    <t>Gas Stored Underground - Noncurrent (117)</t>
  </si>
  <si>
    <t xml:space="preserve">   13</t>
  </si>
  <si>
    <t>OTHER PROPERTY AND INVESTMENTS</t>
  </si>
  <si>
    <t xml:space="preserve">   14</t>
  </si>
  <si>
    <t xml:space="preserve">       Losses from Disp. of Utility Plant (411.7)</t>
  </si>
  <si>
    <t xml:space="preserve">       (Less) Gain from Disposition of Allowances (411.8)</t>
  </si>
  <si>
    <t xml:space="preserve">       Losses from Disposition of Allowances (411.9)</t>
  </si>
  <si>
    <t xml:space="preserve">           TOTAL Utility Operating Expenses (Enter Total of lines 4 thru 22)</t>
  </si>
  <si>
    <t xml:space="preserve">       Revenues From Merchandising, Jobbing and Contract Work (415)</t>
  </si>
  <si>
    <t xml:space="preserve">       (Less) Costs and Exp. of Merchandising, Job. &amp; Contract Work (416)</t>
  </si>
  <si>
    <t>1.  If the notes to the cash flow statement in the respondents annual stockholders report are applicable to this statement, such notes should be included on pages 122-123. Information about noncash investing and financing activities should be provided on pages 122-123.  Provide also on page 122 a reconciliation between "Cash and Cash Equivalents at End of Year" with related amounts on the balance sheet.</t>
  </si>
  <si>
    <t>3.  Operating Activities -- Other:  Include gains and losses pertaining to operating activities only.  Gains and losses pertaining to investing and financing activities should be reported in those activities.  Show on page 122-123 the amounts of interest paid (net of amounts capitalized) and income taxes paid.</t>
  </si>
  <si>
    <t xml:space="preserve">  2.  Under "Other" specify significant amounts and group others.</t>
  </si>
  <si>
    <t xml:space="preserve">4.  </t>
  </si>
  <si>
    <t>Investing Activities</t>
  </si>
  <si>
    <t xml:space="preserve">  6.  Designate substations or major items of equipment leased</t>
  </si>
  <si>
    <t>basis of sharing expenses or other accounting between the</t>
  </si>
  <si>
    <t xml:space="preserve">  railway customer should not be listed below.</t>
  </si>
  <si>
    <t>and whether attended or unattended.  At the end of the page,</t>
  </si>
  <si>
    <t xml:space="preserve">  from others, jointly owned with others, or operated otherwise</t>
  </si>
  <si>
    <t>parties, and state amounts and accounts affected in respon-</t>
  </si>
  <si>
    <t xml:space="preserve">  3.  Substations with capacities of less than 10 MVa,</t>
  </si>
  <si>
    <t>summarize according to function the capacities reported for</t>
  </si>
  <si>
    <t xml:space="preserve">  than by reason of sole ownership by the respondent.  For</t>
  </si>
  <si>
    <t xml:space="preserve">KeySpan Gas East Corp./D/B/A National Grid </t>
  </si>
  <si>
    <t xml:space="preserve">     2.  Acquisition of ownership in other companies by reorganization, merger, or consolidation with other companies: Give names of companies involved, particulars concerning the transactions, name of the Commission authorizing the transaction, and reference to Commission authorization.</t>
  </si>
  <si>
    <t>changes to columns (c) through (g) from the complete report of the preceding year.</t>
  </si>
  <si>
    <t xml:space="preserve">          TOTAL Utility Plant (Enter Total of lines 8 thru 12)</t>
  </si>
  <si>
    <t>Accum. Prov. for Depr., Amort., &amp; Depl.</t>
  </si>
  <si>
    <t xml:space="preserve">          Net Utility Plant (Enter Total of line 13 less 14)</t>
  </si>
  <si>
    <t>DETAIL OF ACCUMULATED PROVISIONS FOR</t>
  </si>
  <si>
    <t>DEPRECIATION, AMORTIZATION AND DEPLETION</t>
  </si>
  <si>
    <t xml:space="preserve"> In Service</t>
  </si>
  <si>
    <t xml:space="preserve">   Depreciation</t>
  </si>
  <si>
    <t xml:space="preserve">   Amort. and Dep. of Producing Natural Gas Land and Land Rights</t>
  </si>
  <si>
    <t xml:space="preserve">   Amort. of Underground Storage Land and Land Rights</t>
  </si>
  <si>
    <t xml:space="preserve">   Amort. of Other Utility Plant</t>
  </si>
  <si>
    <t xml:space="preserve">          TOTAL In Service (Enter Total of lines 18 thru 21)</t>
  </si>
  <si>
    <t xml:space="preserve">   Amortization and Depletion</t>
  </si>
  <si>
    <t xml:space="preserve">          TOTAL Leased to Others (Enter Total of lines 24 and 25)</t>
  </si>
  <si>
    <t xml:space="preserve">   Amortization</t>
  </si>
  <si>
    <t xml:space="preserve">          TOTAL Held for Future Use (Enter Total of lines 28 and 29)</t>
  </si>
  <si>
    <t>Abandonment of Leases (Natural Gas)</t>
  </si>
  <si>
    <t xml:space="preserve">   Amort. of Plant Acquisition Adj.</t>
  </si>
  <si>
    <t xml:space="preserve">          TOTAL Accumulated Provisions (Should agree with line 14 above)</t>
  </si>
  <si>
    <t>Page 200</t>
  </si>
  <si>
    <t>Page 201</t>
  </si>
  <si>
    <t>Mo., Day, Yr.)</t>
  </si>
  <si>
    <t>NUCLEAR FUEL MATERIALS (Accounts 120.1 through 120.6 and 157)</t>
  </si>
  <si>
    <t>NUCLEAR FUEL MATERIALS (Accounts 120.1 through 120.6 and 157) (Continued)</t>
  </si>
  <si>
    <t xml:space="preserve">1.  Report below the costs incurred </t>
  </si>
  <si>
    <t>2.  If the nuclear fuel stock is obtained under leasing arrangements,</t>
  </si>
  <si>
    <t>for nuclear fuel materials in process of</t>
  </si>
  <si>
    <t xml:space="preserve">attach a statement showing the amount of nuclear fuel leased, the </t>
  </si>
  <si>
    <t>Pension and Benefits Reserve</t>
  </si>
  <si>
    <t>Pg 112, L 27 (d)</t>
  </si>
  <si>
    <t>Miscellaneous Operating Reserves</t>
  </si>
  <si>
    <t>Pg 112, L 24, 28, 29 (d)</t>
  </si>
  <si>
    <t xml:space="preserve">          Total Operating Reserves</t>
  </si>
  <si>
    <t>Total Liabilities and Other Credits</t>
  </si>
  <si>
    <t>Formula should = Pg 113, L 68 (d)</t>
  </si>
  <si>
    <t>COMPARATIVE INCOME AND RETAINED EARNINGS STATEMENT</t>
  </si>
  <si>
    <t>TOTAL UTILITY OPERATING INCOME</t>
  </si>
  <si>
    <t>to compute charges and whether any changes have been made in the basis or rates used from the preceding report year.</t>
  </si>
  <si>
    <t>Report all available information called for in section C every fifth year beginning with report year 1971, reporting annually only</t>
  </si>
  <si>
    <t xml:space="preserve">Next Page is 261 </t>
  </si>
  <si>
    <t>Page 256</t>
  </si>
  <si>
    <t>Page 257</t>
  </si>
  <si>
    <t>Page 256-A</t>
  </si>
  <si>
    <t>Page 257-A</t>
  </si>
  <si>
    <t>Page 256-B</t>
  </si>
  <si>
    <t>Page 257-B</t>
  </si>
  <si>
    <t>RECONCILIATION OF REPORTED NET INCOME WITH TAXABLE INCOME FOR FEDERAL INCOME TAXES</t>
  </si>
  <si>
    <t xml:space="preserve">1. </t>
  </si>
  <si>
    <t>TOTAL votes of all voting securities</t>
  </si>
  <si>
    <t>TOTAL number of security holders</t>
  </si>
  <si>
    <t xml:space="preserve">TOTAL votes of security holders </t>
  </si>
  <si>
    <t xml:space="preserve">     listed below</t>
  </si>
  <si>
    <t>Page 106</t>
  </si>
  <si>
    <t>SECURITY HOLDERS AND VOTING POWERS (Continued)</t>
  </si>
  <si>
    <t>51</t>
  </si>
  <si>
    <t>52</t>
  </si>
  <si>
    <t>53</t>
  </si>
  <si>
    <t>FERC FORM NO.1 (ED. 12-96)</t>
  </si>
  <si>
    <t>Page 107</t>
  </si>
  <si>
    <t>Insert the initials of the reporting utility and the year which the report covers in the space provided</t>
  </si>
  <si>
    <t>on each page.</t>
  </si>
  <si>
    <t>Cents are to be omitted on all schedules except where they apply to averages and figures per unit</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</si>
  <si>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</si>
  <si>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</si>
  <si>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</si>
  <si>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</si>
  <si>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</si>
  <si>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</si>
  <si>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</si>
  <si>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</si>
  <si>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</si>
  <si>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</si>
  <si>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LU - for long-term service from a designated generating unit.  "Long-term" means five years or longer.  The </t>
  </si>
  <si>
    <t xml:space="preserve">      Sales for Resale on page 401, line 23.  The "Subtotal - Non-RQ" amount in column (g) must be reported as Non-</t>
  </si>
  <si>
    <t xml:space="preserve">availability and reliability of service, aside from transmission constraints, must match the availability and </t>
  </si>
  <si>
    <t xml:space="preserve">      Requirements Sales for Resale on page 401, line 24.  </t>
  </si>
  <si>
    <t>reliability of the designated unit.</t>
  </si>
  <si>
    <t xml:space="preserve"> 10. Footnote entries as required and provide explanations following all required data.</t>
  </si>
  <si>
    <t xml:space="preserve">IU -  for intermediate-term service from a designated generating unit.  The same as LU service except that </t>
  </si>
  <si>
    <t>"intermediate-term" means longer than one year but less than five years.</t>
  </si>
  <si>
    <t xml:space="preserve">amount shown in column (l).  Report in column (m) the total charge shown on bills received as settlement </t>
  </si>
  <si>
    <t xml:space="preserve">LU -  for long-term service from a designated generating unit. "Long-term" means five years or longer.  The </t>
  </si>
  <si>
    <t>by the respondent.  For power exchanges, report in column (m) the settlement amount for the net receipt</t>
  </si>
  <si>
    <t>of energy.  If more energy was delivered than received, enter a negative amount.  If the settlement amount</t>
  </si>
  <si>
    <t>2.  Report amounts in account 414, Other Utility Operating Income, in the same manner as accounts 412 and 413.</t>
  </si>
  <si>
    <t>8.  Enter on page 122-123 a concise explanation of only those changes in accounting methods made during the year which had an effect on net income, including the basis of allocations and apportionments from those used in the preceding year.  Also give the approximate dollar effect of such changes.</t>
  </si>
  <si>
    <t>3.  Report data for lines 7, 9, and 10 for Natural Gas companies using accounts 404.1, 404.2, 404.3, 407.1, and 407.2.</t>
  </si>
  <si>
    <t>6.  Give concise explanations concerning significant amount of any refunds made or received during the year resulting</t>
  </si>
  <si>
    <t>4.  Use page 122-123 for important notes regarding the statement of income or any account thereof.</t>
  </si>
  <si>
    <t>OTHER INCOME AND DEDUCTIONS</t>
  </si>
  <si>
    <t>Miscellaneous Nonoperating Income</t>
  </si>
  <si>
    <t>Pg 117, L 37 (c)</t>
  </si>
  <si>
    <t>Gain on Disposition of Property</t>
  </si>
  <si>
    <t>Pg 117, L 38 (c)</t>
  </si>
  <si>
    <t xml:space="preserve">          Total Other Income</t>
  </si>
  <si>
    <t>OTHER INCOME DEDUCTIONS</t>
  </si>
  <si>
    <t xml:space="preserve">       Revenues From Nonutility Operations (417)</t>
  </si>
  <si>
    <t xml:space="preserve">       (Less) Expenses of Nonutility Operations (417.1)</t>
  </si>
  <si>
    <t xml:space="preserve">       Nonoperating Rental Income (418)</t>
  </si>
  <si>
    <t xml:space="preserve">       Equity in Earnings of Subsidiary Companies (418.1)</t>
  </si>
  <si>
    <t xml:space="preserve">    Interest and Dividend Income (419)</t>
  </si>
  <si>
    <t xml:space="preserve">    Allowance for Other Funds Used During Construction (419.1)</t>
  </si>
  <si>
    <t xml:space="preserve">    Miscellaneous Nonoperating Income (421)</t>
  </si>
  <si>
    <t xml:space="preserve">    Gain in Disposition of Property (421.1)</t>
  </si>
  <si>
    <t>1.    For each construction overhead explain: (a) the nature</t>
  </si>
  <si>
    <t>2.    Show below the computation of allowance for funds</t>
  </si>
  <si>
    <t>3.    Where a net-of-tax rate for borrowed funds is used,</t>
  </si>
  <si>
    <t xml:space="preserve">  (Mo, Day, Yr)</t>
  </si>
  <si>
    <t xml:space="preserve">      $50,000, whichever is less) may be grouped by classes.</t>
  </si>
  <si>
    <t>DEBITS</t>
  </si>
  <si>
    <t>Description and Purpose of</t>
  </si>
  <si>
    <t xml:space="preserve">  No.</t>
  </si>
  <si>
    <t xml:space="preserve"> TOTAL</t>
  </si>
  <si>
    <t>Next Page is 300</t>
  </si>
  <si>
    <t>Page 278</t>
  </si>
  <si>
    <t>Page 278-A</t>
  </si>
  <si>
    <t>ELECTRIC OPERATING REVENUES (ACCOUNT 400)</t>
  </si>
  <si>
    <t>ELECTRIC OPERATING REVENUES (ACCOUNT 400) (Continued)</t>
  </si>
  <si>
    <t>1.  Report below operating revenues for each prescribed account,</t>
  </si>
  <si>
    <t>of twelve figures at the close of each month.</t>
  </si>
  <si>
    <t>4.  Commercial and Industrial Sales, Account 442, may</t>
  </si>
  <si>
    <t>5.  See pages 108-109, Important Changes During Year, for</t>
  </si>
  <si>
    <t>and manufactured gas revenues in total.</t>
  </si>
  <si>
    <t>3.  If increases or decreases from previous</t>
  </si>
  <si>
    <t>be classified according to the basis of classification</t>
  </si>
  <si>
    <t>column (g) must be reported as Purchases on page 401, line 10.  The total amount in column (h) must be</t>
  </si>
  <si>
    <t>for energy, capacity, etc. and any settlements for imbalanced exchanges.</t>
  </si>
  <si>
    <t xml:space="preserve">reported as Exchange Received on page 401, line 12.  The total amount in column (i) must be reported as </t>
  </si>
  <si>
    <t>OS - for other service.  Use this category only for those services which cannot be placed in the above-</t>
  </si>
  <si>
    <t>Exchange Delivered on page 401, line 13.</t>
  </si>
  <si>
    <t>9.</t>
  </si>
  <si>
    <t>Footnote entries as required and provide explanations following all required data.</t>
  </si>
  <si>
    <t>POWER EXCHANGES</t>
  </si>
  <si>
    <t>COST/SETTLEMENT OF POWER</t>
  </si>
  <si>
    <t>Name of Company</t>
  </si>
  <si>
    <t>2.  If the respondent's payroll for the reporting period includes any special construction personnel, include such employees</t>
  </si>
  <si>
    <t>(521) Steam from Other Sources</t>
  </si>
  <si>
    <t>TOTAL Other Power Supply Expenses  (Enter Total of Lines 76 thru 78)</t>
  </si>
  <si>
    <t>provide in a footnote the termination date of the contract defined as the earliest date that either buyer or seller</t>
  </si>
  <si>
    <t xml:space="preserve">   7. Report in column (g) the megawatthours shown on bills rendered to the purchaser.</t>
  </si>
  <si>
    <t>can unilaterally get out of the contract.</t>
  </si>
  <si>
    <t xml:space="preserve">   8. Report demand charges in column (h), energy charges in column (i), and the total of any other types of charges,</t>
  </si>
  <si>
    <t>IF - for intermediate-term firm service.  The same as LF service except that "intermediate-term" means longer than</t>
  </si>
  <si>
    <t xml:space="preserve">      including out-of-period adjustment, in column (j).  Explain in a footnote all components of the amount shown in </t>
  </si>
  <si>
    <t>one year but less than five years.</t>
  </si>
  <si>
    <t xml:space="preserve">      column (j).  Report in column (k) the total charge shown on bills rendered to the purchaser.</t>
  </si>
  <si>
    <t>Steam Transferred (Cr.)</t>
  </si>
  <si>
    <t>Not Applicable</t>
  </si>
  <si>
    <t>The Company continues to operate its utility business as a wholly-owned subsidiary of KeySpan and as an</t>
  </si>
  <si>
    <t>12. N/A</t>
  </si>
  <si>
    <t>104 - A</t>
  </si>
  <si>
    <t xml:space="preserve">     TOTAL Liabilities and Other Credits (Enter Total of lines 15, 23, 31, </t>
  </si>
  <si>
    <t xml:space="preserve">  the nature of items included in this account, the contra</t>
  </si>
  <si>
    <t xml:space="preserve">  Depreciation, Amortization, and Depletion</t>
  </si>
  <si>
    <t>200-201</t>
  </si>
  <si>
    <t>12-89</t>
  </si>
  <si>
    <t>Nuclear Fuel Materials</t>
  </si>
  <si>
    <t>202-203</t>
  </si>
  <si>
    <t>Electric Plant in Service</t>
  </si>
  <si>
    <t>204-207</t>
  </si>
  <si>
    <t>12-95</t>
  </si>
  <si>
    <t>Electric Plant Leased to Others</t>
  </si>
  <si>
    <t>213</t>
  </si>
  <si>
    <t>Electric Plant Held for Future Use</t>
  </si>
  <si>
    <t>214</t>
  </si>
  <si>
    <t>Construction Work in Progress</t>
  </si>
  <si>
    <t>216</t>
  </si>
  <si>
    <t>Construction Overheads</t>
  </si>
  <si>
    <t>217</t>
  </si>
  <si>
    <t>General Description of Construction Overheads Procedures</t>
  </si>
  <si>
    <t>218</t>
  </si>
  <si>
    <t>12-88</t>
  </si>
  <si>
    <t>Accumulated Provision for Depreciation of Electric Plant</t>
  </si>
  <si>
    <t>219</t>
  </si>
  <si>
    <t>Non-Utility Property</t>
  </si>
  <si>
    <t>221</t>
  </si>
  <si>
    <t>Investment in Subsidiary Companies</t>
  </si>
  <si>
    <t>224-225</t>
  </si>
  <si>
    <t>Material &amp; Supplies</t>
  </si>
  <si>
    <t>227</t>
  </si>
  <si>
    <t>Allowances</t>
  </si>
  <si>
    <t>228-229</t>
  </si>
  <si>
    <t>Extraordinary Property Losses</t>
  </si>
  <si>
    <t xml:space="preserve">  schedule the company's principal sources of pumping</t>
  </si>
  <si>
    <t>purchase power for pumping, give the supplier, contract</t>
  </si>
  <si>
    <t>Expenses classified as "Other Power Supply Expenses."</t>
  </si>
  <si>
    <t xml:space="preserve">  power, the estimated amounts of energy from each</t>
  </si>
  <si>
    <t>number, and date of contract.</t>
  </si>
  <si>
    <t>FERC Licensed Project No. ______</t>
  </si>
  <si>
    <t xml:space="preserve">          (4)  Monitoring equipment</t>
  </si>
  <si>
    <t xml:space="preserve">  January 1, 1969, so long as it is readily determinable that such</t>
  </si>
  <si>
    <t xml:space="preserve">          (5)  Other.</t>
  </si>
  <si>
    <t xml:space="preserve">  facilities were constructed or modified for environmental rather</t>
  </si>
  <si>
    <t xml:space="preserve">     E.  Esthetic costs:</t>
  </si>
  <si>
    <t xml:space="preserve">  than operational purposes.  Also report similar expenditures for</t>
  </si>
  <si>
    <t xml:space="preserve">          (1)  Architectural costs</t>
  </si>
  <si>
    <t xml:space="preserve">  environmental plant included in construction work in progress.</t>
  </si>
  <si>
    <t xml:space="preserve">          (2)  Towers</t>
  </si>
  <si>
    <t xml:space="preserve">Please use the appropriate accounts under the heading "Other Noncurrent Liabilities" for accounts that the PSC </t>
  </si>
  <si>
    <t>classifies as "Operating Reserves".</t>
  </si>
  <si>
    <t xml:space="preserve">  2.  Substations which serve only one industrial or street</t>
  </si>
  <si>
    <t>substation, designating whether transmission or distribution</t>
  </si>
  <si>
    <t>Spent Nuclear Fuel (120.4)</t>
  </si>
  <si>
    <t>Nuclear Fuel Under Capital Leases (120.6)</t>
  </si>
  <si>
    <t>(Less) Accum. Prov. for Amortization of Nuclear Fuel Assemblies (120.5)</t>
  </si>
  <si>
    <t>TOTAL Nuclear Fuel Stock</t>
  </si>
  <si>
    <t>(Enter Total of lines 6, 10, 11, and 12 less line 13)</t>
  </si>
  <si>
    <t>Estimated net Salvage Value of Nuclear Materials in line9</t>
  </si>
  <si>
    <t>Estimated net Salvage Value of Nuclear Materials on line 11</t>
  </si>
  <si>
    <t>Estimated net Salvage Value of Nuclear Materials Chemical Processing</t>
  </si>
  <si>
    <t>Nuclear Materials held for Sale (157)</t>
  </si>
  <si>
    <t>Uranium</t>
  </si>
  <si>
    <t>Plutonium</t>
  </si>
  <si>
    <t>TOTAL Nuclear Materials held for Sale</t>
  </si>
  <si>
    <t>(Enter Total of lines 19, 20, and 21)</t>
  </si>
  <si>
    <t>Page 202</t>
  </si>
  <si>
    <t>Page 203</t>
  </si>
  <si>
    <t>Corporations Controlled by Respondent</t>
  </si>
  <si>
    <t>103</t>
  </si>
  <si>
    <t>Officers and Directors</t>
  </si>
  <si>
    <t>104-105</t>
  </si>
  <si>
    <t>NYSPSC-95</t>
  </si>
  <si>
    <t>Security Holders and Voting Powers</t>
  </si>
  <si>
    <t>106-107</t>
  </si>
  <si>
    <t>Important Changes During the Year</t>
  </si>
  <si>
    <t>108-109</t>
  </si>
  <si>
    <t>Amount of</t>
  </si>
  <si>
    <t>Equity in</t>
  </si>
  <si>
    <t>Gain or Loss</t>
  </si>
  <si>
    <t>Investment at</t>
  </si>
  <si>
    <t>Subsidiary</t>
  </si>
  <si>
    <t>Revenues</t>
  </si>
  <si>
    <t>from Investment</t>
  </si>
  <si>
    <t>Description of Investment</t>
  </si>
  <si>
    <t>Acquired</t>
  </si>
  <si>
    <t>Maturity</t>
  </si>
  <si>
    <t>Earnings for Year</t>
  </si>
  <si>
    <t>for Year</t>
  </si>
  <si>
    <t>Disposed of</t>
  </si>
  <si>
    <t xml:space="preserve"> FERC FORM NO.1 (ED.  12-89)</t>
  </si>
  <si>
    <t>FERC FORM NO.1 (ED.  12-89)</t>
  </si>
  <si>
    <t xml:space="preserve">   1.  See the Uniform System of Accounts for a definition of control.</t>
  </si>
  <si>
    <t>FERC FORM NO. 1  (ED. 12-96)</t>
  </si>
  <si>
    <t>Page 103</t>
  </si>
  <si>
    <t>is directly or indirectly assigned (Paper Copy Only).</t>
  </si>
  <si>
    <t>of reduction in the gross rate for tax effects.</t>
  </si>
  <si>
    <t>Description of Each Construction Overhead for Electric, Gas and Common, respectively</t>
  </si>
  <si>
    <t xml:space="preserve">COMPUTATION OF ALLOWANCE FOR FUNDS USED DURING CONSTRUCTION RATES </t>
  </si>
  <si>
    <t xml:space="preserve">     For line 1(5), column (d) below, enter the rate granted in the last rate proceeding.  If such is not available, use the average</t>
  </si>
  <si>
    <t xml:space="preserve">   1.  If any corporation, business trust, or similar organization or combination of such organizations jointly held control over the respondent at the end of the year, state the name of the controlling corporation or organization, manner in which control was held and the extent of control.  If control was in a holding</t>
  </si>
  <si>
    <t>company organization, show the chain of ownership or control to the main parent company or organization.  If control was held by a trustee(s), state the name of the trustee(s), name of the beneficiary or beneficiaries for whom the trust was maintained, and the purpose of the trust.</t>
  </si>
  <si>
    <t>[   ]  A Resubmission</t>
  </si>
  <si>
    <t xml:space="preserve">   2.  If control was by other means than a direct holding of voting rights, state in a footnote the manner in which control was held, naming any intermediaries involved.</t>
  </si>
  <si>
    <t xml:space="preserve">   3.  If control was held jointly with one or more other interests, state the facts in a footnote and name the other interests.</t>
  </si>
  <si>
    <t>IMPORTANT CHANGES DURING THE YEAR (Continued)</t>
  </si>
  <si>
    <t>Page 109</t>
  </si>
  <si>
    <t>Page 109-A</t>
  </si>
  <si>
    <t>Page 109-B</t>
  </si>
  <si>
    <t>COMPARATIVE BALANCE SHEET (ASSETS AND OTHER DEBITS)</t>
  </si>
  <si>
    <t>Balance at</t>
  </si>
  <si>
    <t>Beg. of Year</t>
  </si>
  <si>
    <t>Contra</t>
  </si>
  <si>
    <t>Primary</t>
  </si>
  <si>
    <t>Amount</t>
  </si>
  <si>
    <t>Affected</t>
  </si>
  <si>
    <t>UNAPPROPRIATED RETAINED EARNINGS (Account 216)</t>
  </si>
  <si>
    <t>Balance -- Beginning of Year</t>
  </si>
  <si>
    <t xml:space="preserve">     Changes (Identify by prescribed retained earnings accounts)</t>
  </si>
  <si>
    <t>1.  Reporting below the particulars (details) called for concerning other regulatory liabilities which are created through</t>
  </si>
  <si>
    <t>2.  For regulatory liabilities being amortized, show period of amortization in column (a).</t>
  </si>
  <si>
    <t xml:space="preserve"> (Enter total of lines 80, 100, 126, 134, 141, 148 and 168)</t>
  </si>
  <si>
    <t xml:space="preserve">  deficiency in output from existing plants due to the</t>
  </si>
  <si>
    <t>included in column (b).</t>
  </si>
  <si>
    <t>Taxes Applic. to Other Income and Deductions</t>
  </si>
  <si>
    <t xml:space="preserve">    Taxes Other Than Income Taxes (408.2)</t>
  </si>
  <si>
    <t xml:space="preserve">     Income Taxes -- Federal (409.2)</t>
  </si>
  <si>
    <t xml:space="preserve">     Income Taxes -- Other (409.2)</t>
  </si>
  <si>
    <t xml:space="preserve">     Provision for Deferred Inc. Taxes (410.2)</t>
  </si>
  <si>
    <t xml:space="preserve">     (Less) Provision  for Deferred Income Taxes -- Cr. (411.2)</t>
  </si>
  <si>
    <t xml:space="preserve">     Investment Tax Credit Adj. -- Net (411.5)</t>
  </si>
  <si>
    <t>fabrication, on hand, in reactor, and in</t>
  </si>
  <si>
    <t>quantity used and quantity on hand, and the costs incurred under</t>
  </si>
  <si>
    <t>cooling; owned by the respondent.</t>
  </si>
  <si>
    <t>Other Taxes-Operating</t>
  </si>
  <si>
    <t>Capital Costs</t>
  </si>
  <si>
    <t>Formula Should = Pg 115, L 24 (e)</t>
  </si>
  <si>
    <t xml:space="preserve">       Total</t>
  </si>
  <si>
    <t>PERCENT OF REVENUE</t>
  </si>
  <si>
    <t>Formula should = 100</t>
  </si>
  <si>
    <t>CENTS PER KWH</t>
  </si>
  <si>
    <t>Formula Should - L 1/2</t>
  </si>
  <si>
    <t>Note: Includes Sales for Resale</t>
  </si>
  <si>
    <t>Data Field Below</t>
  </si>
  <si>
    <t>Steam - Fuel</t>
  </si>
  <si>
    <t>Pg 320, L 5 (b)</t>
  </si>
  <si>
    <t>Nuclear - Fuel</t>
  </si>
  <si>
    <t>Pg 320, L 25 (b)</t>
  </si>
  <si>
    <t>Hydro - Water for Power</t>
  </si>
  <si>
    <t>Pg 320, L 45 (b)</t>
  </si>
  <si>
    <t>Other Power - Fuel</t>
  </si>
  <si>
    <t>Pg 321, L 63 (b)</t>
  </si>
  <si>
    <t>Pg 321, L 76 (b)</t>
  </si>
  <si>
    <t xml:space="preserve">     3.  Purchase or sale of an operating unit or system:  Give a brief description of the property, and of the transactions relating thereto, and reference to Commission authorization, if any was required.  Give date journal entries called for by the Uniform System of Accounts were submitted to the Commission.</t>
  </si>
  <si>
    <t>such leasing arrangements.</t>
  </si>
  <si>
    <t>Changes During  Year</t>
  </si>
  <si>
    <t>Other Reductions</t>
  </si>
  <si>
    <t xml:space="preserve">Balance </t>
  </si>
  <si>
    <t>Description of Item</t>
  </si>
  <si>
    <t>Balance</t>
  </si>
  <si>
    <t>Amortization</t>
  </si>
  <si>
    <t xml:space="preserve">(Explain in a </t>
  </si>
  <si>
    <t>Beginning of Year</t>
  </si>
  <si>
    <t>Additions</t>
  </si>
  <si>
    <t>footnote)</t>
  </si>
  <si>
    <t>Nuclear Fuel in process of Refinement,</t>
  </si>
  <si>
    <t xml:space="preserve">  any substation or equipment operated under lease, give name</t>
  </si>
  <si>
    <t>co-owner, or other party is an associated company.</t>
  </si>
  <si>
    <t>CONVERSION APPARATUS AND</t>
  </si>
  <si>
    <t>VOLTAGE (In MVa)</t>
  </si>
  <si>
    <t>Capacity of</t>
  </si>
  <si>
    <t>Number of</t>
  </si>
  <si>
    <t>SPECIAL EQUIPMENT</t>
  </si>
  <si>
    <t>Substation</t>
  </si>
  <si>
    <t>Trans-</t>
  </si>
  <si>
    <t>Spare</t>
  </si>
  <si>
    <t>Name and Location of Substation</t>
  </si>
  <si>
    <t>Character of Substation</t>
  </si>
  <si>
    <t>(In Service)</t>
  </si>
  <si>
    <t>formers</t>
  </si>
  <si>
    <t>Total Capacity</t>
  </si>
  <si>
    <t>Secondary</t>
  </si>
  <si>
    <t>Tertiary</t>
  </si>
  <si>
    <t>(In MVa)</t>
  </si>
  <si>
    <t>Type of Equipment</t>
  </si>
  <si>
    <t>of Units</t>
  </si>
  <si>
    <t>(in MVa)</t>
  </si>
  <si>
    <t>Next Page is 429</t>
  </si>
  <si>
    <t>Page 426</t>
  </si>
  <si>
    <t>Page 427</t>
  </si>
  <si>
    <t>Page 426-A</t>
  </si>
  <si>
    <t>Page 427-A</t>
  </si>
  <si>
    <t>Pg 115, L 24 (i); Pg 116, L 24 (k), (m), (o)</t>
  </si>
  <si>
    <t xml:space="preserve">     Total Utility Operating Income</t>
  </si>
  <si>
    <t>Formula should = Pg 114, L 24 (c)</t>
  </si>
  <si>
    <t>OTHER INCOME AND EXPENSES; INTEREST EXPENSE</t>
  </si>
  <si>
    <t>OTHER INCOME</t>
  </si>
  <si>
    <t>Income - Merch., Jobbing &amp; Contract Work</t>
  </si>
  <si>
    <t>Pg 117, L 29-30 (c)</t>
  </si>
  <si>
    <t>Income from Nonutility Operations</t>
  </si>
  <si>
    <t>Pg 117, L 31-32 (c)</t>
  </si>
  <si>
    <t>Nonoperating Rental Income</t>
  </si>
  <si>
    <t>Pg 117, L 33 (c)</t>
  </si>
  <si>
    <t>Equity in Earnings of Subsidiary Companies</t>
  </si>
  <si>
    <t>Pg 117, L 34 (c)</t>
  </si>
  <si>
    <t>Interest and Dividend Income</t>
  </si>
  <si>
    <t>Pg 117, L 35 (c)</t>
  </si>
  <si>
    <t>Allowance for Funds Used During Construction</t>
  </si>
  <si>
    <t>Pg 117, L 36 (c)</t>
  </si>
  <si>
    <t xml:space="preserve">  2.  Report in columns (b) and (c) only the current year's</t>
  </si>
  <si>
    <t xml:space="preserve">  3.  Show in column (k) any expenses incurred in prior years</t>
  </si>
  <si>
    <t>4.  List in column (f), (g), and (h) expenses incurred</t>
  </si>
  <si>
    <t xml:space="preserve">  incurred during the current year (or incurred in previous years,</t>
  </si>
  <si>
    <t xml:space="preserve">  expenses that are not deferred and the current year's</t>
  </si>
  <si>
    <t xml:space="preserve">  which are being amortized.  List in column (a) the period of</t>
  </si>
  <si>
    <t>during year which were charged currently to income,</t>
  </si>
  <si>
    <t xml:space="preserve">  if being amortized) relating to formal cases before a regulatory</t>
  </si>
  <si>
    <t>Unless composite depreciation accounting for total depreciable plant is followed, list numerically in column (a) each plant</t>
  </si>
  <si>
    <t>subaccount, account or functional classification, as appropriate, to which a rate is applied.  Identify at the bottom of section C</t>
  </si>
  <si>
    <t>the type of plant included in any subaccounts used.</t>
  </si>
  <si>
    <t>In column (b) report all depreciable plant balances to which rates are applied showing subtotals by functional classifications</t>
  </si>
  <si>
    <t>and showing a composite total.  Indicate at the bottom of section C the manner in which column balances are obtained.  If</t>
  </si>
  <si>
    <t>Payables and Accrued Expenses</t>
  </si>
  <si>
    <t xml:space="preserve">                                                         A.  Summary of Depreciation and Amortization Charges</t>
  </si>
  <si>
    <t>Depreciation</t>
  </si>
  <si>
    <t>of Limited-Term</t>
  </si>
  <si>
    <t>of Other</t>
  </si>
  <si>
    <t>Functional Classification</t>
  </si>
  <si>
    <t>Expense</t>
  </si>
  <si>
    <t>(Account 403)</t>
  </si>
  <si>
    <t>(Acct. 404)</t>
  </si>
  <si>
    <t>(Acct. 405)</t>
  </si>
  <si>
    <t>Intangible Plant</t>
  </si>
  <si>
    <t>Steam Production Plant</t>
  </si>
  <si>
    <t>Nuclear Production Plant</t>
  </si>
  <si>
    <t>Hydraulic Production Plant-Conventional</t>
  </si>
  <si>
    <t>Hydraulic Production Plant-Pumped Storage</t>
  </si>
  <si>
    <t>Other Production Plant</t>
  </si>
  <si>
    <t xml:space="preserve">   2.  Direct control is that which is exercised without interposition of an intermediary.</t>
  </si>
  <si>
    <t xml:space="preserve">   4.  Joint control is that in which neither interest can effectively control or direct action without the consent of the other, as</t>
  </si>
  <si>
    <t>amount capitalized, (c) the method of distribution to construc-</t>
  </si>
  <si>
    <t>U. S. of A., if applicable.</t>
  </si>
  <si>
    <t>tion jobs, (d) whether different rates are applied to different</t>
  </si>
  <si>
    <t xml:space="preserve">types of construction, (e) basis of differentiation in rates for      </t>
  </si>
  <si>
    <t>(513) Maintenance of Electric Plant</t>
  </si>
  <si>
    <t xml:space="preserve">(551) </t>
  </si>
  <si>
    <t>(596) Maintenance of Street Lighting and Signal Systems</t>
  </si>
  <si>
    <t>(514) Maintenance of Miscellaneous Steam Plant</t>
  </si>
  <si>
    <t xml:space="preserve">(552) </t>
  </si>
  <si>
    <t>(597) Maintenance of Meters</t>
  </si>
  <si>
    <t xml:space="preserve"> TOTAL Maintenance (Enter Total of lines 15 thru 19)</t>
  </si>
  <si>
    <t xml:space="preserve">(553) </t>
  </si>
  <si>
    <t>Maintenance of Generating and Electric Plant</t>
  </si>
  <si>
    <t>(598) Maintenance of Miscellaneous Distribution Plant</t>
  </si>
  <si>
    <t xml:space="preserve"> TOTAL Power Production Expenses-Steam Power (Enter Total of Lines 13 and 20)</t>
  </si>
  <si>
    <t xml:space="preserve">(554) </t>
  </si>
  <si>
    <t>Maintenance of Miscellaneous Other Power Generation Plant</t>
  </si>
  <si>
    <t xml:space="preserve"> TOTAL Maintenance (Enter Total of lines 116 thru 124)</t>
  </si>
  <si>
    <t>5.  Classify Account 106 according to prescribed accounts, on an estimated basis if necessary, and include the entries in column (c).</t>
  </si>
  <si>
    <t xml:space="preserve">      statement showing subaccount classification of such plant conforming to the requirements of these pages.</t>
  </si>
  <si>
    <t xml:space="preserve">      Also to be included in column (c) are entries for reversals of tentative distributions of prior year reported in column (b).</t>
  </si>
  <si>
    <t xml:space="preserve">      Likewise, if the respondent has a significant amount of plant retirements which have not been classified to primary accounts at the end </t>
  </si>
  <si>
    <t>(Less) Accum. Prov. for Depr. Amort. Depl. (108,111,115)</t>
  </si>
  <si>
    <t xml:space="preserve">     6</t>
  </si>
  <si>
    <t>1.  Report amounts for accounts 412 and 413, Revenue and Expenses from Utility Plant Leased to Others, in another utility column (i, k, m, o) in a similar manner to a utility department.  Spread the amount(s) over lines 02 through 24 as appropriate.  Include these amounts in columns (c) and (d) totals.</t>
  </si>
  <si>
    <t>according to captions which, together with brief explanations, disclose the general nature of the</t>
  </si>
  <si>
    <t>the reporting utility shall be duly notified and given a reasonable time within which to make the necessary</t>
  </si>
  <si>
    <t>amendments or corrections.</t>
  </si>
  <si>
    <t>generated replacement power at the system average</t>
  </si>
  <si>
    <t xml:space="preserve">  programs.</t>
  </si>
  <si>
    <t>cost of power generated if the actual cost of specific</t>
  </si>
  <si>
    <t xml:space="preserve">  3.  Report expenses under the subheadings listed</t>
  </si>
  <si>
    <t>replacement generation is not known.</t>
  </si>
  <si>
    <t xml:space="preserve">  below.</t>
  </si>
  <si>
    <t>6.  Under item 8 include ad valorem and other taxes</t>
  </si>
  <si>
    <t xml:space="preserve">  4.  Under item 6 report the difference in cost between</t>
  </si>
  <si>
    <t>assessed directly on or directly relatable to environmental</t>
  </si>
  <si>
    <t xml:space="preserve">  environmentally clean fuels and the alternative fuels</t>
  </si>
  <si>
    <t>facilities.  Also include under item 8 licensing and similar</t>
  </si>
  <si>
    <t xml:space="preserve">  that would otherwise be used and are available for</t>
  </si>
  <si>
    <t>fees on such facilities.</t>
  </si>
  <si>
    <t xml:space="preserve">  use.</t>
  </si>
  <si>
    <t>7.  In those instances where expenses are composed of</t>
  </si>
  <si>
    <t xml:space="preserve">  5.  Under item 7 include the cost of replacement</t>
  </si>
  <si>
    <t>Next Page is 227</t>
  </si>
  <si>
    <t>Page 224</t>
  </si>
  <si>
    <t>Page 225</t>
  </si>
  <si>
    <t>Page 224-A</t>
  </si>
  <si>
    <t>Page 225-A</t>
  </si>
  <si>
    <t>MATERIALS AND SUPPLIES</t>
  </si>
  <si>
    <t>Expenditures, Outstanding at the end of the year.</t>
  </si>
  <si>
    <t xml:space="preserve">  Uniform System of Accounts.)</t>
  </si>
  <si>
    <t xml:space="preserve">               (4) Distribution</t>
  </si>
  <si>
    <t xml:space="preserve">  describing the specific area of R, D &amp; D (such as safety,</t>
  </si>
  <si>
    <t>6.  If costs have not been segregated for R, D &amp; D activities</t>
  </si>
  <si>
    <t xml:space="preserve">  2.  Indicate in column (a) the applicable classification, as shown</t>
  </si>
  <si>
    <t xml:space="preserve">               (5) Environment (other than equipment)</t>
  </si>
  <si>
    <t xml:space="preserve">  corrosion control, pollution, automation, measurement,</t>
  </si>
  <si>
    <t>or projects, submit estimates for columns (c), (d), and (f) with</t>
  </si>
  <si>
    <t xml:space="preserve">  below.  Classifications:</t>
  </si>
  <si>
    <t>consumers.</t>
  </si>
  <si>
    <t xml:space="preserve">      column (e), and the average monthly coincident peak (CP) demand in column (f).  For all other types of service, </t>
  </si>
  <si>
    <t>LF - for long-term service, "Long-term" means five years or longer and "firm" means that service cannot be interrupted</t>
  </si>
  <si>
    <t xml:space="preserve">      enter NA in columns (d), (e) and (f).  Monthly NCP demand is the maximum metered hourly (60-minute integration)</t>
  </si>
  <si>
    <t xml:space="preserve">for economic reasons and is intended to remain reliable even under adverse conditions (e.g.., the supplier must </t>
  </si>
  <si>
    <t xml:space="preserve">      demand in a month.  Monthly CP demand is the metered demand during the hour (60-minute integration) in which the</t>
  </si>
  <si>
    <t>Energy Furnished Without Charge</t>
  </si>
  <si>
    <t xml:space="preserve">         Net Generation (Enter Total</t>
  </si>
  <si>
    <t>Energy Used by the Company (Electric</t>
  </si>
  <si>
    <t xml:space="preserve">         of lines 3 through 8)</t>
  </si>
  <si>
    <t>Department Only, Excluding Station Use)</t>
  </si>
  <si>
    <t>Purchases</t>
  </si>
  <si>
    <t>Total Energy Losses</t>
  </si>
  <si>
    <t>TOTAL (Enter Total of Lines 22</t>
  </si>
  <si>
    <t>Through 27)(MUST EQUAL LINE 20)</t>
  </si>
  <si>
    <t xml:space="preserve">    Delivered</t>
  </si>
  <si>
    <t xml:space="preserve">      Net Exchanges (Line 12 minus line 13)</t>
  </si>
  <si>
    <t>Transmission for Other (Wheeling)</t>
  </si>
  <si>
    <t xml:space="preserve">      Net Transmission for Other</t>
  </si>
  <si>
    <t xml:space="preserve">         (Line 16 minus line 17)</t>
  </si>
  <si>
    <t>Transmission by Other Losses</t>
  </si>
  <si>
    <t>TOTAL (Enter Total of lines 9,</t>
  </si>
  <si>
    <t>10, 14, 18 and 19)</t>
  </si>
  <si>
    <t>MONTHLY PEAKS AND OUTPUT</t>
  </si>
  <si>
    <t xml:space="preserve">  1. If the respondent has two or more power systems which are</t>
  </si>
  <si>
    <t>sales so that the total of line 41 exceeds the amount on line 24</t>
  </si>
  <si>
    <t xml:space="preserve">  not physically integrated, furnish the required information for</t>
  </si>
  <si>
    <t>Nonutility Property (121)</t>
  </si>
  <si>
    <t xml:space="preserve">   15</t>
  </si>
  <si>
    <t>(Less) Accum. Prov. for Depr. and Amort. (122)</t>
  </si>
  <si>
    <t xml:space="preserve">   16</t>
  </si>
  <si>
    <t>Investments in Associated Companies (123)</t>
  </si>
  <si>
    <t xml:space="preserve">   17</t>
  </si>
  <si>
    <t>Investment in Subsidiary Companies (123.1)</t>
  </si>
  <si>
    <t xml:space="preserve">   18</t>
  </si>
  <si>
    <t>(For Cost of Account 123.1, See Footnote Page 224, line 42)</t>
  </si>
  <si>
    <t xml:space="preserve">   19</t>
  </si>
  <si>
    <t>Noncurrent Portion of Allowances</t>
  </si>
  <si>
    <t xml:space="preserve">   20</t>
  </si>
  <si>
    <t>Other Investments (124)</t>
  </si>
  <si>
    <t xml:space="preserve">   21</t>
  </si>
  <si>
    <t>Special Funds (125-128)</t>
  </si>
  <si>
    <t xml:space="preserve">   22</t>
  </si>
  <si>
    <t>TOTAL Other Property and Investments (Total of lines 14-17, 19-21)</t>
  </si>
  <si>
    <t xml:space="preserve">   23</t>
  </si>
  <si>
    <t>CURRENT AND ACCRUED ASSETS</t>
  </si>
  <si>
    <t xml:space="preserve">   24</t>
  </si>
  <si>
    <t>Cash (131)</t>
  </si>
  <si>
    <t xml:space="preserve">   25</t>
  </si>
  <si>
    <t>Special Deposits (132-134)</t>
  </si>
  <si>
    <t xml:space="preserve">   26</t>
  </si>
  <si>
    <t>Working Fund (135)</t>
  </si>
  <si>
    <t xml:space="preserve">   27</t>
  </si>
  <si>
    <t>Temporary Cash Investments (136)</t>
  </si>
  <si>
    <t xml:space="preserve">   28</t>
  </si>
  <si>
    <t>Notes Receivable (141)</t>
  </si>
  <si>
    <t xml:space="preserve">   29</t>
  </si>
  <si>
    <t>Customer Accounts Receivable (142)</t>
  </si>
  <si>
    <t xml:space="preserve">   30</t>
  </si>
  <si>
    <t xml:space="preserve">   Total Operation &amp; Maintenance Expense</t>
  </si>
  <si>
    <t>Formula should = Pg 323, L 169 (b)</t>
  </si>
  <si>
    <t>DISTRIBUTION OF ELECTRIC REVENUES</t>
  </si>
  <si>
    <t>Total Revenues</t>
  </si>
  <si>
    <t>Sales of Electricity  (MWHs)</t>
  </si>
  <si>
    <t>DOLLAR AMOUNTS</t>
  </si>
  <si>
    <t>Fuel and Purchased Power</t>
  </si>
  <si>
    <t>Wages and Benefits</t>
  </si>
  <si>
    <t>Depreciation &amp; Amortization Expenses</t>
  </si>
  <si>
    <t>Income Taxes-Operating</t>
  </si>
  <si>
    <t>be grouped according to functional character, but the</t>
  </si>
  <si>
    <t xml:space="preserve">  5.  Show in columns (i), (j), and (k) special equipment such</t>
  </si>
  <si>
    <t>of lessor, date and period of lease, and annual rent.  For any</t>
  </si>
  <si>
    <t xml:space="preserve">  substations of the respondent as of the end of the</t>
  </si>
  <si>
    <t>107, Construction Work in Progress, first.  Show in column (f)</t>
  </si>
  <si>
    <t>1.  Report below the original cost of electric plant in service according to the prescribed accounts.</t>
  </si>
  <si>
    <t>Transmission of Electricity for Others</t>
  </si>
  <si>
    <t>328-330</t>
  </si>
  <si>
    <t>12-90</t>
  </si>
  <si>
    <t>Transmission of Electricity by Others</t>
  </si>
  <si>
    <t>332</t>
  </si>
  <si>
    <t>Miscellaneous General Expenses</t>
  </si>
  <si>
    <t>335</t>
  </si>
  <si>
    <t>Depreciation and Amortization of Electric Plant</t>
  </si>
  <si>
    <t>336-337</t>
  </si>
  <si>
    <t>Particulars Concerning Certain Income Deduction and</t>
  </si>
  <si>
    <t xml:space="preserve">  Interest Charges Accounts</t>
  </si>
  <si>
    <t>340</t>
  </si>
  <si>
    <t>Common Section</t>
  </si>
  <si>
    <t>Regulatory Commission Expenses</t>
  </si>
  <si>
    <t>350-351</t>
  </si>
  <si>
    <t>Research, Development, and Demonstration Activities</t>
  </si>
  <si>
    <t>352-353</t>
  </si>
  <si>
    <t>Distribution of Salaries and Wages</t>
  </si>
  <si>
    <t>354-355</t>
  </si>
  <si>
    <t>Common Utility Plant and Expenses</t>
  </si>
  <si>
    <t>356</t>
  </si>
  <si>
    <t>Electric Plant Statistical Data</t>
  </si>
  <si>
    <t>Electric Energy Account</t>
  </si>
  <si>
    <t>401</t>
  </si>
  <si>
    <t>Monthly Peaks and Output</t>
  </si>
  <si>
    <t>Steam - Electric Generating Plant Statistics (Large Plants)</t>
  </si>
  <si>
    <t>402-403</t>
  </si>
  <si>
    <t>Hydroelectric Generating Plant Statistics (Large Plants)</t>
  </si>
  <si>
    <t>406-407</t>
  </si>
  <si>
    <t>Pumped Storage Generating Plant Statistics (Large Plants)</t>
  </si>
  <si>
    <t>408-409</t>
  </si>
  <si>
    <t>Generating Plant Statistics (Small Plants)</t>
  </si>
  <si>
    <t>410-411</t>
  </si>
  <si>
    <t>Page 3</t>
  </si>
  <si>
    <t>Electric Plant Statistical Data (Continued)</t>
  </si>
  <si>
    <t>Transmission Line Statistics</t>
  </si>
  <si>
    <t>422-423</t>
  </si>
  <si>
    <t>Transmission Lines Added During Year</t>
  </si>
  <si>
    <t>424-425</t>
  </si>
  <si>
    <t xml:space="preserve">      Account 102, include in column (e) the amounts with respect to accumulated provision for depreciation, acquisition adjustments, etc.,</t>
  </si>
  <si>
    <t xml:space="preserve">      and show in column (f) only the offset to the debits or credits distributed in column (f) to primary account classifications.</t>
  </si>
  <si>
    <t xml:space="preserve">  without environmental restrictions as the basis for determining</t>
  </si>
  <si>
    <t xml:space="preserve">     C.  Solid waste disposal costs:</t>
  </si>
  <si>
    <t xml:space="preserve">  costs without environmental considerations.  It is not intended</t>
  </si>
  <si>
    <t xml:space="preserve">          (1)  Ash handling and disposal equipment</t>
  </si>
  <si>
    <t xml:space="preserve">  that special design studies be made for purposes of this</t>
  </si>
  <si>
    <t xml:space="preserve">          (2)  Land</t>
  </si>
  <si>
    <t xml:space="preserve">     Total Fuel and Purchased Power</t>
  </si>
  <si>
    <t>-Fuel and PP related to Sales for Resale (Not Used)</t>
  </si>
  <si>
    <t xml:space="preserve">     Fuel and PP - Ultimate Customers</t>
  </si>
  <si>
    <t>Salaries</t>
  </si>
  <si>
    <t>Pg 354, L 25 (d)</t>
  </si>
  <si>
    <t>Pensions and Benefits</t>
  </si>
  <si>
    <t>Pg 323, L 158 (b)</t>
  </si>
  <si>
    <t xml:space="preserve">     Total Wages and Benefits</t>
  </si>
  <si>
    <t>Total O&amp;M Expenses</t>
  </si>
  <si>
    <t xml:space="preserve">  amortization of amounts deferred in previous years.</t>
  </si>
  <si>
    <t xml:space="preserve">  amortization.</t>
  </si>
  <si>
    <t>plant, or other accounts.</t>
  </si>
  <si>
    <t xml:space="preserve">  body, or cases in which such a body was a party.  Identify this   </t>
  </si>
  <si>
    <t>5.  Minor items (less than $25,000) may be grouped.</t>
  </si>
  <si>
    <t xml:space="preserve">  expense as Electric, Gas or  Common.</t>
  </si>
  <si>
    <t>Expenses Incurred During Year</t>
  </si>
  <si>
    <t>Amortized During Year</t>
  </si>
  <si>
    <t>(Furnish name of regulatory commission or body</t>
  </si>
  <si>
    <t>Assessed by</t>
  </si>
  <si>
    <t>Expenses</t>
  </si>
  <si>
    <t>Deferred in</t>
  </si>
  <si>
    <t>Charged Currently to</t>
  </si>
  <si>
    <t xml:space="preserve">  8.  Report on lines 22-27 the name of purchasers/transferees of allowances disposed of and identify associated companies.</t>
  </si>
  <si>
    <t xml:space="preserve">  2.  Report all acquisitions of allowances at cost.</t>
  </si>
  <si>
    <t xml:space="preserve">  9.  Report the net costs and benefits of hedging transactions on a separate line under purchases/transfers and sales/transfers.</t>
  </si>
  <si>
    <t xml:space="preserve">  3.  Report allowances in accordance with a weighted average cost allocation method and other accounting as prescribed by General Instruction No. 21 in the Uniform System of Accounts.</t>
  </si>
  <si>
    <t xml:space="preserve">  7.  Report on lines 8-14 the names of vendors/transferors of allowances acquired and identify associated companies (See "associated company" under "Definitions" in the Uniform System of Accounts).</t>
  </si>
  <si>
    <t>Sample</t>
  </si>
  <si>
    <t>1/1/1998</t>
  </si>
  <si>
    <t>12/31/1998</t>
  </si>
  <si>
    <t>3/15/1999</t>
  </si>
  <si>
    <t xml:space="preserve">     TOTAL Sales to Ultimate Consumers</t>
  </si>
  <si>
    <t>(447) Sales for Resale</t>
  </si>
  <si>
    <t xml:space="preserve">     TOTAL Sales of Electricity</t>
  </si>
  <si>
    <t>(Less) (449.1) Provision for Rate Refunds</t>
  </si>
  <si>
    <t xml:space="preserve">     TOTAL Revenues Net of Provision for Refunds</t>
  </si>
  <si>
    <t xml:space="preserve">     Other Operating Revenues</t>
  </si>
  <si>
    <t>(450) Forfeited Discounts</t>
  </si>
  <si>
    <t>(451) Miscellaneous Service Revenues</t>
  </si>
  <si>
    <t>(453) Sales of Water and Water Power</t>
  </si>
  <si>
    <t xml:space="preserve">   Line 12, Column (b) includes $__________ of unbilled revenues.</t>
  </si>
  <si>
    <t>(454) Rent from Electric Property</t>
  </si>
  <si>
    <t>(455) Interdepartmental Rents</t>
  </si>
  <si>
    <t xml:space="preserve">   Line 12 Column (d) includes __________  MWH relating to unbilled revenues.</t>
  </si>
  <si>
    <t>(456) Other Electric Revenues</t>
  </si>
  <si>
    <t xml:space="preserve">     TOTAL Other Operating Revenues</t>
  </si>
  <si>
    <t xml:space="preserve">     TOTAL Electric Operating Revenues</t>
  </si>
  <si>
    <t>Next Page is 304</t>
  </si>
  <si>
    <t>Page 300</t>
  </si>
  <si>
    <t>Page 301</t>
  </si>
  <si>
    <t xml:space="preserve">  (2)  [   ]  A Resubmission</t>
  </si>
  <si>
    <t>SALES OF ELECTRICITY BY RATE SCHEDULES</t>
  </si>
  <si>
    <t xml:space="preserve">     1.    Report below for each rate schedule in effect during</t>
  </si>
  <si>
    <t>tion (such as a general residential schedule and an off</t>
  </si>
  <si>
    <t>the year the MWh of electricity sold, revenue, average</t>
  </si>
  <si>
    <t>peak  water heating schedule),  the entries in column (d) for</t>
  </si>
  <si>
    <t>number of customers, average KWh per customer, and average</t>
  </si>
  <si>
    <t>the special schedule should denote the duplication in</t>
  </si>
  <si>
    <t>revenue per KWh, excluding data for Sales for Resale which</t>
  </si>
  <si>
    <t>number of reported customers.</t>
  </si>
  <si>
    <t>is reported on pages 310-311.</t>
  </si>
  <si>
    <t xml:space="preserve">       4.   The average number of customers should be the</t>
  </si>
  <si>
    <t xml:space="preserve">     2.    Provide a subheading and total for each prescribed</t>
  </si>
  <si>
    <t>number of bills rendered during the year divided by the</t>
  </si>
  <si>
    <t>TOTAL Utility Plant (Enter Total of lines 2 and 3)</t>
  </si>
  <si>
    <t xml:space="preserve">     5</t>
  </si>
  <si>
    <t>(or longer) basis, enter the monthly average billing demand in column (d), the average monthly non-</t>
  </si>
  <si>
    <t xml:space="preserve">coincident peak (NCP) demand in column (e), and the average monthly coincident peak (CP) demand in </t>
  </si>
  <si>
    <t xml:space="preserve">column (f).  For all other types of service, enter NA in columns (d), (e) and (f).  Monthly NCP demand is the </t>
  </si>
  <si>
    <t>230</t>
  </si>
  <si>
    <t>12-93</t>
  </si>
  <si>
    <t>Unrecovered Plant and Regulatory Study Costs</t>
  </si>
  <si>
    <t>Other Regulatory Assets</t>
  </si>
  <si>
    <t>232</t>
  </si>
  <si>
    <t>Miscellaneous Deferred Debits</t>
  </si>
  <si>
    <t>233</t>
  </si>
  <si>
    <t>Accumulated Deferred Income Taxes (Account 190)</t>
  </si>
  <si>
    <t>234</t>
  </si>
  <si>
    <t>Department or</t>
  </si>
  <si>
    <t>Beginning of</t>
  </si>
  <si>
    <t>Departments</t>
  </si>
  <si>
    <t>Which Use Material</t>
  </si>
  <si>
    <t xml:space="preserve">    Assigned to - Construction (Estimated)</t>
  </si>
  <si>
    <t xml:space="preserve">    Assigned to - Operations and Maintenance</t>
  </si>
  <si>
    <t xml:space="preserve">      Production Plant (Estimated)</t>
  </si>
  <si>
    <t xml:space="preserve">      Transmission Plant (Estimated) </t>
  </si>
  <si>
    <t xml:space="preserve">      Distribution Plant (Estimated)</t>
  </si>
  <si>
    <t xml:space="preserve">    Assigned to - Other</t>
  </si>
  <si>
    <t xml:space="preserve">   applicable to Gas Utilities)</t>
  </si>
  <si>
    <t>Page 227</t>
  </si>
  <si>
    <t>Allowances (Accounts 158.1  and 158.2)</t>
  </si>
  <si>
    <t>the year and give the accounting entries effecting such change.</t>
  </si>
  <si>
    <t>of the origin and purpose of each donation.</t>
  </si>
  <si>
    <t xml:space="preserve">explanation of the capital change which gave rise to amounts reported under this caption including </t>
  </si>
  <si>
    <t>identification with the class and series of stock to which related.</t>
  </si>
  <si>
    <t xml:space="preserve">beginning of year, credits, debits, and balance at end of year with a designation of the nature of </t>
  </si>
  <si>
    <t>each credit and debit identified by the class and series of stock to which related.</t>
  </si>
  <si>
    <t>of Allocation</t>
  </si>
  <si>
    <t>Subdivisions</t>
  </si>
  <si>
    <t>to Income</t>
  </si>
  <si>
    <t>3%</t>
  </si>
  <si>
    <t>4%</t>
  </si>
  <si>
    <t>7%</t>
  </si>
  <si>
    <t>10%</t>
  </si>
  <si>
    <t xml:space="preserve">      SUBTOTAL</t>
  </si>
  <si>
    <t>Common Utility</t>
  </si>
  <si>
    <t>Nonutility</t>
  </si>
  <si>
    <t>FERC FORM NO.1 (ED.  12-89) NYPSC Modified-96</t>
  </si>
  <si>
    <t>Next Page is 269</t>
  </si>
  <si>
    <t>Page 266</t>
  </si>
  <si>
    <t>Page 267</t>
  </si>
  <si>
    <t>If applicable, see insert page below.</t>
  </si>
  <si>
    <t>Page 266-A</t>
  </si>
  <si>
    <t>Page 267-A</t>
  </si>
  <si>
    <t>OTHER DEFERRED CREDITS (Account 253)</t>
  </si>
  <si>
    <t>at the end of the year.</t>
  </si>
  <si>
    <t xml:space="preserve">designate with a double asterisk any amounts </t>
  </si>
  <si>
    <t xml:space="preserve">representing the excess of consideration received </t>
  </si>
  <si>
    <t xml:space="preserve">Two copies will be submitted                </t>
  </si>
  <si>
    <t>No annual report to stockholders is submitted        X</t>
  </si>
  <si>
    <t>SVP &amp; Chief Procurement Officer</t>
  </si>
  <si>
    <t xml:space="preserve">President </t>
  </si>
  <si>
    <t>W. J. Akley</t>
  </si>
  <si>
    <t>R. C Schlaff</t>
  </si>
  <si>
    <t>Pg 112, L 20 (d)</t>
  </si>
  <si>
    <t>Unamortized Discount on Long-Term Debt-Debit</t>
  </si>
  <si>
    <t>Pg 112, L 21 (d)  (-)</t>
  </si>
  <si>
    <t xml:space="preserve">          Total Long-Term Debt</t>
  </si>
  <si>
    <t>Notes Payable</t>
  </si>
  <si>
    <t>Pg 112, L 32 (d)</t>
  </si>
  <si>
    <t>Accounts Payable</t>
  </si>
  <si>
    <t>Pg 112, L 33 (d)</t>
  </si>
  <si>
    <t>Notes Payable to Associated Companies</t>
  </si>
  <si>
    <t>Pg 112, L 34 (d)</t>
  </si>
  <si>
    <t>Accounts Payable to Associated Companies</t>
  </si>
  <si>
    <t>Pg 112, L 35 (d)</t>
  </si>
  <si>
    <t>Customer Deposits</t>
  </si>
  <si>
    <t>Pg 112, L 36 (d)</t>
  </si>
  <si>
    <t>Pg 112, L 37 (d)</t>
  </si>
  <si>
    <t>Interest Accrued</t>
  </si>
  <si>
    <t>Pg 112, L 38 (d)</t>
  </si>
  <si>
    <t>Dividends Declared</t>
  </si>
  <si>
    <t>Pg 112, L 39 (d)</t>
  </si>
  <si>
    <t>Matured Long-Term Debt</t>
  </si>
  <si>
    <t>Pg 112, L 40 (d)</t>
  </si>
  <si>
    <t>Matured Interest</t>
  </si>
  <si>
    <t>Pg 112, L 41 (d)</t>
  </si>
  <si>
    <t>Tax Collections Payable</t>
  </si>
  <si>
    <t>Pg 112, L 42 (d)</t>
  </si>
  <si>
    <t>Misc. Current and Accrued Liabilities</t>
  </si>
  <si>
    <t>Pg 112, L 43, 44 (d)</t>
  </si>
  <si>
    <t>Total Current and Accrued Liabilities</t>
  </si>
  <si>
    <t>Customer Advances for Construction</t>
  </si>
  <si>
    <t>Pg 113, L 47 (d)</t>
  </si>
  <si>
    <t>Pg 113, L 50=&gt;52 (d)</t>
  </si>
  <si>
    <t>Pg 113, L 48 (d)</t>
  </si>
  <si>
    <t>Report in Section A for the year the amounts for: (a) Depreciation Expense (Account 403); (b) Amortization of Limited-Term Electric</t>
  </si>
  <si>
    <t>Plant (Account 404); and (c) Amortization of Other Electric Plant (Account 405).</t>
  </si>
  <si>
    <t>Report in section B the rates used to compute amortization charges for electric plant (Accounts 404 and 405).  State the basis used</t>
  </si>
  <si>
    <t xml:space="preserve">  TOTAL (Total of lines 1 thru 7)</t>
  </si>
  <si>
    <t xml:space="preserve">  Construction Work in Progress</t>
  </si>
  <si>
    <t>Page 430</t>
  </si>
  <si>
    <t>ENVIRONMENTAL PROTECTION EXPENSES</t>
  </si>
  <si>
    <t xml:space="preserve">  1.  Show below expenses incurred in connection with</t>
  </si>
  <si>
    <t>addition of pollution control equipment, use of alternate</t>
  </si>
  <si>
    <t xml:space="preserve">  the use of environmental protection facilities, the cost of</t>
  </si>
  <si>
    <t>environmentally preferable fuels or environmental</t>
  </si>
  <si>
    <t xml:space="preserve">  which are reported on page 430.  Where it is necessary</t>
  </si>
  <si>
    <t xml:space="preserve"> TOTAL Cust. Service and Informational Expenses (Enter Total of Lines 137 thru 140)</t>
  </si>
  <si>
    <t xml:space="preserve">           Actual Demand (MW)</t>
  </si>
  <si>
    <t>REVENUE</t>
  </si>
  <si>
    <t xml:space="preserve">                    Name of Company</t>
  </si>
  <si>
    <t xml:space="preserve">FERC Rate </t>
  </si>
  <si>
    <t>Average</t>
  </si>
  <si>
    <t xml:space="preserve">                    or Public Authority</t>
  </si>
  <si>
    <t>Statistical</t>
  </si>
  <si>
    <t>Schedule or</t>
  </si>
  <si>
    <t>Monthly Billing</t>
  </si>
  <si>
    <t>Monthly</t>
  </si>
  <si>
    <t>Megawatthours</t>
  </si>
  <si>
    <t>Demand Charges</t>
  </si>
  <si>
    <t>Energy Charges</t>
  </si>
  <si>
    <t>Other Charges</t>
  </si>
  <si>
    <t>Total ($)</t>
  </si>
  <si>
    <t xml:space="preserve">                  (Footnote Affiliations)</t>
  </si>
  <si>
    <t>Classification</t>
  </si>
  <si>
    <t>Tariff Number</t>
  </si>
  <si>
    <t>Demand (MW)</t>
  </si>
  <si>
    <t>NCP Demand</t>
  </si>
  <si>
    <t>CP Demand</t>
  </si>
  <si>
    <t>Sold</t>
  </si>
  <si>
    <t>($)</t>
  </si>
  <si>
    <t>(h + i + j)</t>
  </si>
  <si>
    <t>FERC FORM NO.1 (REVISED. 12-90) NYPSC Modified-96</t>
  </si>
  <si>
    <t>Next Page is 320</t>
  </si>
  <si>
    <t>Page 310</t>
  </si>
  <si>
    <t>Page 311</t>
  </si>
  <si>
    <t xml:space="preserve">              REVENUE</t>
  </si>
  <si>
    <t>Page 310-A</t>
  </si>
  <si>
    <t>Page 311-A</t>
  </si>
  <si>
    <t xml:space="preserve">   Year of Report</t>
  </si>
  <si>
    <t>ELECTRIC OPERATION AND MAINTENANCE EXPENSES</t>
  </si>
  <si>
    <t>(1) includes credits or charges other than incremental generation expenses, or (2) excludes certain credits</t>
  </si>
  <si>
    <t xml:space="preserve">IU - for intermediate-term service from a designated generating unit.  The same as LU service except that </t>
  </si>
  <si>
    <t>or charges covered by the agreement, provide an explanatory footnote.</t>
  </si>
  <si>
    <t>8.</t>
  </si>
  <si>
    <t xml:space="preserve">The data in column (g) through (m) must be totaled on the last line of the schedule.  The total amount in </t>
  </si>
  <si>
    <t xml:space="preserve">EX - for exchanges of electricity.  Use this category for transactions involving a balancing of debits and credits </t>
  </si>
  <si>
    <t xml:space="preserve">Provide total amounts in columns (i) through (n) as the last line.  Enter "TOTAL" in column (a) as the last line.  The total amounts in </t>
  </si>
  <si>
    <t>Page 450-A</t>
  </si>
  <si>
    <t xml:space="preserve">  1.  For purposes of this response, environmental protection</t>
  </si>
  <si>
    <t xml:space="preserve">                 or low sulfur fuels including storage and</t>
  </si>
  <si>
    <t xml:space="preserve">  facilities shall be defined as any building, structure, equipment,</t>
  </si>
  <si>
    <t xml:space="preserve">                 handling equipment</t>
  </si>
  <si>
    <t>FERC Rate</t>
  </si>
  <si>
    <t>Demand</t>
  </si>
  <si>
    <t>Energy</t>
  </si>
  <si>
    <t>or Public Authority</t>
  </si>
  <si>
    <t xml:space="preserve"> Total (j + k + l)</t>
  </si>
  <si>
    <t xml:space="preserve">Line </t>
  </si>
  <si>
    <t>(Footnote Affiliations)</t>
  </si>
  <si>
    <t xml:space="preserve">   Purchased</t>
  </si>
  <si>
    <t xml:space="preserve">    Received</t>
  </si>
  <si>
    <t>Delivered</t>
  </si>
  <si>
    <t xml:space="preserve"> or Settlement ($)</t>
  </si>
  <si>
    <t xml:space="preserve">           (g)</t>
  </si>
  <si>
    <t xml:space="preserve">          (h)</t>
  </si>
  <si>
    <t>FERC FORM NO.1 (REVISED 12-90) NYPSC Modified-96</t>
  </si>
  <si>
    <t>Page 326</t>
  </si>
  <si>
    <t>Page 327</t>
  </si>
  <si>
    <t>Page 326-A</t>
  </si>
  <si>
    <t>Page 327-A</t>
  </si>
  <si>
    <t>Page 326-B</t>
  </si>
  <si>
    <t>Page 327-B</t>
  </si>
  <si>
    <t>Page 326-C</t>
  </si>
  <si>
    <t>Page 327-C</t>
  </si>
  <si>
    <t>TRANSMISSION OF ELECTRICITY FOR OTHERS (Account 456)</t>
  </si>
  <si>
    <t>TRANSMISSION OF ELECTRICITY FOR OTHERS (Account 456) (Continued)</t>
  </si>
  <si>
    <t>(Including transactions referred to as "wheeling")</t>
  </si>
  <si>
    <t>Pg 115, L 5 (e)</t>
  </si>
  <si>
    <t xml:space="preserve">     Depreciation Expense</t>
  </si>
  <si>
    <t>Pg 115, L 6 (e)</t>
  </si>
  <si>
    <t xml:space="preserve">     Amort. and Depletion of Utility Plant</t>
  </si>
  <si>
    <t>Pg 115, L 7 (e)</t>
  </si>
  <si>
    <t xml:space="preserve">     Amort. of Utility Plant Acq. Adj.</t>
  </si>
  <si>
    <t>Pg 115, L 10+11-12  (e)</t>
  </si>
  <si>
    <t xml:space="preserve">     Amort of Property Losses</t>
  </si>
  <si>
    <t>Pg 115, L 9 (e)</t>
  </si>
  <si>
    <t xml:space="preserve">     Amort of Conversion/Regulatory Expenses</t>
  </si>
  <si>
    <t>Pg 115, L 8 (e)</t>
  </si>
  <si>
    <t xml:space="preserve">     Taxes Other than Income Taxes</t>
  </si>
  <si>
    <t>Pg 115, L 13 (e)</t>
  </si>
  <si>
    <t xml:space="preserve">      Income Taxes</t>
  </si>
  <si>
    <t>Pg 115, L 14=&gt;16-17+18 (e)</t>
  </si>
  <si>
    <t xml:space="preserve">      Gains from Disposition of Util. Plant</t>
  </si>
  <si>
    <t>Pg 115, L 19, 21 (e)</t>
  </si>
  <si>
    <t xml:space="preserve">      Losses from Disposition of Util. Plant</t>
  </si>
  <si>
    <t>Pg 115, L 20, 22 (e)</t>
  </si>
  <si>
    <t xml:space="preserve">         Total Operating Expenses</t>
  </si>
  <si>
    <t>of line on leased or partly owned structures in column (g).</t>
  </si>
  <si>
    <t xml:space="preserve">  lease, and amount of rent for year.  For any transmission line other</t>
  </si>
  <si>
    <t xml:space="preserve">  5.  Indicate whether the type of supporting structure reported in</t>
  </si>
  <si>
    <t>In a footnote, explain the basis of such occupancy and state</t>
  </si>
  <si>
    <t xml:space="preserve">  than a leased line, or portion thereof, for which the respondent</t>
  </si>
  <si>
    <t>10.  Base the plant cost figures called for in columns (j) to (l) on</t>
  </si>
  <si>
    <t xml:space="preserve">  column (e) is: (1) single pole, wood or steel; (2) H-frame, wood, or steel</t>
  </si>
  <si>
    <t xml:space="preserve"> 3.  Use footnotes as required.</t>
  </si>
  <si>
    <t xml:space="preserve">  2.  For Other (Specify), include deferrals relating to other income and deductions.</t>
  </si>
  <si>
    <t>CHANGES DURING YEAR</t>
  </si>
  <si>
    <t>ADJUSTMENTS</t>
  </si>
  <si>
    <t xml:space="preserve">                           Debits</t>
  </si>
  <si>
    <t xml:space="preserve">                          Credits</t>
  </si>
  <si>
    <t>Debited To</t>
  </si>
  <si>
    <t>Credited To</t>
  </si>
  <si>
    <t>Acct.</t>
  </si>
  <si>
    <t>Account 410.1</t>
  </si>
  <si>
    <t>Account 411.1</t>
  </si>
  <si>
    <t>Account 410.2</t>
  </si>
  <si>
    <t>Account 411.2</t>
  </si>
  <si>
    <t>Credited</t>
  </si>
  <si>
    <t>Debited</t>
  </si>
  <si>
    <t>Accelerated Amortization (Account 281)</t>
  </si>
  <si>
    <t xml:space="preserve">  Electric</t>
  </si>
  <si>
    <t xml:space="preserve">    Defense Facilities</t>
  </si>
  <si>
    <t>times Sales for Resale MWHs</t>
  </si>
  <si>
    <t xml:space="preserve">     Sales for Resale Fuel</t>
  </si>
  <si>
    <t>COMPARATIVE STATEMENT OF UTILITY PLANT AND SELECTED RATIOS</t>
  </si>
  <si>
    <t>ELECTRIC UTILITY PLANT</t>
  </si>
  <si>
    <t>Intangible</t>
  </si>
  <si>
    <t>Pg 205, L 5 (g)</t>
  </si>
  <si>
    <t>Production</t>
  </si>
  <si>
    <t>Pg 205, L 15 (g)</t>
  </si>
  <si>
    <t>Pg 205, L 23 (g)</t>
  </si>
  <si>
    <t xml:space="preserve">    Hydraulic</t>
  </si>
  <si>
    <t>Pg 205, L 32 (g)</t>
  </si>
  <si>
    <t>Pg 207, L 42 (g)</t>
  </si>
  <si>
    <t xml:space="preserve">          TOTAL Other Income (Enter Total of lines 29 thru 38)</t>
  </si>
  <si>
    <t>Other Income Deductions</t>
  </si>
  <si>
    <t xml:space="preserve">    Loss on Disposition of Property (421.2)</t>
  </si>
  <si>
    <t xml:space="preserve">    Miscellaneous Amortization (425)</t>
  </si>
  <si>
    <t xml:space="preserve">    Miscellaneous Income Deductions (426.1 - 426.5)</t>
  </si>
  <si>
    <t xml:space="preserve">          TOTAL Other Income  Deductions (Total of lines 41 thru 43)</t>
  </si>
  <si>
    <t>number of such substations must be shown.</t>
  </si>
  <si>
    <t xml:space="preserve">  as rotary converters, rectifiers, condensers, etc. and auxiliary</t>
  </si>
  <si>
    <t>substation or equipment operated other than by reason of sole</t>
  </si>
  <si>
    <t xml:space="preserve">  year.</t>
  </si>
  <si>
    <t>4.  Indicate in column (b) the functional character of each</t>
  </si>
  <si>
    <t xml:space="preserve">  equipment for increasing capacity.</t>
  </si>
  <si>
    <t xml:space="preserve">      "Subtotal - RQ" in column (a).  The remaining sales may then be listed in any order.  Enter "Subtotal-Non-RQ" in column</t>
  </si>
  <si>
    <t xml:space="preserve">      (a) after this listing.  Enter "Total" in column (a) as the last line of the schedule.  Report subtotals and total for columns </t>
  </si>
  <si>
    <t xml:space="preserve">In column (b), enter a Statistical Classification Code based on the original contractual terms and conditions of the </t>
  </si>
  <si>
    <t xml:space="preserve">      (g) through (k).</t>
  </si>
  <si>
    <t xml:space="preserve">Represents Charges                              </t>
  </si>
  <si>
    <t xml:space="preserve">Amounts Cleared                                  </t>
  </si>
  <si>
    <t>Deferred Property Taxes</t>
  </si>
  <si>
    <t>Deferred Property Taxes Post 07</t>
  </si>
  <si>
    <t>419/407</t>
  </si>
  <si>
    <t>407/419</t>
  </si>
  <si>
    <t>Regulatory Assessments 18-A</t>
  </si>
  <si>
    <t>928/419</t>
  </si>
  <si>
    <t>Revenue Decoupling Mechanism</t>
  </si>
  <si>
    <t>495/431</t>
  </si>
  <si>
    <t>Gas Futures - Gas supply</t>
  </si>
  <si>
    <t>Low Income Subsidy Program</t>
  </si>
  <si>
    <t>Interest Low Income Subsidy Program</t>
  </si>
  <si>
    <t>Merchant Function Charge</t>
  </si>
  <si>
    <t>804/495</t>
  </si>
  <si>
    <t>Energy Efficienciency Program</t>
  </si>
  <si>
    <t>Interest SBC Program Costs Deferred</t>
  </si>
  <si>
    <t>Offsys Sales-Profit Deferred</t>
  </si>
  <si>
    <t>Def GRI Surcharge/Exp</t>
  </si>
  <si>
    <t>PowerPlant VAC Trsp Rev</t>
  </si>
  <si>
    <t>LIPA Transp Credits</t>
  </si>
  <si>
    <t>GAC Imbalance</t>
  </si>
  <si>
    <t>Fas 106</t>
  </si>
  <si>
    <t>Derivative MTM Regulated</t>
  </si>
  <si>
    <t>Deferred Debits - Cash Overs &amp; Shorts</t>
  </si>
  <si>
    <t>Deferred Environmental Costs</t>
  </si>
  <si>
    <t>Deferred Cr-Sales Tax Accrual</t>
  </si>
  <si>
    <t>KS-Deriv MTM Regulated-LT</t>
  </si>
  <si>
    <t>Interest Deferred GAC</t>
  </si>
  <si>
    <t>Interest Pipeline Refund</t>
  </si>
  <si>
    <t>Pipeline Refunds</t>
  </si>
  <si>
    <t>Marketer Penalty Refund</t>
  </si>
  <si>
    <t>GAC Imbalance Refund</t>
  </si>
  <si>
    <t>Gas Future - Gas Supply</t>
  </si>
  <si>
    <t>175-186</t>
  </si>
  <si>
    <t xml:space="preserve">  given, for the respective income deduction and interest</t>
  </si>
  <si>
    <t>of less than 5% of each account total for the year (or $1,000,</t>
  </si>
  <si>
    <t xml:space="preserve">  charges accounts.  Provide a subheading for each</t>
  </si>
  <si>
    <t>whichever is greater) may be grouped by classes within</t>
  </si>
  <si>
    <t>(363) Storage Battery Equipment</t>
  </si>
  <si>
    <t>(363)</t>
  </si>
  <si>
    <t>Minor Capital Projects (under $100,000)</t>
  </si>
  <si>
    <t>Payroll Taxes Burden</t>
  </si>
  <si>
    <t>Stores Exp Burden</t>
  </si>
  <si>
    <t>Reserve - Environmental</t>
  </si>
  <si>
    <t xml:space="preserve">  Total Production Expenses</t>
  </si>
  <si>
    <t xml:space="preserve">  Expenses per Net KWh</t>
  </si>
  <si>
    <t>Fuel: Kind (Coal, Gas, Oil, or Nuclear)</t>
  </si>
  <si>
    <t>Unit: (Coal - tons of 2,000 lb.)(Oil - barrels of</t>
  </si>
  <si>
    <t xml:space="preserve">          42 gals.)(Gas - Mcf)(Nuclear - indicate)</t>
  </si>
  <si>
    <t>Quantity (Units) of Fuel Burned</t>
  </si>
  <si>
    <t>lines, report circuit miles)</t>
  </si>
  <si>
    <t>Conductor</t>
  </si>
  <si>
    <t>clearing right-of-way)</t>
  </si>
  <si>
    <t>From</t>
  </si>
  <si>
    <t>To</t>
  </si>
  <si>
    <t>Operating</t>
  </si>
  <si>
    <t>Designed</t>
  </si>
  <si>
    <t>Structure</t>
  </si>
  <si>
    <t>On Structures of</t>
  </si>
  <si>
    <t>Circuits</t>
  </si>
  <si>
    <t>and Material</t>
  </si>
  <si>
    <t>Land</t>
  </si>
  <si>
    <t>Construction and</t>
  </si>
  <si>
    <t>Total Cost</t>
  </si>
  <si>
    <t>Line Designated</t>
  </si>
  <si>
    <t>Another Line</t>
  </si>
  <si>
    <t>Other Costs</t>
  </si>
  <si>
    <t>Page 422</t>
  </si>
  <si>
    <t>Page 423</t>
  </si>
  <si>
    <t>TRANSMISSION LINES ADDED DURING YEAR</t>
  </si>
  <si>
    <t>TRANSMISSION LINES ADDED DURING YEAR (Continued)</t>
  </si>
  <si>
    <t xml:space="preserve">  1.  Report below the information called for concerning</t>
  </si>
  <si>
    <t>underground construction and show each transmission line</t>
  </si>
  <si>
    <t xml:space="preserve">  costs.  Designate, however, if estimated amounts are report-</t>
  </si>
  <si>
    <t>reliability of requirements service must be the same as, or second only to, the supplier's service to its own ultimate</t>
  </si>
  <si>
    <t xml:space="preserve">      enter the average monthly billing demand in column (d), the average monthly non-coincident peak (NCP) demand in </t>
  </si>
  <si>
    <t>Maintenance of Miscellaneous Transmission Plant</t>
  </si>
  <si>
    <t>(920) Administrative and General Salaries</t>
  </si>
  <si>
    <t>(539) Miscellaneous Hydraulic Power Generation Expenses</t>
  </si>
  <si>
    <t xml:space="preserve">TOTAL Maintenance (Enter total of lines 93 thru 98) </t>
  </si>
  <si>
    <t>(Less) (922) Administrative Expenses Transferred-Credit</t>
  </si>
  <si>
    <t xml:space="preserve">  TOTAL Operation (Enter Total of lines 44 thru 49)</t>
  </si>
  <si>
    <t>3. DISTRIBUTION EXPENSES</t>
  </si>
  <si>
    <t>FERC FORM NO.1 (REVISED. 12-93)</t>
  </si>
  <si>
    <t>Next Page is 326</t>
  </si>
  <si>
    <t>(580)</t>
  </si>
  <si>
    <t>Page 322</t>
  </si>
  <si>
    <t>Page 323</t>
  </si>
  <si>
    <t>Page 320</t>
  </si>
  <si>
    <t>FERC FORM NO. 1 (REVISED 12-93)</t>
  </si>
  <si>
    <t>PURCHASED POWER (Account 555)</t>
  </si>
  <si>
    <t>PURCHASED POWER (Account 555) (Continued)</t>
  </si>
  <si>
    <t>(INCLUDING POWER EXCHANGES)</t>
  </si>
  <si>
    <t>(Including power exchanges)</t>
  </si>
  <si>
    <t>Report all power purchases made during the year.  Also report exchanges of electricity (i.e., transactions involving a</t>
  </si>
  <si>
    <t>defined categories, such as all nonfirm service regardless of the length of the contract and service from</t>
  </si>
  <si>
    <t>balancing of debits and credits for energy, capacity, etc.) and any settlements for imbalanced exchanges.</t>
  </si>
  <si>
    <t xml:space="preserve">taxable net income as if a separate return were to be filed, indicating, however, intercompany amounts to be eliminated </t>
  </si>
  <si>
    <t xml:space="preserve">  Amortization - Gas</t>
  </si>
  <si>
    <t xml:space="preserve">  Transportation - Clearing Account</t>
  </si>
  <si>
    <t>Total Depreciation and Amortization Provisions</t>
  </si>
  <si>
    <t>Net Charges for Plant Retired</t>
  </si>
  <si>
    <t>Other Debit or Credit Items:</t>
  </si>
  <si>
    <t xml:space="preserve">  Net increase in Retirement Work in Progress</t>
  </si>
  <si>
    <t xml:space="preserve">  Transfer of Provisions to Electric Department</t>
  </si>
  <si>
    <t xml:space="preserve">  Accum. Amortization-Limited Term Property-Johnson Bldg.</t>
  </si>
  <si>
    <t>Balance December 31, 1996</t>
  </si>
  <si>
    <t>Common Utility Expenses and Departmental Allocation</t>
  </si>
  <si>
    <t>FERC FORM NO. 1 (ED. 12-87) NYPSC MODIFIED - 97</t>
  </si>
  <si>
    <t>Page 356-A</t>
  </si>
  <si>
    <t>ELECTRIC ENERGY ACCOUNT</t>
  </si>
  <si>
    <t xml:space="preserve">  Report below the information called for concerning the disposition of electric energy generated, purchased, exchanged</t>
  </si>
  <si>
    <t xml:space="preserve">  and wheeled during the year.</t>
  </si>
  <si>
    <t>SOURCES OF ENERGY</t>
  </si>
  <si>
    <t>DISPOSITION OF ENERGY</t>
  </si>
  <si>
    <t>Generation (Excluding Station Use):</t>
  </si>
  <si>
    <t>Sales to Ultimate Consumers</t>
  </si>
  <si>
    <t xml:space="preserve">    Steam</t>
  </si>
  <si>
    <t>(Including Interdepartmental Sales)</t>
  </si>
  <si>
    <t xml:space="preserve">    Nuclear</t>
  </si>
  <si>
    <t>Requirements Sales for Resale</t>
  </si>
  <si>
    <t xml:space="preserve">    Hydro - Conventional</t>
  </si>
  <si>
    <t>(See Instruction 4, page 311.)</t>
  </si>
  <si>
    <t xml:space="preserve">    Hydro - Pumped Storage</t>
  </si>
  <si>
    <t xml:space="preserve">in such consolidated return.  State names of group members, tax assigned to each group member, and basis  </t>
  </si>
  <si>
    <t>of allocation, assignment, or sharing of the consolidated tax among group members.</t>
  </si>
  <si>
    <t>A substitute page, designed to meet a particular need of a company, may be used as long as the data is consistent and</t>
  </si>
  <si>
    <t>meets the requirements of the above instructions.  For electronic reporting purposes complete line 27 and provide the</t>
  </si>
  <si>
    <t>substitute page in the context of a footnote.</t>
  </si>
  <si>
    <t>Particulars (Details)</t>
  </si>
  <si>
    <t xml:space="preserve"> No.</t>
  </si>
  <si>
    <t>Net Income for the Year (Page 117)</t>
  </si>
  <si>
    <t xml:space="preserve">  3. Report in column (c) a monthly breakdown of the Non-</t>
  </si>
  <si>
    <t>See accounts 182 &amp; 228.</t>
  </si>
  <si>
    <t>5.6% Series 2006 Due 2016</t>
  </si>
  <si>
    <t>5.819% Series 2011 Due 2041</t>
  </si>
  <si>
    <t>Deferred Property Tax Expense</t>
  </si>
  <si>
    <t>Interest Accrued on Property Tax Expense</t>
  </si>
  <si>
    <t xml:space="preserve">Delivery Rate Adjustment </t>
  </si>
  <si>
    <t xml:space="preserve">Interest Accrued on Delivery Rate Adjustment </t>
  </si>
  <si>
    <t>TBA - Deferred Excess Earnings Credit</t>
  </si>
  <si>
    <t>TBA - Carrying Charges</t>
  </si>
  <si>
    <t>TBA - Amortization</t>
  </si>
  <si>
    <t>Gas East Balance Account - BNYCP Management Fee</t>
  </si>
  <si>
    <t>Gas East Balance Account - Carrying Charges</t>
  </si>
  <si>
    <t>Gas East Balance Account - Pension / OPEB Deferral</t>
  </si>
  <si>
    <t>Deferred Capital Tracker</t>
  </si>
  <si>
    <t>Interest Accrued on Deferred Capital Tracker</t>
  </si>
  <si>
    <t>Midstates Reinsurance Corp</t>
  </si>
  <si>
    <t>MTA Gross Income</t>
  </si>
  <si>
    <t>Fees &amp; Other Exps of Servicing Outstanding Securities of the Respondent (Line 4 above)</t>
  </si>
  <si>
    <t>Environmental</t>
  </si>
  <si>
    <t>R&amp;D Strategic Technology LI Gas Co</t>
  </si>
  <si>
    <t>See Pages 18 for details on debt to associated companies</t>
  </si>
  <si>
    <t>December 31, 2013</t>
  </si>
  <si>
    <t>September 30, 2014</t>
  </si>
  <si>
    <t>Charles V. DeRosa</t>
  </si>
  <si>
    <t>Vice-President, US Controller &amp; Tax</t>
  </si>
  <si>
    <t>SIR Deferral Case 06G1185/86</t>
  </si>
  <si>
    <t>Pensions &amp; OPEB's</t>
  </si>
  <si>
    <t>Deferred Cost to Achieve</t>
  </si>
  <si>
    <t>Rate Mitigation</t>
  </si>
  <si>
    <t>Asset Retirement</t>
  </si>
  <si>
    <t>TC IT Interest/TC IT Sharing</t>
  </si>
  <si>
    <t>Deferred TC Penalty Chg</t>
  </si>
  <si>
    <t>Economic Development Fund</t>
  </si>
  <si>
    <t>(1) [X] An Original</t>
  </si>
  <si>
    <t>Gas Cost Sharing Agreement Def Dr Misc</t>
  </si>
  <si>
    <t>Def Dr-Construction Advance</t>
  </si>
  <si>
    <t>Suspense Ack-Consolidations</t>
  </si>
  <si>
    <t>Misc Def Dr-Exps Associated with Proper</t>
  </si>
  <si>
    <t>Sub-Total</t>
  </si>
  <si>
    <t>Unlocated Creditors &amp; Debtors/Def Cr-Misc.</t>
  </si>
  <si>
    <t>Next Page is  272</t>
  </si>
  <si>
    <t>December 31, 2011</t>
  </si>
  <si>
    <t>Rate Subject to Refund</t>
  </si>
  <si>
    <t>Merchant Function Charge Imbalance</t>
  </si>
  <si>
    <t>December 31, 2010</t>
  </si>
  <si>
    <t>check</t>
  </si>
  <si>
    <t>(1)  [X]  An Original</t>
  </si>
  <si>
    <t>Other work in progress (174)</t>
  </si>
  <si>
    <t>None.</t>
  </si>
  <si>
    <t>KeySpan Gas East Corp./D/B/A KeySpan Energy Delivery - LI</t>
  </si>
  <si>
    <t>Construction Overheads consist of Burdens and Capital Overhead charges that get allocated</t>
  </si>
  <si>
    <t>to projects monthly.  See below for a discussion of Burdens and Construction Overheads.</t>
  </si>
  <si>
    <t>labor charged thereto.</t>
  </si>
  <si>
    <t>Costs consisting of Group Life,Workers Compensation Insurance and Hospitalization,Surgical</t>
  </si>
  <si>
    <t>and Medical Insurance are charged to construction on the basis of direct labor charged thereto.</t>
  </si>
  <si>
    <t>Costs for Payroll Taxes are allocated to construction on the basis of direct labor charged thereto.</t>
  </si>
  <si>
    <t>Costs for paid absence time such as holidays,company sickness time,etc.,are allocated to</t>
  </si>
  <si>
    <t xml:space="preserve">1. Components of Formula (Derived from actual book balances and actual cost rates):  </t>
  </si>
  <si>
    <t>(1-SW)[p(P/D+P+C)+c(C/D+P+C)] = 0.00%</t>
  </si>
  <si>
    <t>Supervision &amp; Admin</t>
  </si>
  <si>
    <t>CONSTRUCTION WORK IN PROGRESS-GAS (Account 107)</t>
  </si>
  <si>
    <t xml:space="preserve"> Description of Each Project for  Gas </t>
  </si>
  <si>
    <t>Progress-Gas (Account 107)</t>
  </si>
  <si>
    <t xml:space="preserve">GM-8; 16; 10 ICDA Drip Mods </t>
  </si>
  <si>
    <t>Reserves not currently deducted</t>
  </si>
  <si>
    <t>Future federal benefit on State taxes</t>
  </si>
  <si>
    <t>Pensions, OPEB and employee benefits</t>
  </si>
  <si>
    <t>Reg Liabilities - Other</t>
  </si>
  <si>
    <t>Federal Income Taxes</t>
  </si>
  <si>
    <t>Excess Capital Loss over Capital Gain</t>
  </si>
  <si>
    <t>Total of Items 1-5</t>
  </si>
  <si>
    <t>Income Recorded on Books not included on Return:</t>
  </si>
  <si>
    <t>Deductions on Return not Charged Against Book Income:</t>
  </si>
  <si>
    <t>Total of Items 7 &amp; 8</t>
  </si>
  <si>
    <t>Federal Taxable Income (Item 6 plus Item 9) - before NOL &amp; Charitable Contributions</t>
  </si>
  <si>
    <t>Total Tax @ 35% Before Credits</t>
  </si>
  <si>
    <t>Credits:</t>
  </si>
  <si>
    <t>Net Allocated Tax</t>
  </si>
  <si>
    <t>RECONCILIATION TO FEDERAL INCOME TAX REPORTED ON INCOME STATEMENT</t>
  </si>
  <si>
    <t>Tax Reported on Page 114</t>
  </si>
  <si>
    <t>Tax Reported on Page 117</t>
  </si>
  <si>
    <t>Property related differences</t>
  </si>
  <si>
    <t>Reg Asset/ Reg Liability - Property Tax</t>
  </si>
  <si>
    <t>Reg Assets/ Liabilities - Environmental Costs</t>
  </si>
  <si>
    <t>RECONCILIATION OF REPORTED NET INCOME</t>
  </si>
  <si>
    <t>WITH FEDERAL TAXABLE INCOME</t>
  </si>
  <si>
    <t>Flow-through AFUDC Equity</t>
  </si>
  <si>
    <t>Flow-through AFUDC Equity - book depreciation</t>
  </si>
  <si>
    <t>FASB 112</t>
  </si>
  <si>
    <t>INSURANCE PROVISION</t>
  </si>
  <si>
    <t>Lobbying Expenses &amp; Political Contributions</t>
  </si>
  <si>
    <t>REG ASSET - CARRYING CHARGES</t>
  </si>
  <si>
    <t>REG ASSET - ENVIRONMENTAL</t>
  </si>
  <si>
    <t>REG ASSET - HEDGING</t>
  </si>
  <si>
    <t>REG ASSET - OPEB</t>
  </si>
  <si>
    <t>REG ASSET - OTHER</t>
  </si>
  <si>
    <t>REG ASSET - PENSION</t>
  </si>
  <si>
    <t>REG ASSET - RATE MITIGATION</t>
  </si>
  <si>
    <t>REG LIABILITY - OTHER</t>
  </si>
  <si>
    <t>RELOCATION OF MAINS</t>
  </si>
  <si>
    <t>RESERVE - GENERAL</t>
  </si>
  <si>
    <t>UNICAP - INVENTORY</t>
  </si>
  <si>
    <t>WORKERS' COMPENSATION</t>
  </si>
  <si>
    <t>Tax Exempt Interest Income</t>
  </si>
  <si>
    <t>Dividend Received Deduction</t>
  </si>
  <si>
    <t xml:space="preserve">     Total Line 7</t>
  </si>
  <si>
    <t>ACCRUED INTEREST - TAX RESERVE</t>
  </si>
  <si>
    <t>BAD DEBTS</t>
  </si>
  <si>
    <t>COST OF REMOVAL</t>
  </si>
  <si>
    <t>DEFERRED GAS COST</t>
  </si>
  <si>
    <t>DEPRECIATION EXPENSE - TAX</t>
  </si>
  <si>
    <t>DEPRECIATION EXPENSE - TAX BONUS</t>
  </si>
  <si>
    <t>Equity-based Compensation and Dividends</t>
  </si>
  <si>
    <t>GAIN (LOSS) ON SALE OF ASSETS</t>
  </si>
  <si>
    <t>HEDGING</t>
  </si>
  <si>
    <t>INCENTIVE PLAN</t>
  </si>
  <si>
    <t>INJURIES AND DAMAGES</t>
  </si>
  <si>
    <t>LIEN DATE PROPERTY TAXES</t>
  </si>
  <si>
    <t>OPEB / FASB 106</t>
  </si>
  <si>
    <t>PENSION COST</t>
  </si>
  <si>
    <t>R&amp;E EXPENSE</t>
  </si>
  <si>
    <t>REG ASSET - MTA DEFERRAL</t>
  </si>
  <si>
    <t>REG ASSET - PENSION/OBEP - X Rate Base</t>
  </si>
  <si>
    <t>REG ASSET - PROPERTY TAXES</t>
  </si>
  <si>
    <t>REG ASSET - TRANSITION COSTS</t>
  </si>
  <si>
    <t>REPAIRS DEDUCTION</t>
  </si>
  <si>
    <t>RESERVE - ENVIRONMENTAL</t>
  </si>
  <si>
    <t>RESERVE - FIN 48 STATE</t>
  </si>
  <si>
    <t>RESERVE - OBSOLETE INVENTORY</t>
  </si>
  <si>
    <t>RESERVE - SALES TAX</t>
  </si>
  <si>
    <t>UNICAP - SELF CONSTRUCTED ASSETS</t>
  </si>
  <si>
    <t>VACATION ACCRUAL</t>
  </si>
  <si>
    <t xml:space="preserve">      Total Line 8</t>
  </si>
  <si>
    <t>CHARITABLE CONTRIB LIMITATION</t>
  </si>
  <si>
    <t>NET OPERATING LOSS</t>
  </si>
  <si>
    <t>Federal Taxable Income (Item 6 plus Item 9) - after NOL &amp; Charitable Contributions</t>
  </si>
  <si>
    <t>CALCULATION OF CURRENT FEDERAL INCOME TAX</t>
  </si>
  <si>
    <t>Federal Taxable Income, Page 261</t>
  </si>
  <si>
    <t xml:space="preserve">  (1)  [x] An Original</t>
  </si>
  <si>
    <t>Derivative Instruments Assets (175)</t>
  </si>
  <si>
    <t>Derivative Instrument Liabilities (244)</t>
  </si>
  <si>
    <t xml:space="preserve">  4. None</t>
  </si>
  <si>
    <t>182/228/419</t>
  </si>
  <si>
    <t>182/419/408</t>
  </si>
  <si>
    <t>Expenses related to property sale</t>
  </si>
  <si>
    <t>495/908</t>
  </si>
  <si>
    <t>dr</t>
  </si>
  <si>
    <t>cr</t>
  </si>
  <si>
    <t>NET</t>
  </si>
  <si>
    <t>AJE 176</t>
  </si>
  <si>
    <t>FIN 48</t>
  </si>
  <si>
    <t>AJE 177</t>
  </si>
  <si>
    <t>PAJE 3</t>
  </si>
  <si>
    <t>PAJE 5</t>
  </si>
  <si>
    <t>18A</t>
  </si>
  <si>
    <t>UNITED WAY OF LONG ISLAND</t>
  </si>
  <si>
    <t>[X]</t>
  </si>
  <si>
    <t>Increase or Decrease</t>
  </si>
  <si>
    <t>Derivative Instruments Assets - Hedges (176)</t>
  </si>
  <si>
    <t>TOTAL Current and Accrued Assets (Enter Total of lines 24 thru 53)</t>
  </si>
  <si>
    <t>54, and 70)</t>
  </si>
  <si>
    <t>TOTAL Proprietary Capital (Enter Total of lines 2 thru 14)</t>
  </si>
  <si>
    <t>Derivative Instrument Liabilities - Hedges (245)</t>
  </si>
  <si>
    <t>TOTAL Current and Accrued Liabilities (Enter Total of lines 32 - 47)</t>
  </si>
  <si>
    <t>TOTAL Deferred Credits (Enter Total of lines 50 thru 56)</t>
  </si>
  <si>
    <t>48 and 57)</t>
  </si>
  <si>
    <t>(1)  [X]   An Original</t>
  </si>
  <si>
    <t>Check</t>
  </si>
  <si>
    <t xml:space="preserve">         TOTAL Appropriations to Retained Earnings (Acct. 436) (Total of lines 18 thru 19)</t>
  </si>
  <si>
    <t>Adjustment</t>
  </si>
  <si>
    <t xml:space="preserve">    Cash Dividend</t>
  </si>
  <si>
    <t xml:space="preserve">    Distribution of Subsidiary Investment</t>
  </si>
  <si>
    <t xml:space="preserve">         Other</t>
  </si>
  <si>
    <t>Other Adjustments - Operating Activities</t>
  </si>
  <si>
    <t>Note 2 - Ending Cash Balance represents the following:</t>
  </si>
  <si>
    <t>AMERICAN REDCROSS</t>
  </si>
  <si>
    <t>LONG ISLAND CHILDRENS MUSUEM</t>
  </si>
  <si>
    <t>Property Tax Litigation Refund</t>
  </si>
  <si>
    <t>Miscellaneous Penalties</t>
  </si>
  <si>
    <t>Misc Income Deductions (426)</t>
  </si>
  <si>
    <t>This overhead represents a percentage applied to each Materials and Supplies issue</t>
  </si>
  <si>
    <t>withdrawn from stock and represent the costs incurred in operating various storerooms.</t>
  </si>
  <si>
    <t>These handling charges include purchase,storage,handling,and distribution of materials</t>
  </si>
  <si>
    <t>and supplies.</t>
  </si>
  <si>
    <t>Total Other Page 120 Line 20</t>
  </si>
  <si>
    <t>December 31, 2014</t>
  </si>
  <si>
    <t>January 1, 2014</t>
  </si>
  <si>
    <t>Calendar Year 2014</t>
  </si>
  <si>
    <t>E. Liddle</t>
  </si>
  <si>
    <t>Extraordinary Items</t>
  </si>
  <si>
    <t>Misc Def Dr-Insurance</t>
  </si>
  <si>
    <t>Pension/OPEB Reserve Liability Carrying Charge</t>
  </si>
  <si>
    <t>Deferred Gain &amp; Interest Accrued on Mineola Property Sale</t>
  </si>
  <si>
    <t>TAC Imbalance Refund</t>
  </si>
  <si>
    <t>Low Income Program</t>
  </si>
  <si>
    <t>LIPA Transportation Credits</t>
  </si>
  <si>
    <t>Gas Millennium Fund Deferral</t>
  </si>
  <si>
    <t>Property Tax Expense Deferral - Gas</t>
  </si>
  <si>
    <t>Deferred Gas Costs</t>
  </si>
  <si>
    <t>Revenue Decoupling</t>
  </si>
  <si>
    <t>Energy Efficiency</t>
  </si>
  <si>
    <t>Interest on Rate Subject To Refund</t>
  </si>
  <si>
    <r>
      <t>(1)  [</t>
    </r>
    <r>
      <rPr>
        <b/>
        <sz val="12"/>
        <rFont val="Arial"/>
        <family val="2"/>
      </rPr>
      <t>X</t>
    </r>
    <r>
      <rPr>
        <sz val="12"/>
        <rFont val="Arial"/>
        <family val="2"/>
      </rPr>
      <t>] An Original</t>
    </r>
  </si>
  <si>
    <t>Requirement Determinations for KeySpan Energy Delivery New York and KeySpan Energy Delivery Long Island".'</t>
  </si>
  <si>
    <t>issued in Case 06-M-0878, the NYPSC authorized the merger of KeySpan Corporation and National Grid subject</t>
  </si>
  <si>
    <t>to the adoption of various financial and other conditions.  One of the conditions was the requirement that the</t>
  </si>
  <si>
    <t xml:space="preserve">Company issue a class of preferred stock having one share (the "Golden Share"), subordinate to any existing </t>
  </si>
  <si>
    <t>preferred stock, the holder of which would having rights that limit the Company's right to commence any</t>
  </si>
  <si>
    <t>share of stock.  The NYPSC subsequently authorized the issuance of the Golden Share to a trustee, GSS</t>
  </si>
  <si>
    <t xml:space="preserve">Holdings, Inc. ("GSS"), who will hold the Golden Share subject to a Services and Indemnity Agreement </t>
  </si>
  <si>
    <t>requiring GSS to vote the Golden Share in the best interests of New York State.  The Golden Share was issued</t>
  </si>
  <si>
    <t>by the Company on July 8, 2011.</t>
  </si>
  <si>
    <t>The Company is a wholly-owned subsidiary of KeySpan Corporation ("KeySpan"). KeySpan is a wholly-owned</t>
  </si>
  <si>
    <t xml:space="preserve">subsidiary of National Grid USA ("NGUSA"), a public utility holding company with regulated subsidiaries </t>
  </si>
  <si>
    <t>engaged in the generation of electricity, and the transmission, distribution and sale of both natural gas and</t>
  </si>
  <si>
    <t>Burdens</t>
  </si>
  <si>
    <t>The development of the burden rate is conducted using historical data from the SAP GL.  The</t>
  </si>
  <si>
    <t>cost elements comprise the cost base for the allocation formula.  Once established, the burden</t>
  </si>
  <si>
    <t>rate gets loaded into SAP for monthly allocation.</t>
  </si>
  <si>
    <t>401K Match Burden Thrift</t>
  </si>
  <si>
    <t>Other Post Retirement FAS 106 OPEBS and Pension Burden:</t>
  </si>
  <si>
    <t>Costs for Other Post Retirement benefits and Pension Costs are allocated to construction on the basis of direct</t>
  </si>
  <si>
    <t>Group Insurance, Healthcare, Workers' Compensation Burden</t>
  </si>
  <si>
    <t>Variable Pay Management Incentive Compensation Burden:</t>
  </si>
  <si>
    <t>Paid Time Not Worked:</t>
  </si>
  <si>
    <t>costruction on the basis of direct labor charged thereto.</t>
  </si>
  <si>
    <t>Variable Pay Non Management Gainsharing Burden:</t>
  </si>
  <si>
    <t>Costs for Variable Pay Non-Mgmt Gainsharing are allocated to construction on the basis of direct</t>
  </si>
  <si>
    <t>s(S/W)+d(D/D+P+C)(1-S/W)= 0.25%</t>
  </si>
  <si>
    <t>Pension/401K Match Burden</t>
  </si>
  <si>
    <t>Other Post Employment Benefits Opebs Bur</t>
  </si>
  <si>
    <t>Benefits Burden</t>
  </si>
  <si>
    <t>Incentive Compensation Burden</t>
  </si>
  <si>
    <t>Paid Absence Burden</t>
  </si>
  <si>
    <t>Gainsharing Non Management</t>
  </si>
  <si>
    <t xml:space="preserve">  8.In accordance with the four year labor agreements with Local 1049 International Brotherhood of Electrical workers,</t>
  </si>
  <si>
    <t>Change in Miscellaneous Plant Adjustments</t>
  </si>
  <si>
    <t>Change in Prepayments</t>
  </si>
  <si>
    <t>Change in Miscellaneous Current and Accrued Assets</t>
  </si>
  <si>
    <t>Change in Clearing Accounts</t>
  </si>
  <si>
    <t>Change in Miscellaneous Deferred Debits</t>
  </si>
  <si>
    <t>Change in Accumulated Provision for Injuries and Damages</t>
  </si>
  <si>
    <t>Change in Accumulated Miscellaneous Operating Provisions</t>
  </si>
  <si>
    <t>Change in Customer Advances for Construction</t>
  </si>
  <si>
    <t>Change in Other Deferred Credits</t>
  </si>
  <si>
    <t>Interest charges FIN 48</t>
  </si>
  <si>
    <t>Interest on Property Tax</t>
  </si>
  <si>
    <t xml:space="preserve">TC IT  Sharing LI Interest </t>
  </si>
  <si>
    <t>Taxable Income not recorded on Books</t>
  </si>
  <si>
    <t>(SEE PAGE 261A FOR DETAILS)</t>
  </si>
  <si>
    <t>Federal Tax Net Income</t>
  </si>
  <si>
    <t>Contribution - Aid of Construction</t>
  </si>
  <si>
    <t>Depreciation Expense Book</t>
  </si>
  <si>
    <t>ADIT- State</t>
  </si>
  <si>
    <t>INSURANCE INTERCOMPANY</t>
  </si>
  <si>
    <t xml:space="preserve">    Year/Period of Report</t>
  </si>
  <si>
    <t>Year/Period of Report</t>
  </si>
  <si>
    <t>1.  Give particulars (details) of the combined prepaid and accrued tax accounts and show the total taxes charged to operations and other accounts during</t>
  </si>
  <si>
    <t xml:space="preserve">     the year.  Do not include gasoline and other sales taxes which have been charged to the accounts to which the taxed material was charged. If the</t>
  </si>
  <si>
    <t>identifying the year in column (a).</t>
  </si>
  <si>
    <t xml:space="preserve">     actual or estimated amounts of such taxes are known, show the amounts in a footnote and designate whether estimated or actual amounts.</t>
  </si>
  <si>
    <t xml:space="preserve"> 6.  Enter all adjustments of the accrued and prepaid tax accounts in column (f) and explain each adjustment in a footnote.  Designate debit adjustments</t>
  </si>
  <si>
    <t>2.  Include on this page, taxes paid during the year and charged direct to final accounts, (not charged to prepaid or accrued taxes).</t>
  </si>
  <si>
    <t>by parentheses.</t>
  </si>
  <si>
    <t xml:space="preserve">     Enter the amounts in both columns (d) and (e).  The balancing of this page is not affected by the inclusion of these taxes.</t>
  </si>
  <si>
    <t xml:space="preserve"> 7.  Do not include on this page entries with respect to deferred income taxes or taxes collected through payroll deductions or otherwise pending</t>
  </si>
  <si>
    <t xml:space="preserve">3.  Include in column (d) taxes charged during the year, taxes charged to operations and other accounts through (a) accruals credited to taxes accrued, </t>
  </si>
  <si>
    <t>transmittal of such taxes to the taxing authority.</t>
  </si>
  <si>
    <t xml:space="preserve">     (b) amounts credited to proportions of prepaid taxes chargeable to current year, and (c) taxes paid and charged direct to operations or accounts other</t>
  </si>
  <si>
    <t xml:space="preserve"> 8.  Report in columns (i) through (q) how the taxes were distributed. Report in column (l) only the amounts charged to Accounts 408.1 and 409.1</t>
  </si>
  <si>
    <t xml:space="preserve">     than accrued and prepaid tax accounts.</t>
  </si>
  <si>
    <t>pertaining to electric operations. Report in column (l) the amounts charged to Accounts 408.1 and 409.1 pertaining to other utility departments and</t>
  </si>
  <si>
    <t>4.  List the aggregate of each kind of tax in such manner that the total tax for each State and subdivision can readily be ascertained.</t>
  </si>
  <si>
    <t>amounts charged to Accounts 408.2 and 409.2. Also shown in column (l) the taxes charged to utility plant or other balance sheet accounts.</t>
  </si>
  <si>
    <t>DISTRIBUTION OF TAXES CHARGED</t>
  </si>
  <si>
    <t>Adjustments to Ret.</t>
  </si>
  <si>
    <t>Earnings (Account 439)</t>
  </si>
  <si>
    <t>Federal - Income Tax</t>
  </si>
  <si>
    <t>State - Income Tax</t>
  </si>
  <si>
    <t>State - Capital Tax</t>
  </si>
  <si>
    <t>FERC FORM NO.1 (ED.  12-96)</t>
  </si>
  <si>
    <t>Page 263</t>
  </si>
  <si>
    <t>Property taxes</t>
  </si>
  <si>
    <t>Reg Assets - Merger rate plan stranded costs</t>
  </si>
  <si>
    <t>Reg Assets - Pension and OPEB</t>
  </si>
  <si>
    <t>Reg Assets - Environmental</t>
  </si>
  <si>
    <t>Reg Assets - Property taxes</t>
  </si>
  <si>
    <t>Reg Assets - Storm costs</t>
  </si>
  <si>
    <t>Regulatory Tax Asset</t>
  </si>
  <si>
    <t>Reg Assets - Other</t>
  </si>
  <si>
    <t>CFO</t>
  </si>
  <si>
    <t>Appointed 01/07/2013</t>
  </si>
  <si>
    <t>Appointed 07/07/2014</t>
  </si>
  <si>
    <t>President</t>
  </si>
  <si>
    <t>(1) [x ] An Original</t>
  </si>
  <si>
    <t>(1) [ x ]  An Original</t>
  </si>
  <si>
    <t>(1) [ x]  An Original</t>
  </si>
  <si>
    <t>Conversion FP37 Capital - Mains</t>
  </si>
  <si>
    <t xml:space="preserve">Growth reinforce - Proactive-LI </t>
  </si>
  <si>
    <t xml:space="preserve">LIEE Manorville 20" Ryerson </t>
  </si>
  <si>
    <t>Bare Steel Main Replace-LI</t>
  </si>
  <si>
    <t xml:space="preserve">New Bus - Res-LI </t>
  </si>
  <si>
    <t>Joint Facility Capital Work-LI</t>
  </si>
  <si>
    <t>COUNTRY WOODS AT COLONY PRESERVE</t>
  </si>
  <si>
    <t xml:space="preserve">React Main &amp; Serv Work Nonleak-LI </t>
  </si>
  <si>
    <t>AVALON BAY HUNTINGTON STATION</t>
  </si>
  <si>
    <t>Meter Work-LI</t>
  </si>
  <si>
    <t xml:space="preserve">Gas AMR Project KEDLI </t>
  </si>
  <si>
    <t>Growth reinforce- Reactive-LI</t>
  </si>
  <si>
    <t>GM-30 RCC - IMP Year 1 of 2</t>
  </si>
  <si>
    <t xml:space="preserve">Pres Reg Facil - proactive-LI </t>
  </si>
  <si>
    <t xml:space="preserve">Rt 347, phase II-Install 4500'-12" </t>
  </si>
  <si>
    <t xml:space="preserve">CI Main Replace &lt; 10"-LI </t>
  </si>
  <si>
    <t>Holtsville LNG Trucl Load/Unload St</t>
  </si>
  <si>
    <t>KEDLI  Belle Harbor Recovery</t>
  </si>
  <si>
    <t>New Bus - URD-LI</t>
  </si>
  <si>
    <t>UNITED RIVERHEAD TERMINAL</t>
  </si>
  <si>
    <t xml:space="preserve">Corrosion-LI </t>
  </si>
  <si>
    <t xml:space="preserve">Main Repl Pub work non-reimb-LI </t>
  </si>
  <si>
    <t xml:space="preserve">MEH15_Roof Replacement </t>
  </si>
  <si>
    <t xml:space="preserve">LINDENHURST SCHOOL DISTRICT  </t>
  </si>
  <si>
    <t xml:space="preserve">INVP3642 Secure Replacement MDSI De </t>
  </si>
  <si>
    <t xml:space="preserve">PORT WASHINGTON SCHOOL RATE CHANGE </t>
  </si>
  <si>
    <t xml:space="preserve">Main Repl Pub work reimb-LI </t>
  </si>
  <si>
    <t xml:space="preserve">KEDLI  Roxbury Recovery </t>
  </si>
  <si>
    <t>New Bus - Com-LI</t>
  </si>
  <si>
    <t>LIEE Growth Reinf Program</t>
  </si>
  <si>
    <t>Hook Creek SEQ200483</t>
  </si>
  <si>
    <t xml:space="preserve">MEH14_LIPA Gas Control Relocation </t>
  </si>
  <si>
    <t>(1)  [ X ]  An Original</t>
  </si>
  <si>
    <t>One MetroTech Center, Brooklyn New York 11201-3850  [929] 324 - 4270</t>
  </si>
  <si>
    <t xml:space="preserve">(1) Incentive pay amount represents the cash value award under the National Grid Incentive Compensation plan and National Grid Goals program, and the taxable value of non-deferred Awards under the programs were paid in June 2014, based upon April 2013 - March 2014 period </t>
  </si>
  <si>
    <t>electricity.  NGUSA is an indirectly-owned subsidiary of National Grid plc, a public limited company incorporated</t>
  </si>
  <si>
    <t xml:space="preserve">     a general wage increase of 2.5% became effective February 14, 2014</t>
  </si>
  <si>
    <t>Other Post Retirement Benefits</t>
  </si>
  <si>
    <t>Unrecognized Tax Benefits</t>
  </si>
  <si>
    <t>Next Page is 401</t>
  </si>
  <si>
    <t>Next Page is 407</t>
  </si>
  <si>
    <t>D. Doxsee</t>
  </si>
  <si>
    <t>Appointed 04/08/2014</t>
  </si>
  <si>
    <t>Senior Vice President</t>
  </si>
  <si>
    <t>409/410</t>
  </si>
  <si>
    <t>232/417/920</t>
  </si>
  <si>
    <t>174</t>
  </si>
  <si>
    <t>(1)  [ X ] An Original</t>
  </si>
  <si>
    <t>Next Page is 256</t>
  </si>
  <si>
    <t>Next page is 266</t>
  </si>
  <si>
    <t xml:space="preserve">KeySpan Gas East Corp. D/B/A National Grid </t>
  </si>
  <si>
    <t>Brooklyn, NY 11201</t>
  </si>
  <si>
    <t>under the laws of England and Wales.</t>
  </si>
  <si>
    <t>In its September 12, 2007, "Order Authorizing Acquisition subject to Conditions and Making Some Revenue</t>
  </si>
  <si>
    <t>voluntary bankruptcy, liquidation, receivership or similar proceeding without the consent of the holder of such</t>
  </si>
  <si>
    <t>FICA- Employer's Portion</t>
  </si>
  <si>
    <t>FUTA</t>
  </si>
  <si>
    <t>NY MCTMT</t>
  </si>
  <si>
    <t>Municipal Gorss Income</t>
  </si>
  <si>
    <t>Gross Income/Earnings Tax</t>
  </si>
  <si>
    <t>Real Estate and Personal Tax</t>
  </si>
  <si>
    <t>State Sales and Use Tax</t>
  </si>
  <si>
    <t>State Unemployment Insurance</t>
  </si>
  <si>
    <t>N/A</t>
  </si>
  <si>
    <t xml:space="preserve">         Cost of Removal</t>
  </si>
  <si>
    <t xml:space="preserve">    Affiliate Moneypool Lending and Receivables/Payables, Net</t>
  </si>
  <si>
    <t>Miscellaneous (Allocation - Corporate Services &amp; account reconciliation write-off’s)</t>
  </si>
  <si>
    <t>PSC Order 14-G-0058 Pilot program, Training and meter locks</t>
  </si>
  <si>
    <t>Energy Service Company (ESCO) Billing reimbursement</t>
  </si>
  <si>
    <t>Energy Service Company (ESCO) Imbalance Interest</t>
  </si>
  <si>
    <t>Interest on Gas Pipeline Refunds</t>
  </si>
  <si>
    <t>Interest on Low Income</t>
  </si>
  <si>
    <t>Interest on Delivery Rate Adjustment</t>
  </si>
  <si>
    <t xml:space="preserve">Interest on Capital Tracker </t>
  </si>
  <si>
    <t>Interest on Gas Adjustment Clause (GAC)</t>
  </si>
  <si>
    <t>Interest on Gas East Balancing Account (GEBA)</t>
  </si>
  <si>
    <t>Interest on Transportation Adjustment Clause (TAC)</t>
  </si>
  <si>
    <t>LI Carrying Charge Pension/OPEB</t>
  </si>
  <si>
    <t>Interest on Merchant Function Charge (MFC) Imbalance</t>
  </si>
  <si>
    <t>Revenue Decoupling Mechanism (RDM) Interest</t>
  </si>
  <si>
    <t>System Benefit Charge (SBC) Interest</t>
  </si>
  <si>
    <t>GAS RD&amp;D Millennium KEDLI</t>
  </si>
  <si>
    <t>RD&amp;D Gas KEDLI</t>
  </si>
  <si>
    <t>RD&amp;D Gas NE &amp; NY</t>
  </si>
  <si>
    <t>Charles V. DeRosa, Vice President, US  Controller &amp; Tax</t>
  </si>
  <si>
    <t xml:space="preserve">                                                                                                                                      Page 274</t>
  </si>
  <si>
    <t xml:space="preserve">  6. The settlement of the Company’s various transactions with NGUSA and certain affiliates generally occurs via the intercompany money pool. The Company is a participant in the Regulated Money Pool and can both borrow and lend funds. Borrowings from the Regulated Money Pool bear interest in accordance with the terms of the intercompany money pool agreement. As the Company fully participates in the Regulated Money Pool rather than settling intercompany charges with cash, all changes in the intercompany money pool balance and accounts receivable and payable from affiliate balances, are reflected as investing or financing activities in the accompanying statements of cash flows. In addition, for the purpose of presentation in the statement of cash flows, it is assumed all amounts settled through intercompany money pool are constructive cash receipts and payments, and therefore are presented as such. </t>
  </si>
  <si>
    <t>Costs for Incentive Compensation are allocated to construction on the basis of direct labor charged thereto.</t>
  </si>
  <si>
    <t>Costs for Company 401K match are allocated to construction on the basis of direct labor charged thereto.</t>
  </si>
  <si>
    <t xml:space="preserve">Stores Handling:  </t>
  </si>
  <si>
    <t>Supervision and Administrative Burden (S&amp;A):  </t>
  </si>
  <si>
    <t xml:space="preserve">Supervision and Administrative Burden (S&amp;A):  A monthly accrual for operating company back office charges supporting employees </t>
  </si>
  <si>
    <t>such as Accounting, Finance, Human Resources, Information Technology,  Facilities, Legal, etc. to fully load intercompany or</t>
  </si>
  <si>
    <t>billable charges to 3rd party orders.  S&amp;A is a labor based burden with the offset charged to revenue.</t>
  </si>
  <si>
    <t xml:space="preserve">Capital Overhead Clearing: </t>
  </si>
  <si>
    <t xml:space="preserve"> Is a pool of costs representing  functions that provide direct support of the construction program, such as Construction Supervision, </t>
  </si>
  <si>
    <t xml:space="preserve"> Engineering and Plant Accounting. Direct charging labor and related support expenditures  to each individual work order is not always</t>
  </si>
  <si>
    <t xml:space="preserve"> practical or cost effective to do so. This is because of the tremendous volume of work orders that are supported by these functions </t>
  </si>
  <si>
    <t xml:space="preserve">every month.  In those instances, where approval has been obtained by the Plant Accounting department, the use of the Capital </t>
  </si>
  <si>
    <t>Overhead Clearing account is an approved means by our Regulators of capitalizing direct support costs.</t>
  </si>
  <si>
    <t>804 182</t>
  </si>
  <si>
    <t>Capital Overhead Clearing</t>
  </si>
  <si>
    <t>Resigned 05/30/2014</t>
  </si>
  <si>
    <t>Resigned 04/08/2014</t>
  </si>
  <si>
    <t>Reserve (Account 426.0)</t>
  </si>
  <si>
    <t>Next Page is 356-A</t>
  </si>
  <si>
    <t>Next Page is 406</t>
  </si>
  <si>
    <t>The Company has removed goodwill of $1 billion at December 2014 by reducing Other Paid in Capital solely for the purpose of preparing this Annual Report.</t>
  </si>
  <si>
    <t>Reversal of fraudulent Energy Efficiency (EE) Expenses *</t>
  </si>
  <si>
    <t xml:space="preserve">  Report below the distribution of total salaries and wages</t>
  </si>
  <si>
    <t>lines and columns provided.  In determining this segregation</t>
  </si>
  <si>
    <t xml:space="preserve">  for the year.  Segregate amounts originally charged to clearing</t>
  </si>
  <si>
    <t>of salaries and wages originally charged to clearing accounts,</t>
  </si>
  <si>
    <t xml:space="preserve">  accounts to Utility Departments, Construction, Plant Removals,</t>
  </si>
  <si>
    <t>a method of approximation giving substantially correct results</t>
  </si>
  <si>
    <t xml:space="preserve">  and Other Accounts, and enter such amounts in the appropriate</t>
  </si>
  <si>
    <t>may be used.</t>
  </si>
  <si>
    <t>Allocation of</t>
  </si>
  <si>
    <t>Payroll Charged for</t>
  </si>
  <si>
    <t xml:space="preserve">     Production</t>
  </si>
  <si>
    <t xml:space="preserve">     Transmission</t>
  </si>
  <si>
    <t xml:space="preserve">     Distribution</t>
  </si>
  <si>
    <t xml:space="preserve">     Customer Accounts</t>
  </si>
  <si>
    <t xml:space="preserve">     Customer Service and Informational</t>
  </si>
  <si>
    <t xml:space="preserve">     Sales</t>
  </si>
  <si>
    <t xml:space="preserve">     Administrative and General</t>
  </si>
  <si>
    <t xml:space="preserve">          TOTAL Operation (Enter Total of lines 3 thru 9)</t>
  </si>
  <si>
    <t xml:space="preserve">          TOTAL Maint. (Total of lines 12 thru 15)</t>
  </si>
  <si>
    <t xml:space="preserve">     Production (Enter Total of lines 3 and 12)</t>
  </si>
  <si>
    <t xml:space="preserve">     Transmission (Enter Total of lines 4 and 13)</t>
  </si>
  <si>
    <t xml:space="preserve">     Distribution (Enter Total of lines 5 and 14)</t>
  </si>
  <si>
    <t xml:space="preserve">     Customer Accounts (Transcribe from line 6)</t>
  </si>
  <si>
    <t xml:space="preserve">     Customer Service and Informational (Transcribe from line 7)</t>
  </si>
  <si>
    <t xml:space="preserve">     Sales (Transcribe from line 8)</t>
  </si>
  <si>
    <t xml:space="preserve">     Administrative and General (Enter Total of lines 9 and 15)</t>
  </si>
  <si>
    <t xml:space="preserve">          TOTAL Oper. and Maint.  (Total of lines 18 thru 24)</t>
  </si>
  <si>
    <t xml:space="preserve">     Production - Manufactured Gas</t>
  </si>
  <si>
    <t xml:space="preserve">     Production - Natural Gas (Including Expl. and Dev.)</t>
  </si>
  <si>
    <t xml:space="preserve">     Other Gas Supply</t>
  </si>
  <si>
    <t xml:space="preserve">     Storage, LNG Terminaling and Processing</t>
  </si>
  <si>
    <t xml:space="preserve">          TOTAL Operation (Enter Total of lines 28 thru 37)</t>
  </si>
  <si>
    <t xml:space="preserve">     Production - Nat. Gas</t>
  </si>
  <si>
    <t xml:space="preserve">          TOTAL Maint. (Enter Total of lines 40 thru 46)</t>
  </si>
  <si>
    <t>Page 354</t>
  </si>
  <si>
    <t>DISTRIBUTION OF SALARIES AND WAGES (Continued)</t>
  </si>
  <si>
    <t>Gas (Continued)</t>
  </si>
  <si>
    <t xml:space="preserve">     Production - Manufactured Gas (Enter Total of lines 28 and 40)</t>
  </si>
  <si>
    <t xml:space="preserve">     Production - Nat. Gas (Including Expl. and Dev.)</t>
  </si>
  <si>
    <t xml:space="preserve">     (Total of lines 29 and 41)</t>
  </si>
  <si>
    <t xml:space="preserve">     Other Gas Supply (Enter Total of lines 30 and 42)</t>
  </si>
  <si>
    <t xml:space="preserve">     (Total of lines 31 and 43)</t>
  </si>
  <si>
    <t xml:space="preserve">     Transmission (Lines 32 and 44)</t>
  </si>
  <si>
    <t xml:space="preserve">     Distribution (Lines 33 and 45)</t>
  </si>
  <si>
    <t xml:space="preserve">     Customer Accounts (Line 34)</t>
  </si>
  <si>
    <t xml:space="preserve">     Customer Service and Informational (Line 35)</t>
  </si>
  <si>
    <t xml:space="preserve">     Sales (Line 36)</t>
  </si>
  <si>
    <t xml:space="preserve">     Administrative and General (Lines 37 and 46)</t>
  </si>
  <si>
    <t xml:space="preserve">          TOTAL Operation and Maint. (Total of lines 49 thru 58)</t>
  </si>
  <si>
    <t xml:space="preserve">          TOTAL All Utility Dept. (Total of lines 25, 59, and 61)</t>
  </si>
  <si>
    <t xml:space="preserve">     Electric Plant</t>
  </si>
  <si>
    <t xml:space="preserve">     Gas Plant</t>
  </si>
  <si>
    <t xml:space="preserve">     Other</t>
  </si>
  <si>
    <t xml:space="preserve">          TOTAL Construction (Total of lines 65 thru 67)</t>
  </si>
  <si>
    <t xml:space="preserve">          TOTAL Plant Removal (Total of lines 70 thru 72)</t>
  </si>
  <si>
    <t>Other Accounts (Specify):</t>
  </si>
  <si>
    <t>Billed to Associated Companies (146)</t>
  </si>
  <si>
    <t>Page 355</t>
  </si>
  <si>
    <t>Interest Deferred TAC</t>
  </si>
  <si>
    <t>Tax - FAS 109</t>
  </si>
  <si>
    <t>Hempstead CNG Plant</t>
  </si>
  <si>
    <t>Write off of interest accrued per rate order 1556</t>
  </si>
  <si>
    <t>Other adjustments</t>
  </si>
  <si>
    <t>Federal Taxable Income - before NOL &amp; Charitable Contributions</t>
  </si>
  <si>
    <t>Federal Taxable Income - after NOL &amp; Charitable Contributions</t>
  </si>
  <si>
    <t xml:space="preserve"> This treatment is different from the reporting of goodwill under accounting principles generally accepted in the United States of America (U.S. GAAP).</t>
  </si>
  <si>
    <t xml:space="preserve">*During the year, the Company discovered certain fraudulent activities had occurred related to its energy efficiency programs. The matter has been investigated and the net loss experienced of $1.1 million has been recorded as a reduction to operations and maintenance expense. The related revenue collected has been deferred for future refund to customers.
</t>
  </si>
  <si>
    <t>March 31, 2015</t>
  </si>
  <si>
    <t>Changes in Deferred Income Taxes</t>
  </si>
  <si>
    <t xml:space="preserve"> 9. Several lawsuits have been filed that allege damages resulting from contamination associated with the historic operations of a former MGP located in Bay Shore. The Company has been conducting a remediation at Bay Shore pursuant to an ACO with the New York State DEC. The Company intends to contest each of the lawsuits vigorously. The Company continues to pursue a number of refund claims with respect to garbage and other taxes levied on the Company by local authorities on Long Island, most significantly Nassau County. In addition to the matters described above, the Company is subject to various legal proceedings arising out of the ordinary course of its business. The Company does not consider any of such proceedings to be material, individually or in the aggregate, to its business or likely to result in a material adverse effect on its results of operations, financial position, or cash flows.</t>
  </si>
  <si>
    <t>Net Increase (Decrease) in current income taxes and other tax payables</t>
  </si>
  <si>
    <t>Pg 120, L 15 (b)</t>
  </si>
  <si>
    <t>Net (Increase) Decrease in interest payable</t>
  </si>
  <si>
    <t>Pg 120, L 16 (b)</t>
  </si>
  <si>
    <t>Change in Unbilled Revenues</t>
  </si>
  <si>
    <t>Pg 120, L 17 (b)</t>
  </si>
  <si>
    <r>
      <t xml:space="preserve">Note : Line 5 - </t>
    </r>
    <r>
      <rPr>
        <sz val="12"/>
        <rFont val="Arial"/>
        <family val="2"/>
      </rPr>
      <t>Commom Equity is on the U.S GAAP basis exclusive of Goodwill.</t>
    </r>
  </si>
</sst>
</file>

<file path=xl/styles.xml><?xml version="1.0" encoding="utf-8"?>
<styleSheet xmlns="http://schemas.openxmlformats.org/spreadsheetml/2006/main" xmlns:mc="http://schemas.openxmlformats.org/markup-compatibility/2006" xmlns:x14ac="http://schemas.microsoft.com/office/spreadsheetml/2009/9/ac" mc:Ignorable="x14ac">
  <numFmts count="108">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dd/yy_)"/>
    <numFmt numFmtId="165" formatCode="0_)"/>
    <numFmt numFmtId="166" formatCode="#,##0.0_);\(#,##0.0\)"/>
    <numFmt numFmtId="167" formatCode="&quot;$&quot;#,##0.0000_);\(&quot;$&quot;#,##0.0000\)"/>
    <numFmt numFmtId="168" formatCode="#,##0.0000_);\(#,##0.0000\)"/>
    <numFmt numFmtId="169" formatCode="0.000%"/>
    <numFmt numFmtId="170" formatCode="0.0000_)"/>
    <numFmt numFmtId="171" formatCode="&quot;$&quot;#,##0.000_);\(&quot;$&quot;#,##0.000\)"/>
    <numFmt numFmtId="172" formatCode="0.0_)"/>
    <numFmt numFmtId="173" formatCode="0.00_)"/>
    <numFmt numFmtId="174" formatCode="0.0%"/>
    <numFmt numFmtId="175" formatCode="#,##0.000_);\(#,##0.000\)"/>
    <numFmt numFmtId="176" formatCode="0.00_);\(0.00\)"/>
    <numFmt numFmtId="177" formatCode="[$-409]mmmm\ d\,\ yyyy;@"/>
    <numFmt numFmtId="178" formatCode="_(* #,##0_);_(* \(#,##0\);_(* &quot;-&quot;??_);_(@_)"/>
    <numFmt numFmtId="179" formatCode="mm/dd/yy;@"/>
    <numFmt numFmtId="180" formatCode="&quot;$&quot;#,##0"/>
    <numFmt numFmtId="181" formatCode="_(* #,##0.00_);_(* \(#,##0.00\);_(* &quot;-&quot;_);_(@_)"/>
    <numFmt numFmtId="182" formatCode="_(&quot;$&quot;* #,##0_);_(&quot;$&quot;* \(#,##0\);_(&quot;$&quot;* &quot;-&quot;??_);_(@_)"/>
    <numFmt numFmtId="183" formatCode="#,##0.0\ ;\(#,##0.0\)"/>
    <numFmt numFmtId="184" formatCode="#,##0_);[Red]\(#,##0\);&quot;-&quot;"/>
    <numFmt numFmtId="185" formatCode="#,##0.00_)&quot;/dth&quot;;\(#,##0.00\)&quot;/dth&quot;"/>
    <numFmt numFmtId="186" formatCode="_-* #,##0_-;\-* #,##0_-;_-* &quot;-&quot;_-;_-@_-"/>
    <numFmt numFmtId="187" formatCode="_-* #,##0.00_-;\-* #,##0.00_-;_-* &quot;-&quot;??_-;_-@_-"/>
    <numFmt numFmtId="188" formatCode="&quot;$&quot;_(#,##0.00_);&quot;$&quot;\(#,##0.00\)"/>
    <numFmt numFmtId="189" formatCode="_-&quot;$&quot;* #,##0.0_-;\-&quot;$&quot;* #,##0.0_-;_-&quot;$&quot;* &quot;-&quot;??_-;_-@_-"/>
    <numFmt numFmtId="190" formatCode="#,##0.0_)\x;\(#,##0.0\)\x"/>
    <numFmt numFmtId="191" formatCode="#,##0.0_)_x;\(#,##0.0\)_x"/>
    <numFmt numFmtId="192" formatCode="0.0_)\%;\(0.0\)\%"/>
    <numFmt numFmtId="193" formatCode="_-* #,##0.000_-;\-* #,##0.000_-;_-* &quot;-&quot;??_-;_-@_-"/>
    <numFmt numFmtId="194" formatCode="#,##0.0_)_%;\(#,##0.0\)_%"/>
    <numFmt numFmtId="195" formatCode="_(&quot;$&quot;* #,##0.0_);_(&quot;$&quot;* \(#,##0.0\);_(&quot;$&quot;* &quot;-&quot;?_);_(@_)"/>
    <numFmt numFmtId="196" formatCode="\£\ #,##0_);[Red]\(\£\ #,##0\)"/>
    <numFmt numFmtId="197" formatCode="#,##0.00;[Red]\(#,##0.00\);\-"/>
    <numFmt numFmtId="198" formatCode="\¥\ #,##0_);[Red]\(\¥\ #,##0\)"/>
    <numFmt numFmtId="199" formatCode="#,##0;\(#,##0\)"/>
    <numFmt numFmtId="200" formatCode="0;[Red]\(0\);\-"/>
    <numFmt numFmtId="201" formatCode="#,##0;[Red]\(#,##0\);\-"/>
    <numFmt numFmtId="202" formatCode="0.0;\(0.0\);\-"/>
    <numFmt numFmtId="203" formatCode="0.00;\(0.00\);\-"/>
    <numFmt numFmtId="204" formatCode="0.00;[Red]\(0.00\);\-"/>
    <numFmt numFmtId="205" formatCode="0.000;\(0.000\);\-"/>
    <numFmt numFmtId="206" formatCode="m\-d\-yy"/>
    <numFmt numFmtId="207" formatCode="_ &quot;R&quot;\ * #,##0_ ;_ &quot;R&quot;\ * \-#,##0_ ;_ &quot;R&quot;\ * &quot;-&quot;_ ;_ @_ "/>
    <numFmt numFmtId="208" formatCode="0.0%;\(0.0\)%"/>
    <numFmt numFmtId="209" formatCode="\•\ \ @"/>
    <numFmt numFmtId="210" formatCode="_-* #,##0_-;* \(#,##0\)_-;_-@_-"/>
    <numFmt numFmtId="211" formatCode="0.000_)"/>
    <numFmt numFmtId="212" formatCode="#,##0.00;[Red]\(#,##0.00\)"/>
    <numFmt numFmtId="213" formatCode="#,##0.0;[Red]\(#,##0.0\);\-"/>
    <numFmt numFmtId="214" formatCode="#,##0.000;[Red]\(#,##0.000\);\-"/>
    <numFmt numFmtId="215" formatCode="#,##0_%_);\(#,##0\)_%;**;@_%_)"/>
    <numFmt numFmtId="216" formatCode="0.0_x_)_);&quot;NM&quot;_x_)_);0.0_x_)_);@_%_)"/>
    <numFmt numFmtId="217" formatCode="0.0\ \x;\(0.0\ \x\)"/>
    <numFmt numFmtId="218" formatCode="0.0_ ;\(0.0\)_ \ "/>
    <numFmt numFmtId="219" formatCode="General_)"/>
    <numFmt numFmtId="220" formatCode="d\.mmm"/>
    <numFmt numFmtId="221" formatCode="&quot;$&quot;\ #,##0.000_);[Red]\(&quot;$&quot;\ #,##0.000\)"/>
    <numFmt numFmtId="222" formatCode="_(&quot;$&quot;* #,##0.000_);_(&quot;$&quot;* \(#,##0.000\);_(&quot;$&quot;* &quot;-&quot;???_);_(@_)"/>
    <numFmt numFmtId="223" formatCode="&quot;$&quot;#,##0.0000"/>
    <numFmt numFmtId="224" formatCode="m/d"/>
    <numFmt numFmtId="225" formatCode="0.0\ \ \x\ ;\(0.0\)\ \ \x\ "/>
    <numFmt numFmtId="226" formatCode="\ \ _•\–\ \ \ \ @"/>
    <numFmt numFmtId="227" formatCode="d\-mmm\-yyyy"/>
    <numFmt numFmtId="228" formatCode="&quot;$&quot;#,##0.0;[Red]&quot;$&quot;#,##0.0"/>
    <numFmt numFmtId="229" formatCode="_(* #,##0.000_);_(* \(#,##0.000\);_(* &quot;-&quot;???_);_(@_)"/>
    <numFmt numFmtId="230" formatCode="0.00,,;[Red]\(0.00,,\);\-"/>
    <numFmt numFmtId="231" formatCode="0.0000"/>
    <numFmt numFmtId="232" formatCode="#,##0&quot; dth/day&quot;"/>
    <numFmt numFmtId="233" formatCode="_-[$€-2]* #,##0.00_-;\-[$€-2]* #,##0.00_-;_-[$€-2]* &quot;-&quot;??_-"/>
    <numFmt numFmtId="234" formatCode="_-* #,##0_-;\-* #,##0_-;_-* &quot;-&quot;??_-;_-@_-"/>
    <numFmt numFmtId="235" formatCode="&quot;M2 (&quot;0.00%&quot;)&quot;"/>
    <numFmt numFmtId="236" formatCode="&quot;M3 (&quot;0.00%&quot;)&quot;"/>
    <numFmt numFmtId="237" formatCode="0.0\x"/>
    <numFmt numFmtId="238" formatCode="0.0\ \x"/>
    <numFmt numFmtId="239" formatCode="0%_);\(0%\);0%_);@_%_)"/>
    <numFmt numFmtId="240" formatCode="[Blue]#,##0;[Red]\(#,##0\);\-"/>
    <numFmt numFmtId="241" formatCode="[Blue]#,##0.0;[Red]\(#,##0.0\);\-"/>
    <numFmt numFmtId="242" formatCode="[Blue]#,##0.00;[Red]\(#,##0.00\);\-"/>
    <numFmt numFmtId="243" formatCode="[Blue]#,##0.000;[Red]\(#,##0.000\);\-"/>
    <numFmt numFmtId="244" formatCode="[$$-409]#,##0.00"/>
    <numFmt numFmtId="245" formatCode="0.00%;[Red]\(0.00%\);\-"/>
    <numFmt numFmtId="246" formatCode="_-* #,##0.00%_-;* \(#,##0.00\)%_-;_-@_-"/>
    <numFmt numFmtId="247" formatCode="0.0\ \x\ ;\(0.0\)\ \x\ "/>
    <numFmt numFmtId="248" formatCode="0.0%;\(0.0%\);\-"/>
    <numFmt numFmtId="249" formatCode="0.00%;\(0.00%\);\-"/>
    <numFmt numFmtId="250" formatCode="0____"/>
    <numFmt numFmtId="251" formatCode="_-&quot;£&quot;* #,##0_-;\-&quot;£&quot;* #,##0_-;_-&quot;£&quot;* &quot;-&quot;_-;_-@_-"/>
    <numFmt numFmtId="252" formatCode="_-&quot;£&quot;* #,##0.00_-;\-&quot;£&quot;* #,##0.00_-;_-&quot;£&quot;* &quot;-&quot;??_-;_-@_-"/>
    <numFmt numFmtId="253" formatCode="_(&quot;$&quot;* #,##0_);_(&quot;$&quot;* \(#,##0\);_(&quot;$&quot;* &quot;0&quot;_);_(@_)"/>
    <numFmt numFmtId="254" formatCode="_([$€-2]* #,##0.00_);_([$€-2]* \(#,##0.00\);_([$€-2]* &quot;-&quot;??_)"/>
    <numFmt numFmtId="255" formatCode="_(* #,##0_);_(* \(#,##0\);_(* &quot;0&quot;_);_(@_)"/>
    <numFmt numFmtId="256" formatCode="_(* #,##0_);_(* \(#,##0\);_(* 0_);_(@_)"/>
    <numFmt numFmtId="257" formatCode="&quot;$&quot;#,##0.0_);[Red]\(&quot;$&quot;#,##0.0\)"/>
    <numFmt numFmtId="258" formatCode="mmmm\ d\,\ yyyy"/>
    <numFmt numFmtId="259" formatCode="mm/dd/yy"/>
    <numFmt numFmtId="260" formatCode=";;;"/>
    <numFmt numFmtId="261" formatCode="0.0000000000"/>
    <numFmt numFmtId="262" formatCode="#,##0.00;\-#,##0.00"/>
    <numFmt numFmtId="263" formatCode="&quot;$&quot;\ #,##0_);[Red]\(&quot;$&quot;\ #,##0\)"/>
  </numFmts>
  <fonts count="209">
    <font>
      <sz val="12"/>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24"/>
      <color indexed="12"/>
      <name val="Arial"/>
      <family val="2"/>
    </font>
    <font>
      <sz val="14"/>
      <color indexed="12"/>
      <name val="Arial"/>
      <family val="2"/>
    </font>
    <font>
      <sz val="16"/>
      <color indexed="12"/>
      <name val="Arial"/>
      <family val="2"/>
    </font>
    <font>
      <sz val="12"/>
      <color indexed="8"/>
      <name val="Arial"/>
      <family val="2"/>
    </font>
    <font>
      <sz val="12"/>
      <color indexed="12"/>
      <name val="Arial"/>
      <family val="2"/>
    </font>
    <font>
      <sz val="10"/>
      <color indexed="12"/>
      <name val="Arial"/>
      <family val="2"/>
    </font>
    <font>
      <b/>
      <sz val="14"/>
      <name val="Arial"/>
      <family val="2"/>
    </font>
    <font>
      <sz val="12"/>
      <name val="Arial"/>
      <family val="2"/>
    </font>
    <font>
      <b/>
      <sz val="12"/>
      <name val="Arial"/>
      <family val="2"/>
    </font>
    <font>
      <b/>
      <u/>
      <sz val="12"/>
      <name val="Arial"/>
      <family val="2"/>
    </font>
    <font>
      <u/>
      <sz val="12"/>
      <name val="Arial"/>
      <family val="2"/>
    </font>
    <font>
      <sz val="18"/>
      <name val="Arial"/>
      <family val="2"/>
    </font>
    <font>
      <sz val="14"/>
      <name val="Arial"/>
      <family val="2"/>
    </font>
    <font>
      <sz val="10"/>
      <name val="Arial"/>
      <family val="2"/>
    </font>
    <font>
      <b/>
      <u/>
      <sz val="10"/>
      <name val="Arial"/>
      <family val="2"/>
    </font>
    <font>
      <sz val="10"/>
      <color indexed="8"/>
      <name val="Arial"/>
      <family val="2"/>
    </font>
    <font>
      <b/>
      <sz val="12"/>
      <color indexed="8"/>
      <name val="Arial"/>
      <family val="2"/>
    </font>
    <font>
      <sz val="12"/>
      <color indexed="55"/>
      <name val="Arial"/>
      <family val="2"/>
    </font>
    <font>
      <u/>
      <sz val="12"/>
      <color indexed="8"/>
      <name val="Arial"/>
      <family val="2"/>
    </font>
    <font>
      <sz val="11"/>
      <name val="Arial"/>
      <family val="2"/>
    </font>
    <font>
      <i/>
      <sz val="12"/>
      <name val="Arial"/>
      <family val="2"/>
    </font>
    <font>
      <sz val="7"/>
      <name val="Arial"/>
      <family val="2"/>
    </font>
    <font>
      <sz val="14"/>
      <color indexed="8"/>
      <name val="Arial"/>
      <family val="2"/>
    </font>
    <font>
      <b/>
      <sz val="10"/>
      <name val="Arial"/>
      <family val="2"/>
    </font>
    <font>
      <sz val="18"/>
      <color indexed="12"/>
      <name val="Arial"/>
      <family val="2"/>
    </font>
    <font>
      <u/>
      <sz val="18"/>
      <color indexed="12"/>
      <name val="Arial"/>
      <family val="2"/>
    </font>
    <font>
      <b/>
      <sz val="14"/>
      <color indexed="9"/>
      <name val="Arial"/>
      <family val="2"/>
    </font>
    <font>
      <b/>
      <sz val="18"/>
      <color indexed="9"/>
      <name val="Arial"/>
      <family val="2"/>
    </font>
    <font>
      <b/>
      <sz val="16"/>
      <name val="Arial"/>
      <family val="2"/>
    </font>
    <font>
      <b/>
      <sz val="12"/>
      <color indexed="12"/>
      <name val="Arial"/>
      <family val="2"/>
    </font>
    <font>
      <b/>
      <sz val="9"/>
      <name val="Arial"/>
      <family val="2"/>
    </font>
    <font>
      <sz val="6"/>
      <name val="Arial"/>
      <family val="2"/>
    </font>
    <font>
      <b/>
      <sz val="24"/>
      <name val="Arial"/>
      <family val="2"/>
    </font>
    <font>
      <b/>
      <sz val="24"/>
      <color indexed="8"/>
      <name val="Arial"/>
      <family val="2"/>
    </font>
    <font>
      <b/>
      <sz val="32"/>
      <name val="Arial"/>
      <family val="2"/>
    </font>
    <font>
      <sz val="8"/>
      <name val="Arial"/>
      <family val="2"/>
    </font>
    <font>
      <b/>
      <sz val="10"/>
      <color indexed="8"/>
      <name val="Arial"/>
      <family val="2"/>
    </font>
    <font>
      <b/>
      <sz val="18"/>
      <color indexed="8"/>
      <name val="Arial"/>
      <family val="2"/>
    </font>
    <font>
      <b/>
      <sz val="18"/>
      <name val="Arial"/>
      <family val="2"/>
    </font>
    <font>
      <b/>
      <sz val="16"/>
      <color indexed="9"/>
      <name val="Arial"/>
      <family val="2"/>
    </font>
    <font>
      <sz val="28"/>
      <color indexed="12"/>
      <name val="Arial"/>
      <family val="2"/>
    </font>
    <font>
      <u/>
      <sz val="14"/>
      <name val="Arial"/>
      <family val="2"/>
    </font>
    <font>
      <sz val="12"/>
      <name val="Times New Roman"/>
      <family val="1"/>
    </font>
    <font>
      <u/>
      <sz val="12"/>
      <name val="Arial"/>
      <family val="2"/>
    </font>
    <font>
      <sz val="12"/>
      <name val="Arial MT"/>
      <family val="2"/>
    </font>
    <font>
      <sz val="11"/>
      <color indexed="8"/>
      <name val="Arial"/>
      <family val="2"/>
    </font>
    <font>
      <sz val="9"/>
      <name val="Arial"/>
      <family val="2"/>
    </font>
    <font>
      <b/>
      <sz val="11"/>
      <name val="Arial"/>
      <family val="2"/>
    </font>
    <font>
      <sz val="8"/>
      <name val="Arial"/>
      <family val="2"/>
    </font>
    <font>
      <sz val="12"/>
      <name val="Arial"/>
      <family val="2"/>
    </font>
    <font>
      <sz val="9.5"/>
      <color indexed="8"/>
      <name val="Arial"/>
      <family val="2"/>
    </font>
    <font>
      <b/>
      <sz val="12"/>
      <color indexed="10"/>
      <name val="Arial"/>
      <family val="2"/>
    </font>
    <font>
      <sz val="12"/>
      <color rgb="FF000000"/>
      <name val="Arial"/>
      <family val="2"/>
    </font>
    <font>
      <b/>
      <sz val="11"/>
      <color theme="1"/>
      <name val="Calibri"/>
      <family val="2"/>
      <scheme val="minor"/>
    </font>
    <font>
      <sz val="12"/>
      <color theme="1"/>
      <name val="Arial"/>
      <family val="2"/>
    </font>
    <font>
      <b/>
      <sz val="12"/>
      <color rgb="FFFF0000"/>
      <name val="Arial"/>
      <family val="2"/>
    </font>
    <font>
      <sz val="12"/>
      <color rgb="FFFF0000"/>
      <name val="Arial"/>
      <family val="2"/>
    </font>
    <font>
      <b/>
      <i/>
      <sz val="10"/>
      <name val="Arial"/>
      <family val="2"/>
    </font>
    <font>
      <b/>
      <i/>
      <sz val="12"/>
      <name val="Arial"/>
      <family val="2"/>
    </font>
    <font>
      <b/>
      <sz val="12"/>
      <name val="Times New Roman"/>
      <family val="1"/>
    </font>
    <font>
      <sz val="10"/>
      <name val="Arial Unicode MS"/>
      <family val="2"/>
    </font>
    <font>
      <sz val="10"/>
      <color indexed="64"/>
      <name val="Arial"/>
      <family val="2"/>
    </font>
    <font>
      <sz val="10"/>
      <color indexed="64"/>
      <name val="Microsoft Sans Serif"/>
      <family val="2"/>
    </font>
    <font>
      <sz val="10"/>
      <name val="Microsoft Sans Serif"/>
      <family val="2"/>
    </font>
    <font>
      <sz val="10"/>
      <name val="Times New Roman"/>
      <family val="1"/>
    </font>
    <font>
      <sz val="12"/>
      <color rgb="FF0000FF"/>
      <name val="Arial"/>
      <family val="2"/>
    </font>
    <font>
      <sz val="12"/>
      <color indexed="10"/>
      <name val="Arial"/>
      <family val="2"/>
    </font>
    <font>
      <u/>
      <sz val="11"/>
      <name val="Arial"/>
      <family val="2"/>
    </font>
    <font>
      <u/>
      <sz val="12"/>
      <name val="Times New Roman"/>
      <family val="1"/>
    </font>
    <font>
      <sz val="8"/>
      <name val="Times New Roman"/>
      <family val="1"/>
    </font>
    <font>
      <b/>
      <sz val="8"/>
      <color rgb="FFFF0000"/>
      <name val="Arial"/>
      <family val="2"/>
    </font>
    <font>
      <b/>
      <sz val="8"/>
      <color rgb="FFFF33CC"/>
      <name val="Times New Roman"/>
      <family val="1"/>
    </font>
    <font>
      <b/>
      <sz val="10"/>
      <color rgb="FFFF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sz val="10"/>
      <color indexed="12"/>
      <name val="Tms Rmn"/>
    </font>
    <font>
      <b/>
      <sz val="10"/>
      <color indexed="12"/>
      <name val="Tms Rmn"/>
    </font>
    <font>
      <sz val="10"/>
      <name val="Tms Rmn"/>
    </font>
    <font>
      <sz val="11"/>
      <color indexed="18"/>
      <name val="Calibri"/>
      <family val="2"/>
    </font>
    <font>
      <sz val="11"/>
      <color indexed="9"/>
      <name val="Calibri"/>
      <family val="2"/>
    </font>
    <font>
      <sz val="11"/>
      <name val="Times New Roman"/>
      <family val="1"/>
    </font>
    <font>
      <sz val="11"/>
      <color indexed="20"/>
      <name val="Calibri"/>
      <family val="2"/>
    </font>
    <font>
      <sz val="12"/>
      <name val="Tms Rmn"/>
    </font>
    <font>
      <b/>
      <sz val="10"/>
      <color indexed="8"/>
      <name val="Times New Roman"/>
      <family val="1"/>
    </font>
    <font>
      <sz val="12"/>
      <name val="±¼¸²Ã¼"/>
      <charset val="129"/>
    </font>
    <font>
      <b/>
      <sz val="11"/>
      <color indexed="52"/>
      <name val="Calibri"/>
      <family val="2"/>
    </font>
    <font>
      <sz val="10"/>
      <name val="MS Sans Serif"/>
      <family val="2"/>
    </font>
    <font>
      <b/>
      <sz val="11"/>
      <color indexed="9"/>
      <name val="Calibri"/>
      <family val="2"/>
    </font>
    <font>
      <sz val="8"/>
      <name val="Palatino"/>
      <family val="1"/>
    </font>
    <font>
      <sz val="10"/>
      <color rgb="FF000000"/>
      <name val="Arial"/>
      <family val="2"/>
    </font>
    <font>
      <sz val="11"/>
      <color indexed="8"/>
      <name val="Calibri"/>
      <family val="2"/>
    </font>
    <font>
      <sz val="11"/>
      <color theme="1"/>
      <name val="Arial"/>
      <family val="2"/>
    </font>
    <font>
      <sz val="10"/>
      <color indexed="8"/>
      <name val="Calibri"/>
      <family val="2"/>
    </font>
    <font>
      <sz val="1"/>
      <color indexed="8"/>
      <name val="Courier"/>
      <family val="3"/>
    </font>
    <font>
      <sz val="10"/>
      <name val="MS Serif"/>
      <family val="1"/>
    </font>
    <font>
      <sz val="10"/>
      <name val="Helv"/>
    </font>
    <font>
      <sz val="10"/>
      <name val="Arial Black"/>
      <family val="2"/>
    </font>
    <font>
      <sz val="10"/>
      <color indexed="12"/>
      <name val="Helv"/>
    </font>
    <font>
      <sz val="10"/>
      <color indexed="16"/>
      <name val="MS Serif"/>
      <family val="1"/>
    </font>
    <font>
      <i/>
      <sz val="11"/>
      <color indexed="23"/>
      <name val="Calibri"/>
      <family val="2"/>
    </font>
    <font>
      <b/>
      <i/>
      <sz val="14"/>
      <name val="Tms Rmn"/>
    </font>
    <font>
      <sz val="7"/>
      <name val="Palatino"/>
      <family val="1"/>
    </font>
    <font>
      <b/>
      <i/>
      <sz val="10"/>
      <color indexed="16"/>
      <name val="Arial"/>
      <family val="2"/>
    </font>
    <font>
      <sz val="11"/>
      <color indexed="17"/>
      <name val="Calibri"/>
      <family val="2"/>
    </font>
    <font>
      <sz val="6"/>
      <color indexed="16"/>
      <name val="Palatino"/>
      <family val="1"/>
    </font>
    <font>
      <b/>
      <sz val="15"/>
      <color indexed="62"/>
      <name val="Calibri"/>
      <family val="2"/>
    </font>
    <font>
      <b/>
      <sz val="13"/>
      <color indexed="62"/>
      <name val="Calibri"/>
      <family val="2"/>
    </font>
    <font>
      <b/>
      <sz val="11"/>
      <color indexed="62"/>
      <name val="Calibri"/>
      <family val="2"/>
    </font>
    <font>
      <b/>
      <sz val="10"/>
      <color indexed="16"/>
      <name val="Arial"/>
      <family val="2"/>
    </font>
    <font>
      <b/>
      <sz val="10"/>
      <color indexed="10"/>
      <name val="Arial"/>
      <family val="2"/>
    </font>
    <font>
      <sz val="11"/>
      <color indexed="62"/>
      <name val="Calibri"/>
      <family val="2"/>
    </font>
    <font>
      <sz val="11"/>
      <color indexed="52"/>
      <name val="Calibri"/>
      <family val="2"/>
    </font>
    <font>
      <sz val="10"/>
      <color indexed="20"/>
      <name val="Arial"/>
      <family val="2"/>
    </font>
    <font>
      <b/>
      <sz val="11"/>
      <name val="Helv"/>
    </font>
    <font>
      <sz val="11"/>
      <color indexed="60"/>
      <name val="Calibri"/>
      <family val="2"/>
    </font>
    <font>
      <sz val="7"/>
      <name val="Small Fonts"/>
      <family val="2"/>
    </font>
    <font>
      <sz val="10"/>
      <color theme="1"/>
      <name val="Calibri"/>
      <family val="2"/>
      <scheme val="minor"/>
    </font>
    <font>
      <sz val="10"/>
      <name val="Palatino"/>
      <family val="1"/>
    </font>
    <font>
      <sz val="13"/>
      <name val="GillSans"/>
      <family val="2"/>
    </font>
    <font>
      <b/>
      <sz val="11"/>
      <color indexed="63"/>
      <name val="Calibri"/>
      <family val="2"/>
    </font>
    <font>
      <b/>
      <i/>
      <sz val="10"/>
      <color indexed="8"/>
      <name val="Arial"/>
      <family val="2"/>
    </font>
    <font>
      <b/>
      <sz val="10"/>
      <color indexed="9"/>
      <name val="Arial"/>
      <family val="2"/>
    </font>
    <font>
      <b/>
      <sz val="10"/>
      <color indexed="17"/>
      <name val="Arial"/>
      <family val="2"/>
    </font>
    <font>
      <b/>
      <sz val="10"/>
      <color indexed="13"/>
      <name val="Arial"/>
      <family val="2"/>
    </font>
    <font>
      <sz val="10"/>
      <color indexed="16"/>
      <name val="Helvetica-Black"/>
    </font>
    <font>
      <sz val="10"/>
      <name val="Arial MT"/>
    </font>
    <font>
      <sz val="8"/>
      <name val="Helv"/>
    </font>
    <font>
      <sz val="10"/>
      <color indexed="8"/>
      <name val="Times New Roman"/>
      <family val="1"/>
    </font>
    <font>
      <sz val="9.5"/>
      <color indexed="23"/>
      <name val="Helvetica-Black"/>
    </font>
    <font>
      <b/>
      <sz val="20"/>
      <name val="Times New Roman"/>
      <family val="1"/>
    </font>
    <font>
      <sz val="10"/>
      <name val="Geneva"/>
    </font>
    <font>
      <b/>
      <sz val="14"/>
      <color indexed="13"/>
      <name val="Helv"/>
    </font>
    <font>
      <b/>
      <sz val="8"/>
      <color indexed="8"/>
      <name val="Helv"/>
    </font>
    <font>
      <sz val="9"/>
      <name val="NewsGoth Lt BT"/>
      <family val="2"/>
    </font>
    <font>
      <b/>
      <sz val="9"/>
      <name val="Palatino"/>
      <family val="1"/>
    </font>
    <font>
      <sz val="9"/>
      <color indexed="21"/>
      <name val="Helvetica-Black"/>
    </font>
    <font>
      <b/>
      <sz val="10"/>
      <name val="Palatino"/>
      <family val="1"/>
    </font>
    <font>
      <sz val="9"/>
      <name val="Helvetica-Black"/>
    </font>
    <font>
      <b/>
      <sz val="10"/>
      <name val="Times New Roman"/>
      <family val="1"/>
    </font>
    <font>
      <sz val="12"/>
      <color indexed="8"/>
      <name val="Palatino"/>
      <family val="1"/>
    </font>
    <font>
      <sz val="11"/>
      <color indexed="8"/>
      <name val="Helvetica-Black"/>
    </font>
    <font>
      <b/>
      <sz val="11"/>
      <name val="Times New Roman"/>
      <family val="1"/>
    </font>
    <font>
      <b/>
      <sz val="18"/>
      <color indexed="62"/>
      <name val="Cambria"/>
      <family val="2"/>
    </font>
    <font>
      <sz val="16"/>
      <name val="Arial"/>
      <family val="2"/>
    </font>
    <font>
      <b/>
      <sz val="11"/>
      <color indexed="18"/>
      <name val="Calibri"/>
      <family val="2"/>
    </font>
    <font>
      <u/>
      <sz val="8"/>
      <color indexed="8"/>
      <name val="Arial"/>
      <family val="2"/>
    </font>
    <font>
      <sz val="8"/>
      <color indexed="12"/>
      <name val="Arial"/>
      <family val="2"/>
    </font>
    <font>
      <b/>
      <sz val="10"/>
      <color indexed="18"/>
      <name val="Arial"/>
      <family val="2"/>
    </font>
    <font>
      <sz val="11"/>
      <color indexed="10"/>
      <name val="Calibri"/>
      <family val="2"/>
    </font>
    <font>
      <sz val="10"/>
      <name val="Corporate Mono"/>
    </font>
    <font>
      <sz val="9"/>
      <name val="Times"/>
      <family val="1"/>
    </font>
    <font>
      <sz val="10"/>
      <color indexed="8"/>
      <name val="MS Sans Serif"/>
      <family val="2"/>
    </font>
    <font>
      <b/>
      <sz val="10"/>
      <name val="Times"/>
      <family val="1"/>
    </font>
    <font>
      <sz val="8"/>
      <color indexed="8"/>
      <name val="Arial"/>
      <family val="2"/>
    </font>
    <font>
      <sz val="9"/>
      <name val="Tms Rmn"/>
    </font>
    <font>
      <sz val="10"/>
      <color indexed="8"/>
      <name val="Arial Unicode MS"/>
      <family val="2"/>
    </font>
    <font>
      <sz val="11"/>
      <color theme="1"/>
      <name val="Calibri"/>
      <family val="2"/>
    </font>
    <font>
      <sz val="10"/>
      <color theme="1"/>
      <name val="Arial"/>
      <family val="2"/>
    </font>
    <font>
      <sz val="8"/>
      <name val="Tms Rmn"/>
    </font>
    <font>
      <sz val="12"/>
      <name val="CG Times (WN)"/>
    </font>
    <font>
      <b/>
      <sz val="10"/>
      <color indexed="12"/>
      <name val="Arial"/>
      <family val="2"/>
    </font>
    <font>
      <sz val="10"/>
      <color indexed="10"/>
      <name val="CG Times (WN)"/>
    </font>
    <font>
      <b/>
      <sz val="15"/>
      <color indexed="56"/>
      <name val="Calibri"/>
      <family val="2"/>
    </font>
    <font>
      <b/>
      <sz val="13"/>
      <color indexed="56"/>
      <name val="Calibri"/>
      <family val="2"/>
    </font>
    <font>
      <b/>
      <sz val="11"/>
      <color indexed="56"/>
      <name val="Calibri"/>
      <family val="2"/>
    </font>
    <font>
      <u/>
      <sz val="9"/>
      <color indexed="12"/>
      <name val="Arial"/>
      <family val="2"/>
    </font>
    <font>
      <u/>
      <sz val="11"/>
      <color indexed="12"/>
      <name val="Calibri"/>
      <family val="2"/>
    </font>
    <font>
      <u/>
      <sz val="10"/>
      <color theme="10"/>
      <name val="Arial"/>
      <family val="2"/>
    </font>
    <font>
      <u/>
      <sz val="8"/>
      <color theme="10"/>
      <name val="Arial"/>
      <family val="2"/>
    </font>
    <font>
      <u/>
      <sz val="8.5"/>
      <color theme="10"/>
      <name val="Times New Roman"/>
      <family val="1"/>
    </font>
    <font>
      <b/>
      <sz val="14"/>
      <name val="Helv"/>
    </font>
    <font>
      <b/>
      <sz val="15"/>
      <name val="Times"/>
      <family val="1"/>
    </font>
    <font>
      <sz val="10"/>
      <color indexed="10"/>
      <name val="Times New Roman"/>
      <family val="1"/>
    </font>
    <font>
      <b/>
      <i/>
      <sz val="16"/>
      <name val="Helv"/>
    </font>
    <font>
      <sz val="9"/>
      <name val="Times New Roman"/>
      <family val="1"/>
    </font>
    <font>
      <sz val="11"/>
      <color theme="1"/>
      <name val="Times New Roman"/>
      <family val="2"/>
    </font>
    <font>
      <b/>
      <i/>
      <sz val="11"/>
      <color indexed="8"/>
      <name val="Times New Roman"/>
      <family val="1"/>
    </font>
    <font>
      <b/>
      <sz val="11"/>
      <color indexed="16"/>
      <name val="Times New Roman"/>
      <family val="1"/>
    </font>
    <font>
      <b/>
      <sz val="22"/>
      <color indexed="8"/>
      <name val="Times New Roman"/>
      <family val="1"/>
    </font>
    <font>
      <b/>
      <sz val="10"/>
      <name val="MS Sans Serif"/>
      <family val="2"/>
    </font>
    <font>
      <sz val="10"/>
      <color indexed="12"/>
      <name val="MS Sans Serif"/>
      <family val="2"/>
    </font>
    <font>
      <sz val="8"/>
      <color indexed="10"/>
      <name val="Arial"/>
      <family val="2"/>
    </font>
    <font>
      <b/>
      <sz val="10"/>
      <color indexed="60"/>
      <name val="Arial"/>
      <family val="2"/>
    </font>
    <font>
      <b/>
      <sz val="12"/>
      <color indexed="8"/>
      <name val="Times New Roman"/>
      <family val="1"/>
    </font>
    <font>
      <b/>
      <sz val="10"/>
      <color indexed="12"/>
      <name val="MS Sans Serif"/>
      <family val="2"/>
    </font>
    <font>
      <b/>
      <sz val="12"/>
      <name val="Times"/>
      <family val="1"/>
    </font>
    <font>
      <b/>
      <sz val="18"/>
      <color indexed="56"/>
      <name val="Cambria"/>
      <family val="2"/>
    </font>
    <font>
      <b/>
      <sz val="11"/>
      <color indexed="8"/>
      <name val="Calibri"/>
      <family val="2"/>
    </font>
    <font>
      <b/>
      <sz val="14"/>
      <color indexed="53"/>
      <name val="Arial"/>
      <family val="2"/>
    </font>
    <font>
      <b/>
      <i/>
      <u/>
      <sz val="12"/>
      <name val="Arial"/>
      <family val="2"/>
    </font>
    <font>
      <sz val="10"/>
      <color indexed="12"/>
      <name val="Courier"/>
      <family val="3"/>
    </font>
    <font>
      <i/>
      <sz val="12"/>
      <color indexed="8"/>
      <name val="Arial"/>
      <family val="2"/>
    </font>
    <font>
      <sz val="10"/>
      <name val="Courier"/>
      <family val="3"/>
    </font>
    <font>
      <sz val="10"/>
      <color indexed="8"/>
      <name val="Calibri"/>
      <family val="2"/>
      <scheme val="minor"/>
    </font>
  </fonts>
  <fills count="69">
    <fill>
      <patternFill patternType="none"/>
    </fill>
    <fill>
      <patternFill patternType="gray125"/>
    </fill>
    <fill>
      <patternFill patternType="solid">
        <fgColor indexed="9"/>
        <bgColor indexed="9"/>
      </patternFill>
    </fill>
    <fill>
      <patternFill patternType="solid">
        <fgColor indexed="61"/>
        <bgColor indexed="61"/>
      </patternFill>
    </fill>
    <fill>
      <patternFill patternType="solid">
        <fgColor indexed="45"/>
        <bgColor indexed="45"/>
      </patternFill>
    </fill>
    <fill>
      <patternFill patternType="solid">
        <fgColor indexed="25"/>
        <bgColor indexed="64"/>
      </patternFill>
    </fill>
    <fill>
      <patternFill patternType="solid">
        <fgColor indexed="13"/>
        <bgColor indexed="13"/>
      </patternFill>
    </fill>
    <fill>
      <patternFill patternType="solid">
        <fgColor indexed="15"/>
        <bgColor indexed="15"/>
      </patternFill>
    </fill>
    <fill>
      <patternFill patternType="solid">
        <fgColor indexed="22"/>
      </patternFill>
    </fill>
    <fill>
      <patternFill patternType="solid">
        <fgColor indexed="9"/>
        <bgColor indexed="64"/>
      </patternFill>
    </fill>
    <fill>
      <patternFill patternType="solid">
        <fgColor indexed="8"/>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13"/>
        <bgColor indexed="64"/>
      </patternFill>
    </fill>
    <fill>
      <patternFill patternType="solid">
        <fgColor indexed="22"/>
        <bgColor indexed="64"/>
      </patternFill>
    </fill>
    <fill>
      <patternFill patternType="solid">
        <fgColor indexed="44"/>
        <bgColor indexed="64"/>
      </patternFill>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15"/>
        <bgColor indexed="64"/>
      </patternFill>
    </fill>
    <fill>
      <patternFill patternType="solid">
        <fgColor indexed="42"/>
      </patternFill>
    </fill>
    <fill>
      <patternFill patternType="solid">
        <fgColor indexed="26"/>
        <bgColor indexed="64"/>
      </patternFill>
    </fill>
    <fill>
      <patternFill patternType="solid">
        <fgColor indexed="29"/>
        <bgColor indexed="64"/>
      </patternFill>
    </fill>
    <fill>
      <patternFill patternType="solid">
        <fgColor indexed="13"/>
      </patternFill>
    </fill>
    <fill>
      <patternFill patternType="solid">
        <fgColor indexed="17"/>
      </patternFill>
    </fill>
    <fill>
      <patternFill patternType="lightGray">
        <fgColor indexed="38"/>
        <bgColor indexed="23"/>
      </patternFill>
    </fill>
    <fill>
      <patternFill patternType="lightGray"/>
    </fill>
    <fill>
      <patternFill patternType="solid">
        <fgColor indexed="58"/>
        <bgColor indexed="64"/>
      </patternFill>
    </fill>
    <fill>
      <patternFill patternType="solid">
        <fgColor indexed="16"/>
        <bgColor indexed="64"/>
      </patternFill>
    </fill>
    <fill>
      <patternFill patternType="solid">
        <fgColor indexed="43"/>
        <bgColor indexed="64"/>
      </patternFill>
    </fill>
    <fill>
      <patternFill patternType="darkHorizontal">
        <fgColor indexed="8"/>
        <bgColor indexed="9"/>
      </patternFill>
    </fill>
    <fill>
      <patternFill patternType="solid">
        <fgColor theme="1" tint="0.249977111117893"/>
        <bgColor indexed="64"/>
      </patternFill>
    </fill>
    <fill>
      <patternFill patternType="solid">
        <fgColor indexed="31"/>
      </patternFill>
    </fill>
    <fill>
      <patternFill patternType="solid">
        <fgColor indexed="46"/>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5"/>
      </patternFill>
    </fill>
    <fill>
      <patternFill patternType="solid">
        <fgColor indexed="16"/>
      </patternFill>
    </fill>
    <fill>
      <patternFill patternType="mediumGray">
        <fgColor indexed="22"/>
      </patternFill>
    </fill>
    <fill>
      <patternFill patternType="solid">
        <fgColor indexed="56"/>
      </patternFill>
    </fill>
    <fill>
      <patternFill patternType="solid">
        <fgColor indexed="21"/>
      </patternFill>
    </fill>
    <fill>
      <patternFill patternType="solid">
        <fgColor indexed="42"/>
        <bgColor indexed="64"/>
      </patternFill>
    </fill>
    <fill>
      <patternFill patternType="darkHorizontal">
        <fgColor indexed="8"/>
      </patternFill>
    </fill>
  </fills>
  <borders count="209">
    <border>
      <left/>
      <right/>
      <top/>
      <bottom/>
      <diagonal/>
    </border>
    <border>
      <left/>
      <right/>
      <top/>
      <bottom style="medium">
        <color indexed="8"/>
      </bottom>
      <diagonal/>
    </border>
    <border>
      <left/>
      <right/>
      <top style="medium">
        <color indexed="8"/>
      </top>
      <bottom/>
      <diagonal/>
    </border>
    <border>
      <left/>
      <right style="medium">
        <color indexed="8"/>
      </right>
      <top style="medium">
        <color indexed="8"/>
      </top>
      <bottom/>
      <diagonal/>
    </border>
    <border>
      <left style="medium">
        <color indexed="8"/>
      </left>
      <right/>
      <top/>
      <bottom/>
      <diagonal/>
    </border>
    <border>
      <left/>
      <right style="medium">
        <color indexed="8"/>
      </right>
      <top/>
      <bottom/>
      <diagonal/>
    </border>
    <border>
      <left style="medium">
        <color indexed="8"/>
      </left>
      <right/>
      <top/>
      <bottom style="medium">
        <color indexed="8"/>
      </bottom>
      <diagonal/>
    </border>
    <border>
      <left/>
      <right style="medium">
        <color indexed="8"/>
      </right>
      <top/>
      <bottom style="medium">
        <color indexed="8"/>
      </bottom>
      <diagonal/>
    </border>
    <border>
      <left style="medium">
        <color indexed="8"/>
      </left>
      <right/>
      <top style="medium">
        <color indexed="8"/>
      </top>
      <bottom/>
      <diagonal/>
    </border>
    <border>
      <left style="medium">
        <color indexed="8"/>
      </left>
      <right/>
      <top/>
      <bottom style="thin">
        <color indexed="8"/>
      </bottom>
      <diagonal/>
    </border>
    <border>
      <left/>
      <right/>
      <top/>
      <bottom style="thin">
        <color indexed="8"/>
      </bottom>
      <diagonal/>
    </border>
    <border>
      <left/>
      <right style="medium">
        <color indexed="8"/>
      </right>
      <top/>
      <bottom style="thin">
        <color indexed="8"/>
      </bottom>
      <diagonal/>
    </border>
    <border>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diagonal/>
    </border>
    <border>
      <left style="thin">
        <color indexed="8"/>
      </left>
      <right style="thin">
        <color indexed="8"/>
      </right>
      <top/>
      <bottom/>
      <diagonal/>
    </border>
    <border>
      <left style="thin">
        <color indexed="8"/>
      </left>
      <right style="medium">
        <color indexed="8"/>
      </right>
      <top/>
      <bottom/>
      <diagonal/>
    </border>
    <border>
      <left style="thin">
        <color indexed="8"/>
      </left>
      <right style="thin">
        <color indexed="8"/>
      </right>
      <top/>
      <bottom style="thin">
        <color indexed="8"/>
      </bottom>
      <diagonal/>
    </border>
    <border>
      <left style="medium">
        <color indexed="8"/>
      </left>
      <right style="thin">
        <color indexed="8"/>
      </right>
      <top/>
      <bottom/>
      <diagonal/>
    </border>
    <border>
      <left style="thin">
        <color indexed="8"/>
      </left>
      <right/>
      <top/>
      <bottom/>
      <diagonal/>
    </border>
    <border>
      <left style="medium">
        <color indexed="8"/>
      </left>
      <right style="thin">
        <color indexed="8"/>
      </right>
      <top/>
      <bottom style="thin">
        <color indexed="8"/>
      </bottom>
      <diagonal/>
    </border>
    <border>
      <left style="thin">
        <color indexed="8"/>
      </left>
      <right/>
      <top/>
      <bottom style="thin">
        <color indexed="8"/>
      </bottom>
      <diagonal/>
    </border>
    <border>
      <left style="thin">
        <color indexed="8"/>
      </left>
      <right style="medium">
        <color indexed="8"/>
      </right>
      <top/>
      <bottom style="thin">
        <color indexed="8"/>
      </bottom>
      <diagonal/>
    </border>
    <border>
      <left style="medium">
        <color indexed="8"/>
      </left>
      <right style="thin">
        <color indexed="8"/>
      </right>
      <top/>
      <bottom style="medium">
        <color indexed="8"/>
      </bottom>
      <diagonal/>
    </border>
    <border>
      <left style="thin">
        <color indexed="8"/>
      </left>
      <right/>
      <top style="medium">
        <color indexed="8"/>
      </top>
      <bottom/>
      <diagonal/>
    </border>
    <border>
      <left/>
      <right style="thin">
        <color indexed="8"/>
      </right>
      <top/>
      <bottom/>
      <diagonal/>
    </border>
    <border>
      <left/>
      <right style="thin">
        <color indexed="8"/>
      </right>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style="medium">
        <color indexed="8"/>
      </right>
      <top style="thin">
        <color indexed="8"/>
      </top>
      <bottom/>
      <diagonal/>
    </border>
    <border>
      <left style="medium">
        <color indexed="8"/>
      </left>
      <right/>
      <top style="thin">
        <color indexed="8"/>
      </top>
      <bottom/>
      <diagonal/>
    </border>
    <border>
      <left/>
      <right/>
      <top style="thin">
        <color indexed="8"/>
      </top>
      <bottom/>
      <diagonal/>
    </border>
    <border>
      <left style="thin">
        <color indexed="8"/>
      </left>
      <right/>
      <top style="thin">
        <color indexed="8"/>
      </top>
      <bottom/>
      <diagonal/>
    </border>
    <border>
      <left style="medium">
        <color indexed="8"/>
      </left>
      <right style="thin">
        <color indexed="8"/>
      </right>
      <top style="thin">
        <color indexed="8"/>
      </top>
      <bottom/>
      <diagonal/>
    </border>
    <border>
      <left style="thin">
        <color indexed="8"/>
      </left>
      <right style="medium">
        <color indexed="8"/>
      </right>
      <top style="thin">
        <color indexed="8"/>
      </top>
      <bottom/>
      <diagonal/>
    </border>
    <border>
      <left style="thin">
        <color indexed="8"/>
      </left>
      <right/>
      <top/>
      <bottom style="medium">
        <color indexed="8"/>
      </bottom>
      <diagonal/>
    </border>
    <border>
      <left style="thin">
        <color indexed="8"/>
      </left>
      <right style="medium">
        <color indexed="8"/>
      </right>
      <top/>
      <bottom style="medium">
        <color indexed="8"/>
      </bottom>
      <diagonal/>
    </border>
    <border>
      <left/>
      <right style="medium">
        <color indexed="8"/>
      </right>
      <top style="thin">
        <color indexed="8"/>
      </top>
      <bottom style="thin">
        <color indexed="8"/>
      </bottom>
      <diagonal/>
    </border>
    <border>
      <left style="medium">
        <color indexed="8"/>
      </left>
      <right style="thin">
        <color indexed="8"/>
      </right>
      <top style="medium">
        <color indexed="8"/>
      </top>
      <bottom/>
      <diagonal/>
    </border>
    <border>
      <left style="medium">
        <color indexed="8"/>
      </left>
      <right/>
      <top style="thin">
        <color indexed="8"/>
      </top>
      <bottom style="thin">
        <color indexed="8"/>
      </bottom>
      <diagonal/>
    </border>
    <border>
      <left/>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right style="thin">
        <color indexed="8"/>
      </right>
      <top/>
      <bottom style="medium">
        <color indexed="8"/>
      </bottom>
      <diagonal/>
    </border>
    <border>
      <left style="thin">
        <color indexed="8"/>
      </left>
      <right style="medium">
        <color indexed="8"/>
      </right>
      <top style="thin">
        <color indexed="8"/>
      </top>
      <bottom style="thin">
        <color indexed="8"/>
      </bottom>
      <diagonal/>
    </border>
    <border>
      <left style="thin">
        <color indexed="8"/>
      </left>
      <right style="medium">
        <color indexed="8"/>
      </right>
      <top style="thin">
        <color indexed="8"/>
      </top>
      <bottom style="medium">
        <color indexed="8"/>
      </bottom>
      <diagonal/>
    </border>
    <border>
      <left/>
      <right/>
      <top style="thin">
        <color indexed="8"/>
      </top>
      <bottom style="medium">
        <color indexed="8"/>
      </bottom>
      <diagonal/>
    </border>
    <border>
      <left style="medium">
        <color indexed="8"/>
      </left>
      <right/>
      <top style="thin">
        <color indexed="8"/>
      </top>
      <bottom style="medium">
        <color indexed="8"/>
      </bottom>
      <diagonal/>
    </border>
    <border>
      <left style="thin">
        <color indexed="8"/>
      </left>
      <right style="thin">
        <color indexed="8"/>
      </right>
      <top/>
      <bottom style="medium">
        <color indexed="8"/>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style="thin">
        <color indexed="8"/>
      </left>
      <right/>
      <top style="thin">
        <color indexed="8"/>
      </top>
      <bottom style="double">
        <color indexed="8"/>
      </bottom>
      <diagonal/>
    </border>
    <border>
      <left style="thin">
        <color indexed="8"/>
      </left>
      <right style="medium">
        <color indexed="8"/>
      </right>
      <top style="thin">
        <color indexed="8"/>
      </top>
      <bottom style="double">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style="medium">
        <color indexed="8"/>
      </left>
      <right style="medium">
        <color indexed="8"/>
      </right>
      <top style="thin">
        <color indexed="8"/>
      </top>
      <bottom/>
      <diagonal/>
    </border>
    <border>
      <left style="double">
        <color indexed="8"/>
      </left>
      <right style="thin">
        <color indexed="8"/>
      </right>
      <top/>
      <bottom/>
      <diagonal/>
    </border>
    <border>
      <left style="double">
        <color indexed="8"/>
      </left>
      <right style="thin">
        <color indexed="8"/>
      </right>
      <top/>
      <bottom style="medium">
        <color indexed="8"/>
      </bottom>
      <diagonal/>
    </border>
    <border>
      <left/>
      <right/>
      <top/>
      <bottom style="hair">
        <color indexed="8"/>
      </bottom>
      <diagonal/>
    </border>
    <border>
      <left style="medium">
        <color indexed="8"/>
      </left>
      <right style="medium">
        <color indexed="8"/>
      </right>
      <top style="medium">
        <color indexed="8"/>
      </top>
      <bottom/>
      <diagonal/>
    </border>
    <border>
      <left/>
      <right style="medium">
        <color indexed="8"/>
      </right>
      <top style="thin">
        <color indexed="8"/>
      </top>
      <bottom style="medium">
        <color indexed="8"/>
      </bottom>
      <diagonal/>
    </border>
    <border>
      <left style="medium">
        <color indexed="8"/>
      </left>
      <right style="medium">
        <color indexed="8"/>
      </right>
      <top/>
      <bottom style="thin">
        <color indexed="8"/>
      </bottom>
      <diagonal/>
    </border>
    <border>
      <left style="medium">
        <color indexed="8"/>
      </left>
      <right style="medium">
        <color indexed="8"/>
      </right>
      <top style="medium">
        <color indexed="8"/>
      </top>
      <bottom style="medium">
        <color indexed="8"/>
      </bottom>
      <diagonal/>
    </border>
    <border>
      <left/>
      <right style="thin">
        <color indexed="23"/>
      </right>
      <top style="thin">
        <color indexed="8"/>
      </top>
      <bottom style="thin">
        <color indexed="8"/>
      </bottom>
      <diagonal/>
    </border>
    <border>
      <left/>
      <right/>
      <top style="thin">
        <color indexed="64"/>
      </top>
      <bottom style="double">
        <color indexed="64"/>
      </bottom>
      <diagonal/>
    </border>
    <border>
      <left/>
      <right/>
      <top/>
      <bottom style="medium">
        <color indexed="64"/>
      </bottom>
      <diagonal/>
    </border>
    <border>
      <left/>
      <right/>
      <top style="medium">
        <color indexed="64"/>
      </top>
      <bottom/>
      <diagonal/>
    </border>
    <border>
      <left style="thin">
        <color indexed="8"/>
      </left>
      <right style="thin">
        <color indexed="8"/>
      </right>
      <top style="thin">
        <color indexed="8"/>
      </top>
      <bottom style="double">
        <color indexed="8"/>
      </bottom>
      <diagonal/>
    </border>
    <border>
      <left/>
      <right style="medium">
        <color indexed="8"/>
      </right>
      <top style="thin">
        <color indexed="8"/>
      </top>
      <bottom style="double">
        <color indexed="8"/>
      </bottom>
      <diagonal/>
    </border>
    <border>
      <left/>
      <right/>
      <top/>
      <bottom style="double">
        <color indexed="8"/>
      </bottom>
      <diagonal/>
    </border>
    <border>
      <left/>
      <right/>
      <top style="thin">
        <color indexed="8"/>
      </top>
      <bottom style="double">
        <color indexed="8"/>
      </bottom>
      <diagonal/>
    </border>
    <border>
      <left style="thin">
        <color indexed="8"/>
      </left>
      <right style="thin">
        <color indexed="64"/>
      </right>
      <top/>
      <bottom/>
      <diagonal/>
    </border>
    <border>
      <left style="thin">
        <color indexed="8"/>
      </left>
      <right style="medium">
        <color indexed="8"/>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8"/>
      </left>
      <right style="thin">
        <color indexed="8"/>
      </right>
      <top/>
      <bottom style="thin">
        <color indexed="64"/>
      </bottom>
      <diagonal/>
    </border>
    <border>
      <left style="medium">
        <color indexed="8"/>
      </left>
      <right style="thin">
        <color indexed="8"/>
      </right>
      <top style="thin">
        <color indexed="64"/>
      </top>
      <bottom style="thin">
        <color indexed="64"/>
      </bottom>
      <diagonal/>
    </border>
    <border>
      <left style="medium">
        <color indexed="64"/>
      </left>
      <right/>
      <top style="medium">
        <color indexed="64"/>
      </top>
      <bottom/>
      <diagonal/>
    </border>
    <border>
      <left/>
      <right style="thin">
        <color indexed="8"/>
      </right>
      <top style="medium">
        <color indexed="64"/>
      </top>
      <bottom/>
      <diagonal/>
    </border>
    <border>
      <left style="thin">
        <color indexed="8"/>
      </left>
      <right/>
      <top style="medium">
        <color indexed="64"/>
      </top>
      <bottom/>
      <diagonal/>
    </border>
    <border>
      <left style="thin">
        <color indexed="8"/>
      </left>
      <right style="medium">
        <color indexed="64"/>
      </right>
      <top style="medium">
        <color indexed="64"/>
      </top>
      <bottom/>
      <diagonal/>
    </border>
    <border>
      <left style="medium">
        <color indexed="64"/>
      </left>
      <right/>
      <top/>
      <bottom/>
      <diagonal/>
    </border>
    <border>
      <left style="thin">
        <color indexed="8"/>
      </left>
      <right style="medium">
        <color indexed="64"/>
      </right>
      <top/>
      <bottom/>
      <diagonal/>
    </border>
    <border>
      <left style="thin">
        <color indexed="8"/>
      </left>
      <right style="medium">
        <color indexed="64"/>
      </right>
      <top/>
      <bottom style="thin">
        <color indexed="8"/>
      </bottom>
      <diagonal/>
    </border>
    <border>
      <left style="medium">
        <color indexed="64"/>
      </left>
      <right/>
      <top style="thin">
        <color indexed="8"/>
      </top>
      <bottom style="thin">
        <color indexed="8"/>
      </bottom>
      <diagonal/>
    </border>
    <border>
      <left/>
      <right style="medium">
        <color indexed="64"/>
      </right>
      <top style="thin">
        <color indexed="8"/>
      </top>
      <bottom style="thin">
        <color indexed="8"/>
      </bottom>
      <diagonal/>
    </border>
    <border>
      <left/>
      <right style="medium">
        <color indexed="64"/>
      </right>
      <top/>
      <bottom/>
      <diagonal/>
    </border>
    <border>
      <left style="medium">
        <color indexed="64"/>
      </left>
      <right/>
      <top/>
      <bottom style="thin">
        <color indexed="8"/>
      </bottom>
      <diagonal/>
    </border>
    <border>
      <left/>
      <right style="medium">
        <color indexed="64"/>
      </right>
      <top/>
      <bottom style="thin">
        <color indexed="8"/>
      </bottom>
      <diagonal/>
    </border>
    <border>
      <left style="thin">
        <color indexed="8"/>
      </left>
      <right style="medium">
        <color indexed="64"/>
      </right>
      <top/>
      <bottom style="thin">
        <color indexed="64"/>
      </bottom>
      <diagonal/>
    </border>
    <border>
      <left style="thin">
        <color auto="1"/>
      </left>
      <right style="thin">
        <color auto="1"/>
      </right>
      <top/>
      <bottom/>
      <diagonal/>
    </border>
    <border>
      <left style="medium">
        <color indexed="64"/>
      </left>
      <right/>
      <top/>
      <bottom style="medium">
        <color indexed="64"/>
      </bottom>
      <diagonal/>
    </border>
    <border>
      <left style="thin">
        <color indexed="8"/>
      </left>
      <right style="thin">
        <color indexed="8"/>
      </right>
      <top/>
      <bottom style="medium">
        <color indexed="64"/>
      </bottom>
      <diagonal/>
    </border>
    <border>
      <left/>
      <right style="medium">
        <color indexed="64"/>
      </right>
      <top style="medium">
        <color indexed="64"/>
      </top>
      <bottom/>
      <diagonal/>
    </border>
    <border>
      <left style="medium">
        <color indexed="64"/>
      </left>
      <right/>
      <top style="thin">
        <color indexed="64"/>
      </top>
      <bottom/>
      <diagonal/>
    </border>
    <border>
      <left style="thin">
        <color indexed="8"/>
      </left>
      <right style="medium">
        <color indexed="64"/>
      </right>
      <top style="thin">
        <color indexed="64"/>
      </top>
      <bottom/>
      <diagonal/>
    </border>
    <border>
      <left style="medium">
        <color indexed="64"/>
      </left>
      <right/>
      <top style="thin">
        <color indexed="8"/>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8"/>
      </left>
      <right/>
      <top style="thin">
        <color indexed="64"/>
      </top>
      <bottom style="double">
        <color indexed="64"/>
      </bottom>
      <diagonal/>
    </border>
    <border>
      <left/>
      <right/>
      <top style="thin">
        <color indexed="64"/>
      </top>
      <bottom style="thin">
        <color indexed="64"/>
      </bottom>
      <diagonal/>
    </border>
    <border>
      <left style="thin">
        <color indexed="8"/>
      </left>
      <right style="thin">
        <color indexed="64"/>
      </right>
      <top/>
      <bottom style="thin">
        <color indexed="8"/>
      </bottom>
      <diagonal/>
    </border>
    <border>
      <left/>
      <right style="medium">
        <color auto="1"/>
      </right>
      <top/>
      <bottom/>
      <diagonal/>
    </border>
    <border>
      <left/>
      <right style="medium">
        <color indexed="8"/>
      </right>
      <top/>
      <bottom/>
      <diagonal/>
    </border>
    <border>
      <left style="medium">
        <color indexed="8"/>
      </left>
      <right/>
      <top style="medium">
        <color indexed="8"/>
      </top>
      <bottom/>
      <diagonal/>
    </border>
    <border>
      <left/>
      <right/>
      <top style="medium">
        <color indexed="8"/>
      </top>
      <bottom/>
      <diagonal/>
    </border>
    <border>
      <left style="medium">
        <color indexed="8"/>
      </left>
      <right style="medium">
        <color indexed="8"/>
      </right>
      <top style="medium">
        <color indexed="8"/>
      </top>
      <bottom/>
      <diagonal/>
    </border>
    <border>
      <left/>
      <right style="medium">
        <color indexed="8"/>
      </right>
      <top style="medium">
        <color indexed="8"/>
      </top>
      <bottom/>
      <diagonal/>
    </border>
    <border>
      <left/>
      <right style="medium">
        <color indexed="8"/>
      </right>
      <top style="medium">
        <color indexed="8"/>
      </top>
      <bottom style="medium">
        <color indexed="8"/>
      </bottom>
      <diagonal/>
    </border>
    <border>
      <left/>
      <right/>
      <top style="medium">
        <color indexed="8"/>
      </top>
      <bottom style="medium">
        <color indexed="8"/>
      </bottom>
      <diagonal/>
    </border>
    <border>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indexed="64"/>
      </left>
      <right/>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tted">
        <color indexed="64"/>
      </bottom>
      <diagonal/>
    </border>
    <border>
      <left/>
      <right/>
      <top style="medium">
        <color indexed="64"/>
      </top>
      <bottom style="medium">
        <color indexed="64"/>
      </bottom>
      <diagonal/>
    </border>
    <border>
      <left/>
      <right/>
      <top/>
      <bottom style="thick">
        <color indexed="49"/>
      </bottom>
      <diagonal/>
    </border>
    <border>
      <left/>
      <right/>
      <top/>
      <bottom style="thick">
        <color indexed="22"/>
      </bottom>
      <diagonal/>
    </border>
    <border>
      <left/>
      <right/>
      <top/>
      <bottom style="medium">
        <color indexed="49"/>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right/>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medium">
        <color indexed="23"/>
      </top>
      <bottom style="medium">
        <color indexed="23"/>
      </bottom>
      <diagonal/>
    </border>
    <border>
      <left/>
      <right/>
      <top style="hair">
        <color indexed="22"/>
      </top>
      <bottom/>
      <diagonal/>
    </border>
    <border>
      <left style="thin">
        <color indexed="64"/>
      </left>
      <right/>
      <top/>
      <bottom/>
      <diagonal/>
    </border>
    <border>
      <left/>
      <right/>
      <top style="thin">
        <color indexed="49"/>
      </top>
      <bottom style="double">
        <color indexed="49"/>
      </bottom>
      <diagonal/>
    </border>
    <border>
      <left/>
      <right style="medium">
        <color indexed="8"/>
      </right>
      <top style="thin">
        <color indexed="8"/>
      </top>
      <bottom style="thin">
        <color indexed="64"/>
      </bottom>
      <diagonal/>
    </border>
    <border>
      <left style="thin">
        <color indexed="8"/>
      </left>
      <right style="medium">
        <color indexed="8"/>
      </right>
      <top/>
      <bottom/>
      <diagonal/>
    </border>
    <border>
      <left style="thin">
        <color indexed="8"/>
      </left>
      <right/>
      <top/>
      <bottom/>
      <diagonal/>
    </border>
    <border>
      <left style="thin">
        <color indexed="8"/>
      </left>
      <right style="thin">
        <color indexed="64"/>
      </right>
      <top style="medium">
        <color indexed="8"/>
      </top>
      <bottom/>
      <diagonal/>
    </border>
    <border>
      <left style="thin">
        <color indexed="8"/>
      </left>
      <right style="thin">
        <color indexed="64"/>
      </right>
      <top/>
      <bottom/>
      <diagonal/>
    </border>
    <border>
      <left/>
      <right style="thin">
        <color auto="1"/>
      </right>
      <top/>
      <bottom style="thin">
        <color auto="1"/>
      </bottom>
      <diagonal/>
    </border>
    <border>
      <left style="thin">
        <color indexed="8"/>
      </left>
      <right style="medium">
        <color indexed="64"/>
      </right>
      <top style="thin">
        <color indexed="8"/>
      </top>
      <bottom/>
      <diagonal/>
    </border>
    <border>
      <left style="thin">
        <color indexed="8"/>
      </left>
      <right style="medium">
        <color indexed="64"/>
      </right>
      <top/>
      <bottom/>
      <diagonal/>
    </border>
    <border>
      <left style="thin">
        <color indexed="8"/>
      </left>
      <right style="thin">
        <color indexed="8"/>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8"/>
      </left>
      <right style="medium">
        <color indexed="64"/>
      </right>
      <top/>
      <bottom style="medium">
        <color indexed="64"/>
      </bottom>
      <diagonal/>
    </border>
    <border>
      <left style="hair">
        <color auto="1"/>
      </left>
      <right style="hair">
        <color auto="1"/>
      </right>
      <top style="hair">
        <color auto="1"/>
      </top>
      <bottom style="hair">
        <color auto="1"/>
      </bottom>
      <diagonal/>
    </border>
    <border>
      <left style="thin">
        <color indexed="9"/>
      </left>
      <right style="thin">
        <color indexed="9"/>
      </right>
      <top style="thin">
        <color indexed="9"/>
      </top>
      <bottom style="thin">
        <color indexed="9"/>
      </bottom>
      <diagonal/>
    </border>
    <border>
      <left/>
      <right/>
      <top/>
      <bottom style="thick">
        <color indexed="62"/>
      </bottom>
      <diagonal/>
    </border>
    <border>
      <left/>
      <right/>
      <top/>
      <bottom style="medium">
        <color indexed="30"/>
      </bottom>
      <diagonal/>
    </border>
    <border>
      <left style="double">
        <color indexed="12"/>
      </left>
      <right style="double">
        <color indexed="12"/>
      </right>
      <top style="double">
        <color indexed="12"/>
      </top>
      <bottom style="dotted">
        <color indexed="12"/>
      </bottom>
      <diagonal/>
    </border>
    <border>
      <left style="thick">
        <color indexed="12"/>
      </left>
      <right style="thick">
        <color indexed="12"/>
      </right>
      <top style="thick">
        <color indexed="12"/>
      </top>
      <bottom/>
      <diagonal/>
    </border>
    <border>
      <left/>
      <right/>
      <top style="thin">
        <color indexed="62"/>
      </top>
      <bottom style="double">
        <color indexed="62"/>
      </bottom>
      <diagonal/>
    </border>
    <border>
      <left style="thin">
        <color indexed="64"/>
      </left>
      <right style="thin">
        <color indexed="64"/>
      </right>
      <top style="thin">
        <color indexed="64"/>
      </top>
      <bottom style="hair">
        <color indexed="62"/>
      </bottom>
      <diagonal/>
    </border>
    <border>
      <left style="thin">
        <color indexed="64"/>
      </left>
      <right style="medium">
        <color indexed="64"/>
      </right>
      <top style="thin">
        <color indexed="64"/>
      </top>
      <bottom style="medium">
        <color indexed="64"/>
      </bottom>
      <diagonal/>
    </border>
    <border>
      <left/>
      <right style="medium">
        <color indexed="64"/>
      </right>
      <top style="thin">
        <color indexed="8"/>
      </top>
      <bottom/>
      <diagonal/>
    </border>
    <border>
      <left style="thin">
        <color indexed="8"/>
      </left>
      <right style="medium">
        <color indexed="64"/>
      </right>
      <top style="thin">
        <color indexed="8"/>
      </top>
      <bottom style="thin">
        <color indexed="8"/>
      </bottom>
      <diagonal/>
    </border>
    <border>
      <left style="thin">
        <color indexed="8"/>
      </left>
      <right style="medium">
        <color indexed="64"/>
      </right>
      <top/>
      <bottom style="medium">
        <color indexed="8"/>
      </bottom>
      <diagonal/>
    </border>
    <border>
      <left style="medium">
        <color indexed="64"/>
      </left>
      <right/>
      <top/>
      <bottom style="medium">
        <color indexed="8"/>
      </bottom>
      <diagonal/>
    </border>
    <border>
      <left style="thin">
        <color indexed="64"/>
      </left>
      <right style="thin">
        <color indexed="8"/>
      </right>
      <top style="medium">
        <color indexed="8"/>
      </top>
      <bottom/>
      <diagonal/>
    </border>
    <border>
      <left style="thin">
        <color indexed="64"/>
      </left>
      <right style="thin">
        <color indexed="8"/>
      </right>
      <top/>
      <bottom/>
      <diagonal/>
    </border>
    <border>
      <left style="medium">
        <color rgb="FF000000"/>
      </left>
      <right/>
      <top style="thin">
        <color indexed="8"/>
      </top>
      <bottom style="thin">
        <color indexed="8"/>
      </bottom>
      <diagonal/>
    </border>
    <border>
      <left style="medium">
        <color rgb="FF000000"/>
      </left>
      <right/>
      <top style="thin">
        <color indexed="8"/>
      </top>
      <bottom/>
      <diagonal/>
    </border>
    <border>
      <left style="medium">
        <color rgb="FF000000"/>
      </left>
      <right/>
      <top/>
      <bottom/>
      <diagonal/>
    </border>
    <border>
      <left style="medium">
        <color rgb="FF000000"/>
      </left>
      <right/>
      <top/>
      <bottom style="thin">
        <color indexed="8"/>
      </bottom>
      <diagonal/>
    </border>
    <border>
      <left style="medium">
        <color indexed="8"/>
      </left>
      <right/>
      <top/>
      <bottom style="medium">
        <color rgb="FF000000"/>
      </bottom>
      <diagonal/>
    </border>
    <border>
      <left/>
      <right/>
      <top/>
      <bottom style="medium">
        <color rgb="FF000000"/>
      </bottom>
      <diagonal/>
    </border>
    <border>
      <left/>
      <right style="medium">
        <color indexed="8"/>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bottom style="medium">
        <color rgb="FF000000"/>
      </bottom>
      <diagonal/>
    </border>
    <border>
      <left style="medium">
        <color rgb="FF000000"/>
      </left>
      <right style="thin">
        <color indexed="8"/>
      </right>
      <top/>
      <bottom/>
      <diagonal/>
    </border>
    <border>
      <left style="thin">
        <color indexed="8"/>
      </left>
      <right style="medium">
        <color rgb="FF000000"/>
      </right>
      <top style="medium">
        <color indexed="8"/>
      </top>
      <bottom/>
      <diagonal/>
    </border>
    <border>
      <left style="thin">
        <color indexed="8"/>
      </left>
      <right style="medium">
        <color rgb="FF000000"/>
      </right>
      <top/>
      <bottom/>
      <diagonal/>
    </border>
    <border>
      <left/>
      <right style="medium">
        <color rgb="FF000000"/>
      </right>
      <top/>
      <bottom style="thin">
        <color indexed="8"/>
      </bottom>
      <diagonal/>
    </border>
    <border>
      <left style="medium">
        <color rgb="FF000000"/>
      </left>
      <right/>
      <top style="thin">
        <color indexed="8"/>
      </top>
      <bottom style="thin">
        <color rgb="FF000000"/>
      </bottom>
      <diagonal/>
    </border>
    <border>
      <left/>
      <right style="thin">
        <color rgb="FF000000"/>
      </right>
      <top/>
      <bottom style="thin">
        <color indexed="8"/>
      </bottom>
      <diagonal/>
    </border>
    <border>
      <left style="thin">
        <color rgb="FF000000"/>
      </left>
      <right style="thin">
        <color rgb="FF000000"/>
      </right>
      <top/>
      <bottom style="thin">
        <color indexed="8"/>
      </bottom>
      <diagonal/>
    </border>
    <border>
      <left/>
      <right style="thin">
        <color indexed="8"/>
      </right>
      <top style="medium">
        <color rgb="FF000000"/>
      </top>
      <bottom/>
      <diagonal/>
    </border>
    <border>
      <left style="thin">
        <color indexed="8"/>
      </left>
      <right/>
      <top style="medium">
        <color rgb="FF000000"/>
      </top>
      <bottom/>
      <diagonal/>
    </border>
    <border>
      <left style="thin">
        <color indexed="8"/>
      </left>
      <right style="medium">
        <color indexed="8"/>
      </right>
      <top style="medium">
        <color rgb="FF000000"/>
      </top>
      <bottom/>
      <diagonal/>
    </border>
    <border>
      <left style="medium">
        <color rgb="FF000000"/>
      </left>
      <right style="thin">
        <color indexed="8"/>
      </right>
      <top/>
      <bottom style="medium">
        <color indexed="8"/>
      </bottom>
      <diagonal/>
    </border>
    <border>
      <left style="medium">
        <color indexed="64"/>
      </left>
      <right/>
      <top style="thin">
        <color indexed="64"/>
      </top>
      <bottom style="thin">
        <color indexed="64"/>
      </bottom>
      <diagonal/>
    </border>
    <border>
      <left style="thin">
        <color indexed="8"/>
      </left>
      <right style="medium">
        <color indexed="8"/>
      </right>
      <top style="medium">
        <color indexed="8"/>
      </top>
      <bottom style="medium">
        <color indexed="8"/>
      </bottom>
      <diagonal/>
    </border>
    <border>
      <left style="thin">
        <color indexed="8"/>
      </left>
      <right style="thin">
        <color indexed="64"/>
      </right>
      <top style="thin">
        <color indexed="64"/>
      </top>
      <bottom style="thin">
        <color indexed="64"/>
      </bottom>
      <diagonal/>
    </border>
    <border>
      <left style="thin">
        <color indexed="64"/>
      </left>
      <right style="thin">
        <color indexed="64"/>
      </right>
      <top style="thin">
        <color indexed="8"/>
      </top>
      <bottom style="thin">
        <color indexed="8"/>
      </bottom>
      <diagonal/>
    </border>
  </borders>
  <cellStyleXfs count="55007">
    <xf numFmtId="0" fontId="0" fillId="0" borderId="0"/>
    <xf numFmtId="43" fontId="9" fillId="0" borderId="0" applyFont="0" applyFill="0" applyBorder="0" applyAlignment="0" applyProtection="0"/>
    <xf numFmtId="44" fontId="9" fillId="0" borderId="0" applyFont="0" applyFill="0" applyBorder="0" applyAlignment="0" applyProtection="0"/>
    <xf numFmtId="0" fontId="17" fillId="0" borderId="0"/>
    <xf numFmtId="0" fontId="17" fillId="0" borderId="0"/>
    <xf numFmtId="0" fontId="17" fillId="0" borderId="0"/>
    <xf numFmtId="0" fontId="8" fillId="0" borderId="0"/>
    <xf numFmtId="0" fontId="17"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7" fillId="0" borderId="0"/>
    <xf numFmtId="0" fontId="8" fillId="0" borderId="0"/>
    <xf numFmtId="0" fontId="17" fillId="0" borderId="0"/>
    <xf numFmtId="0" fontId="8" fillId="0" borderId="0"/>
    <xf numFmtId="0" fontId="8" fillId="0" borderId="0"/>
    <xf numFmtId="0" fontId="17" fillId="0" borderId="0" applyBorder="0"/>
    <xf numFmtId="9" fontId="8" fillId="0" borderId="0" applyFont="0" applyFill="0" applyBorder="0" applyAlignment="0" applyProtection="0"/>
    <xf numFmtId="44" fontId="8" fillId="0" borderId="0" applyFont="0" applyFill="0" applyBorder="0" applyAlignment="0" applyProtection="0"/>
    <xf numFmtId="0" fontId="17" fillId="0" borderId="0" applyBorder="0"/>
    <xf numFmtId="0" fontId="17" fillId="0" borderId="0" applyBorder="0"/>
    <xf numFmtId="0" fontId="71" fillId="0" borderId="0"/>
    <xf numFmtId="0" fontId="8" fillId="0" borderId="0"/>
    <xf numFmtId="0" fontId="74" fillId="0" borderId="0"/>
    <xf numFmtId="43" fontId="74" fillId="0" borderId="0" applyFont="0" applyFill="0" applyBorder="0" applyAlignment="0" applyProtection="0"/>
    <xf numFmtId="43" fontId="8" fillId="0" borderId="0" applyFont="0" applyFill="0" applyBorder="0" applyAlignment="0" applyProtection="0"/>
    <xf numFmtId="0" fontId="6" fillId="0" borderId="0"/>
    <xf numFmtId="0" fontId="8" fillId="0" borderId="0"/>
    <xf numFmtId="0" fontId="17" fillId="0" borderId="0"/>
    <xf numFmtId="0" fontId="5" fillId="0" borderId="0"/>
    <xf numFmtId="43" fontId="4" fillId="0" borderId="0" applyFont="0" applyFill="0" applyBorder="0" applyAlignment="0" applyProtection="0"/>
    <xf numFmtId="43" fontId="3" fillId="0" borderId="0" applyFont="0" applyFill="0" applyBorder="0" applyAlignment="0" applyProtection="0"/>
    <xf numFmtId="0" fontId="2" fillId="0" borderId="0"/>
    <xf numFmtId="43" fontId="2" fillId="0" borderId="0" applyFont="0" applyFill="0" applyBorder="0" applyAlignment="0" applyProtection="0"/>
    <xf numFmtId="0" fontId="8" fillId="0" borderId="0"/>
    <xf numFmtId="183" fontId="56" fillId="0" borderId="0"/>
    <xf numFmtId="184" fontId="8" fillId="0" borderId="0"/>
    <xf numFmtId="183" fontId="56" fillId="0" borderId="0"/>
    <xf numFmtId="184" fontId="8" fillId="0" borderId="0"/>
    <xf numFmtId="185" fontId="33" fillId="0" borderId="0" applyFont="0" applyFill="0" applyBorder="0" applyAlignment="0" applyProtection="0"/>
    <xf numFmtId="186" fontId="8" fillId="0" borderId="0" applyFont="0" applyFill="0" applyBorder="0" applyAlignment="0" applyProtection="0"/>
    <xf numFmtId="0" fontId="52" fillId="0" borderId="0" applyNumberFormat="0" applyFill="0" applyBorder="0" applyAlignment="0" applyProtection="0">
      <alignment vertical="top"/>
      <protection locked="0"/>
    </xf>
    <xf numFmtId="166" fontId="8" fillId="0" borderId="0" applyFont="0" applyFill="0" applyBorder="0" applyAlignment="0" applyProtection="0"/>
    <xf numFmtId="0" fontId="56" fillId="0" borderId="0" applyFont="0" applyFill="0" applyBorder="0" applyAlignment="0" applyProtection="0"/>
    <xf numFmtId="166" fontId="8" fillId="0" borderId="0" applyFont="0" applyFill="0" applyBorder="0" applyAlignment="0" applyProtection="0"/>
    <xf numFmtId="188" fontId="8" fillId="0" borderId="0" applyFont="0" applyFill="0" applyBorder="0" applyAlignment="0" applyProtection="0"/>
    <xf numFmtId="0" fontId="56" fillId="0" borderId="0" applyFont="0" applyFill="0" applyBorder="0" applyAlignment="0" applyProtection="0"/>
    <xf numFmtId="189" fontId="8" fillId="0" borderId="0" applyFont="0" applyFill="0" applyBorder="0" applyAlignment="0" applyProtection="0"/>
    <xf numFmtId="188" fontId="8" fillId="0" borderId="0" applyFont="0" applyFill="0" applyBorder="0" applyAlignment="0" applyProtection="0"/>
    <xf numFmtId="189" fontId="8" fillId="0" borderId="0" applyFont="0" applyFill="0" applyBorder="0" applyAlignment="0" applyProtection="0"/>
    <xf numFmtId="39" fontId="8" fillId="0" borderId="0" applyFont="0" applyFill="0" applyBorder="0" applyAlignment="0" applyProtection="0"/>
    <xf numFmtId="0" fontId="56" fillId="0" borderId="0" applyFont="0" applyFill="0" applyBorder="0" applyAlignment="0" applyProtection="0"/>
    <xf numFmtId="39" fontId="8" fillId="0" borderId="0" applyFont="0" applyFill="0" applyBorder="0" applyAlignment="0" applyProtection="0"/>
    <xf numFmtId="190" fontId="8" fillId="0" borderId="0" applyFont="0" applyFill="0" applyBorder="0" applyAlignment="0" applyProtection="0"/>
    <xf numFmtId="0" fontId="56" fillId="0" borderId="0" applyFont="0" applyFill="0" applyBorder="0" applyAlignment="0" applyProtection="0"/>
    <xf numFmtId="180" fontId="8" fillId="0" borderId="0" applyFont="0" applyFill="0" applyBorder="0" applyAlignment="0" applyProtection="0"/>
    <xf numFmtId="190" fontId="8" fillId="0" borderId="0" applyFont="0" applyFill="0" applyBorder="0" applyAlignment="0" applyProtection="0"/>
    <xf numFmtId="180" fontId="8" fillId="0" borderId="0" applyFont="0" applyFill="0" applyBorder="0" applyAlignment="0" applyProtection="0"/>
    <xf numFmtId="191" fontId="8" fillId="0" borderId="0" applyFont="0" applyFill="0" applyBorder="0" applyAlignment="0" applyProtection="0"/>
    <xf numFmtId="0" fontId="56" fillId="0" borderId="0" applyFont="0" applyFill="0" applyBorder="0" applyAlignment="0" applyProtection="0"/>
    <xf numFmtId="182" fontId="8" fillId="0" borderId="0" applyFont="0" applyFill="0" applyBorder="0" applyAlignment="0" applyProtection="0"/>
    <xf numFmtId="191" fontId="8" fillId="0" borderId="0" applyFont="0" applyFill="0" applyBorder="0" applyAlignment="0" applyProtection="0"/>
    <xf numFmtId="182" fontId="8" fillId="0" borderId="0" applyFont="0" applyFill="0" applyBorder="0" applyAlignment="0" applyProtection="0"/>
    <xf numFmtId="192" fontId="8" fillId="0" borderId="0" applyFont="0" applyFill="0" applyBorder="0" applyAlignment="0" applyProtection="0"/>
    <xf numFmtId="0" fontId="56" fillId="0" borderId="0" applyFont="0" applyFill="0" applyBorder="0" applyAlignment="0" applyProtection="0"/>
    <xf numFmtId="193" fontId="8" fillId="0" borderId="0" applyFont="0" applyFill="0" applyBorder="0" applyAlignment="0" applyProtection="0"/>
    <xf numFmtId="192" fontId="8" fillId="0" borderId="0" applyFont="0" applyFill="0" applyBorder="0" applyAlignment="0" applyProtection="0"/>
    <xf numFmtId="193" fontId="8" fillId="0" borderId="0" applyFont="0" applyFill="0" applyBorder="0" applyAlignment="0" applyProtection="0"/>
    <xf numFmtId="194" fontId="8" fillId="0" borderId="0" applyFont="0" applyFill="0" applyBorder="0" applyAlignment="0" applyProtection="0"/>
    <xf numFmtId="0" fontId="56" fillId="0" borderId="0" applyFont="0" applyFill="0" applyBorder="0" applyAlignment="0" applyProtection="0"/>
    <xf numFmtId="195" fontId="8" fillId="0" borderId="0" applyFont="0" applyFill="0" applyBorder="0" applyAlignment="0" applyProtection="0"/>
    <xf numFmtId="194" fontId="8" fillId="0" borderId="0" applyFont="0" applyFill="0" applyBorder="0" applyAlignment="0" applyProtection="0"/>
    <xf numFmtId="195" fontId="8" fillId="0" borderId="0" applyFont="0" applyFill="0" applyBorder="0" applyAlignment="0" applyProtection="0"/>
    <xf numFmtId="0" fontId="8" fillId="0" borderId="0"/>
    <xf numFmtId="196" fontId="52" fillId="0" borderId="0" applyFont="0" applyFill="0" applyBorder="0" applyAlignment="0" applyProtection="0"/>
    <xf numFmtId="197" fontId="90" fillId="0" borderId="0"/>
    <xf numFmtId="198" fontId="52" fillId="0" borderId="0" applyFont="0" applyFill="0" applyBorder="0" applyAlignment="0" applyProtection="0"/>
    <xf numFmtId="199" fontId="8" fillId="0" borderId="0" applyBorder="0"/>
    <xf numFmtId="200" fontId="90" fillId="0" borderId="0"/>
    <xf numFmtId="200" fontId="91" fillId="0" borderId="0"/>
    <xf numFmtId="201" fontId="90" fillId="0" borderId="0"/>
    <xf numFmtId="202" fontId="92" fillId="0" borderId="0"/>
    <xf numFmtId="0" fontId="91" fillId="0" borderId="0"/>
    <xf numFmtId="0" fontId="93" fillId="27"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93" fillId="28"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93" fillId="29"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93" fillId="2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93" fillId="3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93" fillId="2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203" fontId="90" fillId="0" borderId="0"/>
    <xf numFmtId="204" fontId="91" fillId="0" borderId="0"/>
    <xf numFmtId="205" fontId="90" fillId="0" borderId="0"/>
    <xf numFmtId="0" fontId="93" fillId="8"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93" fillId="3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93" fillId="32"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93" fillId="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93" fillId="33"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93" fillId="28"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94" fillId="34" borderId="0" applyNumberFormat="0" applyBorder="0" applyAlignment="0" applyProtection="0"/>
    <xf numFmtId="0" fontId="94" fillId="31" borderId="0" applyNumberFormat="0" applyBorder="0" applyAlignment="0" applyProtection="0"/>
    <xf numFmtId="0" fontId="94" fillId="32" borderId="0" applyNumberFormat="0" applyBorder="0" applyAlignment="0" applyProtection="0"/>
    <xf numFmtId="0" fontId="94" fillId="8" borderId="0" applyNumberFormat="0" applyBorder="0" applyAlignment="0" applyProtection="0"/>
    <xf numFmtId="0" fontId="94" fillId="34" borderId="0" applyNumberFormat="0" applyBorder="0" applyAlignment="0" applyProtection="0"/>
    <xf numFmtId="0" fontId="94" fillId="28" borderId="0" applyNumberFormat="0" applyBorder="0" applyAlignment="0" applyProtection="0"/>
    <xf numFmtId="0" fontId="94" fillId="34" borderId="0" applyNumberFormat="0" applyBorder="0" applyAlignment="0" applyProtection="0"/>
    <xf numFmtId="0" fontId="94" fillId="35" borderId="0" applyNumberFormat="0" applyBorder="0" applyAlignment="0" applyProtection="0"/>
    <xf numFmtId="0" fontId="94" fillId="36" borderId="0" applyNumberFormat="0" applyBorder="0" applyAlignment="0" applyProtection="0"/>
    <xf numFmtId="0" fontId="94" fillId="37" borderId="0" applyNumberFormat="0" applyBorder="0" applyAlignment="0" applyProtection="0"/>
    <xf numFmtId="0" fontId="94" fillId="34" borderId="0" applyNumberFormat="0" applyBorder="0" applyAlignment="0" applyProtection="0"/>
    <xf numFmtId="0" fontId="94" fillId="38" borderId="0" applyNumberFormat="0" applyBorder="0" applyAlignment="0" applyProtection="0"/>
    <xf numFmtId="206" fontId="33" fillId="26" borderId="138">
      <alignment horizontal="center" vertical="center"/>
    </xf>
    <xf numFmtId="0" fontId="15" fillId="0" borderId="0" applyNumberFormat="0" applyFill="0" applyBorder="0" applyAlignment="0">
      <protection locked="0"/>
    </xf>
    <xf numFmtId="199" fontId="74" fillId="0" borderId="0" applyFont="0" applyFill="0" applyBorder="0" applyAlignment="0" applyProtection="0"/>
    <xf numFmtId="0" fontId="74" fillId="0" borderId="0" applyFont="0" applyFill="0" applyBorder="0" applyAlignment="0" applyProtection="0"/>
    <xf numFmtId="207" fontId="95" fillId="0" borderId="0" applyFont="0" applyFill="0" applyBorder="0" applyAlignment="0" applyProtection="0"/>
    <xf numFmtId="0" fontId="74" fillId="0" borderId="0" applyFont="0" applyFill="0" applyBorder="0" applyAlignment="0" applyProtection="0"/>
    <xf numFmtId="0" fontId="96" fillId="39" borderId="0" applyNumberFormat="0" applyBorder="0" applyAlignment="0" applyProtection="0"/>
    <xf numFmtId="208" fontId="18" fillId="26" borderId="0" applyFont="0" applyFill="0" applyBorder="0" applyAlignment="0" applyProtection="0"/>
    <xf numFmtId="0" fontId="97" fillId="0" borderId="0" applyNumberFormat="0" applyFill="0" applyBorder="0" applyAlignment="0" applyProtection="0"/>
    <xf numFmtId="0" fontId="69" fillId="0" borderId="84" applyNumberFormat="0" applyFill="0" applyAlignment="0" applyProtection="0"/>
    <xf numFmtId="0" fontId="90" fillId="0" borderId="0"/>
    <xf numFmtId="209" fontId="52" fillId="0" borderId="0" applyFont="0" applyFill="0" applyBorder="0" applyAlignment="0" applyProtection="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9" fillId="0" borderId="0"/>
    <xf numFmtId="0" fontId="74" fillId="0" borderId="0" applyFill="0" applyBorder="0" applyAlignment="0"/>
    <xf numFmtId="210" fontId="8" fillId="25" borderId="0"/>
    <xf numFmtId="0" fontId="8" fillId="0" borderId="0">
      <alignment vertical="center"/>
    </xf>
    <xf numFmtId="0" fontId="100" fillId="27" borderId="139" applyNumberFormat="0" applyAlignment="0" applyProtection="0"/>
    <xf numFmtId="0" fontId="100" fillId="27" borderId="139" applyNumberFormat="0" applyAlignment="0" applyProtection="0"/>
    <xf numFmtId="0" fontId="100" fillId="27" borderId="139" applyNumberFormat="0" applyAlignment="0" applyProtection="0"/>
    <xf numFmtId="0" fontId="100" fillId="27" borderId="139" applyNumberFormat="0" applyAlignment="0" applyProtection="0"/>
    <xf numFmtId="0" fontId="100" fillId="27" borderId="139" applyNumberFormat="0" applyAlignment="0" applyProtection="0"/>
    <xf numFmtId="0" fontId="100" fillId="27" borderId="139" applyNumberFormat="0" applyAlignment="0" applyProtection="0"/>
    <xf numFmtId="0" fontId="100" fillId="27" borderId="139" applyNumberFormat="0" applyAlignment="0" applyProtection="0"/>
    <xf numFmtId="0" fontId="100" fillId="27" borderId="139" applyNumberFormat="0" applyAlignment="0" applyProtection="0"/>
    <xf numFmtId="0" fontId="100" fillId="27" borderId="139" applyNumberFormat="0" applyAlignment="0" applyProtection="0"/>
    <xf numFmtId="0" fontId="100" fillId="27" borderId="139" applyNumberFormat="0" applyAlignment="0" applyProtection="0"/>
    <xf numFmtId="0" fontId="101" fillId="0" borderId="0">
      <alignment horizontal="centerContinuous" vertical="center" wrapText="1"/>
    </xf>
    <xf numFmtId="0" fontId="102" fillId="40" borderId="140" applyNumberFormat="0" applyAlignment="0" applyProtection="0"/>
    <xf numFmtId="211" fontId="52" fillId="0" borderId="0"/>
    <xf numFmtId="211" fontId="52" fillId="0" borderId="0"/>
    <xf numFmtId="211" fontId="52" fillId="0" borderId="0"/>
    <xf numFmtId="211" fontId="52" fillId="0" borderId="0"/>
    <xf numFmtId="211" fontId="52" fillId="0" borderId="0"/>
    <xf numFmtId="211" fontId="52" fillId="0" borderId="0"/>
    <xf numFmtId="211" fontId="52" fillId="0" borderId="0"/>
    <xf numFmtId="211" fontId="52" fillId="0" borderId="0"/>
    <xf numFmtId="38" fontId="8" fillId="0" borderId="0" applyFont="0" applyFill="0" applyBorder="0" applyAlignment="0" applyProtection="0"/>
    <xf numFmtId="212" fontId="8" fillId="0" borderId="0" applyFont="0" applyFill="0" applyBorder="0" applyAlignment="0" applyProtection="0">
      <alignment horizontal="center" vertical="center"/>
    </xf>
    <xf numFmtId="213" fontId="92" fillId="0" borderId="0"/>
    <xf numFmtId="197" fontId="90" fillId="0" borderId="0"/>
    <xf numFmtId="214" fontId="92" fillId="0" borderId="0"/>
    <xf numFmtId="0" fontId="103" fillId="0" borderId="0" applyFont="0" applyFill="0" applyBorder="0" applyAlignment="0" applyProtection="0">
      <alignment horizontal="right"/>
    </xf>
    <xf numFmtId="215" fontId="103" fillId="0" borderId="0" applyFont="0" applyFill="0" applyBorder="0" applyAlignment="0" applyProtection="0"/>
    <xf numFmtId="0" fontId="103" fillId="0" borderId="0" applyFont="0" applyFill="0" applyBorder="0" applyAlignment="0" applyProtection="0">
      <alignment horizontal="right"/>
    </xf>
    <xf numFmtId="43" fontId="67" fillId="0" borderId="0" applyFont="0" applyFill="0" applyBorder="0" applyAlignment="0" applyProtection="0"/>
    <xf numFmtId="43" fontId="104"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105" fillId="0" borderId="0" applyFont="0" applyFill="0" applyBorder="0" applyAlignment="0" applyProtection="0"/>
    <xf numFmtId="43" fontId="104" fillId="0" borderId="0" applyFont="0" applyFill="0" applyBorder="0" applyAlignment="0" applyProtection="0"/>
    <xf numFmtId="43" fontId="8" fillId="0" borderId="0" applyFont="0" applyFill="0" applyBorder="0" applyAlignment="0" applyProtection="0"/>
    <xf numFmtId="43" fontId="106"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216" fontId="8" fillId="0" borderId="0" applyFont="0" applyFill="0" applyBorder="0" applyAlignment="0" applyProtection="0"/>
    <xf numFmtId="0" fontId="103" fillId="0" borderId="0" applyFont="0" applyFill="0" applyBorder="0" applyAlignment="0" applyProtection="0">
      <alignment horizontal="right"/>
    </xf>
    <xf numFmtId="43" fontId="104"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217" fontId="8" fillId="0" borderId="0" applyFont="0" applyFill="0" applyBorder="0" applyAlignment="0" applyProtection="0"/>
    <xf numFmtId="43" fontId="104"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4"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6" fillId="0" borderId="0" applyFont="0" applyFill="0" applyBorder="0" applyAlignment="0" applyProtection="0"/>
    <xf numFmtId="218" fontId="8" fillId="0" borderId="0" applyFont="0" applyFill="0" applyBorder="0" applyAlignment="0" applyProtection="0"/>
    <xf numFmtId="38" fontId="52" fillId="0" borderId="0" applyFill="0" applyBorder="0" applyProtection="0">
      <alignment horizontal="center"/>
    </xf>
    <xf numFmtId="0" fontId="108" fillId="0" borderId="0">
      <protection locked="0"/>
    </xf>
    <xf numFmtId="219" fontId="8" fillId="0" borderId="0" applyFill="0" applyBorder="0">
      <alignment horizontal="left"/>
    </xf>
    <xf numFmtId="0" fontId="109" fillId="0" borderId="0" applyNumberFormat="0" applyAlignment="0">
      <alignment horizontal="left"/>
    </xf>
    <xf numFmtId="37" fontId="8" fillId="41" borderId="0" applyFont="0" applyBorder="0" applyAlignment="0" applyProtection="0"/>
    <xf numFmtId="166" fontId="110" fillId="41" borderId="0" applyFont="0" applyBorder="0" applyAlignment="0" applyProtection="0"/>
    <xf numFmtId="39" fontId="110" fillId="41" borderId="0" applyFont="0" applyBorder="0" applyAlignment="0" applyProtection="0"/>
    <xf numFmtId="220" fontId="8" fillId="0" borderId="0" applyFont="0" applyFill="0" applyBorder="0" applyAlignment="0" applyProtection="0">
      <alignment horizontal="center" vertical="center"/>
    </xf>
    <xf numFmtId="42" fontId="8" fillId="0" borderId="0">
      <alignment horizontal="right"/>
    </xf>
    <xf numFmtId="221" fontId="15" fillId="0" borderId="0" applyFont="0" applyFill="0" applyBorder="0" applyAlignment="0" applyProtection="0">
      <alignment horizontal="left"/>
    </xf>
    <xf numFmtId="222" fontId="8" fillId="0" borderId="0" applyFont="0" applyFill="0" applyBorder="0" applyAlignment="0" applyProtection="0"/>
    <xf numFmtId="223" fontId="111" fillId="24" borderId="87" applyFont="0" applyFill="0" applyBorder="0" applyAlignment="0" applyProtection="0"/>
    <xf numFmtId="223" fontId="111" fillId="24" borderId="87" applyFont="0" applyFill="0" applyBorder="0" applyAlignment="0" applyProtection="0"/>
    <xf numFmtId="223" fontId="111" fillId="24" borderId="87" applyFont="0" applyFill="0" applyBorder="0" applyAlignment="0" applyProtection="0"/>
    <xf numFmtId="223" fontId="111" fillId="24" borderId="87" applyFont="0" applyFill="0" applyBorder="0" applyAlignment="0" applyProtection="0"/>
    <xf numFmtId="0" fontId="103" fillId="0" borderId="0" applyFont="0" applyFill="0" applyBorder="0" applyAlignment="0" applyProtection="0">
      <alignment horizontal="right"/>
    </xf>
    <xf numFmtId="44" fontId="105" fillId="0" borderId="0" applyFont="0" applyFill="0" applyBorder="0" applyAlignment="0" applyProtection="0"/>
    <xf numFmtId="44" fontId="105" fillId="0" borderId="0" applyFont="0" applyFill="0" applyBorder="0" applyAlignment="0" applyProtection="0"/>
    <xf numFmtId="44" fontId="104" fillId="0" borderId="0" applyFont="0" applyFill="0" applyBorder="0" applyAlignment="0" applyProtection="0"/>
    <xf numFmtId="44" fontId="105" fillId="0" borderId="0" applyFont="0" applyFill="0" applyBorder="0" applyAlignment="0" applyProtection="0"/>
    <xf numFmtId="44" fontId="104" fillId="0" borderId="0" applyFont="0" applyFill="0" applyBorder="0" applyAlignment="0" applyProtection="0"/>
    <xf numFmtId="44" fontId="105" fillId="0" borderId="0" applyFont="0" applyFill="0" applyBorder="0" applyAlignment="0" applyProtection="0"/>
    <xf numFmtId="44" fontId="105" fillId="0" borderId="0" applyFont="0" applyFill="0" applyBorder="0" applyAlignment="0" applyProtection="0"/>
    <xf numFmtId="44" fontId="105" fillId="0" borderId="0" applyFont="0" applyFill="0" applyBorder="0" applyAlignment="0" applyProtection="0"/>
    <xf numFmtId="44" fontId="105" fillId="0" borderId="0" applyFont="0" applyFill="0" applyBorder="0" applyAlignment="0" applyProtection="0"/>
    <xf numFmtId="44" fontId="105" fillId="0" borderId="0" applyFont="0" applyFill="0" applyBorder="0" applyAlignment="0" applyProtection="0"/>
    <xf numFmtId="44" fontId="105" fillId="0" borderId="0" applyFont="0" applyFill="0" applyBorder="0" applyAlignment="0" applyProtection="0"/>
    <xf numFmtId="44" fontId="105" fillId="0" borderId="0" applyFont="0" applyFill="0" applyBorder="0" applyAlignment="0" applyProtection="0"/>
    <xf numFmtId="224" fontId="8" fillId="0" borderId="0" applyFont="0" applyFill="0" applyBorder="0" applyAlignment="0" applyProtection="0"/>
    <xf numFmtId="0" fontId="103" fillId="0" borderId="0" applyFont="0" applyFill="0" applyBorder="0" applyAlignment="0" applyProtection="0">
      <alignment horizontal="right"/>
    </xf>
    <xf numFmtId="44" fontId="2" fillId="0" borderId="0" applyFont="0" applyFill="0" applyBorder="0" applyAlignment="0" applyProtection="0"/>
    <xf numFmtId="44" fontId="105" fillId="0" borderId="0" applyFont="0" applyFill="0" applyBorder="0" applyAlignment="0" applyProtection="0"/>
    <xf numFmtId="44" fontId="104" fillId="0" borderId="0" applyFont="0" applyFill="0" applyBorder="0" applyAlignment="0" applyProtection="0"/>
    <xf numFmtId="219" fontId="8" fillId="0" borderId="0" applyFont="0" applyFill="0" applyBorder="0" applyAlignment="0" applyProtection="0"/>
    <xf numFmtId="44" fontId="105" fillId="0" borderId="0" applyFont="0" applyFill="0" applyBorder="0" applyAlignment="0" applyProtection="0"/>
    <xf numFmtId="44" fontId="105" fillId="0" borderId="0" applyFont="0" applyFill="0" applyBorder="0" applyAlignment="0" applyProtection="0"/>
    <xf numFmtId="44" fontId="105" fillId="0" borderId="0" applyFont="0" applyFill="0" applyBorder="0" applyAlignment="0" applyProtection="0"/>
    <xf numFmtId="44" fontId="105" fillId="0" borderId="0" applyFont="0" applyFill="0" applyBorder="0" applyAlignment="0" applyProtection="0"/>
    <xf numFmtId="44" fontId="105" fillId="0" borderId="0" applyFont="0" applyFill="0" applyBorder="0" applyAlignment="0" applyProtection="0"/>
    <xf numFmtId="225" fontId="8" fillId="0" borderId="0" applyFont="0" applyFill="0" applyBorder="0" applyAlignment="0" applyProtection="0"/>
    <xf numFmtId="0" fontId="8" fillId="0" borderId="0" applyFont="0" applyFill="0" applyBorder="0" applyAlignment="0" applyProtection="0"/>
    <xf numFmtId="226" fontId="52" fillId="0" borderId="0" applyFont="0" applyFill="0" applyBorder="0" applyAlignment="0" applyProtection="0"/>
    <xf numFmtId="165" fontId="112" fillId="0" borderId="0">
      <alignment vertical="center"/>
      <protection locked="0"/>
    </xf>
    <xf numFmtId="227" fontId="8" fillId="0" borderId="0" applyFill="0" applyBorder="0"/>
    <xf numFmtId="0" fontId="103" fillId="0" borderId="0" applyFont="0" applyFill="0" applyBorder="0" applyAlignment="0" applyProtection="0"/>
    <xf numFmtId="228" fontId="8" fillId="0" borderId="0" applyFont="0" applyFill="0" applyBorder="0" applyAlignment="0" applyProtection="0"/>
    <xf numFmtId="0" fontId="103" fillId="0" borderId="0" applyFont="0" applyFill="0" applyBorder="0" applyAlignment="0" applyProtection="0"/>
    <xf numFmtId="15" fontId="8" fillId="0" borderId="0" applyFont="0" applyFill="0" applyBorder="0" applyAlignment="0" applyProtection="0">
      <alignment horizontal="center" vertical="center"/>
    </xf>
    <xf numFmtId="229" fontId="8" fillId="0" borderId="0" applyFont="0" applyFill="0" applyBorder="0" applyAlignment="0" applyProtection="0"/>
    <xf numFmtId="201" fontId="92" fillId="0" borderId="0">
      <alignment horizontal="right"/>
    </xf>
    <xf numFmtId="197" fontId="92" fillId="0" borderId="0">
      <alignment horizontal="right"/>
      <protection locked="0"/>
    </xf>
    <xf numFmtId="197" fontId="92" fillId="0" borderId="0"/>
    <xf numFmtId="230" fontId="92" fillId="0" borderId="0">
      <alignment horizontal="right"/>
      <protection locked="0"/>
    </xf>
    <xf numFmtId="231" fontId="110" fillId="0" borderId="0"/>
    <xf numFmtId="186" fontId="8" fillId="0" borderId="0" applyFont="0" applyFill="0" applyBorder="0" applyAlignment="0" applyProtection="0"/>
    <xf numFmtId="187" fontId="8" fillId="0" borderId="0" applyFont="0" applyFill="0" applyBorder="0" applyAlignment="0" applyProtection="0"/>
    <xf numFmtId="8" fontId="52" fillId="0" borderId="0" applyFill="0" applyBorder="0" applyProtection="0">
      <alignment horizontal="center"/>
    </xf>
    <xf numFmtId="6" fontId="52" fillId="0" borderId="0">
      <alignment horizontal="center"/>
    </xf>
    <xf numFmtId="8" fontId="52" fillId="0" borderId="0" applyFill="0" applyBorder="0" applyProtection="0">
      <alignment horizontal="center"/>
    </xf>
    <xf numFmtId="0" fontId="103" fillId="0" borderId="141" applyNumberFormat="0" applyFont="0" applyFill="0" applyAlignment="0" applyProtection="0"/>
    <xf numFmtId="200" fontId="92" fillId="0" borderId="0"/>
    <xf numFmtId="232" fontId="8" fillId="0" borderId="0" applyFont="0" applyFill="0" applyBorder="0" applyAlignment="0" applyProtection="0"/>
    <xf numFmtId="0" fontId="113" fillId="0" borderId="0" applyNumberFormat="0" applyAlignment="0">
      <alignment horizontal="left"/>
    </xf>
    <xf numFmtId="233" fontId="45" fillId="0" borderId="0" applyFont="0" applyFill="0" applyBorder="0" applyAlignment="0" applyProtection="0"/>
    <xf numFmtId="0" fontId="114" fillId="0" borderId="0" applyNumberFormat="0" applyFill="0" applyBorder="0" applyAlignment="0" applyProtection="0"/>
    <xf numFmtId="0" fontId="89" fillId="0" borderId="0" applyNumberFormat="0" applyFill="0" applyBorder="0" applyAlignment="0" applyProtection="0"/>
    <xf numFmtId="0" fontId="108" fillId="0" borderId="0">
      <protection locked="0"/>
    </xf>
    <xf numFmtId="1" fontId="8" fillId="0" borderId="0" applyFont="0" applyFill="0" applyBorder="0" applyAlignment="0" applyProtection="0">
      <alignment horizontal="center" vertical="center"/>
    </xf>
    <xf numFmtId="231" fontId="8" fillId="0" borderId="0" applyFont="0" applyFill="0" applyBorder="0" applyAlignment="0" applyProtection="0"/>
    <xf numFmtId="0" fontId="115" fillId="0" borderId="0"/>
    <xf numFmtId="0" fontId="116" fillId="0" borderId="0" applyFill="0" applyBorder="0" applyProtection="0">
      <alignment horizontal="left"/>
    </xf>
    <xf numFmtId="4" fontId="117" fillId="0" borderId="0">
      <protection locked="0"/>
    </xf>
    <xf numFmtId="0" fontId="118" fillId="42" borderId="0" applyNumberFormat="0" applyBorder="0" applyAlignment="0" applyProtection="0"/>
    <xf numFmtId="38" fontId="45" fillId="25" borderId="0" applyNumberFormat="0" applyBorder="0" applyAlignment="0" applyProtection="0"/>
    <xf numFmtId="0" fontId="103" fillId="0" borderId="0" applyFont="0" applyFill="0" applyBorder="0" applyAlignment="0" applyProtection="0">
      <alignment horizontal="right"/>
    </xf>
    <xf numFmtId="0" fontId="119" fillId="0" borderId="0" applyProtection="0">
      <alignment horizontal="right"/>
    </xf>
    <xf numFmtId="0" fontId="18" fillId="0" borderId="142" applyNumberFormat="0" applyAlignment="0" applyProtection="0">
      <alignment horizontal="left" vertical="center"/>
    </xf>
    <xf numFmtId="0" fontId="18" fillId="0" borderId="116">
      <alignment horizontal="left" vertical="center"/>
    </xf>
    <xf numFmtId="0" fontId="18" fillId="0" borderId="116">
      <alignment horizontal="left" vertical="center"/>
    </xf>
    <xf numFmtId="0" fontId="18" fillId="0" borderId="116">
      <alignment horizontal="left" vertical="center"/>
    </xf>
    <xf numFmtId="0" fontId="18" fillId="0" borderId="116">
      <alignment horizontal="left" vertical="center"/>
    </xf>
    <xf numFmtId="0" fontId="120" fillId="0" borderId="143" applyNumberFormat="0" applyFill="0" applyAlignment="0" applyProtection="0"/>
    <xf numFmtId="0" fontId="84" fillId="0" borderId="132" applyNumberFormat="0" applyFill="0" applyAlignment="0" applyProtection="0"/>
    <xf numFmtId="0" fontId="121" fillId="0" borderId="144" applyNumberFormat="0" applyFill="0" applyAlignment="0" applyProtection="0"/>
    <xf numFmtId="0" fontId="85" fillId="0" borderId="133" applyNumberFormat="0" applyFill="0" applyAlignment="0" applyProtection="0"/>
    <xf numFmtId="0" fontId="122" fillId="0" borderId="145" applyNumberFormat="0" applyFill="0" applyAlignment="0" applyProtection="0"/>
    <xf numFmtId="0" fontId="86" fillId="0" borderId="134" applyNumberFormat="0" applyFill="0" applyAlignment="0" applyProtection="0"/>
    <xf numFmtId="0" fontId="122" fillId="0" borderId="0" applyNumberFormat="0" applyFill="0" applyBorder="0" applyAlignment="0" applyProtection="0"/>
    <xf numFmtId="0" fontId="86" fillId="0" borderId="0" applyNumberFormat="0" applyFill="0" applyBorder="0" applyAlignment="0" applyProtection="0"/>
    <xf numFmtId="0" fontId="52" fillId="0" borderId="0">
      <protection locked="0"/>
    </xf>
    <xf numFmtId="0" fontId="52" fillId="0" borderId="0">
      <protection locked="0"/>
    </xf>
    <xf numFmtId="173" fontId="123" fillId="0" borderId="0">
      <alignment horizontal="right"/>
    </xf>
    <xf numFmtId="0" fontId="15" fillId="0" borderId="146" applyNumberFormat="0" applyFill="0" applyAlignment="0" applyProtection="0"/>
    <xf numFmtId="0" fontId="124" fillId="0" borderId="0">
      <alignment wrapText="1"/>
    </xf>
    <xf numFmtId="10" fontId="45" fillId="43" borderId="87" applyNumberFormat="0" applyBorder="0" applyAlignment="0" applyProtection="0"/>
    <xf numFmtId="10" fontId="45" fillId="43" borderId="87" applyNumberFormat="0" applyBorder="0" applyAlignment="0" applyProtection="0"/>
    <xf numFmtId="10" fontId="45" fillId="43" borderId="87" applyNumberFormat="0" applyBorder="0" applyAlignment="0" applyProtection="0"/>
    <xf numFmtId="10" fontId="45" fillId="43" borderId="87" applyNumberFormat="0" applyBorder="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5" fillId="0" borderId="0" applyNumberFormat="0" applyFill="0" applyBorder="0" applyAlignment="0">
      <protection locked="0"/>
    </xf>
    <xf numFmtId="210" fontId="33" fillId="44" borderId="0">
      <protection locked="0"/>
    </xf>
    <xf numFmtId="234" fontId="52" fillId="0" borderId="0"/>
    <xf numFmtId="37" fontId="8" fillId="0" borderId="0" applyFont="0" applyFill="0" applyBorder="0" applyAlignment="0" applyProtection="0"/>
    <xf numFmtId="0" fontId="126" fillId="0" borderId="147" applyNumberFormat="0" applyFill="0" applyAlignment="0" applyProtection="0"/>
    <xf numFmtId="0" fontId="87" fillId="0" borderId="135" applyNumberFormat="0" applyFill="0" applyAlignment="0" applyProtection="0"/>
    <xf numFmtId="235" fontId="8" fillId="0" borderId="0" applyFont="0" applyFill="0" applyBorder="0" applyAlignment="0" applyProtection="0"/>
    <xf numFmtId="236" fontId="8" fillId="0" borderId="84" applyFont="0" applyFill="0" applyBorder="0" applyAlignment="0" applyProtection="0">
      <alignment horizontal="centerContinuous"/>
    </xf>
    <xf numFmtId="40" fontId="127" fillId="0" borderId="0">
      <alignment horizontal="right"/>
    </xf>
    <xf numFmtId="0" fontId="128" fillId="0" borderId="72"/>
    <xf numFmtId="237" fontId="52" fillId="0" borderId="0" applyFill="0" applyBorder="0" applyProtection="0">
      <alignment horizontal="center"/>
    </xf>
    <xf numFmtId="238" fontId="52" fillId="0" borderId="0" applyFont="0" applyFill="0" applyBorder="0" applyAlignment="0" applyProtection="0">
      <alignment horizontal="centerContinuous"/>
      <protection locked="0"/>
    </xf>
    <xf numFmtId="239" fontId="45" fillId="0" borderId="0" applyFont="0" applyFill="0" applyBorder="0" applyAlignment="0" applyProtection="0">
      <alignment horizontal="right"/>
    </xf>
    <xf numFmtId="0" fontId="129" fillId="32" borderId="0" applyNumberFormat="0" applyBorder="0" applyAlignment="0" applyProtection="0"/>
    <xf numFmtId="37" fontId="130" fillId="0" borderId="0"/>
    <xf numFmtId="240" fontId="74" fillId="0" borderId="0"/>
    <xf numFmtId="240" fontId="74" fillId="0" borderId="84"/>
    <xf numFmtId="240" fontId="74" fillId="0" borderId="148"/>
    <xf numFmtId="241" fontId="92" fillId="0" borderId="0"/>
    <xf numFmtId="242" fontId="92" fillId="0" borderId="0"/>
    <xf numFmtId="243" fontId="92" fillId="0" borderId="0"/>
    <xf numFmtId="0" fontId="106" fillId="0" borderId="0"/>
    <xf numFmtId="0" fontId="106" fillId="0" borderId="0"/>
    <xf numFmtId="0" fontId="55" fillId="0" borderId="0"/>
    <xf numFmtId="0" fontId="8" fillId="0" borderId="0"/>
    <xf numFmtId="0" fontId="106" fillId="0" borderId="0"/>
    <xf numFmtId="0" fontId="107" fillId="0" borderId="0"/>
    <xf numFmtId="0" fontId="131" fillId="0" borderId="0"/>
    <xf numFmtId="0" fontId="104" fillId="0" borderId="0"/>
    <xf numFmtId="0" fontId="131" fillId="0" borderId="0"/>
    <xf numFmtId="0" fontId="8" fillId="0" borderId="0"/>
    <xf numFmtId="0" fontId="106" fillId="0" borderId="0"/>
    <xf numFmtId="0" fontId="131" fillId="0" borderId="0"/>
    <xf numFmtId="0" fontId="8" fillId="0" borderId="0"/>
    <xf numFmtId="0" fontId="104" fillId="0" borderId="0"/>
    <xf numFmtId="0" fontId="131" fillId="0" borderId="0"/>
    <xf numFmtId="0" fontId="8" fillId="0" borderId="0"/>
    <xf numFmtId="0" fontId="131" fillId="0" borderId="0"/>
    <xf numFmtId="244" fontId="2" fillId="0" borderId="0"/>
    <xf numFmtId="0" fontId="104" fillId="0" borderId="0"/>
    <xf numFmtId="0" fontId="8" fillId="0" borderId="0"/>
    <xf numFmtId="0" fontId="2" fillId="0" borderId="0"/>
    <xf numFmtId="0" fontId="131" fillId="0" borderId="0"/>
    <xf numFmtId="0" fontId="104" fillId="0" borderId="0"/>
    <xf numFmtId="0" fontId="25"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4" fillId="0" borderId="0"/>
    <xf numFmtId="0" fontId="106" fillId="0" borderId="0"/>
    <xf numFmtId="0" fontId="55" fillId="0" borderId="0"/>
    <xf numFmtId="0" fontId="104" fillId="0" borderId="0"/>
    <xf numFmtId="0" fontId="2" fillId="0" borderId="0"/>
    <xf numFmtId="0" fontId="2" fillId="0" borderId="0"/>
    <xf numFmtId="0" fontId="105" fillId="0" borderId="0"/>
    <xf numFmtId="0" fontId="106" fillId="0" borderId="0"/>
    <xf numFmtId="0" fontId="104" fillId="0" borderId="0"/>
    <xf numFmtId="0" fontId="106" fillId="0" borderId="0"/>
    <xf numFmtId="0" fontId="8"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8" fillId="0" borderId="0"/>
    <xf numFmtId="0" fontId="8" fillId="0" borderId="0"/>
    <xf numFmtId="0" fontId="2" fillId="0" borderId="0"/>
    <xf numFmtId="0" fontId="10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93" fillId="0" borderId="0"/>
    <xf numFmtId="0" fontId="8" fillId="0" borderId="0"/>
    <xf numFmtId="0" fontId="8" fillId="0" borderId="0"/>
    <xf numFmtId="0" fontId="8" fillId="0" borderId="0"/>
    <xf numFmtId="0" fontId="8" fillId="0" borderId="0"/>
    <xf numFmtId="0" fontId="8" fillId="0" borderId="0"/>
    <xf numFmtId="0" fontId="8" fillId="0" borderId="0"/>
    <xf numFmtId="0" fontId="104" fillId="0" borderId="0"/>
    <xf numFmtId="0" fontId="2" fillId="0" borderId="0"/>
    <xf numFmtId="0" fontId="105" fillId="0" borderId="0"/>
    <xf numFmtId="0" fontId="101" fillId="0" borderId="0"/>
    <xf numFmtId="0" fontId="101" fillId="0" borderId="0"/>
    <xf numFmtId="0" fontId="25" fillId="0" borderId="0"/>
    <xf numFmtId="0" fontId="104" fillId="0" borderId="0"/>
    <xf numFmtId="0" fontId="8" fillId="0" borderId="0"/>
    <xf numFmtId="0" fontId="2" fillId="0" borderId="0"/>
    <xf numFmtId="0" fontId="2" fillId="0" borderId="0"/>
    <xf numFmtId="0" fontId="25" fillId="0" borderId="0"/>
    <xf numFmtId="0" fontId="106" fillId="0" borderId="0"/>
    <xf numFmtId="0" fontId="104" fillId="0" borderId="0"/>
    <xf numFmtId="0" fontId="104" fillId="0" borderId="0"/>
    <xf numFmtId="0" fontId="104" fillId="0" borderId="0"/>
    <xf numFmtId="0" fontId="55" fillId="0" borderId="0"/>
    <xf numFmtId="0" fontId="106" fillId="0" borderId="0"/>
    <xf numFmtId="0" fontId="104" fillId="0" borderId="0"/>
    <xf numFmtId="0" fontId="131" fillId="0" borderId="0"/>
    <xf numFmtId="0" fontId="55" fillId="0" borderId="0"/>
    <xf numFmtId="0" fontId="106" fillId="0" borderId="0"/>
    <xf numFmtId="0" fontId="2" fillId="0" borderId="0"/>
    <xf numFmtId="0" fontId="55" fillId="0" borderId="0"/>
    <xf numFmtId="213" fontId="90" fillId="0" borderId="148"/>
    <xf numFmtId="0" fontId="15" fillId="0" borderId="0" applyFill="0" applyBorder="0">
      <protection locked="0"/>
    </xf>
    <xf numFmtId="0" fontId="132" fillId="0" borderId="0"/>
    <xf numFmtId="38" fontId="133" fillId="0" borderId="0"/>
    <xf numFmtId="0" fontId="105" fillId="11" borderId="136" applyNumberFormat="0" applyFont="0" applyAlignment="0" applyProtection="0"/>
    <xf numFmtId="0" fontId="105" fillId="29" borderId="149" applyNumberFormat="0" applyFont="0" applyAlignment="0" applyProtection="0"/>
    <xf numFmtId="0" fontId="105" fillId="29" borderId="149" applyNumberFormat="0" applyFont="0" applyAlignment="0" applyProtection="0"/>
    <xf numFmtId="0" fontId="105" fillId="29" borderId="149" applyNumberFormat="0" applyFont="0" applyAlignment="0" applyProtection="0"/>
    <xf numFmtId="0" fontId="105" fillId="29" borderId="149" applyNumberFormat="0" applyFont="0" applyAlignment="0" applyProtection="0"/>
    <xf numFmtId="0" fontId="105" fillId="29" borderId="149" applyNumberFormat="0" applyFont="0" applyAlignment="0" applyProtection="0"/>
    <xf numFmtId="0" fontId="105" fillId="29" borderId="149" applyNumberFormat="0" applyFont="0" applyAlignment="0" applyProtection="0"/>
    <xf numFmtId="0" fontId="105" fillId="29" borderId="149" applyNumberFormat="0" applyFont="0" applyAlignment="0" applyProtection="0"/>
    <xf numFmtId="0" fontId="105" fillId="29" borderId="149" applyNumberFormat="0" applyFont="0" applyAlignment="0" applyProtection="0"/>
    <xf numFmtId="0" fontId="105" fillId="29" borderId="149" applyNumberFormat="0" applyFont="0" applyAlignment="0" applyProtection="0"/>
    <xf numFmtId="0" fontId="105" fillId="29" borderId="149" applyNumberFormat="0" applyFont="0" applyAlignment="0" applyProtection="0"/>
    <xf numFmtId="0" fontId="2" fillId="11" borderId="136" applyNumberFormat="0" applyFont="0" applyAlignment="0" applyProtection="0"/>
    <xf numFmtId="0" fontId="2" fillId="11" borderId="136" applyNumberFormat="0" applyFont="0" applyAlignment="0" applyProtection="0"/>
    <xf numFmtId="0" fontId="105" fillId="11" borderId="136" applyNumberFormat="0" applyFont="0" applyAlignment="0" applyProtection="0"/>
    <xf numFmtId="0" fontId="93" fillId="29" borderId="149" applyNumberFormat="0" applyFont="0" applyAlignment="0" applyProtection="0"/>
    <xf numFmtId="0" fontId="93" fillId="29" borderId="149" applyNumberFormat="0" applyFont="0" applyAlignment="0" applyProtection="0"/>
    <xf numFmtId="0" fontId="93" fillId="29" borderId="149" applyNumberFormat="0" applyFont="0" applyAlignment="0" applyProtection="0"/>
    <xf numFmtId="0" fontId="93" fillId="29" borderId="149" applyNumberFormat="0" applyFont="0" applyAlignment="0" applyProtection="0"/>
    <xf numFmtId="0" fontId="93" fillId="29" borderId="149" applyNumberFormat="0" applyFont="0" applyAlignment="0" applyProtection="0"/>
    <xf numFmtId="0" fontId="93" fillId="29" borderId="149" applyNumberFormat="0" applyFont="0" applyAlignment="0" applyProtection="0"/>
    <xf numFmtId="0" fontId="93" fillId="29" borderId="149" applyNumberFormat="0" applyFont="0" applyAlignment="0" applyProtection="0"/>
    <xf numFmtId="0" fontId="93" fillId="29" borderId="149" applyNumberFormat="0" applyFont="0" applyAlignment="0" applyProtection="0"/>
    <xf numFmtId="0" fontId="93" fillId="29" borderId="149" applyNumberFormat="0" applyFont="0" applyAlignment="0" applyProtection="0"/>
    <xf numFmtId="0" fontId="93" fillId="29" borderId="149" applyNumberFormat="0" applyFont="0" applyAlignment="0" applyProtection="0"/>
    <xf numFmtId="0" fontId="8" fillId="0" borderId="0"/>
    <xf numFmtId="0" fontId="134" fillId="27" borderId="150" applyNumberFormat="0" applyAlignment="0" applyProtection="0"/>
    <xf numFmtId="0" fontId="134" fillId="27" borderId="150" applyNumberFormat="0" applyAlignment="0" applyProtection="0"/>
    <xf numFmtId="0" fontId="134" fillId="27" borderId="150" applyNumberFormat="0" applyAlignment="0" applyProtection="0"/>
    <xf numFmtId="0" fontId="134" fillId="27" borderId="150" applyNumberFormat="0" applyAlignment="0" applyProtection="0"/>
    <xf numFmtId="0" fontId="134" fillId="27" borderId="150" applyNumberFormat="0" applyAlignment="0" applyProtection="0"/>
    <xf numFmtId="0" fontId="134" fillId="27" borderId="150" applyNumberFormat="0" applyAlignment="0" applyProtection="0"/>
    <xf numFmtId="40" fontId="25" fillId="27" borderId="0">
      <alignment horizontal="right"/>
    </xf>
    <xf numFmtId="0" fontId="135" fillId="45" borderId="0">
      <alignment horizontal="center"/>
    </xf>
    <xf numFmtId="0" fontId="136" fillId="46" borderId="0"/>
    <xf numFmtId="0" fontId="137" fillId="27" borderId="0" applyBorder="0">
      <alignment horizontal="centerContinuous"/>
    </xf>
    <xf numFmtId="0" fontId="138" fillId="46" borderId="0" applyBorder="0">
      <alignment horizontal="centerContinuous"/>
    </xf>
    <xf numFmtId="0" fontId="52" fillId="47" borderId="0" applyNumberFormat="0" applyFont="0" applyBorder="0" applyAlignment="0"/>
    <xf numFmtId="1" fontId="139" fillId="0" borderId="0" applyProtection="0">
      <alignment horizontal="right" vertical="center"/>
    </xf>
    <xf numFmtId="166" fontId="140" fillId="0" borderId="0">
      <alignment horizontal="left"/>
    </xf>
    <xf numFmtId="10" fontId="8" fillId="0" borderId="0" applyFont="0" applyFill="0" applyBorder="0" applyAlignment="0" applyProtection="0">
      <alignment horizontal="center" vertical="center"/>
    </xf>
    <xf numFmtId="10" fontId="8" fillId="0" borderId="0" applyFont="0" applyFill="0" applyBorder="0" applyAlignment="0" applyProtection="0"/>
    <xf numFmtId="169" fontId="8"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2" fillId="0" borderId="0" applyFont="0" applyFill="0" applyBorder="0" applyAlignment="0" applyProtection="0"/>
    <xf numFmtId="9" fontId="104" fillId="0" borderId="0" applyFont="0" applyFill="0" applyBorder="0" applyAlignment="0" applyProtection="0"/>
    <xf numFmtId="9" fontId="55" fillId="0" borderId="0" applyFont="0" applyFill="0" applyBorder="0" applyAlignment="0" applyProtection="0"/>
    <xf numFmtId="9" fontId="2" fillId="0" borderId="0" applyFont="0" applyFill="0" applyBorder="0" applyAlignment="0" applyProtection="0"/>
    <xf numFmtId="9" fontId="10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245" fontId="92" fillId="0" borderId="0"/>
    <xf numFmtId="9" fontId="25" fillId="0" borderId="0" applyFont="0" applyFill="0" applyBorder="0" applyAlignment="0" applyProtection="0"/>
    <xf numFmtId="9" fontId="106" fillId="0" borderId="0" applyFont="0" applyFill="0" applyBorder="0" applyAlignment="0" applyProtection="0"/>
    <xf numFmtId="9" fontId="107"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107" fillId="0" borderId="0" applyFont="0" applyFill="0" applyBorder="0" applyAlignment="0" applyProtection="0"/>
    <xf numFmtId="9" fontId="106" fillId="0" borderId="0" applyFont="0" applyFill="0" applyBorder="0" applyAlignment="0" applyProtection="0"/>
    <xf numFmtId="9" fontId="105" fillId="0" borderId="0" applyFont="0" applyFill="0" applyBorder="0" applyAlignment="0" applyProtection="0"/>
    <xf numFmtId="9" fontId="67" fillId="0" borderId="0" applyFont="0" applyFill="0" applyBorder="0" applyAlignment="0" applyProtection="0"/>
    <xf numFmtId="9" fontId="105" fillId="0" borderId="0" applyFont="0" applyFill="0" applyBorder="0" applyAlignment="0" applyProtection="0"/>
    <xf numFmtId="246" fontId="33" fillId="41" borderId="0" applyBorder="0" applyAlignment="0">
      <protection locked="0"/>
    </xf>
    <xf numFmtId="9" fontId="92" fillId="0" borderId="0"/>
    <xf numFmtId="174" fontId="92" fillId="0" borderId="0"/>
    <xf numFmtId="10" fontId="92" fillId="0" borderId="0"/>
    <xf numFmtId="247" fontId="8" fillId="0" borderId="0" applyFont="0" applyFill="0" applyBorder="0" applyAlignment="0" applyProtection="0"/>
    <xf numFmtId="248" fontId="90" fillId="0" borderId="0"/>
    <xf numFmtId="249" fontId="90" fillId="0" borderId="0"/>
    <xf numFmtId="249" fontId="92" fillId="0" borderId="0"/>
    <xf numFmtId="40" fontId="8" fillId="0" borderId="0"/>
    <xf numFmtId="0" fontId="101" fillId="0" borderId="0" applyNumberFormat="0" applyFont="0" applyFill="0" applyBorder="0" applyAlignment="0" applyProtection="0">
      <alignment horizontal="left"/>
    </xf>
    <xf numFmtId="2" fontId="101" fillId="0" borderId="0"/>
    <xf numFmtId="14" fontId="141" fillId="0" borderId="0" applyNumberFormat="0" applyFill="0" applyBorder="0" applyAlignment="0" applyProtection="0">
      <alignment horizontal="left"/>
    </xf>
    <xf numFmtId="166" fontId="142" fillId="0" borderId="0"/>
    <xf numFmtId="0" fontId="142" fillId="0" borderId="10">
      <alignment horizontal="centerContinuous"/>
    </xf>
    <xf numFmtId="0" fontId="142" fillId="0" borderId="10">
      <alignment horizontal="centerContinuous"/>
    </xf>
    <xf numFmtId="0" fontId="142" fillId="0" borderId="10">
      <protection locked="0"/>
    </xf>
    <xf numFmtId="0" fontId="142" fillId="0" borderId="10">
      <alignment horizontal="centerContinuous"/>
    </xf>
    <xf numFmtId="0" fontId="142" fillId="0" borderId="10">
      <alignment horizontal="centerContinuous"/>
    </xf>
    <xf numFmtId="166" fontId="142" fillId="0" borderId="0"/>
    <xf numFmtId="0" fontId="142" fillId="0" borderId="10">
      <protection locked="0"/>
    </xf>
    <xf numFmtId="0" fontId="142" fillId="0" borderId="10">
      <protection locked="0"/>
    </xf>
    <xf numFmtId="166" fontId="142" fillId="0" borderId="0"/>
    <xf numFmtId="0" fontId="142" fillId="0" borderId="10">
      <alignment horizontal="centerContinuous"/>
    </xf>
    <xf numFmtId="0" fontId="142" fillId="0" borderId="10">
      <alignment horizontal="centerContinuous"/>
    </xf>
    <xf numFmtId="0" fontId="142" fillId="0" borderId="10">
      <protection locked="0"/>
    </xf>
    <xf numFmtId="0" fontId="142" fillId="0" borderId="10">
      <alignment horizontal="centerContinuous"/>
    </xf>
    <xf numFmtId="0" fontId="142" fillId="0" borderId="10">
      <alignment horizontal="centerContinuous"/>
    </xf>
    <xf numFmtId="166" fontId="142" fillId="0" borderId="0"/>
    <xf numFmtId="0" fontId="142" fillId="0" borderId="10">
      <protection locked="0"/>
    </xf>
    <xf numFmtId="0" fontId="142" fillId="0" borderId="10">
      <protection locked="0"/>
    </xf>
    <xf numFmtId="166" fontId="142" fillId="0" borderId="0"/>
    <xf numFmtId="0" fontId="142" fillId="0" borderId="10">
      <protection locked="0"/>
    </xf>
    <xf numFmtId="0" fontId="142" fillId="0" borderId="10">
      <protection locked="0"/>
    </xf>
    <xf numFmtId="0" fontId="142" fillId="0" borderId="10">
      <alignment horizontal="centerContinuous"/>
    </xf>
    <xf numFmtId="0" fontId="142" fillId="0" borderId="10">
      <alignment horizontal="centerContinuous"/>
    </xf>
    <xf numFmtId="166" fontId="142" fillId="0" borderId="0"/>
    <xf numFmtId="0" fontId="142" fillId="0" borderId="10">
      <protection locked="0"/>
    </xf>
    <xf numFmtId="0" fontId="142" fillId="0" borderId="10">
      <alignment horizontal="centerContinuous"/>
    </xf>
    <xf numFmtId="0" fontId="142" fillId="0" borderId="10">
      <alignment horizontal="centerContinuous"/>
    </xf>
    <xf numFmtId="0" fontId="142" fillId="0" borderId="10">
      <protection locked="0"/>
    </xf>
    <xf numFmtId="0" fontId="142" fillId="0" borderId="10">
      <alignment horizontal="centerContinuous"/>
    </xf>
    <xf numFmtId="0" fontId="142" fillId="0" borderId="10">
      <alignment horizontal="centerContinuous"/>
    </xf>
    <xf numFmtId="166" fontId="142" fillId="0" borderId="0"/>
    <xf numFmtId="0" fontId="142" fillId="0" borderId="10">
      <alignment horizontal="centerContinuous"/>
    </xf>
    <xf numFmtId="0" fontId="142" fillId="0" borderId="10">
      <alignment horizontal="centerContinuous"/>
    </xf>
    <xf numFmtId="0" fontId="142" fillId="0" borderId="10">
      <protection locked="0"/>
    </xf>
    <xf numFmtId="0" fontId="142" fillId="0" borderId="10">
      <protection locked="0"/>
    </xf>
    <xf numFmtId="166" fontId="142" fillId="0" borderId="0"/>
    <xf numFmtId="0" fontId="142" fillId="0" borderId="0"/>
    <xf numFmtId="166" fontId="142" fillId="0" borderId="0"/>
    <xf numFmtId="0" fontId="142" fillId="0" borderId="10">
      <alignment horizontal="centerContinuous"/>
    </xf>
    <xf numFmtId="0" fontId="142" fillId="0" borderId="10">
      <alignment horizontal="centerContinuous"/>
    </xf>
    <xf numFmtId="0" fontId="142" fillId="0" borderId="10">
      <protection locked="0"/>
    </xf>
    <xf numFmtId="166" fontId="142" fillId="0" borderId="0"/>
    <xf numFmtId="0" fontId="142" fillId="0" borderId="10">
      <alignment horizontal="centerContinuous"/>
    </xf>
    <xf numFmtId="0" fontId="142" fillId="0" borderId="10">
      <alignment horizontal="centerContinuous"/>
    </xf>
    <xf numFmtId="0" fontId="142" fillId="0" borderId="10">
      <protection locked="0"/>
    </xf>
    <xf numFmtId="0" fontId="142" fillId="0" borderId="10">
      <protection locked="0"/>
    </xf>
    <xf numFmtId="0" fontId="142" fillId="0" borderId="10">
      <alignment horizontal="centerContinuous"/>
    </xf>
    <xf numFmtId="0" fontId="142" fillId="0" borderId="10">
      <alignment horizontal="centerContinuous"/>
    </xf>
    <xf numFmtId="0" fontId="142" fillId="0" borderId="10">
      <protection locked="0"/>
    </xf>
    <xf numFmtId="0" fontId="142" fillId="0" borderId="10">
      <protection locked="0"/>
    </xf>
    <xf numFmtId="0" fontId="142" fillId="0" borderId="10">
      <protection locked="0"/>
    </xf>
    <xf numFmtId="0" fontId="142" fillId="0" borderId="10">
      <protection locked="0"/>
    </xf>
    <xf numFmtId="166" fontId="142" fillId="0" borderId="0"/>
    <xf numFmtId="0" fontId="142" fillId="0" borderId="10">
      <protection locked="0"/>
    </xf>
    <xf numFmtId="0" fontId="142" fillId="0" borderId="10">
      <protection locked="0"/>
    </xf>
    <xf numFmtId="0" fontId="142" fillId="0" borderId="10">
      <alignment horizontal="centerContinuous"/>
    </xf>
    <xf numFmtId="0" fontId="142" fillId="0" borderId="10">
      <alignment horizontal="centerContinuous"/>
    </xf>
    <xf numFmtId="0" fontId="142" fillId="0" borderId="10">
      <alignment horizontal="centerContinuous"/>
    </xf>
    <xf numFmtId="0" fontId="142" fillId="0" borderId="10">
      <alignment horizontal="centerContinuous"/>
    </xf>
    <xf numFmtId="0" fontId="142" fillId="0" borderId="10">
      <protection locked="0"/>
    </xf>
    <xf numFmtId="0" fontId="142" fillId="0" borderId="10">
      <protection locked="0"/>
    </xf>
    <xf numFmtId="0" fontId="142" fillId="0" borderId="10">
      <protection locked="0"/>
    </xf>
    <xf numFmtId="166" fontId="142" fillId="0" borderId="0"/>
    <xf numFmtId="0" fontId="142" fillId="0" borderId="10">
      <alignment horizontal="centerContinuous"/>
    </xf>
    <xf numFmtId="0" fontId="142" fillId="0" borderId="10">
      <alignment horizontal="centerContinuous"/>
    </xf>
    <xf numFmtId="0" fontId="142" fillId="0" borderId="10">
      <alignment horizontal="centerContinuous"/>
    </xf>
    <xf numFmtId="166" fontId="142" fillId="0" borderId="0"/>
    <xf numFmtId="0" fontId="142" fillId="0" borderId="10">
      <alignment horizontal="centerContinuous"/>
    </xf>
    <xf numFmtId="0" fontId="142" fillId="0" borderId="10">
      <alignment horizontal="centerContinuous"/>
    </xf>
    <xf numFmtId="166" fontId="142" fillId="0" borderId="0"/>
    <xf numFmtId="0" fontId="142" fillId="0" borderId="10">
      <alignment horizontal="centerContinuous"/>
    </xf>
    <xf numFmtId="0" fontId="142" fillId="0" borderId="10">
      <alignment horizontal="centerContinuous"/>
    </xf>
    <xf numFmtId="166" fontId="142" fillId="0" borderId="0"/>
    <xf numFmtId="0" fontId="142" fillId="0" borderId="10">
      <alignment horizontal="centerContinuous"/>
    </xf>
    <xf numFmtId="0" fontId="142" fillId="0" borderId="10">
      <protection locked="0"/>
    </xf>
    <xf numFmtId="0" fontId="142" fillId="0" borderId="10">
      <alignment horizontal="centerContinuous"/>
    </xf>
    <xf numFmtId="0" fontId="142" fillId="0" borderId="10">
      <alignment horizontal="centerContinuous"/>
    </xf>
    <xf numFmtId="166" fontId="142" fillId="0" borderId="0"/>
    <xf numFmtId="0" fontId="142" fillId="0" borderId="10">
      <protection locked="0"/>
    </xf>
    <xf numFmtId="0" fontId="143" fillId="0" borderId="151">
      <alignment vertical="center"/>
    </xf>
    <xf numFmtId="0" fontId="144" fillId="24" borderId="0"/>
    <xf numFmtId="0" fontId="18" fillId="0" borderId="0"/>
    <xf numFmtId="40" fontId="145" fillId="0" borderId="0" applyFont="0" applyFill="0" applyBorder="0" applyAlignment="0" applyProtection="0"/>
    <xf numFmtId="213" fontId="90" fillId="48" borderId="0" applyFont="0"/>
    <xf numFmtId="0" fontId="48" fillId="0" borderId="0"/>
    <xf numFmtId="1" fontId="8" fillId="0" borderId="0"/>
    <xf numFmtId="0" fontId="101" fillId="0" borderId="0">
      <alignment textRotation="90"/>
    </xf>
    <xf numFmtId="0" fontId="8" fillId="49" borderId="0"/>
    <xf numFmtId="0" fontId="8" fillId="0" borderId="0" applyFont="0" applyFill="0" applyBorder="0" applyAlignment="0" applyProtection="0"/>
    <xf numFmtId="0" fontId="8" fillId="0" borderId="0">
      <alignment vertical="top"/>
    </xf>
    <xf numFmtId="0" fontId="8" fillId="0" borderId="0">
      <alignment vertical="top"/>
    </xf>
    <xf numFmtId="0" fontId="146" fillId="26" borderId="0"/>
    <xf numFmtId="40" fontId="147" fillId="0" borderId="0" applyBorder="0">
      <alignment horizontal="right"/>
    </xf>
    <xf numFmtId="0" fontId="148" fillId="0" borderId="152" applyNumberFormat="0" applyAlignment="0" applyProtection="0"/>
    <xf numFmtId="0" fontId="149" fillId="0" borderId="0" applyBorder="0" applyProtection="0">
      <alignment vertical="center"/>
    </xf>
    <xf numFmtId="0" fontId="149" fillId="0" borderId="84" applyBorder="0" applyProtection="0">
      <alignment horizontal="right" vertical="center"/>
    </xf>
    <xf numFmtId="0" fontId="150" fillId="50" borderId="0" applyBorder="0" applyProtection="0">
      <alignment horizontal="centerContinuous" vertical="center"/>
    </xf>
    <xf numFmtId="0" fontId="150" fillId="10" borderId="84" applyBorder="0" applyProtection="0">
      <alignment horizontal="centerContinuous" vertical="center"/>
    </xf>
    <xf numFmtId="0" fontId="151" fillId="0" borderId="0"/>
    <xf numFmtId="0" fontId="132" fillId="0" borderId="0"/>
    <xf numFmtId="0" fontId="152" fillId="0" borderId="0" applyFill="0" applyBorder="0" applyProtection="0">
      <alignment horizontal="left"/>
    </xf>
    <xf numFmtId="0" fontId="116" fillId="0" borderId="153" applyFill="0" applyBorder="0" applyProtection="0">
      <alignment horizontal="left" vertical="top"/>
    </xf>
    <xf numFmtId="0" fontId="153" fillId="0" borderId="0">
      <alignment horizontal="centerContinuous"/>
    </xf>
    <xf numFmtId="0" fontId="154" fillId="0" borderId="0"/>
    <xf numFmtId="0" fontId="155" fillId="0" borderId="0"/>
    <xf numFmtId="40" fontId="156" fillId="0" borderId="0"/>
    <xf numFmtId="0" fontId="157" fillId="0" borderId="0" applyNumberFormat="0" applyFill="0" applyBorder="0" applyAlignment="0" applyProtection="0"/>
    <xf numFmtId="0" fontId="83" fillId="0" borderId="0" applyNumberFormat="0" applyFill="0" applyBorder="0" applyAlignment="0" applyProtection="0"/>
    <xf numFmtId="0" fontId="19" fillId="43" borderId="0">
      <alignment horizontal="right"/>
    </xf>
    <xf numFmtId="250" fontId="158" fillId="0" borderId="0"/>
    <xf numFmtId="199" fontId="33" fillId="0" borderId="116" applyFill="0"/>
    <xf numFmtId="199" fontId="33" fillId="0" borderId="116" applyFill="0"/>
    <xf numFmtId="199" fontId="33" fillId="0" borderId="116" applyFill="0"/>
    <xf numFmtId="199" fontId="33" fillId="0" borderId="116" applyFill="0"/>
    <xf numFmtId="0" fontId="159" fillId="0" borderId="154" applyNumberFormat="0" applyFill="0" applyAlignment="0" applyProtection="0"/>
    <xf numFmtId="0" fontId="63" fillId="0" borderId="137" applyNumberFormat="0" applyFill="0" applyAlignment="0" applyProtection="0"/>
    <xf numFmtId="0" fontId="159" fillId="0" borderId="154" applyNumberFormat="0" applyFill="0" applyAlignment="0" applyProtection="0"/>
    <xf numFmtId="0" fontId="159" fillId="0" borderId="154" applyNumberFormat="0" applyFill="0" applyAlignment="0" applyProtection="0"/>
    <xf numFmtId="0" fontId="159" fillId="0" borderId="154" applyNumberFormat="0" applyFill="0" applyAlignment="0" applyProtection="0"/>
    <xf numFmtId="0" fontId="159" fillId="0" borderId="154" applyNumberFormat="0" applyFill="0" applyAlignment="0" applyProtection="0"/>
    <xf numFmtId="0" fontId="159" fillId="0" borderId="154" applyNumberFormat="0" applyFill="0" applyAlignment="0" applyProtection="0"/>
    <xf numFmtId="0" fontId="160" fillId="0" borderId="0">
      <alignment horizontal="fill"/>
    </xf>
    <xf numFmtId="37" fontId="45" fillId="51" borderId="0" applyNumberFormat="0" applyBorder="0" applyAlignment="0" applyProtection="0"/>
    <xf numFmtId="37" fontId="45" fillId="0" borderId="0"/>
    <xf numFmtId="37" fontId="45" fillId="25" borderId="0" applyNumberFormat="0" applyBorder="0" applyAlignment="0" applyProtection="0"/>
    <xf numFmtId="3" fontId="161" fillId="0" borderId="146" applyProtection="0"/>
    <xf numFmtId="4" fontId="162" fillId="0" borderId="0">
      <protection locked="0"/>
    </xf>
    <xf numFmtId="251" fontId="8" fillId="0" borderId="0" applyFont="0" applyFill="0" applyBorder="0" applyAlignment="0" applyProtection="0"/>
    <xf numFmtId="252" fontId="8" fillId="0" borderId="0" applyFont="0" applyFill="0" applyBorder="0" applyAlignment="0" applyProtection="0"/>
    <xf numFmtId="0" fontId="8" fillId="0" borderId="0" applyFont="0" applyFill="0" applyBorder="0">
      <alignment horizontal="right" vertical="center" wrapText="1"/>
    </xf>
    <xf numFmtId="0" fontId="163" fillId="0" borderId="0" applyNumberFormat="0" applyFill="0" applyBorder="0" applyAlignment="0" applyProtection="0"/>
    <xf numFmtId="0" fontId="88" fillId="0" borderId="0" applyNumberFormat="0" applyFill="0" applyBorder="0" applyAlignment="0" applyProtection="0"/>
    <xf numFmtId="173" fontId="56" fillId="0" borderId="0"/>
    <xf numFmtId="1" fontId="164" fillId="0" borderId="0">
      <alignment horizontal="center"/>
    </xf>
    <xf numFmtId="1" fontId="38" fillId="0" borderId="0">
      <alignment horizontal="centerContinuous"/>
    </xf>
    <xf numFmtId="44" fontId="2" fillId="0" borderId="0" applyFont="0" applyFill="0" applyBorder="0" applyAlignment="0" applyProtection="0"/>
    <xf numFmtId="233" fontId="56" fillId="0" borderId="0" applyFont="0" applyFill="0" applyBorder="0" applyAlignment="0" applyProtection="0"/>
    <xf numFmtId="0" fontId="56" fillId="0" borderId="0" applyFont="0" applyFill="0" applyBorder="0" applyAlignment="0" applyProtection="0"/>
    <xf numFmtId="233" fontId="56" fillId="0" borderId="0" applyFont="0" applyFill="0" applyBorder="0" applyAlignment="0" applyProtection="0"/>
    <xf numFmtId="0" fontId="56" fillId="0" borderId="0" applyFont="0" applyFill="0" applyBorder="0" applyAlignment="0" applyProtection="0"/>
    <xf numFmtId="233" fontId="56" fillId="0" borderId="0" applyFont="0" applyFill="0" applyBorder="0" applyAlignment="0" applyProtection="0"/>
    <xf numFmtId="0" fontId="56" fillId="0" borderId="0" applyFont="0" applyFill="0" applyBorder="0" applyAlignment="0" applyProtection="0"/>
    <xf numFmtId="233" fontId="56" fillId="0" borderId="0" applyFont="0" applyFill="0" applyBorder="0" applyAlignment="0" applyProtection="0"/>
    <xf numFmtId="0" fontId="56" fillId="0" borderId="0" applyFont="0" applyFill="0" applyBorder="0" applyAlignment="0" applyProtection="0"/>
    <xf numFmtId="233" fontId="56" fillId="0" borderId="0" applyFont="0" applyFill="0" applyBorder="0" applyAlignment="0" applyProtection="0"/>
    <xf numFmtId="0" fontId="56" fillId="0" borderId="0" applyFont="0" applyFill="0" applyBorder="0" applyAlignment="0" applyProtection="0"/>
    <xf numFmtId="233" fontId="56" fillId="0" borderId="0" applyFont="0" applyFill="0" applyBorder="0" applyAlignment="0" applyProtection="0"/>
    <xf numFmtId="0" fontId="56" fillId="0" borderId="0" applyFont="0" applyFill="0" applyBorder="0" applyAlignment="0" applyProtection="0"/>
    <xf numFmtId="233" fontId="56" fillId="0" borderId="0" applyFont="0" applyFill="0" applyBorder="0" applyAlignment="0" applyProtection="0"/>
    <xf numFmtId="0" fontId="56" fillId="0" borderId="0" applyFont="0" applyFill="0" applyBorder="0" applyAlignment="0" applyProtection="0"/>
    <xf numFmtId="233" fontId="8" fillId="0" borderId="0"/>
    <xf numFmtId="0" fontId="8" fillId="0" borderId="0"/>
    <xf numFmtId="233" fontId="91" fillId="0" borderId="0"/>
    <xf numFmtId="0" fontId="91" fillId="0" borderId="0"/>
    <xf numFmtId="233" fontId="2" fillId="12" borderId="0" applyNumberFormat="0" applyBorder="0" applyAlignment="0" applyProtection="0"/>
    <xf numFmtId="0" fontId="2" fillId="12" borderId="0" applyNumberFormat="0" applyBorder="0" applyAlignment="0" applyProtection="0"/>
    <xf numFmtId="233" fontId="93" fillId="27" borderId="0" applyNumberFormat="0" applyBorder="0" applyAlignment="0" applyProtection="0"/>
    <xf numFmtId="0" fontId="93" fillId="27" borderId="0" applyNumberFormat="0" applyBorder="0" applyAlignment="0" applyProtection="0"/>
    <xf numFmtId="233" fontId="2" fillId="12" borderId="0" applyNumberFormat="0" applyBorder="0" applyAlignment="0" applyProtection="0"/>
    <xf numFmtId="0" fontId="2" fillId="12" borderId="0" applyNumberFormat="0" applyBorder="0" applyAlignment="0" applyProtection="0"/>
    <xf numFmtId="233" fontId="2" fillId="14" borderId="0" applyNumberFormat="0" applyBorder="0" applyAlignment="0" applyProtection="0"/>
    <xf numFmtId="0" fontId="2" fillId="14" borderId="0" applyNumberFormat="0" applyBorder="0" applyAlignment="0" applyProtection="0"/>
    <xf numFmtId="233" fontId="93" fillId="28" borderId="0" applyNumberFormat="0" applyBorder="0" applyAlignment="0" applyProtection="0"/>
    <xf numFmtId="0" fontId="93" fillId="28" borderId="0" applyNumberFormat="0" applyBorder="0" applyAlignment="0" applyProtection="0"/>
    <xf numFmtId="233" fontId="2" fillId="14" borderId="0" applyNumberFormat="0" applyBorder="0" applyAlignment="0" applyProtection="0"/>
    <xf numFmtId="0" fontId="2" fillId="14" borderId="0" applyNumberFormat="0" applyBorder="0" applyAlignment="0" applyProtection="0"/>
    <xf numFmtId="233" fontId="2" fillId="16" borderId="0" applyNumberFormat="0" applyBorder="0" applyAlignment="0" applyProtection="0"/>
    <xf numFmtId="0" fontId="2" fillId="16" borderId="0" applyNumberFormat="0" applyBorder="0" applyAlignment="0" applyProtection="0"/>
    <xf numFmtId="233" fontId="93" fillId="29" borderId="0" applyNumberFormat="0" applyBorder="0" applyAlignment="0" applyProtection="0"/>
    <xf numFmtId="0" fontId="93" fillId="29" borderId="0" applyNumberFormat="0" applyBorder="0" applyAlignment="0" applyProtection="0"/>
    <xf numFmtId="233" fontId="2" fillId="16" borderId="0" applyNumberFormat="0" applyBorder="0" applyAlignment="0" applyProtection="0"/>
    <xf numFmtId="0" fontId="2" fillId="16" borderId="0" applyNumberFormat="0" applyBorder="0" applyAlignment="0" applyProtection="0"/>
    <xf numFmtId="233" fontId="2" fillId="18" borderId="0" applyNumberFormat="0" applyBorder="0" applyAlignment="0" applyProtection="0"/>
    <xf numFmtId="0" fontId="2" fillId="18" borderId="0" applyNumberFormat="0" applyBorder="0" applyAlignment="0" applyProtection="0"/>
    <xf numFmtId="233" fontId="93" fillId="27" borderId="0" applyNumberFormat="0" applyBorder="0" applyAlignment="0" applyProtection="0"/>
    <xf numFmtId="0" fontId="93" fillId="27" borderId="0" applyNumberFormat="0" applyBorder="0" applyAlignment="0" applyProtection="0"/>
    <xf numFmtId="233" fontId="2" fillId="18" borderId="0" applyNumberFormat="0" applyBorder="0" applyAlignment="0" applyProtection="0"/>
    <xf numFmtId="0" fontId="2" fillId="18" borderId="0" applyNumberFormat="0" applyBorder="0" applyAlignment="0" applyProtection="0"/>
    <xf numFmtId="233" fontId="2" fillId="20" borderId="0" applyNumberFormat="0" applyBorder="0" applyAlignment="0" applyProtection="0"/>
    <xf numFmtId="0" fontId="2" fillId="20" borderId="0" applyNumberFormat="0" applyBorder="0" applyAlignment="0" applyProtection="0"/>
    <xf numFmtId="233" fontId="93" fillId="30" borderId="0" applyNumberFormat="0" applyBorder="0" applyAlignment="0" applyProtection="0"/>
    <xf numFmtId="0" fontId="93" fillId="30" borderId="0" applyNumberFormat="0" applyBorder="0" applyAlignment="0" applyProtection="0"/>
    <xf numFmtId="233" fontId="2" fillId="20" borderId="0" applyNumberFormat="0" applyBorder="0" applyAlignment="0" applyProtection="0"/>
    <xf numFmtId="0" fontId="2" fillId="20" borderId="0" applyNumberFormat="0" applyBorder="0" applyAlignment="0" applyProtection="0"/>
    <xf numFmtId="233" fontId="2" fillId="22" borderId="0" applyNumberFormat="0" applyBorder="0" applyAlignment="0" applyProtection="0"/>
    <xf numFmtId="0" fontId="2" fillId="22" borderId="0" applyNumberFormat="0" applyBorder="0" applyAlignment="0" applyProtection="0"/>
    <xf numFmtId="233" fontId="93" fillId="28" borderId="0" applyNumberFormat="0" applyBorder="0" applyAlignment="0" applyProtection="0"/>
    <xf numFmtId="0" fontId="93" fillId="28" borderId="0" applyNumberFormat="0" applyBorder="0" applyAlignment="0" applyProtection="0"/>
    <xf numFmtId="233" fontId="2" fillId="22" borderId="0" applyNumberFormat="0" applyBorder="0" applyAlignment="0" applyProtection="0"/>
    <xf numFmtId="0" fontId="2" fillId="22" borderId="0" applyNumberFormat="0" applyBorder="0" applyAlignment="0" applyProtection="0"/>
    <xf numFmtId="233" fontId="2" fillId="13" borderId="0" applyNumberFormat="0" applyBorder="0" applyAlignment="0" applyProtection="0"/>
    <xf numFmtId="0" fontId="2" fillId="13" borderId="0" applyNumberFormat="0" applyBorder="0" applyAlignment="0" applyProtection="0"/>
    <xf numFmtId="233" fontId="93" fillId="8" borderId="0" applyNumberFormat="0" applyBorder="0" applyAlignment="0" applyProtection="0"/>
    <xf numFmtId="0" fontId="93" fillId="8" borderId="0" applyNumberFormat="0" applyBorder="0" applyAlignment="0" applyProtection="0"/>
    <xf numFmtId="233" fontId="2" fillId="13" borderId="0" applyNumberFormat="0" applyBorder="0" applyAlignment="0" applyProtection="0"/>
    <xf numFmtId="0" fontId="2" fillId="13" borderId="0" applyNumberFormat="0" applyBorder="0" applyAlignment="0" applyProtection="0"/>
    <xf numFmtId="233" fontId="2" fillId="15" borderId="0" applyNumberFormat="0" applyBorder="0" applyAlignment="0" applyProtection="0"/>
    <xf numFmtId="0" fontId="2" fillId="15" borderId="0" applyNumberFormat="0" applyBorder="0" applyAlignment="0" applyProtection="0"/>
    <xf numFmtId="233" fontId="93" fillId="31" borderId="0" applyNumberFormat="0" applyBorder="0" applyAlignment="0" applyProtection="0"/>
    <xf numFmtId="0" fontId="93" fillId="31" borderId="0" applyNumberFormat="0" applyBorder="0" applyAlignment="0" applyProtection="0"/>
    <xf numFmtId="233" fontId="2" fillId="15" borderId="0" applyNumberFormat="0" applyBorder="0" applyAlignment="0" applyProtection="0"/>
    <xf numFmtId="0" fontId="2" fillId="15" borderId="0" applyNumberFormat="0" applyBorder="0" applyAlignment="0" applyProtection="0"/>
    <xf numFmtId="233" fontId="2" fillId="17" borderId="0" applyNumberFormat="0" applyBorder="0" applyAlignment="0" applyProtection="0"/>
    <xf numFmtId="0" fontId="2" fillId="17" borderId="0" applyNumberFormat="0" applyBorder="0" applyAlignment="0" applyProtection="0"/>
    <xf numFmtId="233" fontId="93" fillId="32" borderId="0" applyNumberFormat="0" applyBorder="0" applyAlignment="0" applyProtection="0"/>
    <xf numFmtId="0" fontId="93" fillId="32" borderId="0" applyNumberFormat="0" applyBorder="0" applyAlignment="0" applyProtection="0"/>
    <xf numFmtId="233" fontId="2" fillId="17" borderId="0" applyNumberFormat="0" applyBorder="0" applyAlignment="0" applyProtection="0"/>
    <xf numFmtId="0" fontId="2" fillId="17" borderId="0" applyNumberFormat="0" applyBorder="0" applyAlignment="0" applyProtection="0"/>
    <xf numFmtId="233" fontId="2" fillId="19" borderId="0" applyNumberFormat="0" applyBorder="0" applyAlignment="0" applyProtection="0"/>
    <xf numFmtId="0" fontId="2" fillId="19" borderId="0" applyNumberFormat="0" applyBorder="0" applyAlignment="0" applyProtection="0"/>
    <xf numFmtId="233" fontId="93" fillId="8" borderId="0" applyNumberFormat="0" applyBorder="0" applyAlignment="0" applyProtection="0"/>
    <xf numFmtId="0" fontId="93" fillId="8" borderId="0" applyNumberFormat="0" applyBorder="0" applyAlignment="0" applyProtection="0"/>
    <xf numFmtId="233" fontId="2" fillId="19" borderId="0" applyNumberFormat="0" applyBorder="0" applyAlignment="0" applyProtection="0"/>
    <xf numFmtId="0" fontId="2" fillId="19" borderId="0" applyNumberFormat="0" applyBorder="0" applyAlignment="0" applyProtection="0"/>
    <xf numFmtId="233" fontId="2" fillId="21" borderId="0" applyNumberFormat="0" applyBorder="0" applyAlignment="0" applyProtection="0"/>
    <xf numFmtId="0" fontId="2" fillId="21" borderId="0" applyNumberFormat="0" applyBorder="0" applyAlignment="0" applyProtection="0"/>
    <xf numFmtId="233" fontId="93" fillId="33" borderId="0" applyNumberFormat="0" applyBorder="0" applyAlignment="0" applyProtection="0"/>
    <xf numFmtId="0" fontId="93" fillId="33" borderId="0" applyNumberFormat="0" applyBorder="0" applyAlignment="0" applyProtection="0"/>
    <xf numFmtId="233" fontId="2" fillId="21" borderId="0" applyNumberFormat="0" applyBorder="0" applyAlignment="0" applyProtection="0"/>
    <xf numFmtId="0" fontId="2" fillId="21" borderId="0" applyNumberFormat="0" applyBorder="0" applyAlignment="0" applyProtection="0"/>
    <xf numFmtId="233" fontId="2" fillId="23" borderId="0" applyNumberFormat="0" applyBorder="0" applyAlignment="0" applyProtection="0"/>
    <xf numFmtId="0" fontId="2" fillId="23" borderId="0" applyNumberFormat="0" applyBorder="0" applyAlignment="0" applyProtection="0"/>
    <xf numFmtId="233" fontId="93" fillId="28" borderId="0" applyNumberFormat="0" applyBorder="0" applyAlignment="0" applyProtection="0"/>
    <xf numFmtId="0" fontId="93" fillId="28" borderId="0" applyNumberFormat="0" applyBorder="0" applyAlignment="0" applyProtection="0"/>
    <xf numFmtId="233" fontId="2" fillId="23" borderId="0" applyNumberFormat="0" applyBorder="0" applyAlignment="0" applyProtection="0"/>
    <xf numFmtId="0" fontId="2" fillId="23" borderId="0" applyNumberFormat="0" applyBorder="0" applyAlignment="0" applyProtection="0"/>
    <xf numFmtId="233" fontId="94" fillId="34" borderId="0" applyNumberFormat="0" applyBorder="0" applyAlignment="0" applyProtection="0"/>
    <xf numFmtId="0" fontId="94" fillId="34" borderId="0" applyNumberFormat="0" applyBorder="0" applyAlignment="0" applyProtection="0"/>
    <xf numFmtId="233" fontId="94" fillId="31" borderId="0" applyNumberFormat="0" applyBorder="0" applyAlignment="0" applyProtection="0"/>
    <xf numFmtId="0" fontId="94" fillId="31" borderId="0" applyNumberFormat="0" applyBorder="0" applyAlignment="0" applyProtection="0"/>
    <xf numFmtId="233" fontId="94" fillId="32" borderId="0" applyNumberFormat="0" applyBorder="0" applyAlignment="0" applyProtection="0"/>
    <xf numFmtId="0" fontId="94" fillId="32" borderId="0" applyNumberFormat="0" applyBorder="0" applyAlignment="0" applyProtection="0"/>
    <xf numFmtId="233" fontId="94" fillId="8" borderId="0" applyNumberFormat="0" applyBorder="0" applyAlignment="0" applyProtection="0"/>
    <xf numFmtId="0" fontId="94" fillId="8" borderId="0" applyNumberFormat="0" applyBorder="0" applyAlignment="0" applyProtection="0"/>
    <xf numFmtId="233" fontId="94" fillId="34" borderId="0" applyNumberFormat="0" applyBorder="0" applyAlignment="0" applyProtection="0"/>
    <xf numFmtId="0" fontId="94" fillId="34" borderId="0" applyNumberFormat="0" applyBorder="0" applyAlignment="0" applyProtection="0"/>
    <xf numFmtId="233" fontId="94" fillId="28" borderId="0" applyNumberFormat="0" applyBorder="0" applyAlignment="0" applyProtection="0"/>
    <xf numFmtId="0" fontId="94" fillId="28" borderId="0" applyNumberFormat="0" applyBorder="0" applyAlignment="0" applyProtection="0"/>
    <xf numFmtId="233" fontId="94" fillId="34" borderId="0" applyNumberFormat="0" applyBorder="0" applyAlignment="0" applyProtection="0"/>
    <xf numFmtId="0" fontId="94" fillId="34" borderId="0" applyNumberFormat="0" applyBorder="0" applyAlignment="0" applyProtection="0"/>
    <xf numFmtId="233" fontId="94" fillId="35" borderId="0" applyNumberFormat="0" applyBorder="0" applyAlignment="0" applyProtection="0"/>
    <xf numFmtId="0" fontId="94" fillId="35" borderId="0" applyNumberFormat="0" applyBorder="0" applyAlignment="0" applyProtection="0"/>
    <xf numFmtId="233" fontId="94" fillId="36" borderId="0" applyNumberFormat="0" applyBorder="0" applyAlignment="0" applyProtection="0"/>
    <xf numFmtId="0" fontId="94" fillId="36" borderId="0" applyNumberFormat="0" applyBorder="0" applyAlignment="0" applyProtection="0"/>
    <xf numFmtId="233" fontId="94" fillId="37" borderId="0" applyNumberFormat="0" applyBorder="0" applyAlignment="0" applyProtection="0"/>
    <xf numFmtId="0" fontId="94" fillId="37" borderId="0" applyNumberFormat="0" applyBorder="0" applyAlignment="0" applyProtection="0"/>
    <xf numFmtId="233" fontId="94" fillId="34" borderId="0" applyNumberFormat="0" applyBorder="0" applyAlignment="0" applyProtection="0"/>
    <xf numFmtId="0" fontId="94" fillId="34" borderId="0" applyNumberFormat="0" applyBorder="0" applyAlignment="0" applyProtection="0"/>
    <xf numFmtId="233" fontId="94" fillId="38" borderId="0" applyNumberFormat="0" applyBorder="0" applyAlignment="0" applyProtection="0"/>
    <xf numFmtId="0" fontId="94" fillId="38" borderId="0" applyNumberFormat="0" applyBorder="0" applyAlignment="0" applyProtection="0"/>
    <xf numFmtId="233" fontId="15" fillId="0" borderId="0" applyNumberFormat="0" applyFill="0" applyBorder="0" applyAlignment="0">
      <protection locked="0"/>
    </xf>
    <xf numFmtId="0" fontId="15" fillId="0" borderId="0" applyNumberFormat="0" applyFill="0" applyBorder="0" applyAlignment="0">
      <protection locked="0"/>
    </xf>
    <xf numFmtId="233" fontId="96" fillId="39" borderId="0" applyNumberFormat="0" applyBorder="0" applyAlignment="0" applyProtection="0"/>
    <xf numFmtId="0" fontId="96" fillId="39" borderId="0" applyNumberFormat="0" applyBorder="0" applyAlignment="0" applyProtection="0"/>
    <xf numFmtId="233" fontId="97" fillId="0" borderId="0" applyNumberFormat="0" applyFill="0" applyBorder="0" applyAlignment="0" applyProtection="0"/>
    <xf numFmtId="0" fontId="97" fillId="0" borderId="0" applyNumberFormat="0" applyFill="0" applyBorder="0" applyAlignment="0" applyProtection="0"/>
    <xf numFmtId="233" fontId="69" fillId="0" borderId="84" applyNumberFormat="0" applyFill="0" applyAlignment="0" applyProtection="0"/>
    <xf numFmtId="0" fontId="69" fillId="0" borderId="84" applyNumberFormat="0" applyFill="0" applyAlignment="0" applyProtection="0"/>
    <xf numFmtId="233" fontId="90" fillId="0" borderId="0"/>
    <xf numFmtId="0" fontId="90" fillId="0" borderId="0"/>
    <xf numFmtId="233" fontId="98" fillId="0" borderId="0"/>
    <xf numFmtId="0" fontId="98" fillId="0" borderId="0"/>
    <xf numFmtId="233" fontId="98" fillId="0" borderId="0"/>
    <xf numFmtId="0" fontId="98" fillId="0" borderId="0"/>
    <xf numFmtId="233" fontId="98" fillId="0" borderId="0"/>
    <xf numFmtId="0" fontId="98" fillId="0" borderId="0"/>
    <xf numFmtId="233" fontId="98" fillId="0" borderId="0"/>
    <xf numFmtId="0" fontId="98" fillId="0" borderId="0"/>
    <xf numFmtId="233" fontId="98" fillId="0" borderId="0"/>
    <xf numFmtId="0" fontId="98" fillId="0" borderId="0"/>
    <xf numFmtId="233" fontId="98" fillId="0" borderId="0"/>
    <xf numFmtId="233" fontId="98" fillId="0" borderId="0"/>
    <xf numFmtId="233" fontId="98" fillId="0" borderId="0"/>
    <xf numFmtId="0" fontId="98" fillId="0" borderId="0"/>
    <xf numFmtId="233" fontId="98" fillId="0" borderId="0"/>
    <xf numFmtId="0" fontId="98" fillId="0" borderId="0"/>
    <xf numFmtId="233" fontId="98" fillId="0" borderId="0"/>
    <xf numFmtId="0" fontId="98" fillId="0" borderId="0"/>
    <xf numFmtId="233" fontId="98" fillId="0" borderId="0"/>
    <xf numFmtId="0" fontId="98" fillId="0" borderId="0"/>
    <xf numFmtId="233" fontId="98" fillId="0" borderId="0"/>
    <xf numFmtId="0" fontId="98" fillId="0" borderId="0"/>
    <xf numFmtId="233" fontId="98" fillId="0" borderId="0"/>
    <xf numFmtId="0" fontId="98" fillId="0" borderId="0"/>
    <xf numFmtId="233" fontId="98" fillId="0" borderId="0"/>
    <xf numFmtId="0" fontId="98" fillId="0" borderId="0"/>
    <xf numFmtId="233" fontId="98" fillId="0" borderId="0"/>
    <xf numFmtId="0" fontId="98" fillId="0" borderId="0"/>
    <xf numFmtId="233" fontId="98" fillId="0" borderId="0"/>
    <xf numFmtId="0" fontId="98" fillId="0" borderId="0"/>
    <xf numFmtId="233" fontId="98" fillId="0" borderId="0"/>
    <xf numFmtId="0" fontId="98" fillId="0" borderId="0"/>
    <xf numFmtId="233" fontId="74" fillId="0" borderId="0" applyFill="0" applyBorder="0" applyAlignment="0"/>
    <xf numFmtId="0" fontId="74" fillId="0" borderId="0" applyFill="0" applyBorder="0" applyAlignment="0"/>
    <xf numFmtId="233" fontId="8" fillId="0" borderId="0">
      <alignment vertical="center"/>
    </xf>
    <xf numFmtId="0" fontId="8" fillId="0" borderId="0">
      <alignment vertical="center"/>
    </xf>
    <xf numFmtId="233" fontId="100" fillId="27" borderId="139" applyNumberFormat="0" applyAlignment="0" applyProtection="0"/>
    <xf numFmtId="0" fontId="100" fillId="27" borderId="139" applyNumberFormat="0" applyAlignment="0" applyProtection="0"/>
    <xf numFmtId="233" fontId="100" fillId="27" borderId="139" applyNumberFormat="0" applyAlignment="0" applyProtection="0"/>
    <xf numFmtId="0" fontId="100" fillId="27" borderId="139" applyNumberFormat="0" applyAlignment="0" applyProtection="0"/>
    <xf numFmtId="233" fontId="100" fillId="27" borderId="139" applyNumberFormat="0" applyAlignment="0" applyProtection="0"/>
    <xf numFmtId="0" fontId="100" fillId="27" borderId="139" applyNumberFormat="0" applyAlignment="0" applyProtection="0"/>
    <xf numFmtId="233" fontId="100" fillId="27" borderId="139" applyNumberFormat="0" applyAlignment="0" applyProtection="0"/>
    <xf numFmtId="0" fontId="100" fillId="27" borderId="139" applyNumberFormat="0" applyAlignment="0" applyProtection="0"/>
    <xf numFmtId="233" fontId="100" fillId="27" borderId="139" applyNumberFormat="0" applyAlignment="0" applyProtection="0"/>
    <xf numFmtId="0" fontId="100" fillId="27" borderId="139" applyNumberFormat="0" applyAlignment="0" applyProtection="0"/>
    <xf numFmtId="233" fontId="100" fillId="27" borderId="139" applyNumberFormat="0" applyAlignment="0" applyProtection="0"/>
    <xf numFmtId="0" fontId="100" fillId="27" borderId="139" applyNumberFormat="0" applyAlignment="0" applyProtection="0"/>
    <xf numFmtId="233" fontId="100" fillId="27" borderId="139" applyNumberFormat="0" applyAlignment="0" applyProtection="0"/>
    <xf numFmtId="0" fontId="100" fillId="27" borderId="139" applyNumberFormat="0" applyAlignment="0" applyProtection="0"/>
    <xf numFmtId="233" fontId="100" fillId="27" borderId="139" applyNumberFormat="0" applyAlignment="0" applyProtection="0"/>
    <xf numFmtId="0" fontId="100" fillId="27" borderId="139" applyNumberFormat="0" applyAlignment="0" applyProtection="0"/>
    <xf numFmtId="233" fontId="100" fillId="27" borderId="139" applyNumberFormat="0" applyAlignment="0" applyProtection="0"/>
    <xf numFmtId="0" fontId="100" fillId="27" borderId="139" applyNumberFormat="0" applyAlignment="0" applyProtection="0"/>
    <xf numFmtId="233" fontId="100" fillId="27" borderId="139" applyNumberFormat="0" applyAlignment="0" applyProtection="0"/>
    <xf numFmtId="0" fontId="100" fillId="27" borderId="139" applyNumberFormat="0" applyAlignment="0" applyProtection="0"/>
    <xf numFmtId="233" fontId="101" fillId="0" borderId="0">
      <alignment horizontal="centerContinuous" vertical="center" wrapText="1"/>
    </xf>
    <xf numFmtId="0" fontId="101" fillId="0" borderId="0">
      <alignment horizontal="centerContinuous" vertical="center" wrapText="1"/>
    </xf>
    <xf numFmtId="233" fontId="102" fillId="40" borderId="140" applyNumberFormat="0" applyAlignment="0" applyProtection="0"/>
    <xf numFmtId="0" fontId="102" fillId="40" borderId="140" applyNumberFormat="0" applyAlignment="0" applyProtection="0"/>
    <xf numFmtId="233" fontId="103" fillId="0" borderId="0" applyFont="0" applyFill="0" applyBorder="0" applyAlignment="0" applyProtection="0">
      <alignment horizontal="right"/>
    </xf>
    <xf numFmtId="0" fontId="103" fillId="0" borderId="0" applyFont="0" applyFill="0" applyBorder="0" applyAlignment="0" applyProtection="0">
      <alignment horizontal="right"/>
    </xf>
    <xf numFmtId="233" fontId="108" fillId="0" borderId="0">
      <protection locked="0"/>
    </xf>
    <xf numFmtId="0" fontId="108" fillId="0" borderId="0">
      <protection locked="0"/>
    </xf>
    <xf numFmtId="233" fontId="109" fillId="0" borderId="0" applyNumberFormat="0" applyAlignment="0">
      <alignment horizontal="left"/>
    </xf>
    <xf numFmtId="0" fontId="109" fillId="0" borderId="0" applyNumberFormat="0" applyAlignment="0">
      <alignment horizontal="left"/>
    </xf>
    <xf numFmtId="223" fontId="111" fillId="24" borderId="87" applyFont="0" applyFill="0" applyBorder="0" applyAlignment="0" applyProtection="0"/>
    <xf numFmtId="223" fontId="111" fillId="24" borderId="87" applyFont="0" applyFill="0" applyBorder="0" applyAlignment="0" applyProtection="0"/>
    <xf numFmtId="223" fontId="111" fillId="24" borderId="87" applyFont="0" applyFill="0" applyBorder="0" applyAlignment="0" applyProtection="0"/>
    <xf numFmtId="223" fontId="111" fillId="24" borderId="87" applyFont="0" applyFill="0" applyBorder="0" applyAlignment="0" applyProtection="0"/>
    <xf numFmtId="233" fontId="103" fillId="0" borderId="0" applyFont="0" applyFill="0" applyBorder="0" applyAlignment="0" applyProtection="0">
      <alignment horizontal="right"/>
    </xf>
    <xf numFmtId="0" fontId="103" fillId="0" borderId="0" applyFont="0" applyFill="0" applyBorder="0" applyAlignment="0" applyProtection="0">
      <alignment horizontal="right"/>
    </xf>
    <xf numFmtId="233" fontId="8" fillId="0" borderId="0" applyFont="0" applyFill="0" applyBorder="0" applyAlignment="0" applyProtection="0"/>
    <xf numFmtId="0" fontId="8" fillId="0" borderId="0" applyFont="0" applyFill="0" applyBorder="0" applyAlignment="0" applyProtection="0"/>
    <xf numFmtId="233" fontId="103" fillId="0" borderId="0" applyFont="0" applyFill="0" applyBorder="0" applyAlignment="0" applyProtection="0"/>
    <xf numFmtId="0" fontId="103" fillId="0" borderId="0" applyFont="0" applyFill="0" applyBorder="0" applyAlignment="0" applyProtection="0"/>
    <xf numFmtId="233" fontId="103" fillId="0" borderId="141" applyNumberFormat="0" applyFont="0" applyFill="0" applyAlignment="0" applyProtection="0"/>
    <xf numFmtId="0" fontId="103" fillId="0" borderId="141" applyNumberFormat="0" applyFont="0" applyFill="0" applyAlignment="0" applyProtection="0"/>
    <xf numFmtId="233" fontId="113" fillId="0" borderId="0" applyNumberFormat="0" applyAlignment="0">
      <alignment horizontal="left"/>
    </xf>
    <xf numFmtId="0" fontId="113" fillId="0" borderId="0" applyNumberFormat="0" applyAlignment="0">
      <alignment horizontal="left"/>
    </xf>
    <xf numFmtId="233" fontId="89" fillId="0" borderId="0" applyNumberFormat="0" applyFill="0" applyBorder="0" applyAlignment="0" applyProtection="0"/>
    <xf numFmtId="0" fontId="89" fillId="0" borderId="0" applyNumberFormat="0" applyFill="0" applyBorder="0" applyAlignment="0" applyProtection="0"/>
    <xf numFmtId="233" fontId="114" fillId="0" borderId="0" applyNumberFormat="0" applyFill="0" applyBorder="0" applyAlignment="0" applyProtection="0"/>
    <xf numFmtId="0" fontId="114" fillId="0" borderId="0" applyNumberFormat="0" applyFill="0" applyBorder="0" applyAlignment="0" applyProtection="0"/>
    <xf numFmtId="233" fontId="108" fillId="0" borderId="0">
      <protection locked="0"/>
    </xf>
    <xf numFmtId="0" fontId="108" fillId="0" borderId="0">
      <protection locked="0"/>
    </xf>
    <xf numFmtId="233" fontId="108" fillId="0" borderId="0">
      <protection locked="0"/>
    </xf>
    <xf numFmtId="233" fontId="108" fillId="0" borderId="0">
      <protection locked="0"/>
    </xf>
    <xf numFmtId="233" fontId="115" fillId="0" borderId="0"/>
    <xf numFmtId="0" fontId="115" fillId="0" borderId="0"/>
    <xf numFmtId="233" fontId="116" fillId="0" borderId="0" applyFill="0" applyBorder="0" applyProtection="0">
      <alignment horizontal="left"/>
    </xf>
    <xf numFmtId="0" fontId="116" fillId="0" borderId="0" applyFill="0" applyBorder="0" applyProtection="0">
      <alignment horizontal="left"/>
    </xf>
    <xf numFmtId="233" fontId="118" fillId="42" borderId="0" applyNumberFormat="0" applyBorder="0" applyAlignment="0" applyProtection="0"/>
    <xf numFmtId="0" fontId="118" fillId="42" borderId="0" applyNumberFormat="0" applyBorder="0" applyAlignment="0" applyProtection="0"/>
    <xf numFmtId="233" fontId="103" fillId="0" borderId="0" applyFont="0" applyFill="0" applyBorder="0" applyAlignment="0" applyProtection="0">
      <alignment horizontal="right"/>
    </xf>
    <xf numFmtId="0" fontId="103" fillId="0" borderId="0" applyFont="0" applyFill="0" applyBorder="0" applyAlignment="0" applyProtection="0">
      <alignment horizontal="right"/>
    </xf>
    <xf numFmtId="233" fontId="119" fillId="0" borderId="0" applyProtection="0">
      <alignment horizontal="right"/>
    </xf>
    <xf numFmtId="0" fontId="119" fillId="0" borderId="0" applyProtection="0">
      <alignment horizontal="right"/>
    </xf>
    <xf numFmtId="233" fontId="18" fillId="0" borderId="142" applyNumberFormat="0" applyAlignment="0" applyProtection="0">
      <alignment horizontal="left" vertical="center"/>
    </xf>
    <xf numFmtId="0" fontId="18" fillId="0" borderId="142" applyNumberFormat="0" applyAlignment="0" applyProtection="0">
      <alignment horizontal="left" vertical="center"/>
    </xf>
    <xf numFmtId="233" fontId="18" fillId="0" borderId="116">
      <alignment horizontal="left" vertical="center"/>
    </xf>
    <xf numFmtId="0" fontId="18" fillId="0" borderId="116">
      <alignment horizontal="left" vertical="center"/>
    </xf>
    <xf numFmtId="233" fontId="18" fillId="0" borderId="116">
      <alignment horizontal="left" vertical="center"/>
    </xf>
    <xf numFmtId="0" fontId="18" fillId="0" borderId="116">
      <alignment horizontal="left" vertical="center"/>
    </xf>
    <xf numFmtId="233" fontId="18" fillId="0" borderId="116">
      <alignment horizontal="left" vertical="center"/>
    </xf>
    <xf numFmtId="0" fontId="18" fillId="0" borderId="116">
      <alignment horizontal="left" vertical="center"/>
    </xf>
    <xf numFmtId="233" fontId="18" fillId="0" borderId="116">
      <alignment horizontal="left" vertical="center"/>
    </xf>
    <xf numFmtId="0" fontId="18" fillId="0" borderId="116">
      <alignment horizontal="left" vertical="center"/>
    </xf>
    <xf numFmtId="233" fontId="84" fillId="0" borderId="132" applyNumberFormat="0" applyFill="0" applyAlignment="0" applyProtection="0"/>
    <xf numFmtId="0" fontId="84" fillId="0" borderId="132" applyNumberFormat="0" applyFill="0" applyAlignment="0" applyProtection="0"/>
    <xf numFmtId="233" fontId="120" fillId="0" borderId="143" applyNumberFormat="0" applyFill="0" applyAlignment="0" applyProtection="0"/>
    <xf numFmtId="0" fontId="120" fillId="0" borderId="143" applyNumberFormat="0" applyFill="0" applyAlignment="0" applyProtection="0"/>
    <xf numFmtId="233" fontId="85" fillId="0" borderId="133" applyNumberFormat="0" applyFill="0" applyAlignment="0" applyProtection="0"/>
    <xf numFmtId="0" fontId="85" fillId="0" borderId="133" applyNumberFormat="0" applyFill="0" applyAlignment="0" applyProtection="0"/>
    <xf numFmtId="233" fontId="121" fillId="0" borderId="144" applyNumberFormat="0" applyFill="0" applyAlignment="0" applyProtection="0"/>
    <xf numFmtId="0" fontId="121" fillId="0" borderId="144" applyNumberFormat="0" applyFill="0" applyAlignment="0" applyProtection="0"/>
    <xf numFmtId="233" fontId="86" fillId="0" borderId="134" applyNumberFormat="0" applyFill="0" applyAlignment="0" applyProtection="0"/>
    <xf numFmtId="0" fontId="86" fillId="0" borderId="134" applyNumberFormat="0" applyFill="0" applyAlignment="0" applyProtection="0"/>
    <xf numFmtId="233" fontId="122" fillId="0" borderId="145" applyNumberFormat="0" applyFill="0" applyAlignment="0" applyProtection="0"/>
    <xf numFmtId="0" fontId="122" fillId="0" borderId="145" applyNumberFormat="0" applyFill="0" applyAlignment="0" applyProtection="0"/>
    <xf numFmtId="233" fontId="86" fillId="0" borderId="0" applyNumberFormat="0" applyFill="0" applyBorder="0" applyAlignment="0" applyProtection="0"/>
    <xf numFmtId="0" fontId="86" fillId="0" borderId="0" applyNumberFormat="0" applyFill="0" applyBorder="0" applyAlignment="0" applyProtection="0"/>
    <xf numFmtId="233" fontId="122" fillId="0" borderId="0" applyNumberFormat="0" applyFill="0" applyBorder="0" applyAlignment="0" applyProtection="0"/>
    <xf numFmtId="0" fontId="122" fillId="0" borderId="0" applyNumberFormat="0" applyFill="0" applyBorder="0" applyAlignment="0" applyProtection="0"/>
    <xf numFmtId="233" fontId="52" fillId="0" borderId="0">
      <protection locked="0"/>
    </xf>
    <xf numFmtId="0" fontId="52" fillId="0" borderId="0">
      <protection locked="0"/>
    </xf>
    <xf numFmtId="233" fontId="52" fillId="0" borderId="0">
      <protection locked="0"/>
    </xf>
    <xf numFmtId="0" fontId="52" fillId="0" borderId="0">
      <protection locked="0"/>
    </xf>
    <xf numFmtId="233" fontId="15" fillId="0" borderId="146" applyNumberFormat="0" applyFill="0" applyAlignment="0" applyProtection="0"/>
    <xf numFmtId="0" fontId="15" fillId="0" borderId="146" applyNumberFormat="0" applyFill="0" applyAlignment="0" applyProtection="0"/>
    <xf numFmtId="233" fontId="124" fillId="0" borderId="0">
      <alignment wrapText="1"/>
    </xf>
    <xf numFmtId="0" fontId="124" fillId="0" borderId="0">
      <alignment wrapText="1"/>
    </xf>
    <xf numFmtId="10" fontId="45" fillId="43" borderId="87" applyNumberFormat="0" applyBorder="0" applyAlignment="0" applyProtection="0"/>
    <xf numFmtId="10" fontId="45" fillId="43" borderId="87" applyNumberFormat="0" applyBorder="0" applyAlignment="0" applyProtection="0"/>
    <xf numFmtId="10" fontId="45" fillId="43" borderId="87" applyNumberFormat="0" applyBorder="0" applyAlignment="0" applyProtection="0"/>
    <xf numFmtId="10" fontId="45" fillId="43" borderId="87" applyNumberFormat="0" applyBorder="0" applyAlignment="0" applyProtection="0"/>
    <xf numFmtId="233" fontId="125" fillId="28" borderId="139" applyNumberFormat="0" applyAlignment="0" applyProtection="0"/>
    <xf numFmtId="0" fontId="125" fillId="28" borderId="139" applyNumberFormat="0" applyAlignment="0" applyProtection="0"/>
    <xf numFmtId="233" fontId="125" fillId="28" borderId="139" applyNumberFormat="0" applyAlignment="0" applyProtection="0"/>
    <xf numFmtId="0" fontId="125" fillId="28" borderId="139" applyNumberFormat="0" applyAlignment="0" applyProtection="0"/>
    <xf numFmtId="233" fontId="125" fillId="28" borderId="139" applyNumberFormat="0" applyAlignment="0" applyProtection="0"/>
    <xf numFmtId="0" fontId="125" fillId="28" borderId="139" applyNumberFormat="0" applyAlignment="0" applyProtection="0"/>
    <xf numFmtId="233" fontId="125" fillId="28" borderId="139" applyNumberFormat="0" applyAlignment="0" applyProtection="0"/>
    <xf numFmtId="0" fontId="125" fillId="28" borderId="139" applyNumberFormat="0" applyAlignment="0" applyProtection="0"/>
    <xf numFmtId="233" fontId="125" fillId="28" borderId="139" applyNumberFormat="0" applyAlignment="0" applyProtection="0"/>
    <xf numFmtId="0" fontId="125" fillId="28" borderId="139" applyNumberFormat="0" applyAlignment="0" applyProtection="0"/>
    <xf numFmtId="233" fontId="125" fillId="28" borderId="139" applyNumberFormat="0" applyAlignment="0" applyProtection="0"/>
    <xf numFmtId="0" fontId="125" fillId="28" borderId="139" applyNumberFormat="0" applyAlignment="0" applyProtection="0"/>
    <xf numFmtId="233" fontId="125" fillId="28" borderId="139" applyNumberFormat="0" applyAlignment="0" applyProtection="0"/>
    <xf numFmtId="0" fontId="125" fillId="28" borderId="139" applyNumberFormat="0" applyAlignment="0" applyProtection="0"/>
    <xf numFmtId="233" fontId="125" fillId="28" borderId="139" applyNumberFormat="0" applyAlignment="0" applyProtection="0"/>
    <xf numFmtId="0" fontId="125" fillId="28" borderId="139" applyNumberFormat="0" applyAlignment="0" applyProtection="0"/>
    <xf numFmtId="233" fontId="125" fillId="28" borderId="139" applyNumberFormat="0" applyAlignment="0" applyProtection="0"/>
    <xf numFmtId="0" fontId="125" fillId="28" borderId="139" applyNumberFormat="0" applyAlignment="0" applyProtection="0"/>
    <xf numFmtId="233" fontId="125" fillId="28" borderId="139" applyNumberFormat="0" applyAlignment="0" applyProtection="0"/>
    <xf numFmtId="0" fontId="125" fillId="28" borderId="139" applyNumberFormat="0" applyAlignment="0" applyProtection="0"/>
    <xf numFmtId="233" fontId="15" fillId="0" borderId="0" applyNumberFormat="0" applyFill="0" applyBorder="0" applyAlignment="0">
      <protection locked="0"/>
    </xf>
    <xf numFmtId="0" fontId="15" fillId="0" borderId="0" applyNumberFormat="0" applyFill="0" applyBorder="0" applyAlignment="0">
      <protection locked="0"/>
    </xf>
    <xf numFmtId="233" fontId="87" fillId="0" borderId="135" applyNumberFormat="0" applyFill="0" applyAlignment="0" applyProtection="0"/>
    <xf numFmtId="0" fontId="87" fillId="0" borderId="135" applyNumberFormat="0" applyFill="0" applyAlignment="0" applyProtection="0"/>
    <xf numFmtId="233" fontId="126" fillId="0" borderId="147" applyNumberFormat="0" applyFill="0" applyAlignment="0" applyProtection="0"/>
    <xf numFmtId="0" fontId="126" fillId="0" borderId="147" applyNumberFormat="0" applyFill="0" applyAlignment="0" applyProtection="0"/>
    <xf numFmtId="233" fontId="128" fillId="0" borderId="72"/>
    <xf numFmtId="0" fontId="128" fillId="0" borderId="72"/>
    <xf numFmtId="233" fontId="129" fillId="32" borderId="0" applyNumberFormat="0" applyBorder="0" applyAlignment="0" applyProtection="0"/>
    <xf numFmtId="0" fontId="129" fillId="32" borderId="0" applyNumberFormat="0" applyBorder="0" applyAlignment="0" applyProtection="0"/>
    <xf numFmtId="233" fontId="8" fillId="0" borderId="0"/>
    <xf numFmtId="0" fontId="8" fillId="0" borderId="0"/>
    <xf numFmtId="233" fontId="106" fillId="0" borderId="0"/>
    <xf numFmtId="0" fontId="106" fillId="0" borderId="0"/>
    <xf numFmtId="233" fontId="55" fillId="0" borderId="0"/>
    <xf numFmtId="0" fontId="55" fillId="0" borderId="0"/>
    <xf numFmtId="233" fontId="106" fillId="0" borderId="0"/>
    <xf numFmtId="0" fontId="106" fillId="0" borderId="0"/>
    <xf numFmtId="233" fontId="106" fillId="0" borderId="0"/>
    <xf numFmtId="0" fontId="106" fillId="0" borderId="0"/>
    <xf numFmtId="233" fontId="107" fillId="0" borderId="0"/>
    <xf numFmtId="0" fontId="107" fillId="0" borderId="0"/>
    <xf numFmtId="233" fontId="8" fillId="0" borderId="0"/>
    <xf numFmtId="0" fontId="8" fillId="0" borderId="0"/>
    <xf numFmtId="233" fontId="104" fillId="0" borderId="0"/>
    <xf numFmtId="0" fontId="104" fillId="0" borderId="0"/>
    <xf numFmtId="233" fontId="131" fillId="0" borderId="0"/>
    <xf numFmtId="0" fontId="131" fillId="0" borderId="0"/>
    <xf numFmtId="233" fontId="8" fillId="0" borderId="0"/>
    <xf numFmtId="0" fontId="8" fillId="0" borderId="0"/>
    <xf numFmtId="233" fontId="131" fillId="0" borderId="0"/>
    <xf numFmtId="0" fontId="131" fillId="0" borderId="0"/>
    <xf numFmtId="233" fontId="106" fillId="0" borderId="0"/>
    <xf numFmtId="0" fontId="106" fillId="0" borderId="0"/>
    <xf numFmtId="233" fontId="8" fillId="0" borderId="0"/>
    <xf numFmtId="0" fontId="8" fillId="0" borderId="0"/>
    <xf numFmtId="233" fontId="131" fillId="0" borderId="0"/>
    <xf numFmtId="0" fontId="131" fillId="0" borderId="0"/>
    <xf numFmtId="233" fontId="104" fillId="0" borderId="0"/>
    <xf numFmtId="0" fontId="104" fillId="0" borderId="0"/>
    <xf numFmtId="233" fontId="131" fillId="0" borderId="0"/>
    <xf numFmtId="0" fontId="131" fillId="0" borderId="0"/>
    <xf numFmtId="233" fontId="8" fillId="0" borderId="0"/>
    <xf numFmtId="0" fontId="8" fillId="0" borderId="0"/>
    <xf numFmtId="233" fontId="131" fillId="0" borderId="0"/>
    <xf numFmtId="0" fontId="131" fillId="0" borderId="0"/>
    <xf numFmtId="233" fontId="8" fillId="0" borderId="0"/>
    <xf numFmtId="0" fontId="8" fillId="0" borderId="0"/>
    <xf numFmtId="233" fontId="8" fillId="0" borderId="0"/>
    <xf numFmtId="0" fontId="8" fillId="0" borderId="0"/>
    <xf numFmtId="233" fontId="2" fillId="0" borderId="0"/>
    <xf numFmtId="0" fontId="2" fillId="0" borderId="0"/>
    <xf numFmtId="233" fontId="131" fillId="0" borderId="0"/>
    <xf numFmtId="0" fontId="131" fillId="0" borderId="0"/>
    <xf numFmtId="0" fontId="8" fillId="0" borderId="0"/>
    <xf numFmtId="233" fontId="8" fillId="0" borderId="0"/>
    <xf numFmtId="233" fontId="104" fillId="0" borderId="0"/>
    <xf numFmtId="0" fontId="104" fillId="0" borderId="0"/>
    <xf numFmtId="233" fontId="25" fillId="0" borderId="0"/>
    <xf numFmtId="0" fontId="25" fillId="0" borderId="0"/>
    <xf numFmtId="0" fontId="8" fillId="0" borderId="0"/>
    <xf numFmtId="0" fontId="2" fillId="0" borderId="0"/>
    <xf numFmtId="0" fontId="8" fillId="0" borderId="0"/>
    <xf numFmtId="233" fontId="2" fillId="0" borderId="0"/>
    <xf numFmtId="233" fontId="104" fillId="0" borderId="0"/>
    <xf numFmtId="0" fontId="104" fillId="0" borderId="0"/>
    <xf numFmtId="233" fontId="104" fillId="0" borderId="0"/>
    <xf numFmtId="0" fontId="104" fillId="0" borderId="0"/>
    <xf numFmtId="233" fontId="104" fillId="0" borderId="0"/>
    <xf numFmtId="0" fontId="104" fillId="0" borderId="0"/>
    <xf numFmtId="233" fontId="104" fillId="0" borderId="0"/>
    <xf numFmtId="0" fontId="104" fillId="0" borderId="0"/>
    <xf numFmtId="233" fontId="104" fillId="0" borderId="0"/>
    <xf numFmtId="0" fontId="104" fillId="0" borderId="0"/>
    <xf numFmtId="233" fontId="104" fillId="0" borderId="0"/>
    <xf numFmtId="0" fontId="104" fillId="0" borderId="0"/>
    <xf numFmtId="233" fontId="104" fillId="0" borderId="0"/>
    <xf numFmtId="0" fontId="104" fillId="0" borderId="0"/>
    <xf numFmtId="233" fontId="104" fillId="0" borderId="0"/>
    <xf numFmtId="0" fontId="104" fillId="0" borderId="0"/>
    <xf numFmtId="233" fontId="8" fillId="0" borderId="0"/>
    <xf numFmtId="0" fontId="8" fillId="0" borderId="0"/>
    <xf numFmtId="233" fontId="8" fillId="0" borderId="0"/>
    <xf numFmtId="0" fontId="8" fillId="0" borderId="0"/>
    <xf numFmtId="233" fontId="8" fillId="0" borderId="0"/>
    <xf numFmtId="0" fontId="8" fillId="0" borderId="0"/>
    <xf numFmtId="233" fontId="8" fillId="0" borderId="0"/>
    <xf numFmtId="0" fontId="8" fillId="0" borderId="0"/>
    <xf numFmtId="233" fontId="8" fillId="0" borderId="0"/>
    <xf numFmtId="0" fontId="8" fillId="0" borderId="0"/>
    <xf numFmtId="233" fontId="8" fillId="0" borderId="0"/>
    <xf numFmtId="0" fontId="8" fillId="0" borderId="0"/>
    <xf numFmtId="233" fontId="8" fillId="0" borderId="0"/>
    <xf numFmtId="0" fontId="8" fillId="0" borderId="0"/>
    <xf numFmtId="233" fontId="8" fillId="0" borderId="0"/>
    <xf numFmtId="0" fontId="8" fillId="0" borderId="0"/>
    <xf numFmtId="233" fontId="8" fillId="0" borderId="0"/>
    <xf numFmtId="0" fontId="8" fillId="0" borderId="0"/>
    <xf numFmtId="233" fontId="8" fillId="0" borderId="0"/>
    <xf numFmtId="0" fontId="8" fillId="0" borderId="0"/>
    <xf numFmtId="233" fontId="8" fillId="0" borderId="0"/>
    <xf numFmtId="0" fontId="8" fillId="0" borderId="0"/>
    <xf numFmtId="233" fontId="8" fillId="0" borderId="0"/>
    <xf numFmtId="0" fontId="8" fillId="0" borderId="0"/>
    <xf numFmtId="233" fontId="8" fillId="0" borderId="0"/>
    <xf numFmtId="0" fontId="8" fillId="0" borderId="0"/>
    <xf numFmtId="233" fontId="8" fillId="0" borderId="0"/>
    <xf numFmtId="0" fontId="8" fillId="0" borderId="0"/>
    <xf numFmtId="233" fontId="8" fillId="0" borderId="0"/>
    <xf numFmtId="0" fontId="8" fillId="0" borderId="0"/>
    <xf numFmtId="233" fontId="8" fillId="0" borderId="0"/>
    <xf numFmtId="0" fontId="8" fillId="0" borderId="0"/>
    <xf numFmtId="233" fontId="8" fillId="0" borderId="0"/>
    <xf numFmtId="0" fontId="8" fillId="0" borderId="0"/>
    <xf numFmtId="233" fontId="106" fillId="0" borderId="0"/>
    <xf numFmtId="0" fontId="106" fillId="0" borderId="0"/>
    <xf numFmtId="233" fontId="55" fillId="0" borderId="0"/>
    <xf numFmtId="0" fontId="55" fillId="0" borderId="0"/>
    <xf numFmtId="0" fontId="2" fillId="0" borderId="0"/>
    <xf numFmtId="233" fontId="2" fillId="0" borderId="0"/>
    <xf numFmtId="0" fontId="8" fillId="0" borderId="0"/>
    <xf numFmtId="0" fontId="8" fillId="0" borderId="0"/>
    <xf numFmtId="233" fontId="2" fillId="0" borderId="0"/>
    <xf numFmtId="0" fontId="2" fillId="0" borderId="0"/>
    <xf numFmtId="233" fontId="105" fillId="0" borderId="0"/>
    <xf numFmtId="0" fontId="105" fillId="0" borderId="0"/>
    <xf numFmtId="233" fontId="2" fillId="0" borderId="0"/>
    <xf numFmtId="0" fontId="2" fillId="0" borderId="0"/>
    <xf numFmtId="233" fontId="106" fillId="0" borderId="0"/>
    <xf numFmtId="0" fontId="106" fillId="0" borderId="0"/>
    <xf numFmtId="233" fontId="104" fillId="0" borderId="0"/>
    <xf numFmtId="0" fontId="104" fillId="0" borderId="0"/>
    <xf numFmtId="233" fontId="104" fillId="0" borderId="0"/>
    <xf numFmtId="0" fontId="104" fillId="0" borderId="0"/>
    <xf numFmtId="233" fontId="8" fillId="0" borderId="0"/>
    <xf numFmtId="0" fontId="8" fillId="0" borderId="0"/>
    <xf numFmtId="233" fontId="106" fillId="0" borderId="0"/>
    <xf numFmtId="0" fontId="106" fillId="0" borderId="0"/>
    <xf numFmtId="233" fontId="106" fillId="0" borderId="0"/>
    <xf numFmtId="0" fontId="106" fillId="0" borderId="0"/>
    <xf numFmtId="233" fontId="106" fillId="0" borderId="0"/>
    <xf numFmtId="0" fontId="106" fillId="0" borderId="0"/>
    <xf numFmtId="233" fontId="106" fillId="0" borderId="0"/>
    <xf numFmtId="0" fontId="106" fillId="0" borderId="0"/>
    <xf numFmtId="233" fontId="106" fillId="0" borderId="0"/>
    <xf numFmtId="0" fontId="106" fillId="0" borderId="0"/>
    <xf numFmtId="233" fontId="106" fillId="0" borderId="0"/>
    <xf numFmtId="0" fontId="106" fillId="0" borderId="0"/>
    <xf numFmtId="233" fontId="106" fillId="0" borderId="0"/>
    <xf numFmtId="0" fontId="106" fillId="0" borderId="0"/>
    <xf numFmtId="233" fontId="8" fillId="0" borderId="0"/>
    <xf numFmtId="0" fontId="8" fillId="0" borderId="0"/>
    <xf numFmtId="233" fontId="8" fillId="0" borderId="0"/>
    <xf numFmtId="0" fontId="8" fillId="0" borderId="0"/>
    <xf numFmtId="233" fontId="8" fillId="0" borderId="0"/>
    <xf numFmtId="0" fontId="8" fillId="0" borderId="0"/>
    <xf numFmtId="233" fontId="8" fillId="0" borderId="0"/>
    <xf numFmtId="0" fontId="8" fillId="0" borderId="0"/>
    <xf numFmtId="233" fontId="8" fillId="0" borderId="0"/>
    <xf numFmtId="0" fontId="8" fillId="0" borderId="0"/>
    <xf numFmtId="233" fontId="8" fillId="0" borderId="0"/>
    <xf numFmtId="0" fontId="8" fillId="0" borderId="0"/>
    <xf numFmtId="233" fontId="8" fillId="0" borderId="0"/>
    <xf numFmtId="0" fontId="8" fillId="0" borderId="0"/>
    <xf numFmtId="233" fontId="8" fillId="0" borderId="0"/>
    <xf numFmtId="0" fontId="8" fillId="0" borderId="0"/>
    <xf numFmtId="233" fontId="8" fillId="0" borderId="0"/>
    <xf numFmtId="0" fontId="8" fillId="0" borderId="0"/>
    <xf numFmtId="233" fontId="8" fillId="0" borderId="0"/>
    <xf numFmtId="0" fontId="8" fillId="0" borderId="0"/>
    <xf numFmtId="233" fontId="8" fillId="0" borderId="0"/>
    <xf numFmtId="0" fontId="8" fillId="0" borderId="0"/>
    <xf numFmtId="0" fontId="104" fillId="0" borderId="0"/>
    <xf numFmtId="233" fontId="104" fillId="0" borderId="0"/>
    <xf numFmtId="233" fontId="2" fillId="0" borderId="0"/>
    <xf numFmtId="0" fontId="2" fillId="0" borderId="0"/>
    <xf numFmtId="233" fontId="105" fillId="0" borderId="0"/>
    <xf numFmtId="0" fontId="105" fillId="0" borderId="0"/>
    <xf numFmtId="233" fontId="8" fillId="0" borderId="0"/>
    <xf numFmtId="0" fontId="8" fillId="0" borderId="0"/>
    <xf numFmtId="233" fontId="2" fillId="0" borderId="0"/>
    <xf numFmtId="0" fontId="2" fillId="0" borderId="0"/>
    <xf numFmtId="233" fontId="2" fillId="0" borderId="0"/>
    <xf numFmtId="0" fontId="2" fillId="0" borderId="0"/>
    <xf numFmtId="233" fontId="2" fillId="0" borderId="0"/>
    <xf numFmtId="0" fontId="2" fillId="0" borderId="0"/>
    <xf numFmtId="233" fontId="2" fillId="0" borderId="0"/>
    <xf numFmtId="0" fontId="2" fillId="0" borderId="0"/>
    <xf numFmtId="233" fontId="2" fillId="0" borderId="0"/>
    <xf numFmtId="0" fontId="2" fillId="0" borderId="0"/>
    <xf numFmtId="233" fontId="2" fillId="0" borderId="0"/>
    <xf numFmtId="0" fontId="2" fillId="0" borderId="0"/>
    <xf numFmtId="233" fontId="2" fillId="0" borderId="0"/>
    <xf numFmtId="0" fontId="2" fillId="0" borderId="0"/>
    <xf numFmtId="233" fontId="2" fillId="0" borderId="0"/>
    <xf numFmtId="0" fontId="2" fillId="0" borderId="0"/>
    <xf numFmtId="233" fontId="93" fillId="0" borderId="0"/>
    <xf numFmtId="0" fontId="93" fillId="0" borderId="0"/>
    <xf numFmtId="233" fontId="8" fillId="0" borderId="0"/>
    <xf numFmtId="0" fontId="8" fillId="0" borderId="0"/>
    <xf numFmtId="233" fontId="8" fillId="0" borderId="0"/>
    <xf numFmtId="0" fontId="8" fillId="0" borderId="0"/>
    <xf numFmtId="233" fontId="8" fillId="0" borderId="0"/>
    <xf numFmtId="0" fontId="8" fillId="0" borderId="0"/>
    <xf numFmtId="233" fontId="8" fillId="0" borderId="0"/>
    <xf numFmtId="0" fontId="8" fillId="0" borderId="0"/>
    <xf numFmtId="233" fontId="8" fillId="0" borderId="0"/>
    <xf numFmtId="0" fontId="8" fillId="0" borderId="0"/>
    <xf numFmtId="233" fontId="8" fillId="0" borderId="0"/>
    <xf numFmtId="0" fontId="8" fillId="0" borderId="0"/>
    <xf numFmtId="233" fontId="8" fillId="0" borderId="0"/>
    <xf numFmtId="0" fontId="8" fillId="0" borderId="0"/>
    <xf numFmtId="0" fontId="2" fillId="0" borderId="0"/>
    <xf numFmtId="233" fontId="2" fillId="0" borderId="0"/>
    <xf numFmtId="0" fontId="2" fillId="0" borderId="0"/>
    <xf numFmtId="233" fontId="2" fillId="0" borderId="0"/>
    <xf numFmtId="233" fontId="2" fillId="0" borderId="0"/>
    <xf numFmtId="233" fontId="105" fillId="0" borderId="0"/>
    <xf numFmtId="0" fontId="105" fillId="0" borderId="0"/>
    <xf numFmtId="233" fontId="101" fillId="0" borderId="0"/>
    <xf numFmtId="0" fontId="101" fillId="0" borderId="0"/>
    <xf numFmtId="233" fontId="2" fillId="0" borderId="0"/>
    <xf numFmtId="0" fontId="2" fillId="0" borderId="0"/>
    <xf numFmtId="233" fontId="101" fillId="0" borderId="0"/>
    <xf numFmtId="0" fontId="101" fillId="0" borderId="0"/>
    <xf numFmtId="233" fontId="25" fillId="0" borderId="0"/>
    <xf numFmtId="0" fontId="25" fillId="0" borderId="0"/>
    <xf numFmtId="233" fontId="104" fillId="0" borderId="0"/>
    <xf numFmtId="0" fontId="104" fillId="0" borderId="0"/>
    <xf numFmtId="233" fontId="2" fillId="0" borderId="0"/>
    <xf numFmtId="0" fontId="2" fillId="0" borderId="0"/>
    <xf numFmtId="233" fontId="8" fillId="0" borderId="0"/>
    <xf numFmtId="0" fontId="8" fillId="0" borderId="0"/>
    <xf numFmtId="233" fontId="2" fillId="0" borderId="0"/>
    <xf numFmtId="0" fontId="2" fillId="0" borderId="0"/>
    <xf numFmtId="233" fontId="25" fillId="0" borderId="0"/>
    <xf numFmtId="0" fontId="25" fillId="0" borderId="0"/>
    <xf numFmtId="233" fontId="104" fillId="0" borderId="0"/>
    <xf numFmtId="0" fontId="104" fillId="0" borderId="0"/>
    <xf numFmtId="233" fontId="104" fillId="0" borderId="0"/>
    <xf numFmtId="0" fontId="104" fillId="0" borderId="0"/>
    <xf numFmtId="233" fontId="104" fillId="0" borderId="0"/>
    <xf numFmtId="0" fontId="104" fillId="0" borderId="0"/>
    <xf numFmtId="233" fontId="104" fillId="0" borderId="0"/>
    <xf numFmtId="0" fontId="104" fillId="0" borderId="0"/>
    <xf numFmtId="233" fontId="55" fillId="0" borderId="0"/>
    <xf numFmtId="0" fontId="55" fillId="0" borderId="0"/>
    <xf numFmtId="233" fontId="106" fillId="0" borderId="0"/>
    <xf numFmtId="0" fontId="106" fillId="0" borderId="0"/>
    <xf numFmtId="233" fontId="104" fillId="0" borderId="0"/>
    <xf numFmtId="0" fontId="104" fillId="0" borderId="0"/>
    <xf numFmtId="233" fontId="131" fillId="0" borderId="0"/>
    <xf numFmtId="0" fontId="131" fillId="0" borderId="0"/>
    <xf numFmtId="233" fontId="55" fillId="0" borderId="0"/>
    <xf numFmtId="0" fontId="55" fillId="0" borderId="0"/>
    <xf numFmtId="233" fontId="106" fillId="0" borderId="0"/>
    <xf numFmtId="0" fontId="106" fillId="0" borderId="0"/>
    <xf numFmtId="233" fontId="2" fillId="0" borderId="0"/>
    <xf numFmtId="0" fontId="2" fillId="0" borderId="0"/>
    <xf numFmtId="233" fontId="55" fillId="0" borderId="0"/>
    <xf numFmtId="0" fontId="55" fillId="0" borderId="0"/>
    <xf numFmtId="233" fontId="106" fillId="0" borderId="0"/>
    <xf numFmtId="0" fontId="106" fillId="0" borderId="0"/>
    <xf numFmtId="233" fontId="15" fillId="0" borderId="0" applyFill="0" applyBorder="0">
      <protection locked="0"/>
    </xf>
    <xf numFmtId="0" fontId="15" fillId="0" borderId="0" applyFill="0" applyBorder="0">
      <protection locked="0"/>
    </xf>
    <xf numFmtId="233" fontId="132" fillId="0" borderId="0"/>
    <xf numFmtId="0" fontId="132" fillId="0" borderId="0"/>
    <xf numFmtId="233" fontId="105" fillId="29" borderId="149" applyNumberFormat="0" applyFont="0" applyAlignment="0" applyProtection="0"/>
    <xf numFmtId="0" fontId="105" fillId="29" borderId="149" applyNumberFormat="0" applyFont="0" applyAlignment="0" applyProtection="0"/>
    <xf numFmtId="233" fontId="105" fillId="29" borderId="149" applyNumberFormat="0" applyFont="0" applyAlignment="0" applyProtection="0"/>
    <xf numFmtId="0" fontId="105" fillId="29" borderId="149" applyNumberFormat="0" applyFont="0" applyAlignment="0" applyProtection="0"/>
    <xf numFmtId="233" fontId="105" fillId="29" borderId="149" applyNumberFormat="0" applyFont="0" applyAlignment="0" applyProtection="0"/>
    <xf numFmtId="0" fontId="105" fillId="29" borderId="149" applyNumberFormat="0" applyFont="0" applyAlignment="0" applyProtection="0"/>
    <xf numFmtId="233" fontId="105" fillId="29" borderId="149" applyNumberFormat="0" applyFont="0" applyAlignment="0" applyProtection="0"/>
    <xf numFmtId="0" fontId="105" fillId="29" borderId="149" applyNumberFormat="0" applyFont="0" applyAlignment="0" applyProtection="0"/>
    <xf numFmtId="233" fontId="105" fillId="29" borderId="149" applyNumberFormat="0" applyFont="0" applyAlignment="0" applyProtection="0"/>
    <xf numFmtId="0" fontId="105" fillId="29" borderId="149" applyNumberFormat="0" applyFont="0" applyAlignment="0" applyProtection="0"/>
    <xf numFmtId="233" fontId="105" fillId="29" borderId="149" applyNumberFormat="0" applyFont="0" applyAlignment="0" applyProtection="0"/>
    <xf numFmtId="0" fontId="105" fillId="29" borderId="149" applyNumberFormat="0" applyFont="0" applyAlignment="0" applyProtection="0"/>
    <xf numFmtId="233" fontId="105" fillId="29" borderId="149" applyNumberFormat="0" applyFont="0" applyAlignment="0" applyProtection="0"/>
    <xf numFmtId="0" fontId="105" fillId="29" borderId="149" applyNumberFormat="0" applyFont="0" applyAlignment="0" applyProtection="0"/>
    <xf numFmtId="233" fontId="105" fillId="29" borderId="149" applyNumberFormat="0" applyFont="0" applyAlignment="0" applyProtection="0"/>
    <xf numFmtId="0" fontId="105" fillId="29" borderId="149" applyNumberFormat="0" applyFont="0" applyAlignment="0" applyProtection="0"/>
    <xf numFmtId="233" fontId="105" fillId="29" borderId="149" applyNumberFormat="0" applyFont="0" applyAlignment="0" applyProtection="0"/>
    <xf numFmtId="0" fontId="105" fillId="29" borderId="149" applyNumberFormat="0" applyFont="0" applyAlignment="0" applyProtection="0"/>
    <xf numFmtId="233" fontId="105" fillId="29" borderId="149" applyNumberFormat="0" applyFont="0" applyAlignment="0" applyProtection="0"/>
    <xf numFmtId="0" fontId="105" fillId="29" borderId="149" applyNumberFormat="0" applyFont="0" applyAlignment="0" applyProtection="0"/>
    <xf numFmtId="233" fontId="2" fillId="11" borderId="136" applyNumberFormat="0" applyFont="0" applyAlignment="0" applyProtection="0"/>
    <xf numFmtId="0" fontId="2" fillId="11" borderId="136" applyNumberFormat="0" applyFont="0" applyAlignment="0" applyProtection="0"/>
    <xf numFmtId="233" fontId="2" fillId="11" borderId="136" applyNumberFormat="0" applyFont="0" applyAlignment="0" applyProtection="0"/>
    <xf numFmtId="0" fontId="2" fillId="11" borderId="136" applyNumberFormat="0" applyFont="0" applyAlignment="0" applyProtection="0"/>
    <xf numFmtId="233" fontId="105" fillId="11" borderId="136" applyNumberFormat="0" applyFont="0" applyAlignment="0" applyProtection="0"/>
    <xf numFmtId="0" fontId="105" fillId="11" borderId="136" applyNumberFormat="0" applyFont="0" applyAlignment="0" applyProtection="0"/>
    <xf numFmtId="233" fontId="105" fillId="11" borderId="136" applyNumberFormat="0" applyFont="0" applyAlignment="0" applyProtection="0"/>
    <xf numFmtId="0" fontId="105" fillId="11" borderId="136" applyNumberFormat="0" applyFont="0" applyAlignment="0" applyProtection="0"/>
    <xf numFmtId="233" fontId="93" fillId="29" borderId="149" applyNumberFormat="0" applyFont="0" applyAlignment="0" applyProtection="0"/>
    <xf numFmtId="0" fontId="93" fillId="29" borderId="149" applyNumberFormat="0" applyFont="0" applyAlignment="0" applyProtection="0"/>
    <xf numFmtId="233" fontId="93" fillId="29" borderId="149" applyNumberFormat="0" applyFont="0" applyAlignment="0" applyProtection="0"/>
    <xf numFmtId="0" fontId="93" fillId="29" borderId="149" applyNumberFormat="0" applyFont="0" applyAlignment="0" applyProtection="0"/>
    <xf numFmtId="233" fontId="93" fillId="29" borderId="149" applyNumberFormat="0" applyFont="0" applyAlignment="0" applyProtection="0"/>
    <xf numFmtId="0" fontId="93" fillId="29" borderId="149" applyNumberFormat="0" applyFont="0" applyAlignment="0" applyProtection="0"/>
    <xf numFmtId="233" fontId="93" fillId="29" borderId="149" applyNumberFormat="0" applyFont="0" applyAlignment="0" applyProtection="0"/>
    <xf numFmtId="0" fontId="93" fillId="29" borderId="149" applyNumberFormat="0" applyFont="0" applyAlignment="0" applyProtection="0"/>
    <xf numFmtId="233" fontId="93" fillId="29" borderId="149" applyNumberFormat="0" applyFont="0" applyAlignment="0" applyProtection="0"/>
    <xf numFmtId="0" fontId="93" fillId="29" borderId="149" applyNumberFormat="0" applyFont="0" applyAlignment="0" applyProtection="0"/>
    <xf numFmtId="233" fontId="93" fillId="29" borderId="149" applyNumberFormat="0" applyFont="0" applyAlignment="0" applyProtection="0"/>
    <xf numFmtId="0" fontId="93" fillId="29" borderId="149" applyNumberFormat="0" applyFont="0" applyAlignment="0" applyProtection="0"/>
    <xf numFmtId="233" fontId="93" fillId="29" borderId="149" applyNumberFormat="0" applyFont="0" applyAlignment="0" applyProtection="0"/>
    <xf numFmtId="0" fontId="93" fillId="29" borderId="149" applyNumberFormat="0" applyFont="0" applyAlignment="0" applyProtection="0"/>
    <xf numFmtId="233" fontId="93" fillId="29" borderId="149" applyNumberFormat="0" applyFont="0" applyAlignment="0" applyProtection="0"/>
    <xf numFmtId="0" fontId="93" fillId="29" borderId="149" applyNumberFormat="0" applyFont="0" applyAlignment="0" applyProtection="0"/>
    <xf numFmtId="233" fontId="93" fillId="29" borderId="149" applyNumberFormat="0" applyFont="0" applyAlignment="0" applyProtection="0"/>
    <xf numFmtId="0" fontId="93" fillId="29" borderId="149" applyNumberFormat="0" applyFont="0" applyAlignment="0" applyProtection="0"/>
    <xf numFmtId="233" fontId="93" fillId="29" borderId="149" applyNumberFormat="0" applyFont="0" applyAlignment="0" applyProtection="0"/>
    <xf numFmtId="0" fontId="93" fillId="29" borderId="149" applyNumberFormat="0" applyFont="0" applyAlignment="0" applyProtection="0"/>
    <xf numFmtId="233" fontId="8" fillId="0" borderId="0"/>
    <xf numFmtId="0" fontId="8" fillId="0" borderId="0"/>
    <xf numFmtId="233" fontId="134" fillId="27" borderId="150" applyNumberFormat="0" applyAlignment="0" applyProtection="0"/>
    <xf numFmtId="0" fontId="134" fillId="27" borderId="150" applyNumberFormat="0" applyAlignment="0" applyProtection="0"/>
    <xf numFmtId="233" fontId="134" fillId="27" borderId="150" applyNumberFormat="0" applyAlignment="0" applyProtection="0"/>
    <xf numFmtId="0" fontId="134" fillId="27" borderId="150" applyNumberFormat="0" applyAlignment="0" applyProtection="0"/>
    <xf numFmtId="233" fontId="134" fillId="27" borderId="150" applyNumberFormat="0" applyAlignment="0" applyProtection="0"/>
    <xf numFmtId="0" fontId="134" fillId="27" borderId="150" applyNumberFormat="0" applyAlignment="0" applyProtection="0"/>
    <xf numFmtId="233" fontId="134" fillId="27" borderId="150" applyNumberFormat="0" applyAlignment="0" applyProtection="0"/>
    <xf numFmtId="0" fontId="134" fillId="27" borderId="150" applyNumberFormat="0" applyAlignment="0" applyProtection="0"/>
    <xf numFmtId="233" fontId="134" fillId="27" borderId="150" applyNumberFormat="0" applyAlignment="0" applyProtection="0"/>
    <xf numFmtId="0" fontId="134" fillId="27" borderId="150" applyNumberFormat="0" applyAlignment="0" applyProtection="0"/>
    <xf numFmtId="233" fontId="134" fillId="27" borderId="150" applyNumberFormat="0" applyAlignment="0" applyProtection="0"/>
    <xf numFmtId="0" fontId="134" fillId="27" borderId="150" applyNumberFormat="0" applyAlignment="0" applyProtection="0"/>
    <xf numFmtId="233" fontId="135" fillId="45" borderId="0">
      <alignment horizontal="center"/>
    </xf>
    <xf numFmtId="0" fontId="135" fillId="45" borderId="0">
      <alignment horizontal="center"/>
    </xf>
    <xf numFmtId="233" fontId="136" fillId="46" borderId="0"/>
    <xf numFmtId="0" fontId="136" fillId="46" borderId="0"/>
    <xf numFmtId="233" fontId="137" fillId="27" borderId="0" applyBorder="0">
      <alignment horizontal="centerContinuous"/>
    </xf>
    <xf numFmtId="0" fontId="137" fillId="27" borderId="0" applyBorder="0">
      <alignment horizontal="centerContinuous"/>
    </xf>
    <xf numFmtId="233" fontId="138" fillId="46" borderId="0" applyBorder="0">
      <alignment horizontal="centerContinuous"/>
    </xf>
    <xf numFmtId="0" fontId="138" fillId="46" borderId="0" applyBorder="0">
      <alignment horizontal="centerContinuous"/>
    </xf>
    <xf numFmtId="233"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33" fontId="142" fillId="0" borderId="10">
      <alignment horizontal="centerContinuous"/>
    </xf>
    <xf numFmtId="0" fontId="142" fillId="0" borderId="10">
      <alignment horizontal="centerContinuous"/>
    </xf>
    <xf numFmtId="233" fontId="142" fillId="0" borderId="10">
      <alignment horizontal="centerContinuous"/>
    </xf>
    <xf numFmtId="0" fontId="142" fillId="0" borderId="10">
      <alignment horizontal="centerContinuous"/>
    </xf>
    <xf numFmtId="233" fontId="142" fillId="0" borderId="10">
      <protection locked="0"/>
    </xf>
    <xf numFmtId="0" fontId="142" fillId="0" borderId="10">
      <protection locked="0"/>
    </xf>
    <xf numFmtId="233" fontId="142" fillId="0" borderId="10">
      <alignment horizontal="centerContinuous"/>
    </xf>
    <xf numFmtId="0" fontId="142" fillId="0" borderId="10">
      <alignment horizontal="centerContinuous"/>
    </xf>
    <xf numFmtId="233" fontId="142" fillId="0" borderId="10">
      <alignment horizontal="centerContinuous"/>
    </xf>
    <xf numFmtId="0" fontId="142" fillId="0" borderId="10">
      <alignment horizontal="centerContinuous"/>
    </xf>
    <xf numFmtId="233" fontId="142" fillId="0" borderId="10">
      <protection locked="0"/>
    </xf>
    <xf numFmtId="0" fontId="142" fillId="0" borderId="10">
      <protection locked="0"/>
    </xf>
    <xf numFmtId="233" fontId="142" fillId="0" borderId="10">
      <protection locked="0"/>
    </xf>
    <xf numFmtId="0" fontId="142" fillId="0" borderId="10">
      <protection locked="0"/>
    </xf>
    <xf numFmtId="233" fontId="142" fillId="0" borderId="10">
      <alignment horizontal="centerContinuous"/>
    </xf>
    <xf numFmtId="0" fontId="142" fillId="0" borderId="10">
      <alignment horizontal="centerContinuous"/>
    </xf>
    <xf numFmtId="233" fontId="142" fillId="0" borderId="10">
      <alignment horizontal="centerContinuous"/>
    </xf>
    <xf numFmtId="0" fontId="142" fillId="0" borderId="10">
      <alignment horizontal="centerContinuous"/>
    </xf>
    <xf numFmtId="233" fontId="142" fillId="0" borderId="10">
      <protection locked="0"/>
    </xf>
    <xf numFmtId="0" fontId="142" fillId="0" borderId="10">
      <protection locked="0"/>
    </xf>
    <xf numFmtId="233" fontId="142" fillId="0" borderId="10">
      <alignment horizontal="centerContinuous"/>
    </xf>
    <xf numFmtId="0" fontId="142" fillId="0" borderId="10">
      <alignment horizontal="centerContinuous"/>
    </xf>
    <xf numFmtId="233" fontId="142" fillId="0" borderId="10">
      <alignment horizontal="centerContinuous"/>
    </xf>
    <xf numFmtId="0" fontId="142" fillId="0" borderId="10">
      <alignment horizontal="centerContinuous"/>
    </xf>
    <xf numFmtId="233" fontId="142" fillId="0" borderId="10">
      <protection locked="0"/>
    </xf>
    <xf numFmtId="0" fontId="142" fillId="0" borderId="10">
      <protection locked="0"/>
    </xf>
    <xf numFmtId="233" fontId="142" fillId="0" borderId="10">
      <protection locked="0"/>
    </xf>
    <xf numFmtId="0" fontId="142" fillId="0" borderId="10">
      <protection locked="0"/>
    </xf>
    <xf numFmtId="233" fontId="142" fillId="0" borderId="10">
      <protection locked="0"/>
    </xf>
    <xf numFmtId="0" fontId="142" fillId="0" borderId="10">
      <protection locked="0"/>
    </xf>
    <xf numFmtId="233" fontId="142" fillId="0" borderId="10">
      <protection locked="0"/>
    </xf>
    <xf numFmtId="0" fontId="142" fillId="0" borderId="10">
      <protection locked="0"/>
    </xf>
    <xf numFmtId="233" fontId="142" fillId="0" borderId="10">
      <alignment horizontal="centerContinuous"/>
    </xf>
    <xf numFmtId="0" fontId="142" fillId="0" borderId="10">
      <alignment horizontal="centerContinuous"/>
    </xf>
    <xf numFmtId="233" fontId="142" fillId="0" borderId="10">
      <alignment horizontal="centerContinuous"/>
    </xf>
    <xf numFmtId="0" fontId="142" fillId="0" borderId="10">
      <alignment horizontal="centerContinuous"/>
    </xf>
    <xf numFmtId="233" fontId="142" fillId="0" borderId="10">
      <protection locked="0"/>
    </xf>
    <xf numFmtId="0" fontId="142" fillId="0" borderId="10">
      <protection locked="0"/>
    </xf>
    <xf numFmtId="233" fontId="142" fillId="0" borderId="10">
      <alignment horizontal="centerContinuous"/>
    </xf>
    <xf numFmtId="0" fontId="142" fillId="0" borderId="10">
      <alignment horizontal="centerContinuous"/>
    </xf>
    <xf numFmtId="233" fontId="142" fillId="0" borderId="10">
      <alignment horizontal="centerContinuous"/>
    </xf>
    <xf numFmtId="0" fontId="142" fillId="0" borderId="10">
      <alignment horizontal="centerContinuous"/>
    </xf>
    <xf numFmtId="233" fontId="142" fillId="0" borderId="10">
      <protection locked="0"/>
    </xf>
    <xf numFmtId="0" fontId="142" fillId="0" borderId="10">
      <protection locked="0"/>
    </xf>
    <xf numFmtId="233" fontId="142" fillId="0" borderId="10">
      <alignment horizontal="centerContinuous"/>
    </xf>
    <xf numFmtId="0" fontId="142" fillId="0" borderId="10">
      <alignment horizontal="centerContinuous"/>
    </xf>
    <xf numFmtId="233" fontId="142" fillId="0" borderId="10">
      <alignment horizontal="centerContinuous"/>
    </xf>
    <xf numFmtId="0" fontId="142" fillId="0" borderId="10">
      <alignment horizontal="centerContinuous"/>
    </xf>
    <xf numFmtId="233" fontId="142" fillId="0" borderId="10">
      <alignment horizontal="centerContinuous"/>
    </xf>
    <xf numFmtId="0" fontId="142" fillId="0" borderId="10">
      <alignment horizontal="centerContinuous"/>
    </xf>
    <xf numFmtId="233" fontId="142" fillId="0" borderId="10">
      <alignment horizontal="centerContinuous"/>
    </xf>
    <xf numFmtId="0" fontId="142" fillId="0" borderId="10">
      <alignment horizontal="centerContinuous"/>
    </xf>
    <xf numFmtId="233" fontId="142" fillId="0" borderId="10">
      <protection locked="0"/>
    </xf>
    <xf numFmtId="0" fontId="142" fillId="0" borderId="10">
      <protection locked="0"/>
    </xf>
    <xf numFmtId="233" fontId="142" fillId="0" borderId="10">
      <protection locked="0"/>
    </xf>
    <xf numFmtId="0" fontId="142" fillId="0" borderId="10">
      <protection locked="0"/>
    </xf>
    <xf numFmtId="233" fontId="142" fillId="0" borderId="0"/>
    <xf numFmtId="0" fontId="142" fillId="0" borderId="0"/>
    <xf numFmtId="233" fontId="142" fillId="0" borderId="10">
      <alignment horizontal="centerContinuous"/>
    </xf>
    <xf numFmtId="0" fontId="142" fillId="0" borderId="10">
      <alignment horizontal="centerContinuous"/>
    </xf>
    <xf numFmtId="233" fontId="142" fillId="0" borderId="10">
      <alignment horizontal="centerContinuous"/>
    </xf>
    <xf numFmtId="0" fontId="142" fillId="0" borderId="10">
      <alignment horizontal="centerContinuous"/>
    </xf>
    <xf numFmtId="233" fontId="142" fillId="0" borderId="10">
      <protection locked="0"/>
    </xf>
    <xf numFmtId="0" fontId="142" fillId="0" borderId="10">
      <protection locked="0"/>
    </xf>
    <xf numFmtId="233" fontId="142" fillId="0" borderId="10">
      <alignment horizontal="centerContinuous"/>
    </xf>
    <xf numFmtId="0" fontId="142" fillId="0" borderId="10">
      <alignment horizontal="centerContinuous"/>
    </xf>
    <xf numFmtId="233" fontId="142" fillId="0" borderId="10">
      <alignment horizontal="centerContinuous"/>
    </xf>
    <xf numFmtId="0" fontId="142" fillId="0" borderId="10">
      <alignment horizontal="centerContinuous"/>
    </xf>
    <xf numFmtId="233" fontId="142" fillId="0" borderId="10">
      <protection locked="0"/>
    </xf>
    <xf numFmtId="0" fontId="142" fillId="0" borderId="10">
      <protection locked="0"/>
    </xf>
    <xf numFmtId="233" fontId="142" fillId="0" borderId="10">
      <protection locked="0"/>
    </xf>
    <xf numFmtId="0" fontId="142" fillId="0" borderId="10">
      <protection locked="0"/>
    </xf>
    <xf numFmtId="233" fontId="142" fillId="0" borderId="10">
      <alignment horizontal="centerContinuous"/>
    </xf>
    <xf numFmtId="0" fontId="142" fillId="0" borderId="10">
      <alignment horizontal="centerContinuous"/>
    </xf>
    <xf numFmtId="233" fontId="142" fillId="0" borderId="10">
      <alignment horizontal="centerContinuous"/>
    </xf>
    <xf numFmtId="0" fontId="142" fillId="0" borderId="10">
      <alignment horizontal="centerContinuous"/>
    </xf>
    <xf numFmtId="233" fontId="142" fillId="0" borderId="10">
      <protection locked="0"/>
    </xf>
    <xf numFmtId="0" fontId="142" fillId="0" borderId="10">
      <protection locked="0"/>
    </xf>
    <xf numFmtId="233" fontId="142" fillId="0" borderId="10">
      <protection locked="0"/>
    </xf>
    <xf numFmtId="0" fontId="142" fillId="0" borderId="10">
      <protection locked="0"/>
    </xf>
    <xf numFmtId="233" fontId="142" fillId="0" borderId="10">
      <protection locked="0"/>
    </xf>
    <xf numFmtId="0" fontId="142" fillId="0" borderId="10">
      <protection locked="0"/>
    </xf>
    <xf numFmtId="233" fontId="142" fillId="0" borderId="10">
      <protection locked="0"/>
    </xf>
    <xf numFmtId="0" fontId="142" fillId="0" borderId="10">
      <protection locked="0"/>
    </xf>
    <xf numFmtId="233" fontId="142" fillId="0" borderId="10">
      <protection locked="0"/>
    </xf>
    <xf numFmtId="0" fontId="142" fillId="0" borderId="10">
      <protection locked="0"/>
    </xf>
    <xf numFmtId="233" fontId="142" fillId="0" borderId="10">
      <protection locked="0"/>
    </xf>
    <xf numFmtId="0" fontId="142" fillId="0" borderId="10">
      <protection locked="0"/>
    </xf>
    <xf numFmtId="233" fontId="142" fillId="0" borderId="10">
      <alignment horizontal="centerContinuous"/>
    </xf>
    <xf numFmtId="0" fontId="142" fillId="0" borderId="10">
      <alignment horizontal="centerContinuous"/>
    </xf>
    <xf numFmtId="233" fontId="142" fillId="0" borderId="10">
      <alignment horizontal="centerContinuous"/>
    </xf>
    <xf numFmtId="0" fontId="142" fillId="0" borderId="10">
      <alignment horizontal="centerContinuous"/>
    </xf>
    <xf numFmtId="233" fontId="142" fillId="0" borderId="10">
      <alignment horizontal="centerContinuous"/>
    </xf>
    <xf numFmtId="0" fontId="142" fillId="0" borderId="10">
      <alignment horizontal="centerContinuous"/>
    </xf>
    <xf numFmtId="233" fontId="142" fillId="0" borderId="10">
      <alignment horizontal="centerContinuous"/>
    </xf>
    <xf numFmtId="0" fontId="142" fillId="0" borderId="10">
      <alignment horizontal="centerContinuous"/>
    </xf>
    <xf numFmtId="233" fontId="142" fillId="0" borderId="10">
      <protection locked="0"/>
    </xf>
    <xf numFmtId="0" fontId="142" fillId="0" borderId="10">
      <protection locked="0"/>
    </xf>
    <xf numFmtId="233" fontId="142" fillId="0" borderId="10">
      <protection locked="0"/>
    </xf>
    <xf numFmtId="0" fontId="142" fillId="0" borderId="10">
      <protection locked="0"/>
    </xf>
    <xf numFmtId="233" fontId="142" fillId="0" borderId="10">
      <protection locked="0"/>
    </xf>
    <xf numFmtId="0" fontId="142" fillId="0" borderId="10">
      <protection locked="0"/>
    </xf>
    <xf numFmtId="233" fontId="142" fillId="0" borderId="10">
      <alignment horizontal="centerContinuous"/>
    </xf>
    <xf numFmtId="0" fontId="142" fillId="0" borderId="10">
      <alignment horizontal="centerContinuous"/>
    </xf>
    <xf numFmtId="233" fontId="142" fillId="0" borderId="10">
      <alignment horizontal="centerContinuous"/>
    </xf>
    <xf numFmtId="0" fontId="142" fillId="0" borderId="10">
      <alignment horizontal="centerContinuous"/>
    </xf>
    <xf numFmtId="233" fontId="142" fillId="0" borderId="10">
      <alignment horizontal="centerContinuous"/>
    </xf>
    <xf numFmtId="0" fontId="142" fillId="0" borderId="10">
      <alignment horizontal="centerContinuous"/>
    </xf>
    <xf numFmtId="233" fontId="142" fillId="0" borderId="10">
      <alignment horizontal="centerContinuous"/>
    </xf>
    <xf numFmtId="0" fontId="142" fillId="0" borderId="10">
      <alignment horizontal="centerContinuous"/>
    </xf>
    <xf numFmtId="233" fontId="142" fillId="0" borderId="10">
      <alignment horizontal="centerContinuous"/>
    </xf>
    <xf numFmtId="0" fontId="142" fillId="0" borderId="10">
      <alignment horizontal="centerContinuous"/>
    </xf>
    <xf numFmtId="233" fontId="142" fillId="0" borderId="10">
      <alignment horizontal="centerContinuous"/>
    </xf>
    <xf numFmtId="233" fontId="142" fillId="0" borderId="10">
      <alignment horizontal="centerContinuous"/>
    </xf>
    <xf numFmtId="233" fontId="142" fillId="0" borderId="10">
      <alignment horizontal="centerContinuous"/>
    </xf>
    <xf numFmtId="0" fontId="142" fillId="0" borderId="10">
      <alignment horizontal="centerContinuous"/>
    </xf>
    <xf numFmtId="233" fontId="142" fillId="0" borderId="10">
      <alignment horizontal="centerContinuous"/>
    </xf>
    <xf numFmtId="0" fontId="142" fillId="0" borderId="10">
      <alignment horizontal="centerContinuous"/>
    </xf>
    <xf numFmtId="233" fontId="142" fillId="0" borderId="10">
      <alignment horizontal="centerContinuous"/>
    </xf>
    <xf numFmtId="0" fontId="142" fillId="0" borderId="10">
      <alignment horizontal="centerContinuous"/>
    </xf>
    <xf numFmtId="233" fontId="142" fillId="0" borderId="10">
      <protection locked="0"/>
    </xf>
    <xf numFmtId="0" fontId="142" fillId="0" borderId="10">
      <protection locked="0"/>
    </xf>
    <xf numFmtId="233" fontId="142" fillId="0" borderId="10">
      <alignment horizontal="centerContinuous"/>
    </xf>
    <xf numFmtId="0" fontId="142" fillId="0" borderId="10">
      <alignment horizontal="centerContinuous"/>
    </xf>
    <xf numFmtId="233" fontId="142" fillId="0" borderId="10">
      <alignment horizontal="centerContinuous"/>
    </xf>
    <xf numFmtId="0" fontId="142" fillId="0" borderId="10">
      <alignment horizontal="centerContinuous"/>
    </xf>
    <xf numFmtId="233" fontId="142" fillId="0" borderId="10">
      <protection locked="0"/>
    </xf>
    <xf numFmtId="0" fontId="142" fillId="0" borderId="10">
      <protection locked="0"/>
    </xf>
    <xf numFmtId="233" fontId="143" fillId="0" borderId="151">
      <alignment vertical="center"/>
    </xf>
    <xf numFmtId="0" fontId="143" fillId="0" borderId="151">
      <alignment vertical="center"/>
    </xf>
    <xf numFmtId="233" fontId="18" fillId="0" borderId="0"/>
    <xf numFmtId="0" fontId="18" fillId="0" borderId="0"/>
    <xf numFmtId="233" fontId="48" fillId="0" borderId="0"/>
    <xf numFmtId="0" fontId="48" fillId="0" borderId="0"/>
    <xf numFmtId="233" fontId="101" fillId="0" borderId="0">
      <alignment textRotation="90"/>
    </xf>
    <xf numFmtId="0" fontId="101" fillId="0" borderId="0">
      <alignment textRotation="90"/>
    </xf>
    <xf numFmtId="233" fontId="8" fillId="0" borderId="0" applyFont="0" applyFill="0" applyBorder="0" applyAlignment="0" applyProtection="0"/>
    <xf numFmtId="0" fontId="8" fillId="0" borderId="0" applyFont="0" applyFill="0" applyBorder="0" applyAlignment="0" applyProtection="0"/>
    <xf numFmtId="233" fontId="8" fillId="0" borderId="0">
      <alignment vertical="top"/>
    </xf>
    <xf numFmtId="0" fontId="8" fillId="0" borderId="0">
      <alignment vertical="top"/>
    </xf>
    <xf numFmtId="233" fontId="8" fillId="0" borderId="0">
      <alignment vertical="top"/>
    </xf>
    <xf numFmtId="0" fontId="8" fillId="0" borderId="0">
      <alignment vertical="top"/>
    </xf>
    <xf numFmtId="233" fontId="146" fillId="26" borderId="0"/>
    <xf numFmtId="0" fontId="146" fillId="26" borderId="0"/>
    <xf numFmtId="233" fontId="148" fillId="0" borderId="152" applyNumberFormat="0" applyAlignment="0" applyProtection="0"/>
    <xf numFmtId="0" fontId="148" fillId="0" borderId="152" applyNumberFormat="0" applyAlignment="0" applyProtection="0"/>
    <xf numFmtId="233" fontId="149" fillId="0" borderId="0" applyBorder="0" applyProtection="0">
      <alignment vertical="center"/>
    </xf>
    <xf numFmtId="0" fontId="149" fillId="0" borderId="0" applyBorder="0" applyProtection="0">
      <alignment vertical="center"/>
    </xf>
    <xf numFmtId="233" fontId="149" fillId="0" borderId="84" applyBorder="0" applyProtection="0">
      <alignment horizontal="right" vertical="center"/>
    </xf>
    <xf numFmtId="0" fontId="149" fillId="0" borderId="84" applyBorder="0" applyProtection="0">
      <alignment horizontal="right" vertical="center"/>
    </xf>
    <xf numFmtId="233" fontId="150" fillId="50" borderId="0" applyBorder="0" applyProtection="0">
      <alignment horizontal="centerContinuous" vertical="center"/>
    </xf>
    <xf numFmtId="0" fontId="150" fillId="50" borderId="0" applyBorder="0" applyProtection="0">
      <alignment horizontal="centerContinuous" vertical="center"/>
    </xf>
    <xf numFmtId="233" fontId="150" fillId="10" borderId="84" applyBorder="0" applyProtection="0">
      <alignment horizontal="centerContinuous" vertical="center"/>
    </xf>
    <xf numFmtId="0" fontId="150" fillId="10" borderId="84" applyBorder="0" applyProtection="0">
      <alignment horizontal="centerContinuous" vertical="center"/>
    </xf>
    <xf numFmtId="233" fontId="132" fillId="0" borderId="0"/>
    <xf numFmtId="0" fontId="132" fillId="0" borderId="0"/>
    <xf numFmtId="233" fontId="152" fillId="0" borderId="0" applyFill="0" applyBorder="0" applyProtection="0">
      <alignment horizontal="left"/>
    </xf>
    <xf numFmtId="0" fontId="152" fillId="0" borderId="0" applyFill="0" applyBorder="0" applyProtection="0">
      <alignment horizontal="left"/>
    </xf>
    <xf numFmtId="233" fontId="116" fillId="0" borderId="153" applyFill="0" applyBorder="0" applyProtection="0">
      <alignment horizontal="left" vertical="top"/>
    </xf>
    <xf numFmtId="0" fontId="116" fillId="0" borderId="153" applyFill="0" applyBorder="0" applyProtection="0">
      <alignment horizontal="left" vertical="top"/>
    </xf>
    <xf numFmtId="233" fontId="154" fillId="0" borderId="0"/>
    <xf numFmtId="0" fontId="154" fillId="0" borderId="0"/>
    <xf numFmtId="233" fontId="155" fillId="0" borderId="0"/>
    <xf numFmtId="0" fontId="155" fillId="0" borderId="0"/>
    <xf numFmtId="233" fontId="83" fillId="0" borderId="0" applyNumberFormat="0" applyFill="0" applyBorder="0" applyAlignment="0" applyProtection="0"/>
    <xf numFmtId="0" fontId="83" fillId="0" borderId="0" applyNumberFormat="0" applyFill="0" applyBorder="0" applyAlignment="0" applyProtection="0"/>
    <xf numFmtId="233" fontId="157" fillId="0" borderId="0" applyNumberFormat="0" applyFill="0" applyBorder="0" applyAlignment="0" applyProtection="0"/>
    <xf numFmtId="0" fontId="157" fillId="0" borderId="0" applyNumberFormat="0" applyFill="0" applyBorder="0" applyAlignment="0" applyProtection="0"/>
    <xf numFmtId="233" fontId="19" fillId="43" borderId="0">
      <alignment horizontal="right"/>
    </xf>
    <xf numFmtId="0" fontId="19" fillId="43" borderId="0">
      <alignment horizontal="right"/>
    </xf>
    <xf numFmtId="233" fontId="63" fillId="0" borderId="137" applyNumberFormat="0" applyFill="0" applyAlignment="0" applyProtection="0"/>
    <xf numFmtId="0" fontId="63" fillId="0" borderId="137" applyNumberFormat="0" applyFill="0" applyAlignment="0" applyProtection="0"/>
    <xf numFmtId="233" fontId="159" fillId="0" borderId="154" applyNumberFormat="0" applyFill="0" applyAlignment="0" applyProtection="0"/>
    <xf numFmtId="0" fontId="159" fillId="0" borderId="154" applyNumberFormat="0" applyFill="0" applyAlignment="0" applyProtection="0"/>
    <xf numFmtId="233" fontId="159" fillId="0" borderId="154" applyNumberFormat="0" applyFill="0" applyAlignment="0" applyProtection="0"/>
    <xf numFmtId="0" fontId="159" fillId="0" borderId="154" applyNumberFormat="0" applyFill="0" applyAlignment="0" applyProtection="0"/>
    <xf numFmtId="233" fontId="159" fillId="0" borderId="154" applyNumberFormat="0" applyFill="0" applyAlignment="0" applyProtection="0"/>
    <xf numFmtId="0" fontId="159" fillId="0" borderId="154" applyNumberFormat="0" applyFill="0" applyAlignment="0" applyProtection="0"/>
    <xf numFmtId="233" fontId="159" fillId="0" borderId="154" applyNumberFormat="0" applyFill="0" applyAlignment="0" applyProtection="0"/>
    <xf numFmtId="0" fontId="159" fillId="0" borderId="154" applyNumberFormat="0" applyFill="0" applyAlignment="0" applyProtection="0"/>
    <xf numFmtId="233" fontId="159" fillId="0" borderId="154" applyNumberFormat="0" applyFill="0" applyAlignment="0" applyProtection="0"/>
    <xf numFmtId="0" fontId="159" fillId="0" borderId="154" applyNumberFormat="0" applyFill="0" applyAlignment="0" applyProtection="0"/>
    <xf numFmtId="233" fontId="159" fillId="0" borderId="154" applyNumberFormat="0" applyFill="0" applyAlignment="0" applyProtection="0"/>
    <xf numFmtId="0" fontId="159" fillId="0" borderId="154" applyNumberFormat="0" applyFill="0" applyAlignment="0" applyProtection="0"/>
    <xf numFmtId="233" fontId="8" fillId="0" borderId="0" applyFont="0" applyFill="0" applyBorder="0">
      <alignment horizontal="right" vertical="center" wrapText="1"/>
    </xf>
    <xf numFmtId="0" fontId="8" fillId="0" borderId="0" applyFont="0" applyFill="0" applyBorder="0">
      <alignment horizontal="right" vertical="center" wrapText="1"/>
    </xf>
    <xf numFmtId="233" fontId="88" fillId="0" borderId="0" applyNumberFormat="0" applyFill="0" applyBorder="0" applyAlignment="0" applyProtection="0"/>
    <xf numFmtId="0" fontId="88" fillId="0" borderId="0" applyNumberFormat="0" applyFill="0" applyBorder="0" applyAlignment="0" applyProtection="0"/>
    <xf numFmtId="233" fontId="163" fillId="0" borderId="0" applyNumberFormat="0" applyFill="0" applyBorder="0" applyAlignment="0" applyProtection="0"/>
    <xf numFmtId="0" fontId="163" fillId="0" borderId="0" applyNumberFormat="0" applyFill="0" applyBorder="0" applyAlignment="0" applyProtection="0"/>
    <xf numFmtId="9" fontId="2" fillId="0" borderId="0" applyFont="0" applyFill="0" applyBorder="0" applyAlignment="0" applyProtection="0"/>
    <xf numFmtId="0" fontId="74" fillId="0" borderId="0"/>
    <xf numFmtId="0" fontId="1" fillId="0" borderId="0"/>
    <xf numFmtId="253" fontId="165" fillId="0" borderId="0" applyAlignment="0">
      <alignment horizontal="left" vertical="center"/>
    </xf>
    <xf numFmtId="254" fontId="166" fillId="0" borderId="0"/>
    <xf numFmtId="255" fontId="165" fillId="0" borderId="0">
      <alignment horizontal="right" vertical="center"/>
    </xf>
    <xf numFmtId="254"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177" fontId="105" fillId="54" borderId="0" applyNumberFormat="0" applyBorder="0" applyAlignment="0" applyProtection="0"/>
    <xf numFmtId="0" fontId="105" fillId="54" borderId="0" applyNumberFormat="0" applyBorder="0" applyAlignment="0" applyProtection="0"/>
    <xf numFmtId="254" fontId="105" fillId="54" borderId="0" applyNumberFormat="0" applyBorder="0" applyAlignment="0" applyProtection="0"/>
    <xf numFmtId="0" fontId="105" fillId="54" borderId="0" applyNumberFormat="0" applyBorder="0" applyAlignment="0" applyProtection="0"/>
    <xf numFmtId="254" fontId="105" fillId="54" borderId="0" applyNumberFormat="0" applyBorder="0" applyAlignment="0" applyProtection="0"/>
    <xf numFmtId="0" fontId="105" fillId="54" borderId="0" applyNumberFormat="0" applyBorder="0" applyAlignment="0" applyProtection="0"/>
    <xf numFmtId="254"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28" borderId="0" applyNumberFormat="0" applyBorder="0" applyAlignment="0" applyProtection="0"/>
    <xf numFmtId="0" fontId="105" fillId="54" borderId="0" applyNumberFormat="0" applyBorder="0" applyAlignment="0" applyProtection="0"/>
    <xf numFmtId="0" fontId="105" fillId="28" borderId="0" applyNumberFormat="0" applyBorder="0" applyAlignment="0" applyProtection="0"/>
    <xf numFmtId="254" fontId="105" fillId="28" borderId="0" applyNumberFormat="0" applyBorder="0" applyAlignment="0" applyProtection="0"/>
    <xf numFmtId="254" fontId="105" fillId="28" borderId="0" applyNumberFormat="0" applyBorder="0" applyAlignment="0" applyProtection="0"/>
    <xf numFmtId="254" fontId="105" fillId="28" borderId="0" applyNumberFormat="0" applyBorder="0" applyAlignment="0" applyProtection="0"/>
    <xf numFmtId="254" fontId="105" fillId="28" borderId="0" applyNumberFormat="0" applyBorder="0" applyAlignment="0" applyProtection="0"/>
    <xf numFmtId="0" fontId="105" fillId="28" borderId="0" applyNumberFormat="0" applyBorder="0" applyAlignment="0" applyProtection="0"/>
    <xf numFmtId="254" fontId="105" fillId="28" borderId="0" applyNumberFormat="0" applyBorder="0" applyAlignment="0" applyProtection="0"/>
    <xf numFmtId="254"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177" fontId="105" fillId="54" borderId="0" applyNumberFormat="0" applyBorder="0" applyAlignment="0" applyProtection="0"/>
    <xf numFmtId="0" fontId="105" fillId="28" borderId="0" applyNumberFormat="0" applyBorder="0" applyAlignment="0" applyProtection="0"/>
    <xf numFmtId="254" fontId="105" fillId="28" borderId="0" applyNumberFormat="0" applyBorder="0" applyAlignment="0" applyProtection="0"/>
    <xf numFmtId="0" fontId="105" fillId="28" borderId="0" applyNumberFormat="0" applyBorder="0" applyAlignment="0" applyProtection="0"/>
    <xf numFmtId="254" fontId="105" fillId="28" borderId="0" applyNumberFormat="0" applyBorder="0" applyAlignment="0" applyProtection="0"/>
    <xf numFmtId="177" fontId="105" fillId="54" borderId="0" applyNumberFormat="0" applyBorder="0" applyAlignment="0" applyProtection="0"/>
    <xf numFmtId="0" fontId="105" fillId="54" borderId="0" applyNumberFormat="0" applyBorder="0" applyAlignment="0" applyProtection="0"/>
    <xf numFmtId="0" fontId="105" fillId="28" borderId="0" applyNumberFormat="0" applyBorder="0" applyAlignment="0" applyProtection="0"/>
    <xf numFmtId="177" fontId="105" fillId="54" borderId="0" applyNumberFormat="0" applyBorder="0" applyAlignment="0" applyProtection="0"/>
    <xf numFmtId="254" fontId="105" fillId="28" borderId="0" applyNumberFormat="0" applyBorder="0" applyAlignment="0" applyProtection="0"/>
    <xf numFmtId="0" fontId="105" fillId="28"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177"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254" fontId="105" fillId="54" borderId="0" applyNumberFormat="0" applyBorder="0" applyAlignment="0" applyProtection="0"/>
    <xf numFmtId="254" fontId="105" fillId="54" borderId="0" applyNumberFormat="0" applyBorder="0" applyAlignment="0" applyProtection="0"/>
    <xf numFmtId="254" fontId="105" fillId="28" borderId="0" applyNumberFormat="0" applyBorder="0" applyAlignment="0" applyProtection="0"/>
    <xf numFmtId="254"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254" fontId="105" fillId="54" borderId="0" applyNumberFormat="0" applyBorder="0" applyAlignment="0" applyProtection="0"/>
    <xf numFmtId="254" fontId="105" fillId="54" borderId="0" applyNumberFormat="0" applyBorder="0" applyAlignment="0" applyProtection="0"/>
    <xf numFmtId="177" fontId="105" fillId="54" borderId="0" applyNumberFormat="0" applyBorder="0" applyAlignment="0" applyProtection="0"/>
    <xf numFmtId="177" fontId="105" fillId="54" borderId="0" applyNumberFormat="0" applyBorder="0" applyAlignment="0" applyProtection="0"/>
    <xf numFmtId="0" fontId="105" fillId="28" borderId="0" applyNumberFormat="0" applyBorder="0" applyAlignment="0" applyProtection="0"/>
    <xf numFmtId="254" fontId="105" fillId="54" borderId="0" applyNumberFormat="0" applyBorder="0" applyAlignment="0" applyProtection="0"/>
    <xf numFmtId="0" fontId="105" fillId="54" borderId="0" applyNumberFormat="0" applyBorder="0" applyAlignment="0" applyProtection="0"/>
    <xf numFmtId="177" fontId="105" fillId="54" borderId="0" applyNumberFormat="0" applyBorder="0" applyAlignment="0" applyProtection="0"/>
    <xf numFmtId="0" fontId="105" fillId="54" borderId="0" applyNumberFormat="0" applyBorder="0" applyAlignment="0" applyProtection="0"/>
    <xf numFmtId="254"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177"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254" fontId="105" fillId="54" borderId="0" applyNumberFormat="0" applyBorder="0" applyAlignment="0" applyProtection="0"/>
    <xf numFmtId="254"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254"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177" fontId="105" fillId="54" borderId="0" applyNumberFormat="0" applyBorder="0" applyAlignment="0" applyProtection="0"/>
    <xf numFmtId="0" fontId="105" fillId="54" borderId="0" applyNumberFormat="0" applyBorder="0" applyAlignment="0" applyProtection="0"/>
    <xf numFmtId="254" fontId="105" fillId="54" borderId="0" applyNumberFormat="0" applyBorder="0" applyAlignment="0" applyProtection="0"/>
    <xf numFmtId="0" fontId="105" fillId="54" borderId="0" applyNumberFormat="0" applyBorder="0" applyAlignment="0" applyProtection="0"/>
    <xf numFmtId="254" fontId="105" fillId="54" borderId="0" applyNumberFormat="0" applyBorder="0" applyAlignment="0" applyProtection="0"/>
    <xf numFmtId="0" fontId="105" fillId="54" borderId="0" applyNumberFormat="0" applyBorder="0" applyAlignment="0" applyProtection="0"/>
    <xf numFmtId="254"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254"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177" fontId="105" fillId="54" borderId="0" applyNumberFormat="0" applyBorder="0" applyAlignment="0" applyProtection="0"/>
    <xf numFmtId="0" fontId="105" fillId="54" borderId="0" applyNumberFormat="0" applyBorder="0" applyAlignment="0" applyProtection="0"/>
    <xf numFmtId="254" fontId="105" fillId="54" borderId="0" applyNumberFormat="0" applyBorder="0" applyAlignment="0" applyProtection="0"/>
    <xf numFmtId="0" fontId="105" fillId="54" borderId="0" applyNumberFormat="0" applyBorder="0" applyAlignment="0" applyProtection="0"/>
    <xf numFmtId="254" fontId="105" fillId="54" borderId="0" applyNumberFormat="0" applyBorder="0" applyAlignment="0" applyProtection="0"/>
    <xf numFmtId="0" fontId="105" fillId="54" borderId="0" applyNumberFormat="0" applyBorder="0" applyAlignment="0" applyProtection="0"/>
    <xf numFmtId="254"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254"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177" fontId="105" fillId="54" borderId="0" applyNumberFormat="0" applyBorder="0" applyAlignment="0" applyProtection="0"/>
    <xf numFmtId="0" fontId="105" fillId="54" borderId="0" applyNumberFormat="0" applyBorder="0" applyAlignment="0" applyProtection="0"/>
    <xf numFmtId="254" fontId="105" fillId="54" borderId="0" applyNumberFormat="0" applyBorder="0" applyAlignment="0" applyProtection="0"/>
    <xf numFmtId="0" fontId="105" fillId="54" borderId="0" applyNumberFormat="0" applyBorder="0" applyAlignment="0" applyProtection="0"/>
    <xf numFmtId="254" fontId="105" fillId="54" borderId="0" applyNumberFormat="0" applyBorder="0" applyAlignment="0" applyProtection="0"/>
    <xf numFmtId="0" fontId="105" fillId="54" borderId="0" applyNumberFormat="0" applyBorder="0" applyAlignment="0" applyProtection="0"/>
    <xf numFmtId="254"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254"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177" fontId="105" fillId="54" borderId="0" applyNumberFormat="0" applyBorder="0" applyAlignment="0" applyProtection="0"/>
    <xf numFmtId="0" fontId="105" fillId="54" borderId="0" applyNumberFormat="0" applyBorder="0" applyAlignment="0" applyProtection="0"/>
    <xf numFmtId="254" fontId="105" fillId="54" borderId="0" applyNumberFormat="0" applyBorder="0" applyAlignment="0" applyProtection="0"/>
    <xf numFmtId="0" fontId="105" fillId="54" borderId="0" applyNumberFormat="0" applyBorder="0" applyAlignment="0" applyProtection="0"/>
    <xf numFmtId="254" fontId="105" fillId="54" borderId="0" applyNumberFormat="0" applyBorder="0" applyAlignment="0" applyProtection="0"/>
    <xf numFmtId="0" fontId="105" fillId="54" borderId="0" applyNumberFormat="0" applyBorder="0" applyAlignment="0" applyProtection="0"/>
    <xf numFmtId="254"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254"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177" fontId="105" fillId="54" borderId="0" applyNumberFormat="0" applyBorder="0" applyAlignment="0" applyProtection="0"/>
    <xf numFmtId="0" fontId="105" fillId="54" borderId="0" applyNumberFormat="0" applyBorder="0" applyAlignment="0" applyProtection="0"/>
    <xf numFmtId="254" fontId="105" fillId="54" borderId="0" applyNumberFormat="0" applyBorder="0" applyAlignment="0" applyProtection="0"/>
    <xf numFmtId="0" fontId="105" fillId="54" borderId="0" applyNumberFormat="0" applyBorder="0" applyAlignment="0" applyProtection="0"/>
    <xf numFmtId="254" fontId="105" fillId="54" borderId="0" applyNumberFormat="0" applyBorder="0" applyAlignment="0" applyProtection="0"/>
    <xf numFmtId="0" fontId="105" fillId="54" borderId="0" applyNumberFormat="0" applyBorder="0" applyAlignment="0" applyProtection="0"/>
    <xf numFmtId="254"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254"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177" fontId="105" fillId="54" borderId="0" applyNumberFormat="0" applyBorder="0" applyAlignment="0" applyProtection="0"/>
    <xf numFmtId="0" fontId="105" fillId="54" borderId="0" applyNumberFormat="0" applyBorder="0" applyAlignment="0" applyProtection="0"/>
    <xf numFmtId="254" fontId="105" fillId="54" borderId="0" applyNumberFormat="0" applyBorder="0" applyAlignment="0" applyProtection="0"/>
    <xf numFmtId="0" fontId="105" fillId="54" borderId="0" applyNumberFormat="0" applyBorder="0" applyAlignment="0" applyProtection="0"/>
    <xf numFmtId="254" fontId="105" fillId="54" borderId="0" applyNumberFormat="0" applyBorder="0" applyAlignment="0" applyProtection="0"/>
    <xf numFmtId="0" fontId="105" fillId="54" borderId="0" applyNumberFormat="0" applyBorder="0" applyAlignment="0" applyProtection="0"/>
    <xf numFmtId="254"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0" fontId="105" fillId="54" borderId="0" applyNumberFormat="0" applyBorder="0" applyAlignment="0" applyProtection="0"/>
    <xf numFmtId="254"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177" fontId="105" fillId="39" borderId="0" applyNumberFormat="0" applyBorder="0" applyAlignment="0" applyProtection="0"/>
    <xf numFmtId="0" fontId="105" fillId="39" borderId="0" applyNumberFormat="0" applyBorder="0" applyAlignment="0" applyProtection="0"/>
    <xf numFmtId="254" fontId="105" fillId="39" borderId="0" applyNumberFormat="0" applyBorder="0" applyAlignment="0" applyProtection="0"/>
    <xf numFmtId="0" fontId="105" fillId="39" borderId="0" applyNumberFormat="0" applyBorder="0" applyAlignment="0" applyProtection="0"/>
    <xf numFmtId="254" fontId="105" fillId="39" borderId="0" applyNumberFormat="0" applyBorder="0" applyAlignment="0" applyProtection="0"/>
    <xf numFmtId="0" fontId="105" fillId="39" borderId="0" applyNumberFormat="0" applyBorder="0" applyAlignment="0" applyProtection="0"/>
    <xf numFmtId="254"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1" borderId="0" applyNumberFormat="0" applyBorder="0" applyAlignment="0" applyProtection="0"/>
    <xf numFmtId="0" fontId="105" fillId="39" borderId="0" applyNumberFormat="0" applyBorder="0" applyAlignment="0" applyProtection="0"/>
    <xf numFmtId="0" fontId="105" fillId="31" borderId="0" applyNumberFormat="0" applyBorder="0" applyAlignment="0" applyProtection="0"/>
    <xf numFmtId="254" fontId="105" fillId="31" borderId="0" applyNumberFormat="0" applyBorder="0" applyAlignment="0" applyProtection="0"/>
    <xf numFmtId="254" fontId="105" fillId="31" borderId="0" applyNumberFormat="0" applyBorder="0" applyAlignment="0" applyProtection="0"/>
    <xf numFmtId="254" fontId="105" fillId="31" borderId="0" applyNumberFormat="0" applyBorder="0" applyAlignment="0" applyProtection="0"/>
    <xf numFmtId="254" fontId="105" fillId="31" borderId="0" applyNumberFormat="0" applyBorder="0" applyAlignment="0" applyProtection="0"/>
    <xf numFmtId="0" fontId="105" fillId="31" borderId="0" applyNumberFormat="0" applyBorder="0" applyAlignment="0" applyProtection="0"/>
    <xf numFmtId="254" fontId="105" fillId="31" borderId="0" applyNumberFormat="0" applyBorder="0" applyAlignment="0" applyProtection="0"/>
    <xf numFmtId="254"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177" fontId="105" fillId="39" borderId="0" applyNumberFormat="0" applyBorder="0" applyAlignment="0" applyProtection="0"/>
    <xf numFmtId="0" fontId="105" fillId="31" borderId="0" applyNumberFormat="0" applyBorder="0" applyAlignment="0" applyProtection="0"/>
    <xf numFmtId="254" fontId="105" fillId="31" borderId="0" applyNumberFormat="0" applyBorder="0" applyAlignment="0" applyProtection="0"/>
    <xf numFmtId="0" fontId="105" fillId="31" borderId="0" applyNumberFormat="0" applyBorder="0" applyAlignment="0" applyProtection="0"/>
    <xf numFmtId="254" fontId="105" fillId="31" borderId="0" applyNumberFormat="0" applyBorder="0" applyAlignment="0" applyProtection="0"/>
    <xf numFmtId="177" fontId="105" fillId="39" borderId="0" applyNumberFormat="0" applyBorder="0" applyAlignment="0" applyProtection="0"/>
    <xf numFmtId="0" fontId="105" fillId="39" borderId="0" applyNumberFormat="0" applyBorder="0" applyAlignment="0" applyProtection="0"/>
    <xf numFmtId="0" fontId="105" fillId="31" borderId="0" applyNumberFormat="0" applyBorder="0" applyAlignment="0" applyProtection="0"/>
    <xf numFmtId="177" fontId="105" fillId="39" borderId="0" applyNumberFormat="0" applyBorder="0" applyAlignment="0" applyProtection="0"/>
    <xf numFmtId="254" fontId="105" fillId="31" borderId="0" applyNumberFormat="0" applyBorder="0" applyAlignment="0" applyProtection="0"/>
    <xf numFmtId="0" fontId="105" fillId="31"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177"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254" fontId="105" fillId="39" borderId="0" applyNumberFormat="0" applyBorder="0" applyAlignment="0" applyProtection="0"/>
    <xf numFmtId="254" fontId="105" fillId="39" borderId="0" applyNumberFormat="0" applyBorder="0" applyAlignment="0" applyProtection="0"/>
    <xf numFmtId="254" fontId="105" fillId="31" borderId="0" applyNumberFormat="0" applyBorder="0" applyAlignment="0" applyProtection="0"/>
    <xf numFmtId="254"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254" fontId="105" fillId="39" borderId="0" applyNumberFormat="0" applyBorder="0" applyAlignment="0" applyProtection="0"/>
    <xf numFmtId="254" fontId="105" fillId="39" borderId="0" applyNumberFormat="0" applyBorder="0" applyAlignment="0" applyProtection="0"/>
    <xf numFmtId="177" fontId="105" fillId="39" borderId="0" applyNumberFormat="0" applyBorder="0" applyAlignment="0" applyProtection="0"/>
    <xf numFmtId="177" fontId="105" fillId="39" borderId="0" applyNumberFormat="0" applyBorder="0" applyAlignment="0" applyProtection="0"/>
    <xf numFmtId="0" fontId="105" fillId="31" borderId="0" applyNumberFormat="0" applyBorder="0" applyAlignment="0" applyProtection="0"/>
    <xf numFmtId="254" fontId="105" fillId="39" borderId="0" applyNumberFormat="0" applyBorder="0" applyAlignment="0" applyProtection="0"/>
    <xf numFmtId="0" fontId="105" fillId="39" borderId="0" applyNumberFormat="0" applyBorder="0" applyAlignment="0" applyProtection="0"/>
    <xf numFmtId="177" fontId="105" fillId="39" borderId="0" applyNumberFormat="0" applyBorder="0" applyAlignment="0" applyProtection="0"/>
    <xf numFmtId="0" fontId="105" fillId="39" borderId="0" applyNumberFormat="0" applyBorder="0" applyAlignment="0" applyProtection="0"/>
    <xf numFmtId="254"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177"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254" fontId="105" fillId="39" borderId="0" applyNumberFormat="0" applyBorder="0" applyAlignment="0" applyProtection="0"/>
    <xf numFmtId="254"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254"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177" fontId="105" fillId="39" borderId="0" applyNumberFormat="0" applyBorder="0" applyAlignment="0" applyProtection="0"/>
    <xf numFmtId="0" fontId="105" fillId="39" borderId="0" applyNumberFormat="0" applyBorder="0" applyAlignment="0" applyProtection="0"/>
    <xf numFmtId="254" fontId="105" fillId="39" borderId="0" applyNumberFormat="0" applyBorder="0" applyAlignment="0" applyProtection="0"/>
    <xf numFmtId="0" fontId="105" fillId="39" borderId="0" applyNumberFormat="0" applyBorder="0" applyAlignment="0" applyProtection="0"/>
    <xf numFmtId="254" fontId="105" fillId="39" borderId="0" applyNumberFormat="0" applyBorder="0" applyAlignment="0" applyProtection="0"/>
    <xf numFmtId="0" fontId="105" fillId="39" borderId="0" applyNumberFormat="0" applyBorder="0" applyAlignment="0" applyProtection="0"/>
    <xf numFmtId="254"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254"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177" fontId="105" fillId="39" borderId="0" applyNumberFormat="0" applyBorder="0" applyAlignment="0" applyProtection="0"/>
    <xf numFmtId="0" fontId="105" fillId="39" borderId="0" applyNumberFormat="0" applyBorder="0" applyAlignment="0" applyProtection="0"/>
    <xf numFmtId="254" fontId="105" fillId="39" borderId="0" applyNumberFormat="0" applyBorder="0" applyAlignment="0" applyProtection="0"/>
    <xf numFmtId="0" fontId="105" fillId="39" borderId="0" applyNumberFormat="0" applyBorder="0" applyAlignment="0" applyProtection="0"/>
    <xf numFmtId="254" fontId="105" fillId="39" borderId="0" applyNumberFormat="0" applyBorder="0" applyAlignment="0" applyProtection="0"/>
    <xf numFmtId="0" fontId="105" fillId="39" borderId="0" applyNumberFormat="0" applyBorder="0" applyAlignment="0" applyProtection="0"/>
    <xf numFmtId="254"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254"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177" fontId="105" fillId="39" borderId="0" applyNumberFormat="0" applyBorder="0" applyAlignment="0" applyProtection="0"/>
    <xf numFmtId="0" fontId="105" fillId="39" borderId="0" applyNumberFormat="0" applyBorder="0" applyAlignment="0" applyProtection="0"/>
    <xf numFmtId="254" fontId="105" fillId="39" borderId="0" applyNumberFormat="0" applyBorder="0" applyAlignment="0" applyProtection="0"/>
    <xf numFmtId="0" fontId="105" fillId="39" borderId="0" applyNumberFormat="0" applyBorder="0" applyAlignment="0" applyProtection="0"/>
    <xf numFmtId="254" fontId="105" fillId="39" borderId="0" applyNumberFormat="0" applyBorder="0" applyAlignment="0" applyProtection="0"/>
    <xf numFmtId="0" fontId="105" fillId="39" borderId="0" applyNumberFormat="0" applyBorder="0" applyAlignment="0" applyProtection="0"/>
    <xf numFmtId="254"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254"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177" fontId="105" fillId="39" borderId="0" applyNumberFormat="0" applyBorder="0" applyAlignment="0" applyProtection="0"/>
    <xf numFmtId="0" fontId="105" fillId="39" borderId="0" applyNumberFormat="0" applyBorder="0" applyAlignment="0" applyProtection="0"/>
    <xf numFmtId="254" fontId="105" fillId="39" borderId="0" applyNumberFormat="0" applyBorder="0" applyAlignment="0" applyProtection="0"/>
    <xf numFmtId="0" fontId="105" fillId="39" borderId="0" applyNumberFormat="0" applyBorder="0" applyAlignment="0" applyProtection="0"/>
    <xf numFmtId="254" fontId="105" fillId="39" borderId="0" applyNumberFormat="0" applyBorder="0" applyAlignment="0" applyProtection="0"/>
    <xf numFmtId="0" fontId="105" fillId="39" borderId="0" applyNumberFormat="0" applyBorder="0" applyAlignment="0" applyProtection="0"/>
    <xf numFmtId="254"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254"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177" fontId="105" fillId="39" borderId="0" applyNumberFormat="0" applyBorder="0" applyAlignment="0" applyProtection="0"/>
    <xf numFmtId="0" fontId="105" fillId="39" borderId="0" applyNumberFormat="0" applyBorder="0" applyAlignment="0" applyProtection="0"/>
    <xf numFmtId="254" fontId="105" fillId="39" borderId="0" applyNumberFormat="0" applyBorder="0" applyAlignment="0" applyProtection="0"/>
    <xf numFmtId="0" fontId="105" fillId="39" borderId="0" applyNumberFormat="0" applyBorder="0" applyAlignment="0" applyProtection="0"/>
    <xf numFmtId="254" fontId="105" fillId="39" borderId="0" applyNumberFormat="0" applyBorder="0" applyAlignment="0" applyProtection="0"/>
    <xf numFmtId="0" fontId="105" fillId="39" borderId="0" applyNumberFormat="0" applyBorder="0" applyAlignment="0" applyProtection="0"/>
    <xf numFmtId="254"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254"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177" fontId="105" fillId="39" borderId="0" applyNumberFormat="0" applyBorder="0" applyAlignment="0" applyProtection="0"/>
    <xf numFmtId="0" fontId="105" fillId="39" borderId="0" applyNumberFormat="0" applyBorder="0" applyAlignment="0" applyProtection="0"/>
    <xf numFmtId="254" fontId="105" fillId="39" borderId="0" applyNumberFormat="0" applyBorder="0" applyAlignment="0" applyProtection="0"/>
    <xf numFmtId="0" fontId="105" fillId="39" borderId="0" applyNumberFormat="0" applyBorder="0" applyAlignment="0" applyProtection="0"/>
    <xf numFmtId="254" fontId="105" fillId="39" borderId="0" applyNumberFormat="0" applyBorder="0" applyAlignment="0" applyProtection="0"/>
    <xf numFmtId="0" fontId="105" fillId="39" borderId="0" applyNumberFormat="0" applyBorder="0" applyAlignment="0" applyProtection="0"/>
    <xf numFmtId="254"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254"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177" fontId="105" fillId="42" borderId="0" applyNumberFormat="0" applyBorder="0" applyAlignment="0" applyProtection="0"/>
    <xf numFmtId="0" fontId="105" fillId="42" borderId="0" applyNumberFormat="0" applyBorder="0" applyAlignment="0" applyProtection="0"/>
    <xf numFmtId="254" fontId="105" fillId="42" borderId="0" applyNumberFormat="0" applyBorder="0" applyAlignment="0" applyProtection="0"/>
    <xf numFmtId="0" fontId="105" fillId="42" borderId="0" applyNumberFormat="0" applyBorder="0" applyAlignment="0" applyProtection="0"/>
    <xf numFmtId="254" fontId="105" fillId="42" borderId="0" applyNumberFormat="0" applyBorder="0" applyAlignment="0" applyProtection="0"/>
    <xf numFmtId="0" fontId="105" fillId="42" borderId="0" applyNumberFormat="0" applyBorder="0" applyAlignment="0" applyProtection="0"/>
    <xf numFmtId="254"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29" borderId="0" applyNumberFormat="0" applyBorder="0" applyAlignment="0" applyProtection="0"/>
    <xf numFmtId="0" fontId="105" fillId="42" borderId="0" applyNumberFormat="0" applyBorder="0" applyAlignment="0" applyProtection="0"/>
    <xf numFmtId="0" fontId="105" fillId="29" borderId="0" applyNumberFormat="0" applyBorder="0" applyAlignment="0" applyProtection="0"/>
    <xf numFmtId="254" fontId="105" fillId="29" borderId="0" applyNumberFormat="0" applyBorder="0" applyAlignment="0" applyProtection="0"/>
    <xf numFmtId="254" fontId="105" fillId="29" borderId="0" applyNumberFormat="0" applyBorder="0" applyAlignment="0" applyProtection="0"/>
    <xf numFmtId="254" fontId="105" fillId="29" borderId="0" applyNumberFormat="0" applyBorder="0" applyAlignment="0" applyProtection="0"/>
    <xf numFmtId="254" fontId="105" fillId="29" borderId="0" applyNumberFormat="0" applyBorder="0" applyAlignment="0" applyProtection="0"/>
    <xf numFmtId="0" fontId="105" fillId="29" borderId="0" applyNumberFormat="0" applyBorder="0" applyAlignment="0" applyProtection="0"/>
    <xf numFmtId="254" fontId="105" fillId="29" borderId="0" applyNumberFormat="0" applyBorder="0" applyAlignment="0" applyProtection="0"/>
    <xf numFmtId="254" fontId="105" fillId="29" borderId="0" applyNumberFormat="0" applyBorder="0" applyAlignment="0" applyProtection="0"/>
    <xf numFmtId="0" fontId="105" fillId="29" borderId="0" applyNumberFormat="0" applyBorder="0" applyAlignment="0" applyProtection="0"/>
    <xf numFmtId="0" fontId="105" fillId="29" borderId="0" applyNumberFormat="0" applyBorder="0" applyAlignment="0" applyProtection="0"/>
    <xf numFmtId="0" fontId="105" fillId="29" borderId="0" applyNumberFormat="0" applyBorder="0" applyAlignment="0" applyProtection="0"/>
    <xf numFmtId="0" fontId="105" fillId="29" borderId="0" applyNumberFormat="0" applyBorder="0" applyAlignment="0" applyProtection="0"/>
    <xf numFmtId="177" fontId="105" fillId="42" borderId="0" applyNumberFormat="0" applyBorder="0" applyAlignment="0" applyProtection="0"/>
    <xf numFmtId="0" fontId="105" fillId="29" borderId="0" applyNumberFormat="0" applyBorder="0" applyAlignment="0" applyProtection="0"/>
    <xf numFmtId="254" fontId="105" fillId="29" borderId="0" applyNumberFormat="0" applyBorder="0" applyAlignment="0" applyProtection="0"/>
    <xf numFmtId="0" fontId="105" fillId="29" borderId="0" applyNumberFormat="0" applyBorder="0" applyAlignment="0" applyProtection="0"/>
    <xf numFmtId="254" fontId="105" fillId="29" borderId="0" applyNumberFormat="0" applyBorder="0" applyAlignment="0" applyProtection="0"/>
    <xf numFmtId="177" fontId="105" fillId="42" borderId="0" applyNumberFormat="0" applyBorder="0" applyAlignment="0" applyProtection="0"/>
    <xf numFmtId="0" fontId="105" fillId="42" borderId="0" applyNumberFormat="0" applyBorder="0" applyAlignment="0" applyProtection="0"/>
    <xf numFmtId="0" fontId="105" fillId="29" borderId="0" applyNumberFormat="0" applyBorder="0" applyAlignment="0" applyProtection="0"/>
    <xf numFmtId="177" fontId="105" fillId="42" borderId="0" applyNumberFormat="0" applyBorder="0" applyAlignment="0" applyProtection="0"/>
    <xf numFmtId="254" fontId="105" fillId="29" borderId="0" applyNumberFormat="0" applyBorder="0" applyAlignment="0" applyProtection="0"/>
    <xf numFmtId="0" fontId="105" fillId="29"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177"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254" fontId="105" fillId="42" borderId="0" applyNumberFormat="0" applyBorder="0" applyAlignment="0" applyProtection="0"/>
    <xf numFmtId="254" fontId="105" fillId="42" borderId="0" applyNumberFormat="0" applyBorder="0" applyAlignment="0" applyProtection="0"/>
    <xf numFmtId="254" fontId="105" fillId="29" borderId="0" applyNumberFormat="0" applyBorder="0" applyAlignment="0" applyProtection="0"/>
    <xf numFmtId="254" fontId="105" fillId="29" borderId="0" applyNumberFormat="0" applyBorder="0" applyAlignment="0" applyProtection="0"/>
    <xf numFmtId="0" fontId="105" fillId="29" borderId="0" applyNumberFormat="0" applyBorder="0" applyAlignment="0" applyProtection="0"/>
    <xf numFmtId="0" fontId="105" fillId="29" borderId="0" applyNumberFormat="0" applyBorder="0" applyAlignment="0" applyProtection="0"/>
    <xf numFmtId="254" fontId="105" fillId="42" borderId="0" applyNumberFormat="0" applyBorder="0" applyAlignment="0" applyProtection="0"/>
    <xf numFmtId="254" fontId="105" fillId="42" borderId="0" applyNumberFormat="0" applyBorder="0" applyAlignment="0" applyProtection="0"/>
    <xf numFmtId="177" fontId="105" fillId="42" borderId="0" applyNumberFormat="0" applyBorder="0" applyAlignment="0" applyProtection="0"/>
    <xf numFmtId="177" fontId="105" fillId="42" borderId="0" applyNumberFormat="0" applyBorder="0" applyAlignment="0" applyProtection="0"/>
    <xf numFmtId="0" fontId="105" fillId="29" borderId="0" applyNumberFormat="0" applyBorder="0" applyAlignment="0" applyProtection="0"/>
    <xf numFmtId="254" fontId="105" fillId="42" borderId="0" applyNumberFormat="0" applyBorder="0" applyAlignment="0" applyProtection="0"/>
    <xf numFmtId="0" fontId="105" fillId="42" borderId="0" applyNumberFormat="0" applyBorder="0" applyAlignment="0" applyProtection="0"/>
    <xf numFmtId="177" fontId="105" fillId="42" borderId="0" applyNumberFormat="0" applyBorder="0" applyAlignment="0" applyProtection="0"/>
    <xf numFmtId="0" fontId="105" fillId="42" borderId="0" applyNumberFormat="0" applyBorder="0" applyAlignment="0" applyProtection="0"/>
    <xf numFmtId="254"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177"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254" fontId="105" fillId="42" borderId="0" applyNumberFormat="0" applyBorder="0" applyAlignment="0" applyProtection="0"/>
    <xf numFmtId="254"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254"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177" fontId="105" fillId="42" borderId="0" applyNumberFormat="0" applyBorder="0" applyAlignment="0" applyProtection="0"/>
    <xf numFmtId="0" fontId="105" fillId="42" borderId="0" applyNumberFormat="0" applyBorder="0" applyAlignment="0" applyProtection="0"/>
    <xf numFmtId="254" fontId="105" fillId="42" borderId="0" applyNumberFormat="0" applyBorder="0" applyAlignment="0" applyProtection="0"/>
    <xf numFmtId="0" fontId="105" fillId="42" borderId="0" applyNumberFormat="0" applyBorder="0" applyAlignment="0" applyProtection="0"/>
    <xf numFmtId="254" fontId="105" fillId="42" borderId="0" applyNumberFormat="0" applyBorder="0" applyAlignment="0" applyProtection="0"/>
    <xf numFmtId="0" fontId="105" fillId="42" borderId="0" applyNumberFormat="0" applyBorder="0" applyAlignment="0" applyProtection="0"/>
    <xf numFmtId="254"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254"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177" fontId="105" fillId="42" borderId="0" applyNumberFormat="0" applyBorder="0" applyAlignment="0" applyProtection="0"/>
    <xf numFmtId="0" fontId="105" fillId="42" borderId="0" applyNumberFormat="0" applyBorder="0" applyAlignment="0" applyProtection="0"/>
    <xf numFmtId="254" fontId="105" fillId="42" borderId="0" applyNumberFormat="0" applyBorder="0" applyAlignment="0" applyProtection="0"/>
    <xf numFmtId="0" fontId="105" fillId="42" borderId="0" applyNumberFormat="0" applyBorder="0" applyAlignment="0" applyProtection="0"/>
    <xf numFmtId="254" fontId="105" fillId="42" borderId="0" applyNumberFormat="0" applyBorder="0" applyAlignment="0" applyProtection="0"/>
    <xf numFmtId="0" fontId="105" fillId="42" borderId="0" applyNumberFormat="0" applyBorder="0" applyAlignment="0" applyProtection="0"/>
    <xf numFmtId="254"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254"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177" fontId="105" fillId="42" borderId="0" applyNumberFormat="0" applyBorder="0" applyAlignment="0" applyProtection="0"/>
    <xf numFmtId="0" fontId="105" fillId="42" borderId="0" applyNumberFormat="0" applyBorder="0" applyAlignment="0" applyProtection="0"/>
    <xf numFmtId="254" fontId="105" fillId="42" borderId="0" applyNumberFormat="0" applyBorder="0" applyAlignment="0" applyProtection="0"/>
    <xf numFmtId="0" fontId="105" fillId="42" borderId="0" applyNumberFormat="0" applyBorder="0" applyAlignment="0" applyProtection="0"/>
    <xf numFmtId="254" fontId="105" fillId="42" borderId="0" applyNumberFormat="0" applyBorder="0" applyAlignment="0" applyProtection="0"/>
    <xf numFmtId="0" fontId="105" fillId="42" borderId="0" applyNumberFormat="0" applyBorder="0" applyAlignment="0" applyProtection="0"/>
    <xf numFmtId="254"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254"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177" fontId="105" fillId="42" borderId="0" applyNumberFormat="0" applyBorder="0" applyAlignment="0" applyProtection="0"/>
    <xf numFmtId="0" fontId="105" fillId="42" borderId="0" applyNumberFormat="0" applyBorder="0" applyAlignment="0" applyProtection="0"/>
    <xf numFmtId="254" fontId="105" fillId="42" borderId="0" applyNumberFormat="0" applyBorder="0" applyAlignment="0" applyProtection="0"/>
    <xf numFmtId="0" fontId="105" fillId="42" borderId="0" applyNumberFormat="0" applyBorder="0" applyAlignment="0" applyProtection="0"/>
    <xf numFmtId="254" fontId="105" fillId="42" borderId="0" applyNumberFormat="0" applyBorder="0" applyAlignment="0" applyProtection="0"/>
    <xf numFmtId="0" fontId="105" fillId="42" borderId="0" applyNumberFormat="0" applyBorder="0" applyAlignment="0" applyProtection="0"/>
    <xf numFmtId="254"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254"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177" fontId="105" fillId="42" borderId="0" applyNumberFormat="0" applyBorder="0" applyAlignment="0" applyProtection="0"/>
    <xf numFmtId="0" fontId="105" fillId="42" borderId="0" applyNumberFormat="0" applyBorder="0" applyAlignment="0" applyProtection="0"/>
    <xf numFmtId="254" fontId="105" fillId="42" borderId="0" applyNumberFormat="0" applyBorder="0" applyAlignment="0" applyProtection="0"/>
    <xf numFmtId="0" fontId="105" fillId="42" borderId="0" applyNumberFormat="0" applyBorder="0" applyAlignment="0" applyProtection="0"/>
    <xf numFmtId="254" fontId="105" fillId="42" borderId="0" applyNumberFormat="0" applyBorder="0" applyAlignment="0" applyProtection="0"/>
    <xf numFmtId="0" fontId="105" fillId="42" borderId="0" applyNumberFormat="0" applyBorder="0" applyAlignment="0" applyProtection="0"/>
    <xf numFmtId="254"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254"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177" fontId="105" fillId="42" borderId="0" applyNumberFormat="0" applyBorder="0" applyAlignment="0" applyProtection="0"/>
    <xf numFmtId="0" fontId="105" fillId="42" borderId="0" applyNumberFormat="0" applyBorder="0" applyAlignment="0" applyProtection="0"/>
    <xf numFmtId="254" fontId="105" fillId="42" borderId="0" applyNumberFormat="0" applyBorder="0" applyAlignment="0" applyProtection="0"/>
    <xf numFmtId="0" fontId="105" fillId="42" borderId="0" applyNumberFormat="0" applyBorder="0" applyAlignment="0" applyProtection="0"/>
    <xf numFmtId="254" fontId="105" fillId="42" borderId="0" applyNumberFormat="0" applyBorder="0" applyAlignment="0" applyProtection="0"/>
    <xf numFmtId="0" fontId="105" fillId="42" borderId="0" applyNumberFormat="0" applyBorder="0" applyAlignment="0" applyProtection="0"/>
    <xf numFmtId="254"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0" fontId="105" fillId="42" borderId="0" applyNumberFormat="0" applyBorder="0" applyAlignment="0" applyProtection="0"/>
    <xf numFmtId="254"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177" fontId="105" fillId="55" borderId="0" applyNumberFormat="0" applyBorder="0" applyAlignment="0" applyProtection="0"/>
    <xf numFmtId="0" fontId="105" fillId="55" borderId="0" applyNumberFormat="0" applyBorder="0" applyAlignment="0" applyProtection="0"/>
    <xf numFmtId="254" fontId="105" fillId="55" borderId="0" applyNumberFormat="0" applyBorder="0" applyAlignment="0" applyProtection="0"/>
    <xf numFmtId="0" fontId="105" fillId="55" borderId="0" applyNumberFormat="0" applyBorder="0" applyAlignment="0" applyProtection="0"/>
    <xf numFmtId="254" fontId="105" fillId="55" borderId="0" applyNumberFormat="0" applyBorder="0" applyAlignment="0" applyProtection="0"/>
    <xf numFmtId="0" fontId="105" fillId="55" borderId="0" applyNumberFormat="0" applyBorder="0" applyAlignment="0" applyProtection="0"/>
    <xf numFmtId="254"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28" borderId="0" applyNumberFormat="0" applyBorder="0" applyAlignment="0" applyProtection="0"/>
    <xf numFmtId="0" fontId="105" fillId="55" borderId="0" applyNumberFormat="0" applyBorder="0" applyAlignment="0" applyProtection="0"/>
    <xf numFmtId="0" fontId="105" fillId="28" borderId="0" applyNumberFormat="0" applyBorder="0" applyAlignment="0" applyProtection="0"/>
    <xf numFmtId="254" fontId="105" fillId="28" borderId="0" applyNumberFormat="0" applyBorder="0" applyAlignment="0" applyProtection="0"/>
    <xf numFmtId="254" fontId="105" fillId="28" borderId="0" applyNumberFormat="0" applyBorder="0" applyAlignment="0" applyProtection="0"/>
    <xf numFmtId="254" fontId="105" fillId="28" borderId="0" applyNumberFormat="0" applyBorder="0" applyAlignment="0" applyProtection="0"/>
    <xf numFmtId="254" fontId="105" fillId="28" borderId="0" applyNumberFormat="0" applyBorder="0" applyAlignment="0" applyProtection="0"/>
    <xf numFmtId="0" fontId="105" fillId="28" borderId="0" applyNumberFormat="0" applyBorder="0" applyAlignment="0" applyProtection="0"/>
    <xf numFmtId="254" fontId="105" fillId="28" borderId="0" applyNumberFormat="0" applyBorder="0" applyAlignment="0" applyProtection="0"/>
    <xf numFmtId="254"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177" fontId="105" fillId="55" borderId="0" applyNumberFormat="0" applyBorder="0" applyAlignment="0" applyProtection="0"/>
    <xf numFmtId="0" fontId="105" fillId="28" borderId="0" applyNumberFormat="0" applyBorder="0" applyAlignment="0" applyProtection="0"/>
    <xf numFmtId="254" fontId="105" fillId="28" borderId="0" applyNumberFormat="0" applyBorder="0" applyAlignment="0" applyProtection="0"/>
    <xf numFmtId="0" fontId="105" fillId="28" borderId="0" applyNumberFormat="0" applyBorder="0" applyAlignment="0" applyProtection="0"/>
    <xf numFmtId="254" fontId="105" fillId="28" borderId="0" applyNumberFormat="0" applyBorder="0" applyAlignment="0" applyProtection="0"/>
    <xf numFmtId="177" fontId="105" fillId="55" borderId="0" applyNumberFormat="0" applyBorder="0" applyAlignment="0" applyProtection="0"/>
    <xf numFmtId="0" fontId="105" fillId="55" borderId="0" applyNumberFormat="0" applyBorder="0" applyAlignment="0" applyProtection="0"/>
    <xf numFmtId="0" fontId="105" fillId="28" borderId="0" applyNumberFormat="0" applyBorder="0" applyAlignment="0" applyProtection="0"/>
    <xf numFmtId="177" fontId="105" fillId="55" borderId="0" applyNumberFormat="0" applyBorder="0" applyAlignment="0" applyProtection="0"/>
    <xf numFmtId="254" fontId="105" fillId="28" borderId="0" applyNumberFormat="0" applyBorder="0" applyAlignment="0" applyProtection="0"/>
    <xf numFmtId="0" fontId="105" fillId="28"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177"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254" fontId="105" fillId="55" borderId="0" applyNumberFormat="0" applyBorder="0" applyAlignment="0" applyProtection="0"/>
    <xf numFmtId="254" fontId="105" fillId="55" borderId="0" applyNumberFormat="0" applyBorder="0" applyAlignment="0" applyProtection="0"/>
    <xf numFmtId="254" fontId="105" fillId="28" borderId="0" applyNumberFormat="0" applyBorder="0" applyAlignment="0" applyProtection="0"/>
    <xf numFmtId="254"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254" fontId="105" fillId="55" borderId="0" applyNumberFormat="0" applyBorder="0" applyAlignment="0" applyProtection="0"/>
    <xf numFmtId="254" fontId="105" fillId="55" borderId="0" applyNumberFormat="0" applyBorder="0" applyAlignment="0" applyProtection="0"/>
    <xf numFmtId="177" fontId="105" fillId="55" borderId="0" applyNumberFormat="0" applyBorder="0" applyAlignment="0" applyProtection="0"/>
    <xf numFmtId="177" fontId="105" fillId="55" borderId="0" applyNumberFormat="0" applyBorder="0" applyAlignment="0" applyProtection="0"/>
    <xf numFmtId="0" fontId="105" fillId="28" borderId="0" applyNumberFormat="0" applyBorder="0" applyAlignment="0" applyProtection="0"/>
    <xf numFmtId="254" fontId="105" fillId="55" borderId="0" applyNumberFormat="0" applyBorder="0" applyAlignment="0" applyProtection="0"/>
    <xf numFmtId="0" fontId="105" fillId="55" borderId="0" applyNumberFormat="0" applyBorder="0" applyAlignment="0" applyProtection="0"/>
    <xf numFmtId="177" fontId="105" fillId="55" borderId="0" applyNumberFormat="0" applyBorder="0" applyAlignment="0" applyProtection="0"/>
    <xf numFmtId="0" fontId="105" fillId="55" borderId="0" applyNumberFormat="0" applyBorder="0" applyAlignment="0" applyProtection="0"/>
    <xf numFmtId="254"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177"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254" fontId="105" fillId="55" borderId="0" applyNumberFormat="0" applyBorder="0" applyAlignment="0" applyProtection="0"/>
    <xf numFmtId="254"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254"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177" fontId="105" fillId="55" borderId="0" applyNumberFormat="0" applyBorder="0" applyAlignment="0" applyProtection="0"/>
    <xf numFmtId="0" fontId="105" fillId="55" borderId="0" applyNumberFormat="0" applyBorder="0" applyAlignment="0" applyProtection="0"/>
    <xf numFmtId="254" fontId="105" fillId="55" borderId="0" applyNumberFormat="0" applyBorder="0" applyAlignment="0" applyProtection="0"/>
    <xf numFmtId="0" fontId="105" fillId="55" borderId="0" applyNumberFormat="0" applyBorder="0" applyAlignment="0" applyProtection="0"/>
    <xf numFmtId="254" fontId="105" fillId="55" borderId="0" applyNumberFormat="0" applyBorder="0" applyAlignment="0" applyProtection="0"/>
    <xf numFmtId="0" fontId="105" fillId="55" borderId="0" applyNumberFormat="0" applyBorder="0" applyAlignment="0" applyProtection="0"/>
    <xf numFmtId="254"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254"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177" fontId="105" fillId="55" borderId="0" applyNumberFormat="0" applyBorder="0" applyAlignment="0" applyProtection="0"/>
    <xf numFmtId="0" fontId="105" fillId="55" borderId="0" applyNumberFormat="0" applyBorder="0" applyAlignment="0" applyProtection="0"/>
    <xf numFmtId="254" fontId="105" fillId="55" borderId="0" applyNumberFormat="0" applyBorder="0" applyAlignment="0" applyProtection="0"/>
    <xf numFmtId="0" fontId="105" fillId="55" borderId="0" applyNumberFormat="0" applyBorder="0" applyAlignment="0" applyProtection="0"/>
    <xf numFmtId="254" fontId="105" fillId="55" borderId="0" applyNumberFormat="0" applyBorder="0" applyAlignment="0" applyProtection="0"/>
    <xf numFmtId="0" fontId="105" fillId="55" borderId="0" applyNumberFormat="0" applyBorder="0" applyAlignment="0" applyProtection="0"/>
    <xf numFmtId="254"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254"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177" fontId="105" fillId="55" borderId="0" applyNumberFormat="0" applyBorder="0" applyAlignment="0" applyProtection="0"/>
    <xf numFmtId="0" fontId="105" fillId="55" borderId="0" applyNumberFormat="0" applyBorder="0" applyAlignment="0" applyProtection="0"/>
    <xf numFmtId="254" fontId="105" fillId="55" borderId="0" applyNumberFormat="0" applyBorder="0" applyAlignment="0" applyProtection="0"/>
    <xf numFmtId="0" fontId="105" fillId="55" borderId="0" applyNumberFormat="0" applyBorder="0" applyAlignment="0" applyProtection="0"/>
    <xf numFmtId="254" fontId="105" fillId="55" borderId="0" applyNumberFormat="0" applyBorder="0" applyAlignment="0" applyProtection="0"/>
    <xf numFmtId="0" fontId="105" fillId="55" borderId="0" applyNumberFormat="0" applyBorder="0" applyAlignment="0" applyProtection="0"/>
    <xf numFmtId="254"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254"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177" fontId="105" fillId="55" borderId="0" applyNumberFormat="0" applyBorder="0" applyAlignment="0" applyProtection="0"/>
    <xf numFmtId="0" fontId="105" fillId="55" borderId="0" applyNumberFormat="0" applyBorder="0" applyAlignment="0" applyProtection="0"/>
    <xf numFmtId="254" fontId="105" fillId="55" borderId="0" applyNumberFormat="0" applyBorder="0" applyAlignment="0" applyProtection="0"/>
    <xf numFmtId="0" fontId="105" fillId="55" borderId="0" applyNumberFormat="0" applyBorder="0" applyAlignment="0" applyProtection="0"/>
    <xf numFmtId="254" fontId="105" fillId="55" borderId="0" applyNumberFormat="0" applyBorder="0" applyAlignment="0" applyProtection="0"/>
    <xf numFmtId="0" fontId="105" fillId="55" borderId="0" applyNumberFormat="0" applyBorder="0" applyAlignment="0" applyProtection="0"/>
    <xf numFmtId="254"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254"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177" fontId="105" fillId="55" borderId="0" applyNumberFormat="0" applyBorder="0" applyAlignment="0" applyProtection="0"/>
    <xf numFmtId="0" fontId="105" fillId="55" borderId="0" applyNumberFormat="0" applyBorder="0" applyAlignment="0" applyProtection="0"/>
    <xf numFmtId="254" fontId="105" fillId="55" borderId="0" applyNumberFormat="0" applyBorder="0" applyAlignment="0" applyProtection="0"/>
    <xf numFmtId="0" fontId="105" fillId="55" borderId="0" applyNumberFormat="0" applyBorder="0" applyAlignment="0" applyProtection="0"/>
    <xf numFmtId="254" fontId="105" fillId="55" borderId="0" applyNumberFormat="0" applyBorder="0" applyAlignment="0" applyProtection="0"/>
    <xf numFmtId="0" fontId="105" fillId="55" borderId="0" applyNumberFormat="0" applyBorder="0" applyAlignment="0" applyProtection="0"/>
    <xf numFmtId="254"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254"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177" fontId="105" fillId="55" borderId="0" applyNumberFormat="0" applyBorder="0" applyAlignment="0" applyProtection="0"/>
    <xf numFmtId="0" fontId="105" fillId="55" borderId="0" applyNumberFormat="0" applyBorder="0" applyAlignment="0" applyProtection="0"/>
    <xf numFmtId="254" fontId="105" fillId="55" borderId="0" applyNumberFormat="0" applyBorder="0" applyAlignment="0" applyProtection="0"/>
    <xf numFmtId="0" fontId="105" fillId="55" borderId="0" applyNumberFormat="0" applyBorder="0" applyAlignment="0" applyProtection="0"/>
    <xf numFmtId="254" fontId="105" fillId="55" borderId="0" applyNumberFormat="0" applyBorder="0" applyAlignment="0" applyProtection="0"/>
    <xf numFmtId="0" fontId="105" fillId="55" borderId="0" applyNumberFormat="0" applyBorder="0" applyAlignment="0" applyProtection="0"/>
    <xf numFmtId="254"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254"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177" fontId="105" fillId="30" borderId="0" applyNumberFormat="0" applyBorder="0" applyAlignment="0" applyProtection="0"/>
    <xf numFmtId="0" fontId="105" fillId="30" borderId="0" applyNumberFormat="0" applyBorder="0" applyAlignment="0" applyProtection="0"/>
    <xf numFmtId="254" fontId="105" fillId="30" borderId="0" applyNumberFormat="0" applyBorder="0" applyAlignment="0" applyProtection="0"/>
    <xf numFmtId="0" fontId="105" fillId="30" borderId="0" applyNumberFormat="0" applyBorder="0" applyAlignment="0" applyProtection="0"/>
    <xf numFmtId="254" fontId="105" fillId="30" borderId="0" applyNumberFormat="0" applyBorder="0" applyAlignment="0" applyProtection="0"/>
    <xf numFmtId="0" fontId="105" fillId="30" borderId="0" applyNumberFormat="0" applyBorder="0" applyAlignment="0" applyProtection="0"/>
    <xf numFmtId="254"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254" fontId="105" fillId="30" borderId="0" applyNumberFormat="0" applyBorder="0" applyAlignment="0" applyProtection="0"/>
    <xf numFmtId="0" fontId="105" fillId="30" borderId="0" applyNumberFormat="0" applyBorder="0" applyAlignment="0" applyProtection="0"/>
    <xf numFmtId="254" fontId="105" fillId="30" borderId="0" applyNumberFormat="0" applyBorder="0" applyAlignment="0" applyProtection="0"/>
    <xf numFmtId="177" fontId="105" fillId="30" borderId="0" applyNumberFormat="0" applyBorder="0" applyAlignment="0" applyProtection="0"/>
    <xf numFmtId="0" fontId="105" fillId="30" borderId="0" applyNumberFormat="0" applyBorder="0" applyAlignment="0" applyProtection="0"/>
    <xf numFmtId="177"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177"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177" fontId="105" fillId="30" borderId="0" applyNumberFormat="0" applyBorder="0" applyAlignment="0" applyProtection="0"/>
    <xf numFmtId="177" fontId="105" fillId="30" borderId="0" applyNumberFormat="0" applyBorder="0" applyAlignment="0" applyProtection="0"/>
    <xf numFmtId="0" fontId="105" fillId="30" borderId="0" applyNumberFormat="0" applyBorder="0" applyAlignment="0" applyProtection="0"/>
    <xf numFmtId="177" fontId="105" fillId="30" borderId="0" applyNumberFormat="0" applyBorder="0" applyAlignment="0" applyProtection="0"/>
    <xf numFmtId="0" fontId="105" fillId="30" borderId="0" applyNumberFormat="0" applyBorder="0" applyAlignment="0" applyProtection="0"/>
    <xf numFmtId="254"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177"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254" fontId="105" fillId="30" borderId="0" applyNumberFormat="0" applyBorder="0" applyAlignment="0" applyProtection="0"/>
    <xf numFmtId="254"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254"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177" fontId="105" fillId="30" borderId="0" applyNumberFormat="0" applyBorder="0" applyAlignment="0" applyProtection="0"/>
    <xf numFmtId="0" fontId="105" fillId="30" borderId="0" applyNumberFormat="0" applyBorder="0" applyAlignment="0" applyProtection="0"/>
    <xf numFmtId="254" fontId="105" fillId="30" borderId="0" applyNumberFormat="0" applyBorder="0" applyAlignment="0" applyProtection="0"/>
    <xf numFmtId="0" fontId="105" fillId="30" borderId="0" applyNumberFormat="0" applyBorder="0" applyAlignment="0" applyProtection="0"/>
    <xf numFmtId="254" fontId="105" fillId="30" borderId="0" applyNumberFormat="0" applyBorder="0" applyAlignment="0" applyProtection="0"/>
    <xf numFmtId="0" fontId="105" fillId="30" borderId="0" applyNumberFormat="0" applyBorder="0" applyAlignment="0" applyProtection="0"/>
    <xf numFmtId="254"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254"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177" fontId="105" fillId="30" borderId="0" applyNumberFormat="0" applyBorder="0" applyAlignment="0" applyProtection="0"/>
    <xf numFmtId="0" fontId="105" fillId="30" borderId="0" applyNumberFormat="0" applyBorder="0" applyAlignment="0" applyProtection="0"/>
    <xf numFmtId="254" fontId="105" fillId="30" borderId="0" applyNumberFormat="0" applyBorder="0" applyAlignment="0" applyProtection="0"/>
    <xf numFmtId="0" fontId="105" fillId="30" borderId="0" applyNumberFormat="0" applyBorder="0" applyAlignment="0" applyProtection="0"/>
    <xf numFmtId="254" fontId="105" fillId="30" borderId="0" applyNumberFormat="0" applyBorder="0" applyAlignment="0" applyProtection="0"/>
    <xf numFmtId="0" fontId="105" fillId="30" borderId="0" applyNumberFormat="0" applyBorder="0" applyAlignment="0" applyProtection="0"/>
    <xf numFmtId="254"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254"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177" fontId="105" fillId="30" borderId="0" applyNumberFormat="0" applyBorder="0" applyAlignment="0" applyProtection="0"/>
    <xf numFmtId="0" fontId="105" fillId="30" borderId="0" applyNumberFormat="0" applyBorder="0" applyAlignment="0" applyProtection="0"/>
    <xf numFmtId="254" fontId="105" fillId="30" borderId="0" applyNumberFormat="0" applyBorder="0" applyAlignment="0" applyProtection="0"/>
    <xf numFmtId="0" fontId="105" fillId="30" borderId="0" applyNumberFormat="0" applyBorder="0" applyAlignment="0" applyProtection="0"/>
    <xf numFmtId="254" fontId="105" fillId="30" borderId="0" applyNumberFormat="0" applyBorder="0" applyAlignment="0" applyProtection="0"/>
    <xf numFmtId="0" fontId="105" fillId="30" borderId="0" applyNumberFormat="0" applyBorder="0" applyAlignment="0" applyProtection="0"/>
    <xf numFmtId="254"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254"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177" fontId="105" fillId="30" borderId="0" applyNumberFormat="0" applyBorder="0" applyAlignment="0" applyProtection="0"/>
    <xf numFmtId="0" fontId="105" fillId="30" borderId="0" applyNumberFormat="0" applyBorder="0" applyAlignment="0" applyProtection="0"/>
    <xf numFmtId="254" fontId="105" fillId="30" borderId="0" applyNumberFormat="0" applyBorder="0" applyAlignment="0" applyProtection="0"/>
    <xf numFmtId="0" fontId="105" fillId="30" borderId="0" applyNumberFormat="0" applyBorder="0" applyAlignment="0" applyProtection="0"/>
    <xf numFmtId="254" fontId="105" fillId="30" borderId="0" applyNumberFormat="0" applyBorder="0" applyAlignment="0" applyProtection="0"/>
    <xf numFmtId="0" fontId="105" fillId="30" borderId="0" applyNumberFormat="0" applyBorder="0" applyAlignment="0" applyProtection="0"/>
    <xf numFmtId="254"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254"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177" fontId="105" fillId="30" borderId="0" applyNumberFormat="0" applyBorder="0" applyAlignment="0" applyProtection="0"/>
    <xf numFmtId="0" fontId="105" fillId="30" borderId="0" applyNumberFormat="0" applyBorder="0" applyAlignment="0" applyProtection="0"/>
    <xf numFmtId="254" fontId="105" fillId="30" borderId="0" applyNumberFormat="0" applyBorder="0" applyAlignment="0" applyProtection="0"/>
    <xf numFmtId="0" fontId="105" fillId="30" borderId="0" applyNumberFormat="0" applyBorder="0" applyAlignment="0" applyProtection="0"/>
    <xf numFmtId="254" fontId="105" fillId="30" borderId="0" applyNumberFormat="0" applyBorder="0" applyAlignment="0" applyProtection="0"/>
    <xf numFmtId="0" fontId="105" fillId="30" borderId="0" applyNumberFormat="0" applyBorder="0" applyAlignment="0" applyProtection="0"/>
    <xf numFmtId="254"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254"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177" fontId="105" fillId="30" borderId="0" applyNumberFormat="0" applyBorder="0" applyAlignment="0" applyProtection="0"/>
    <xf numFmtId="0" fontId="105" fillId="30" borderId="0" applyNumberFormat="0" applyBorder="0" applyAlignment="0" applyProtection="0"/>
    <xf numFmtId="254" fontId="105" fillId="30" borderId="0" applyNumberFormat="0" applyBorder="0" applyAlignment="0" applyProtection="0"/>
    <xf numFmtId="0" fontId="105" fillId="30" borderId="0" applyNumberFormat="0" applyBorder="0" applyAlignment="0" applyProtection="0"/>
    <xf numFmtId="254" fontId="105" fillId="30" borderId="0" applyNumberFormat="0" applyBorder="0" applyAlignment="0" applyProtection="0"/>
    <xf numFmtId="0" fontId="105" fillId="30" borderId="0" applyNumberFormat="0" applyBorder="0" applyAlignment="0" applyProtection="0"/>
    <xf numFmtId="254"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254"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177" fontId="105" fillId="28" borderId="0" applyNumberFormat="0" applyBorder="0" applyAlignment="0" applyProtection="0"/>
    <xf numFmtId="0" fontId="105" fillId="28" borderId="0" applyNumberFormat="0" applyBorder="0" applyAlignment="0" applyProtection="0"/>
    <xf numFmtId="254" fontId="105" fillId="28" borderId="0" applyNumberFormat="0" applyBorder="0" applyAlignment="0" applyProtection="0"/>
    <xf numFmtId="0" fontId="105" fillId="28" borderId="0" applyNumberFormat="0" applyBorder="0" applyAlignment="0" applyProtection="0"/>
    <xf numFmtId="254" fontId="105" fillId="28" borderId="0" applyNumberFormat="0" applyBorder="0" applyAlignment="0" applyProtection="0"/>
    <xf numFmtId="0" fontId="105" fillId="28" borderId="0" applyNumberFormat="0" applyBorder="0" applyAlignment="0" applyProtection="0"/>
    <xf numFmtId="254"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9" borderId="0" applyNumberFormat="0" applyBorder="0" applyAlignment="0" applyProtection="0"/>
    <xf numFmtId="0" fontId="105" fillId="28" borderId="0" applyNumberFormat="0" applyBorder="0" applyAlignment="0" applyProtection="0"/>
    <xf numFmtId="0" fontId="105" fillId="29" borderId="0" applyNumberFormat="0" applyBorder="0" applyAlignment="0" applyProtection="0"/>
    <xf numFmtId="254" fontId="105" fillId="29" borderId="0" applyNumberFormat="0" applyBorder="0" applyAlignment="0" applyProtection="0"/>
    <xf numFmtId="254" fontId="105" fillId="29" borderId="0" applyNumberFormat="0" applyBorder="0" applyAlignment="0" applyProtection="0"/>
    <xf numFmtId="254" fontId="105" fillId="29" borderId="0" applyNumberFormat="0" applyBorder="0" applyAlignment="0" applyProtection="0"/>
    <xf numFmtId="254" fontId="105" fillId="29" borderId="0" applyNumberFormat="0" applyBorder="0" applyAlignment="0" applyProtection="0"/>
    <xf numFmtId="0" fontId="105" fillId="29" borderId="0" applyNumberFormat="0" applyBorder="0" applyAlignment="0" applyProtection="0"/>
    <xf numFmtId="254" fontId="105" fillId="29" borderId="0" applyNumberFormat="0" applyBorder="0" applyAlignment="0" applyProtection="0"/>
    <xf numFmtId="254" fontId="105" fillId="29" borderId="0" applyNumberFormat="0" applyBorder="0" applyAlignment="0" applyProtection="0"/>
    <xf numFmtId="0" fontId="105" fillId="29" borderId="0" applyNumberFormat="0" applyBorder="0" applyAlignment="0" applyProtection="0"/>
    <xf numFmtId="0" fontId="105" fillId="29" borderId="0" applyNumberFormat="0" applyBorder="0" applyAlignment="0" applyProtection="0"/>
    <xf numFmtId="0" fontId="105" fillId="29" borderId="0" applyNumberFormat="0" applyBorder="0" applyAlignment="0" applyProtection="0"/>
    <xf numFmtId="0" fontId="105" fillId="29" borderId="0" applyNumberFormat="0" applyBorder="0" applyAlignment="0" applyProtection="0"/>
    <xf numFmtId="177" fontId="105" fillId="28" borderId="0" applyNumberFormat="0" applyBorder="0" applyAlignment="0" applyProtection="0"/>
    <xf numFmtId="0" fontId="105" fillId="29" borderId="0" applyNumberFormat="0" applyBorder="0" applyAlignment="0" applyProtection="0"/>
    <xf numFmtId="254" fontId="105" fillId="29" borderId="0" applyNumberFormat="0" applyBorder="0" applyAlignment="0" applyProtection="0"/>
    <xf numFmtId="0" fontId="105" fillId="29" borderId="0" applyNumberFormat="0" applyBorder="0" applyAlignment="0" applyProtection="0"/>
    <xf numFmtId="254" fontId="105" fillId="29" borderId="0" applyNumberFormat="0" applyBorder="0" applyAlignment="0" applyProtection="0"/>
    <xf numFmtId="177" fontId="105" fillId="28" borderId="0" applyNumberFormat="0" applyBorder="0" applyAlignment="0" applyProtection="0"/>
    <xf numFmtId="0" fontId="105" fillId="28" borderId="0" applyNumberFormat="0" applyBorder="0" applyAlignment="0" applyProtection="0"/>
    <xf numFmtId="0" fontId="105" fillId="29" borderId="0" applyNumberFormat="0" applyBorder="0" applyAlignment="0" applyProtection="0"/>
    <xf numFmtId="177" fontId="105" fillId="28" borderId="0" applyNumberFormat="0" applyBorder="0" applyAlignment="0" applyProtection="0"/>
    <xf numFmtId="254" fontId="105" fillId="29" borderId="0" applyNumberFormat="0" applyBorder="0" applyAlignment="0" applyProtection="0"/>
    <xf numFmtId="0" fontId="105" fillId="29"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177"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254" fontId="105" fillId="28" borderId="0" applyNumberFormat="0" applyBorder="0" applyAlignment="0" applyProtection="0"/>
    <xf numFmtId="254" fontId="105" fillId="28" borderId="0" applyNumberFormat="0" applyBorder="0" applyAlignment="0" applyProtection="0"/>
    <xf numFmtId="254" fontId="105" fillId="29" borderId="0" applyNumberFormat="0" applyBorder="0" applyAlignment="0" applyProtection="0"/>
    <xf numFmtId="254" fontId="105" fillId="29" borderId="0" applyNumberFormat="0" applyBorder="0" applyAlignment="0" applyProtection="0"/>
    <xf numFmtId="0" fontId="105" fillId="29" borderId="0" applyNumberFormat="0" applyBorder="0" applyAlignment="0" applyProtection="0"/>
    <xf numFmtId="0" fontId="105" fillId="29" borderId="0" applyNumberFormat="0" applyBorder="0" applyAlignment="0" applyProtection="0"/>
    <xf numFmtId="254" fontId="105" fillId="28" borderId="0" applyNumberFormat="0" applyBorder="0" applyAlignment="0" applyProtection="0"/>
    <xf numFmtId="254" fontId="105" fillId="28" borderId="0" applyNumberFormat="0" applyBorder="0" applyAlignment="0" applyProtection="0"/>
    <xf numFmtId="177" fontId="105" fillId="28" borderId="0" applyNumberFormat="0" applyBorder="0" applyAlignment="0" applyProtection="0"/>
    <xf numFmtId="177" fontId="105" fillId="28" borderId="0" applyNumberFormat="0" applyBorder="0" applyAlignment="0" applyProtection="0"/>
    <xf numFmtId="0" fontId="105" fillId="29" borderId="0" applyNumberFormat="0" applyBorder="0" applyAlignment="0" applyProtection="0"/>
    <xf numFmtId="254" fontId="105" fillId="28" borderId="0" applyNumberFormat="0" applyBorder="0" applyAlignment="0" applyProtection="0"/>
    <xf numFmtId="0" fontId="105" fillId="28" borderId="0" applyNumberFormat="0" applyBorder="0" applyAlignment="0" applyProtection="0"/>
    <xf numFmtId="177" fontId="105" fillId="28" borderId="0" applyNumberFormat="0" applyBorder="0" applyAlignment="0" applyProtection="0"/>
    <xf numFmtId="0" fontId="105" fillId="28" borderId="0" applyNumberFormat="0" applyBorder="0" applyAlignment="0" applyProtection="0"/>
    <xf numFmtId="254"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177"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254" fontId="105" fillId="28" borderId="0" applyNumberFormat="0" applyBorder="0" applyAlignment="0" applyProtection="0"/>
    <xf numFmtId="254"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254"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177" fontId="105" fillId="28" borderId="0" applyNumberFormat="0" applyBorder="0" applyAlignment="0" applyProtection="0"/>
    <xf numFmtId="0" fontId="105" fillId="28" borderId="0" applyNumberFormat="0" applyBorder="0" applyAlignment="0" applyProtection="0"/>
    <xf numFmtId="254" fontId="105" fillId="28" borderId="0" applyNumberFormat="0" applyBorder="0" applyAlignment="0" applyProtection="0"/>
    <xf numFmtId="0" fontId="105" fillId="28" borderId="0" applyNumberFormat="0" applyBorder="0" applyAlignment="0" applyProtection="0"/>
    <xf numFmtId="254" fontId="105" fillId="28" borderId="0" applyNumberFormat="0" applyBorder="0" applyAlignment="0" applyProtection="0"/>
    <xf numFmtId="0" fontId="105" fillId="28" borderId="0" applyNumberFormat="0" applyBorder="0" applyAlignment="0" applyProtection="0"/>
    <xf numFmtId="254"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254"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177" fontId="105" fillId="28" borderId="0" applyNumberFormat="0" applyBorder="0" applyAlignment="0" applyProtection="0"/>
    <xf numFmtId="0" fontId="105" fillId="28" borderId="0" applyNumberFormat="0" applyBorder="0" applyAlignment="0" applyProtection="0"/>
    <xf numFmtId="254" fontId="105" fillId="28" borderId="0" applyNumberFormat="0" applyBorder="0" applyAlignment="0" applyProtection="0"/>
    <xf numFmtId="0" fontId="105" fillId="28" borderId="0" applyNumberFormat="0" applyBorder="0" applyAlignment="0" applyProtection="0"/>
    <xf numFmtId="254" fontId="105" fillId="28" borderId="0" applyNumberFormat="0" applyBorder="0" applyAlignment="0" applyProtection="0"/>
    <xf numFmtId="0" fontId="105" fillId="28" borderId="0" applyNumberFormat="0" applyBorder="0" applyAlignment="0" applyProtection="0"/>
    <xf numFmtId="254"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254"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177" fontId="105" fillId="28" borderId="0" applyNumberFormat="0" applyBorder="0" applyAlignment="0" applyProtection="0"/>
    <xf numFmtId="0" fontId="105" fillId="28" borderId="0" applyNumberFormat="0" applyBorder="0" applyAlignment="0" applyProtection="0"/>
    <xf numFmtId="254" fontId="105" fillId="28" borderId="0" applyNumberFormat="0" applyBorder="0" applyAlignment="0" applyProtection="0"/>
    <xf numFmtId="0" fontId="105" fillId="28" borderId="0" applyNumberFormat="0" applyBorder="0" applyAlignment="0" applyProtection="0"/>
    <xf numFmtId="254" fontId="105" fillId="28" borderId="0" applyNumberFormat="0" applyBorder="0" applyAlignment="0" applyProtection="0"/>
    <xf numFmtId="0" fontId="105" fillId="28" borderId="0" applyNumberFormat="0" applyBorder="0" applyAlignment="0" applyProtection="0"/>
    <xf numFmtId="254"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254"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177" fontId="105" fillId="28" borderId="0" applyNumberFormat="0" applyBorder="0" applyAlignment="0" applyProtection="0"/>
    <xf numFmtId="0" fontId="105" fillId="28" borderId="0" applyNumberFormat="0" applyBorder="0" applyAlignment="0" applyProtection="0"/>
    <xf numFmtId="254" fontId="105" fillId="28" borderId="0" applyNumberFormat="0" applyBorder="0" applyAlignment="0" applyProtection="0"/>
    <xf numFmtId="0" fontId="105" fillId="28" borderId="0" applyNumberFormat="0" applyBorder="0" applyAlignment="0" applyProtection="0"/>
    <xf numFmtId="254" fontId="105" fillId="28" borderId="0" applyNumberFormat="0" applyBorder="0" applyAlignment="0" applyProtection="0"/>
    <xf numFmtId="0" fontId="105" fillId="28" borderId="0" applyNumberFormat="0" applyBorder="0" applyAlignment="0" applyProtection="0"/>
    <xf numFmtId="254"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254"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177" fontId="105" fillId="28" borderId="0" applyNumberFormat="0" applyBorder="0" applyAlignment="0" applyProtection="0"/>
    <xf numFmtId="0" fontId="105" fillId="28" borderId="0" applyNumberFormat="0" applyBorder="0" applyAlignment="0" applyProtection="0"/>
    <xf numFmtId="254" fontId="105" fillId="28" borderId="0" applyNumberFormat="0" applyBorder="0" applyAlignment="0" applyProtection="0"/>
    <xf numFmtId="0" fontId="105" fillId="28" borderId="0" applyNumberFormat="0" applyBorder="0" applyAlignment="0" applyProtection="0"/>
    <xf numFmtId="254" fontId="105" fillId="28" borderId="0" applyNumberFormat="0" applyBorder="0" applyAlignment="0" applyProtection="0"/>
    <xf numFmtId="0" fontId="105" fillId="28" borderId="0" applyNumberFormat="0" applyBorder="0" applyAlignment="0" applyProtection="0"/>
    <xf numFmtId="254"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254"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177" fontId="105" fillId="28" borderId="0" applyNumberFormat="0" applyBorder="0" applyAlignment="0" applyProtection="0"/>
    <xf numFmtId="0" fontId="105" fillId="28" borderId="0" applyNumberFormat="0" applyBorder="0" applyAlignment="0" applyProtection="0"/>
    <xf numFmtId="254" fontId="105" fillId="28" borderId="0" applyNumberFormat="0" applyBorder="0" applyAlignment="0" applyProtection="0"/>
    <xf numFmtId="0" fontId="105" fillId="28" borderId="0" applyNumberFormat="0" applyBorder="0" applyAlignment="0" applyProtection="0"/>
    <xf numFmtId="254" fontId="105" fillId="28" borderId="0" applyNumberFormat="0" applyBorder="0" applyAlignment="0" applyProtection="0"/>
    <xf numFmtId="0" fontId="105" fillId="28" borderId="0" applyNumberFormat="0" applyBorder="0" applyAlignment="0" applyProtection="0"/>
    <xf numFmtId="254"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254"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177" fontId="105" fillId="33" borderId="0" applyNumberFormat="0" applyBorder="0" applyAlignment="0" applyProtection="0"/>
    <xf numFmtId="0" fontId="105" fillId="33" borderId="0" applyNumberFormat="0" applyBorder="0" applyAlignment="0" applyProtection="0"/>
    <xf numFmtId="254" fontId="105" fillId="33" borderId="0" applyNumberFormat="0" applyBorder="0" applyAlignment="0" applyProtection="0"/>
    <xf numFmtId="0" fontId="105" fillId="33" borderId="0" applyNumberFormat="0" applyBorder="0" applyAlignment="0" applyProtection="0"/>
    <xf numFmtId="254" fontId="105" fillId="33" borderId="0" applyNumberFormat="0" applyBorder="0" applyAlignment="0" applyProtection="0"/>
    <xf numFmtId="0" fontId="105" fillId="33" borderId="0" applyNumberFormat="0" applyBorder="0" applyAlignment="0" applyProtection="0"/>
    <xf numFmtId="254"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8" borderId="0" applyNumberFormat="0" applyBorder="0" applyAlignment="0" applyProtection="0"/>
    <xf numFmtId="0" fontId="105" fillId="33" borderId="0" applyNumberFormat="0" applyBorder="0" applyAlignment="0" applyProtection="0"/>
    <xf numFmtId="0" fontId="105" fillId="8" borderId="0" applyNumberFormat="0" applyBorder="0" applyAlignment="0" applyProtection="0"/>
    <xf numFmtId="254" fontId="105" fillId="8" borderId="0" applyNumberFormat="0" applyBorder="0" applyAlignment="0" applyProtection="0"/>
    <xf numFmtId="254" fontId="105" fillId="8" borderId="0" applyNumberFormat="0" applyBorder="0" applyAlignment="0" applyProtection="0"/>
    <xf numFmtId="254" fontId="105" fillId="8" borderId="0" applyNumberFormat="0" applyBorder="0" applyAlignment="0" applyProtection="0"/>
    <xf numFmtId="254" fontId="105" fillId="8" borderId="0" applyNumberFormat="0" applyBorder="0" applyAlignment="0" applyProtection="0"/>
    <xf numFmtId="0" fontId="105" fillId="8" borderId="0" applyNumberFormat="0" applyBorder="0" applyAlignment="0" applyProtection="0"/>
    <xf numFmtId="254" fontId="105" fillId="8" borderId="0" applyNumberFormat="0" applyBorder="0" applyAlignment="0" applyProtection="0"/>
    <xf numFmtId="254" fontId="105" fillId="8" borderId="0" applyNumberFormat="0" applyBorder="0" applyAlignment="0" applyProtection="0"/>
    <xf numFmtId="0" fontId="105" fillId="8" borderId="0" applyNumberFormat="0" applyBorder="0" applyAlignment="0" applyProtection="0"/>
    <xf numFmtId="0" fontId="105" fillId="8" borderId="0" applyNumberFormat="0" applyBorder="0" applyAlignment="0" applyProtection="0"/>
    <xf numFmtId="0" fontId="105" fillId="8" borderId="0" applyNumberFormat="0" applyBorder="0" applyAlignment="0" applyProtection="0"/>
    <xf numFmtId="0" fontId="105" fillId="8" borderId="0" applyNumberFormat="0" applyBorder="0" applyAlignment="0" applyProtection="0"/>
    <xf numFmtId="177" fontId="105" fillId="33" borderId="0" applyNumberFormat="0" applyBorder="0" applyAlignment="0" applyProtection="0"/>
    <xf numFmtId="0" fontId="105" fillId="8" borderId="0" applyNumberFormat="0" applyBorder="0" applyAlignment="0" applyProtection="0"/>
    <xf numFmtId="254" fontId="105" fillId="8" borderId="0" applyNumberFormat="0" applyBorder="0" applyAlignment="0" applyProtection="0"/>
    <xf numFmtId="0" fontId="105" fillId="8" borderId="0" applyNumberFormat="0" applyBorder="0" applyAlignment="0" applyProtection="0"/>
    <xf numFmtId="254" fontId="105" fillId="8" borderId="0" applyNumberFormat="0" applyBorder="0" applyAlignment="0" applyProtection="0"/>
    <xf numFmtId="177" fontId="105" fillId="33" borderId="0" applyNumberFormat="0" applyBorder="0" applyAlignment="0" applyProtection="0"/>
    <xf numFmtId="0" fontId="105" fillId="33" borderId="0" applyNumberFormat="0" applyBorder="0" applyAlignment="0" applyProtection="0"/>
    <xf numFmtId="0" fontId="105" fillId="8" borderId="0" applyNumberFormat="0" applyBorder="0" applyAlignment="0" applyProtection="0"/>
    <xf numFmtId="177" fontId="105" fillId="33" borderId="0" applyNumberFormat="0" applyBorder="0" applyAlignment="0" applyProtection="0"/>
    <xf numFmtId="254" fontId="105" fillId="8" borderId="0" applyNumberFormat="0" applyBorder="0" applyAlignment="0" applyProtection="0"/>
    <xf numFmtId="0" fontId="105" fillId="8"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177"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254" fontId="105" fillId="33" borderId="0" applyNumberFormat="0" applyBorder="0" applyAlignment="0" applyProtection="0"/>
    <xf numFmtId="254" fontId="105" fillId="33" borderId="0" applyNumberFormat="0" applyBorder="0" applyAlignment="0" applyProtection="0"/>
    <xf numFmtId="254" fontId="105" fillId="8" borderId="0" applyNumberFormat="0" applyBorder="0" applyAlignment="0" applyProtection="0"/>
    <xf numFmtId="254" fontId="105" fillId="8" borderId="0" applyNumberFormat="0" applyBorder="0" applyAlignment="0" applyProtection="0"/>
    <xf numFmtId="0" fontId="105" fillId="8" borderId="0" applyNumberFormat="0" applyBorder="0" applyAlignment="0" applyProtection="0"/>
    <xf numFmtId="0" fontId="105" fillId="8" borderId="0" applyNumberFormat="0" applyBorder="0" applyAlignment="0" applyProtection="0"/>
    <xf numFmtId="254" fontId="105" fillId="33" borderId="0" applyNumberFormat="0" applyBorder="0" applyAlignment="0" applyProtection="0"/>
    <xf numFmtId="254" fontId="105" fillId="33" borderId="0" applyNumberFormat="0" applyBorder="0" applyAlignment="0" applyProtection="0"/>
    <xf numFmtId="177" fontId="105" fillId="33" borderId="0" applyNumberFormat="0" applyBorder="0" applyAlignment="0" applyProtection="0"/>
    <xf numFmtId="177" fontId="105" fillId="33" borderId="0" applyNumberFormat="0" applyBorder="0" applyAlignment="0" applyProtection="0"/>
    <xf numFmtId="0" fontId="105" fillId="8" borderId="0" applyNumberFormat="0" applyBorder="0" applyAlignment="0" applyProtection="0"/>
    <xf numFmtId="254" fontId="105" fillId="33" borderId="0" applyNumberFormat="0" applyBorder="0" applyAlignment="0" applyProtection="0"/>
    <xf numFmtId="0" fontId="105" fillId="33" borderId="0" applyNumberFormat="0" applyBorder="0" applyAlignment="0" applyProtection="0"/>
    <xf numFmtId="177" fontId="105" fillId="33" borderId="0" applyNumberFormat="0" applyBorder="0" applyAlignment="0" applyProtection="0"/>
    <xf numFmtId="0" fontId="105" fillId="33" borderId="0" applyNumberFormat="0" applyBorder="0" applyAlignment="0" applyProtection="0"/>
    <xf numFmtId="254"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177"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254" fontId="105" fillId="33" borderId="0" applyNumberFormat="0" applyBorder="0" applyAlignment="0" applyProtection="0"/>
    <xf numFmtId="254"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254"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177" fontId="105" fillId="33" borderId="0" applyNumberFormat="0" applyBorder="0" applyAlignment="0" applyProtection="0"/>
    <xf numFmtId="0" fontId="105" fillId="33" borderId="0" applyNumberFormat="0" applyBorder="0" applyAlignment="0" applyProtection="0"/>
    <xf numFmtId="254" fontId="105" fillId="33" borderId="0" applyNumberFormat="0" applyBorder="0" applyAlignment="0" applyProtection="0"/>
    <xf numFmtId="0" fontId="105" fillId="33" borderId="0" applyNumberFormat="0" applyBorder="0" applyAlignment="0" applyProtection="0"/>
    <xf numFmtId="254" fontId="105" fillId="33" borderId="0" applyNumberFormat="0" applyBorder="0" applyAlignment="0" applyProtection="0"/>
    <xf numFmtId="0" fontId="105" fillId="33" borderId="0" applyNumberFormat="0" applyBorder="0" applyAlignment="0" applyProtection="0"/>
    <xf numFmtId="254"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254"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177" fontId="105" fillId="33" borderId="0" applyNumberFormat="0" applyBorder="0" applyAlignment="0" applyProtection="0"/>
    <xf numFmtId="0" fontId="105" fillId="33" borderId="0" applyNumberFormat="0" applyBorder="0" applyAlignment="0" applyProtection="0"/>
    <xf numFmtId="254" fontId="105" fillId="33" borderId="0" applyNumberFormat="0" applyBorder="0" applyAlignment="0" applyProtection="0"/>
    <xf numFmtId="0" fontId="105" fillId="33" borderId="0" applyNumberFormat="0" applyBorder="0" applyAlignment="0" applyProtection="0"/>
    <xf numFmtId="254" fontId="105" fillId="33" borderId="0" applyNumberFormat="0" applyBorder="0" applyAlignment="0" applyProtection="0"/>
    <xf numFmtId="0" fontId="105" fillId="33" borderId="0" applyNumberFormat="0" applyBorder="0" applyAlignment="0" applyProtection="0"/>
    <xf numFmtId="254"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254"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177" fontId="105" fillId="33" borderId="0" applyNumberFormat="0" applyBorder="0" applyAlignment="0" applyProtection="0"/>
    <xf numFmtId="0" fontId="105" fillId="33" borderId="0" applyNumberFormat="0" applyBorder="0" applyAlignment="0" applyProtection="0"/>
    <xf numFmtId="254" fontId="105" fillId="33" borderId="0" applyNumberFormat="0" applyBorder="0" applyAlignment="0" applyProtection="0"/>
    <xf numFmtId="0" fontId="105" fillId="33" borderId="0" applyNumberFormat="0" applyBorder="0" applyAlignment="0" applyProtection="0"/>
    <xf numFmtId="254" fontId="105" fillId="33" borderId="0" applyNumberFormat="0" applyBorder="0" applyAlignment="0" applyProtection="0"/>
    <xf numFmtId="0" fontId="105" fillId="33" borderId="0" applyNumberFormat="0" applyBorder="0" applyAlignment="0" applyProtection="0"/>
    <xf numFmtId="254"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254"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177" fontId="105" fillId="33" borderId="0" applyNumberFormat="0" applyBorder="0" applyAlignment="0" applyProtection="0"/>
    <xf numFmtId="0" fontId="105" fillId="33" borderId="0" applyNumberFormat="0" applyBorder="0" applyAlignment="0" applyProtection="0"/>
    <xf numFmtId="254" fontId="105" fillId="33" borderId="0" applyNumberFormat="0" applyBorder="0" applyAlignment="0" applyProtection="0"/>
    <xf numFmtId="0" fontId="105" fillId="33" borderId="0" applyNumberFormat="0" applyBorder="0" applyAlignment="0" applyProtection="0"/>
    <xf numFmtId="254" fontId="105" fillId="33" borderId="0" applyNumberFormat="0" applyBorder="0" applyAlignment="0" applyProtection="0"/>
    <xf numFmtId="0" fontId="105" fillId="33" borderId="0" applyNumberFormat="0" applyBorder="0" applyAlignment="0" applyProtection="0"/>
    <xf numFmtId="254"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254"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177" fontId="105" fillId="33" borderId="0" applyNumberFormat="0" applyBorder="0" applyAlignment="0" applyProtection="0"/>
    <xf numFmtId="0" fontId="105" fillId="33" borderId="0" applyNumberFormat="0" applyBorder="0" applyAlignment="0" applyProtection="0"/>
    <xf numFmtId="254" fontId="105" fillId="33" borderId="0" applyNumberFormat="0" applyBorder="0" applyAlignment="0" applyProtection="0"/>
    <xf numFmtId="0" fontId="105" fillId="33" borderId="0" applyNumberFormat="0" applyBorder="0" applyAlignment="0" applyProtection="0"/>
    <xf numFmtId="254" fontId="105" fillId="33" borderId="0" applyNumberFormat="0" applyBorder="0" applyAlignment="0" applyProtection="0"/>
    <xf numFmtId="0" fontId="105" fillId="33" borderId="0" applyNumberFormat="0" applyBorder="0" applyAlignment="0" applyProtection="0"/>
    <xf numFmtId="254"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254"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177" fontId="105" fillId="33" borderId="0" applyNumberFormat="0" applyBorder="0" applyAlignment="0" applyProtection="0"/>
    <xf numFmtId="0" fontId="105" fillId="33" borderId="0" applyNumberFormat="0" applyBorder="0" applyAlignment="0" applyProtection="0"/>
    <xf numFmtId="254" fontId="105" fillId="33" borderId="0" applyNumberFormat="0" applyBorder="0" applyAlignment="0" applyProtection="0"/>
    <xf numFmtId="0" fontId="105" fillId="33" borderId="0" applyNumberFormat="0" applyBorder="0" applyAlignment="0" applyProtection="0"/>
    <xf numFmtId="254" fontId="105" fillId="33" borderId="0" applyNumberFormat="0" applyBorder="0" applyAlignment="0" applyProtection="0"/>
    <xf numFmtId="0" fontId="105" fillId="33" borderId="0" applyNumberFormat="0" applyBorder="0" applyAlignment="0" applyProtection="0"/>
    <xf numFmtId="254"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254"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177" fontId="105" fillId="31" borderId="0" applyNumberFormat="0" applyBorder="0" applyAlignment="0" applyProtection="0"/>
    <xf numFmtId="0" fontId="105" fillId="31" borderId="0" applyNumberFormat="0" applyBorder="0" applyAlignment="0" applyProtection="0"/>
    <xf numFmtId="254" fontId="105" fillId="31" borderId="0" applyNumberFormat="0" applyBorder="0" applyAlignment="0" applyProtection="0"/>
    <xf numFmtId="0" fontId="105" fillId="31" borderId="0" applyNumberFormat="0" applyBorder="0" applyAlignment="0" applyProtection="0"/>
    <xf numFmtId="254" fontId="105" fillId="31" borderId="0" applyNumberFormat="0" applyBorder="0" applyAlignment="0" applyProtection="0"/>
    <xf numFmtId="0" fontId="105" fillId="31" borderId="0" applyNumberFormat="0" applyBorder="0" applyAlignment="0" applyProtection="0"/>
    <xf numFmtId="254"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254" fontId="105" fillId="31" borderId="0" applyNumberFormat="0" applyBorder="0" applyAlignment="0" applyProtection="0"/>
    <xf numFmtId="0" fontId="105" fillId="31" borderId="0" applyNumberFormat="0" applyBorder="0" applyAlignment="0" applyProtection="0"/>
    <xf numFmtId="254" fontId="105" fillId="31" borderId="0" applyNumberFormat="0" applyBorder="0" applyAlignment="0" applyProtection="0"/>
    <xf numFmtId="177" fontId="105" fillId="31" borderId="0" applyNumberFormat="0" applyBorder="0" applyAlignment="0" applyProtection="0"/>
    <xf numFmtId="0" fontId="105" fillId="31" borderId="0" applyNumberFormat="0" applyBorder="0" applyAlignment="0" applyProtection="0"/>
    <xf numFmtId="177"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177"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177" fontId="105" fillId="31" borderId="0" applyNumberFormat="0" applyBorder="0" applyAlignment="0" applyProtection="0"/>
    <xf numFmtId="177" fontId="105" fillId="31" borderId="0" applyNumberFormat="0" applyBorder="0" applyAlignment="0" applyProtection="0"/>
    <xf numFmtId="0" fontId="105" fillId="31" borderId="0" applyNumberFormat="0" applyBorder="0" applyAlignment="0" applyProtection="0"/>
    <xf numFmtId="177" fontId="105" fillId="31" borderId="0" applyNumberFormat="0" applyBorder="0" applyAlignment="0" applyProtection="0"/>
    <xf numFmtId="0" fontId="105" fillId="31" borderId="0" applyNumberFormat="0" applyBorder="0" applyAlignment="0" applyProtection="0"/>
    <xf numFmtId="254"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177"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254" fontId="105" fillId="31" borderId="0" applyNumberFormat="0" applyBorder="0" applyAlignment="0" applyProtection="0"/>
    <xf numFmtId="254"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254"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177" fontId="105" fillId="31" borderId="0" applyNumberFormat="0" applyBorder="0" applyAlignment="0" applyProtection="0"/>
    <xf numFmtId="0" fontId="105" fillId="31" borderId="0" applyNumberFormat="0" applyBorder="0" applyAlignment="0" applyProtection="0"/>
    <xf numFmtId="254" fontId="105" fillId="31" borderId="0" applyNumberFormat="0" applyBorder="0" applyAlignment="0" applyProtection="0"/>
    <xf numFmtId="0" fontId="105" fillId="31" borderId="0" applyNumberFormat="0" applyBorder="0" applyAlignment="0" applyProtection="0"/>
    <xf numFmtId="254" fontId="105" fillId="31" borderId="0" applyNumberFormat="0" applyBorder="0" applyAlignment="0" applyProtection="0"/>
    <xf numFmtId="0" fontId="105" fillId="31" borderId="0" applyNumberFormat="0" applyBorder="0" applyAlignment="0" applyProtection="0"/>
    <xf numFmtId="254"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254"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177" fontId="105" fillId="31" borderId="0" applyNumberFormat="0" applyBorder="0" applyAlignment="0" applyProtection="0"/>
    <xf numFmtId="0" fontId="105" fillId="31" borderId="0" applyNumberFormat="0" applyBorder="0" applyAlignment="0" applyProtection="0"/>
    <xf numFmtId="254" fontId="105" fillId="31" borderId="0" applyNumberFormat="0" applyBorder="0" applyAlignment="0" applyProtection="0"/>
    <xf numFmtId="0" fontId="105" fillId="31" borderId="0" applyNumberFormat="0" applyBorder="0" applyAlignment="0" applyProtection="0"/>
    <xf numFmtId="254" fontId="105" fillId="31" borderId="0" applyNumberFormat="0" applyBorder="0" applyAlignment="0" applyProtection="0"/>
    <xf numFmtId="0" fontId="105" fillId="31" borderId="0" applyNumberFormat="0" applyBorder="0" applyAlignment="0" applyProtection="0"/>
    <xf numFmtId="254"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254"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177" fontId="105" fillId="31" borderId="0" applyNumberFormat="0" applyBorder="0" applyAlignment="0" applyProtection="0"/>
    <xf numFmtId="0" fontId="105" fillId="31" borderId="0" applyNumberFormat="0" applyBorder="0" applyAlignment="0" applyProtection="0"/>
    <xf numFmtId="254" fontId="105" fillId="31" borderId="0" applyNumberFormat="0" applyBorder="0" applyAlignment="0" applyProtection="0"/>
    <xf numFmtId="0" fontId="105" fillId="31" borderId="0" applyNumberFormat="0" applyBorder="0" applyAlignment="0" applyProtection="0"/>
    <xf numFmtId="254" fontId="105" fillId="31" borderId="0" applyNumberFormat="0" applyBorder="0" applyAlignment="0" applyProtection="0"/>
    <xf numFmtId="0" fontId="105" fillId="31" borderId="0" applyNumberFormat="0" applyBorder="0" applyAlignment="0" applyProtection="0"/>
    <xf numFmtId="254"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254"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177" fontId="105" fillId="31" borderId="0" applyNumberFormat="0" applyBorder="0" applyAlignment="0" applyProtection="0"/>
    <xf numFmtId="0" fontId="105" fillId="31" borderId="0" applyNumberFormat="0" applyBorder="0" applyAlignment="0" applyProtection="0"/>
    <xf numFmtId="254" fontId="105" fillId="31" borderId="0" applyNumberFormat="0" applyBorder="0" applyAlignment="0" applyProtection="0"/>
    <xf numFmtId="0" fontId="105" fillId="31" borderId="0" applyNumberFormat="0" applyBorder="0" applyAlignment="0" applyProtection="0"/>
    <xf numFmtId="254" fontId="105" fillId="31" borderId="0" applyNumberFormat="0" applyBorder="0" applyAlignment="0" applyProtection="0"/>
    <xf numFmtId="0" fontId="105" fillId="31" borderId="0" applyNumberFormat="0" applyBorder="0" applyAlignment="0" applyProtection="0"/>
    <xf numFmtId="254"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254"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177" fontId="105" fillId="31" borderId="0" applyNumberFormat="0" applyBorder="0" applyAlignment="0" applyProtection="0"/>
    <xf numFmtId="0" fontId="105" fillId="31" borderId="0" applyNumberFormat="0" applyBorder="0" applyAlignment="0" applyProtection="0"/>
    <xf numFmtId="254" fontId="105" fillId="31" borderId="0" applyNumberFormat="0" applyBorder="0" applyAlignment="0" applyProtection="0"/>
    <xf numFmtId="0" fontId="105" fillId="31" borderId="0" applyNumberFormat="0" applyBorder="0" applyAlignment="0" applyProtection="0"/>
    <xf numFmtId="254" fontId="105" fillId="31" borderId="0" applyNumberFormat="0" applyBorder="0" applyAlignment="0" applyProtection="0"/>
    <xf numFmtId="0" fontId="105" fillId="31" borderId="0" applyNumberFormat="0" applyBorder="0" applyAlignment="0" applyProtection="0"/>
    <xf numFmtId="254"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254"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177" fontId="105" fillId="31" borderId="0" applyNumberFormat="0" applyBorder="0" applyAlignment="0" applyProtection="0"/>
    <xf numFmtId="0" fontId="105" fillId="31" borderId="0" applyNumberFormat="0" applyBorder="0" applyAlignment="0" applyProtection="0"/>
    <xf numFmtId="254" fontId="105" fillId="31" borderId="0" applyNumberFormat="0" applyBorder="0" applyAlignment="0" applyProtection="0"/>
    <xf numFmtId="0" fontId="105" fillId="31" borderId="0" applyNumberFormat="0" applyBorder="0" applyAlignment="0" applyProtection="0"/>
    <xf numFmtId="254" fontId="105" fillId="31" borderId="0" applyNumberFormat="0" applyBorder="0" applyAlignment="0" applyProtection="0"/>
    <xf numFmtId="0" fontId="105" fillId="31" borderId="0" applyNumberFormat="0" applyBorder="0" applyAlignment="0" applyProtection="0"/>
    <xf numFmtId="254"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0" fontId="105" fillId="31" borderId="0" applyNumberFormat="0" applyBorder="0" applyAlignment="0" applyProtection="0"/>
    <xf numFmtId="254"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177" fontId="105" fillId="56" borderId="0" applyNumberFormat="0" applyBorder="0" applyAlignment="0" applyProtection="0"/>
    <xf numFmtId="0" fontId="105" fillId="56" borderId="0" applyNumberFormat="0" applyBorder="0" applyAlignment="0" applyProtection="0"/>
    <xf numFmtId="254" fontId="105" fillId="56" borderId="0" applyNumberFormat="0" applyBorder="0" applyAlignment="0" applyProtection="0"/>
    <xf numFmtId="0" fontId="105" fillId="56" borderId="0" applyNumberFormat="0" applyBorder="0" applyAlignment="0" applyProtection="0"/>
    <xf numFmtId="254" fontId="105" fillId="56" borderId="0" applyNumberFormat="0" applyBorder="0" applyAlignment="0" applyProtection="0"/>
    <xf numFmtId="0" fontId="105" fillId="56" borderId="0" applyNumberFormat="0" applyBorder="0" applyAlignment="0" applyProtection="0"/>
    <xf numFmtId="254"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32" borderId="0" applyNumberFormat="0" applyBorder="0" applyAlignment="0" applyProtection="0"/>
    <xf numFmtId="0" fontId="105" fillId="56" borderId="0" applyNumberFormat="0" applyBorder="0" applyAlignment="0" applyProtection="0"/>
    <xf numFmtId="0" fontId="105" fillId="32" borderId="0" applyNumberFormat="0" applyBorder="0" applyAlignment="0" applyProtection="0"/>
    <xf numFmtId="254" fontId="105" fillId="32" borderId="0" applyNumberFormat="0" applyBorder="0" applyAlignment="0" applyProtection="0"/>
    <xf numFmtId="254" fontId="105" fillId="32" borderId="0" applyNumberFormat="0" applyBorder="0" applyAlignment="0" applyProtection="0"/>
    <xf numFmtId="254" fontId="105" fillId="32" borderId="0" applyNumberFormat="0" applyBorder="0" applyAlignment="0" applyProtection="0"/>
    <xf numFmtId="254" fontId="105" fillId="32" borderId="0" applyNumberFormat="0" applyBorder="0" applyAlignment="0" applyProtection="0"/>
    <xf numFmtId="0" fontId="105" fillId="32" borderId="0" applyNumberFormat="0" applyBorder="0" applyAlignment="0" applyProtection="0"/>
    <xf numFmtId="254" fontId="105" fillId="32" borderId="0" applyNumberFormat="0" applyBorder="0" applyAlignment="0" applyProtection="0"/>
    <xf numFmtId="254" fontId="105" fillId="32" borderId="0" applyNumberFormat="0" applyBorder="0" applyAlignment="0" applyProtection="0"/>
    <xf numFmtId="0" fontId="105" fillId="32" borderId="0" applyNumberFormat="0" applyBorder="0" applyAlignment="0" applyProtection="0"/>
    <xf numFmtId="0" fontId="105" fillId="32" borderId="0" applyNumberFormat="0" applyBorder="0" applyAlignment="0" applyProtection="0"/>
    <xf numFmtId="0" fontId="105" fillId="32" borderId="0" applyNumberFormat="0" applyBorder="0" applyAlignment="0" applyProtection="0"/>
    <xf numFmtId="0" fontId="105" fillId="32" borderId="0" applyNumberFormat="0" applyBorder="0" applyAlignment="0" applyProtection="0"/>
    <xf numFmtId="177" fontId="105" fillId="56" borderId="0" applyNumberFormat="0" applyBorder="0" applyAlignment="0" applyProtection="0"/>
    <xf numFmtId="0" fontId="105" fillId="32" borderId="0" applyNumberFormat="0" applyBorder="0" applyAlignment="0" applyProtection="0"/>
    <xf numFmtId="254" fontId="105" fillId="32" borderId="0" applyNumberFormat="0" applyBorder="0" applyAlignment="0" applyProtection="0"/>
    <xf numFmtId="0" fontId="105" fillId="32" borderId="0" applyNumberFormat="0" applyBorder="0" applyAlignment="0" applyProtection="0"/>
    <xf numFmtId="254" fontId="105" fillId="32" borderId="0" applyNumberFormat="0" applyBorder="0" applyAlignment="0" applyProtection="0"/>
    <xf numFmtId="177" fontId="105" fillId="56" borderId="0" applyNumberFormat="0" applyBorder="0" applyAlignment="0" applyProtection="0"/>
    <xf numFmtId="0" fontId="105" fillId="56" borderId="0" applyNumberFormat="0" applyBorder="0" applyAlignment="0" applyProtection="0"/>
    <xf numFmtId="0" fontId="105" fillId="32" borderId="0" applyNumberFormat="0" applyBorder="0" applyAlignment="0" applyProtection="0"/>
    <xf numFmtId="177" fontId="105" fillId="56" borderId="0" applyNumberFormat="0" applyBorder="0" applyAlignment="0" applyProtection="0"/>
    <xf numFmtId="254" fontId="105" fillId="32" borderId="0" applyNumberFormat="0" applyBorder="0" applyAlignment="0" applyProtection="0"/>
    <xf numFmtId="0" fontId="105" fillId="32"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177"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254" fontId="105" fillId="56" borderId="0" applyNumberFormat="0" applyBorder="0" applyAlignment="0" applyProtection="0"/>
    <xf numFmtId="254" fontId="105" fillId="56" borderId="0" applyNumberFormat="0" applyBorder="0" applyAlignment="0" applyProtection="0"/>
    <xf numFmtId="254" fontId="105" fillId="32" borderId="0" applyNumberFormat="0" applyBorder="0" applyAlignment="0" applyProtection="0"/>
    <xf numFmtId="254" fontId="105" fillId="32" borderId="0" applyNumberFormat="0" applyBorder="0" applyAlignment="0" applyProtection="0"/>
    <xf numFmtId="0" fontId="105" fillId="32" borderId="0" applyNumberFormat="0" applyBorder="0" applyAlignment="0" applyProtection="0"/>
    <xf numFmtId="0" fontId="105" fillId="32" borderId="0" applyNumberFormat="0" applyBorder="0" applyAlignment="0" applyProtection="0"/>
    <xf numFmtId="254" fontId="105" fillId="56" borderId="0" applyNumberFormat="0" applyBorder="0" applyAlignment="0" applyProtection="0"/>
    <xf numFmtId="254" fontId="105" fillId="56" borderId="0" applyNumberFormat="0" applyBorder="0" applyAlignment="0" applyProtection="0"/>
    <xf numFmtId="177" fontId="105" fillId="56" borderId="0" applyNumberFormat="0" applyBorder="0" applyAlignment="0" applyProtection="0"/>
    <xf numFmtId="177" fontId="105" fillId="56" borderId="0" applyNumberFormat="0" applyBorder="0" applyAlignment="0" applyProtection="0"/>
    <xf numFmtId="0" fontId="105" fillId="32" borderId="0" applyNumberFormat="0" applyBorder="0" applyAlignment="0" applyProtection="0"/>
    <xf numFmtId="254" fontId="105" fillId="56" borderId="0" applyNumberFormat="0" applyBorder="0" applyAlignment="0" applyProtection="0"/>
    <xf numFmtId="0" fontId="105" fillId="56" borderId="0" applyNumberFormat="0" applyBorder="0" applyAlignment="0" applyProtection="0"/>
    <xf numFmtId="177" fontId="105" fillId="56" borderId="0" applyNumberFormat="0" applyBorder="0" applyAlignment="0" applyProtection="0"/>
    <xf numFmtId="0" fontId="105" fillId="56" borderId="0" applyNumberFormat="0" applyBorder="0" applyAlignment="0" applyProtection="0"/>
    <xf numFmtId="254"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177"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254" fontId="105" fillId="56" borderId="0" applyNumberFormat="0" applyBorder="0" applyAlignment="0" applyProtection="0"/>
    <xf numFmtId="254"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254"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177" fontId="105" fillId="56" borderId="0" applyNumberFormat="0" applyBorder="0" applyAlignment="0" applyProtection="0"/>
    <xf numFmtId="0" fontId="105" fillId="56" borderId="0" applyNumberFormat="0" applyBorder="0" applyAlignment="0" applyProtection="0"/>
    <xf numFmtId="254" fontId="105" fillId="56" borderId="0" applyNumberFormat="0" applyBorder="0" applyAlignment="0" applyProtection="0"/>
    <xf numFmtId="0" fontId="105" fillId="56" borderId="0" applyNumberFormat="0" applyBorder="0" applyAlignment="0" applyProtection="0"/>
    <xf numFmtId="254" fontId="105" fillId="56" borderId="0" applyNumberFormat="0" applyBorder="0" applyAlignment="0" applyProtection="0"/>
    <xf numFmtId="0" fontId="105" fillId="56" borderId="0" applyNumberFormat="0" applyBorder="0" applyAlignment="0" applyProtection="0"/>
    <xf numFmtId="254"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254"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177" fontId="105" fillId="56" borderId="0" applyNumberFormat="0" applyBorder="0" applyAlignment="0" applyProtection="0"/>
    <xf numFmtId="0" fontId="105" fillId="56" borderId="0" applyNumberFormat="0" applyBorder="0" applyAlignment="0" applyProtection="0"/>
    <xf numFmtId="254" fontId="105" fillId="56" borderId="0" applyNumberFormat="0" applyBorder="0" applyAlignment="0" applyProtection="0"/>
    <xf numFmtId="0" fontId="105" fillId="56" borderId="0" applyNumberFormat="0" applyBorder="0" applyAlignment="0" applyProtection="0"/>
    <xf numFmtId="254" fontId="105" fillId="56" borderId="0" applyNumberFormat="0" applyBorder="0" applyAlignment="0" applyProtection="0"/>
    <xf numFmtId="0" fontId="105" fillId="56" borderId="0" applyNumberFormat="0" applyBorder="0" applyAlignment="0" applyProtection="0"/>
    <xf numFmtId="254"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254"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177" fontId="105" fillId="56" borderId="0" applyNumberFormat="0" applyBorder="0" applyAlignment="0" applyProtection="0"/>
    <xf numFmtId="0" fontId="105" fillId="56" borderId="0" applyNumberFormat="0" applyBorder="0" applyAlignment="0" applyProtection="0"/>
    <xf numFmtId="254" fontId="105" fillId="56" borderId="0" applyNumberFormat="0" applyBorder="0" applyAlignment="0" applyProtection="0"/>
    <xf numFmtId="0" fontId="105" fillId="56" borderId="0" applyNumberFormat="0" applyBorder="0" applyAlignment="0" applyProtection="0"/>
    <xf numFmtId="254" fontId="105" fillId="56" borderId="0" applyNumberFormat="0" applyBorder="0" applyAlignment="0" applyProtection="0"/>
    <xf numFmtId="0" fontId="105" fillId="56" borderId="0" applyNumberFormat="0" applyBorder="0" applyAlignment="0" applyProtection="0"/>
    <xf numFmtId="254"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254"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177" fontId="105" fillId="56" borderId="0" applyNumberFormat="0" applyBorder="0" applyAlignment="0" applyProtection="0"/>
    <xf numFmtId="0" fontId="105" fillId="56" borderId="0" applyNumberFormat="0" applyBorder="0" applyAlignment="0" applyProtection="0"/>
    <xf numFmtId="254" fontId="105" fillId="56" borderId="0" applyNumberFormat="0" applyBorder="0" applyAlignment="0" applyProtection="0"/>
    <xf numFmtId="0" fontId="105" fillId="56" borderId="0" applyNumberFormat="0" applyBorder="0" applyAlignment="0" applyProtection="0"/>
    <xf numFmtId="254" fontId="105" fillId="56" borderId="0" applyNumberFormat="0" applyBorder="0" applyAlignment="0" applyProtection="0"/>
    <xf numFmtId="0" fontId="105" fillId="56" borderId="0" applyNumberFormat="0" applyBorder="0" applyAlignment="0" applyProtection="0"/>
    <xf numFmtId="254"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254"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177" fontId="105" fillId="56" borderId="0" applyNumberFormat="0" applyBorder="0" applyAlignment="0" applyProtection="0"/>
    <xf numFmtId="0" fontId="105" fillId="56" borderId="0" applyNumberFormat="0" applyBorder="0" applyAlignment="0" applyProtection="0"/>
    <xf numFmtId="254" fontId="105" fillId="56" borderId="0" applyNumberFormat="0" applyBorder="0" applyAlignment="0" applyProtection="0"/>
    <xf numFmtId="0" fontId="105" fillId="56" borderId="0" applyNumberFormat="0" applyBorder="0" applyAlignment="0" applyProtection="0"/>
    <xf numFmtId="254" fontId="105" fillId="56" borderId="0" applyNumberFormat="0" applyBorder="0" applyAlignment="0" applyProtection="0"/>
    <xf numFmtId="0" fontId="105" fillId="56" borderId="0" applyNumberFormat="0" applyBorder="0" applyAlignment="0" applyProtection="0"/>
    <xf numFmtId="254"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254"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177" fontId="105" fillId="56" borderId="0" applyNumberFormat="0" applyBorder="0" applyAlignment="0" applyProtection="0"/>
    <xf numFmtId="0" fontId="105" fillId="56" borderId="0" applyNumberFormat="0" applyBorder="0" applyAlignment="0" applyProtection="0"/>
    <xf numFmtId="254" fontId="105" fillId="56" borderId="0" applyNumberFormat="0" applyBorder="0" applyAlignment="0" applyProtection="0"/>
    <xf numFmtId="0" fontId="105" fillId="56" borderId="0" applyNumberFormat="0" applyBorder="0" applyAlignment="0" applyProtection="0"/>
    <xf numFmtId="254" fontId="105" fillId="56" borderId="0" applyNumberFormat="0" applyBorder="0" applyAlignment="0" applyProtection="0"/>
    <xf numFmtId="0" fontId="105" fillId="56" borderId="0" applyNumberFormat="0" applyBorder="0" applyAlignment="0" applyProtection="0"/>
    <xf numFmtId="254"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254"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177" fontId="105" fillId="55" borderId="0" applyNumberFormat="0" applyBorder="0" applyAlignment="0" applyProtection="0"/>
    <xf numFmtId="0" fontId="105" fillId="55" borderId="0" applyNumberFormat="0" applyBorder="0" applyAlignment="0" applyProtection="0"/>
    <xf numFmtId="254" fontId="105" fillId="55" borderId="0" applyNumberFormat="0" applyBorder="0" applyAlignment="0" applyProtection="0"/>
    <xf numFmtId="0" fontId="105" fillId="55" borderId="0" applyNumberFormat="0" applyBorder="0" applyAlignment="0" applyProtection="0"/>
    <xf numFmtId="254" fontId="105" fillId="55" borderId="0" applyNumberFormat="0" applyBorder="0" applyAlignment="0" applyProtection="0"/>
    <xf numFmtId="0" fontId="105" fillId="55" borderId="0" applyNumberFormat="0" applyBorder="0" applyAlignment="0" applyProtection="0"/>
    <xf numFmtId="254"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8" borderId="0" applyNumberFormat="0" applyBorder="0" applyAlignment="0" applyProtection="0"/>
    <xf numFmtId="0" fontId="105" fillId="55" borderId="0" applyNumberFormat="0" applyBorder="0" applyAlignment="0" applyProtection="0"/>
    <xf numFmtId="0" fontId="105" fillId="8" borderId="0" applyNumberFormat="0" applyBorder="0" applyAlignment="0" applyProtection="0"/>
    <xf numFmtId="254" fontId="105" fillId="8" borderId="0" applyNumberFormat="0" applyBorder="0" applyAlignment="0" applyProtection="0"/>
    <xf numFmtId="254" fontId="105" fillId="8" borderId="0" applyNumberFormat="0" applyBorder="0" applyAlignment="0" applyProtection="0"/>
    <xf numFmtId="254" fontId="105" fillId="8" borderId="0" applyNumberFormat="0" applyBorder="0" applyAlignment="0" applyProtection="0"/>
    <xf numFmtId="254" fontId="105" fillId="8" borderId="0" applyNumberFormat="0" applyBorder="0" applyAlignment="0" applyProtection="0"/>
    <xf numFmtId="0" fontId="105" fillId="8" borderId="0" applyNumberFormat="0" applyBorder="0" applyAlignment="0" applyProtection="0"/>
    <xf numFmtId="254" fontId="105" fillId="8" borderId="0" applyNumberFormat="0" applyBorder="0" applyAlignment="0" applyProtection="0"/>
    <xf numFmtId="254" fontId="105" fillId="8" borderId="0" applyNumberFormat="0" applyBorder="0" applyAlignment="0" applyProtection="0"/>
    <xf numFmtId="0" fontId="105" fillId="8" borderId="0" applyNumberFormat="0" applyBorder="0" applyAlignment="0" applyProtection="0"/>
    <xf numFmtId="0" fontId="105" fillId="8" borderId="0" applyNumberFormat="0" applyBorder="0" applyAlignment="0" applyProtection="0"/>
    <xf numFmtId="0" fontId="105" fillId="8" borderId="0" applyNumberFormat="0" applyBorder="0" applyAlignment="0" applyProtection="0"/>
    <xf numFmtId="0" fontId="105" fillId="8" borderId="0" applyNumberFormat="0" applyBorder="0" applyAlignment="0" applyProtection="0"/>
    <xf numFmtId="177" fontId="105" fillId="55" borderId="0" applyNumberFormat="0" applyBorder="0" applyAlignment="0" applyProtection="0"/>
    <xf numFmtId="0" fontId="105" fillId="8" borderId="0" applyNumberFormat="0" applyBorder="0" applyAlignment="0" applyProtection="0"/>
    <xf numFmtId="254" fontId="105" fillId="8" borderId="0" applyNumberFormat="0" applyBorder="0" applyAlignment="0" applyProtection="0"/>
    <xf numFmtId="0" fontId="105" fillId="8" borderId="0" applyNumberFormat="0" applyBorder="0" applyAlignment="0" applyProtection="0"/>
    <xf numFmtId="254" fontId="105" fillId="8" borderId="0" applyNumberFormat="0" applyBorder="0" applyAlignment="0" applyProtection="0"/>
    <xf numFmtId="177" fontId="105" fillId="55" borderId="0" applyNumberFormat="0" applyBorder="0" applyAlignment="0" applyProtection="0"/>
    <xf numFmtId="0" fontId="105" fillId="55" borderId="0" applyNumberFormat="0" applyBorder="0" applyAlignment="0" applyProtection="0"/>
    <xf numFmtId="0" fontId="105" fillId="8" borderId="0" applyNumberFormat="0" applyBorder="0" applyAlignment="0" applyProtection="0"/>
    <xf numFmtId="177" fontId="105" fillId="55" borderId="0" applyNumberFormat="0" applyBorder="0" applyAlignment="0" applyProtection="0"/>
    <xf numFmtId="254" fontId="105" fillId="8" borderId="0" applyNumberFormat="0" applyBorder="0" applyAlignment="0" applyProtection="0"/>
    <xf numFmtId="0" fontId="105" fillId="8"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177"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254" fontId="105" fillId="55" borderId="0" applyNumberFormat="0" applyBorder="0" applyAlignment="0" applyProtection="0"/>
    <xf numFmtId="254" fontId="105" fillId="55" borderId="0" applyNumberFormat="0" applyBorder="0" applyAlignment="0" applyProtection="0"/>
    <xf numFmtId="254" fontId="105" fillId="8" borderId="0" applyNumberFormat="0" applyBorder="0" applyAlignment="0" applyProtection="0"/>
    <xf numFmtId="254" fontId="105" fillId="8" borderId="0" applyNumberFormat="0" applyBorder="0" applyAlignment="0" applyProtection="0"/>
    <xf numFmtId="0" fontId="105" fillId="8" borderId="0" applyNumberFormat="0" applyBorder="0" applyAlignment="0" applyProtection="0"/>
    <xf numFmtId="0" fontId="105" fillId="8" borderId="0" applyNumberFormat="0" applyBorder="0" applyAlignment="0" applyProtection="0"/>
    <xf numFmtId="254" fontId="105" fillId="55" borderId="0" applyNumberFormat="0" applyBorder="0" applyAlignment="0" applyProtection="0"/>
    <xf numFmtId="254" fontId="105" fillId="55" borderId="0" applyNumberFormat="0" applyBorder="0" applyAlignment="0" applyProtection="0"/>
    <xf numFmtId="177" fontId="105" fillId="55" borderId="0" applyNumberFormat="0" applyBorder="0" applyAlignment="0" applyProtection="0"/>
    <xf numFmtId="177" fontId="105" fillId="55" borderId="0" applyNumberFormat="0" applyBorder="0" applyAlignment="0" applyProtection="0"/>
    <xf numFmtId="0" fontId="105" fillId="8" borderId="0" applyNumberFormat="0" applyBorder="0" applyAlignment="0" applyProtection="0"/>
    <xf numFmtId="254" fontId="105" fillId="55" borderId="0" applyNumberFormat="0" applyBorder="0" applyAlignment="0" applyProtection="0"/>
    <xf numFmtId="0" fontId="105" fillId="55" borderId="0" applyNumberFormat="0" applyBorder="0" applyAlignment="0" applyProtection="0"/>
    <xf numFmtId="177" fontId="105" fillId="55" borderId="0" applyNumberFormat="0" applyBorder="0" applyAlignment="0" applyProtection="0"/>
    <xf numFmtId="0" fontId="105" fillId="55" borderId="0" applyNumberFormat="0" applyBorder="0" applyAlignment="0" applyProtection="0"/>
    <xf numFmtId="254"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177"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254" fontId="105" fillId="55" borderId="0" applyNumberFormat="0" applyBorder="0" applyAlignment="0" applyProtection="0"/>
    <xf numFmtId="254"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254"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177" fontId="105" fillId="55" borderId="0" applyNumberFormat="0" applyBorder="0" applyAlignment="0" applyProtection="0"/>
    <xf numFmtId="0" fontId="105" fillId="55" borderId="0" applyNumberFormat="0" applyBorder="0" applyAlignment="0" applyProtection="0"/>
    <xf numFmtId="254" fontId="105" fillId="55" borderId="0" applyNumberFormat="0" applyBorder="0" applyAlignment="0" applyProtection="0"/>
    <xf numFmtId="0" fontId="105" fillId="55" borderId="0" applyNumberFormat="0" applyBorder="0" applyAlignment="0" applyProtection="0"/>
    <xf numFmtId="254" fontId="105" fillId="55" borderId="0" applyNumberFormat="0" applyBorder="0" applyAlignment="0" applyProtection="0"/>
    <xf numFmtId="0" fontId="105" fillId="55" borderId="0" applyNumberFormat="0" applyBorder="0" applyAlignment="0" applyProtection="0"/>
    <xf numFmtId="254"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254"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177" fontId="105" fillId="55" borderId="0" applyNumberFormat="0" applyBorder="0" applyAlignment="0" applyProtection="0"/>
    <xf numFmtId="0" fontId="105" fillId="55" borderId="0" applyNumberFormat="0" applyBorder="0" applyAlignment="0" applyProtection="0"/>
    <xf numFmtId="254" fontId="105" fillId="55" borderId="0" applyNumberFormat="0" applyBorder="0" applyAlignment="0" applyProtection="0"/>
    <xf numFmtId="0" fontId="105" fillId="55" borderId="0" applyNumberFormat="0" applyBorder="0" applyAlignment="0" applyProtection="0"/>
    <xf numFmtId="254" fontId="105" fillId="55" borderId="0" applyNumberFormat="0" applyBorder="0" applyAlignment="0" applyProtection="0"/>
    <xf numFmtId="0" fontId="105" fillId="55" borderId="0" applyNumberFormat="0" applyBorder="0" applyAlignment="0" applyProtection="0"/>
    <xf numFmtId="254"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254"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177" fontId="105" fillId="55" borderId="0" applyNumberFormat="0" applyBorder="0" applyAlignment="0" applyProtection="0"/>
    <xf numFmtId="0" fontId="105" fillId="55" borderId="0" applyNumberFormat="0" applyBorder="0" applyAlignment="0" applyProtection="0"/>
    <xf numFmtId="254" fontId="105" fillId="55" borderId="0" applyNumberFormat="0" applyBorder="0" applyAlignment="0" applyProtection="0"/>
    <xf numFmtId="0" fontId="105" fillId="55" borderId="0" applyNumberFormat="0" applyBorder="0" applyAlignment="0" applyProtection="0"/>
    <xf numFmtId="254" fontId="105" fillId="55" borderId="0" applyNumberFormat="0" applyBorder="0" applyAlignment="0" applyProtection="0"/>
    <xf numFmtId="0" fontId="105" fillId="55" borderId="0" applyNumberFormat="0" applyBorder="0" applyAlignment="0" applyProtection="0"/>
    <xf numFmtId="254"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254"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177" fontId="105" fillId="55" borderId="0" applyNumberFormat="0" applyBorder="0" applyAlignment="0" applyProtection="0"/>
    <xf numFmtId="0" fontId="105" fillId="55" borderId="0" applyNumberFormat="0" applyBorder="0" applyAlignment="0" applyProtection="0"/>
    <xf numFmtId="254" fontId="105" fillId="55" borderId="0" applyNumberFormat="0" applyBorder="0" applyAlignment="0" applyProtection="0"/>
    <xf numFmtId="0" fontId="105" fillId="55" borderId="0" applyNumberFormat="0" applyBorder="0" applyAlignment="0" applyProtection="0"/>
    <xf numFmtId="254" fontId="105" fillId="55" borderId="0" applyNumberFormat="0" applyBorder="0" applyAlignment="0" applyProtection="0"/>
    <xf numFmtId="0" fontId="105" fillId="55" borderId="0" applyNumberFormat="0" applyBorder="0" applyAlignment="0" applyProtection="0"/>
    <xf numFmtId="254"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254"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177" fontId="105" fillId="55" borderId="0" applyNumberFormat="0" applyBorder="0" applyAlignment="0" applyProtection="0"/>
    <xf numFmtId="0" fontId="105" fillId="55" borderId="0" applyNumberFormat="0" applyBorder="0" applyAlignment="0" applyProtection="0"/>
    <xf numFmtId="254" fontId="105" fillId="55" borderId="0" applyNumberFormat="0" applyBorder="0" applyAlignment="0" applyProtection="0"/>
    <xf numFmtId="0" fontId="105" fillId="55" borderId="0" applyNumberFormat="0" applyBorder="0" applyAlignment="0" applyProtection="0"/>
    <xf numFmtId="254" fontId="105" fillId="55" borderId="0" applyNumberFormat="0" applyBorder="0" applyAlignment="0" applyProtection="0"/>
    <xf numFmtId="0" fontId="105" fillId="55" borderId="0" applyNumberFormat="0" applyBorder="0" applyAlignment="0" applyProtection="0"/>
    <xf numFmtId="254"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254"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177" fontId="105" fillId="55" borderId="0" applyNumberFormat="0" applyBorder="0" applyAlignment="0" applyProtection="0"/>
    <xf numFmtId="0" fontId="105" fillId="55" borderId="0" applyNumberFormat="0" applyBorder="0" applyAlignment="0" applyProtection="0"/>
    <xf numFmtId="254" fontId="105" fillId="55" borderId="0" applyNumberFormat="0" applyBorder="0" applyAlignment="0" applyProtection="0"/>
    <xf numFmtId="0" fontId="105" fillId="55" borderId="0" applyNumberFormat="0" applyBorder="0" applyAlignment="0" applyProtection="0"/>
    <xf numFmtId="254" fontId="105" fillId="55" borderId="0" applyNumberFormat="0" applyBorder="0" applyAlignment="0" applyProtection="0"/>
    <xf numFmtId="0" fontId="105" fillId="55" borderId="0" applyNumberFormat="0" applyBorder="0" applyAlignment="0" applyProtection="0"/>
    <xf numFmtId="254"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254"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177" fontId="105" fillId="33" borderId="0" applyNumberFormat="0" applyBorder="0" applyAlignment="0" applyProtection="0"/>
    <xf numFmtId="0" fontId="105" fillId="33" borderId="0" applyNumberFormat="0" applyBorder="0" applyAlignment="0" applyProtection="0"/>
    <xf numFmtId="254" fontId="105" fillId="33" borderId="0" applyNumberFormat="0" applyBorder="0" applyAlignment="0" applyProtection="0"/>
    <xf numFmtId="0" fontId="105" fillId="33" borderId="0" applyNumberFormat="0" applyBorder="0" applyAlignment="0" applyProtection="0"/>
    <xf numFmtId="254" fontId="105" fillId="33" borderId="0" applyNumberFormat="0" applyBorder="0" applyAlignment="0" applyProtection="0"/>
    <xf numFmtId="0" fontId="105" fillId="33" borderId="0" applyNumberFormat="0" applyBorder="0" applyAlignment="0" applyProtection="0"/>
    <xf numFmtId="254"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254" fontId="105" fillId="33" borderId="0" applyNumberFormat="0" applyBorder="0" applyAlignment="0" applyProtection="0"/>
    <xf numFmtId="0" fontId="105" fillId="33" borderId="0" applyNumberFormat="0" applyBorder="0" applyAlignment="0" applyProtection="0"/>
    <xf numFmtId="254" fontId="105" fillId="33" borderId="0" applyNumberFormat="0" applyBorder="0" applyAlignment="0" applyProtection="0"/>
    <xf numFmtId="177" fontId="105" fillId="33" borderId="0" applyNumberFormat="0" applyBorder="0" applyAlignment="0" applyProtection="0"/>
    <xf numFmtId="0" fontId="105" fillId="33" borderId="0" applyNumberFormat="0" applyBorder="0" applyAlignment="0" applyProtection="0"/>
    <xf numFmtId="177"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177"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177" fontId="105" fillId="33" borderId="0" applyNumberFormat="0" applyBorder="0" applyAlignment="0" applyProtection="0"/>
    <xf numFmtId="177" fontId="105" fillId="33" borderId="0" applyNumberFormat="0" applyBorder="0" applyAlignment="0" applyProtection="0"/>
    <xf numFmtId="0" fontId="105" fillId="33" borderId="0" applyNumberFormat="0" applyBorder="0" applyAlignment="0" applyProtection="0"/>
    <xf numFmtId="177" fontId="105" fillId="33" borderId="0" applyNumberFormat="0" applyBorder="0" applyAlignment="0" applyProtection="0"/>
    <xf numFmtId="0" fontId="105" fillId="33" borderId="0" applyNumberFormat="0" applyBorder="0" applyAlignment="0" applyProtection="0"/>
    <xf numFmtId="254"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177"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254" fontId="105" fillId="33" borderId="0" applyNumberFormat="0" applyBorder="0" applyAlignment="0" applyProtection="0"/>
    <xf numFmtId="254"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254"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177" fontId="105" fillId="33" borderId="0" applyNumberFormat="0" applyBorder="0" applyAlignment="0" applyProtection="0"/>
    <xf numFmtId="0" fontId="105" fillId="33" borderId="0" applyNumberFormat="0" applyBorder="0" applyAlignment="0" applyProtection="0"/>
    <xf numFmtId="254" fontId="105" fillId="33" borderId="0" applyNumberFormat="0" applyBorder="0" applyAlignment="0" applyProtection="0"/>
    <xf numFmtId="0" fontId="105" fillId="33" borderId="0" applyNumberFormat="0" applyBorder="0" applyAlignment="0" applyProtection="0"/>
    <xf numFmtId="254" fontId="105" fillId="33" borderId="0" applyNumberFormat="0" applyBorder="0" applyAlignment="0" applyProtection="0"/>
    <xf numFmtId="0" fontId="105" fillId="33" borderId="0" applyNumberFormat="0" applyBorder="0" applyAlignment="0" applyProtection="0"/>
    <xf numFmtId="254"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254"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177" fontId="105" fillId="33" borderId="0" applyNumberFormat="0" applyBorder="0" applyAlignment="0" applyProtection="0"/>
    <xf numFmtId="0" fontId="105" fillId="33" borderId="0" applyNumberFormat="0" applyBorder="0" applyAlignment="0" applyProtection="0"/>
    <xf numFmtId="254" fontId="105" fillId="33" borderId="0" applyNumberFormat="0" applyBorder="0" applyAlignment="0" applyProtection="0"/>
    <xf numFmtId="0" fontId="105" fillId="33" borderId="0" applyNumberFormat="0" applyBorder="0" applyAlignment="0" applyProtection="0"/>
    <xf numFmtId="254" fontId="105" fillId="33" borderId="0" applyNumberFormat="0" applyBorder="0" applyAlignment="0" applyProtection="0"/>
    <xf numFmtId="0" fontId="105" fillId="33" borderId="0" applyNumberFormat="0" applyBorder="0" applyAlignment="0" applyProtection="0"/>
    <xf numFmtId="254"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254"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177" fontId="105" fillId="33" borderId="0" applyNumberFormat="0" applyBorder="0" applyAlignment="0" applyProtection="0"/>
    <xf numFmtId="0" fontId="105" fillId="33" borderId="0" applyNumberFormat="0" applyBorder="0" applyAlignment="0" applyProtection="0"/>
    <xf numFmtId="254" fontId="105" fillId="33" borderId="0" applyNumberFormat="0" applyBorder="0" applyAlignment="0" applyProtection="0"/>
    <xf numFmtId="0" fontId="105" fillId="33" borderId="0" applyNumberFormat="0" applyBorder="0" applyAlignment="0" applyProtection="0"/>
    <xf numFmtId="254" fontId="105" fillId="33" borderId="0" applyNumberFormat="0" applyBorder="0" applyAlignment="0" applyProtection="0"/>
    <xf numFmtId="0" fontId="105" fillId="33" borderId="0" applyNumberFormat="0" applyBorder="0" applyAlignment="0" applyProtection="0"/>
    <xf numFmtId="254"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254"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177" fontId="105" fillId="33" borderId="0" applyNumberFormat="0" applyBorder="0" applyAlignment="0" applyProtection="0"/>
    <xf numFmtId="0" fontId="105" fillId="33" borderId="0" applyNumberFormat="0" applyBorder="0" applyAlignment="0" applyProtection="0"/>
    <xf numFmtId="254" fontId="105" fillId="33" borderId="0" applyNumberFormat="0" applyBorder="0" applyAlignment="0" applyProtection="0"/>
    <xf numFmtId="0" fontId="105" fillId="33" borderId="0" applyNumberFormat="0" applyBorder="0" applyAlignment="0" applyProtection="0"/>
    <xf numFmtId="254" fontId="105" fillId="33" borderId="0" applyNumberFormat="0" applyBorder="0" applyAlignment="0" applyProtection="0"/>
    <xf numFmtId="0" fontId="105" fillId="33" borderId="0" applyNumberFormat="0" applyBorder="0" applyAlignment="0" applyProtection="0"/>
    <xf numFmtId="254"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254"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177" fontId="105" fillId="33" borderId="0" applyNumberFormat="0" applyBorder="0" applyAlignment="0" applyProtection="0"/>
    <xf numFmtId="0" fontId="105" fillId="33" borderId="0" applyNumberFormat="0" applyBorder="0" applyAlignment="0" applyProtection="0"/>
    <xf numFmtId="254" fontId="105" fillId="33" borderId="0" applyNumberFormat="0" applyBorder="0" applyAlignment="0" applyProtection="0"/>
    <xf numFmtId="0" fontId="105" fillId="33" borderId="0" applyNumberFormat="0" applyBorder="0" applyAlignment="0" applyProtection="0"/>
    <xf numFmtId="254" fontId="105" fillId="33" borderId="0" applyNumberFormat="0" applyBorder="0" applyAlignment="0" applyProtection="0"/>
    <xf numFmtId="0" fontId="105" fillId="33" borderId="0" applyNumberFormat="0" applyBorder="0" applyAlignment="0" applyProtection="0"/>
    <xf numFmtId="254"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254"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177" fontId="105" fillId="33" borderId="0" applyNumberFormat="0" applyBorder="0" applyAlignment="0" applyProtection="0"/>
    <xf numFmtId="0" fontId="105" fillId="33" borderId="0" applyNumberFormat="0" applyBorder="0" applyAlignment="0" applyProtection="0"/>
    <xf numFmtId="254" fontId="105" fillId="33" borderId="0" applyNumberFormat="0" applyBorder="0" applyAlignment="0" applyProtection="0"/>
    <xf numFmtId="0" fontId="105" fillId="33" borderId="0" applyNumberFormat="0" applyBorder="0" applyAlignment="0" applyProtection="0"/>
    <xf numFmtId="254" fontId="105" fillId="33" borderId="0" applyNumberFormat="0" applyBorder="0" applyAlignment="0" applyProtection="0"/>
    <xf numFmtId="0" fontId="105" fillId="33" borderId="0" applyNumberFormat="0" applyBorder="0" applyAlignment="0" applyProtection="0"/>
    <xf numFmtId="254"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0" fontId="105" fillId="33" borderId="0" applyNumberFormat="0" applyBorder="0" applyAlignment="0" applyProtection="0"/>
    <xf numFmtId="254"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177" fontId="105" fillId="57" borderId="0" applyNumberFormat="0" applyBorder="0" applyAlignment="0" applyProtection="0"/>
    <xf numFmtId="0" fontId="105" fillId="57" borderId="0" applyNumberFormat="0" applyBorder="0" applyAlignment="0" applyProtection="0"/>
    <xf numFmtId="254" fontId="105" fillId="57" borderId="0" applyNumberFormat="0" applyBorder="0" applyAlignment="0" applyProtection="0"/>
    <xf numFmtId="0" fontId="105" fillId="57" borderId="0" applyNumberFormat="0" applyBorder="0" applyAlignment="0" applyProtection="0"/>
    <xf numFmtId="254" fontId="105" fillId="57" borderId="0" applyNumberFormat="0" applyBorder="0" applyAlignment="0" applyProtection="0"/>
    <xf numFmtId="0" fontId="105" fillId="57" borderId="0" applyNumberFormat="0" applyBorder="0" applyAlignment="0" applyProtection="0"/>
    <xf numFmtId="254"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32" borderId="0" applyNumberFormat="0" applyBorder="0" applyAlignment="0" applyProtection="0"/>
    <xf numFmtId="0" fontId="105" fillId="57" borderId="0" applyNumberFormat="0" applyBorder="0" applyAlignment="0" applyProtection="0"/>
    <xf numFmtId="0" fontId="105" fillId="32" borderId="0" applyNumberFormat="0" applyBorder="0" applyAlignment="0" applyProtection="0"/>
    <xf numFmtId="254" fontId="105" fillId="32" borderId="0" applyNumberFormat="0" applyBorder="0" applyAlignment="0" applyProtection="0"/>
    <xf numFmtId="254" fontId="105" fillId="32" borderId="0" applyNumberFormat="0" applyBorder="0" applyAlignment="0" applyProtection="0"/>
    <xf numFmtId="254" fontId="105" fillId="32" borderId="0" applyNumberFormat="0" applyBorder="0" applyAlignment="0" applyProtection="0"/>
    <xf numFmtId="254" fontId="105" fillId="32" borderId="0" applyNumberFormat="0" applyBorder="0" applyAlignment="0" applyProtection="0"/>
    <xf numFmtId="0" fontId="105" fillId="32" borderId="0" applyNumberFormat="0" applyBorder="0" applyAlignment="0" applyProtection="0"/>
    <xf numFmtId="254" fontId="105" fillId="32" borderId="0" applyNumberFormat="0" applyBorder="0" applyAlignment="0" applyProtection="0"/>
    <xf numFmtId="254" fontId="105" fillId="32" borderId="0" applyNumberFormat="0" applyBorder="0" applyAlignment="0" applyProtection="0"/>
    <xf numFmtId="0" fontId="105" fillId="32" borderId="0" applyNumberFormat="0" applyBorder="0" applyAlignment="0" applyProtection="0"/>
    <xf numFmtId="0" fontId="105" fillId="32" borderId="0" applyNumberFormat="0" applyBorder="0" applyAlignment="0" applyProtection="0"/>
    <xf numFmtId="0" fontId="105" fillId="32" borderId="0" applyNumberFormat="0" applyBorder="0" applyAlignment="0" applyProtection="0"/>
    <xf numFmtId="0" fontId="105" fillId="32" borderId="0" applyNumberFormat="0" applyBorder="0" applyAlignment="0" applyProtection="0"/>
    <xf numFmtId="177" fontId="105" fillId="57" borderId="0" applyNumberFormat="0" applyBorder="0" applyAlignment="0" applyProtection="0"/>
    <xf numFmtId="0" fontId="105" fillId="32" borderId="0" applyNumberFormat="0" applyBorder="0" applyAlignment="0" applyProtection="0"/>
    <xf numFmtId="254" fontId="105" fillId="32" borderId="0" applyNumberFormat="0" applyBorder="0" applyAlignment="0" applyProtection="0"/>
    <xf numFmtId="0" fontId="105" fillId="32" borderId="0" applyNumberFormat="0" applyBorder="0" applyAlignment="0" applyProtection="0"/>
    <xf numFmtId="254" fontId="105" fillId="32" borderId="0" applyNumberFormat="0" applyBorder="0" applyAlignment="0" applyProtection="0"/>
    <xf numFmtId="177" fontId="105" fillId="57" borderId="0" applyNumberFormat="0" applyBorder="0" applyAlignment="0" applyProtection="0"/>
    <xf numFmtId="0" fontId="105" fillId="57" borderId="0" applyNumberFormat="0" applyBorder="0" applyAlignment="0" applyProtection="0"/>
    <xf numFmtId="0" fontId="105" fillId="32" borderId="0" applyNumberFormat="0" applyBorder="0" applyAlignment="0" applyProtection="0"/>
    <xf numFmtId="177" fontId="105" fillId="57" borderId="0" applyNumberFormat="0" applyBorder="0" applyAlignment="0" applyProtection="0"/>
    <xf numFmtId="254" fontId="105" fillId="32" borderId="0" applyNumberFormat="0" applyBorder="0" applyAlignment="0" applyProtection="0"/>
    <xf numFmtId="0" fontId="105" fillId="32"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177"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254" fontId="105" fillId="57" borderId="0" applyNumberFormat="0" applyBorder="0" applyAlignment="0" applyProtection="0"/>
    <xf numFmtId="254" fontId="105" fillId="57" borderId="0" applyNumberFormat="0" applyBorder="0" applyAlignment="0" applyProtection="0"/>
    <xf numFmtId="254" fontId="105" fillId="32" borderId="0" applyNumberFormat="0" applyBorder="0" applyAlignment="0" applyProtection="0"/>
    <xf numFmtId="254" fontId="105" fillId="32" borderId="0" applyNumberFormat="0" applyBorder="0" applyAlignment="0" applyProtection="0"/>
    <xf numFmtId="0" fontId="105" fillId="32" borderId="0" applyNumberFormat="0" applyBorder="0" applyAlignment="0" applyProtection="0"/>
    <xf numFmtId="0" fontId="105" fillId="32" borderId="0" applyNumberFormat="0" applyBorder="0" applyAlignment="0" applyProtection="0"/>
    <xf numFmtId="254" fontId="105" fillId="57" borderId="0" applyNumberFormat="0" applyBorder="0" applyAlignment="0" applyProtection="0"/>
    <xf numFmtId="254" fontId="105" fillId="57" borderId="0" applyNumberFormat="0" applyBorder="0" applyAlignment="0" applyProtection="0"/>
    <xf numFmtId="177" fontId="105" fillId="57" borderId="0" applyNumberFormat="0" applyBorder="0" applyAlignment="0" applyProtection="0"/>
    <xf numFmtId="177" fontId="105" fillId="57" borderId="0" applyNumberFormat="0" applyBorder="0" applyAlignment="0" applyProtection="0"/>
    <xf numFmtId="0" fontId="105" fillId="32" borderId="0" applyNumberFormat="0" applyBorder="0" applyAlignment="0" applyProtection="0"/>
    <xf numFmtId="254" fontId="105" fillId="57" borderId="0" applyNumberFormat="0" applyBorder="0" applyAlignment="0" applyProtection="0"/>
    <xf numFmtId="0" fontId="105" fillId="57" borderId="0" applyNumberFormat="0" applyBorder="0" applyAlignment="0" applyProtection="0"/>
    <xf numFmtId="177" fontId="105" fillId="57" borderId="0" applyNumberFormat="0" applyBorder="0" applyAlignment="0" applyProtection="0"/>
    <xf numFmtId="0" fontId="105" fillId="57" borderId="0" applyNumberFormat="0" applyBorder="0" applyAlignment="0" applyProtection="0"/>
    <xf numFmtId="254"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177"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254" fontId="105" fillId="57" borderId="0" applyNumberFormat="0" applyBorder="0" applyAlignment="0" applyProtection="0"/>
    <xf numFmtId="254"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254"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177" fontId="105" fillId="57" borderId="0" applyNumberFormat="0" applyBorder="0" applyAlignment="0" applyProtection="0"/>
    <xf numFmtId="0" fontId="105" fillId="57" borderId="0" applyNumberFormat="0" applyBorder="0" applyAlignment="0" applyProtection="0"/>
    <xf numFmtId="254" fontId="105" fillId="57" borderId="0" applyNumberFormat="0" applyBorder="0" applyAlignment="0" applyProtection="0"/>
    <xf numFmtId="0" fontId="105" fillId="57" borderId="0" applyNumberFormat="0" applyBorder="0" applyAlignment="0" applyProtection="0"/>
    <xf numFmtId="254" fontId="105" fillId="57" borderId="0" applyNumberFormat="0" applyBorder="0" applyAlignment="0" applyProtection="0"/>
    <xf numFmtId="0" fontId="105" fillId="57" borderId="0" applyNumberFormat="0" applyBorder="0" applyAlignment="0" applyProtection="0"/>
    <xf numFmtId="254"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254"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177" fontId="105" fillId="57" borderId="0" applyNumberFormat="0" applyBorder="0" applyAlignment="0" applyProtection="0"/>
    <xf numFmtId="0" fontId="105" fillId="57" borderId="0" applyNumberFormat="0" applyBorder="0" applyAlignment="0" applyProtection="0"/>
    <xf numFmtId="254" fontId="105" fillId="57" borderId="0" applyNumberFormat="0" applyBorder="0" applyAlignment="0" applyProtection="0"/>
    <xf numFmtId="0" fontId="105" fillId="57" borderId="0" applyNumberFormat="0" applyBorder="0" applyAlignment="0" applyProtection="0"/>
    <xf numFmtId="254" fontId="105" fillId="57" borderId="0" applyNumberFormat="0" applyBorder="0" applyAlignment="0" applyProtection="0"/>
    <xf numFmtId="0" fontId="105" fillId="57" borderId="0" applyNumberFormat="0" applyBorder="0" applyAlignment="0" applyProtection="0"/>
    <xf numFmtId="254"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254"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177" fontId="105" fillId="57" borderId="0" applyNumberFormat="0" applyBorder="0" applyAlignment="0" applyProtection="0"/>
    <xf numFmtId="0" fontId="105" fillId="57" borderId="0" applyNumberFormat="0" applyBorder="0" applyAlignment="0" applyProtection="0"/>
    <xf numFmtId="254" fontId="105" fillId="57" borderId="0" applyNumberFormat="0" applyBorder="0" applyAlignment="0" applyProtection="0"/>
    <xf numFmtId="0" fontId="105" fillId="57" borderId="0" applyNumberFormat="0" applyBorder="0" applyAlignment="0" applyProtection="0"/>
    <xf numFmtId="254" fontId="105" fillId="57" borderId="0" applyNumberFormat="0" applyBorder="0" applyAlignment="0" applyProtection="0"/>
    <xf numFmtId="0" fontId="105" fillId="57" borderId="0" applyNumberFormat="0" applyBorder="0" applyAlignment="0" applyProtection="0"/>
    <xf numFmtId="254"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254"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177" fontId="105" fillId="57" borderId="0" applyNumberFormat="0" applyBorder="0" applyAlignment="0" applyProtection="0"/>
    <xf numFmtId="0" fontId="105" fillId="57" borderId="0" applyNumberFormat="0" applyBorder="0" applyAlignment="0" applyProtection="0"/>
    <xf numFmtId="254" fontId="105" fillId="57" borderId="0" applyNumberFormat="0" applyBorder="0" applyAlignment="0" applyProtection="0"/>
    <xf numFmtId="0" fontId="105" fillId="57" borderId="0" applyNumberFormat="0" applyBorder="0" applyAlignment="0" applyProtection="0"/>
    <xf numFmtId="254" fontId="105" fillId="57" borderId="0" applyNumberFormat="0" applyBorder="0" applyAlignment="0" applyProtection="0"/>
    <xf numFmtId="0" fontId="105" fillId="57" borderId="0" applyNumberFormat="0" applyBorder="0" applyAlignment="0" applyProtection="0"/>
    <xf numFmtId="254"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254"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177" fontId="105" fillId="57" borderId="0" applyNumberFormat="0" applyBorder="0" applyAlignment="0" applyProtection="0"/>
    <xf numFmtId="0" fontId="105" fillId="57" borderId="0" applyNumberFormat="0" applyBorder="0" applyAlignment="0" applyProtection="0"/>
    <xf numFmtId="254" fontId="105" fillId="57" borderId="0" applyNumberFormat="0" applyBorder="0" applyAlignment="0" applyProtection="0"/>
    <xf numFmtId="0" fontId="105" fillId="57" borderId="0" applyNumberFormat="0" applyBorder="0" applyAlignment="0" applyProtection="0"/>
    <xf numFmtId="254" fontId="105" fillId="57" borderId="0" applyNumberFormat="0" applyBorder="0" applyAlignment="0" applyProtection="0"/>
    <xf numFmtId="0" fontId="105" fillId="57" borderId="0" applyNumberFormat="0" applyBorder="0" applyAlignment="0" applyProtection="0"/>
    <xf numFmtId="254"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254"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177" fontId="105" fillId="57" borderId="0" applyNumberFormat="0" applyBorder="0" applyAlignment="0" applyProtection="0"/>
    <xf numFmtId="0" fontId="105" fillId="57" borderId="0" applyNumberFormat="0" applyBorder="0" applyAlignment="0" applyProtection="0"/>
    <xf numFmtId="254" fontId="105" fillId="57" borderId="0" applyNumberFormat="0" applyBorder="0" applyAlignment="0" applyProtection="0"/>
    <xf numFmtId="0" fontId="105" fillId="57" borderId="0" applyNumberFormat="0" applyBorder="0" applyAlignment="0" applyProtection="0"/>
    <xf numFmtId="254" fontId="105" fillId="57" borderId="0" applyNumberFormat="0" applyBorder="0" applyAlignment="0" applyProtection="0"/>
    <xf numFmtId="0" fontId="105" fillId="57" borderId="0" applyNumberFormat="0" applyBorder="0" applyAlignment="0" applyProtection="0"/>
    <xf numFmtId="254"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0" fontId="105" fillId="57" borderId="0" applyNumberFormat="0" applyBorder="0" applyAlignment="0" applyProtection="0"/>
    <xf numFmtId="254"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177" fontId="94" fillId="58" borderId="0" applyNumberFormat="0" applyBorder="0" applyAlignment="0" applyProtection="0"/>
    <xf numFmtId="0" fontId="94" fillId="58" borderId="0" applyNumberFormat="0" applyBorder="0" applyAlignment="0" applyProtection="0"/>
    <xf numFmtId="254" fontId="94" fillId="58" borderId="0" applyNumberFormat="0" applyBorder="0" applyAlignment="0" applyProtection="0"/>
    <xf numFmtId="0" fontId="94" fillId="58" borderId="0" applyNumberFormat="0" applyBorder="0" applyAlignment="0" applyProtection="0"/>
    <xf numFmtId="254" fontId="94" fillId="58" borderId="0" applyNumberFormat="0" applyBorder="0" applyAlignment="0" applyProtection="0"/>
    <xf numFmtId="0" fontId="94" fillId="58" borderId="0" applyNumberFormat="0" applyBorder="0" applyAlignment="0" applyProtection="0"/>
    <xf numFmtId="254"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34" borderId="0" applyNumberFormat="0" applyBorder="0" applyAlignment="0" applyProtection="0"/>
    <xf numFmtId="0" fontId="94" fillId="58"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254" fontId="94" fillId="34" borderId="0" applyNumberFormat="0" applyBorder="0" applyAlignment="0" applyProtection="0"/>
    <xf numFmtId="254"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177" fontId="94" fillId="58"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177" fontId="94" fillId="58" borderId="0" applyNumberFormat="0" applyBorder="0" applyAlignment="0" applyProtection="0"/>
    <xf numFmtId="0" fontId="94" fillId="58" borderId="0" applyNumberFormat="0" applyBorder="0" applyAlignment="0" applyProtection="0"/>
    <xf numFmtId="0" fontId="94" fillId="34" borderId="0" applyNumberFormat="0" applyBorder="0" applyAlignment="0" applyProtection="0"/>
    <xf numFmtId="177" fontId="94" fillId="58"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177"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254" fontId="94" fillId="58" borderId="0" applyNumberFormat="0" applyBorder="0" applyAlignment="0" applyProtection="0"/>
    <xf numFmtId="254" fontId="94" fillId="58" borderId="0" applyNumberFormat="0" applyBorder="0" applyAlignment="0" applyProtection="0"/>
    <xf numFmtId="254"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254" fontId="94" fillId="58" borderId="0" applyNumberFormat="0" applyBorder="0" applyAlignment="0" applyProtection="0"/>
    <xf numFmtId="254" fontId="94" fillId="58" borderId="0" applyNumberFormat="0" applyBorder="0" applyAlignment="0" applyProtection="0"/>
    <xf numFmtId="177" fontId="94" fillId="58" borderId="0" applyNumberFormat="0" applyBorder="0" applyAlignment="0" applyProtection="0"/>
    <xf numFmtId="177" fontId="94" fillId="58" borderId="0" applyNumberFormat="0" applyBorder="0" applyAlignment="0" applyProtection="0"/>
    <xf numFmtId="0" fontId="94" fillId="34" borderId="0" applyNumberFormat="0" applyBorder="0" applyAlignment="0" applyProtection="0"/>
    <xf numFmtId="254" fontId="94" fillId="58" borderId="0" applyNumberFormat="0" applyBorder="0" applyAlignment="0" applyProtection="0"/>
    <xf numFmtId="0" fontId="94" fillId="58" borderId="0" applyNumberFormat="0" applyBorder="0" applyAlignment="0" applyProtection="0"/>
    <xf numFmtId="177"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254"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254"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177" fontId="94" fillId="58" borderId="0" applyNumberFormat="0" applyBorder="0" applyAlignment="0" applyProtection="0"/>
    <xf numFmtId="0" fontId="94" fillId="58" borderId="0" applyNumberFormat="0" applyBorder="0" applyAlignment="0" applyProtection="0"/>
    <xf numFmtId="254" fontId="94" fillId="58" borderId="0" applyNumberFormat="0" applyBorder="0" applyAlignment="0" applyProtection="0"/>
    <xf numFmtId="0" fontId="94" fillId="58" borderId="0" applyNumberFormat="0" applyBorder="0" applyAlignment="0" applyProtection="0"/>
    <xf numFmtId="254" fontId="94" fillId="58" borderId="0" applyNumberFormat="0" applyBorder="0" applyAlignment="0" applyProtection="0"/>
    <xf numFmtId="0" fontId="94" fillId="58" borderId="0" applyNumberFormat="0" applyBorder="0" applyAlignment="0" applyProtection="0"/>
    <xf numFmtId="254"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254"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177" fontId="94" fillId="58" borderId="0" applyNumberFormat="0" applyBorder="0" applyAlignment="0" applyProtection="0"/>
    <xf numFmtId="0" fontId="94" fillId="58" borderId="0" applyNumberFormat="0" applyBorder="0" applyAlignment="0" applyProtection="0"/>
    <xf numFmtId="254" fontId="94" fillId="58" borderId="0" applyNumberFormat="0" applyBorder="0" applyAlignment="0" applyProtection="0"/>
    <xf numFmtId="0" fontId="94" fillId="58" borderId="0" applyNumberFormat="0" applyBorder="0" applyAlignment="0" applyProtection="0"/>
    <xf numFmtId="254" fontId="94" fillId="58" borderId="0" applyNumberFormat="0" applyBorder="0" applyAlignment="0" applyProtection="0"/>
    <xf numFmtId="0" fontId="94" fillId="58" borderId="0" applyNumberFormat="0" applyBorder="0" applyAlignment="0" applyProtection="0"/>
    <xf numFmtId="254"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254"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177" fontId="94" fillId="58" borderId="0" applyNumberFormat="0" applyBorder="0" applyAlignment="0" applyProtection="0"/>
    <xf numFmtId="0" fontId="94" fillId="58" borderId="0" applyNumberFormat="0" applyBorder="0" applyAlignment="0" applyProtection="0"/>
    <xf numFmtId="254" fontId="94" fillId="58" borderId="0" applyNumberFormat="0" applyBorder="0" applyAlignment="0" applyProtection="0"/>
    <xf numFmtId="0" fontId="94" fillId="58" borderId="0" applyNumberFormat="0" applyBorder="0" applyAlignment="0" applyProtection="0"/>
    <xf numFmtId="254" fontId="94" fillId="58" borderId="0" applyNumberFormat="0" applyBorder="0" applyAlignment="0" applyProtection="0"/>
    <xf numFmtId="0" fontId="94" fillId="58" borderId="0" applyNumberFormat="0" applyBorder="0" applyAlignment="0" applyProtection="0"/>
    <xf numFmtId="254"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254"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177" fontId="94" fillId="58" borderId="0" applyNumberFormat="0" applyBorder="0" applyAlignment="0" applyProtection="0"/>
    <xf numFmtId="0" fontId="94" fillId="58" borderId="0" applyNumberFormat="0" applyBorder="0" applyAlignment="0" applyProtection="0"/>
    <xf numFmtId="254" fontId="94" fillId="58" borderId="0" applyNumberFormat="0" applyBorder="0" applyAlignment="0" applyProtection="0"/>
    <xf numFmtId="0" fontId="94" fillId="58" borderId="0" applyNumberFormat="0" applyBorder="0" applyAlignment="0" applyProtection="0"/>
    <xf numFmtId="254" fontId="94" fillId="58" borderId="0" applyNumberFormat="0" applyBorder="0" applyAlignment="0" applyProtection="0"/>
    <xf numFmtId="0" fontId="94" fillId="58" borderId="0" applyNumberFormat="0" applyBorder="0" applyAlignment="0" applyProtection="0"/>
    <xf numFmtId="254"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254"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177" fontId="94" fillId="58" borderId="0" applyNumberFormat="0" applyBorder="0" applyAlignment="0" applyProtection="0"/>
    <xf numFmtId="0" fontId="94" fillId="58" borderId="0" applyNumberFormat="0" applyBorder="0" applyAlignment="0" applyProtection="0"/>
    <xf numFmtId="254" fontId="94" fillId="58" borderId="0" applyNumberFormat="0" applyBorder="0" applyAlignment="0" applyProtection="0"/>
    <xf numFmtId="0" fontId="94" fillId="58" borderId="0" applyNumberFormat="0" applyBorder="0" applyAlignment="0" applyProtection="0"/>
    <xf numFmtId="254" fontId="94" fillId="58" borderId="0" applyNumberFormat="0" applyBorder="0" applyAlignment="0" applyProtection="0"/>
    <xf numFmtId="0" fontId="94" fillId="58" borderId="0" applyNumberFormat="0" applyBorder="0" applyAlignment="0" applyProtection="0"/>
    <xf numFmtId="254"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254"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177" fontId="94" fillId="58" borderId="0" applyNumberFormat="0" applyBorder="0" applyAlignment="0" applyProtection="0"/>
    <xf numFmtId="0" fontId="94" fillId="58" borderId="0" applyNumberFormat="0" applyBorder="0" applyAlignment="0" applyProtection="0"/>
    <xf numFmtId="254" fontId="94" fillId="58" borderId="0" applyNumberFormat="0" applyBorder="0" applyAlignment="0" applyProtection="0"/>
    <xf numFmtId="0" fontId="94" fillId="58" borderId="0" applyNumberFormat="0" applyBorder="0" applyAlignment="0" applyProtection="0"/>
    <xf numFmtId="254" fontId="94" fillId="58" borderId="0" applyNumberFormat="0" applyBorder="0" applyAlignment="0" applyProtection="0"/>
    <xf numFmtId="0" fontId="94" fillId="58" borderId="0" applyNumberFormat="0" applyBorder="0" applyAlignment="0" applyProtection="0"/>
    <xf numFmtId="254"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254"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177" fontId="94" fillId="58" borderId="0" applyNumberFormat="0" applyBorder="0" applyAlignment="0" applyProtection="0"/>
    <xf numFmtId="0" fontId="94" fillId="58" borderId="0" applyNumberFormat="0" applyBorder="0" applyAlignment="0" applyProtection="0"/>
    <xf numFmtId="254" fontId="94" fillId="58" borderId="0" applyNumberFormat="0" applyBorder="0" applyAlignment="0" applyProtection="0"/>
    <xf numFmtId="0" fontId="94" fillId="58" borderId="0" applyNumberFormat="0" applyBorder="0" applyAlignment="0" applyProtection="0"/>
    <xf numFmtId="254" fontId="94" fillId="58" borderId="0" applyNumberFormat="0" applyBorder="0" applyAlignment="0" applyProtection="0"/>
    <xf numFmtId="0" fontId="94" fillId="58" borderId="0" applyNumberFormat="0" applyBorder="0" applyAlignment="0" applyProtection="0"/>
    <xf numFmtId="254"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254"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177" fontId="94" fillId="31" borderId="0" applyNumberFormat="0" applyBorder="0" applyAlignment="0" applyProtection="0"/>
    <xf numFmtId="0" fontId="94" fillId="31" borderId="0" applyNumberFormat="0" applyBorder="0" applyAlignment="0" applyProtection="0"/>
    <xf numFmtId="254" fontId="94" fillId="31" borderId="0" applyNumberFormat="0" applyBorder="0" applyAlignment="0" applyProtection="0"/>
    <xf numFmtId="0" fontId="94" fillId="31" borderId="0" applyNumberFormat="0" applyBorder="0" applyAlignment="0" applyProtection="0"/>
    <xf numFmtId="254" fontId="94" fillId="31" borderId="0" applyNumberFormat="0" applyBorder="0" applyAlignment="0" applyProtection="0"/>
    <xf numFmtId="0" fontId="94" fillId="31" borderId="0" applyNumberFormat="0" applyBorder="0" applyAlignment="0" applyProtection="0"/>
    <xf numFmtId="254"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254" fontId="94" fillId="31" borderId="0" applyNumberFormat="0" applyBorder="0" applyAlignment="0" applyProtection="0"/>
    <xf numFmtId="0" fontId="94" fillId="31" borderId="0" applyNumberFormat="0" applyBorder="0" applyAlignment="0" applyProtection="0"/>
    <xf numFmtId="254" fontId="94" fillId="31" borderId="0" applyNumberFormat="0" applyBorder="0" applyAlignment="0" applyProtection="0"/>
    <xf numFmtId="177" fontId="94" fillId="31" borderId="0" applyNumberFormat="0" applyBorder="0" applyAlignment="0" applyProtection="0"/>
    <xf numFmtId="0" fontId="94" fillId="31" borderId="0" applyNumberFormat="0" applyBorder="0" applyAlignment="0" applyProtection="0"/>
    <xf numFmtId="177"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177"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254" fontId="94" fillId="31" borderId="0" applyNumberFormat="0" applyBorder="0" applyAlignment="0" applyProtection="0"/>
    <xf numFmtId="254" fontId="94" fillId="31" borderId="0" applyNumberFormat="0" applyBorder="0" applyAlignment="0" applyProtection="0"/>
    <xf numFmtId="177" fontId="94" fillId="31" borderId="0" applyNumberFormat="0" applyBorder="0" applyAlignment="0" applyProtection="0"/>
    <xf numFmtId="177" fontId="94" fillId="31" borderId="0" applyNumberFormat="0" applyBorder="0" applyAlignment="0" applyProtection="0"/>
    <xf numFmtId="0" fontId="94" fillId="31" borderId="0" applyNumberFormat="0" applyBorder="0" applyAlignment="0" applyProtection="0"/>
    <xf numFmtId="177"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254"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254"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177" fontId="94" fillId="31" borderId="0" applyNumberFormat="0" applyBorder="0" applyAlignment="0" applyProtection="0"/>
    <xf numFmtId="0" fontId="94" fillId="31" borderId="0" applyNumberFormat="0" applyBorder="0" applyAlignment="0" applyProtection="0"/>
    <xf numFmtId="254" fontId="94" fillId="31" borderId="0" applyNumberFormat="0" applyBorder="0" applyAlignment="0" applyProtection="0"/>
    <xf numFmtId="0" fontId="94" fillId="31" borderId="0" applyNumberFormat="0" applyBorder="0" applyAlignment="0" applyProtection="0"/>
    <xf numFmtId="254" fontId="94" fillId="31" borderId="0" applyNumberFormat="0" applyBorder="0" applyAlignment="0" applyProtection="0"/>
    <xf numFmtId="0" fontId="94" fillId="31" borderId="0" applyNumberFormat="0" applyBorder="0" applyAlignment="0" applyProtection="0"/>
    <xf numFmtId="254"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254"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177" fontId="94" fillId="31" borderId="0" applyNumberFormat="0" applyBorder="0" applyAlignment="0" applyProtection="0"/>
    <xf numFmtId="0" fontId="94" fillId="31" borderId="0" applyNumberFormat="0" applyBorder="0" applyAlignment="0" applyProtection="0"/>
    <xf numFmtId="254" fontId="94" fillId="31" borderId="0" applyNumberFormat="0" applyBorder="0" applyAlignment="0" applyProtection="0"/>
    <xf numFmtId="0" fontId="94" fillId="31" borderId="0" applyNumberFormat="0" applyBorder="0" applyAlignment="0" applyProtection="0"/>
    <xf numFmtId="254" fontId="94" fillId="31" borderId="0" applyNumberFormat="0" applyBorder="0" applyAlignment="0" applyProtection="0"/>
    <xf numFmtId="0" fontId="94" fillId="31" borderId="0" applyNumberFormat="0" applyBorder="0" applyAlignment="0" applyProtection="0"/>
    <xf numFmtId="254"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254"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177" fontId="94" fillId="31" borderId="0" applyNumberFormat="0" applyBorder="0" applyAlignment="0" applyProtection="0"/>
    <xf numFmtId="0" fontId="94" fillId="31" borderId="0" applyNumberFormat="0" applyBorder="0" applyAlignment="0" applyProtection="0"/>
    <xf numFmtId="254" fontId="94" fillId="31" borderId="0" applyNumberFormat="0" applyBorder="0" applyAlignment="0" applyProtection="0"/>
    <xf numFmtId="0" fontId="94" fillId="31" borderId="0" applyNumberFormat="0" applyBorder="0" applyAlignment="0" applyProtection="0"/>
    <xf numFmtId="254" fontId="94" fillId="31" borderId="0" applyNumberFormat="0" applyBorder="0" applyAlignment="0" applyProtection="0"/>
    <xf numFmtId="0" fontId="94" fillId="31" borderId="0" applyNumberFormat="0" applyBorder="0" applyAlignment="0" applyProtection="0"/>
    <xf numFmtId="254"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254"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177" fontId="94" fillId="31" borderId="0" applyNumberFormat="0" applyBorder="0" applyAlignment="0" applyProtection="0"/>
    <xf numFmtId="0" fontId="94" fillId="31" borderId="0" applyNumberFormat="0" applyBorder="0" applyAlignment="0" applyProtection="0"/>
    <xf numFmtId="254" fontId="94" fillId="31" borderId="0" applyNumberFormat="0" applyBorder="0" applyAlignment="0" applyProtection="0"/>
    <xf numFmtId="0" fontId="94" fillId="31" borderId="0" applyNumberFormat="0" applyBorder="0" applyAlignment="0" applyProtection="0"/>
    <xf numFmtId="254" fontId="94" fillId="31" borderId="0" applyNumberFormat="0" applyBorder="0" applyAlignment="0" applyProtection="0"/>
    <xf numFmtId="0" fontId="94" fillId="31" borderId="0" applyNumberFormat="0" applyBorder="0" applyAlignment="0" applyProtection="0"/>
    <xf numFmtId="254"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254"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177" fontId="94" fillId="31" borderId="0" applyNumberFormat="0" applyBorder="0" applyAlignment="0" applyProtection="0"/>
    <xf numFmtId="0" fontId="94" fillId="31" borderId="0" applyNumberFormat="0" applyBorder="0" applyAlignment="0" applyProtection="0"/>
    <xf numFmtId="254" fontId="94" fillId="31" borderId="0" applyNumberFormat="0" applyBorder="0" applyAlignment="0" applyProtection="0"/>
    <xf numFmtId="0" fontId="94" fillId="31" borderId="0" applyNumberFormat="0" applyBorder="0" applyAlignment="0" applyProtection="0"/>
    <xf numFmtId="254" fontId="94" fillId="31" borderId="0" applyNumberFormat="0" applyBorder="0" applyAlignment="0" applyProtection="0"/>
    <xf numFmtId="0" fontId="94" fillId="31" borderId="0" applyNumberFormat="0" applyBorder="0" applyAlignment="0" applyProtection="0"/>
    <xf numFmtId="254"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254"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177" fontId="94" fillId="31" borderId="0" applyNumberFormat="0" applyBorder="0" applyAlignment="0" applyProtection="0"/>
    <xf numFmtId="0" fontId="94" fillId="31" borderId="0" applyNumberFormat="0" applyBorder="0" applyAlignment="0" applyProtection="0"/>
    <xf numFmtId="254" fontId="94" fillId="31" borderId="0" applyNumberFormat="0" applyBorder="0" applyAlignment="0" applyProtection="0"/>
    <xf numFmtId="0" fontId="94" fillId="31" borderId="0" applyNumberFormat="0" applyBorder="0" applyAlignment="0" applyProtection="0"/>
    <xf numFmtId="254" fontId="94" fillId="31" borderId="0" applyNumberFormat="0" applyBorder="0" applyAlignment="0" applyProtection="0"/>
    <xf numFmtId="0" fontId="94" fillId="31" borderId="0" applyNumberFormat="0" applyBorder="0" applyAlignment="0" applyProtection="0"/>
    <xf numFmtId="254"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254"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177" fontId="94" fillId="31" borderId="0" applyNumberFormat="0" applyBorder="0" applyAlignment="0" applyProtection="0"/>
    <xf numFmtId="0" fontId="94" fillId="31" borderId="0" applyNumberFormat="0" applyBorder="0" applyAlignment="0" applyProtection="0"/>
    <xf numFmtId="254" fontId="94" fillId="31" borderId="0" applyNumberFormat="0" applyBorder="0" applyAlignment="0" applyProtection="0"/>
    <xf numFmtId="0" fontId="94" fillId="31" borderId="0" applyNumberFormat="0" applyBorder="0" applyAlignment="0" applyProtection="0"/>
    <xf numFmtId="254" fontId="94" fillId="31" borderId="0" applyNumberFormat="0" applyBorder="0" applyAlignment="0" applyProtection="0"/>
    <xf numFmtId="0" fontId="94" fillId="31" borderId="0" applyNumberFormat="0" applyBorder="0" applyAlignment="0" applyProtection="0"/>
    <xf numFmtId="254"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254"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177" fontId="94" fillId="56" borderId="0" applyNumberFormat="0" applyBorder="0" applyAlignment="0" applyProtection="0"/>
    <xf numFmtId="0" fontId="94" fillId="56" borderId="0" applyNumberFormat="0" applyBorder="0" applyAlignment="0" applyProtection="0"/>
    <xf numFmtId="254" fontId="94" fillId="56" borderId="0" applyNumberFormat="0" applyBorder="0" applyAlignment="0" applyProtection="0"/>
    <xf numFmtId="0" fontId="94" fillId="56" borderId="0" applyNumberFormat="0" applyBorder="0" applyAlignment="0" applyProtection="0"/>
    <xf numFmtId="254" fontId="94" fillId="56" borderId="0" applyNumberFormat="0" applyBorder="0" applyAlignment="0" applyProtection="0"/>
    <xf numFmtId="0" fontId="94" fillId="56" borderId="0" applyNumberFormat="0" applyBorder="0" applyAlignment="0" applyProtection="0"/>
    <xf numFmtId="254"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32" borderId="0" applyNumberFormat="0" applyBorder="0" applyAlignment="0" applyProtection="0"/>
    <xf numFmtId="0" fontId="94" fillId="56" borderId="0" applyNumberFormat="0" applyBorder="0" applyAlignment="0" applyProtection="0"/>
    <xf numFmtId="0" fontId="94" fillId="32" borderId="0" applyNumberFormat="0" applyBorder="0" applyAlignment="0" applyProtection="0"/>
    <xf numFmtId="254" fontId="94" fillId="32" borderId="0" applyNumberFormat="0" applyBorder="0" applyAlignment="0" applyProtection="0"/>
    <xf numFmtId="254" fontId="94" fillId="32" borderId="0" applyNumberFormat="0" applyBorder="0" applyAlignment="0" applyProtection="0"/>
    <xf numFmtId="254" fontId="94" fillId="32" borderId="0" applyNumberFormat="0" applyBorder="0" applyAlignment="0" applyProtection="0"/>
    <xf numFmtId="254" fontId="94" fillId="32" borderId="0" applyNumberFormat="0" applyBorder="0" applyAlignment="0" applyProtection="0"/>
    <xf numFmtId="0" fontId="94" fillId="32" borderId="0" applyNumberFormat="0" applyBorder="0" applyAlignment="0" applyProtection="0"/>
    <xf numFmtId="254" fontId="94" fillId="32" borderId="0" applyNumberFormat="0" applyBorder="0" applyAlignment="0" applyProtection="0"/>
    <xf numFmtId="254" fontId="94" fillId="32" borderId="0" applyNumberFormat="0" applyBorder="0" applyAlignment="0" applyProtection="0"/>
    <xf numFmtId="0" fontId="94" fillId="32" borderId="0" applyNumberFormat="0" applyBorder="0" applyAlignment="0" applyProtection="0"/>
    <xf numFmtId="0" fontId="94" fillId="32" borderId="0" applyNumberFormat="0" applyBorder="0" applyAlignment="0" applyProtection="0"/>
    <xf numFmtId="0" fontId="94" fillId="32" borderId="0" applyNumberFormat="0" applyBorder="0" applyAlignment="0" applyProtection="0"/>
    <xf numFmtId="0" fontId="94" fillId="32" borderId="0" applyNumberFormat="0" applyBorder="0" applyAlignment="0" applyProtection="0"/>
    <xf numFmtId="177" fontId="94" fillId="56" borderId="0" applyNumberFormat="0" applyBorder="0" applyAlignment="0" applyProtection="0"/>
    <xf numFmtId="0" fontId="94" fillId="32" borderId="0" applyNumberFormat="0" applyBorder="0" applyAlignment="0" applyProtection="0"/>
    <xf numFmtId="254" fontId="94" fillId="32" borderId="0" applyNumberFormat="0" applyBorder="0" applyAlignment="0" applyProtection="0"/>
    <xf numFmtId="0" fontId="94" fillId="32" borderId="0" applyNumberFormat="0" applyBorder="0" applyAlignment="0" applyProtection="0"/>
    <xf numFmtId="254" fontId="94" fillId="32" borderId="0" applyNumberFormat="0" applyBorder="0" applyAlignment="0" applyProtection="0"/>
    <xf numFmtId="177" fontId="94" fillId="56" borderId="0" applyNumberFormat="0" applyBorder="0" applyAlignment="0" applyProtection="0"/>
    <xf numFmtId="0" fontId="94" fillId="56" borderId="0" applyNumberFormat="0" applyBorder="0" applyAlignment="0" applyProtection="0"/>
    <xf numFmtId="0" fontId="94" fillId="32" borderId="0" applyNumberFormat="0" applyBorder="0" applyAlignment="0" applyProtection="0"/>
    <xf numFmtId="177" fontId="94" fillId="56" borderId="0" applyNumberFormat="0" applyBorder="0" applyAlignment="0" applyProtection="0"/>
    <xf numFmtId="254" fontId="94" fillId="32" borderId="0" applyNumberFormat="0" applyBorder="0" applyAlignment="0" applyProtection="0"/>
    <xf numFmtId="0" fontId="94" fillId="32"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177"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254" fontId="94" fillId="56" borderId="0" applyNumberFormat="0" applyBorder="0" applyAlignment="0" applyProtection="0"/>
    <xf numFmtId="254" fontId="94" fillId="56" borderId="0" applyNumberFormat="0" applyBorder="0" applyAlignment="0" applyProtection="0"/>
    <xf numFmtId="254" fontId="94" fillId="32" borderId="0" applyNumberFormat="0" applyBorder="0" applyAlignment="0" applyProtection="0"/>
    <xf numFmtId="254" fontId="94" fillId="32" borderId="0" applyNumberFormat="0" applyBorder="0" applyAlignment="0" applyProtection="0"/>
    <xf numFmtId="0" fontId="94" fillId="32" borderId="0" applyNumberFormat="0" applyBorder="0" applyAlignment="0" applyProtection="0"/>
    <xf numFmtId="0" fontId="94" fillId="32" borderId="0" applyNumberFormat="0" applyBorder="0" applyAlignment="0" applyProtection="0"/>
    <xf numFmtId="0" fontId="94" fillId="32" borderId="0" applyNumberFormat="0" applyBorder="0" applyAlignment="0" applyProtection="0"/>
    <xf numFmtId="254" fontId="94" fillId="56" borderId="0" applyNumberFormat="0" applyBorder="0" applyAlignment="0" applyProtection="0"/>
    <xf numFmtId="254" fontId="94" fillId="56" borderId="0" applyNumberFormat="0" applyBorder="0" applyAlignment="0" applyProtection="0"/>
    <xf numFmtId="177" fontId="94" fillId="56" borderId="0" applyNumberFormat="0" applyBorder="0" applyAlignment="0" applyProtection="0"/>
    <xf numFmtId="177" fontId="94" fillId="56" borderId="0" applyNumberFormat="0" applyBorder="0" applyAlignment="0" applyProtection="0"/>
    <xf numFmtId="0" fontId="94" fillId="32" borderId="0" applyNumberFormat="0" applyBorder="0" applyAlignment="0" applyProtection="0"/>
    <xf numFmtId="254" fontId="94" fillId="56" borderId="0" applyNumberFormat="0" applyBorder="0" applyAlignment="0" applyProtection="0"/>
    <xf numFmtId="0" fontId="94" fillId="56" borderId="0" applyNumberFormat="0" applyBorder="0" applyAlignment="0" applyProtection="0"/>
    <xf numFmtId="177"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254"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254"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177" fontId="94" fillId="56" borderId="0" applyNumberFormat="0" applyBorder="0" applyAlignment="0" applyProtection="0"/>
    <xf numFmtId="0" fontId="94" fillId="56" borderId="0" applyNumberFormat="0" applyBorder="0" applyAlignment="0" applyProtection="0"/>
    <xf numFmtId="254" fontId="94" fillId="56" borderId="0" applyNumberFormat="0" applyBorder="0" applyAlignment="0" applyProtection="0"/>
    <xf numFmtId="0" fontId="94" fillId="56" borderId="0" applyNumberFormat="0" applyBorder="0" applyAlignment="0" applyProtection="0"/>
    <xf numFmtId="254" fontId="94" fillId="56" borderId="0" applyNumberFormat="0" applyBorder="0" applyAlignment="0" applyProtection="0"/>
    <xf numFmtId="0" fontId="94" fillId="56" borderId="0" applyNumberFormat="0" applyBorder="0" applyAlignment="0" applyProtection="0"/>
    <xf numFmtId="254"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254"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177" fontId="94" fillId="56" borderId="0" applyNumberFormat="0" applyBorder="0" applyAlignment="0" applyProtection="0"/>
    <xf numFmtId="0" fontId="94" fillId="56" borderId="0" applyNumberFormat="0" applyBorder="0" applyAlignment="0" applyProtection="0"/>
    <xf numFmtId="254" fontId="94" fillId="56" borderId="0" applyNumberFormat="0" applyBorder="0" applyAlignment="0" applyProtection="0"/>
    <xf numFmtId="0" fontId="94" fillId="56" borderId="0" applyNumberFormat="0" applyBorder="0" applyAlignment="0" applyProtection="0"/>
    <xf numFmtId="254" fontId="94" fillId="56" borderId="0" applyNumberFormat="0" applyBorder="0" applyAlignment="0" applyProtection="0"/>
    <xf numFmtId="0" fontId="94" fillId="56" borderId="0" applyNumberFormat="0" applyBorder="0" applyAlignment="0" applyProtection="0"/>
    <xf numFmtId="254"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254"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177" fontId="94" fillId="56" borderId="0" applyNumberFormat="0" applyBorder="0" applyAlignment="0" applyProtection="0"/>
    <xf numFmtId="0" fontId="94" fillId="56" borderId="0" applyNumberFormat="0" applyBorder="0" applyAlignment="0" applyProtection="0"/>
    <xf numFmtId="254" fontId="94" fillId="56" borderId="0" applyNumberFormat="0" applyBorder="0" applyAlignment="0" applyProtection="0"/>
    <xf numFmtId="0" fontId="94" fillId="56" borderId="0" applyNumberFormat="0" applyBorder="0" applyAlignment="0" applyProtection="0"/>
    <xf numFmtId="254" fontId="94" fillId="56" borderId="0" applyNumberFormat="0" applyBorder="0" applyAlignment="0" applyProtection="0"/>
    <xf numFmtId="0" fontId="94" fillId="56" borderId="0" applyNumberFormat="0" applyBorder="0" applyAlignment="0" applyProtection="0"/>
    <xf numFmtId="254"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254"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177" fontId="94" fillId="56" borderId="0" applyNumberFormat="0" applyBorder="0" applyAlignment="0" applyProtection="0"/>
    <xf numFmtId="0" fontId="94" fillId="56" borderId="0" applyNumberFormat="0" applyBorder="0" applyAlignment="0" applyProtection="0"/>
    <xf numFmtId="254" fontId="94" fillId="56" borderId="0" applyNumberFormat="0" applyBorder="0" applyAlignment="0" applyProtection="0"/>
    <xf numFmtId="0" fontId="94" fillId="56" borderId="0" applyNumberFormat="0" applyBorder="0" applyAlignment="0" applyProtection="0"/>
    <xf numFmtId="254" fontId="94" fillId="56" borderId="0" applyNumberFormat="0" applyBorder="0" applyAlignment="0" applyProtection="0"/>
    <xf numFmtId="0" fontId="94" fillId="56" borderId="0" applyNumberFormat="0" applyBorder="0" applyAlignment="0" applyProtection="0"/>
    <xf numFmtId="254"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254"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177" fontId="94" fillId="56" borderId="0" applyNumberFormat="0" applyBorder="0" applyAlignment="0" applyProtection="0"/>
    <xf numFmtId="0" fontId="94" fillId="56" borderId="0" applyNumberFormat="0" applyBorder="0" applyAlignment="0" applyProtection="0"/>
    <xf numFmtId="254" fontId="94" fillId="56" borderId="0" applyNumberFormat="0" applyBorder="0" applyAlignment="0" applyProtection="0"/>
    <xf numFmtId="0" fontId="94" fillId="56" borderId="0" applyNumberFormat="0" applyBorder="0" applyAlignment="0" applyProtection="0"/>
    <xf numFmtId="254" fontId="94" fillId="56" borderId="0" applyNumberFormat="0" applyBorder="0" applyAlignment="0" applyProtection="0"/>
    <xf numFmtId="0" fontId="94" fillId="56" borderId="0" applyNumberFormat="0" applyBorder="0" applyAlignment="0" applyProtection="0"/>
    <xf numFmtId="254"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254"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177" fontId="94" fillId="56" borderId="0" applyNumberFormat="0" applyBorder="0" applyAlignment="0" applyProtection="0"/>
    <xf numFmtId="0" fontId="94" fillId="56" borderId="0" applyNumberFormat="0" applyBorder="0" applyAlignment="0" applyProtection="0"/>
    <xf numFmtId="254" fontId="94" fillId="56" borderId="0" applyNumberFormat="0" applyBorder="0" applyAlignment="0" applyProtection="0"/>
    <xf numFmtId="0" fontId="94" fillId="56" borderId="0" applyNumberFormat="0" applyBorder="0" applyAlignment="0" applyProtection="0"/>
    <xf numFmtId="254" fontId="94" fillId="56" borderId="0" applyNumberFormat="0" applyBorder="0" applyAlignment="0" applyProtection="0"/>
    <xf numFmtId="0" fontId="94" fillId="56" borderId="0" applyNumberFormat="0" applyBorder="0" applyAlignment="0" applyProtection="0"/>
    <xf numFmtId="254"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254"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177" fontId="94" fillId="56" borderId="0" applyNumberFormat="0" applyBorder="0" applyAlignment="0" applyProtection="0"/>
    <xf numFmtId="0" fontId="94" fillId="56" borderId="0" applyNumberFormat="0" applyBorder="0" applyAlignment="0" applyProtection="0"/>
    <xf numFmtId="254" fontId="94" fillId="56" borderId="0" applyNumberFormat="0" applyBorder="0" applyAlignment="0" applyProtection="0"/>
    <xf numFmtId="0" fontId="94" fillId="56" borderId="0" applyNumberFormat="0" applyBorder="0" applyAlignment="0" applyProtection="0"/>
    <xf numFmtId="254" fontId="94" fillId="56" borderId="0" applyNumberFormat="0" applyBorder="0" applyAlignment="0" applyProtection="0"/>
    <xf numFmtId="0" fontId="94" fillId="56" borderId="0" applyNumberFormat="0" applyBorder="0" applyAlignment="0" applyProtection="0"/>
    <xf numFmtId="254"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254"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177" fontId="94" fillId="59" borderId="0" applyNumberFormat="0" applyBorder="0" applyAlignment="0" applyProtection="0"/>
    <xf numFmtId="0" fontId="94" fillId="59" borderId="0" applyNumberFormat="0" applyBorder="0" applyAlignment="0" applyProtection="0"/>
    <xf numFmtId="254" fontId="94" fillId="59" borderId="0" applyNumberFormat="0" applyBorder="0" applyAlignment="0" applyProtection="0"/>
    <xf numFmtId="0" fontId="94" fillId="59" borderId="0" applyNumberFormat="0" applyBorder="0" applyAlignment="0" applyProtection="0"/>
    <xf numFmtId="254" fontId="94" fillId="59" borderId="0" applyNumberFormat="0" applyBorder="0" applyAlignment="0" applyProtection="0"/>
    <xf numFmtId="0" fontId="94" fillId="59" borderId="0" applyNumberFormat="0" applyBorder="0" applyAlignment="0" applyProtection="0"/>
    <xf numFmtId="254"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8" borderId="0" applyNumberFormat="0" applyBorder="0" applyAlignment="0" applyProtection="0"/>
    <xf numFmtId="0" fontId="94" fillId="59" borderId="0" applyNumberFormat="0" applyBorder="0" applyAlignment="0" applyProtection="0"/>
    <xf numFmtId="0" fontId="94" fillId="8" borderId="0" applyNumberFormat="0" applyBorder="0" applyAlignment="0" applyProtection="0"/>
    <xf numFmtId="254" fontId="94" fillId="8" borderId="0" applyNumberFormat="0" applyBorder="0" applyAlignment="0" applyProtection="0"/>
    <xf numFmtId="254" fontId="94" fillId="8" borderId="0" applyNumberFormat="0" applyBorder="0" applyAlignment="0" applyProtection="0"/>
    <xf numFmtId="254" fontId="94" fillId="8" borderId="0" applyNumberFormat="0" applyBorder="0" applyAlignment="0" applyProtection="0"/>
    <xf numFmtId="254" fontId="94" fillId="8" borderId="0" applyNumberFormat="0" applyBorder="0" applyAlignment="0" applyProtection="0"/>
    <xf numFmtId="0" fontId="94" fillId="8" borderId="0" applyNumberFormat="0" applyBorder="0" applyAlignment="0" applyProtection="0"/>
    <xf numFmtId="254" fontId="94" fillId="8" borderId="0" applyNumberFormat="0" applyBorder="0" applyAlignment="0" applyProtection="0"/>
    <xf numFmtId="254" fontId="94" fillId="8" borderId="0" applyNumberFormat="0" applyBorder="0" applyAlignment="0" applyProtection="0"/>
    <xf numFmtId="0" fontId="94" fillId="8" borderId="0" applyNumberFormat="0" applyBorder="0" applyAlignment="0" applyProtection="0"/>
    <xf numFmtId="0" fontId="94" fillId="8" borderId="0" applyNumberFormat="0" applyBorder="0" applyAlignment="0" applyProtection="0"/>
    <xf numFmtId="0" fontId="94" fillId="8" borderId="0" applyNumberFormat="0" applyBorder="0" applyAlignment="0" applyProtection="0"/>
    <xf numFmtId="0" fontId="94" fillId="8" borderId="0" applyNumberFormat="0" applyBorder="0" applyAlignment="0" applyProtection="0"/>
    <xf numFmtId="177" fontId="94" fillId="59" borderId="0" applyNumberFormat="0" applyBorder="0" applyAlignment="0" applyProtection="0"/>
    <xf numFmtId="0" fontId="94" fillId="8" borderId="0" applyNumberFormat="0" applyBorder="0" applyAlignment="0" applyProtection="0"/>
    <xf numFmtId="254" fontId="94" fillId="8" borderId="0" applyNumberFormat="0" applyBorder="0" applyAlignment="0" applyProtection="0"/>
    <xf numFmtId="0" fontId="94" fillId="8" borderId="0" applyNumberFormat="0" applyBorder="0" applyAlignment="0" applyProtection="0"/>
    <xf numFmtId="254" fontId="94" fillId="8" borderId="0" applyNumberFormat="0" applyBorder="0" applyAlignment="0" applyProtection="0"/>
    <xf numFmtId="177" fontId="94" fillId="59" borderId="0" applyNumberFormat="0" applyBorder="0" applyAlignment="0" applyProtection="0"/>
    <xf numFmtId="0" fontId="94" fillId="59" borderId="0" applyNumberFormat="0" applyBorder="0" applyAlignment="0" applyProtection="0"/>
    <xf numFmtId="0" fontId="94" fillId="8" borderId="0" applyNumberFormat="0" applyBorder="0" applyAlignment="0" applyProtection="0"/>
    <xf numFmtId="177" fontId="94" fillId="59" borderId="0" applyNumberFormat="0" applyBorder="0" applyAlignment="0" applyProtection="0"/>
    <xf numFmtId="254" fontId="94" fillId="8" borderId="0" applyNumberFormat="0" applyBorder="0" applyAlignment="0" applyProtection="0"/>
    <xf numFmtId="0" fontId="94" fillId="8"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177"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254" fontId="94" fillId="59" borderId="0" applyNumberFormat="0" applyBorder="0" applyAlignment="0" applyProtection="0"/>
    <xf numFmtId="254" fontId="94" fillId="59" borderId="0" applyNumberFormat="0" applyBorder="0" applyAlignment="0" applyProtection="0"/>
    <xf numFmtId="254" fontId="94" fillId="8" borderId="0" applyNumberFormat="0" applyBorder="0" applyAlignment="0" applyProtection="0"/>
    <xf numFmtId="254" fontId="94" fillId="8" borderId="0" applyNumberFormat="0" applyBorder="0" applyAlignment="0" applyProtection="0"/>
    <xf numFmtId="0" fontId="94" fillId="8" borderId="0" applyNumberFormat="0" applyBorder="0" applyAlignment="0" applyProtection="0"/>
    <xf numFmtId="0" fontId="94" fillId="8" borderId="0" applyNumberFormat="0" applyBorder="0" applyAlignment="0" applyProtection="0"/>
    <xf numFmtId="0" fontId="94" fillId="8" borderId="0" applyNumberFormat="0" applyBorder="0" applyAlignment="0" applyProtection="0"/>
    <xf numFmtId="254" fontId="94" fillId="59" borderId="0" applyNumberFormat="0" applyBorder="0" applyAlignment="0" applyProtection="0"/>
    <xf numFmtId="254" fontId="94" fillId="59" borderId="0" applyNumberFormat="0" applyBorder="0" applyAlignment="0" applyProtection="0"/>
    <xf numFmtId="177" fontId="94" fillId="59" borderId="0" applyNumberFormat="0" applyBorder="0" applyAlignment="0" applyProtection="0"/>
    <xf numFmtId="177" fontId="94" fillId="59" borderId="0" applyNumberFormat="0" applyBorder="0" applyAlignment="0" applyProtection="0"/>
    <xf numFmtId="0" fontId="94" fillId="8" borderId="0" applyNumberFormat="0" applyBorder="0" applyAlignment="0" applyProtection="0"/>
    <xf numFmtId="254" fontId="94" fillId="59" borderId="0" applyNumberFormat="0" applyBorder="0" applyAlignment="0" applyProtection="0"/>
    <xf numFmtId="0" fontId="94" fillId="59" borderId="0" applyNumberFormat="0" applyBorder="0" applyAlignment="0" applyProtection="0"/>
    <xf numFmtId="177"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254"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254"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177" fontId="94" fillId="59" borderId="0" applyNumberFormat="0" applyBorder="0" applyAlignment="0" applyProtection="0"/>
    <xf numFmtId="0" fontId="94" fillId="59" borderId="0" applyNumberFormat="0" applyBorder="0" applyAlignment="0" applyProtection="0"/>
    <xf numFmtId="254" fontId="94" fillId="59" borderId="0" applyNumberFormat="0" applyBorder="0" applyAlignment="0" applyProtection="0"/>
    <xf numFmtId="0" fontId="94" fillId="59" borderId="0" applyNumberFormat="0" applyBorder="0" applyAlignment="0" applyProtection="0"/>
    <xf numFmtId="254" fontId="94" fillId="59" borderId="0" applyNumberFormat="0" applyBorder="0" applyAlignment="0" applyProtection="0"/>
    <xf numFmtId="0" fontId="94" fillId="59" borderId="0" applyNumberFormat="0" applyBorder="0" applyAlignment="0" applyProtection="0"/>
    <xf numFmtId="254"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254"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177" fontId="94" fillId="59" borderId="0" applyNumberFormat="0" applyBorder="0" applyAlignment="0" applyProtection="0"/>
    <xf numFmtId="0" fontId="94" fillId="59" borderId="0" applyNumberFormat="0" applyBorder="0" applyAlignment="0" applyProtection="0"/>
    <xf numFmtId="254" fontId="94" fillId="59" borderId="0" applyNumberFormat="0" applyBorder="0" applyAlignment="0" applyProtection="0"/>
    <xf numFmtId="0" fontId="94" fillId="59" borderId="0" applyNumberFormat="0" applyBorder="0" applyAlignment="0" applyProtection="0"/>
    <xf numFmtId="254" fontId="94" fillId="59" borderId="0" applyNumberFormat="0" applyBorder="0" applyAlignment="0" applyProtection="0"/>
    <xf numFmtId="0" fontId="94" fillId="59" borderId="0" applyNumberFormat="0" applyBorder="0" applyAlignment="0" applyProtection="0"/>
    <xf numFmtId="254"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254"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177" fontId="94" fillId="59" borderId="0" applyNumberFormat="0" applyBorder="0" applyAlignment="0" applyProtection="0"/>
    <xf numFmtId="0" fontId="94" fillId="59" borderId="0" applyNumberFormat="0" applyBorder="0" applyAlignment="0" applyProtection="0"/>
    <xf numFmtId="254" fontId="94" fillId="59" borderId="0" applyNumberFormat="0" applyBorder="0" applyAlignment="0" applyProtection="0"/>
    <xf numFmtId="0" fontId="94" fillId="59" borderId="0" applyNumberFormat="0" applyBorder="0" applyAlignment="0" applyProtection="0"/>
    <xf numFmtId="254" fontId="94" fillId="59" borderId="0" applyNumberFormat="0" applyBorder="0" applyAlignment="0" applyProtection="0"/>
    <xf numFmtId="0" fontId="94" fillId="59" borderId="0" applyNumberFormat="0" applyBorder="0" applyAlignment="0" applyProtection="0"/>
    <xf numFmtId="254"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254"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177" fontId="94" fillId="59" borderId="0" applyNumberFormat="0" applyBorder="0" applyAlignment="0" applyProtection="0"/>
    <xf numFmtId="0" fontId="94" fillId="59" borderId="0" applyNumberFormat="0" applyBorder="0" applyAlignment="0" applyProtection="0"/>
    <xf numFmtId="254" fontId="94" fillId="59" borderId="0" applyNumberFormat="0" applyBorder="0" applyAlignment="0" applyProtection="0"/>
    <xf numFmtId="0" fontId="94" fillId="59" borderId="0" applyNumberFormat="0" applyBorder="0" applyAlignment="0" applyProtection="0"/>
    <xf numFmtId="254" fontId="94" fillId="59" borderId="0" applyNumberFormat="0" applyBorder="0" applyAlignment="0" applyProtection="0"/>
    <xf numFmtId="0" fontId="94" fillId="59" borderId="0" applyNumberFormat="0" applyBorder="0" applyAlignment="0" applyProtection="0"/>
    <xf numFmtId="254"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254"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177" fontId="94" fillId="59" borderId="0" applyNumberFormat="0" applyBorder="0" applyAlignment="0" applyProtection="0"/>
    <xf numFmtId="0" fontId="94" fillId="59" borderId="0" applyNumberFormat="0" applyBorder="0" applyAlignment="0" applyProtection="0"/>
    <xf numFmtId="254" fontId="94" fillId="59" borderId="0" applyNumberFormat="0" applyBorder="0" applyAlignment="0" applyProtection="0"/>
    <xf numFmtId="0" fontId="94" fillId="59" borderId="0" applyNumberFormat="0" applyBorder="0" applyAlignment="0" applyProtection="0"/>
    <xf numFmtId="254" fontId="94" fillId="59" borderId="0" applyNumberFormat="0" applyBorder="0" applyAlignment="0" applyProtection="0"/>
    <xf numFmtId="0" fontId="94" fillId="59" borderId="0" applyNumberFormat="0" applyBorder="0" applyAlignment="0" applyProtection="0"/>
    <xf numFmtId="254"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254"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177" fontId="94" fillId="59" borderId="0" applyNumberFormat="0" applyBorder="0" applyAlignment="0" applyProtection="0"/>
    <xf numFmtId="0" fontId="94" fillId="59" borderId="0" applyNumberFormat="0" applyBorder="0" applyAlignment="0" applyProtection="0"/>
    <xf numFmtId="254" fontId="94" fillId="59" borderId="0" applyNumberFormat="0" applyBorder="0" applyAlignment="0" applyProtection="0"/>
    <xf numFmtId="0" fontId="94" fillId="59" borderId="0" applyNumberFormat="0" applyBorder="0" applyAlignment="0" applyProtection="0"/>
    <xf numFmtId="254" fontId="94" fillId="59" borderId="0" applyNumberFormat="0" applyBorder="0" applyAlignment="0" applyProtection="0"/>
    <xf numFmtId="0" fontId="94" fillId="59" borderId="0" applyNumberFormat="0" applyBorder="0" applyAlignment="0" applyProtection="0"/>
    <xf numFmtId="254"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254"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177" fontId="94" fillId="59" borderId="0" applyNumberFormat="0" applyBorder="0" applyAlignment="0" applyProtection="0"/>
    <xf numFmtId="0" fontId="94" fillId="59" borderId="0" applyNumberFormat="0" applyBorder="0" applyAlignment="0" applyProtection="0"/>
    <xf numFmtId="254" fontId="94" fillId="59" borderId="0" applyNumberFormat="0" applyBorder="0" applyAlignment="0" applyProtection="0"/>
    <xf numFmtId="0" fontId="94" fillId="59" borderId="0" applyNumberFormat="0" applyBorder="0" applyAlignment="0" applyProtection="0"/>
    <xf numFmtId="254" fontId="94" fillId="59" borderId="0" applyNumberFormat="0" applyBorder="0" applyAlignment="0" applyProtection="0"/>
    <xf numFmtId="0" fontId="94" fillId="59" borderId="0" applyNumberFormat="0" applyBorder="0" applyAlignment="0" applyProtection="0"/>
    <xf numFmtId="254"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177"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177" fontId="94" fillId="34" borderId="0" applyNumberFormat="0" applyBorder="0" applyAlignment="0" applyProtection="0"/>
    <xf numFmtId="0" fontId="94" fillId="34" borderId="0" applyNumberFormat="0" applyBorder="0" applyAlignment="0" applyProtection="0"/>
    <xf numFmtId="177"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177"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254" fontId="94" fillId="34" borderId="0" applyNumberFormat="0" applyBorder="0" applyAlignment="0" applyProtection="0"/>
    <xf numFmtId="177" fontId="94" fillId="34" borderId="0" applyNumberFormat="0" applyBorder="0" applyAlignment="0" applyProtection="0"/>
    <xf numFmtId="177" fontId="94" fillId="34" borderId="0" applyNumberFormat="0" applyBorder="0" applyAlignment="0" applyProtection="0"/>
    <xf numFmtId="0" fontId="94" fillId="34" borderId="0" applyNumberFormat="0" applyBorder="0" applyAlignment="0" applyProtection="0"/>
    <xf numFmtId="177"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177"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177"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177"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177"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177"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177"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177"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254"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177" fontId="94" fillId="60" borderId="0" applyNumberFormat="0" applyBorder="0" applyAlignment="0" applyProtection="0"/>
    <xf numFmtId="0" fontId="94" fillId="60" borderId="0" applyNumberFormat="0" applyBorder="0" applyAlignment="0" applyProtection="0"/>
    <xf numFmtId="254" fontId="94" fillId="60" borderId="0" applyNumberFormat="0" applyBorder="0" applyAlignment="0" applyProtection="0"/>
    <xf numFmtId="0" fontId="94" fillId="60" borderId="0" applyNumberFormat="0" applyBorder="0" applyAlignment="0" applyProtection="0"/>
    <xf numFmtId="254" fontId="94" fillId="60" borderId="0" applyNumberFormat="0" applyBorder="0" applyAlignment="0" applyProtection="0"/>
    <xf numFmtId="0" fontId="94" fillId="60" borderId="0" applyNumberFormat="0" applyBorder="0" applyAlignment="0" applyProtection="0"/>
    <xf numFmtId="254"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31" borderId="0" applyNumberFormat="0" applyBorder="0" applyAlignment="0" applyProtection="0"/>
    <xf numFmtId="0" fontId="94" fillId="60" borderId="0" applyNumberFormat="0" applyBorder="0" applyAlignment="0" applyProtection="0"/>
    <xf numFmtId="0" fontId="94" fillId="31" borderId="0" applyNumberFormat="0" applyBorder="0" applyAlignment="0" applyProtection="0"/>
    <xf numFmtId="254" fontId="94" fillId="31" borderId="0" applyNumberFormat="0" applyBorder="0" applyAlignment="0" applyProtection="0"/>
    <xf numFmtId="254" fontId="94" fillId="31" borderId="0" applyNumberFormat="0" applyBorder="0" applyAlignment="0" applyProtection="0"/>
    <xf numFmtId="254" fontId="94" fillId="31" borderId="0" applyNumberFormat="0" applyBorder="0" applyAlignment="0" applyProtection="0"/>
    <xf numFmtId="254" fontId="94" fillId="31" borderId="0" applyNumberFormat="0" applyBorder="0" applyAlignment="0" applyProtection="0"/>
    <xf numFmtId="0" fontId="94" fillId="31" borderId="0" applyNumberFormat="0" applyBorder="0" applyAlignment="0" applyProtection="0"/>
    <xf numFmtId="254" fontId="94" fillId="31" borderId="0" applyNumberFormat="0" applyBorder="0" applyAlignment="0" applyProtection="0"/>
    <xf numFmtId="254"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177" fontId="94" fillId="60" borderId="0" applyNumberFormat="0" applyBorder="0" applyAlignment="0" applyProtection="0"/>
    <xf numFmtId="0" fontId="94" fillId="31" borderId="0" applyNumberFormat="0" applyBorder="0" applyAlignment="0" applyProtection="0"/>
    <xf numFmtId="254" fontId="94" fillId="31" borderId="0" applyNumberFormat="0" applyBorder="0" applyAlignment="0" applyProtection="0"/>
    <xf numFmtId="0" fontId="94" fillId="31" borderId="0" applyNumberFormat="0" applyBorder="0" applyAlignment="0" applyProtection="0"/>
    <xf numFmtId="254" fontId="94" fillId="31" borderId="0" applyNumberFormat="0" applyBorder="0" applyAlignment="0" applyProtection="0"/>
    <xf numFmtId="177" fontId="94" fillId="60" borderId="0" applyNumberFormat="0" applyBorder="0" applyAlignment="0" applyProtection="0"/>
    <xf numFmtId="0" fontId="94" fillId="60" borderId="0" applyNumberFormat="0" applyBorder="0" applyAlignment="0" applyProtection="0"/>
    <xf numFmtId="0" fontId="94" fillId="31" borderId="0" applyNumberFormat="0" applyBorder="0" applyAlignment="0" applyProtection="0"/>
    <xf numFmtId="177" fontId="94" fillId="60" borderId="0" applyNumberFormat="0" applyBorder="0" applyAlignment="0" applyProtection="0"/>
    <xf numFmtId="254" fontId="94" fillId="31" borderId="0" applyNumberFormat="0" applyBorder="0" applyAlignment="0" applyProtection="0"/>
    <xf numFmtId="0" fontId="94" fillId="31"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177"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254" fontId="94" fillId="60" borderId="0" applyNumberFormat="0" applyBorder="0" applyAlignment="0" applyProtection="0"/>
    <xf numFmtId="254" fontId="94" fillId="60" borderId="0" applyNumberFormat="0" applyBorder="0" applyAlignment="0" applyProtection="0"/>
    <xf numFmtId="254" fontId="94" fillId="31" borderId="0" applyNumberFormat="0" applyBorder="0" applyAlignment="0" applyProtection="0"/>
    <xf numFmtId="254"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0" fontId="94" fillId="31" borderId="0" applyNumberFormat="0" applyBorder="0" applyAlignment="0" applyProtection="0"/>
    <xf numFmtId="254" fontId="94" fillId="60" borderId="0" applyNumberFormat="0" applyBorder="0" applyAlignment="0" applyProtection="0"/>
    <xf numFmtId="254" fontId="94" fillId="60" borderId="0" applyNumberFormat="0" applyBorder="0" applyAlignment="0" applyProtection="0"/>
    <xf numFmtId="177" fontId="94" fillId="60" borderId="0" applyNumberFormat="0" applyBorder="0" applyAlignment="0" applyProtection="0"/>
    <xf numFmtId="177" fontId="94" fillId="60" borderId="0" applyNumberFormat="0" applyBorder="0" applyAlignment="0" applyProtection="0"/>
    <xf numFmtId="0" fontId="94" fillId="31" borderId="0" applyNumberFormat="0" applyBorder="0" applyAlignment="0" applyProtection="0"/>
    <xf numFmtId="254" fontId="94" fillId="60" borderId="0" applyNumberFormat="0" applyBorder="0" applyAlignment="0" applyProtection="0"/>
    <xf numFmtId="0" fontId="94" fillId="60" borderId="0" applyNumberFormat="0" applyBorder="0" applyAlignment="0" applyProtection="0"/>
    <xf numFmtId="177"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254"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254"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177" fontId="94" fillId="60" borderId="0" applyNumberFormat="0" applyBorder="0" applyAlignment="0" applyProtection="0"/>
    <xf numFmtId="0" fontId="94" fillId="60" borderId="0" applyNumberFormat="0" applyBorder="0" applyAlignment="0" applyProtection="0"/>
    <xf numFmtId="254" fontId="94" fillId="60" borderId="0" applyNumberFormat="0" applyBorder="0" applyAlignment="0" applyProtection="0"/>
    <xf numFmtId="0" fontId="94" fillId="60" borderId="0" applyNumberFormat="0" applyBorder="0" applyAlignment="0" applyProtection="0"/>
    <xf numFmtId="254" fontId="94" fillId="60" borderId="0" applyNumberFormat="0" applyBorder="0" applyAlignment="0" applyProtection="0"/>
    <xf numFmtId="0" fontId="94" fillId="60" borderId="0" applyNumberFormat="0" applyBorder="0" applyAlignment="0" applyProtection="0"/>
    <xf numFmtId="254"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254"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177" fontId="94" fillId="60" borderId="0" applyNumberFormat="0" applyBorder="0" applyAlignment="0" applyProtection="0"/>
    <xf numFmtId="0" fontId="94" fillId="60" borderId="0" applyNumberFormat="0" applyBorder="0" applyAlignment="0" applyProtection="0"/>
    <xf numFmtId="254" fontId="94" fillId="60" borderId="0" applyNumberFormat="0" applyBorder="0" applyAlignment="0" applyProtection="0"/>
    <xf numFmtId="0" fontId="94" fillId="60" borderId="0" applyNumberFormat="0" applyBorder="0" applyAlignment="0" applyProtection="0"/>
    <xf numFmtId="254" fontId="94" fillId="60" borderId="0" applyNumberFormat="0" applyBorder="0" applyAlignment="0" applyProtection="0"/>
    <xf numFmtId="0" fontId="94" fillId="60" borderId="0" applyNumberFormat="0" applyBorder="0" applyAlignment="0" applyProtection="0"/>
    <xf numFmtId="254"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254"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177" fontId="94" fillId="60" borderId="0" applyNumberFormat="0" applyBorder="0" applyAlignment="0" applyProtection="0"/>
    <xf numFmtId="0" fontId="94" fillId="60" borderId="0" applyNumberFormat="0" applyBorder="0" applyAlignment="0" applyProtection="0"/>
    <xf numFmtId="254" fontId="94" fillId="60" borderId="0" applyNumberFormat="0" applyBorder="0" applyAlignment="0" applyProtection="0"/>
    <xf numFmtId="0" fontId="94" fillId="60" borderId="0" applyNumberFormat="0" applyBorder="0" applyAlignment="0" applyProtection="0"/>
    <xf numFmtId="254" fontId="94" fillId="60" borderId="0" applyNumberFormat="0" applyBorder="0" applyAlignment="0" applyProtection="0"/>
    <xf numFmtId="0" fontId="94" fillId="60" borderId="0" applyNumberFormat="0" applyBorder="0" applyAlignment="0" applyProtection="0"/>
    <xf numFmtId="254"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254"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177" fontId="94" fillId="60" borderId="0" applyNumberFormat="0" applyBorder="0" applyAlignment="0" applyProtection="0"/>
    <xf numFmtId="0" fontId="94" fillId="60" borderId="0" applyNumberFormat="0" applyBorder="0" applyAlignment="0" applyProtection="0"/>
    <xf numFmtId="254" fontId="94" fillId="60" borderId="0" applyNumberFormat="0" applyBorder="0" applyAlignment="0" applyProtection="0"/>
    <xf numFmtId="0" fontId="94" fillId="60" borderId="0" applyNumberFormat="0" applyBorder="0" applyAlignment="0" applyProtection="0"/>
    <xf numFmtId="254" fontId="94" fillId="60" borderId="0" applyNumberFormat="0" applyBorder="0" applyAlignment="0" applyProtection="0"/>
    <xf numFmtId="0" fontId="94" fillId="60" borderId="0" applyNumberFormat="0" applyBorder="0" applyAlignment="0" applyProtection="0"/>
    <xf numFmtId="254"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254"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177" fontId="94" fillId="60" borderId="0" applyNumberFormat="0" applyBorder="0" applyAlignment="0" applyProtection="0"/>
    <xf numFmtId="0" fontId="94" fillId="60" borderId="0" applyNumberFormat="0" applyBorder="0" applyAlignment="0" applyProtection="0"/>
    <xf numFmtId="254" fontId="94" fillId="60" borderId="0" applyNumberFormat="0" applyBorder="0" applyAlignment="0" applyProtection="0"/>
    <xf numFmtId="0" fontId="94" fillId="60" borderId="0" applyNumberFormat="0" applyBorder="0" applyAlignment="0" applyProtection="0"/>
    <xf numFmtId="254" fontId="94" fillId="60" borderId="0" applyNumberFormat="0" applyBorder="0" applyAlignment="0" applyProtection="0"/>
    <xf numFmtId="0" fontId="94" fillId="60" borderId="0" applyNumberFormat="0" applyBorder="0" applyAlignment="0" applyProtection="0"/>
    <xf numFmtId="254"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254"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177" fontId="94" fillId="60" borderId="0" applyNumberFormat="0" applyBorder="0" applyAlignment="0" applyProtection="0"/>
    <xf numFmtId="0" fontId="94" fillId="60" borderId="0" applyNumberFormat="0" applyBorder="0" applyAlignment="0" applyProtection="0"/>
    <xf numFmtId="254" fontId="94" fillId="60" borderId="0" applyNumberFormat="0" applyBorder="0" applyAlignment="0" applyProtection="0"/>
    <xf numFmtId="0" fontId="94" fillId="60" borderId="0" applyNumberFormat="0" applyBorder="0" applyAlignment="0" applyProtection="0"/>
    <xf numFmtId="254" fontId="94" fillId="60" borderId="0" applyNumberFormat="0" applyBorder="0" applyAlignment="0" applyProtection="0"/>
    <xf numFmtId="0" fontId="94" fillId="60" borderId="0" applyNumberFormat="0" applyBorder="0" applyAlignment="0" applyProtection="0"/>
    <xf numFmtId="254"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254"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177" fontId="94" fillId="60" borderId="0" applyNumberFormat="0" applyBorder="0" applyAlignment="0" applyProtection="0"/>
    <xf numFmtId="0" fontId="94" fillId="60" borderId="0" applyNumberFormat="0" applyBorder="0" applyAlignment="0" applyProtection="0"/>
    <xf numFmtId="254" fontId="94" fillId="60" borderId="0" applyNumberFormat="0" applyBorder="0" applyAlignment="0" applyProtection="0"/>
    <xf numFmtId="0" fontId="94" fillId="60" borderId="0" applyNumberFormat="0" applyBorder="0" applyAlignment="0" applyProtection="0"/>
    <xf numFmtId="254" fontId="94" fillId="60" borderId="0" applyNumberFormat="0" applyBorder="0" applyAlignment="0" applyProtection="0"/>
    <xf numFmtId="0" fontId="94" fillId="60" borderId="0" applyNumberFormat="0" applyBorder="0" applyAlignment="0" applyProtection="0"/>
    <xf numFmtId="254"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254"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177" fontId="94" fillId="61" borderId="0" applyNumberFormat="0" applyBorder="0" applyAlignment="0" applyProtection="0"/>
    <xf numFmtId="0" fontId="94" fillId="61" borderId="0" applyNumberFormat="0" applyBorder="0" applyAlignment="0" applyProtection="0"/>
    <xf numFmtId="254" fontId="94" fillId="61" borderId="0" applyNumberFormat="0" applyBorder="0" applyAlignment="0" applyProtection="0"/>
    <xf numFmtId="0" fontId="94" fillId="61" borderId="0" applyNumberFormat="0" applyBorder="0" applyAlignment="0" applyProtection="0"/>
    <xf numFmtId="254" fontId="94" fillId="61" borderId="0" applyNumberFormat="0" applyBorder="0" applyAlignment="0" applyProtection="0"/>
    <xf numFmtId="0" fontId="94" fillId="61" borderId="0" applyNumberFormat="0" applyBorder="0" applyAlignment="0" applyProtection="0"/>
    <xf numFmtId="254"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34" borderId="0" applyNumberFormat="0" applyBorder="0" applyAlignment="0" applyProtection="0"/>
    <xf numFmtId="0" fontId="94" fillId="61"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254" fontId="94" fillId="34" borderId="0" applyNumberFormat="0" applyBorder="0" applyAlignment="0" applyProtection="0"/>
    <xf numFmtId="254"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177" fontId="94" fillId="61"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177" fontId="94" fillId="61" borderId="0" applyNumberFormat="0" applyBorder="0" applyAlignment="0" applyProtection="0"/>
    <xf numFmtId="0" fontId="94" fillId="61" borderId="0" applyNumberFormat="0" applyBorder="0" applyAlignment="0" applyProtection="0"/>
    <xf numFmtId="0" fontId="94" fillId="34" borderId="0" applyNumberFormat="0" applyBorder="0" applyAlignment="0" applyProtection="0"/>
    <xf numFmtId="177" fontId="94" fillId="61"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177"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254" fontId="94" fillId="61" borderId="0" applyNumberFormat="0" applyBorder="0" applyAlignment="0" applyProtection="0"/>
    <xf numFmtId="254" fontId="94" fillId="61" borderId="0" applyNumberFormat="0" applyBorder="0" applyAlignment="0" applyProtection="0"/>
    <xf numFmtId="254"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254" fontId="94" fillId="61" borderId="0" applyNumberFormat="0" applyBorder="0" applyAlignment="0" applyProtection="0"/>
    <xf numFmtId="254" fontId="94" fillId="61" borderId="0" applyNumberFormat="0" applyBorder="0" applyAlignment="0" applyProtection="0"/>
    <xf numFmtId="177" fontId="94" fillId="61" borderId="0" applyNumberFormat="0" applyBorder="0" applyAlignment="0" applyProtection="0"/>
    <xf numFmtId="177" fontId="94" fillId="61" borderId="0" applyNumberFormat="0" applyBorder="0" applyAlignment="0" applyProtection="0"/>
    <xf numFmtId="0" fontId="94" fillId="34" borderId="0" applyNumberFormat="0" applyBorder="0" applyAlignment="0" applyProtection="0"/>
    <xf numFmtId="254" fontId="94" fillId="61" borderId="0" applyNumberFormat="0" applyBorder="0" applyAlignment="0" applyProtection="0"/>
    <xf numFmtId="0" fontId="94" fillId="61" borderId="0" applyNumberFormat="0" applyBorder="0" applyAlignment="0" applyProtection="0"/>
    <xf numFmtId="177"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254"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254"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177" fontId="94" fillId="61" borderId="0" applyNumberFormat="0" applyBorder="0" applyAlignment="0" applyProtection="0"/>
    <xf numFmtId="0" fontId="94" fillId="61" borderId="0" applyNumberFormat="0" applyBorder="0" applyAlignment="0" applyProtection="0"/>
    <xf numFmtId="254" fontId="94" fillId="61" borderId="0" applyNumberFormat="0" applyBorder="0" applyAlignment="0" applyProtection="0"/>
    <xf numFmtId="0" fontId="94" fillId="61" borderId="0" applyNumberFormat="0" applyBorder="0" applyAlignment="0" applyProtection="0"/>
    <xf numFmtId="254" fontId="94" fillId="61" borderId="0" applyNumberFormat="0" applyBorder="0" applyAlignment="0" applyProtection="0"/>
    <xf numFmtId="0" fontId="94" fillId="61" borderId="0" applyNumberFormat="0" applyBorder="0" applyAlignment="0" applyProtection="0"/>
    <xf numFmtId="254"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254"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177" fontId="94" fillId="61" borderId="0" applyNumberFormat="0" applyBorder="0" applyAlignment="0" applyProtection="0"/>
    <xf numFmtId="0" fontId="94" fillId="61" borderId="0" applyNumberFormat="0" applyBorder="0" applyAlignment="0" applyProtection="0"/>
    <xf numFmtId="254" fontId="94" fillId="61" borderId="0" applyNumberFormat="0" applyBorder="0" applyAlignment="0" applyProtection="0"/>
    <xf numFmtId="0" fontId="94" fillId="61" borderId="0" applyNumberFormat="0" applyBorder="0" applyAlignment="0" applyProtection="0"/>
    <xf numFmtId="254" fontId="94" fillId="61" borderId="0" applyNumberFormat="0" applyBorder="0" applyAlignment="0" applyProtection="0"/>
    <xf numFmtId="0" fontId="94" fillId="61" borderId="0" applyNumberFormat="0" applyBorder="0" applyAlignment="0" applyProtection="0"/>
    <xf numFmtId="254"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254"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177" fontId="94" fillId="61" borderId="0" applyNumberFormat="0" applyBorder="0" applyAlignment="0" applyProtection="0"/>
    <xf numFmtId="0" fontId="94" fillId="61" borderId="0" applyNumberFormat="0" applyBorder="0" applyAlignment="0" applyProtection="0"/>
    <xf numFmtId="254" fontId="94" fillId="61" borderId="0" applyNumberFormat="0" applyBorder="0" applyAlignment="0" applyProtection="0"/>
    <xf numFmtId="0" fontId="94" fillId="61" borderId="0" applyNumberFormat="0" applyBorder="0" applyAlignment="0" applyProtection="0"/>
    <xf numFmtId="254" fontId="94" fillId="61" borderId="0" applyNumberFormat="0" applyBorder="0" applyAlignment="0" applyProtection="0"/>
    <xf numFmtId="0" fontId="94" fillId="61" borderId="0" applyNumberFormat="0" applyBorder="0" applyAlignment="0" applyProtection="0"/>
    <xf numFmtId="254"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254"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177" fontId="94" fillId="61" borderId="0" applyNumberFormat="0" applyBorder="0" applyAlignment="0" applyProtection="0"/>
    <xf numFmtId="0" fontId="94" fillId="61" borderId="0" applyNumberFormat="0" applyBorder="0" applyAlignment="0" applyProtection="0"/>
    <xf numFmtId="254" fontId="94" fillId="61" borderId="0" applyNumberFormat="0" applyBorder="0" applyAlignment="0" applyProtection="0"/>
    <xf numFmtId="0" fontId="94" fillId="61" borderId="0" applyNumberFormat="0" applyBorder="0" applyAlignment="0" applyProtection="0"/>
    <xf numFmtId="254" fontId="94" fillId="61" borderId="0" applyNumberFormat="0" applyBorder="0" applyAlignment="0" applyProtection="0"/>
    <xf numFmtId="0" fontId="94" fillId="61" borderId="0" applyNumberFormat="0" applyBorder="0" applyAlignment="0" applyProtection="0"/>
    <xf numFmtId="254"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254"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177" fontId="94" fillId="61" borderId="0" applyNumberFormat="0" applyBorder="0" applyAlignment="0" applyProtection="0"/>
    <xf numFmtId="0" fontId="94" fillId="61" borderId="0" applyNumberFormat="0" applyBorder="0" applyAlignment="0" applyProtection="0"/>
    <xf numFmtId="254" fontId="94" fillId="61" borderId="0" applyNumberFormat="0" applyBorder="0" applyAlignment="0" applyProtection="0"/>
    <xf numFmtId="0" fontId="94" fillId="61" borderId="0" applyNumberFormat="0" applyBorder="0" applyAlignment="0" applyProtection="0"/>
    <xf numFmtId="254" fontId="94" fillId="61" borderId="0" applyNumberFormat="0" applyBorder="0" applyAlignment="0" applyProtection="0"/>
    <xf numFmtId="0" fontId="94" fillId="61" borderId="0" applyNumberFormat="0" applyBorder="0" applyAlignment="0" applyProtection="0"/>
    <xf numFmtId="254"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254"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177" fontId="94" fillId="61" borderId="0" applyNumberFormat="0" applyBorder="0" applyAlignment="0" applyProtection="0"/>
    <xf numFmtId="0" fontId="94" fillId="61" borderId="0" applyNumberFormat="0" applyBorder="0" applyAlignment="0" applyProtection="0"/>
    <xf numFmtId="254" fontId="94" fillId="61" borderId="0" applyNumberFormat="0" applyBorder="0" applyAlignment="0" applyProtection="0"/>
    <xf numFmtId="0" fontId="94" fillId="61" borderId="0" applyNumberFormat="0" applyBorder="0" applyAlignment="0" applyProtection="0"/>
    <xf numFmtId="254" fontId="94" fillId="61" borderId="0" applyNumberFormat="0" applyBorder="0" applyAlignment="0" applyProtection="0"/>
    <xf numFmtId="0" fontId="94" fillId="61" borderId="0" applyNumberFormat="0" applyBorder="0" applyAlignment="0" applyProtection="0"/>
    <xf numFmtId="254"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254"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177" fontId="94" fillId="61" borderId="0" applyNumberFormat="0" applyBorder="0" applyAlignment="0" applyProtection="0"/>
    <xf numFmtId="0" fontId="94" fillId="61" borderId="0" applyNumberFormat="0" applyBorder="0" applyAlignment="0" applyProtection="0"/>
    <xf numFmtId="254" fontId="94" fillId="61" borderId="0" applyNumberFormat="0" applyBorder="0" applyAlignment="0" applyProtection="0"/>
    <xf numFmtId="0" fontId="94" fillId="61" borderId="0" applyNumberFormat="0" applyBorder="0" applyAlignment="0" applyProtection="0"/>
    <xf numFmtId="254" fontId="94" fillId="61" borderId="0" applyNumberFormat="0" applyBorder="0" applyAlignment="0" applyProtection="0"/>
    <xf numFmtId="0" fontId="94" fillId="61" borderId="0" applyNumberFormat="0" applyBorder="0" applyAlignment="0" applyProtection="0"/>
    <xf numFmtId="254"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254"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177" fontId="94" fillId="35" borderId="0" applyNumberFormat="0" applyBorder="0" applyAlignment="0" applyProtection="0"/>
    <xf numFmtId="0" fontId="94" fillId="35" borderId="0" applyNumberFormat="0" applyBorder="0" applyAlignment="0" applyProtection="0"/>
    <xf numFmtId="254" fontId="94" fillId="35" borderId="0" applyNumberFormat="0" applyBorder="0" applyAlignment="0" applyProtection="0"/>
    <xf numFmtId="0" fontId="94" fillId="35" borderId="0" applyNumberFormat="0" applyBorder="0" applyAlignment="0" applyProtection="0"/>
    <xf numFmtId="254" fontId="94" fillId="35" borderId="0" applyNumberFormat="0" applyBorder="0" applyAlignment="0" applyProtection="0"/>
    <xf numFmtId="0" fontId="94" fillId="35" borderId="0" applyNumberFormat="0" applyBorder="0" applyAlignment="0" applyProtection="0"/>
    <xf numFmtId="254"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254" fontId="94" fillId="35" borderId="0" applyNumberFormat="0" applyBorder="0" applyAlignment="0" applyProtection="0"/>
    <xf numFmtId="0" fontId="94" fillId="35" borderId="0" applyNumberFormat="0" applyBorder="0" applyAlignment="0" applyProtection="0"/>
    <xf numFmtId="254" fontId="94" fillId="35" borderId="0" applyNumberFormat="0" applyBorder="0" applyAlignment="0" applyProtection="0"/>
    <xf numFmtId="177" fontId="94" fillId="35" borderId="0" applyNumberFormat="0" applyBorder="0" applyAlignment="0" applyProtection="0"/>
    <xf numFmtId="0" fontId="94" fillId="35" borderId="0" applyNumberFormat="0" applyBorder="0" applyAlignment="0" applyProtection="0"/>
    <xf numFmtId="177"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177"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254" fontId="94" fillId="35" borderId="0" applyNumberFormat="0" applyBorder="0" applyAlignment="0" applyProtection="0"/>
    <xf numFmtId="254" fontId="94" fillId="35" borderId="0" applyNumberFormat="0" applyBorder="0" applyAlignment="0" applyProtection="0"/>
    <xf numFmtId="177" fontId="94" fillId="35" borderId="0" applyNumberFormat="0" applyBorder="0" applyAlignment="0" applyProtection="0"/>
    <xf numFmtId="177" fontId="94" fillId="35" borderId="0" applyNumberFormat="0" applyBorder="0" applyAlignment="0" applyProtection="0"/>
    <xf numFmtId="0" fontId="94" fillId="35" borderId="0" applyNumberFormat="0" applyBorder="0" applyAlignment="0" applyProtection="0"/>
    <xf numFmtId="177"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254"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254"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177" fontId="94" fillId="35" borderId="0" applyNumberFormat="0" applyBorder="0" applyAlignment="0" applyProtection="0"/>
    <xf numFmtId="0" fontId="94" fillId="35" borderId="0" applyNumberFormat="0" applyBorder="0" applyAlignment="0" applyProtection="0"/>
    <xf numFmtId="254" fontId="94" fillId="35" borderId="0" applyNumberFormat="0" applyBorder="0" applyAlignment="0" applyProtection="0"/>
    <xf numFmtId="0" fontId="94" fillId="35" borderId="0" applyNumberFormat="0" applyBorder="0" applyAlignment="0" applyProtection="0"/>
    <xf numFmtId="254" fontId="94" fillId="35" borderId="0" applyNumberFormat="0" applyBorder="0" applyAlignment="0" applyProtection="0"/>
    <xf numFmtId="0" fontId="94" fillId="35" borderId="0" applyNumberFormat="0" applyBorder="0" applyAlignment="0" applyProtection="0"/>
    <xf numFmtId="254"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254"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177" fontId="94" fillId="35" borderId="0" applyNumberFormat="0" applyBorder="0" applyAlignment="0" applyProtection="0"/>
    <xf numFmtId="0" fontId="94" fillId="35" borderId="0" applyNumberFormat="0" applyBorder="0" applyAlignment="0" applyProtection="0"/>
    <xf numFmtId="254" fontId="94" fillId="35" borderId="0" applyNumberFormat="0" applyBorder="0" applyAlignment="0" applyProtection="0"/>
    <xf numFmtId="0" fontId="94" fillId="35" borderId="0" applyNumberFormat="0" applyBorder="0" applyAlignment="0" applyProtection="0"/>
    <xf numFmtId="254" fontId="94" fillId="35" borderId="0" applyNumberFormat="0" applyBorder="0" applyAlignment="0" applyProtection="0"/>
    <xf numFmtId="0" fontId="94" fillId="35" borderId="0" applyNumberFormat="0" applyBorder="0" applyAlignment="0" applyProtection="0"/>
    <xf numFmtId="254"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254"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177" fontId="94" fillId="35" borderId="0" applyNumberFormat="0" applyBorder="0" applyAlignment="0" applyProtection="0"/>
    <xf numFmtId="0" fontId="94" fillId="35" borderId="0" applyNumberFormat="0" applyBorder="0" applyAlignment="0" applyProtection="0"/>
    <xf numFmtId="254" fontId="94" fillId="35" borderId="0" applyNumberFormat="0" applyBorder="0" applyAlignment="0" applyProtection="0"/>
    <xf numFmtId="0" fontId="94" fillId="35" borderId="0" applyNumberFormat="0" applyBorder="0" applyAlignment="0" applyProtection="0"/>
    <xf numFmtId="254" fontId="94" fillId="35" borderId="0" applyNumberFormat="0" applyBorder="0" applyAlignment="0" applyProtection="0"/>
    <xf numFmtId="0" fontId="94" fillId="35" borderId="0" applyNumberFormat="0" applyBorder="0" applyAlignment="0" applyProtection="0"/>
    <xf numFmtId="254"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254"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177" fontId="94" fillId="35" borderId="0" applyNumberFormat="0" applyBorder="0" applyAlignment="0" applyProtection="0"/>
    <xf numFmtId="0" fontId="94" fillId="35" borderId="0" applyNumberFormat="0" applyBorder="0" applyAlignment="0" applyProtection="0"/>
    <xf numFmtId="254" fontId="94" fillId="35" borderId="0" applyNumberFormat="0" applyBorder="0" applyAlignment="0" applyProtection="0"/>
    <xf numFmtId="0" fontId="94" fillId="35" borderId="0" applyNumberFormat="0" applyBorder="0" applyAlignment="0" applyProtection="0"/>
    <xf numFmtId="254" fontId="94" fillId="35" borderId="0" applyNumberFormat="0" applyBorder="0" applyAlignment="0" applyProtection="0"/>
    <xf numFmtId="0" fontId="94" fillId="35" borderId="0" applyNumberFormat="0" applyBorder="0" applyAlignment="0" applyProtection="0"/>
    <xf numFmtId="254"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254"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177" fontId="94" fillId="35" borderId="0" applyNumberFormat="0" applyBorder="0" applyAlignment="0" applyProtection="0"/>
    <xf numFmtId="0" fontId="94" fillId="35" borderId="0" applyNumberFormat="0" applyBorder="0" applyAlignment="0" applyProtection="0"/>
    <xf numFmtId="254" fontId="94" fillId="35" borderId="0" applyNumberFormat="0" applyBorder="0" applyAlignment="0" applyProtection="0"/>
    <xf numFmtId="0" fontId="94" fillId="35" borderId="0" applyNumberFormat="0" applyBorder="0" applyAlignment="0" applyProtection="0"/>
    <xf numFmtId="254" fontId="94" fillId="35" borderId="0" applyNumberFormat="0" applyBorder="0" applyAlignment="0" applyProtection="0"/>
    <xf numFmtId="0" fontId="94" fillId="35" borderId="0" applyNumberFormat="0" applyBorder="0" applyAlignment="0" applyProtection="0"/>
    <xf numFmtId="254"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254"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177" fontId="94" fillId="35" borderId="0" applyNumberFormat="0" applyBorder="0" applyAlignment="0" applyProtection="0"/>
    <xf numFmtId="0" fontId="94" fillId="35" borderId="0" applyNumberFormat="0" applyBorder="0" applyAlignment="0" applyProtection="0"/>
    <xf numFmtId="254" fontId="94" fillId="35" borderId="0" applyNumberFormat="0" applyBorder="0" applyAlignment="0" applyProtection="0"/>
    <xf numFmtId="0" fontId="94" fillId="35" borderId="0" applyNumberFormat="0" applyBorder="0" applyAlignment="0" applyProtection="0"/>
    <xf numFmtId="254" fontId="94" fillId="35" borderId="0" applyNumberFormat="0" applyBorder="0" applyAlignment="0" applyProtection="0"/>
    <xf numFmtId="0" fontId="94" fillId="35" borderId="0" applyNumberFormat="0" applyBorder="0" applyAlignment="0" applyProtection="0"/>
    <xf numFmtId="254"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254"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177" fontId="94" fillId="35" borderId="0" applyNumberFormat="0" applyBorder="0" applyAlignment="0" applyProtection="0"/>
    <xf numFmtId="0" fontId="94" fillId="35" borderId="0" applyNumberFormat="0" applyBorder="0" applyAlignment="0" applyProtection="0"/>
    <xf numFmtId="254" fontId="94" fillId="35" borderId="0" applyNumberFormat="0" applyBorder="0" applyAlignment="0" applyProtection="0"/>
    <xf numFmtId="0" fontId="94" fillId="35" borderId="0" applyNumberFormat="0" applyBorder="0" applyAlignment="0" applyProtection="0"/>
    <xf numFmtId="254" fontId="94" fillId="35" borderId="0" applyNumberFormat="0" applyBorder="0" applyAlignment="0" applyProtection="0"/>
    <xf numFmtId="0" fontId="94" fillId="35" borderId="0" applyNumberFormat="0" applyBorder="0" applyAlignment="0" applyProtection="0"/>
    <xf numFmtId="254"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0" fontId="94" fillId="35" borderId="0" applyNumberFormat="0" applyBorder="0" applyAlignment="0" applyProtection="0"/>
    <xf numFmtId="254"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177" fontId="94" fillId="36" borderId="0" applyNumberFormat="0" applyBorder="0" applyAlignment="0" applyProtection="0"/>
    <xf numFmtId="0" fontId="94" fillId="36" borderId="0" applyNumberFormat="0" applyBorder="0" applyAlignment="0" applyProtection="0"/>
    <xf numFmtId="254" fontId="94" fillId="36" borderId="0" applyNumberFormat="0" applyBorder="0" applyAlignment="0" applyProtection="0"/>
    <xf numFmtId="0" fontId="94" fillId="36" borderId="0" applyNumberFormat="0" applyBorder="0" applyAlignment="0" applyProtection="0"/>
    <xf numFmtId="254" fontId="94" fillId="36" borderId="0" applyNumberFormat="0" applyBorder="0" applyAlignment="0" applyProtection="0"/>
    <xf numFmtId="0" fontId="94" fillId="36" borderId="0" applyNumberFormat="0" applyBorder="0" applyAlignment="0" applyProtection="0"/>
    <xf numFmtId="254"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254" fontId="94" fillId="36" borderId="0" applyNumberFormat="0" applyBorder="0" applyAlignment="0" applyProtection="0"/>
    <xf numFmtId="0" fontId="94" fillId="36" borderId="0" applyNumberFormat="0" applyBorder="0" applyAlignment="0" applyProtection="0"/>
    <xf numFmtId="254" fontId="94" fillId="36" borderId="0" applyNumberFormat="0" applyBorder="0" applyAlignment="0" applyProtection="0"/>
    <xf numFmtId="177" fontId="94" fillId="36" borderId="0" applyNumberFormat="0" applyBorder="0" applyAlignment="0" applyProtection="0"/>
    <xf numFmtId="0" fontId="94" fillId="36" borderId="0" applyNumberFormat="0" applyBorder="0" applyAlignment="0" applyProtection="0"/>
    <xf numFmtId="177"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177"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254" fontId="94" fillId="36" borderId="0" applyNumberFormat="0" applyBorder="0" applyAlignment="0" applyProtection="0"/>
    <xf numFmtId="254" fontId="94" fillId="36" borderId="0" applyNumberFormat="0" applyBorder="0" applyAlignment="0" applyProtection="0"/>
    <xf numFmtId="177" fontId="94" fillId="36" borderId="0" applyNumberFormat="0" applyBorder="0" applyAlignment="0" applyProtection="0"/>
    <xf numFmtId="177" fontId="94" fillId="36" borderId="0" applyNumberFormat="0" applyBorder="0" applyAlignment="0" applyProtection="0"/>
    <xf numFmtId="0" fontId="94" fillId="36" borderId="0" applyNumberFormat="0" applyBorder="0" applyAlignment="0" applyProtection="0"/>
    <xf numFmtId="177"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254"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254"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177" fontId="94" fillId="36" borderId="0" applyNumberFormat="0" applyBorder="0" applyAlignment="0" applyProtection="0"/>
    <xf numFmtId="0" fontId="94" fillId="36" borderId="0" applyNumberFormat="0" applyBorder="0" applyAlignment="0" applyProtection="0"/>
    <xf numFmtId="254" fontId="94" fillId="36" borderId="0" applyNumberFormat="0" applyBorder="0" applyAlignment="0" applyProtection="0"/>
    <xf numFmtId="0" fontId="94" fillId="36" borderId="0" applyNumberFormat="0" applyBorder="0" applyAlignment="0" applyProtection="0"/>
    <xf numFmtId="254" fontId="94" fillId="36" borderId="0" applyNumberFormat="0" applyBorder="0" applyAlignment="0" applyProtection="0"/>
    <xf numFmtId="0" fontId="94" fillId="36" borderId="0" applyNumberFormat="0" applyBorder="0" applyAlignment="0" applyProtection="0"/>
    <xf numFmtId="254"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254"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177" fontId="94" fillId="36" borderId="0" applyNumberFormat="0" applyBorder="0" applyAlignment="0" applyProtection="0"/>
    <xf numFmtId="0" fontId="94" fillId="36" borderId="0" applyNumberFormat="0" applyBorder="0" applyAlignment="0" applyProtection="0"/>
    <xf numFmtId="254" fontId="94" fillId="36" borderId="0" applyNumberFormat="0" applyBorder="0" applyAlignment="0" applyProtection="0"/>
    <xf numFmtId="0" fontId="94" fillId="36" borderId="0" applyNumberFormat="0" applyBorder="0" applyAlignment="0" applyProtection="0"/>
    <xf numFmtId="254" fontId="94" fillId="36" borderId="0" applyNumberFormat="0" applyBorder="0" applyAlignment="0" applyProtection="0"/>
    <xf numFmtId="0" fontId="94" fillId="36" borderId="0" applyNumberFormat="0" applyBorder="0" applyAlignment="0" applyProtection="0"/>
    <xf numFmtId="254"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254"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177" fontId="94" fillId="36" borderId="0" applyNumberFormat="0" applyBorder="0" applyAlignment="0" applyProtection="0"/>
    <xf numFmtId="0" fontId="94" fillId="36" borderId="0" applyNumberFormat="0" applyBorder="0" applyAlignment="0" applyProtection="0"/>
    <xf numFmtId="254" fontId="94" fillId="36" borderId="0" applyNumberFormat="0" applyBorder="0" applyAlignment="0" applyProtection="0"/>
    <xf numFmtId="0" fontId="94" fillId="36" borderId="0" applyNumberFormat="0" applyBorder="0" applyAlignment="0" applyProtection="0"/>
    <xf numFmtId="254" fontId="94" fillId="36" borderId="0" applyNumberFormat="0" applyBorder="0" applyAlignment="0" applyProtection="0"/>
    <xf numFmtId="0" fontId="94" fillId="36" borderId="0" applyNumberFormat="0" applyBorder="0" applyAlignment="0" applyProtection="0"/>
    <xf numFmtId="254"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254"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177" fontId="94" fillId="36" borderId="0" applyNumberFormat="0" applyBorder="0" applyAlignment="0" applyProtection="0"/>
    <xf numFmtId="0" fontId="94" fillId="36" borderId="0" applyNumberFormat="0" applyBorder="0" applyAlignment="0" applyProtection="0"/>
    <xf numFmtId="254" fontId="94" fillId="36" borderId="0" applyNumberFormat="0" applyBorder="0" applyAlignment="0" applyProtection="0"/>
    <xf numFmtId="0" fontId="94" fillId="36" borderId="0" applyNumberFormat="0" applyBorder="0" applyAlignment="0" applyProtection="0"/>
    <xf numFmtId="254" fontId="94" fillId="36" borderId="0" applyNumberFormat="0" applyBorder="0" applyAlignment="0" applyProtection="0"/>
    <xf numFmtId="0" fontId="94" fillId="36" borderId="0" applyNumberFormat="0" applyBorder="0" applyAlignment="0" applyProtection="0"/>
    <xf numFmtId="254"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254"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177" fontId="94" fillId="36" borderId="0" applyNumberFormat="0" applyBorder="0" applyAlignment="0" applyProtection="0"/>
    <xf numFmtId="0" fontId="94" fillId="36" borderId="0" applyNumberFormat="0" applyBorder="0" applyAlignment="0" applyProtection="0"/>
    <xf numFmtId="254" fontId="94" fillId="36" borderId="0" applyNumberFormat="0" applyBorder="0" applyAlignment="0" applyProtection="0"/>
    <xf numFmtId="0" fontId="94" fillId="36" borderId="0" applyNumberFormat="0" applyBorder="0" applyAlignment="0" applyProtection="0"/>
    <xf numFmtId="254" fontId="94" fillId="36" borderId="0" applyNumberFormat="0" applyBorder="0" applyAlignment="0" applyProtection="0"/>
    <xf numFmtId="0" fontId="94" fillId="36" borderId="0" applyNumberFormat="0" applyBorder="0" applyAlignment="0" applyProtection="0"/>
    <xf numFmtId="254"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254"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177" fontId="94" fillId="36" borderId="0" applyNumberFormat="0" applyBorder="0" applyAlignment="0" applyProtection="0"/>
    <xf numFmtId="0" fontId="94" fillId="36" borderId="0" applyNumberFormat="0" applyBorder="0" applyAlignment="0" applyProtection="0"/>
    <xf numFmtId="254" fontId="94" fillId="36" borderId="0" applyNumberFormat="0" applyBorder="0" applyAlignment="0" applyProtection="0"/>
    <xf numFmtId="0" fontId="94" fillId="36" borderId="0" applyNumberFormat="0" applyBorder="0" applyAlignment="0" applyProtection="0"/>
    <xf numFmtId="254" fontId="94" fillId="36" borderId="0" applyNumberFormat="0" applyBorder="0" applyAlignment="0" applyProtection="0"/>
    <xf numFmtId="0" fontId="94" fillId="36" borderId="0" applyNumberFormat="0" applyBorder="0" applyAlignment="0" applyProtection="0"/>
    <xf numFmtId="254"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254"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177" fontId="94" fillId="36" borderId="0" applyNumberFormat="0" applyBorder="0" applyAlignment="0" applyProtection="0"/>
    <xf numFmtId="0" fontId="94" fillId="36" borderId="0" applyNumberFormat="0" applyBorder="0" applyAlignment="0" applyProtection="0"/>
    <xf numFmtId="254" fontId="94" fillId="36" borderId="0" applyNumberFormat="0" applyBorder="0" applyAlignment="0" applyProtection="0"/>
    <xf numFmtId="0" fontId="94" fillId="36" borderId="0" applyNumberFormat="0" applyBorder="0" applyAlignment="0" applyProtection="0"/>
    <xf numFmtId="254" fontId="94" fillId="36" borderId="0" applyNumberFormat="0" applyBorder="0" applyAlignment="0" applyProtection="0"/>
    <xf numFmtId="0" fontId="94" fillId="36" borderId="0" applyNumberFormat="0" applyBorder="0" applyAlignment="0" applyProtection="0"/>
    <xf numFmtId="254"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254"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177" fontId="94" fillId="59" borderId="0" applyNumberFormat="0" applyBorder="0" applyAlignment="0" applyProtection="0"/>
    <xf numFmtId="0" fontId="94" fillId="59" borderId="0" applyNumberFormat="0" applyBorder="0" applyAlignment="0" applyProtection="0"/>
    <xf numFmtId="254" fontId="94" fillId="59" borderId="0" applyNumberFormat="0" applyBorder="0" applyAlignment="0" applyProtection="0"/>
    <xf numFmtId="0" fontId="94" fillId="59" borderId="0" applyNumberFormat="0" applyBorder="0" applyAlignment="0" applyProtection="0"/>
    <xf numFmtId="254" fontId="94" fillId="59" borderId="0" applyNumberFormat="0" applyBorder="0" applyAlignment="0" applyProtection="0"/>
    <xf numFmtId="0" fontId="94" fillId="59" borderId="0" applyNumberFormat="0" applyBorder="0" applyAlignment="0" applyProtection="0"/>
    <xf numFmtId="254"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37" borderId="0" applyNumberFormat="0" applyBorder="0" applyAlignment="0" applyProtection="0"/>
    <xf numFmtId="0" fontId="94" fillId="59" borderId="0" applyNumberFormat="0" applyBorder="0" applyAlignment="0" applyProtection="0"/>
    <xf numFmtId="0" fontId="94" fillId="37" borderId="0" applyNumberFormat="0" applyBorder="0" applyAlignment="0" applyProtection="0"/>
    <xf numFmtId="254" fontId="94" fillId="37" borderId="0" applyNumberFormat="0" applyBorder="0" applyAlignment="0" applyProtection="0"/>
    <xf numFmtId="254" fontId="94" fillId="37" borderId="0" applyNumberFormat="0" applyBorder="0" applyAlignment="0" applyProtection="0"/>
    <xf numFmtId="254" fontId="94" fillId="37" borderId="0" applyNumberFormat="0" applyBorder="0" applyAlignment="0" applyProtection="0"/>
    <xf numFmtId="254" fontId="94" fillId="37" borderId="0" applyNumberFormat="0" applyBorder="0" applyAlignment="0" applyProtection="0"/>
    <xf numFmtId="0" fontId="94" fillId="37" borderId="0" applyNumberFormat="0" applyBorder="0" applyAlignment="0" applyProtection="0"/>
    <xf numFmtId="254" fontId="94" fillId="37" borderId="0" applyNumberFormat="0" applyBorder="0" applyAlignment="0" applyProtection="0"/>
    <xf numFmtId="254"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177" fontId="94" fillId="59" borderId="0" applyNumberFormat="0" applyBorder="0" applyAlignment="0" applyProtection="0"/>
    <xf numFmtId="0" fontId="94" fillId="37" borderId="0" applyNumberFormat="0" applyBorder="0" applyAlignment="0" applyProtection="0"/>
    <xf numFmtId="254" fontId="94" fillId="37" borderId="0" applyNumberFormat="0" applyBorder="0" applyAlignment="0" applyProtection="0"/>
    <xf numFmtId="0" fontId="94" fillId="37" borderId="0" applyNumberFormat="0" applyBorder="0" applyAlignment="0" applyProtection="0"/>
    <xf numFmtId="254" fontId="94" fillId="37" borderId="0" applyNumberFormat="0" applyBorder="0" applyAlignment="0" applyProtection="0"/>
    <xf numFmtId="177" fontId="94" fillId="59" borderId="0" applyNumberFormat="0" applyBorder="0" applyAlignment="0" applyProtection="0"/>
    <xf numFmtId="0" fontId="94" fillId="59" borderId="0" applyNumberFormat="0" applyBorder="0" applyAlignment="0" applyProtection="0"/>
    <xf numFmtId="0" fontId="94" fillId="37" borderId="0" applyNumberFormat="0" applyBorder="0" applyAlignment="0" applyProtection="0"/>
    <xf numFmtId="177" fontId="94" fillId="59" borderId="0" applyNumberFormat="0" applyBorder="0" applyAlignment="0" applyProtection="0"/>
    <xf numFmtId="254" fontId="94" fillId="37" borderId="0" applyNumberFormat="0" applyBorder="0" applyAlignment="0" applyProtection="0"/>
    <xf numFmtId="0" fontId="94" fillId="37"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177"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254" fontId="94" fillId="59" borderId="0" applyNumberFormat="0" applyBorder="0" applyAlignment="0" applyProtection="0"/>
    <xf numFmtId="254" fontId="94" fillId="59" borderId="0" applyNumberFormat="0" applyBorder="0" applyAlignment="0" applyProtection="0"/>
    <xf numFmtId="254" fontId="94" fillId="37" borderId="0" applyNumberFormat="0" applyBorder="0" applyAlignment="0" applyProtection="0"/>
    <xf numFmtId="254"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254" fontId="94" fillId="59" borderId="0" applyNumberFormat="0" applyBorder="0" applyAlignment="0" applyProtection="0"/>
    <xf numFmtId="254" fontId="94" fillId="59" borderId="0" applyNumberFormat="0" applyBorder="0" applyAlignment="0" applyProtection="0"/>
    <xf numFmtId="177" fontId="94" fillId="59" borderId="0" applyNumberFormat="0" applyBorder="0" applyAlignment="0" applyProtection="0"/>
    <xf numFmtId="177" fontId="94" fillId="59" borderId="0" applyNumberFormat="0" applyBorder="0" applyAlignment="0" applyProtection="0"/>
    <xf numFmtId="0" fontId="94" fillId="37" borderId="0" applyNumberFormat="0" applyBorder="0" applyAlignment="0" applyProtection="0"/>
    <xf numFmtId="254" fontId="94" fillId="59" borderId="0" applyNumberFormat="0" applyBorder="0" applyAlignment="0" applyProtection="0"/>
    <xf numFmtId="0" fontId="94" fillId="59" borderId="0" applyNumberFormat="0" applyBorder="0" applyAlignment="0" applyProtection="0"/>
    <xf numFmtId="177"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254"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254"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177" fontId="94" fillId="59" borderId="0" applyNumberFormat="0" applyBorder="0" applyAlignment="0" applyProtection="0"/>
    <xf numFmtId="0" fontId="94" fillId="59" borderId="0" applyNumberFormat="0" applyBorder="0" applyAlignment="0" applyProtection="0"/>
    <xf numFmtId="254" fontId="94" fillId="59" borderId="0" applyNumberFormat="0" applyBorder="0" applyAlignment="0" applyProtection="0"/>
    <xf numFmtId="0" fontId="94" fillId="59" borderId="0" applyNumberFormat="0" applyBorder="0" applyAlignment="0" applyProtection="0"/>
    <xf numFmtId="254" fontId="94" fillId="59" borderId="0" applyNumberFormat="0" applyBorder="0" applyAlignment="0" applyProtection="0"/>
    <xf numFmtId="0" fontId="94" fillId="59" borderId="0" applyNumberFormat="0" applyBorder="0" applyAlignment="0" applyProtection="0"/>
    <xf numFmtId="254"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254"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177" fontId="94" fillId="59" borderId="0" applyNumberFormat="0" applyBorder="0" applyAlignment="0" applyProtection="0"/>
    <xf numFmtId="0" fontId="94" fillId="59" borderId="0" applyNumberFormat="0" applyBorder="0" applyAlignment="0" applyProtection="0"/>
    <xf numFmtId="254" fontId="94" fillId="59" borderId="0" applyNumberFormat="0" applyBorder="0" applyAlignment="0" applyProtection="0"/>
    <xf numFmtId="0" fontId="94" fillId="59" borderId="0" applyNumberFormat="0" applyBorder="0" applyAlignment="0" applyProtection="0"/>
    <xf numFmtId="254" fontId="94" fillId="59" borderId="0" applyNumberFormat="0" applyBorder="0" applyAlignment="0" applyProtection="0"/>
    <xf numFmtId="0" fontId="94" fillId="59" borderId="0" applyNumberFormat="0" applyBorder="0" applyAlignment="0" applyProtection="0"/>
    <xf numFmtId="254"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254"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177" fontId="94" fillId="59" borderId="0" applyNumberFormat="0" applyBorder="0" applyAlignment="0" applyProtection="0"/>
    <xf numFmtId="0" fontId="94" fillId="59" borderId="0" applyNumberFormat="0" applyBorder="0" applyAlignment="0" applyProtection="0"/>
    <xf numFmtId="254" fontId="94" fillId="59" borderId="0" applyNumberFormat="0" applyBorder="0" applyAlignment="0" applyProtection="0"/>
    <xf numFmtId="0" fontId="94" fillId="59" borderId="0" applyNumberFormat="0" applyBorder="0" applyAlignment="0" applyProtection="0"/>
    <xf numFmtId="254" fontId="94" fillId="59" borderId="0" applyNumberFormat="0" applyBorder="0" applyAlignment="0" applyProtection="0"/>
    <xf numFmtId="0" fontId="94" fillId="59" borderId="0" applyNumberFormat="0" applyBorder="0" applyAlignment="0" applyProtection="0"/>
    <xf numFmtId="254"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254"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177" fontId="94" fillId="59" borderId="0" applyNumberFormat="0" applyBorder="0" applyAlignment="0" applyProtection="0"/>
    <xf numFmtId="0" fontId="94" fillId="59" borderId="0" applyNumberFormat="0" applyBorder="0" applyAlignment="0" applyProtection="0"/>
    <xf numFmtId="254" fontId="94" fillId="59" borderId="0" applyNumberFormat="0" applyBorder="0" applyAlignment="0" applyProtection="0"/>
    <xf numFmtId="0" fontId="94" fillId="59" borderId="0" applyNumberFormat="0" applyBorder="0" applyAlignment="0" applyProtection="0"/>
    <xf numFmtId="254" fontId="94" fillId="59" borderId="0" applyNumberFormat="0" applyBorder="0" applyAlignment="0" applyProtection="0"/>
    <xf numFmtId="0" fontId="94" fillId="59" borderId="0" applyNumberFormat="0" applyBorder="0" applyAlignment="0" applyProtection="0"/>
    <xf numFmtId="254"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254"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177" fontId="94" fillId="59" borderId="0" applyNumberFormat="0" applyBorder="0" applyAlignment="0" applyProtection="0"/>
    <xf numFmtId="0" fontId="94" fillId="59" borderId="0" applyNumberFormat="0" applyBorder="0" applyAlignment="0" applyProtection="0"/>
    <xf numFmtId="254" fontId="94" fillId="59" borderId="0" applyNumberFormat="0" applyBorder="0" applyAlignment="0" applyProtection="0"/>
    <xf numFmtId="0" fontId="94" fillId="59" borderId="0" applyNumberFormat="0" applyBorder="0" applyAlignment="0" applyProtection="0"/>
    <xf numFmtId="254" fontId="94" fillId="59" borderId="0" applyNumberFormat="0" applyBorder="0" applyAlignment="0" applyProtection="0"/>
    <xf numFmtId="0" fontId="94" fillId="59" borderId="0" applyNumberFormat="0" applyBorder="0" applyAlignment="0" applyProtection="0"/>
    <xf numFmtId="254"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254"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177" fontId="94" fillId="59" borderId="0" applyNumberFormat="0" applyBorder="0" applyAlignment="0" applyProtection="0"/>
    <xf numFmtId="0" fontId="94" fillId="59" borderId="0" applyNumberFormat="0" applyBorder="0" applyAlignment="0" applyProtection="0"/>
    <xf numFmtId="254" fontId="94" fillId="59" borderId="0" applyNumberFormat="0" applyBorder="0" applyAlignment="0" applyProtection="0"/>
    <xf numFmtId="0" fontId="94" fillId="59" borderId="0" applyNumberFormat="0" applyBorder="0" applyAlignment="0" applyProtection="0"/>
    <xf numFmtId="254" fontId="94" fillId="59" borderId="0" applyNumberFormat="0" applyBorder="0" applyAlignment="0" applyProtection="0"/>
    <xf numFmtId="0" fontId="94" fillId="59" borderId="0" applyNumberFormat="0" applyBorder="0" applyAlignment="0" applyProtection="0"/>
    <xf numFmtId="254"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254"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177" fontId="94" fillId="59" borderId="0" applyNumberFormat="0" applyBorder="0" applyAlignment="0" applyProtection="0"/>
    <xf numFmtId="0" fontId="94" fillId="59" borderId="0" applyNumberFormat="0" applyBorder="0" applyAlignment="0" applyProtection="0"/>
    <xf numFmtId="254" fontId="94" fillId="59" borderId="0" applyNumberFormat="0" applyBorder="0" applyAlignment="0" applyProtection="0"/>
    <xf numFmtId="0" fontId="94" fillId="59" borderId="0" applyNumberFormat="0" applyBorder="0" applyAlignment="0" applyProtection="0"/>
    <xf numFmtId="254" fontId="94" fillId="59" borderId="0" applyNumberFormat="0" applyBorder="0" applyAlignment="0" applyProtection="0"/>
    <xf numFmtId="0" fontId="94" fillId="59" borderId="0" applyNumberFormat="0" applyBorder="0" applyAlignment="0" applyProtection="0"/>
    <xf numFmtId="254"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177"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177" fontId="94" fillId="34" borderId="0" applyNumberFormat="0" applyBorder="0" applyAlignment="0" applyProtection="0"/>
    <xf numFmtId="0" fontId="94" fillId="34" borderId="0" applyNumberFormat="0" applyBorder="0" applyAlignment="0" applyProtection="0"/>
    <xf numFmtId="177"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177"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254" fontId="94" fillId="34" borderId="0" applyNumberFormat="0" applyBorder="0" applyAlignment="0" applyProtection="0"/>
    <xf numFmtId="177" fontId="94" fillId="34" borderId="0" applyNumberFormat="0" applyBorder="0" applyAlignment="0" applyProtection="0"/>
    <xf numFmtId="177" fontId="94" fillId="34" borderId="0" applyNumberFormat="0" applyBorder="0" applyAlignment="0" applyProtection="0"/>
    <xf numFmtId="0" fontId="94" fillId="34" borderId="0" applyNumberFormat="0" applyBorder="0" applyAlignment="0" applyProtection="0"/>
    <xf numFmtId="177"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177"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177"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177"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177"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177"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177"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177"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254"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0" fontId="94" fillId="34" borderId="0" applyNumberFormat="0" applyBorder="0" applyAlignment="0" applyProtection="0"/>
    <xf numFmtId="254"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177" fontId="94" fillId="38" borderId="0" applyNumberFormat="0" applyBorder="0" applyAlignment="0" applyProtection="0"/>
    <xf numFmtId="0" fontId="94" fillId="38" borderId="0" applyNumberFormat="0" applyBorder="0" applyAlignment="0" applyProtection="0"/>
    <xf numFmtId="254" fontId="94" fillId="38" borderId="0" applyNumberFormat="0" applyBorder="0" applyAlignment="0" applyProtection="0"/>
    <xf numFmtId="0" fontId="94" fillId="38" borderId="0" applyNumberFormat="0" applyBorder="0" applyAlignment="0" applyProtection="0"/>
    <xf numFmtId="254" fontId="94" fillId="38" borderId="0" applyNumberFormat="0" applyBorder="0" applyAlignment="0" applyProtection="0"/>
    <xf numFmtId="0" fontId="94" fillId="38" borderId="0" applyNumberFormat="0" applyBorder="0" applyAlignment="0" applyProtection="0"/>
    <xf numFmtId="254"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60" borderId="0" applyNumberFormat="0" applyBorder="0" applyAlignment="0" applyProtection="0"/>
    <xf numFmtId="0" fontId="94" fillId="38" borderId="0" applyNumberFormat="0" applyBorder="0" applyAlignment="0" applyProtection="0"/>
    <xf numFmtId="0" fontId="94" fillId="60" borderId="0" applyNumberFormat="0" applyBorder="0" applyAlignment="0" applyProtection="0"/>
    <xf numFmtId="254" fontId="94" fillId="60" borderId="0" applyNumberFormat="0" applyBorder="0" applyAlignment="0" applyProtection="0"/>
    <xf numFmtId="254" fontId="94" fillId="60" borderId="0" applyNumberFormat="0" applyBorder="0" applyAlignment="0" applyProtection="0"/>
    <xf numFmtId="254" fontId="94" fillId="60" borderId="0" applyNumberFormat="0" applyBorder="0" applyAlignment="0" applyProtection="0"/>
    <xf numFmtId="254" fontId="94" fillId="60" borderId="0" applyNumberFormat="0" applyBorder="0" applyAlignment="0" applyProtection="0"/>
    <xf numFmtId="0" fontId="94" fillId="60" borderId="0" applyNumberFormat="0" applyBorder="0" applyAlignment="0" applyProtection="0"/>
    <xf numFmtId="254" fontId="94" fillId="60" borderId="0" applyNumberFormat="0" applyBorder="0" applyAlignment="0" applyProtection="0"/>
    <xf numFmtId="254"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177" fontId="94" fillId="38" borderId="0" applyNumberFormat="0" applyBorder="0" applyAlignment="0" applyProtection="0"/>
    <xf numFmtId="0" fontId="94" fillId="60" borderId="0" applyNumberFormat="0" applyBorder="0" applyAlignment="0" applyProtection="0"/>
    <xf numFmtId="254" fontId="94" fillId="60" borderId="0" applyNumberFormat="0" applyBorder="0" applyAlignment="0" applyProtection="0"/>
    <xf numFmtId="0" fontId="94" fillId="60" borderId="0" applyNumberFormat="0" applyBorder="0" applyAlignment="0" applyProtection="0"/>
    <xf numFmtId="254" fontId="94" fillId="60" borderId="0" applyNumberFormat="0" applyBorder="0" applyAlignment="0" applyProtection="0"/>
    <xf numFmtId="177" fontId="94" fillId="38" borderId="0" applyNumberFormat="0" applyBorder="0" applyAlignment="0" applyProtection="0"/>
    <xf numFmtId="0" fontId="94" fillId="38" borderId="0" applyNumberFormat="0" applyBorder="0" applyAlignment="0" applyProtection="0"/>
    <xf numFmtId="0" fontId="94" fillId="60" borderId="0" applyNumberFormat="0" applyBorder="0" applyAlignment="0" applyProtection="0"/>
    <xf numFmtId="177" fontId="94" fillId="38" borderId="0" applyNumberFormat="0" applyBorder="0" applyAlignment="0" applyProtection="0"/>
    <xf numFmtId="254" fontId="94" fillId="60" borderId="0" applyNumberFormat="0" applyBorder="0" applyAlignment="0" applyProtection="0"/>
    <xf numFmtId="0" fontId="94" fillId="60"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177"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254" fontId="94" fillId="38" borderId="0" applyNumberFormat="0" applyBorder="0" applyAlignment="0" applyProtection="0"/>
    <xf numFmtId="254" fontId="94" fillId="38" borderId="0" applyNumberFormat="0" applyBorder="0" applyAlignment="0" applyProtection="0"/>
    <xf numFmtId="254" fontId="94" fillId="60" borderId="0" applyNumberFormat="0" applyBorder="0" applyAlignment="0" applyProtection="0"/>
    <xf numFmtId="254"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254" fontId="94" fillId="38" borderId="0" applyNumberFormat="0" applyBorder="0" applyAlignment="0" applyProtection="0"/>
    <xf numFmtId="254" fontId="94" fillId="38" borderId="0" applyNumberFormat="0" applyBorder="0" applyAlignment="0" applyProtection="0"/>
    <xf numFmtId="177" fontId="94" fillId="38" borderId="0" applyNumberFormat="0" applyBorder="0" applyAlignment="0" applyProtection="0"/>
    <xf numFmtId="177" fontId="94" fillId="38" borderId="0" applyNumberFormat="0" applyBorder="0" applyAlignment="0" applyProtection="0"/>
    <xf numFmtId="0" fontId="94" fillId="60" borderId="0" applyNumberFormat="0" applyBorder="0" applyAlignment="0" applyProtection="0"/>
    <xf numFmtId="254" fontId="94" fillId="38" borderId="0" applyNumberFormat="0" applyBorder="0" applyAlignment="0" applyProtection="0"/>
    <xf numFmtId="0" fontId="94" fillId="38" borderId="0" applyNumberFormat="0" applyBorder="0" applyAlignment="0" applyProtection="0"/>
    <xf numFmtId="177"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254"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254"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177" fontId="94" fillId="38" borderId="0" applyNumberFormat="0" applyBorder="0" applyAlignment="0" applyProtection="0"/>
    <xf numFmtId="0" fontId="94" fillId="38" borderId="0" applyNumberFormat="0" applyBorder="0" applyAlignment="0" applyProtection="0"/>
    <xf numFmtId="254" fontId="94" fillId="38" borderId="0" applyNumberFormat="0" applyBorder="0" applyAlignment="0" applyProtection="0"/>
    <xf numFmtId="0" fontId="94" fillId="38" borderId="0" applyNumberFormat="0" applyBorder="0" applyAlignment="0" applyProtection="0"/>
    <xf numFmtId="254" fontId="94" fillId="38" borderId="0" applyNumberFormat="0" applyBorder="0" applyAlignment="0" applyProtection="0"/>
    <xf numFmtId="0" fontId="94" fillId="38" borderId="0" applyNumberFormat="0" applyBorder="0" applyAlignment="0" applyProtection="0"/>
    <xf numFmtId="254"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254"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177" fontId="94" fillId="38" borderId="0" applyNumberFormat="0" applyBorder="0" applyAlignment="0" applyProtection="0"/>
    <xf numFmtId="0" fontId="94" fillId="38" borderId="0" applyNumberFormat="0" applyBorder="0" applyAlignment="0" applyProtection="0"/>
    <xf numFmtId="254" fontId="94" fillId="38" borderId="0" applyNumberFormat="0" applyBorder="0" applyAlignment="0" applyProtection="0"/>
    <xf numFmtId="0" fontId="94" fillId="38" borderId="0" applyNumberFormat="0" applyBorder="0" applyAlignment="0" applyProtection="0"/>
    <xf numFmtId="254" fontId="94" fillId="38" borderId="0" applyNumberFormat="0" applyBorder="0" applyAlignment="0" applyProtection="0"/>
    <xf numFmtId="0" fontId="94" fillId="38" borderId="0" applyNumberFormat="0" applyBorder="0" applyAlignment="0" applyProtection="0"/>
    <xf numFmtId="254"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254"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177" fontId="94" fillId="38" borderId="0" applyNumberFormat="0" applyBorder="0" applyAlignment="0" applyProtection="0"/>
    <xf numFmtId="0" fontId="94" fillId="38" borderId="0" applyNumberFormat="0" applyBorder="0" applyAlignment="0" applyProtection="0"/>
    <xf numFmtId="254" fontId="94" fillId="38" borderId="0" applyNumberFormat="0" applyBorder="0" applyAlignment="0" applyProtection="0"/>
    <xf numFmtId="0" fontId="94" fillId="38" borderId="0" applyNumberFormat="0" applyBorder="0" applyAlignment="0" applyProtection="0"/>
    <xf numFmtId="254" fontId="94" fillId="38" borderId="0" applyNumberFormat="0" applyBorder="0" applyAlignment="0" applyProtection="0"/>
    <xf numFmtId="0" fontId="94" fillId="38" borderId="0" applyNumberFormat="0" applyBorder="0" applyAlignment="0" applyProtection="0"/>
    <xf numFmtId="254"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254"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177" fontId="94" fillId="38" borderId="0" applyNumberFormat="0" applyBorder="0" applyAlignment="0" applyProtection="0"/>
    <xf numFmtId="0" fontId="94" fillId="38" borderId="0" applyNumberFormat="0" applyBorder="0" applyAlignment="0" applyProtection="0"/>
    <xf numFmtId="254" fontId="94" fillId="38" borderId="0" applyNumberFormat="0" applyBorder="0" applyAlignment="0" applyProtection="0"/>
    <xf numFmtId="0" fontId="94" fillId="38" borderId="0" applyNumberFormat="0" applyBorder="0" applyAlignment="0" applyProtection="0"/>
    <xf numFmtId="254" fontId="94" fillId="38" borderId="0" applyNumberFormat="0" applyBorder="0" applyAlignment="0" applyProtection="0"/>
    <xf numFmtId="0" fontId="94" fillId="38" borderId="0" applyNumberFormat="0" applyBorder="0" applyAlignment="0" applyProtection="0"/>
    <xf numFmtId="254"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254"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177" fontId="94" fillId="38" borderId="0" applyNumberFormat="0" applyBorder="0" applyAlignment="0" applyProtection="0"/>
    <xf numFmtId="0" fontId="94" fillId="38" borderId="0" applyNumberFormat="0" applyBorder="0" applyAlignment="0" applyProtection="0"/>
    <xf numFmtId="254" fontId="94" fillId="38" borderId="0" applyNumberFormat="0" applyBorder="0" applyAlignment="0" applyProtection="0"/>
    <xf numFmtId="0" fontId="94" fillId="38" borderId="0" applyNumberFormat="0" applyBorder="0" applyAlignment="0" applyProtection="0"/>
    <xf numFmtId="254" fontId="94" fillId="38" borderId="0" applyNumberFormat="0" applyBorder="0" applyAlignment="0" applyProtection="0"/>
    <xf numFmtId="0" fontId="94" fillId="38" borderId="0" applyNumberFormat="0" applyBorder="0" applyAlignment="0" applyProtection="0"/>
    <xf numFmtId="254"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254"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177" fontId="94" fillId="38" borderId="0" applyNumberFormat="0" applyBorder="0" applyAlignment="0" applyProtection="0"/>
    <xf numFmtId="0" fontId="94" fillId="38" borderId="0" applyNumberFormat="0" applyBorder="0" applyAlignment="0" applyProtection="0"/>
    <xf numFmtId="254" fontId="94" fillId="38" borderId="0" applyNumberFormat="0" applyBorder="0" applyAlignment="0" applyProtection="0"/>
    <xf numFmtId="0" fontId="94" fillId="38" borderId="0" applyNumberFormat="0" applyBorder="0" applyAlignment="0" applyProtection="0"/>
    <xf numFmtId="254" fontId="94" fillId="38" borderId="0" applyNumberFormat="0" applyBorder="0" applyAlignment="0" applyProtection="0"/>
    <xf numFmtId="0" fontId="94" fillId="38" borderId="0" applyNumberFormat="0" applyBorder="0" applyAlignment="0" applyProtection="0"/>
    <xf numFmtId="254"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254"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177" fontId="94" fillId="38" borderId="0" applyNumberFormat="0" applyBorder="0" applyAlignment="0" applyProtection="0"/>
    <xf numFmtId="0" fontId="94" fillId="38" borderId="0" applyNumberFormat="0" applyBorder="0" applyAlignment="0" applyProtection="0"/>
    <xf numFmtId="254" fontId="94" fillId="38" borderId="0" applyNumberFormat="0" applyBorder="0" applyAlignment="0" applyProtection="0"/>
    <xf numFmtId="0" fontId="94" fillId="38" borderId="0" applyNumberFormat="0" applyBorder="0" applyAlignment="0" applyProtection="0"/>
    <xf numFmtId="254" fontId="94" fillId="38" borderId="0" applyNumberFormat="0" applyBorder="0" applyAlignment="0" applyProtection="0"/>
    <xf numFmtId="0" fontId="94" fillId="38" borderId="0" applyNumberFormat="0" applyBorder="0" applyAlignment="0" applyProtection="0"/>
    <xf numFmtId="254"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254" fontId="45" fillId="0" borderId="0" applyNumberFormat="0" applyAlignment="0"/>
    <xf numFmtId="0" fontId="45" fillId="0" borderId="0" applyNumberFormat="0" applyAlignment="0"/>
    <xf numFmtId="0" fontId="45" fillId="0" borderId="0" applyNumberFormat="0" applyAlignment="0"/>
    <xf numFmtId="0" fontId="45" fillId="0" borderId="0" applyNumberFormat="0" applyAlignment="0"/>
    <xf numFmtId="0" fontId="45" fillId="0" borderId="0" applyNumberFormat="0" applyAlignment="0"/>
    <xf numFmtId="0" fontId="45" fillId="0" borderId="0" applyNumberFormat="0" applyAlignment="0"/>
    <xf numFmtId="0" fontId="45" fillId="0" borderId="0" applyNumberFormat="0" applyAlignment="0"/>
    <xf numFmtId="0" fontId="45" fillId="0" borderId="0" applyNumberFormat="0" applyAlignment="0"/>
    <xf numFmtId="0" fontId="45" fillId="0" borderId="0" applyNumberFormat="0" applyAlignment="0"/>
    <xf numFmtId="177" fontId="45" fillId="0" borderId="0" applyNumberFormat="0" applyAlignment="0"/>
    <xf numFmtId="254" fontId="45" fillId="0" borderId="0" applyNumberFormat="0" applyAlignment="0"/>
    <xf numFmtId="0" fontId="45" fillId="0" borderId="0" applyNumberFormat="0" applyAlignment="0"/>
    <xf numFmtId="254" fontId="45" fillId="0" borderId="0" applyNumberFormat="0" applyAlignment="0"/>
    <xf numFmtId="0" fontId="45" fillId="0" borderId="0" applyNumberFormat="0" applyAlignment="0"/>
    <xf numFmtId="254" fontId="45" fillId="0" borderId="0" applyNumberFormat="0" applyAlignment="0"/>
    <xf numFmtId="0" fontId="45" fillId="0" borderId="0" applyNumberFormat="0" applyAlignment="0"/>
    <xf numFmtId="0" fontId="45" fillId="0" borderId="0" applyNumberFormat="0" applyAlignment="0"/>
    <xf numFmtId="0" fontId="45" fillId="0" borderId="0" applyNumberFormat="0" applyAlignment="0"/>
    <xf numFmtId="0" fontId="45" fillId="0" borderId="0" applyNumberFormat="0" applyAlignment="0"/>
    <xf numFmtId="0" fontId="45" fillId="0" borderId="0" applyNumberFormat="0" applyAlignment="0"/>
    <xf numFmtId="0" fontId="45" fillId="0" borderId="0" applyNumberFormat="0" applyAlignment="0"/>
    <xf numFmtId="0" fontId="45" fillId="0" borderId="0" applyNumberFormat="0" applyAlignment="0"/>
    <xf numFmtId="254"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177" fontId="96" fillId="39" borderId="0" applyNumberFormat="0" applyBorder="0" applyAlignment="0" applyProtection="0"/>
    <xf numFmtId="0" fontId="96" fillId="39" borderId="0" applyNumberFormat="0" applyBorder="0" applyAlignment="0" applyProtection="0"/>
    <xf numFmtId="254" fontId="96" fillId="39" borderId="0" applyNumberFormat="0" applyBorder="0" applyAlignment="0" applyProtection="0"/>
    <xf numFmtId="0" fontId="96" fillId="39" borderId="0" applyNumberFormat="0" applyBorder="0" applyAlignment="0" applyProtection="0"/>
    <xf numFmtId="254" fontId="96" fillId="39" borderId="0" applyNumberFormat="0" applyBorder="0" applyAlignment="0" applyProtection="0"/>
    <xf numFmtId="0" fontId="96" fillId="39" borderId="0" applyNumberFormat="0" applyBorder="0" applyAlignment="0" applyProtection="0"/>
    <xf numFmtId="254"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254" fontId="96" fillId="39" borderId="0" applyNumberFormat="0" applyBorder="0" applyAlignment="0" applyProtection="0"/>
    <xf numFmtId="0" fontId="96" fillId="39" borderId="0" applyNumberFormat="0" applyBorder="0" applyAlignment="0" applyProtection="0"/>
    <xf numFmtId="254" fontId="96" fillId="39" borderId="0" applyNumberFormat="0" applyBorder="0" applyAlignment="0" applyProtection="0"/>
    <xf numFmtId="177" fontId="96" fillId="39" borderId="0" applyNumberFormat="0" applyBorder="0" applyAlignment="0" applyProtection="0"/>
    <xf numFmtId="0" fontId="96" fillId="39" borderId="0" applyNumberFormat="0" applyBorder="0" applyAlignment="0" applyProtection="0"/>
    <xf numFmtId="177"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177"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254" fontId="96" fillId="39" borderId="0" applyNumberFormat="0" applyBorder="0" applyAlignment="0" applyProtection="0"/>
    <xf numFmtId="254" fontId="96" fillId="39" borderId="0" applyNumberFormat="0" applyBorder="0" applyAlignment="0" applyProtection="0"/>
    <xf numFmtId="177" fontId="96" fillId="39" borderId="0" applyNumberFormat="0" applyBorder="0" applyAlignment="0" applyProtection="0"/>
    <xf numFmtId="177" fontId="96" fillId="39" borderId="0" applyNumberFormat="0" applyBorder="0" applyAlignment="0" applyProtection="0"/>
    <xf numFmtId="0" fontId="96" fillId="39" borderId="0" applyNumberFormat="0" applyBorder="0" applyAlignment="0" applyProtection="0"/>
    <xf numFmtId="177"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254"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254"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177" fontId="96" fillId="39" borderId="0" applyNumberFormat="0" applyBorder="0" applyAlignment="0" applyProtection="0"/>
    <xf numFmtId="0" fontId="96" fillId="39" borderId="0" applyNumberFormat="0" applyBorder="0" applyAlignment="0" applyProtection="0"/>
    <xf numFmtId="254" fontId="96" fillId="39" borderId="0" applyNumberFormat="0" applyBorder="0" applyAlignment="0" applyProtection="0"/>
    <xf numFmtId="0" fontId="96" fillId="39" borderId="0" applyNumberFormat="0" applyBorder="0" applyAlignment="0" applyProtection="0"/>
    <xf numFmtId="254" fontId="96" fillId="39" borderId="0" applyNumberFormat="0" applyBorder="0" applyAlignment="0" applyProtection="0"/>
    <xf numFmtId="0" fontId="96" fillId="39" borderId="0" applyNumberFormat="0" applyBorder="0" applyAlignment="0" applyProtection="0"/>
    <xf numFmtId="254"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254"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177" fontId="96" fillId="39" borderId="0" applyNumberFormat="0" applyBorder="0" applyAlignment="0" applyProtection="0"/>
    <xf numFmtId="0" fontId="96" fillId="39" borderId="0" applyNumberFormat="0" applyBorder="0" applyAlignment="0" applyProtection="0"/>
    <xf numFmtId="254" fontId="96" fillId="39" borderId="0" applyNumberFormat="0" applyBorder="0" applyAlignment="0" applyProtection="0"/>
    <xf numFmtId="0" fontId="96" fillId="39" borderId="0" applyNumberFormat="0" applyBorder="0" applyAlignment="0" applyProtection="0"/>
    <xf numFmtId="254" fontId="96" fillId="39" borderId="0" applyNumberFormat="0" applyBorder="0" applyAlignment="0" applyProtection="0"/>
    <xf numFmtId="0" fontId="96" fillId="39" borderId="0" applyNumberFormat="0" applyBorder="0" applyAlignment="0" applyProtection="0"/>
    <xf numFmtId="254"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254"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177" fontId="96" fillId="39" borderId="0" applyNumberFormat="0" applyBorder="0" applyAlignment="0" applyProtection="0"/>
    <xf numFmtId="0" fontId="96" fillId="39" borderId="0" applyNumberFormat="0" applyBorder="0" applyAlignment="0" applyProtection="0"/>
    <xf numFmtId="254" fontId="96" fillId="39" borderId="0" applyNumberFormat="0" applyBorder="0" applyAlignment="0" applyProtection="0"/>
    <xf numFmtId="0" fontId="96" fillId="39" borderId="0" applyNumberFormat="0" applyBorder="0" applyAlignment="0" applyProtection="0"/>
    <xf numFmtId="254" fontId="96" fillId="39" borderId="0" applyNumberFormat="0" applyBorder="0" applyAlignment="0" applyProtection="0"/>
    <xf numFmtId="0" fontId="96" fillId="39" borderId="0" applyNumberFormat="0" applyBorder="0" applyAlignment="0" applyProtection="0"/>
    <xf numFmtId="254"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254"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177" fontId="96" fillId="39" borderId="0" applyNumberFormat="0" applyBorder="0" applyAlignment="0" applyProtection="0"/>
    <xf numFmtId="0" fontId="96" fillId="39" borderId="0" applyNumberFormat="0" applyBorder="0" applyAlignment="0" applyProtection="0"/>
    <xf numFmtId="254" fontId="96" fillId="39" borderId="0" applyNumberFormat="0" applyBorder="0" applyAlignment="0" applyProtection="0"/>
    <xf numFmtId="0" fontId="96" fillId="39" borderId="0" applyNumberFormat="0" applyBorder="0" applyAlignment="0" applyProtection="0"/>
    <xf numFmtId="254" fontId="96" fillId="39" borderId="0" applyNumberFormat="0" applyBorder="0" applyAlignment="0" applyProtection="0"/>
    <xf numFmtId="0" fontId="96" fillId="39" borderId="0" applyNumberFormat="0" applyBorder="0" applyAlignment="0" applyProtection="0"/>
    <xf numFmtId="254"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254"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177" fontId="96" fillId="39" borderId="0" applyNumberFormat="0" applyBorder="0" applyAlignment="0" applyProtection="0"/>
    <xf numFmtId="0" fontId="96" fillId="39" borderId="0" applyNumberFormat="0" applyBorder="0" applyAlignment="0" applyProtection="0"/>
    <xf numFmtId="254" fontId="96" fillId="39" borderId="0" applyNumberFormat="0" applyBorder="0" applyAlignment="0" applyProtection="0"/>
    <xf numFmtId="0" fontId="96" fillId="39" borderId="0" applyNumberFormat="0" applyBorder="0" applyAlignment="0" applyProtection="0"/>
    <xf numFmtId="254" fontId="96" fillId="39" borderId="0" applyNumberFormat="0" applyBorder="0" applyAlignment="0" applyProtection="0"/>
    <xf numFmtId="0" fontId="96" fillId="39" borderId="0" applyNumberFormat="0" applyBorder="0" applyAlignment="0" applyProtection="0"/>
    <xf numFmtId="254"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254"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177" fontId="96" fillId="39" borderId="0" applyNumberFormat="0" applyBorder="0" applyAlignment="0" applyProtection="0"/>
    <xf numFmtId="0" fontId="96" fillId="39" borderId="0" applyNumberFormat="0" applyBorder="0" applyAlignment="0" applyProtection="0"/>
    <xf numFmtId="254" fontId="96" fillId="39" borderId="0" applyNumberFormat="0" applyBorder="0" applyAlignment="0" applyProtection="0"/>
    <xf numFmtId="0" fontId="96" fillId="39" borderId="0" applyNumberFormat="0" applyBorder="0" applyAlignment="0" applyProtection="0"/>
    <xf numFmtId="254" fontId="96" fillId="39" borderId="0" applyNumberFormat="0" applyBorder="0" applyAlignment="0" applyProtection="0"/>
    <xf numFmtId="0" fontId="96" fillId="39" borderId="0" applyNumberFormat="0" applyBorder="0" applyAlignment="0" applyProtection="0"/>
    <xf numFmtId="254"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254"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177" fontId="96" fillId="39" borderId="0" applyNumberFormat="0" applyBorder="0" applyAlignment="0" applyProtection="0"/>
    <xf numFmtId="0" fontId="96" fillId="39" borderId="0" applyNumberFormat="0" applyBorder="0" applyAlignment="0" applyProtection="0"/>
    <xf numFmtId="254" fontId="96" fillId="39" borderId="0" applyNumberFormat="0" applyBorder="0" applyAlignment="0" applyProtection="0"/>
    <xf numFmtId="0" fontId="96" fillId="39" borderId="0" applyNumberFormat="0" applyBorder="0" applyAlignment="0" applyProtection="0"/>
    <xf numFmtId="254" fontId="96" fillId="39" borderId="0" applyNumberFormat="0" applyBorder="0" applyAlignment="0" applyProtection="0"/>
    <xf numFmtId="0" fontId="96" fillId="39" borderId="0" applyNumberFormat="0" applyBorder="0" applyAlignment="0" applyProtection="0"/>
    <xf numFmtId="254"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254" fontId="8" fillId="0" borderId="0" applyNumberFormat="0" applyFont="0" applyFill="0" applyBorder="0" applyAlignment="0" applyProtection="0"/>
    <xf numFmtId="0" fontId="8" fillId="0" borderId="0" applyNumberFormat="0" applyFont="0" applyFill="0" applyBorder="0" applyAlignment="0" applyProtection="0"/>
    <xf numFmtId="177" fontId="8" fillId="0" borderId="0" applyNumberFormat="0" applyFont="0" applyFill="0" applyBorder="0" applyAlignment="0" applyProtection="0"/>
    <xf numFmtId="0" fontId="8" fillId="0" borderId="0" applyNumberFormat="0" applyFont="0" applyFill="0" applyBorder="0" applyAlignment="0" applyProtection="0"/>
    <xf numFmtId="177" fontId="8" fillId="0" borderId="0" applyNumberFormat="0" applyFont="0" applyFill="0" applyBorder="0" applyAlignment="0" applyProtection="0"/>
    <xf numFmtId="0" fontId="8" fillId="0" borderId="0" applyNumberFormat="0" applyFont="0" applyFill="0" applyBorder="0" applyAlignment="0" applyProtection="0"/>
    <xf numFmtId="177" fontId="8" fillId="0" borderId="0" applyNumberFormat="0" applyFont="0" applyFill="0" applyBorder="0" applyAlignment="0" applyProtection="0"/>
    <xf numFmtId="0" fontId="8" fillId="0" borderId="0" applyNumberFormat="0" applyFont="0" applyFill="0" applyBorder="0" applyAlignment="0" applyProtection="0"/>
    <xf numFmtId="177" fontId="8" fillId="0" borderId="0" applyNumberFormat="0" applyFont="0" applyFill="0" applyBorder="0" applyAlignment="0" applyProtection="0"/>
    <xf numFmtId="0" fontId="8" fillId="0" borderId="0" applyNumberFormat="0" applyFont="0" applyFill="0" applyBorder="0" applyAlignment="0" applyProtection="0"/>
    <xf numFmtId="177" fontId="8" fillId="0" borderId="0" applyNumberFormat="0" applyFont="0" applyFill="0" applyBorder="0" applyAlignment="0" applyProtection="0"/>
    <xf numFmtId="0" fontId="8" fillId="0" borderId="0" applyNumberFormat="0" applyFont="0" applyFill="0" applyBorder="0" applyAlignment="0" applyProtection="0"/>
    <xf numFmtId="177" fontId="8" fillId="0" borderId="0" applyNumberFormat="0" applyFont="0" applyFill="0" applyBorder="0" applyAlignment="0" applyProtection="0"/>
    <xf numFmtId="0" fontId="8" fillId="0" borderId="0" applyNumberFormat="0" applyFont="0" applyFill="0" applyBorder="0" applyAlignment="0" applyProtection="0"/>
    <xf numFmtId="177" fontId="8" fillId="0" borderId="0" applyNumberFormat="0" applyFont="0" applyFill="0" applyBorder="0" applyAlignment="0" applyProtection="0"/>
    <xf numFmtId="0" fontId="8" fillId="0" borderId="0" applyNumberFormat="0" applyFont="0" applyFill="0" applyBorder="0" applyAlignment="0" applyProtection="0"/>
    <xf numFmtId="177" fontId="8" fillId="0" borderId="0" applyNumberFormat="0" applyFont="0" applyFill="0" applyBorder="0" applyAlignment="0" applyProtection="0"/>
    <xf numFmtId="0" fontId="8" fillId="0" borderId="0" applyNumberFormat="0" applyFont="0" applyFill="0" applyBorder="0" applyAlignment="0" applyProtection="0"/>
    <xf numFmtId="177" fontId="8" fillId="0" borderId="0" applyNumberFormat="0" applyFont="0" applyFill="0" applyBorder="0" applyAlignment="0" applyProtection="0"/>
    <xf numFmtId="0" fontId="8" fillId="0" borderId="0" applyNumberFormat="0" applyFont="0" applyFill="0" applyBorder="0" applyAlignment="0" applyProtection="0"/>
    <xf numFmtId="177"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54" fontId="8" fillId="0" borderId="0" applyNumberFormat="0" applyFont="0" applyFill="0" applyBorder="0" applyAlignment="0" applyProtection="0"/>
    <xf numFmtId="254" fontId="8" fillId="0" borderId="0" applyNumberFormat="0" applyFont="0" applyFill="0" applyBorder="0" applyAlignment="0" applyProtection="0"/>
    <xf numFmtId="0" fontId="8" fillId="0" borderId="0" applyNumberFormat="0" applyFont="0" applyFill="0" applyBorder="0" applyAlignment="0" applyProtection="0"/>
    <xf numFmtId="254" fontId="8" fillId="0" borderId="0" applyNumberFormat="0" applyFont="0" applyFill="0" applyBorder="0" applyAlignment="0" applyProtection="0"/>
    <xf numFmtId="254" fontId="8" fillId="0" borderId="0" applyNumberFormat="0" applyFont="0" applyFill="0" applyBorder="0" applyAlignment="0" applyProtection="0"/>
    <xf numFmtId="177" fontId="8" fillId="0" borderId="0" applyNumberFormat="0" applyFont="0" applyFill="0" applyBorder="0" applyAlignment="0" applyProtection="0"/>
    <xf numFmtId="0" fontId="8" fillId="0" borderId="0" applyNumberFormat="0" applyFont="0" applyFill="0" applyBorder="0" applyAlignment="0" applyProtection="0"/>
    <xf numFmtId="177" fontId="8" fillId="0" borderId="0" applyNumberFormat="0" applyFont="0" applyFill="0" applyBorder="0" applyAlignment="0" applyProtection="0"/>
    <xf numFmtId="0" fontId="8" fillId="0" borderId="0" applyNumberFormat="0" applyFont="0" applyFill="0" applyBorder="0" applyAlignment="0" applyProtection="0"/>
    <xf numFmtId="177" fontId="8" fillId="0" borderId="0" applyNumberFormat="0" applyFont="0" applyFill="0" applyBorder="0" applyAlignment="0" applyProtection="0"/>
    <xf numFmtId="0" fontId="8" fillId="0" borderId="0" applyNumberFormat="0" applyFont="0" applyFill="0" applyBorder="0" applyAlignment="0" applyProtection="0"/>
    <xf numFmtId="177" fontId="8" fillId="0" borderId="0" applyNumberFormat="0" applyFont="0" applyFill="0" applyBorder="0" applyAlignment="0" applyProtection="0"/>
    <xf numFmtId="0" fontId="8" fillId="0" borderId="0" applyNumberFormat="0" applyFont="0" applyFill="0" applyBorder="0" applyAlignment="0" applyProtection="0"/>
    <xf numFmtId="177" fontId="8" fillId="0" borderId="0" applyNumberFormat="0" applyFont="0" applyFill="0" applyBorder="0" applyAlignment="0" applyProtection="0"/>
    <xf numFmtId="177"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54" fontId="8" fillId="0" borderId="0" applyNumberFormat="0" applyFont="0" applyFill="0" applyBorder="0" applyAlignment="0" applyProtection="0"/>
    <xf numFmtId="254" fontId="8" fillId="0" borderId="0" applyNumberFormat="0" applyFont="0" applyFill="0" applyBorder="0" applyAlignment="0" applyProtection="0"/>
    <xf numFmtId="177"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54" fontId="8" fillId="0" borderId="0" applyNumberFormat="0" applyFont="0" applyFill="0" applyBorder="0" applyAlignment="0" applyProtection="0"/>
    <xf numFmtId="254" fontId="8" fillId="0" borderId="0" applyNumberFormat="0" applyFont="0" applyFill="0" applyBorder="0" applyAlignment="0" applyProtection="0"/>
    <xf numFmtId="177"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54" fontId="8" fillId="0" borderId="0" applyNumberFormat="0" applyFont="0" applyFill="0" applyBorder="0" applyAlignment="0" applyProtection="0"/>
    <xf numFmtId="254" fontId="8" fillId="0" borderId="0" applyNumberFormat="0" applyFont="0" applyFill="0" applyBorder="0" applyAlignment="0" applyProtection="0"/>
    <xf numFmtId="177"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54"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54" fontId="8" fillId="0" borderId="0" applyNumberFormat="0" applyFont="0" applyFill="0" applyBorder="0" applyAlignment="0" applyProtection="0"/>
    <xf numFmtId="177" fontId="8" fillId="0" borderId="0" applyNumberFormat="0" applyFont="0" applyFill="0" applyBorder="0" applyAlignment="0" applyProtection="0"/>
    <xf numFmtId="177" fontId="8" fillId="0" borderId="0" applyNumberFormat="0" applyFont="0" applyFill="0" applyBorder="0" applyAlignment="0" applyProtection="0"/>
    <xf numFmtId="0" fontId="8" fillId="0" borderId="0" applyNumberFormat="0" applyFont="0" applyFill="0" applyBorder="0" applyAlignment="0" applyProtection="0"/>
    <xf numFmtId="254" fontId="8" fillId="0" borderId="0" applyNumberFormat="0" applyFont="0" applyFill="0" applyBorder="0" applyAlignment="0" applyProtection="0"/>
    <xf numFmtId="177"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54" fontId="8" fillId="0" borderId="0" applyNumberFormat="0" applyFont="0" applyFill="0" applyBorder="0" applyAlignment="0" applyProtection="0"/>
    <xf numFmtId="0" fontId="8" fillId="0" borderId="0" applyNumberFormat="0" applyFont="0" applyFill="0" applyBorder="0" applyAlignment="0" applyProtection="0"/>
    <xf numFmtId="254" fontId="8" fillId="0" borderId="0" applyNumberFormat="0" applyFont="0" applyFill="0" applyBorder="0" applyAlignment="0" applyProtection="0"/>
    <xf numFmtId="254" fontId="8" fillId="0" borderId="0" applyNumberFormat="0" applyFont="0" applyFill="0" applyBorder="0" applyAlignment="0" applyProtection="0"/>
    <xf numFmtId="254" fontId="8" fillId="0" borderId="0" applyNumberFormat="0" applyFont="0" applyFill="0" applyBorder="0" applyAlignment="0" applyProtection="0"/>
    <xf numFmtId="254" fontId="8" fillId="0" borderId="0" applyNumberFormat="0" applyFont="0" applyFill="0" applyBorder="0" applyAlignment="0" applyProtection="0"/>
    <xf numFmtId="254" fontId="8" fillId="0" borderId="0" applyNumberFormat="0" applyFont="0" applyFill="0" applyBorder="0" applyAlignment="0" applyProtection="0"/>
    <xf numFmtId="177"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254" fontId="8" fillId="0" borderId="0" applyNumberFormat="0" applyFont="0" applyFill="0" applyBorder="0" applyAlignment="0" applyProtection="0"/>
    <xf numFmtId="254" fontId="8" fillId="0" borderId="0" applyNumberFormat="0" applyFont="0" applyFill="0" applyBorder="0" applyAlignment="0" applyProtection="0"/>
    <xf numFmtId="254" fontId="8" fillId="0" borderId="0" applyNumberFormat="0" applyFont="0" applyFill="0" applyBorder="0" applyAlignment="0" applyProtection="0"/>
    <xf numFmtId="254" fontId="8" fillId="0" borderId="0" applyNumberFormat="0" applyFont="0" applyFill="0" applyBorder="0" applyAlignment="0" applyProtection="0"/>
    <xf numFmtId="254" fontId="8" fillId="0" borderId="0" applyNumberFormat="0" applyFont="0" applyFill="0" applyBorder="0" applyAlignment="0" applyProtection="0"/>
    <xf numFmtId="177" fontId="8" fillId="0" borderId="0" applyNumberFormat="0" applyFont="0" applyFill="0" applyBorder="0" applyAlignment="0" applyProtection="0"/>
    <xf numFmtId="0" fontId="8" fillId="0" borderId="0" applyNumberFormat="0" applyFont="0" applyFill="0" applyBorder="0" applyAlignment="0" applyProtection="0"/>
    <xf numFmtId="0" fontId="8" fillId="0" borderId="0" applyNumberFormat="0" applyFont="0" applyFill="0" applyBorder="0" applyAlignment="0" applyProtection="0"/>
    <xf numFmtId="177" fontId="8" fillId="0" borderId="0" applyNumberFormat="0" applyFont="0" applyFill="0" applyBorder="0" applyAlignment="0" applyProtection="0"/>
    <xf numFmtId="0" fontId="8" fillId="0" borderId="0" applyNumberFormat="0" applyFont="0" applyFill="0" applyBorder="0" applyAlignment="0" applyProtection="0"/>
    <xf numFmtId="177" fontId="8" fillId="0" borderId="0" applyNumberFormat="0" applyFont="0" applyFill="0" applyBorder="0" applyAlignment="0" applyProtection="0"/>
    <xf numFmtId="254"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177" fontId="100" fillId="8" borderId="139" applyNumberFormat="0" applyAlignment="0" applyProtection="0"/>
    <xf numFmtId="177" fontId="100" fillId="8" borderId="139" applyNumberFormat="0" applyAlignment="0" applyProtection="0"/>
    <xf numFmtId="254" fontId="100" fillId="8" borderId="139" applyNumberFormat="0" applyAlignment="0" applyProtection="0"/>
    <xf numFmtId="0" fontId="100" fillId="8" borderId="139" applyNumberFormat="0" applyAlignment="0" applyProtection="0"/>
    <xf numFmtId="254" fontId="100" fillId="8" borderId="139" applyNumberFormat="0" applyAlignment="0" applyProtection="0"/>
    <xf numFmtId="254"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254"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254"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27"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27" borderId="139" applyNumberFormat="0" applyAlignment="0" applyProtection="0"/>
    <xf numFmtId="0" fontId="100" fillId="8" borderId="139" applyNumberFormat="0" applyAlignment="0" applyProtection="0"/>
    <xf numFmtId="254" fontId="100" fillId="27" borderId="139" applyNumberFormat="0" applyAlignment="0" applyProtection="0"/>
    <xf numFmtId="0" fontId="100" fillId="8" borderId="139" applyNumberFormat="0" applyAlignment="0" applyProtection="0"/>
    <xf numFmtId="254" fontId="100" fillId="27" borderId="139" applyNumberFormat="0" applyAlignment="0" applyProtection="0"/>
    <xf numFmtId="254" fontId="100" fillId="27" borderId="139" applyNumberFormat="0" applyAlignment="0" applyProtection="0"/>
    <xf numFmtId="254" fontId="100" fillId="27" borderId="139" applyNumberFormat="0" applyAlignment="0" applyProtection="0"/>
    <xf numFmtId="254" fontId="100" fillId="27" borderId="139" applyNumberFormat="0" applyAlignment="0" applyProtection="0"/>
    <xf numFmtId="0" fontId="100" fillId="27" borderId="139" applyNumberFormat="0" applyAlignment="0" applyProtection="0"/>
    <xf numFmtId="0" fontId="100" fillId="8" borderId="139" applyNumberFormat="0" applyAlignment="0" applyProtection="0"/>
    <xf numFmtId="254" fontId="100" fillId="27" borderId="139" applyNumberFormat="0" applyAlignment="0" applyProtection="0"/>
    <xf numFmtId="0" fontId="100" fillId="27" borderId="139" applyNumberFormat="0" applyAlignment="0" applyProtection="0"/>
    <xf numFmtId="254" fontId="100" fillId="27" borderId="139" applyNumberFormat="0" applyAlignment="0" applyProtection="0"/>
    <xf numFmtId="0" fontId="100" fillId="27" borderId="139" applyNumberFormat="0" applyAlignment="0" applyProtection="0"/>
    <xf numFmtId="0" fontId="100" fillId="27" borderId="139" applyNumberFormat="0" applyAlignment="0" applyProtection="0"/>
    <xf numFmtId="0" fontId="100" fillId="27" borderId="139" applyNumberFormat="0" applyAlignment="0" applyProtection="0"/>
    <xf numFmtId="0" fontId="100" fillId="27" borderId="139" applyNumberFormat="0" applyAlignment="0" applyProtection="0"/>
    <xf numFmtId="0" fontId="100" fillId="27" borderId="139" applyNumberFormat="0" applyAlignment="0" applyProtection="0"/>
    <xf numFmtId="0" fontId="100" fillId="27" borderId="139" applyNumberFormat="0" applyAlignment="0" applyProtection="0"/>
    <xf numFmtId="0" fontId="100" fillId="27" borderId="139" applyNumberFormat="0" applyAlignment="0" applyProtection="0"/>
    <xf numFmtId="177" fontId="100" fillId="8" borderId="139" applyNumberFormat="0" applyAlignment="0" applyProtection="0"/>
    <xf numFmtId="177" fontId="100" fillId="8" borderId="139" applyNumberFormat="0" applyAlignment="0" applyProtection="0"/>
    <xf numFmtId="0" fontId="100" fillId="27" borderId="139" applyNumberFormat="0" applyAlignment="0" applyProtection="0"/>
    <xf numFmtId="0" fontId="100" fillId="27" borderId="139" applyNumberFormat="0" applyAlignment="0" applyProtection="0"/>
    <xf numFmtId="0" fontId="100" fillId="27" borderId="139" applyNumberFormat="0" applyAlignment="0" applyProtection="0"/>
    <xf numFmtId="254" fontId="100" fillId="27" borderId="139" applyNumberFormat="0" applyAlignment="0" applyProtection="0"/>
    <xf numFmtId="0" fontId="100" fillId="27" borderId="139" applyNumberFormat="0" applyAlignment="0" applyProtection="0"/>
    <xf numFmtId="254" fontId="100" fillId="27" borderId="139" applyNumberFormat="0" applyAlignment="0" applyProtection="0"/>
    <xf numFmtId="254" fontId="100" fillId="27" borderId="139" applyNumberFormat="0" applyAlignment="0" applyProtection="0"/>
    <xf numFmtId="177" fontId="100" fillId="8" borderId="139" applyNumberFormat="0" applyAlignment="0" applyProtection="0"/>
    <xf numFmtId="177" fontId="100" fillId="8" borderId="139" applyNumberFormat="0" applyAlignment="0" applyProtection="0"/>
    <xf numFmtId="0" fontId="100" fillId="27"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27" borderId="139" applyNumberFormat="0" applyAlignment="0" applyProtection="0"/>
    <xf numFmtId="177" fontId="100" fillId="8" borderId="139" applyNumberFormat="0" applyAlignment="0" applyProtection="0"/>
    <xf numFmtId="177" fontId="100" fillId="8" borderId="139" applyNumberFormat="0" applyAlignment="0" applyProtection="0"/>
    <xf numFmtId="0" fontId="100" fillId="8" borderId="139" applyNumberFormat="0" applyAlignment="0" applyProtection="0"/>
    <xf numFmtId="254" fontId="100" fillId="27" borderId="139" applyNumberFormat="0" applyAlignment="0" applyProtection="0"/>
    <xf numFmtId="254" fontId="100" fillId="27" borderId="139" applyNumberFormat="0" applyAlignment="0" applyProtection="0"/>
    <xf numFmtId="0" fontId="100" fillId="27"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177"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254" fontId="100" fillId="8" borderId="139" applyNumberFormat="0" applyAlignment="0" applyProtection="0"/>
    <xf numFmtId="254" fontId="100" fillId="8" borderId="139" applyNumberFormat="0" applyAlignment="0" applyProtection="0"/>
    <xf numFmtId="0" fontId="100" fillId="8" borderId="139" applyNumberFormat="0" applyAlignment="0" applyProtection="0"/>
    <xf numFmtId="254" fontId="100" fillId="27" borderId="139" applyNumberFormat="0" applyAlignment="0" applyProtection="0"/>
    <xf numFmtId="0" fontId="100" fillId="27" borderId="139" applyNumberFormat="0" applyAlignment="0" applyProtection="0"/>
    <xf numFmtId="0" fontId="100" fillId="8" borderId="139" applyNumberFormat="0" applyAlignment="0" applyProtection="0"/>
    <xf numFmtId="0" fontId="100" fillId="27" borderId="139" applyNumberFormat="0" applyAlignment="0" applyProtection="0"/>
    <xf numFmtId="177" fontId="100" fillId="8" borderId="139" applyNumberFormat="0" applyAlignment="0" applyProtection="0"/>
    <xf numFmtId="177" fontId="100" fillId="8" borderId="139" applyNumberFormat="0" applyAlignment="0" applyProtection="0"/>
    <xf numFmtId="0" fontId="100" fillId="8" borderId="139" applyNumberFormat="0" applyAlignment="0" applyProtection="0"/>
    <xf numFmtId="0" fontId="100" fillId="27" borderId="139" applyNumberFormat="0" applyAlignment="0" applyProtection="0"/>
    <xf numFmtId="0" fontId="100" fillId="27" borderId="139" applyNumberFormat="0" applyAlignment="0" applyProtection="0"/>
    <xf numFmtId="0" fontId="100" fillId="27" borderId="139" applyNumberFormat="0" applyAlignment="0" applyProtection="0"/>
    <xf numFmtId="254" fontId="100" fillId="8" borderId="139" applyNumberFormat="0" applyAlignment="0" applyProtection="0"/>
    <xf numFmtId="0" fontId="100" fillId="27" borderId="139" applyNumberFormat="0" applyAlignment="0" applyProtection="0"/>
    <xf numFmtId="254" fontId="100" fillId="8" borderId="139" applyNumberFormat="0" applyAlignment="0" applyProtection="0"/>
    <xf numFmtId="254" fontId="100" fillId="8" borderId="139" applyNumberFormat="0" applyAlignment="0" applyProtection="0"/>
    <xf numFmtId="254" fontId="100" fillId="8" borderId="139" applyNumberFormat="0" applyAlignment="0" applyProtection="0"/>
    <xf numFmtId="254"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177" fontId="100" fillId="8" borderId="139" applyNumberFormat="0" applyAlignment="0" applyProtection="0"/>
    <xf numFmtId="177" fontId="100" fillId="8" borderId="139" applyNumberFormat="0" applyAlignment="0" applyProtection="0"/>
    <xf numFmtId="0" fontId="100" fillId="8" borderId="139" applyNumberFormat="0" applyAlignment="0" applyProtection="0"/>
    <xf numFmtId="254"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254"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177" fontId="100" fillId="8" borderId="139" applyNumberFormat="0" applyAlignment="0" applyProtection="0"/>
    <xf numFmtId="177" fontId="100" fillId="8" borderId="139" applyNumberFormat="0" applyAlignment="0" applyProtection="0"/>
    <xf numFmtId="254" fontId="100" fillId="8" borderId="139" applyNumberFormat="0" applyAlignment="0" applyProtection="0"/>
    <xf numFmtId="0" fontId="100" fillId="8" borderId="139" applyNumberFormat="0" applyAlignment="0" applyProtection="0"/>
    <xf numFmtId="254" fontId="100" fillId="8" borderId="139" applyNumberFormat="0" applyAlignment="0" applyProtection="0"/>
    <xf numFmtId="254"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254"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254"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254"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177" fontId="100" fillId="8" borderId="139" applyNumberFormat="0" applyAlignment="0" applyProtection="0"/>
    <xf numFmtId="177" fontId="100" fillId="8" borderId="139" applyNumberFormat="0" applyAlignment="0" applyProtection="0"/>
    <xf numFmtId="254" fontId="100" fillId="8" borderId="139" applyNumberFormat="0" applyAlignment="0" applyProtection="0"/>
    <xf numFmtId="0" fontId="100" fillId="8" borderId="139" applyNumberFormat="0" applyAlignment="0" applyProtection="0"/>
    <xf numFmtId="254" fontId="100" fillId="8" borderId="139" applyNumberFormat="0" applyAlignment="0" applyProtection="0"/>
    <xf numFmtId="254"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254"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254"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254"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177" fontId="100" fillId="8" borderId="139" applyNumberFormat="0" applyAlignment="0" applyProtection="0"/>
    <xf numFmtId="177" fontId="100" fillId="8" borderId="139" applyNumberFormat="0" applyAlignment="0" applyProtection="0"/>
    <xf numFmtId="254" fontId="100" fillId="8" borderId="139" applyNumberFormat="0" applyAlignment="0" applyProtection="0"/>
    <xf numFmtId="0" fontId="100" fillId="8" borderId="139" applyNumberFormat="0" applyAlignment="0" applyProtection="0"/>
    <xf numFmtId="254" fontId="100" fillId="8" borderId="139" applyNumberFormat="0" applyAlignment="0" applyProtection="0"/>
    <xf numFmtId="254"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254"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254"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254"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177" fontId="100" fillId="8" borderId="139" applyNumberFormat="0" applyAlignment="0" applyProtection="0"/>
    <xf numFmtId="177" fontId="100" fillId="8" borderId="139" applyNumberFormat="0" applyAlignment="0" applyProtection="0"/>
    <xf numFmtId="254" fontId="100" fillId="8" borderId="139" applyNumberFormat="0" applyAlignment="0" applyProtection="0"/>
    <xf numFmtId="0" fontId="100" fillId="8" borderId="139" applyNumberFormat="0" applyAlignment="0" applyProtection="0"/>
    <xf numFmtId="254" fontId="100" fillId="8" borderId="139" applyNumberFormat="0" applyAlignment="0" applyProtection="0"/>
    <xf numFmtId="254"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254"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254"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254"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177" fontId="100" fillId="8" borderId="139" applyNumberFormat="0" applyAlignment="0" applyProtection="0"/>
    <xf numFmtId="177" fontId="100" fillId="8" borderId="139" applyNumberFormat="0" applyAlignment="0" applyProtection="0"/>
    <xf numFmtId="254" fontId="100" fillId="8" borderId="139" applyNumberFormat="0" applyAlignment="0" applyProtection="0"/>
    <xf numFmtId="0" fontId="100" fillId="8" borderId="139" applyNumberFormat="0" applyAlignment="0" applyProtection="0"/>
    <xf numFmtId="254" fontId="100" fillId="8" borderId="139" applyNumberFormat="0" applyAlignment="0" applyProtection="0"/>
    <xf numFmtId="254"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254"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254"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254"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177" fontId="100" fillId="8" borderId="139" applyNumberFormat="0" applyAlignment="0" applyProtection="0"/>
    <xf numFmtId="177" fontId="100" fillId="8" borderId="139" applyNumberFormat="0" applyAlignment="0" applyProtection="0"/>
    <xf numFmtId="254" fontId="100" fillId="8" borderId="139" applyNumberFormat="0" applyAlignment="0" applyProtection="0"/>
    <xf numFmtId="0" fontId="100" fillId="8" borderId="139" applyNumberFormat="0" applyAlignment="0" applyProtection="0"/>
    <xf numFmtId="254" fontId="100" fillId="8" borderId="139" applyNumberFormat="0" applyAlignment="0" applyProtection="0"/>
    <xf numFmtId="254"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254"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254"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254"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177" fontId="100" fillId="8" borderId="139" applyNumberFormat="0" applyAlignment="0" applyProtection="0"/>
    <xf numFmtId="177" fontId="100" fillId="8" borderId="139" applyNumberFormat="0" applyAlignment="0" applyProtection="0"/>
    <xf numFmtId="254" fontId="100" fillId="8" borderId="139" applyNumberFormat="0" applyAlignment="0" applyProtection="0"/>
    <xf numFmtId="0" fontId="100" fillId="8" borderId="139" applyNumberFormat="0" applyAlignment="0" applyProtection="0"/>
    <xf numFmtId="254" fontId="100" fillId="8" borderId="139" applyNumberFormat="0" applyAlignment="0" applyProtection="0"/>
    <xf numFmtId="254"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254"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254"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0" fontId="100" fillId="8" borderId="139" applyNumberFormat="0" applyAlignment="0" applyProtection="0"/>
    <xf numFmtId="254"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177" fontId="102" fillId="40" borderId="140" applyNumberFormat="0" applyAlignment="0" applyProtection="0"/>
    <xf numFmtId="0" fontId="102" fillId="40" borderId="140" applyNumberFormat="0" applyAlignment="0" applyProtection="0"/>
    <xf numFmtId="254" fontId="102" fillId="40" borderId="140" applyNumberFormat="0" applyAlignment="0" applyProtection="0"/>
    <xf numFmtId="0" fontId="102" fillId="40" borderId="140" applyNumberFormat="0" applyAlignment="0" applyProtection="0"/>
    <xf numFmtId="254" fontId="102" fillId="40" borderId="140" applyNumberFormat="0" applyAlignment="0" applyProtection="0"/>
    <xf numFmtId="0" fontId="102" fillId="40" borderId="140" applyNumberFormat="0" applyAlignment="0" applyProtection="0"/>
    <xf numFmtId="254"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254" fontId="102" fillId="40" borderId="140" applyNumberFormat="0" applyAlignment="0" applyProtection="0"/>
    <xf numFmtId="0" fontId="102" fillId="40" borderId="140" applyNumberFormat="0" applyAlignment="0" applyProtection="0"/>
    <xf numFmtId="254" fontId="102" fillId="40" borderId="140" applyNumberFormat="0" applyAlignment="0" applyProtection="0"/>
    <xf numFmtId="177" fontId="102" fillId="40" borderId="140" applyNumberFormat="0" applyAlignment="0" applyProtection="0"/>
    <xf numFmtId="0" fontId="102" fillId="40" borderId="140" applyNumberFormat="0" applyAlignment="0" applyProtection="0"/>
    <xf numFmtId="177"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177"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254" fontId="102" fillId="40" borderId="140" applyNumberFormat="0" applyAlignment="0" applyProtection="0"/>
    <xf numFmtId="254" fontId="102" fillId="40" borderId="140" applyNumberFormat="0" applyAlignment="0" applyProtection="0"/>
    <xf numFmtId="177" fontId="102" fillId="40" borderId="140" applyNumberFormat="0" applyAlignment="0" applyProtection="0"/>
    <xf numFmtId="177" fontId="102" fillId="40" borderId="140" applyNumberFormat="0" applyAlignment="0" applyProtection="0"/>
    <xf numFmtId="0" fontId="102" fillId="40" borderId="140" applyNumberFormat="0" applyAlignment="0" applyProtection="0"/>
    <xf numFmtId="177"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254"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254"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177" fontId="102" fillId="40" borderId="140" applyNumberFormat="0" applyAlignment="0" applyProtection="0"/>
    <xf numFmtId="0" fontId="102" fillId="40" borderId="140" applyNumberFormat="0" applyAlignment="0" applyProtection="0"/>
    <xf numFmtId="254" fontId="102" fillId="40" borderId="140" applyNumberFormat="0" applyAlignment="0" applyProtection="0"/>
    <xf numFmtId="0" fontId="102" fillId="40" borderId="140" applyNumberFormat="0" applyAlignment="0" applyProtection="0"/>
    <xf numFmtId="254" fontId="102" fillId="40" borderId="140" applyNumberFormat="0" applyAlignment="0" applyProtection="0"/>
    <xf numFmtId="0" fontId="102" fillId="40" borderId="140" applyNumberFormat="0" applyAlignment="0" applyProtection="0"/>
    <xf numFmtId="254"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254"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177" fontId="102" fillId="40" borderId="140" applyNumberFormat="0" applyAlignment="0" applyProtection="0"/>
    <xf numFmtId="0" fontId="102" fillId="40" borderId="140" applyNumberFormat="0" applyAlignment="0" applyProtection="0"/>
    <xf numFmtId="254" fontId="102" fillId="40" borderId="140" applyNumberFormat="0" applyAlignment="0" applyProtection="0"/>
    <xf numFmtId="0" fontId="102" fillId="40" borderId="140" applyNumberFormat="0" applyAlignment="0" applyProtection="0"/>
    <xf numFmtId="254" fontId="102" fillId="40" borderId="140" applyNumberFormat="0" applyAlignment="0" applyProtection="0"/>
    <xf numFmtId="0" fontId="102" fillId="40" borderId="140" applyNumberFormat="0" applyAlignment="0" applyProtection="0"/>
    <xf numFmtId="254"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254"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177" fontId="102" fillId="40" borderId="140" applyNumberFormat="0" applyAlignment="0" applyProtection="0"/>
    <xf numFmtId="0" fontId="102" fillId="40" borderId="140" applyNumberFormat="0" applyAlignment="0" applyProtection="0"/>
    <xf numFmtId="254" fontId="102" fillId="40" borderId="140" applyNumberFormat="0" applyAlignment="0" applyProtection="0"/>
    <xf numFmtId="0" fontId="102" fillId="40" borderId="140" applyNumberFormat="0" applyAlignment="0" applyProtection="0"/>
    <xf numFmtId="254" fontId="102" fillId="40" borderId="140" applyNumberFormat="0" applyAlignment="0" applyProtection="0"/>
    <xf numFmtId="0" fontId="102" fillId="40" borderId="140" applyNumberFormat="0" applyAlignment="0" applyProtection="0"/>
    <xf numFmtId="254"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254"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177" fontId="102" fillId="40" borderId="140" applyNumberFormat="0" applyAlignment="0" applyProtection="0"/>
    <xf numFmtId="0" fontId="102" fillId="40" borderId="140" applyNumberFormat="0" applyAlignment="0" applyProtection="0"/>
    <xf numFmtId="254" fontId="102" fillId="40" borderId="140" applyNumberFormat="0" applyAlignment="0" applyProtection="0"/>
    <xf numFmtId="0" fontId="102" fillId="40" borderId="140" applyNumberFormat="0" applyAlignment="0" applyProtection="0"/>
    <xf numFmtId="254" fontId="102" fillId="40" borderId="140" applyNumberFormat="0" applyAlignment="0" applyProtection="0"/>
    <xf numFmtId="0" fontId="102" fillId="40" borderId="140" applyNumberFormat="0" applyAlignment="0" applyProtection="0"/>
    <xf numFmtId="254"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254"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177" fontId="102" fillId="40" borderId="140" applyNumberFormat="0" applyAlignment="0" applyProtection="0"/>
    <xf numFmtId="0" fontId="102" fillId="40" borderId="140" applyNumberFormat="0" applyAlignment="0" applyProtection="0"/>
    <xf numFmtId="254" fontId="102" fillId="40" borderId="140" applyNumberFormat="0" applyAlignment="0" applyProtection="0"/>
    <xf numFmtId="0" fontId="102" fillId="40" borderId="140" applyNumberFormat="0" applyAlignment="0" applyProtection="0"/>
    <xf numFmtId="254" fontId="102" fillId="40" borderId="140" applyNumberFormat="0" applyAlignment="0" applyProtection="0"/>
    <xf numFmtId="0" fontId="102" fillId="40" borderId="140" applyNumberFormat="0" applyAlignment="0" applyProtection="0"/>
    <xf numFmtId="254"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254"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177" fontId="102" fillId="40" borderId="140" applyNumberFormat="0" applyAlignment="0" applyProtection="0"/>
    <xf numFmtId="0" fontId="102" fillId="40" borderId="140" applyNumberFormat="0" applyAlignment="0" applyProtection="0"/>
    <xf numFmtId="254" fontId="102" fillId="40" borderId="140" applyNumberFormat="0" applyAlignment="0" applyProtection="0"/>
    <xf numFmtId="0" fontId="102" fillId="40" borderId="140" applyNumberFormat="0" applyAlignment="0" applyProtection="0"/>
    <xf numFmtId="254" fontId="102" fillId="40" borderId="140" applyNumberFormat="0" applyAlignment="0" applyProtection="0"/>
    <xf numFmtId="0" fontId="102" fillId="40" borderId="140" applyNumberFormat="0" applyAlignment="0" applyProtection="0"/>
    <xf numFmtId="254"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254"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177" fontId="102" fillId="40" borderId="140" applyNumberFormat="0" applyAlignment="0" applyProtection="0"/>
    <xf numFmtId="0" fontId="102" fillId="40" borderId="140" applyNumberFormat="0" applyAlignment="0" applyProtection="0"/>
    <xf numFmtId="254" fontId="102" fillId="40" borderId="140" applyNumberFormat="0" applyAlignment="0" applyProtection="0"/>
    <xf numFmtId="0" fontId="102" fillId="40" borderId="140" applyNumberFormat="0" applyAlignment="0" applyProtection="0"/>
    <xf numFmtId="254" fontId="102" fillId="40" borderId="140" applyNumberFormat="0" applyAlignment="0" applyProtection="0"/>
    <xf numFmtId="0" fontId="102" fillId="40" borderId="140" applyNumberFormat="0" applyAlignment="0" applyProtection="0"/>
    <xf numFmtId="254"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0" fontId="102" fillId="40" borderId="140" applyNumberFormat="0" applyAlignment="0" applyProtection="0"/>
    <xf numFmtId="254" fontId="141" fillId="62" borderId="0"/>
    <xf numFmtId="0" fontId="141" fillId="62" borderId="0"/>
    <xf numFmtId="0" fontId="141" fillId="62" borderId="0"/>
    <xf numFmtId="0" fontId="141" fillId="62" borderId="0"/>
    <xf numFmtId="0" fontId="141" fillId="62" borderId="0"/>
    <xf numFmtId="0" fontId="141" fillId="62" borderId="0"/>
    <xf numFmtId="0" fontId="141" fillId="62" borderId="0"/>
    <xf numFmtId="177" fontId="141" fillId="62" borderId="0"/>
    <xf numFmtId="0" fontId="141" fillId="62" borderId="0"/>
    <xf numFmtId="254" fontId="141" fillId="62" borderId="0"/>
    <xf numFmtId="0" fontId="141" fillId="62" borderId="0"/>
    <xf numFmtId="254" fontId="141" fillId="62" borderId="0"/>
    <xf numFmtId="0" fontId="141" fillId="62" borderId="0"/>
    <xf numFmtId="254" fontId="141" fillId="62" borderId="0"/>
    <xf numFmtId="0" fontId="141" fillId="62" borderId="0"/>
    <xf numFmtId="0" fontId="141" fillId="62" borderId="0"/>
    <xf numFmtId="0" fontId="141" fillId="62" borderId="0"/>
    <xf numFmtId="0" fontId="141" fillId="62" borderId="0"/>
    <xf numFmtId="0" fontId="141" fillId="62" borderId="0"/>
    <xf numFmtId="0" fontId="141" fillId="62" borderId="0"/>
    <xf numFmtId="256" fontId="167" fillId="0" borderId="0">
      <alignment horizontal="right" vertical="center"/>
    </xf>
    <xf numFmtId="37" fontId="33" fillId="0" borderId="168">
      <alignment horizontal="center" wrapText="1"/>
    </xf>
    <xf numFmtId="37" fontId="33" fillId="0" borderId="168">
      <alignment horizontal="center" wrapText="1"/>
    </xf>
    <xf numFmtId="37" fontId="33" fillId="0" borderId="168">
      <alignment horizontal="center" wrapText="1"/>
    </xf>
    <xf numFmtId="37" fontId="33" fillId="0" borderId="168">
      <alignment horizontal="center" wrapText="1"/>
    </xf>
    <xf numFmtId="37" fontId="33" fillId="0" borderId="168">
      <alignment horizontal="center" wrapText="1"/>
    </xf>
    <xf numFmtId="37" fontId="33" fillId="0" borderId="168">
      <alignment horizontal="center" wrapText="1"/>
    </xf>
    <xf numFmtId="37" fontId="33" fillId="0" borderId="168">
      <alignment horizontal="center" wrapText="1"/>
    </xf>
    <xf numFmtId="37" fontId="33" fillId="0" borderId="168">
      <alignment horizontal="center" wrapText="1"/>
    </xf>
    <xf numFmtId="37" fontId="33" fillId="0" borderId="168">
      <alignment horizontal="center" wrapText="1"/>
    </xf>
    <xf numFmtId="41" fontId="8" fillId="0" borderId="0" applyFont="0" applyFill="0" applyBorder="0" applyAlignment="0" applyProtection="0"/>
    <xf numFmtId="41" fontId="168" fillId="0" borderId="0" applyFont="0" applyFill="0" applyBorder="0" applyAlignment="0" applyProtection="0"/>
    <xf numFmtId="41" fontId="168" fillId="0" borderId="0" applyFont="0" applyFill="0" applyBorder="0" applyAlignment="0" applyProtection="0"/>
    <xf numFmtId="41" fontId="168" fillId="0" borderId="0" applyFont="0" applyFill="0" applyBorder="0" applyAlignment="0" applyProtection="0"/>
    <xf numFmtId="38" fontId="169" fillId="0" borderId="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6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7"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74"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7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105" fillId="0" borderId="0" applyFont="0" applyFill="0" applyBorder="0" applyAlignment="0" applyProtection="0"/>
    <xf numFmtId="43" fontId="7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05"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05"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1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1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74"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8" fillId="0" borderId="0" applyFont="0" applyFill="0" applyBorder="0" applyAlignment="0" applyProtection="0"/>
    <xf numFmtId="43" fontId="17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8"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5" fillId="0" borderId="0"/>
    <xf numFmtId="43" fontId="168" fillId="0" borderId="0" applyFont="0" applyFill="0" applyBorder="0" applyAlignment="0" applyProtection="0"/>
    <xf numFmtId="43" fontId="17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17"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7"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7"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7" fillId="0" borderId="0" applyFont="0" applyFill="0" applyBorder="0" applyAlignment="0" applyProtection="0"/>
    <xf numFmtId="43" fontId="8" fillId="0" borderId="0" applyFont="0" applyFill="0" applyBorder="0" applyAlignment="0" applyProtection="0"/>
    <xf numFmtId="43" fontId="1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74"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0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17"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17"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7"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7"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05"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05"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05" fillId="0" borderId="0" applyFont="0" applyFill="0" applyBorder="0" applyAlignment="0" applyProtection="0"/>
    <xf numFmtId="43" fontId="17"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7"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8" fillId="0" borderId="0" applyFont="0" applyFill="0" applyBorder="0" applyAlignment="0" applyProtection="0"/>
    <xf numFmtId="43" fontId="1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1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1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1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74" fillId="0" borderId="0" applyFont="0" applyFill="0" applyBorder="0" applyAlignment="0" applyProtection="0"/>
    <xf numFmtId="43" fontId="16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72" fillId="0" borderId="0" applyFont="0" applyFill="0" applyBorder="0" applyAlignment="0" applyProtection="0"/>
    <xf numFmtId="43" fontId="8" fillId="0" borderId="0" applyFont="0" applyFill="0" applyBorder="0" applyAlignment="0" applyProtection="0"/>
    <xf numFmtId="43" fontId="74"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168" fillId="0" borderId="0" applyFont="0" applyFill="0" applyBorder="0" applyAlignment="0" applyProtection="0"/>
    <xf numFmtId="43" fontId="172" fillId="0" borderId="0" applyFont="0" applyFill="0" applyBorder="0" applyAlignment="0" applyProtection="0"/>
    <xf numFmtId="43" fontId="74" fillId="0" borderId="0" applyFont="0" applyFill="0" applyBorder="0" applyAlignment="0" applyProtection="0"/>
    <xf numFmtId="43" fontId="17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8" fillId="0" borderId="0" applyFont="0" applyFill="0" applyBorder="0" applyAlignment="0" applyProtection="0"/>
    <xf numFmtId="43" fontId="25" fillId="0" borderId="0" applyFont="0" applyFill="0" applyBorder="0" applyAlignment="0" applyProtection="0"/>
    <xf numFmtId="43" fontId="74"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74"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7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67" fillId="0" borderId="0" applyFont="0" applyFill="0" applyBorder="0" applyAlignment="0" applyProtection="0"/>
    <xf numFmtId="43" fontId="105"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7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74"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68"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7"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1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7"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8"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74"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68"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68"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0" fontId="10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8"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8"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7" fillId="0" borderId="0" applyFont="0" applyFill="0" applyBorder="0" applyAlignment="0" applyProtection="0"/>
    <xf numFmtId="43" fontId="16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17"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17"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17"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17"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17"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105"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7"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05"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05"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05" fillId="0" borderId="0" applyFont="0" applyFill="0" applyBorder="0" applyAlignment="0" applyProtection="0"/>
    <xf numFmtId="43" fontId="17"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68" fillId="0" borderId="0" applyFont="0" applyFill="0" applyBorder="0" applyAlignment="0" applyProtection="0"/>
    <xf numFmtId="43" fontId="105" fillId="0" borderId="0" applyFont="0" applyFill="0" applyBorder="0" applyAlignment="0" applyProtection="0"/>
    <xf numFmtId="43" fontId="17"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05"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05"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7"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17"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17" fillId="0" borderId="0" applyFont="0" applyFill="0" applyBorder="0" applyAlignment="0" applyProtection="0"/>
    <xf numFmtId="43" fontId="74"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74"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74"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17" fillId="0" borderId="0" applyFont="0" applyFill="0" applyBorder="0" applyAlignment="0" applyProtection="0"/>
    <xf numFmtId="43" fontId="74" fillId="0" borderId="0" applyFont="0" applyFill="0" applyBorder="0" applyAlignment="0" applyProtection="0"/>
    <xf numFmtId="43" fontId="17"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17"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168"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17"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17" fillId="0" borderId="0" applyFont="0" applyFill="0" applyBorder="0" applyAlignment="0" applyProtection="0"/>
    <xf numFmtId="43" fontId="74"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74"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74"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74" fillId="0" borderId="0" applyFont="0" applyFill="0" applyBorder="0" applyAlignment="0" applyProtection="0"/>
    <xf numFmtId="43" fontId="17"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17"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17" fillId="0" borderId="0" applyFont="0" applyFill="0" applyBorder="0" applyAlignment="0" applyProtection="0"/>
    <xf numFmtId="43" fontId="74" fillId="0" borderId="0" applyFont="0" applyFill="0" applyBorder="0" applyAlignment="0" applyProtection="0"/>
    <xf numFmtId="43" fontId="17"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17"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17"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17"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17"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17"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17"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168"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4" fillId="0" borderId="0" applyFont="0" applyFill="0" applyBorder="0" applyAlignment="0" applyProtection="0"/>
    <xf numFmtId="43" fontId="172"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1"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7"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7" fillId="0" borderId="0" applyFont="0" applyFill="0" applyBorder="0" applyAlignment="0" applyProtection="0"/>
    <xf numFmtId="43" fontId="74"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05"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05" fillId="0" borderId="0" applyFont="0" applyFill="0" applyBorder="0" applyAlignment="0" applyProtection="0"/>
    <xf numFmtId="43" fontId="17" fillId="0" borderId="0" applyFont="0" applyFill="0" applyBorder="0" applyAlignment="0" applyProtection="0"/>
    <xf numFmtId="43" fontId="74" fillId="0" borderId="0" applyFont="0" applyFill="0" applyBorder="0" applyAlignment="0" applyProtection="0"/>
    <xf numFmtId="43" fontId="17" fillId="0" borderId="0" applyFont="0" applyFill="0" applyBorder="0" applyAlignment="0" applyProtection="0"/>
    <xf numFmtId="43" fontId="10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105" fillId="0" borderId="0" applyFont="0" applyFill="0" applyBorder="0" applyAlignment="0" applyProtection="0"/>
    <xf numFmtId="43" fontId="74"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74" fillId="0" borderId="0" applyFont="0" applyFill="0" applyBorder="0" applyAlignment="0" applyProtection="0"/>
    <xf numFmtId="43" fontId="17" fillId="0" borderId="0" applyFont="0" applyFill="0" applyBorder="0" applyAlignment="0" applyProtection="0"/>
    <xf numFmtId="43" fontId="7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3" fontId="45" fillId="0" borderId="0" applyFont="0" applyFill="0" applyBorder="0" applyAlignment="0" applyProtection="0"/>
    <xf numFmtId="3" fontId="45" fillId="0" borderId="0" applyFont="0" applyFill="0" applyBorder="0" applyAlignment="0" applyProtection="0"/>
    <xf numFmtId="3" fontId="45" fillId="0" borderId="0" applyFont="0" applyFill="0" applyBorder="0" applyAlignment="0" applyProtection="0"/>
    <xf numFmtId="3" fontId="45" fillId="0" borderId="0" applyFont="0" applyFill="0" applyBorder="0" applyAlignment="0" applyProtection="0"/>
    <xf numFmtId="3" fontId="45" fillId="0" borderId="0" applyFont="0" applyFill="0" applyBorder="0" applyAlignment="0" applyProtection="0"/>
    <xf numFmtId="254"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177" fontId="110" fillId="0" borderId="0"/>
    <xf numFmtId="0" fontId="110" fillId="0" borderId="0"/>
    <xf numFmtId="254" fontId="110" fillId="0" borderId="0"/>
    <xf numFmtId="0" fontId="110" fillId="0" borderId="0"/>
    <xf numFmtId="254" fontId="110" fillId="0" borderId="0"/>
    <xf numFmtId="0" fontId="110" fillId="0" borderId="0"/>
    <xf numFmtId="254"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37" fontId="8" fillId="0" borderId="0" applyFill="0" applyBorder="0" applyAlignment="0" applyProtection="0"/>
    <xf numFmtId="37" fontId="8" fillId="0" borderId="0" applyFill="0" applyBorder="0" applyAlignment="0" applyProtection="0"/>
    <xf numFmtId="37" fontId="8" fillId="0" borderId="0" applyFill="0" applyBorder="0" applyAlignment="0" applyProtection="0"/>
    <xf numFmtId="37" fontId="8" fillId="0" borderId="0" applyFill="0" applyBorder="0" applyAlignment="0" applyProtection="0"/>
    <xf numFmtId="37" fontId="8" fillId="0" borderId="0" applyFill="0" applyBorder="0" applyAlignment="0" applyProtection="0"/>
    <xf numFmtId="37" fontId="8" fillId="0" borderId="0" applyFill="0" applyBorder="0" applyAlignment="0" applyProtection="0"/>
    <xf numFmtId="37" fontId="8" fillId="0" borderId="0" applyFill="0" applyBorder="0" applyAlignment="0" applyProtection="0"/>
    <xf numFmtId="37" fontId="8" fillId="0" borderId="0" applyFill="0" applyBorder="0" applyAlignment="0" applyProtection="0"/>
    <xf numFmtId="37" fontId="8" fillId="0" borderId="0" applyFill="0" applyBorder="0" applyAlignment="0" applyProtection="0"/>
    <xf numFmtId="37" fontId="8" fillId="0" borderId="0" applyFill="0" applyBorder="0" applyAlignment="0" applyProtection="0"/>
    <xf numFmtId="37" fontId="8" fillId="0" borderId="0" applyFill="0" applyBorder="0" applyAlignment="0" applyProtection="0"/>
    <xf numFmtId="37" fontId="8" fillId="0" borderId="0" applyFill="0" applyBorder="0" applyAlignment="0" applyProtection="0"/>
    <xf numFmtId="37" fontId="8" fillId="0" borderId="0" applyFill="0" applyBorder="0" applyAlignment="0" applyProtection="0"/>
    <xf numFmtId="37" fontId="8" fillId="0" borderId="0" applyFill="0" applyBorder="0" applyAlignment="0" applyProtection="0"/>
    <xf numFmtId="37" fontId="8" fillId="0" borderId="0" applyFill="0" applyBorder="0" applyAlignment="0" applyProtection="0"/>
    <xf numFmtId="37" fontId="8" fillId="0" borderId="0" applyFill="0" applyBorder="0" applyAlignment="0" applyProtection="0"/>
    <xf numFmtId="37" fontId="8" fillId="0" borderId="0" applyFill="0" applyBorder="0" applyAlignment="0" applyProtection="0"/>
    <xf numFmtId="37" fontId="8" fillId="0" borderId="0" applyFill="0" applyBorder="0" applyAlignment="0" applyProtection="0"/>
    <xf numFmtId="37" fontId="8" fillId="0" borderId="0" applyFill="0" applyBorder="0" applyAlignment="0" applyProtection="0"/>
    <xf numFmtId="37" fontId="8" fillId="0" borderId="0" applyFill="0" applyBorder="0" applyAlignment="0" applyProtection="0"/>
    <xf numFmtId="37" fontId="8" fillId="0" borderId="0" applyFill="0" applyBorder="0" applyAlignment="0" applyProtection="0"/>
    <xf numFmtId="37" fontId="8" fillId="0" borderId="0" applyFill="0" applyBorder="0" applyAlignment="0" applyProtection="0"/>
    <xf numFmtId="37" fontId="8" fillId="0" borderId="0" applyFill="0" applyBorder="0" applyAlignment="0" applyProtection="0"/>
    <xf numFmtId="37" fontId="8" fillId="0" borderId="0" applyFill="0" applyBorder="0" applyAlignment="0" applyProtection="0"/>
    <xf numFmtId="37" fontId="8" fillId="0" borderId="0" applyFill="0" applyBorder="0" applyAlignment="0" applyProtection="0"/>
    <xf numFmtId="37" fontId="8" fillId="0" borderId="0" applyFill="0" applyBorder="0" applyAlignment="0" applyProtection="0"/>
    <xf numFmtId="37" fontId="8" fillId="0" borderId="0" applyFill="0" applyBorder="0" applyAlignment="0" applyProtection="0"/>
    <xf numFmtId="37" fontId="8" fillId="0" borderId="0" applyFill="0" applyBorder="0" applyAlignment="0" applyProtection="0"/>
    <xf numFmtId="37" fontId="8" fillId="0" borderId="0" applyFill="0" applyBorder="0" applyAlignment="0" applyProtection="0"/>
    <xf numFmtId="37" fontId="8" fillId="0" borderId="0" applyFill="0" applyBorder="0" applyAlignment="0" applyProtection="0"/>
    <xf numFmtId="254"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177" fontId="173" fillId="0" borderId="0"/>
    <xf numFmtId="0" fontId="173" fillId="0" borderId="0"/>
    <xf numFmtId="254" fontId="173" fillId="0" borderId="0"/>
    <xf numFmtId="0" fontId="173" fillId="0" borderId="0"/>
    <xf numFmtId="254" fontId="173" fillId="0" borderId="0"/>
    <xf numFmtId="0" fontId="173" fillId="0" borderId="0"/>
    <xf numFmtId="254"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257" fontId="101" fillId="0" borderId="0"/>
    <xf numFmtId="8" fontId="101" fillId="0" borderId="0"/>
    <xf numFmtId="222" fontId="8" fillId="0" borderId="0" applyFont="0" applyFill="0" applyBorder="0" applyAlignment="0" applyProtection="0"/>
    <xf numFmtId="222" fontId="8" fillId="0" borderId="0" applyFont="0" applyFill="0" applyBorder="0" applyAlignment="0" applyProtection="0"/>
    <xf numFmtId="44" fontId="17"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7" fillId="0" borderId="0" applyFont="0" applyFill="0" applyBorder="0" applyAlignment="0" applyProtection="0"/>
    <xf numFmtId="44" fontId="8" fillId="0" borderId="0" applyFont="0" applyFill="0" applyBorder="0" applyAlignment="0" applyProtection="0"/>
    <xf numFmtId="44" fontId="74" fillId="0" borderId="0" applyFont="0" applyFill="0" applyBorder="0" applyAlignment="0" applyProtection="0"/>
    <xf numFmtId="44" fontId="105" fillId="0" borderId="0" applyFont="0" applyFill="0" applyBorder="0" applyAlignment="0" applyProtection="0"/>
    <xf numFmtId="44" fontId="8" fillId="0" borderId="0" applyFont="0" applyFill="0" applyBorder="0" applyAlignment="0" applyProtection="0"/>
    <xf numFmtId="44" fontId="168" fillId="0" borderId="0" applyFont="0" applyFill="0" applyBorder="0" applyAlignment="0" applyProtection="0"/>
    <xf numFmtId="44" fontId="74" fillId="0" borderId="0" applyFont="0" applyFill="0" applyBorder="0" applyAlignment="0" applyProtection="0"/>
    <xf numFmtId="44" fontId="17" fillId="0" borderId="0" applyFont="0" applyFill="0" applyBorder="0" applyAlignment="0" applyProtection="0"/>
    <xf numFmtId="44" fontId="168" fillId="0" borderId="0" applyFont="0" applyFill="0" applyBorder="0" applyAlignment="0" applyProtection="0"/>
    <xf numFmtId="44" fontId="17" fillId="0" borderId="0" applyFont="0" applyFill="0" applyBorder="0" applyAlignment="0" applyProtection="0"/>
    <xf numFmtId="44" fontId="74" fillId="0" borderId="0" applyFont="0" applyFill="0" applyBorder="0" applyAlignment="0" applyProtection="0"/>
    <xf numFmtId="44" fontId="17" fillId="0" borderId="0" applyFont="0" applyFill="0" applyBorder="0" applyAlignment="0" applyProtection="0"/>
    <xf numFmtId="44" fontId="168" fillId="0" borderId="0" applyFont="0" applyFill="0" applyBorder="0" applyAlignment="0" applyProtection="0"/>
    <xf numFmtId="44" fontId="17" fillId="0" borderId="0" applyFont="0" applyFill="0" applyBorder="0" applyAlignment="0" applyProtection="0"/>
    <xf numFmtId="44" fontId="168" fillId="0" borderId="0" applyFont="0" applyFill="0" applyBorder="0" applyAlignment="0" applyProtection="0"/>
    <xf numFmtId="44" fontId="17" fillId="0" borderId="0" applyFont="0" applyFill="0" applyBorder="0" applyAlignment="0" applyProtection="0"/>
    <xf numFmtId="44" fontId="74" fillId="0" borderId="0" applyFont="0" applyFill="0" applyBorder="0" applyAlignment="0" applyProtection="0"/>
    <xf numFmtId="44" fontId="17" fillId="0" borderId="0" applyFont="0" applyFill="0" applyBorder="0" applyAlignment="0" applyProtection="0"/>
    <xf numFmtId="44" fontId="74" fillId="0" borderId="0" applyFont="0" applyFill="0" applyBorder="0" applyAlignment="0" applyProtection="0"/>
    <xf numFmtId="44" fontId="17" fillId="0" borderId="0" applyFont="0" applyFill="0" applyBorder="0" applyAlignment="0" applyProtection="0"/>
    <xf numFmtId="44" fontId="74" fillId="0" borderId="0" applyFont="0" applyFill="0" applyBorder="0" applyAlignment="0" applyProtection="0"/>
    <xf numFmtId="44" fontId="17" fillId="0" borderId="0" applyFont="0" applyFill="0" applyBorder="0" applyAlignment="0" applyProtection="0"/>
    <xf numFmtId="44" fontId="74"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6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74" fillId="0" borderId="0" applyFont="0" applyFill="0" applyBorder="0" applyAlignment="0" applyProtection="0"/>
    <xf numFmtId="44" fontId="1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5" fontId="8" fillId="0" borderId="0" applyFill="0" applyBorder="0" applyAlignment="0" applyProtection="0"/>
    <xf numFmtId="5" fontId="8" fillId="0" borderId="0" applyFill="0" applyBorder="0" applyAlignment="0" applyProtection="0"/>
    <xf numFmtId="5" fontId="8" fillId="0" borderId="0" applyFill="0" applyBorder="0" applyAlignment="0" applyProtection="0"/>
    <xf numFmtId="5" fontId="8" fillId="0" borderId="0" applyFill="0" applyBorder="0" applyAlignment="0" applyProtection="0"/>
    <xf numFmtId="3" fontId="174" fillId="0" borderId="0"/>
    <xf numFmtId="258" fontId="105"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05" fillId="0" borderId="0" applyFill="0" applyBorder="0" applyAlignment="0" applyProtection="0"/>
    <xf numFmtId="258" fontId="105"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05" fillId="0" borderId="0" applyFill="0" applyBorder="0" applyAlignment="0" applyProtection="0"/>
    <xf numFmtId="258" fontId="105"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05" fillId="0" borderId="0" applyFill="0" applyBorder="0" applyAlignment="0" applyProtection="0"/>
    <xf numFmtId="258" fontId="105"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05" fillId="0" borderId="0" applyFill="0" applyBorder="0" applyAlignment="0" applyProtection="0"/>
    <xf numFmtId="259" fontId="8" fillId="0" borderId="0" applyFill="0" applyBorder="0" applyProtection="0"/>
    <xf numFmtId="258" fontId="8" fillId="0" borderId="0" applyFill="0" applyBorder="0" applyAlignment="0" applyProtection="0"/>
    <xf numFmtId="258" fontId="8" fillId="0" borderId="0" applyFill="0" applyBorder="0" applyAlignment="0" applyProtection="0"/>
    <xf numFmtId="259" fontId="8" fillId="0" borderId="0" applyFill="0" applyBorder="0" applyProtection="0"/>
    <xf numFmtId="259" fontId="8" fillId="0" borderId="0" applyFill="0" applyBorder="0" applyProtection="0"/>
    <xf numFmtId="259" fontId="8" fillId="0" borderId="0" applyFill="0" applyBorder="0" applyProtection="0"/>
    <xf numFmtId="259" fontId="8" fillId="0" borderId="0" applyFill="0" applyBorder="0" applyProtection="0"/>
    <xf numFmtId="259" fontId="8" fillId="0" borderId="0" applyFill="0" applyBorder="0" applyProtection="0"/>
    <xf numFmtId="259" fontId="8" fillId="0" borderId="0" applyFill="0" applyBorder="0" applyProtection="0"/>
    <xf numFmtId="258" fontId="8" fillId="0" borderId="0" applyFill="0" applyBorder="0" applyAlignment="0" applyProtection="0"/>
    <xf numFmtId="259" fontId="8" fillId="0" borderId="0" applyFill="0" applyBorder="0" applyProtection="0"/>
    <xf numFmtId="258" fontId="8" fillId="0" borderId="0" applyFill="0" applyBorder="0" applyAlignment="0" applyProtection="0"/>
    <xf numFmtId="259" fontId="8" fillId="0" borderId="0" applyFill="0" applyBorder="0" applyProtection="0"/>
    <xf numFmtId="14" fontId="8" fillId="0" borderId="0" applyFont="0" applyAlignment="0"/>
    <xf numFmtId="259" fontId="8" fillId="0" borderId="0" applyFill="0" applyBorder="0" applyProtection="0"/>
    <xf numFmtId="258" fontId="8" fillId="0" borderId="0" applyFill="0" applyBorder="0" applyAlignment="0" applyProtection="0"/>
    <xf numFmtId="258" fontId="8" fillId="0" borderId="0" applyFill="0" applyBorder="0" applyAlignment="0" applyProtection="0"/>
    <xf numFmtId="258" fontId="8" fillId="0" borderId="0" applyFill="0" applyBorder="0" applyAlignment="0" applyProtection="0"/>
    <xf numFmtId="258" fontId="8" fillId="0" borderId="0" applyFill="0" applyBorder="0" applyAlignment="0" applyProtection="0"/>
    <xf numFmtId="258" fontId="8" fillId="0" borderId="0" applyFill="0" applyBorder="0" applyAlignment="0" applyProtection="0"/>
    <xf numFmtId="258" fontId="8" fillId="0" borderId="0" applyFill="0" applyBorder="0" applyAlignment="0" applyProtection="0"/>
    <xf numFmtId="258" fontId="8" fillId="0" borderId="0" applyFill="0" applyBorder="0" applyAlignment="0" applyProtection="0"/>
    <xf numFmtId="258" fontId="8" fillId="0" borderId="0" applyFill="0" applyBorder="0" applyAlignment="0" applyProtection="0"/>
    <xf numFmtId="258" fontId="8" fillId="0" borderId="0" applyFill="0" applyBorder="0" applyAlignment="0" applyProtection="0"/>
    <xf numFmtId="258" fontId="8" fillId="0" borderId="0" applyFill="0" applyBorder="0" applyAlignment="0" applyProtection="0"/>
    <xf numFmtId="258" fontId="8" fillId="0" borderId="0" applyFill="0" applyBorder="0" applyAlignment="0" applyProtection="0"/>
    <xf numFmtId="258" fontId="105" fillId="0" borderId="0" applyFill="0" applyBorder="0" applyAlignment="0" applyProtection="0"/>
    <xf numFmtId="259" fontId="8" fillId="0" borderId="0" applyFill="0" applyBorder="0" applyProtection="0"/>
    <xf numFmtId="258" fontId="105" fillId="0" borderId="0" applyFill="0" applyBorder="0" applyAlignment="0" applyProtection="0"/>
    <xf numFmtId="258" fontId="105" fillId="0" borderId="0" applyFill="0" applyBorder="0" applyAlignment="0" applyProtection="0"/>
    <xf numFmtId="258" fontId="105"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05" fillId="0" borderId="0" applyFill="0" applyBorder="0" applyAlignment="0" applyProtection="0"/>
    <xf numFmtId="258" fontId="105"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05" fillId="0" borderId="0" applyFill="0" applyBorder="0" applyAlignment="0" applyProtection="0"/>
    <xf numFmtId="258" fontId="105"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05" fillId="0" borderId="0" applyFill="0" applyBorder="0" applyAlignment="0" applyProtection="0"/>
    <xf numFmtId="258" fontId="105"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05" fillId="0" borderId="0" applyFill="0" applyBorder="0" applyAlignment="0" applyProtection="0"/>
    <xf numFmtId="258" fontId="105"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05" fillId="0" borderId="0" applyFill="0" applyBorder="0" applyAlignment="0" applyProtection="0"/>
    <xf numFmtId="258" fontId="105"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 fillId="0" borderId="0" applyFill="0" applyBorder="0" applyAlignment="0" applyProtection="0"/>
    <xf numFmtId="258" fontId="105" fillId="0" borderId="0" applyFill="0" applyBorder="0" applyAlignment="0" applyProtection="0"/>
    <xf numFmtId="259" fontId="8" fillId="0" borderId="0" applyFill="0" applyBorder="0" applyProtection="0"/>
    <xf numFmtId="199" fontId="175" fillId="0" borderId="86"/>
    <xf numFmtId="232" fontId="8" fillId="0" borderId="0" applyFont="0" applyFill="0" applyBorder="0" applyAlignment="0" applyProtection="0"/>
    <xf numFmtId="232" fontId="8" fillId="0" borderId="0" applyFont="0" applyFill="0" applyBorder="0" applyAlignment="0" applyProtection="0"/>
    <xf numFmtId="254" fontId="176" fillId="0" borderId="0"/>
    <xf numFmtId="0" fontId="176" fillId="0" borderId="0"/>
    <xf numFmtId="0" fontId="176" fillId="0" borderId="0"/>
    <xf numFmtId="0" fontId="176" fillId="0" borderId="0"/>
    <xf numFmtId="0" fontId="176" fillId="0" borderId="0"/>
    <xf numFmtId="0" fontId="176" fillId="0" borderId="0"/>
    <xf numFmtId="0" fontId="176" fillId="0" borderId="0"/>
    <xf numFmtId="177" fontId="176" fillId="0" borderId="0"/>
    <xf numFmtId="0" fontId="176" fillId="0" borderId="0"/>
    <xf numFmtId="254" fontId="176" fillId="0" borderId="0"/>
    <xf numFmtId="0" fontId="176" fillId="0" borderId="0"/>
    <xf numFmtId="254" fontId="176" fillId="0" borderId="0"/>
    <xf numFmtId="0" fontId="176" fillId="0" borderId="0"/>
    <xf numFmtId="254" fontId="176" fillId="0" borderId="0"/>
    <xf numFmtId="0" fontId="176" fillId="0" borderId="0"/>
    <xf numFmtId="0" fontId="176" fillId="0" borderId="0"/>
    <xf numFmtId="0" fontId="176" fillId="0" borderId="0"/>
    <xf numFmtId="0" fontId="176" fillId="0" borderId="0"/>
    <xf numFmtId="0" fontId="176" fillId="0" borderId="0"/>
    <xf numFmtId="0" fontId="176" fillId="0" borderId="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177"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177"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177" fontId="74" fillId="0" borderId="0" applyFont="0" applyFill="0" applyBorder="0" applyAlignment="0" applyProtection="0"/>
    <xf numFmtId="254" fontId="74" fillId="0" borderId="0" applyFont="0" applyFill="0" applyBorder="0" applyAlignment="0" applyProtection="0"/>
    <xf numFmtId="177"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177" fontId="74" fillId="0" borderId="0" applyFont="0" applyFill="0" applyBorder="0" applyAlignment="0" applyProtection="0"/>
    <xf numFmtId="254" fontId="74" fillId="0" borderId="0" applyFont="0" applyFill="0" applyBorder="0" applyAlignment="0" applyProtection="0"/>
    <xf numFmtId="177" fontId="74" fillId="0" borderId="0" applyFont="0" applyFill="0" applyBorder="0" applyAlignment="0" applyProtection="0"/>
    <xf numFmtId="177"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177"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177"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177"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177"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177"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177"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177"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254" fontId="74" fillId="0" borderId="0" applyFont="0" applyFill="0" applyBorder="0" applyAlignment="0" applyProtection="0"/>
    <xf numFmtId="177" fontId="74" fillId="0" borderId="0" applyFont="0" applyFill="0" applyBorder="0" applyAlignment="0" applyProtection="0"/>
    <xf numFmtId="254"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177" fontId="114" fillId="0" borderId="0" applyNumberFormat="0" applyFill="0" applyBorder="0" applyAlignment="0" applyProtection="0"/>
    <xf numFmtId="0" fontId="114" fillId="0" borderId="0" applyNumberFormat="0" applyFill="0" applyBorder="0" applyAlignment="0" applyProtection="0"/>
    <xf numFmtId="254" fontId="114" fillId="0" borderId="0" applyNumberFormat="0" applyFill="0" applyBorder="0" applyAlignment="0" applyProtection="0"/>
    <xf numFmtId="0" fontId="114" fillId="0" borderId="0" applyNumberFormat="0" applyFill="0" applyBorder="0" applyAlignment="0" applyProtection="0"/>
    <xf numFmtId="254" fontId="114" fillId="0" borderId="0" applyNumberFormat="0" applyFill="0" applyBorder="0" applyAlignment="0" applyProtection="0"/>
    <xf numFmtId="0" fontId="114" fillId="0" borderId="0" applyNumberFormat="0" applyFill="0" applyBorder="0" applyAlignment="0" applyProtection="0"/>
    <xf numFmtId="254"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254" fontId="114" fillId="0" borderId="0" applyNumberFormat="0" applyFill="0" applyBorder="0" applyAlignment="0" applyProtection="0"/>
    <xf numFmtId="0" fontId="114" fillId="0" borderId="0" applyNumberFormat="0" applyFill="0" applyBorder="0" applyAlignment="0" applyProtection="0"/>
    <xf numFmtId="254" fontId="114" fillId="0" borderId="0" applyNumberFormat="0" applyFill="0" applyBorder="0" applyAlignment="0" applyProtection="0"/>
    <xf numFmtId="177" fontId="114" fillId="0" borderId="0" applyNumberFormat="0" applyFill="0" applyBorder="0" applyAlignment="0" applyProtection="0"/>
    <xf numFmtId="0" fontId="114" fillId="0" borderId="0" applyNumberFormat="0" applyFill="0" applyBorder="0" applyAlignment="0" applyProtection="0"/>
    <xf numFmtId="177"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177"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177" fontId="114" fillId="0" borderId="0" applyNumberFormat="0" applyFill="0" applyBorder="0" applyAlignment="0" applyProtection="0"/>
    <xf numFmtId="177" fontId="114" fillId="0" borderId="0" applyNumberFormat="0" applyFill="0" applyBorder="0" applyAlignment="0" applyProtection="0"/>
    <xf numFmtId="0" fontId="114" fillId="0" borderId="0" applyNumberFormat="0" applyFill="0" applyBorder="0" applyAlignment="0" applyProtection="0"/>
    <xf numFmtId="177" fontId="114" fillId="0" borderId="0" applyNumberFormat="0" applyFill="0" applyBorder="0" applyAlignment="0" applyProtection="0"/>
    <xf numFmtId="0" fontId="114" fillId="0" borderId="0" applyNumberFormat="0" applyFill="0" applyBorder="0" applyAlignment="0" applyProtection="0"/>
    <xf numFmtId="254"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254"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177" fontId="114" fillId="0" borderId="0" applyNumberFormat="0" applyFill="0" applyBorder="0" applyAlignment="0" applyProtection="0"/>
    <xf numFmtId="0" fontId="114" fillId="0" borderId="0" applyNumberFormat="0" applyFill="0" applyBorder="0" applyAlignment="0" applyProtection="0"/>
    <xf numFmtId="254" fontId="114" fillId="0" borderId="0" applyNumberFormat="0" applyFill="0" applyBorder="0" applyAlignment="0" applyProtection="0"/>
    <xf numFmtId="0" fontId="114" fillId="0" borderId="0" applyNumberFormat="0" applyFill="0" applyBorder="0" applyAlignment="0" applyProtection="0"/>
    <xf numFmtId="254" fontId="114" fillId="0" borderId="0" applyNumberFormat="0" applyFill="0" applyBorder="0" applyAlignment="0" applyProtection="0"/>
    <xf numFmtId="0" fontId="114" fillId="0" borderId="0" applyNumberFormat="0" applyFill="0" applyBorder="0" applyAlignment="0" applyProtection="0"/>
    <xf numFmtId="254"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254"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177" fontId="114" fillId="0" borderId="0" applyNumberFormat="0" applyFill="0" applyBorder="0" applyAlignment="0" applyProtection="0"/>
    <xf numFmtId="0" fontId="114" fillId="0" borderId="0" applyNumberFormat="0" applyFill="0" applyBorder="0" applyAlignment="0" applyProtection="0"/>
    <xf numFmtId="254" fontId="114" fillId="0" borderId="0" applyNumberFormat="0" applyFill="0" applyBorder="0" applyAlignment="0" applyProtection="0"/>
    <xf numFmtId="0" fontId="114" fillId="0" borderId="0" applyNumberFormat="0" applyFill="0" applyBorder="0" applyAlignment="0" applyProtection="0"/>
    <xf numFmtId="254" fontId="114" fillId="0" borderId="0" applyNumberFormat="0" applyFill="0" applyBorder="0" applyAlignment="0" applyProtection="0"/>
    <xf numFmtId="0" fontId="114" fillId="0" borderId="0" applyNumberFormat="0" applyFill="0" applyBorder="0" applyAlignment="0" applyProtection="0"/>
    <xf numFmtId="254"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254"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177" fontId="114" fillId="0" borderId="0" applyNumberFormat="0" applyFill="0" applyBorder="0" applyAlignment="0" applyProtection="0"/>
    <xf numFmtId="0" fontId="114" fillId="0" borderId="0" applyNumberFormat="0" applyFill="0" applyBorder="0" applyAlignment="0" applyProtection="0"/>
    <xf numFmtId="254" fontId="114" fillId="0" borderId="0" applyNumberFormat="0" applyFill="0" applyBorder="0" applyAlignment="0" applyProtection="0"/>
    <xf numFmtId="0" fontId="114" fillId="0" borderId="0" applyNumberFormat="0" applyFill="0" applyBorder="0" applyAlignment="0" applyProtection="0"/>
    <xf numFmtId="254" fontId="114" fillId="0" borderId="0" applyNumberFormat="0" applyFill="0" applyBorder="0" applyAlignment="0" applyProtection="0"/>
    <xf numFmtId="0" fontId="114" fillId="0" borderId="0" applyNumberFormat="0" applyFill="0" applyBorder="0" applyAlignment="0" applyProtection="0"/>
    <xf numFmtId="254"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254"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177" fontId="114" fillId="0" borderId="0" applyNumberFormat="0" applyFill="0" applyBorder="0" applyAlignment="0" applyProtection="0"/>
    <xf numFmtId="0" fontId="114" fillId="0" borderId="0" applyNumberFormat="0" applyFill="0" applyBorder="0" applyAlignment="0" applyProtection="0"/>
    <xf numFmtId="254" fontId="114" fillId="0" borderId="0" applyNumberFormat="0" applyFill="0" applyBorder="0" applyAlignment="0" applyProtection="0"/>
    <xf numFmtId="0" fontId="114" fillId="0" borderId="0" applyNumberFormat="0" applyFill="0" applyBorder="0" applyAlignment="0" applyProtection="0"/>
    <xf numFmtId="254" fontId="114" fillId="0" borderId="0" applyNumberFormat="0" applyFill="0" applyBorder="0" applyAlignment="0" applyProtection="0"/>
    <xf numFmtId="0" fontId="114" fillId="0" borderId="0" applyNumberFormat="0" applyFill="0" applyBorder="0" applyAlignment="0" applyProtection="0"/>
    <xf numFmtId="254"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254"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177" fontId="114" fillId="0" borderId="0" applyNumberFormat="0" applyFill="0" applyBorder="0" applyAlignment="0" applyProtection="0"/>
    <xf numFmtId="0" fontId="114" fillId="0" borderId="0" applyNumberFormat="0" applyFill="0" applyBorder="0" applyAlignment="0" applyProtection="0"/>
    <xf numFmtId="254" fontId="114" fillId="0" borderId="0" applyNumberFormat="0" applyFill="0" applyBorder="0" applyAlignment="0" applyProtection="0"/>
    <xf numFmtId="0" fontId="114" fillId="0" borderId="0" applyNumberFormat="0" applyFill="0" applyBorder="0" applyAlignment="0" applyProtection="0"/>
    <xf numFmtId="254" fontId="114" fillId="0" borderId="0" applyNumberFormat="0" applyFill="0" applyBorder="0" applyAlignment="0" applyProtection="0"/>
    <xf numFmtId="0" fontId="114" fillId="0" borderId="0" applyNumberFormat="0" applyFill="0" applyBorder="0" applyAlignment="0" applyProtection="0"/>
    <xf numFmtId="254"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254"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177" fontId="114" fillId="0" borderId="0" applyNumberFormat="0" applyFill="0" applyBorder="0" applyAlignment="0" applyProtection="0"/>
    <xf numFmtId="0" fontId="114" fillId="0" borderId="0" applyNumberFormat="0" applyFill="0" applyBorder="0" applyAlignment="0" applyProtection="0"/>
    <xf numFmtId="254" fontId="114" fillId="0" borderId="0" applyNumberFormat="0" applyFill="0" applyBorder="0" applyAlignment="0" applyProtection="0"/>
    <xf numFmtId="0" fontId="114" fillId="0" borderId="0" applyNumberFormat="0" applyFill="0" applyBorder="0" applyAlignment="0" applyProtection="0"/>
    <xf numFmtId="254" fontId="114" fillId="0" borderId="0" applyNumberFormat="0" applyFill="0" applyBorder="0" applyAlignment="0" applyProtection="0"/>
    <xf numFmtId="0" fontId="114" fillId="0" borderId="0" applyNumberFormat="0" applyFill="0" applyBorder="0" applyAlignment="0" applyProtection="0"/>
    <xf numFmtId="254"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254"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177" fontId="114" fillId="0" borderId="0" applyNumberFormat="0" applyFill="0" applyBorder="0" applyAlignment="0" applyProtection="0"/>
    <xf numFmtId="0" fontId="114" fillId="0" borderId="0" applyNumberFormat="0" applyFill="0" applyBorder="0" applyAlignment="0" applyProtection="0"/>
    <xf numFmtId="254" fontId="114" fillId="0" borderId="0" applyNumberFormat="0" applyFill="0" applyBorder="0" applyAlignment="0" applyProtection="0"/>
    <xf numFmtId="0" fontId="114" fillId="0" borderId="0" applyNumberFormat="0" applyFill="0" applyBorder="0" applyAlignment="0" applyProtection="0"/>
    <xf numFmtId="254" fontId="114" fillId="0" borderId="0" applyNumberFormat="0" applyFill="0" applyBorder="0" applyAlignment="0" applyProtection="0"/>
    <xf numFmtId="0" fontId="114" fillId="0" borderId="0" applyNumberFormat="0" applyFill="0" applyBorder="0" applyAlignment="0" applyProtection="0"/>
    <xf numFmtId="254"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14" fontId="8" fillId="63" borderId="169" applyFont="0" applyAlignment="0"/>
    <xf numFmtId="2" fontId="8" fillId="0" borderId="0" applyFill="0" applyBorder="0" applyAlignment="0" applyProtection="0"/>
    <xf numFmtId="2" fontId="8" fillId="0" borderId="0" applyFill="0" applyBorder="0" applyAlignment="0" applyProtection="0"/>
    <xf numFmtId="254"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177" fontId="118" fillId="42" borderId="0" applyNumberFormat="0" applyBorder="0" applyAlignment="0" applyProtection="0"/>
    <xf numFmtId="0" fontId="118" fillId="42" borderId="0" applyNumberFormat="0" applyBorder="0" applyAlignment="0" applyProtection="0"/>
    <xf numFmtId="254" fontId="118" fillId="42" borderId="0" applyNumberFormat="0" applyBorder="0" applyAlignment="0" applyProtection="0"/>
    <xf numFmtId="0" fontId="118" fillId="42" borderId="0" applyNumberFormat="0" applyBorder="0" applyAlignment="0" applyProtection="0"/>
    <xf numFmtId="254" fontId="118" fillId="42" borderId="0" applyNumberFormat="0" applyBorder="0" applyAlignment="0" applyProtection="0"/>
    <xf numFmtId="0" fontId="118" fillId="42" borderId="0" applyNumberFormat="0" applyBorder="0" applyAlignment="0" applyProtection="0"/>
    <xf numFmtId="254"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254" fontId="118" fillId="42" borderId="0" applyNumberFormat="0" applyBorder="0" applyAlignment="0" applyProtection="0"/>
    <xf numFmtId="0" fontId="118" fillId="42" borderId="0" applyNumberFormat="0" applyBorder="0" applyAlignment="0" applyProtection="0"/>
    <xf numFmtId="254" fontId="118" fillId="42" borderId="0" applyNumberFormat="0" applyBorder="0" applyAlignment="0" applyProtection="0"/>
    <xf numFmtId="177" fontId="118" fillId="42" borderId="0" applyNumberFormat="0" applyBorder="0" applyAlignment="0" applyProtection="0"/>
    <xf numFmtId="0" fontId="118" fillId="42" borderId="0" applyNumberFormat="0" applyBorder="0" applyAlignment="0" applyProtection="0"/>
    <xf numFmtId="177"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177"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254" fontId="118" fillId="42" borderId="0" applyNumberFormat="0" applyBorder="0" applyAlignment="0" applyProtection="0"/>
    <xf numFmtId="254" fontId="118" fillId="42" borderId="0" applyNumberFormat="0" applyBorder="0" applyAlignment="0" applyProtection="0"/>
    <xf numFmtId="177" fontId="118" fillId="42" borderId="0" applyNumberFormat="0" applyBorder="0" applyAlignment="0" applyProtection="0"/>
    <xf numFmtId="177" fontId="118" fillId="42" borderId="0" applyNumberFormat="0" applyBorder="0" applyAlignment="0" applyProtection="0"/>
    <xf numFmtId="0" fontId="118" fillId="42" borderId="0" applyNumberFormat="0" applyBorder="0" applyAlignment="0" applyProtection="0"/>
    <xf numFmtId="177"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254"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254"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177" fontId="118" fillId="42" borderId="0" applyNumberFormat="0" applyBorder="0" applyAlignment="0" applyProtection="0"/>
    <xf numFmtId="0" fontId="118" fillId="42" borderId="0" applyNumberFormat="0" applyBorder="0" applyAlignment="0" applyProtection="0"/>
    <xf numFmtId="254" fontId="118" fillId="42" borderId="0" applyNumberFormat="0" applyBorder="0" applyAlignment="0" applyProtection="0"/>
    <xf numFmtId="0" fontId="118" fillId="42" borderId="0" applyNumberFormat="0" applyBorder="0" applyAlignment="0" applyProtection="0"/>
    <xf numFmtId="254" fontId="118" fillId="42" borderId="0" applyNumberFormat="0" applyBorder="0" applyAlignment="0" applyProtection="0"/>
    <xf numFmtId="0" fontId="118" fillId="42" borderId="0" applyNumberFormat="0" applyBorder="0" applyAlignment="0" applyProtection="0"/>
    <xf numFmtId="254"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254"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177" fontId="118" fillId="42" borderId="0" applyNumberFormat="0" applyBorder="0" applyAlignment="0" applyProtection="0"/>
    <xf numFmtId="0" fontId="118" fillId="42" borderId="0" applyNumberFormat="0" applyBorder="0" applyAlignment="0" applyProtection="0"/>
    <xf numFmtId="254" fontId="118" fillId="42" borderId="0" applyNumberFormat="0" applyBorder="0" applyAlignment="0" applyProtection="0"/>
    <xf numFmtId="0" fontId="118" fillId="42" borderId="0" applyNumberFormat="0" applyBorder="0" applyAlignment="0" applyProtection="0"/>
    <xf numFmtId="254" fontId="118" fillId="42" borderId="0" applyNumberFormat="0" applyBorder="0" applyAlignment="0" applyProtection="0"/>
    <xf numFmtId="0" fontId="118" fillId="42" borderId="0" applyNumberFormat="0" applyBorder="0" applyAlignment="0" applyProtection="0"/>
    <xf numFmtId="254"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254"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177" fontId="118" fillId="42" borderId="0" applyNumberFormat="0" applyBorder="0" applyAlignment="0" applyProtection="0"/>
    <xf numFmtId="0" fontId="118" fillId="42" borderId="0" applyNumberFormat="0" applyBorder="0" applyAlignment="0" applyProtection="0"/>
    <xf numFmtId="254" fontId="118" fillId="42" borderId="0" applyNumberFormat="0" applyBorder="0" applyAlignment="0" applyProtection="0"/>
    <xf numFmtId="0" fontId="118" fillId="42" borderId="0" applyNumberFormat="0" applyBorder="0" applyAlignment="0" applyProtection="0"/>
    <xf numFmtId="254" fontId="118" fillId="42" borderId="0" applyNumberFormat="0" applyBorder="0" applyAlignment="0" applyProtection="0"/>
    <xf numFmtId="0" fontId="118" fillId="42" borderId="0" applyNumberFormat="0" applyBorder="0" applyAlignment="0" applyProtection="0"/>
    <xf numFmtId="254"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254"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177" fontId="118" fillId="42" borderId="0" applyNumberFormat="0" applyBorder="0" applyAlignment="0" applyProtection="0"/>
    <xf numFmtId="0" fontId="118" fillId="42" borderId="0" applyNumberFormat="0" applyBorder="0" applyAlignment="0" applyProtection="0"/>
    <xf numFmtId="254" fontId="118" fillId="42" borderId="0" applyNumberFormat="0" applyBorder="0" applyAlignment="0" applyProtection="0"/>
    <xf numFmtId="0" fontId="118" fillId="42" borderId="0" applyNumberFormat="0" applyBorder="0" applyAlignment="0" applyProtection="0"/>
    <xf numFmtId="254" fontId="118" fillId="42" borderId="0" applyNumberFormat="0" applyBorder="0" applyAlignment="0" applyProtection="0"/>
    <xf numFmtId="0" fontId="118" fillId="42" borderId="0" applyNumberFormat="0" applyBorder="0" applyAlignment="0" applyProtection="0"/>
    <xf numFmtId="254"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254"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177" fontId="118" fillId="42" borderId="0" applyNumberFormat="0" applyBorder="0" applyAlignment="0" applyProtection="0"/>
    <xf numFmtId="0" fontId="118" fillId="42" borderId="0" applyNumberFormat="0" applyBorder="0" applyAlignment="0" applyProtection="0"/>
    <xf numFmtId="254" fontId="118" fillId="42" borderId="0" applyNumberFormat="0" applyBorder="0" applyAlignment="0" applyProtection="0"/>
    <xf numFmtId="0" fontId="118" fillId="42" borderId="0" applyNumberFormat="0" applyBorder="0" applyAlignment="0" applyProtection="0"/>
    <xf numFmtId="254" fontId="118" fillId="42" borderId="0" applyNumberFormat="0" applyBorder="0" applyAlignment="0" applyProtection="0"/>
    <xf numFmtId="0" fontId="118" fillId="42" borderId="0" applyNumberFormat="0" applyBorder="0" applyAlignment="0" applyProtection="0"/>
    <xf numFmtId="254"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254"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177" fontId="118" fillId="42" borderId="0" applyNumberFormat="0" applyBorder="0" applyAlignment="0" applyProtection="0"/>
    <xf numFmtId="0" fontId="118" fillId="42" borderId="0" applyNumberFormat="0" applyBorder="0" applyAlignment="0" applyProtection="0"/>
    <xf numFmtId="254" fontId="118" fillId="42" borderId="0" applyNumberFormat="0" applyBorder="0" applyAlignment="0" applyProtection="0"/>
    <xf numFmtId="0" fontId="118" fillId="42" borderId="0" applyNumberFormat="0" applyBorder="0" applyAlignment="0" applyProtection="0"/>
    <xf numFmtId="254" fontId="118" fillId="42" borderId="0" applyNumberFormat="0" applyBorder="0" applyAlignment="0" applyProtection="0"/>
    <xf numFmtId="0" fontId="118" fillId="42" borderId="0" applyNumberFormat="0" applyBorder="0" applyAlignment="0" applyProtection="0"/>
    <xf numFmtId="254"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254"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177" fontId="118" fillId="42" borderId="0" applyNumberFormat="0" applyBorder="0" applyAlignment="0" applyProtection="0"/>
    <xf numFmtId="0" fontId="118" fillId="42" borderId="0" applyNumberFormat="0" applyBorder="0" applyAlignment="0" applyProtection="0"/>
    <xf numFmtId="254" fontId="118" fillId="42" borderId="0" applyNumberFormat="0" applyBorder="0" applyAlignment="0" applyProtection="0"/>
    <xf numFmtId="0" fontId="118" fillId="42" borderId="0" applyNumberFormat="0" applyBorder="0" applyAlignment="0" applyProtection="0"/>
    <xf numFmtId="254" fontId="118" fillId="42" borderId="0" applyNumberFormat="0" applyBorder="0" applyAlignment="0" applyProtection="0"/>
    <xf numFmtId="0" fontId="118" fillId="42" borderId="0" applyNumberFormat="0" applyBorder="0" applyAlignment="0" applyProtection="0"/>
    <xf numFmtId="254"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38" fontId="45" fillId="25" borderId="0" applyNumberFormat="0" applyBorder="0" applyAlignment="0" applyProtection="0"/>
    <xf numFmtId="38" fontId="45" fillId="25" borderId="0" applyNumberFormat="0" applyBorder="0" applyAlignment="0" applyProtection="0"/>
    <xf numFmtId="38" fontId="45" fillId="25" borderId="0" applyNumberFormat="0" applyBorder="0" applyAlignment="0" applyProtection="0"/>
    <xf numFmtId="38" fontId="45" fillId="25" borderId="0" applyNumberFormat="0" applyBorder="0" applyAlignment="0" applyProtection="0"/>
    <xf numFmtId="0" fontId="18" fillId="0" borderId="142" applyNumberFormat="0" applyAlignment="0" applyProtection="0">
      <alignment horizontal="left" vertical="center"/>
    </xf>
    <xf numFmtId="0" fontId="18" fillId="0" borderId="142" applyNumberFormat="0" applyAlignment="0" applyProtection="0">
      <alignment horizontal="left" vertical="center"/>
    </xf>
    <xf numFmtId="0" fontId="18" fillId="0" borderId="142" applyNumberFormat="0" applyAlignment="0" applyProtection="0">
      <alignment horizontal="left" vertical="center"/>
    </xf>
    <xf numFmtId="0" fontId="18" fillId="0" borderId="142" applyNumberFormat="0" applyAlignment="0" applyProtection="0">
      <alignment horizontal="left" vertical="center"/>
    </xf>
    <xf numFmtId="0" fontId="18" fillId="0" borderId="142" applyNumberFormat="0" applyAlignment="0" applyProtection="0">
      <alignment horizontal="left" vertical="center"/>
    </xf>
    <xf numFmtId="0" fontId="18" fillId="0" borderId="142" applyNumberFormat="0" applyAlignment="0" applyProtection="0">
      <alignment horizontal="left" vertical="center"/>
    </xf>
    <xf numFmtId="0" fontId="18" fillId="0" borderId="142" applyNumberFormat="0" applyAlignment="0" applyProtection="0">
      <alignment horizontal="left" vertical="center"/>
    </xf>
    <xf numFmtId="0" fontId="18" fillId="0" borderId="142" applyNumberFormat="0" applyAlignment="0" applyProtection="0">
      <alignment horizontal="left" vertical="center"/>
    </xf>
    <xf numFmtId="177" fontId="18" fillId="0" borderId="142" applyNumberFormat="0" applyAlignment="0" applyProtection="0">
      <alignment horizontal="left" vertical="center"/>
    </xf>
    <xf numFmtId="0" fontId="18" fillId="0" borderId="142" applyNumberFormat="0" applyAlignment="0" applyProtection="0">
      <alignment horizontal="left" vertical="center"/>
    </xf>
    <xf numFmtId="0" fontId="18" fillId="0" borderId="142" applyNumberFormat="0" applyAlignment="0" applyProtection="0">
      <alignment horizontal="left" vertical="center"/>
    </xf>
    <xf numFmtId="254" fontId="18" fillId="0" borderId="142" applyNumberFormat="0" applyAlignment="0" applyProtection="0">
      <alignment horizontal="left" vertical="center"/>
    </xf>
    <xf numFmtId="254" fontId="18" fillId="0" borderId="142" applyNumberFormat="0" applyAlignment="0" applyProtection="0">
      <alignment horizontal="left" vertical="center"/>
    </xf>
    <xf numFmtId="0" fontId="18" fillId="0" borderId="142" applyNumberFormat="0" applyAlignment="0" applyProtection="0">
      <alignment horizontal="left" vertical="center"/>
    </xf>
    <xf numFmtId="0" fontId="18" fillId="0" borderId="142" applyNumberFormat="0" applyAlignment="0" applyProtection="0">
      <alignment horizontal="left" vertical="center"/>
    </xf>
    <xf numFmtId="0" fontId="18" fillId="0" borderId="142" applyNumberFormat="0" applyAlignment="0" applyProtection="0">
      <alignment horizontal="left" vertical="center"/>
    </xf>
    <xf numFmtId="0" fontId="18" fillId="0" borderId="142" applyNumberFormat="0" applyAlignment="0" applyProtection="0">
      <alignment horizontal="left" vertical="center"/>
    </xf>
    <xf numFmtId="0" fontId="18" fillId="0" borderId="142" applyNumberFormat="0" applyAlignment="0" applyProtection="0">
      <alignment horizontal="left" vertical="center"/>
    </xf>
    <xf numFmtId="0" fontId="18" fillId="0" borderId="142" applyNumberFormat="0" applyAlignment="0" applyProtection="0">
      <alignment horizontal="left" vertical="center"/>
    </xf>
    <xf numFmtId="0" fontId="18" fillId="0" borderId="116">
      <alignment horizontal="left" vertical="center"/>
    </xf>
    <xf numFmtId="0" fontId="18" fillId="0" borderId="116">
      <alignment horizontal="left" vertical="center"/>
    </xf>
    <xf numFmtId="0" fontId="18" fillId="0" borderId="116">
      <alignment horizontal="left" vertical="center"/>
    </xf>
    <xf numFmtId="0" fontId="18" fillId="0" borderId="116">
      <alignment horizontal="left" vertical="center"/>
    </xf>
    <xf numFmtId="0" fontId="18" fillId="0" borderId="116">
      <alignment horizontal="left" vertical="center"/>
    </xf>
    <xf numFmtId="0" fontId="18" fillId="0" borderId="116">
      <alignment horizontal="left" vertical="center"/>
    </xf>
    <xf numFmtId="0" fontId="18" fillId="0" borderId="116">
      <alignment horizontal="left" vertical="center"/>
    </xf>
    <xf numFmtId="0" fontId="18" fillId="0" borderId="116">
      <alignment horizontal="left" vertical="center"/>
    </xf>
    <xf numFmtId="177" fontId="18" fillId="0" borderId="116">
      <alignment horizontal="left" vertical="center"/>
    </xf>
    <xf numFmtId="0" fontId="18" fillId="0" borderId="116">
      <alignment horizontal="left" vertical="center"/>
    </xf>
    <xf numFmtId="254" fontId="18" fillId="0" borderId="116">
      <alignment horizontal="left" vertical="center"/>
    </xf>
    <xf numFmtId="254" fontId="18" fillId="0" borderId="116">
      <alignment horizontal="left" vertical="center"/>
    </xf>
    <xf numFmtId="254" fontId="18" fillId="0" borderId="116">
      <alignment horizontal="left" vertical="center"/>
    </xf>
    <xf numFmtId="0" fontId="18" fillId="0" borderId="116">
      <alignment horizontal="left" vertical="center"/>
    </xf>
    <xf numFmtId="254" fontId="18" fillId="0" borderId="116">
      <alignment horizontal="left" vertical="center"/>
    </xf>
    <xf numFmtId="0" fontId="18" fillId="0" borderId="116">
      <alignment horizontal="left" vertical="center"/>
    </xf>
    <xf numFmtId="254" fontId="18" fillId="0" borderId="116">
      <alignment horizontal="left" vertical="center"/>
    </xf>
    <xf numFmtId="254" fontId="18" fillId="0" borderId="116">
      <alignment horizontal="left" vertical="center"/>
    </xf>
    <xf numFmtId="254" fontId="18" fillId="0" borderId="116">
      <alignment horizontal="left" vertical="center"/>
    </xf>
    <xf numFmtId="0" fontId="18" fillId="0" borderId="116">
      <alignment horizontal="left" vertical="center"/>
    </xf>
    <xf numFmtId="0" fontId="18" fillId="0" borderId="116">
      <alignment horizontal="left" vertical="center"/>
    </xf>
    <xf numFmtId="0" fontId="18" fillId="0" borderId="116">
      <alignment horizontal="left" vertical="center"/>
    </xf>
    <xf numFmtId="0" fontId="18" fillId="0" borderId="116">
      <alignment horizontal="left" vertical="center"/>
    </xf>
    <xf numFmtId="254"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177" fontId="177" fillId="0" borderId="170" applyNumberFormat="0" applyFill="0" applyAlignment="0" applyProtection="0"/>
    <xf numFmtId="0" fontId="177" fillId="0" borderId="170" applyNumberFormat="0" applyFill="0" applyAlignment="0" applyProtection="0"/>
    <xf numFmtId="254" fontId="177" fillId="0" borderId="170" applyNumberFormat="0" applyFill="0" applyAlignment="0" applyProtection="0"/>
    <xf numFmtId="0" fontId="177" fillId="0" borderId="170" applyNumberFormat="0" applyFill="0" applyAlignment="0" applyProtection="0"/>
    <xf numFmtId="254" fontId="177" fillId="0" borderId="170" applyNumberFormat="0" applyFill="0" applyAlignment="0" applyProtection="0"/>
    <xf numFmtId="0" fontId="177" fillId="0" borderId="170" applyNumberFormat="0" applyFill="0" applyAlignment="0" applyProtection="0"/>
    <xf numFmtId="254"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20" fillId="0" borderId="143" applyNumberFormat="0" applyFill="0" applyAlignment="0" applyProtection="0"/>
    <xf numFmtId="0" fontId="177" fillId="0" borderId="170" applyNumberFormat="0" applyFill="0" applyAlignment="0" applyProtection="0"/>
    <xf numFmtId="0" fontId="120" fillId="0" borderId="143" applyNumberFormat="0" applyFill="0" applyAlignment="0" applyProtection="0"/>
    <xf numFmtId="254" fontId="120" fillId="0" borderId="143" applyNumberFormat="0" applyFill="0" applyAlignment="0" applyProtection="0"/>
    <xf numFmtId="254" fontId="120" fillId="0" borderId="143" applyNumberFormat="0" applyFill="0" applyAlignment="0" applyProtection="0"/>
    <xf numFmtId="254" fontId="120" fillId="0" borderId="143" applyNumberFormat="0" applyFill="0" applyAlignment="0" applyProtection="0"/>
    <xf numFmtId="254" fontId="120" fillId="0" borderId="143" applyNumberFormat="0" applyFill="0" applyAlignment="0" applyProtection="0"/>
    <xf numFmtId="0" fontId="120" fillId="0" borderId="143" applyNumberFormat="0" applyFill="0" applyAlignment="0" applyProtection="0"/>
    <xf numFmtId="254" fontId="120" fillId="0" borderId="143" applyNumberFormat="0" applyFill="0" applyAlignment="0" applyProtection="0"/>
    <xf numFmtId="254" fontId="120" fillId="0" borderId="143" applyNumberFormat="0" applyFill="0" applyAlignment="0" applyProtection="0"/>
    <xf numFmtId="0" fontId="120" fillId="0" borderId="143" applyNumberFormat="0" applyFill="0" applyAlignment="0" applyProtection="0"/>
    <xf numFmtId="0" fontId="120" fillId="0" borderId="143" applyNumberFormat="0" applyFill="0" applyAlignment="0" applyProtection="0"/>
    <xf numFmtId="0" fontId="120" fillId="0" borderId="143" applyNumberFormat="0" applyFill="0" applyAlignment="0" applyProtection="0"/>
    <xf numFmtId="0" fontId="120" fillId="0" borderId="143" applyNumberFormat="0" applyFill="0" applyAlignment="0" applyProtection="0"/>
    <xf numFmtId="177" fontId="177" fillId="0" borderId="170" applyNumberFormat="0" applyFill="0" applyAlignment="0" applyProtection="0"/>
    <xf numFmtId="0" fontId="120" fillId="0" borderId="143" applyNumberFormat="0" applyFill="0" applyAlignment="0" applyProtection="0"/>
    <xf numFmtId="254" fontId="120" fillId="0" borderId="143" applyNumberFormat="0" applyFill="0" applyAlignment="0" applyProtection="0"/>
    <xf numFmtId="0" fontId="120" fillId="0" borderId="143" applyNumberFormat="0" applyFill="0" applyAlignment="0" applyProtection="0"/>
    <xf numFmtId="254" fontId="120" fillId="0" borderId="143" applyNumberFormat="0" applyFill="0" applyAlignment="0" applyProtection="0"/>
    <xf numFmtId="177" fontId="177" fillId="0" borderId="170" applyNumberFormat="0" applyFill="0" applyAlignment="0" applyProtection="0"/>
    <xf numFmtId="0" fontId="177" fillId="0" borderId="170" applyNumberFormat="0" applyFill="0" applyAlignment="0" applyProtection="0"/>
    <xf numFmtId="0" fontId="120" fillId="0" borderId="143" applyNumberFormat="0" applyFill="0" applyAlignment="0" applyProtection="0"/>
    <xf numFmtId="177" fontId="177" fillId="0" borderId="170" applyNumberFormat="0" applyFill="0" applyAlignment="0" applyProtection="0"/>
    <xf numFmtId="254" fontId="120" fillId="0" borderId="143" applyNumberFormat="0" applyFill="0" applyAlignment="0" applyProtection="0"/>
    <xf numFmtId="0" fontId="120" fillId="0" borderId="143"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177"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254" fontId="177" fillId="0" borderId="170" applyNumberFormat="0" applyFill="0" applyAlignment="0" applyProtection="0"/>
    <xf numFmtId="254" fontId="177" fillId="0" borderId="170" applyNumberFormat="0" applyFill="0" applyAlignment="0" applyProtection="0"/>
    <xf numFmtId="254" fontId="120" fillId="0" borderId="143" applyNumberFormat="0" applyFill="0" applyAlignment="0" applyProtection="0"/>
    <xf numFmtId="254" fontId="120" fillId="0" borderId="143" applyNumberFormat="0" applyFill="0" applyAlignment="0" applyProtection="0"/>
    <xf numFmtId="0" fontId="120" fillId="0" borderId="143" applyNumberFormat="0" applyFill="0" applyAlignment="0" applyProtection="0"/>
    <xf numFmtId="0" fontId="120" fillId="0" borderId="143" applyNumberFormat="0" applyFill="0" applyAlignment="0" applyProtection="0"/>
    <xf numFmtId="254" fontId="177" fillId="0" borderId="170" applyNumberFormat="0" applyFill="0" applyAlignment="0" applyProtection="0"/>
    <xf numFmtId="254" fontId="177" fillId="0" borderId="170" applyNumberFormat="0" applyFill="0" applyAlignment="0" applyProtection="0"/>
    <xf numFmtId="177" fontId="177" fillId="0" borderId="170" applyNumberFormat="0" applyFill="0" applyAlignment="0" applyProtection="0"/>
    <xf numFmtId="177" fontId="177" fillId="0" borderId="170" applyNumberFormat="0" applyFill="0" applyAlignment="0" applyProtection="0"/>
    <xf numFmtId="0" fontId="120" fillId="0" borderId="143" applyNumberFormat="0" applyFill="0" applyAlignment="0" applyProtection="0"/>
    <xf numFmtId="254" fontId="177" fillId="0" borderId="170" applyNumberFormat="0" applyFill="0" applyAlignment="0" applyProtection="0"/>
    <xf numFmtId="0" fontId="177" fillId="0" borderId="170" applyNumberFormat="0" applyFill="0" applyAlignment="0" applyProtection="0"/>
    <xf numFmtId="177" fontId="177" fillId="0" borderId="170" applyNumberFormat="0" applyFill="0" applyAlignment="0" applyProtection="0"/>
    <xf numFmtId="0" fontId="177" fillId="0" borderId="170" applyNumberFormat="0" applyFill="0" applyAlignment="0" applyProtection="0"/>
    <xf numFmtId="254"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254"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177" fontId="177" fillId="0" borderId="170" applyNumberFormat="0" applyFill="0" applyAlignment="0" applyProtection="0"/>
    <xf numFmtId="0" fontId="177" fillId="0" borderId="170" applyNumberFormat="0" applyFill="0" applyAlignment="0" applyProtection="0"/>
    <xf numFmtId="254" fontId="177" fillId="0" borderId="170" applyNumberFormat="0" applyFill="0" applyAlignment="0" applyProtection="0"/>
    <xf numFmtId="0" fontId="177" fillId="0" borderId="170" applyNumberFormat="0" applyFill="0" applyAlignment="0" applyProtection="0"/>
    <xf numFmtId="254" fontId="177" fillId="0" borderId="170" applyNumberFormat="0" applyFill="0" applyAlignment="0" applyProtection="0"/>
    <xf numFmtId="0" fontId="177" fillId="0" borderId="170" applyNumberFormat="0" applyFill="0" applyAlignment="0" applyProtection="0"/>
    <xf numFmtId="254"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254"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177" fontId="177" fillId="0" borderId="170" applyNumberFormat="0" applyFill="0" applyAlignment="0" applyProtection="0"/>
    <xf numFmtId="0" fontId="177" fillId="0" borderId="170" applyNumberFormat="0" applyFill="0" applyAlignment="0" applyProtection="0"/>
    <xf numFmtId="254" fontId="177" fillId="0" borderId="170" applyNumberFormat="0" applyFill="0" applyAlignment="0" applyProtection="0"/>
    <xf numFmtId="0" fontId="177" fillId="0" borderId="170" applyNumberFormat="0" applyFill="0" applyAlignment="0" applyProtection="0"/>
    <xf numFmtId="254" fontId="177" fillId="0" borderId="170" applyNumberFormat="0" applyFill="0" applyAlignment="0" applyProtection="0"/>
    <xf numFmtId="0" fontId="177" fillId="0" borderId="170" applyNumberFormat="0" applyFill="0" applyAlignment="0" applyProtection="0"/>
    <xf numFmtId="254"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254"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177" fontId="177" fillId="0" borderId="170" applyNumberFormat="0" applyFill="0" applyAlignment="0" applyProtection="0"/>
    <xf numFmtId="0" fontId="177" fillId="0" borderId="170" applyNumberFormat="0" applyFill="0" applyAlignment="0" applyProtection="0"/>
    <xf numFmtId="254" fontId="177" fillId="0" borderId="170" applyNumberFormat="0" applyFill="0" applyAlignment="0" applyProtection="0"/>
    <xf numFmtId="0" fontId="177" fillId="0" borderId="170" applyNumberFormat="0" applyFill="0" applyAlignment="0" applyProtection="0"/>
    <xf numFmtId="254" fontId="177" fillId="0" borderId="170" applyNumberFormat="0" applyFill="0" applyAlignment="0" applyProtection="0"/>
    <xf numFmtId="0" fontId="177" fillId="0" borderId="170" applyNumberFormat="0" applyFill="0" applyAlignment="0" applyProtection="0"/>
    <xf numFmtId="254"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254"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177" fontId="177" fillId="0" borderId="170" applyNumberFormat="0" applyFill="0" applyAlignment="0" applyProtection="0"/>
    <xf numFmtId="0" fontId="177" fillId="0" borderId="170" applyNumberFormat="0" applyFill="0" applyAlignment="0" applyProtection="0"/>
    <xf numFmtId="254" fontId="177" fillId="0" borderId="170" applyNumberFormat="0" applyFill="0" applyAlignment="0" applyProtection="0"/>
    <xf numFmtId="0" fontId="177" fillId="0" borderId="170" applyNumberFormat="0" applyFill="0" applyAlignment="0" applyProtection="0"/>
    <xf numFmtId="254" fontId="177" fillId="0" borderId="170" applyNumberFormat="0" applyFill="0" applyAlignment="0" applyProtection="0"/>
    <xf numFmtId="0" fontId="177" fillId="0" borderId="170" applyNumberFormat="0" applyFill="0" applyAlignment="0" applyProtection="0"/>
    <xf numFmtId="254"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254"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177" fontId="177" fillId="0" borderId="170" applyNumberFormat="0" applyFill="0" applyAlignment="0" applyProtection="0"/>
    <xf numFmtId="0" fontId="177" fillId="0" borderId="170" applyNumberFormat="0" applyFill="0" applyAlignment="0" applyProtection="0"/>
    <xf numFmtId="254" fontId="177" fillId="0" borderId="170" applyNumberFormat="0" applyFill="0" applyAlignment="0" applyProtection="0"/>
    <xf numFmtId="0" fontId="177" fillId="0" borderId="170" applyNumberFormat="0" applyFill="0" applyAlignment="0" applyProtection="0"/>
    <xf numFmtId="254" fontId="177" fillId="0" borderId="170" applyNumberFormat="0" applyFill="0" applyAlignment="0" applyProtection="0"/>
    <xf numFmtId="0" fontId="177" fillId="0" borderId="170" applyNumberFormat="0" applyFill="0" applyAlignment="0" applyProtection="0"/>
    <xf numFmtId="254"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254"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177" fontId="177" fillId="0" borderId="170" applyNumberFormat="0" applyFill="0" applyAlignment="0" applyProtection="0"/>
    <xf numFmtId="0" fontId="177" fillId="0" borderId="170" applyNumberFormat="0" applyFill="0" applyAlignment="0" applyProtection="0"/>
    <xf numFmtId="254" fontId="177" fillId="0" borderId="170" applyNumberFormat="0" applyFill="0" applyAlignment="0" applyProtection="0"/>
    <xf numFmtId="0" fontId="177" fillId="0" borderId="170" applyNumberFormat="0" applyFill="0" applyAlignment="0" applyProtection="0"/>
    <xf numFmtId="254" fontId="177" fillId="0" borderId="170" applyNumberFormat="0" applyFill="0" applyAlignment="0" applyProtection="0"/>
    <xf numFmtId="0" fontId="177" fillId="0" borderId="170" applyNumberFormat="0" applyFill="0" applyAlignment="0" applyProtection="0"/>
    <xf numFmtId="254"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254"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177" fontId="177" fillId="0" borderId="170" applyNumberFormat="0" applyFill="0" applyAlignment="0" applyProtection="0"/>
    <xf numFmtId="0" fontId="177" fillId="0" borderId="170" applyNumberFormat="0" applyFill="0" applyAlignment="0" applyProtection="0"/>
    <xf numFmtId="254" fontId="177" fillId="0" borderId="170" applyNumberFormat="0" applyFill="0" applyAlignment="0" applyProtection="0"/>
    <xf numFmtId="0" fontId="177" fillId="0" borderId="170" applyNumberFormat="0" applyFill="0" applyAlignment="0" applyProtection="0"/>
    <xf numFmtId="254" fontId="177" fillId="0" borderId="170" applyNumberFormat="0" applyFill="0" applyAlignment="0" applyProtection="0"/>
    <xf numFmtId="0" fontId="177" fillId="0" borderId="170" applyNumberFormat="0" applyFill="0" applyAlignment="0" applyProtection="0"/>
    <xf numFmtId="254"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0" fontId="177" fillId="0" borderId="170" applyNumberFormat="0" applyFill="0" applyAlignment="0" applyProtection="0"/>
    <xf numFmtId="254"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177" fontId="178" fillId="0" borderId="144" applyNumberFormat="0" applyFill="0" applyAlignment="0" applyProtection="0"/>
    <xf numFmtId="0" fontId="178" fillId="0" borderId="144" applyNumberFormat="0" applyFill="0" applyAlignment="0" applyProtection="0"/>
    <xf numFmtId="254" fontId="178" fillId="0" borderId="144" applyNumberFormat="0" applyFill="0" applyAlignment="0" applyProtection="0"/>
    <xf numFmtId="0" fontId="178" fillId="0" borderId="144" applyNumberFormat="0" applyFill="0" applyAlignment="0" applyProtection="0"/>
    <xf numFmtId="254" fontId="178" fillId="0" borderId="144" applyNumberFormat="0" applyFill="0" applyAlignment="0" applyProtection="0"/>
    <xf numFmtId="0" fontId="178" fillId="0" borderId="144" applyNumberFormat="0" applyFill="0" applyAlignment="0" applyProtection="0"/>
    <xf numFmtId="254"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21" fillId="0" borderId="144" applyNumberFormat="0" applyFill="0" applyAlignment="0" applyProtection="0"/>
    <xf numFmtId="0" fontId="178" fillId="0" borderId="144" applyNumberFormat="0" applyFill="0" applyAlignment="0" applyProtection="0"/>
    <xf numFmtId="0" fontId="121" fillId="0" borderId="144" applyNumberFormat="0" applyFill="0" applyAlignment="0" applyProtection="0"/>
    <xf numFmtId="254" fontId="121" fillId="0" borderId="144" applyNumberFormat="0" applyFill="0" applyAlignment="0" applyProtection="0"/>
    <xf numFmtId="254" fontId="121" fillId="0" borderId="144" applyNumberFormat="0" applyFill="0" applyAlignment="0" applyProtection="0"/>
    <xf numFmtId="254" fontId="121" fillId="0" borderId="144" applyNumberFormat="0" applyFill="0" applyAlignment="0" applyProtection="0"/>
    <xf numFmtId="254" fontId="121" fillId="0" borderId="144" applyNumberFormat="0" applyFill="0" applyAlignment="0" applyProtection="0"/>
    <xf numFmtId="0" fontId="121" fillId="0" borderId="144" applyNumberFormat="0" applyFill="0" applyAlignment="0" applyProtection="0"/>
    <xf numFmtId="254" fontId="121" fillId="0" borderId="144" applyNumberFormat="0" applyFill="0" applyAlignment="0" applyProtection="0"/>
    <xf numFmtId="254" fontId="121" fillId="0" borderId="144" applyNumberFormat="0" applyFill="0" applyAlignment="0" applyProtection="0"/>
    <xf numFmtId="0" fontId="121" fillId="0" borderId="144" applyNumberFormat="0" applyFill="0" applyAlignment="0" applyProtection="0"/>
    <xf numFmtId="0" fontId="121" fillId="0" borderId="144" applyNumberFormat="0" applyFill="0" applyAlignment="0" applyProtection="0"/>
    <xf numFmtId="0" fontId="121" fillId="0" borderId="144" applyNumberFormat="0" applyFill="0" applyAlignment="0" applyProtection="0"/>
    <xf numFmtId="0" fontId="121" fillId="0" borderId="144" applyNumberFormat="0" applyFill="0" applyAlignment="0" applyProtection="0"/>
    <xf numFmtId="177" fontId="178" fillId="0" borderId="144" applyNumberFormat="0" applyFill="0" applyAlignment="0" applyProtection="0"/>
    <xf numFmtId="0" fontId="121" fillId="0" borderId="144" applyNumberFormat="0" applyFill="0" applyAlignment="0" applyProtection="0"/>
    <xf numFmtId="254" fontId="121" fillId="0" borderId="144" applyNumberFormat="0" applyFill="0" applyAlignment="0" applyProtection="0"/>
    <xf numFmtId="0" fontId="121" fillId="0" borderId="144" applyNumberFormat="0" applyFill="0" applyAlignment="0" applyProtection="0"/>
    <xf numFmtId="254" fontId="121" fillId="0" borderId="144" applyNumberFormat="0" applyFill="0" applyAlignment="0" applyProtection="0"/>
    <xf numFmtId="177" fontId="178" fillId="0" borderId="144" applyNumberFormat="0" applyFill="0" applyAlignment="0" applyProtection="0"/>
    <xf numFmtId="0" fontId="178" fillId="0" borderId="144" applyNumberFormat="0" applyFill="0" applyAlignment="0" applyProtection="0"/>
    <xf numFmtId="0" fontId="121" fillId="0" borderId="144" applyNumberFormat="0" applyFill="0" applyAlignment="0" applyProtection="0"/>
    <xf numFmtId="177" fontId="178" fillId="0" borderId="144" applyNumberFormat="0" applyFill="0" applyAlignment="0" applyProtection="0"/>
    <xf numFmtId="254" fontId="121" fillId="0" borderId="144" applyNumberFormat="0" applyFill="0" applyAlignment="0" applyProtection="0"/>
    <xf numFmtId="0" fontId="121"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177"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254" fontId="178" fillId="0" borderId="144" applyNumberFormat="0" applyFill="0" applyAlignment="0" applyProtection="0"/>
    <xf numFmtId="254" fontId="178" fillId="0" borderId="144" applyNumberFormat="0" applyFill="0" applyAlignment="0" applyProtection="0"/>
    <xf numFmtId="254" fontId="121" fillId="0" borderId="144" applyNumberFormat="0" applyFill="0" applyAlignment="0" applyProtection="0"/>
    <xf numFmtId="254" fontId="121" fillId="0" borderId="144" applyNumberFormat="0" applyFill="0" applyAlignment="0" applyProtection="0"/>
    <xf numFmtId="0" fontId="121" fillId="0" borderId="144" applyNumberFormat="0" applyFill="0" applyAlignment="0" applyProtection="0"/>
    <xf numFmtId="0" fontId="121" fillId="0" borderId="144" applyNumberFormat="0" applyFill="0" applyAlignment="0" applyProtection="0"/>
    <xf numFmtId="254" fontId="178" fillId="0" borderId="144" applyNumberFormat="0" applyFill="0" applyAlignment="0" applyProtection="0"/>
    <xf numFmtId="254" fontId="178" fillId="0" borderId="144" applyNumberFormat="0" applyFill="0" applyAlignment="0" applyProtection="0"/>
    <xf numFmtId="177" fontId="178" fillId="0" borderId="144" applyNumberFormat="0" applyFill="0" applyAlignment="0" applyProtection="0"/>
    <xf numFmtId="177" fontId="178" fillId="0" borderId="144" applyNumberFormat="0" applyFill="0" applyAlignment="0" applyProtection="0"/>
    <xf numFmtId="0" fontId="121" fillId="0" borderId="144" applyNumberFormat="0" applyFill="0" applyAlignment="0" applyProtection="0"/>
    <xf numFmtId="254" fontId="178" fillId="0" borderId="144" applyNumberFormat="0" applyFill="0" applyAlignment="0" applyProtection="0"/>
    <xf numFmtId="0" fontId="178" fillId="0" borderId="144" applyNumberFormat="0" applyFill="0" applyAlignment="0" applyProtection="0"/>
    <xf numFmtId="177" fontId="178" fillId="0" borderId="144" applyNumberFormat="0" applyFill="0" applyAlignment="0" applyProtection="0"/>
    <xf numFmtId="0" fontId="178" fillId="0" borderId="144" applyNumberFormat="0" applyFill="0" applyAlignment="0" applyProtection="0"/>
    <xf numFmtId="254"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254"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177" fontId="178" fillId="0" borderId="144" applyNumberFormat="0" applyFill="0" applyAlignment="0" applyProtection="0"/>
    <xf numFmtId="0" fontId="178" fillId="0" borderId="144" applyNumberFormat="0" applyFill="0" applyAlignment="0" applyProtection="0"/>
    <xf numFmtId="254" fontId="178" fillId="0" borderId="144" applyNumberFormat="0" applyFill="0" applyAlignment="0" applyProtection="0"/>
    <xf numFmtId="0" fontId="178" fillId="0" borderId="144" applyNumberFormat="0" applyFill="0" applyAlignment="0" applyProtection="0"/>
    <xf numFmtId="254" fontId="178" fillId="0" borderId="144" applyNumberFormat="0" applyFill="0" applyAlignment="0" applyProtection="0"/>
    <xf numFmtId="0" fontId="178" fillId="0" borderId="144" applyNumberFormat="0" applyFill="0" applyAlignment="0" applyProtection="0"/>
    <xf numFmtId="254"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254"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177" fontId="178" fillId="0" borderId="144" applyNumberFormat="0" applyFill="0" applyAlignment="0" applyProtection="0"/>
    <xf numFmtId="0" fontId="178" fillId="0" borderId="144" applyNumberFormat="0" applyFill="0" applyAlignment="0" applyProtection="0"/>
    <xf numFmtId="254" fontId="178" fillId="0" borderId="144" applyNumberFormat="0" applyFill="0" applyAlignment="0" applyProtection="0"/>
    <xf numFmtId="0" fontId="178" fillId="0" borderId="144" applyNumberFormat="0" applyFill="0" applyAlignment="0" applyProtection="0"/>
    <xf numFmtId="254" fontId="178" fillId="0" borderId="144" applyNumberFormat="0" applyFill="0" applyAlignment="0" applyProtection="0"/>
    <xf numFmtId="0" fontId="178" fillId="0" borderId="144" applyNumberFormat="0" applyFill="0" applyAlignment="0" applyProtection="0"/>
    <xf numFmtId="254"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254"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177" fontId="178" fillId="0" borderId="144" applyNumberFormat="0" applyFill="0" applyAlignment="0" applyProtection="0"/>
    <xf numFmtId="0" fontId="178" fillId="0" borderId="144" applyNumberFormat="0" applyFill="0" applyAlignment="0" applyProtection="0"/>
    <xf numFmtId="254" fontId="178" fillId="0" borderId="144" applyNumberFormat="0" applyFill="0" applyAlignment="0" applyProtection="0"/>
    <xf numFmtId="0" fontId="178" fillId="0" borderId="144" applyNumberFormat="0" applyFill="0" applyAlignment="0" applyProtection="0"/>
    <xf numFmtId="254" fontId="178" fillId="0" borderId="144" applyNumberFormat="0" applyFill="0" applyAlignment="0" applyProtection="0"/>
    <xf numFmtId="0" fontId="178" fillId="0" borderId="144" applyNumberFormat="0" applyFill="0" applyAlignment="0" applyProtection="0"/>
    <xf numFmtId="254"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254"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177" fontId="178" fillId="0" borderId="144" applyNumberFormat="0" applyFill="0" applyAlignment="0" applyProtection="0"/>
    <xf numFmtId="0" fontId="178" fillId="0" borderId="144" applyNumberFormat="0" applyFill="0" applyAlignment="0" applyProtection="0"/>
    <xf numFmtId="254" fontId="178" fillId="0" borderId="144" applyNumberFormat="0" applyFill="0" applyAlignment="0" applyProtection="0"/>
    <xf numFmtId="0" fontId="178" fillId="0" borderId="144" applyNumberFormat="0" applyFill="0" applyAlignment="0" applyProtection="0"/>
    <xf numFmtId="254" fontId="178" fillId="0" borderId="144" applyNumberFormat="0" applyFill="0" applyAlignment="0" applyProtection="0"/>
    <xf numFmtId="0" fontId="178" fillId="0" borderId="144" applyNumberFormat="0" applyFill="0" applyAlignment="0" applyProtection="0"/>
    <xf numFmtId="254"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254"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177" fontId="178" fillId="0" borderId="144" applyNumberFormat="0" applyFill="0" applyAlignment="0" applyProtection="0"/>
    <xf numFmtId="0" fontId="178" fillId="0" borderId="144" applyNumberFormat="0" applyFill="0" applyAlignment="0" applyProtection="0"/>
    <xf numFmtId="254" fontId="178" fillId="0" borderId="144" applyNumberFormat="0" applyFill="0" applyAlignment="0" applyProtection="0"/>
    <xf numFmtId="0" fontId="178" fillId="0" borderId="144" applyNumberFormat="0" applyFill="0" applyAlignment="0" applyProtection="0"/>
    <xf numFmtId="254" fontId="178" fillId="0" borderId="144" applyNumberFormat="0" applyFill="0" applyAlignment="0" applyProtection="0"/>
    <xf numFmtId="0" fontId="178" fillId="0" borderId="144" applyNumberFormat="0" applyFill="0" applyAlignment="0" applyProtection="0"/>
    <xf numFmtId="254"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254"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177" fontId="178" fillId="0" borderId="144" applyNumberFormat="0" applyFill="0" applyAlignment="0" applyProtection="0"/>
    <xf numFmtId="0" fontId="178" fillId="0" borderId="144" applyNumberFormat="0" applyFill="0" applyAlignment="0" applyProtection="0"/>
    <xf numFmtId="254" fontId="178" fillId="0" borderId="144" applyNumberFormat="0" applyFill="0" applyAlignment="0" applyProtection="0"/>
    <xf numFmtId="0" fontId="178" fillId="0" borderId="144" applyNumberFormat="0" applyFill="0" applyAlignment="0" applyProtection="0"/>
    <xf numFmtId="254" fontId="178" fillId="0" borderId="144" applyNumberFormat="0" applyFill="0" applyAlignment="0" applyProtection="0"/>
    <xf numFmtId="0" fontId="178" fillId="0" borderId="144" applyNumberFormat="0" applyFill="0" applyAlignment="0" applyProtection="0"/>
    <xf numFmtId="254"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254"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177" fontId="178" fillId="0" borderId="144" applyNumberFormat="0" applyFill="0" applyAlignment="0" applyProtection="0"/>
    <xf numFmtId="0" fontId="178" fillId="0" borderId="144" applyNumberFormat="0" applyFill="0" applyAlignment="0" applyProtection="0"/>
    <xf numFmtId="254" fontId="178" fillId="0" borderId="144" applyNumberFormat="0" applyFill="0" applyAlignment="0" applyProtection="0"/>
    <xf numFmtId="0" fontId="178" fillId="0" borderId="144" applyNumberFormat="0" applyFill="0" applyAlignment="0" applyProtection="0"/>
    <xf numFmtId="254" fontId="178" fillId="0" borderId="144" applyNumberFormat="0" applyFill="0" applyAlignment="0" applyProtection="0"/>
    <xf numFmtId="0" fontId="178" fillId="0" borderId="144" applyNumberFormat="0" applyFill="0" applyAlignment="0" applyProtection="0"/>
    <xf numFmtId="254"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0" fontId="178" fillId="0" borderId="144" applyNumberFormat="0" applyFill="0" applyAlignment="0" applyProtection="0"/>
    <xf numFmtId="254"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177" fontId="179" fillId="0" borderId="171" applyNumberFormat="0" applyFill="0" applyAlignment="0" applyProtection="0"/>
    <xf numFmtId="0" fontId="179" fillId="0" borderId="171" applyNumberFormat="0" applyFill="0" applyAlignment="0" applyProtection="0"/>
    <xf numFmtId="254" fontId="179" fillId="0" borderId="171" applyNumberFormat="0" applyFill="0" applyAlignment="0" applyProtection="0"/>
    <xf numFmtId="0" fontId="179" fillId="0" borderId="171" applyNumberFormat="0" applyFill="0" applyAlignment="0" applyProtection="0"/>
    <xf numFmtId="254" fontId="179" fillId="0" borderId="171" applyNumberFormat="0" applyFill="0" applyAlignment="0" applyProtection="0"/>
    <xf numFmtId="0" fontId="179" fillId="0" borderId="171" applyNumberFormat="0" applyFill="0" applyAlignment="0" applyProtection="0"/>
    <xf numFmtId="254"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22" fillId="0" borderId="145" applyNumberFormat="0" applyFill="0" applyAlignment="0" applyProtection="0"/>
    <xf numFmtId="0" fontId="179" fillId="0" borderId="171" applyNumberFormat="0" applyFill="0" applyAlignment="0" applyProtection="0"/>
    <xf numFmtId="0" fontId="122" fillId="0" borderId="145" applyNumberFormat="0" applyFill="0" applyAlignment="0" applyProtection="0"/>
    <xf numFmtId="254" fontId="122" fillId="0" borderId="145" applyNumberFormat="0" applyFill="0" applyAlignment="0" applyProtection="0"/>
    <xf numFmtId="254" fontId="122" fillId="0" borderId="145" applyNumberFormat="0" applyFill="0" applyAlignment="0" applyProtection="0"/>
    <xf numFmtId="254" fontId="122" fillId="0" borderId="145" applyNumberFormat="0" applyFill="0" applyAlignment="0" applyProtection="0"/>
    <xf numFmtId="254" fontId="122" fillId="0" borderId="145" applyNumberFormat="0" applyFill="0" applyAlignment="0" applyProtection="0"/>
    <xf numFmtId="0" fontId="122" fillId="0" borderId="145" applyNumberFormat="0" applyFill="0" applyAlignment="0" applyProtection="0"/>
    <xf numFmtId="254" fontId="122" fillId="0" borderId="145" applyNumberFormat="0" applyFill="0" applyAlignment="0" applyProtection="0"/>
    <xf numFmtId="254" fontId="122" fillId="0" borderId="145" applyNumberFormat="0" applyFill="0" applyAlignment="0" applyProtection="0"/>
    <xf numFmtId="0" fontId="122" fillId="0" borderId="145" applyNumberFormat="0" applyFill="0" applyAlignment="0" applyProtection="0"/>
    <xf numFmtId="0" fontId="122" fillId="0" borderId="145" applyNumberFormat="0" applyFill="0" applyAlignment="0" applyProtection="0"/>
    <xf numFmtId="0" fontId="122" fillId="0" borderId="145" applyNumberFormat="0" applyFill="0" applyAlignment="0" applyProtection="0"/>
    <xf numFmtId="0" fontId="122" fillId="0" borderId="145" applyNumberFormat="0" applyFill="0" applyAlignment="0" applyProtection="0"/>
    <xf numFmtId="177" fontId="179" fillId="0" borderId="171" applyNumberFormat="0" applyFill="0" applyAlignment="0" applyProtection="0"/>
    <xf numFmtId="0" fontId="122" fillId="0" borderId="145" applyNumberFormat="0" applyFill="0" applyAlignment="0" applyProtection="0"/>
    <xf numFmtId="254" fontId="122" fillId="0" borderId="145" applyNumberFormat="0" applyFill="0" applyAlignment="0" applyProtection="0"/>
    <xf numFmtId="0" fontId="122" fillId="0" borderId="145" applyNumberFormat="0" applyFill="0" applyAlignment="0" applyProtection="0"/>
    <xf numFmtId="254" fontId="122" fillId="0" borderId="145" applyNumberFormat="0" applyFill="0" applyAlignment="0" applyProtection="0"/>
    <xf numFmtId="177" fontId="179" fillId="0" borderId="171" applyNumberFormat="0" applyFill="0" applyAlignment="0" applyProtection="0"/>
    <xf numFmtId="0" fontId="179" fillId="0" borderId="171" applyNumberFormat="0" applyFill="0" applyAlignment="0" applyProtection="0"/>
    <xf numFmtId="0" fontId="122" fillId="0" borderId="145" applyNumberFormat="0" applyFill="0" applyAlignment="0" applyProtection="0"/>
    <xf numFmtId="177" fontId="179" fillId="0" borderId="171" applyNumberFormat="0" applyFill="0" applyAlignment="0" applyProtection="0"/>
    <xf numFmtId="254" fontId="122" fillId="0" borderId="145" applyNumberFormat="0" applyFill="0" applyAlignment="0" applyProtection="0"/>
    <xf numFmtId="0" fontId="122" fillId="0" borderId="145"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177"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254" fontId="179" fillId="0" borderId="171" applyNumberFormat="0" applyFill="0" applyAlignment="0" applyProtection="0"/>
    <xf numFmtId="254" fontId="179" fillId="0" borderId="171" applyNumberFormat="0" applyFill="0" applyAlignment="0" applyProtection="0"/>
    <xf numFmtId="254" fontId="122" fillId="0" borderId="145" applyNumberFormat="0" applyFill="0" applyAlignment="0" applyProtection="0"/>
    <xf numFmtId="254" fontId="122" fillId="0" borderId="145" applyNumberFormat="0" applyFill="0" applyAlignment="0" applyProtection="0"/>
    <xf numFmtId="0" fontId="122" fillId="0" borderId="145" applyNumberFormat="0" applyFill="0" applyAlignment="0" applyProtection="0"/>
    <xf numFmtId="0" fontId="122" fillId="0" borderId="145" applyNumberFormat="0" applyFill="0" applyAlignment="0" applyProtection="0"/>
    <xf numFmtId="254" fontId="179" fillId="0" borderId="171" applyNumberFormat="0" applyFill="0" applyAlignment="0" applyProtection="0"/>
    <xf numFmtId="254" fontId="179" fillId="0" borderId="171" applyNumberFormat="0" applyFill="0" applyAlignment="0" applyProtection="0"/>
    <xf numFmtId="177" fontId="179" fillId="0" borderId="171" applyNumberFormat="0" applyFill="0" applyAlignment="0" applyProtection="0"/>
    <xf numFmtId="177" fontId="179" fillId="0" borderId="171" applyNumberFormat="0" applyFill="0" applyAlignment="0" applyProtection="0"/>
    <xf numFmtId="0" fontId="122" fillId="0" borderId="145" applyNumberFormat="0" applyFill="0" applyAlignment="0" applyProtection="0"/>
    <xf numFmtId="254" fontId="179" fillId="0" borderId="171" applyNumberFormat="0" applyFill="0" applyAlignment="0" applyProtection="0"/>
    <xf numFmtId="0" fontId="179" fillId="0" borderId="171" applyNumberFormat="0" applyFill="0" applyAlignment="0" applyProtection="0"/>
    <xf numFmtId="177" fontId="179" fillId="0" borderId="171" applyNumberFormat="0" applyFill="0" applyAlignment="0" applyProtection="0"/>
    <xf numFmtId="0" fontId="179" fillId="0" borderId="171" applyNumberFormat="0" applyFill="0" applyAlignment="0" applyProtection="0"/>
    <xf numFmtId="254"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254"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177" fontId="179" fillId="0" borderId="171" applyNumberFormat="0" applyFill="0" applyAlignment="0" applyProtection="0"/>
    <xf numFmtId="0" fontId="179" fillId="0" borderId="171" applyNumberFormat="0" applyFill="0" applyAlignment="0" applyProtection="0"/>
    <xf numFmtId="254" fontId="179" fillId="0" borderId="171" applyNumberFormat="0" applyFill="0" applyAlignment="0" applyProtection="0"/>
    <xf numFmtId="0" fontId="179" fillId="0" borderId="171" applyNumberFormat="0" applyFill="0" applyAlignment="0" applyProtection="0"/>
    <xf numFmtId="254" fontId="179" fillId="0" borderId="171" applyNumberFormat="0" applyFill="0" applyAlignment="0" applyProtection="0"/>
    <xf numFmtId="0" fontId="179" fillId="0" borderId="171" applyNumberFormat="0" applyFill="0" applyAlignment="0" applyProtection="0"/>
    <xf numFmtId="254"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254"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177" fontId="179" fillId="0" borderId="171" applyNumberFormat="0" applyFill="0" applyAlignment="0" applyProtection="0"/>
    <xf numFmtId="0" fontId="179" fillId="0" borderId="171" applyNumberFormat="0" applyFill="0" applyAlignment="0" applyProtection="0"/>
    <xf numFmtId="254" fontId="179" fillId="0" borderId="171" applyNumberFormat="0" applyFill="0" applyAlignment="0" applyProtection="0"/>
    <xf numFmtId="0" fontId="179" fillId="0" borderId="171" applyNumberFormat="0" applyFill="0" applyAlignment="0" applyProtection="0"/>
    <xf numFmtId="254" fontId="179" fillId="0" borderId="171" applyNumberFormat="0" applyFill="0" applyAlignment="0" applyProtection="0"/>
    <xf numFmtId="0" fontId="179" fillId="0" borderId="171" applyNumberFormat="0" applyFill="0" applyAlignment="0" applyProtection="0"/>
    <xf numFmtId="254"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254"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177" fontId="179" fillId="0" borderId="171" applyNumberFormat="0" applyFill="0" applyAlignment="0" applyProtection="0"/>
    <xf numFmtId="0" fontId="179" fillId="0" borderId="171" applyNumberFormat="0" applyFill="0" applyAlignment="0" applyProtection="0"/>
    <xf numFmtId="254" fontId="179" fillId="0" borderId="171" applyNumberFormat="0" applyFill="0" applyAlignment="0" applyProtection="0"/>
    <xf numFmtId="0" fontId="179" fillId="0" borderId="171" applyNumberFormat="0" applyFill="0" applyAlignment="0" applyProtection="0"/>
    <xf numFmtId="254" fontId="179" fillId="0" borderId="171" applyNumberFormat="0" applyFill="0" applyAlignment="0" applyProtection="0"/>
    <xf numFmtId="0" fontId="179" fillId="0" borderId="171" applyNumberFormat="0" applyFill="0" applyAlignment="0" applyProtection="0"/>
    <xf numFmtId="254"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254"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177" fontId="179" fillId="0" borderId="171" applyNumberFormat="0" applyFill="0" applyAlignment="0" applyProtection="0"/>
    <xf numFmtId="0" fontId="179" fillId="0" borderId="171" applyNumberFormat="0" applyFill="0" applyAlignment="0" applyProtection="0"/>
    <xf numFmtId="254" fontId="179" fillId="0" borderId="171" applyNumberFormat="0" applyFill="0" applyAlignment="0" applyProtection="0"/>
    <xf numFmtId="0" fontId="179" fillId="0" borderId="171" applyNumberFormat="0" applyFill="0" applyAlignment="0" applyProtection="0"/>
    <xf numFmtId="254" fontId="179" fillId="0" borderId="171" applyNumberFormat="0" applyFill="0" applyAlignment="0" applyProtection="0"/>
    <xf numFmtId="0" fontId="179" fillId="0" borderId="171" applyNumberFormat="0" applyFill="0" applyAlignment="0" applyProtection="0"/>
    <xf numFmtId="254"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254"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177" fontId="179" fillId="0" borderId="171" applyNumberFormat="0" applyFill="0" applyAlignment="0" applyProtection="0"/>
    <xf numFmtId="0" fontId="179" fillId="0" borderId="171" applyNumberFormat="0" applyFill="0" applyAlignment="0" applyProtection="0"/>
    <xf numFmtId="254" fontId="179" fillId="0" borderId="171" applyNumberFormat="0" applyFill="0" applyAlignment="0" applyProtection="0"/>
    <xf numFmtId="0" fontId="179" fillId="0" borderId="171" applyNumberFormat="0" applyFill="0" applyAlignment="0" applyProtection="0"/>
    <xf numFmtId="254" fontId="179" fillId="0" borderId="171" applyNumberFormat="0" applyFill="0" applyAlignment="0" applyProtection="0"/>
    <xf numFmtId="0" fontId="179" fillId="0" borderId="171" applyNumberFormat="0" applyFill="0" applyAlignment="0" applyProtection="0"/>
    <xf numFmtId="254"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254"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177" fontId="179" fillId="0" borderId="171" applyNumberFormat="0" applyFill="0" applyAlignment="0" applyProtection="0"/>
    <xf numFmtId="0" fontId="179" fillId="0" borderId="171" applyNumberFormat="0" applyFill="0" applyAlignment="0" applyProtection="0"/>
    <xf numFmtId="254" fontId="179" fillId="0" borderId="171" applyNumberFormat="0" applyFill="0" applyAlignment="0" applyProtection="0"/>
    <xf numFmtId="0" fontId="179" fillId="0" borderId="171" applyNumberFormat="0" applyFill="0" applyAlignment="0" applyProtection="0"/>
    <xf numFmtId="254" fontId="179" fillId="0" borderId="171" applyNumberFormat="0" applyFill="0" applyAlignment="0" applyProtection="0"/>
    <xf numFmtId="0" fontId="179" fillId="0" borderId="171" applyNumberFormat="0" applyFill="0" applyAlignment="0" applyProtection="0"/>
    <xf numFmtId="254"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254"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177" fontId="179" fillId="0" borderId="171" applyNumberFormat="0" applyFill="0" applyAlignment="0" applyProtection="0"/>
    <xf numFmtId="0" fontId="179" fillId="0" borderId="171" applyNumberFormat="0" applyFill="0" applyAlignment="0" applyProtection="0"/>
    <xf numFmtId="254" fontId="179" fillId="0" borderId="171" applyNumberFormat="0" applyFill="0" applyAlignment="0" applyProtection="0"/>
    <xf numFmtId="0" fontId="179" fillId="0" borderId="171" applyNumberFormat="0" applyFill="0" applyAlignment="0" applyProtection="0"/>
    <xf numFmtId="254" fontId="179" fillId="0" borderId="171" applyNumberFormat="0" applyFill="0" applyAlignment="0" applyProtection="0"/>
    <xf numFmtId="0" fontId="179" fillId="0" borderId="171" applyNumberFormat="0" applyFill="0" applyAlignment="0" applyProtection="0"/>
    <xf numFmtId="254"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0" fontId="179" fillId="0" borderId="171" applyNumberFormat="0" applyFill="0" applyAlignment="0" applyProtection="0"/>
    <xf numFmtId="254"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177" fontId="179" fillId="0" borderId="0" applyNumberFormat="0" applyFill="0" applyBorder="0" applyAlignment="0" applyProtection="0"/>
    <xf numFmtId="0" fontId="179" fillId="0" borderId="0" applyNumberFormat="0" applyFill="0" applyBorder="0" applyAlignment="0" applyProtection="0"/>
    <xf numFmtId="254" fontId="179" fillId="0" borderId="0" applyNumberFormat="0" applyFill="0" applyBorder="0" applyAlignment="0" applyProtection="0"/>
    <xf numFmtId="0" fontId="179" fillId="0" borderId="0" applyNumberFormat="0" applyFill="0" applyBorder="0" applyAlignment="0" applyProtection="0"/>
    <xf numFmtId="254" fontId="179" fillId="0" borderId="0" applyNumberFormat="0" applyFill="0" applyBorder="0" applyAlignment="0" applyProtection="0"/>
    <xf numFmtId="0" fontId="179" fillId="0" borderId="0" applyNumberFormat="0" applyFill="0" applyBorder="0" applyAlignment="0" applyProtection="0"/>
    <xf numFmtId="254"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22" fillId="0" borderId="0" applyNumberFormat="0" applyFill="0" applyBorder="0" applyAlignment="0" applyProtection="0"/>
    <xf numFmtId="0" fontId="179" fillId="0" borderId="0" applyNumberFormat="0" applyFill="0" applyBorder="0" applyAlignment="0" applyProtection="0"/>
    <xf numFmtId="0" fontId="122" fillId="0" borderId="0" applyNumberFormat="0" applyFill="0" applyBorder="0" applyAlignment="0" applyProtection="0"/>
    <xf numFmtId="254" fontId="122" fillId="0" borderId="0" applyNumberFormat="0" applyFill="0" applyBorder="0" applyAlignment="0" applyProtection="0"/>
    <xf numFmtId="254" fontId="122" fillId="0" borderId="0" applyNumberFormat="0" applyFill="0" applyBorder="0" applyAlignment="0" applyProtection="0"/>
    <xf numFmtId="254" fontId="122" fillId="0" borderId="0" applyNumberFormat="0" applyFill="0" applyBorder="0" applyAlignment="0" applyProtection="0"/>
    <xf numFmtId="254" fontId="122" fillId="0" borderId="0" applyNumberFormat="0" applyFill="0" applyBorder="0" applyAlignment="0" applyProtection="0"/>
    <xf numFmtId="0" fontId="122" fillId="0" borderId="0" applyNumberFormat="0" applyFill="0" applyBorder="0" applyAlignment="0" applyProtection="0"/>
    <xf numFmtId="254" fontId="122" fillId="0" borderId="0" applyNumberFormat="0" applyFill="0" applyBorder="0" applyAlignment="0" applyProtection="0"/>
    <xf numFmtId="254"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177" fontId="179" fillId="0" borderId="0" applyNumberFormat="0" applyFill="0" applyBorder="0" applyAlignment="0" applyProtection="0"/>
    <xf numFmtId="0" fontId="122" fillId="0" borderId="0" applyNumberFormat="0" applyFill="0" applyBorder="0" applyAlignment="0" applyProtection="0"/>
    <xf numFmtId="254" fontId="122" fillId="0" borderId="0" applyNumberFormat="0" applyFill="0" applyBorder="0" applyAlignment="0" applyProtection="0"/>
    <xf numFmtId="0" fontId="122" fillId="0" borderId="0" applyNumberFormat="0" applyFill="0" applyBorder="0" applyAlignment="0" applyProtection="0"/>
    <xf numFmtId="254" fontId="122" fillId="0" borderId="0" applyNumberFormat="0" applyFill="0" applyBorder="0" applyAlignment="0" applyProtection="0"/>
    <xf numFmtId="177" fontId="179" fillId="0" borderId="0" applyNumberFormat="0" applyFill="0" applyBorder="0" applyAlignment="0" applyProtection="0"/>
    <xf numFmtId="0" fontId="179" fillId="0" borderId="0" applyNumberFormat="0" applyFill="0" applyBorder="0" applyAlignment="0" applyProtection="0"/>
    <xf numFmtId="0" fontId="122" fillId="0" borderId="0" applyNumberFormat="0" applyFill="0" applyBorder="0" applyAlignment="0" applyProtection="0"/>
    <xf numFmtId="177" fontId="179" fillId="0" borderId="0" applyNumberFormat="0" applyFill="0" applyBorder="0" applyAlignment="0" applyProtection="0"/>
    <xf numFmtId="254" fontId="122" fillId="0" borderId="0" applyNumberFormat="0" applyFill="0" applyBorder="0" applyAlignment="0" applyProtection="0"/>
    <xf numFmtId="0" fontId="122"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177"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254" fontId="179" fillId="0" borderId="0" applyNumberFormat="0" applyFill="0" applyBorder="0" applyAlignment="0" applyProtection="0"/>
    <xf numFmtId="254" fontId="179" fillId="0" borderId="0" applyNumberFormat="0" applyFill="0" applyBorder="0" applyAlignment="0" applyProtection="0"/>
    <xf numFmtId="254" fontId="122" fillId="0" borderId="0" applyNumberFormat="0" applyFill="0" applyBorder="0" applyAlignment="0" applyProtection="0"/>
    <xf numFmtId="254"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254" fontId="179" fillId="0" borderId="0" applyNumberFormat="0" applyFill="0" applyBorder="0" applyAlignment="0" applyProtection="0"/>
    <xf numFmtId="254" fontId="179" fillId="0" borderId="0" applyNumberFormat="0" applyFill="0" applyBorder="0" applyAlignment="0" applyProtection="0"/>
    <xf numFmtId="177" fontId="179" fillId="0" borderId="0" applyNumberFormat="0" applyFill="0" applyBorder="0" applyAlignment="0" applyProtection="0"/>
    <xf numFmtId="177" fontId="179" fillId="0" borderId="0" applyNumberFormat="0" applyFill="0" applyBorder="0" applyAlignment="0" applyProtection="0"/>
    <xf numFmtId="0" fontId="122" fillId="0" borderId="0" applyNumberFormat="0" applyFill="0" applyBorder="0" applyAlignment="0" applyProtection="0"/>
    <xf numFmtId="254" fontId="179" fillId="0" borderId="0" applyNumberFormat="0" applyFill="0" applyBorder="0" applyAlignment="0" applyProtection="0"/>
    <xf numFmtId="0" fontId="179" fillId="0" borderId="0" applyNumberFormat="0" applyFill="0" applyBorder="0" applyAlignment="0" applyProtection="0"/>
    <xf numFmtId="177" fontId="179" fillId="0" borderId="0" applyNumberFormat="0" applyFill="0" applyBorder="0" applyAlignment="0" applyProtection="0"/>
    <xf numFmtId="0" fontId="179" fillId="0" borderId="0" applyNumberFormat="0" applyFill="0" applyBorder="0" applyAlignment="0" applyProtection="0"/>
    <xf numFmtId="254"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254"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177" fontId="179" fillId="0" borderId="0" applyNumberFormat="0" applyFill="0" applyBorder="0" applyAlignment="0" applyProtection="0"/>
    <xf numFmtId="0" fontId="179" fillId="0" borderId="0" applyNumberFormat="0" applyFill="0" applyBorder="0" applyAlignment="0" applyProtection="0"/>
    <xf numFmtId="254" fontId="179" fillId="0" borderId="0" applyNumberFormat="0" applyFill="0" applyBorder="0" applyAlignment="0" applyProtection="0"/>
    <xf numFmtId="0" fontId="179" fillId="0" borderId="0" applyNumberFormat="0" applyFill="0" applyBorder="0" applyAlignment="0" applyProtection="0"/>
    <xf numFmtId="254" fontId="179" fillId="0" borderId="0" applyNumberFormat="0" applyFill="0" applyBorder="0" applyAlignment="0" applyProtection="0"/>
    <xf numFmtId="0" fontId="179" fillId="0" borderId="0" applyNumberFormat="0" applyFill="0" applyBorder="0" applyAlignment="0" applyProtection="0"/>
    <xf numFmtId="254"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254"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177" fontId="179" fillId="0" borderId="0" applyNumberFormat="0" applyFill="0" applyBorder="0" applyAlignment="0" applyProtection="0"/>
    <xf numFmtId="0" fontId="179" fillId="0" borderId="0" applyNumberFormat="0" applyFill="0" applyBorder="0" applyAlignment="0" applyProtection="0"/>
    <xf numFmtId="254" fontId="179" fillId="0" borderId="0" applyNumberFormat="0" applyFill="0" applyBorder="0" applyAlignment="0" applyProtection="0"/>
    <xf numFmtId="0" fontId="179" fillId="0" borderId="0" applyNumberFormat="0" applyFill="0" applyBorder="0" applyAlignment="0" applyProtection="0"/>
    <xf numFmtId="254" fontId="179" fillId="0" borderId="0" applyNumberFormat="0" applyFill="0" applyBorder="0" applyAlignment="0" applyProtection="0"/>
    <xf numFmtId="0" fontId="179" fillId="0" borderId="0" applyNumberFormat="0" applyFill="0" applyBorder="0" applyAlignment="0" applyProtection="0"/>
    <xf numFmtId="254"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254"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177" fontId="179" fillId="0" borderId="0" applyNumberFormat="0" applyFill="0" applyBorder="0" applyAlignment="0" applyProtection="0"/>
    <xf numFmtId="0" fontId="179" fillId="0" borderId="0" applyNumberFormat="0" applyFill="0" applyBorder="0" applyAlignment="0" applyProtection="0"/>
    <xf numFmtId="254" fontId="179" fillId="0" borderId="0" applyNumberFormat="0" applyFill="0" applyBorder="0" applyAlignment="0" applyProtection="0"/>
    <xf numFmtId="0" fontId="179" fillId="0" borderId="0" applyNumberFormat="0" applyFill="0" applyBorder="0" applyAlignment="0" applyProtection="0"/>
    <xf numFmtId="254" fontId="179" fillId="0" borderId="0" applyNumberFormat="0" applyFill="0" applyBorder="0" applyAlignment="0" applyProtection="0"/>
    <xf numFmtId="0" fontId="179" fillId="0" borderId="0" applyNumberFormat="0" applyFill="0" applyBorder="0" applyAlignment="0" applyProtection="0"/>
    <xf numFmtId="254"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254"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177" fontId="179" fillId="0" borderId="0" applyNumberFormat="0" applyFill="0" applyBorder="0" applyAlignment="0" applyProtection="0"/>
    <xf numFmtId="0" fontId="179" fillId="0" borderId="0" applyNumberFormat="0" applyFill="0" applyBorder="0" applyAlignment="0" applyProtection="0"/>
    <xf numFmtId="254" fontId="179" fillId="0" borderId="0" applyNumberFormat="0" applyFill="0" applyBorder="0" applyAlignment="0" applyProtection="0"/>
    <xf numFmtId="0" fontId="179" fillId="0" borderId="0" applyNumberFormat="0" applyFill="0" applyBorder="0" applyAlignment="0" applyProtection="0"/>
    <xf numFmtId="254" fontId="179" fillId="0" borderId="0" applyNumberFormat="0" applyFill="0" applyBorder="0" applyAlignment="0" applyProtection="0"/>
    <xf numFmtId="0" fontId="179" fillId="0" borderId="0" applyNumberFormat="0" applyFill="0" applyBorder="0" applyAlignment="0" applyProtection="0"/>
    <xf numFmtId="254"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254"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177" fontId="179" fillId="0" borderId="0" applyNumberFormat="0" applyFill="0" applyBorder="0" applyAlignment="0" applyProtection="0"/>
    <xf numFmtId="0" fontId="179" fillId="0" borderId="0" applyNumberFormat="0" applyFill="0" applyBorder="0" applyAlignment="0" applyProtection="0"/>
    <xf numFmtId="254" fontId="179" fillId="0" borderId="0" applyNumberFormat="0" applyFill="0" applyBorder="0" applyAlignment="0" applyProtection="0"/>
    <xf numFmtId="0" fontId="179" fillId="0" borderId="0" applyNumberFormat="0" applyFill="0" applyBorder="0" applyAlignment="0" applyProtection="0"/>
    <xf numFmtId="254" fontId="179" fillId="0" borderId="0" applyNumberFormat="0" applyFill="0" applyBorder="0" applyAlignment="0" applyProtection="0"/>
    <xf numFmtId="0" fontId="179" fillId="0" borderId="0" applyNumberFormat="0" applyFill="0" applyBorder="0" applyAlignment="0" applyProtection="0"/>
    <xf numFmtId="254"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254"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177" fontId="179" fillId="0" borderId="0" applyNumberFormat="0" applyFill="0" applyBorder="0" applyAlignment="0" applyProtection="0"/>
    <xf numFmtId="0" fontId="179" fillId="0" borderId="0" applyNumberFormat="0" applyFill="0" applyBorder="0" applyAlignment="0" applyProtection="0"/>
    <xf numFmtId="254" fontId="179" fillId="0" borderId="0" applyNumberFormat="0" applyFill="0" applyBorder="0" applyAlignment="0" applyProtection="0"/>
    <xf numFmtId="0" fontId="179" fillId="0" borderId="0" applyNumberFormat="0" applyFill="0" applyBorder="0" applyAlignment="0" applyProtection="0"/>
    <xf numFmtId="254" fontId="179" fillId="0" borderId="0" applyNumberFormat="0" applyFill="0" applyBorder="0" applyAlignment="0" applyProtection="0"/>
    <xf numFmtId="0" fontId="179" fillId="0" borderId="0" applyNumberFormat="0" applyFill="0" applyBorder="0" applyAlignment="0" applyProtection="0"/>
    <xf numFmtId="254"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254"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177" fontId="179" fillId="0" borderId="0" applyNumberFormat="0" applyFill="0" applyBorder="0" applyAlignment="0" applyProtection="0"/>
    <xf numFmtId="0" fontId="179" fillId="0" borderId="0" applyNumberFormat="0" applyFill="0" applyBorder="0" applyAlignment="0" applyProtection="0"/>
    <xf numFmtId="254" fontId="179" fillId="0" borderId="0" applyNumberFormat="0" applyFill="0" applyBorder="0" applyAlignment="0" applyProtection="0"/>
    <xf numFmtId="0" fontId="179" fillId="0" borderId="0" applyNumberFormat="0" applyFill="0" applyBorder="0" applyAlignment="0" applyProtection="0"/>
    <xf numFmtId="254" fontId="179" fillId="0" borderId="0" applyNumberFormat="0" applyFill="0" applyBorder="0" applyAlignment="0" applyProtection="0"/>
    <xf numFmtId="0" fontId="179" fillId="0" borderId="0" applyNumberFormat="0" applyFill="0" applyBorder="0" applyAlignment="0" applyProtection="0"/>
    <xf numFmtId="254"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260" fontId="8" fillId="0" borderId="0"/>
    <xf numFmtId="260" fontId="8" fillId="0" borderId="0"/>
    <xf numFmtId="260" fontId="8" fillId="0" borderId="0"/>
    <xf numFmtId="260" fontId="8" fillId="0" borderId="0"/>
    <xf numFmtId="260" fontId="8" fillId="0" borderId="0"/>
    <xf numFmtId="260" fontId="8" fillId="0" borderId="0"/>
    <xf numFmtId="260" fontId="8" fillId="0" borderId="0"/>
    <xf numFmtId="0" fontId="180" fillId="0" borderId="0" applyNumberFormat="0" applyFill="0" applyBorder="0" applyAlignment="0" applyProtection="0">
      <alignment vertical="top"/>
      <protection locked="0"/>
    </xf>
    <xf numFmtId="0" fontId="181" fillId="0" borderId="0" applyNumberFormat="0" applyFill="0" applyBorder="0" applyAlignment="0" applyProtection="0">
      <alignment vertical="top"/>
      <protection locked="0"/>
    </xf>
    <xf numFmtId="0" fontId="180" fillId="0" borderId="0" applyNumberFormat="0" applyFill="0" applyBorder="0" applyAlignment="0" applyProtection="0">
      <alignment vertical="top"/>
      <protection locked="0"/>
    </xf>
    <xf numFmtId="0" fontId="182" fillId="0" borderId="0" applyNumberFormat="0" applyFill="0" applyBorder="0" applyAlignment="0" applyProtection="0">
      <alignment vertical="top"/>
      <protection locked="0"/>
    </xf>
    <xf numFmtId="177" fontId="182" fillId="0" borderId="0" applyNumberFormat="0" applyFill="0" applyBorder="0" applyAlignment="0" applyProtection="0">
      <alignment vertical="top"/>
      <protection locked="0"/>
    </xf>
    <xf numFmtId="0" fontId="183" fillId="0" borderId="0" applyNumberFormat="0" applyFill="0" applyBorder="0" applyAlignment="0" applyProtection="0">
      <alignment vertical="top"/>
      <protection locked="0"/>
    </xf>
    <xf numFmtId="0" fontId="180" fillId="0" borderId="0" applyNumberFormat="0" applyFill="0" applyBorder="0" applyAlignment="0" applyProtection="0">
      <alignment vertical="top"/>
      <protection locked="0"/>
    </xf>
    <xf numFmtId="0" fontId="184" fillId="0" borderId="0" applyNumberFormat="0" applyFill="0" applyBorder="0" applyAlignment="0" applyProtection="0">
      <alignment vertical="top"/>
      <protection locked="0"/>
    </xf>
    <xf numFmtId="10" fontId="45" fillId="43" borderId="87" applyNumberFormat="0" applyBorder="0" applyAlignment="0" applyProtection="0"/>
    <xf numFmtId="10" fontId="45" fillId="43" borderId="87" applyNumberFormat="0" applyBorder="0" applyAlignment="0" applyProtection="0"/>
    <xf numFmtId="10" fontId="45" fillId="43" borderId="87" applyNumberFormat="0" applyBorder="0" applyAlignment="0" applyProtection="0"/>
    <xf numFmtId="10" fontId="45" fillId="43" borderId="87" applyNumberFormat="0" applyBorder="0" applyAlignment="0" applyProtection="0"/>
    <xf numFmtId="10" fontId="45" fillId="43" borderId="87" applyNumberFormat="0" applyBorder="0" applyAlignment="0" applyProtection="0"/>
    <xf numFmtId="10" fontId="45" fillId="43" borderId="87" applyNumberFormat="0" applyBorder="0" applyAlignment="0" applyProtection="0"/>
    <xf numFmtId="10" fontId="45" fillId="43" borderId="87" applyNumberFormat="0" applyBorder="0" applyAlignment="0" applyProtection="0"/>
    <xf numFmtId="10" fontId="45" fillId="43" borderId="87" applyNumberFormat="0" applyBorder="0" applyAlignment="0" applyProtection="0"/>
    <xf numFmtId="10" fontId="45" fillId="43" borderId="87" applyNumberFormat="0" applyBorder="0" applyAlignment="0" applyProtection="0"/>
    <xf numFmtId="10" fontId="45" fillId="43" borderId="87" applyNumberFormat="0" applyBorder="0" applyAlignment="0" applyProtection="0"/>
    <xf numFmtId="10" fontId="45" fillId="43" borderId="87" applyNumberFormat="0" applyBorder="0" applyAlignment="0" applyProtection="0"/>
    <xf numFmtId="10" fontId="45" fillId="43" borderId="87" applyNumberFormat="0" applyBorder="0" applyAlignment="0" applyProtection="0"/>
    <xf numFmtId="10" fontId="45" fillId="43" borderId="87" applyNumberFormat="0" applyBorder="0" applyAlignment="0" applyProtection="0"/>
    <xf numFmtId="10" fontId="45" fillId="43" borderId="87" applyNumberFormat="0" applyBorder="0" applyAlignment="0" applyProtection="0"/>
    <xf numFmtId="10" fontId="45" fillId="43" borderId="87" applyNumberFormat="0" applyBorder="0" applyAlignment="0" applyProtection="0"/>
    <xf numFmtId="10" fontId="45" fillId="43" borderId="87" applyNumberFormat="0" applyBorder="0" applyAlignment="0" applyProtection="0"/>
    <xf numFmtId="10" fontId="45" fillId="43" borderId="87" applyNumberFormat="0" applyBorder="0" applyAlignment="0" applyProtection="0"/>
    <xf numFmtId="10" fontId="45" fillId="43" borderId="87" applyNumberFormat="0" applyBorder="0" applyAlignment="0" applyProtection="0"/>
    <xf numFmtId="10" fontId="45" fillId="43" borderId="87" applyNumberFormat="0" applyBorder="0" applyAlignment="0" applyProtection="0"/>
    <xf numFmtId="10" fontId="45" fillId="43" borderId="87" applyNumberFormat="0" applyBorder="0" applyAlignment="0" applyProtection="0"/>
    <xf numFmtId="10" fontId="45" fillId="43" borderId="87" applyNumberFormat="0" applyBorder="0" applyAlignment="0" applyProtection="0"/>
    <xf numFmtId="10" fontId="45" fillId="43" borderId="87" applyNumberFormat="0" applyBorder="0" applyAlignment="0" applyProtection="0"/>
    <xf numFmtId="10" fontId="45" fillId="43" borderId="87" applyNumberFormat="0" applyBorder="0" applyAlignment="0" applyProtection="0"/>
    <xf numFmtId="10" fontId="45" fillId="43" borderId="87" applyNumberFormat="0" applyBorder="0" applyAlignment="0" applyProtection="0"/>
    <xf numFmtId="10" fontId="45" fillId="43" borderId="87" applyNumberFormat="0" applyBorder="0" applyAlignment="0" applyProtection="0"/>
    <xf numFmtId="10" fontId="45" fillId="43" borderId="87" applyNumberFormat="0" applyBorder="0" applyAlignment="0" applyProtection="0"/>
    <xf numFmtId="10" fontId="45" fillId="43" borderId="87" applyNumberFormat="0" applyBorder="0" applyAlignment="0" applyProtection="0"/>
    <xf numFmtId="254"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177" fontId="125" fillId="28" borderId="139" applyNumberFormat="0" applyAlignment="0" applyProtection="0"/>
    <xf numFmtId="177" fontId="125" fillId="28" borderId="139" applyNumberFormat="0" applyAlignment="0" applyProtection="0"/>
    <xf numFmtId="254" fontId="125" fillId="28" borderId="139" applyNumberFormat="0" applyAlignment="0" applyProtection="0"/>
    <xf numFmtId="0" fontId="125" fillId="28" borderId="139" applyNumberFormat="0" applyAlignment="0" applyProtection="0"/>
    <xf numFmtId="254" fontId="125" fillId="28" borderId="139" applyNumberFormat="0" applyAlignment="0" applyProtection="0"/>
    <xf numFmtId="254"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254"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254"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32"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32" borderId="139" applyNumberFormat="0" applyAlignment="0" applyProtection="0"/>
    <xf numFmtId="0" fontId="125" fillId="28" borderId="139" applyNumberFormat="0" applyAlignment="0" applyProtection="0"/>
    <xf numFmtId="254" fontId="125" fillId="32" borderId="139" applyNumberFormat="0" applyAlignment="0" applyProtection="0"/>
    <xf numFmtId="0" fontId="125" fillId="28" borderId="139" applyNumberFormat="0" applyAlignment="0" applyProtection="0"/>
    <xf numFmtId="254" fontId="125" fillId="32" borderId="139" applyNumberFormat="0" applyAlignment="0" applyProtection="0"/>
    <xf numFmtId="254" fontId="125" fillId="32" borderId="139" applyNumberFormat="0" applyAlignment="0" applyProtection="0"/>
    <xf numFmtId="254" fontId="125" fillId="32" borderId="139" applyNumberFormat="0" applyAlignment="0" applyProtection="0"/>
    <xf numFmtId="254" fontId="125" fillId="32" borderId="139" applyNumberFormat="0" applyAlignment="0" applyProtection="0"/>
    <xf numFmtId="0" fontId="125" fillId="32" borderId="139" applyNumberFormat="0" applyAlignment="0" applyProtection="0"/>
    <xf numFmtId="0" fontId="125" fillId="28" borderId="139" applyNumberFormat="0" applyAlignment="0" applyProtection="0"/>
    <xf numFmtId="254" fontId="125" fillId="32" borderId="139" applyNumberFormat="0" applyAlignment="0" applyProtection="0"/>
    <xf numFmtId="0" fontId="125" fillId="32" borderId="139" applyNumberFormat="0" applyAlignment="0" applyProtection="0"/>
    <xf numFmtId="254" fontId="125" fillId="32" borderId="139" applyNumberFormat="0" applyAlignment="0" applyProtection="0"/>
    <xf numFmtId="0" fontId="125" fillId="32" borderId="139" applyNumberFormat="0" applyAlignment="0" applyProtection="0"/>
    <xf numFmtId="0" fontId="125" fillId="32" borderId="139" applyNumberFormat="0" applyAlignment="0" applyProtection="0"/>
    <xf numFmtId="0" fontId="125" fillId="32" borderId="139" applyNumberFormat="0" applyAlignment="0" applyProtection="0"/>
    <xf numFmtId="0" fontId="125" fillId="32" borderId="139" applyNumberFormat="0" applyAlignment="0" applyProtection="0"/>
    <xf numFmtId="0" fontId="125" fillId="32" borderId="139" applyNumberFormat="0" applyAlignment="0" applyProtection="0"/>
    <xf numFmtId="0" fontId="125" fillId="32" borderId="139" applyNumberFormat="0" applyAlignment="0" applyProtection="0"/>
    <xf numFmtId="0" fontId="125" fillId="32" borderId="139" applyNumberFormat="0" applyAlignment="0" applyProtection="0"/>
    <xf numFmtId="177" fontId="125" fillId="28" borderId="139" applyNumberFormat="0" applyAlignment="0" applyProtection="0"/>
    <xf numFmtId="177" fontId="125" fillId="28" borderId="139" applyNumberFormat="0" applyAlignment="0" applyProtection="0"/>
    <xf numFmtId="0" fontId="125" fillId="32" borderId="139" applyNumberFormat="0" applyAlignment="0" applyProtection="0"/>
    <xf numFmtId="0" fontId="125" fillId="32" borderId="139" applyNumberFormat="0" applyAlignment="0" applyProtection="0"/>
    <xf numFmtId="0" fontId="125" fillId="32" borderId="139" applyNumberFormat="0" applyAlignment="0" applyProtection="0"/>
    <xf numFmtId="254" fontId="125" fillId="32" borderId="139" applyNumberFormat="0" applyAlignment="0" applyProtection="0"/>
    <xf numFmtId="0" fontId="125" fillId="32" borderId="139" applyNumberFormat="0" applyAlignment="0" applyProtection="0"/>
    <xf numFmtId="254" fontId="125" fillId="32" borderId="139" applyNumberFormat="0" applyAlignment="0" applyProtection="0"/>
    <xf numFmtId="0" fontId="125" fillId="28" borderId="139" applyNumberFormat="0" applyAlignment="0" applyProtection="0"/>
    <xf numFmtId="177" fontId="125" fillId="28" borderId="139" applyNumberFormat="0" applyAlignment="0" applyProtection="0"/>
    <xf numFmtId="177" fontId="125" fillId="28" borderId="139" applyNumberFormat="0" applyAlignment="0" applyProtection="0"/>
    <xf numFmtId="0" fontId="125" fillId="32" borderId="139" applyNumberFormat="0" applyAlignment="0" applyProtection="0"/>
    <xf numFmtId="0" fontId="125" fillId="28" borderId="139" applyNumberFormat="0" applyAlignment="0" applyProtection="0"/>
    <xf numFmtId="0" fontId="125" fillId="32" borderId="139" applyNumberFormat="0" applyAlignment="0" applyProtection="0"/>
    <xf numFmtId="0" fontId="125" fillId="32" borderId="139" applyNumberFormat="0" applyAlignment="0" applyProtection="0"/>
    <xf numFmtId="0" fontId="125" fillId="32" borderId="139" applyNumberFormat="0" applyAlignment="0" applyProtection="0"/>
    <xf numFmtId="0" fontId="125" fillId="32" borderId="139" applyNumberFormat="0" applyAlignment="0" applyProtection="0"/>
    <xf numFmtId="0" fontId="125" fillId="28" borderId="139" applyNumberFormat="0" applyAlignment="0" applyProtection="0"/>
    <xf numFmtId="0" fontId="125" fillId="32"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177" fontId="125" fillId="28" borderId="139" applyNumberFormat="0" applyAlignment="0" applyProtection="0"/>
    <xf numFmtId="177" fontId="125" fillId="28" borderId="139" applyNumberFormat="0" applyAlignment="0" applyProtection="0"/>
    <xf numFmtId="0" fontId="125" fillId="28" borderId="139" applyNumberFormat="0" applyAlignment="0" applyProtection="0"/>
    <xf numFmtId="0" fontId="125" fillId="32"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32" borderId="139" applyNumberFormat="0" applyAlignment="0" applyProtection="0"/>
    <xf numFmtId="0" fontId="125" fillId="32" borderId="139" applyNumberFormat="0" applyAlignment="0" applyProtection="0"/>
    <xf numFmtId="0" fontId="125" fillId="32" borderId="139" applyNumberFormat="0" applyAlignment="0" applyProtection="0"/>
    <xf numFmtId="0" fontId="125" fillId="28" borderId="139" applyNumberFormat="0" applyAlignment="0" applyProtection="0"/>
    <xf numFmtId="0" fontId="125" fillId="32"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32" borderId="139" applyNumberFormat="0" applyAlignment="0" applyProtection="0"/>
    <xf numFmtId="0" fontId="125" fillId="32"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32"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32" borderId="139" applyNumberFormat="0" applyAlignment="0" applyProtection="0"/>
    <xf numFmtId="0" fontId="125" fillId="32"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32"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32" borderId="139" applyNumberFormat="0" applyAlignment="0" applyProtection="0"/>
    <xf numFmtId="0" fontId="125" fillId="32"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32"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32" borderId="139" applyNumberFormat="0" applyAlignment="0" applyProtection="0"/>
    <xf numFmtId="0" fontId="125" fillId="32"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32"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32" borderId="139" applyNumberFormat="0" applyAlignment="0" applyProtection="0"/>
    <xf numFmtId="0" fontId="125" fillId="32"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254" fontId="125" fillId="28" borderId="139" applyNumberFormat="0" applyAlignment="0" applyProtection="0"/>
    <xf numFmtId="254" fontId="125" fillId="28" borderId="139" applyNumberFormat="0" applyAlignment="0" applyProtection="0"/>
    <xf numFmtId="0" fontId="125" fillId="28" borderId="139" applyNumberFormat="0" applyAlignment="0" applyProtection="0"/>
    <xf numFmtId="254" fontId="125" fillId="32" borderId="139" applyNumberFormat="0" applyAlignment="0" applyProtection="0"/>
    <xf numFmtId="0" fontId="125" fillId="32" borderId="139" applyNumberFormat="0" applyAlignment="0" applyProtection="0"/>
    <xf numFmtId="0" fontId="125" fillId="28" borderId="139" applyNumberFormat="0" applyAlignment="0" applyProtection="0"/>
    <xf numFmtId="0" fontId="125" fillId="32" borderId="139" applyNumberFormat="0" applyAlignment="0" applyProtection="0"/>
    <xf numFmtId="177" fontId="125" fillId="28" borderId="139" applyNumberFormat="0" applyAlignment="0" applyProtection="0"/>
    <xf numFmtId="177" fontId="125" fillId="28" borderId="139" applyNumberFormat="0" applyAlignment="0" applyProtection="0"/>
    <xf numFmtId="0" fontId="125" fillId="28" borderId="139" applyNumberFormat="0" applyAlignment="0" applyProtection="0"/>
    <xf numFmtId="0" fontId="125" fillId="32" borderId="139" applyNumberFormat="0" applyAlignment="0" applyProtection="0"/>
    <xf numFmtId="0" fontId="125" fillId="32" borderId="139" applyNumberFormat="0" applyAlignment="0" applyProtection="0"/>
    <xf numFmtId="0" fontId="125" fillId="32" borderId="139" applyNumberFormat="0" applyAlignment="0" applyProtection="0"/>
    <xf numFmtId="254" fontId="125" fillId="28" borderId="139" applyNumberFormat="0" applyAlignment="0" applyProtection="0"/>
    <xf numFmtId="0" fontId="125" fillId="32" borderId="139" applyNumberFormat="0" applyAlignment="0" applyProtection="0"/>
    <xf numFmtId="254" fontId="125" fillId="28" borderId="139" applyNumberFormat="0" applyAlignment="0" applyProtection="0"/>
    <xf numFmtId="254" fontId="125" fillId="28" borderId="139" applyNumberFormat="0" applyAlignment="0" applyProtection="0"/>
    <xf numFmtId="254" fontId="125" fillId="28" borderId="139" applyNumberFormat="0" applyAlignment="0" applyProtection="0"/>
    <xf numFmtId="254"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177" fontId="125" fillId="28" borderId="139" applyNumberFormat="0" applyAlignment="0" applyProtection="0"/>
    <xf numFmtId="177" fontId="125" fillId="28" borderId="139" applyNumberFormat="0" applyAlignment="0" applyProtection="0"/>
    <xf numFmtId="0" fontId="125" fillId="28" borderId="139" applyNumberFormat="0" applyAlignment="0" applyProtection="0"/>
    <xf numFmtId="254"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32" borderId="139" applyNumberFormat="0" applyAlignment="0" applyProtection="0"/>
    <xf numFmtId="0" fontId="125" fillId="32"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32" borderId="139" applyNumberFormat="0" applyAlignment="0" applyProtection="0"/>
    <xf numFmtId="0" fontId="125" fillId="32"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32" borderId="139" applyNumberFormat="0" applyAlignment="0" applyProtection="0"/>
    <xf numFmtId="0" fontId="125" fillId="32"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32" borderId="139" applyNumberFormat="0" applyAlignment="0" applyProtection="0"/>
    <xf numFmtId="0" fontId="125" fillId="32"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32" borderId="139" applyNumberFormat="0" applyAlignment="0" applyProtection="0"/>
    <xf numFmtId="0" fontId="125" fillId="32"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32" borderId="139" applyNumberFormat="0" applyAlignment="0" applyProtection="0"/>
    <xf numFmtId="254" fontId="125" fillId="32" borderId="139" applyNumberFormat="0" applyAlignment="0" applyProtection="0"/>
    <xf numFmtId="0" fontId="125" fillId="28" borderId="139" applyNumberFormat="0" applyAlignment="0" applyProtection="0"/>
    <xf numFmtId="0" fontId="125" fillId="32" borderId="139" applyNumberFormat="0" applyAlignment="0" applyProtection="0"/>
    <xf numFmtId="254" fontId="125" fillId="32" borderId="139" applyNumberFormat="0" applyAlignment="0" applyProtection="0"/>
    <xf numFmtId="254" fontId="125" fillId="32" borderId="139" applyNumberFormat="0" applyAlignment="0" applyProtection="0"/>
    <xf numFmtId="0" fontId="125" fillId="28" borderId="139" applyNumberFormat="0" applyAlignment="0" applyProtection="0"/>
    <xf numFmtId="254" fontId="125" fillId="32" borderId="139" applyNumberFormat="0" applyAlignment="0" applyProtection="0"/>
    <xf numFmtId="0" fontId="125" fillId="28" borderId="139" applyNumberFormat="0" applyAlignment="0" applyProtection="0"/>
    <xf numFmtId="0" fontId="125" fillId="28" borderId="139" applyNumberFormat="0" applyAlignment="0" applyProtection="0"/>
    <xf numFmtId="254" fontId="125" fillId="32" borderId="139" applyNumberFormat="0" applyAlignment="0" applyProtection="0"/>
    <xf numFmtId="0" fontId="125" fillId="28" borderId="139" applyNumberFormat="0" applyAlignment="0" applyProtection="0"/>
    <xf numFmtId="254" fontId="125" fillId="32" borderId="139" applyNumberFormat="0" applyAlignment="0" applyProtection="0"/>
    <xf numFmtId="254"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177" fontId="125" fillId="28" borderId="139" applyNumberFormat="0" applyAlignment="0" applyProtection="0"/>
    <xf numFmtId="177" fontId="125" fillId="28" borderId="139" applyNumberFormat="0" applyAlignment="0" applyProtection="0"/>
    <xf numFmtId="254"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254" fontId="125" fillId="28" borderId="139" applyNumberFormat="0" applyAlignment="0" applyProtection="0"/>
    <xf numFmtId="0" fontId="125" fillId="28" borderId="139" applyNumberFormat="0" applyAlignment="0" applyProtection="0"/>
    <xf numFmtId="254" fontId="125" fillId="28" borderId="139" applyNumberFormat="0" applyAlignment="0" applyProtection="0"/>
    <xf numFmtId="254" fontId="125" fillId="28" borderId="139" applyNumberFormat="0" applyAlignment="0" applyProtection="0"/>
    <xf numFmtId="254" fontId="125" fillId="28" borderId="139" applyNumberFormat="0" applyAlignment="0" applyProtection="0"/>
    <xf numFmtId="254" fontId="125" fillId="28" borderId="139" applyNumberFormat="0" applyAlignment="0" applyProtection="0"/>
    <xf numFmtId="0" fontId="125" fillId="28" borderId="139" applyNumberFormat="0" applyAlignment="0" applyProtection="0"/>
    <xf numFmtId="0" fontId="125" fillId="32" borderId="139" applyNumberFormat="0" applyAlignment="0" applyProtection="0"/>
    <xf numFmtId="0" fontId="125" fillId="32" borderId="139" applyNumberFormat="0" applyAlignment="0" applyProtection="0"/>
    <xf numFmtId="0" fontId="125" fillId="32" borderId="139" applyNumberFormat="0" applyAlignment="0" applyProtection="0"/>
    <xf numFmtId="254" fontId="125" fillId="28" borderId="139" applyNumberFormat="0" applyAlignment="0" applyProtection="0"/>
    <xf numFmtId="0" fontId="125" fillId="32" borderId="139" applyNumberFormat="0" applyAlignment="0" applyProtection="0"/>
    <xf numFmtId="0" fontId="125" fillId="28" borderId="139" applyNumberFormat="0" applyAlignment="0" applyProtection="0"/>
    <xf numFmtId="0" fontId="125" fillId="32"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254" fontId="125" fillId="32" borderId="139" applyNumberFormat="0" applyAlignment="0" applyProtection="0"/>
    <xf numFmtId="177" fontId="125" fillId="28" borderId="139" applyNumberFormat="0" applyAlignment="0" applyProtection="0"/>
    <xf numFmtId="0" fontId="125" fillId="28" borderId="139" applyNumberFormat="0" applyAlignment="0" applyProtection="0"/>
    <xf numFmtId="254"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177" fontId="125" fillId="28" borderId="139" applyNumberFormat="0" applyAlignment="0" applyProtection="0"/>
    <xf numFmtId="177" fontId="125" fillId="28" borderId="139" applyNumberFormat="0" applyAlignment="0" applyProtection="0"/>
    <xf numFmtId="254"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254" fontId="125" fillId="28" borderId="139" applyNumberFormat="0" applyAlignment="0" applyProtection="0"/>
    <xf numFmtId="0" fontId="125" fillId="28" borderId="139" applyNumberFormat="0" applyAlignment="0" applyProtection="0"/>
    <xf numFmtId="254" fontId="125" fillId="28" borderId="139" applyNumberFormat="0" applyAlignment="0" applyProtection="0"/>
    <xf numFmtId="254" fontId="125" fillId="28" borderId="139" applyNumberFormat="0" applyAlignment="0" applyProtection="0"/>
    <xf numFmtId="254" fontId="125" fillId="28" borderId="139" applyNumberFormat="0" applyAlignment="0" applyProtection="0"/>
    <xf numFmtId="254" fontId="125" fillId="28" borderId="139" applyNumberFormat="0" applyAlignment="0" applyProtection="0"/>
    <xf numFmtId="0" fontId="125" fillId="28" borderId="139" applyNumberFormat="0" applyAlignment="0" applyProtection="0"/>
    <xf numFmtId="0" fontId="125" fillId="32" borderId="139" applyNumberFormat="0" applyAlignment="0" applyProtection="0"/>
    <xf numFmtId="0" fontId="125" fillId="32" borderId="139" applyNumberFormat="0" applyAlignment="0" applyProtection="0"/>
    <xf numFmtId="0" fontId="125" fillId="32" borderId="139" applyNumberFormat="0" applyAlignment="0" applyProtection="0"/>
    <xf numFmtId="254" fontId="125" fillId="28" borderId="139" applyNumberFormat="0" applyAlignment="0" applyProtection="0"/>
    <xf numFmtId="0" fontId="125" fillId="32" borderId="139" applyNumberFormat="0" applyAlignment="0" applyProtection="0"/>
    <xf numFmtId="0" fontId="125" fillId="28" borderId="139" applyNumberFormat="0" applyAlignment="0" applyProtection="0"/>
    <xf numFmtId="0" fontId="125" fillId="32"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254"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177" fontId="125" fillId="28" borderId="139" applyNumberFormat="0" applyAlignment="0" applyProtection="0"/>
    <xf numFmtId="177" fontId="125" fillId="28" borderId="139" applyNumberFormat="0" applyAlignment="0" applyProtection="0"/>
    <xf numFmtId="254"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254" fontId="125" fillId="28" borderId="139" applyNumberFormat="0" applyAlignment="0" applyProtection="0"/>
    <xf numFmtId="0" fontId="125" fillId="28" borderId="139" applyNumberFormat="0" applyAlignment="0" applyProtection="0"/>
    <xf numFmtId="254" fontId="125" fillId="28" borderId="139" applyNumberFormat="0" applyAlignment="0" applyProtection="0"/>
    <xf numFmtId="254" fontId="125" fillId="28" borderId="139" applyNumberFormat="0" applyAlignment="0" applyProtection="0"/>
    <xf numFmtId="254" fontId="125" fillId="28" borderId="139" applyNumberFormat="0" applyAlignment="0" applyProtection="0"/>
    <xf numFmtId="254" fontId="125" fillId="28" borderId="139" applyNumberFormat="0" applyAlignment="0" applyProtection="0"/>
    <xf numFmtId="0" fontId="125" fillId="28" borderId="139" applyNumberFormat="0" applyAlignment="0" applyProtection="0"/>
    <xf numFmtId="0" fontId="125" fillId="32" borderId="139" applyNumberFormat="0" applyAlignment="0" applyProtection="0"/>
    <xf numFmtId="0" fontId="125" fillId="32" borderId="139" applyNumberFormat="0" applyAlignment="0" applyProtection="0"/>
    <xf numFmtId="0" fontId="125" fillId="32" borderId="139" applyNumberFormat="0" applyAlignment="0" applyProtection="0"/>
    <xf numFmtId="254" fontId="125" fillId="28" borderId="139" applyNumberFormat="0" applyAlignment="0" applyProtection="0"/>
    <xf numFmtId="0" fontId="125" fillId="32" borderId="139" applyNumberFormat="0" applyAlignment="0" applyProtection="0"/>
    <xf numFmtId="0" fontId="125" fillId="28" borderId="139" applyNumberFormat="0" applyAlignment="0" applyProtection="0"/>
    <xf numFmtId="0" fontId="125" fillId="32"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254"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177" fontId="125" fillId="28" borderId="139" applyNumberFormat="0" applyAlignment="0" applyProtection="0"/>
    <xf numFmtId="177" fontId="125" fillId="28" borderId="139" applyNumberFormat="0" applyAlignment="0" applyProtection="0"/>
    <xf numFmtId="254"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254" fontId="125" fillId="28" borderId="139" applyNumberFormat="0" applyAlignment="0" applyProtection="0"/>
    <xf numFmtId="0" fontId="125" fillId="28" borderId="139" applyNumberFormat="0" applyAlignment="0" applyProtection="0"/>
    <xf numFmtId="254" fontId="125" fillId="28" borderId="139" applyNumberFormat="0" applyAlignment="0" applyProtection="0"/>
    <xf numFmtId="254" fontId="125" fillId="28" borderId="139" applyNumberFormat="0" applyAlignment="0" applyProtection="0"/>
    <xf numFmtId="254" fontId="125" fillId="28" borderId="139" applyNumberFormat="0" applyAlignment="0" applyProtection="0"/>
    <xf numFmtId="254" fontId="125" fillId="28" borderId="139" applyNumberFormat="0" applyAlignment="0" applyProtection="0"/>
    <xf numFmtId="0" fontId="125" fillId="28" borderId="139" applyNumberFormat="0" applyAlignment="0" applyProtection="0"/>
    <xf numFmtId="0" fontId="125" fillId="32" borderId="139" applyNumberFormat="0" applyAlignment="0" applyProtection="0"/>
    <xf numFmtId="0" fontId="125" fillId="32" borderId="139" applyNumberFormat="0" applyAlignment="0" applyProtection="0"/>
    <xf numFmtId="0" fontId="125" fillId="32" borderId="139" applyNumberFormat="0" applyAlignment="0" applyProtection="0"/>
    <xf numFmtId="254" fontId="125" fillId="28" borderId="139" applyNumberFormat="0" applyAlignment="0" applyProtection="0"/>
    <xf numFmtId="0" fontId="125" fillId="32" borderId="139" applyNumberFormat="0" applyAlignment="0" applyProtection="0"/>
    <xf numFmtId="0" fontId="125" fillId="28" borderId="139" applyNumberFormat="0" applyAlignment="0" applyProtection="0"/>
    <xf numFmtId="0" fontId="125" fillId="32"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254"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177" fontId="125" fillId="28" borderId="139" applyNumberFormat="0" applyAlignment="0" applyProtection="0"/>
    <xf numFmtId="177" fontId="125" fillId="28" borderId="139" applyNumberFormat="0" applyAlignment="0" applyProtection="0"/>
    <xf numFmtId="254" fontId="125" fillId="28" borderId="139" applyNumberFormat="0" applyAlignment="0" applyProtection="0"/>
    <xf numFmtId="0" fontId="125" fillId="28" borderId="139" applyNumberFormat="0" applyAlignment="0" applyProtection="0"/>
    <xf numFmtId="254" fontId="125" fillId="28" borderId="139" applyNumberFormat="0" applyAlignment="0" applyProtection="0"/>
    <xf numFmtId="254"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254"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254"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254"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177" fontId="125" fillId="28" borderId="139" applyNumberFormat="0" applyAlignment="0" applyProtection="0"/>
    <xf numFmtId="177" fontId="125" fillId="28" borderId="139" applyNumberFormat="0" applyAlignment="0" applyProtection="0"/>
    <xf numFmtId="254" fontId="125" fillId="28" borderId="139" applyNumberFormat="0" applyAlignment="0" applyProtection="0"/>
    <xf numFmtId="0" fontId="125" fillId="28" borderId="139" applyNumberFormat="0" applyAlignment="0" applyProtection="0"/>
    <xf numFmtId="254" fontId="125" fillId="28" borderId="139" applyNumberFormat="0" applyAlignment="0" applyProtection="0"/>
    <xf numFmtId="254"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254"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254"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254"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177" fontId="125" fillId="28" borderId="139" applyNumberFormat="0" applyAlignment="0" applyProtection="0"/>
    <xf numFmtId="177" fontId="125" fillId="28" borderId="139" applyNumberFormat="0" applyAlignment="0" applyProtection="0"/>
    <xf numFmtId="254" fontId="125" fillId="28" borderId="139" applyNumberFormat="0" applyAlignment="0" applyProtection="0"/>
    <xf numFmtId="0" fontId="125" fillId="28" borderId="139" applyNumberFormat="0" applyAlignment="0" applyProtection="0"/>
    <xf numFmtId="254" fontId="125" fillId="28" borderId="139" applyNumberFormat="0" applyAlignment="0" applyProtection="0"/>
    <xf numFmtId="254"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254"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254"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0" fontId="125" fillId="28" borderId="139" applyNumberFormat="0" applyAlignment="0" applyProtection="0"/>
    <xf numFmtId="37" fontId="8" fillId="0" borderId="0" applyFont="0" applyFill="0" applyBorder="0" applyAlignment="0" applyProtection="0"/>
    <xf numFmtId="37" fontId="8" fillId="0" borderId="0" applyFont="0" applyFill="0" applyBorder="0" applyAlignment="0" applyProtection="0"/>
    <xf numFmtId="254" fontId="45" fillId="25" borderId="0"/>
    <xf numFmtId="0" fontId="45" fillId="25" borderId="0"/>
    <xf numFmtId="0" fontId="45" fillId="25" borderId="0"/>
    <xf numFmtId="0" fontId="45" fillId="25" borderId="0"/>
    <xf numFmtId="0" fontId="45" fillId="25" borderId="0"/>
    <xf numFmtId="0" fontId="45" fillId="25" borderId="0"/>
    <xf numFmtId="0" fontId="45" fillId="25" borderId="0"/>
    <xf numFmtId="0" fontId="45" fillId="25" borderId="0"/>
    <xf numFmtId="0" fontId="45" fillId="25" borderId="0"/>
    <xf numFmtId="177" fontId="45" fillId="25" borderId="0"/>
    <xf numFmtId="0" fontId="45" fillId="25" borderId="0"/>
    <xf numFmtId="0" fontId="45" fillId="25" borderId="0"/>
    <xf numFmtId="0" fontId="45" fillId="25" borderId="0"/>
    <xf numFmtId="254" fontId="45" fillId="25" borderId="0"/>
    <xf numFmtId="254" fontId="45" fillId="25" borderId="0"/>
    <xf numFmtId="0" fontId="45" fillId="25" borderId="0"/>
    <xf numFmtId="254" fontId="45" fillId="25" borderId="0"/>
    <xf numFmtId="0" fontId="45" fillId="25" borderId="0"/>
    <xf numFmtId="0" fontId="45" fillId="25" borderId="0"/>
    <xf numFmtId="0" fontId="45" fillId="25" borderId="0"/>
    <xf numFmtId="0" fontId="45" fillId="25" borderId="0"/>
    <xf numFmtId="0" fontId="45" fillId="25" borderId="0"/>
    <xf numFmtId="0" fontId="45" fillId="25" borderId="0"/>
    <xf numFmtId="0" fontId="45" fillId="25" borderId="0"/>
    <xf numFmtId="0" fontId="45" fillId="25" borderId="0"/>
    <xf numFmtId="254"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177" fontId="126" fillId="0" borderId="147" applyNumberFormat="0" applyFill="0" applyAlignment="0" applyProtection="0"/>
    <xf numFmtId="0" fontId="126" fillId="0" borderId="147" applyNumberFormat="0" applyFill="0" applyAlignment="0" applyProtection="0"/>
    <xf numFmtId="254" fontId="126" fillId="0" borderId="147" applyNumberFormat="0" applyFill="0" applyAlignment="0" applyProtection="0"/>
    <xf numFmtId="0" fontId="126" fillId="0" borderId="147" applyNumberFormat="0" applyFill="0" applyAlignment="0" applyProtection="0"/>
    <xf numFmtId="254" fontId="126" fillId="0" borderId="147" applyNumberFormat="0" applyFill="0" applyAlignment="0" applyProtection="0"/>
    <xf numFmtId="0" fontId="126" fillId="0" borderId="147" applyNumberFormat="0" applyFill="0" applyAlignment="0" applyProtection="0"/>
    <xf numFmtId="254"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254" fontId="126" fillId="0" borderId="147" applyNumberFormat="0" applyFill="0" applyAlignment="0" applyProtection="0"/>
    <xf numFmtId="0" fontId="126" fillId="0" borderId="147" applyNumberFormat="0" applyFill="0" applyAlignment="0" applyProtection="0"/>
    <xf numFmtId="254" fontId="126" fillId="0" borderId="147" applyNumberFormat="0" applyFill="0" applyAlignment="0" applyProtection="0"/>
    <xf numFmtId="177" fontId="126" fillId="0" borderId="147" applyNumberFormat="0" applyFill="0" applyAlignment="0" applyProtection="0"/>
    <xf numFmtId="0" fontId="126" fillId="0" borderId="147" applyNumberFormat="0" applyFill="0" applyAlignment="0" applyProtection="0"/>
    <xf numFmtId="177"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177"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177" fontId="126" fillId="0" borderId="147" applyNumberFormat="0" applyFill="0" applyAlignment="0" applyProtection="0"/>
    <xf numFmtId="177" fontId="126" fillId="0" borderId="147" applyNumberFormat="0" applyFill="0" applyAlignment="0" applyProtection="0"/>
    <xf numFmtId="0" fontId="126" fillId="0" borderId="147" applyNumberFormat="0" applyFill="0" applyAlignment="0" applyProtection="0"/>
    <xf numFmtId="177" fontId="126" fillId="0" borderId="147" applyNumberFormat="0" applyFill="0" applyAlignment="0" applyProtection="0"/>
    <xf numFmtId="0" fontId="126" fillId="0" borderId="147" applyNumberFormat="0" applyFill="0" applyAlignment="0" applyProtection="0"/>
    <xf numFmtId="254"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254"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177" fontId="126" fillId="0" borderId="147" applyNumberFormat="0" applyFill="0" applyAlignment="0" applyProtection="0"/>
    <xf numFmtId="0" fontId="126" fillId="0" borderId="147" applyNumberFormat="0" applyFill="0" applyAlignment="0" applyProtection="0"/>
    <xf numFmtId="254" fontId="126" fillId="0" borderId="147" applyNumberFormat="0" applyFill="0" applyAlignment="0" applyProtection="0"/>
    <xf numFmtId="0" fontId="126" fillId="0" borderId="147" applyNumberFormat="0" applyFill="0" applyAlignment="0" applyProtection="0"/>
    <xf numFmtId="254" fontId="126" fillId="0" borderId="147" applyNumberFormat="0" applyFill="0" applyAlignment="0" applyProtection="0"/>
    <xf numFmtId="0" fontId="126" fillId="0" borderId="147" applyNumberFormat="0" applyFill="0" applyAlignment="0" applyProtection="0"/>
    <xf numFmtId="254"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254"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177" fontId="126" fillId="0" borderId="147" applyNumberFormat="0" applyFill="0" applyAlignment="0" applyProtection="0"/>
    <xf numFmtId="0" fontId="126" fillId="0" borderId="147" applyNumberFormat="0" applyFill="0" applyAlignment="0" applyProtection="0"/>
    <xf numFmtId="254" fontId="126" fillId="0" borderId="147" applyNumberFormat="0" applyFill="0" applyAlignment="0" applyProtection="0"/>
    <xf numFmtId="0" fontId="126" fillId="0" borderId="147" applyNumberFormat="0" applyFill="0" applyAlignment="0" applyProtection="0"/>
    <xf numFmtId="254" fontId="126" fillId="0" borderId="147" applyNumberFormat="0" applyFill="0" applyAlignment="0" applyProtection="0"/>
    <xf numFmtId="0" fontId="126" fillId="0" borderId="147" applyNumberFormat="0" applyFill="0" applyAlignment="0" applyProtection="0"/>
    <xf numFmtId="254"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254"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177" fontId="126" fillId="0" borderId="147" applyNumberFormat="0" applyFill="0" applyAlignment="0" applyProtection="0"/>
    <xf numFmtId="0" fontId="126" fillId="0" borderId="147" applyNumberFormat="0" applyFill="0" applyAlignment="0" applyProtection="0"/>
    <xf numFmtId="254" fontId="126" fillId="0" borderId="147" applyNumberFormat="0" applyFill="0" applyAlignment="0" applyProtection="0"/>
    <xf numFmtId="0" fontId="126" fillId="0" borderId="147" applyNumberFormat="0" applyFill="0" applyAlignment="0" applyProtection="0"/>
    <xf numFmtId="254" fontId="126" fillId="0" borderId="147" applyNumberFormat="0" applyFill="0" applyAlignment="0" applyProtection="0"/>
    <xf numFmtId="0" fontId="126" fillId="0" borderId="147" applyNumberFormat="0" applyFill="0" applyAlignment="0" applyProtection="0"/>
    <xf numFmtId="254"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254"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177" fontId="126" fillId="0" borderId="147" applyNumberFormat="0" applyFill="0" applyAlignment="0" applyProtection="0"/>
    <xf numFmtId="0" fontId="126" fillId="0" borderId="147" applyNumberFormat="0" applyFill="0" applyAlignment="0" applyProtection="0"/>
    <xf numFmtId="254" fontId="126" fillId="0" borderId="147" applyNumberFormat="0" applyFill="0" applyAlignment="0" applyProtection="0"/>
    <xf numFmtId="0" fontId="126" fillId="0" borderId="147" applyNumberFormat="0" applyFill="0" applyAlignment="0" applyProtection="0"/>
    <xf numFmtId="254" fontId="126" fillId="0" borderId="147" applyNumberFormat="0" applyFill="0" applyAlignment="0" applyProtection="0"/>
    <xf numFmtId="0" fontId="126" fillId="0" borderId="147" applyNumberFormat="0" applyFill="0" applyAlignment="0" applyProtection="0"/>
    <xf numFmtId="254"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254"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177" fontId="126" fillId="0" borderId="147" applyNumberFormat="0" applyFill="0" applyAlignment="0" applyProtection="0"/>
    <xf numFmtId="0" fontId="126" fillId="0" borderId="147" applyNumberFormat="0" applyFill="0" applyAlignment="0" applyProtection="0"/>
    <xf numFmtId="254" fontId="126" fillId="0" borderId="147" applyNumberFormat="0" applyFill="0" applyAlignment="0" applyProtection="0"/>
    <xf numFmtId="0" fontId="126" fillId="0" borderId="147" applyNumberFormat="0" applyFill="0" applyAlignment="0" applyProtection="0"/>
    <xf numFmtId="254" fontId="126" fillId="0" borderId="147" applyNumberFormat="0" applyFill="0" applyAlignment="0" applyProtection="0"/>
    <xf numFmtId="0" fontId="126" fillId="0" borderId="147" applyNumberFormat="0" applyFill="0" applyAlignment="0" applyProtection="0"/>
    <xf numFmtId="254"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254"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177" fontId="126" fillId="0" borderId="147" applyNumberFormat="0" applyFill="0" applyAlignment="0" applyProtection="0"/>
    <xf numFmtId="0" fontId="126" fillId="0" borderId="147" applyNumberFormat="0" applyFill="0" applyAlignment="0" applyProtection="0"/>
    <xf numFmtId="254" fontId="126" fillId="0" borderId="147" applyNumberFormat="0" applyFill="0" applyAlignment="0" applyProtection="0"/>
    <xf numFmtId="0" fontId="126" fillId="0" borderId="147" applyNumberFormat="0" applyFill="0" applyAlignment="0" applyProtection="0"/>
    <xf numFmtId="254" fontId="126" fillId="0" borderId="147" applyNumberFormat="0" applyFill="0" applyAlignment="0" applyProtection="0"/>
    <xf numFmtId="0" fontId="126" fillId="0" borderId="147" applyNumberFormat="0" applyFill="0" applyAlignment="0" applyProtection="0"/>
    <xf numFmtId="254"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254"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177" fontId="126" fillId="0" borderId="147" applyNumberFormat="0" applyFill="0" applyAlignment="0" applyProtection="0"/>
    <xf numFmtId="0" fontId="126" fillId="0" borderId="147" applyNumberFormat="0" applyFill="0" applyAlignment="0" applyProtection="0"/>
    <xf numFmtId="254" fontId="126" fillId="0" borderId="147" applyNumberFormat="0" applyFill="0" applyAlignment="0" applyProtection="0"/>
    <xf numFmtId="0" fontId="126" fillId="0" borderId="147" applyNumberFormat="0" applyFill="0" applyAlignment="0" applyProtection="0"/>
    <xf numFmtId="254" fontId="126" fillId="0" borderId="147" applyNumberFormat="0" applyFill="0" applyAlignment="0" applyProtection="0"/>
    <xf numFmtId="0" fontId="126" fillId="0" borderId="147" applyNumberFormat="0" applyFill="0" applyAlignment="0" applyProtection="0"/>
    <xf numFmtId="254"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0" fontId="126" fillId="0" borderId="147" applyNumberFormat="0" applyFill="0" applyAlignment="0" applyProtection="0"/>
    <xf numFmtId="235" fontId="8" fillId="0" borderId="0" applyFont="0" applyFill="0" applyBorder="0" applyAlignment="0" applyProtection="0"/>
    <xf numFmtId="235" fontId="8" fillId="0" borderId="0" applyFont="0" applyFill="0" applyBorder="0" applyAlignment="0" applyProtection="0"/>
    <xf numFmtId="236" fontId="8" fillId="0" borderId="84" applyFont="0" applyFill="0" applyBorder="0" applyAlignment="0" applyProtection="0">
      <alignment horizontal="centerContinuous"/>
    </xf>
    <xf numFmtId="236" fontId="8" fillId="0" borderId="84" applyFont="0" applyFill="0" applyBorder="0" applyAlignment="0" applyProtection="0">
      <alignment horizontal="centerContinuous"/>
    </xf>
    <xf numFmtId="254" fontId="185" fillId="7" borderId="0" applyBorder="0"/>
    <xf numFmtId="0" fontId="185" fillId="7" borderId="0" applyBorder="0"/>
    <xf numFmtId="0" fontId="185" fillId="7" borderId="0" applyBorder="0"/>
    <xf numFmtId="0" fontId="185" fillId="7" borderId="0" applyBorder="0"/>
    <xf numFmtId="0" fontId="185" fillId="7" borderId="0" applyBorder="0"/>
    <xf numFmtId="0" fontId="185" fillId="7" borderId="0" applyBorder="0"/>
    <xf numFmtId="0" fontId="185" fillId="7" borderId="0" applyBorder="0"/>
    <xf numFmtId="177" fontId="185" fillId="7" borderId="0" applyBorder="0"/>
    <xf numFmtId="0" fontId="185" fillId="7" borderId="0" applyBorder="0"/>
    <xf numFmtId="254" fontId="185" fillId="7" borderId="0" applyBorder="0"/>
    <xf numFmtId="0" fontId="185" fillId="7" borderId="0" applyBorder="0"/>
    <xf numFmtId="254" fontId="185" fillId="7" borderId="0" applyBorder="0"/>
    <xf numFmtId="0" fontId="185" fillId="7" borderId="0" applyBorder="0"/>
    <xf numFmtId="254" fontId="185" fillId="7" borderId="0" applyBorder="0"/>
    <xf numFmtId="0" fontId="185" fillId="7" borderId="0" applyBorder="0"/>
    <xf numFmtId="0" fontId="185" fillId="7" borderId="0" applyBorder="0"/>
    <xf numFmtId="0" fontId="185" fillId="7" borderId="0" applyBorder="0"/>
    <xf numFmtId="0" fontId="185" fillId="7" borderId="0" applyBorder="0"/>
    <xf numFmtId="0" fontId="185" fillId="7" borderId="0" applyBorder="0"/>
    <xf numFmtId="0" fontId="185" fillId="7" borderId="0" applyBorder="0"/>
    <xf numFmtId="254" fontId="186" fillId="0" borderId="0">
      <alignment vertical="center"/>
    </xf>
    <xf numFmtId="0" fontId="186" fillId="0" borderId="0">
      <alignment vertical="center"/>
    </xf>
    <xf numFmtId="0" fontId="186" fillId="0" borderId="0">
      <alignment vertical="center"/>
    </xf>
    <xf numFmtId="0" fontId="186" fillId="0" borderId="0">
      <alignment vertical="center"/>
    </xf>
    <xf numFmtId="0" fontId="186" fillId="0" borderId="0">
      <alignment vertical="center"/>
    </xf>
    <xf numFmtId="0" fontId="186" fillId="0" borderId="0">
      <alignment vertical="center"/>
    </xf>
    <xf numFmtId="0" fontId="186" fillId="0" borderId="0">
      <alignment vertical="center"/>
    </xf>
    <xf numFmtId="0" fontId="186" fillId="0" borderId="0">
      <alignment vertical="center"/>
    </xf>
    <xf numFmtId="0" fontId="186" fillId="0" borderId="0">
      <alignment vertical="center"/>
    </xf>
    <xf numFmtId="177" fontId="186" fillId="0" borderId="0">
      <alignment vertical="center"/>
    </xf>
    <xf numFmtId="0" fontId="186" fillId="0" borderId="0">
      <alignment vertical="center"/>
    </xf>
    <xf numFmtId="254" fontId="186" fillId="0" borderId="0">
      <alignment vertical="center"/>
    </xf>
    <xf numFmtId="0" fontId="186" fillId="0" borderId="0">
      <alignment vertical="center"/>
    </xf>
    <xf numFmtId="254" fontId="186" fillId="0" borderId="0">
      <alignment vertical="center"/>
    </xf>
    <xf numFmtId="0" fontId="186" fillId="0" borderId="0">
      <alignment vertical="center"/>
    </xf>
    <xf numFmtId="254" fontId="186" fillId="0" borderId="0">
      <alignment vertical="center"/>
    </xf>
    <xf numFmtId="0" fontId="186" fillId="0" borderId="0">
      <alignment vertical="center"/>
    </xf>
    <xf numFmtId="0" fontId="186" fillId="0" borderId="0">
      <alignment vertical="center"/>
    </xf>
    <xf numFmtId="0" fontId="186" fillId="0" borderId="0">
      <alignment vertical="center"/>
    </xf>
    <xf numFmtId="0" fontId="186" fillId="0" borderId="0">
      <alignment vertical="center"/>
    </xf>
    <xf numFmtId="0" fontId="186" fillId="0" borderId="0">
      <alignment vertical="center"/>
    </xf>
    <xf numFmtId="0" fontId="186" fillId="0" borderId="0">
      <alignment vertical="center"/>
    </xf>
    <xf numFmtId="2" fontId="187" fillId="0" borderId="104">
      <alignment horizontal="center"/>
    </xf>
    <xf numFmtId="254"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177" fontId="129" fillId="32" borderId="0" applyNumberFormat="0" applyBorder="0" applyAlignment="0" applyProtection="0"/>
    <xf numFmtId="0" fontId="129" fillId="32" borderId="0" applyNumberFormat="0" applyBorder="0" applyAlignment="0" applyProtection="0"/>
    <xf numFmtId="254" fontId="129" fillId="32" borderId="0" applyNumberFormat="0" applyBorder="0" applyAlignment="0" applyProtection="0"/>
    <xf numFmtId="0" fontId="129" fillId="32" borderId="0" applyNumberFormat="0" applyBorder="0" applyAlignment="0" applyProtection="0"/>
    <xf numFmtId="254" fontId="129" fillId="32" borderId="0" applyNumberFormat="0" applyBorder="0" applyAlignment="0" applyProtection="0"/>
    <xf numFmtId="0" fontId="129" fillId="32" borderId="0" applyNumberFormat="0" applyBorder="0" applyAlignment="0" applyProtection="0"/>
    <xf numFmtId="254"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254" fontId="129" fillId="32" borderId="0" applyNumberFormat="0" applyBorder="0" applyAlignment="0" applyProtection="0"/>
    <xf numFmtId="0" fontId="129" fillId="32" borderId="0" applyNumberFormat="0" applyBorder="0" applyAlignment="0" applyProtection="0"/>
    <xf numFmtId="254" fontId="129" fillId="32" borderId="0" applyNumberFormat="0" applyBorder="0" applyAlignment="0" applyProtection="0"/>
    <xf numFmtId="177" fontId="129" fillId="32" borderId="0" applyNumberFormat="0" applyBorder="0" applyAlignment="0" applyProtection="0"/>
    <xf numFmtId="0" fontId="129" fillId="32" borderId="0" applyNumberFormat="0" applyBorder="0" applyAlignment="0" applyProtection="0"/>
    <xf numFmtId="177"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177"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254" fontId="129" fillId="32" borderId="0" applyNumberFormat="0" applyBorder="0" applyAlignment="0" applyProtection="0"/>
    <xf numFmtId="254" fontId="129" fillId="32" borderId="0" applyNumberFormat="0" applyBorder="0" applyAlignment="0" applyProtection="0"/>
    <xf numFmtId="177" fontId="129" fillId="32" borderId="0" applyNumberFormat="0" applyBorder="0" applyAlignment="0" applyProtection="0"/>
    <xf numFmtId="177" fontId="129" fillId="32" borderId="0" applyNumberFormat="0" applyBorder="0" applyAlignment="0" applyProtection="0"/>
    <xf numFmtId="0" fontId="129" fillId="32" borderId="0" applyNumberFormat="0" applyBorder="0" applyAlignment="0" applyProtection="0"/>
    <xf numFmtId="177"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254"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254"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177" fontId="129" fillId="32" borderId="0" applyNumberFormat="0" applyBorder="0" applyAlignment="0" applyProtection="0"/>
    <xf numFmtId="0" fontId="129" fillId="32" borderId="0" applyNumberFormat="0" applyBorder="0" applyAlignment="0" applyProtection="0"/>
    <xf numFmtId="254" fontId="129" fillId="32" borderId="0" applyNumberFormat="0" applyBorder="0" applyAlignment="0" applyProtection="0"/>
    <xf numFmtId="0" fontId="129" fillId="32" borderId="0" applyNumberFormat="0" applyBorder="0" applyAlignment="0" applyProtection="0"/>
    <xf numFmtId="254" fontId="129" fillId="32" borderId="0" applyNumberFormat="0" applyBorder="0" applyAlignment="0" applyProtection="0"/>
    <xf numFmtId="0" fontId="129" fillId="32" borderId="0" applyNumberFormat="0" applyBorder="0" applyAlignment="0" applyProtection="0"/>
    <xf numFmtId="254"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254"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177" fontId="129" fillId="32" borderId="0" applyNumberFormat="0" applyBorder="0" applyAlignment="0" applyProtection="0"/>
    <xf numFmtId="0" fontId="129" fillId="32" borderId="0" applyNumberFormat="0" applyBorder="0" applyAlignment="0" applyProtection="0"/>
    <xf numFmtId="254" fontId="129" fillId="32" borderId="0" applyNumberFormat="0" applyBorder="0" applyAlignment="0" applyProtection="0"/>
    <xf numFmtId="0" fontId="129" fillId="32" borderId="0" applyNumberFormat="0" applyBorder="0" applyAlignment="0" applyProtection="0"/>
    <xf numFmtId="254" fontId="129" fillId="32" borderId="0" applyNumberFormat="0" applyBorder="0" applyAlignment="0" applyProtection="0"/>
    <xf numFmtId="0" fontId="129" fillId="32" borderId="0" applyNumberFormat="0" applyBorder="0" applyAlignment="0" applyProtection="0"/>
    <xf numFmtId="254"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254"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177" fontId="129" fillId="32" borderId="0" applyNumberFormat="0" applyBorder="0" applyAlignment="0" applyProtection="0"/>
    <xf numFmtId="0" fontId="129" fillId="32" borderId="0" applyNumberFormat="0" applyBorder="0" applyAlignment="0" applyProtection="0"/>
    <xf numFmtId="254" fontId="129" fillId="32" borderId="0" applyNumberFormat="0" applyBorder="0" applyAlignment="0" applyProtection="0"/>
    <xf numFmtId="0" fontId="129" fillId="32" borderId="0" applyNumberFormat="0" applyBorder="0" applyAlignment="0" applyProtection="0"/>
    <xf numFmtId="254" fontId="129" fillId="32" borderId="0" applyNumberFormat="0" applyBorder="0" applyAlignment="0" applyProtection="0"/>
    <xf numFmtId="0" fontId="129" fillId="32" borderId="0" applyNumberFormat="0" applyBorder="0" applyAlignment="0" applyProtection="0"/>
    <xf numFmtId="254"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254"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177" fontId="129" fillId="32" borderId="0" applyNumberFormat="0" applyBorder="0" applyAlignment="0" applyProtection="0"/>
    <xf numFmtId="0" fontId="129" fillId="32" borderId="0" applyNumberFormat="0" applyBorder="0" applyAlignment="0" applyProtection="0"/>
    <xf numFmtId="254" fontId="129" fillId="32" borderId="0" applyNumberFormat="0" applyBorder="0" applyAlignment="0" applyProtection="0"/>
    <xf numFmtId="0" fontId="129" fillId="32" borderId="0" applyNumberFormat="0" applyBorder="0" applyAlignment="0" applyProtection="0"/>
    <xf numFmtId="254" fontId="129" fillId="32" borderId="0" applyNumberFormat="0" applyBorder="0" applyAlignment="0" applyProtection="0"/>
    <xf numFmtId="0" fontId="129" fillId="32" borderId="0" applyNumberFormat="0" applyBorder="0" applyAlignment="0" applyProtection="0"/>
    <xf numFmtId="254"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254"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177" fontId="129" fillId="32" borderId="0" applyNumberFormat="0" applyBorder="0" applyAlignment="0" applyProtection="0"/>
    <xf numFmtId="0" fontId="129" fillId="32" borderId="0" applyNumberFormat="0" applyBorder="0" applyAlignment="0" applyProtection="0"/>
    <xf numFmtId="254" fontId="129" fillId="32" borderId="0" applyNumberFormat="0" applyBorder="0" applyAlignment="0" applyProtection="0"/>
    <xf numFmtId="0" fontId="129" fillId="32" borderId="0" applyNumberFormat="0" applyBorder="0" applyAlignment="0" applyProtection="0"/>
    <xf numFmtId="254" fontId="129" fillId="32" borderId="0" applyNumberFormat="0" applyBorder="0" applyAlignment="0" applyProtection="0"/>
    <xf numFmtId="0" fontId="129" fillId="32" borderId="0" applyNumberFormat="0" applyBorder="0" applyAlignment="0" applyProtection="0"/>
    <xf numFmtId="254"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254"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177" fontId="129" fillId="32" borderId="0" applyNumberFormat="0" applyBorder="0" applyAlignment="0" applyProtection="0"/>
    <xf numFmtId="0" fontId="129" fillId="32" borderId="0" applyNumberFormat="0" applyBorder="0" applyAlignment="0" applyProtection="0"/>
    <xf numFmtId="254" fontId="129" fillId="32" borderId="0" applyNumberFormat="0" applyBorder="0" applyAlignment="0" applyProtection="0"/>
    <xf numFmtId="0" fontId="129" fillId="32" borderId="0" applyNumberFormat="0" applyBorder="0" applyAlignment="0" applyProtection="0"/>
    <xf numFmtId="254" fontId="129" fillId="32" borderId="0" applyNumberFormat="0" applyBorder="0" applyAlignment="0" applyProtection="0"/>
    <xf numFmtId="0" fontId="129" fillId="32" borderId="0" applyNumberFormat="0" applyBorder="0" applyAlignment="0" applyProtection="0"/>
    <xf numFmtId="254"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254"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177" fontId="129" fillId="32" borderId="0" applyNumberFormat="0" applyBorder="0" applyAlignment="0" applyProtection="0"/>
    <xf numFmtId="0" fontId="129" fillId="32" borderId="0" applyNumberFormat="0" applyBorder="0" applyAlignment="0" applyProtection="0"/>
    <xf numFmtId="254" fontId="129" fillId="32" borderId="0" applyNumberFormat="0" applyBorder="0" applyAlignment="0" applyProtection="0"/>
    <xf numFmtId="0" fontId="129" fillId="32" borderId="0" applyNumberFormat="0" applyBorder="0" applyAlignment="0" applyProtection="0"/>
    <xf numFmtId="254" fontId="129" fillId="32" borderId="0" applyNumberFormat="0" applyBorder="0" applyAlignment="0" applyProtection="0"/>
    <xf numFmtId="0" fontId="129" fillId="32" borderId="0" applyNumberFormat="0" applyBorder="0" applyAlignment="0" applyProtection="0"/>
    <xf numFmtId="254"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0" fontId="129" fillId="32" borderId="0" applyNumberFormat="0" applyBorder="0" applyAlignment="0" applyProtection="0"/>
    <xf numFmtId="261" fontId="8" fillId="0" borderId="0"/>
    <xf numFmtId="261" fontId="8" fillId="0" borderId="0"/>
    <xf numFmtId="261" fontId="8" fillId="0" borderId="0"/>
    <xf numFmtId="261" fontId="8" fillId="0" borderId="0"/>
    <xf numFmtId="261" fontId="8" fillId="0" borderId="0"/>
    <xf numFmtId="173" fontId="188" fillId="0" borderId="0"/>
    <xf numFmtId="261" fontId="8" fillId="0" borderId="0"/>
    <xf numFmtId="173" fontId="188" fillId="0" borderId="0"/>
    <xf numFmtId="261" fontId="8" fillId="0" borderId="0"/>
    <xf numFmtId="173" fontId="188" fillId="0" borderId="0"/>
    <xf numFmtId="261" fontId="8" fillId="0" borderId="0"/>
    <xf numFmtId="173" fontId="188" fillId="0" borderId="0"/>
    <xf numFmtId="261" fontId="8" fillId="0" borderId="0"/>
    <xf numFmtId="173" fontId="188" fillId="0" borderId="0"/>
    <xf numFmtId="261" fontId="8" fillId="0" borderId="0"/>
    <xf numFmtId="261" fontId="8" fillId="0" borderId="0"/>
    <xf numFmtId="261" fontId="8" fillId="0" borderId="0"/>
    <xf numFmtId="173" fontId="188" fillId="0" borderId="0"/>
    <xf numFmtId="261" fontId="8" fillId="0" borderId="0"/>
    <xf numFmtId="173" fontId="188" fillId="0" borderId="0"/>
    <xf numFmtId="261" fontId="8" fillId="0" borderId="0"/>
    <xf numFmtId="173" fontId="188" fillId="0" borderId="0"/>
    <xf numFmtId="261" fontId="8" fillId="0" borderId="0"/>
    <xf numFmtId="261" fontId="8" fillId="0" borderId="0"/>
    <xf numFmtId="261" fontId="8" fillId="0" borderId="0"/>
    <xf numFmtId="261" fontId="8" fillId="0" borderId="0"/>
    <xf numFmtId="173" fontId="188" fillId="0" borderId="0"/>
    <xf numFmtId="261" fontId="8" fillId="0" borderId="0"/>
    <xf numFmtId="261" fontId="8" fillId="0" borderId="0"/>
    <xf numFmtId="261" fontId="8" fillId="0" borderId="0"/>
    <xf numFmtId="261" fontId="8" fillId="0" borderId="0"/>
    <xf numFmtId="261" fontId="8" fillId="0" borderId="0"/>
    <xf numFmtId="261" fontId="8" fillId="0" borderId="0"/>
    <xf numFmtId="261" fontId="8" fillId="0" borderId="0"/>
    <xf numFmtId="261" fontId="8" fillId="0" borderId="0"/>
    <xf numFmtId="261" fontId="8" fillId="0" borderId="0"/>
    <xf numFmtId="261" fontId="8" fillId="0" borderId="0"/>
    <xf numFmtId="261" fontId="8" fillId="0" borderId="0"/>
    <xf numFmtId="261" fontId="8" fillId="0" borderId="0"/>
    <xf numFmtId="261" fontId="8" fillId="0" borderId="0"/>
    <xf numFmtId="261" fontId="8" fillId="0" borderId="0"/>
    <xf numFmtId="261" fontId="8" fillId="0" borderId="0"/>
    <xf numFmtId="261" fontId="8" fillId="0" borderId="0"/>
    <xf numFmtId="261" fontId="8" fillId="0" borderId="0"/>
    <xf numFmtId="261" fontId="8" fillId="0" borderId="0"/>
    <xf numFmtId="261" fontId="8" fillId="0" borderId="0"/>
    <xf numFmtId="261" fontId="8" fillId="0" borderId="0"/>
    <xf numFmtId="261" fontId="8" fillId="0" borderId="0"/>
    <xf numFmtId="261" fontId="8" fillId="0" borderId="0"/>
    <xf numFmtId="261" fontId="8" fillId="0" borderId="0"/>
    <xf numFmtId="261" fontId="8" fillId="0" borderId="0"/>
    <xf numFmtId="261" fontId="8" fillId="0" borderId="0"/>
    <xf numFmtId="261" fontId="8" fillId="0" borderId="0"/>
    <xf numFmtId="261" fontId="8" fillId="0" borderId="0"/>
    <xf numFmtId="173" fontId="188" fillId="0" borderId="0"/>
    <xf numFmtId="261" fontId="8" fillId="0" borderId="0"/>
    <xf numFmtId="261" fontId="8" fillId="0" borderId="0"/>
    <xf numFmtId="261" fontId="8" fillId="0" borderId="0"/>
    <xf numFmtId="173" fontId="188" fillId="0" borderId="0"/>
    <xf numFmtId="261" fontId="8" fillId="0" borderId="0"/>
    <xf numFmtId="261" fontId="8" fillId="0" borderId="0"/>
    <xf numFmtId="261" fontId="8" fillId="0" borderId="0"/>
    <xf numFmtId="261" fontId="8" fillId="0" borderId="0"/>
    <xf numFmtId="261" fontId="8" fillId="0" borderId="0"/>
    <xf numFmtId="261" fontId="8" fillId="0" borderId="0"/>
    <xf numFmtId="261" fontId="8" fillId="0" borderId="0"/>
    <xf numFmtId="261" fontId="8" fillId="0" borderId="0"/>
    <xf numFmtId="261" fontId="8" fillId="0" borderId="0"/>
    <xf numFmtId="261" fontId="8" fillId="0" borderId="0"/>
    <xf numFmtId="261" fontId="8" fillId="0" borderId="0"/>
    <xf numFmtId="261" fontId="8" fillId="0" borderId="0"/>
    <xf numFmtId="261" fontId="8" fillId="0" borderId="0"/>
    <xf numFmtId="261" fontId="8" fillId="0" borderId="0"/>
    <xf numFmtId="261" fontId="8" fillId="0" borderId="0"/>
    <xf numFmtId="261" fontId="8" fillId="0" borderId="0"/>
    <xf numFmtId="261" fontId="8" fillId="0" borderId="0"/>
    <xf numFmtId="261" fontId="8" fillId="0" borderId="0"/>
    <xf numFmtId="261" fontId="8" fillId="0" borderId="0"/>
    <xf numFmtId="261" fontId="8" fillId="0" borderId="0"/>
    <xf numFmtId="261" fontId="8" fillId="0" borderId="0"/>
    <xf numFmtId="261" fontId="8" fillId="0" borderId="0"/>
    <xf numFmtId="261" fontId="8" fillId="0" borderId="0"/>
    <xf numFmtId="261" fontId="8" fillId="0" borderId="0"/>
    <xf numFmtId="261" fontId="8" fillId="0" borderId="0"/>
    <xf numFmtId="261" fontId="8" fillId="0" borderId="0"/>
    <xf numFmtId="261" fontId="8" fillId="0" borderId="0"/>
    <xf numFmtId="173" fontId="18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77"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77" fontId="8" fillId="0" borderId="0"/>
    <xf numFmtId="254" fontId="8" fillId="0" borderId="0"/>
    <xf numFmtId="0" fontId="8" fillId="0" borderId="0"/>
    <xf numFmtId="254" fontId="8" fillId="0" borderId="0"/>
    <xf numFmtId="0" fontId="8" fillId="0" borderId="0"/>
    <xf numFmtId="254" fontId="8" fillId="0" borderId="0"/>
    <xf numFmtId="0" fontId="8" fillId="0" borderId="0"/>
    <xf numFmtId="254" fontId="8" fillId="0" borderId="0"/>
    <xf numFmtId="0" fontId="8" fillId="0" borderId="0"/>
    <xf numFmtId="0" fontId="8" fillId="0" borderId="0"/>
    <xf numFmtId="0" fontId="8" fillId="0" borderId="0"/>
    <xf numFmtId="254" fontId="8" fillId="0" borderId="0"/>
    <xf numFmtId="0" fontId="8" fillId="0" borderId="0"/>
    <xf numFmtId="0" fontId="8" fillId="0" borderId="0"/>
    <xf numFmtId="0" fontId="8" fillId="0" borderId="0"/>
    <xf numFmtId="0" fontId="8" fillId="0" borderId="0"/>
    <xf numFmtId="0" fontId="8" fillId="0" borderId="0"/>
    <xf numFmtId="0" fontId="8" fillId="0" borderId="0"/>
    <xf numFmtId="254" fontId="8" fillId="0" borderId="0"/>
    <xf numFmtId="254" fontId="8" fillId="0" borderId="0"/>
    <xf numFmtId="0" fontId="8" fillId="0" borderId="0"/>
    <xf numFmtId="0" fontId="8" fillId="0" borderId="0"/>
    <xf numFmtId="0" fontId="8" fillId="0" borderId="0"/>
    <xf numFmtId="254" fontId="8" fillId="0" borderId="0"/>
    <xf numFmtId="0" fontId="8" fillId="0" borderId="0"/>
    <xf numFmtId="0" fontId="8" fillId="0" borderId="0"/>
    <xf numFmtId="0" fontId="8" fillId="0" borderId="0"/>
    <xf numFmtId="254" fontId="74"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8"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54"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254" fontId="74" fillId="0" borderId="0"/>
    <xf numFmtId="17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254" fontId="74" fillId="0" borderId="0"/>
    <xf numFmtId="17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254" fontId="74" fillId="0" borderId="0"/>
    <xf numFmtId="0" fontId="74" fillId="0" borderId="0"/>
    <xf numFmtId="254" fontId="74" fillId="0" borderId="0"/>
    <xf numFmtId="17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254" fontId="74" fillId="0" borderId="0"/>
    <xf numFmtId="0" fontId="74" fillId="0" borderId="0"/>
    <xf numFmtId="0" fontId="74" fillId="0" borderId="0"/>
    <xf numFmtId="0" fontId="74" fillId="0" borderId="0"/>
    <xf numFmtId="0" fontId="74" fillId="0" borderId="0"/>
    <xf numFmtId="0" fontId="74" fillId="0" borderId="0"/>
    <xf numFmtId="254" fontId="74" fillId="0" borderId="0"/>
    <xf numFmtId="0" fontId="74" fillId="0" borderId="0"/>
    <xf numFmtId="254" fontId="74" fillId="0" borderId="0"/>
    <xf numFmtId="17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254" fontId="74" fillId="0" borderId="0"/>
    <xf numFmtId="0" fontId="74" fillId="0" borderId="0"/>
    <xf numFmtId="254" fontId="74" fillId="0" borderId="0"/>
    <xf numFmtId="254" fontId="74" fillId="0" borderId="0"/>
    <xf numFmtId="254" fontId="74" fillId="0" borderId="0"/>
    <xf numFmtId="254" fontId="74" fillId="0" borderId="0"/>
    <xf numFmtId="254" fontId="74" fillId="0" borderId="0"/>
    <xf numFmtId="17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254" fontId="74" fillId="0" borderId="0"/>
    <xf numFmtId="254" fontId="74" fillId="0" borderId="0"/>
    <xf numFmtId="254" fontId="74" fillId="0" borderId="0"/>
    <xf numFmtId="254" fontId="74" fillId="0" borderId="0"/>
    <xf numFmtId="254" fontId="74" fillId="0" borderId="0"/>
    <xf numFmtId="177" fontId="74" fillId="0" borderId="0"/>
    <xf numFmtId="0" fontId="74" fillId="0" borderId="0"/>
    <xf numFmtId="0" fontId="74" fillId="0" borderId="0"/>
    <xf numFmtId="177" fontId="74" fillId="0" borderId="0"/>
    <xf numFmtId="0" fontId="74" fillId="0" borderId="0"/>
    <xf numFmtId="177" fontId="74" fillId="0" borderId="0"/>
    <xf numFmtId="0"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8" fillId="0" borderId="0"/>
    <xf numFmtId="0" fontId="74" fillId="0" borderId="0"/>
    <xf numFmtId="0" fontId="8" fillId="0" borderId="0"/>
    <xf numFmtId="0" fontId="74" fillId="0" borderId="0"/>
    <xf numFmtId="0" fontId="8" fillId="0" borderId="0"/>
    <xf numFmtId="0" fontId="74" fillId="0" borderId="0"/>
    <xf numFmtId="0" fontId="8" fillId="0" borderId="0"/>
    <xf numFmtId="0" fontId="74" fillId="0" borderId="0"/>
    <xf numFmtId="0" fontId="74" fillId="0" borderId="0"/>
    <xf numFmtId="0" fontId="74" fillId="0" borderId="0"/>
    <xf numFmtId="17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254" fontId="74" fillId="0" borderId="0"/>
    <xf numFmtId="17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254" fontId="74" fillId="0" borderId="0"/>
    <xf numFmtId="17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254" fontId="74" fillId="0" borderId="0"/>
    <xf numFmtId="0" fontId="74" fillId="0" borderId="0"/>
    <xf numFmtId="0" fontId="74" fillId="0" borderId="0"/>
    <xf numFmtId="0" fontId="74" fillId="0" borderId="0"/>
    <xf numFmtId="254" fontId="74" fillId="0" borderId="0"/>
    <xf numFmtId="0" fontId="74" fillId="0" borderId="0"/>
    <xf numFmtId="254" fontId="74" fillId="0" borderId="0"/>
    <xf numFmtId="17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254" fontId="74" fillId="0" borderId="0"/>
    <xf numFmtId="0" fontId="74" fillId="0" borderId="0"/>
    <xf numFmtId="254" fontId="74" fillId="0" borderId="0"/>
    <xf numFmtId="17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254" fontId="74" fillId="0" borderId="0"/>
    <xf numFmtId="0" fontId="74" fillId="0" borderId="0"/>
    <xf numFmtId="254" fontId="74" fillId="0" borderId="0"/>
    <xf numFmtId="254" fontId="74" fillId="0" borderId="0"/>
    <xf numFmtId="254" fontId="74" fillId="0" borderId="0"/>
    <xf numFmtId="254" fontId="74" fillId="0" borderId="0"/>
    <xf numFmtId="254" fontId="74" fillId="0" borderId="0"/>
    <xf numFmtId="177" fontId="74" fillId="0" borderId="0"/>
    <xf numFmtId="0" fontId="74" fillId="0" borderId="0"/>
    <xf numFmtId="0" fontId="74" fillId="0" borderId="0"/>
    <xf numFmtId="0" fontId="74" fillId="0" borderId="0"/>
    <xf numFmtId="177" fontId="74" fillId="0" borderId="0"/>
    <xf numFmtId="0" fontId="74" fillId="0" borderId="0"/>
    <xf numFmtId="254" fontId="74" fillId="0" borderId="0"/>
    <xf numFmtId="254" fontId="74" fillId="0" borderId="0"/>
    <xf numFmtId="254" fontId="74" fillId="0" borderId="0"/>
    <xf numFmtId="254" fontId="74" fillId="0" borderId="0"/>
    <xf numFmtId="254" fontId="74" fillId="0" borderId="0"/>
    <xf numFmtId="177" fontId="74" fillId="0" borderId="0"/>
    <xf numFmtId="254" fontId="8" fillId="0" borderId="0"/>
    <xf numFmtId="0" fontId="8" fillId="0" borderId="0"/>
    <xf numFmtId="0" fontId="8" fillId="0" borderId="0"/>
    <xf numFmtId="0" fontId="8" fillId="0" borderId="0"/>
    <xf numFmtId="0" fontId="8" fillId="0" borderId="0"/>
    <xf numFmtId="254" fontId="74" fillId="0" borderId="0"/>
    <xf numFmtId="0" fontId="74" fillId="0" borderId="0"/>
    <xf numFmtId="0" fontId="74" fillId="0" borderId="0"/>
    <xf numFmtId="0" fontId="25" fillId="0" borderId="0"/>
    <xf numFmtId="0" fontId="8" fillId="0" borderId="0"/>
    <xf numFmtId="0" fontId="2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77" fontId="8"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0" fontId="8" fillId="0" borderId="0"/>
    <xf numFmtId="254" fontId="74" fillId="0" borderId="0"/>
    <xf numFmtId="254" fontId="74" fillId="0" borderId="0"/>
    <xf numFmtId="254" fontId="74" fillId="0" borderId="0"/>
    <xf numFmtId="254" fontId="74" fillId="0" borderId="0"/>
    <xf numFmtId="254" fontId="74" fillId="0" borderId="0"/>
    <xf numFmtId="0" fontId="74" fillId="0" borderId="0"/>
    <xf numFmtId="254" fontId="74" fillId="0" borderId="0"/>
    <xf numFmtId="0" fontId="74" fillId="0" borderId="0"/>
    <xf numFmtId="0" fontId="74" fillId="0" borderId="0"/>
    <xf numFmtId="0" fontId="74" fillId="0" borderId="0"/>
    <xf numFmtId="0" fontId="74" fillId="0" borderId="0"/>
    <xf numFmtId="0" fontId="74" fillId="0" borderId="0"/>
    <xf numFmtId="0" fontId="74" fillId="0" borderId="0"/>
    <xf numFmtId="254" fontId="8" fillId="0" borderId="0"/>
    <xf numFmtId="0" fontId="8" fillId="0" borderId="0"/>
    <xf numFmtId="0" fontId="8" fillId="0" borderId="0"/>
    <xf numFmtId="254" fontId="8" fillId="0" borderId="0"/>
    <xf numFmtId="0" fontId="8" fillId="0" borderId="0"/>
    <xf numFmtId="0" fontId="8" fillId="0" borderId="0"/>
    <xf numFmtId="0" fontId="8" fillId="0" borderId="0"/>
    <xf numFmtId="0" fontId="8"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8" fillId="0" borderId="0"/>
    <xf numFmtId="0" fontId="74" fillId="0" borderId="0"/>
    <xf numFmtId="177" fontId="8" fillId="0" borderId="0"/>
    <xf numFmtId="0" fontId="8" fillId="0" borderId="0"/>
    <xf numFmtId="0" fontId="74" fillId="0" borderId="0"/>
    <xf numFmtId="0" fontId="74" fillId="0" borderId="0"/>
    <xf numFmtId="0" fontId="74" fillId="0" borderId="0"/>
    <xf numFmtId="0" fontId="74" fillId="0" borderId="0"/>
    <xf numFmtId="0" fontId="74" fillId="0" borderId="0"/>
    <xf numFmtId="0" fontId="74" fillId="0" borderId="0"/>
    <xf numFmtId="0" fontId="8" fillId="0" borderId="0"/>
    <xf numFmtId="254" fontId="74" fillId="0" borderId="0"/>
    <xf numFmtId="0" fontId="74" fillId="0" borderId="0"/>
    <xf numFmtId="17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254" fontId="74" fillId="0" borderId="0"/>
    <xf numFmtId="17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 fillId="0" borderId="0"/>
    <xf numFmtId="0" fontId="74" fillId="0" borderId="0"/>
    <xf numFmtId="254" fontId="8" fillId="0" borderId="0"/>
    <xf numFmtId="254" fontId="8" fillId="0" borderId="0"/>
    <xf numFmtId="254" fontId="8" fillId="0" borderId="0"/>
    <xf numFmtId="254" fontId="8" fillId="0" borderId="0"/>
    <xf numFmtId="254" fontId="8" fillId="0" borderId="0"/>
    <xf numFmtId="0" fontId="74" fillId="0" borderId="0"/>
    <xf numFmtId="0" fontId="8" fillId="0" borderId="0"/>
    <xf numFmtId="0" fontId="8" fillId="0" borderId="0"/>
    <xf numFmtId="0" fontId="8" fillId="0" borderId="0"/>
    <xf numFmtId="254" fontId="8" fillId="0" borderId="0"/>
    <xf numFmtId="0" fontId="8" fillId="0" borderId="0"/>
    <xf numFmtId="254" fontId="8" fillId="0" borderId="0"/>
    <xf numFmtId="0" fontId="8" fillId="0" borderId="0"/>
    <xf numFmtId="0" fontId="8" fillId="0" borderId="0"/>
    <xf numFmtId="0" fontId="8" fillId="0" borderId="0"/>
    <xf numFmtId="177" fontId="74" fillId="0" borderId="0"/>
    <xf numFmtId="0" fontId="74" fillId="0" borderId="0"/>
    <xf numFmtId="0" fontId="8" fillId="0" borderId="0"/>
    <xf numFmtId="0" fontId="74" fillId="0" borderId="0"/>
    <xf numFmtId="0" fontId="8" fillId="0" borderId="0"/>
    <xf numFmtId="0" fontId="74" fillId="0" borderId="0"/>
    <xf numFmtId="0" fontId="74" fillId="0" borderId="0"/>
    <xf numFmtId="0" fontId="74" fillId="0" borderId="0"/>
    <xf numFmtId="0" fontId="74" fillId="0" borderId="0"/>
    <xf numFmtId="254" fontId="8" fillId="0" borderId="0"/>
    <xf numFmtId="0" fontId="74" fillId="0" borderId="0"/>
    <xf numFmtId="0" fontId="74" fillId="0" borderId="0"/>
    <xf numFmtId="0" fontId="74" fillId="0" borderId="0"/>
    <xf numFmtId="0" fontId="74" fillId="0" borderId="0"/>
    <xf numFmtId="0" fontId="8" fillId="0" borderId="0"/>
    <xf numFmtId="0" fontId="74" fillId="0" borderId="0"/>
    <xf numFmtId="254" fontId="8" fillId="0" borderId="0"/>
    <xf numFmtId="254" fontId="8" fillId="0" borderId="0"/>
    <xf numFmtId="254" fontId="8" fillId="0" borderId="0"/>
    <xf numFmtId="254" fontId="8" fillId="0" borderId="0"/>
    <xf numFmtId="254" fontId="8" fillId="0" borderId="0"/>
    <xf numFmtId="0" fontId="74" fillId="0" borderId="0"/>
    <xf numFmtId="0" fontId="8" fillId="0" borderId="0"/>
    <xf numFmtId="254" fontId="8" fillId="0" borderId="0"/>
    <xf numFmtId="254" fontId="8" fillId="0" borderId="0"/>
    <xf numFmtId="0" fontId="8" fillId="0" borderId="0"/>
    <xf numFmtId="254" fontId="8" fillId="0" borderId="0"/>
    <xf numFmtId="0" fontId="8" fillId="0" borderId="0"/>
    <xf numFmtId="0" fontId="8" fillId="0" borderId="0"/>
    <xf numFmtId="0" fontId="8" fillId="0" borderId="0"/>
    <xf numFmtId="0" fontId="8" fillId="0" borderId="0"/>
    <xf numFmtId="17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 fillId="0" borderId="0"/>
    <xf numFmtId="254" fontId="8" fillId="0" borderId="0"/>
    <xf numFmtId="0" fontId="74" fillId="0" borderId="0"/>
    <xf numFmtId="254" fontId="8" fillId="0" borderId="0"/>
    <xf numFmtId="254" fontId="74" fillId="0" borderId="0"/>
    <xf numFmtId="254" fontId="8" fillId="0" borderId="0"/>
    <xf numFmtId="254" fontId="74" fillId="0" borderId="0"/>
    <xf numFmtId="254" fontId="74" fillId="0" borderId="0"/>
    <xf numFmtId="254" fontId="74" fillId="0" borderId="0"/>
    <xf numFmtId="254" fontId="74" fillId="0" borderId="0"/>
    <xf numFmtId="177" fontId="74" fillId="0" borderId="0"/>
    <xf numFmtId="0" fontId="8" fillId="0" borderId="0"/>
    <xf numFmtId="0" fontId="8" fillId="0" borderId="0"/>
    <xf numFmtId="0" fontId="74" fillId="0" borderId="0"/>
    <xf numFmtId="0" fontId="74" fillId="0" borderId="0"/>
    <xf numFmtId="0" fontId="8" fillId="0" borderId="0"/>
    <xf numFmtId="0" fontId="8" fillId="0" borderId="0"/>
    <xf numFmtId="0" fontId="8" fillId="0" borderId="0"/>
    <xf numFmtId="0" fontId="8" fillId="0" borderId="0"/>
    <xf numFmtId="0" fontId="8" fillId="0" borderId="0"/>
    <xf numFmtId="0" fontId="8" fillId="0" borderId="0"/>
    <xf numFmtId="0" fontId="74" fillId="0" borderId="0"/>
    <xf numFmtId="254" fontId="74" fillId="0" borderId="0"/>
    <xf numFmtId="254" fontId="74" fillId="0" borderId="0"/>
    <xf numFmtId="254" fontId="74" fillId="0" borderId="0"/>
    <xf numFmtId="254" fontId="74" fillId="0" borderId="0"/>
    <xf numFmtId="254" fontId="74" fillId="0" borderId="0"/>
    <xf numFmtId="177" fontId="74" fillId="0" borderId="0"/>
    <xf numFmtId="0" fontId="8" fillId="0" borderId="0"/>
    <xf numFmtId="0" fontId="8" fillId="0" borderId="0"/>
    <xf numFmtId="177" fontId="74" fillId="0" borderId="0"/>
    <xf numFmtId="0" fontId="74" fillId="0" borderId="0"/>
    <xf numFmtId="177" fontId="74" fillId="0" borderId="0"/>
    <xf numFmtId="0" fontId="8" fillId="0" borderId="0"/>
    <xf numFmtId="254" fontId="8" fillId="0" borderId="0"/>
    <xf numFmtId="0" fontId="8" fillId="0" borderId="0"/>
    <xf numFmtId="254" fontId="8" fillId="0" borderId="0"/>
    <xf numFmtId="0" fontId="8" fillId="0" borderId="0"/>
    <xf numFmtId="254" fontId="8" fillId="0" borderId="0"/>
    <xf numFmtId="0" fontId="8" fillId="0" borderId="0"/>
    <xf numFmtId="254" fontId="8" fillId="0" borderId="0"/>
    <xf numFmtId="0" fontId="8" fillId="0" borderId="0"/>
    <xf numFmtId="0" fontId="8" fillId="0" borderId="0"/>
    <xf numFmtId="0" fontId="8" fillId="0" borderId="0"/>
    <xf numFmtId="254" fontId="8" fillId="0" borderId="0"/>
    <xf numFmtId="0" fontId="8" fillId="0" borderId="0"/>
    <xf numFmtId="0" fontId="8" fillId="0" borderId="0"/>
    <xf numFmtId="0" fontId="25" fillId="0" borderId="0"/>
    <xf numFmtId="0" fontId="8" fillId="0" borderId="0"/>
    <xf numFmtId="254"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105"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74" fillId="0" borderId="0"/>
    <xf numFmtId="0" fontId="8" fillId="0" borderId="0"/>
    <xf numFmtId="0" fontId="74" fillId="0" borderId="0"/>
    <xf numFmtId="0" fontId="74" fillId="0" borderId="0"/>
    <xf numFmtId="0" fontId="74" fillId="0" borderId="0"/>
    <xf numFmtId="0" fontId="74" fillId="0" borderId="0"/>
    <xf numFmtId="254" fontId="74" fillId="0" borderId="0"/>
    <xf numFmtId="17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254" fontId="74" fillId="0" borderId="0"/>
    <xf numFmtId="17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254" fontId="74" fillId="0" borderId="0"/>
    <xf numFmtId="0" fontId="74" fillId="0" borderId="0"/>
    <xf numFmtId="254" fontId="74" fillId="0" borderId="0"/>
    <xf numFmtId="17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254" fontId="74" fillId="0" borderId="0"/>
    <xf numFmtId="0" fontId="74" fillId="0" borderId="0"/>
    <xf numFmtId="0" fontId="74" fillId="0" borderId="0"/>
    <xf numFmtId="0" fontId="74" fillId="0" borderId="0"/>
    <xf numFmtId="0" fontId="74" fillId="0" borderId="0"/>
    <xf numFmtId="0" fontId="74" fillId="0" borderId="0"/>
    <xf numFmtId="254" fontId="74" fillId="0" borderId="0"/>
    <xf numFmtId="0" fontId="74" fillId="0" borderId="0"/>
    <xf numFmtId="254" fontId="74" fillId="0" borderId="0"/>
    <xf numFmtId="17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254" fontId="74" fillId="0" borderId="0"/>
    <xf numFmtId="0" fontId="74" fillId="0" borderId="0"/>
    <xf numFmtId="254" fontId="74" fillId="0" borderId="0"/>
    <xf numFmtId="254" fontId="74" fillId="0" borderId="0"/>
    <xf numFmtId="254" fontId="74" fillId="0" borderId="0"/>
    <xf numFmtId="254" fontId="74" fillId="0" borderId="0"/>
    <xf numFmtId="254" fontId="74" fillId="0" borderId="0"/>
    <xf numFmtId="17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254" fontId="74" fillId="0" borderId="0"/>
    <xf numFmtId="254" fontId="74" fillId="0" borderId="0"/>
    <xf numFmtId="254" fontId="74" fillId="0" borderId="0"/>
    <xf numFmtId="254" fontId="74" fillId="0" borderId="0"/>
    <xf numFmtId="254" fontId="74" fillId="0" borderId="0"/>
    <xf numFmtId="177" fontId="74" fillId="0" borderId="0"/>
    <xf numFmtId="0" fontId="74" fillId="0" borderId="0"/>
    <xf numFmtId="0" fontId="74" fillId="0" borderId="0"/>
    <xf numFmtId="177" fontId="74" fillId="0" borderId="0"/>
    <xf numFmtId="0" fontId="74" fillId="0" borderId="0"/>
    <xf numFmtId="177" fontId="74" fillId="0" borderId="0"/>
    <xf numFmtId="0"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105"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74" fillId="0" borderId="0"/>
    <xf numFmtId="0" fontId="8" fillId="0" borderId="0"/>
    <xf numFmtId="0" fontId="74" fillId="0" borderId="0"/>
    <xf numFmtId="0" fontId="74" fillId="0" borderId="0"/>
    <xf numFmtId="0" fontId="74" fillId="0" borderId="0"/>
    <xf numFmtId="0" fontId="74" fillId="0" borderId="0"/>
    <xf numFmtId="254" fontId="74" fillId="0" borderId="0"/>
    <xf numFmtId="17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254" fontId="74" fillId="0" borderId="0"/>
    <xf numFmtId="17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254" fontId="74" fillId="0" borderId="0"/>
    <xf numFmtId="17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254" fontId="74" fillId="0" borderId="0"/>
    <xf numFmtId="0" fontId="74" fillId="0" borderId="0"/>
    <xf numFmtId="0" fontId="74" fillId="0" borderId="0"/>
    <xf numFmtId="0" fontId="74" fillId="0" borderId="0"/>
    <xf numFmtId="0" fontId="74" fillId="0" borderId="0"/>
    <xf numFmtId="254" fontId="74" fillId="0" borderId="0"/>
    <xf numFmtId="0" fontId="74" fillId="0" borderId="0"/>
    <xf numFmtId="254" fontId="74" fillId="0" borderId="0"/>
    <xf numFmtId="17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254" fontId="74" fillId="0" borderId="0"/>
    <xf numFmtId="0" fontId="74" fillId="0" borderId="0"/>
    <xf numFmtId="254" fontId="74" fillId="0" borderId="0"/>
    <xf numFmtId="17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254" fontId="74" fillId="0" borderId="0"/>
    <xf numFmtId="0" fontId="74" fillId="0" borderId="0"/>
    <xf numFmtId="254" fontId="74" fillId="0" borderId="0"/>
    <xf numFmtId="254" fontId="74" fillId="0" borderId="0"/>
    <xf numFmtId="254" fontId="74" fillId="0" borderId="0"/>
    <xf numFmtId="254" fontId="74" fillId="0" borderId="0"/>
    <xf numFmtId="254" fontId="74" fillId="0" borderId="0"/>
    <xf numFmtId="177" fontId="74" fillId="0" borderId="0"/>
    <xf numFmtId="0" fontId="74" fillId="0" borderId="0"/>
    <xf numFmtId="0" fontId="74" fillId="0" borderId="0"/>
    <xf numFmtId="0" fontId="74" fillId="0" borderId="0"/>
    <xf numFmtId="177" fontId="74" fillId="0" borderId="0"/>
    <xf numFmtId="0" fontId="74" fillId="0" borderId="0"/>
    <xf numFmtId="254" fontId="74" fillId="0" borderId="0"/>
    <xf numFmtId="254" fontId="74" fillId="0" borderId="0"/>
    <xf numFmtId="254" fontId="74" fillId="0" borderId="0"/>
    <xf numFmtId="254" fontId="74" fillId="0" borderId="0"/>
    <xf numFmtId="254" fontId="74" fillId="0" borderId="0"/>
    <xf numFmtId="177" fontId="74" fillId="0" borderId="0"/>
    <xf numFmtId="37" fontId="17"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105"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74" fillId="0" borderId="0"/>
    <xf numFmtId="0" fontId="8" fillId="0" borderId="0"/>
    <xf numFmtId="0" fontId="74" fillId="0" borderId="0"/>
    <xf numFmtId="0" fontId="74" fillId="0" borderId="0"/>
    <xf numFmtId="0" fontId="74" fillId="0" borderId="0"/>
    <xf numFmtId="0" fontId="74" fillId="0" borderId="0"/>
    <xf numFmtId="0" fontId="74" fillId="0" borderId="0"/>
    <xf numFmtId="254" fontId="74" fillId="0" borderId="0"/>
    <xf numFmtId="17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254" fontId="74" fillId="0" borderId="0"/>
    <xf numFmtId="17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254" fontId="74" fillId="0" borderId="0"/>
    <xf numFmtId="0" fontId="74" fillId="0" borderId="0"/>
    <xf numFmtId="254" fontId="74" fillId="0" borderId="0"/>
    <xf numFmtId="17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254" fontId="74" fillId="0" borderId="0"/>
    <xf numFmtId="0" fontId="74" fillId="0" borderId="0"/>
    <xf numFmtId="0" fontId="74" fillId="0" borderId="0"/>
    <xf numFmtId="0" fontId="74" fillId="0" borderId="0"/>
    <xf numFmtId="0" fontId="74" fillId="0" borderId="0"/>
    <xf numFmtId="0" fontId="74" fillId="0" borderId="0"/>
    <xf numFmtId="254" fontId="74" fillId="0" borderId="0"/>
    <xf numFmtId="0" fontId="74" fillId="0" borderId="0"/>
    <xf numFmtId="254" fontId="74" fillId="0" borderId="0"/>
    <xf numFmtId="17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254" fontId="74" fillId="0" borderId="0"/>
    <xf numFmtId="0" fontId="74" fillId="0" borderId="0"/>
    <xf numFmtId="254" fontId="74" fillId="0" borderId="0"/>
    <xf numFmtId="254" fontId="74" fillId="0" borderId="0"/>
    <xf numFmtId="254" fontId="74" fillId="0" borderId="0"/>
    <xf numFmtId="254" fontId="74" fillId="0" borderId="0"/>
    <xf numFmtId="254" fontId="74" fillId="0" borderId="0"/>
    <xf numFmtId="17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254" fontId="74" fillId="0" borderId="0"/>
    <xf numFmtId="254" fontId="74" fillId="0" borderId="0"/>
    <xf numFmtId="254" fontId="74" fillId="0" borderId="0"/>
    <xf numFmtId="254" fontId="74" fillId="0" borderId="0"/>
    <xf numFmtId="254" fontId="74" fillId="0" borderId="0"/>
    <xf numFmtId="177" fontId="74" fillId="0" borderId="0"/>
    <xf numFmtId="0" fontId="74" fillId="0" borderId="0"/>
    <xf numFmtId="0" fontId="74" fillId="0" borderId="0"/>
    <xf numFmtId="177" fontId="74" fillId="0" borderId="0"/>
    <xf numFmtId="0" fontId="74" fillId="0" borderId="0"/>
    <xf numFmtId="177" fontId="74" fillId="0" borderId="0"/>
    <xf numFmtId="0" fontId="74"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8" fillId="0" borderId="0"/>
    <xf numFmtId="254"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0" fontId="8" fillId="0" borderId="0"/>
    <xf numFmtId="0" fontId="105" fillId="0" borderId="0"/>
    <xf numFmtId="0" fontId="105" fillId="0" borderId="0"/>
    <xf numFmtId="0" fontId="105" fillId="0" borderId="0"/>
    <xf numFmtId="0" fontId="105" fillId="0" borderId="0"/>
    <xf numFmtId="0" fontId="105" fillId="0" borderId="0"/>
    <xf numFmtId="37" fontId="17" fillId="0" borderId="0"/>
    <xf numFmtId="37" fontId="17" fillId="0" borderId="0"/>
    <xf numFmtId="37" fontId="17" fillId="0" borderId="0"/>
    <xf numFmtId="37" fontId="17" fillId="0" borderId="0"/>
    <xf numFmtId="37" fontId="17" fillId="0" borderId="0"/>
    <xf numFmtId="37" fontId="17" fillId="0" borderId="0"/>
    <xf numFmtId="37" fontId="17" fillId="0" borderId="0"/>
    <xf numFmtId="37" fontId="17" fillId="0" borderId="0"/>
    <xf numFmtId="37" fontId="17" fillId="0" borderId="0"/>
    <xf numFmtId="37" fontId="17" fillId="0" borderId="0"/>
    <xf numFmtId="37" fontId="17" fillId="0" borderId="0"/>
    <xf numFmtId="37" fontId="17" fillId="0" borderId="0"/>
    <xf numFmtId="37" fontId="17" fillId="0" borderId="0"/>
    <xf numFmtId="37" fontId="17" fillId="0" borderId="0"/>
    <xf numFmtId="37" fontId="17" fillId="0" borderId="0"/>
    <xf numFmtId="0" fontId="105" fillId="0" borderId="0"/>
    <xf numFmtId="37" fontId="17" fillId="0" borderId="0"/>
    <xf numFmtId="0" fontId="8" fillId="0" borderId="0"/>
    <xf numFmtId="37" fontId="17" fillId="0" borderId="0"/>
    <xf numFmtId="0" fontId="8" fillId="0" borderId="0"/>
    <xf numFmtId="37" fontId="17" fillId="0" borderId="0"/>
    <xf numFmtId="37" fontId="17" fillId="0" borderId="0"/>
    <xf numFmtId="37" fontId="17" fillId="0" borderId="0"/>
    <xf numFmtId="37" fontId="17" fillId="0" borderId="0"/>
    <xf numFmtId="37" fontId="17" fillId="0" borderId="0"/>
    <xf numFmtId="37" fontId="17" fillId="0" borderId="0"/>
    <xf numFmtId="37" fontId="17" fillId="0" borderId="0"/>
    <xf numFmtId="37" fontId="17" fillId="0" borderId="0"/>
    <xf numFmtId="37" fontId="17" fillId="0" borderId="0"/>
    <xf numFmtId="37" fontId="17" fillId="0" borderId="0"/>
    <xf numFmtId="37" fontId="17" fillId="0" borderId="0"/>
    <xf numFmtId="37" fontId="17" fillId="0" borderId="0"/>
    <xf numFmtId="37" fontId="17" fillId="0" borderId="0"/>
    <xf numFmtId="37" fontId="17" fillId="0" borderId="0"/>
    <xf numFmtId="37" fontId="17" fillId="0" borderId="0"/>
    <xf numFmtId="37" fontId="17" fillId="0" borderId="0"/>
    <xf numFmtId="37" fontId="17" fillId="0" borderId="0"/>
    <xf numFmtId="37" fontId="17" fillId="0" borderId="0"/>
    <xf numFmtId="37" fontId="17" fillId="0" borderId="0"/>
    <xf numFmtId="37" fontId="17" fillId="0" borderId="0"/>
    <xf numFmtId="37" fontId="17" fillId="0" borderId="0"/>
    <xf numFmtId="37" fontId="17" fillId="0" borderId="0"/>
    <xf numFmtId="37" fontId="17" fillId="0" borderId="0"/>
    <xf numFmtId="37" fontId="17" fillId="0" borderId="0"/>
    <xf numFmtId="37" fontId="17" fillId="0" borderId="0"/>
    <xf numFmtId="37" fontId="17" fillId="0" borderId="0"/>
    <xf numFmtId="37" fontId="17" fillId="0" borderId="0"/>
    <xf numFmtId="37" fontId="17" fillId="0" borderId="0"/>
    <xf numFmtId="37" fontId="17" fillId="0" borderId="0"/>
    <xf numFmtId="37" fontId="17" fillId="0" borderId="0"/>
    <xf numFmtId="37" fontId="17" fillId="0" borderId="0"/>
    <xf numFmtId="37" fontId="17" fillId="0" borderId="0"/>
    <xf numFmtId="37" fontId="17" fillId="0" borderId="0"/>
    <xf numFmtId="37" fontId="17" fillId="0" borderId="0"/>
    <xf numFmtId="37" fontId="17" fillId="0" borderId="0"/>
    <xf numFmtId="37" fontId="17" fillId="0" borderId="0"/>
    <xf numFmtId="37" fontId="17" fillId="0" borderId="0"/>
    <xf numFmtId="37" fontId="17" fillId="0" borderId="0"/>
    <xf numFmtId="37" fontId="17" fillId="0" borderId="0"/>
    <xf numFmtId="37" fontId="17" fillId="0" borderId="0"/>
    <xf numFmtId="37" fontId="17" fillId="0" borderId="0"/>
    <xf numFmtId="37" fontId="17" fillId="0" borderId="0"/>
    <xf numFmtId="37" fontId="17" fillId="0" borderId="0"/>
    <xf numFmtId="37" fontId="17" fillId="0" borderId="0"/>
    <xf numFmtId="37" fontId="17" fillId="0" borderId="0"/>
    <xf numFmtId="37" fontId="17" fillId="0" borderId="0"/>
    <xf numFmtId="37" fontId="17" fillId="0" borderId="0"/>
    <xf numFmtId="37" fontId="17" fillId="0" borderId="0"/>
    <xf numFmtId="37" fontId="17" fillId="0" borderId="0"/>
    <xf numFmtId="37" fontId="17" fillId="0" borderId="0"/>
    <xf numFmtId="37" fontId="17" fillId="0" borderId="0"/>
    <xf numFmtId="37" fontId="17" fillId="0" borderId="0"/>
    <xf numFmtId="37" fontId="17" fillId="0" borderId="0"/>
    <xf numFmtId="37" fontId="17" fillId="0" borderId="0"/>
    <xf numFmtId="37" fontId="17" fillId="0" borderId="0"/>
    <xf numFmtId="37" fontId="17" fillId="0" borderId="0"/>
    <xf numFmtId="37" fontId="17" fillId="0" borderId="0"/>
    <xf numFmtId="37" fontId="1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77" fontId="8" fillId="0" borderId="0"/>
    <xf numFmtId="254" fontId="8" fillId="0" borderId="0"/>
    <xf numFmtId="0" fontId="8" fillId="0" borderId="0"/>
    <xf numFmtId="254" fontId="8" fillId="0" borderId="0"/>
    <xf numFmtId="0" fontId="8" fillId="0" borderId="0"/>
    <xf numFmtId="254" fontId="8" fillId="0" borderId="0"/>
    <xf numFmtId="0" fontId="8" fillId="0" borderId="0"/>
    <xf numFmtId="254" fontId="8" fillId="0" borderId="0"/>
    <xf numFmtId="0" fontId="8" fillId="0" borderId="0"/>
    <xf numFmtId="0" fontId="8" fillId="0" borderId="0"/>
    <xf numFmtId="0" fontId="8" fillId="0" borderId="0"/>
    <xf numFmtId="254"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1" fillId="0" borderId="0"/>
    <xf numFmtId="177" fontId="1" fillId="0" borderId="0"/>
    <xf numFmtId="177" fontId="1" fillId="0" borderId="0"/>
    <xf numFmtId="0" fontId="1" fillId="0" borderId="0"/>
    <xf numFmtId="0" fontId="8" fillId="0" borderId="0"/>
    <xf numFmtId="0" fontId="8" fillId="0" borderId="0"/>
    <xf numFmtId="0" fontId="8" fillId="0" borderId="0"/>
    <xf numFmtId="0" fontId="74" fillId="0" borderId="0"/>
    <xf numFmtId="177" fontId="1" fillId="0" borderId="0"/>
    <xf numFmtId="177" fontId="1" fillId="0" borderId="0"/>
    <xf numFmtId="0" fontId="8" fillId="0" borderId="0"/>
    <xf numFmtId="0" fontId="8" fillId="0" borderId="0"/>
    <xf numFmtId="254" fontId="8"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7" fontId="1" fillId="0" borderId="0"/>
    <xf numFmtId="177" fontId="1" fillId="0" borderId="0"/>
    <xf numFmtId="0" fontId="1" fillId="0" borderId="0"/>
    <xf numFmtId="0" fontId="1" fillId="0" borderId="0"/>
    <xf numFmtId="0" fontId="1" fillId="0" borderId="0"/>
    <xf numFmtId="0" fontId="1" fillId="0" borderId="0"/>
    <xf numFmtId="0" fontId="1" fillId="0" borderId="0"/>
    <xf numFmtId="177" fontId="1" fillId="0" borderId="0"/>
    <xf numFmtId="177" fontId="1" fillId="0" borderId="0"/>
    <xf numFmtId="0" fontId="1" fillId="0" borderId="0"/>
    <xf numFmtId="0" fontId="1" fillId="0" borderId="0"/>
    <xf numFmtId="0" fontId="1" fillId="0" borderId="0"/>
    <xf numFmtId="0" fontId="1" fillId="0" borderId="0"/>
    <xf numFmtId="0" fontId="1" fillId="0" borderId="0"/>
    <xf numFmtId="0" fontId="1" fillId="0" borderId="0"/>
    <xf numFmtId="177" fontId="1" fillId="0" borderId="0"/>
    <xf numFmtId="17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7" fontId="1" fillId="0" borderId="0"/>
    <xf numFmtId="177" fontId="1" fillId="0" borderId="0"/>
    <xf numFmtId="0" fontId="1" fillId="0" borderId="0"/>
    <xf numFmtId="0" fontId="1" fillId="0" borderId="0"/>
    <xf numFmtId="254" fontId="8" fillId="0" borderId="0"/>
    <xf numFmtId="254" fontId="8" fillId="0" borderId="0"/>
    <xf numFmtId="0" fontId="74" fillId="0" borderId="0"/>
    <xf numFmtId="0" fontId="1" fillId="0" borderId="0"/>
    <xf numFmtId="0" fontId="1" fillId="0" borderId="0"/>
    <xf numFmtId="0" fontId="1" fillId="0" borderId="0"/>
    <xf numFmtId="0" fontId="8" fillId="0" borderId="0"/>
    <xf numFmtId="254" fontId="8" fillId="0" borderId="0"/>
    <xf numFmtId="0" fontId="74" fillId="0" borderId="0"/>
    <xf numFmtId="0" fontId="1" fillId="0" borderId="0"/>
    <xf numFmtId="0" fontId="1" fillId="0" borderId="0"/>
    <xf numFmtId="0" fontId="1" fillId="0" borderId="0"/>
    <xf numFmtId="0" fontId="1" fillId="0" borderId="0"/>
    <xf numFmtId="254" fontId="8" fillId="0" borderId="0"/>
    <xf numFmtId="0" fontId="1" fillId="0" borderId="0"/>
    <xf numFmtId="0" fontId="1" fillId="0" borderId="0"/>
    <xf numFmtId="0" fontId="1" fillId="0" borderId="0"/>
    <xf numFmtId="0" fontId="74" fillId="0" borderId="0"/>
    <xf numFmtId="177" fontId="1" fillId="0" borderId="0"/>
    <xf numFmtId="0" fontId="105" fillId="0" borderId="0"/>
    <xf numFmtId="177" fontId="1" fillId="0" borderId="0"/>
    <xf numFmtId="0" fontId="1" fillId="0" borderId="0"/>
    <xf numFmtId="0" fontId="1" fillId="0" borderId="0"/>
    <xf numFmtId="0" fontId="1" fillId="0" borderId="0"/>
    <xf numFmtId="0" fontId="1" fillId="0" borderId="0"/>
    <xf numFmtId="177" fontId="1" fillId="0" borderId="0"/>
    <xf numFmtId="0" fontId="1" fillId="0" borderId="0"/>
    <xf numFmtId="177" fontId="1" fillId="0" borderId="0"/>
    <xf numFmtId="177" fontId="1" fillId="0" borderId="0"/>
    <xf numFmtId="0" fontId="1" fillId="0" borderId="0"/>
    <xf numFmtId="0" fontId="1" fillId="0" borderId="0"/>
    <xf numFmtId="0" fontId="1" fillId="0" borderId="0"/>
    <xf numFmtId="0" fontId="1" fillId="0" borderId="0"/>
    <xf numFmtId="0" fontId="74" fillId="0" borderId="0"/>
    <xf numFmtId="254" fontId="8" fillId="0" borderId="0"/>
    <xf numFmtId="0" fontId="1" fillId="0" borderId="0"/>
    <xf numFmtId="0" fontId="1" fillId="0" borderId="0"/>
    <xf numFmtId="0" fontId="1" fillId="0" borderId="0"/>
    <xf numFmtId="177" fontId="8" fillId="0" borderId="0"/>
    <xf numFmtId="0" fontId="172" fillId="0" borderId="0"/>
    <xf numFmtId="0" fontId="1" fillId="0" borderId="0"/>
    <xf numFmtId="0" fontId="1" fillId="0" borderId="0"/>
    <xf numFmtId="0" fontId="1" fillId="0" borderId="0"/>
    <xf numFmtId="0" fontId="1" fillId="0" borderId="0"/>
    <xf numFmtId="0" fontId="1" fillId="0" borderId="0"/>
    <xf numFmtId="0" fontId="1" fillId="0" borderId="0"/>
    <xf numFmtId="177" fontId="1" fillId="0" borderId="0"/>
    <xf numFmtId="177" fontId="1" fillId="0" borderId="0"/>
    <xf numFmtId="0" fontId="1" fillId="0" borderId="0"/>
    <xf numFmtId="0" fontId="1" fillId="0" borderId="0"/>
    <xf numFmtId="0" fontId="1" fillId="0" borderId="0"/>
    <xf numFmtId="0" fontId="1" fillId="0" borderId="0"/>
    <xf numFmtId="0" fontId="1" fillId="0" borderId="0"/>
    <xf numFmtId="0" fontId="1" fillId="0" borderId="0"/>
    <xf numFmtId="177" fontId="1" fillId="0" borderId="0"/>
    <xf numFmtId="17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7" fontId="1" fillId="0" borderId="0"/>
    <xf numFmtId="0" fontId="1" fillId="0" borderId="0"/>
    <xf numFmtId="0" fontId="1" fillId="0" borderId="0"/>
    <xf numFmtId="0" fontId="1" fillId="0" borderId="0"/>
    <xf numFmtId="0" fontId="1" fillId="0" borderId="0"/>
    <xf numFmtId="0" fontId="1" fillId="0" borderId="0"/>
    <xf numFmtId="0" fontId="1" fillId="0" borderId="0"/>
    <xf numFmtId="177" fontId="1" fillId="0" borderId="0"/>
    <xf numFmtId="177" fontId="1" fillId="0" borderId="0"/>
    <xf numFmtId="0" fontId="1" fillId="0" borderId="0"/>
    <xf numFmtId="0" fontId="1" fillId="0" borderId="0"/>
    <xf numFmtId="0" fontId="105" fillId="0" borderId="0"/>
    <xf numFmtId="0" fontId="1" fillId="0" borderId="0"/>
    <xf numFmtId="0" fontId="1" fillId="0" borderId="0"/>
    <xf numFmtId="0" fontId="1" fillId="0" borderId="0"/>
    <xf numFmtId="177" fontId="17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7" fontId="1" fillId="0" borderId="0"/>
    <xf numFmtId="177" fontId="1" fillId="0" borderId="0"/>
    <xf numFmtId="0" fontId="1" fillId="0" borderId="0"/>
    <xf numFmtId="0" fontId="1" fillId="0" borderId="0"/>
    <xf numFmtId="0" fontId="8" fillId="0" borderId="0"/>
    <xf numFmtId="0" fontId="1" fillId="0" borderId="0"/>
    <xf numFmtId="0" fontId="8" fillId="0" borderId="0"/>
    <xf numFmtId="0" fontId="105" fillId="0" borderId="0"/>
    <xf numFmtId="37" fontId="17" fillId="0" borderId="0"/>
    <xf numFmtId="0" fontId="8" fillId="0" borderId="0"/>
    <xf numFmtId="254" fontId="1" fillId="0" borderId="0"/>
    <xf numFmtId="254" fontId="1" fillId="0" borderId="0"/>
    <xf numFmtId="254" fontId="1" fillId="0" borderId="0"/>
    <xf numFmtId="254" fontId="1" fillId="0" borderId="0"/>
    <xf numFmtId="254" fontId="1" fillId="0" borderId="0"/>
    <xf numFmtId="254" fontId="1" fillId="0" borderId="0"/>
    <xf numFmtId="0" fontId="8" fillId="0" borderId="0"/>
    <xf numFmtId="0" fontId="8" fillId="0" borderId="0"/>
    <xf numFmtId="0" fontId="8" fillId="0" borderId="0"/>
    <xf numFmtId="37" fontId="17" fillId="0" borderId="0"/>
    <xf numFmtId="0" fontId="8" fillId="0" borderId="0"/>
    <xf numFmtId="37" fontId="17" fillId="0" borderId="0"/>
    <xf numFmtId="0" fontId="8" fillId="0" borderId="0"/>
    <xf numFmtId="0" fontId="1" fillId="0" borderId="0"/>
    <xf numFmtId="0" fontId="1" fillId="0" borderId="0"/>
    <xf numFmtId="0" fontId="1"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77"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77" fontId="8" fillId="0" borderId="0"/>
    <xf numFmtId="0" fontId="8" fillId="0" borderId="0"/>
    <xf numFmtId="254" fontId="8" fillId="0" borderId="0"/>
    <xf numFmtId="0" fontId="8" fillId="0" borderId="0"/>
    <xf numFmtId="254" fontId="8" fillId="0" borderId="0"/>
    <xf numFmtId="254" fontId="8" fillId="0" borderId="0"/>
    <xf numFmtId="0" fontId="8" fillId="0" borderId="0"/>
    <xf numFmtId="254" fontId="8" fillId="0" borderId="0"/>
    <xf numFmtId="0" fontId="8" fillId="0" borderId="0"/>
    <xf numFmtId="254" fontId="8" fillId="0" borderId="0"/>
    <xf numFmtId="0" fontId="8" fillId="0" borderId="0"/>
    <xf numFmtId="0" fontId="8" fillId="0" borderId="0"/>
    <xf numFmtId="0" fontId="8" fillId="0" borderId="0"/>
    <xf numFmtId="254" fontId="8" fillId="0" borderId="0"/>
    <xf numFmtId="0" fontId="8" fillId="0" borderId="0"/>
    <xf numFmtId="0" fontId="8" fillId="0" borderId="0"/>
    <xf numFmtId="0" fontId="8" fillId="0" borderId="0"/>
    <xf numFmtId="0" fontId="8" fillId="0" borderId="0"/>
    <xf numFmtId="37" fontId="17" fillId="0" borderId="0"/>
    <xf numFmtId="0" fontId="8" fillId="0" borderId="0"/>
    <xf numFmtId="254" fontId="8" fillId="0" borderId="0"/>
    <xf numFmtId="254" fontId="8" fillId="0" borderId="0"/>
    <xf numFmtId="254" fontId="8" fillId="0" borderId="0"/>
    <xf numFmtId="0" fontId="8" fillId="0" borderId="0"/>
    <xf numFmtId="254" fontId="8" fillId="0" borderId="0"/>
    <xf numFmtId="0" fontId="8" fillId="0" borderId="0"/>
    <xf numFmtId="254" fontId="8" fillId="0" borderId="0"/>
    <xf numFmtId="0" fontId="8" fillId="0" borderId="0"/>
    <xf numFmtId="0" fontId="8" fillId="0" borderId="0"/>
    <xf numFmtId="0" fontId="8" fillId="0" borderId="0"/>
    <xf numFmtId="254" fontId="8" fillId="0" borderId="0"/>
    <xf numFmtId="0" fontId="8" fillId="0" borderId="0"/>
    <xf numFmtId="0" fontId="8" fillId="0" borderId="0"/>
    <xf numFmtId="0" fontId="8" fillId="0" borderId="0"/>
    <xf numFmtId="37" fontId="17" fillId="0" borderId="0"/>
    <xf numFmtId="177"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77" fontId="8" fillId="0" borderId="0"/>
    <xf numFmtId="254" fontId="8" fillId="0" borderId="0"/>
    <xf numFmtId="0" fontId="8" fillId="0" borderId="0"/>
    <xf numFmtId="254" fontId="8" fillId="0" borderId="0"/>
    <xf numFmtId="0" fontId="8" fillId="0" borderId="0"/>
    <xf numFmtId="254" fontId="8" fillId="0" borderId="0"/>
    <xf numFmtId="0" fontId="8" fillId="0" borderId="0"/>
    <xf numFmtId="254" fontId="8" fillId="0" borderId="0"/>
    <xf numFmtId="0" fontId="8" fillId="0" borderId="0"/>
    <xf numFmtId="0" fontId="8" fillId="0" borderId="0"/>
    <xf numFmtId="0" fontId="8" fillId="0" borderId="0"/>
    <xf numFmtId="254" fontId="8" fillId="0" borderId="0"/>
    <xf numFmtId="0" fontId="8" fillId="0" borderId="0"/>
    <xf numFmtId="0" fontId="8" fillId="0" borderId="0"/>
    <xf numFmtId="0" fontId="8" fillId="0" borderId="0"/>
    <xf numFmtId="0" fontId="8" fillId="0" borderId="0"/>
    <xf numFmtId="0" fontId="8" fillId="0" borderId="0"/>
    <xf numFmtId="254" fontId="8" fillId="0" borderId="0"/>
    <xf numFmtId="0" fontId="8" fillId="0" borderId="0"/>
    <xf numFmtId="0" fontId="8" fillId="0" borderId="0"/>
    <xf numFmtId="0" fontId="8" fillId="0" borderId="0"/>
    <xf numFmtId="0" fontId="8" fillId="0" borderId="0"/>
    <xf numFmtId="0" fontId="8" fillId="0" borderId="0"/>
    <xf numFmtId="0" fontId="8" fillId="0" borderId="0"/>
    <xf numFmtId="177" fontId="8" fillId="0" borderId="0"/>
    <xf numFmtId="0" fontId="1" fillId="0" borderId="0"/>
    <xf numFmtId="0" fontId="8"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8" fillId="0" borderId="0"/>
    <xf numFmtId="0" fontId="105" fillId="0" borderId="0"/>
    <xf numFmtId="0" fontId="105" fillId="0" borderId="0"/>
    <xf numFmtId="0" fontId="105" fillId="0" borderId="0"/>
    <xf numFmtId="0" fontId="105" fillId="0" borderId="0"/>
    <xf numFmtId="0" fontId="105" fillId="0" borderId="0"/>
    <xf numFmtId="177" fontId="8" fillId="0" borderId="0"/>
    <xf numFmtId="0" fontId="105" fillId="0" borderId="0"/>
    <xf numFmtId="0" fontId="105" fillId="0" borderId="0"/>
    <xf numFmtId="254" fontId="105" fillId="0" borderId="0"/>
    <xf numFmtId="254" fontId="105" fillId="0" borderId="0"/>
    <xf numFmtId="254" fontId="105" fillId="0" borderId="0"/>
    <xf numFmtId="254" fontId="105" fillId="0" borderId="0"/>
    <xf numFmtId="254" fontId="105" fillId="0" borderId="0"/>
    <xf numFmtId="254" fontId="105" fillId="0" borderId="0"/>
    <xf numFmtId="0" fontId="105" fillId="0" borderId="0"/>
    <xf numFmtId="0" fontId="105" fillId="0" borderId="0"/>
    <xf numFmtId="0" fontId="105" fillId="0" borderId="0"/>
    <xf numFmtId="0" fontId="105" fillId="0" borderId="0"/>
    <xf numFmtId="0" fontId="8" fillId="0" borderId="0"/>
    <xf numFmtId="177" fontId="105" fillId="0" borderId="0"/>
    <xf numFmtId="0" fontId="105" fillId="0" borderId="0"/>
    <xf numFmtId="254" fontId="8" fillId="0" borderId="0"/>
    <xf numFmtId="0" fontId="105" fillId="0" borderId="0"/>
    <xf numFmtId="254" fontId="8" fillId="0" borderId="0"/>
    <xf numFmtId="0" fontId="105" fillId="0" borderId="0"/>
    <xf numFmtId="0" fontId="8" fillId="0" borderId="0"/>
    <xf numFmtId="0" fontId="105" fillId="0" borderId="0"/>
    <xf numFmtId="0" fontId="8" fillId="0" borderId="0"/>
    <xf numFmtId="0" fontId="105" fillId="0" borderId="0"/>
    <xf numFmtId="0" fontId="8" fillId="0" borderId="0"/>
    <xf numFmtId="0" fontId="105" fillId="0" borderId="0"/>
    <xf numFmtId="0" fontId="8" fillId="0" borderId="0"/>
    <xf numFmtId="0" fontId="105" fillId="0" borderId="0"/>
    <xf numFmtId="0"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8" fillId="0" borderId="0"/>
    <xf numFmtId="0" fontId="8" fillId="0" borderId="0"/>
    <xf numFmtId="0" fontId="8" fillId="0" borderId="0"/>
    <xf numFmtId="0" fontId="8" fillId="0" borderId="0"/>
    <xf numFmtId="0" fontId="105" fillId="0" borderId="0"/>
    <xf numFmtId="0"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8" fillId="0" borderId="0"/>
    <xf numFmtId="0" fontId="105" fillId="0" borderId="0"/>
    <xf numFmtId="0" fontId="105" fillId="0" borderId="0"/>
    <xf numFmtId="254" fontId="8" fillId="0" borderId="0"/>
    <xf numFmtId="0" fontId="8" fillId="0" borderId="0"/>
    <xf numFmtId="0" fontId="8" fillId="0" borderId="0"/>
    <xf numFmtId="0" fontId="8" fillId="0" borderId="0"/>
    <xf numFmtId="0" fontId="8" fillId="0" borderId="0"/>
    <xf numFmtId="254" fontId="8" fillId="0" borderId="0"/>
    <xf numFmtId="254" fontId="105" fillId="0" borderId="0"/>
    <xf numFmtId="254" fontId="105" fillId="0" borderId="0"/>
    <xf numFmtId="254" fontId="105" fillId="0" borderId="0"/>
    <xf numFmtId="254" fontId="105" fillId="0" borderId="0"/>
    <xf numFmtId="254" fontId="105" fillId="0" borderId="0"/>
    <xf numFmtId="254" fontId="8" fillId="0" borderId="0"/>
    <xf numFmtId="0" fontId="105" fillId="0" borderId="0"/>
    <xf numFmtId="0" fontId="8" fillId="0" borderId="0"/>
    <xf numFmtId="254" fontId="105" fillId="0" borderId="0"/>
    <xf numFmtId="0" fontId="8" fillId="0" borderId="0"/>
    <xf numFmtId="0" fontId="105" fillId="0" borderId="0"/>
    <xf numFmtId="0" fontId="8"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8" fillId="0" borderId="0"/>
    <xf numFmtId="254" fontId="105"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8" fillId="0" borderId="0"/>
    <xf numFmtId="254" fontId="105"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8" fillId="0" borderId="0"/>
    <xf numFmtId="254" fontId="105"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8" fillId="0" borderId="0"/>
    <xf numFmtId="254" fontId="105"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8" fillId="0" borderId="0"/>
    <xf numFmtId="254" fontId="105"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8" fillId="0" borderId="0"/>
    <xf numFmtId="254" fontId="105"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77" fontId="8" fillId="0" borderId="0"/>
    <xf numFmtId="254" fontId="8" fillId="0" borderId="0"/>
    <xf numFmtId="0" fontId="8" fillId="0" borderId="0"/>
    <xf numFmtId="254" fontId="8" fillId="0" borderId="0"/>
    <xf numFmtId="0" fontId="8" fillId="0" borderId="0"/>
    <xf numFmtId="254" fontId="8" fillId="0" borderId="0"/>
    <xf numFmtId="254" fontId="8" fillId="0" borderId="0"/>
    <xf numFmtId="0" fontId="8" fillId="0" borderId="0"/>
    <xf numFmtId="254" fontId="8" fillId="0" borderId="0"/>
    <xf numFmtId="0" fontId="8" fillId="0" borderId="0"/>
    <xf numFmtId="0" fontId="8" fillId="0" borderId="0"/>
    <xf numFmtId="0" fontId="8" fillId="0" borderId="0"/>
    <xf numFmtId="254" fontId="8" fillId="0" borderId="0"/>
    <xf numFmtId="0" fontId="8" fillId="0" borderId="0"/>
    <xf numFmtId="0" fontId="8" fillId="0" borderId="0"/>
    <xf numFmtId="0" fontId="8" fillId="0" borderId="0"/>
    <xf numFmtId="0" fontId="8" fillId="0" borderId="0"/>
    <xf numFmtId="37" fontId="17"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8" fillId="0" borderId="0"/>
    <xf numFmtId="254" fontId="105" fillId="0" borderId="0"/>
    <xf numFmtId="0" fontId="105" fillId="0" borderId="0"/>
    <xf numFmtId="0" fontId="105" fillId="0" borderId="0"/>
    <xf numFmtId="0" fontId="8"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37" fontId="17" fillId="0" borderId="0"/>
    <xf numFmtId="0" fontId="8" fillId="0" borderId="0"/>
    <xf numFmtId="0" fontId="8" fillId="0" borderId="0"/>
    <xf numFmtId="0" fontId="8" fillId="0" borderId="0"/>
    <xf numFmtId="0" fontId="8" fillId="0" borderId="0"/>
    <xf numFmtId="254" fontId="1" fillId="0" borderId="0"/>
    <xf numFmtId="254" fontId="1" fillId="0" borderId="0"/>
    <xf numFmtId="254" fontId="1" fillId="0" borderId="0"/>
    <xf numFmtId="177" fontId="74" fillId="0" borderId="0"/>
    <xf numFmtId="254" fontId="1" fillId="0" borderId="0"/>
    <xf numFmtId="254" fontId="1" fillId="0" borderId="0"/>
    <xf numFmtId="254" fontId="1" fillId="0" borderId="0"/>
    <xf numFmtId="254" fontId="8" fillId="0" borderId="0"/>
    <xf numFmtId="254" fontId="1" fillId="0" borderId="0"/>
    <xf numFmtId="254" fontId="1" fillId="0" borderId="0"/>
    <xf numFmtId="254" fontId="1" fillId="0" borderId="0"/>
    <xf numFmtId="0" fontId="8" fillId="0" borderId="0"/>
    <xf numFmtId="37" fontId="17" fillId="0" borderId="0"/>
    <xf numFmtId="0" fontId="8" fillId="0" borderId="0"/>
    <xf numFmtId="177" fontId="8" fillId="0" borderId="0"/>
    <xf numFmtId="0" fontId="8" fillId="0" borderId="0"/>
    <xf numFmtId="0" fontId="8" fillId="0" borderId="0"/>
    <xf numFmtId="0" fontId="8" fillId="0" borderId="0"/>
    <xf numFmtId="0" fontId="8" fillId="0" borderId="0"/>
    <xf numFmtId="177" fontId="8"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254" fontId="8" fillId="0" borderId="0"/>
    <xf numFmtId="0" fontId="8" fillId="0" borderId="0"/>
    <xf numFmtId="177" fontId="74" fillId="0" borderId="0"/>
    <xf numFmtId="0" fontId="105" fillId="0" borderId="0"/>
    <xf numFmtId="0" fontId="8" fillId="0" borderId="0"/>
    <xf numFmtId="254" fontId="8" fillId="0" borderId="0"/>
    <xf numFmtId="177" fontId="1" fillId="0" borderId="0"/>
    <xf numFmtId="177" fontId="1" fillId="0" borderId="0"/>
    <xf numFmtId="254" fontId="8" fillId="0" borderId="0"/>
    <xf numFmtId="0" fontId="8" fillId="0" borderId="0"/>
    <xf numFmtId="177" fontId="1" fillId="0" borderId="0"/>
    <xf numFmtId="177" fontId="1" fillId="0" borderId="0"/>
    <xf numFmtId="0" fontId="8" fillId="0" borderId="0"/>
    <xf numFmtId="0" fontId="74"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1" fillId="0" borderId="0"/>
    <xf numFmtId="0" fontId="105" fillId="0" borderId="0"/>
    <xf numFmtId="254" fontId="1" fillId="0" borderId="0"/>
    <xf numFmtId="254" fontId="1" fillId="0" borderId="0"/>
    <xf numFmtId="254" fontId="1" fillId="0" borderId="0"/>
    <xf numFmtId="177" fontId="8" fillId="0" borderId="0"/>
    <xf numFmtId="0" fontId="8" fillId="0" borderId="0"/>
    <xf numFmtId="0" fontId="74" fillId="0" borderId="0"/>
    <xf numFmtId="177" fontId="8" fillId="0" borderId="0"/>
    <xf numFmtId="0" fontId="8" fillId="0" borderId="0"/>
    <xf numFmtId="254" fontId="1" fillId="0" borderId="0"/>
    <xf numFmtId="254" fontId="1" fillId="0" borderId="0"/>
    <xf numFmtId="254" fontId="1" fillId="0" borderId="0"/>
    <xf numFmtId="0" fontId="8" fillId="0" borderId="0"/>
    <xf numFmtId="0" fontId="74" fillId="0" borderId="0"/>
    <xf numFmtId="254" fontId="1" fillId="0" borderId="0"/>
    <xf numFmtId="254" fontId="1" fillId="0" borderId="0"/>
    <xf numFmtId="254" fontId="1" fillId="0" borderId="0"/>
    <xf numFmtId="254" fontId="1" fillId="0" borderId="0"/>
    <xf numFmtId="254" fontId="1" fillId="0" borderId="0"/>
    <xf numFmtId="254" fontId="1" fillId="0" borderId="0"/>
    <xf numFmtId="254" fontId="1" fillId="0" borderId="0"/>
    <xf numFmtId="254" fontId="1" fillId="0" borderId="0"/>
    <xf numFmtId="254" fontId="1" fillId="0" borderId="0"/>
    <xf numFmtId="177" fontId="8" fillId="0" borderId="0"/>
    <xf numFmtId="0" fontId="8" fillId="0" borderId="0"/>
    <xf numFmtId="177" fontId="74" fillId="0" borderId="0"/>
    <xf numFmtId="0" fontId="74" fillId="0" borderId="0"/>
    <xf numFmtId="177" fontId="74" fillId="0" borderId="0"/>
    <xf numFmtId="0" fontId="8" fillId="0" borderId="0"/>
    <xf numFmtId="177" fontId="8" fillId="0" borderId="0"/>
    <xf numFmtId="0" fontId="74" fillId="0" borderId="0"/>
    <xf numFmtId="177" fontId="74" fillId="0" borderId="0"/>
    <xf numFmtId="177" fontId="74" fillId="0" borderId="0"/>
    <xf numFmtId="0" fontId="74" fillId="0" borderId="0"/>
    <xf numFmtId="0" fontId="74" fillId="0" borderId="0"/>
    <xf numFmtId="0" fontId="8" fillId="0" borderId="0"/>
    <xf numFmtId="177"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7" fontId="74" fillId="0" borderId="0"/>
    <xf numFmtId="0" fontId="1" fillId="0" borderId="0"/>
    <xf numFmtId="0" fontId="1" fillId="0" borderId="0"/>
    <xf numFmtId="0" fontId="1" fillId="0" borderId="0"/>
    <xf numFmtId="0" fontId="1" fillId="0" borderId="0"/>
    <xf numFmtId="0" fontId="1" fillId="0" borderId="0"/>
    <xf numFmtId="0" fontId="1" fillId="0" borderId="0"/>
    <xf numFmtId="177"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7" fontId="1" fillId="0" borderId="0"/>
    <xf numFmtId="17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7" fontId="1" fillId="0" borderId="0"/>
    <xf numFmtId="17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0" fontId="74" fillId="0" borderId="0"/>
    <xf numFmtId="0" fontId="74" fillId="0" borderId="0"/>
    <xf numFmtId="0" fontId="74" fillId="0" borderId="0"/>
    <xf numFmtId="177" fontId="74" fillId="0" borderId="0"/>
    <xf numFmtId="0" fontId="74" fillId="0" borderId="0"/>
    <xf numFmtId="0" fontId="74" fillId="0" borderId="0"/>
    <xf numFmtId="0" fontId="74" fillId="0" borderId="0"/>
    <xf numFmtId="177" fontId="74" fillId="0" borderId="0"/>
    <xf numFmtId="0" fontId="74" fillId="0" borderId="0"/>
    <xf numFmtId="0" fontId="74" fillId="0" borderId="0"/>
    <xf numFmtId="177" fontId="74" fillId="0" borderId="0"/>
    <xf numFmtId="0" fontId="74" fillId="0" borderId="0"/>
    <xf numFmtId="177" fontId="74" fillId="0" borderId="0"/>
    <xf numFmtId="0" fontId="10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77" fontId="74" fillId="0" borderId="0"/>
    <xf numFmtId="0" fontId="74" fillId="0" borderId="0"/>
    <xf numFmtId="254" fontId="74" fillId="0" borderId="0"/>
    <xf numFmtId="177" fontId="74" fillId="0" borderId="0"/>
    <xf numFmtId="254" fontId="74" fillId="0" borderId="0"/>
    <xf numFmtId="177" fontId="74" fillId="0" borderId="0"/>
    <xf numFmtId="0" fontId="74" fillId="0" borderId="0"/>
    <xf numFmtId="254" fontId="74" fillId="0" borderId="0"/>
    <xf numFmtId="0" fontId="74" fillId="0" borderId="0"/>
    <xf numFmtId="254"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254" fontId="74" fillId="0" borderId="0"/>
    <xf numFmtId="177" fontId="74" fillId="0" borderId="0"/>
    <xf numFmtId="0" fontId="74" fillId="0" borderId="0"/>
    <xf numFmtId="254" fontId="74" fillId="0" borderId="0"/>
    <xf numFmtId="254" fontId="74" fillId="0" borderId="0"/>
    <xf numFmtId="254" fontId="74" fillId="0" borderId="0"/>
    <xf numFmtId="0" fontId="74" fillId="0" borderId="0"/>
    <xf numFmtId="0" fontId="74" fillId="0" borderId="0"/>
    <xf numFmtId="254" fontId="74" fillId="0" borderId="0"/>
    <xf numFmtId="0" fontId="74" fillId="0" borderId="0"/>
    <xf numFmtId="254" fontId="74" fillId="0" borderId="0"/>
    <xf numFmtId="0" fontId="74" fillId="0" borderId="0"/>
    <xf numFmtId="254"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254" fontId="74" fillId="0" borderId="0"/>
    <xf numFmtId="254" fontId="74" fillId="0" borderId="0"/>
    <xf numFmtId="0" fontId="74" fillId="0" borderId="0"/>
    <xf numFmtId="254" fontId="74" fillId="0" borderId="0"/>
    <xf numFmtId="254" fontId="74" fillId="0" borderId="0"/>
    <xf numFmtId="254" fontId="74" fillId="0" borderId="0"/>
    <xf numFmtId="17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77" fontId="74" fillId="0" borderId="0"/>
    <xf numFmtId="0" fontId="74" fillId="0" borderId="0"/>
    <xf numFmtId="0" fontId="74" fillId="0" borderId="0"/>
    <xf numFmtId="0" fontId="74" fillId="0" borderId="0"/>
    <xf numFmtId="254"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77" fontId="74" fillId="0" borderId="0"/>
    <xf numFmtId="0" fontId="74" fillId="0" borderId="0"/>
    <xf numFmtId="0" fontId="74" fillId="0" borderId="0"/>
    <xf numFmtId="0" fontId="74" fillId="0" borderId="0"/>
    <xf numFmtId="0" fontId="74" fillId="0" borderId="0"/>
    <xf numFmtId="177" fontId="74" fillId="0" borderId="0"/>
    <xf numFmtId="0" fontId="74" fillId="0" borderId="0"/>
    <xf numFmtId="0" fontId="74" fillId="0" borderId="0"/>
    <xf numFmtId="0" fontId="74" fillId="0" borderId="0"/>
    <xf numFmtId="177" fontId="74" fillId="0" borderId="0"/>
    <xf numFmtId="0" fontId="74" fillId="0" borderId="0"/>
    <xf numFmtId="0" fontId="74" fillId="0" borderId="0"/>
    <xf numFmtId="0" fontId="74" fillId="0" borderId="0"/>
    <xf numFmtId="177" fontId="74" fillId="0" borderId="0"/>
    <xf numFmtId="0" fontId="74" fillId="0" borderId="0"/>
    <xf numFmtId="0" fontId="74" fillId="0" borderId="0"/>
    <xf numFmtId="0" fontId="74" fillId="0" borderId="0"/>
    <xf numFmtId="177" fontId="74" fillId="0" borderId="0"/>
    <xf numFmtId="0" fontId="74" fillId="0" borderId="0"/>
    <xf numFmtId="0" fontId="8" fillId="0" borderId="0"/>
    <xf numFmtId="0" fontId="74" fillId="0" borderId="0"/>
    <xf numFmtId="0" fontId="74" fillId="0" borderId="0"/>
    <xf numFmtId="0" fontId="74" fillId="0" borderId="0"/>
    <xf numFmtId="177" fontId="8" fillId="0" borderId="0"/>
    <xf numFmtId="0" fontId="74" fillId="0" borderId="0"/>
    <xf numFmtId="0" fontId="74" fillId="0" borderId="0"/>
    <xf numFmtId="0" fontId="74" fillId="0" borderId="0"/>
    <xf numFmtId="0" fontId="74" fillId="0" borderId="0"/>
    <xf numFmtId="0" fontId="74" fillId="0" borderId="0"/>
    <xf numFmtId="0" fontId="8" fillId="0" borderId="0"/>
    <xf numFmtId="177" fontId="8"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05" fillId="0" borderId="0"/>
    <xf numFmtId="0" fontId="8" fillId="0" borderId="0"/>
    <xf numFmtId="0" fontId="1" fillId="0" borderId="0"/>
    <xf numFmtId="0" fontId="1" fillId="0" borderId="0"/>
    <xf numFmtId="0" fontId="1" fillId="0" borderId="0"/>
    <xf numFmtId="177" fontId="172" fillId="0" borderId="0"/>
    <xf numFmtId="0" fontId="105" fillId="0" borderId="0"/>
    <xf numFmtId="177" fontId="8" fillId="0" borderId="0"/>
    <xf numFmtId="0" fontId="74" fillId="0" borderId="0"/>
    <xf numFmtId="0" fontId="8" fillId="0" borderId="0"/>
    <xf numFmtId="177" fontId="74" fillId="0" borderId="0"/>
    <xf numFmtId="0" fontId="105" fillId="0" borderId="0"/>
    <xf numFmtId="0" fontId="8" fillId="0" borderId="0"/>
    <xf numFmtId="0" fontId="74" fillId="0" borderId="0"/>
    <xf numFmtId="0" fontId="105" fillId="0" borderId="0"/>
    <xf numFmtId="0" fontId="74" fillId="0" borderId="0"/>
    <xf numFmtId="0" fontId="1" fillId="0" borderId="0"/>
    <xf numFmtId="0" fontId="1" fillId="0" borderId="0"/>
    <xf numFmtId="177"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8"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177" fontId="74" fillId="0" borderId="0"/>
    <xf numFmtId="0" fontId="1"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37" fontId="17" fillId="0" borderId="0"/>
    <xf numFmtId="254" fontId="105" fillId="0" borderId="0"/>
    <xf numFmtId="0" fontId="105" fillId="0" borderId="0"/>
    <xf numFmtId="254"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89" fillId="0" borderId="0"/>
    <xf numFmtId="0" fontId="8" fillId="0" borderId="0"/>
    <xf numFmtId="0" fontId="8" fillId="0" borderId="0"/>
    <xf numFmtId="254" fontId="8" fillId="0" borderId="0"/>
    <xf numFmtId="254" fontId="8" fillId="0" borderId="0"/>
    <xf numFmtId="0" fontId="189" fillId="0" borderId="0"/>
    <xf numFmtId="254" fontId="8" fillId="0" borderId="0"/>
    <xf numFmtId="0" fontId="8" fillId="0" borderId="0"/>
    <xf numFmtId="254" fontId="8" fillId="0" borderId="0"/>
    <xf numFmtId="0" fontId="8" fillId="0" borderId="0"/>
    <xf numFmtId="254" fontId="8" fillId="0" borderId="0"/>
    <xf numFmtId="0" fontId="8" fillId="0" borderId="0"/>
    <xf numFmtId="0" fontId="8" fillId="0" borderId="0"/>
    <xf numFmtId="0" fontId="74" fillId="0" borderId="0"/>
    <xf numFmtId="254" fontId="8" fillId="0" borderId="0"/>
    <xf numFmtId="0" fontId="8" fillId="0" borderId="0"/>
    <xf numFmtId="0" fontId="8" fillId="0" borderId="0"/>
    <xf numFmtId="0" fontId="190" fillId="0" borderId="0"/>
    <xf numFmtId="0" fontId="1" fillId="0" borderId="0"/>
    <xf numFmtId="0" fontId="1" fillId="0" borderId="0"/>
    <xf numFmtId="0" fontId="1"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37" fontId="17" fillId="0" borderId="0"/>
    <xf numFmtId="254" fontId="105" fillId="0" borderId="0"/>
    <xf numFmtId="0" fontId="105" fillId="0" borderId="0"/>
    <xf numFmtId="254"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77" fontId="8" fillId="0" borderId="0"/>
    <xf numFmtId="0" fontId="1" fillId="0" borderId="0"/>
    <xf numFmtId="0" fontId="1"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37" fontId="17" fillId="0" borderId="0"/>
    <xf numFmtId="254" fontId="105"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37" fontId="17" fillId="0" borderId="0"/>
    <xf numFmtId="254" fontId="105"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8" fillId="0" borderId="0"/>
    <xf numFmtId="0" fontId="8" fillId="0" borderId="0"/>
    <xf numFmtId="0" fontId="8" fillId="0" borderId="0"/>
    <xf numFmtId="177"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77"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77" fontId="8" fillId="0" borderId="0"/>
    <xf numFmtId="254" fontId="8" fillId="0" borderId="0"/>
    <xf numFmtId="0" fontId="8" fillId="0" borderId="0"/>
    <xf numFmtId="254" fontId="8" fillId="0" borderId="0"/>
    <xf numFmtId="0" fontId="8" fillId="0" borderId="0"/>
    <xf numFmtId="254" fontId="8" fillId="0" borderId="0"/>
    <xf numFmtId="0" fontId="8" fillId="0" borderId="0"/>
    <xf numFmtId="254" fontId="8" fillId="0" borderId="0"/>
    <xf numFmtId="0" fontId="8" fillId="0" borderId="0"/>
    <xf numFmtId="0" fontId="8" fillId="0" borderId="0"/>
    <xf numFmtId="0" fontId="8" fillId="0" borderId="0"/>
    <xf numFmtId="254" fontId="8" fillId="0" borderId="0"/>
    <xf numFmtId="0" fontId="8" fillId="0" borderId="0"/>
    <xf numFmtId="0" fontId="8" fillId="0" borderId="0"/>
    <xf numFmtId="0" fontId="8" fillId="0" borderId="0"/>
    <xf numFmtId="0" fontId="8" fillId="0" borderId="0"/>
    <xf numFmtId="254" fontId="8" fillId="0" borderId="0"/>
    <xf numFmtId="0" fontId="8" fillId="0" borderId="0"/>
    <xf numFmtId="254" fontId="8" fillId="0" borderId="0"/>
    <xf numFmtId="0" fontId="8" fillId="0" borderId="0"/>
    <xf numFmtId="254" fontId="8" fillId="0" borderId="0"/>
    <xf numFmtId="0" fontId="8" fillId="0" borderId="0"/>
    <xf numFmtId="254" fontId="8" fillId="0" borderId="0"/>
    <xf numFmtId="0" fontId="8" fillId="0" borderId="0"/>
    <xf numFmtId="0" fontId="8" fillId="0" borderId="0"/>
    <xf numFmtId="0" fontId="8" fillId="0" borderId="0"/>
    <xf numFmtId="254" fontId="8" fillId="0" borderId="0"/>
    <xf numFmtId="0" fontId="8" fillId="0" borderId="0"/>
    <xf numFmtId="0" fontId="8" fillId="0" borderId="0"/>
    <xf numFmtId="37" fontId="17" fillId="0" borderId="0"/>
    <xf numFmtId="0"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8" fillId="0" borderId="0"/>
    <xf numFmtId="0" fontId="8" fillId="0" borderId="0"/>
    <xf numFmtId="0" fontId="8" fillId="0" borderId="0"/>
    <xf numFmtId="0" fontId="8" fillId="0" borderId="0"/>
    <xf numFmtId="37" fontId="17" fillId="0" borderId="0"/>
    <xf numFmtId="177" fontId="8" fillId="0" borderId="0"/>
    <xf numFmtId="37" fontId="17" fillId="0" borderId="0"/>
    <xf numFmtId="37" fontId="17" fillId="0" borderId="0"/>
    <xf numFmtId="37" fontId="17" fillId="0" borderId="0"/>
    <xf numFmtId="37" fontId="17" fillId="0" borderId="0"/>
    <xf numFmtId="37" fontId="17" fillId="0" borderId="0"/>
    <xf numFmtId="37" fontId="17" fillId="0" borderId="0"/>
    <xf numFmtId="37" fontId="17" fillId="0" borderId="0"/>
    <xf numFmtId="37" fontId="17" fillId="0" borderId="0"/>
    <xf numFmtId="0" fontId="8" fillId="0" borderId="0"/>
    <xf numFmtId="0" fontId="8" fillId="0" borderId="0"/>
    <xf numFmtId="37" fontId="17" fillId="0" borderId="0"/>
    <xf numFmtId="37" fontId="17" fillId="0" borderId="0"/>
    <xf numFmtId="37" fontId="17" fillId="0" borderId="0"/>
    <xf numFmtId="37" fontId="17" fillId="0" borderId="0"/>
    <xf numFmtId="37" fontId="17" fillId="0" borderId="0"/>
    <xf numFmtId="37" fontId="17" fillId="0" borderId="0"/>
    <xf numFmtId="0" fontId="8" fillId="0" borderId="0"/>
    <xf numFmtId="254" fontId="8" fillId="0" borderId="0"/>
    <xf numFmtId="254" fontId="8" fillId="0" borderId="0"/>
    <xf numFmtId="254" fontId="8" fillId="0" borderId="0"/>
    <xf numFmtId="254" fontId="8" fillId="0" borderId="0"/>
    <xf numFmtId="254" fontId="8" fillId="0" borderId="0"/>
    <xf numFmtId="37" fontId="17" fillId="0" borderId="0"/>
    <xf numFmtId="0" fontId="8" fillId="0" borderId="0"/>
    <xf numFmtId="254" fontId="8" fillId="0" borderId="0"/>
    <xf numFmtId="0" fontId="8" fillId="0" borderId="0"/>
    <xf numFmtId="37" fontId="17"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37" fontId="17" fillId="0" borderId="0"/>
    <xf numFmtId="0" fontId="8" fillId="0" borderId="0"/>
    <xf numFmtId="0" fontId="8" fillId="0" borderId="0"/>
    <xf numFmtId="254" fontId="8"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77" fontId="8" fillId="0" borderId="0"/>
    <xf numFmtId="254" fontId="8" fillId="0" borderId="0"/>
    <xf numFmtId="0" fontId="8" fillId="0" borderId="0"/>
    <xf numFmtId="254" fontId="8" fillId="0" borderId="0"/>
    <xf numFmtId="0" fontId="8" fillId="0" borderId="0"/>
    <xf numFmtId="254" fontId="8" fillId="0" borderId="0"/>
    <xf numFmtId="254" fontId="8" fillId="0" borderId="0"/>
    <xf numFmtId="0" fontId="8" fillId="0" borderId="0"/>
    <xf numFmtId="254" fontId="8" fillId="0" borderId="0"/>
    <xf numFmtId="0" fontId="8" fillId="0" borderId="0"/>
    <xf numFmtId="0" fontId="8" fillId="0" borderId="0"/>
    <xf numFmtId="0" fontId="8" fillId="0" borderId="0"/>
    <xf numFmtId="254" fontId="8" fillId="0" borderId="0"/>
    <xf numFmtId="0" fontId="8" fillId="0" borderId="0"/>
    <xf numFmtId="0" fontId="8" fillId="0" borderId="0"/>
    <xf numFmtId="0" fontId="8" fillId="0" borderId="0"/>
    <xf numFmtId="0" fontId="8" fillId="0" borderId="0"/>
    <xf numFmtId="37" fontId="17"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8" fillId="0" borderId="0"/>
    <xf numFmtId="177" fontId="8" fillId="0" borderId="0"/>
    <xf numFmtId="0" fontId="8" fillId="0" borderId="0"/>
    <xf numFmtId="0"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8" fillId="0" borderId="0"/>
    <xf numFmtId="0" fontId="8" fillId="0" borderId="0"/>
    <xf numFmtId="0" fontId="8" fillId="0" borderId="0"/>
    <xf numFmtId="0" fontId="8" fillId="0" borderId="0"/>
    <xf numFmtId="37" fontId="17" fillId="0" borderId="0"/>
    <xf numFmtId="177" fontId="8" fillId="0" borderId="0"/>
    <xf numFmtId="37" fontId="17" fillId="0" borderId="0"/>
    <xf numFmtId="37" fontId="17" fillId="0" borderId="0"/>
    <xf numFmtId="37" fontId="17" fillId="0" borderId="0"/>
    <xf numFmtId="37" fontId="17" fillId="0" borderId="0"/>
    <xf numFmtId="37" fontId="17" fillId="0" borderId="0"/>
    <xf numFmtId="37" fontId="17" fillId="0" borderId="0"/>
    <xf numFmtId="37" fontId="17" fillId="0" borderId="0"/>
    <xf numFmtId="37" fontId="17" fillId="0" borderId="0"/>
    <xf numFmtId="37" fontId="17" fillId="0" borderId="0"/>
    <xf numFmtId="0" fontId="8" fillId="0" borderId="0"/>
    <xf numFmtId="37" fontId="17" fillId="0" borderId="0"/>
    <xf numFmtId="37" fontId="17" fillId="0" borderId="0"/>
    <xf numFmtId="37" fontId="17" fillId="0" borderId="0"/>
    <xf numFmtId="37" fontId="17" fillId="0" borderId="0"/>
    <xf numFmtId="37" fontId="17" fillId="0" borderId="0"/>
    <xf numFmtId="37" fontId="17" fillId="0" borderId="0"/>
    <xf numFmtId="0" fontId="8" fillId="0" borderId="0"/>
    <xf numFmtId="37" fontId="17" fillId="0" borderId="0"/>
    <xf numFmtId="254" fontId="8" fillId="0" borderId="0"/>
    <xf numFmtId="254" fontId="8" fillId="0" borderId="0"/>
    <xf numFmtId="254" fontId="8" fillId="0" borderId="0"/>
    <xf numFmtId="254" fontId="8" fillId="0" borderId="0"/>
    <xf numFmtId="254" fontId="8" fillId="0" borderId="0"/>
    <xf numFmtId="37" fontId="17" fillId="0" borderId="0"/>
    <xf numFmtId="0" fontId="8" fillId="0" borderId="0"/>
    <xf numFmtId="0" fontId="8" fillId="0" borderId="0"/>
    <xf numFmtId="254" fontId="8" fillId="0" borderId="0"/>
    <xf numFmtId="0" fontId="8" fillId="0" borderId="0"/>
    <xf numFmtId="0" fontId="8" fillId="0" borderId="0"/>
    <xf numFmtId="0" fontId="8"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0" fontId="8" fillId="0" borderId="0"/>
    <xf numFmtId="254" fontId="105" fillId="0" borderId="0"/>
    <xf numFmtId="0" fontId="105" fillId="0" borderId="0"/>
    <xf numFmtId="254"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0" fontId="8" fillId="0" borderId="0"/>
    <xf numFmtId="254" fontId="105" fillId="0" borderId="0"/>
    <xf numFmtId="0" fontId="105" fillId="0" borderId="0"/>
    <xf numFmtId="254"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0" fontId="8" fillId="0" borderId="0"/>
    <xf numFmtId="254" fontId="105" fillId="0" borderId="0"/>
    <xf numFmtId="0" fontId="105" fillId="0" borderId="0"/>
    <xf numFmtId="254"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37" fontId="17" fillId="0" borderId="0"/>
    <xf numFmtId="254" fontId="105" fillId="0" borderId="0"/>
    <xf numFmtId="0" fontId="105" fillId="0" borderId="0"/>
    <xf numFmtId="254"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74" fillId="0" borderId="0"/>
    <xf numFmtId="0" fontId="105" fillId="0" borderId="0"/>
    <xf numFmtId="177" fontId="74" fillId="0" borderId="0"/>
    <xf numFmtId="0" fontId="8" fillId="0" borderId="0"/>
    <xf numFmtId="0" fontId="105" fillId="0" borderId="0"/>
    <xf numFmtId="0" fontId="8" fillId="0" borderId="0"/>
    <xf numFmtId="0" fontId="74" fillId="0" borderId="0"/>
    <xf numFmtId="0" fontId="8" fillId="0" borderId="0"/>
    <xf numFmtId="177" fontId="74" fillId="0" borderId="0"/>
    <xf numFmtId="0" fontId="8" fillId="0" borderId="0"/>
    <xf numFmtId="0" fontId="105" fillId="0" borderId="0"/>
    <xf numFmtId="0" fontId="74" fillId="0" borderId="0"/>
    <xf numFmtId="0" fontId="1" fillId="0" borderId="0"/>
    <xf numFmtId="0" fontId="105" fillId="0" borderId="0"/>
    <xf numFmtId="0" fontId="1" fillId="0" borderId="0"/>
    <xf numFmtId="0" fontId="1" fillId="0" borderId="0"/>
    <xf numFmtId="177" fontId="8" fillId="0" borderId="0"/>
    <xf numFmtId="0" fontId="8" fillId="0" borderId="0"/>
    <xf numFmtId="0" fontId="74" fillId="0" borderId="0"/>
    <xf numFmtId="0" fontId="8" fillId="0" borderId="0"/>
    <xf numFmtId="0" fontId="74" fillId="0" borderId="0"/>
    <xf numFmtId="0" fontId="8" fillId="0" borderId="0"/>
    <xf numFmtId="0" fontId="8" fillId="0" borderId="0"/>
    <xf numFmtId="177" fontId="8" fillId="0" borderId="0"/>
    <xf numFmtId="0" fontId="74" fillId="0" borderId="0"/>
    <xf numFmtId="0" fontId="105" fillId="0" borderId="0"/>
    <xf numFmtId="0" fontId="1" fillId="0" borderId="0"/>
    <xf numFmtId="0" fontId="1" fillId="0" borderId="0"/>
    <xf numFmtId="0" fontId="1" fillId="0" borderId="0"/>
    <xf numFmtId="177" fontId="8" fillId="0" borderId="0"/>
    <xf numFmtId="0" fontId="8" fillId="0" borderId="0"/>
    <xf numFmtId="0" fontId="74" fillId="0" borderId="0"/>
    <xf numFmtId="0" fontId="8" fillId="0" borderId="0"/>
    <xf numFmtId="0" fontId="74" fillId="0" borderId="0"/>
    <xf numFmtId="0" fontId="8" fillId="0" borderId="0"/>
    <xf numFmtId="0" fontId="74" fillId="0" borderId="0"/>
    <xf numFmtId="177" fontId="8" fillId="0" borderId="0"/>
    <xf numFmtId="0" fontId="105" fillId="0" borderId="0"/>
    <xf numFmtId="0" fontId="74" fillId="0" borderId="0"/>
    <xf numFmtId="0" fontId="105" fillId="0" borderId="0"/>
    <xf numFmtId="177" fontId="8" fillId="0" borderId="0"/>
    <xf numFmtId="0" fontId="8" fillId="0" borderId="0"/>
    <xf numFmtId="0" fontId="74" fillId="0" borderId="0"/>
    <xf numFmtId="0" fontId="8" fillId="0" borderId="0"/>
    <xf numFmtId="0" fontId="74" fillId="0" borderId="0"/>
    <xf numFmtId="0" fontId="8" fillId="0" borderId="0"/>
    <xf numFmtId="177" fontId="8" fillId="0" borderId="0"/>
    <xf numFmtId="0" fontId="8" fillId="0" borderId="0"/>
    <xf numFmtId="0" fontId="74" fillId="0" borderId="0"/>
    <xf numFmtId="0" fontId="74" fillId="0" borderId="0"/>
    <xf numFmtId="0" fontId="101" fillId="0" borderId="0"/>
    <xf numFmtId="0" fontId="101" fillId="0" borderId="0"/>
    <xf numFmtId="0" fontId="74" fillId="0" borderId="0"/>
    <xf numFmtId="0" fontId="74" fillId="0" borderId="0"/>
    <xf numFmtId="177"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74"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8" fillId="0" borderId="0"/>
    <xf numFmtId="0" fontId="74"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0" fontId="105" fillId="0" borderId="0"/>
    <xf numFmtId="0" fontId="105" fillId="0" borderId="0"/>
    <xf numFmtId="0" fontId="105" fillId="0" borderId="0"/>
    <xf numFmtId="0" fontId="74" fillId="0" borderId="0"/>
    <xf numFmtId="0" fontId="8" fillId="0" borderId="0"/>
    <xf numFmtId="0" fontId="8" fillId="0" borderId="0"/>
    <xf numFmtId="0" fontId="74" fillId="0" borderId="0"/>
    <xf numFmtId="0" fontId="8"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77"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54" fontId="8" fillId="0" borderId="0"/>
    <xf numFmtId="0" fontId="8" fillId="0" borderId="0"/>
    <xf numFmtId="254" fontId="8" fillId="0" borderId="0"/>
    <xf numFmtId="0" fontId="8" fillId="0" borderId="0"/>
    <xf numFmtId="254" fontId="8" fillId="0" borderId="0"/>
    <xf numFmtId="0" fontId="8" fillId="0" borderId="0"/>
    <xf numFmtId="0" fontId="8" fillId="0" borderId="0"/>
    <xf numFmtId="0" fontId="8" fillId="0" borderId="0"/>
    <xf numFmtId="254" fontId="8" fillId="0" borderId="0"/>
    <xf numFmtId="0" fontId="8" fillId="0" borderId="0"/>
    <xf numFmtId="0" fontId="8" fillId="0" borderId="0"/>
    <xf numFmtId="0" fontId="8" fillId="0" borderId="0"/>
    <xf numFmtId="0" fontId="8"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8" fillId="0" borderId="0"/>
    <xf numFmtId="0" fontId="8" fillId="0" borderId="0"/>
    <xf numFmtId="0" fontId="8" fillId="0" borderId="0"/>
    <xf numFmtId="0" fontId="8" fillId="0" borderId="0"/>
    <xf numFmtId="0" fontId="8" fillId="0" borderId="0"/>
    <xf numFmtId="0" fontId="8" fillId="0" borderId="0"/>
    <xf numFmtId="177" fontId="105" fillId="0" borderId="0"/>
    <xf numFmtId="0" fontId="105" fillId="0" borderId="0"/>
    <xf numFmtId="254" fontId="8" fillId="0" borderId="0"/>
    <xf numFmtId="0" fontId="105" fillId="0" borderId="0"/>
    <xf numFmtId="0" fontId="8" fillId="0" borderId="0"/>
    <xf numFmtId="177" fontId="8" fillId="0" borderId="0"/>
    <xf numFmtId="0" fontId="8" fillId="0" borderId="0"/>
    <xf numFmtId="254" fontId="8" fillId="0" borderId="0"/>
    <xf numFmtId="0" fontId="8" fillId="0" borderId="0"/>
    <xf numFmtId="0" fontId="8" fillId="0" borderId="0"/>
    <xf numFmtId="0" fontId="8" fillId="0" borderId="0"/>
    <xf numFmtId="0" fontId="8" fillId="0" borderId="0"/>
    <xf numFmtId="0" fontId="8" fillId="0" borderId="0"/>
    <xf numFmtId="0" fontId="8" fillId="0" borderId="0"/>
    <xf numFmtId="254" fontId="105" fillId="0" borderId="0"/>
    <xf numFmtId="0" fontId="105" fillId="0" borderId="0"/>
    <xf numFmtId="254" fontId="105" fillId="0" borderId="0"/>
    <xf numFmtId="254" fontId="105" fillId="0" borderId="0"/>
    <xf numFmtId="254" fontId="105" fillId="0" borderId="0"/>
    <xf numFmtId="254" fontId="105" fillId="0" borderId="0"/>
    <xf numFmtId="0" fontId="8" fillId="0" borderId="0"/>
    <xf numFmtId="0" fontId="1" fillId="0" borderId="0"/>
    <xf numFmtId="0" fontId="1" fillId="0" borderId="0"/>
    <xf numFmtId="254" fontId="105" fillId="0" borderId="0"/>
    <xf numFmtId="0" fontId="1" fillId="0" borderId="0"/>
    <xf numFmtId="254" fontId="105" fillId="0" borderId="0"/>
    <xf numFmtId="254" fontId="105" fillId="0" borderId="0"/>
    <xf numFmtId="254" fontId="105" fillId="0" borderId="0"/>
    <xf numFmtId="254" fontId="105" fillId="0" borderId="0"/>
    <xf numFmtId="0" fontId="1" fillId="0" borderId="0"/>
    <xf numFmtId="0" fontId="1" fillId="0" borderId="0"/>
    <xf numFmtId="0" fontId="1" fillId="0" borderId="0"/>
    <xf numFmtId="0" fontId="105" fillId="0" borderId="0"/>
    <xf numFmtId="0" fontId="105" fillId="0" borderId="0"/>
    <xf numFmtId="0" fontId="10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77"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54" fontId="8" fillId="0" borderId="0"/>
    <xf numFmtId="254" fontId="8" fillId="0" borderId="0"/>
    <xf numFmtId="0" fontId="8" fillId="0" borderId="0"/>
    <xf numFmtId="254" fontId="8" fillId="0" borderId="0"/>
    <xf numFmtId="0" fontId="8" fillId="0" borderId="0"/>
    <xf numFmtId="254" fontId="8" fillId="0" borderId="0"/>
    <xf numFmtId="0" fontId="8" fillId="0" borderId="0"/>
    <xf numFmtId="0" fontId="8" fillId="0" borderId="0"/>
    <xf numFmtId="0" fontId="8" fillId="0" borderId="0"/>
    <xf numFmtId="254" fontId="8" fillId="0" borderId="0"/>
    <xf numFmtId="0" fontId="8" fillId="0" borderId="0"/>
    <xf numFmtId="0" fontId="8" fillId="0" borderId="0"/>
    <xf numFmtId="0" fontId="8" fillId="0" borderId="0"/>
    <xf numFmtId="0" fontId="8" fillId="0" borderId="0"/>
    <xf numFmtId="0" fontId="8"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8"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77" fontId="8" fillId="0" borderId="0"/>
    <xf numFmtId="254" fontId="8" fillId="0" borderId="0"/>
    <xf numFmtId="0" fontId="8" fillId="0" borderId="0"/>
    <xf numFmtId="254" fontId="8" fillId="0" borderId="0"/>
    <xf numFmtId="0" fontId="8" fillId="0" borderId="0"/>
    <xf numFmtId="254" fontId="8" fillId="0" borderId="0"/>
    <xf numFmtId="254" fontId="8" fillId="0" borderId="0"/>
    <xf numFmtId="0" fontId="8" fillId="0" borderId="0"/>
    <xf numFmtId="254" fontId="8" fillId="0" borderId="0"/>
    <xf numFmtId="0" fontId="8" fillId="0" borderId="0"/>
    <xf numFmtId="0" fontId="8" fillId="0" borderId="0"/>
    <xf numFmtId="0" fontId="8" fillId="0" borderId="0"/>
    <xf numFmtId="254" fontId="8" fillId="0" borderId="0"/>
    <xf numFmtId="0" fontId="8" fillId="0" borderId="0"/>
    <xf numFmtId="0" fontId="8" fillId="0" borderId="0"/>
    <xf numFmtId="0" fontId="8" fillId="0" borderId="0"/>
    <xf numFmtId="0" fontId="8" fillId="0" borderId="0"/>
    <xf numFmtId="37" fontId="17" fillId="0" borderId="0"/>
    <xf numFmtId="0"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8" fillId="0" borderId="0"/>
    <xf numFmtId="0" fontId="8" fillId="0" borderId="0"/>
    <xf numFmtId="0" fontId="8" fillId="0" borderId="0"/>
    <xf numFmtId="0" fontId="8" fillId="0" borderId="0"/>
    <xf numFmtId="37" fontId="17" fillId="0" borderId="0"/>
    <xf numFmtId="177" fontId="8" fillId="0" borderId="0"/>
    <xf numFmtId="37" fontId="17" fillId="0" borderId="0"/>
    <xf numFmtId="37" fontId="17" fillId="0" borderId="0"/>
    <xf numFmtId="37" fontId="17" fillId="0" borderId="0"/>
    <xf numFmtId="37" fontId="17" fillId="0" borderId="0"/>
    <xf numFmtId="37" fontId="17" fillId="0" borderId="0"/>
    <xf numFmtId="37" fontId="17" fillId="0" borderId="0"/>
    <xf numFmtId="0" fontId="8" fillId="0" borderId="0"/>
    <xf numFmtId="37" fontId="17" fillId="0" borderId="0"/>
    <xf numFmtId="37" fontId="17" fillId="0" borderId="0"/>
    <xf numFmtId="37" fontId="17" fillId="0" borderId="0"/>
    <xf numFmtId="0" fontId="8" fillId="0" borderId="0"/>
    <xf numFmtId="254" fontId="8" fillId="0" borderId="0"/>
    <xf numFmtId="254" fontId="8" fillId="0" borderId="0"/>
    <xf numFmtId="254" fontId="8" fillId="0" borderId="0"/>
    <xf numFmtId="37" fontId="17" fillId="0" borderId="0"/>
    <xf numFmtId="0" fontId="8" fillId="0" borderId="0"/>
    <xf numFmtId="254" fontId="8"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77" fontId="8" fillId="0" borderId="0"/>
    <xf numFmtId="0" fontId="8" fillId="0" borderId="0"/>
    <xf numFmtId="0" fontId="8" fillId="0" borderId="0"/>
    <xf numFmtId="254" fontId="8" fillId="0" borderId="0"/>
    <xf numFmtId="254" fontId="8" fillId="0" borderId="0"/>
    <xf numFmtId="254" fontId="8" fillId="0" borderId="0"/>
    <xf numFmtId="0" fontId="8" fillId="0" borderId="0"/>
    <xf numFmtId="0" fontId="8" fillId="0" borderId="0"/>
    <xf numFmtId="0" fontId="8" fillId="0" borderId="0"/>
    <xf numFmtId="254" fontId="8" fillId="0" borderId="0"/>
    <xf numFmtId="0" fontId="8" fillId="0" borderId="0"/>
    <xf numFmtId="0" fontId="8" fillId="0" borderId="0"/>
    <xf numFmtId="0" fontId="8" fillId="0" borderId="0"/>
    <xf numFmtId="0" fontId="8" fillId="0" borderId="0"/>
    <xf numFmtId="37" fontId="17"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8" fillId="0" borderId="0"/>
    <xf numFmtId="177" fontId="8" fillId="0" borderId="0"/>
    <xf numFmtId="0" fontId="8" fillId="0" borderId="0"/>
    <xf numFmtId="0"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8" fillId="0" borderId="0"/>
    <xf numFmtId="0" fontId="8" fillId="0" borderId="0"/>
    <xf numFmtId="0" fontId="8" fillId="0" borderId="0"/>
    <xf numFmtId="0" fontId="8" fillId="0" borderId="0"/>
    <xf numFmtId="37" fontId="17" fillId="0" borderId="0"/>
    <xf numFmtId="177" fontId="8" fillId="0" borderId="0"/>
    <xf numFmtId="37" fontId="17" fillId="0" borderId="0"/>
    <xf numFmtId="37" fontId="17" fillId="0" borderId="0"/>
    <xf numFmtId="37" fontId="17" fillId="0" borderId="0"/>
    <xf numFmtId="37" fontId="17" fillId="0" borderId="0"/>
    <xf numFmtId="37" fontId="17" fillId="0" borderId="0"/>
    <xf numFmtId="37" fontId="17" fillId="0" borderId="0"/>
    <xf numFmtId="37" fontId="17" fillId="0" borderId="0"/>
    <xf numFmtId="37" fontId="17" fillId="0" borderId="0"/>
    <xf numFmtId="37" fontId="17" fillId="0" borderId="0"/>
    <xf numFmtId="0" fontId="8" fillId="0" borderId="0"/>
    <xf numFmtId="37" fontId="17" fillId="0" borderId="0"/>
    <xf numFmtId="37" fontId="17" fillId="0" borderId="0"/>
    <xf numFmtId="37" fontId="17" fillId="0" borderId="0"/>
    <xf numFmtId="37" fontId="17" fillId="0" borderId="0"/>
    <xf numFmtId="37" fontId="17" fillId="0" borderId="0"/>
    <xf numFmtId="37" fontId="17" fillId="0" borderId="0"/>
    <xf numFmtId="0" fontId="8" fillId="0" borderId="0"/>
    <xf numFmtId="37" fontId="17" fillId="0" borderId="0"/>
    <xf numFmtId="254" fontId="8" fillId="0" borderId="0"/>
    <xf numFmtId="254" fontId="8" fillId="0" borderId="0"/>
    <xf numFmtId="254" fontId="8" fillId="0" borderId="0"/>
    <xf numFmtId="254" fontId="8" fillId="0" borderId="0"/>
    <xf numFmtId="254" fontId="8" fillId="0" borderId="0"/>
    <xf numFmtId="37" fontId="17" fillId="0" borderId="0"/>
    <xf numFmtId="0" fontId="8" fillId="0" borderId="0"/>
    <xf numFmtId="0" fontId="8" fillId="0" borderId="0"/>
    <xf numFmtId="37" fontId="17" fillId="0" borderId="0"/>
    <xf numFmtId="254" fontId="8" fillId="0" borderId="0"/>
    <xf numFmtId="0" fontId="8" fillId="0" borderId="0"/>
    <xf numFmtId="37" fontId="17" fillId="0" borderId="0"/>
    <xf numFmtId="0" fontId="8" fillId="0" borderId="0"/>
    <xf numFmtId="0" fontId="8" fillId="0" borderId="0"/>
    <xf numFmtId="0" fontId="8"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37" fontId="17" fillId="0" borderId="0"/>
    <xf numFmtId="254" fontId="105"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54" fontId="8" fillId="0" borderId="0"/>
    <xf numFmtId="254" fontId="8" fillId="0" borderId="0"/>
    <xf numFmtId="0" fontId="8" fillId="0" borderId="0"/>
    <xf numFmtId="254" fontId="8" fillId="0" borderId="0"/>
    <xf numFmtId="0" fontId="8" fillId="0" borderId="0"/>
    <xf numFmtId="254" fontId="8" fillId="0" borderId="0"/>
    <xf numFmtId="0" fontId="8" fillId="0" borderId="0"/>
    <xf numFmtId="0" fontId="8" fillId="0" borderId="0"/>
    <xf numFmtId="0" fontId="8" fillId="0" borderId="0"/>
    <xf numFmtId="254"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37" fontId="17" fillId="0" borderId="0"/>
    <xf numFmtId="254" fontId="105"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8" fillId="0" borderId="0"/>
    <xf numFmtId="0" fontId="8" fillId="0" borderId="0"/>
    <xf numFmtId="0" fontId="8" fillId="0" borderId="0"/>
    <xf numFmtId="0" fontId="8" fillId="0" borderId="0"/>
    <xf numFmtId="0" fontId="8" fillId="0" borderId="0"/>
    <xf numFmtId="0" fontId="8" fillId="0" borderId="0"/>
    <xf numFmtId="177" fontId="8"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77" fontId="8" fillId="0" borderId="0"/>
    <xf numFmtId="0" fontId="105" fillId="0" borderId="0"/>
    <xf numFmtId="0" fontId="8" fillId="0" borderId="0"/>
    <xf numFmtId="254" fontId="8" fillId="0" borderId="0"/>
    <xf numFmtId="254" fontId="8" fillId="0" borderId="0"/>
    <xf numFmtId="0" fontId="8" fillId="0" borderId="0"/>
    <xf numFmtId="254" fontId="8" fillId="0" borderId="0"/>
    <xf numFmtId="0" fontId="8" fillId="0" borderId="0"/>
    <xf numFmtId="254" fontId="8" fillId="0" borderId="0"/>
    <xf numFmtId="0" fontId="8" fillId="0" borderId="0"/>
    <xf numFmtId="0" fontId="8" fillId="0" borderId="0"/>
    <xf numFmtId="0" fontId="8" fillId="0" borderId="0"/>
    <xf numFmtId="254" fontId="8" fillId="0" borderId="0"/>
    <xf numFmtId="0" fontId="8" fillId="0" borderId="0"/>
    <xf numFmtId="0" fontId="8" fillId="0" borderId="0"/>
    <xf numFmtId="0" fontId="8" fillId="0" borderId="0"/>
    <xf numFmtId="0" fontId="8"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77"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54" fontId="8" fillId="0" borderId="0"/>
    <xf numFmtId="0" fontId="8" fillId="0" borderId="0"/>
    <xf numFmtId="254" fontId="8" fillId="0" borderId="0"/>
    <xf numFmtId="0" fontId="8" fillId="0" borderId="0"/>
    <xf numFmtId="254" fontId="8" fillId="0" borderId="0"/>
    <xf numFmtId="0" fontId="8" fillId="0" borderId="0"/>
    <xf numFmtId="0" fontId="8" fillId="0" borderId="0"/>
    <xf numFmtId="0" fontId="8" fillId="0" borderId="0"/>
    <xf numFmtId="254" fontId="8" fillId="0" borderId="0"/>
    <xf numFmtId="0" fontId="8" fillId="0" borderId="0"/>
    <xf numFmtId="0" fontId="8" fillId="0" borderId="0"/>
    <xf numFmtId="0" fontId="8" fillId="0" borderId="0"/>
    <xf numFmtId="0" fontId="8"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77"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54" fontId="8" fillId="0" borderId="0"/>
    <xf numFmtId="0" fontId="8" fillId="0" borderId="0"/>
    <xf numFmtId="254" fontId="8" fillId="0" borderId="0"/>
    <xf numFmtId="0" fontId="8" fillId="0" borderId="0"/>
    <xf numFmtId="254" fontId="8" fillId="0" borderId="0"/>
    <xf numFmtId="0" fontId="8" fillId="0" borderId="0"/>
    <xf numFmtId="0" fontId="8" fillId="0" borderId="0"/>
    <xf numFmtId="0" fontId="8" fillId="0" borderId="0"/>
    <xf numFmtId="254" fontId="8" fillId="0" borderId="0"/>
    <xf numFmtId="0" fontId="8" fillId="0" borderId="0"/>
    <xf numFmtId="0" fontId="8" fillId="0" borderId="0"/>
    <xf numFmtId="0" fontId="8" fillId="0" borderId="0"/>
    <xf numFmtId="0" fontId="8"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77"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54" fontId="8" fillId="0" borderId="0"/>
    <xf numFmtId="0" fontId="8" fillId="0" borderId="0"/>
    <xf numFmtId="254" fontId="8" fillId="0" borderId="0"/>
    <xf numFmtId="0" fontId="8" fillId="0" borderId="0"/>
    <xf numFmtId="254" fontId="8" fillId="0" borderId="0"/>
    <xf numFmtId="0" fontId="8" fillId="0" borderId="0"/>
    <xf numFmtId="0" fontId="8" fillId="0" borderId="0"/>
    <xf numFmtId="0" fontId="8" fillId="0" borderId="0"/>
    <xf numFmtId="254" fontId="8" fillId="0" borderId="0"/>
    <xf numFmtId="0" fontId="8" fillId="0" borderId="0"/>
    <xf numFmtId="0" fontId="8" fillId="0" borderId="0"/>
    <xf numFmtId="0" fontId="8" fillId="0" borderId="0"/>
    <xf numFmtId="0" fontId="8"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8" fillId="0" borderId="0"/>
    <xf numFmtId="0" fontId="74" fillId="0" borderId="0"/>
    <xf numFmtId="0" fontId="74" fillId="0" borderId="0"/>
    <xf numFmtId="0" fontId="74" fillId="0" borderId="0"/>
    <xf numFmtId="0" fontId="8" fillId="0" borderId="0"/>
    <xf numFmtId="254" fontId="74" fillId="0" borderId="0"/>
    <xf numFmtId="0" fontId="8" fillId="0" borderId="0"/>
    <xf numFmtId="0" fontId="74" fillId="0" borderId="0"/>
    <xf numFmtId="37" fontId="17" fillId="0" borderId="0"/>
    <xf numFmtId="254" fontId="8" fillId="0" borderId="0"/>
    <xf numFmtId="0" fontId="74" fillId="0" borderId="0"/>
    <xf numFmtId="0"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7" fontId="17"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0" fontId="1" fillId="0" borderId="0"/>
    <xf numFmtId="0" fontId="1" fillId="0" borderId="0"/>
    <xf numFmtId="0" fontId="1" fillId="0" borderId="0"/>
    <xf numFmtId="0" fontId="1" fillId="0" borderId="0"/>
    <xf numFmtId="37" fontId="17"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0" fontId="1" fillId="0" borderId="0"/>
    <xf numFmtId="0" fontId="1" fillId="0" borderId="0"/>
    <xf numFmtId="0" fontId="1" fillId="0" borderId="0"/>
    <xf numFmtId="0" fontId="1" fillId="0" borderId="0"/>
    <xf numFmtId="37" fontId="17"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0" fontId="1" fillId="0" borderId="0"/>
    <xf numFmtId="0" fontId="1" fillId="0" borderId="0"/>
    <xf numFmtId="0" fontId="1" fillId="0" borderId="0"/>
    <xf numFmtId="0" fontId="1" fillId="0" borderId="0"/>
    <xf numFmtId="37" fontId="17" fillId="0" borderId="0"/>
    <xf numFmtId="0" fontId="1" fillId="0" borderId="0"/>
    <xf numFmtId="0" fontId="8" fillId="0" borderId="0"/>
    <xf numFmtId="37" fontId="17" fillId="0" borderId="0"/>
    <xf numFmtId="0" fontId="8" fillId="0" borderId="0"/>
    <xf numFmtId="37" fontId="17" fillId="0" borderId="0"/>
    <xf numFmtId="254" fontId="74" fillId="0" borderId="0"/>
    <xf numFmtId="37" fontId="17"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0" fontId="1" fillId="0" borderId="0"/>
    <xf numFmtId="0" fontId="1" fillId="0" borderId="0"/>
    <xf numFmtId="0" fontId="1" fillId="0" borderId="0"/>
    <xf numFmtId="0" fontId="1" fillId="0" borderId="0"/>
    <xf numFmtId="37" fontId="17" fillId="0" borderId="0"/>
    <xf numFmtId="0" fontId="74" fillId="0" borderId="0"/>
    <xf numFmtId="0" fontId="1" fillId="0" borderId="0"/>
    <xf numFmtId="37" fontId="17" fillId="0" borderId="0"/>
    <xf numFmtId="0" fontId="8" fillId="0" borderId="0"/>
    <xf numFmtId="37" fontId="17" fillId="0" borderId="0"/>
    <xf numFmtId="0" fontId="74" fillId="0" borderId="0"/>
    <xf numFmtId="37" fontId="17" fillId="0" borderId="0"/>
    <xf numFmtId="0"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7" fontId="17" fillId="0" borderId="0"/>
    <xf numFmtId="0" fontId="74" fillId="0" borderId="0"/>
    <xf numFmtId="0" fontId="1"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37" fontId="17" fillId="0" borderId="0"/>
    <xf numFmtId="254" fontId="105"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74" fillId="0" borderId="0"/>
    <xf numFmtId="0" fontId="74" fillId="0" borderId="0"/>
    <xf numFmtId="254" fontId="10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37" fontId="17" fillId="0" borderId="0"/>
    <xf numFmtId="254" fontId="105"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74" fillId="0" borderId="0"/>
    <xf numFmtId="0" fontId="74" fillId="0" borderId="0"/>
    <xf numFmtId="0" fontId="74" fillId="0" borderId="0"/>
    <xf numFmtId="0" fontId="74" fillId="0" borderId="0"/>
    <xf numFmtId="0" fontId="74" fillId="0" borderId="0"/>
    <xf numFmtId="0" fontId="105" fillId="0" borderId="0"/>
    <xf numFmtId="0" fontId="105" fillId="0" borderId="0"/>
    <xf numFmtId="0" fontId="105" fillId="0" borderId="0"/>
    <xf numFmtId="0" fontId="74" fillId="0" borderId="0"/>
    <xf numFmtId="0" fontId="74"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74" fillId="0" borderId="0"/>
    <xf numFmtId="0" fontId="74"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8"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8" fillId="0" borderId="0"/>
    <xf numFmtId="254" fontId="105" fillId="0" borderId="0"/>
    <xf numFmtId="254" fontId="105" fillId="0" borderId="0"/>
    <xf numFmtId="0" fontId="105" fillId="0" borderId="0"/>
    <xf numFmtId="0" fontId="105" fillId="0" borderId="0"/>
    <xf numFmtId="0" fontId="8" fillId="0" borderId="0"/>
    <xf numFmtId="0" fontId="105" fillId="0" borderId="0"/>
    <xf numFmtId="0" fontId="8" fillId="0" borderId="0"/>
    <xf numFmtId="0" fontId="105" fillId="0" borderId="0"/>
    <xf numFmtId="0" fontId="8" fillId="0" borderId="0"/>
    <xf numFmtId="0" fontId="105" fillId="0" borderId="0"/>
    <xf numFmtId="0" fontId="8"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8" fillId="0" borderId="0"/>
    <xf numFmtId="254" fontId="8" fillId="0" borderId="0"/>
    <xf numFmtId="0" fontId="8" fillId="0" borderId="0"/>
    <xf numFmtId="254" fontId="8" fillId="0" borderId="0"/>
    <xf numFmtId="254" fontId="8" fillId="0" borderId="0"/>
    <xf numFmtId="0" fontId="8" fillId="0" borderId="0"/>
    <xf numFmtId="254" fontId="8" fillId="0" borderId="0"/>
    <xf numFmtId="0" fontId="8" fillId="0" borderId="0"/>
    <xf numFmtId="254" fontId="8" fillId="0" borderId="0"/>
    <xf numFmtId="0" fontId="8" fillId="0" borderId="0"/>
    <xf numFmtId="0" fontId="8" fillId="0" borderId="0"/>
    <xf numFmtId="0" fontId="8" fillId="0" borderId="0"/>
    <xf numFmtId="254" fontId="8" fillId="0" borderId="0"/>
    <xf numFmtId="0" fontId="8" fillId="0" borderId="0"/>
    <xf numFmtId="0" fontId="8" fillId="0" borderId="0"/>
    <xf numFmtId="0" fontId="8" fillId="0" borderId="0"/>
    <xf numFmtId="0" fontId="8" fillId="0" borderId="0"/>
    <xf numFmtId="0" fontId="8"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0" fontId="8" fillId="0" borderId="0"/>
    <xf numFmtId="254" fontId="105" fillId="0" borderId="0"/>
    <xf numFmtId="0" fontId="105" fillId="0" borderId="0"/>
    <xf numFmtId="254"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77" fontId="8"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8" fillId="0" borderId="0"/>
    <xf numFmtId="254" fontId="105"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8" fillId="0" borderId="0"/>
    <xf numFmtId="254" fontId="105"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8"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254"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0" fontId="8" fillId="0" borderId="0"/>
    <xf numFmtId="0" fontId="74" fillId="0" borderId="0"/>
    <xf numFmtId="0" fontId="8" fillId="0" borderId="0"/>
    <xf numFmtId="0" fontId="74" fillId="0" borderId="0"/>
    <xf numFmtId="0" fontId="74" fillId="0" borderId="0"/>
    <xf numFmtId="0" fontId="74" fillId="0" borderId="0"/>
    <xf numFmtId="0" fontId="74" fillId="0" borderId="0"/>
    <xf numFmtId="0" fontId="74" fillId="0" borderId="0"/>
    <xf numFmtId="0" fontId="74" fillId="0" borderId="0"/>
    <xf numFmtId="254" fontId="74" fillId="0" borderId="0"/>
    <xf numFmtId="17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254" fontId="74" fillId="0" borderId="0"/>
    <xf numFmtId="17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254" fontId="74" fillId="0" borderId="0"/>
    <xf numFmtId="0" fontId="74" fillId="0" borderId="0"/>
    <xf numFmtId="254" fontId="74" fillId="0" borderId="0"/>
    <xf numFmtId="17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254" fontId="74" fillId="0" borderId="0"/>
    <xf numFmtId="0" fontId="74" fillId="0" borderId="0"/>
    <xf numFmtId="0" fontId="74" fillId="0" borderId="0"/>
    <xf numFmtId="0" fontId="74" fillId="0" borderId="0"/>
    <xf numFmtId="0" fontId="74" fillId="0" borderId="0"/>
    <xf numFmtId="0" fontId="74" fillId="0" borderId="0"/>
    <xf numFmtId="254" fontId="74" fillId="0" borderId="0"/>
    <xf numFmtId="0" fontId="74" fillId="0" borderId="0"/>
    <xf numFmtId="254" fontId="74" fillId="0" borderId="0"/>
    <xf numFmtId="17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254" fontId="74" fillId="0" borderId="0"/>
    <xf numFmtId="0" fontId="74" fillId="0" borderId="0"/>
    <xf numFmtId="254" fontId="74" fillId="0" borderId="0"/>
    <xf numFmtId="254" fontId="74" fillId="0" borderId="0"/>
    <xf numFmtId="254" fontId="74" fillId="0" borderId="0"/>
    <xf numFmtId="254" fontId="74" fillId="0" borderId="0"/>
    <xf numFmtId="254" fontId="74" fillId="0" borderId="0"/>
    <xf numFmtId="17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254" fontId="74" fillId="0" borderId="0"/>
    <xf numFmtId="254" fontId="74" fillId="0" borderId="0"/>
    <xf numFmtId="254" fontId="74" fillId="0" borderId="0"/>
    <xf numFmtId="254" fontId="74" fillId="0" borderId="0"/>
    <xf numFmtId="254" fontId="74" fillId="0" borderId="0"/>
    <xf numFmtId="177" fontId="74" fillId="0" borderId="0"/>
    <xf numFmtId="0" fontId="74" fillId="0" borderId="0"/>
    <xf numFmtId="0" fontId="74" fillId="0" borderId="0"/>
    <xf numFmtId="177" fontId="74" fillId="0" borderId="0"/>
    <xf numFmtId="0" fontId="74" fillId="0" borderId="0"/>
    <xf numFmtId="177" fontId="74" fillId="0" borderId="0"/>
    <xf numFmtId="0" fontId="74"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254" fontId="105" fillId="0" borderId="0"/>
    <xf numFmtId="254" fontId="105" fillId="0" borderId="0"/>
    <xf numFmtId="0" fontId="105" fillId="0" borderId="0"/>
    <xf numFmtId="0" fontId="105" fillId="0" borderId="0"/>
    <xf numFmtId="0" fontId="8"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74" fillId="0" borderId="0"/>
    <xf numFmtId="0" fontId="74" fillId="0" borderId="0"/>
    <xf numFmtId="0" fontId="74" fillId="0" borderId="0"/>
    <xf numFmtId="254" fontId="74" fillId="0" borderId="0"/>
    <xf numFmtId="254" fontId="74" fillId="0" borderId="0"/>
    <xf numFmtId="254" fontId="74" fillId="0" borderId="0"/>
    <xf numFmtId="254" fontId="74" fillId="0" borderId="0"/>
    <xf numFmtId="254" fontId="74" fillId="0" borderId="0"/>
    <xf numFmtId="254" fontId="74" fillId="0" borderId="0"/>
    <xf numFmtId="0" fontId="74" fillId="0" borderId="0"/>
    <xf numFmtId="0" fontId="74" fillId="0" borderId="0"/>
    <xf numFmtId="0" fontId="74" fillId="0" borderId="0"/>
    <xf numFmtId="0" fontId="74" fillId="0" borderId="0"/>
    <xf numFmtId="0" fontId="105" fillId="0" borderId="0"/>
    <xf numFmtId="0" fontId="74" fillId="0" borderId="0"/>
    <xf numFmtId="0" fontId="74" fillId="0" borderId="0"/>
    <xf numFmtId="254"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177" fontId="74" fillId="0" borderId="0"/>
    <xf numFmtId="0" fontId="74" fillId="0" borderId="0"/>
    <xf numFmtId="0" fontId="74" fillId="0" borderId="0"/>
    <xf numFmtId="254" fontId="74" fillId="0" borderId="0"/>
    <xf numFmtId="177" fontId="74"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8" fillId="0" borderId="0"/>
    <xf numFmtId="254" fontId="105" fillId="0" borderId="0"/>
    <xf numFmtId="0" fontId="105" fillId="0" borderId="0"/>
    <xf numFmtId="0" fontId="105" fillId="0" borderId="0"/>
    <xf numFmtId="0" fontId="8" fillId="0" borderId="0"/>
    <xf numFmtId="0" fontId="105" fillId="0" borderId="0"/>
    <xf numFmtId="0" fontId="105" fillId="0" borderId="0"/>
    <xf numFmtId="0" fontId="105" fillId="0" borderId="0"/>
    <xf numFmtId="0" fontId="105" fillId="0" borderId="0"/>
    <xf numFmtId="0" fontId="105" fillId="0" borderId="0"/>
    <xf numFmtId="0" fontId="74" fillId="0" borderId="0"/>
    <xf numFmtId="0" fontId="74" fillId="0" borderId="0"/>
    <xf numFmtId="254" fontId="74" fillId="0" borderId="0"/>
    <xf numFmtId="177" fontId="74" fillId="0" borderId="0"/>
    <xf numFmtId="0" fontId="105" fillId="0" borderId="0"/>
    <xf numFmtId="0" fontId="74" fillId="0" borderId="0"/>
    <xf numFmtId="254" fontId="105" fillId="0" borderId="0"/>
    <xf numFmtId="254" fontId="105" fillId="0" borderId="0"/>
    <xf numFmtId="254" fontId="105" fillId="0" borderId="0"/>
    <xf numFmtId="254" fontId="105" fillId="0" borderId="0"/>
    <xf numFmtId="254"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177" fontId="74" fillId="0" borderId="0"/>
    <xf numFmtId="0" fontId="105" fillId="0" borderId="0"/>
    <xf numFmtId="0" fontId="74" fillId="0" borderId="0"/>
    <xf numFmtId="254" fontId="105" fillId="0" borderId="0"/>
    <xf numFmtId="254" fontId="105" fillId="0" borderId="0"/>
    <xf numFmtId="254" fontId="105" fillId="0" borderId="0"/>
    <xf numFmtId="254" fontId="105" fillId="0" borderId="0"/>
    <xf numFmtId="254"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177" fontId="74" fillId="0" borderId="0"/>
    <xf numFmtId="254" fontId="105" fillId="0" borderId="0"/>
    <xf numFmtId="0" fontId="74" fillId="0" borderId="0"/>
    <xf numFmtId="254" fontId="105" fillId="0" borderId="0"/>
    <xf numFmtId="254" fontId="74" fillId="0" borderId="0"/>
    <xf numFmtId="254" fontId="105" fillId="0" borderId="0"/>
    <xf numFmtId="254" fontId="74" fillId="0" borderId="0"/>
    <xf numFmtId="254" fontId="74" fillId="0" borderId="0"/>
    <xf numFmtId="254" fontId="74" fillId="0" borderId="0"/>
    <xf numFmtId="254" fontId="74" fillId="0" borderId="0"/>
    <xf numFmtId="177" fontId="74" fillId="0" borderId="0"/>
    <xf numFmtId="0" fontId="74" fillId="0" borderId="0"/>
    <xf numFmtId="254" fontId="74" fillId="0" borderId="0"/>
    <xf numFmtId="254" fontId="74" fillId="0" borderId="0"/>
    <xf numFmtId="254" fontId="74" fillId="0" borderId="0"/>
    <xf numFmtId="254" fontId="74" fillId="0" borderId="0"/>
    <xf numFmtId="254"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37" fontId="17" fillId="0" borderId="0"/>
    <xf numFmtId="254" fontId="105"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37" fontId="17"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0" fontId="74"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37" fontId="17" fillId="0" borderId="0"/>
    <xf numFmtId="254" fontId="105"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7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37" fontId="17" fillId="0" borderId="0"/>
    <xf numFmtId="254" fontId="105"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05" fillId="0" borderId="0"/>
    <xf numFmtId="0" fontId="74" fillId="0" borderId="0"/>
    <xf numFmtId="0" fontId="105" fillId="0" borderId="0"/>
    <xf numFmtId="0" fontId="74" fillId="0" borderId="0"/>
    <xf numFmtId="0" fontId="74" fillId="0" borderId="0"/>
    <xf numFmtId="254" fontId="105" fillId="0" borderId="0"/>
    <xf numFmtId="37" fontId="17" fillId="0" borderId="0"/>
    <xf numFmtId="0"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7" fontId="17" fillId="0" borderId="0"/>
    <xf numFmtId="0" fontId="74" fillId="0" borderId="0"/>
    <xf numFmtId="0" fontId="1" fillId="0" borderId="0"/>
    <xf numFmtId="0" fontId="105" fillId="0" borderId="0"/>
    <xf numFmtId="254" fontId="74" fillId="0" borderId="0"/>
    <xf numFmtId="0" fontId="74" fillId="0" borderId="0"/>
    <xf numFmtId="0" fontId="74" fillId="0" borderId="0"/>
    <xf numFmtId="0" fontId="105" fillId="0" borderId="0"/>
    <xf numFmtId="0" fontId="8" fillId="0" borderId="0"/>
    <xf numFmtId="254" fontId="74" fillId="0" borderId="0"/>
    <xf numFmtId="0" fontId="74" fillId="0" borderId="0"/>
    <xf numFmtId="0" fontId="74" fillId="0" borderId="0"/>
    <xf numFmtId="0" fontId="8" fillId="0" borderId="0"/>
    <xf numFmtId="0" fontId="8" fillId="0" borderId="0"/>
    <xf numFmtId="0" fontId="74" fillId="0" borderId="0"/>
    <xf numFmtId="0" fontId="74" fillId="0" borderId="0"/>
    <xf numFmtId="0" fontId="8" fillId="0" borderId="0"/>
    <xf numFmtId="0" fontId="8" fillId="0" borderId="0"/>
    <xf numFmtId="0" fontId="74" fillId="0" borderId="0"/>
    <xf numFmtId="0" fontId="74" fillId="0" borderId="0"/>
    <xf numFmtId="0" fontId="8" fillId="0" borderId="0"/>
    <xf numFmtId="0" fontId="8" fillId="0" borderId="0"/>
    <xf numFmtId="0" fontId="74" fillId="0" borderId="0"/>
    <xf numFmtId="0" fontId="74" fillId="0" borderId="0"/>
    <xf numFmtId="0" fontId="8" fillId="0" borderId="0"/>
    <xf numFmtId="0" fontId="8" fillId="0" borderId="0"/>
    <xf numFmtId="254" fontId="74" fillId="0" borderId="0"/>
    <xf numFmtId="0" fontId="1" fillId="0" borderId="0"/>
    <xf numFmtId="0" fontId="8" fillId="0" borderId="0"/>
    <xf numFmtId="254" fontId="8" fillId="0" borderId="0"/>
    <xf numFmtId="0" fontId="1" fillId="0" borderId="0"/>
    <xf numFmtId="0" fontId="8" fillId="0" borderId="0"/>
    <xf numFmtId="0" fontId="1" fillId="0" borderId="0"/>
    <xf numFmtId="0" fontId="1" fillId="0" borderId="0"/>
    <xf numFmtId="0" fontId="8" fillId="0" borderId="0"/>
    <xf numFmtId="254" fontId="8" fillId="0" borderId="0"/>
    <xf numFmtId="0" fontId="1" fillId="0" borderId="0"/>
    <xf numFmtId="0" fontId="8" fillId="0" borderId="0"/>
    <xf numFmtId="0" fontId="74" fillId="0" borderId="0"/>
    <xf numFmtId="0" fontId="1" fillId="0" borderId="0"/>
    <xf numFmtId="0" fontId="8" fillId="0" borderId="0"/>
    <xf numFmtId="254" fontId="74" fillId="0" borderId="0"/>
    <xf numFmtId="0" fontId="1" fillId="0" borderId="0"/>
    <xf numFmtId="0" fontId="105" fillId="0" borderId="0"/>
    <xf numFmtId="0" fontId="74" fillId="0" borderId="0"/>
    <xf numFmtId="0" fontId="1" fillId="0" borderId="0"/>
    <xf numFmtId="0" fontId="105" fillId="0" borderId="0"/>
    <xf numFmtId="0" fontId="8" fillId="0" borderId="0"/>
    <xf numFmtId="0" fontId="1"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37" fontId="105"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05" fillId="0" borderId="0"/>
    <xf numFmtId="37" fontId="105"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05" fillId="0" borderId="0"/>
    <xf numFmtId="37" fontId="105"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05" fillId="0" borderId="0"/>
    <xf numFmtId="37" fontId="105"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05" fillId="0" borderId="0"/>
    <xf numFmtId="37" fontId="105"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05" fillId="0" borderId="0"/>
    <xf numFmtId="37" fontId="105"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05" fillId="0" borderId="0"/>
    <xf numFmtId="37" fontId="105"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37" fontId="17" fillId="0" borderId="0"/>
    <xf numFmtId="37" fontId="105" fillId="0" borderId="0"/>
    <xf numFmtId="0" fontId="8" fillId="0" borderId="0"/>
    <xf numFmtId="37" fontId="105" fillId="0" borderId="0"/>
    <xf numFmtId="37" fontId="105" fillId="0" borderId="0"/>
    <xf numFmtId="0" fontId="8"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37" fontId="105" fillId="0" borderId="0"/>
    <xf numFmtId="37" fontId="105"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05" fillId="0" borderId="0"/>
    <xf numFmtId="37" fontId="105"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05" fillId="0" borderId="0"/>
    <xf numFmtId="37" fontId="105"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05" fillId="0" borderId="0"/>
    <xf numFmtId="37" fontId="105"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05" fillId="0" borderId="0"/>
    <xf numFmtId="37" fontId="105"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05" fillId="0" borderId="0"/>
    <xf numFmtId="37" fontId="105"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05" fillId="0" borderId="0"/>
    <xf numFmtId="37" fontId="105"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05" fillId="0" borderId="0"/>
    <xf numFmtId="37" fontId="105"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05" fillId="0" borderId="0"/>
    <xf numFmtId="37" fontId="105"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05" fillId="0" borderId="0"/>
    <xf numFmtId="37" fontId="105"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 fillId="0" borderId="0"/>
    <xf numFmtId="37"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37" fontId="17" fillId="0" borderId="0"/>
    <xf numFmtId="254" fontId="105" fillId="0" borderId="0"/>
    <xf numFmtId="0" fontId="105" fillId="0" borderId="0"/>
    <xf numFmtId="254" fontId="105" fillId="0" borderId="0"/>
    <xf numFmtId="254" fontId="105" fillId="0" borderId="0"/>
    <xf numFmtId="0" fontId="8" fillId="0" borderId="0"/>
    <xf numFmtId="0" fontId="105" fillId="0" borderId="0"/>
    <xf numFmtId="0" fontId="105" fillId="0" borderId="0"/>
    <xf numFmtId="0" fontId="105" fillId="0" borderId="0"/>
    <xf numFmtId="0" fontId="105" fillId="0" borderId="0"/>
    <xf numFmtId="0" fontId="105" fillId="0" borderId="0"/>
    <xf numFmtId="0" fontId="8" fillId="0" borderId="0"/>
    <xf numFmtId="37" fontId="17" fillId="0" borderId="0"/>
    <xf numFmtId="0" fontId="8" fillId="0" borderId="0"/>
    <xf numFmtId="254" fontId="8" fillId="0" borderId="0"/>
    <xf numFmtId="254" fontId="8" fillId="0" borderId="0"/>
    <xf numFmtId="254" fontId="8" fillId="0" borderId="0"/>
    <xf numFmtId="0" fontId="8" fillId="0" borderId="0"/>
    <xf numFmtId="0" fontId="8" fillId="0" borderId="0"/>
    <xf numFmtId="254" fontId="8" fillId="0" borderId="0"/>
    <xf numFmtId="0" fontId="8" fillId="0" borderId="0"/>
    <xf numFmtId="254" fontId="8" fillId="0" borderId="0"/>
    <xf numFmtId="0" fontId="8" fillId="0" borderId="0"/>
    <xf numFmtId="0" fontId="8" fillId="0" borderId="0"/>
    <xf numFmtId="0" fontId="8" fillId="0" borderId="0"/>
    <xf numFmtId="254" fontId="8" fillId="0" borderId="0"/>
    <xf numFmtId="0" fontId="8" fillId="0" borderId="0"/>
    <xf numFmtId="0" fontId="8" fillId="0" borderId="0"/>
    <xf numFmtId="254" fontId="8" fillId="0" borderId="0"/>
    <xf numFmtId="0" fontId="8" fillId="0" borderId="0"/>
    <xf numFmtId="0" fontId="8" fillId="0" borderId="0"/>
    <xf numFmtId="254" fontId="8" fillId="0" borderId="0"/>
    <xf numFmtId="0" fontId="8" fillId="0" borderId="0"/>
    <xf numFmtId="0" fontId="8" fillId="0" borderId="0"/>
    <xf numFmtId="254" fontId="8" fillId="0" borderId="0"/>
    <xf numFmtId="0" fontId="8" fillId="0" borderId="0"/>
    <xf numFmtId="254" fontId="8" fillId="0" borderId="0"/>
    <xf numFmtId="0" fontId="8" fillId="0" borderId="0"/>
    <xf numFmtId="254" fontId="8"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37" fontId="17" fillId="0" borderId="0"/>
    <xf numFmtId="254" fontId="105" fillId="0" borderId="0"/>
    <xf numFmtId="0" fontId="105" fillId="0" borderId="0"/>
    <xf numFmtId="254"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8" fillId="0" borderId="0"/>
    <xf numFmtId="254" fontId="8" fillId="0" borderId="0"/>
    <xf numFmtId="0" fontId="8" fillId="0" borderId="0"/>
    <xf numFmtId="254" fontId="8" fillId="0" borderId="0"/>
    <xf numFmtId="0" fontId="8" fillId="0" borderId="0"/>
    <xf numFmtId="0" fontId="8" fillId="0" borderId="0"/>
    <xf numFmtId="0" fontId="8" fillId="0" borderId="0"/>
    <xf numFmtId="0" fontId="8" fillId="0" borderId="0"/>
    <xf numFmtId="254" fontId="8" fillId="0" borderId="0"/>
    <xf numFmtId="0" fontId="8" fillId="0" borderId="0"/>
    <xf numFmtId="254" fontId="8" fillId="0" borderId="0"/>
    <xf numFmtId="0" fontId="8" fillId="0" borderId="0"/>
    <xf numFmtId="254" fontId="8" fillId="0" borderId="0"/>
    <xf numFmtId="0" fontId="8" fillId="0" borderId="0"/>
    <xf numFmtId="254" fontId="8"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37" fontId="17" fillId="0" borderId="0"/>
    <xf numFmtId="254" fontId="105"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8" fillId="0" borderId="0"/>
    <xf numFmtId="0"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37" fontId="17" fillId="0" borderId="0"/>
    <xf numFmtId="254" fontId="105"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37" fontId="17" fillId="0" borderId="0"/>
    <xf numFmtId="254" fontId="105"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8" fillId="0" borderId="0"/>
    <xf numFmtId="0" fontId="8" fillId="0" borderId="0"/>
    <xf numFmtId="0" fontId="74" fillId="0" borderId="0"/>
    <xf numFmtId="0" fontId="1" fillId="0" borderId="0"/>
    <xf numFmtId="0" fontId="74" fillId="0" borderId="0"/>
    <xf numFmtId="0" fontId="8" fillId="0" borderId="0"/>
    <xf numFmtId="0" fontId="74" fillId="0" borderId="0"/>
    <xf numFmtId="0" fontId="1" fillId="0" borderId="0"/>
    <xf numFmtId="0" fontId="8" fillId="0" borderId="0"/>
    <xf numFmtId="0" fontId="1" fillId="0" borderId="0"/>
    <xf numFmtId="0" fontId="1" fillId="0" borderId="0"/>
    <xf numFmtId="0" fontId="8" fillId="0" borderId="0"/>
    <xf numFmtId="0" fontId="1" fillId="0" borderId="0"/>
    <xf numFmtId="0" fontId="8" fillId="0" borderId="0"/>
    <xf numFmtId="0" fontId="1" fillId="0" borderId="0"/>
    <xf numFmtId="0" fontId="1" fillId="0" borderId="0"/>
    <xf numFmtId="0" fontId="8" fillId="0" borderId="0"/>
    <xf numFmtId="0" fontId="1" fillId="0" borderId="0"/>
    <xf numFmtId="0" fontId="8"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8"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254" fontId="74" fillId="0" borderId="0"/>
    <xf numFmtId="254" fontId="74" fillId="0" borderId="0"/>
    <xf numFmtId="254" fontId="74" fillId="0" borderId="0"/>
    <xf numFmtId="254" fontId="74" fillId="0" borderId="0"/>
    <xf numFmtId="254" fontId="74" fillId="0" borderId="0"/>
    <xf numFmtId="254" fontId="74" fillId="0" borderId="0"/>
    <xf numFmtId="0" fontId="74" fillId="0" borderId="0"/>
    <xf numFmtId="0" fontId="74" fillId="0" borderId="0"/>
    <xf numFmtId="0" fontId="74" fillId="0" borderId="0"/>
    <xf numFmtId="0" fontId="74" fillId="0" borderId="0"/>
    <xf numFmtId="0" fontId="105" fillId="0" borderId="0"/>
    <xf numFmtId="0" fontId="74" fillId="0" borderId="0"/>
    <xf numFmtId="254" fontId="105" fillId="0" borderId="0"/>
    <xf numFmtId="0" fontId="8" fillId="0" borderId="0"/>
    <xf numFmtId="0" fontId="105" fillId="0" borderId="0"/>
    <xf numFmtId="254" fontId="105" fillId="0" borderId="0"/>
    <xf numFmtId="0" fontId="105" fillId="0" borderId="0"/>
    <xf numFmtId="0" fontId="8" fillId="0" borderId="0"/>
    <xf numFmtId="0" fontId="105" fillId="0" borderId="0"/>
    <xf numFmtId="0" fontId="105" fillId="0" borderId="0"/>
    <xf numFmtId="0" fontId="105"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105" fillId="0" borderId="0"/>
    <xf numFmtId="0" fontId="105" fillId="0" borderId="0"/>
    <xf numFmtId="0" fontId="74" fillId="0" borderId="0"/>
    <xf numFmtId="37" fontId="17" fillId="0" borderId="0"/>
    <xf numFmtId="0" fontId="74" fillId="0" borderId="0"/>
    <xf numFmtId="0" fontId="8" fillId="0" borderId="0"/>
    <xf numFmtId="0" fontId="74" fillId="0" borderId="0"/>
    <xf numFmtId="0" fontId="1" fillId="0" borderId="0"/>
    <xf numFmtId="0" fontId="1" fillId="0" borderId="0"/>
    <xf numFmtId="0" fontId="1" fillId="0" borderId="0"/>
    <xf numFmtId="0" fontId="74" fillId="0" borderId="0"/>
    <xf numFmtId="0" fontId="74" fillId="0" borderId="0"/>
    <xf numFmtId="17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7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254" fontId="105" fillId="0" borderId="0"/>
    <xf numFmtId="254" fontId="105" fillId="0" borderId="0"/>
    <xf numFmtId="254" fontId="105" fillId="0" borderId="0"/>
    <xf numFmtId="254"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177" fontId="74" fillId="0" borderId="0"/>
    <xf numFmtId="0" fontId="74" fillId="0" borderId="0"/>
    <xf numFmtId="0" fontId="105" fillId="0" borderId="0"/>
    <xf numFmtId="0" fontId="74" fillId="0" borderId="0"/>
    <xf numFmtId="0" fontId="105" fillId="0" borderId="0"/>
    <xf numFmtId="0" fontId="74" fillId="0" borderId="0"/>
    <xf numFmtId="0" fontId="74" fillId="0" borderId="0"/>
    <xf numFmtId="0" fontId="74" fillId="0" borderId="0"/>
    <xf numFmtId="0" fontId="74" fillId="0" borderId="0"/>
    <xf numFmtId="254" fontId="105" fillId="0" borderId="0"/>
    <xf numFmtId="0" fontId="74" fillId="0" borderId="0"/>
    <xf numFmtId="0" fontId="74" fillId="0" borderId="0"/>
    <xf numFmtId="0" fontId="74" fillId="0" borderId="0"/>
    <xf numFmtId="0" fontId="74" fillId="0" borderId="0"/>
    <xf numFmtId="0" fontId="74" fillId="0" borderId="0"/>
    <xf numFmtId="254" fontId="105" fillId="0" borderId="0"/>
    <xf numFmtId="254" fontId="105" fillId="0" borderId="0"/>
    <xf numFmtId="254" fontId="105" fillId="0" borderId="0"/>
    <xf numFmtId="254" fontId="105" fillId="0" borderId="0"/>
    <xf numFmtId="254" fontId="105" fillId="0" borderId="0"/>
    <xf numFmtId="0" fontId="105" fillId="0" borderId="0"/>
    <xf numFmtId="254" fontId="105" fillId="0" borderId="0"/>
    <xf numFmtId="254" fontId="105" fillId="0" borderId="0"/>
    <xf numFmtId="0" fontId="105" fillId="0" borderId="0"/>
    <xf numFmtId="0" fontId="105" fillId="0" borderId="0"/>
    <xf numFmtId="0" fontId="105" fillId="0" borderId="0"/>
    <xf numFmtId="0" fontId="105" fillId="0" borderId="0"/>
    <xf numFmtId="17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05" fillId="0" borderId="0"/>
    <xf numFmtId="0" fontId="74" fillId="0" borderId="0"/>
    <xf numFmtId="254" fontId="105" fillId="0" borderId="0"/>
    <xf numFmtId="254" fontId="74" fillId="0" borderId="0"/>
    <xf numFmtId="254" fontId="105" fillId="0" borderId="0"/>
    <xf numFmtId="254" fontId="74" fillId="0" borderId="0"/>
    <xf numFmtId="254" fontId="74" fillId="0" borderId="0"/>
    <xf numFmtId="254" fontId="74" fillId="0" borderId="0"/>
    <xf numFmtId="254" fontId="74" fillId="0" borderId="0"/>
    <xf numFmtId="177" fontId="74" fillId="0" borderId="0"/>
    <xf numFmtId="0" fontId="105" fillId="0" borderId="0"/>
    <xf numFmtId="0" fontId="105" fillId="0" borderId="0"/>
    <xf numFmtId="0" fontId="74" fillId="0" borderId="0"/>
    <xf numFmtId="0" fontId="74"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74" fillId="0" borderId="0"/>
    <xf numFmtId="254" fontId="74" fillId="0" borderId="0"/>
    <xf numFmtId="254" fontId="74" fillId="0" borderId="0"/>
    <xf numFmtId="254" fontId="74" fillId="0" borderId="0"/>
    <xf numFmtId="254" fontId="74" fillId="0" borderId="0"/>
    <xf numFmtId="254" fontId="74" fillId="0" borderId="0"/>
    <xf numFmtId="177" fontId="74" fillId="0" borderId="0"/>
    <xf numFmtId="0" fontId="105" fillId="0" borderId="0"/>
    <xf numFmtId="0" fontId="105" fillId="0" borderId="0"/>
    <xf numFmtId="177" fontId="74" fillId="0" borderId="0"/>
    <xf numFmtId="0" fontId="74" fillId="0" borderId="0"/>
    <xf numFmtId="177" fontId="74" fillId="0" borderId="0"/>
    <xf numFmtId="0" fontId="8" fillId="0" borderId="0"/>
    <xf numFmtId="0" fontId="8" fillId="0" borderId="0"/>
    <xf numFmtId="0" fontId="8" fillId="0" borderId="0"/>
    <xf numFmtId="0" fontId="8" fillId="0" borderId="0"/>
    <xf numFmtId="254" fontId="74" fillId="0" borderId="0"/>
    <xf numFmtId="254" fontId="74" fillId="0" borderId="0"/>
    <xf numFmtId="0" fontId="74" fillId="0" borderId="0"/>
    <xf numFmtId="0" fontId="8" fillId="0" borderId="0"/>
    <xf numFmtId="0" fontId="8" fillId="0" borderId="0"/>
    <xf numFmtId="254" fontId="74" fillId="0" borderId="0"/>
    <xf numFmtId="0" fontId="1" fillId="0" borderId="0"/>
    <xf numFmtId="0" fontId="74" fillId="0" borderId="0"/>
    <xf numFmtId="0" fontId="8" fillId="0" borderId="0"/>
    <xf numFmtId="0" fontId="8" fillId="0" borderId="0"/>
    <xf numFmtId="254" fontId="74" fillId="0" borderId="0"/>
    <xf numFmtId="0" fontId="172" fillId="0" borderId="0"/>
    <xf numFmtId="0" fontId="1" fillId="0" borderId="0"/>
    <xf numFmtId="0" fontId="74" fillId="0" borderId="0"/>
    <xf numFmtId="0" fontId="1" fillId="0" borderId="0"/>
    <xf numFmtId="0" fontId="74" fillId="0" borderId="0"/>
    <xf numFmtId="0" fontId="74" fillId="0" borderId="0"/>
    <xf numFmtId="254" fontId="74" fillId="0" borderId="0"/>
    <xf numFmtId="0" fontId="8"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254" fontId="74"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74" fillId="0" borderId="0"/>
    <xf numFmtId="0" fontId="74" fillId="0" borderId="0"/>
    <xf numFmtId="0" fontId="8" fillId="0" borderId="0"/>
    <xf numFmtId="254" fontId="74" fillId="0" borderId="0"/>
    <xf numFmtId="254" fontId="74" fillId="0" borderId="0"/>
    <xf numFmtId="254" fontId="74" fillId="0" borderId="0"/>
    <xf numFmtId="254" fontId="74" fillId="0" borderId="0"/>
    <xf numFmtId="254" fontId="74" fillId="0" borderId="0"/>
    <xf numFmtId="0" fontId="74" fillId="0" borderId="0"/>
    <xf numFmtId="254" fontId="74" fillId="0" borderId="0"/>
    <xf numFmtId="0" fontId="74" fillId="0" borderId="0"/>
    <xf numFmtId="0" fontId="74" fillId="0" borderId="0"/>
    <xf numFmtId="0" fontId="74" fillId="0" borderId="0"/>
    <xf numFmtId="0" fontId="74" fillId="0" borderId="0"/>
    <xf numFmtId="0" fontId="74" fillId="0" borderId="0"/>
    <xf numFmtId="0" fontId="74" fillId="0" borderId="0"/>
    <xf numFmtId="254" fontId="8" fillId="0" borderId="0"/>
    <xf numFmtId="0" fontId="8" fillId="0" borderId="0"/>
    <xf numFmtId="0" fontId="8" fillId="0" borderId="0"/>
    <xf numFmtId="254" fontId="8" fillId="0" borderId="0"/>
    <xf numFmtId="0" fontId="8" fillId="0" borderId="0"/>
    <xf numFmtId="0" fontId="8" fillId="0" borderId="0"/>
    <xf numFmtId="0" fontId="8" fillId="0" borderId="0"/>
    <xf numFmtId="0" fontId="8" fillId="0" borderId="0"/>
    <xf numFmtId="177" fontId="74" fillId="0" borderId="0"/>
    <xf numFmtId="0" fontId="74" fillId="0" borderId="0"/>
    <xf numFmtId="0" fontId="8" fillId="0" borderId="0"/>
    <xf numFmtId="254" fontId="74" fillId="0" borderId="0"/>
    <xf numFmtId="0" fontId="74" fillId="0" borderId="0"/>
    <xf numFmtId="177" fontId="74" fillId="0" borderId="0"/>
    <xf numFmtId="0" fontId="74" fillId="0" borderId="0"/>
    <xf numFmtId="0" fontId="74" fillId="0" borderId="0"/>
    <xf numFmtId="254" fontId="74" fillId="0" borderId="0"/>
    <xf numFmtId="177" fontId="74" fillId="0" borderId="0"/>
    <xf numFmtId="0" fontId="8" fillId="0" borderId="0"/>
    <xf numFmtId="0" fontId="74" fillId="0" borderId="0"/>
    <xf numFmtId="254" fontId="8" fillId="0" borderId="0"/>
    <xf numFmtId="254" fontId="8" fillId="0" borderId="0"/>
    <xf numFmtId="254" fontId="8" fillId="0" borderId="0"/>
    <xf numFmtId="254" fontId="8" fillId="0" borderId="0"/>
    <xf numFmtId="254" fontId="8" fillId="0" borderId="0"/>
    <xf numFmtId="0" fontId="74" fillId="0" borderId="0"/>
    <xf numFmtId="0" fontId="8" fillId="0" borderId="0"/>
    <xf numFmtId="0" fontId="8" fillId="0" borderId="0"/>
    <xf numFmtId="0" fontId="8" fillId="0" borderId="0"/>
    <xf numFmtId="254" fontId="8" fillId="0" borderId="0"/>
    <xf numFmtId="0" fontId="8" fillId="0" borderId="0"/>
    <xf numFmtId="254" fontId="8" fillId="0" borderId="0"/>
    <xf numFmtId="0" fontId="8" fillId="0" borderId="0"/>
    <xf numFmtId="0" fontId="8" fillId="0" borderId="0"/>
    <xf numFmtId="0" fontId="8" fillId="0" borderId="0"/>
    <xf numFmtId="177" fontId="74" fillId="0" borderId="0"/>
    <xf numFmtId="0" fontId="8" fillId="0" borderId="0"/>
    <xf numFmtId="0" fontId="74" fillId="0" borderId="0"/>
    <xf numFmtId="254" fontId="8" fillId="0" borderId="0"/>
    <xf numFmtId="254" fontId="8" fillId="0" borderId="0"/>
    <xf numFmtId="254" fontId="8" fillId="0" borderId="0"/>
    <xf numFmtId="254" fontId="8" fillId="0" borderId="0"/>
    <xf numFmtId="254" fontId="8" fillId="0" borderId="0"/>
    <xf numFmtId="0" fontId="74" fillId="0" borderId="0"/>
    <xf numFmtId="0" fontId="8" fillId="0" borderId="0"/>
    <xf numFmtId="254" fontId="8" fillId="0" borderId="0"/>
    <xf numFmtId="254" fontId="8" fillId="0" borderId="0"/>
    <xf numFmtId="0" fontId="8" fillId="0" borderId="0"/>
    <xf numFmtId="254" fontId="8" fillId="0" borderId="0"/>
    <xf numFmtId="0" fontId="8" fillId="0" borderId="0"/>
    <xf numFmtId="0" fontId="8" fillId="0" borderId="0"/>
    <xf numFmtId="0" fontId="8" fillId="0" borderId="0"/>
    <xf numFmtId="0" fontId="8" fillId="0" borderId="0"/>
    <xf numFmtId="177" fontId="74" fillId="0" borderId="0"/>
    <xf numFmtId="254" fontId="8" fillId="0" borderId="0"/>
    <xf numFmtId="0" fontId="74" fillId="0" borderId="0"/>
    <xf numFmtId="254" fontId="8" fillId="0" borderId="0"/>
    <xf numFmtId="254" fontId="74" fillId="0" borderId="0"/>
    <xf numFmtId="254" fontId="8" fillId="0" borderId="0"/>
    <xf numFmtId="254" fontId="74" fillId="0" borderId="0"/>
    <xf numFmtId="254" fontId="74" fillId="0" borderId="0"/>
    <xf numFmtId="254" fontId="74" fillId="0" borderId="0"/>
    <xf numFmtId="254"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54"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254" fontId="74" fillId="0" borderId="0"/>
    <xf numFmtId="17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254" fontId="74" fillId="0" borderId="0"/>
    <xf numFmtId="17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254" fontId="74" fillId="0" borderId="0"/>
    <xf numFmtId="0" fontId="74" fillId="0" borderId="0"/>
    <xf numFmtId="254" fontId="74" fillId="0" borderId="0"/>
    <xf numFmtId="17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254" fontId="74" fillId="0" borderId="0"/>
    <xf numFmtId="0" fontId="74" fillId="0" borderId="0"/>
    <xf numFmtId="0" fontId="74" fillId="0" borderId="0"/>
    <xf numFmtId="0" fontId="74" fillId="0" borderId="0"/>
    <xf numFmtId="0" fontId="74" fillId="0" borderId="0"/>
    <xf numFmtId="0" fontId="74" fillId="0" borderId="0"/>
    <xf numFmtId="254" fontId="74" fillId="0" borderId="0"/>
    <xf numFmtId="0" fontId="74" fillId="0" borderId="0"/>
    <xf numFmtId="254" fontId="74" fillId="0" borderId="0"/>
    <xf numFmtId="17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254" fontId="74" fillId="0" borderId="0"/>
    <xf numFmtId="0" fontId="74" fillId="0" borderId="0"/>
    <xf numFmtId="254" fontId="74" fillId="0" borderId="0"/>
    <xf numFmtId="254" fontId="74" fillId="0" borderId="0"/>
    <xf numFmtId="254" fontId="74" fillId="0" borderId="0"/>
    <xf numFmtId="254" fontId="74" fillId="0" borderId="0"/>
    <xf numFmtId="254" fontId="74" fillId="0" borderId="0"/>
    <xf numFmtId="177"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254" fontId="74" fillId="0" borderId="0"/>
    <xf numFmtId="254" fontId="74" fillId="0" borderId="0"/>
    <xf numFmtId="254" fontId="74" fillId="0" borderId="0"/>
    <xf numFmtId="254" fontId="74" fillId="0" borderId="0"/>
    <xf numFmtId="254" fontId="74" fillId="0" borderId="0"/>
    <xf numFmtId="177" fontId="74" fillId="0" borderId="0"/>
    <xf numFmtId="0" fontId="74" fillId="0" borderId="0"/>
    <xf numFmtId="0" fontId="74" fillId="0" borderId="0"/>
    <xf numFmtId="177" fontId="74" fillId="0" borderId="0"/>
    <xf numFmtId="0" fontId="74" fillId="0" borderId="0"/>
    <xf numFmtId="177" fontId="74" fillId="0" borderId="0"/>
    <xf numFmtId="0" fontId="8" fillId="0" borderId="0"/>
    <xf numFmtId="0" fontId="74" fillId="0" borderId="0"/>
    <xf numFmtId="254" fontId="74" fillId="0" borderId="0"/>
    <xf numFmtId="254" fontId="74" fillId="0" borderId="0"/>
    <xf numFmtId="254" fontId="74" fillId="0" borderId="0"/>
    <xf numFmtId="254" fontId="74" fillId="0" borderId="0"/>
    <xf numFmtId="254"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0" fontId="8" fillId="0" borderId="0"/>
    <xf numFmtId="254" fontId="105" fillId="0" borderId="0"/>
    <xf numFmtId="0" fontId="105" fillId="0" borderId="0"/>
    <xf numFmtId="254"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74" fillId="0" borderId="0"/>
    <xf numFmtId="0" fontId="74" fillId="0" borderId="0"/>
    <xf numFmtId="177"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74" fillId="0" borderId="0"/>
    <xf numFmtId="0" fontId="8"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0" fontId="8" fillId="0" borderId="0"/>
    <xf numFmtId="254" fontId="105" fillId="0" borderId="0"/>
    <xf numFmtId="0" fontId="105" fillId="0" borderId="0"/>
    <xf numFmtId="254"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8"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8" fillId="0" borderId="0"/>
    <xf numFmtId="254" fontId="105"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8" fillId="0" borderId="0"/>
    <xf numFmtId="254" fontId="105"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74" fillId="0" borderId="0"/>
    <xf numFmtId="0" fontId="74" fillId="0" borderId="0"/>
    <xf numFmtId="0" fontId="74" fillId="0" borderId="0"/>
    <xf numFmtId="0" fontId="8" fillId="0" borderId="0"/>
    <xf numFmtId="0" fontId="74" fillId="0" borderId="0"/>
    <xf numFmtId="0" fontId="8" fillId="0" borderId="0"/>
    <xf numFmtId="0" fontId="74" fillId="0" borderId="0"/>
    <xf numFmtId="0" fontId="74" fillId="0" borderId="0"/>
    <xf numFmtId="0" fontId="74" fillId="0" borderId="0"/>
    <xf numFmtId="0" fontId="74" fillId="0" borderId="0"/>
    <xf numFmtId="254" fontId="8" fillId="0" borderId="0"/>
    <xf numFmtId="0" fontId="74" fillId="0" borderId="0"/>
    <xf numFmtId="0" fontId="74"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8" fillId="0" borderId="0"/>
    <xf numFmtId="254" fontId="105"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74" fillId="0" borderId="0"/>
    <xf numFmtId="0" fontId="8" fillId="0" borderId="0"/>
    <xf numFmtId="0" fontId="8" fillId="0" borderId="0"/>
    <xf numFmtId="0" fontId="8" fillId="0" borderId="0"/>
    <xf numFmtId="0" fontId="74" fillId="0" borderId="0"/>
    <xf numFmtId="0" fontId="74" fillId="0" borderId="0"/>
    <xf numFmtId="0" fontId="8" fillId="0" borderId="0"/>
    <xf numFmtId="0" fontId="8" fillId="0" borderId="0"/>
    <xf numFmtId="0" fontId="8" fillId="0" borderId="0"/>
    <xf numFmtId="0" fontId="8"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8" fillId="0" borderId="0"/>
    <xf numFmtId="0" fontId="8" fillId="0" borderId="0"/>
    <xf numFmtId="0" fontId="8" fillId="0" borderId="0"/>
    <xf numFmtId="0" fontId="8" fillId="0" borderId="0"/>
    <xf numFmtId="0" fontId="8" fillId="0" borderId="0"/>
    <xf numFmtId="177" fontId="74" fillId="0" borderId="0"/>
    <xf numFmtId="254" fontId="8" fillId="0" borderId="0"/>
    <xf numFmtId="0" fontId="1" fillId="0" borderId="0"/>
    <xf numFmtId="0" fontId="1" fillId="0" borderId="0"/>
    <xf numFmtId="0" fontId="1" fillId="0" borderId="0"/>
    <xf numFmtId="254" fontId="74"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77" fontId="8" fillId="0" borderId="0"/>
    <xf numFmtId="254" fontId="8" fillId="0" borderId="0"/>
    <xf numFmtId="0" fontId="8" fillId="0" borderId="0"/>
    <xf numFmtId="254" fontId="8" fillId="0" borderId="0"/>
    <xf numFmtId="0" fontId="8" fillId="0" borderId="0"/>
    <xf numFmtId="254" fontId="8" fillId="0" borderId="0"/>
    <xf numFmtId="0" fontId="8" fillId="0" borderId="0"/>
    <xf numFmtId="254" fontId="8" fillId="0" borderId="0"/>
    <xf numFmtId="0" fontId="8" fillId="0" borderId="0"/>
    <xf numFmtId="0" fontId="8" fillId="0" borderId="0"/>
    <xf numFmtId="0" fontId="8" fillId="0" borderId="0"/>
    <xf numFmtId="254" fontId="8" fillId="0" borderId="0"/>
    <xf numFmtId="0" fontId="8" fillId="0" borderId="0"/>
    <xf numFmtId="0" fontId="8" fillId="0" borderId="0"/>
    <xf numFmtId="0" fontId="8" fillId="0" borderId="0"/>
    <xf numFmtId="0" fontId="8" fillId="0" borderId="0"/>
    <xf numFmtId="254" fontId="105" fillId="0" borderId="0"/>
    <xf numFmtId="0" fontId="105" fillId="0" borderId="0"/>
    <xf numFmtId="254"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8"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0" fontId="105" fillId="0" borderId="0"/>
    <xf numFmtId="254" fontId="10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5" fillId="0" borderId="0"/>
    <xf numFmtId="254" fontId="105" fillId="0" borderId="0"/>
    <xf numFmtId="0" fontId="105" fillId="0" borderId="0"/>
    <xf numFmtId="254"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254" fontId="105" fillId="29" borderId="149" applyNumberFormat="0" applyFont="0" applyAlignment="0" applyProtection="0"/>
    <xf numFmtId="0" fontId="105" fillId="29" borderId="149" applyNumberFormat="0" applyFont="0" applyAlignment="0" applyProtection="0"/>
    <xf numFmtId="0" fontId="105" fillId="29" borderId="149" applyNumberFormat="0" applyFont="0" applyAlignment="0" applyProtection="0"/>
    <xf numFmtId="0" fontId="105" fillId="29" borderId="149" applyNumberFormat="0" applyFont="0" applyAlignment="0" applyProtection="0"/>
    <xf numFmtId="0" fontId="105" fillId="29" borderId="149" applyNumberFormat="0" applyFont="0" applyAlignment="0" applyProtection="0"/>
    <xf numFmtId="0" fontId="105" fillId="29" borderId="149" applyNumberFormat="0" applyFont="0" applyAlignment="0" applyProtection="0"/>
    <xf numFmtId="0" fontId="105" fillId="29" borderId="149" applyNumberFormat="0" applyFont="0" applyAlignment="0" applyProtection="0"/>
    <xf numFmtId="0" fontId="105" fillId="29" borderId="149" applyNumberFormat="0" applyFont="0" applyAlignment="0" applyProtection="0"/>
    <xf numFmtId="0" fontId="105" fillId="29" borderId="149" applyNumberFormat="0" applyFont="0" applyAlignment="0" applyProtection="0"/>
    <xf numFmtId="254" fontId="105" fillId="29" borderId="149" applyNumberFormat="0" applyFont="0" applyAlignment="0" applyProtection="0"/>
    <xf numFmtId="177" fontId="105" fillId="29" borderId="149" applyNumberFormat="0" applyFont="0" applyAlignment="0" applyProtection="0"/>
    <xf numFmtId="254" fontId="105" fillId="29" borderId="149" applyNumberFormat="0" applyFont="0" applyAlignment="0" applyProtection="0"/>
    <xf numFmtId="0" fontId="105" fillId="29" borderId="149" applyNumberFormat="0" applyFont="0" applyAlignment="0" applyProtection="0"/>
    <xf numFmtId="254" fontId="105" fillId="29" borderId="149" applyNumberFormat="0" applyFont="0" applyAlignment="0" applyProtection="0"/>
    <xf numFmtId="254" fontId="105" fillId="29" borderId="149" applyNumberFormat="0" applyFont="0" applyAlignment="0" applyProtection="0"/>
    <xf numFmtId="254" fontId="105" fillId="29" borderId="149" applyNumberFormat="0" applyFont="0" applyAlignment="0" applyProtection="0"/>
    <xf numFmtId="254" fontId="105" fillId="29" borderId="149" applyNumberFormat="0" applyFont="0" applyAlignment="0" applyProtection="0"/>
    <xf numFmtId="254" fontId="105" fillId="29" borderId="149" applyNumberFormat="0" applyFont="0" applyAlignment="0" applyProtection="0"/>
    <xf numFmtId="254" fontId="105" fillId="29" borderId="149" applyNumberFormat="0" applyFont="0" applyAlignment="0" applyProtection="0"/>
    <xf numFmtId="0" fontId="105" fillId="29" borderId="149" applyNumberFormat="0" applyFont="0" applyAlignment="0" applyProtection="0"/>
    <xf numFmtId="254" fontId="105" fillId="29" borderId="149" applyNumberFormat="0" applyFont="0" applyAlignment="0" applyProtection="0"/>
    <xf numFmtId="177" fontId="105" fillId="29" borderId="149" applyNumberFormat="0" applyFont="0" applyAlignment="0" applyProtection="0"/>
    <xf numFmtId="0" fontId="105" fillId="29" borderId="149" applyNumberFormat="0" applyFont="0" applyAlignment="0" applyProtection="0"/>
    <xf numFmtId="0" fontId="105" fillId="29" borderId="149" applyNumberFormat="0" applyFont="0" applyAlignment="0" applyProtection="0"/>
    <xf numFmtId="0" fontId="105" fillId="29" borderId="149" applyNumberFormat="0" applyFont="0" applyAlignment="0" applyProtection="0"/>
    <xf numFmtId="254" fontId="105" fillId="29" borderId="149" applyNumberFormat="0" applyFont="0" applyAlignment="0" applyProtection="0"/>
    <xf numFmtId="0" fontId="105" fillId="29" borderId="149" applyNumberFormat="0" applyFont="0" applyAlignment="0" applyProtection="0"/>
    <xf numFmtId="0" fontId="105" fillId="29" borderId="149" applyNumberFormat="0" applyFont="0" applyAlignment="0" applyProtection="0"/>
    <xf numFmtId="254" fontId="105" fillId="29" borderId="149" applyNumberFormat="0" applyFont="0" applyAlignment="0" applyProtection="0"/>
    <xf numFmtId="254" fontId="105" fillId="29" borderId="149" applyNumberFormat="0" applyFont="0" applyAlignment="0" applyProtection="0"/>
    <xf numFmtId="0" fontId="105" fillId="29" borderId="149" applyNumberFormat="0" applyFont="0" applyAlignment="0" applyProtection="0"/>
    <xf numFmtId="0" fontId="105" fillId="29" borderId="149" applyNumberFormat="0" applyFont="0" applyAlignment="0" applyProtection="0"/>
    <xf numFmtId="0" fontId="105" fillId="29" borderId="149" applyNumberFormat="0" applyFont="0" applyAlignment="0" applyProtection="0"/>
    <xf numFmtId="0" fontId="105" fillId="29" borderId="149" applyNumberFormat="0" applyFont="0" applyAlignment="0" applyProtection="0"/>
    <xf numFmtId="0" fontId="105" fillId="29" borderId="149" applyNumberFormat="0" applyFont="0" applyAlignment="0" applyProtection="0"/>
    <xf numFmtId="0" fontId="8" fillId="29" borderId="149" applyNumberFormat="0" applyFont="0" applyAlignment="0" applyProtection="0"/>
    <xf numFmtId="177" fontId="74" fillId="29" borderId="149" applyNumberFormat="0" applyFont="0" applyAlignment="0" applyProtection="0"/>
    <xf numFmtId="0" fontId="105" fillId="29" borderId="149" applyNumberFormat="0" applyFont="0" applyAlignment="0" applyProtection="0"/>
    <xf numFmtId="0" fontId="74" fillId="29" borderId="149" applyNumberFormat="0" applyFont="0" applyAlignment="0" applyProtection="0"/>
    <xf numFmtId="0" fontId="8" fillId="29" borderId="149" applyNumberFormat="0" applyFont="0" applyAlignment="0" applyProtection="0"/>
    <xf numFmtId="0" fontId="74" fillId="29" borderId="149" applyNumberFormat="0" applyFont="0" applyAlignment="0" applyProtection="0"/>
    <xf numFmtId="254" fontId="8" fillId="29" borderId="149" applyNumberFormat="0" applyFont="0" applyAlignment="0" applyProtection="0"/>
    <xf numFmtId="0" fontId="74" fillId="29" borderId="149" applyNumberFormat="0" applyFont="0" applyAlignment="0" applyProtection="0"/>
    <xf numFmtId="0" fontId="74" fillId="29" borderId="149" applyNumberFormat="0" applyFont="0" applyAlignment="0" applyProtection="0"/>
    <xf numFmtId="0" fontId="74" fillId="29" borderId="149" applyNumberFormat="0" applyFont="0" applyAlignment="0" applyProtection="0"/>
    <xf numFmtId="254" fontId="8" fillId="29" borderId="149" applyNumberFormat="0" applyFont="0" applyAlignment="0" applyProtection="0"/>
    <xf numFmtId="254" fontId="8" fillId="29" borderId="149" applyNumberFormat="0" applyFont="0" applyAlignment="0" applyProtection="0"/>
    <xf numFmtId="254" fontId="8" fillId="29" borderId="149" applyNumberFormat="0" applyFont="0" applyAlignment="0" applyProtection="0"/>
    <xf numFmtId="0" fontId="8" fillId="29" borderId="149" applyNumberFormat="0" applyFont="0" applyAlignment="0" applyProtection="0"/>
    <xf numFmtId="0" fontId="74" fillId="29" borderId="149" applyNumberFormat="0" applyFont="0" applyAlignment="0" applyProtection="0"/>
    <xf numFmtId="254" fontId="8" fillId="29" borderId="149" applyNumberFormat="0" applyFont="0" applyAlignment="0" applyProtection="0"/>
    <xf numFmtId="0" fontId="8" fillId="29" borderId="149" applyNumberFormat="0" applyFont="0" applyAlignment="0" applyProtection="0"/>
    <xf numFmtId="0" fontId="105" fillId="29" borderId="149" applyNumberFormat="0" applyFont="0" applyAlignment="0" applyProtection="0"/>
    <xf numFmtId="254"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254" fontId="8" fillId="29" borderId="149" applyNumberFormat="0" applyFont="0" applyAlignment="0" applyProtection="0"/>
    <xf numFmtId="0" fontId="8" fillId="29" borderId="149" applyNumberFormat="0" applyFont="0" applyAlignment="0" applyProtection="0"/>
    <xf numFmtId="0" fontId="105"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105" fillId="29" borderId="149" applyNumberFormat="0" applyFont="0" applyAlignment="0" applyProtection="0"/>
    <xf numFmtId="177" fontId="74" fillId="29" borderId="149" applyNumberFormat="0" applyFont="0" applyAlignment="0" applyProtection="0"/>
    <xf numFmtId="0" fontId="8" fillId="29" borderId="149" applyNumberFormat="0" applyFont="0" applyAlignment="0" applyProtection="0"/>
    <xf numFmtId="0" fontId="74" fillId="29" borderId="149" applyNumberFormat="0" applyFont="0" applyAlignment="0" applyProtection="0"/>
    <xf numFmtId="0" fontId="74" fillId="29" borderId="149" applyNumberFormat="0" applyFont="0" applyAlignment="0" applyProtection="0"/>
    <xf numFmtId="0" fontId="74" fillId="29" borderId="149" applyNumberFormat="0" applyFont="0" applyAlignment="0" applyProtection="0"/>
    <xf numFmtId="254" fontId="8" fillId="29" borderId="149" applyNumberFormat="0" applyFont="0" applyAlignment="0" applyProtection="0"/>
    <xf numFmtId="0" fontId="74" fillId="29" borderId="149" applyNumberFormat="0" applyFont="0" applyAlignment="0" applyProtection="0"/>
    <xf numFmtId="0" fontId="74" fillId="29" borderId="149" applyNumberFormat="0" applyFont="0" applyAlignment="0" applyProtection="0"/>
    <xf numFmtId="0" fontId="74" fillId="29" borderId="149" applyNumberFormat="0" applyFont="0" applyAlignment="0" applyProtection="0"/>
    <xf numFmtId="0" fontId="74" fillId="29" borderId="149" applyNumberFormat="0" applyFont="0" applyAlignment="0" applyProtection="0"/>
    <xf numFmtId="0" fontId="74"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254"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177" fontId="74" fillId="29" borderId="149" applyNumberFormat="0" applyFont="0" applyAlignment="0" applyProtection="0"/>
    <xf numFmtId="177" fontId="74" fillId="29" borderId="149" applyNumberFormat="0" applyFont="0" applyAlignment="0" applyProtection="0"/>
    <xf numFmtId="0" fontId="8" fillId="29" borderId="149" applyNumberFormat="0" applyFont="0" applyAlignment="0" applyProtection="0"/>
    <xf numFmtId="0" fontId="105" fillId="29" borderId="149" applyNumberFormat="0" applyFont="0" applyAlignment="0" applyProtection="0"/>
    <xf numFmtId="254" fontId="8" fillId="29" borderId="149" applyNumberFormat="0" applyFont="0" applyAlignment="0" applyProtection="0"/>
    <xf numFmtId="0" fontId="74" fillId="29" borderId="149" applyNumberFormat="0" applyFont="0" applyAlignment="0" applyProtection="0"/>
    <xf numFmtId="0" fontId="74" fillId="29" borderId="149" applyNumberFormat="0" applyFont="0" applyAlignment="0" applyProtection="0"/>
    <xf numFmtId="0" fontId="74" fillId="29" borderId="149" applyNumberFormat="0" applyFont="0" applyAlignment="0" applyProtection="0"/>
    <xf numFmtId="0" fontId="74" fillId="29" borderId="149" applyNumberFormat="0" applyFont="0" applyAlignment="0" applyProtection="0"/>
    <xf numFmtId="0" fontId="74" fillId="29" borderId="149" applyNumberFormat="0" applyFont="0" applyAlignment="0" applyProtection="0"/>
    <xf numFmtId="0" fontId="74" fillId="29" borderId="149" applyNumberFormat="0" applyFont="0" applyAlignment="0" applyProtection="0"/>
    <xf numFmtId="0" fontId="105" fillId="29" borderId="149" applyNumberFormat="0" applyFont="0" applyAlignment="0" applyProtection="0"/>
    <xf numFmtId="0" fontId="74" fillId="29" borderId="149" applyNumberFormat="0" applyFont="0" applyAlignment="0" applyProtection="0"/>
    <xf numFmtId="0" fontId="105" fillId="29" borderId="149" applyNumberFormat="0" applyFont="0" applyAlignment="0" applyProtection="0"/>
    <xf numFmtId="0" fontId="105" fillId="29" borderId="149" applyNumberFormat="0" applyFont="0" applyAlignment="0" applyProtection="0"/>
    <xf numFmtId="0" fontId="105" fillId="29" borderId="149" applyNumberFormat="0" applyFont="0" applyAlignment="0" applyProtection="0"/>
    <xf numFmtId="0" fontId="105" fillId="29" borderId="149" applyNumberFormat="0" applyFont="0" applyAlignment="0" applyProtection="0"/>
    <xf numFmtId="0" fontId="105" fillId="29" borderId="149" applyNumberFormat="0" applyFont="0" applyAlignment="0" applyProtection="0"/>
    <xf numFmtId="0" fontId="105" fillId="29" borderId="149" applyNumberFormat="0" applyFont="0" applyAlignment="0" applyProtection="0"/>
    <xf numFmtId="0" fontId="8" fillId="29" borderId="149" applyNumberFormat="0" applyFont="0" applyAlignment="0" applyProtection="0"/>
    <xf numFmtId="177" fontId="74" fillId="29" borderId="149" applyNumberFormat="0" applyFont="0" applyAlignment="0" applyProtection="0"/>
    <xf numFmtId="177" fontId="74" fillId="29" borderId="149" applyNumberFormat="0" applyFont="0" applyAlignment="0" applyProtection="0"/>
    <xf numFmtId="0" fontId="105" fillId="29" borderId="149" applyNumberFormat="0" applyFont="0" applyAlignment="0" applyProtection="0"/>
    <xf numFmtId="0" fontId="105" fillId="29" borderId="149" applyNumberFormat="0" applyFont="0" applyAlignment="0" applyProtection="0"/>
    <xf numFmtId="0" fontId="105" fillId="29" borderId="149" applyNumberFormat="0" applyFont="0" applyAlignment="0" applyProtection="0"/>
    <xf numFmtId="0" fontId="105" fillId="29" borderId="149" applyNumberFormat="0" applyFont="0" applyAlignment="0" applyProtection="0"/>
    <xf numFmtId="254" fontId="8" fillId="29" borderId="149" applyNumberFormat="0" applyFont="0" applyAlignment="0" applyProtection="0"/>
    <xf numFmtId="0" fontId="105" fillId="29" borderId="149" applyNumberFormat="0" applyFont="0" applyAlignment="0" applyProtection="0"/>
    <xf numFmtId="0" fontId="105" fillId="29" borderId="149" applyNumberFormat="0" applyFont="0" applyAlignment="0" applyProtection="0"/>
    <xf numFmtId="0" fontId="105" fillId="29" borderId="149" applyNumberFormat="0" applyFont="0" applyAlignment="0" applyProtection="0"/>
    <xf numFmtId="0" fontId="8" fillId="29" borderId="149" applyNumberFormat="0" applyFont="0" applyAlignment="0" applyProtection="0"/>
    <xf numFmtId="0" fontId="105" fillId="29" borderId="149" applyNumberFormat="0" applyFont="0" applyAlignment="0" applyProtection="0"/>
    <xf numFmtId="0" fontId="17" fillId="29" borderId="149" applyNumberFormat="0" applyFont="0" applyAlignment="0" applyProtection="0"/>
    <xf numFmtId="0" fontId="17" fillId="29" borderId="149" applyNumberFormat="0" applyFont="0" applyAlignment="0" applyProtection="0"/>
    <xf numFmtId="0" fontId="17" fillId="29" borderId="149" applyNumberFormat="0" applyFont="0" applyAlignment="0" applyProtection="0"/>
    <xf numFmtId="0" fontId="17" fillId="29" borderId="149" applyNumberFormat="0" applyFont="0" applyAlignment="0" applyProtection="0"/>
    <xf numFmtId="0" fontId="17" fillId="29" borderId="149" applyNumberFormat="0" applyFont="0" applyAlignment="0" applyProtection="0"/>
    <xf numFmtId="0" fontId="17" fillId="29" borderId="149" applyNumberFormat="0" applyFont="0" applyAlignment="0" applyProtection="0"/>
    <xf numFmtId="0" fontId="105" fillId="29" borderId="149" applyNumberFormat="0" applyFont="0" applyAlignment="0" applyProtection="0"/>
    <xf numFmtId="0" fontId="17" fillId="29" borderId="149" applyNumberFormat="0" applyFont="0" applyAlignment="0" applyProtection="0"/>
    <xf numFmtId="254" fontId="8" fillId="29" borderId="149" applyNumberFormat="0" applyFont="0" applyAlignment="0" applyProtection="0"/>
    <xf numFmtId="254" fontId="8" fillId="29" borderId="149" applyNumberFormat="0" applyFont="0" applyAlignment="0" applyProtection="0"/>
    <xf numFmtId="0" fontId="105" fillId="29" borderId="149" applyNumberFormat="0" applyFont="0" applyAlignment="0" applyProtection="0"/>
    <xf numFmtId="0" fontId="105" fillId="29" borderId="149" applyNumberFormat="0" applyFont="0" applyAlignment="0" applyProtection="0"/>
    <xf numFmtId="177" fontId="105"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177" fontId="105" fillId="29" borderId="149" applyNumberFormat="0" applyFont="0" applyAlignment="0" applyProtection="0"/>
    <xf numFmtId="0" fontId="105" fillId="29" borderId="149" applyNumberFormat="0" applyFont="0" applyAlignment="0" applyProtection="0"/>
    <xf numFmtId="0" fontId="8" fillId="29" borderId="149" applyNumberFormat="0" applyFont="0" applyAlignment="0" applyProtection="0"/>
    <xf numFmtId="0" fontId="105" fillId="29" borderId="149" applyNumberFormat="0" applyFont="0" applyAlignment="0" applyProtection="0"/>
    <xf numFmtId="177" fontId="8" fillId="29" borderId="149" applyNumberFormat="0" applyFont="0" applyAlignment="0" applyProtection="0"/>
    <xf numFmtId="177" fontId="8" fillId="29" borderId="149" applyNumberFormat="0" applyFont="0" applyAlignment="0" applyProtection="0"/>
    <xf numFmtId="254" fontId="8" fillId="29" borderId="149" applyNumberFormat="0" applyFont="0" applyAlignment="0" applyProtection="0"/>
    <xf numFmtId="177" fontId="8" fillId="29" borderId="149" applyNumberFormat="0" applyFont="0" applyAlignment="0" applyProtection="0"/>
    <xf numFmtId="177" fontId="8" fillId="29" borderId="149" applyNumberFormat="0" applyFont="0" applyAlignment="0" applyProtection="0"/>
    <xf numFmtId="0" fontId="8" fillId="29" borderId="149" applyNumberFormat="0" applyFont="0" applyAlignment="0" applyProtection="0"/>
    <xf numFmtId="177" fontId="105" fillId="29" borderId="149" applyNumberFormat="0" applyFont="0" applyAlignment="0" applyProtection="0"/>
    <xf numFmtId="0" fontId="8" fillId="29" borderId="149" applyNumberFormat="0" applyFont="0" applyAlignment="0" applyProtection="0"/>
    <xf numFmtId="254" fontId="8" fillId="29" borderId="149" applyNumberFormat="0" applyFont="0" applyAlignment="0" applyProtection="0"/>
    <xf numFmtId="177" fontId="8" fillId="29" borderId="149" applyNumberFormat="0" applyFont="0" applyAlignment="0" applyProtection="0"/>
    <xf numFmtId="177"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254" fontId="8" fillId="29" borderId="149" applyNumberFormat="0" applyFont="0" applyAlignment="0" applyProtection="0"/>
    <xf numFmtId="254" fontId="8" fillId="29" borderId="149" applyNumberFormat="0" applyFont="0" applyAlignment="0" applyProtection="0"/>
    <xf numFmtId="254" fontId="8" fillId="29" borderId="149" applyNumberFormat="0" applyFont="0" applyAlignment="0" applyProtection="0"/>
    <xf numFmtId="0" fontId="8" fillId="29" borderId="149" applyNumberFormat="0" applyFont="0" applyAlignment="0" applyProtection="0"/>
    <xf numFmtId="177" fontId="8" fillId="29" borderId="149" applyNumberFormat="0" applyFont="0" applyAlignment="0" applyProtection="0"/>
    <xf numFmtId="177"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105" fillId="29" borderId="149" applyNumberFormat="0" applyFont="0" applyAlignment="0" applyProtection="0"/>
    <xf numFmtId="254" fontId="105"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254" fontId="8" fillId="29" borderId="149" applyNumberFormat="0" applyFont="0" applyAlignment="0" applyProtection="0"/>
    <xf numFmtId="254" fontId="8" fillId="29" borderId="149" applyNumberFormat="0" applyFont="0" applyAlignment="0" applyProtection="0"/>
    <xf numFmtId="0" fontId="105" fillId="29" borderId="149" applyNumberFormat="0" applyFont="0" applyAlignment="0" applyProtection="0"/>
    <xf numFmtId="0" fontId="105" fillId="29" borderId="149" applyNumberFormat="0" applyFont="0" applyAlignment="0" applyProtection="0"/>
    <xf numFmtId="177" fontId="105" fillId="29" borderId="149" applyNumberFormat="0" applyFont="0" applyAlignment="0" applyProtection="0"/>
    <xf numFmtId="177" fontId="105" fillId="29" borderId="149" applyNumberFormat="0" applyFont="0" applyAlignment="0" applyProtection="0"/>
    <xf numFmtId="0" fontId="105" fillId="29" borderId="149" applyNumberFormat="0" applyFont="0" applyAlignment="0" applyProtection="0"/>
    <xf numFmtId="0" fontId="74"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105"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105"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105"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105"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254" fontId="8" fillId="29" borderId="149" applyNumberFormat="0" applyFont="0" applyAlignment="0" applyProtection="0"/>
    <xf numFmtId="254" fontId="8" fillId="29" borderId="149" applyNumberFormat="0" applyFont="0" applyAlignment="0" applyProtection="0"/>
    <xf numFmtId="0" fontId="105"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254" fontId="8" fillId="29" borderId="149" applyNumberFormat="0" applyFont="0" applyAlignment="0" applyProtection="0"/>
    <xf numFmtId="177" fontId="8" fillId="29" borderId="149" applyNumberFormat="0" applyFont="0" applyAlignment="0" applyProtection="0"/>
    <xf numFmtId="0" fontId="105" fillId="29" borderId="149" applyNumberFormat="0" applyFont="0" applyAlignment="0" applyProtection="0"/>
    <xf numFmtId="0" fontId="8" fillId="29" borderId="149" applyNumberFormat="0" applyFont="0" applyAlignment="0" applyProtection="0"/>
    <xf numFmtId="0" fontId="105" fillId="29" borderId="149" applyNumberFormat="0" applyFont="0" applyAlignment="0" applyProtection="0"/>
    <xf numFmtId="0" fontId="105" fillId="29" borderId="149" applyNumberFormat="0" applyFont="0" applyAlignment="0" applyProtection="0"/>
    <xf numFmtId="254" fontId="8" fillId="29" borderId="149" applyNumberFormat="0" applyFont="0" applyAlignment="0" applyProtection="0"/>
    <xf numFmtId="0" fontId="105" fillId="29" borderId="149" applyNumberFormat="0" applyFont="0" applyAlignment="0" applyProtection="0"/>
    <xf numFmtId="0" fontId="8" fillId="29" borderId="149" applyNumberFormat="0" applyFont="0" applyAlignment="0" applyProtection="0"/>
    <xf numFmtId="177" fontId="8" fillId="29" borderId="149" applyNumberFormat="0" applyFont="0" applyAlignment="0" applyProtection="0"/>
    <xf numFmtId="0" fontId="8" fillId="29" borderId="149" applyNumberFormat="0" applyFont="0" applyAlignment="0" applyProtection="0"/>
    <xf numFmtId="254" fontId="8" fillId="29" borderId="149" applyNumberFormat="0" applyFont="0" applyAlignment="0" applyProtection="0"/>
    <xf numFmtId="254" fontId="8" fillId="29" borderId="149" applyNumberFormat="0" applyFont="0" applyAlignment="0" applyProtection="0"/>
    <xf numFmtId="254" fontId="8" fillId="29" borderId="149" applyNumberFormat="0" applyFont="0" applyAlignment="0" applyProtection="0"/>
    <xf numFmtId="254" fontId="8" fillId="29" borderId="149" applyNumberFormat="0" applyFont="0" applyAlignment="0" applyProtection="0"/>
    <xf numFmtId="254" fontId="8" fillId="29" borderId="149" applyNumberFormat="0" applyFont="0" applyAlignment="0" applyProtection="0"/>
    <xf numFmtId="0" fontId="8" fillId="29" borderId="149" applyNumberFormat="0" applyFont="0" applyAlignment="0" applyProtection="0"/>
    <xf numFmtId="254" fontId="8" fillId="29" borderId="149" applyNumberFormat="0" applyFont="0" applyAlignment="0" applyProtection="0"/>
    <xf numFmtId="0" fontId="8" fillId="29" borderId="149" applyNumberFormat="0" applyFont="0" applyAlignment="0" applyProtection="0"/>
    <xf numFmtId="254"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254" fontId="8" fillId="29" borderId="149" applyNumberFormat="0" applyFont="0" applyAlignment="0" applyProtection="0"/>
    <xf numFmtId="254" fontId="8" fillId="29" borderId="149" applyNumberFormat="0" applyFont="0" applyAlignment="0" applyProtection="0"/>
    <xf numFmtId="254"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254" fontId="8" fillId="29" borderId="149" applyNumberFormat="0" applyFont="0" applyAlignment="0" applyProtection="0"/>
    <xf numFmtId="177" fontId="8" fillId="29" borderId="149" applyNumberFormat="0" applyFont="0" applyAlignment="0" applyProtection="0"/>
    <xf numFmtId="0" fontId="8" fillId="29" borderId="149" applyNumberFormat="0" applyFont="0" applyAlignment="0" applyProtection="0"/>
    <xf numFmtId="0" fontId="105" fillId="29" borderId="149" applyNumberFormat="0" applyFont="0" applyAlignment="0" applyProtection="0"/>
    <xf numFmtId="0" fontId="105" fillId="29" borderId="149" applyNumberFormat="0" applyFont="0" applyAlignment="0" applyProtection="0"/>
    <xf numFmtId="0" fontId="105" fillId="29" borderId="149" applyNumberFormat="0" applyFont="0" applyAlignment="0" applyProtection="0"/>
    <xf numFmtId="0" fontId="8" fillId="29" borderId="149" applyNumberFormat="0" applyFont="0" applyAlignment="0" applyProtection="0"/>
    <xf numFmtId="0" fontId="105" fillId="29" borderId="149" applyNumberFormat="0" applyFont="0" applyAlignment="0" applyProtection="0"/>
    <xf numFmtId="0" fontId="105" fillId="29" borderId="149" applyNumberFormat="0" applyFont="0" applyAlignment="0" applyProtection="0"/>
    <xf numFmtId="0" fontId="105" fillId="29" borderId="149" applyNumberFormat="0" applyFont="0" applyAlignment="0" applyProtection="0"/>
    <xf numFmtId="254" fontId="8" fillId="29" borderId="149" applyNumberFormat="0" applyFont="0" applyAlignment="0" applyProtection="0"/>
    <xf numFmtId="0" fontId="105"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254"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177" fontId="8" fillId="29" borderId="149" applyNumberFormat="0" applyFont="0" applyAlignment="0" applyProtection="0"/>
    <xf numFmtId="0" fontId="8" fillId="29" borderId="149" applyNumberFormat="0" applyFont="0" applyAlignment="0" applyProtection="0"/>
    <xf numFmtId="254" fontId="8" fillId="29" borderId="149" applyNumberFormat="0" applyFont="0" applyAlignment="0" applyProtection="0"/>
    <xf numFmtId="254" fontId="8" fillId="29" borderId="149" applyNumberFormat="0" applyFont="0" applyAlignment="0" applyProtection="0"/>
    <xf numFmtId="254" fontId="8" fillId="29" borderId="149" applyNumberFormat="0" applyFont="0" applyAlignment="0" applyProtection="0"/>
    <xf numFmtId="254" fontId="8" fillId="29" borderId="149" applyNumberFormat="0" applyFont="0" applyAlignment="0" applyProtection="0"/>
    <xf numFmtId="254" fontId="8" fillId="29" borderId="149" applyNumberFormat="0" applyFont="0" applyAlignment="0" applyProtection="0"/>
    <xf numFmtId="254" fontId="8" fillId="29" borderId="149" applyNumberFormat="0" applyFont="0" applyAlignment="0" applyProtection="0"/>
    <xf numFmtId="254" fontId="8" fillId="29" borderId="149" applyNumberFormat="0" applyFont="0" applyAlignment="0" applyProtection="0"/>
    <xf numFmtId="254" fontId="8" fillId="29" borderId="149" applyNumberFormat="0" applyFont="0" applyAlignment="0" applyProtection="0"/>
    <xf numFmtId="0" fontId="8" fillId="29" borderId="149" applyNumberFormat="0" applyFont="0" applyAlignment="0" applyProtection="0"/>
    <xf numFmtId="254"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254"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254" fontId="8" fillId="29" borderId="149" applyNumberFormat="0" applyFont="0" applyAlignment="0" applyProtection="0"/>
    <xf numFmtId="254" fontId="8" fillId="29" borderId="149" applyNumberFormat="0" applyFont="0" applyAlignment="0" applyProtection="0"/>
    <xf numFmtId="254"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254" fontId="8" fillId="29" borderId="149" applyNumberFormat="0" applyFont="0" applyAlignment="0" applyProtection="0"/>
    <xf numFmtId="177"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254"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177" fontId="8" fillId="29" borderId="149" applyNumberFormat="0" applyFont="0" applyAlignment="0" applyProtection="0"/>
    <xf numFmtId="0" fontId="8" fillId="29" borderId="149" applyNumberFormat="0" applyFont="0" applyAlignment="0" applyProtection="0"/>
    <xf numFmtId="254" fontId="8" fillId="29" borderId="149" applyNumberFormat="0" applyFont="0" applyAlignment="0" applyProtection="0"/>
    <xf numFmtId="254" fontId="8" fillId="29" borderId="149" applyNumberFormat="0" applyFont="0" applyAlignment="0" applyProtection="0"/>
    <xf numFmtId="254" fontId="8" fillId="29" borderId="149" applyNumberFormat="0" applyFont="0" applyAlignment="0" applyProtection="0"/>
    <xf numFmtId="254" fontId="8" fillId="29" borderId="149" applyNumberFormat="0" applyFont="0" applyAlignment="0" applyProtection="0"/>
    <xf numFmtId="254" fontId="8" fillId="29" borderId="149" applyNumberFormat="0" applyFont="0" applyAlignment="0" applyProtection="0"/>
    <xf numFmtId="254" fontId="8" fillId="29" borderId="149" applyNumberFormat="0" applyFont="0" applyAlignment="0" applyProtection="0"/>
    <xf numFmtId="254" fontId="8" fillId="29" borderId="149" applyNumberFormat="0" applyFont="0" applyAlignment="0" applyProtection="0"/>
    <xf numFmtId="254" fontId="8" fillId="29" borderId="149" applyNumberFormat="0" applyFont="0" applyAlignment="0" applyProtection="0"/>
    <xf numFmtId="0" fontId="8" fillId="29" borderId="149" applyNumberFormat="0" applyFont="0" applyAlignment="0" applyProtection="0"/>
    <xf numFmtId="254"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254"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254" fontId="8" fillId="29" borderId="149" applyNumberFormat="0" applyFont="0" applyAlignment="0" applyProtection="0"/>
    <xf numFmtId="254" fontId="8" fillId="29" borderId="149" applyNumberFormat="0" applyFont="0" applyAlignment="0" applyProtection="0"/>
    <xf numFmtId="254"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254" fontId="8" fillId="29" borderId="149" applyNumberFormat="0" applyFont="0" applyAlignment="0" applyProtection="0"/>
    <xf numFmtId="177"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254"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177" fontId="8" fillId="29" borderId="149" applyNumberFormat="0" applyFont="0" applyAlignment="0" applyProtection="0"/>
    <xf numFmtId="0" fontId="8" fillId="29" borderId="149" applyNumberFormat="0" applyFont="0" applyAlignment="0" applyProtection="0"/>
    <xf numFmtId="254" fontId="8" fillId="29" borderId="149" applyNumberFormat="0" applyFont="0" applyAlignment="0" applyProtection="0"/>
    <xf numFmtId="254" fontId="8" fillId="29" borderId="149" applyNumberFormat="0" applyFont="0" applyAlignment="0" applyProtection="0"/>
    <xf numFmtId="254" fontId="8" fillId="29" borderId="149" applyNumberFormat="0" applyFont="0" applyAlignment="0" applyProtection="0"/>
    <xf numFmtId="254" fontId="8" fillId="29" borderId="149" applyNumberFormat="0" applyFont="0" applyAlignment="0" applyProtection="0"/>
    <xf numFmtId="254" fontId="8" fillId="29" borderId="149" applyNumberFormat="0" applyFont="0" applyAlignment="0" applyProtection="0"/>
    <xf numFmtId="254" fontId="8" fillId="29" borderId="149" applyNumberFormat="0" applyFont="0" applyAlignment="0" applyProtection="0"/>
    <xf numFmtId="254" fontId="8" fillId="29" borderId="149" applyNumberFormat="0" applyFont="0" applyAlignment="0" applyProtection="0"/>
    <xf numFmtId="254" fontId="8" fillId="29" borderId="149" applyNumberFormat="0" applyFont="0" applyAlignment="0" applyProtection="0"/>
    <xf numFmtId="0" fontId="8" fillId="29" borderId="149" applyNumberFormat="0" applyFont="0" applyAlignment="0" applyProtection="0"/>
    <xf numFmtId="254"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254"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254" fontId="8" fillId="29" borderId="149" applyNumberFormat="0" applyFont="0" applyAlignment="0" applyProtection="0"/>
    <xf numFmtId="254" fontId="8" fillId="29" borderId="149" applyNumberFormat="0" applyFont="0" applyAlignment="0" applyProtection="0"/>
    <xf numFmtId="254"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254" fontId="8" fillId="29" borderId="149" applyNumberFormat="0" applyFont="0" applyAlignment="0" applyProtection="0"/>
    <xf numFmtId="177"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254"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177" fontId="8" fillId="29" borderId="149" applyNumberFormat="0" applyFont="0" applyAlignment="0" applyProtection="0"/>
    <xf numFmtId="0" fontId="8" fillId="29" borderId="149" applyNumberFormat="0" applyFont="0" applyAlignment="0" applyProtection="0"/>
    <xf numFmtId="254" fontId="8" fillId="29" borderId="149" applyNumberFormat="0" applyFont="0" applyAlignment="0" applyProtection="0"/>
    <xf numFmtId="254" fontId="8" fillId="29" borderId="149" applyNumberFormat="0" applyFont="0" applyAlignment="0" applyProtection="0"/>
    <xf numFmtId="254" fontId="8" fillId="29" borderId="149" applyNumberFormat="0" applyFont="0" applyAlignment="0" applyProtection="0"/>
    <xf numFmtId="254" fontId="8" fillId="29" borderId="149" applyNumberFormat="0" applyFont="0" applyAlignment="0" applyProtection="0"/>
    <xf numFmtId="254" fontId="8" fillId="29" borderId="149" applyNumberFormat="0" applyFont="0" applyAlignment="0" applyProtection="0"/>
    <xf numFmtId="254" fontId="8" fillId="29" borderId="149" applyNumberFormat="0" applyFont="0" applyAlignment="0" applyProtection="0"/>
    <xf numFmtId="254" fontId="8" fillId="29" borderId="149" applyNumberFormat="0" applyFont="0" applyAlignment="0" applyProtection="0"/>
    <xf numFmtId="254" fontId="8" fillId="29" borderId="149" applyNumberFormat="0" applyFont="0" applyAlignment="0" applyProtection="0"/>
    <xf numFmtId="0" fontId="8" fillId="29" borderId="149" applyNumberFormat="0" applyFont="0" applyAlignment="0" applyProtection="0"/>
    <xf numFmtId="254"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254"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254" fontId="8" fillId="29" borderId="149" applyNumberFormat="0" applyFont="0" applyAlignment="0" applyProtection="0"/>
    <xf numFmtId="254" fontId="8" fillId="29" borderId="149" applyNumberFormat="0" applyFont="0" applyAlignment="0" applyProtection="0"/>
    <xf numFmtId="254"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254" fontId="8" fillId="29" borderId="149" applyNumberFormat="0" applyFont="0" applyAlignment="0" applyProtection="0"/>
    <xf numFmtId="177"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254"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177" fontId="8" fillId="29" borderId="149" applyNumberFormat="0" applyFont="0" applyAlignment="0" applyProtection="0"/>
    <xf numFmtId="0" fontId="8" fillId="29" borderId="149" applyNumberFormat="0" applyFont="0" applyAlignment="0" applyProtection="0"/>
    <xf numFmtId="254" fontId="8" fillId="29" borderId="149" applyNumberFormat="0" applyFont="0" applyAlignment="0" applyProtection="0"/>
    <xf numFmtId="254" fontId="8" fillId="29" borderId="149" applyNumberFormat="0" applyFont="0" applyAlignment="0" applyProtection="0"/>
    <xf numFmtId="254" fontId="8" fillId="29" borderId="149" applyNumberFormat="0" applyFont="0" applyAlignment="0" applyProtection="0"/>
    <xf numFmtId="254" fontId="8" fillId="29" borderId="149" applyNumberFormat="0" applyFont="0" applyAlignment="0" applyProtection="0"/>
    <xf numFmtId="254" fontId="8" fillId="29" borderId="149" applyNumberFormat="0" applyFont="0" applyAlignment="0" applyProtection="0"/>
    <xf numFmtId="254" fontId="8" fillId="29" borderId="149" applyNumberFormat="0" applyFont="0" applyAlignment="0" applyProtection="0"/>
    <xf numFmtId="254" fontId="8" fillId="29" borderId="149" applyNumberFormat="0" applyFont="0" applyAlignment="0" applyProtection="0"/>
    <xf numFmtId="254" fontId="8" fillId="29" borderId="149" applyNumberFormat="0" applyFont="0" applyAlignment="0" applyProtection="0"/>
    <xf numFmtId="0" fontId="8" fillId="29" borderId="149" applyNumberFormat="0" applyFont="0" applyAlignment="0" applyProtection="0"/>
    <xf numFmtId="254"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254"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254" fontId="8" fillId="29" borderId="149" applyNumberFormat="0" applyFont="0" applyAlignment="0" applyProtection="0"/>
    <xf numFmtId="254" fontId="8" fillId="29" borderId="149" applyNumberFormat="0" applyFont="0" applyAlignment="0" applyProtection="0"/>
    <xf numFmtId="254"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254" fontId="8" fillId="29" borderId="149" applyNumberFormat="0" applyFont="0" applyAlignment="0" applyProtection="0"/>
    <xf numFmtId="177"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254"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177" fontId="8" fillId="29" borderId="149" applyNumberFormat="0" applyFont="0" applyAlignment="0" applyProtection="0"/>
    <xf numFmtId="0" fontId="8" fillId="29" borderId="149" applyNumberFormat="0" applyFont="0" applyAlignment="0" applyProtection="0"/>
    <xf numFmtId="254" fontId="8" fillId="29" borderId="149" applyNumberFormat="0" applyFont="0" applyAlignment="0" applyProtection="0"/>
    <xf numFmtId="254" fontId="8" fillId="29" borderId="149" applyNumberFormat="0" applyFont="0" applyAlignment="0" applyProtection="0"/>
    <xf numFmtId="254" fontId="8" fillId="29" borderId="149" applyNumberFormat="0" applyFont="0" applyAlignment="0" applyProtection="0"/>
    <xf numFmtId="254" fontId="8" fillId="29" borderId="149" applyNumberFormat="0" applyFont="0" applyAlignment="0" applyProtection="0"/>
    <xf numFmtId="254" fontId="8" fillId="29" borderId="149" applyNumberFormat="0" applyFont="0" applyAlignment="0" applyProtection="0"/>
    <xf numFmtId="254" fontId="8" fillId="29" borderId="149" applyNumberFormat="0" applyFont="0" applyAlignment="0" applyProtection="0"/>
    <xf numFmtId="254" fontId="8" fillId="29" borderId="149" applyNumberFormat="0" applyFont="0" applyAlignment="0" applyProtection="0"/>
    <xf numFmtId="254" fontId="8" fillId="29" borderId="149" applyNumberFormat="0" applyFont="0" applyAlignment="0" applyProtection="0"/>
    <xf numFmtId="0" fontId="8" fillId="29" borderId="149" applyNumberFormat="0" applyFont="0" applyAlignment="0" applyProtection="0"/>
    <xf numFmtId="254"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254"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0" fontId="8" fillId="29" borderId="149" applyNumberFormat="0" applyFont="0" applyAlignment="0" applyProtection="0"/>
    <xf numFmtId="254" fontId="8" fillId="29" borderId="149" applyNumberFormat="0" applyFont="0" applyAlignment="0" applyProtection="0"/>
    <xf numFmtId="254" fontId="8" fillId="29" borderId="149" applyNumberFormat="0" applyFont="0" applyAlignment="0" applyProtection="0"/>
    <xf numFmtId="262" fontId="8" fillId="0" borderId="0"/>
    <xf numFmtId="254"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254" fontId="134" fillId="8" borderId="150" applyNumberFormat="0" applyAlignment="0" applyProtection="0"/>
    <xf numFmtId="177" fontId="134" fillId="8" borderId="150" applyNumberFormat="0" applyAlignment="0" applyProtection="0"/>
    <xf numFmtId="254" fontId="134" fillId="8" borderId="150" applyNumberFormat="0" applyAlignment="0" applyProtection="0"/>
    <xf numFmtId="0" fontId="134" fillId="8" borderId="150" applyNumberFormat="0" applyAlignment="0" applyProtection="0"/>
    <xf numFmtId="254" fontId="134" fillId="8" borderId="150" applyNumberFormat="0" applyAlignment="0" applyProtection="0"/>
    <xf numFmtId="254" fontId="134" fillId="8" borderId="150" applyNumberFormat="0" applyAlignment="0" applyProtection="0"/>
    <xf numFmtId="254" fontId="134" fillId="8" borderId="150" applyNumberFormat="0" applyAlignment="0" applyProtection="0"/>
    <xf numFmtId="0" fontId="134" fillId="8" borderId="150" applyNumberFormat="0" applyAlignment="0" applyProtection="0"/>
    <xf numFmtId="254" fontId="134" fillId="8" borderId="150" applyNumberFormat="0" applyAlignment="0" applyProtection="0"/>
    <xf numFmtId="177"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27" borderId="150" applyNumberFormat="0" applyAlignment="0" applyProtection="0"/>
    <xf numFmtId="177"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27"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254" fontId="134" fillId="27" borderId="150" applyNumberFormat="0" applyAlignment="0" applyProtection="0"/>
    <xf numFmtId="254" fontId="134" fillId="27" borderId="150" applyNumberFormat="0" applyAlignment="0" applyProtection="0"/>
    <xf numFmtId="254" fontId="134" fillId="27" borderId="150" applyNumberFormat="0" applyAlignment="0" applyProtection="0"/>
    <xf numFmtId="0" fontId="134" fillId="27" borderId="150" applyNumberFormat="0" applyAlignment="0" applyProtection="0"/>
    <xf numFmtId="0" fontId="134" fillId="8" borderId="150" applyNumberFormat="0" applyAlignment="0" applyProtection="0"/>
    <xf numFmtId="254" fontId="134" fillId="27" borderId="150" applyNumberFormat="0" applyAlignment="0" applyProtection="0"/>
    <xf numFmtId="0" fontId="134" fillId="27" borderId="150" applyNumberFormat="0" applyAlignment="0" applyProtection="0"/>
    <xf numFmtId="0" fontId="134" fillId="27" borderId="150" applyNumberFormat="0" applyAlignment="0" applyProtection="0"/>
    <xf numFmtId="0" fontId="134" fillId="27" borderId="150" applyNumberFormat="0" applyAlignment="0" applyProtection="0"/>
    <xf numFmtId="0" fontId="134" fillId="27" borderId="150" applyNumberFormat="0" applyAlignment="0" applyProtection="0"/>
    <xf numFmtId="0" fontId="134" fillId="27" borderId="150" applyNumberFormat="0" applyAlignment="0" applyProtection="0"/>
    <xf numFmtId="0" fontId="134" fillId="27" borderId="150" applyNumberFormat="0" applyAlignment="0" applyProtection="0"/>
    <xf numFmtId="0" fontId="134" fillId="27" borderId="150" applyNumberFormat="0" applyAlignment="0" applyProtection="0"/>
    <xf numFmtId="0" fontId="134" fillId="8" borderId="150" applyNumberFormat="0" applyAlignment="0" applyProtection="0"/>
    <xf numFmtId="177" fontId="134" fillId="8" borderId="150" applyNumberFormat="0" applyAlignment="0" applyProtection="0"/>
    <xf numFmtId="0" fontId="134" fillId="27" borderId="150" applyNumberFormat="0" applyAlignment="0" applyProtection="0"/>
    <xf numFmtId="0" fontId="134" fillId="27" borderId="150" applyNumberFormat="0" applyAlignment="0" applyProtection="0"/>
    <xf numFmtId="0" fontId="134" fillId="27" borderId="150" applyNumberFormat="0" applyAlignment="0" applyProtection="0"/>
    <xf numFmtId="254" fontId="134" fillId="27" borderId="150" applyNumberFormat="0" applyAlignment="0" applyProtection="0"/>
    <xf numFmtId="0" fontId="134" fillId="27" borderId="150" applyNumberFormat="0" applyAlignment="0" applyProtection="0"/>
    <xf numFmtId="0" fontId="134" fillId="27" borderId="150" applyNumberFormat="0" applyAlignment="0" applyProtection="0"/>
    <xf numFmtId="254" fontId="134" fillId="27" borderId="150" applyNumberFormat="0" applyAlignment="0" applyProtection="0"/>
    <xf numFmtId="0" fontId="134" fillId="27" borderId="150" applyNumberFormat="0" applyAlignment="0" applyProtection="0"/>
    <xf numFmtId="177" fontId="134" fillId="8" borderId="150" applyNumberFormat="0" applyAlignment="0" applyProtection="0"/>
    <xf numFmtId="177" fontId="134" fillId="8" borderId="150" applyNumberFormat="0" applyAlignment="0" applyProtection="0"/>
    <xf numFmtId="0" fontId="134" fillId="27"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177" fontId="134" fillId="8" borderId="150" applyNumberFormat="0" applyAlignment="0" applyProtection="0"/>
    <xf numFmtId="177" fontId="134" fillId="8" borderId="150" applyNumberFormat="0" applyAlignment="0" applyProtection="0"/>
    <xf numFmtId="0" fontId="134" fillId="8" borderId="150" applyNumberFormat="0" applyAlignment="0" applyProtection="0"/>
    <xf numFmtId="254" fontId="134" fillId="27" borderId="150" applyNumberFormat="0" applyAlignment="0" applyProtection="0"/>
    <xf numFmtId="254" fontId="134" fillId="27"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177"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254"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254" fontId="134" fillId="27" borderId="150" applyNumberFormat="0" applyAlignment="0" applyProtection="0"/>
    <xf numFmtId="0" fontId="134" fillId="27" borderId="150" applyNumberFormat="0" applyAlignment="0" applyProtection="0"/>
    <xf numFmtId="0" fontId="134" fillId="8" borderId="150" applyNumberFormat="0" applyAlignment="0" applyProtection="0"/>
    <xf numFmtId="0" fontId="134" fillId="27" borderId="150" applyNumberFormat="0" applyAlignment="0" applyProtection="0"/>
    <xf numFmtId="254" fontId="134" fillId="8" borderId="150" applyNumberFormat="0" applyAlignment="0" applyProtection="0"/>
    <xf numFmtId="177" fontId="134" fillId="8" borderId="150" applyNumberFormat="0" applyAlignment="0" applyProtection="0"/>
    <xf numFmtId="177" fontId="134" fillId="8" borderId="150" applyNumberFormat="0" applyAlignment="0" applyProtection="0"/>
    <xf numFmtId="0" fontId="134" fillId="8" borderId="150" applyNumberFormat="0" applyAlignment="0" applyProtection="0"/>
    <xf numFmtId="254" fontId="134" fillId="8" borderId="150" applyNumberFormat="0" applyAlignment="0" applyProtection="0"/>
    <xf numFmtId="177" fontId="134" fillId="8" borderId="150" applyNumberFormat="0" applyAlignment="0" applyProtection="0"/>
    <xf numFmtId="177" fontId="134" fillId="8" borderId="150" applyNumberFormat="0" applyAlignment="0" applyProtection="0"/>
    <xf numFmtId="0" fontId="134" fillId="8" borderId="150" applyNumberFormat="0" applyAlignment="0" applyProtection="0"/>
    <xf numFmtId="0" fontId="134" fillId="27" borderId="150" applyNumberFormat="0" applyAlignment="0" applyProtection="0"/>
    <xf numFmtId="0" fontId="134" fillId="27" borderId="150" applyNumberFormat="0" applyAlignment="0" applyProtection="0"/>
    <xf numFmtId="0" fontId="134" fillId="27" borderId="150" applyNumberFormat="0" applyAlignment="0" applyProtection="0"/>
    <xf numFmtId="0" fontId="134" fillId="27" borderId="150" applyNumberFormat="0" applyAlignment="0" applyProtection="0"/>
    <xf numFmtId="254" fontId="134" fillId="8" borderId="150" applyNumberFormat="0" applyAlignment="0" applyProtection="0"/>
    <xf numFmtId="254" fontId="134" fillId="8" borderId="150" applyNumberFormat="0" applyAlignment="0" applyProtection="0"/>
    <xf numFmtId="0" fontId="134" fillId="8" borderId="150" applyNumberFormat="0" applyAlignment="0" applyProtection="0"/>
    <xf numFmtId="177" fontId="134" fillId="8" borderId="150" applyNumberFormat="0" applyAlignment="0" applyProtection="0"/>
    <xf numFmtId="177"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254"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254" fontId="134" fillId="8" borderId="150" applyNumberFormat="0" applyAlignment="0" applyProtection="0"/>
    <xf numFmtId="177" fontId="134" fillId="8" borderId="150" applyNumberFormat="0" applyAlignment="0" applyProtection="0"/>
    <xf numFmtId="254" fontId="134" fillId="8" borderId="150" applyNumberFormat="0" applyAlignment="0" applyProtection="0"/>
    <xf numFmtId="0" fontId="134" fillId="8" borderId="150" applyNumberFormat="0" applyAlignment="0" applyProtection="0"/>
    <xf numFmtId="254" fontId="134" fillId="8" borderId="150" applyNumberFormat="0" applyAlignment="0" applyProtection="0"/>
    <xf numFmtId="254" fontId="134" fillId="8" borderId="150" applyNumberFormat="0" applyAlignment="0" applyProtection="0"/>
    <xf numFmtId="254" fontId="134" fillId="8" borderId="150" applyNumberFormat="0" applyAlignment="0" applyProtection="0"/>
    <xf numFmtId="0" fontId="134" fillId="8" borderId="150" applyNumberFormat="0" applyAlignment="0" applyProtection="0"/>
    <xf numFmtId="254" fontId="134" fillId="8" borderId="150" applyNumberFormat="0" applyAlignment="0" applyProtection="0"/>
    <xf numFmtId="177"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254"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254" fontId="134" fillId="8" borderId="150" applyNumberFormat="0" applyAlignment="0" applyProtection="0"/>
    <xf numFmtId="177" fontId="134" fillId="8" borderId="150" applyNumberFormat="0" applyAlignment="0" applyProtection="0"/>
    <xf numFmtId="254" fontId="134" fillId="8" borderId="150" applyNumberFormat="0" applyAlignment="0" applyProtection="0"/>
    <xf numFmtId="0" fontId="134" fillId="8" borderId="150" applyNumberFormat="0" applyAlignment="0" applyProtection="0"/>
    <xf numFmtId="254" fontId="134" fillId="8" borderId="150" applyNumberFormat="0" applyAlignment="0" applyProtection="0"/>
    <xf numFmtId="254" fontId="134" fillId="8" borderId="150" applyNumberFormat="0" applyAlignment="0" applyProtection="0"/>
    <xf numFmtId="254" fontId="134" fillId="8" borderId="150" applyNumberFormat="0" applyAlignment="0" applyProtection="0"/>
    <xf numFmtId="0" fontId="134" fillId="8" borderId="150" applyNumberFormat="0" applyAlignment="0" applyProtection="0"/>
    <xf numFmtId="254" fontId="134" fillId="8" borderId="150" applyNumberFormat="0" applyAlignment="0" applyProtection="0"/>
    <xf numFmtId="177"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254"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254" fontId="134" fillId="8" borderId="150" applyNumberFormat="0" applyAlignment="0" applyProtection="0"/>
    <xf numFmtId="177" fontId="134" fillId="8" borderId="150" applyNumberFormat="0" applyAlignment="0" applyProtection="0"/>
    <xf numFmtId="254" fontId="134" fillId="8" borderId="150" applyNumberFormat="0" applyAlignment="0" applyProtection="0"/>
    <xf numFmtId="0" fontId="134" fillId="8" borderId="150" applyNumberFormat="0" applyAlignment="0" applyProtection="0"/>
    <xf numFmtId="254" fontId="134" fillId="8" borderId="150" applyNumberFormat="0" applyAlignment="0" applyProtection="0"/>
    <xf numFmtId="254" fontId="134" fillId="8" borderId="150" applyNumberFormat="0" applyAlignment="0" applyProtection="0"/>
    <xf numFmtId="254" fontId="134" fillId="8" borderId="150" applyNumberFormat="0" applyAlignment="0" applyProtection="0"/>
    <xf numFmtId="0" fontId="134" fillId="8" borderId="150" applyNumberFormat="0" applyAlignment="0" applyProtection="0"/>
    <xf numFmtId="254" fontId="134" fillId="8" borderId="150" applyNumberFormat="0" applyAlignment="0" applyProtection="0"/>
    <xf numFmtId="177"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254"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254" fontId="134" fillId="8" borderId="150" applyNumberFormat="0" applyAlignment="0" applyProtection="0"/>
    <xf numFmtId="177" fontId="134" fillId="8" borderId="150" applyNumberFormat="0" applyAlignment="0" applyProtection="0"/>
    <xf numFmtId="254" fontId="134" fillId="8" borderId="150" applyNumberFormat="0" applyAlignment="0" applyProtection="0"/>
    <xf numFmtId="0" fontId="134" fillId="8" borderId="150" applyNumberFormat="0" applyAlignment="0" applyProtection="0"/>
    <xf numFmtId="254" fontId="134" fillId="8" borderId="150" applyNumberFormat="0" applyAlignment="0" applyProtection="0"/>
    <xf numFmtId="254" fontId="134" fillId="8" borderId="150" applyNumberFormat="0" applyAlignment="0" applyProtection="0"/>
    <xf numFmtId="254" fontId="134" fillId="8" borderId="150" applyNumberFormat="0" applyAlignment="0" applyProtection="0"/>
    <xf numFmtId="0" fontId="134" fillId="8" borderId="150" applyNumberFormat="0" applyAlignment="0" applyProtection="0"/>
    <xf numFmtId="254" fontId="134" fillId="8" borderId="150" applyNumberFormat="0" applyAlignment="0" applyProtection="0"/>
    <xf numFmtId="177"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254"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254" fontId="134" fillId="8" borderId="150" applyNumberFormat="0" applyAlignment="0" applyProtection="0"/>
    <xf numFmtId="177" fontId="134" fillId="8" borderId="150" applyNumberFormat="0" applyAlignment="0" applyProtection="0"/>
    <xf numFmtId="254" fontId="134" fillId="8" borderId="150" applyNumberFormat="0" applyAlignment="0" applyProtection="0"/>
    <xf numFmtId="0" fontId="134" fillId="8" borderId="150" applyNumberFormat="0" applyAlignment="0" applyProtection="0"/>
    <xf numFmtId="254" fontId="134" fillId="8" borderId="150" applyNumberFormat="0" applyAlignment="0" applyProtection="0"/>
    <xf numFmtId="254" fontId="134" fillId="8" borderId="150" applyNumberFormat="0" applyAlignment="0" applyProtection="0"/>
    <xf numFmtId="254" fontId="134" fillId="8" borderId="150" applyNumberFormat="0" applyAlignment="0" applyProtection="0"/>
    <xf numFmtId="0" fontId="134" fillId="8" borderId="150" applyNumberFormat="0" applyAlignment="0" applyProtection="0"/>
    <xf numFmtId="254" fontId="134" fillId="8" borderId="150" applyNumberFormat="0" applyAlignment="0" applyProtection="0"/>
    <xf numFmtId="177"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254"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254" fontId="134" fillId="8" borderId="150" applyNumberFormat="0" applyAlignment="0" applyProtection="0"/>
    <xf numFmtId="177" fontId="134" fillId="8" borderId="150" applyNumberFormat="0" applyAlignment="0" applyProtection="0"/>
    <xf numFmtId="254" fontId="134" fillId="8" borderId="150" applyNumberFormat="0" applyAlignment="0" applyProtection="0"/>
    <xf numFmtId="0" fontId="134" fillId="8" borderId="150" applyNumberFormat="0" applyAlignment="0" applyProtection="0"/>
    <xf numFmtId="254" fontId="134" fillId="8" borderId="150" applyNumberFormat="0" applyAlignment="0" applyProtection="0"/>
    <xf numFmtId="254" fontId="134" fillId="8" borderId="150" applyNumberFormat="0" applyAlignment="0" applyProtection="0"/>
    <xf numFmtId="254" fontId="134" fillId="8" borderId="150" applyNumberFormat="0" applyAlignment="0" applyProtection="0"/>
    <xf numFmtId="0" fontId="134" fillId="8" borderId="150" applyNumberFormat="0" applyAlignment="0" applyProtection="0"/>
    <xf numFmtId="254" fontId="134" fillId="8" borderId="150" applyNumberFormat="0" applyAlignment="0" applyProtection="0"/>
    <xf numFmtId="177"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254"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254" fontId="134" fillId="8" borderId="150" applyNumberFormat="0" applyAlignment="0" applyProtection="0"/>
    <xf numFmtId="177" fontId="134" fillId="8" borderId="150" applyNumberFormat="0" applyAlignment="0" applyProtection="0"/>
    <xf numFmtId="254" fontId="134" fillId="8" borderId="150" applyNumberFormat="0" applyAlignment="0" applyProtection="0"/>
    <xf numFmtId="0" fontId="134" fillId="8" borderId="150" applyNumberFormat="0" applyAlignment="0" applyProtection="0"/>
    <xf numFmtId="254" fontId="134" fillId="8" borderId="150" applyNumberFormat="0" applyAlignment="0" applyProtection="0"/>
    <xf numFmtId="254" fontId="134" fillId="8" borderId="150" applyNumberFormat="0" applyAlignment="0" applyProtection="0"/>
    <xf numFmtId="254" fontId="134" fillId="8" borderId="150" applyNumberFormat="0" applyAlignment="0" applyProtection="0"/>
    <xf numFmtId="0" fontId="134" fillId="8" borderId="150" applyNumberFormat="0" applyAlignment="0" applyProtection="0"/>
    <xf numFmtId="254" fontId="134" fillId="8" borderId="150" applyNumberFormat="0" applyAlignment="0" applyProtection="0"/>
    <xf numFmtId="177"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34" fillId="8" borderId="150" applyNumberFormat="0" applyAlignment="0" applyProtection="0"/>
    <xf numFmtId="0" fontId="191" fillId="9" borderId="0">
      <alignment horizontal="right"/>
    </xf>
    <xf numFmtId="0" fontId="191" fillId="9" borderId="0">
      <alignment horizontal="right"/>
    </xf>
    <xf numFmtId="0" fontId="191" fillId="9" borderId="0">
      <alignment horizontal="right"/>
    </xf>
    <xf numFmtId="0" fontId="191" fillId="9" borderId="0">
      <alignment horizontal="right"/>
    </xf>
    <xf numFmtId="0" fontId="191" fillId="9" borderId="0">
      <alignment horizontal="right"/>
    </xf>
    <xf numFmtId="0" fontId="191" fillId="9" borderId="0">
      <alignment horizontal="right"/>
    </xf>
    <xf numFmtId="0" fontId="191" fillId="9" borderId="0">
      <alignment horizontal="right"/>
    </xf>
    <xf numFmtId="0" fontId="191" fillId="9" borderId="0">
      <alignment horizontal="right"/>
    </xf>
    <xf numFmtId="177" fontId="191" fillId="9" borderId="0">
      <alignment horizontal="right"/>
    </xf>
    <xf numFmtId="0" fontId="191" fillId="9" borderId="0">
      <alignment horizontal="right"/>
    </xf>
    <xf numFmtId="0" fontId="191" fillId="9" borderId="0">
      <alignment horizontal="right"/>
    </xf>
    <xf numFmtId="254" fontId="191" fillId="9" borderId="0">
      <alignment horizontal="right"/>
    </xf>
    <xf numFmtId="254" fontId="191" fillId="9" borderId="0">
      <alignment horizontal="right"/>
    </xf>
    <xf numFmtId="0" fontId="191" fillId="9" borderId="0">
      <alignment horizontal="right"/>
    </xf>
    <xf numFmtId="0" fontId="191" fillId="9" borderId="0">
      <alignment horizontal="right"/>
    </xf>
    <xf numFmtId="0" fontId="191" fillId="9" borderId="0">
      <alignment horizontal="right"/>
    </xf>
    <xf numFmtId="0" fontId="191" fillId="9" borderId="0">
      <alignment horizontal="right"/>
    </xf>
    <xf numFmtId="0" fontId="191" fillId="9" borderId="0">
      <alignment horizontal="right"/>
    </xf>
    <xf numFmtId="0" fontId="191" fillId="9" borderId="0">
      <alignment horizontal="right"/>
    </xf>
    <xf numFmtId="0" fontId="192" fillId="9" borderId="81"/>
    <xf numFmtId="0" fontId="192" fillId="9" borderId="81"/>
    <xf numFmtId="0" fontId="192" fillId="9" borderId="81"/>
    <xf numFmtId="0" fontId="192" fillId="9" borderId="81"/>
    <xf numFmtId="0" fontId="192" fillId="9" borderId="81"/>
    <xf numFmtId="0" fontId="192" fillId="9" borderId="81"/>
    <xf numFmtId="0" fontId="192" fillId="9" borderId="81"/>
    <xf numFmtId="0" fontId="192" fillId="9" borderId="81"/>
    <xf numFmtId="177" fontId="192" fillId="9" borderId="81"/>
    <xf numFmtId="0" fontId="192" fillId="9" borderId="81"/>
    <xf numFmtId="0" fontId="192" fillId="9" borderId="81"/>
    <xf numFmtId="254" fontId="192" fillId="9" borderId="81"/>
    <xf numFmtId="254" fontId="192" fillId="9" borderId="81"/>
    <xf numFmtId="0" fontId="192" fillId="9" borderId="81"/>
    <xf numFmtId="0" fontId="192" fillId="9" borderId="81"/>
    <xf numFmtId="0" fontId="192" fillId="9" borderId="81"/>
    <xf numFmtId="0" fontId="192" fillId="9" borderId="81"/>
    <xf numFmtId="0" fontId="192" fillId="9" borderId="81"/>
    <xf numFmtId="0" fontId="192" fillId="9" borderId="81"/>
    <xf numFmtId="0" fontId="192" fillId="0" borderId="0" applyBorder="0">
      <alignment horizontal="centerContinuous"/>
    </xf>
    <xf numFmtId="0" fontId="192" fillId="0" borderId="0" applyBorder="0">
      <alignment horizontal="centerContinuous"/>
    </xf>
    <xf numFmtId="0" fontId="192" fillId="0" borderId="0" applyBorder="0">
      <alignment horizontal="centerContinuous"/>
    </xf>
    <xf numFmtId="0" fontId="192" fillId="0" borderId="0" applyBorder="0">
      <alignment horizontal="centerContinuous"/>
    </xf>
    <xf numFmtId="0" fontId="192" fillId="0" borderId="0" applyBorder="0">
      <alignment horizontal="centerContinuous"/>
    </xf>
    <xf numFmtId="0" fontId="192" fillId="0" borderId="0" applyBorder="0">
      <alignment horizontal="centerContinuous"/>
    </xf>
    <xf numFmtId="0" fontId="192" fillId="0" borderId="0" applyBorder="0">
      <alignment horizontal="centerContinuous"/>
    </xf>
    <xf numFmtId="0" fontId="192" fillId="0" borderId="0" applyBorder="0">
      <alignment horizontal="centerContinuous"/>
    </xf>
    <xf numFmtId="177" fontId="192" fillId="0" borderId="0" applyBorder="0">
      <alignment horizontal="centerContinuous"/>
    </xf>
    <xf numFmtId="0" fontId="192" fillId="0" borderId="0" applyBorder="0">
      <alignment horizontal="centerContinuous"/>
    </xf>
    <xf numFmtId="0" fontId="192" fillId="0" borderId="0" applyBorder="0">
      <alignment horizontal="centerContinuous"/>
    </xf>
    <xf numFmtId="254" fontId="192" fillId="0" borderId="0" applyBorder="0">
      <alignment horizontal="centerContinuous"/>
    </xf>
    <xf numFmtId="254" fontId="192" fillId="0" borderId="0" applyBorder="0">
      <alignment horizontal="centerContinuous"/>
    </xf>
    <xf numFmtId="0" fontId="192" fillId="0" borderId="0" applyBorder="0">
      <alignment horizontal="centerContinuous"/>
    </xf>
    <xf numFmtId="0" fontId="192" fillId="0" borderId="0" applyBorder="0">
      <alignment horizontal="centerContinuous"/>
    </xf>
    <xf numFmtId="0" fontId="192" fillId="0" borderId="0" applyBorder="0">
      <alignment horizontal="centerContinuous"/>
    </xf>
    <xf numFmtId="0" fontId="192" fillId="0" borderId="0" applyBorder="0">
      <alignment horizontal="centerContinuous"/>
    </xf>
    <xf numFmtId="0" fontId="192" fillId="0" borderId="0" applyBorder="0">
      <alignment horizontal="centerContinuous"/>
    </xf>
    <xf numFmtId="0" fontId="192" fillId="0" borderId="0" applyBorder="0">
      <alignment horizontal="centerContinuous"/>
    </xf>
    <xf numFmtId="0" fontId="193" fillId="0" borderId="0" applyBorder="0">
      <alignment horizontal="centerContinuous"/>
    </xf>
    <xf numFmtId="0" fontId="193" fillId="0" borderId="0" applyBorder="0">
      <alignment horizontal="centerContinuous"/>
    </xf>
    <xf numFmtId="0" fontId="193" fillId="0" borderId="0" applyBorder="0">
      <alignment horizontal="centerContinuous"/>
    </xf>
    <xf numFmtId="0" fontId="193" fillId="0" borderId="0" applyBorder="0">
      <alignment horizontal="centerContinuous"/>
    </xf>
    <xf numFmtId="0" fontId="193" fillId="0" borderId="0" applyBorder="0">
      <alignment horizontal="centerContinuous"/>
    </xf>
    <xf numFmtId="0" fontId="193" fillId="0" borderId="0" applyBorder="0">
      <alignment horizontal="centerContinuous"/>
    </xf>
    <xf numFmtId="0" fontId="193" fillId="0" borderId="0" applyBorder="0">
      <alignment horizontal="centerContinuous"/>
    </xf>
    <xf numFmtId="0" fontId="193" fillId="0" borderId="0" applyBorder="0">
      <alignment horizontal="centerContinuous"/>
    </xf>
    <xf numFmtId="177" fontId="193" fillId="0" borderId="0" applyBorder="0">
      <alignment horizontal="centerContinuous"/>
    </xf>
    <xf numFmtId="0" fontId="193" fillId="0" borderId="0" applyBorder="0">
      <alignment horizontal="centerContinuous"/>
    </xf>
    <xf numFmtId="0" fontId="193" fillId="0" borderId="0" applyBorder="0">
      <alignment horizontal="centerContinuous"/>
    </xf>
    <xf numFmtId="254" fontId="193" fillId="0" borderId="0" applyBorder="0">
      <alignment horizontal="centerContinuous"/>
    </xf>
    <xf numFmtId="254" fontId="193" fillId="0" borderId="0" applyBorder="0">
      <alignment horizontal="centerContinuous"/>
    </xf>
    <xf numFmtId="0" fontId="193" fillId="0" borderId="0" applyBorder="0">
      <alignment horizontal="centerContinuous"/>
    </xf>
    <xf numFmtId="0" fontId="193" fillId="0" borderId="0" applyBorder="0">
      <alignment horizontal="centerContinuous"/>
    </xf>
    <xf numFmtId="0" fontId="193" fillId="0" borderId="0" applyBorder="0">
      <alignment horizontal="centerContinuous"/>
    </xf>
    <xf numFmtId="0" fontId="193" fillId="0" borderId="0" applyBorder="0">
      <alignment horizontal="centerContinuous"/>
    </xf>
    <xf numFmtId="0" fontId="193" fillId="0" borderId="0" applyBorder="0">
      <alignment horizontal="centerContinuous"/>
    </xf>
    <xf numFmtId="0" fontId="193" fillId="0" borderId="0" applyBorder="0">
      <alignment horizontal="centerContinuous"/>
    </xf>
    <xf numFmtId="37" fontId="124" fillId="0" borderId="0" applyNumberFormat="0" applyFill="0" applyBorder="0" applyAlignment="0" applyProtection="0"/>
    <xf numFmtId="9" fontId="101" fillId="0" borderId="0"/>
    <xf numFmtId="174" fontId="101"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101"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105"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105"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8"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17"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17"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7" fillId="0" borderId="0" applyFont="0" applyFill="0" applyBorder="0" applyAlignment="0" applyProtection="0"/>
    <xf numFmtId="9" fontId="8" fillId="0" borderId="0" applyFont="0" applyFill="0" applyBorder="0" applyAlignment="0" applyProtection="0"/>
    <xf numFmtId="9" fontId="168" fillId="0" borderId="0" applyFont="0" applyFill="0" applyBorder="0" applyAlignment="0" applyProtection="0"/>
    <xf numFmtId="9" fontId="74" fillId="0" borderId="0" applyFont="0" applyFill="0" applyBorder="0" applyAlignment="0" applyProtection="0"/>
    <xf numFmtId="9" fontId="8" fillId="0" borderId="0" applyFont="0" applyFill="0" applyBorder="0" applyAlignment="0" applyProtection="0"/>
    <xf numFmtId="9" fontId="67" fillId="0" borderId="0" applyFont="0" applyFill="0" applyBorder="0" applyAlignment="0" applyProtection="0"/>
    <xf numFmtId="9" fontId="17" fillId="0" borderId="0" applyFont="0" applyFill="0" applyBorder="0" applyAlignment="0" applyProtection="0"/>
    <xf numFmtId="9" fontId="74" fillId="0" borderId="0" applyFont="0" applyFill="0" applyBorder="0" applyAlignment="0" applyProtection="0"/>
    <xf numFmtId="9" fontId="168" fillId="0" borderId="0" applyFont="0" applyFill="0" applyBorder="0" applyAlignment="0" applyProtection="0"/>
    <xf numFmtId="9" fontId="74"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4" fillId="0" borderId="0" applyFont="0" applyFill="0" applyBorder="0" applyAlignment="0" applyProtection="0"/>
    <xf numFmtId="9" fontId="17" fillId="0" borderId="0" applyFont="0" applyFill="0" applyBorder="0" applyAlignment="0" applyProtection="0"/>
    <xf numFmtId="9" fontId="8" fillId="0" borderId="0" applyFont="0" applyFill="0" applyBorder="0" applyAlignment="0" applyProtection="0"/>
    <xf numFmtId="9" fontId="74" fillId="0" borderId="0" applyFont="0" applyFill="0" applyBorder="0" applyAlignment="0" applyProtection="0"/>
    <xf numFmtId="9" fontId="8" fillId="0" borderId="0" applyFont="0" applyFill="0" applyBorder="0" applyAlignment="0" applyProtection="0"/>
    <xf numFmtId="9" fontId="7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4"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4"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74" fillId="0" borderId="0" applyFont="0" applyFill="0" applyBorder="0" applyAlignment="0" applyProtection="0"/>
    <xf numFmtId="9" fontId="1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17" fillId="0" borderId="0" applyFont="0" applyFill="0" applyBorder="0" applyAlignment="0" applyProtection="0"/>
    <xf numFmtId="9" fontId="7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7"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17"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8"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17"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74" fillId="0" borderId="0" applyFont="0" applyFill="0" applyBorder="0" applyAlignment="0" applyProtection="0"/>
    <xf numFmtId="9" fontId="8"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17" fillId="0" borderId="0" applyFont="0" applyFill="0" applyBorder="0" applyAlignment="0" applyProtection="0"/>
    <xf numFmtId="9" fontId="74" fillId="0" borderId="0" applyFont="0" applyFill="0" applyBorder="0" applyAlignment="0" applyProtection="0"/>
    <xf numFmtId="9" fontId="8" fillId="0" borderId="0" applyFont="0" applyFill="0" applyBorder="0" applyAlignment="0" applyProtection="0"/>
    <xf numFmtId="9" fontId="74" fillId="0" borderId="0" applyFont="0" applyFill="0" applyBorder="0" applyAlignment="0" applyProtection="0"/>
    <xf numFmtId="9" fontId="8" fillId="0" borderId="0" applyFont="0" applyFill="0" applyBorder="0" applyAlignment="0" applyProtection="0"/>
    <xf numFmtId="9" fontId="17" fillId="0" borderId="0" applyFont="0" applyFill="0" applyBorder="0" applyAlignment="0" applyProtection="0"/>
    <xf numFmtId="9" fontId="8" fillId="0" borderId="0" applyFont="0" applyFill="0" applyBorder="0" applyAlignment="0" applyProtection="0"/>
    <xf numFmtId="9" fontId="1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4" fillId="0" borderId="0" applyFont="0" applyFill="0" applyBorder="0" applyAlignment="0" applyProtection="0"/>
    <xf numFmtId="9" fontId="8"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8"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8" fillId="0" borderId="0" applyFont="0" applyFill="0" applyBorder="0" applyAlignment="0" applyProtection="0"/>
    <xf numFmtId="9" fontId="74" fillId="0" borderId="0" applyFont="0" applyFill="0" applyBorder="0" applyAlignment="0" applyProtection="0"/>
    <xf numFmtId="9" fontId="8"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8"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8" fillId="0" borderId="0" applyFont="0" applyFill="0" applyBorder="0" applyAlignment="0" applyProtection="0"/>
    <xf numFmtId="9" fontId="1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8" fillId="0" borderId="0" applyFont="0" applyFill="0" applyBorder="0" applyAlignment="0" applyProtection="0"/>
    <xf numFmtId="9" fontId="7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17" fillId="0" borderId="0" applyFont="0" applyFill="0" applyBorder="0" applyAlignment="0" applyProtection="0"/>
    <xf numFmtId="9" fontId="74"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74"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74"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17" fillId="0" borderId="0" applyFont="0" applyFill="0" applyBorder="0" applyAlignment="0" applyProtection="0"/>
    <xf numFmtId="9" fontId="8" fillId="0" borderId="0" applyFont="0" applyFill="0" applyBorder="0" applyAlignment="0" applyProtection="0"/>
    <xf numFmtId="9" fontId="67" fillId="0" borderId="0" applyFont="0" applyFill="0" applyBorder="0" applyAlignment="0" applyProtection="0"/>
    <xf numFmtId="9" fontId="17" fillId="0" borderId="0" applyFont="0" applyFill="0" applyBorder="0" applyAlignment="0" applyProtection="0"/>
    <xf numFmtId="9" fontId="74" fillId="0" borderId="0" applyFont="0" applyFill="0" applyBorder="0" applyAlignment="0" applyProtection="0"/>
    <xf numFmtId="9" fontId="17" fillId="0" borderId="0" applyFont="0" applyFill="0" applyBorder="0" applyAlignment="0" applyProtection="0"/>
    <xf numFmtId="9" fontId="74" fillId="0" borderId="0" applyFont="0" applyFill="0" applyBorder="0" applyAlignment="0" applyProtection="0"/>
    <xf numFmtId="9" fontId="1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67" fillId="0" borderId="0" applyFont="0" applyFill="0" applyBorder="0" applyAlignment="0" applyProtection="0"/>
    <xf numFmtId="9" fontId="74" fillId="0" borderId="0" applyFont="0" applyFill="0" applyBorder="0" applyAlignment="0" applyProtection="0"/>
    <xf numFmtId="9" fontId="67" fillId="0" borderId="0" applyFont="0" applyFill="0" applyBorder="0" applyAlignment="0" applyProtection="0"/>
    <xf numFmtId="9" fontId="74" fillId="0" borderId="0" applyFont="0" applyFill="0" applyBorder="0" applyAlignment="0" applyProtection="0"/>
    <xf numFmtId="9" fontId="8"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7"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17"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17"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1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7" fillId="0" borderId="0" applyFont="0" applyFill="0" applyBorder="0" applyAlignment="0" applyProtection="0"/>
    <xf numFmtId="9" fontId="105" fillId="0" borderId="0" applyFont="0" applyFill="0" applyBorder="0" applyAlignment="0" applyProtection="0"/>
    <xf numFmtId="9" fontId="17"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8"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1" fillId="0" borderId="0" applyFont="0" applyFill="0" applyBorder="0" applyAlignment="0" applyProtection="0"/>
    <xf numFmtId="9" fontId="74" fillId="0" borderId="0" applyFont="0" applyFill="0" applyBorder="0" applyAlignment="0" applyProtection="0"/>
    <xf numFmtId="9" fontId="1"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17"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17" fillId="0" borderId="0" applyFont="0" applyFill="0" applyBorder="0" applyAlignment="0" applyProtection="0"/>
    <xf numFmtId="9" fontId="74"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74"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74"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17"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7"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7"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7"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7"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7"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7"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7"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7"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7"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7"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7"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7"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5"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1" fillId="0" borderId="0" applyFont="0" applyFill="0" applyBorder="0" applyAlignment="0" applyProtection="0"/>
    <xf numFmtId="9" fontId="7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17" fillId="0" borderId="0" applyFont="0" applyFill="0" applyBorder="0" applyAlignment="0" applyProtection="0"/>
    <xf numFmtId="9" fontId="74" fillId="0" borderId="0" applyFont="0" applyFill="0" applyBorder="0" applyAlignment="0" applyProtection="0"/>
    <xf numFmtId="9" fontId="17"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17"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17"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17" fillId="0" borderId="0" applyFont="0" applyFill="0" applyBorder="0" applyAlignment="0" applyProtection="0"/>
    <xf numFmtId="9" fontId="74"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17" fillId="0" borderId="0" applyFont="0" applyFill="0" applyBorder="0" applyAlignment="0" applyProtection="0"/>
    <xf numFmtId="9" fontId="74"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17" fillId="0" borderId="0" applyFont="0" applyFill="0" applyBorder="0" applyAlignment="0" applyProtection="0"/>
    <xf numFmtId="9" fontId="74"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74"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0" fontId="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0"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254" fontId="101" fillId="0" borderId="0" applyNumberFormat="0" applyFont="0" applyFill="0" applyBorder="0" applyAlignment="0" applyProtection="0">
      <alignment horizontal="left"/>
    </xf>
    <xf numFmtId="177" fontId="101" fillId="0" borderId="0" applyNumberFormat="0" applyFont="0" applyFill="0" applyBorder="0" applyAlignment="0" applyProtection="0">
      <alignment horizontal="left"/>
    </xf>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15"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4" fontId="101" fillId="0" borderId="0" applyFont="0" applyFill="0" applyBorder="0" applyAlignment="0" applyProtection="0"/>
    <xf numFmtId="254" fontId="194" fillId="0" borderId="72">
      <alignment horizontal="center"/>
    </xf>
    <xf numFmtId="0" fontId="194" fillId="0" borderId="72">
      <alignment horizontal="center"/>
    </xf>
    <xf numFmtId="0" fontId="194" fillId="0" borderId="72">
      <alignment horizontal="center"/>
    </xf>
    <xf numFmtId="254" fontId="194" fillId="0" borderId="72">
      <alignment horizontal="center"/>
    </xf>
    <xf numFmtId="0" fontId="194" fillId="0" borderId="72">
      <alignment horizontal="center"/>
    </xf>
    <xf numFmtId="0" fontId="194" fillId="0" borderId="72">
      <alignment horizontal="center"/>
    </xf>
    <xf numFmtId="0" fontId="194" fillId="0" borderId="72">
      <alignment horizontal="center"/>
    </xf>
    <xf numFmtId="0" fontId="194" fillId="0" borderId="72">
      <alignment horizontal="center"/>
    </xf>
    <xf numFmtId="0" fontId="194" fillId="0" borderId="72">
      <alignment horizontal="center"/>
    </xf>
    <xf numFmtId="0" fontId="194" fillId="0" borderId="72">
      <alignment horizontal="center"/>
    </xf>
    <xf numFmtId="0" fontId="194" fillId="0" borderId="72">
      <alignment horizontal="center"/>
    </xf>
    <xf numFmtId="0" fontId="194" fillId="0" borderId="72">
      <alignment horizontal="center"/>
    </xf>
    <xf numFmtId="0" fontId="194" fillId="0" borderId="72">
      <alignment horizontal="center"/>
    </xf>
    <xf numFmtId="0" fontId="194" fillId="0" borderId="72">
      <alignment horizontal="center"/>
    </xf>
    <xf numFmtId="254" fontId="194" fillId="0" borderId="72">
      <alignment horizontal="center"/>
    </xf>
    <xf numFmtId="0" fontId="194" fillId="0" borderId="72">
      <alignment horizontal="center"/>
    </xf>
    <xf numFmtId="0" fontId="194" fillId="0" borderId="72">
      <alignment horizontal="center"/>
    </xf>
    <xf numFmtId="177" fontId="194" fillId="0" borderId="72">
      <alignment horizontal="center"/>
    </xf>
    <xf numFmtId="177" fontId="194" fillId="0" borderId="72">
      <alignment horizontal="center"/>
    </xf>
    <xf numFmtId="0" fontId="194" fillId="0" borderId="72">
      <alignment horizontal="center"/>
    </xf>
    <xf numFmtId="0" fontId="194" fillId="0" borderId="72">
      <alignment horizontal="center"/>
    </xf>
    <xf numFmtId="177" fontId="194" fillId="0" borderId="72">
      <alignment horizontal="center"/>
    </xf>
    <xf numFmtId="177" fontId="194" fillId="0" borderId="72">
      <alignment horizontal="center"/>
    </xf>
    <xf numFmtId="0" fontId="194" fillId="0" borderId="72">
      <alignment horizontal="center"/>
    </xf>
    <xf numFmtId="0" fontId="194" fillId="0" borderId="72">
      <alignment horizontal="center"/>
    </xf>
    <xf numFmtId="177" fontId="194" fillId="0" borderId="72">
      <alignment horizontal="center"/>
    </xf>
    <xf numFmtId="177" fontId="194" fillId="0" borderId="72">
      <alignment horizontal="center"/>
    </xf>
    <xf numFmtId="0" fontId="194" fillId="0" borderId="72">
      <alignment horizontal="center"/>
    </xf>
    <xf numFmtId="0" fontId="194" fillId="0" borderId="72">
      <alignment horizontal="center"/>
    </xf>
    <xf numFmtId="177" fontId="194" fillId="0" borderId="72">
      <alignment horizontal="center"/>
    </xf>
    <xf numFmtId="177" fontId="194" fillId="0" borderId="72">
      <alignment horizontal="center"/>
    </xf>
    <xf numFmtId="0" fontId="194" fillId="0" borderId="72">
      <alignment horizontal="center"/>
    </xf>
    <xf numFmtId="0" fontId="194" fillId="0" borderId="72">
      <alignment horizontal="center"/>
    </xf>
    <xf numFmtId="177" fontId="194" fillId="0" borderId="72">
      <alignment horizontal="center"/>
    </xf>
    <xf numFmtId="177" fontId="194" fillId="0" borderId="72">
      <alignment horizontal="center"/>
    </xf>
    <xf numFmtId="0" fontId="194" fillId="0" borderId="72">
      <alignment horizontal="center"/>
    </xf>
    <xf numFmtId="0" fontId="194" fillId="0" borderId="72">
      <alignment horizontal="center"/>
    </xf>
    <xf numFmtId="177" fontId="194" fillId="0" borderId="72">
      <alignment horizontal="center"/>
    </xf>
    <xf numFmtId="177" fontId="194" fillId="0" borderId="72">
      <alignment horizontal="center"/>
    </xf>
    <xf numFmtId="0" fontId="194" fillId="0" borderId="72">
      <alignment horizontal="center"/>
    </xf>
    <xf numFmtId="0" fontId="194" fillId="0" borderId="72">
      <alignment horizontal="center"/>
    </xf>
    <xf numFmtId="177" fontId="194" fillId="0" borderId="72">
      <alignment horizontal="center"/>
    </xf>
    <xf numFmtId="177" fontId="194" fillId="0" borderId="72">
      <alignment horizontal="center"/>
    </xf>
    <xf numFmtId="0" fontId="194" fillId="0" borderId="72">
      <alignment horizontal="center"/>
    </xf>
    <xf numFmtId="0" fontId="194" fillId="0" borderId="72">
      <alignment horizontal="center"/>
    </xf>
    <xf numFmtId="177" fontId="194" fillId="0" borderId="72">
      <alignment horizontal="center"/>
    </xf>
    <xf numFmtId="177" fontId="194" fillId="0" borderId="72">
      <alignment horizontal="center"/>
    </xf>
    <xf numFmtId="0" fontId="194" fillId="0" borderId="72">
      <alignment horizontal="center"/>
    </xf>
    <xf numFmtId="0" fontId="194" fillId="0" borderId="72">
      <alignment horizontal="center"/>
    </xf>
    <xf numFmtId="177" fontId="194" fillId="0" borderId="72">
      <alignment horizontal="center"/>
    </xf>
    <xf numFmtId="177" fontId="194" fillId="0" borderId="72">
      <alignment horizontal="center"/>
    </xf>
    <xf numFmtId="0" fontId="194" fillId="0" borderId="72">
      <alignment horizontal="center"/>
    </xf>
    <xf numFmtId="0" fontId="194" fillId="0" borderId="72">
      <alignment horizontal="center"/>
    </xf>
    <xf numFmtId="177" fontId="194" fillId="0" borderId="72">
      <alignment horizontal="center"/>
    </xf>
    <xf numFmtId="177" fontId="194" fillId="0" borderId="72">
      <alignment horizontal="center"/>
    </xf>
    <xf numFmtId="0" fontId="194" fillId="0" borderId="72">
      <alignment horizontal="center"/>
    </xf>
    <xf numFmtId="254" fontId="194" fillId="0" borderId="72">
      <alignment horizontal="center"/>
    </xf>
    <xf numFmtId="254" fontId="194" fillId="0" borderId="72">
      <alignment horizontal="center"/>
    </xf>
    <xf numFmtId="0" fontId="194" fillId="0" borderId="72">
      <alignment horizontal="center"/>
    </xf>
    <xf numFmtId="177" fontId="194" fillId="0" borderId="72">
      <alignment horizontal="center"/>
    </xf>
    <xf numFmtId="177" fontId="194" fillId="0" borderId="72">
      <alignment horizontal="center"/>
    </xf>
    <xf numFmtId="0" fontId="194" fillId="0" borderId="72">
      <alignment horizontal="center"/>
    </xf>
    <xf numFmtId="0" fontId="194" fillId="0" borderId="72">
      <alignment horizontal="center"/>
    </xf>
    <xf numFmtId="177" fontId="194" fillId="0" borderId="72">
      <alignment horizontal="center"/>
    </xf>
    <xf numFmtId="177" fontId="194" fillId="0" borderId="72">
      <alignment horizontal="center"/>
    </xf>
    <xf numFmtId="0" fontId="194" fillId="0" borderId="72">
      <alignment horizontal="center"/>
    </xf>
    <xf numFmtId="0" fontId="194" fillId="0" borderId="72">
      <alignment horizontal="center"/>
    </xf>
    <xf numFmtId="177" fontId="194" fillId="0" borderId="72">
      <alignment horizontal="center"/>
    </xf>
    <xf numFmtId="177" fontId="194" fillId="0" borderId="72">
      <alignment horizontal="center"/>
    </xf>
    <xf numFmtId="0" fontId="194" fillId="0" borderId="72">
      <alignment horizontal="center"/>
    </xf>
    <xf numFmtId="0" fontId="194" fillId="0" borderId="72">
      <alignment horizontal="center"/>
    </xf>
    <xf numFmtId="177" fontId="194" fillId="0" borderId="72">
      <alignment horizontal="center"/>
    </xf>
    <xf numFmtId="177" fontId="194" fillId="0" borderId="72">
      <alignment horizontal="center"/>
    </xf>
    <xf numFmtId="0" fontId="194" fillId="0" borderId="72">
      <alignment horizontal="center"/>
    </xf>
    <xf numFmtId="0" fontId="194" fillId="0" borderId="72">
      <alignment horizontal="center"/>
    </xf>
    <xf numFmtId="0" fontId="194" fillId="0" borderId="72">
      <alignment horizontal="center"/>
    </xf>
    <xf numFmtId="0" fontId="194" fillId="0" borderId="72">
      <alignment horizontal="center"/>
    </xf>
    <xf numFmtId="0" fontId="194" fillId="0" borderId="72">
      <alignment horizontal="center"/>
    </xf>
    <xf numFmtId="0" fontId="194" fillId="0" borderId="72">
      <alignment horizontal="center"/>
    </xf>
    <xf numFmtId="0" fontId="194" fillId="0" borderId="72">
      <alignment horizontal="center"/>
    </xf>
    <xf numFmtId="0" fontId="194" fillId="0" borderId="72">
      <alignment horizontal="center"/>
    </xf>
    <xf numFmtId="254" fontId="194" fillId="0" borderId="72">
      <alignment horizontal="center"/>
    </xf>
    <xf numFmtId="254" fontId="194" fillId="0" borderId="72">
      <alignment horizontal="center"/>
    </xf>
    <xf numFmtId="0" fontId="194" fillId="0" borderId="72">
      <alignment horizontal="center"/>
    </xf>
    <xf numFmtId="177" fontId="194" fillId="0" borderId="72">
      <alignment horizontal="center"/>
    </xf>
    <xf numFmtId="177" fontId="194" fillId="0" borderId="72">
      <alignment horizontal="center"/>
    </xf>
    <xf numFmtId="0" fontId="194" fillId="0" borderId="72">
      <alignment horizontal="center"/>
    </xf>
    <xf numFmtId="0" fontId="194" fillId="0" borderId="72">
      <alignment horizontal="center"/>
    </xf>
    <xf numFmtId="0" fontId="194" fillId="0" borderId="72">
      <alignment horizontal="center"/>
    </xf>
    <xf numFmtId="0" fontId="194" fillId="0" borderId="72">
      <alignment horizontal="center"/>
    </xf>
    <xf numFmtId="0" fontId="194" fillId="0" borderId="72">
      <alignment horizontal="center"/>
    </xf>
    <xf numFmtId="0" fontId="194" fillId="0" borderId="72">
      <alignment horizontal="center"/>
    </xf>
    <xf numFmtId="0" fontId="194" fillId="0" borderId="72">
      <alignment horizontal="center"/>
    </xf>
    <xf numFmtId="0" fontId="194" fillId="0" borderId="72">
      <alignment horizontal="center"/>
    </xf>
    <xf numFmtId="0" fontId="194" fillId="0" borderId="72">
      <alignment horizontal="center"/>
    </xf>
    <xf numFmtId="0" fontId="194" fillId="0" borderId="72">
      <alignment horizontal="center"/>
    </xf>
    <xf numFmtId="0" fontId="194" fillId="0" borderId="72">
      <alignment horizontal="center"/>
    </xf>
    <xf numFmtId="254" fontId="194" fillId="0" borderId="72">
      <alignment horizontal="center"/>
    </xf>
    <xf numFmtId="254" fontId="194" fillId="0" borderId="72">
      <alignment horizontal="center"/>
    </xf>
    <xf numFmtId="0" fontId="194" fillId="0" borderId="72">
      <alignment horizontal="center"/>
    </xf>
    <xf numFmtId="177" fontId="194" fillId="0" borderId="72">
      <alignment horizontal="center"/>
    </xf>
    <xf numFmtId="177" fontId="194" fillId="0" borderId="72">
      <alignment horizontal="center"/>
    </xf>
    <xf numFmtId="0" fontId="194" fillId="0" borderId="72">
      <alignment horizontal="center"/>
    </xf>
    <xf numFmtId="0" fontId="194" fillId="0" borderId="72">
      <alignment horizontal="center"/>
    </xf>
    <xf numFmtId="0" fontId="194" fillId="0" borderId="72">
      <alignment horizontal="center"/>
    </xf>
    <xf numFmtId="0" fontId="194" fillId="0" borderId="72">
      <alignment horizontal="center"/>
    </xf>
    <xf numFmtId="0" fontId="194" fillId="0" borderId="72">
      <alignment horizontal="center"/>
    </xf>
    <xf numFmtId="0" fontId="194" fillId="0" borderId="72">
      <alignment horizontal="center"/>
    </xf>
    <xf numFmtId="0" fontId="194" fillId="0" borderId="72">
      <alignment horizontal="center"/>
    </xf>
    <xf numFmtId="0" fontId="194" fillId="0" borderId="72">
      <alignment horizontal="center"/>
    </xf>
    <xf numFmtId="0" fontId="194" fillId="0" borderId="72">
      <alignment horizontal="center"/>
    </xf>
    <xf numFmtId="0" fontId="194" fillId="0" borderId="72">
      <alignment horizontal="center"/>
    </xf>
    <xf numFmtId="0" fontId="194" fillId="0" borderId="72">
      <alignment horizontal="center"/>
    </xf>
    <xf numFmtId="254" fontId="194" fillId="0" borderId="72">
      <alignment horizontal="center"/>
    </xf>
    <xf numFmtId="0" fontId="194" fillId="0" borderId="72">
      <alignment horizontal="center"/>
    </xf>
    <xf numFmtId="254" fontId="194" fillId="0" borderId="72">
      <alignment horizontal="center"/>
    </xf>
    <xf numFmtId="254" fontId="194" fillId="0" borderId="72">
      <alignment horizontal="center"/>
    </xf>
    <xf numFmtId="0" fontId="194" fillId="0" borderId="72">
      <alignment horizontal="center"/>
    </xf>
    <xf numFmtId="177" fontId="194" fillId="0" borderId="72">
      <alignment horizontal="center"/>
    </xf>
    <xf numFmtId="177" fontId="194" fillId="0" borderId="72">
      <alignment horizontal="center"/>
    </xf>
    <xf numFmtId="0" fontId="194" fillId="0" borderId="72">
      <alignment horizontal="center"/>
    </xf>
    <xf numFmtId="0" fontId="194" fillId="0" borderId="72">
      <alignment horizontal="center"/>
    </xf>
    <xf numFmtId="0" fontId="194" fillId="0" borderId="72">
      <alignment horizontal="center"/>
    </xf>
    <xf numFmtId="0" fontId="194" fillId="0" borderId="72">
      <alignment horizontal="center"/>
    </xf>
    <xf numFmtId="0" fontId="194" fillId="0" borderId="72">
      <alignment horizontal="center"/>
    </xf>
    <xf numFmtId="0" fontId="194" fillId="0" borderId="72">
      <alignment horizontal="center"/>
    </xf>
    <xf numFmtId="254" fontId="194" fillId="0" borderId="72">
      <alignment horizontal="center"/>
    </xf>
    <xf numFmtId="0" fontId="194" fillId="0" borderId="72">
      <alignment horizontal="center"/>
    </xf>
    <xf numFmtId="0" fontId="194" fillId="0" borderId="72">
      <alignment horizontal="center"/>
    </xf>
    <xf numFmtId="0" fontId="194" fillId="0" borderId="72">
      <alignment horizontal="center"/>
    </xf>
    <xf numFmtId="0" fontId="194" fillId="0" borderId="72">
      <alignment horizontal="center"/>
    </xf>
    <xf numFmtId="0" fontId="194" fillId="0" borderId="72">
      <alignment horizontal="center"/>
    </xf>
    <xf numFmtId="254" fontId="194" fillId="0" borderId="72">
      <alignment horizontal="center"/>
    </xf>
    <xf numFmtId="0" fontId="194" fillId="0" borderId="72">
      <alignment horizontal="center"/>
    </xf>
    <xf numFmtId="254" fontId="194" fillId="0" borderId="72">
      <alignment horizontal="center"/>
    </xf>
    <xf numFmtId="0" fontId="194" fillId="0" borderId="72">
      <alignment horizontal="center"/>
    </xf>
    <xf numFmtId="177" fontId="194" fillId="0" borderId="72">
      <alignment horizontal="center"/>
    </xf>
    <xf numFmtId="177" fontId="194" fillId="0" borderId="72">
      <alignment horizontal="center"/>
    </xf>
    <xf numFmtId="0" fontId="194" fillId="0" borderId="72">
      <alignment horizontal="center"/>
    </xf>
    <xf numFmtId="0" fontId="194" fillId="0" borderId="72">
      <alignment horizontal="center"/>
    </xf>
    <xf numFmtId="0" fontId="194" fillId="0" borderId="72">
      <alignment horizontal="center"/>
    </xf>
    <xf numFmtId="0" fontId="194" fillId="0" borderId="72">
      <alignment horizontal="center"/>
    </xf>
    <xf numFmtId="0" fontId="194" fillId="0" borderId="72">
      <alignment horizontal="center"/>
    </xf>
    <xf numFmtId="0" fontId="194" fillId="0" borderId="72">
      <alignment horizontal="center"/>
    </xf>
    <xf numFmtId="0" fontId="194" fillId="0" borderId="72">
      <alignment horizontal="center"/>
    </xf>
    <xf numFmtId="0" fontId="194" fillId="0" borderId="72">
      <alignment horizontal="center"/>
    </xf>
    <xf numFmtId="0" fontId="194" fillId="0" borderId="72">
      <alignment horizontal="center"/>
    </xf>
    <xf numFmtId="0" fontId="194" fillId="0" borderId="72">
      <alignment horizontal="center"/>
    </xf>
    <xf numFmtId="254" fontId="194" fillId="0" borderId="72">
      <alignment horizontal="center"/>
    </xf>
    <xf numFmtId="0" fontId="194" fillId="0" borderId="72">
      <alignment horizontal="center"/>
    </xf>
    <xf numFmtId="254" fontId="194" fillId="0" borderId="72">
      <alignment horizontal="center"/>
    </xf>
    <xf numFmtId="254" fontId="194" fillId="0" borderId="72">
      <alignment horizontal="center"/>
    </xf>
    <xf numFmtId="254" fontId="194" fillId="0" borderId="72">
      <alignment horizontal="center"/>
    </xf>
    <xf numFmtId="254" fontId="194" fillId="0" borderId="72">
      <alignment horizontal="center"/>
    </xf>
    <xf numFmtId="254" fontId="194" fillId="0" borderId="72">
      <alignment horizontal="center"/>
    </xf>
    <xf numFmtId="254" fontId="194" fillId="0" borderId="72">
      <alignment horizontal="center"/>
    </xf>
    <xf numFmtId="0" fontId="194" fillId="0" borderId="72">
      <alignment horizontal="center"/>
    </xf>
    <xf numFmtId="177" fontId="194" fillId="0" borderId="72">
      <alignment horizontal="center"/>
    </xf>
    <xf numFmtId="177" fontId="194" fillId="0" borderId="72">
      <alignment horizontal="center"/>
    </xf>
    <xf numFmtId="0" fontId="194" fillId="0" borderId="72">
      <alignment horizontal="center"/>
    </xf>
    <xf numFmtId="0" fontId="194" fillId="0" borderId="72">
      <alignment horizontal="center"/>
    </xf>
    <xf numFmtId="0" fontId="194" fillId="0" borderId="72">
      <alignment horizontal="center"/>
    </xf>
    <xf numFmtId="0" fontId="194" fillId="0" borderId="72">
      <alignment horizontal="center"/>
    </xf>
    <xf numFmtId="0" fontId="194" fillId="0" borderId="72">
      <alignment horizontal="center"/>
    </xf>
    <xf numFmtId="0" fontId="194" fillId="0" borderId="72">
      <alignment horizontal="center"/>
    </xf>
    <xf numFmtId="0" fontId="194" fillId="0" borderId="72">
      <alignment horizontal="center"/>
    </xf>
    <xf numFmtId="0" fontId="194" fillId="0" borderId="72">
      <alignment horizontal="center"/>
    </xf>
    <xf numFmtId="0" fontId="194" fillId="0" borderId="72">
      <alignment horizontal="center"/>
    </xf>
    <xf numFmtId="0" fontId="194" fillId="0" borderId="72">
      <alignment horizontal="center"/>
    </xf>
    <xf numFmtId="0" fontId="194" fillId="0" borderId="72">
      <alignment horizontal="center"/>
    </xf>
    <xf numFmtId="254" fontId="194" fillId="0" borderId="72">
      <alignment horizontal="center"/>
    </xf>
    <xf numFmtId="254" fontId="194" fillId="0" borderId="72">
      <alignment horizontal="center"/>
    </xf>
    <xf numFmtId="254" fontId="194" fillId="0" borderId="72">
      <alignment horizontal="center"/>
    </xf>
    <xf numFmtId="254" fontId="194" fillId="0" borderId="72">
      <alignment horizontal="center"/>
    </xf>
    <xf numFmtId="254" fontId="194" fillId="0" borderId="72">
      <alignment horizontal="center"/>
    </xf>
    <xf numFmtId="0" fontId="194" fillId="0" borderId="72">
      <alignment horizontal="center"/>
    </xf>
    <xf numFmtId="177" fontId="194" fillId="0" borderId="72">
      <alignment horizontal="center"/>
    </xf>
    <xf numFmtId="177" fontId="194" fillId="0" borderId="72">
      <alignment horizontal="center"/>
    </xf>
    <xf numFmtId="0" fontId="194" fillId="0" borderId="72">
      <alignment horizontal="center"/>
    </xf>
    <xf numFmtId="0" fontId="194" fillId="0" borderId="72">
      <alignment horizontal="center"/>
    </xf>
    <xf numFmtId="254" fontId="194" fillId="0" borderId="72">
      <alignment horizontal="center"/>
    </xf>
    <xf numFmtId="177" fontId="194" fillId="0" borderId="72">
      <alignment horizontal="center"/>
    </xf>
    <xf numFmtId="177" fontId="194" fillId="0" borderId="72">
      <alignment horizontal="center"/>
    </xf>
    <xf numFmtId="0" fontId="194" fillId="0" borderId="72">
      <alignment horizontal="center"/>
    </xf>
    <xf numFmtId="0" fontId="194" fillId="0" borderId="72">
      <alignment horizontal="center"/>
    </xf>
    <xf numFmtId="177" fontId="194" fillId="0" borderId="72">
      <alignment horizontal="center"/>
    </xf>
    <xf numFmtId="177" fontId="194" fillId="0" borderId="72">
      <alignment horizontal="center"/>
    </xf>
    <xf numFmtId="0" fontId="194" fillId="0" borderId="72">
      <alignment horizontal="center"/>
    </xf>
    <xf numFmtId="0" fontId="194" fillId="0" borderId="72">
      <alignment horizontal="center"/>
    </xf>
    <xf numFmtId="0" fontId="194" fillId="0" borderId="72">
      <alignment horizontal="center"/>
    </xf>
    <xf numFmtId="0" fontId="194" fillId="0" borderId="72">
      <alignment horizontal="center"/>
    </xf>
    <xf numFmtId="0" fontId="194" fillId="0" borderId="72">
      <alignment horizontal="center"/>
    </xf>
    <xf numFmtId="0" fontId="194" fillId="0" borderId="72">
      <alignment horizontal="center"/>
    </xf>
    <xf numFmtId="0" fontId="194" fillId="0" borderId="72">
      <alignment horizontal="center"/>
    </xf>
    <xf numFmtId="0" fontId="194" fillId="0" borderId="72">
      <alignment horizontal="center"/>
    </xf>
    <xf numFmtId="254" fontId="194" fillId="0" borderId="72">
      <alignment horizontal="center"/>
    </xf>
    <xf numFmtId="177" fontId="194" fillId="0" borderId="72">
      <alignment horizontal="center"/>
    </xf>
    <xf numFmtId="177" fontId="194" fillId="0" borderId="72">
      <alignment horizontal="center"/>
    </xf>
    <xf numFmtId="0" fontId="194" fillId="0" borderId="72">
      <alignment horizontal="center"/>
    </xf>
    <xf numFmtId="0" fontId="194" fillId="0" borderId="72">
      <alignment horizontal="center"/>
    </xf>
    <xf numFmtId="254" fontId="194" fillId="0" borderId="72">
      <alignment horizontal="center"/>
    </xf>
    <xf numFmtId="177" fontId="194" fillId="0" borderId="72">
      <alignment horizontal="center"/>
    </xf>
    <xf numFmtId="177" fontId="194" fillId="0" borderId="72">
      <alignment horizontal="center"/>
    </xf>
    <xf numFmtId="0" fontId="194" fillId="0" borderId="72">
      <alignment horizontal="center"/>
    </xf>
    <xf numFmtId="254" fontId="194" fillId="0" borderId="72">
      <alignment horizontal="center"/>
    </xf>
    <xf numFmtId="0" fontId="194" fillId="0" borderId="72">
      <alignment horizontal="center"/>
    </xf>
    <xf numFmtId="177" fontId="194" fillId="0" borderId="72">
      <alignment horizontal="center"/>
    </xf>
    <xf numFmtId="177" fontId="194" fillId="0" borderId="72">
      <alignment horizontal="center"/>
    </xf>
    <xf numFmtId="254" fontId="194" fillId="0" borderId="72">
      <alignment horizontal="center"/>
    </xf>
    <xf numFmtId="0" fontId="194" fillId="0" borderId="72">
      <alignment horizontal="center"/>
    </xf>
    <xf numFmtId="254" fontId="194" fillId="0" borderId="72">
      <alignment horizontal="center"/>
    </xf>
    <xf numFmtId="177" fontId="194" fillId="0" borderId="72">
      <alignment horizontal="center"/>
    </xf>
    <xf numFmtId="177" fontId="194" fillId="0" borderId="72">
      <alignment horizontal="center"/>
    </xf>
    <xf numFmtId="254" fontId="194" fillId="0" borderId="72">
      <alignment horizontal="center"/>
    </xf>
    <xf numFmtId="0" fontId="194" fillId="0" borderId="72">
      <alignment horizontal="center"/>
    </xf>
    <xf numFmtId="177" fontId="194" fillId="0" borderId="72">
      <alignment horizontal="center"/>
    </xf>
    <xf numFmtId="177" fontId="194" fillId="0" borderId="72">
      <alignment horizontal="center"/>
    </xf>
    <xf numFmtId="0" fontId="194" fillId="0" borderId="72">
      <alignment horizontal="center"/>
    </xf>
    <xf numFmtId="254" fontId="194" fillId="0" borderId="72">
      <alignment horizontal="center"/>
    </xf>
    <xf numFmtId="177" fontId="194" fillId="0" borderId="72">
      <alignment horizontal="center"/>
    </xf>
    <xf numFmtId="177" fontId="194" fillId="0" borderId="72">
      <alignment horizontal="center"/>
    </xf>
    <xf numFmtId="0" fontId="194" fillId="0" borderId="72">
      <alignment horizontal="center"/>
    </xf>
    <xf numFmtId="177" fontId="194" fillId="0" borderId="72">
      <alignment horizontal="center"/>
    </xf>
    <xf numFmtId="177" fontId="194" fillId="0" borderId="72">
      <alignment horizontal="center"/>
    </xf>
    <xf numFmtId="0" fontId="194" fillId="0" borderId="72">
      <alignment horizontal="center"/>
    </xf>
    <xf numFmtId="177" fontId="194" fillId="0" borderId="72">
      <alignment horizontal="center"/>
    </xf>
    <xf numFmtId="177" fontId="194" fillId="0" borderId="72">
      <alignment horizontal="center"/>
    </xf>
    <xf numFmtId="177" fontId="194" fillId="0" borderId="72">
      <alignment horizontal="center"/>
    </xf>
    <xf numFmtId="177" fontId="194" fillId="0" borderId="72">
      <alignment horizontal="center"/>
    </xf>
    <xf numFmtId="0" fontId="194" fillId="0" borderId="72">
      <alignment horizontal="center"/>
    </xf>
    <xf numFmtId="177" fontId="194" fillId="0" borderId="72">
      <alignment horizontal="center"/>
    </xf>
    <xf numFmtId="177" fontId="194" fillId="0" borderId="72">
      <alignment horizontal="center"/>
    </xf>
    <xf numFmtId="177" fontId="194" fillId="0" borderId="72">
      <alignment horizontal="center"/>
    </xf>
    <xf numFmtId="177" fontId="194" fillId="0" borderId="72">
      <alignment horizontal="center"/>
    </xf>
    <xf numFmtId="0" fontId="194" fillId="0" borderId="72">
      <alignment horizontal="center"/>
    </xf>
    <xf numFmtId="177" fontId="194" fillId="0" borderId="72">
      <alignment horizontal="center"/>
    </xf>
    <xf numFmtId="177" fontId="194" fillId="0" borderId="72">
      <alignment horizontal="center"/>
    </xf>
    <xf numFmtId="177" fontId="194" fillId="0" borderId="72">
      <alignment horizontal="center"/>
    </xf>
    <xf numFmtId="177" fontId="194" fillId="0" borderId="72">
      <alignment horizontal="center"/>
    </xf>
    <xf numFmtId="0" fontId="194" fillId="0" borderId="72">
      <alignment horizontal="center"/>
    </xf>
    <xf numFmtId="254" fontId="194" fillId="0" borderId="72">
      <alignment horizontal="center"/>
    </xf>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3" fontId="101" fillId="0" borderId="0" applyFont="0" applyFill="0" applyBorder="0" applyAlignment="0" applyProtection="0"/>
    <xf numFmtId="254"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254"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254" fontId="101" fillId="64" borderId="0" applyNumberFormat="0" applyFont="0" applyBorder="0" applyAlignment="0" applyProtection="0"/>
    <xf numFmtId="0" fontId="101" fillId="64" borderId="0" applyNumberFormat="0" applyFont="0" applyBorder="0" applyAlignment="0" applyProtection="0"/>
    <xf numFmtId="177" fontId="101" fillId="64" borderId="0" applyNumberFormat="0" applyFont="0" applyBorder="0" applyAlignment="0" applyProtection="0"/>
    <xf numFmtId="0" fontId="101" fillId="64" borderId="0" applyNumberFormat="0" applyFont="0" applyBorder="0" applyAlignment="0" applyProtection="0"/>
    <xf numFmtId="177" fontId="101" fillId="64" borderId="0" applyNumberFormat="0" applyFont="0" applyBorder="0" applyAlignment="0" applyProtection="0"/>
    <xf numFmtId="0" fontId="101" fillId="64" borderId="0" applyNumberFormat="0" applyFont="0" applyBorder="0" applyAlignment="0" applyProtection="0"/>
    <xf numFmtId="177" fontId="101" fillId="64" borderId="0" applyNumberFormat="0" applyFont="0" applyBorder="0" applyAlignment="0" applyProtection="0"/>
    <xf numFmtId="0" fontId="101" fillId="64" borderId="0" applyNumberFormat="0" applyFont="0" applyBorder="0" applyAlignment="0" applyProtection="0"/>
    <xf numFmtId="177" fontId="101" fillId="64" borderId="0" applyNumberFormat="0" applyFont="0" applyBorder="0" applyAlignment="0" applyProtection="0"/>
    <xf numFmtId="0" fontId="101" fillId="64" borderId="0" applyNumberFormat="0" applyFont="0" applyBorder="0" applyAlignment="0" applyProtection="0"/>
    <xf numFmtId="177" fontId="101" fillId="64" borderId="0" applyNumberFormat="0" applyFont="0" applyBorder="0" applyAlignment="0" applyProtection="0"/>
    <xf numFmtId="0" fontId="101" fillId="64" borderId="0" applyNumberFormat="0" applyFont="0" applyBorder="0" applyAlignment="0" applyProtection="0"/>
    <xf numFmtId="177" fontId="101" fillId="64" borderId="0" applyNumberFormat="0" applyFont="0" applyBorder="0" applyAlignment="0" applyProtection="0"/>
    <xf numFmtId="0" fontId="101" fillId="64" borderId="0" applyNumberFormat="0" applyFont="0" applyBorder="0" applyAlignment="0" applyProtection="0"/>
    <xf numFmtId="177" fontId="101" fillId="64" borderId="0" applyNumberFormat="0" applyFont="0" applyBorder="0" applyAlignment="0" applyProtection="0"/>
    <xf numFmtId="0" fontId="101" fillId="64" borderId="0" applyNumberFormat="0" applyFont="0" applyBorder="0" applyAlignment="0" applyProtection="0"/>
    <xf numFmtId="177" fontId="101" fillId="64" borderId="0" applyNumberFormat="0" applyFont="0" applyBorder="0" applyAlignment="0" applyProtection="0"/>
    <xf numFmtId="0" fontId="101" fillId="64" borderId="0" applyNumberFormat="0" applyFont="0" applyBorder="0" applyAlignment="0" applyProtection="0"/>
    <xf numFmtId="177" fontId="101" fillId="64" borderId="0" applyNumberFormat="0" applyFont="0" applyBorder="0" applyAlignment="0" applyProtection="0"/>
    <xf numFmtId="0" fontId="101" fillId="64" borderId="0" applyNumberFormat="0" applyFont="0" applyBorder="0" applyAlignment="0" applyProtection="0"/>
    <xf numFmtId="177" fontId="101" fillId="64" borderId="0" applyNumberFormat="0" applyFont="0" applyBorder="0" applyAlignment="0" applyProtection="0"/>
    <xf numFmtId="0" fontId="101" fillId="64" borderId="0" applyNumberFormat="0" applyFont="0" applyBorder="0" applyAlignment="0" applyProtection="0"/>
    <xf numFmtId="254" fontId="101" fillId="64" borderId="0" applyNumberFormat="0" applyFont="0" applyBorder="0" applyAlignment="0" applyProtection="0"/>
    <xf numFmtId="254" fontId="101" fillId="64" borderId="0" applyNumberFormat="0" applyFont="0" applyBorder="0" applyAlignment="0" applyProtection="0"/>
    <xf numFmtId="177" fontId="101" fillId="64" borderId="0" applyNumberFormat="0" applyFont="0" applyBorder="0" applyAlignment="0" applyProtection="0"/>
    <xf numFmtId="0" fontId="101" fillId="64" borderId="0" applyNumberFormat="0" applyFont="0" applyBorder="0" applyAlignment="0" applyProtection="0"/>
    <xf numFmtId="177" fontId="101" fillId="64" borderId="0" applyNumberFormat="0" applyFont="0" applyBorder="0" applyAlignment="0" applyProtection="0"/>
    <xf numFmtId="0" fontId="101" fillId="64" borderId="0" applyNumberFormat="0" applyFont="0" applyBorder="0" applyAlignment="0" applyProtection="0"/>
    <xf numFmtId="177" fontId="101" fillId="64" borderId="0" applyNumberFormat="0" applyFont="0" applyBorder="0" applyAlignment="0" applyProtection="0"/>
    <xf numFmtId="0" fontId="101" fillId="64" borderId="0" applyNumberFormat="0" applyFont="0" applyBorder="0" applyAlignment="0" applyProtection="0"/>
    <xf numFmtId="177"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254" fontId="101" fillId="64" borderId="0" applyNumberFormat="0" applyFont="0" applyBorder="0" applyAlignment="0" applyProtection="0"/>
    <xf numFmtId="254" fontId="101" fillId="64" borderId="0" applyNumberFormat="0" applyFont="0" applyBorder="0" applyAlignment="0" applyProtection="0"/>
    <xf numFmtId="177"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254" fontId="101" fillId="64" borderId="0" applyNumberFormat="0" applyFont="0" applyBorder="0" applyAlignment="0" applyProtection="0"/>
    <xf numFmtId="254" fontId="101" fillId="64" borderId="0" applyNumberFormat="0" applyFont="0" applyBorder="0" applyAlignment="0" applyProtection="0"/>
    <xf numFmtId="177"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254" fontId="101" fillId="64" borderId="0" applyNumberFormat="0" applyFont="0" applyBorder="0" applyAlignment="0" applyProtection="0"/>
    <xf numFmtId="0" fontId="101" fillId="64" borderId="0" applyNumberFormat="0" applyFont="0" applyBorder="0" applyAlignment="0" applyProtection="0"/>
    <xf numFmtId="254" fontId="101" fillId="64" borderId="0" applyNumberFormat="0" applyFont="0" applyBorder="0" applyAlignment="0" applyProtection="0"/>
    <xf numFmtId="177"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254"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254" fontId="101" fillId="64" borderId="0" applyNumberFormat="0" applyFont="0" applyBorder="0" applyAlignment="0" applyProtection="0"/>
    <xf numFmtId="0" fontId="101" fillId="64" borderId="0" applyNumberFormat="0" applyFont="0" applyBorder="0" applyAlignment="0" applyProtection="0"/>
    <xf numFmtId="254" fontId="101" fillId="64" borderId="0" applyNumberFormat="0" applyFont="0" applyBorder="0" applyAlignment="0" applyProtection="0"/>
    <xf numFmtId="177"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254" fontId="101" fillId="64" borderId="0" applyNumberFormat="0" applyFont="0" applyBorder="0" applyAlignment="0" applyProtection="0"/>
    <xf numFmtId="0" fontId="101" fillId="64" borderId="0" applyNumberFormat="0" applyFont="0" applyBorder="0" applyAlignment="0" applyProtection="0"/>
    <xf numFmtId="254" fontId="101" fillId="64" borderId="0" applyNumberFormat="0" applyFont="0" applyBorder="0" applyAlignment="0" applyProtection="0"/>
    <xf numFmtId="254" fontId="101" fillId="64" borderId="0" applyNumberFormat="0" applyFont="0" applyBorder="0" applyAlignment="0" applyProtection="0"/>
    <xf numFmtId="254" fontId="101" fillId="64" borderId="0" applyNumberFormat="0" applyFont="0" applyBorder="0" applyAlignment="0" applyProtection="0"/>
    <xf numFmtId="254" fontId="101" fillId="64" borderId="0" applyNumberFormat="0" applyFont="0" applyBorder="0" applyAlignment="0" applyProtection="0"/>
    <xf numFmtId="254" fontId="101" fillId="64" borderId="0" applyNumberFormat="0" applyFont="0" applyBorder="0" applyAlignment="0" applyProtection="0"/>
    <xf numFmtId="177"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254" fontId="101" fillId="64" borderId="0" applyNumberFormat="0" applyFont="0" applyBorder="0" applyAlignment="0" applyProtection="0"/>
    <xf numFmtId="254" fontId="101" fillId="64" borderId="0" applyNumberFormat="0" applyFont="0" applyBorder="0" applyAlignment="0" applyProtection="0"/>
    <xf numFmtId="254" fontId="101" fillId="64" borderId="0" applyNumberFormat="0" applyFont="0" applyBorder="0" applyAlignment="0" applyProtection="0"/>
    <xf numFmtId="254" fontId="101" fillId="64" borderId="0" applyNumberFormat="0" applyFont="0" applyBorder="0" applyAlignment="0" applyProtection="0"/>
    <xf numFmtId="254" fontId="101" fillId="64" borderId="0" applyNumberFormat="0" applyFont="0" applyBorder="0" applyAlignment="0" applyProtection="0"/>
    <xf numFmtId="177"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177" fontId="101" fillId="64" borderId="0" applyNumberFormat="0" applyFont="0" applyBorder="0" applyAlignment="0" applyProtection="0"/>
    <xf numFmtId="0" fontId="101" fillId="64" borderId="0" applyNumberFormat="0" applyFont="0" applyBorder="0" applyAlignment="0" applyProtection="0"/>
    <xf numFmtId="177"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177"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254" fontId="101" fillId="64" borderId="0" applyNumberFormat="0" applyFont="0" applyBorder="0" applyAlignment="0" applyProtection="0"/>
    <xf numFmtId="177" fontId="101" fillId="64" borderId="0" applyNumberFormat="0" applyFont="0" applyBorder="0" applyAlignment="0" applyProtection="0"/>
    <xf numFmtId="0" fontId="101" fillId="64" borderId="0" applyNumberFormat="0" applyFont="0" applyBorder="0" applyAlignment="0" applyProtection="0"/>
    <xf numFmtId="254" fontId="101" fillId="64" borderId="0" applyNumberFormat="0" applyFont="0" applyBorder="0" applyAlignment="0" applyProtection="0"/>
    <xf numFmtId="177" fontId="101" fillId="64" borderId="0" applyNumberFormat="0" applyFont="0" applyBorder="0" applyAlignment="0" applyProtection="0"/>
    <xf numFmtId="254" fontId="101" fillId="64" borderId="0" applyNumberFormat="0" applyFont="0" applyBorder="0" applyAlignment="0" applyProtection="0"/>
    <xf numFmtId="0" fontId="101" fillId="64" borderId="0" applyNumberFormat="0" applyFont="0" applyBorder="0" applyAlignment="0" applyProtection="0"/>
    <xf numFmtId="254" fontId="101" fillId="64" borderId="0" applyNumberFormat="0" applyFont="0" applyBorder="0" applyAlignment="0" applyProtection="0"/>
    <xf numFmtId="177" fontId="101" fillId="64" borderId="0" applyNumberFormat="0" applyFont="0" applyBorder="0" applyAlignment="0" applyProtection="0"/>
    <xf numFmtId="254" fontId="101" fillId="64" borderId="0" applyNumberFormat="0" applyFont="0" applyBorder="0" applyAlignment="0" applyProtection="0"/>
    <xf numFmtId="177" fontId="101" fillId="64" borderId="0" applyNumberFormat="0" applyFont="0" applyBorder="0" applyAlignment="0" applyProtection="0"/>
    <xf numFmtId="0" fontId="101" fillId="64" borderId="0" applyNumberFormat="0" applyFont="0" applyBorder="0" applyAlignment="0" applyProtection="0"/>
    <xf numFmtId="254"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0" fontId="101" fillId="64" borderId="0" applyNumberFormat="0" applyFont="0" applyBorder="0" applyAlignment="0" applyProtection="0"/>
    <xf numFmtId="254" fontId="195" fillId="0" borderId="172"/>
    <xf numFmtId="0" fontId="195" fillId="0" borderId="172"/>
    <xf numFmtId="0" fontId="195" fillId="0" borderId="172"/>
    <xf numFmtId="0" fontId="195" fillId="0" borderId="172"/>
    <xf numFmtId="0" fontId="195" fillId="0" borderId="172"/>
    <xf numFmtId="0" fontId="195" fillId="0" borderId="172"/>
    <xf numFmtId="0" fontId="195" fillId="0" borderId="172"/>
    <xf numFmtId="0" fontId="195" fillId="0" borderId="172"/>
    <xf numFmtId="0" fontId="195" fillId="0" borderId="172"/>
    <xf numFmtId="177" fontId="195" fillId="0" borderId="172"/>
    <xf numFmtId="0" fontId="195" fillId="0" borderId="172"/>
    <xf numFmtId="254" fontId="195" fillId="0" borderId="172"/>
    <xf numFmtId="0" fontId="195" fillId="0" borderId="172"/>
    <xf numFmtId="254" fontId="195" fillId="0" borderId="172"/>
    <xf numFmtId="0" fontId="195" fillId="0" borderId="172"/>
    <xf numFmtId="254" fontId="195" fillId="0" borderId="172"/>
    <xf numFmtId="0" fontId="195" fillId="0" borderId="172"/>
    <xf numFmtId="0" fontId="195" fillId="0" borderId="172"/>
    <xf numFmtId="0" fontId="195" fillId="0" borderId="172"/>
    <xf numFmtId="0" fontId="195" fillId="0" borderId="172"/>
    <xf numFmtId="0" fontId="195" fillId="0" borderId="172"/>
    <xf numFmtId="0" fontId="195" fillId="0" borderId="172"/>
    <xf numFmtId="37" fontId="196" fillId="0" borderId="0">
      <alignment horizontal="left"/>
    </xf>
    <xf numFmtId="14" fontId="8" fillId="65" borderId="169" applyFont="0" applyAlignment="0">
      <protection locked="0"/>
    </xf>
    <xf numFmtId="37" fontId="197" fillId="0" borderId="0" applyNumberFormat="0" applyFill="0" applyBorder="0" applyAlignment="0" applyProtection="0"/>
    <xf numFmtId="37" fontId="8" fillId="0" borderId="0">
      <alignment horizontal="right"/>
    </xf>
    <xf numFmtId="37" fontId="8" fillId="0" borderId="0">
      <alignment horizontal="right"/>
    </xf>
    <xf numFmtId="37" fontId="8" fillId="0" borderId="0">
      <alignment horizontal="right"/>
    </xf>
    <xf numFmtId="37" fontId="8" fillId="0" borderId="0">
      <alignment horizontal="right"/>
    </xf>
    <xf numFmtId="37" fontId="8" fillId="0" borderId="0">
      <alignment horizontal="right"/>
    </xf>
    <xf numFmtId="37" fontId="8" fillId="0" borderId="0">
      <alignment horizontal="right"/>
    </xf>
    <xf numFmtId="37" fontId="8" fillId="0" borderId="0">
      <alignment horizontal="right"/>
    </xf>
    <xf numFmtId="14" fontId="8" fillId="66" borderId="169" applyFont="0" applyAlignment="0"/>
    <xf numFmtId="4" fontId="45" fillId="0" borderId="0"/>
    <xf numFmtId="4" fontId="45" fillId="0" borderId="0"/>
    <xf numFmtId="4" fontId="45" fillId="0" borderId="0"/>
    <xf numFmtId="4" fontId="45" fillId="0" borderId="0"/>
    <xf numFmtId="4" fontId="45" fillId="0" borderId="0"/>
    <xf numFmtId="2" fontId="8" fillId="0" borderId="0" applyFont="0" applyFill="0" applyBorder="0" applyProtection="0">
      <alignment horizontal="right"/>
    </xf>
    <xf numFmtId="2" fontId="8" fillId="0" borderId="0" applyFont="0" applyFill="0" applyBorder="0" applyProtection="0">
      <alignment horizontal="right"/>
    </xf>
    <xf numFmtId="2" fontId="8" fillId="0" borderId="0" applyFont="0" applyFill="0" applyBorder="0" applyProtection="0">
      <alignment horizontal="right"/>
    </xf>
    <xf numFmtId="2" fontId="8" fillId="0" borderId="0" applyFont="0" applyFill="0" applyBorder="0" applyProtection="0">
      <alignment horizontal="right"/>
    </xf>
    <xf numFmtId="2" fontId="8" fillId="0" borderId="0" applyFont="0" applyFill="0" applyBorder="0" applyProtection="0">
      <alignment horizontal="right"/>
    </xf>
    <xf numFmtId="2" fontId="8" fillId="0" borderId="0" applyFont="0" applyFill="0" applyBorder="0" applyProtection="0">
      <alignment horizontal="right"/>
    </xf>
    <xf numFmtId="0" fontId="33" fillId="0" borderId="0" applyNumberFormat="0" applyFill="0" applyBorder="0" applyProtection="0">
      <alignment horizontal="right"/>
    </xf>
    <xf numFmtId="254" fontId="33" fillId="0" borderId="0" applyNumberFormat="0" applyFill="0" applyBorder="0" applyProtection="0">
      <alignment horizontal="right"/>
    </xf>
    <xf numFmtId="254" fontId="33" fillId="0" borderId="0" applyNumberFormat="0" applyFill="0" applyBorder="0" applyProtection="0">
      <alignment horizontal="right"/>
    </xf>
    <xf numFmtId="254" fontId="33" fillId="0" borderId="0" applyNumberFormat="0" applyFill="0" applyBorder="0" applyProtection="0">
      <alignment horizontal="right"/>
    </xf>
    <xf numFmtId="177" fontId="33" fillId="0" borderId="0" applyNumberFormat="0" applyFill="0" applyBorder="0" applyProtection="0">
      <alignment horizontal="right"/>
    </xf>
    <xf numFmtId="0" fontId="33" fillId="0" borderId="0" applyNumberFormat="0" applyFill="0" applyBorder="0" applyProtection="0">
      <alignment horizontal="right"/>
    </xf>
    <xf numFmtId="254" fontId="33" fillId="0" borderId="0" applyNumberFormat="0" applyFill="0" applyBorder="0" applyProtection="0">
      <alignment horizontal="right"/>
    </xf>
    <xf numFmtId="254" fontId="33" fillId="0" borderId="0" applyNumberFormat="0" applyFill="0" applyBorder="0" applyProtection="0">
      <alignment horizontal="right"/>
    </xf>
    <xf numFmtId="254" fontId="33" fillId="0" borderId="0" applyNumberFormat="0" applyFill="0" applyBorder="0" applyProtection="0">
      <alignment horizontal="right"/>
    </xf>
    <xf numFmtId="177" fontId="33" fillId="0" borderId="0" applyNumberFormat="0" applyFill="0" applyBorder="0" applyProtection="0">
      <alignment horizontal="right"/>
    </xf>
    <xf numFmtId="0" fontId="25" fillId="0" borderId="0" applyNumberFormat="0" applyBorder="0" applyAlignment="0"/>
    <xf numFmtId="0" fontId="198" fillId="0" borderId="0" applyNumberFormat="0" applyBorder="0" applyAlignment="0"/>
    <xf numFmtId="254" fontId="110" fillId="0" borderId="0" applyNumberFormat="0" applyBorder="0" applyAlignment="0"/>
    <xf numFmtId="0" fontId="110" fillId="0" borderId="0" applyNumberFormat="0" applyBorder="0" applyAlignment="0"/>
    <xf numFmtId="0" fontId="110" fillId="0" borderId="0" applyNumberFormat="0" applyBorder="0" applyAlignment="0"/>
    <xf numFmtId="0" fontId="110" fillId="0" borderId="0" applyNumberFormat="0" applyBorder="0" applyAlignment="0"/>
    <xf numFmtId="0" fontId="110" fillId="0" borderId="0" applyNumberFormat="0" applyBorder="0" applyAlignment="0"/>
    <xf numFmtId="0" fontId="110" fillId="0" borderId="0" applyNumberFormat="0" applyBorder="0" applyAlignment="0"/>
    <xf numFmtId="0" fontId="110" fillId="0" borderId="0" applyNumberFormat="0" applyBorder="0" applyAlignment="0"/>
    <xf numFmtId="0" fontId="110" fillId="0" borderId="0" applyNumberFormat="0" applyBorder="0" applyAlignment="0"/>
    <xf numFmtId="0" fontId="110" fillId="0" borderId="0" applyNumberFormat="0" applyBorder="0" applyAlignment="0"/>
    <xf numFmtId="177" fontId="110" fillId="0" borderId="0" applyNumberFormat="0" applyBorder="0" applyAlignment="0"/>
    <xf numFmtId="0" fontId="110" fillId="0" borderId="0" applyNumberFormat="0" applyBorder="0" applyAlignment="0"/>
    <xf numFmtId="254" fontId="110" fillId="0" borderId="0" applyNumberFormat="0" applyBorder="0" applyAlignment="0"/>
    <xf numFmtId="0" fontId="142" fillId="0" borderId="0" applyNumberFormat="0" applyBorder="0" applyAlignment="0"/>
    <xf numFmtId="254" fontId="110" fillId="0" borderId="0" applyNumberFormat="0" applyBorder="0" applyAlignment="0"/>
    <xf numFmtId="0" fontId="110" fillId="0" borderId="0" applyNumberFormat="0" applyBorder="0" applyAlignment="0"/>
    <xf numFmtId="254" fontId="110" fillId="0" borderId="0" applyNumberFormat="0" applyBorder="0" applyAlignment="0"/>
    <xf numFmtId="0" fontId="110" fillId="0" borderId="0" applyNumberFormat="0" applyBorder="0" applyAlignment="0"/>
    <xf numFmtId="254" fontId="110" fillId="0" borderId="0" applyNumberFormat="0" applyBorder="0" applyAlignment="0"/>
    <xf numFmtId="0" fontId="110" fillId="0" borderId="0" applyNumberFormat="0" applyBorder="0" applyAlignment="0"/>
    <xf numFmtId="0" fontId="110" fillId="0" borderId="0" applyNumberFormat="0" applyBorder="0" applyAlignment="0"/>
    <xf numFmtId="0" fontId="110" fillId="0" borderId="0" applyNumberFormat="0" applyBorder="0" applyAlignment="0"/>
    <xf numFmtId="0" fontId="110" fillId="0" borderId="0" applyNumberFormat="0" applyBorder="0" applyAlignment="0"/>
    <xf numFmtId="0" fontId="110" fillId="0" borderId="0" applyNumberFormat="0" applyBorder="0" applyAlignment="0"/>
    <xf numFmtId="0" fontId="110" fillId="0" borderId="0" applyNumberFormat="0" applyBorder="0" applyAlignment="0"/>
    <xf numFmtId="0" fontId="198" fillId="8" borderId="0" applyNumberFormat="0" applyBorder="0" applyAlignment="0"/>
    <xf numFmtId="254" fontId="199" fillId="0" borderId="173"/>
    <xf numFmtId="0" fontId="199" fillId="0" borderId="173"/>
    <xf numFmtId="0" fontId="199" fillId="0" borderId="173"/>
    <xf numFmtId="0" fontId="199" fillId="0" borderId="173"/>
    <xf numFmtId="0" fontId="199" fillId="0" borderId="173"/>
    <xf numFmtId="0" fontId="199" fillId="0" borderId="173"/>
    <xf numFmtId="0" fontId="199" fillId="0" borderId="173"/>
    <xf numFmtId="0" fontId="199" fillId="0" borderId="173"/>
    <xf numFmtId="0" fontId="199" fillId="0" borderId="173"/>
    <xf numFmtId="177" fontId="199" fillId="0" borderId="173"/>
    <xf numFmtId="0" fontId="199" fillId="0" borderId="173"/>
    <xf numFmtId="254" fontId="199" fillId="0" borderId="173"/>
    <xf numFmtId="0" fontId="199" fillId="0" borderId="173"/>
    <xf numFmtId="254" fontId="199" fillId="0" borderId="173"/>
    <xf numFmtId="0" fontId="199" fillId="0" borderId="173"/>
    <xf numFmtId="254" fontId="199" fillId="0" borderId="173"/>
    <xf numFmtId="0" fontId="199" fillId="0" borderId="173"/>
    <xf numFmtId="0" fontId="199" fillId="0" borderId="173"/>
    <xf numFmtId="0" fontId="199" fillId="0" borderId="173"/>
    <xf numFmtId="0" fontId="199" fillId="0" borderId="173"/>
    <xf numFmtId="0" fontId="199" fillId="0" borderId="173"/>
    <xf numFmtId="0" fontId="199" fillId="0" borderId="173"/>
    <xf numFmtId="0" fontId="200" fillId="0" borderId="0">
      <alignment vertical="center"/>
    </xf>
    <xf numFmtId="0" fontId="200" fillId="0" borderId="0">
      <alignment vertical="center"/>
    </xf>
    <xf numFmtId="0" fontId="200" fillId="0" borderId="0">
      <alignment vertical="center"/>
    </xf>
    <xf numFmtId="0" fontId="200" fillId="0" borderId="0">
      <alignment vertical="center"/>
    </xf>
    <xf numFmtId="0" fontId="200" fillId="0" borderId="0">
      <alignment vertical="center"/>
    </xf>
    <xf numFmtId="0" fontId="200" fillId="0" borderId="0">
      <alignment vertical="center"/>
    </xf>
    <xf numFmtId="0" fontId="200" fillId="0" borderId="0">
      <alignment vertical="center"/>
    </xf>
    <xf numFmtId="0" fontId="200" fillId="0" borderId="0">
      <alignment vertical="center"/>
    </xf>
    <xf numFmtId="177" fontId="200" fillId="0" borderId="0">
      <alignment vertical="center"/>
    </xf>
    <xf numFmtId="0" fontId="200" fillId="0" borderId="0">
      <alignment vertical="center"/>
    </xf>
    <xf numFmtId="0" fontId="200" fillId="0" borderId="0">
      <alignment vertical="center"/>
    </xf>
    <xf numFmtId="254" fontId="200" fillId="0" borderId="0">
      <alignment vertical="center"/>
    </xf>
    <xf numFmtId="254" fontId="200" fillId="0" borderId="0">
      <alignment vertical="center"/>
    </xf>
    <xf numFmtId="0" fontId="200" fillId="0" borderId="0">
      <alignment vertical="center"/>
    </xf>
    <xf numFmtId="0" fontId="200" fillId="0" borderId="0">
      <alignment vertical="center"/>
    </xf>
    <xf numFmtId="0" fontId="200" fillId="0" borderId="0">
      <alignment vertical="center"/>
    </xf>
    <xf numFmtId="0" fontId="200" fillId="0" borderId="0">
      <alignment vertical="center"/>
    </xf>
    <xf numFmtId="0" fontId="200" fillId="0" borderId="0">
      <alignment vertical="center"/>
    </xf>
    <xf numFmtId="0" fontId="200" fillId="0" borderId="0">
      <alignment vertical="center"/>
    </xf>
    <xf numFmtId="49" fontId="8" fillId="0" borderId="0" applyFont="0" applyAlignment="0"/>
    <xf numFmtId="49" fontId="8" fillId="0" borderId="0" applyFont="0" applyAlignment="0"/>
    <xf numFmtId="49" fontId="8" fillId="0" borderId="0" applyFont="0" applyAlignment="0"/>
    <xf numFmtId="49" fontId="8" fillId="0" borderId="0" applyFont="0" applyAlignment="0"/>
    <xf numFmtId="49" fontId="8" fillId="0" borderId="0" applyFont="0" applyAlignment="0"/>
    <xf numFmtId="49" fontId="8" fillId="0" borderId="0" applyFont="0" applyAlignment="0"/>
    <xf numFmtId="49" fontId="8" fillId="0" borderId="0" applyFont="0" applyAlignment="0"/>
    <xf numFmtId="49" fontId="8" fillId="0" borderId="0" applyFont="0" applyAlignment="0"/>
    <xf numFmtId="49" fontId="8" fillId="0" borderId="0" applyFont="0" applyAlignment="0"/>
    <xf numFmtId="49" fontId="8" fillId="0" borderId="0" applyFont="0" applyAlignment="0"/>
    <xf numFmtId="49" fontId="8" fillId="0" borderId="0" applyFont="0" applyAlignment="0"/>
    <xf numFmtId="49" fontId="8" fillId="0" borderId="0" applyFont="0" applyAlignment="0"/>
    <xf numFmtId="49" fontId="8" fillId="0" borderId="0"/>
    <xf numFmtId="254"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177" fontId="201" fillId="0" borderId="0" applyNumberFormat="0" applyFill="0" applyBorder="0" applyAlignment="0" applyProtection="0"/>
    <xf numFmtId="0" fontId="201" fillId="0" borderId="0" applyNumberFormat="0" applyFill="0" applyBorder="0" applyAlignment="0" applyProtection="0"/>
    <xf numFmtId="254" fontId="201" fillId="0" borderId="0" applyNumberFormat="0" applyFill="0" applyBorder="0" applyAlignment="0" applyProtection="0"/>
    <xf numFmtId="0" fontId="201" fillId="0" borderId="0" applyNumberFormat="0" applyFill="0" applyBorder="0" applyAlignment="0" applyProtection="0"/>
    <xf numFmtId="254" fontId="201" fillId="0" borderId="0" applyNumberFormat="0" applyFill="0" applyBorder="0" applyAlignment="0" applyProtection="0"/>
    <xf numFmtId="0" fontId="201" fillId="0" borderId="0" applyNumberFormat="0" applyFill="0" applyBorder="0" applyAlignment="0" applyProtection="0"/>
    <xf numFmtId="254"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157" fillId="0" borderId="0" applyNumberFormat="0" applyFill="0" applyBorder="0" applyAlignment="0" applyProtection="0"/>
    <xf numFmtId="0" fontId="201" fillId="0" borderId="0" applyNumberFormat="0" applyFill="0" applyBorder="0" applyAlignment="0" applyProtection="0"/>
    <xf numFmtId="0" fontId="157" fillId="0" borderId="0" applyNumberFormat="0" applyFill="0" applyBorder="0" applyAlignment="0" applyProtection="0"/>
    <xf numFmtId="254" fontId="157" fillId="0" borderId="0" applyNumberFormat="0" applyFill="0" applyBorder="0" applyAlignment="0" applyProtection="0"/>
    <xf numFmtId="254" fontId="157" fillId="0" borderId="0" applyNumberFormat="0" applyFill="0" applyBorder="0" applyAlignment="0" applyProtection="0"/>
    <xf numFmtId="254" fontId="157" fillId="0" borderId="0" applyNumberFormat="0" applyFill="0" applyBorder="0" applyAlignment="0" applyProtection="0"/>
    <xf numFmtId="254" fontId="157" fillId="0" borderId="0" applyNumberFormat="0" applyFill="0" applyBorder="0" applyAlignment="0" applyProtection="0"/>
    <xf numFmtId="0" fontId="157" fillId="0" borderId="0" applyNumberFormat="0" applyFill="0" applyBorder="0" applyAlignment="0" applyProtection="0"/>
    <xf numFmtId="254" fontId="157" fillId="0" borderId="0" applyNumberFormat="0" applyFill="0" applyBorder="0" applyAlignment="0" applyProtection="0"/>
    <xf numFmtId="254" fontId="157" fillId="0" borderId="0" applyNumberFormat="0" applyFill="0" applyBorder="0" applyAlignment="0" applyProtection="0"/>
    <xf numFmtId="0" fontId="157" fillId="0" borderId="0" applyNumberFormat="0" applyFill="0" applyBorder="0" applyAlignment="0" applyProtection="0"/>
    <xf numFmtId="0" fontId="157" fillId="0" borderId="0" applyNumberFormat="0" applyFill="0" applyBorder="0" applyAlignment="0" applyProtection="0"/>
    <xf numFmtId="0" fontId="157" fillId="0" borderId="0" applyNumberFormat="0" applyFill="0" applyBorder="0" applyAlignment="0" applyProtection="0"/>
    <xf numFmtId="0" fontId="157" fillId="0" borderId="0" applyNumberFormat="0" applyFill="0" applyBorder="0" applyAlignment="0" applyProtection="0"/>
    <xf numFmtId="177" fontId="201" fillId="0" borderId="0" applyNumberFormat="0" applyFill="0" applyBorder="0" applyAlignment="0" applyProtection="0"/>
    <xf numFmtId="0" fontId="157" fillId="0" borderId="0" applyNumberFormat="0" applyFill="0" applyBorder="0" applyAlignment="0" applyProtection="0"/>
    <xf numFmtId="254" fontId="157" fillId="0" borderId="0" applyNumberFormat="0" applyFill="0" applyBorder="0" applyAlignment="0" applyProtection="0"/>
    <xf numFmtId="0" fontId="157" fillId="0" borderId="0" applyNumberFormat="0" applyFill="0" applyBorder="0" applyAlignment="0" applyProtection="0"/>
    <xf numFmtId="254" fontId="157" fillId="0" borderId="0" applyNumberFormat="0" applyFill="0" applyBorder="0" applyAlignment="0" applyProtection="0"/>
    <xf numFmtId="177" fontId="201" fillId="0" borderId="0" applyNumberFormat="0" applyFill="0" applyBorder="0" applyAlignment="0" applyProtection="0"/>
    <xf numFmtId="0" fontId="201" fillId="0" borderId="0" applyNumberFormat="0" applyFill="0" applyBorder="0" applyAlignment="0" applyProtection="0"/>
    <xf numFmtId="0" fontId="157" fillId="0" borderId="0" applyNumberFormat="0" applyFill="0" applyBorder="0" applyAlignment="0" applyProtection="0"/>
    <xf numFmtId="177" fontId="201" fillId="0" borderId="0" applyNumberFormat="0" applyFill="0" applyBorder="0" applyAlignment="0" applyProtection="0"/>
    <xf numFmtId="254" fontId="157" fillId="0" borderId="0" applyNumberFormat="0" applyFill="0" applyBorder="0" applyAlignment="0" applyProtection="0"/>
    <xf numFmtId="0" fontId="157"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177"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254" fontId="201" fillId="0" borderId="0" applyNumberFormat="0" applyFill="0" applyBorder="0" applyAlignment="0" applyProtection="0"/>
    <xf numFmtId="254" fontId="201" fillId="0" borderId="0" applyNumberFormat="0" applyFill="0" applyBorder="0" applyAlignment="0" applyProtection="0"/>
    <xf numFmtId="254" fontId="157" fillId="0" borderId="0" applyNumberFormat="0" applyFill="0" applyBorder="0" applyAlignment="0" applyProtection="0"/>
    <xf numFmtId="254" fontId="157" fillId="0" borderId="0" applyNumberFormat="0" applyFill="0" applyBorder="0" applyAlignment="0" applyProtection="0"/>
    <xf numFmtId="0" fontId="157" fillId="0" borderId="0" applyNumberFormat="0" applyFill="0" applyBorder="0" applyAlignment="0" applyProtection="0"/>
    <xf numFmtId="0" fontId="157" fillId="0" borderId="0" applyNumberFormat="0" applyFill="0" applyBorder="0" applyAlignment="0" applyProtection="0"/>
    <xf numFmtId="254" fontId="201" fillId="0" borderId="0" applyNumberFormat="0" applyFill="0" applyBorder="0" applyAlignment="0" applyProtection="0"/>
    <xf numFmtId="254" fontId="201" fillId="0" borderId="0" applyNumberFormat="0" applyFill="0" applyBorder="0" applyAlignment="0" applyProtection="0"/>
    <xf numFmtId="177" fontId="201" fillId="0" borderId="0" applyNumberFormat="0" applyFill="0" applyBorder="0" applyAlignment="0" applyProtection="0"/>
    <xf numFmtId="177" fontId="201" fillId="0" borderId="0" applyNumberFormat="0" applyFill="0" applyBorder="0" applyAlignment="0" applyProtection="0"/>
    <xf numFmtId="0" fontId="157" fillId="0" borderId="0" applyNumberFormat="0" applyFill="0" applyBorder="0" applyAlignment="0" applyProtection="0"/>
    <xf numFmtId="254" fontId="201" fillId="0" borderId="0" applyNumberFormat="0" applyFill="0" applyBorder="0" applyAlignment="0" applyProtection="0"/>
    <xf numFmtId="0" fontId="201" fillId="0" borderId="0" applyNumberFormat="0" applyFill="0" applyBorder="0" applyAlignment="0" applyProtection="0"/>
    <xf numFmtId="177" fontId="201" fillId="0" borderId="0" applyNumberFormat="0" applyFill="0" applyBorder="0" applyAlignment="0" applyProtection="0"/>
    <xf numFmtId="0" fontId="201" fillId="0" borderId="0" applyNumberFormat="0" applyFill="0" applyBorder="0" applyAlignment="0" applyProtection="0"/>
    <xf numFmtId="254"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254"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177" fontId="201" fillId="0" borderId="0" applyNumberFormat="0" applyFill="0" applyBorder="0" applyAlignment="0" applyProtection="0"/>
    <xf numFmtId="0" fontId="201" fillId="0" borderId="0" applyNumberFormat="0" applyFill="0" applyBorder="0" applyAlignment="0" applyProtection="0"/>
    <xf numFmtId="254" fontId="201" fillId="0" borderId="0" applyNumberFormat="0" applyFill="0" applyBorder="0" applyAlignment="0" applyProtection="0"/>
    <xf numFmtId="0" fontId="201" fillId="0" borderId="0" applyNumberFormat="0" applyFill="0" applyBorder="0" applyAlignment="0" applyProtection="0"/>
    <xf numFmtId="254" fontId="201" fillId="0" borderId="0" applyNumberFormat="0" applyFill="0" applyBorder="0" applyAlignment="0" applyProtection="0"/>
    <xf numFmtId="0" fontId="201" fillId="0" borderId="0" applyNumberFormat="0" applyFill="0" applyBorder="0" applyAlignment="0" applyProtection="0"/>
    <xf numFmtId="254"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254"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177" fontId="201" fillId="0" borderId="0" applyNumberFormat="0" applyFill="0" applyBorder="0" applyAlignment="0" applyProtection="0"/>
    <xf numFmtId="0" fontId="201" fillId="0" borderId="0" applyNumberFormat="0" applyFill="0" applyBorder="0" applyAlignment="0" applyProtection="0"/>
    <xf numFmtId="254" fontId="201" fillId="0" borderId="0" applyNumberFormat="0" applyFill="0" applyBorder="0" applyAlignment="0" applyProtection="0"/>
    <xf numFmtId="0" fontId="201" fillId="0" borderId="0" applyNumberFormat="0" applyFill="0" applyBorder="0" applyAlignment="0" applyProtection="0"/>
    <xf numFmtId="254" fontId="201" fillId="0" borderId="0" applyNumberFormat="0" applyFill="0" applyBorder="0" applyAlignment="0" applyProtection="0"/>
    <xf numFmtId="0" fontId="201" fillId="0" borderId="0" applyNumberFormat="0" applyFill="0" applyBorder="0" applyAlignment="0" applyProtection="0"/>
    <xf numFmtId="254"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254"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177" fontId="201" fillId="0" borderId="0" applyNumberFormat="0" applyFill="0" applyBorder="0" applyAlignment="0" applyProtection="0"/>
    <xf numFmtId="0" fontId="201" fillId="0" borderId="0" applyNumberFormat="0" applyFill="0" applyBorder="0" applyAlignment="0" applyProtection="0"/>
    <xf numFmtId="254" fontId="201" fillId="0" borderId="0" applyNumberFormat="0" applyFill="0" applyBorder="0" applyAlignment="0" applyProtection="0"/>
    <xf numFmtId="0" fontId="201" fillId="0" borderId="0" applyNumberFormat="0" applyFill="0" applyBorder="0" applyAlignment="0" applyProtection="0"/>
    <xf numFmtId="254" fontId="201" fillId="0" borderId="0" applyNumberFormat="0" applyFill="0" applyBorder="0" applyAlignment="0" applyProtection="0"/>
    <xf numFmtId="0" fontId="201" fillId="0" borderId="0" applyNumberFormat="0" applyFill="0" applyBorder="0" applyAlignment="0" applyProtection="0"/>
    <xf numFmtId="254"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254"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177" fontId="201" fillId="0" borderId="0" applyNumberFormat="0" applyFill="0" applyBorder="0" applyAlignment="0" applyProtection="0"/>
    <xf numFmtId="0" fontId="201" fillId="0" borderId="0" applyNumberFormat="0" applyFill="0" applyBorder="0" applyAlignment="0" applyProtection="0"/>
    <xf numFmtId="254" fontId="201" fillId="0" borderId="0" applyNumberFormat="0" applyFill="0" applyBorder="0" applyAlignment="0" applyProtection="0"/>
    <xf numFmtId="0" fontId="201" fillId="0" borderId="0" applyNumberFormat="0" applyFill="0" applyBorder="0" applyAlignment="0" applyProtection="0"/>
    <xf numFmtId="254" fontId="201" fillId="0" borderId="0" applyNumberFormat="0" applyFill="0" applyBorder="0" applyAlignment="0" applyProtection="0"/>
    <xf numFmtId="0" fontId="201" fillId="0" borderId="0" applyNumberFormat="0" applyFill="0" applyBorder="0" applyAlignment="0" applyProtection="0"/>
    <xf numFmtId="254"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254"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177" fontId="201" fillId="0" borderId="0" applyNumberFormat="0" applyFill="0" applyBorder="0" applyAlignment="0" applyProtection="0"/>
    <xf numFmtId="0" fontId="201" fillId="0" borderId="0" applyNumberFormat="0" applyFill="0" applyBorder="0" applyAlignment="0" applyProtection="0"/>
    <xf numFmtId="254" fontId="201" fillId="0" borderId="0" applyNumberFormat="0" applyFill="0" applyBorder="0" applyAlignment="0" applyProtection="0"/>
    <xf numFmtId="0" fontId="201" fillId="0" borderId="0" applyNumberFormat="0" applyFill="0" applyBorder="0" applyAlignment="0" applyProtection="0"/>
    <xf numFmtId="254" fontId="201" fillId="0" borderId="0" applyNumberFormat="0" applyFill="0" applyBorder="0" applyAlignment="0" applyProtection="0"/>
    <xf numFmtId="0" fontId="201" fillId="0" borderId="0" applyNumberFormat="0" applyFill="0" applyBorder="0" applyAlignment="0" applyProtection="0"/>
    <xf numFmtId="254"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254"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177" fontId="201" fillId="0" borderId="0" applyNumberFormat="0" applyFill="0" applyBorder="0" applyAlignment="0" applyProtection="0"/>
    <xf numFmtId="0" fontId="201" fillId="0" borderId="0" applyNumberFormat="0" applyFill="0" applyBorder="0" applyAlignment="0" applyProtection="0"/>
    <xf numFmtId="254" fontId="201" fillId="0" borderId="0" applyNumberFormat="0" applyFill="0" applyBorder="0" applyAlignment="0" applyProtection="0"/>
    <xf numFmtId="0" fontId="201" fillId="0" borderId="0" applyNumberFormat="0" applyFill="0" applyBorder="0" applyAlignment="0" applyProtection="0"/>
    <xf numFmtId="254" fontId="201" fillId="0" borderId="0" applyNumberFormat="0" applyFill="0" applyBorder="0" applyAlignment="0" applyProtection="0"/>
    <xf numFmtId="0" fontId="201" fillId="0" borderId="0" applyNumberFormat="0" applyFill="0" applyBorder="0" applyAlignment="0" applyProtection="0"/>
    <xf numFmtId="254"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254"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177" fontId="201" fillId="0" borderId="0" applyNumberFormat="0" applyFill="0" applyBorder="0" applyAlignment="0" applyProtection="0"/>
    <xf numFmtId="0" fontId="201" fillId="0" borderId="0" applyNumberFormat="0" applyFill="0" applyBorder="0" applyAlignment="0" applyProtection="0"/>
    <xf numFmtId="254" fontId="201" fillId="0" borderId="0" applyNumberFormat="0" applyFill="0" applyBorder="0" applyAlignment="0" applyProtection="0"/>
    <xf numFmtId="0" fontId="201" fillId="0" borderId="0" applyNumberFormat="0" applyFill="0" applyBorder="0" applyAlignment="0" applyProtection="0"/>
    <xf numFmtId="254" fontId="201" fillId="0" borderId="0" applyNumberFormat="0" applyFill="0" applyBorder="0" applyAlignment="0" applyProtection="0"/>
    <xf numFmtId="0" fontId="201" fillId="0" borderId="0" applyNumberFormat="0" applyFill="0" applyBorder="0" applyAlignment="0" applyProtection="0"/>
    <xf numFmtId="254"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254"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254" fontId="202" fillId="0" borderId="174" applyNumberFormat="0" applyFill="0" applyAlignment="0" applyProtection="0"/>
    <xf numFmtId="177" fontId="202" fillId="0" borderId="174" applyNumberFormat="0" applyFill="0" applyAlignment="0" applyProtection="0"/>
    <xf numFmtId="254" fontId="202" fillId="0" borderId="174" applyNumberFormat="0" applyFill="0" applyAlignment="0" applyProtection="0"/>
    <xf numFmtId="0" fontId="202" fillId="0" borderId="174" applyNumberFormat="0" applyFill="0" applyAlignment="0" applyProtection="0"/>
    <xf numFmtId="254" fontId="202" fillId="0" borderId="174" applyNumberFormat="0" applyFill="0" applyAlignment="0" applyProtection="0"/>
    <xf numFmtId="254" fontId="202" fillId="0" borderId="174" applyNumberFormat="0" applyFill="0" applyAlignment="0" applyProtection="0"/>
    <xf numFmtId="254" fontId="202" fillId="0" borderId="174" applyNumberFormat="0" applyFill="0" applyAlignment="0" applyProtection="0"/>
    <xf numFmtId="0" fontId="202" fillId="0" borderId="174" applyNumberFormat="0" applyFill="0" applyAlignment="0" applyProtection="0"/>
    <xf numFmtId="254" fontId="202" fillId="0" borderId="174" applyNumberFormat="0" applyFill="0" applyAlignment="0" applyProtection="0"/>
    <xf numFmtId="177"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54" applyNumberFormat="0" applyFill="0" applyAlignment="0" applyProtection="0"/>
    <xf numFmtId="177"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5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254" fontId="202" fillId="0" borderId="154" applyNumberFormat="0" applyFill="0" applyAlignment="0" applyProtection="0"/>
    <xf numFmtId="254" fontId="202" fillId="0" borderId="154" applyNumberFormat="0" applyFill="0" applyAlignment="0" applyProtection="0"/>
    <xf numFmtId="254" fontId="202" fillId="0" borderId="154" applyNumberFormat="0" applyFill="0" applyAlignment="0" applyProtection="0"/>
    <xf numFmtId="0" fontId="202" fillId="0" borderId="154" applyNumberFormat="0" applyFill="0" applyAlignment="0" applyProtection="0"/>
    <xf numFmtId="0" fontId="202" fillId="0" borderId="174" applyNumberFormat="0" applyFill="0" applyAlignment="0" applyProtection="0"/>
    <xf numFmtId="254" fontId="202" fillId="0" borderId="154" applyNumberFormat="0" applyFill="0" applyAlignment="0" applyProtection="0"/>
    <xf numFmtId="254" fontId="202" fillId="0" borderId="154" applyNumberFormat="0" applyFill="0" applyAlignment="0" applyProtection="0"/>
    <xf numFmtId="0" fontId="202" fillId="0" borderId="154" applyNumberFormat="0" applyFill="0" applyAlignment="0" applyProtection="0"/>
    <xf numFmtId="0" fontId="202" fillId="0" borderId="154" applyNumberFormat="0" applyFill="0" applyAlignment="0" applyProtection="0"/>
    <xf numFmtId="0" fontId="202" fillId="0" borderId="154" applyNumberFormat="0" applyFill="0" applyAlignment="0" applyProtection="0"/>
    <xf numFmtId="0" fontId="202" fillId="0" borderId="154" applyNumberFormat="0" applyFill="0" applyAlignment="0" applyProtection="0"/>
    <xf numFmtId="0" fontId="202" fillId="0" borderId="154" applyNumberFormat="0" applyFill="0" applyAlignment="0" applyProtection="0"/>
    <xf numFmtId="0" fontId="202" fillId="0" borderId="174" applyNumberFormat="0" applyFill="0" applyAlignment="0" applyProtection="0"/>
    <xf numFmtId="177" fontId="202" fillId="0" borderId="174" applyNumberFormat="0" applyFill="0" applyAlignment="0" applyProtection="0"/>
    <xf numFmtId="0" fontId="202" fillId="0" borderId="154" applyNumberFormat="0" applyFill="0" applyAlignment="0" applyProtection="0"/>
    <xf numFmtId="0" fontId="202" fillId="0" borderId="154" applyNumberFormat="0" applyFill="0" applyAlignment="0" applyProtection="0"/>
    <xf numFmtId="0" fontId="202" fillId="0" borderId="154" applyNumberFormat="0" applyFill="0" applyAlignment="0" applyProtection="0"/>
    <xf numFmtId="254" fontId="202" fillId="0" borderId="154" applyNumberFormat="0" applyFill="0" applyAlignment="0" applyProtection="0"/>
    <xf numFmtId="254" fontId="202" fillId="0" borderId="154" applyNumberFormat="0" applyFill="0" applyAlignment="0" applyProtection="0"/>
    <xf numFmtId="254" fontId="202" fillId="0" borderId="154" applyNumberFormat="0" applyFill="0" applyAlignment="0" applyProtection="0"/>
    <xf numFmtId="0" fontId="202" fillId="0" borderId="154" applyNumberFormat="0" applyFill="0" applyAlignment="0" applyProtection="0"/>
    <xf numFmtId="177" fontId="202" fillId="0" borderId="174" applyNumberFormat="0" applyFill="0" applyAlignment="0" applyProtection="0"/>
    <xf numFmtId="177" fontId="202" fillId="0" borderId="174" applyNumberFormat="0" applyFill="0" applyAlignment="0" applyProtection="0"/>
    <xf numFmtId="0" fontId="202" fillId="0" borderId="15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177" fontId="202" fillId="0" borderId="174" applyNumberFormat="0" applyFill="0" applyAlignment="0" applyProtection="0"/>
    <xf numFmtId="177" fontId="202" fillId="0" borderId="174" applyNumberFormat="0" applyFill="0" applyAlignment="0" applyProtection="0"/>
    <xf numFmtId="0" fontId="202" fillId="0" borderId="174" applyNumberFormat="0" applyFill="0" applyAlignment="0" applyProtection="0"/>
    <xf numFmtId="254" fontId="202" fillId="0" borderId="154" applyNumberFormat="0" applyFill="0" applyAlignment="0" applyProtection="0"/>
    <xf numFmtId="254" fontId="202" fillId="0" borderId="15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177"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254"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254" fontId="202" fillId="0" borderId="154" applyNumberFormat="0" applyFill="0" applyAlignment="0" applyProtection="0"/>
    <xf numFmtId="0" fontId="202" fillId="0" borderId="154" applyNumberFormat="0" applyFill="0" applyAlignment="0" applyProtection="0"/>
    <xf numFmtId="0" fontId="202" fillId="0" borderId="174" applyNumberFormat="0" applyFill="0" applyAlignment="0" applyProtection="0"/>
    <xf numFmtId="0" fontId="202" fillId="0" borderId="154" applyNumberFormat="0" applyFill="0" applyAlignment="0" applyProtection="0"/>
    <xf numFmtId="254" fontId="202" fillId="0" borderId="174" applyNumberFormat="0" applyFill="0" applyAlignment="0" applyProtection="0"/>
    <xf numFmtId="0" fontId="202" fillId="0" borderId="154" applyNumberFormat="0" applyFill="0" applyAlignment="0" applyProtection="0"/>
    <xf numFmtId="254" fontId="202" fillId="0" borderId="174" applyNumberFormat="0" applyFill="0" applyAlignment="0" applyProtection="0"/>
    <xf numFmtId="0" fontId="202" fillId="0" borderId="174" applyNumberFormat="0" applyFill="0" applyAlignment="0" applyProtection="0"/>
    <xf numFmtId="177" fontId="202" fillId="0" borderId="174" applyNumberFormat="0" applyFill="0" applyAlignment="0" applyProtection="0"/>
    <xf numFmtId="177" fontId="202" fillId="0" borderId="174" applyNumberFormat="0" applyFill="0" applyAlignment="0" applyProtection="0"/>
    <xf numFmtId="0" fontId="202" fillId="0" borderId="174" applyNumberFormat="0" applyFill="0" applyAlignment="0" applyProtection="0"/>
    <xf numFmtId="254" fontId="202" fillId="0" borderId="174" applyNumberFormat="0" applyFill="0" applyAlignment="0" applyProtection="0"/>
    <xf numFmtId="177" fontId="202" fillId="0" borderId="174" applyNumberFormat="0" applyFill="0" applyAlignment="0" applyProtection="0"/>
    <xf numFmtId="177" fontId="202" fillId="0" borderId="174" applyNumberFormat="0" applyFill="0" applyAlignment="0" applyProtection="0"/>
    <xf numFmtId="0" fontId="202" fillId="0" borderId="174" applyNumberFormat="0" applyFill="0" applyAlignment="0" applyProtection="0"/>
    <xf numFmtId="254" fontId="202" fillId="0" borderId="174" applyNumberFormat="0" applyFill="0" applyAlignment="0" applyProtection="0"/>
    <xf numFmtId="177" fontId="202" fillId="0" borderId="174" applyNumberFormat="0" applyFill="0" applyAlignment="0" applyProtection="0"/>
    <xf numFmtId="177"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254"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254" fontId="202" fillId="0" borderId="174" applyNumberFormat="0" applyFill="0" applyAlignment="0" applyProtection="0"/>
    <xf numFmtId="177" fontId="202" fillId="0" borderId="174" applyNumberFormat="0" applyFill="0" applyAlignment="0" applyProtection="0"/>
    <xf numFmtId="254" fontId="202" fillId="0" borderId="174" applyNumberFormat="0" applyFill="0" applyAlignment="0" applyProtection="0"/>
    <xf numFmtId="0" fontId="202" fillId="0" borderId="174" applyNumberFormat="0" applyFill="0" applyAlignment="0" applyProtection="0"/>
    <xf numFmtId="254" fontId="202" fillId="0" borderId="174" applyNumberFormat="0" applyFill="0" applyAlignment="0" applyProtection="0"/>
    <xf numFmtId="254" fontId="202" fillId="0" borderId="174" applyNumberFormat="0" applyFill="0" applyAlignment="0" applyProtection="0"/>
    <xf numFmtId="254" fontId="202" fillId="0" borderId="174" applyNumberFormat="0" applyFill="0" applyAlignment="0" applyProtection="0"/>
    <xf numFmtId="0" fontId="202" fillId="0" borderId="174" applyNumberFormat="0" applyFill="0" applyAlignment="0" applyProtection="0"/>
    <xf numFmtId="254" fontId="202" fillId="0" borderId="174" applyNumberFormat="0" applyFill="0" applyAlignment="0" applyProtection="0"/>
    <xf numFmtId="177"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254"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254" fontId="202" fillId="0" borderId="174" applyNumberFormat="0" applyFill="0" applyAlignment="0" applyProtection="0"/>
    <xf numFmtId="177" fontId="202" fillId="0" borderId="174" applyNumberFormat="0" applyFill="0" applyAlignment="0" applyProtection="0"/>
    <xf numFmtId="254" fontId="202" fillId="0" borderId="174" applyNumberFormat="0" applyFill="0" applyAlignment="0" applyProtection="0"/>
    <xf numFmtId="0" fontId="202" fillId="0" borderId="174" applyNumberFormat="0" applyFill="0" applyAlignment="0" applyProtection="0"/>
    <xf numFmtId="254" fontId="202" fillId="0" borderId="174" applyNumberFormat="0" applyFill="0" applyAlignment="0" applyProtection="0"/>
    <xf numFmtId="254" fontId="202" fillId="0" borderId="174" applyNumberFormat="0" applyFill="0" applyAlignment="0" applyProtection="0"/>
    <xf numFmtId="254" fontId="202" fillId="0" borderId="174" applyNumberFormat="0" applyFill="0" applyAlignment="0" applyProtection="0"/>
    <xf numFmtId="0" fontId="202" fillId="0" borderId="174" applyNumberFormat="0" applyFill="0" applyAlignment="0" applyProtection="0"/>
    <xf numFmtId="254" fontId="202" fillId="0" borderId="174" applyNumberFormat="0" applyFill="0" applyAlignment="0" applyProtection="0"/>
    <xf numFmtId="177"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254"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254" fontId="202" fillId="0" borderId="174" applyNumberFormat="0" applyFill="0" applyAlignment="0" applyProtection="0"/>
    <xf numFmtId="177" fontId="202" fillId="0" borderId="174" applyNumberFormat="0" applyFill="0" applyAlignment="0" applyProtection="0"/>
    <xf numFmtId="254" fontId="202" fillId="0" borderId="174" applyNumberFormat="0" applyFill="0" applyAlignment="0" applyProtection="0"/>
    <xf numFmtId="0" fontId="202" fillId="0" borderId="174" applyNumberFormat="0" applyFill="0" applyAlignment="0" applyProtection="0"/>
    <xf numFmtId="254" fontId="202" fillId="0" borderId="174" applyNumberFormat="0" applyFill="0" applyAlignment="0" applyProtection="0"/>
    <xf numFmtId="254" fontId="202" fillId="0" borderId="174" applyNumberFormat="0" applyFill="0" applyAlignment="0" applyProtection="0"/>
    <xf numFmtId="254" fontId="202" fillId="0" borderId="174" applyNumberFormat="0" applyFill="0" applyAlignment="0" applyProtection="0"/>
    <xf numFmtId="0" fontId="202" fillId="0" borderId="174" applyNumberFormat="0" applyFill="0" applyAlignment="0" applyProtection="0"/>
    <xf numFmtId="254" fontId="202" fillId="0" borderId="174" applyNumberFormat="0" applyFill="0" applyAlignment="0" applyProtection="0"/>
    <xf numFmtId="177"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254"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254" fontId="202" fillId="0" borderId="174" applyNumberFormat="0" applyFill="0" applyAlignment="0" applyProtection="0"/>
    <xf numFmtId="177" fontId="202" fillId="0" borderId="174" applyNumberFormat="0" applyFill="0" applyAlignment="0" applyProtection="0"/>
    <xf numFmtId="254" fontId="202" fillId="0" borderId="174" applyNumberFormat="0" applyFill="0" applyAlignment="0" applyProtection="0"/>
    <xf numFmtId="0" fontId="202" fillId="0" borderId="174" applyNumberFormat="0" applyFill="0" applyAlignment="0" applyProtection="0"/>
    <xf numFmtId="254" fontId="202" fillId="0" borderId="174" applyNumberFormat="0" applyFill="0" applyAlignment="0" applyProtection="0"/>
    <xf numFmtId="254" fontId="202" fillId="0" borderId="174" applyNumberFormat="0" applyFill="0" applyAlignment="0" applyProtection="0"/>
    <xf numFmtId="254" fontId="202" fillId="0" borderId="174" applyNumberFormat="0" applyFill="0" applyAlignment="0" applyProtection="0"/>
    <xf numFmtId="0" fontId="202" fillId="0" borderId="174" applyNumberFormat="0" applyFill="0" applyAlignment="0" applyProtection="0"/>
    <xf numFmtId="254" fontId="202" fillId="0" borderId="174" applyNumberFormat="0" applyFill="0" applyAlignment="0" applyProtection="0"/>
    <xf numFmtId="177"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254"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254" fontId="202" fillId="0" borderId="174" applyNumberFormat="0" applyFill="0" applyAlignment="0" applyProtection="0"/>
    <xf numFmtId="177" fontId="202" fillId="0" borderId="174" applyNumberFormat="0" applyFill="0" applyAlignment="0" applyProtection="0"/>
    <xf numFmtId="254" fontId="202" fillId="0" borderId="174" applyNumberFormat="0" applyFill="0" applyAlignment="0" applyProtection="0"/>
    <xf numFmtId="0" fontId="202" fillId="0" borderId="174" applyNumberFormat="0" applyFill="0" applyAlignment="0" applyProtection="0"/>
    <xf numFmtId="254" fontId="202" fillId="0" borderId="174" applyNumberFormat="0" applyFill="0" applyAlignment="0" applyProtection="0"/>
    <xf numFmtId="254" fontId="202" fillId="0" borderId="174" applyNumberFormat="0" applyFill="0" applyAlignment="0" applyProtection="0"/>
    <xf numFmtId="254" fontId="202" fillId="0" borderId="174" applyNumberFormat="0" applyFill="0" applyAlignment="0" applyProtection="0"/>
    <xf numFmtId="0" fontId="202" fillId="0" borderId="174" applyNumberFormat="0" applyFill="0" applyAlignment="0" applyProtection="0"/>
    <xf numFmtId="254" fontId="202" fillId="0" borderId="174" applyNumberFormat="0" applyFill="0" applyAlignment="0" applyProtection="0"/>
    <xf numFmtId="177"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254"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254" fontId="202" fillId="0" borderId="174" applyNumberFormat="0" applyFill="0" applyAlignment="0" applyProtection="0"/>
    <xf numFmtId="177" fontId="202" fillId="0" borderId="174" applyNumberFormat="0" applyFill="0" applyAlignment="0" applyProtection="0"/>
    <xf numFmtId="254" fontId="202" fillId="0" borderId="174" applyNumberFormat="0" applyFill="0" applyAlignment="0" applyProtection="0"/>
    <xf numFmtId="0" fontId="202" fillId="0" borderId="174" applyNumberFormat="0" applyFill="0" applyAlignment="0" applyProtection="0"/>
    <xf numFmtId="254" fontId="202" fillId="0" borderId="174" applyNumberFormat="0" applyFill="0" applyAlignment="0" applyProtection="0"/>
    <xf numFmtId="254" fontId="202" fillId="0" borderId="174" applyNumberFormat="0" applyFill="0" applyAlignment="0" applyProtection="0"/>
    <xf numFmtId="254" fontId="202" fillId="0" borderId="174" applyNumberFormat="0" applyFill="0" applyAlignment="0" applyProtection="0"/>
    <xf numFmtId="0" fontId="202" fillId="0" borderId="174" applyNumberFormat="0" applyFill="0" applyAlignment="0" applyProtection="0"/>
    <xf numFmtId="254" fontId="202" fillId="0" borderId="174" applyNumberFormat="0" applyFill="0" applyAlignment="0" applyProtection="0"/>
    <xf numFmtId="177"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254"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254" fontId="202" fillId="0" borderId="174" applyNumberFormat="0" applyFill="0" applyAlignment="0" applyProtection="0"/>
    <xf numFmtId="177" fontId="202" fillId="0" borderId="174" applyNumberFormat="0" applyFill="0" applyAlignment="0" applyProtection="0"/>
    <xf numFmtId="254" fontId="202" fillId="0" borderId="174" applyNumberFormat="0" applyFill="0" applyAlignment="0" applyProtection="0"/>
    <xf numFmtId="0" fontId="202" fillId="0" borderId="174" applyNumberFormat="0" applyFill="0" applyAlignment="0" applyProtection="0"/>
    <xf numFmtId="254" fontId="202" fillId="0" borderId="174" applyNumberFormat="0" applyFill="0" applyAlignment="0" applyProtection="0"/>
    <xf numFmtId="254" fontId="202" fillId="0" borderId="174" applyNumberFormat="0" applyFill="0" applyAlignment="0" applyProtection="0"/>
    <xf numFmtId="254" fontId="202" fillId="0" borderId="174" applyNumberFormat="0" applyFill="0" applyAlignment="0" applyProtection="0"/>
    <xf numFmtId="0" fontId="202" fillId="0" borderId="174" applyNumberFormat="0" applyFill="0" applyAlignment="0" applyProtection="0"/>
    <xf numFmtId="254" fontId="202" fillId="0" borderId="174" applyNumberFormat="0" applyFill="0" applyAlignment="0" applyProtection="0"/>
    <xf numFmtId="177"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0" fontId="202" fillId="0" borderId="174" applyNumberFormat="0"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63" fontId="153" fillId="0" borderId="71" applyFill="0" applyAlignment="0" applyProtection="0"/>
    <xf numFmtId="254" fontId="29" fillId="10" borderId="175"/>
    <xf numFmtId="0" fontId="29" fillId="10" borderId="175"/>
    <xf numFmtId="0" fontId="29" fillId="10" borderId="175"/>
    <xf numFmtId="0" fontId="29" fillId="10" borderId="175"/>
    <xf numFmtId="0" fontId="29" fillId="10" borderId="175"/>
    <xf numFmtId="0" fontId="29" fillId="10" borderId="175"/>
    <xf numFmtId="0" fontId="29" fillId="10" borderId="175"/>
    <xf numFmtId="0" fontId="29" fillId="10" borderId="175"/>
    <xf numFmtId="0" fontId="29" fillId="10" borderId="175"/>
    <xf numFmtId="254" fontId="29" fillId="10" borderId="175"/>
    <xf numFmtId="177" fontId="29" fillId="10" borderId="175"/>
    <xf numFmtId="254" fontId="29" fillId="10" borderId="175"/>
    <xf numFmtId="0" fontId="29" fillId="10" borderId="175"/>
    <xf numFmtId="254" fontId="29" fillId="10" borderId="175"/>
    <xf numFmtId="0" fontId="29" fillId="10" borderId="175"/>
    <xf numFmtId="177" fontId="29" fillId="10" borderId="175"/>
    <xf numFmtId="0" fontId="29" fillId="10" borderId="175"/>
    <xf numFmtId="0" fontId="29" fillId="10" borderId="175"/>
    <xf numFmtId="254" fontId="29" fillId="10" borderId="175"/>
    <xf numFmtId="0" fontId="29" fillId="10" borderId="175"/>
    <xf numFmtId="0" fontId="29" fillId="10" borderId="175"/>
    <xf numFmtId="0" fontId="29" fillId="10" borderId="175"/>
    <xf numFmtId="0" fontId="29" fillId="10" borderId="175"/>
    <xf numFmtId="0" fontId="29" fillId="10" borderId="175"/>
    <xf numFmtId="0" fontId="29" fillId="10" borderId="175"/>
    <xf numFmtId="0" fontId="29" fillId="10" borderId="175"/>
    <xf numFmtId="0" fontId="29" fillId="10" borderId="175"/>
    <xf numFmtId="254"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177" fontId="163" fillId="0" borderId="0" applyNumberFormat="0" applyFill="0" applyBorder="0" applyAlignment="0" applyProtection="0"/>
    <xf numFmtId="0" fontId="163" fillId="0" borderId="0" applyNumberFormat="0" applyFill="0" applyBorder="0" applyAlignment="0" applyProtection="0"/>
    <xf numFmtId="254" fontId="163" fillId="0" borderId="0" applyNumberFormat="0" applyFill="0" applyBorder="0" applyAlignment="0" applyProtection="0"/>
    <xf numFmtId="0" fontId="163" fillId="0" borderId="0" applyNumberFormat="0" applyFill="0" applyBorder="0" applyAlignment="0" applyProtection="0"/>
    <xf numFmtId="254" fontId="163" fillId="0" borderId="0" applyNumberFormat="0" applyFill="0" applyBorder="0" applyAlignment="0" applyProtection="0"/>
    <xf numFmtId="0" fontId="163" fillId="0" borderId="0" applyNumberFormat="0" applyFill="0" applyBorder="0" applyAlignment="0" applyProtection="0"/>
    <xf numFmtId="254"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254" fontId="163" fillId="0" borderId="0" applyNumberFormat="0" applyFill="0" applyBorder="0" applyAlignment="0" applyProtection="0"/>
    <xf numFmtId="0" fontId="163" fillId="0" borderId="0" applyNumberFormat="0" applyFill="0" applyBorder="0" applyAlignment="0" applyProtection="0"/>
    <xf numFmtId="254" fontId="163" fillId="0" borderId="0" applyNumberFormat="0" applyFill="0" applyBorder="0" applyAlignment="0" applyProtection="0"/>
    <xf numFmtId="177" fontId="163" fillId="0" borderId="0" applyNumberFormat="0" applyFill="0" applyBorder="0" applyAlignment="0" applyProtection="0"/>
    <xf numFmtId="0" fontId="163" fillId="0" borderId="0" applyNumberFormat="0" applyFill="0" applyBorder="0" applyAlignment="0" applyProtection="0"/>
    <xf numFmtId="177"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177"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177" fontId="163" fillId="0" borderId="0" applyNumberFormat="0" applyFill="0" applyBorder="0" applyAlignment="0" applyProtection="0"/>
    <xf numFmtId="177" fontId="163" fillId="0" borderId="0" applyNumberFormat="0" applyFill="0" applyBorder="0" applyAlignment="0" applyProtection="0"/>
    <xf numFmtId="0" fontId="163" fillId="0" borderId="0" applyNumberFormat="0" applyFill="0" applyBorder="0" applyAlignment="0" applyProtection="0"/>
    <xf numFmtId="177" fontId="163" fillId="0" borderId="0" applyNumberFormat="0" applyFill="0" applyBorder="0" applyAlignment="0" applyProtection="0"/>
    <xf numFmtId="0" fontId="163" fillId="0" borderId="0" applyNumberFormat="0" applyFill="0" applyBorder="0" applyAlignment="0" applyProtection="0"/>
    <xf numFmtId="254"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254"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177" fontId="163" fillId="0" borderId="0" applyNumberFormat="0" applyFill="0" applyBorder="0" applyAlignment="0" applyProtection="0"/>
    <xf numFmtId="0" fontId="163" fillId="0" borderId="0" applyNumberFormat="0" applyFill="0" applyBorder="0" applyAlignment="0" applyProtection="0"/>
    <xf numFmtId="254" fontId="163" fillId="0" borderId="0" applyNumberFormat="0" applyFill="0" applyBorder="0" applyAlignment="0" applyProtection="0"/>
    <xf numFmtId="0" fontId="163" fillId="0" borderId="0" applyNumberFormat="0" applyFill="0" applyBorder="0" applyAlignment="0" applyProtection="0"/>
    <xf numFmtId="254" fontId="163" fillId="0" borderId="0" applyNumberFormat="0" applyFill="0" applyBorder="0" applyAlignment="0" applyProtection="0"/>
    <xf numFmtId="0" fontId="163" fillId="0" borderId="0" applyNumberFormat="0" applyFill="0" applyBorder="0" applyAlignment="0" applyProtection="0"/>
    <xf numFmtId="254"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254"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177" fontId="163" fillId="0" borderId="0" applyNumberFormat="0" applyFill="0" applyBorder="0" applyAlignment="0" applyProtection="0"/>
    <xf numFmtId="0" fontId="163" fillId="0" borderId="0" applyNumberFormat="0" applyFill="0" applyBorder="0" applyAlignment="0" applyProtection="0"/>
    <xf numFmtId="254" fontId="163" fillId="0" borderId="0" applyNumberFormat="0" applyFill="0" applyBorder="0" applyAlignment="0" applyProtection="0"/>
    <xf numFmtId="0" fontId="163" fillId="0" borderId="0" applyNumberFormat="0" applyFill="0" applyBorder="0" applyAlignment="0" applyProtection="0"/>
    <xf numFmtId="254" fontId="163" fillId="0" borderId="0" applyNumberFormat="0" applyFill="0" applyBorder="0" applyAlignment="0" applyProtection="0"/>
    <xf numFmtId="0" fontId="163" fillId="0" borderId="0" applyNumberFormat="0" applyFill="0" applyBorder="0" applyAlignment="0" applyProtection="0"/>
    <xf numFmtId="254"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254"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177" fontId="163" fillId="0" borderId="0" applyNumberFormat="0" applyFill="0" applyBorder="0" applyAlignment="0" applyProtection="0"/>
    <xf numFmtId="0" fontId="163" fillId="0" borderId="0" applyNumberFormat="0" applyFill="0" applyBorder="0" applyAlignment="0" applyProtection="0"/>
    <xf numFmtId="254" fontId="163" fillId="0" borderId="0" applyNumberFormat="0" applyFill="0" applyBorder="0" applyAlignment="0" applyProtection="0"/>
    <xf numFmtId="0" fontId="163" fillId="0" borderId="0" applyNumberFormat="0" applyFill="0" applyBorder="0" applyAlignment="0" applyProtection="0"/>
    <xf numFmtId="254" fontId="163" fillId="0" borderId="0" applyNumberFormat="0" applyFill="0" applyBorder="0" applyAlignment="0" applyProtection="0"/>
    <xf numFmtId="0" fontId="163" fillId="0" borderId="0" applyNumberFormat="0" applyFill="0" applyBorder="0" applyAlignment="0" applyProtection="0"/>
    <xf numFmtId="254"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254"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177" fontId="163" fillId="0" borderId="0" applyNumberFormat="0" applyFill="0" applyBorder="0" applyAlignment="0" applyProtection="0"/>
    <xf numFmtId="0" fontId="163" fillId="0" borderId="0" applyNumberFormat="0" applyFill="0" applyBorder="0" applyAlignment="0" applyProtection="0"/>
    <xf numFmtId="254" fontId="163" fillId="0" borderId="0" applyNumberFormat="0" applyFill="0" applyBorder="0" applyAlignment="0" applyProtection="0"/>
    <xf numFmtId="0" fontId="163" fillId="0" borderId="0" applyNumberFormat="0" applyFill="0" applyBorder="0" applyAlignment="0" applyProtection="0"/>
    <xf numFmtId="254" fontId="163" fillId="0" borderId="0" applyNumberFormat="0" applyFill="0" applyBorder="0" applyAlignment="0" applyProtection="0"/>
    <xf numFmtId="0" fontId="163" fillId="0" borderId="0" applyNumberFormat="0" applyFill="0" applyBorder="0" applyAlignment="0" applyProtection="0"/>
    <xf numFmtId="254"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254"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177" fontId="163" fillId="0" borderId="0" applyNumberFormat="0" applyFill="0" applyBorder="0" applyAlignment="0" applyProtection="0"/>
    <xf numFmtId="0" fontId="163" fillId="0" borderId="0" applyNumberFormat="0" applyFill="0" applyBorder="0" applyAlignment="0" applyProtection="0"/>
    <xf numFmtId="254" fontId="163" fillId="0" borderId="0" applyNumberFormat="0" applyFill="0" applyBorder="0" applyAlignment="0" applyProtection="0"/>
    <xf numFmtId="0" fontId="163" fillId="0" borderId="0" applyNumberFormat="0" applyFill="0" applyBorder="0" applyAlignment="0" applyProtection="0"/>
    <xf numFmtId="254" fontId="163" fillId="0" borderId="0" applyNumberFormat="0" applyFill="0" applyBorder="0" applyAlignment="0" applyProtection="0"/>
    <xf numFmtId="0" fontId="163" fillId="0" borderId="0" applyNumberFormat="0" applyFill="0" applyBorder="0" applyAlignment="0" applyProtection="0"/>
    <xf numFmtId="254"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254"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177" fontId="163" fillId="0" borderId="0" applyNumberFormat="0" applyFill="0" applyBorder="0" applyAlignment="0" applyProtection="0"/>
    <xf numFmtId="0" fontId="163" fillId="0" borderId="0" applyNumberFormat="0" applyFill="0" applyBorder="0" applyAlignment="0" applyProtection="0"/>
    <xf numFmtId="254" fontId="163" fillId="0" borderId="0" applyNumberFormat="0" applyFill="0" applyBorder="0" applyAlignment="0" applyProtection="0"/>
    <xf numFmtId="0" fontId="163" fillId="0" borderId="0" applyNumberFormat="0" applyFill="0" applyBorder="0" applyAlignment="0" applyProtection="0"/>
    <xf numFmtId="254" fontId="163" fillId="0" borderId="0" applyNumberFormat="0" applyFill="0" applyBorder="0" applyAlignment="0" applyProtection="0"/>
    <xf numFmtId="0" fontId="163" fillId="0" borderId="0" applyNumberFormat="0" applyFill="0" applyBorder="0" applyAlignment="0" applyProtection="0"/>
    <xf numFmtId="254"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254"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177" fontId="163" fillId="0" borderId="0" applyNumberFormat="0" applyFill="0" applyBorder="0" applyAlignment="0" applyProtection="0"/>
    <xf numFmtId="0" fontId="163" fillId="0" borderId="0" applyNumberFormat="0" applyFill="0" applyBorder="0" applyAlignment="0" applyProtection="0"/>
    <xf numFmtId="254" fontId="163" fillId="0" borderId="0" applyNumberFormat="0" applyFill="0" applyBorder="0" applyAlignment="0" applyProtection="0"/>
    <xf numFmtId="0" fontId="163" fillId="0" borderId="0" applyNumberFormat="0" applyFill="0" applyBorder="0" applyAlignment="0" applyProtection="0"/>
    <xf numFmtId="254" fontId="163" fillId="0" borderId="0" applyNumberFormat="0" applyFill="0" applyBorder="0" applyAlignment="0" applyProtection="0"/>
    <xf numFmtId="0" fontId="163" fillId="0" borderId="0" applyNumberFormat="0" applyFill="0" applyBorder="0" applyAlignment="0" applyProtection="0"/>
    <xf numFmtId="254"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49" fontId="203" fillId="0" borderId="0" applyFill="0" applyBorder="0" applyAlignment="0" applyProtection="0"/>
    <xf numFmtId="37" fontId="57" fillId="67" borderId="176">
      <alignment horizontal="centerContinuous"/>
    </xf>
    <xf numFmtId="254" fontId="166" fillId="0" borderId="0"/>
    <xf numFmtId="0" fontId="17" fillId="0" borderId="0" applyBorder="0"/>
    <xf numFmtId="43"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cellStyleXfs>
  <cellXfs count="3429">
    <xf numFmtId="0" fontId="0" fillId="0" borderId="0" xfId="0"/>
    <xf numFmtId="0" fontId="10" fillId="0" borderId="0" xfId="0" applyFont="1" applyAlignment="1" applyProtection="1">
      <alignment horizontal="centerContinuous"/>
      <protection locked="0"/>
    </xf>
    <xf numFmtId="0" fontId="11" fillId="0" borderId="0" xfId="0" applyFont="1" applyAlignment="1" applyProtection="1">
      <alignment horizontal="centerContinuous"/>
      <protection locked="0"/>
    </xf>
    <xf numFmtId="0" fontId="12" fillId="0" borderId="0" xfId="0" applyFont="1" applyAlignment="1" applyProtection="1">
      <alignment horizontal="centerContinuous"/>
      <protection locked="0"/>
    </xf>
    <xf numFmtId="0" fontId="11" fillId="0" borderId="0" xfId="0" applyFont="1" applyProtection="1">
      <protection locked="0"/>
    </xf>
    <xf numFmtId="0" fontId="15" fillId="0" borderId="0" xfId="0" applyFont="1" applyProtection="1">
      <protection locked="0"/>
    </xf>
    <xf numFmtId="0" fontId="17" fillId="0" borderId="0" xfId="0" applyFont="1"/>
    <xf numFmtId="0" fontId="17" fillId="0" borderId="0" xfId="0" applyFont="1" applyProtection="1"/>
    <xf numFmtId="0" fontId="23" fillId="0" borderId="0" xfId="0" applyFont="1" applyAlignment="1" applyProtection="1">
      <alignment horizontal="centerContinuous"/>
    </xf>
    <xf numFmtId="0" fontId="23" fillId="0" borderId="0" xfId="0" applyFont="1" applyProtection="1"/>
    <xf numFmtId="0" fontId="17" fillId="0" borderId="0" xfId="0" applyFont="1" applyAlignment="1" applyProtection="1">
      <alignment horizontal="centerContinuous"/>
    </xf>
    <xf numFmtId="0" fontId="18" fillId="0" borderId="0" xfId="0" applyFont="1" applyAlignment="1" applyProtection="1">
      <alignment horizontal="centerContinuous"/>
    </xf>
    <xf numFmtId="0" fontId="18" fillId="0" borderId="0" xfId="0" applyFont="1" applyProtection="1"/>
    <xf numFmtId="37" fontId="17" fillId="0" borderId="40" xfId="0" applyNumberFormat="1" applyFont="1" applyBorder="1" applyProtection="1"/>
    <xf numFmtId="0" fontId="20" fillId="0" borderId="0" xfId="0" applyFont="1" applyProtection="1"/>
    <xf numFmtId="37" fontId="17" fillId="0" borderId="0" xfId="0" applyNumberFormat="1" applyFont="1" applyProtection="1"/>
    <xf numFmtId="0" fontId="17" fillId="0" borderId="0" xfId="0" applyFont="1" applyAlignment="1" applyProtection="1">
      <alignment horizontal="left"/>
    </xf>
    <xf numFmtId="0" fontId="16" fillId="0" borderId="0" xfId="0" applyFont="1" applyAlignment="1" applyProtection="1">
      <alignment horizontal="centerContinuous"/>
    </xf>
    <xf numFmtId="5" fontId="17" fillId="0" borderId="0" xfId="0" applyNumberFormat="1" applyFont="1" applyProtection="1"/>
    <xf numFmtId="37" fontId="17" fillId="0" borderId="0" xfId="0" applyNumberFormat="1" applyFont="1" applyAlignment="1" applyProtection="1">
      <alignment horizontal="centerContinuous"/>
    </xf>
    <xf numFmtId="0" fontId="16" fillId="0" borderId="0" xfId="0" applyFont="1" applyProtection="1"/>
    <xf numFmtId="0" fontId="22" fillId="0" borderId="0" xfId="0" applyFont="1" applyProtection="1"/>
    <xf numFmtId="0" fontId="18" fillId="0" borderId="0" xfId="0" applyFont="1" applyAlignment="1" applyProtection="1">
      <alignment horizontal="center"/>
    </xf>
    <xf numFmtId="0" fontId="15" fillId="0" borderId="0" xfId="0" applyFont="1" applyAlignment="1" applyProtection="1">
      <alignment horizontal="centerContinuous"/>
      <protection locked="0"/>
    </xf>
    <xf numFmtId="0" fontId="34" fillId="0" borderId="0" xfId="0" applyFont="1" applyAlignment="1" applyProtection="1">
      <alignment horizontal="centerContinuous"/>
      <protection locked="0"/>
    </xf>
    <xf numFmtId="0" fontId="35" fillId="0" borderId="0" xfId="0" applyFont="1" applyAlignment="1" applyProtection="1">
      <alignment horizontal="centerContinuous"/>
      <protection locked="0"/>
    </xf>
    <xf numFmtId="0" fontId="14" fillId="0" borderId="0" xfId="0" applyFont="1" applyAlignment="1" applyProtection="1">
      <alignment horizontal="centerContinuous" wrapText="1"/>
      <protection locked="0"/>
    </xf>
    <xf numFmtId="0" fontId="36" fillId="3" borderId="0" xfId="0" applyFont="1" applyFill="1" applyAlignment="1" applyProtection="1">
      <alignment horizontal="center"/>
      <protection locked="0"/>
    </xf>
    <xf numFmtId="0" fontId="22" fillId="0" borderId="0" xfId="0" applyFont="1"/>
    <xf numFmtId="0" fontId="34" fillId="0" borderId="0" xfId="0" applyFont="1" applyProtection="1">
      <protection locked="0"/>
    </xf>
    <xf numFmtId="0" fontId="21" fillId="0" borderId="0" xfId="0" applyFont="1"/>
    <xf numFmtId="0" fontId="17" fillId="4" borderId="0" xfId="0" applyFont="1" applyFill="1"/>
    <xf numFmtId="0" fontId="38" fillId="0" borderId="0" xfId="0" applyFont="1" applyAlignment="1" applyProtection="1">
      <alignment horizontal="centerContinuous"/>
    </xf>
    <xf numFmtId="5" fontId="18" fillId="0" borderId="0" xfId="0" applyNumberFormat="1" applyFont="1" applyProtection="1"/>
    <xf numFmtId="5" fontId="16" fillId="0" borderId="0" xfId="0" applyNumberFormat="1" applyFont="1" applyProtection="1"/>
    <xf numFmtId="5" fontId="16" fillId="0" borderId="1" xfId="0" applyNumberFormat="1" applyFont="1" applyBorder="1" applyProtection="1"/>
    <xf numFmtId="7" fontId="17" fillId="0" borderId="0" xfId="0" applyNumberFormat="1" applyFont="1" applyProtection="1"/>
    <xf numFmtId="39" fontId="17" fillId="0" borderId="0" xfId="0" applyNumberFormat="1" applyFont="1" applyProtection="1"/>
    <xf numFmtId="172" fontId="17" fillId="0" borderId="0" xfId="0" applyNumberFormat="1" applyFont="1" applyProtection="1"/>
    <xf numFmtId="173" fontId="17" fillId="0" borderId="0" xfId="0" applyNumberFormat="1" applyFont="1" applyProtection="1"/>
    <xf numFmtId="0" fontId="19" fillId="0" borderId="0" xfId="0" applyFont="1" applyProtection="1"/>
    <xf numFmtId="168" fontId="17" fillId="0" borderId="0" xfId="0" applyNumberFormat="1" applyFont="1" applyProtection="1"/>
    <xf numFmtId="174" fontId="17" fillId="0" borderId="0" xfId="0" applyNumberFormat="1" applyFont="1" applyProtection="1"/>
    <xf numFmtId="10" fontId="17" fillId="0" borderId="0" xfId="0" applyNumberFormat="1" applyFont="1" applyProtection="1"/>
    <xf numFmtId="0" fontId="15" fillId="0" borderId="0" xfId="0" applyFont="1" applyAlignment="1" applyProtection="1">
      <alignment horizontal="left"/>
      <protection locked="0"/>
    </xf>
    <xf numFmtId="0" fontId="14" fillId="0" borderId="0" xfId="0" applyFont="1" applyAlignment="1" applyProtection="1">
      <alignment horizontal="left" wrapText="1"/>
      <protection locked="0"/>
    </xf>
    <xf numFmtId="0" fontId="37" fillId="0" borderId="0" xfId="0" applyFont="1" applyFill="1" applyAlignment="1">
      <alignment horizontal="centerContinuous"/>
    </xf>
    <xf numFmtId="0" fontId="49" fillId="3" borderId="0" xfId="0" applyFont="1" applyFill="1" applyAlignment="1" applyProtection="1">
      <alignment horizontal="left"/>
      <protection locked="0"/>
    </xf>
    <xf numFmtId="0" fontId="49" fillId="5" borderId="0" xfId="0" applyFont="1" applyFill="1" applyAlignment="1" applyProtection="1">
      <alignment horizontal="left"/>
      <protection locked="0"/>
    </xf>
    <xf numFmtId="0" fontId="50" fillId="0" borderId="0" xfId="0" applyFont="1" applyAlignment="1" applyProtection="1">
      <alignment horizontal="centerContinuous"/>
      <protection locked="0"/>
    </xf>
    <xf numFmtId="0" fontId="49" fillId="0" borderId="0" xfId="0" applyFont="1" applyFill="1" applyAlignment="1" applyProtection="1">
      <alignment horizontal="left"/>
      <protection locked="0"/>
    </xf>
    <xf numFmtId="0" fontId="32" fillId="0" borderId="0" xfId="0" applyFont="1" applyProtection="1">
      <protection locked="0"/>
    </xf>
    <xf numFmtId="0" fontId="11" fillId="6" borderId="44" xfId="0" applyFont="1" applyFill="1" applyBorder="1" applyProtection="1">
      <protection locked="0"/>
    </xf>
    <xf numFmtId="0" fontId="32" fillId="7" borderId="44" xfId="0" applyFont="1" applyFill="1" applyBorder="1" applyProtection="1">
      <protection locked="0"/>
    </xf>
    <xf numFmtId="0" fontId="11" fillId="7" borderId="44" xfId="0" applyFont="1" applyFill="1" applyBorder="1" applyProtection="1">
      <protection locked="0"/>
    </xf>
    <xf numFmtId="0" fontId="11" fillId="0" borderId="44" xfId="0" applyFont="1" applyBorder="1" applyProtection="1">
      <protection locked="0"/>
    </xf>
    <xf numFmtId="0" fontId="13" fillId="7" borderId="44" xfId="0" applyFont="1" applyFill="1" applyBorder="1" applyProtection="1">
      <protection locked="0"/>
    </xf>
    <xf numFmtId="0" fontId="32" fillId="6" borderId="44" xfId="0" applyFont="1" applyFill="1" applyBorder="1" applyProtection="1">
      <protection locked="0"/>
    </xf>
    <xf numFmtId="0" fontId="13" fillId="6" borderId="44" xfId="0" applyFont="1" applyFill="1" applyBorder="1" applyProtection="1">
      <protection locked="0"/>
    </xf>
    <xf numFmtId="0" fontId="14" fillId="6" borderId="44" xfId="0" applyFont="1" applyFill="1" applyBorder="1" applyProtection="1">
      <protection locked="0"/>
    </xf>
    <xf numFmtId="0" fontId="34" fillId="6" borderId="44" xfId="0" applyFont="1" applyFill="1" applyBorder="1" applyProtection="1">
      <protection locked="0"/>
    </xf>
    <xf numFmtId="0" fontId="15" fillId="6" borderId="44" xfId="0" applyFont="1" applyFill="1" applyBorder="1" applyProtection="1">
      <protection locked="0"/>
    </xf>
    <xf numFmtId="0" fontId="25" fillId="6" borderId="44" xfId="0" applyFont="1" applyFill="1" applyBorder="1" applyProtection="1">
      <protection locked="0"/>
    </xf>
    <xf numFmtId="0" fontId="25" fillId="7" borderId="44" xfId="0" applyFont="1" applyFill="1" applyBorder="1" applyProtection="1">
      <protection locked="0"/>
    </xf>
    <xf numFmtId="0" fontId="15" fillId="7" borderId="44" xfId="0" applyFont="1" applyFill="1" applyBorder="1" applyProtection="1">
      <protection locked="0"/>
    </xf>
    <xf numFmtId="0" fontId="15" fillId="2" borderId="44" xfId="0" applyFont="1" applyFill="1" applyBorder="1" applyProtection="1">
      <protection locked="0"/>
    </xf>
    <xf numFmtId="0" fontId="11" fillId="0" borderId="0" xfId="0" applyFont="1"/>
    <xf numFmtId="0" fontId="11" fillId="0" borderId="0" xfId="0" applyFont="1" applyAlignment="1" applyProtection="1">
      <alignment horizontal="left"/>
      <protection locked="0"/>
    </xf>
    <xf numFmtId="0" fontId="11" fillId="0" borderId="0" xfId="0" applyFont="1" applyAlignment="1" applyProtection="1">
      <alignment horizontal="left" wrapText="1"/>
      <protection locked="0"/>
    </xf>
    <xf numFmtId="0" fontId="11" fillId="0" borderId="0" xfId="0" applyFont="1" applyAlignment="1" applyProtection="1">
      <protection locked="0"/>
    </xf>
    <xf numFmtId="49" fontId="18" fillId="0" borderId="0" xfId="0" applyNumberFormat="1" applyFont="1" applyAlignment="1" applyProtection="1">
      <alignment horizontal="center"/>
    </xf>
    <xf numFmtId="49" fontId="11" fillId="0" borderId="44" xfId="0" applyNumberFormat="1" applyFont="1" applyBorder="1" applyProtection="1">
      <protection locked="0"/>
    </xf>
    <xf numFmtId="49" fontId="14" fillId="0" borderId="0" xfId="0" applyNumberFormat="1" applyFont="1" applyAlignment="1" applyProtection="1">
      <alignment horizontal="left"/>
      <protection locked="0"/>
    </xf>
    <xf numFmtId="37" fontId="17" fillId="0" borderId="19" xfId="0" applyNumberFormat="1" applyFont="1" applyFill="1" applyBorder="1" applyProtection="1"/>
    <xf numFmtId="37" fontId="17" fillId="0" borderId="4" xfId="0" applyNumberFormat="1" applyFont="1" applyFill="1" applyBorder="1" applyProtection="1"/>
    <xf numFmtId="0" fontId="29" fillId="0" borderId="0" xfId="0" applyFont="1" applyFill="1" applyBorder="1"/>
    <xf numFmtId="0" fontId="29" fillId="0" borderId="0" xfId="0" applyFont="1" applyFill="1" applyBorder="1" applyAlignment="1">
      <alignment horizontal="center"/>
    </xf>
    <xf numFmtId="0" fontId="17" fillId="0" borderId="4" xfId="0" applyFont="1" applyFill="1" applyBorder="1" applyAlignment="1" applyProtection="1">
      <alignment horizontal="center"/>
    </xf>
    <xf numFmtId="39" fontId="17" fillId="0" borderId="15" xfId="0" applyNumberFormat="1" applyFont="1" applyFill="1" applyBorder="1" applyProtection="1"/>
    <xf numFmtId="37" fontId="17" fillId="0" borderId="5" xfId="0" applyNumberFormat="1" applyFont="1" applyFill="1" applyBorder="1" applyProtection="1"/>
    <xf numFmtId="37" fontId="17" fillId="0" borderId="0" xfId="0" applyNumberFormat="1" applyFont="1" applyFill="1" applyProtection="1"/>
    <xf numFmtId="37" fontId="17" fillId="0" borderId="16" xfId="0" applyNumberFormat="1" applyFont="1" applyFill="1" applyBorder="1" applyAlignment="1" applyProtection="1">
      <alignment horizontal="center"/>
    </xf>
    <xf numFmtId="0" fontId="17" fillId="0" borderId="0" xfId="0" applyFont="1" applyFill="1" applyProtection="1"/>
    <xf numFmtId="0" fontId="17" fillId="0" borderId="0" xfId="0" applyFont="1" applyFill="1"/>
    <xf numFmtId="0" fontId="17" fillId="0" borderId="19" xfId="7" applyFont="1" applyFill="1" applyBorder="1"/>
    <xf numFmtId="0" fontId="17" fillId="0" borderId="19" xfId="5" applyFont="1" applyFill="1" applyBorder="1" applyAlignment="1" applyProtection="1">
      <alignment horizontal="center"/>
    </xf>
    <xf numFmtId="0" fontId="17" fillId="0" borderId="8" xfId="7" applyFont="1" applyFill="1" applyBorder="1" applyProtection="1"/>
    <xf numFmtId="0" fontId="17" fillId="0" borderId="2" xfId="7" applyFont="1" applyFill="1" applyBorder="1" applyProtection="1"/>
    <xf numFmtId="0" fontId="17" fillId="0" borderId="24" xfId="5" applyFont="1" applyFill="1" applyBorder="1" applyProtection="1"/>
    <xf numFmtId="0" fontId="17" fillId="0" borderId="0" xfId="5" applyFont="1" applyFill="1"/>
    <xf numFmtId="0" fontId="17" fillId="0" borderId="0" xfId="7" applyFont="1" applyFill="1" applyProtection="1"/>
    <xf numFmtId="0" fontId="17" fillId="0" borderId="0" xfId="5" applyFont="1" applyFill="1" applyProtection="1"/>
    <xf numFmtId="0" fontId="17" fillId="0" borderId="19" xfId="5" applyFont="1" applyFill="1" applyBorder="1" applyProtection="1"/>
    <xf numFmtId="0" fontId="17" fillId="0" borderId="9" xfId="5" applyFont="1" applyFill="1" applyBorder="1" applyProtection="1"/>
    <xf numFmtId="0" fontId="17" fillId="0" borderId="10" xfId="5" applyFont="1" applyFill="1" applyBorder="1" applyProtection="1"/>
    <xf numFmtId="0" fontId="17" fillId="0" borderId="21" xfId="5" applyFont="1" applyFill="1" applyBorder="1" applyProtection="1"/>
    <xf numFmtId="0" fontId="17" fillId="0" borderId="10" xfId="5" applyFont="1" applyFill="1" applyBorder="1" applyAlignment="1" applyProtection="1">
      <alignment horizontal="center"/>
    </xf>
    <xf numFmtId="0" fontId="17" fillId="0" borderId="4" xfId="5" applyFont="1" applyFill="1" applyBorder="1" applyProtection="1"/>
    <xf numFmtId="0" fontId="65" fillId="0" borderId="10" xfId="5" applyFont="1" applyFill="1" applyBorder="1" applyAlignment="1" applyProtection="1">
      <alignment horizontal="center" vertical="center"/>
    </xf>
    <xf numFmtId="0" fontId="65" fillId="0" borderId="11" xfId="5" applyFont="1" applyFill="1" applyBorder="1" applyAlignment="1" applyProtection="1">
      <alignment horizontal="center" vertical="center"/>
    </xf>
    <xf numFmtId="0" fontId="17" fillId="0" borderId="4" xfId="5" applyFont="1" applyFill="1" applyBorder="1" applyAlignment="1" applyProtection="1">
      <alignment horizontal="center"/>
    </xf>
    <xf numFmtId="0" fontId="17" fillId="0" borderId="32" xfId="5" applyFont="1" applyFill="1" applyBorder="1" applyProtection="1"/>
    <xf numFmtId="0" fontId="17" fillId="0" borderId="21" xfId="5" applyFont="1" applyFill="1" applyBorder="1" applyAlignment="1" applyProtection="1">
      <alignment horizontal="center"/>
    </xf>
    <xf numFmtId="0" fontId="17" fillId="0" borderId="16" xfId="5" applyFont="1" applyFill="1" applyBorder="1" applyAlignment="1" applyProtection="1">
      <alignment horizontal="center"/>
    </xf>
    <xf numFmtId="0" fontId="17" fillId="0" borderId="9" xfId="5" applyFont="1" applyFill="1" applyBorder="1" applyAlignment="1" applyProtection="1">
      <alignment horizontal="center"/>
    </xf>
    <xf numFmtId="0" fontId="17" fillId="0" borderId="22" xfId="5" applyFont="1" applyFill="1" applyBorder="1" applyAlignment="1" applyProtection="1">
      <alignment horizontal="center"/>
    </xf>
    <xf numFmtId="178" fontId="64" fillId="0" borderId="19" xfId="5" applyNumberFormat="1" applyFont="1" applyFill="1" applyBorder="1" applyProtection="1"/>
    <xf numFmtId="0" fontId="8" fillId="0" borderId="0" xfId="9" applyFill="1"/>
    <xf numFmtId="0" fontId="17" fillId="0" borderId="19" xfId="5" quotePrefix="1" applyFont="1" applyFill="1" applyBorder="1" applyAlignment="1" applyProtection="1">
      <alignment horizontal="center"/>
    </xf>
    <xf numFmtId="37" fontId="17" fillId="0" borderId="19" xfId="5" applyNumberFormat="1" applyFont="1" applyFill="1" applyBorder="1" applyProtection="1"/>
    <xf numFmtId="39" fontId="17" fillId="0" borderId="19" xfId="5" applyNumberFormat="1" applyFont="1" applyFill="1" applyBorder="1" applyProtection="1"/>
    <xf numFmtId="37" fontId="17" fillId="0" borderId="15" xfId="5" applyNumberFormat="1" applyFont="1" applyFill="1" applyBorder="1" applyProtection="1"/>
    <xf numFmtId="0" fontId="17" fillId="0" borderId="53" xfId="5" applyFont="1" applyFill="1" applyBorder="1" applyAlignment="1" applyProtection="1">
      <alignment horizontal="center"/>
    </xf>
    <xf numFmtId="0" fontId="17" fillId="0" borderId="46" xfId="5" applyFont="1" applyFill="1" applyBorder="1" applyProtection="1"/>
    <xf numFmtId="178" fontId="17" fillId="0" borderId="46" xfId="5" applyNumberFormat="1" applyFont="1" applyFill="1" applyBorder="1" applyProtection="1"/>
    <xf numFmtId="5" fontId="17" fillId="0" borderId="46" xfId="5" applyNumberFormat="1" applyFont="1" applyFill="1" applyBorder="1" applyProtection="1"/>
    <xf numFmtId="178" fontId="17" fillId="0" borderId="48" xfId="5" applyNumberFormat="1" applyFont="1" applyFill="1" applyBorder="1" applyProtection="1"/>
    <xf numFmtId="178" fontId="17" fillId="0" borderId="51" xfId="5" applyNumberFormat="1" applyFont="1" applyFill="1" applyBorder="1" applyProtection="1"/>
    <xf numFmtId="43" fontId="61" fillId="0" borderId="0" xfId="5" applyNumberFormat="1" applyFont="1" applyFill="1" applyAlignment="1" applyProtection="1">
      <alignment horizontal="right"/>
    </xf>
    <xf numFmtId="178" fontId="17" fillId="0" borderId="0" xfId="5" applyNumberFormat="1" applyFont="1" applyFill="1" applyProtection="1"/>
    <xf numFmtId="5" fontId="17" fillId="0" borderId="0" xfId="5" applyNumberFormat="1" applyFont="1" applyFill="1" applyProtection="1"/>
    <xf numFmtId="0" fontId="17" fillId="0" borderId="0" xfId="5" applyFont="1" applyFill="1" applyAlignment="1" applyProtection="1">
      <alignment horizontal="center"/>
    </xf>
    <xf numFmtId="0" fontId="17" fillId="0" borderId="0" xfId="5" applyFont="1" applyFill="1" applyBorder="1" applyAlignment="1" applyProtection="1">
      <alignment horizontal="left"/>
    </xf>
    <xf numFmtId="0" fontId="17" fillId="0" borderId="0" xfId="5" applyFont="1" applyFill="1" applyBorder="1" applyAlignment="1" applyProtection="1">
      <alignment horizontal="center"/>
    </xf>
    <xf numFmtId="0" fontId="17" fillId="0" borderId="0" xfId="5" applyFont="1" applyFill="1" applyBorder="1" applyProtection="1"/>
    <xf numFmtId="37" fontId="17" fillId="0" borderId="0" xfId="5" applyNumberFormat="1" applyFont="1" applyFill="1" applyBorder="1" applyProtection="1"/>
    <xf numFmtId="5" fontId="17" fillId="0" borderId="0" xfId="5" applyNumberFormat="1" applyFont="1" applyFill="1" applyBorder="1" applyProtection="1"/>
    <xf numFmtId="0" fontId="17" fillId="0" borderId="15" xfId="7" applyFont="1" applyFill="1" applyBorder="1"/>
    <xf numFmtId="0" fontId="17" fillId="0" borderId="46" xfId="7" applyFont="1" applyFill="1" applyBorder="1" applyAlignment="1">
      <alignment horizontal="left"/>
    </xf>
    <xf numFmtId="178" fontId="17" fillId="0" borderId="46" xfId="7" applyNumberFormat="1" applyFont="1" applyFill="1" applyBorder="1" applyAlignment="1">
      <alignment horizontal="left"/>
    </xf>
    <xf numFmtId="0" fontId="17" fillId="0" borderId="0" xfId="7" applyFont="1" applyFill="1" applyAlignment="1"/>
    <xf numFmtId="0" fontId="17" fillId="0" borderId="0" xfId="7" applyFont="1" applyFill="1" applyAlignment="1">
      <alignment horizontal="centerContinuous"/>
    </xf>
    <xf numFmtId="0" fontId="20" fillId="0" borderId="0" xfId="7" applyFont="1" applyFill="1"/>
    <xf numFmtId="0" fontId="17" fillId="0" borderId="0" xfId="7" applyFill="1"/>
    <xf numFmtId="0" fontId="17" fillId="0" borderId="0" xfId="7" applyFont="1" applyFill="1"/>
    <xf numFmtId="0" fontId="17" fillId="0" borderId="10" xfId="7" applyFont="1" applyFill="1" applyBorder="1"/>
    <xf numFmtId="0" fontId="17" fillId="0" borderId="0" xfId="0" applyFont="1" applyFill="1" applyBorder="1" applyAlignment="1" applyProtection="1">
      <alignment horizontal="center"/>
    </xf>
    <xf numFmtId="0" fontId="17" fillId="0" borderId="4" xfId="16" applyFont="1" applyFill="1" applyBorder="1" applyProtection="1"/>
    <xf numFmtId="0" fontId="17" fillId="0" borderId="0" xfId="16" applyFont="1" applyFill="1" applyBorder="1" applyProtection="1"/>
    <xf numFmtId="0" fontId="17" fillId="0" borderId="0" xfId="16" applyFont="1" applyFill="1"/>
    <xf numFmtId="0" fontId="67" fillId="0" borderId="0" xfId="3" applyFont="1" applyFill="1" applyProtection="1"/>
    <xf numFmtId="0" fontId="68" fillId="0" borderId="0" xfId="3" applyFont="1" applyFill="1" applyProtection="1"/>
    <xf numFmtId="0" fontId="69" fillId="0" borderId="0" xfId="3" applyFont="1" applyFill="1"/>
    <xf numFmtId="0" fontId="17" fillId="0" borderId="0" xfId="16" applyFont="1" applyFill="1" applyProtection="1"/>
    <xf numFmtId="0" fontId="19" fillId="0" borderId="0" xfId="16" applyFont="1" applyFill="1" applyProtection="1"/>
    <xf numFmtId="0" fontId="17" fillId="0" borderId="0" xfId="16" applyFont="1" applyFill="1" applyAlignment="1" applyProtection="1">
      <alignment horizontal="center"/>
    </xf>
    <xf numFmtId="0" fontId="17" fillId="0" borderId="30" xfId="16" applyFont="1" applyFill="1" applyBorder="1" applyProtection="1"/>
    <xf numFmtId="0" fontId="17" fillId="0" borderId="31" xfId="16" applyFont="1" applyFill="1" applyBorder="1" applyProtection="1"/>
    <xf numFmtId="0" fontId="17" fillId="0" borderId="0" xfId="16" applyFont="1" applyFill="1" applyAlignment="1" applyProtection="1">
      <alignment horizontal="left"/>
    </xf>
    <xf numFmtId="0" fontId="8" fillId="0" borderId="92" xfId="20" applyFont="1" applyFill="1" applyBorder="1" applyProtection="1"/>
    <xf numFmtId="0" fontId="8" fillId="0" borderId="25" xfId="20" applyFont="1" applyFill="1" applyBorder="1" applyProtection="1"/>
    <xf numFmtId="0" fontId="8" fillId="0" borderId="40" xfId="20" applyFont="1" applyFill="1" applyBorder="1" applyAlignment="1" applyProtection="1">
      <alignment horizontal="centerContinuous"/>
    </xf>
    <xf numFmtId="0" fontId="8" fillId="0" borderId="0" xfId="20" applyFont="1" applyFill="1" applyBorder="1" applyProtection="1"/>
    <xf numFmtId="0" fontId="8" fillId="0" borderId="10" xfId="20" applyFont="1" applyFill="1" applyBorder="1" applyProtection="1"/>
    <xf numFmtId="0" fontId="8" fillId="0" borderId="31" xfId="20" applyFont="1" applyFill="1" applyBorder="1" applyProtection="1"/>
    <xf numFmtId="49" fontId="72" fillId="0" borderId="0" xfId="21" applyNumberFormat="1" applyFont="1" applyFill="1"/>
    <xf numFmtId="49" fontId="72" fillId="0" borderId="72" xfId="21" applyNumberFormat="1" applyFont="1" applyFill="1" applyBorder="1"/>
    <xf numFmtId="0" fontId="8" fillId="0" borderId="0" xfId="20" applyFont="1" applyFill="1" applyProtection="1"/>
    <xf numFmtId="0" fontId="33" fillId="0" borderId="0" xfId="20" applyFont="1" applyFill="1" applyProtection="1"/>
    <xf numFmtId="0" fontId="8" fillId="0" borderId="0" xfId="20" applyFont="1" applyFill="1" applyAlignment="1" applyProtection="1">
      <alignment horizontal="centerContinuous"/>
    </xf>
    <xf numFmtId="0" fontId="8" fillId="0" borderId="73" xfId="20" applyFont="1" applyFill="1" applyBorder="1" applyProtection="1"/>
    <xf numFmtId="0" fontId="8" fillId="0" borderId="86" xfId="20" applyFont="1" applyFill="1" applyBorder="1" applyProtection="1"/>
    <xf numFmtId="0" fontId="8" fillId="0" borderId="0" xfId="20" applyFont="1" applyFill="1" applyBorder="1" applyAlignment="1" applyProtection="1">
      <alignment horizontal="centerContinuous"/>
    </xf>
    <xf numFmtId="41" fontId="8" fillId="0" borderId="111" xfId="8" applyNumberFormat="1" applyFont="1" applyFill="1" applyBorder="1" applyProtection="1">
      <protection locked="0"/>
    </xf>
    <xf numFmtId="0" fontId="8" fillId="0" borderId="0" xfId="22" applyFont="1" applyFill="1"/>
    <xf numFmtId="0" fontId="8" fillId="0" borderId="2" xfId="20" applyFont="1" applyFill="1" applyBorder="1" applyProtection="1"/>
    <xf numFmtId="0" fontId="8" fillId="0" borderId="84" xfId="20" applyFont="1" applyFill="1" applyBorder="1" applyProtection="1"/>
    <xf numFmtId="0" fontId="17" fillId="0" borderId="0" xfId="20" applyFont="1" applyFill="1" applyProtection="1"/>
    <xf numFmtId="0" fontId="17" fillId="0" borderId="0" xfId="20" applyFont="1" applyFill="1" applyAlignment="1" applyProtection="1">
      <alignment horizontal="centerContinuous"/>
    </xf>
    <xf numFmtId="0" fontId="17" fillId="0" borderId="2" xfId="20" applyFont="1" applyFill="1" applyBorder="1" applyProtection="1"/>
    <xf numFmtId="0" fontId="17" fillId="0" borderId="84" xfId="20" applyFont="1" applyFill="1" applyBorder="1" applyProtection="1"/>
    <xf numFmtId="0" fontId="13" fillId="0" borderId="1" xfId="20" applyFont="1" applyFill="1" applyBorder="1" applyProtection="1"/>
    <xf numFmtId="0" fontId="17" fillId="0" borderId="0" xfId="20" applyFont="1" applyFill="1"/>
    <xf numFmtId="0" fontId="17" fillId="0" borderId="0" xfId="13" applyFill="1"/>
    <xf numFmtId="5" fontId="17" fillId="0" borderId="50" xfId="23" applyNumberFormat="1" applyFont="1" applyFill="1" applyBorder="1" applyProtection="1"/>
    <xf numFmtId="0" fontId="17" fillId="0" borderId="0" xfId="23" applyFont="1" applyFill="1" applyBorder="1" applyAlignment="1" applyProtection="1">
      <alignment horizontal="left"/>
    </xf>
    <xf numFmtId="0" fontId="17" fillId="0" borderId="0" xfId="23" applyFont="1" applyFill="1" applyProtection="1"/>
    <xf numFmtId="0" fontId="17" fillId="0" borderId="0" xfId="23" applyFont="1" applyFill="1"/>
    <xf numFmtId="0" fontId="17" fillId="0" borderId="4" xfId="23" applyFont="1" applyFill="1" applyBorder="1" applyProtection="1"/>
    <xf numFmtId="0" fontId="17" fillId="0" borderId="19" xfId="23" applyFont="1" applyFill="1" applyBorder="1" applyProtection="1"/>
    <xf numFmtId="0" fontId="17" fillId="0" borderId="25" xfId="23" applyFont="1" applyFill="1" applyBorder="1" applyProtection="1"/>
    <xf numFmtId="0" fontId="17" fillId="0" borderId="40" xfId="23" applyFont="1" applyFill="1" applyBorder="1" applyAlignment="1" applyProtection="1">
      <alignment horizontal="centerContinuous"/>
    </xf>
    <xf numFmtId="0" fontId="17" fillId="0" borderId="37" xfId="23" applyFont="1" applyFill="1" applyBorder="1" applyAlignment="1" applyProtection="1">
      <alignment horizontal="centerContinuous"/>
    </xf>
    <xf numFmtId="0" fontId="17" fillId="0" borderId="30" xfId="23" applyFont="1" applyFill="1" applyBorder="1" applyAlignment="1" applyProtection="1">
      <alignment horizontal="center"/>
    </xf>
    <xf numFmtId="0" fontId="17" fillId="0" borderId="4" xfId="23" applyFont="1" applyFill="1" applyBorder="1" applyAlignment="1" applyProtection="1">
      <alignment horizontal="center"/>
    </xf>
    <xf numFmtId="0" fontId="17" fillId="0" borderId="19" xfId="23" applyFont="1" applyFill="1" applyBorder="1" applyAlignment="1" applyProtection="1">
      <alignment horizontal="center"/>
    </xf>
    <xf numFmtId="0" fontId="17" fillId="0" borderId="16" xfId="23" applyFont="1" applyFill="1" applyBorder="1" applyProtection="1"/>
    <xf numFmtId="0" fontId="17" fillId="0" borderId="21" xfId="23" applyFont="1" applyFill="1" applyBorder="1" applyProtection="1"/>
    <xf numFmtId="0" fontId="17" fillId="0" borderId="16" xfId="23" applyFont="1" applyFill="1" applyBorder="1" applyAlignment="1" applyProtection="1">
      <alignment horizontal="center"/>
    </xf>
    <xf numFmtId="0" fontId="17" fillId="0" borderId="9" xfId="23" applyFont="1" applyFill="1" applyBorder="1" applyAlignment="1" applyProtection="1">
      <alignment horizontal="center"/>
    </xf>
    <xf numFmtId="0" fontId="17" fillId="0" borderId="21" xfId="23" applyFont="1" applyFill="1" applyBorder="1" applyAlignment="1" applyProtection="1">
      <alignment horizontal="center"/>
    </xf>
    <xf numFmtId="0" fontId="17" fillId="0" borderId="22" xfId="23" applyFont="1" applyFill="1" applyBorder="1" applyAlignment="1" applyProtection="1">
      <alignment horizontal="center"/>
    </xf>
    <xf numFmtId="37" fontId="17" fillId="0" borderId="19" xfId="23" applyNumberFormat="1" applyFont="1" applyFill="1" applyBorder="1" applyProtection="1"/>
    <xf numFmtId="37" fontId="17" fillId="0" borderId="42" xfId="23" applyNumberFormat="1" applyFont="1" applyFill="1" applyBorder="1" applyProtection="1"/>
    <xf numFmtId="37" fontId="17" fillId="0" borderId="50" xfId="23" applyNumberFormat="1" applyFont="1" applyFill="1" applyBorder="1" applyProtection="1"/>
    <xf numFmtId="37" fontId="17" fillId="0" borderId="39" xfId="23" applyNumberFormat="1" applyFont="1" applyFill="1" applyBorder="1" applyProtection="1"/>
    <xf numFmtId="37" fontId="17" fillId="0" borderId="16" xfId="23" applyNumberFormat="1" applyFont="1" applyFill="1" applyBorder="1" applyProtection="1"/>
    <xf numFmtId="37" fontId="17" fillId="0" borderId="4" xfId="23" applyNumberFormat="1" applyFont="1" applyFill="1" applyBorder="1" applyProtection="1"/>
    <xf numFmtId="5" fontId="17" fillId="0" borderId="46" xfId="23" applyNumberFormat="1" applyFont="1" applyFill="1" applyBorder="1" applyProtection="1"/>
    <xf numFmtId="5" fontId="17" fillId="0" borderId="51" xfId="23" applyNumberFormat="1" applyFont="1" applyFill="1" applyBorder="1" applyProtection="1"/>
    <xf numFmtId="5" fontId="17" fillId="0" borderId="0" xfId="23" applyNumberFormat="1" applyFont="1" applyFill="1" applyProtection="1"/>
    <xf numFmtId="37" fontId="17" fillId="0" borderId="0" xfId="23" applyNumberFormat="1" applyFont="1" applyFill="1" applyProtection="1"/>
    <xf numFmtId="0" fontId="17" fillId="0" borderId="0" xfId="23" applyFont="1" applyFill="1" applyAlignment="1" applyProtection="1">
      <alignment horizontal="centerContinuous"/>
    </xf>
    <xf numFmtId="0" fontId="17" fillId="0" borderId="22" xfId="23" applyFont="1" applyFill="1" applyBorder="1" applyProtection="1"/>
    <xf numFmtId="5" fontId="17" fillId="0" borderId="4" xfId="23" applyNumberFormat="1" applyFont="1" applyFill="1" applyBorder="1" applyProtection="1"/>
    <xf numFmtId="37" fontId="17" fillId="0" borderId="0" xfId="23" applyNumberFormat="1" applyFont="1" applyFill="1" applyAlignment="1" applyProtection="1">
      <alignment horizontal="centerContinuous"/>
    </xf>
    <xf numFmtId="0" fontId="17" fillId="0" borderId="46" xfId="23" applyFont="1" applyFill="1" applyBorder="1" applyProtection="1"/>
    <xf numFmtId="5" fontId="17" fillId="0" borderId="1" xfId="23" applyNumberFormat="1" applyFont="1" applyFill="1" applyBorder="1" applyProtection="1"/>
    <xf numFmtId="5" fontId="17" fillId="0" borderId="21" xfId="23" applyNumberFormat="1" applyFont="1" applyFill="1" applyBorder="1" applyProtection="1"/>
    <xf numFmtId="5" fontId="17" fillId="0" borderId="17" xfId="23" applyNumberFormat="1" applyFont="1" applyFill="1" applyBorder="1" applyProtection="1"/>
    <xf numFmtId="37" fontId="17" fillId="0" borderId="58" xfId="23" applyNumberFormat="1" applyFont="1" applyFill="1" applyBorder="1" applyProtection="1"/>
    <xf numFmtId="178" fontId="13" fillId="0" borderId="16" xfId="8" applyNumberFormat="1" applyFont="1" applyFill="1" applyBorder="1" applyProtection="1"/>
    <xf numFmtId="37" fontId="13" fillId="0" borderId="22" xfId="13" applyNumberFormat="1" applyFont="1" applyFill="1" applyBorder="1" applyProtection="1"/>
    <xf numFmtId="37" fontId="17" fillId="0" borderId="0" xfId="13" applyNumberFormat="1" applyFont="1" applyFill="1" applyBorder="1"/>
    <xf numFmtId="37" fontId="13" fillId="0" borderId="0" xfId="25" applyNumberFormat="1" applyFont="1" applyFill="1" applyBorder="1" applyProtection="1"/>
    <xf numFmtId="0" fontId="17" fillId="0" borderId="0" xfId="5" applyFont="1" applyFill="1" applyAlignment="1"/>
    <xf numFmtId="0" fontId="17" fillId="0" borderId="10" xfId="5" applyFont="1" applyFill="1" applyBorder="1" applyAlignment="1" applyProtection="1">
      <alignment horizontal="right"/>
    </xf>
    <xf numFmtId="0" fontId="17" fillId="0" borderId="39" xfId="5" applyFont="1" applyFill="1" applyBorder="1" applyAlignment="1" applyProtection="1">
      <alignment horizontal="center" vertical="center"/>
    </xf>
    <xf numFmtId="0" fontId="17" fillId="0" borderId="40" xfId="5" applyFont="1" applyFill="1" applyBorder="1" applyAlignment="1" applyProtection="1"/>
    <xf numFmtId="0" fontId="17" fillId="0" borderId="37" xfId="5" applyFont="1" applyFill="1" applyBorder="1" applyAlignment="1" applyProtection="1"/>
    <xf numFmtId="43" fontId="17" fillId="0" borderId="0" xfId="25" applyFont="1" applyFill="1" applyProtection="1"/>
    <xf numFmtId="43" fontId="33" fillId="0" borderId="0" xfId="13" applyNumberFormat="1" applyFont="1" applyFill="1"/>
    <xf numFmtId="43" fontId="17" fillId="0" borderId="19" xfId="25" applyFont="1" applyFill="1" applyBorder="1" applyProtection="1"/>
    <xf numFmtId="178" fontId="17" fillId="0" borderId="19" xfId="25" applyNumberFormat="1" applyFont="1" applyFill="1" applyBorder="1" applyProtection="1"/>
    <xf numFmtId="178" fontId="17" fillId="0" borderId="16" xfId="25" applyNumberFormat="1" applyFont="1" applyFill="1" applyBorder="1" applyProtection="1"/>
    <xf numFmtId="178" fontId="61" fillId="0" borderId="0" xfId="25" applyNumberFormat="1" applyFont="1" applyFill="1" applyProtection="1"/>
    <xf numFmtId="178" fontId="17" fillId="0" borderId="0" xfId="5" applyNumberFormat="1" applyFont="1" applyFill="1" applyAlignment="1" applyProtection="1">
      <alignment horizontal="center"/>
    </xf>
    <xf numFmtId="178" fontId="17" fillId="0" borderId="0" xfId="5" applyNumberFormat="1" applyFont="1" applyFill="1" applyBorder="1" applyAlignment="1" applyProtection="1">
      <alignment horizontal="center"/>
    </xf>
    <xf numFmtId="0" fontId="17" fillId="0" borderId="19" xfId="13" applyFont="1" applyFill="1" applyBorder="1"/>
    <xf numFmtId="178" fontId="17" fillId="0" borderId="19" xfId="13" applyNumberFormat="1" applyFont="1" applyFill="1" applyBorder="1" applyProtection="1"/>
    <xf numFmtId="0" fontId="17" fillId="0" borderId="19" xfId="13" quotePrefix="1" applyFont="1" applyFill="1" applyBorder="1" applyAlignment="1" applyProtection="1">
      <alignment horizontal="center"/>
    </xf>
    <xf numFmtId="0" fontId="17" fillId="0" borderId="19" xfId="13" applyFont="1" applyFill="1" applyBorder="1" applyAlignment="1" applyProtection="1">
      <alignment horizontal="center"/>
    </xf>
    <xf numFmtId="178" fontId="18" fillId="0" borderId="19" xfId="13" applyNumberFormat="1" applyFont="1" applyFill="1" applyBorder="1" applyProtection="1"/>
    <xf numFmtId="178" fontId="18" fillId="0" borderId="16" xfId="25" applyNumberFormat="1" applyFont="1" applyFill="1" applyBorder="1" applyProtection="1"/>
    <xf numFmtId="0" fontId="17" fillId="0" borderId="0" xfId="13" applyFont="1" applyFill="1"/>
    <xf numFmtId="37" fontId="17" fillId="0" borderId="19" xfId="13" applyNumberFormat="1" applyFont="1" applyFill="1" applyBorder="1" applyProtection="1"/>
    <xf numFmtId="178" fontId="65" fillId="0" borderId="19" xfId="13" quotePrefix="1" applyNumberFormat="1" applyFont="1" applyFill="1" applyBorder="1" applyProtection="1"/>
    <xf numFmtId="37" fontId="65" fillId="0" borderId="19" xfId="13" applyNumberFormat="1" applyFont="1" applyFill="1" applyBorder="1" applyProtection="1"/>
    <xf numFmtId="178" fontId="65" fillId="0" borderId="16" xfId="25" applyNumberFormat="1" applyFont="1" applyFill="1" applyBorder="1" applyProtection="1"/>
    <xf numFmtId="37" fontId="18" fillId="0" borderId="19" xfId="13" applyNumberFormat="1" applyFont="1" applyFill="1" applyBorder="1" applyProtection="1"/>
    <xf numFmtId="37" fontId="17" fillId="0" borderId="16" xfId="13" applyNumberFormat="1" applyFont="1" applyFill="1" applyBorder="1" applyProtection="1"/>
    <xf numFmtId="0" fontId="79" fillId="0" borderId="82" xfId="27" applyFont="1" applyFill="1" applyBorder="1"/>
    <xf numFmtId="178" fontId="81" fillId="0" borderId="0" xfId="25" applyNumberFormat="1" applyFont="1" applyFill="1" applyBorder="1" applyAlignment="1">
      <alignment horizontal="center"/>
    </xf>
    <xf numFmtId="41" fontId="17" fillId="0" borderId="19" xfId="25" applyNumberFormat="1" applyFont="1" applyFill="1" applyBorder="1"/>
    <xf numFmtId="37" fontId="17" fillId="0" borderId="19" xfId="7" applyNumberFormat="1" applyFont="1" applyFill="1" applyBorder="1" applyAlignment="1">
      <alignment horizontal="center" vertical="center"/>
    </xf>
    <xf numFmtId="0" fontId="79" fillId="0" borderId="0" xfId="28" applyFont="1" applyFill="1" applyAlignment="1">
      <alignment horizontal="center"/>
    </xf>
    <xf numFmtId="0" fontId="17" fillId="0" borderId="19" xfId="7" applyNumberFormat="1" applyFont="1" applyFill="1" applyBorder="1" applyAlignment="1">
      <alignment horizontal="center" vertical="center"/>
    </xf>
    <xf numFmtId="0" fontId="17" fillId="0" borderId="46" xfId="7" applyFont="1" applyFill="1" applyBorder="1" applyAlignment="1">
      <alignment horizontal="center"/>
    </xf>
    <xf numFmtId="178" fontId="77" fillId="0" borderId="0" xfId="25" applyNumberFormat="1" applyFont="1" applyFill="1"/>
    <xf numFmtId="178" fontId="29" fillId="0" borderId="0" xfId="7" applyNumberFormat="1" applyFont="1" applyFill="1" applyAlignment="1">
      <alignment horizontal="centerContinuous"/>
    </xf>
    <xf numFmtId="0" fontId="17" fillId="0" borderId="0" xfId="13" applyNumberFormat="1" applyFont="1" applyFill="1" applyBorder="1" applyAlignment="1">
      <alignment horizontal="left" vertical="top"/>
    </xf>
    <xf numFmtId="178" fontId="0" fillId="0" borderId="16" xfId="25" applyNumberFormat="1" applyFont="1" applyFill="1" applyBorder="1" applyProtection="1"/>
    <xf numFmtId="0" fontId="52" fillId="0" borderId="0" xfId="13" applyNumberFormat="1" applyFont="1" applyFill="1" applyBorder="1" applyAlignment="1">
      <alignment horizontal="left" vertical="top"/>
    </xf>
    <xf numFmtId="0" fontId="17" fillId="0" borderId="0" xfId="13" applyFill="1" applyProtection="1"/>
    <xf numFmtId="178" fontId="17" fillId="0" borderId="0" xfId="13" applyNumberFormat="1" applyFill="1" applyProtection="1"/>
    <xf numFmtId="0" fontId="17" fillId="0" borderId="0" xfId="13" applyFont="1" applyFill="1" applyProtection="1"/>
    <xf numFmtId="5" fontId="17" fillId="0" borderId="44" xfId="13" applyNumberFormat="1" applyFont="1" applyFill="1" applyBorder="1" applyProtection="1"/>
    <xf numFmtId="5" fontId="17" fillId="0" borderId="50" xfId="13" applyNumberFormat="1" applyFont="1" applyFill="1" applyBorder="1" applyProtection="1"/>
    <xf numFmtId="37" fontId="13" fillId="0" borderId="44" xfId="13" applyNumberFormat="1" applyFont="1" applyFill="1" applyBorder="1" applyProtection="1"/>
    <xf numFmtId="37" fontId="13" fillId="0" borderId="50" xfId="13" applyNumberFormat="1" applyFont="1" applyFill="1" applyBorder="1" applyProtection="1"/>
    <xf numFmtId="43" fontId="13" fillId="0" borderId="44" xfId="25" applyFont="1" applyFill="1" applyBorder="1" applyProtection="1"/>
    <xf numFmtId="43" fontId="13" fillId="0" borderId="50" xfId="25" applyFont="1" applyFill="1" applyBorder="1" applyProtection="1"/>
    <xf numFmtId="37" fontId="17" fillId="0" borderId="44" xfId="13" applyNumberFormat="1" applyFont="1" applyFill="1" applyBorder="1" applyProtection="1"/>
    <xf numFmtId="37" fontId="17" fillId="0" borderId="50" xfId="13" applyNumberFormat="1" applyFont="1" applyFill="1" applyBorder="1" applyProtection="1"/>
    <xf numFmtId="0" fontId="17" fillId="0" borderId="50" xfId="13" applyFont="1" applyFill="1" applyBorder="1"/>
    <xf numFmtId="37" fontId="17" fillId="0" borderId="42" xfId="13" applyNumberFormat="1" applyFont="1" applyFill="1" applyBorder="1" applyProtection="1"/>
    <xf numFmtId="5" fontId="55" fillId="0" borderId="44" xfId="13" applyNumberFormat="1" applyFont="1" applyFill="1" applyBorder="1" applyProtection="1"/>
    <xf numFmtId="5" fontId="55" fillId="0" borderId="50" xfId="13" applyNumberFormat="1" applyFont="1" applyFill="1" applyBorder="1" applyProtection="1"/>
    <xf numFmtId="37" fontId="55" fillId="0" borderId="44" xfId="13" applyNumberFormat="1" applyFont="1" applyFill="1" applyBorder="1" applyProtection="1"/>
    <xf numFmtId="37" fontId="55" fillId="0" borderId="50" xfId="13" applyNumberFormat="1" applyFont="1" applyFill="1" applyBorder="1" applyProtection="1"/>
    <xf numFmtId="37" fontId="29" fillId="0" borderId="44" xfId="13" applyNumberFormat="1" applyFont="1" applyFill="1" applyBorder="1" applyProtection="1"/>
    <xf numFmtId="37" fontId="55" fillId="0" borderId="22" xfId="13" applyNumberFormat="1" applyFont="1" applyFill="1" applyBorder="1" applyProtection="1"/>
    <xf numFmtId="37" fontId="13" fillId="0" borderId="21" xfId="13" applyNumberFormat="1" applyFont="1" applyFill="1" applyBorder="1" applyProtection="1"/>
    <xf numFmtId="37" fontId="13" fillId="0" borderId="117" xfId="13" applyNumberFormat="1" applyFont="1" applyFill="1" applyBorder="1" applyAlignment="1" applyProtection="1"/>
    <xf numFmtId="37" fontId="17" fillId="0" borderId="22" xfId="13" applyNumberFormat="1" applyFont="1" applyFill="1" applyBorder="1" applyProtection="1"/>
    <xf numFmtId="37" fontId="13" fillId="0" borderId="0" xfId="13" applyNumberFormat="1" applyFont="1" applyFill="1" applyBorder="1" applyProtection="1"/>
    <xf numFmtId="0" fontId="13" fillId="0" borderId="0" xfId="13" applyFont="1" applyFill="1" applyBorder="1" applyAlignment="1" applyProtection="1">
      <alignment horizontal="left"/>
    </xf>
    <xf numFmtId="178" fontId="13" fillId="0" borderId="0" xfId="25" applyNumberFormat="1" applyFont="1" applyFill="1" applyBorder="1" applyProtection="1"/>
    <xf numFmtId="0" fontId="13" fillId="0" borderId="0" xfId="13" applyFont="1" applyFill="1" applyBorder="1" applyAlignment="1" applyProtection="1">
      <alignment horizontal="centerContinuous"/>
    </xf>
    <xf numFmtId="178" fontId="52" fillId="0" borderId="0" xfId="25" applyNumberFormat="1" applyFont="1" applyFill="1" applyBorder="1"/>
    <xf numFmtId="0" fontId="8" fillId="0" borderId="0" xfId="0" applyFont="1" applyFill="1"/>
    <xf numFmtId="0" fontId="17" fillId="0" borderId="0" xfId="0" applyNumberFormat="1" applyFont="1" applyFill="1" applyBorder="1" applyAlignment="1">
      <alignment horizontal="left" vertical="top"/>
    </xf>
    <xf numFmtId="178" fontId="0" fillId="0" borderId="16" xfId="1" applyNumberFormat="1" applyFont="1" applyFill="1" applyBorder="1" applyProtection="1"/>
    <xf numFmtId="0" fontId="52" fillId="0" borderId="0" xfId="0" applyNumberFormat="1" applyFont="1" applyFill="1" applyBorder="1" applyAlignment="1">
      <alignment horizontal="left" vertical="top"/>
    </xf>
    <xf numFmtId="0" fontId="29" fillId="0" borderId="0" xfId="16" applyFont="1" applyFill="1" applyProtection="1"/>
    <xf numFmtId="0" fontId="17" fillId="0" borderId="29" xfId="16" applyFont="1" applyFill="1" applyBorder="1" applyProtection="1"/>
    <xf numFmtId="10" fontId="17" fillId="0" borderId="0" xfId="17" applyNumberFormat="1" applyFont="1" applyFill="1" applyBorder="1" applyProtection="1"/>
    <xf numFmtId="0" fontId="17" fillId="0" borderId="6" xfId="16" applyFont="1" applyFill="1" applyBorder="1" applyProtection="1"/>
    <xf numFmtId="0" fontId="17" fillId="0" borderId="1" xfId="16" applyFont="1" applyFill="1" applyBorder="1" applyProtection="1"/>
    <xf numFmtId="10" fontId="17" fillId="0" borderId="1" xfId="17" applyNumberFormat="1" applyFont="1" applyFill="1" applyBorder="1" applyProtection="1"/>
    <xf numFmtId="0" fontId="17" fillId="0" borderId="7" xfId="16" applyFont="1" applyFill="1" applyBorder="1" applyProtection="1"/>
    <xf numFmtId="41" fontId="17" fillId="0" borderId="19" xfId="7" applyNumberFormat="1" applyFont="1" applyFill="1" applyBorder="1" applyProtection="1"/>
    <xf numFmtId="41" fontId="17" fillId="0" borderId="16" xfId="7" applyNumberFormat="1" applyFont="1" applyFill="1" applyBorder="1" applyProtection="1"/>
    <xf numFmtId="0" fontId="17" fillId="0" borderId="8" xfId="13" applyFill="1" applyBorder="1" applyProtection="1"/>
    <xf numFmtId="0" fontId="17" fillId="0" borderId="2" xfId="13" applyFill="1" applyBorder="1" applyProtection="1"/>
    <xf numFmtId="0" fontId="17" fillId="0" borderId="24" xfId="13" applyFill="1" applyBorder="1" applyAlignment="1" applyProtection="1">
      <alignment horizontal="left"/>
    </xf>
    <xf numFmtId="0" fontId="17" fillId="0" borderId="24" xfId="13" applyFill="1" applyBorder="1" applyAlignment="1" applyProtection="1">
      <alignment horizontal="center"/>
    </xf>
    <xf numFmtId="178" fontId="0" fillId="0" borderId="14" xfId="25" applyNumberFormat="1" applyFont="1" applyFill="1" applyBorder="1" applyAlignment="1" applyProtection="1">
      <alignment horizontal="center"/>
    </xf>
    <xf numFmtId="0" fontId="8" fillId="0" borderId="4" xfId="13" applyFont="1" applyFill="1" applyBorder="1" applyProtection="1"/>
    <xf numFmtId="0" fontId="17" fillId="0" borderId="19" xfId="13" applyFill="1" applyBorder="1" applyProtection="1"/>
    <xf numFmtId="0" fontId="17" fillId="0" borderId="19" xfId="13" applyFill="1" applyBorder="1" applyAlignment="1" applyProtection="1">
      <alignment horizontal="center"/>
    </xf>
    <xf numFmtId="0" fontId="17" fillId="0" borderId="4" xfId="13" applyFill="1" applyBorder="1" applyProtection="1"/>
    <xf numFmtId="164" fontId="17" fillId="0" borderId="26" xfId="13" applyNumberFormat="1" applyFill="1" applyBorder="1" applyAlignment="1" applyProtection="1">
      <alignment horizontal="center"/>
    </xf>
    <xf numFmtId="0" fontId="18" fillId="0" borderId="39" xfId="13" applyFont="1" applyFill="1" applyBorder="1" applyAlignment="1" applyProtection="1">
      <alignment horizontal="centerContinuous"/>
    </xf>
    <xf numFmtId="0" fontId="18" fillId="0" borderId="40" xfId="13" applyFont="1" applyFill="1" applyBorder="1" applyAlignment="1" applyProtection="1">
      <alignment horizontal="centerContinuous"/>
    </xf>
    <xf numFmtId="0" fontId="17" fillId="0" borderId="40" xfId="13" applyFill="1" applyBorder="1" applyAlignment="1" applyProtection="1">
      <alignment horizontal="centerContinuous"/>
    </xf>
    <xf numFmtId="178" fontId="0" fillId="0" borderId="37" xfId="25" applyNumberFormat="1" applyFont="1" applyFill="1" applyBorder="1" applyAlignment="1" applyProtection="1">
      <alignment horizontal="centerContinuous"/>
    </xf>
    <xf numFmtId="0" fontId="18" fillId="0" borderId="4" xfId="13" applyFont="1" applyFill="1" applyBorder="1" applyAlignment="1" applyProtection="1">
      <alignment horizontal="centerContinuous"/>
    </xf>
    <xf numFmtId="0" fontId="17" fillId="0" borderId="0" xfId="13" applyFill="1" applyAlignment="1" applyProtection="1">
      <alignment horizontal="centerContinuous"/>
    </xf>
    <xf numFmtId="178" fontId="0" fillId="0" borderId="5" xfId="25" applyNumberFormat="1" applyFont="1" applyFill="1" applyBorder="1" applyAlignment="1" applyProtection="1">
      <alignment horizontal="centerContinuous"/>
    </xf>
    <xf numFmtId="0" fontId="17" fillId="0" borderId="4" xfId="13" applyFont="1" applyFill="1" applyBorder="1" applyProtection="1"/>
    <xf numFmtId="178" fontId="0" fillId="0" borderId="5" xfId="25" applyNumberFormat="1" applyFont="1" applyFill="1" applyBorder="1" applyProtection="1"/>
    <xf numFmtId="0" fontId="17" fillId="0" borderId="33" xfId="13" applyFill="1" applyBorder="1" applyAlignment="1" applyProtection="1">
      <alignment horizontal="center"/>
    </xf>
    <xf numFmtId="0" fontId="17" fillId="0" borderId="31" xfId="13" applyFill="1" applyBorder="1" applyAlignment="1" applyProtection="1">
      <alignment horizontal="centerContinuous"/>
    </xf>
    <xf numFmtId="178" fontId="0" fillId="0" borderId="34" xfId="25" applyNumberFormat="1" applyFont="1" applyFill="1" applyBorder="1" applyAlignment="1" applyProtection="1">
      <alignment horizontal="center"/>
    </xf>
    <xf numFmtId="0" fontId="17" fillId="0" borderId="20" xfId="13" applyFill="1" applyBorder="1" applyAlignment="1" applyProtection="1">
      <alignment horizontal="center"/>
    </xf>
    <xf numFmtId="0" fontId="17" fillId="0" borderId="10" xfId="13" applyFill="1" applyBorder="1" applyAlignment="1" applyProtection="1">
      <alignment horizontal="centerContinuous"/>
    </xf>
    <xf numFmtId="178" fontId="0" fillId="0" borderId="22" xfId="25" applyNumberFormat="1" applyFont="1" applyFill="1" applyBorder="1" applyAlignment="1" applyProtection="1">
      <alignment horizontal="center"/>
    </xf>
    <xf numFmtId="0" fontId="17" fillId="0" borderId="18" xfId="13" applyFill="1" applyBorder="1" applyAlignment="1" applyProtection="1">
      <alignment horizontal="center"/>
    </xf>
    <xf numFmtId="0" fontId="20" fillId="0" borderId="0" xfId="13" applyFont="1" applyFill="1" applyProtection="1"/>
    <xf numFmtId="178" fontId="0" fillId="0" borderId="16" xfId="25" applyNumberFormat="1" applyFont="1" applyFill="1" applyBorder="1" applyAlignment="1" applyProtection="1">
      <alignment horizontal="center"/>
    </xf>
    <xf numFmtId="178" fontId="0" fillId="0" borderId="58" xfId="25" applyNumberFormat="1" applyFont="1" applyFill="1" applyBorder="1" applyProtection="1"/>
    <xf numFmtId="178" fontId="0" fillId="0" borderId="16" xfId="25" applyNumberFormat="1" applyFont="1" applyFill="1" applyBorder="1"/>
    <xf numFmtId="3" fontId="17" fillId="0" borderId="0" xfId="13" applyNumberFormat="1" applyFill="1" applyProtection="1"/>
    <xf numFmtId="0" fontId="0" fillId="0" borderId="0" xfId="0" applyFill="1" applyAlignment="1" applyProtection="1"/>
    <xf numFmtId="0" fontId="0" fillId="0" borderId="0" xfId="0" applyFill="1" applyProtection="1"/>
    <xf numFmtId="178" fontId="17" fillId="0" borderId="16" xfId="1" applyNumberFormat="1" applyFont="1" applyFill="1" applyBorder="1" applyProtection="1"/>
    <xf numFmtId="3" fontId="0" fillId="0" borderId="0" xfId="0" applyNumberFormat="1" applyFill="1" applyAlignment="1" applyProtection="1"/>
    <xf numFmtId="3" fontId="0" fillId="0" borderId="0" xfId="0" applyNumberFormat="1" applyFill="1" applyAlignment="1" applyProtection="1">
      <alignment horizontal="right"/>
    </xf>
    <xf numFmtId="178" fontId="17" fillId="0" borderId="16" xfId="1" applyNumberFormat="1" applyFont="1" applyFill="1" applyBorder="1" applyAlignment="1" applyProtection="1">
      <alignment horizontal="right"/>
    </xf>
    <xf numFmtId="3" fontId="0" fillId="0" borderId="0" xfId="0" applyNumberFormat="1" applyFill="1" applyProtection="1"/>
    <xf numFmtId="178" fontId="0" fillId="0" borderId="16" xfId="1" applyNumberFormat="1" applyFont="1" applyFill="1" applyBorder="1" applyAlignment="1" applyProtection="1">
      <alignment horizontal="right"/>
    </xf>
    <xf numFmtId="178" fontId="0" fillId="0" borderId="79" xfId="1" applyNumberFormat="1" applyFont="1" applyFill="1" applyBorder="1" applyProtection="1"/>
    <xf numFmtId="3" fontId="0" fillId="0" borderId="0" xfId="0" applyNumberFormat="1" applyFill="1" applyAlignment="1" applyProtection="1">
      <alignment horizontal="center"/>
    </xf>
    <xf numFmtId="178" fontId="0" fillId="0" borderId="58" xfId="1" applyNumberFormat="1" applyFont="1" applyFill="1" applyBorder="1" applyAlignment="1" applyProtection="1">
      <alignment horizontal="right"/>
    </xf>
    <xf numFmtId="3" fontId="17" fillId="0" borderId="0" xfId="13" applyNumberFormat="1" applyFill="1" applyAlignment="1" applyProtection="1">
      <alignment horizontal="right"/>
    </xf>
    <xf numFmtId="178" fontId="0" fillId="0" borderId="16" xfId="25" applyNumberFormat="1" applyFont="1" applyFill="1" applyBorder="1" applyAlignment="1" applyProtection="1">
      <alignment horizontal="right"/>
    </xf>
    <xf numFmtId="178" fontId="0" fillId="0" borderId="58" xfId="25" applyNumberFormat="1" applyFont="1" applyFill="1" applyBorder="1" applyAlignment="1" applyProtection="1">
      <alignment horizontal="center"/>
    </xf>
    <xf numFmtId="0" fontId="17" fillId="0" borderId="23" xfId="13" applyFill="1" applyBorder="1" applyAlignment="1" applyProtection="1">
      <alignment horizontal="center"/>
    </xf>
    <xf numFmtId="0" fontId="17" fillId="0" borderId="1" xfId="13" applyFill="1" applyBorder="1" applyProtection="1"/>
    <xf numFmtId="0" fontId="17" fillId="0" borderId="1" xfId="13" applyFill="1" applyBorder="1" applyAlignment="1" applyProtection="1">
      <alignment horizontal="center"/>
    </xf>
    <xf numFmtId="178" fontId="0" fillId="0" borderId="36" xfId="25" applyNumberFormat="1" applyFont="1" applyFill="1" applyBorder="1" applyProtection="1"/>
    <xf numFmtId="178" fontId="0" fillId="0" borderId="0" xfId="25" applyNumberFormat="1" applyFont="1" applyFill="1" applyAlignment="1" applyProtection="1">
      <alignment horizontal="right"/>
    </xf>
    <xf numFmtId="178" fontId="0" fillId="0" borderId="0" xfId="25" applyNumberFormat="1" applyFont="1" applyFill="1" applyAlignment="1" applyProtection="1">
      <alignment horizontal="centerContinuous"/>
    </xf>
    <xf numFmtId="178" fontId="0" fillId="0" borderId="0" xfId="25" applyNumberFormat="1" applyFont="1" applyFill="1"/>
    <xf numFmtId="0" fontId="8" fillId="0" borderId="0" xfId="13" applyFont="1" applyFill="1" applyProtection="1"/>
    <xf numFmtId="177" fontId="0" fillId="0" borderId="0" xfId="25" applyNumberFormat="1" applyFont="1" applyFill="1"/>
    <xf numFmtId="178" fontId="0" fillId="0" borderId="3" xfId="25" applyNumberFormat="1" applyFont="1" applyFill="1" applyBorder="1" applyProtection="1"/>
    <xf numFmtId="0" fontId="18" fillId="0" borderId="0" xfId="13" applyFont="1" applyFill="1" applyAlignment="1" applyProtection="1">
      <alignment horizontal="centerContinuous"/>
    </xf>
    <xf numFmtId="3" fontId="17" fillId="0" borderId="0" xfId="13" applyNumberFormat="1" applyFill="1" applyAlignment="1" applyProtection="1">
      <alignment horizontal="center"/>
    </xf>
    <xf numFmtId="178" fontId="0" fillId="0" borderId="58" xfId="25" applyNumberFormat="1" applyFont="1" applyFill="1" applyBorder="1" applyAlignment="1" applyProtection="1">
      <alignment horizontal="right"/>
    </xf>
    <xf numFmtId="3" fontId="17" fillId="0" borderId="0" xfId="13" applyNumberFormat="1" applyFill="1" applyAlignment="1" applyProtection="1"/>
    <xf numFmtId="178" fontId="13" fillId="0" borderId="16" xfId="25" applyNumberFormat="1" applyFont="1" applyFill="1" applyBorder="1" applyProtection="1"/>
    <xf numFmtId="178" fontId="0" fillId="0" borderId="58" xfId="25" applyNumberFormat="1" applyFont="1" applyFill="1" applyBorder="1" applyAlignment="1" applyProtection="1"/>
    <xf numFmtId="3" fontId="17" fillId="0" borderId="0" xfId="13" applyNumberFormat="1" applyFont="1" applyFill="1" applyProtection="1"/>
    <xf numFmtId="0" fontId="17" fillId="0" borderId="19" xfId="13" applyFont="1" applyFill="1" applyBorder="1" applyProtection="1"/>
    <xf numFmtId="0" fontId="17" fillId="0" borderId="4" xfId="13" applyFill="1" applyBorder="1" applyAlignment="1" applyProtection="1">
      <alignment horizontal="center"/>
    </xf>
    <xf numFmtId="0" fontId="17" fillId="0" borderId="0" xfId="13" applyFill="1" applyBorder="1"/>
    <xf numFmtId="0" fontId="17" fillId="0" borderId="81" xfId="13" applyFill="1" applyBorder="1"/>
    <xf numFmtId="0" fontId="17" fillId="0" borderId="6" xfId="13" applyFill="1" applyBorder="1" applyAlignment="1" applyProtection="1">
      <alignment horizontal="center"/>
    </xf>
    <xf numFmtId="178" fontId="17" fillId="0" borderId="51" xfId="13" applyNumberFormat="1" applyFill="1" applyBorder="1" applyProtection="1"/>
    <xf numFmtId="0" fontId="17" fillId="0" borderId="2" xfId="13" applyFill="1" applyBorder="1"/>
    <xf numFmtId="0" fontId="17" fillId="0" borderId="119" xfId="5" applyFont="1" applyFill="1" applyBorder="1" applyProtection="1"/>
    <xf numFmtId="43" fontId="17" fillId="0" borderId="0" xfId="25" applyFont="1" applyFill="1" applyBorder="1" applyProtection="1"/>
    <xf numFmtId="178" fontId="17" fillId="0" borderId="0" xfId="25" applyNumberFormat="1" applyFont="1" applyFill="1" applyProtection="1"/>
    <xf numFmtId="41" fontId="17" fillId="0" borderId="0" xfId="7" applyNumberFormat="1" applyFont="1" applyFill="1" applyProtection="1"/>
    <xf numFmtId="5" fontId="17" fillId="0" borderId="0" xfId="7" applyNumberFormat="1" applyFont="1" applyFill="1" applyProtection="1"/>
    <xf numFmtId="43" fontId="17" fillId="0" borderId="0" xfId="10" applyFont="1" applyFill="1" applyProtection="1"/>
    <xf numFmtId="5" fontId="17" fillId="0" borderId="0" xfId="10" applyNumberFormat="1" applyFont="1" applyFill="1" applyProtection="1"/>
    <xf numFmtId="43" fontId="8" fillId="0" borderId="0" xfId="10" applyFont="1" applyFill="1" applyProtection="1"/>
    <xf numFmtId="0" fontId="17" fillId="0" borderId="24" xfId="7" applyFont="1" applyFill="1" applyBorder="1" applyProtection="1"/>
    <xf numFmtId="0" fontId="17" fillId="0" borderId="12" xfId="7" applyFont="1" applyFill="1" applyBorder="1" applyProtection="1"/>
    <xf numFmtId="0" fontId="17" fillId="0" borderId="14" xfId="7" applyFont="1" applyFill="1" applyBorder="1" applyProtection="1"/>
    <xf numFmtId="0" fontId="17" fillId="0" borderId="19" xfId="7" applyFont="1" applyFill="1" applyBorder="1" applyProtection="1"/>
    <xf numFmtId="0" fontId="17" fillId="0" borderId="25" xfId="7" applyFont="1" applyFill="1" applyBorder="1" applyProtection="1"/>
    <xf numFmtId="0" fontId="17" fillId="0" borderId="16" xfId="7" applyFont="1" applyFill="1" applyBorder="1" applyProtection="1"/>
    <xf numFmtId="0" fontId="17" fillId="0" borderId="9" xfId="7" applyFont="1" applyFill="1" applyBorder="1" applyProtection="1"/>
    <xf numFmtId="0" fontId="17" fillId="0" borderId="10" xfId="7" applyFont="1" applyFill="1" applyBorder="1" applyProtection="1"/>
    <xf numFmtId="0" fontId="17" fillId="0" borderId="21" xfId="7" applyFont="1" applyFill="1" applyBorder="1" applyProtection="1"/>
    <xf numFmtId="177" fontId="8" fillId="0" borderId="22" xfId="7" applyNumberFormat="1" applyFont="1" applyFill="1" applyBorder="1" applyProtection="1"/>
    <xf numFmtId="0" fontId="17" fillId="0" borderId="39" xfId="7" applyFont="1" applyFill="1" applyBorder="1" applyAlignment="1" applyProtection="1">
      <alignment horizontal="centerContinuous"/>
    </xf>
    <xf numFmtId="0" fontId="17" fillId="0" borderId="40" xfId="7" applyFont="1" applyFill="1" applyBorder="1" applyAlignment="1" applyProtection="1">
      <alignment horizontal="centerContinuous"/>
    </xf>
    <xf numFmtId="0" fontId="17" fillId="0" borderId="10" xfId="7" applyFont="1" applyFill="1" applyBorder="1" applyAlignment="1" applyProtection="1">
      <alignment horizontal="centerContinuous"/>
    </xf>
    <xf numFmtId="0" fontId="17" fillId="0" borderId="37" xfId="7" applyFont="1" applyFill="1" applyBorder="1" applyAlignment="1" applyProtection="1">
      <alignment horizontal="centerContinuous"/>
    </xf>
    <xf numFmtId="0" fontId="17" fillId="0" borderId="4" xfId="7" applyFont="1" applyFill="1" applyBorder="1" applyProtection="1"/>
    <xf numFmtId="0" fontId="17" fillId="0" borderId="119" xfId="7" applyFont="1" applyFill="1" applyBorder="1" applyProtection="1"/>
    <xf numFmtId="0" fontId="17" fillId="0" borderId="30" xfId="7" applyFont="1" applyFill="1" applyBorder="1" applyAlignment="1" applyProtection="1">
      <alignment horizontal="center"/>
    </xf>
    <xf numFmtId="0" fontId="17" fillId="0" borderId="32" xfId="7" applyFont="1" applyFill="1" applyBorder="1" applyProtection="1"/>
    <xf numFmtId="0" fontId="17" fillId="0" borderId="42" xfId="7" applyFont="1" applyFill="1" applyBorder="1" applyAlignment="1" applyProtection="1">
      <alignment horizontal="centerContinuous"/>
    </xf>
    <xf numFmtId="0" fontId="17" fillId="0" borderId="34" xfId="7" applyFont="1" applyFill="1" applyBorder="1" applyProtection="1"/>
    <xf numFmtId="0" fontId="17" fillId="0" borderId="4" xfId="7" applyFont="1" applyFill="1" applyBorder="1" applyAlignment="1" applyProtection="1">
      <alignment horizontal="center"/>
    </xf>
    <xf numFmtId="0" fontId="17" fillId="0" borderId="19" xfId="7" applyFont="1" applyFill="1" applyBorder="1" applyAlignment="1" applyProtection="1">
      <alignment horizontal="center"/>
    </xf>
    <xf numFmtId="0" fontId="17" fillId="0" borderId="16" xfId="7" applyFont="1" applyFill="1" applyBorder="1" applyAlignment="1" applyProtection="1">
      <alignment horizontal="center"/>
    </xf>
    <xf numFmtId="0" fontId="17" fillId="0" borderId="9" xfId="7" applyFont="1" applyFill="1" applyBorder="1" applyAlignment="1" applyProtection="1">
      <alignment horizontal="center"/>
    </xf>
    <xf numFmtId="0" fontId="17" fillId="0" borderId="21" xfId="7" applyFont="1" applyFill="1" applyBorder="1" applyAlignment="1" applyProtection="1">
      <alignment horizontal="center"/>
    </xf>
    <xf numFmtId="0" fontId="17" fillId="0" borderId="22" xfId="7" applyFont="1" applyFill="1" applyBorder="1" applyAlignment="1" applyProtection="1">
      <alignment horizontal="center"/>
    </xf>
    <xf numFmtId="0" fontId="14" fillId="0" borderId="19" xfId="7" applyFont="1" applyFill="1" applyBorder="1" applyProtection="1">
      <protection locked="0"/>
    </xf>
    <xf numFmtId="37" fontId="17" fillId="0" borderId="15" xfId="7" applyNumberFormat="1" applyFont="1" applyFill="1" applyBorder="1" applyProtection="1"/>
    <xf numFmtId="5" fontId="14" fillId="0" borderId="19" xfId="7" applyNumberFormat="1" applyFont="1" applyFill="1" applyBorder="1" applyProtection="1">
      <protection locked="0"/>
    </xf>
    <xf numFmtId="5" fontId="17" fillId="0" borderId="16" xfId="7" applyNumberFormat="1" applyFont="1" applyFill="1" applyBorder="1" applyProtection="1"/>
    <xf numFmtId="0" fontId="17" fillId="0" borderId="19" xfId="7" applyFont="1" applyFill="1" applyBorder="1" applyProtection="1">
      <protection locked="0"/>
    </xf>
    <xf numFmtId="43" fontId="17" fillId="0" borderId="19" xfId="25" applyFont="1" applyFill="1" applyBorder="1" applyProtection="1">
      <protection locked="0"/>
    </xf>
    <xf numFmtId="0" fontId="17" fillId="0" borderId="19" xfId="7" applyFont="1" applyFill="1" applyBorder="1" applyAlignment="1" applyProtection="1">
      <alignment horizontal="center"/>
      <protection locked="0"/>
    </xf>
    <xf numFmtId="37" fontId="17" fillId="0" borderId="19" xfId="7" applyNumberFormat="1" applyFont="1" applyFill="1" applyBorder="1" applyProtection="1">
      <protection locked="0"/>
    </xf>
    <xf numFmtId="37" fontId="17" fillId="0" borderId="16" xfId="7" applyNumberFormat="1" applyFont="1" applyFill="1" applyBorder="1" applyProtection="1"/>
    <xf numFmtId="0" fontId="17" fillId="0" borderId="15" xfId="7" applyFont="1" applyFill="1" applyBorder="1" applyProtection="1"/>
    <xf numFmtId="43" fontId="17" fillId="0" borderId="15" xfId="25" applyFont="1" applyFill="1" applyBorder="1" applyProtection="1"/>
    <xf numFmtId="0" fontId="17" fillId="0" borderId="0" xfId="7" applyFont="1" applyFill="1" applyAlignment="1" applyProtection="1">
      <alignment horizontal="center"/>
    </xf>
    <xf numFmtId="43" fontId="17" fillId="0" borderId="16" xfId="25" applyFont="1" applyFill="1" applyBorder="1" applyProtection="1"/>
    <xf numFmtId="0" fontId="17" fillId="0" borderId="19" xfId="7" applyNumberFormat="1" applyFont="1" applyFill="1" applyBorder="1" applyAlignment="1" applyProtection="1">
      <alignment horizontal="center"/>
      <protection locked="0"/>
    </xf>
    <xf numFmtId="0" fontId="17" fillId="0" borderId="82" xfId="5" applyFont="1" applyFill="1" applyBorder="1"/>
    <xf numFmtId="0" fontId="17" fillId="0" borderId="83" xfId="5" applyFont="1" applyFill="1" applyBorder="1"/>
    <xf numFmtId="0" fontId="17" fillId="0" borderId="44" xfId="7" applyFont="1" applyFill="1" applyBorder="1" applyProtection="1"/>
    <xf numFmtId="37" fontId="17" fillId="0" borderId="44" xfId="7" applyNumberFormat="1" applyFont="1" applyFill="1" applyBorder="1" applyProtection="1"/>
    <xf numFmtId="37" fontId="17" fillId="0" borderId="50" xfId="7" applyNumberFormat="1" applyFont="1" applyFill="1" applyBorder="1" applyProtection="1"/>
    <xf numFmtId="0" fontId="17" fillId="0" borderId="28" xfId="7" applyFont="1" applyFill="1" applyBorder="1" applyProtection="1"/>
    <xf numFmtId="37" fontId="17" fillId="0" borderId="32" xfId="7" applyNumberFormat="1" applyFont="1" applyFill="1" applyBorder="1" applyProtection="1">
      <protection locked="0"/>
    </xf>
    <xf numFmtId="0" fontId="17" fillId="0" borderId="17" xfId="7" applyFont="1" applyFill="1" applyBorder="1" applyProtection="1"/>
    <xf numFmtId="0" fontId="17" fillId="0" borderId="50" xfId="7" applyFont="1" applyFill="1" applyBorder="1" applyProtection="1"/>
    <xf numFmtId="0" fontId="17" fillId="0" borderId="48" xfId="7" applyFont="1" applyFill="1" applyBorder="1" applyAlignment="1" applyProtection="1">
      <alignment horizontal="center"/>
    </xf>
    <xf numFmtId="0" fontId="17" fillId="0" borderId="48" xfId="7" applyFont="1" applyFill="1" applyBorder="1" applyProtection="1"/>
    <xf numFmtId="41" fontId="17" fillId="0" borderId="48" xfId="25" applyNumberFormat="1" applyFont="1" applyFill="1" applyBorder="1" applyProtection="1"/>
    <xf numFmtId="0" fontId="17" fillId="0" borderId="0" xfId="7" applyFont="1" applyFill="1" applyAlignment="1" applyProtection="1">
      <alignment horizontal="centerContinuous"/>
    </xf>
    <xf numFmtId="43" fontId="17" fillId="0" borderId="0" xfId="25" applyFont="1" applyFill="1" applyAlignment="1" applyProtection="1">
      <alignment horizontal="centerContinuous"/>
    </xf>
    <xf numFmtId="0" fontId="63" fillId="0" borderId="0" xfId="29" applyFont="1" applyFill="1"/>
    <xf numFmtId="0" fontId="17" fillId="0" borderId="0" xfId="13" applyFont="1" applyFill="1" applyBorder="1"/>
    <xf numFmtId="0" fontId="17" fillId="0" borderId="4" xfId="13" applyFont="1" applyFill="1" applyBorder="1"/>
    <xf numFmtId="0" fontId="17" fillId="0" borderId="25" xfId="13" applyFont="1" applyFill="1" applyBorder="1"/>
    <xf numFmtId="0" fontId="17" fillId="0" borderId="16" xfId="13" applyFont="1" applyFill="1" applyBorder="1"/>
    <xf numFmtId="0" fontId="17" fillId="0" borderId="9" xfId="13" applyFont="1" applyFill="1" applyBorder="1"/>
    <xf numFmtId="0" fontId="17" fillId="0" borderId="10" xfId="13" applyFont="1" applyFill="1" applyBorder="1"/>
    <xf numFmtId="49" fontId="8" fillId="0" borderId="22" xfId="13" applyNumberFormat="1" applyFont="1" applyFill="1" applyBorder="1" applyAlignment="1">
      <alignment horizontal="center"/>
    </xf>
    <xf numFmtId="0" fontId="17" fillId="0" borderId="39" xfId="13" applyFont="1" applyFill="1" applyBorder="1" applyAlignment="1">
      <alignment horizontal="centerContinuous"/>
    </xf>
    <xf numFmtId="0" fontId="17" fillId="0" borderId="10" xfId="13" applyFont="1" applyFill="1" applyBorder="1" applyAlignment="1">
      <alignment horizontal="centerContinuous"/>
    </xf>
    <xf numFmtId="0" fontId="17" fillId="0" borderId="40" xfId="13" applyFont="1" applyFill="1" applyBorder="1" applyAlignment="1">
      <alignment horizontal="centerContinuous"/>
    </xf>
    <xf numFmtId="0" fontId="17" fillId="0" borderId="119" xfId="13" applyFont="1" applyFill="1" applyBorder="1"/>
    <xf numFmtId="0" fontId="17" fillId="0" borderId="4" xfId="13" applyFont="1" applyFill="1" applyBorder="1" applyAlignment="1">
      <alignment horizontal="center"/>
    </xf>
    <xf numFmtId="0" fontId="17" fillId="0" borderId="19" xfId="13" applyFont="1" applyFill="1" applyBorder="1" applyAlignment="1">
      <alignment horizontal="center"/>
    </xf>
    <xf numFmtId="0" fontId="17" fillId="0" borderId="21" xfId="13" applyFont="1" applyFill="1" applyBorder="1" applyAlignment="1">
      <alignment horizontal="centerContinuous"/>
    </xf>
    <xf numFmtId="0" fontId="17" fillId="0" borderId="16" xfId="13" applyFont="1" applyFill="1" applyBorder="1" applyAlignment="1">
      <alignment horizontal="left"/>
    </xf>
    <xf numFmtId="0" fontId="17" fillId="0" borderId="19" xfId="13" applyFont="1" applyFill="1" applyBorder="1" applyAlignment="1">
      <alignment horizontal="centerContinuous"/>
    </xf>
    <xf numFmtId="0" fontId="17" fillId="0" borderId="16" xfId="13" applyFont="1" applyFill="1" applyBorder="1" applyAlignment="1">
      <alignment horizontal="centerContinuous"/>
    </xf>
    <xf numFmtId="0" fontId="17" fillId="0" borderId="9" xfId="13" applyFont="1" applyFill="1" applyBorder="1" applyAlignment="1">
      <alignment horizontal="center"/>
    </xf>
    <xf numFmtId="0" fontId="17" fillId="0" borderId="21" xfId="13" applyFont="1" applyFill="1" applyBorder="1" applyAlignment="1">
      <alignment horizontal="center"/>
    </xf>
    <xf numFmtId="0" fontId="17" fillId="0" borderId="22" xfId="13" applyFont="1" applyFill="1" applyBorder="1" applyAlignment="1">
      <alignment horizontal="center"/>
    </xf>
    <xf numFmtId="0" fontId="66" fillId="0" borderId="19" xfId="13" applyFont="1" applyFill="1" applyBorder="1"/>
    <xf numFmtId="0" fontId="66" fillId="0" borderId="19" xfId="13" applyFont="1" applyFill="1" applyBorder="1" applyAlignment="1">
      <alignment horizontal="left"/>
    </xf>
    <xf numFmtId="0" fontId="17" fillId="0" borderId="46" xfId="13" applyFont="1" applyFill="1" applyBorder="1" applyAlignment="1">
      <alignment horizontal="center" vertical="center"/>
    </xf>
    <xf numFmtId="0" fontId="17" fillId="0" borderId="46" xfId="13" applyFont="1" applyFill="1" applyBorder="1"/>
    <xf numFmtId="178" fontId="17" fillId="0" borderId="46" xfId="13" applyNumberFormat="1" applyFont="1" applyFill="1" applyBorder="1" applyProtection="1"/>
    <xf numFmtId="0" fontId="17" fillId="0" borderId="0" xfId="13" applyFont="1" applyFill="1" applyAlignment="1">
      <alignment horizontal="left"/>
    </xf>
    <xf numFmtId="0" fontId="17" fillId="0" borderId="0" xfId="13" applyFont="1" applyFill="1" applyAlignment="1">
      <alignment horizontal="centerContinuous"/>
    </xf>
    <xf numFmtId="178" fontId="61" fillId="0" borderId="0" xfId="13" applyNumberFormat="1" applyFont="1" applyFill="1" applyAlignment="1"/>
    <xf numFmtId="0" fontId="17" fillId="0" borderId="0" xfId="13" applyFont="1" applyFill="1" applyAlignment="1">
      <alignment horizontal="center"/>
    </xf>
    <xf numFmtId="178" fontId="17" fillId="0" borderId="0" xfId="13" applyNumberFormat="1" applyFont="1" applyFill="1" applyAlignment="1">
      <alignment horizontal="left"/>
    </xf>
    <xf numFmtId="43" fontId="17" fillId="0" borderId="0" xfId="25" applyFont="1" applyFill="1" applyAlignment="1">
      <alignment horizontal="centerContinuous"/>
    </xf>
    <xf numFmtId="0" fontId="17" fillId="0" borderId="119" xfId="23" applyFont="1" applyFill="1" applyBorder="1" applyProtection="1"/>
    <xf numFmtId="0" fontId="17" fillId="0" borderId="119" xfId="23" applyFont="1" applyFill="1" applyBorder="1" applyAlignment="1" applyProtection="1">
      <alignment horizontal="center"/>
    </xf>
    <xf numFmtId="0" fontId="17" fillId="0" borderId="119" xfId="23" applyFont="1" applyFill="1" applyBorder="1" applyAlignment="1" applyProtection="1">
      <alignment horizontal="centerContinuous"/>
    </xf>
    <xf numFmtId="43" fontId="13" fillId="0" borderId="16" xfId="8" applyFont="1" applyFill="1" applyBorder="1" applyProtection="1"/>
    <xf numFmtId="0" fontId="17" fillId="0" borderId="120" xfId="23" applyFont="1" applyFill="1" applyBorder="1" applyProtection="1"/>
    <xf numFmtId="0" fontId="17" fillId="0" borderId="121" xfId="23" applyFont="1" applyFill="1" applyBorder="1" applyProtection="1"/>
    <xf numFmtId="0" fontId="17" fillId="0" borderId="123" xfId="23" applyFont="1" applyFill="1" applyBorder="1" applyProtection="1"/>
    <xf numFmtId="0" fontId="17" fillId="0" borderId="126" xfId="23" applyFont="1" applyFill="1" applyBorder="1" applyProtection="1"/>
    <xf numFmtId="0" fontId="17" fillId="0" borderId="126" xfId="23" applyFont="1" applyFill="1" applyBorder="1" applyAlignment="1" applyProtection="1">
      <alignment horizontal="center"/>
    </xf>
    <xf numFmtId="0" fontId="17" fillId="0" borderId="120" xfId="7" applyFont="1" applyFill="1" applyBorder="1" applyProtection="1"/>
    <xf numFmtId="0" fontId="17" fillId="0" borderId="121" xfId="7" applyFont="1" applyFill="1" applyBorder="1" applyProtection="1"/>
    <xf numFmtId="0" fontId="17" fillId="0" borderId="121" xfId="5" applyFont="1" applyFill="1" applyBorder="1" applyProtection="1"/>
    <xf numFmtId="0" fontId="17" fillId="0" borderId="121" xfId="7" applyFont="1" applyFill="1" applyBorder="1"/>
    <xf numFmtId="0" fontId="17" fillId="0" borderId="0" xfId="13" applyFill="1" applyAlignment="1">
      <alignment wrapText="1"/>
    </xf>
    <xf numFmtId="0" fontId="17" fillId="0" borderId="10" xfId="13" applyFill="1" applyBorder="1" applyAlignment="1">
      <alignment wrapText="1"/>
    </xf>
    <xf numFmtId="0" fontId="17" fillId="0" borderId="11" xfId="13" applyFill="1" applyBorder="1" applyAlignment="1">
      <alignment wrapText="1"/>
    </xf>
    <xf numFmtId="0" fontId="17" fillId="0" borderId="119" xfId="16" applyFont="1" applyFill="1" applyBorder="1" applyProtection="1"/>
    <xf numFmtId="0" fontId="18" fillId="0" borderId="119" xfId="3" applyFont="1" applyFill="1" applyBorder="1" applyProtection="1"/>
    <xf numFmtId="0" fontId="17" fillId="0" borderId="120" xfId="16" applyFont="1" applyFill="1" applyBorder="1" applyProtection="1"/>
    <xf numFmtId="0" fontId="17" fillId="0" borderId="121" xfId="16" applyFont="1" applyFill="1" applyBorder="1" applyProtection="1"/>
    <xf numFmtId="0" fontId="17" fillId="0" borderId="126" xfId="16" applyFont="1" applyFill="1" applyBorder="1" applyProtection="1"/>
    <xf numFmtId="0" fontId="17" fillId="0" borderId="24" xfId="16" applyFont="1" applyFill="1" applyBorder="1" applyProtection="1"/>
    <xf numFmtId="0" fontId="17" fillId="0" borderId="128" xfId="16" applyFont="1" applyFill="1" applyBorder="1" applyAlignment="1" applyProtection="1">
      <alignment horizontal="center"/>
    </xf>
    <xf numFmtId="0" fontId="17" fillId="0" borderId="25" xfId="16" applyFont="1" applyFill="1" applyBorder="1" applyProtection="1"/>
    <xf numFmtId="0" fontId="17" fillId="0" borderId="19" xfId="16" applyFont="1" applyFill="1" applyBorder="1" applyProtection="1"/>
    <xf numFmtId="0" fontId="17" fillId="0" borderId="16" xfId="16" applyFont="1" applyFill="1" applyBorder="1" applyProtection="1"/>
    <xf numFmtId="0" fontId="17" fillId="0" borderId="9" xfId="16" applyFont="1" applyFill="1" applyBorder="1" applyProtection="1"/>
    <xf numFmtId="0" fontId="17" fillId="0" borderId="10" xfId="16" applyFont="1" applyFill="1" applyBorder="1" applyProtection="1"/>
    <xf numFmtId="0" fontId="17" fillId="0" borderId="26" xfId="16" applyFont="1" applyFill="1" applyBorder="1" applyProtection="1"/>
    <xf numFmtId="0" fontId="17" fillId="0" borderId="21" xfId="16" applyFont="1" applyFill="1" applyBorder="1" applyProtection="1"/>
    <xf numFmtId="0" fontId="17" fillId="0" borderId="9" xfId="16" applyFont="1" applyFill="1" applyBorder="1" applyAlignment="1" applyProtection="1">
      <alignment horizontal="centerContinuous"/>
    </xf>
    <xf numFmtId="0" fontId="17" fillId="0" borderId="10" xfId="16" applyFont="1" applyFill="1" applyBorder="1" applyAlignment="1" applyProtection="1">
      <alignment horizontal="centerContinuous"/>
    </xf>
    <xf numFmtId="0" fontId="17" fillId="0" borderId="11" xfId="16" applyFont="1" applyFill="1" applyBorder="1" applyAlignment="1" applyProtection="1">
      <alignment horizontal="centerContinuous"/>
    </xf>
    <xf numFmtId="0" fontId="29" fillId="0" borderId="10" xfId="16" applyFont="1" applyFill="1" applyBorder="1" applyAlignment="1" applyProtection="1">
      <alignment horizontal="left"/>
    </xf>
    <xf numFmtId="0" fontId="17" fillId="0" borderId="11" xfId="16" applyFont="1" applyFill="1" applyBorder="1" applyProtection="1"/>
    <xf numFmtId="0" fontId="17" fillId="0" borderId="39" xfId="16" applyFont="1" applyFill="1" applyBorder="1" applyAlignment="1" applyProtection="1">
      <alignment horizontal="centerContinuous"/>
    </xf>
    <xf numFmtId="0" fontId="17" fillId="0" borderId="0" xfId="16" applyFont="1" applyFill="1" applyBorder="1"/>
    <xf numFmtId="0" fontId="17" fillId="0" borderId="0" xfId="16" applyFont="1" applyFill="1" applyAlignment="1" applyProtection="1">
      <alignment horizontal="centerContinuous"/>
    </xf>
    <xf numFmtId="0" fontId="13" fillId="0" borderId="1" xfId="16" applyFont="1" applyFill="1" applyBorder="1" applyProtection="1"/>
    <xf numFmtId="0" fontId="18" fillId="0" borderId="0" xfId="16" applyFont="1" applyFill="1" applyProtection="1"/>
    <xf numFmtId="0" fontId="18" fillId="0" borderId="0" xfId="16" applyFont="1" applyFill="1" applyAlignment="1" applyProtection="1">
      <alignment horizontal="centerContinuous"/>
    </xf>
    <xf numFmtId="37" fontId="75" fillId="0" borderId="22" xfId="23" applyNumberFormat="1" applyFont="1" applyFill="1" applyBorder="1" applyProtection="1"/>
    <xf numFmtId="178" fontId="29" fillId="0" borderId="0" xfId="25" applyNumberFormat="1" applyFont="1" applyFill="1"/>
    <xf numFmtId="3" fontId="17" fillId="0" borderId="0" xfId="23" applyNumberFormat="1" applyFont="1" applyFill="1" applyProtection="1"/>
    <xf numFmtId="0" fontId="17" fillId="0" borderId="0" xfId="23" applyFont="1" applyFill="1" applyAlignment="1"/>
    <xf numFmtId="0" fontId="13" fillId="0" borderId="0" xfId="13" applyFont="1" applyFill="1" applyAlignment="1" applyProtection="1">
      <alignment horizontal="left"/>
    </xf>
    <xf numFmtId="0" fontId="13" fillId="0" borderId="0" xfId="13" applyFont="1" applyFill="1" applyAlignment="1" applyProtection="1">
      <alignment horizontal="centerContinuous"/>
    </xf>
    <xf numFmtId="178" fontId="52" fillId="0" borderId="0" xfId="25" applyNumberFormat="1" applyFont="1" applyFill="1" applyBorder="1" applyAlignment="1">
      <alignment horizontal="center"/>
    </xf>
    <xf numFmtId="178" fontId="52" fillId="0" borderId="118" xfId="25" applyNumberFormat="1" applyFont="1" applyFill="1" applyBorder="1" applyAlignment="1">
      <alignment horizontal="center"/>
    </xf>
    <xf numFmtId="49" fontId="8" fillId="0" borderId="22" xfId="7" applyNumberFormat="1" applyFont="1" applyFill="1" applyBorder="1" applyAlignment="1">
      <alignment horizontal="center"/>
    </xf>
    <xf numFmtId="38" fontId="74" fillId="0" borderId="0" xfId="23" applyNumberFormat="1" applyFont="1" applyFill="1" applyBorder="1" applyAlignment="1" applyProtection="1">
      <alignment horizontal="center"/>
    </xf>
    <xf numFmtId="0" fontId="17" fillId="0" borderId="8" xfId="0" applyFont="1" applyFill="1" applyBorder="1"/>
    <xf numFmtId="0" fontId="17" fillId="0" borderId="2" xfId="0" applyFont="1" applyFill="1" applyBorder="1"/>
    <xf numFmtId="0" fontId="17" fillId="0" borderId="8" xfId="0" applyFont="1" applyFill="1" applyBorder="1" applyAlignment="1">
      <alignment horizontal="left"/>
    </xf>
    <xf numFmtId="0" fontId="17" fillId="0" borderId="66" xfId="0" applyFont="1" applyFill="1" applyBorder="1" applyAlignment="1">
      <alignment horizontal="center"/>
    </xf>
    <xf numFmtId="0" fontId="17" fillId="0" borderId="3" xfId="0" applyFont="1" applyFill="1" applyBorder="1" applyAlignment="1">
      <alignment horizontal="center"/>
    </xf>
    <xf numFmtId="0" fontId="0" fillId="0" borderId="0" xfId="0" applyFill="1"/>
    <xf numFmtId="0" fontId="17" fillId="0" borderId="4" xfId="0" applyFont="1" applyFill="1" applyBorder="1" applyProtection="1"/>
    <xf numFmtId="0" fontId="17" fillId="0" borderId="4" xfId="0" applyFont="1" applyFill="1" applyBorder="1"/>
    <xf numFmtId="0" fontId="17" fillId="0" borderId="55" xfId="0" applyFont="1" applyFill="1" applyBorder="1" applyAlignment="1">
      <alignment horizontal="center"/>
    </xf>
    <xf numFmtId="0" fontId="17" fillId="0" borderId="55" xfId="0" applyFont="1" applyFill="1" applyBorder="1"/>
    <xf numFmtId="0" fontId="17" fillId="0" borderId="6" xfId="0" applyFont="1" applyFill="1" applyBorder="1"/>
    <xf numFmtId="0" fontId="17" fillId="0" borderId="1" xfId="0" applyFont="1" applyFill="1" applyBorder="1"/>
    <xf numFmtId="164" fontId="17" fillId="0" borderId="23" xfId="0" applyNumberFormat="1" applyFont="1" applyFill="1" applyBorder="1" applyAlignment="1" applyProtection="1">
      <alignment horizontal="center"/>
    </xf>
    <xf numFmtId="49" fontId="17" fillId="0" borderId="36" xfId="0" applyNumberFormat="1" applyFont="1" applyFill="1" applyBorder="1" applyAlignment="1">
      <alignment horizontal="center"/>
    </xf>
    <xf numFmtId="0" fontId="18" fillId="0" borderId="6" xfId="0" applyFont="1" applyFill="1" applyBorder="1" applyAlignment="1">
      <alignment horizontal="centerContinuous"/>
    </xf>
    <xf numFmtId="0" fontId="18" fillId="0" borderId="1" xfId="0" applyFont="1" applyFill="1" applyBorder="1" applyAlignment="1">
      <alignment horizontal="centerContinuous"/>
    </xf>
    <xf numFmtId="0" fontId="17" fillId="0" borderId="1" xfId="0" applyFont="1" applyFill="1" applyBorder="1" applyAlignment="1">
      <alignment horizontal="centerContinuous"/>
    </xf>
    <xf numFmtId="0" fontId="17" fillId="0" borderId="60" xfId="0" applyFont="1" applyFill="1" applyBorder="1" applyAlignment="1">
      <alignment horizontal="centerContinuous"/>
    </xf>
    <xf numFmtId="0" fontId="17" fillId="0" borderId="5" xfId="0" applyFont="1" applyFill="1" applyBorder="1" applyAlignment="1">
      <alignment horizontal="center"/>
    </xf>
    <xf numFmtId="0" fontId="17" fillId="0" borderId="0" xfId="0" applyFont="1" applyFill="1" applyAlignment="1">
      <alignment horizontal="centerContinuous"/>
    </xf>
    <xf numFmtId="0" fontId="17" fillId="0" borderId="3" xfId="0" applyFont="1" applyFill="1" applyBorder="1" applyAlignment="1">
      <alignment horizontal="centerContinuous"/>
    </xf>
    <xf numFmtId="0" fontId="17" fillId="0" borderId="4" xfId="0" applyFont="1" applyFill="1" applyBorder="1" applyAlignment="1">
      <alignment horizontal="centerContinuous"/>
    </xf>
    <xf numFmtId="0" fontId="17" fillId="0" borderId="5" xfId="0" applyFont="1" applyFill="1" applyBorder="1" applyAlignment="1">
      <alignment horizontal="centerContinuous"/>
    </xf>
    <xf numFmtId="0" fontId="17" fillId="0" borderId="56" xfId="0" applyFont="1" applyFill="1" applyBorder="1" applyAlignment="1">
      <alignment horizontal="center"/>
    </xf>
    <xf numFmtId="0" fontId="17" fillId="0" borderId="7" xfId="0" applyFont="1" applyFill="1" applyBorder="1" applyAlignment="1">
      <alignment horizontal="center"/>
    </xf>
    <xf numFmtId="0" fontId="17" fillId="0" borderId="6" xfId="0" applyFont="1" applyFill="1" applyBorder="1" applyAlignment="1">
      <alignment horizontal="centerContinuous"/>
    </xf>
    <xf numFmtId="0" fontId="17" fillId="0" borderId="7" xfId="0" applyFont="1" applyFill="1" applyBorder="1" applyAlignment="1">
      <alignment horizontal="centerContinuous"/>
    </xf>
    <xf numFmtId="0" fontId="17" fillId="0" borderId="5" xfId="0" applyFont="1" applyFill="1" applyBorder="1"/>
    <xf numFmtId="0" fontId="30" fillId="0" borderId="5" xfId="0" applyFont="1" applyFill="1" applyBorder="1" applyAlignment="1">
      <alignment horizontal="center"/>
    </xf>
    <xf numFmtId="0" fontId="30" fillId="0" borderId="0" xfId="0" applyFont="1" applyFill="1" applyAlignment="1">
      <alignment horizontal="center"/>
    </xf>
    <xf numFmtId="0" fontId="17" fillId="0" borderId="0" xfId="0" applyFont="1" applyFill="1" applyAlignment="1">
      <alignment horizontal="center"/>
    </xf>
    <xf numFmtId="0" fontId="17" fillId="0" borderId="55" xfId="0" applyFont="1" applyFill="1" applyBorder="1" applyAlignment="1">
      <alignment horizontal="right"/>
    </xf>
    <xf numFmtId="0" fontId="17" fillId="0" borderId="56" xfId="0" applyFont="1" applyFill="1" applyBorder="1"/>
    <xf numFmtId="0" fontId="17" fillId="0" borderId="7" xfId="0" applyFont="1" applyFill="1" applyBorder="1"/>
    <xf numFmtId="0" fontId="18" fillId="0" borderId="0" xfId="0" applyFont="1" applyFill="1"/>
    <xf numFmtId="164" fontId="17" fillId="0" borderId="1" xfId="0" applyNumberFormat="1" applyFont="1" applyFill="1" applyBorder="1" applyAlignment="1" applyProtection="1">
      <alignment horizontal="center"/>
    </xf>
    <xf numFmtId="49" fontId="17" fillId="0" borderId="0" xfId="0" applyNumberFormat="1" applyFont="1" applyFill="1"/>
    <xf numFmtId="0" fontId="18" fillId="0" borderId="61" xfId="0" applyFont="1" applyFill="1" applyBorder="1" applyAlignment="1">
      <alignment horizontal="centerContinuous"/>
    </xf>
    <xf numFmtId="0" fontId="18" fillId="0" borderId="59" xfId="0" applyFont="1" applyFill="1" applyBorder="1" applyAlignment="1">
      <alignment horizontal="centerContinuous"/>
    </xf>
    <xf numFmtId="0" fontId="17" fillId="0" borderId="59" xfId="0" applyFont="1" applyFill="1" applyBorder="1" applyAlignment="1">
      <alignment horizontal="centerContinuous"/>
    </xf>
    <xf numFmtId="0" fontId="0" fillId="0" borderId="8" xfId="0" applyFill="1" applyBorder="1" applyProtection="1"/>
    <xf numFmtId="0" fontId="0" fillId="0" borderId="2" xfId="0" applyFill="1" applyBorder="1" applyProtection="1"/>
    <xf numFmtId="0" fontId="0" fillId="0" borderId="8" xfId="0" applyFill="1" applyBorder="1" applyAlignment="1" applyProtection="1">
      <alignment horizontal="left"/>
    </xf>
    <xf numFmtId="0" fontId="0" fillId="0" borderId="2" xfId="0" applyFill="1" applyBorder="1" applyAlignment="1" applyProtection="1">
      <alignment horizontal="left"/>
    </xf>
    <xf numFmtId="0" fontId="0" fillId="0" borderId="8" xfId="0" applyFill="1" applyBorder="1" applyAlignment="1" applyProtection="1">
      <alignment horizontal="center"/>
    </xf>
    <xf numFmtId="0" fontId="0" fillId="0" borderId="66" xfId="0" applyFill="1" applyBorder="1" applyAlignment="1" applyProtection="1">
      <alignment horizontal="center"/>
    </xf>
    <xf numFmtId="0" fontId="0" fillId="0" borderId="4" xfId="0" applyFill="1" applyBorder="1" applyProtection="1"/>
    <xf numFmtId="0" fontId="0" fillId="0" borderId="4" xfId="0" applyFill="1" applyBorder="1" applyAlignment="1" applyProtection="1">
      <alignment horizontal="center"/>
    </xf>
    <xf numFmtId="0" fontId="0" fillId="0" borderId="55" xfId="0" applyFill="1" applyBorder="1" applyProtection="1"/>
    <xf numFmtId="0" fontId="0" fillId="0" borderId="6" xfId="0" applyFill="1" applyBorder="1" applyProtection="1"/>
    <xf numFmtId="0" fontId="0" fillId="0" borderId="1" xfId="0" applyFill="1" applyBorder="1" applyProtection="1"/>
    <xf numFmtId="164" fontId="0" fillId="0" borderId="56" xfId="0" applyNumberFormat="1" applyFill="1" applyBorder="1" applyAlignment="1" applyProtection="1">
      <alignment horizontal="center"/>
    </xf>
    <xf numFmtId="0" fontId="0" fillId="0" borderId="22" xfId="0" applyFill="1" applyBorder="1" applyAlignment="1" applyProtection="1">
      <alignment horizontal="center"/>
    </xf>
    <xf numFmtId="0" fontId="18" fillId="0" borderId="6" xfId="0" applyFont="1" applyFill="1" applyBorder="1" applyAlignment="1" applyProtection="1">
      <alignment horizontal="centerContinuous"/>
    </xf>
    <xf numFmtId="0" fontId="18" fillId="0" borderId="1" xfId="0" applyFont="1" applyFill="1" applyBorder="1" applyAlignment="1" applyProtection="1">
      <alignment horizontal="centerContinuous"/>
    </xf>
    <xf numFmtId="0" fontId="0" fillId="0" borderId="1" xfId="0" applyFill="1" applyBorder="1" applyAlignment="1" applyProtection="1">
      <alignment horizontal="centerContinuous"/>
    </xf>
    <xf numFmtId="0" fontId="0" fillId="0" borderId="60" xfId="0" applyFill="1" applyBorder="1" applyAlignment="1" applyProtection="1">
      <alignment horizontal="centerContinuous"/>
    </xf>
    <xf numFmtId="0" fontId="0" fillId="0" borderId="5" xfId="0" applyFill="1" applyBorder="1" applyProtection="1"/>
    <xf numFmtId="0" fontId="0" fillId="0" borderId="2" xfId="0" applyFill="1" applyBorder="1" applyAlignment="1" applyProtection="1">
      <alignment horizontal="centerContinuous"/>
    </xf>
    <xf numFmtId="0" fontId="0" fillId="0" borderId="3" xfId="0" applyFill="1" applyBorder="1" applyAlignment="1" applyProtection="1">
      <alignment horizontal="centerContinuous"/>
    </xf>
    <xf numFmtId="0" fontId="0" fillId="0" borderId="3" xfId="0" applyFill="1" applyBorder="1" applyAlignment="1" applyProtection="1">
      <alignment horizontal="center"/>
    </xf>
    <xf numFmtId="0" fontId="0" fillId="0" borderId="56" xfId="0" applyFill="1" applyBorder="1" applyAlignment="1" applyProtection="1">
      <alignment horizontal="center"/>
    </xf>
    <xf numFmtId="0" fontId="0" fillId="0" borderId="7" xfId="0" applyFill="1" applyBorder="1" applyAlignment="1" applyProtection="1">
      <alignment horizontal="centerContinuous"/>
    </xf>
    <xf numFmtId="0" fontId="0" fillId="0" borderId="7" xfId="0" applyFill="1" applyBorder="1" applyAlignment="1" applyProtection="1">
      <alignment horizontal="center"/>
    </xf>
    <xf numFmtId="0" fontId="0" fillId="0" borderId="68" xfId="0" applyFill="1" applyBorder="1" applyAlignment="1" applyProtection="1">
      <alignment horizontal="right"/>
    </xf>
    <xf numFmtId="0" fontId="0" fillId="0" borderId="10" xfId="0" applyFill="1" applyBorder="1" applyProtection="1"/>
    <xf numFmtId="0" fontId="0" fillId="0" borderId="11" xfId="0" applyFill="1" applyBorder="1" applyProtection="1"/>
    <xf numFmtId="37" fontId="0" fillId="0" borderId="11" xfId="0" applyNumberFormat="1" applyFill="1" applyBorder="1" applyProtection="1"/>
    <xf numFmtId="0" fontId="0" fillId="0" borderId="55" xfId="0" applyFill="1" applyBorder="1" applyAlignment="1" applyProtection="1">
      <alignment horizontal="right"/>
    </xf>
    <xf numFmtId="37" fontId="0" fillId="0" borderId="5" xfId="0" applyNumberFormat="1" applyFill="1" applyBorder="1" applyProtection="1"/>
    <xf numFmtId="0" fontId="0" fillId="0" borderId="68" xfId="0" applyFill="1" applyBorder="1" applyProtection="1"/>
    <xf numFmtId="0" fontId="0" fillId="0" borderId="56" xfId="0" applyFill="1" applyBorder="1" applyProtection="1"/>
    <xf numFmtId="0" fontId="0" fillId="0" borderId="7" xfId="0" applyFill="1" applyBorder="1" applyProtection="1"/>
    <xf numFmtId="0" fontId="0" fillId="0" borderId="0" xfId="0" applyFill="1" applyBorder="1" applyProtection="1"/>
    <xf numFmtId="0" fontId="18" fillId="0" borderId="0" xfId="0" applyFont="1" applyFill="1" applyProtection="1"/>
    <xf numFmtId="0" fontId="0" fillId="0" borderId="0" xfId="0" applyFill="1" applyAlignment="1" applyProtection="1">
      <alignment horizontal="centerContinuous"/>
    </xf>
    <xf numFmtId="0" fontId="0" fillId="0" borderId="0" xfId="0" applyFill="1" applyAlignment="1" applyProtection="1">
      <alignment horizontal="right"/>
    </xf>
    <xf numFmtId="0" fontId="0" fillId="0" borderId="4" xfId="0" applyFill="1" applyBorder="1" applyAlignment="1" applyProtection="1">
      <alignment horizontal="left"/>
    </xf>
    <xf numFmtId="0" fontId="0" fillId="0" borderId="0" xfId="0" applyFill="1" applyAlignment="1" applyProtection="1">
      <alignment horizontal="left"/>
    </xf>
    <xf numFmtId="0" fontId="0" fillId="0" borderId="4" xfId="0" applyFill="1" applyBorder="1" applyAlignment="1" applyProtection="1">
      <alignment horizontal="centerContinuous"/>
    </xf>
    <xf numFmtId="0" fontId="0" fillId="0" borderId="66" xfId="0" applyFill="1" applyBorder="1" applyProtection="1"/>
    <xf numFmtId="0" fontId="0" fillId="0" borderId="59" xfId="0" applyFill="1" applyBorder="1" applyAlignment="1" applyProtection="1">
      <alignment horizontal="centerContinuous"/>
    </xf>
    <xf numFmtId="0" fontId="0" fillId="0" borderId="55" xfId="0" applyFill="1" applyBorder="1" applyAlignment="1" applyProtection="1">
      <alignment horizontal="center"/>
    </xf>
    <xf numFmtId="0" fontId="0" fillId="0" borderId="5" xfId="0" applyFill="1" applyBorder="1" applyAlignment="1" applyProtection="1">
      <alignment horizontal="center"/>
    </xf>
    <xf numFmtId="0" fontId="30" fillId="0" borderId="5" xfId="0" applyFont="1" applyFill="1" applyBorder="1" applyAlignment="1" applyProtection="1">
      <alignment horizontal="center"/>
    </xf>
    <xf numFmtId="37" fontId="18" fillId="0" borderId="11" xfId="0" applyNumberFormat="1" applyFont="1" applyFill="1" applyBorder="1" applyProtection="1"/>
    <xf numFmtId="37" fontId="0" fillId="0" borderId="7" xfId="0" applyNumberFormat="1" applyFill="1" applyBorder="1" applyProtection="1"/>
    <xf numFmtId="37" fontId="0" fillId="0" borderId="0" xfId="0" applyNumberFormat="1" applyFill="1" applyBorder="1" applyProtection="1"/>
    <xf numFmtId="0" fontId="0" fillId="0" borderId="2" xfId="0" applyFill="1" applyBorder="1" applyAlignment="1" applyProtection="1">
      <alignment horizontal="center"/>
    </xf>
    <xf numFmtId="0" fontId="0" fillId="0" borderId="5" xfId="0" applyFill="1" applyBorder="1" applyAlignment="1" applyProtection="1">
      <alignment horizontal="centerContinuous"/>
    </xf>
    <xf numFmtId="0" fontId="30" fillId="0" borderId="0" xfId="0" applyFont="1" applyFill="1" applyAlignment="1" applyProtection="1">
      <alignment horizontal="center"/>
    </xf>
    <xf numFmtId="0" fontId="0" fillId="0" borderId="1" xfId="0" applyFill="1" applyBorder="1" applyAlignment="1" applyProtection="1">
      <alignment horizontal="center"/>
    </xf>
    <xf numFmtId="0" fontId="0" fillId="0" borderId="3" xfId="0" applyFill="1" applyBorder="1" applyProtection="1"/>
    <xf numFmtId="0" fontId="0" fillId="0" borderId="8" xfId="0" applyFill="1" applyBorder="1" applyAlignment="1" applyProtection="1">
      <alignment horizontal="centerContinuous"/>
    </xf>
    <xf numFmtId="0" fontId="0" fillId="0" borderId="21" xfId="0" applyFill="1" applyBorder="1" applyAlignment="1" applyProtection="1">
      <alignment horizontal="centerContinuous"/>
    </xf>
    <xf numFmtId="164" fontId="0" fillId="0" borderId="1" xfId="0" applyNumberFormat="1" applyFill="1" applyBorder="1" applyAlignment="1" applyProtection="1">
      <alignment horizontal="center"/>
    </xf>
    <xf numFmtId="164" fontId="0" fillId="0" borderId="6" xfId="0" applyNumberFormat="1" applyFill="1" applyBorder="1" applyAlignment="1" applyProtection="1">
      <alignment horizontal="center"/>
    </xf>
    <xf numFmtId="0" fontId="0" fillId="0" borderId="6" xfId="0" applyFill="1" applyBorder="1" applyAlignment="1" applyProtection="1">
      <alignment horizontal="centerContinuous"/>
    </xf>
    <xf numFmtId="0" fontId="18" fillId="0" borderId="4" xfId="0" applyFont="1" applyFill="1" applyBorder="1" applyAlignment="1" applyProtection="1">
      <alignment horizontal="centerContinuous"/>
    </xf>
    <xf numFmtId="0" fontId="18" fillId="0" borderId="0" xfId="0" applyFont="1" applyFill="1" applyAlignment="1" applyProtection="1">
      <alignment horizontal="centerContinuous"/>
    </xf>
    <xf numFmtId="0" fontId="17" fillId="0" borderId="0" xfId="0" applyFont="1" applyFill="1" applyAlignment="1" applyProtection="1">
      <alignment horizontal="centerContinuous"/>
    </xf>
    <xf numFmtId="0" fontId="17" fillId="0" borderId="2" xfId="0" applyFont="1" applyFill="1" applyBorder="1" applyAlignment="1" applyProtection="1">
      <alignment horizontal="centerContinuous"/>
    </xf>
    <xf numFmtId="0" fontId="17" fillId="0" borderId="5" xfId="0" applyFont="1" applyFill="1" applyBorder="1" applyProtection="1"/>
    <xf numFmtId="0" fontId="17" fillId="0" borderId="6" xfId="0" applyFont="1" applyFill="1" applyBorder="1" applyProtection="1"/>
    <xf numFmtId="0" fontId="17" fillId="0" borderId="1" xfId="0" applyFont="1" applyFill="1" applyBorder="1" applyProtection="1"/>
    <xf numFmtId="0" fontId="17" fillId="0" borderId="7" xfId="0" applyFont="1" applyFill="1" applyBorder="1" applyProtection="1"/>
    <xf numFmtId="0" fontId="0" fillId="0" borderId="0" xfId="0" applyFill="1" applyAlignment="1" applyProtection="1">
      <alignment horizontal="center"/>
    </xf>
    <xf numFmtId="39" fontId="0" fillId="0" borderId="5" xfId="0" applyNumberFormat="1" applyFill="1" applyBorder="1" applyAlignment="1" applyProtection="1"/>
    <xf numFmtId="39" fontId="0" fillId="0" borderId="0" xfId="0" applyNumberFormat="1" applyFill="1" applyAlignment="1" applyProtection="1"/>
    <xf numFmtId="39" fontId="0" fillId="0" borderId="55" xfId="0" applyNumberFormat="1" applyFill="1" applyBorder="1" applyProtection="1"/>
    <xf numFmtId="39" fontId="0" fillId="0" borderId="55" xfId="0" applyNumberFormat="1" applyFill="1" applyBorder="1" applyAlignment="1" applyProtection="1"/>
    <xf numFmtId="0" fontId="0" fillId="0" borderId="5" xfId="0" applyFill="1" applyBorder="1" applyAlignment="1" applyProtection="1">
      <alignment horizontal="right"/>
    </xf>
    <xf numFmtId="37" fontId="0" fillId="0" borderId="5" xfId="0" applyNumberFormat="1" applyFill="1" applyBorder="1" applyAlignment="1" applyProtection="1"/>
    <xf numFmtId="37" fontId="0" fillId="0" borderId="0" xfId="0" applyNumberFormat="1" applyFill="1" applyAlignment="1" applyProtection="1"/>
    <xf numFmtId="39" fontId="0" fillId="0" borderId="7" xfId="0" applyNumberFormat="1" applyFill="1" applyBorder="1" applyAlignment="1" applyProtection="1"/>
    <xf numFmtId="39" fontId="0" fillId="0" borderId="1" xfId="0" applyNumberFormat="1" applyFill="1" applyBorder="1" applyAlignment="1" applyProtection="1"/>
    <xf numFmtId="39" fontId="0" fillId="0" borderId="56" xfId="0" applyNumberFormat="1" applyFill="1" applyBorder="1" applyProtection="1"/>
    <xf numFmtId="39" fontId="0" fillId="0" borderId="56" xfId="0" applyNumberFormat="1" applyFill="1" applyBorder="1" applyAlignment="1" applyProtection="1"/>
    <xf numFmtId="0" fontId="0" fillId="0" borderId="60" xfId="0" applyFill="1" applyBorder="1" applyProtection="1"/>
    <xf numFmtId="37" fontId="0" fillId="0" borderId="60" xfId="0" applyNumberFormat="1" applyFill="1" applyBorder="1" applyAlignment="1" applyProtection="1"/>
    <xf numFmtId="0" fontId="52" fillId="0" borderId="0" xfId="0" applyFont="1" applyFill="1" applyProtection="1"/>
    <xf numFmtId="164" fontId="0" fillId="0" borderId="0" xfId="0" applyNumberFormat="1" applyFill="1" applyAlignment="1" applyProtection="1">
      <alignment horizontal="center"/>
    </xf>
    <xf numFmtId="0" fontId="18" fillId="0" borderId="61" xfId="0" applyFont="1" applyFill="1" applyBorder="1" applyAlignment="1" applyProtection="1">
      <alignment horizontal="centerContinuous"/>
    </xf>
    <xf numFmtId="39" fontId="0" fillId="0" borderId="5" xfId="0" applyNumberFormat="1" applyFill="1" applyBorder="1" applyAlignment="1" applyProtection="1">
      <alignment horizontal="centerContinuous"/>
    </xf>
    <xf numFmtId="40" fontId="0" fillId="0" borderId="0" xfId="0" applyNumberFormat="1" applyFill="1" applyAlignment="1" applyProtection="1">
      <alignment horizontal="centerContinuous"/>
    </xf>
    <xf numFmtId="37" fontId="0" fillId="0" borderId="5" xfId="0" applyNumberFormat="1" applyFill="1" applyBorder="1" applyAlignment="1" applyProtection="1">
      <alignment horizontal="right"/>
    </xf>
    <xf numFmtId="39" fontId="0" fillId="0" borderId="5" xfId="0" applyNumberFormat="1" applyFill="1" applyBorder="1" applyAlignment="1" applyProtection="1">
      <alignment horizontal="center"/>
    </xf>
    <xf numFmtId="40" fontId="0" fillId="0" borderId="0" xfId="0" applyNumberFormat="1" applyFill="1" applyAlignment="1" applyProtection="1">
      <alignment horizontal="center"/>
    </xf>
    <xf numFmtId="39" fontId="0" fillId="0" borderId="5" xfId="0" applyNumberFormat="1" applyFill="1" applyBorder="1" applyProtection="1"/>
    <xf numFmtId="40" fontId="0" fillId="0" borderId="0" xfId="0" applyNumberFormat="1" applyFill="1" applyProtection="1"/>
    <xf numFmtId="39" fontId="0" fillId="0" borderId="55" xfId="0" applyNumberFormat="1" applyFill="1" applyBorder="1" applyAlignment="1" applyProtection="1">
      <alignment horizontal="right"/>
    </xf>
    <xf numFmtId="39" fontId="0" fillId="0" borderId="7" xfId="0" applyNumberFormat="1" applyFill="1" applyBorder="1" applyProtection="1"/>
    <xf numFmtId="40" fontId="0" fillId="0" borderId="1" xfId="0" applyNumberFormat="1" applyFill="1" applyBorder="1" applyProtection="1"/>
    <xf numFmtId="37" fontId="0" fillId="0" borderId="7" xfId="0" applyNumberFormat="1" applyFill="1" applyBorder="1" applyAlignment="1" applyProtection="1">
      <alignment horizontal="right"/>
    </xf>
    <xf numFmtId="37" fontId="0" fillId="0" borderId="7" xfId="0" applyNumberFormat="1" applyFill="1" applyBorder="1" applyAlignment="1" applyProtection="1"/>
    <xf numFmtId="37" fontId="0" fillId="0" borderId="1" xfId="0" applyNumberFormat="1" applyFill="1" applyBorder="1" applyAlignment="1" applyProtection="1"/>
    <xf numFmtId="164" fontId="0" fillId="0" borderId="68" xfId="0" applyNumberFormat="1" applyFill="1" applyBorder="1" applyAlignment="1" applyProtection="1">
      <alignment horizontal="center"/>
    </xf>
    <xf numFmtId="0" fontId="0" fillId="0" borderId="36" xfId="0" applyFill="1" applyBorder="1" applyProtection="1"/>
    <xf numFmtId="37" fontId="0" fillId="0" borderId="0" xfId="0" applyNumberFormat="1" applyFill="1" applyAlignment="1" applyProtection="1">
      <alignment horizontal="centerContinuous"/>
    </xf>
    <xf numFmtId="37" fontId="0" fillId="0" borderId="55" xfId="0" applyNumberFormat="1" applyFill="1" applyBorder="1" applyProtection="1"/>
    <xf numFmtId="5" fontId="0" fillId="0" borderId="5" xfId="0" applyNumberFormat="1" applyFill="1" applyBorder="1" applyAlignment="1" applyProtection="1">
      <alignment horizontal="right"/>
    </xf>
    <xf numFmtId="5" fontId="0" fillId="0" borderId="0" xfId="0" applyNumberFormat="1" applyFill="1" applyAlignment="1" applyProtection="1">
      <alignment horizontal="right"/>
    </xf>
    <xf numFmtId="37" fontId="0" fillId="0" borderId="0" xfId="0" applyNumberFormat="1" applyFill="1" applyAlignment="1" applyProtection="1">
      <alignment horizontal="center"/>
    </xf>
    <xf numFmtId="37" fontId="0" fillId="0" borderId="0" xfId="0" applyNumberFormat="1" applyFill="1" applyAlignment="1" applyProtection="1">
      <alignment horizontal="right"/>
    </xf>
    <xf numFmtId="37" fontId="0" fillId="0" borderId="0" xfId="0" applyNumberFormat="1" applyFill="1" applyProtection="1"/>
    <xf numFmtId="37" fontId="0" fillId="0" borderId="1" xfId="0" applyNumberFormat="1" applyFill="1" applyBorder="1" applyProtection="1"/>
    <xf numFmtId="37" fontId="0" fillId="0" borderId="56" xfId="0" applyNumberFormat="1" applyFill="1" applyBorder="1" applyProtection="1"/>
    <xf numFmtId="37" fontId="0" fillId="0" borderId="1" xfId="0" applyNumberFormat="1" applyFill="1" applyBorder="1" applyAlignment="1" applyProtection="1">
      <alignment horizontal="right"/>
    </xf>
    <xf numFmtId="5" fontId="0" fillId="0" borderId="7" xfId="0" applyNumberFormat="1" applyFill="1" applyBorder="1" applyProtection="1"/>
    <xf numFmtId="5" fontId="0" fillId="0" borderId="0" xfId="0" applyNumberFormat="1" applyFill="1" applyBorder="1" applyProtection="1"/>
    <xf numFmtId="0" fontId="0" fillId="0" borderId="66" xfId="0" applyFill="1" applyBorder="1" applyAlignment="1" applyProtection="1">
      <alignment horizontal="centerContinuous"/>
    </xf>
    <xf numFmtId="0" fontId="0" fillId="0" borderId="55" xfId="0" applyFill="1" applyBorder="1" applyAlignment="1" applyProtection="1">
      <alignment horizontal="centerContinuous"/>
    </xf>
    <xf numFmtId="164" fontId="0" fillId="0" borderId="11" xfId="0" applyNumberFormat="1" applyFill="1" applyBorder="1" applyAlignment="1" applyProtection="1">
      <alignment horizontal="center"/>
    </xf>
    <xf numFmtId="164" fontId="0" fillId="0" borderId="7" xfId="0" applyNumberFormat="1" applyFill="1" applyBorder="1" applyAlignment="1" applyProtection="1">
      <alignment horizontal="center"/>
    </xf>
    <xf numFmtId="0" fontId="29" fillId="0" borderId="4" xfId="0" applyFont="1" applyFill="1" applyBorder="1" applyProtection="1"/>
    <xf numFmtId="0" fontId="29" fillId="0" borderId="0" xfId="0" applyFont="1" applyFill="1" applyProtection="1"/>
    <xf numFmtId="0" fontId="29" fillId="0" borderId="5" xfId="0" applyFont="1" applyFill="1" applyBorder="1" applyProtection="1"/>
    <xf numFmtId="0" fontId="29" fillId="0" borderId="6" xfId="0" applyFont="1" applyFill="1" applyBorder="1" applyProtection="1"/>
    <xf numFmtId="0" fontId="29" fillId="0" borderId="1" xfId="0" applyFont="1" applyFill="1" applyBorder="1" applyProtection="1"/>
    <xf numFmtId="0" fontId="29" fillId="0" borderId="7" xfId="0" applyFont="1" applyFill="1" applyBorder="1" applyProtection="1"/>
    <xf numFmtId="0" fontId="30" fillId="0" borderId="0" xfId="0" applyFont="1" applyFill="1" applyAlignment="1" applyProtection="1">
      <alignment horizontal="centerContinuous"/>
    </xf>
    <xf numFmtId="0" fontId="30" fillId="0" borderId="5" xfId="0" applyFont="1" applyFill="1" applyBorder="1" applyAlignment="1" applyProtection="1">
      <alignment horizontal="centerContinuous"/>
    </xf>
    <xf numFmtId="0" fontId="30" fillId="0" borderId="1" xfId="0" applyFont="1" applyFill="1" applyBorder="1" applyAlignment="1" applyProtection="1">
      <alignment horizontal="centerContinuous"/>
    </xf>
    <xf numFmtId="0" fontId="30" fillId="0" borderId="7" xfId="0" applyFont="1" applyFill="1" applyBorder="1" applyAlignment="1" applyProtection="1">
      <alignment horizontal="centerContinuous"/>
    </xf>
    <xf numFmtId="0" fontId="30" fillId="0" borderId="1" xfId="0" applyFont="1" applyFill="1" applyBorder="1" applyAlignment="1" applyProtection="1">
      <alignment horizontal="center"/>
    </xf>
    <xf numFmtId="5" fontId="0" fillId="0" borderId="5" xfId="0" applyNumberFormat="1" applyFill="1" applyBorder="1" applyProtection="1"/>
    <xf numFmtId="0" fontId="0" fillId="0" borderId="69" xfId="0" applyFill="1" applyBorder="1" applyProtection="1"/>
    <xf numFmtId="5" fontId="0" fillId="0" borderId="60" xfId="0" applyNumberFormat="1" applyFill="1" applyBorder="1" applyProtection="1"/>
    <xf numFmtId="0" fontId="0" fillId="0" borderId="0" xfId="0" applyFill="1" applyBorder="1" applyAlignment="1" applyProtection="1">
      <alignment horizontal="center"/>
    </xf>
    <xf numFmtId="164" fontId="0" fillId="0" borderId="10" xfId="0" applyNumberFormat="1" applyFill="1" applyBorder="1" applyAlignment="1" applyProtection="1">
      <alignment horizontal="center"/>
    </xf>
    <xf numFmtId="37" fontId="0" fillId="0" borderId="60" xfId="0" applyNumberFormat="1" applyFill="1" applyBorder="1" applyProtection="1"/>
    <xf numFmtId="0" fontId="0" fillId="0" borderId="3" xfId="0" applyFill="1" applyBorder="1" applyAlignment="1" applyProtection="1">
      <alignment horizontal="left"/>
    </xf>
    <xf numFmtId="0" fontId="0" fillId="0" borderId="36" xfId="0" applyFill="1" applyBorder="1" applyAlignment="1" applyProtection="1">
      <alignment horizontal="center"/>
    </xf>
    <xf numFmtId="0" fontId="17" fillId="0" borderId="4" xfId="0" applyFont="1" applyFill="1" applyBorder="1" applyAlignment="1" applyProtection="1">
      <alignment horizontal="right"/>
    </xf>
    <xf numFmtId="37" fontId="0" fillId="0" borderId="55" xfId="0" applyNumberFormat="1" applyFill="1" applyBorder="1" applyAlignment="1" applyProtection="1">
      <alignment horizontal="right"/>
    </xf>
    <xf numFmtId="0" fontId="0" fillId="0" borderId="4" xfId="0" applyFill="1" applyBorder="1" applyAlignment="1" applyProtection="1">
      <alignment horizontal="right"/>
    </xf>
    <xf numFmtId="37" fontId="0" fillId="0" borderId="7" xfId="0" applyNumberFormat="1" applyFill="1" applyBorder="1" applyAlignment="1" applyProtection="1">
      <alignment horizontal="center"/>
    </xf>
    <xf numFmtId="49" fontId="13" fillId="0" borderId="11" xfId="0" applyNumberFormat="1" applyFont="1" applyFill="1" applyBorder="1" applyProtection="1"/>
    <xf numFmtId="0" fontId="29" fillId="0" borderId="10" xfId="0" applyFont="1" applyFill="1" applyBorder="1" applyProtection="1"/>
    <xf numFmtId="0" fontId="0" fillId="0" borderId="10" xfId="0" applyFill="1" applyBorder="1" applyAlignment="1" applyProtection="1">
      <alignment horizontal="centerContinuous"/>
    </xf>
    <xf numFmtId="0" fontId="0" fillId="0" borderId="11" xfId="0" applyFill="1" applyBorder="1" applyAlignment="1" applyProtection="1">
      <alignment horizontal="centerContinuous"/>
    </xf>
    <xf numFmtId="0" fontId="0" fillId="0" borderId="9" xfId="0" applyFill="1" applyBorder="1" applyProtection="1"/>
    <xf numFmtId="0" fontId="0" fillId="0" borderId="10" xfId="0" applyFill="1" applyBorder="1" applyAlignment="1" applyProtection="1">
      <alignment horizontal="center"/>
    </xf>
    <xf numFmtId="0" fontId="0" fillId="0" borderId="11" xfId="0" applyFill="1" applyBorder="1" applyAlignment="1" applyProtection="1">
      <alignment horizontal="center"/>
    </xf>
    <xf numFmtId="0" fontId="0" fillId="0" borderId="9" xfId="0" applyFill="1" applyBorder="1" applyAlignment="1" applyProtection="1">
      <alignment horizontal="right"/>
    </xf>
    <xf numFmtId="0" fontId="0" fillId="0" borderId="11" xfId="0" applyFill="1" applyBorder="1" applyAlignment="1" applyProtection="1">
      <alignment horizontal="right"/>
    </xf>
    <xf numFmtId="0" fontId="17" fillId="0" borderId="11" xfId="0" applyFont="1" applyFill="1" applyBorder="1" applyProtection="1"/>
    <xf numFmtId="37" fontId="0" fillId="0" borderId="10" xfId="0" applyNumberFormat="1" applyFill="1" applyBorder="1" applyProtection="1"/>
    <xf numFmtId="37" fontId="0" fillId="0" borderId="9" xfId="0" applyNumberFormat="1" applyFill="1" applyBorder="1" applyAlignment="1" applyProtection="1">
      <alignment horizontal="right"/>
    </xf>
    <xf numFmtId="37" fontId="0" fillId="0" borderId="11" xfId="0" applyNumberFormat="1" applyFill="1" applyBorder="1" applyAlignment="1" applyProtection="1">
      <alignment horizontal="right"/>
    </xf>
    <xf numFmtId="5" fontId="0" fillId="0" borderId="10" xfId="0" applyNumberFormat="1" applyFill="1" applyBorder="1" applyProtection="1"/>
    <xf numFmtId="5" fontId="0" fillId="0" borderId="11" xfId="0" applyNumberFormat="1" applyFill="1" applyBorder="1" applyProtection="1"/>
    <xf numFmtId="5" fontId="0" fillId="0" borderId="0" xfId="0" applyNumberFormat="1" applyFill="1" applyProtection="1"/>
    <xf numFmtId="5" fontId="0" fillId="0" borderId="9" xfId="0" applyNumberFormat="1" applyFill="1" applyBorder="1" applyProtection="1"/>
    <xf numFmtId="37" fontId="0" fillId="0" borderId="9" xfId="0" applyNumberFormat="1" applyFill="1" applyBorder="1" applyProtection="1"/>
    <xf numFmtId="5" fontId="17" fillId="0" borderId="11" xfId="0" applyNumberFormat="1" applyFont="1" applyFill="1" applyBorder="1" applyProtection="1"/>
    <xf numFmtId="167" fontId="0" fillId="0" borderId="10" xfId="0" applyNumberFormat="1" applyFill="1" applyBorder="1" applyProtection="1"/>
    <xf numFmtId="167" fontId="0" fillId="0" borderId="11" xfId="0" applyNumberFormat="1" applyFill="1" applyBorder="1" applyProtection="1"/>
    <xf numFmtId="167" fontId="0" fillId="0" borderId="0" xfId="0" applyNumberFormat="1" applyFill="1" applyProtection="1"/>
    <xf numFmtId="167" fontId="0" fillId="0" borderId="9" xfId="0" applyNumberFormat="1" applyFill="1" applyBorder="1" applyProtection="1"/>
    <xf numFmtId="164" fontId="0" fillId="0" borderId="6" xfId="0" applyNumberFormat="1" applyFill="1" applyBorder="1" applyAlignment="1" applyProtection="1">
      <alignment horizontal="centerContinuous"/>
    </xf>
    <xf numFmtId="0" fontId="23" fillId="0" borderId="4" xfId="0" applyFont="1" applyFill="1" applyBorder="1" applyProtection="1"/>
    <xf numFmtId="0" fontId="23" fillId="0" borderId="0" xfId="0" applyFont="1" applyFill="1" applyProtection="1"/>
    <xf numFmtId="0" fontId="23" fillId="0" borderId="5" xfId="0" applyFont="1" applyFill="1" applyBorder="1" applyProtection="1"/>
    <xf numFmtId="0" fontId="0" fillId="0" borderId="2" xfId="0" applyFill="1" applyBorder="1" applyAlignment="1" applyProtection="1">
      <alignment horizontal="right"/>
    </xf>
    <xf numFmtId="0" fontId="0" fillId="0" borderId="8" xfId="0" applyFill="1" applyBorder="1" applyAlignment="1" applyProtection="1">
      <alignment horizontal="right"/>
    </xf>
    <xf numFmtId="0" fontId="0" fillId="0" borderId="6" xfId="0" applyFill="1" applyBorder="1" applyAlignment="1" applyProtection="1">
      <alignment horizontal="center"/>
    </xf>
    <xf numFmtId="165" fontId="0" fillId="0" borderId="10" xfId="0" applyNumberFormat="1" applyFill="1" applyBorder="1" applyProtection="1"/>
    <xf numFmtId="165" fontId="0" fillId="0" borderId="11" xfId="0" applyNumberFormat="1" applyFill="1" applyBorder="1" applyAlignment="1" applyProtection="1">
      <alignment horizontal="center"/>
    </xf>
    <xf numFmtId="165" fontId="0" fillId="0" borderId="10" xfId="0" applyNumberFormat="1" applyFill="1" applyBorder="1" applyAlignment="1" applyProtection="1">
      <alignment horizontal="center"/>
    </xf>
    <xf numFmtId="165" fontId="0" fillId="0" borderId="11" xfId="0" applyNumberFormat="1" applyFill="1" applyBorder="1" applyProtection="1"/>
    <xf numFmtId="165" fontId="0" fillId="0" borderId="9" xfId="0" applyNumberFormat="1" applyFill="1" applyBorder="1" applyProtection="1"/>
    <xf numFmtId="165" fontId="0" fillId="0" borderId="9" xfId="0" applyNumberFormat="1" applyFill="1" applyBorder="1" applyAlignment="1" applyProtection="1">
      <alignment horizontal="right"/>
    </xf>
    <xf numFmtId="165" fontId="0" fillId="0" borderId="0" xfId="0" applyNumberFormat="1" applyFill="1" applyProtection="1"/>
    <xf numFmtId="165" fontId="0" fillId="0" borderId="5" xfId="0" applyNumberFormat="1" applyFill="1" applyBorder="1" applyProtection="1"/>
    <xf numFmtId="165" fontId="0" fillId="0" borderId="4" xfId="0" applyNumberFormat="1" applyFill="1" applyBorder="1" applyAlignment="1" applyProtection="1">
      <alignment horizontal="right"/>
    </xf>
    <xf numFmtId="5" fontId="0" fillId="0" borderId="9" xfId="0" applyNumberFormat="1" applyFill="1" applyBorder="1" applyAlignment="1" applyProtection="1">
      <alignment horizontal="right"/>
    </xf>
    <xf numFmtId="5" fontId="17" fillId="0" borderId="10" xfId="0" applyNumberFormat="1" applyFont="1" applyFill="1" applyBorder="1" applyProtection="1"/>
    <xf numFmtId="168" fontId="0" fillId="0" borderId="10" xfId="0" applyNumberFormat="1" applyFill="1" applyBorder="1" applyProtection="1"/>
    <xf numFmtId="168" fontId="0" fillId="0" borderId="11" xfId="0" applyNumberFormat="1" applyFill="1" applyBorder="1" applyProtection="1"/>
    <xf numFmtId="168" fontId="0" fillId="0" borderId="9" xfId="0" applyNumberFormat="1" applyFill="1" applyBorder="1" applyProtection="1"/>
    <xf numFmtId="170" fontId="0" fillId="0" borderId="0" xfId="0" applyNumberFormat="1" applyFill="1" applyProtection="1"/>
    <xf numFmtId="170" fontId="0" fillId="0" borderId="5" xfId="0" applyNumberFormat="1" applyFill="1" applyBorder="1" applyProtection="1"/>
    <xf numFmtId="170" fontId="0" fillId="0" borderId="4" xfId="0" applyNumberFormat="1" applyFill="1" applyBorder="1" applyProtection="1"/>
    <xf numFmtId="0" fontId="0" fillId="0" borderId="61" xfId="0" applyFill="1" applyBorder="1" applyProtection="1"/>
    <xf numFmtId="0" fontId="0" fillId="0" borderId="59" xfId="0" applyFill="1" applyBorder="1" applyProtection="1"/>
    <xf numFmtId="37" fontId="0" fillId="0" borderId="68" xfId="0" applyNumberFormat="1" applyFill="1" applyBorder="1" applyProtection="1"/>
    <xf numFmtId="171" fontId="0" fillId="0" borderId="5" xfId="0" applyNumberFormat="1" applyFill="1" applyBorder="1" applyProtection="1"/>
    <xf numFmtId="171" fontId="0" fillId="0" borderId="55" xfId="0" applyNumberFormat="1" applyFill="1" applyBorder="1" applyProtection="1"/>
    <xf numFmtId="171" fontId="0" fillId="0" borderId="0" xfId="0" applyNumberFormat="1" applyFill="1" applyProtection="1"/>
    <xf numFmtId="171" fontId="0" fillId="0" borderId="11" xfId="0" applyNumberFormat="1" applyFill="1" applyBorder="1" applyProtection="1"/>
    <xf numFmtId="171" fontId="0" fillId="0" borderId="68" xfId="0" applyNumberFormat="1" applyFill="1" applyBorder="1" applyProtection="1"/>
    <xf numFmtId="171" fontId="0" fillId="0" borderId="10" xfId="0" applyNumberFormat="1" applyFill="1" applyBorder="1" applyProtection="1"/>
    <xf numFmtId="0" fontId="17" fillId="0" borderId="8" xfId="0" applyFont="1" applyFill="1" applyBorder="1" applyProtection="1"/>
    <xf numFmtId="0" fontId="17" fillId="0" borderId="2" xfId="0" applyFont="1" applyFill="1" applyBorder="1" applyProtection="1"/>
    <xf numFmtId="0" fontId="17" fillId="0" borderId="24" xfId="0" applyFont="1" applyFill="1" applyBorder="1" applyAlignment="1" applyProtection="1">
      <alignment horizontal="left"/>
    </xf>
    <xf numFmtId="0" fontId="17" fillId="0" borderId="2" xfId="0" applyFont="1" applyFill="1" applyBorder="1" applyAlignment="1" applyProtection="1">
      <alignment horizontal="left"/>
    </xf>
    <xf numFmtId="0" fontId="17" fillId="0" borderId="2" xfId="0" applyFont="1" applyFill="1" applyBorder="1" applyAlignment="1" applyProtection="1">
      <alignment horizontal="center"/>
    </xf>
    <xf numFmtId="0" fontId="17" fillId="0" borderId="24" xfId="0" applyFont="1" applyFill="1" applyBorder="1" applyAlignment="1" applyProtection="1">
      <alignment horizontal="center"/>
    </xf>
    <xf numFmtId="0" fontId="17" fillId="0" borderId="14" xfId="0" applyFont="1" applyFill="1" applyBorder="1" applyAlignment="1" applyProtection="1">
      <alignment horizontal="center"/>
    </xf>
    <xf numFmtId="0" fontId="17" fillId="0" borderId="0" xfId="0" applyFont="1" applyFill="1" applyProtection="1">
      <protection locked="0"/>
    </xf>
    <xf numFmtId="0" fontId="17" fillId="0" borderId="19" xfId="0" applyFont="1" applyFill="1" applyBorder="1" applyProtection="1">
      <protection locked="0"/>
    </xf>
    <xf numFmtId="0" fontId="17" fillId="0" borderId="0" xfId="0" applyFont="1" applyFill="1" applyAlignment="1" applyProtection="1">
      <alignment horizontal="center"/>
    </xf>
    <xf numFmtId="0" fontId="17" fillId="0" borderId="19" xfId="0" applyFont="1" applyFill="1" applyBorder="1" applyAlignment="1" applyProtection="1">
      <alignment horizontal="center"/>
    </xf>
    <xf numFmtId="0" fontId="17" fillId="0" borderId="16" xfId="0" applyFont="1" applyFill="1" applyBorder="1" applyAlignment="1" applyProtection="1">
      <alignment horizontal="center"/>
      <protection locked="0"/>
    </xf>
    <xf numFmtId="0" fontId="17" fillId="0" borderId="4" xfId="0" applyFont="1" applyFill="1" applyBorder="1" applyProtection="1">
      <protection locked="0"/>
    </xf>
    <xf numFmtId="164" fontId="17" fillId="0" borderId="21" xfId="0" applyNumberFormat="1" applyFont="1" applyFill="1" applyBorder="1" applyAlignment="1" applyProtection="1">
      <alignment horizontal="center"/>
    </xf>
    <xf numFmtId="0" fontId="17" fillId="0" borderId="22" xfId="0" applyFont="1" applyFill="1" applyBorder="1" applyAlignment="1" applyProtection="1">
      <alignment horizontal="center"/>
    </xf>
    <xf numFmtId="0" fontId="18" fillId="0" borderId="39" xfId="0" applyFont="1" applyFill="1" applyBorder="1" applyAlignment="1" applyProtection="1">
      <alignment horizontal="centerContinuous"/>
    </xf>
    <xf numFmtId="0" fontId="18" fillId="0" borderId="40" xfId="0" applyFont="1" applyFill="1" applyBorder="1" applyAlignment="1" applyProtection="1">
      <alignment horizontal="centerContinuous"/>
    </xf>
    <xf numFmtId="0" fontId="17" fillId="0" borderId="40" xfId="0" applyFont="1" applyFill="1" applyBorder="1" applyAlignment="1" applyProtection="1">
      <alignment horizontal="centerContinuous"/>
    </xf>
    <xf numFmtId="0" fontId="17" fillId="0" borderId="37" xfId="0" applyFont="1" applyFill="1" applyBorder="1" applyAlignment="1" applyProtection="1">
      <alignment horizontal="centerContinuous"/>
    </xf>
    <xf numFmtId="0" fontId="33" fillId="0" borderId="4" xfId="0" applyFont="1" applyFill="1" applyBorder="1" applyAlignment="1" applyProtection="1">
      <alignment horizontal="centerContinuous"/>
    </xf>
    <xf numFmtId="0" fontId="23" fillId="0" borderId="0" xfId="0" applyFont="1" applyFill="1" applyAlignment="1" applyProtection="1">
      <alignment horizontal="centerContinuous"/>
    </xf>
    <xf numFmtId="0" fontId="23" fillId="0" borderId="5" xfId="0" applyFont="1" applyFill="1" applyBorder="1" applyAlignment="1" applyProtection="1">
      <alignment horizontal="centerContinuous"/>
    </xf>
    <xf numFmtId="0" fontId="23" fillId="0" borderId="30" xfId="0" applyFont="1" applyFill="1" applyBorder="1" applyAlignment="1" applyProtection="1">
      <alignment horizontal="center"/>
    </xf>
    <xf numFmtId="0" fontId="23" fillId="0" borderId="32" xfId="0" applyFont="1" applyFill="1" applyBorder="1" applyAlignment="1" applyProtection="1">
      <alignment horizontal="centerContinuous"/>
    </xf>
    <xf numFmtId="0" fontId="23" fillId="0" borderId="31" xfId="0" applyFont="1" applyFill="1" applyBorder="1" applyAlignment="1" applyProtection="1">
      <alignment horizontal="centerContinuous"/>
    </xf>
    <xf numFmtId="0" fontId="23" fillId="0" borderId="32" xfId="0" applyFont="1" applyFill="1" applyBorder="1" applyAlignment="1" applyProtection="1">
      <alignment horizontal="center"/>
    </xf>
    <xf numFmtId="0" fontId="23" fillId="0" borderId="31" xfId="0" applyFont="1" applyFill="1" applyBorder="1" applyAlignment="1" applyProtection="1">
      <alignment horizontal="center"/>
    </xf>
    <xf numFmtId="0" fontId="23" fillId="0" borderId="34" xfId="0" applyFont="1" applyFill="1" applyBorder="1" applyAlignment="1" applyProtection="1">
      <alignment horizontal="center"/>
    </xf>
    <xf numFmtId="0" fontId="23" fillId="0" borderId="9" xfId="0" applyFont="1" applyFill="1" applyBorder="1" applyAlignment="1" applyProtection="1">
      <alignment horizontal="center"/>
    </xf>
    <xf numFmtId="0" fontId="23" fillId="0" borderId="21" xfId="0" applyFont="1" applyFill="1" applyBorder="1" applyAlignment="1" applyProtection="1">
      <alignment horizontal="centerContinuous"/>
    </xf>
    <xf numFmtId="0" fontId="23" fillId="0" borderId="10" xfId="0" applyFont="1" applyFill="1" applyBorder="1" applyAlignment="1" applyProtection="1">
      <alignment horizontal="centerContinuous"/>
    </xf>
    <xf numFmtId="0" fontId="23" fillId="0" borderId="21" xfId="0" applyFont="1" applyFill="1" applyBorder="1" applyAlignment="1" applyProtection="1">
      <alignment horizontal="center"/>
    </xf>
    <xf numFmtId="0" fontId="23" fillId="0" borderId="10" xfId="0" applyFont="1" applyFill="1" applyBorder="1" applyAlignment="1" applyProtection="1">
      <alignment horizontal="center"/>
    </xf>
    <xf numFmtId="0" fontId="23" fillId="0" borderId="22" xfId="0" applyFont="1" applyFill="1" applyBorder="1" applyAlignment="1" applyProtection="1">
      <alignment horizontal="center"/>
    </xf>
    <xf numFmtId="0" fontId="23" fillId="0" borderId="19" xfId="0" applyFont="1" applyFill="1" applyBorder="1" applyProtection="1"/>
    <xf numFmtId="37" fontId="23" fillId="0" borderId="22" xfId="0" applyNumberFormat="1" applyFont="1" applyFill="1" applyBorder="1" applyProtection="1"/>
    <xf numFmtId="0" fontId="23" fillId="0" borderId="21" xfId="0" applyFont="1" applyFill="1" applyBorder="1" applyProtection="1"/>
    <xf numFmtId="0" fontId="23" fillId="0" borderId="10" xfId="0" applyFont="1" applyFill="1" applyBorder="1" applyProtection="1"/>
    <xf numFmtId="0" fontId="23" fillId="0" borderId="19" xfId="0" applyFont="1" applyFill="1" applyBorder="1" applyAlignment="1" applyProtection="1">
      <alignment horizontal="center"/>
    </xf>
    <xf numFmtId="37" fontId="23" fillId="0" borderId="16" xfId="0" applyNumberFormat="1" applyFont="1" applyFill="1" applyBorder="1" applyProtection="1">
      <protection locked="0"/>
    </xf>
    <xf numFmtId="37" fontId="23" fillId="0" borderId="21" xfId="0" applyNumberFormat="1" applyFont="1" applyFill="1" applyBorder="1" applyProtection="1">
      <protection locked="0"/>
    </xf>
    <xf numFmtId="37" fontId="23" fillId="0" borderId="22" xfId="0" applyNumberFormat="1" applyFont="1" applyFill="1" applyBorder="1" applyProtection="1">
      <protection locked="0"/>
    </xf>
    <xf numFmtId="0" fontId="23" fillId="0" borderId="4" xfId="0" applyFont="1" applyFill="1" applyBorder="1" applyAlignment="1" applyProtection="1">
      <alignment horizontal="center"/>
    </xf>
    <xf numFmtId="37" fontId="23" fillId="0" borderId="19" xfId="0" applyNumberFormat="1" applyFont="1" applyFill="1" applyBorder="1" applyAlignment="1" applyProtection="1">
      <alignment horizontal="center"/>
    </xf>
    <xf numFmtId="0" fontId="23" fillId="0" borderId="0" xfId="0" applyFont="1" applyFill="1" applyAlignment="1" applyProtection="1">
      <alignment horizontal="center"/>
    </xf>
    <xf numFmtId="37" fontId="23" fillId="0" borderId="16" xfId="0" applyNumberFormat="1" applyFont="1" applyFill="1" applyBorder="1" applyAlignment="1" applyProtection="1">
      <alignment horizontal="center"/>
      <protection locked="0"/>
    </xf>
    <xf numFmtId="37" fontId="23" fillId="0" borderId="21" xfId="0" applyNumberFormat="1" applyFont="1" applyFill="1" applyBorder="1" applyProtection="1"/>
    <xf numFmtId="0" fontId="23" fillId="0" borderId="19" xfId="0" applyFont="1" applyFill="1" applyBorder="1" applyAlignment="1" applyProtection="1">
      <alignment horizontal="centerContinuous"/>
    </xf>
    <xf numFmtId="37" fontId="23" fillId="0" borderId="16" xfId="0" applyNumberFormat="1" applyFont="1" applyFill="1" applyBorder="1" applyProtection="1"/>
    <xf numFmtId="37" fontId="23" fillId="0" borderId="19" xfId="0" applyNumberFormat="1" applyFont="1" applyFill="1" applyBorder="1" applyProtection="1"/>
    <xf numFmtId="0" fontId="33" fillId="0" borderId="39" xfId="0" applyFont="1" applyFill="1" applyBorder="1" applyAlignment="1" applyProtection="1">
      <alignment horizontal="centerContinuous"/>
    </xf>
    <xf numFmtId="0" fontId="23" fillId="0" borderId="40" xfId="0" applyFont="1" applyFill="1" applyBorder="1" applyAlignment="1" applyProtection="1">
      <alignment horizontal="centerContinuous"/>
    </xf>
    <xf numFmtId="0" fontId="23" fillId="0" borderId="37" xfId="0" applyFont="1" applyFill="1" applyBorder="1" applyAlignment="1" applyProtection="1">
      <alignment horizontal="centerContinuous"/>
    </xf>
    <xf numFmtId="0" fontId="23" fillId="0" borderId="39" xfId="0" applyFont="1" applyFill="1" applyBorder="1" applyProtection="1"/>
    <xf numFmtId="0" fontId="23" fillId="0" borderId="40" xfId="0" applyFont="1" applyFill="1" applyBorder="1" applyProtection="1"/>
    <xf numFmtId="0" fontId="23" fillId="0" borderId="37" xfId="0" applyFont="1" applyFill="1" applyBorder="1" applyProtection="1"/>
    <xf numFmtId="0" fontId="23" fillId="0" borderId="11" xfId="0" applyFont="1" applyFill="1" applyBorder="1" applyAlignment="1" applyProtection="1">
      <alignment horizontal="centerContinuous"/>
    </xf>
    <xf numFmtId="0" fontId="23" fillId="0" borderId="16" xfId="0" applyFont="1" applyFill="1" applyBorder="1" applyAlignment="1" applyProtection="1">
      <alignment horizontal="center"/>
    </xf>
    <xf numFmtId="0" fontId="23" fillId="0" borderId="9" xfId="0" applyFont="1" applyFill="1" applyBorder="1" applyProtection="1"/>
    <xf numFmtId="37" fontId="23" fillId="0" borderId="10" xfId="0" applyNumberFormat="1" applyFont="1" applyFill="1" applyBorder="1" applyProtection="1"/>
    <xf numFmtId="0" fontId="23" fillId="0" borderId="21" xfId="0" applyFont="1" applyFill="1" applyBorder="1" applyProtection="1">
      <protection locked="0"/>
    </xf>
    <xf numFmtId="0" fontId="23" fillId="0" borderId="22" xfId="0" applyFont="1" applyFill="1" applyBorder="1" applyProtection="1">
      <protection locked="0"/>
    </xf>
    <xf numFmtId="0" fontId="23" fillId="0" borderId="6" xfId="0" applyFont="1" applyFill="1" applyBorder="1" applyProtection="1"/>
    <xf numFmtId="0" fontId="23" fillId="0" borderId="35" xfId="0" applyFont="1" applyFill="1" applyBorder="1" applyAlignment="1" applyProtection="1">
      <alignment horizontal="center"/>
    </xf>
    <xf numFmtId="37" fontId="23" fillId="0" borderId="35" xfId="0" applyNumberFormat="1" applyFont="1" applyFill="1" applyBorder="1" applyProtection="1"/>
    <xf numFmtId="37" fontId="23" fillId="0" borderId="1" xfId="0" applyNumberFormat="1" applyFont="1" applyFill="1" applyBorder="1" applyProtection="1"/>
    <xf numFmtId="0" fontId="23" fillId="0" borderId="1" xfId="0" applyFont="1" applyFill="1" applyBorder="1" applyProtection="1"/>
    <xf numFmtId="0" fontId="23" fillId="0" borderId="7" xfId="0" applyFont="1" applyFill="1" applyBorder="1" applyProtection="1"/>
    <xf numFmtId="0" fontId="17" fillId="0" borderId="8" xfId="0" applyFont="1" applyFill="1" applyBorder="1" applyAlignment="1" applyProtection="1">
      <alignment horizontal="left"/>
    </xf>
    <xf numFmtId="0" fontId="17" fillId="0" borderId="8" xfId="0" applyFont="1" applyFill="1" applyBorder="1" applyAlignment="1" applyProtection="1">
      <alignment horizontal="center"/>
    </xf>
    <xf numFmtId="0" fontId="17" fillId="0" borderId="8" xfId="0" applyFont="1" applyFill="1" applyBorder="1" applyAlignment="1" applyProtection="1">
      <alignment horizontal="centerContinuous"/>
    </xf>
    <xf numFmtId="0" fontId="17" fillId="0" borderId="3" xfId="0" applyFont="1" applyFill="1" applyBorder="1" applyAlignment="1" applyProtection="1">
      <alignment horizontal="centerContinuous"/>
    </xf>
    <xf numFmtId="0" fontId="23" fillId="0" borderId="0" xfId="0" applyFont="1" applyFill="1" applyProtection="1">
      <protection locked="0"/>
    </xf>
    <xf numFmtId="0" fontId="23" fillId="0" borderId="4" xfId="0" applyFont="1" applyFill="1" applyBorder="1" applyAlignment="1" applyProtection="1">
      <alignment horizontal="centerContinuous"/>
      <protection locked="0"/>
    </xf>
    <xf numFmtId="0" fontId="23" fillId="0" borderId="5" xfId="0" applyFont="1" applyFill="1" applyBorder="1" applyAlignment="1" applyProtection="1">
      <alignment horizontal="centerContinuous"/>
      <protection locked="0"/>
    </xf>
    <xf numFmtId="0" fontId="23" fillId="0" borderId="6" xfId="0" applyFont="1" applyFill="1" applyBorder="1" applyProtection="1">
      <protection locked="0"/>
    </xf>
    <xf numFmtId="0" fontId="23" fillId="0" borderId="1" xfId="0" applyFont="1" applyFill="1" applyBorder="1" applyProtection="1">
      <protection locked="0"/>
    </xf>
    <xf numFmtId="0" fontId="17" fillId="0" borderId="6" xfId="0" applyFont="1" applyFill="1" applyBorder="1" applyProtection="1">
      <protection locked="0"/>
    </xf>
    <xf numFmtId="164" fontId="17" fillId="0" borderId="56" xfId="0" applyNumberFormat="1" applyFont="1" applyFill="1" applyBorder="1" applyAlignment="1" applyProtection="1">
      <alignment horizontal="center"/>
    </xf>
    <xf numFmtId="0" fontId="17" fillId="0" borderId="35" xfId="0" applyFont="1" applyFill="1" applyBorder="1" applyAlignment="1" applyProtection="1">
      <alignment horizontal="centerContinuous"/>
    </xf>
    <xf numFmtId="0" fontId="17" fillId="0" borderId="11" xfId="0" applyFont="1" applyFill="1" applyBorder="1" applyAlignment="1" applyProtection="1">
      <alignment horizontal="centerContinuous"/>
    </xf>
    <xf numFmtId="0" fontId="17" fillId="0" borderId="1" xfId="0" applyFont="1" applyFill="1" applyBorder="1" applyAlignment="1" applyProtection="1">
      <alignment horizontal="centerContinuous"/>
    </xf>
    <xf numFmtId="0" fontId="17" fillId="0" borderId="60" xfId="0" applyFont="1" applyFill="1" applyBorder="1" applyAlignment="1" applyProtection="1">
      <alignment horizontal="centerContinuous"/>
    </xf>
    <xf numFmtId="0" fontId="29" fillId="0" borderId="0" xfId="0" applyFont="1" applyFill="1" applyAlignment="1" applyProtection="1">
      <alignment horizontal="centerContinuous"/>
    </xf>
    <xf numFmtId="0" fontId="29" fillId="0" borderId="5" xfId="0" applyFont="1" applyFill="1" applyBorder="1" applyAlignment="1" applyProtection="1">
      <alignment horizontal="centerContinuous"/>
    </xf>
    <xf numFmtId="0" fontId="17" fillId="0" borderId="8" xfId="0" applyFont="1" applyFill="1" applyBorder="1" applyAlignment="1" applyProtection="1">
      <alignment horizontal="center"/>
      <protection locked="0"/>
    </xf>
    <xf numFmtId="0" fontId="30" fillId="0" borderId="2" xfId="0" applyFont="1" applyFill="1" applyBorder="1" applyAlignment="1" applyProtection="1">
      <alignment horizontal="center"/>
      <protection locked="0"/>
    </xf>
    <xf numFmtId="0" fontId="17" fillId="0" borderId="2" xfId="0" applyFont="1" applyFill="1" applyBorder="1" applyAlignment="1" applyProtection="1">
      <alignment horizontal="center"/>
      <protection locked="0"/>
    </xf>
    <xf numFmtId="0" fontId="23" fillId="0" borderId="3" xfId="0" applyFont="1" applyFill="1" applyBorder="1" applyAlignment="1" applyProtection="1">
      <alignment horizontal="center"/>
      <protection locked="0"/>
    </xf>
    <xf numFmtId="0" fontId="17" fillId="0" borderId="9" xfId="0" applyFont="1" applyFill="1" applyBorder="1" applyAlignment="1" applyProtection="1">
      <alignment horizontal="center"/>
      <protection locked="0"/>
    </xf>
    <xf numFmtId="0" fontId="17" fillId="0" borderId="10" xfId="0" applyFont="1" applyFill="1" applyBorder="1" applyAlignment="1" applyProtection="1">
      <alignment horizontal="center"/>
      <protection locked="0"/>
    </xf>
    <xf numFmtId="164" fontId="17" fillId="0" borderId="10" xfId="0" applyNumberFormat="1" applyFont="1" applyFill="1" applyBorder="1" applyAlignment="1" applyProtection="1">
      <alignment horizontal="center"/>
      <protection locked="0"/>
    </xf>
    <xf numFmtId="0" fontId="23" fillId="0" borderId="5" xfId="0" applyFont="1" applyFill="1" applyBorder="1" applyProtection="1">
      <protection locked="0"/>
    </xf>
    <xf numFmtId="0" fontId="17" fillId="0" borderId="4" xfId="0" applyFont="1" applyFill="1" applyBorder="1" applyAlignment="1" applyProtection="1">
      <alignment horizontal="right"/>
      <protection locked="0"/>
    </xf>
    <xf numFmtId="5" fontId="17" fillId="0" borderId="0" xfId="0" applyNumberFormat="1" applyFont="1" applyFill="1" applyProtection="1">
      <protection locked="0"/>
    </xf>
    <xf numFmtId="37" fontId="17" fillId="0" borderId="0" xfId="0" applyNumberFormat="1" applyFont="1" applyFill="1" applyProtection="1">
      <protection locked="0"/>
    </xf>
    <xf numFmtId="37" fontId="17" fillId="0" borderId="10" xfId="0" applyNumberFormat="1" applyFont="1" applyFill="1" applyBorder="1" applyProtection="1">
      <protection locked="0"/>
    </xf>
    <xf numFmtId="37" fontId="17" fillId="0" borderId="10" xfId="0" applyNumberFormat="1" applyFont="1" applyFill="1" applyBorder="1" applyProtection="1"/>
    <xf numFmtId="0" fontId="17" fillId="0" borderId="10" xfId="0" applyFont="1" applyFill="1" applyBorder="1" applyProtection="1"/>
    <xf numFmtId="5" fontId="17" fillId="0" borderId="76" xfId="0" applyNumberFormat="1" applyFont="1" applyFill="1" applyBorder="1" applyProtection="1">
      <protection locked="0"/>
    </xf>
    <xf numFmtId="0" fontId="23" fillId="0" borderId="4" xfId="0" applyFont="1" applyFill="1" applyBorder="1" applyProtection="1">
      <protection locked="0"/>
    </xf>
    <xf numFmtId="0" fontId="19" fillId="0" borderId="0" xfId="0" applyFont="1" applyFill="1" applyAlignment="1" applyProtection="1">
      <alignment horizontal="centerContinuous"/>
      <protection locked="0"/>
    </xf>
    <xf numFmtId="0" fontId="23" fillId="0" borderId="0" xfId="0" applyFont="1" applyFill="1" applyAlignment="1" applyProtection="1">
      <alignment horizontal="centerContinuous"/>
      <protection locked="0"/>
    </xf>
    <xf numFmtId="0" fontId="23" fillId="0" borderId="7" xfId="0" applyFont="1" applyFill="1" applyBorder="1" applyProtection="1">
      <protection locked="0"/>
    </xf>
    <xf numFmtId="0" fontId="17" fillId="0" borderId="0" xfId="0" applyFont="1" applyFill="1" applyAlignment="1" applyProtection="1">
      <alignment horizontal="right"/>
    </xf>
    <xf numFmtId="0" fontId="23" fillId="0" borderId="4" xfId="0" applyFont="1" applyFill="1" applyBorder="1" applyAlignment="1" applyProtection="1">
      <alignment horizontal="right"/>
      <protection locked="0"/>
    </xf>
    <xf numFmtId="0" fontId="29" fillId="0" borderId="0" xfId="0" applyFont="1" applyFill="1" applyProtection="1">
      <protection locked="0"/>
    </xf>
    <xf numFmtId="5" fontId="23" fillId="0" borderId="0" xfId="0" applyNumberFormat="1" applyFont="1" applyFill="1" applyProtection="1">
      <protection locked="0"/>
    </xf>
    <xf numFmtId="37" fontId="23" fillId="0" borderId="0" xfId="0" applyNumberFormat="1" applyFont="1" applyFill="1" applyProtection="1">
      <protection locked="0"/>
    </xf>
    <xf numFmtId="37" fontId="23" fillId="0" borderId="10" xfId="0" applyNumberFormat="1" applyFont="1" applyFill="1" applyBorder="1" applyProtection="1">
      <protection locked="0"/>
    </xf>
    <xf numFmtId="5" fontId="23" fillId="0" borderId="76" xfId="0" applyNumberFormat="1" applyFont="1" applyFill="1" applyBorder="1" applyProtection="1">
      <protection locked="0"/>
    </xf>
    <xf numFmtId="0" fontId="8" fillId="0" borderId="0" xfId="14" applyFill="1"/>
    <xf numFmtId="0" fontId="17" fillId="0" borderId="120" xfId="13" applyFill="1" applyBorder="1" applyProtection="1"/>
    <xf numFmtId="0" fontId="17" fillId="0" borderId="121" xfId="13" applyFill="1" applyBorder="1" applyProtection="1"/>
    <xf numFmtId="0" fontId="17" fillId="0" borderId="120" xfId="13" applyFill="1" applyBorder="1" applyAlignment="1" applyProtection="1">
      <alignment horizontal="left"/>
    </xf>
    <xf numFmtId="0" fontId="17" fillId="0" borderId="120" xfId="13" applyFill="1" applyBorder="1" applyAlignment="1" applyProtection="1">
      <alignment horizontal="center"/>
    </xf>
    <xf numFmtId="0" fontId="17" fillId="0" borderId="122" xfId="13" applyFill="1" applyBorder="1" applyAlignment="1" applyProtection="1">
      <alignment horizontal="center"/>
    </xf>
    <xf numFmtId="0" fontId="17" fillId="0" borderId="121" xfId="13" applyFill="1" applyBorder="1" applyAlignment="1" applyProtection="1">
      <alignment horizontal="left"/>
    </xf>
    <xf numFmtId="0" fontId="17" fillId="0" borderId="120" xfId="13" applyFill="1" applyBorder="1" applyAlignment="1" applyProtection="1">
      <alignment horizontal="centerContinuous"/>
    </xf>
    <xf numFmtId="0" fontId="17" fillId="0" borderId="123" xfId="13" applyFill="1" applyBorder="1" applyAlignment="1" applyProtection="1">
      <alignment horizontal="centerContinuous"/>
    </xf>
    <xf numFmtId="0" fontId="29" fillId="0" borderId="4" xfId="13" applyFont="1" applyFill="1" applyBorder="1" applyProtection="1"/>
    <xf numFmtId="0" fontId="17" fillId="0" borderId="55" xfId="13" applyFill="1" applyBorder="1" applyProtection="1"/>
    <xf numFmtId="0" fontId="17" fillId="0" borderId="119" xfId="13" applyFill="1" applyBorder="1" applyProtection="1"/>
    <xf numFmtId="0" fontId="17" fillId="0" borderId="6" xfId="13" applyFill="1" applyBorder="1" applyProtection="1"/>
    <xf numFmtId="164" fontId="17" fillId="0" borderId="56" xfId="13" applyNumberFormat="1" applyFill="1" applyBorder="1" applyAlignment="1" applyProtection="1">
      <alignment horizontal="center"/>
    </xf>
    <xf numFmtId="0" fontId="17" fillId="0" borderId="22" xfId="13" applyFill="1" applyBorder="1" applyAlignment="1" applyProtection="1">
      <alignment horizontal="center"/>
    </xf>
    <xf numFmtId="0" fontId="17" fillId="0" borderId="21" xfId="13" applyFill="1" applyBorder="1" applyAlignment="1" applyProtection="1">
      <alignment horizontal="centerContinuous"/>
    </xf>
    <xf numFmtId="0" fontId="17" fillId="0" borderId="119" xfId="13" applyFill="1" applyBorder="1" applyAlignment="1" applyProtection="1">
      <alignment horizontal="centerContinuous"/>
    </xf>
    <xf numFmtId="0" fontId="18" fillId="0" borderId="6" xfId="13" applyFont="1" applyFill="1" applyBorder="1" applyAlignment="1" applyProtection="1">
      <alignment horizontal="centerContinuous"/>
    </xf>
    <xf numFmtId="0" fontId="18" fillId="0" borderId="1" xfId="13" applyFont="1" applyFill="1" applyBorder="1" applyAlignment="1" applyProtection="1">
      <alignment horizontal="centerContinuous"/>
    </xf>
    <xf numFmtId="0" fontId="17" fillId="0" borderId="1" xfId="13" applyFill="1" applyBorder="1" applyAlignment="1" applyProtection="1">
      <alignment horizontal="centerContinuous"/>
    </xf>
    <xf numFmtId="0" fontId="17" fillId="0" borderId="124" xfId="13" applyFill="1" applyBorder="1" applyAlignment="1" applyProtection="1">
      <alignment horizontal="centerContinuous"/>
    </xf>
    <xf numFmtId="0" fontId="17" fillId="0" borderId="125" xfId="13" applyFill="1" applyBorder="1" applyAlignment="1" applyProtection="1">
      <alignment horizontal="centerContinuous"/>
    </xf>
    <xf numFmtId="0" fontId="17" fillId="0" borderId="124" xfId="13" applyFill="1" applyBorder="1" applyProtection="1"/>
    <xf numFmtId="0" fontId="17" fillId="0" borderId="123" xfId="13" applyFill="1" applyBorder="1" applyAlignment="1" applyProtection="1">
      <alignment horizontal="center"/>
    </xf>
    <xf numFmtId="0" fontId="17" fillId="0" borderId="121" xfId="13" applyFill="1" applyBorder="1" applyAlignment="1" applyProtection="1">
      <alignment horizontal="centerContinuous"/>
    </xf>
    <xf numFmtId="0" fontId="17" fillId="0" borderId="122" xfId="13" applyFill="1" applyBorder="1" applyAlignment="1" applyProtection="1">
      <alignment horizontal="centerContinuous"/>
    </xf>
    <xf numFmtId="0" fontId="8" fillId="0" borderId="125" xfId="13" applyFont="1" applyFill="1" applyBorder="1" applyAlignment="1" applyProtection="1">
      <alignment horizontal="centerContinuous"/>
    </xf>
    <xf numFmtId="0" fontId="17" fillId="0" borderId="55" xfId="13" applyFill="1" applyBorder="1" applyAlignment="1" applyProtection="1">
      <alignment horizontal="center"/>
    </xf>
    <xf numFmtId="0" fontId="17" fillId="0" borderId="119" xfId="13" applyFill="1" applyBorder="1" applyAlignment="1" applyProtection="1">
      <alignment horizontal="center"/>
    </xf>
    <xf numFmtId="0" fontId="17" fillId="0" borderId="4" xfId="13" applyFill="1" applyBorder="1" applyAlignment="1" applyProtection="1">
      <alignment horizontal="centerContinuous"/>
    </xf>
    <xf numFmtId="0" fontId="17" fillId="0" borderId="55" xfId="13" applyFill="1" applyBorder="1" applyAlignment="1" applyProtection="1">
      <alignment horizontal="centerContinuous"/>
    </xf>
    <xf numFmtId="0" fontId="17" fillId="0" borderId="56" xfId="13" applyFill="1" applyBorder="1" applyAlignment="1" applyProtection="1">
      <alignment horizontal="center"/>
    </xf>
    <xf numFmtId="0" fontId="17" fillId="0" borderId="7" xfId="13" applyFill="1" applyBorder="1" applyAlignment="1" applyProtection="1">
      <alignment horizontal="center"/>
    </xf>
    <xf numFmtId="0" fontId="17" fillId="0" borderId="7" xfId="13" applyFill="1" applyBorder="1" applyAlignment="1" applyProtection="1">
      <alignment horizontal="centerContinuous"/>
    </xf>
    <xf numFmtId="0" fontId="17" fillId="0" borderId="6" xfId="13" applyFill="1" applyBorder="1" applyAlignment="1" applyProtection="1">
      <alignment horizontal="centerContinuous"/>
    </xf>
    <xf numFmtId="0" fontId="17" fillId="0" borderId="55" xfId="13" applyFill="1" applyBorder="1" applyAlignment="1" applyProtection="1">
      <alignment horizontal="right"/>
    </xf>
    <xf numFmtId="0" fontId="17" fillId="0" borderId="119" xfId="13" applyFont="1" applyFill="1" applyBorder="1" applyProtection="1"/>
    <xf numFmtId="0" fontId="17" fillId="0" borderId="4" xfId="13" applyFill="1" applyBorder="1" applyAlignment="1" applyProtection="1">
      <alignment horizontal="right"/>
    </xf>
    <xf numFmtId="39" fontId="17" fillId="0" borderId="119" xfId="13" applyNumberFormat="1" applyFill="1" applyBorder="1" applyProtection="1"/>
    <xf numFmtId="37" fontId="17" fillId="0" borderId="119" xfId="13" applyNumberFormat="1" applyFill="1" applyBorder="1" applyProtection="1"/>
    <xf numFmtId="0" fontId="17" fillId="0" borderId="0" xfId="13" applyFill="1" applyAlignment="1">
      <alignment horizontal="left"/>
    </xf>
    <xf numFmtId="0" fontId="17" fillId="0" borderId="56" xfId="13" applyFill="1" applyBorder="1" applyProtection="1"/>
    <xf numFmtId="0" fontId="17" fillId="0" borderId="7" xfId="13" applyFill="1" applyBorder="1" applyProtection="1"/>
    <xf numFmtId="0" fontId="17" fillId="0" borderId="53" xfId="13" applyFill="1" applyBorder="1" applyProtection="1"/>
    <xf numFmtId="5" fontId="17" fillId="0" borderId="67" xfId="13" applyNumberFormat="1" applyFill="1" applyBorder="1" applyProtection="1"/>
    <xf numFmtId="0" fontId="18" fillId="0" borderId="0" xfId="13" applyFont="1" applyFill="1" applyProtection="1"/>
    <xf numFmtId="164" fontId="17" fillId="0" borderId="0" xfId="13" applyNumberFormat="1" applyFill="1" applyAlignment="1" applyProtection="1">
      <alignment horizontal="center"/>
    </xf>
    <xf numFmtId="0" fontId="18" fillId="0" borderId="121" xfId="13" applyFont="1" applyFill="1" applyBorder="1" applyAlignment="1" applyProtection="1">
      <alignment horizontal="centerContinuous"/>
    </xf>
    <xf numFmtId="164" fontId="17" fillId="0" borderId="1" xfId="13" applyNumberFormat="1" applyFill="1" applyBorder="1" applyAlignment="1" applyProtection="1">
      <alignment horizontal="center"/>
    </xf>
    <xf numFmtId="0" fontId="8" fillId="0" borderId="124" xfId="13" applyFont="1" applyFill="1" applyBorder="1" applyAlignment="1" applyProtection="1">
      <alignment horizontal="centerContinuous"/>
    </xf>
    <xf numFmtId="37" fontId="17" fillId="0" borderId="119" xfId="13" applyNumberFormat="1" applyFill="1" applyBorder="1" applyAlignment="1" applyProtection="1">
      <alignment horizontal="right"/>
    </xf>
    <xf numFmtId="0" fontId="17" fillId="0" borderId="14" xfId="13" applyFill="1" applyBorder="1" applyAlignment="1" applyProtection="1">
      <alignment horizontal="center"/>
    </xf>
    <xf numFmtId="0" fontId="13" fillId="0" borderId="16" xfId="13" applyFont="1" applyFill="1" applyBorder="1" applyProtection="1"/>
    <xf numFmtId="0" fontId="13" fillId="0" borderId="4" xfId="13" applyFont="1" applyFill="1" applyBorder="1" applyProtection="1"/>
    <xf numFmtId="0" fontId="13" fillId="0" borderId="119" xfId="13" applyFont="1" applyFill="1" applyBorder="1" applyAlignment="1" applyProtection="1">
      <alignment horizontal="centerContinuous"/>
    </xf>
    <xf numFmtId="0" fontId="13" fillId="0" borderId="119" xfId="13" applyFont="1" applyFill="1" applyBorder="1" applyProtection="1"/>
    <xf numFmtId="0" fontId="13" fillId="0" borderId="16" xfId="13" applyFont="1" applyFill="1" applyBorder="1" applyAlignment="1" applyProtection="1">
      <alignment horizontal="center"/>
    </xf>
    <xf numFmtId="0" fontId="13" fillId="0" borderId="15" xfId="13" applyFont="1" applyFill="1" applyBorder="1" applyAlignment="1" applyProtection="1">
      <alignment horizontal="center"/>
    </xf>
    <xf numFmtId="0" fontId="17" fillId="0" borderId="16" xfId="13" applyFill="1" applyBorder="1" applyAlignment="1" applyProtection="1">
      <alignment horizontal="center"/>
    </xf>
    <xf numFmtId="0" fontId="13" fillId="0" borderId="18" xfId="13" applyFont="1" applyFill="1" applyBorder="1" applyAlignment="1" applyProtection="1">
      <alignment horizontal="center"/>
    </xf>
    <xf numFmtId="37" fontId="13" fillId="0" borderId="16" xfId="13" applyNumberFormat="1" applyFont="1" applyFill="1" applyBorder="1" applyProtection="1"/>
    <xf numFmtId="0" fontId="13" fillId="0" borderId="19" xfId="13" applyFont="1" applyFill="1" applyBorder="1" applyProtection="1"/>
    <xf numFmtId="37" fontId="13" fillId="0" borderId="19" xfId="13" applyNumberFormat="1" applyFont="1" applyFill="1" applyBorder="1" applyProtection="1"/>
    <xf numFmtId="0" fontId="13" fillId="0" borderId="21" xfId="13" applyFont="1" applyFill="1" applyBorder="1" applyProtection="1"/>
    <xf numFmtId="43" fontId="61" fillId="0" borderId="0" xfId="13" applyNumberFormat="1" applyFont="1" applyFill="1"/>
    <xf numFmtId="0" fontId="61" fillId="0" borderId="0" xfId="13" applyFont="1" applyFill="1"/>
    <xf numFmtId="43" fontId="17" fillId="0" borderId="0" xfId="13" applyNumberFormat="1" applyFill="1"/>
    <xf numFmtId="178" fontId="17" fillId="0" borderId="0" xfId="13" applyNumberFormat="1" applyFill="1"/>
    <xf numFmtId="37" fontId="17" fillId="0" borderId="0" xfId="13" applyNumberFormat="1" applyFill="1"/>
    <xf numFmtId="0" fontId="0" fillId="0" borderId="12" xfId="0" applyFill="1" applyBorder="1" applyProtection="1"/>
    <xf numFmtId="0" fontId="17" fillId="0" borderId="24" xfId="0" applyFont="1" applyFill="1" applyBorder="1" applyAlignment="1" applyProtection="1">
      <alignment horizontal="centerContinuous"/>
    </xf>
    <xf numFmtId="0" fontId="0" fillId="0" borderId="25" xfId="0" applyFill="1" applyBorder="1" applyProtection="1"/>
    <xf numFmtId="0" fontId="17" fillId="0" borderId="19" xfId="0" applyFont="1" applyFill="1" applyBorder="1" applyAlignment="1" applyProtection="1">
      <alignment horizontal="centerContinuous"/>
    </xf>
    <xf numFmtId="0" fontId="17" fillId="0" borderId="5" xfId="0" applyFont="1" applyFill="1" applyBorder="1" applyAlignment="1" applyProtection="1">
      <alignment horizontal="centerContinuous"/>
    </xf>
    <xf numFmtId="0" fontId="17" fillId="0" borderId="25" xfId="0" applyFont="1" applyFill="1" applyBorder="1" applyProtection="1"/>
    <xf numFmtId="164" fontId="0" fillId="0" borderId="26" xfId="0" applyNumberFormat="1" applyFill="1" applyBorder="1" applyAlignment="1" applyProtection="1">
      <alignment horizontal="center"/>
    </xf>
    <xf numFmtId="0" fontId="17" fillId="0" borderId="30" xfId="0" applyFont="1" applyFill="1" applyBorder="1" applyAlignment="1" applyProtection="1">
      <alignment horizontal="centerContinuous"/>
    </xf>
    <xf numFmtId="0" fontId="17" fillId="0" borderId="31" xfId="0" applyFont="1" applyFill="1" applyBorder="1" applyAlignment="1" applyProtection="1">
      <alignment horizontal="centerContinuous"/>
    </xf>
    <xf numFmtId="0" fontId="17" fillId="0" borderId="29" xfId="0" applyFont="1" applyFill="1" applyBorder="1" applyAlignment="1" applyProtection="1">
      <alignment horizontal="centerContinuous"/>
    </xf>
    <xf numFmtId="0" fontId="17" fillId="0" borderId="39" xfId="0" applyFont="1" applyFill="1" applyBorder="1" applyAlignment="1" applyProtection="1">
      <alignment horizontal="centerContinuous"/>
    </xf>
    <xf numFmtId="0" fontId="17" fillId="0" borderId="19" xfId="0" applyFont="1" applyFill="1" applyBorder="1" applyProtection="1"/>
    <xf numFmtId="0" fontId="17" fillId="0" borderId="16" xfId="0" applyFont="1" applyFill="1" applyBorder="1" applyAlignment="1" applyProtection="1">
      <alignment horizontal="center"/>
    </xf>
    <xf numFmtId="0" fontId="17" fillId="0" borderId="9" xfId="0" applyFont="1" applyFill="1" applyBorder="1" applyAlignment="1" applyProtection="1">
      <alignment horizontal="center"/>
    </xf>
    <xf numFmtId="0" fontId="17" fillId="0" borderId="21" xfId="0" applyFont="1" applyFill="1" applyBorder="1" applyAlignment="1" applyProtection="1">
      <alignment horizontal="center"/>
    </xf>
    <xf numFmtId="0" fontId="20" fillId="0" borderId="15" xfId="0" applyFont="1" applyFill="1" applyBorder="1" applyProtection="1"/>
    <xf numFmtId="7" fontId="17" fillId="0" borderId="25" xfId="0" applyNumberFormat="1" applyFont="1" applyFill="1" applyBorder="1" applyProtection="1"/>
    <xf numFmtId="169" fontId="17" fillId="0" borderId="25" xfId="0" applyNumberFormat="1" applyFont="1" applyFill="1" applyBorder="1" applyProtection="1"/>
    <xf numFmtId="0" fontId="17" fillId="0" borderId="15" xfId="0" applyFont="1" applyFill="1" applyBorder="1" applyProtection="1"/>
    <xf numFmtId="37" fontId="17" fillId="0" borderId="25" xfId="0" applyNumberFormat="1" applyFont="1" applyFill="1" applyBorder="1" applyProtection="1"/>
    <xf numFmtId="0" fontId="17" fillId="0" borderId="6" xfId="0" applyFont="1" applyFill="1" applyBorder="1" applyAlignment="1" applyProtection="1">
      <alignment horizontal="center"/>
    </xf>
    <xf numFmtId="0" fontId="17" fillId="0" borderId="54" xfId="0" applyFont="1" applyFill="1" applyBorder="1" applyProtection="1"/>
    <xf numFmtId="5" fontId="17" fillId="0" borderId="49" xfId="0" applyNumberFormat="1" applyFont="1" applyFill="1" applyBorder="1" applyProtection="1"/>
    <xf numFmtId="37" fontId="17" fillId="0" borderId="49" xfId="0" applyNumberFormat="1" applyFont="1" applyFill="1" applyBorder="1" applyProtection="1"/>
    <xf numFmtId="169" fontId="17" fillId="0" borderId="49" xfId="0" applyNumberFormat="1" applyFont="1" applyFill="1" applyBorder="1" applyProtection="1"/>
    <xf numFmtId="37" fontId="17" fillId="0" borderId="7" xfId="0" applyNumberFormat="1" applyFont="1" applyFill="1" applyBorder="1" applyProtection="1"/>
    <xf numFmtId="0" fontId="17" fillId="0" borderId="12" xfId="0" applyFont="1" applyFill="1" applyBorder="1" applyProtection="1"/>
    <xf numFmtId="0" fontId="17" fillId="0" borderId="24" xfId="0" applyFont="1" applyFill="1" applyBorder="1" applyProtection="1"/>
    <xf numFmtId="0" fontId="17" fillId="0" borderId="14" xfId="0" applyFont="1" applyFill="1" applyBorder="1" applyProtection="1"/>
    <xf numFmtId="0" fontId="17" fillId="0" borderId="16" xfId="0" applyFont="1" applyFill="1" applyBorder="1" applyProtection="1"/>
    <xf numFmtId="0" fontId="17" fillId="0" borderId="9" xfId="0" applyFont="1" applyFill="1" applyBorder="1" applyProtection="1"/>
    <xf numFmtId="0" fontId="17" fillId="0" borderId="26" xfId="0" applyFont="1" applyFill="1" applyBorder="1" applyProtection="1"/>
    <xf numFmtId="0" fontId="17" fillId="0" borderId="21" xfId="0" applyFont="1" applyFill="1" applyBorder="1" applyProtection="1"/>
    <xf numFmtId="164" fontId="0" fillId="0" borderId="17" xfId="0" applyNumberFormat="1" applyFill="1" applyBorder="1" applyAlignment="1" applyProtection="1">
      <alignment horizontal="center"/>
    </xf>
    <xf numFmtId="0" fontId="17" fillId="0" borderId="4" xfId="0" applyFont="1" applyFill="1" applyBorder="1" applyAlignment="1" applyProtection="1">
      <alignment horizontal="centerContinuous"/>
    </xf>
    <xf numFmtId="0" fontId="29" fillId="0" borderId="4" xfId="0" applyFont="1" applyFill="1" applyBorder="1" applyAlignment="1" applyProtection="1">
      <alignment horizontal="center"/>
    </xf>
    <xf numFmtId="0" fontId="17" fillId="0" borderId="39" xfId="0" applyFont="1" applyFill="1" applyBorder="1" applyProtection="1"/>
    <xf numFmtId="0" fontId="17" fillId="0" borderId="40" xfId="0" applyFont="1" applyFill="1" applyBorder="1" applyProtection="1"/>
    <xf numFmtId="0" fontId="17" fillId="0" borderId="37" xfId="0" applyFont="1" applyFill="1" applyBorder="1" applyProtection="1"/>
    <xf numFmtId="0" fontId="17" fillId="0" borderId="10" xfId="0" applyFont="1" applyFill="1" applyBorder="1" applyAlignment="1" applyProtection="1">
      <alignment horizontal="center"/>
    </xf>
    <xf numFmtId="0" fontId="17" fillId="0" borderId="39" xfId="0" applyFont="1" applyFill="1" applyBorder="1" applyAlignment="1" applyProtection="1">
      <alignment horizontal="center"/>
    </xf>
    <xf numFmtId="0" fontId="17" fillId="0" borderId="42" xfId="0" applyFont="1" applyFill="1" applyBorder="1" applyProtection="1"/>
    <xf numFmtId="5" fontId="14" fillId="0" borderId="42" xfId="0" applyNumberFormat="1" applyFont="1" applyFill="1" applyBorder="1" applyProtection="1">
      <protection locked="0"/>
    </xf>
    <xf numFmtId="5" fontId="17" fillId="0" borderId="50" xfId="0" applyNumberFormat="1" applyFont="1" applyFill="1" applyBorder="1" applyProtection="1"/>
    <xf numFmtId="37" fontId="14" fillId="0" borderId="42" xfId="0" applyNumberFormat="1" applyFont="1" applyFill="1" applyBorder="1" applyProtection="1">
      <protection locked="0"/>
    </xf>
    <xf numFmtId="37" fontId="17" fillId="0" borderId="50" xfId="0" applyNumberFormat="1" applyFont="1" applyFill="1" applyBorder="1" applyProtection="1"/>
    <xf numFmtId="0" fontId="17" fillId="0" borderId="40" xfId="0" applyFont="1" applyFill="1" applyBorder="1" applyAlignment="1" applyProtection="1">
      <alignment horizontal="center"/>
    </xf>
    <xf numFmtId="5" fontId="17" fillId="0" borderId="57" xfId="0" applyNumberFormat="1" applyFont="1" applyFill="1" applyBorder="1" applyProtection="1"/>
    <xf numFmtId="5" fontId="17" fillId="0" borderId="58" xfId="0" applyNumberFormat="1" applyFont="1" applyFill="1" applyBorder="1" applyProtection="1"/>
    <xf numFmtId="0" fontId="17" fillId="0" borderId="9" xfId="0" applyFont="1" applyFill="1" applyBorder="1" applyAlignment="1" applyProtection="1">
      <alignment horizontal="centerContinuous"/>
    </xf>
    <xf numFmtId="0" fontId="17" fillId="0" borderId="10" xfId="0" applyFont="1" applyFill="1" applyBorder="1" applyAlignment="1" applyProtection="1">
      <alignment horizontal="centerContinuous"/>
    </xf>
    <xf numFmtId="0" fontId="54" fillId="0" borderId="0" xfId="0" applyFont="1" applyFill="1" applyProtection="1"/>
    <xf numFmtId="0" fontId="17" fillId="0" borderId="24" xfId="13" applyFill="1" applyBorder="1" applyProtection="1"/>
    <xf numFmtId="0" fontId="17" fillId="0" borderId="9" xfId="13" applyFont="1" applyFill="1" applyBorder="1" applyProtection="1"/>
    <xf numFmtId="0" fontId="17" fillId="0" borderId="10" xfId="13" applyFont="1" applyFill="1" applyBorder="1" applyProtection="1"/>
    <xf numFmtId="0" fontId="17" fillId="0" borderId="21" xfId="13" applyFont="1" applyFill="1" applyBorder="1" applyProtection="1"/>
    <xf numFmtId="164" fontId="17" fillId="0" borderId="17" xfId="13" applyNumberFormat="1" applyFill="1" applyBorder="1" applyAlignment="1" applyProtection="1">
      <alignment horizontal="center"/>
    </xf>
    <xf numFmtId="0" fontId="17" fillId="0" borderId="9" xfId="13" applyFont="1" applyFill="1" applyBorder="1" applyAlignment="1" applyProtection="1">
      <alignment horizontal="centerContinuous"/>
    </xf>
    <xf numFmtId="0" fontId="17" fillId="0" borderId="10" xfId="13" applyFont="1" applyFill="1" applyBorder="1" applyAlignment="1" applyProtection="1">
      <alignment horizontal="centerContinuous"/>
    </xf>
    <xf numFmtId="0" fontId="17" fillId="0" borderId="11" xfId="13" applyFont="1" applyFill="1" applyBorder="1" applyAlignment="1" applyProtection="1">
      <alignment horizontal="centerContinuous"/>
    </xf>
    <xf numFmtId="0" fontId="17" fillId="0" borderId="18" xfId="13" applyFont="1" applyFill="1" applyBorder="1" applyProtection="1"/>
    <xf numFmtId="0" fontId="17" fillId="0" borderId="16" xfId="13" applyFont="1" applyFill="1" applyBorder="1" applyProtection="1"/>
    <xf numFmtId="0" fontId="17" fillId="0" borderId="18" xfId="13" applyFont="1" applyFill="1" applyBorder="1" applyAlignment="1" applyProtection="1">
      <alignment horizontal="center"/>
    </xf>
    <xf numFmtId="0" fontId="17" fillId="0" borderId="0" xfId="13" applyFont="1" applyFill="1" applyAlignment="1" applyProtection="1">
      <alignment horizontal="centerContinuous"/>
    </xf>
    <xf numFmtId="0" fontId="17" fillId="0" borderId="16" xfId="13" applyFont="1" applyFill="1" applyBorder="1" applyAlignment="1" applyProtection="1">
      <alignment horizontal="center"/>
    </xf>
    <xf numFmtId="0" fontId="17" fillId="0" borderId="20" xfId="13" applyFont="1" applyFill="1" applyBorder="1" applyAlignment="1" applyProtection="1">
      <alignment horizontal="center"/>
    </xf>
    <xf numFmtId="0" fontId="17" fillId="0" borderId="22" xfId="13" applyFont="1" applyFill="1" applyBorder="1" applyAlignment="1" applyProtection="1">
      <alignment horizontal="center"/>
    </xf>
    <xf numFmtId="0" fontId="17" fillId="0" borderId="20" xfId="13" applyFont="1" applyFill="1" applyBorder="1" applyProtection="1"/>
    <xf numFmtId="5" fontId="17" fillId="0" borderId="22" xfId="13" applyNumberFormat="1" applyFont="1" applyFill="1" applyBorder="1" applyProtection="1"/>
    <xf numFmtId="5" fontId="17" fillId="0" borderId="16" xfId="13" applyNumberFormat="1" applyFont="1" applyFill="1" applyBorder="1" applyProtection="1"/>
    <xf numFmtId="0" fontId="17" fillId="0" borderId="52" xfId="13" applyFont="1" applyFill="1" applyBorder="1" applyProtection="1"/>
    <xf numFmtId="0" fontId="17" fillId="0" borderId="52" xfId="13" applyFont="1" applyFill="1" applyBorder="1" applyAlignment="1" applyProtection="1">
      <alignment horizontal="center"/>
    </xf>
    <xf numFmtId="5" fontId="17" fillId="0" borderId="51" xfId="13" applyNumberFormat="1" applyFont="1" applyFill="1" applyBorder="1" applyProtection="1"/>
    <xf numFmtId="43" fontId="61" fillId="0" borderId="0" xfId="8" applyFont="1" applyFill="1"/>
    <xf numFmtId="0" fontId="52" fillId="0" borderId="0" xfId="13" applyFont="1" applyFill="1" applyProtection="1"/>
    <xf numFmtId="164" fontId="17" fillId="0" borderId="10" xfId="13" applyNumberFormat="1" applyFill="1" applyBorder="1" applyAlignment="1" applyProtection="1">
      <alignment horizontal="center"/>
    </xf>
    <xf numFmtId="0" fontId="17" fillId="0" borderId="8" xfId="13" applyFont="1" applyFill="1" applyBorder="1" applyProtection="1"/>
    <xf numFmtId="0" fontId="17" fillId="0" borderId="2" xfId="13" applyFont="1" applyFill="1" applyBorder="1" applyProtection="1"/>
    <xf numFmtId="0" fontId="17" fillId="0" borderId="3" xfId="13" applyFont="1" applyFill="1" applyBorder="1" applyProtection="1"/>
    <xf numFmtId="0" fontId="17" fillId="0" borderId="4" xfId="13" applyFont="1" applyFill="1" applyBorder="1" applyAlignment="1" applyProtection="1">
      <alignment horizontal="centerContinuous"/>
    </xf>
    <xf numFmtId="0" fontId="17" fillId="0" borderId="5" xfId="13" applyFont="1" applyFill="1" applyBorder="1" applyAlignment="1" applyProtection="1">
      <alignment horizontal="centerContinuous"/>
    </xf>
    <xf numFmtId="0" fontId="17" fillId="0" borderId="5" xfId="13" applyFont="1" applyFill="1" applyBorder="1" applyProtection="1"/>
    <xf numFmtId="0" fontId="17" fillId="0" borderId="33" xfId="13" applyFont="1" applyFill="1" applyBorder="1" applyAlignment="1" applyProtection="1">
      <alignment horizontal="center"/>
    </xf>
    <xf numFmtId="0" fontId="17" fillId="0" borderId="31" xfId="13" applyFont="1" applyFill="1" applyBorder="1" applyProtection="1"/>
    <xf numFmtId="0" fontId="17" fillId="0" borderId="31" xfId="13" applyFont="1" applyFill="1" applyBorder="1" applyAlignment="1" applyProtection="1">
      <alignment horizontal="centerContinuous"/>
    </xf>
    <xf numFmtId="0" fontId="17" fillId="0" borderId="34" xfId="13" applyFont="1" applyFill="1" applyBorder="1" applyAlignment="1" applyProtection="1">
      <alignment horizontal="center"/>
    </xf>
    <xf numFmtId="0" fontId="13" fillId="0" borderId="0" xfId="13" applyFont="1" applyFill="1" applyProtection="1"/>
    <xf numFmtId="0" fontId="17" fillId="0" borderId="23" xfId="13" applyFont="1" applyFill="1" applyBorder="1" applyProtection="1"/>
    <xf numFmtId="0" fontId="17" fillId="0" borderId="1" xfId="13" applyFont="1" applyFill="1" applyBorder="1" applyProtection="1"/>
    <xf numFmtId="37" fontId="17" fillId="0" borderId="36" xfId="13" applyNumberFormat="1" applyFont="1" applyFill="1" applyBorder="1" applyProtection="1"/>
    <xf numFmtId="0" fontId="17" fillId="0" borderId="3" xfId="0" applyFont="1" applyFill="1" applyBorder="1" applyProtection="1"/>
    <xf numFmtId="164" fontId="0" fillId="0" borderId="21" xfId="0" applyNumberFormat="1" applyFill="1" applyBorder="1" applyAlignment="1" applyProtection="1">
      <alignment horizontal="center"/>
    </xf>
    <xf numFmtId="0" fontId="0" fillId="0" borderId="21" xfId="0" applyFill="1" applyBorder="1" applyProtection="1"/>
    <xf numFmtId="0" fontId="17" fillId="0" borderId="30" xfId="0" applyFont="1" applyFill="1" applyBorder="1" applyProtection="1"/>
    <xf numFmtId="0" fontId="17" fillId="0" borderId="31" xfId="0" applyFont="1" applyFill="1" applyBorder="1" applyProtection="1"/>
    <xf numFmtId="0" fontId="17" fillId="0" borderId="29" xfId="0" applyFont="1" applyFill="1" applyBorder="1" applyProtection="1"/>
    <xf numFmtId="0" fontId="29" fillId="0" borderId="0" xfId="0" applyFont="1" applyFill="1" applyAlignment="1" applyProtection="1">
      <alignment horizontal="left"/>
    </xf>
    <xf numFmtId="0" fontId="29" fillId="0" borderId="33" xfId="0" applyFont="1" applyFill="1" applyBorder="1" applyProtection="1"/>
    <xf numFmtId="0" fontId="29" fillId="0" borderId="27" xfId="0" applyFont="1" applyFill="1" applyBorder="1" applyProtection="1"/>
    <xf numFmtId="0" fontId="29" fillId="0" borderId="31" xfId="0" applyFont="1" applyFill="1" applyBorder="1" applyProtection="1"/>
    <xf numFmtId="0" fontId="29" fillId="0" borderId="29" xfId="0" applyFont="1" applyFill="1" applyBorder="1" applyProtection="1"/>
    <xf numFmtId="0" fontId="29" fillId="0" borderId="18" xfId="0" applyFont="1" applyFill="1" applyBorder="1" applyProtection="1"/>
    <xf numFmtId="0" fontId="29" fillId="0" borderId="25" xfId="0" applyFont="1" applyFill="1" applyBorder="1" applyProtection="1"/>
    <xf numFmtId="0" fontId="29" fillId="0" borderId="25" xfId="0" applyFont="1" applyFill="1" applyBorder="1" applyAlignment="1" applyProtection="1">
      <alignment horizontal="center"/>
    </xf>
    <xf numFmtId="0" fontId="29" fillId="0" borderId="26" xfId="0" applyFont="1" applyFill="1" applyBorder="1" applyProtection="1"/>
    <xf numFmtId="0" fontId="29" fillId="0" borderId="11" xfId="0" applyFont="1" applyFill="1" applyBorder="1" applyProtection="1"/>
    <xf numFmtId="0" fontId="29" fillId="0" borderId="0" xfId="0" applyFont="1" applyFill="1" applyAlignment="1" applyProtection="1">
      <alignment horizontal="center"/>
    </xf>
    <xf numFmtId="0" fontId="29" fillId="0" borderId="16" xfId="0" applyFont="1" applyFill="1" applyBorder="1" applyAlignment="1" applyProtection="1">
      <alignment horizontal="center"/>
    </xf>
    <xf numFmtId="0" fontId="29" fillId="0" borderId="18" xfId="0" applyFont="1" applyFill="1" applyBorder="1" applyAlignment="1" applyProtection="1">
      <alignment horizontal="center"/>
    </xf>
    <xf numFmtId="0" fontId="29" fillId="0" borderId="16" xfId="0" applyFont="1" applyFill="1" applyBorder="1" applyAlignment="1" applyProtection="1">
      <alignment horizontal="centerContinuous"/>
    </xf>
    <xf numFmtId="0" fontId="29" fillId="0" borderId="20" xfId="0" applyFont="1" applyFill="1" applyBorder="1" applyAlignment="1" applyProtection="1">
      <alignment horizontal="center"/>
    </xf>
    <xf numFmtId="0" fontId="29" fillId="0" borderId="26" xfId="0" applyFont="1" applyFill="1" applyBorder="1" applyAlignment="1" applyProtection="1">
      <alignment horizontal="center"/>
    </xf>
    <xf numFmtId="0" fontId="29" fillId="0" borderId="10" xfId="0" applyFont="1" applyFill="1" applyBorder="1" applyAlignment="1" applyProtection="1">
      <alignment horizontal="center"/>
    </xf>
    <xf numFmtId="0" fontId="29" fillId="0" borderId="22" xfId="0" applyFont="1" applyFill="1" applyBorder="1" applyAlignment="1" applyProtection="1">
      <alignment horizontal="center"/>
    </xf>
    <xf numFmtId="0" fontId="17" fillId="0" borderId="20" xfId="0" applyFont="1" applyFill="1" applyBorder="1" applyAlignment="1" applyProtection="1">
      <alignment horizontal="center"/>
    </xf>
    <xf numFmtId="37" fontId="17" fillId="0" borderId="26" xfId="0" applyNumberFormat="1" applyFont="1" applyFill="1" applyBorder="1" applyProtection="1"/>
    <xf numFmtId="5" fontId="17" fillId="0" borderId="26" xfId="0" applyNumberFormat="1" applyFont="1" applyFill="1" applyBorder="1" applyProtection="1"/>
    <xf numFmtId="5" fontId="17" fillId="0" borderId="22" xfId="0" applyNumberFormat="1" applyFont="1" applyFill="1" applyBorder="1" applyAlignment="1" applyProtection="1">
      <alignment horizontal="centerContinuous"/>
    </xf>
    <xf numFmtId="0" fontId="20" fillId="0" borderId="26" xfId="0" applyFont="1" applyFill="1" applyBorder="1" applyProtection="1"/>
    <xf numFmtId="37" fontId="17" fillId="0" borderId="22" xfId="0" applyNumberFormat="1" applyFont="1" applyFill="1" applyBorder="1" applyAlignment="1" applyProtection="1">
      <alignment horizontal="centerContinuous"/>
    </xf>
    <xf numFmtId="0" fontId="17" fillId="0" borderId="26" xfId="0" applyFont="1" applyFill="1" applyBorder="1" applyAlignment="1" applyProtection="1">
      <alignment horizontal="center"/>
    </xf>
    <xf numFmtId="0" fontId="0" fillId="0" borderId="30" xfId="0" applyFill="1" applyBorder="1" applyProtection="1"/>
    <xf numFmtId="0" fontId="0" fillId="0" borderId="31" xfId="0" applyFill="1" applyBorder="1" applyProtection="1"/>
    <xf numFmtId="0" fontId="0" fillId="0" borderId="29" xfId="0" applyFill="1" applyBorder="1" applyProtection="1"/>
    <xf numFmtId="0" fontId="0" fillId="0" borderId="0" xfId="0" applyFill="1" applyBorder="1" applyAlignment="1" applyProtection="1">
      <alignment horizontal="centerContinuous"/>
    </xf>
    <xf numFmtId="0" fontId="17" fillId="0" borderId="33" xfId="0" applyFont="1" applyFill="1" applyBorder="1" applyProtection="1"/>
    <xf numFmtId="0" fontId="17" fillId="0" borderId="27" xfId="0" applyFont="1" applyFill="1" applyBorder="1" applyProtection="1"/>
    <xf numFmtId="0" fontId="17" fillId="0" borderId="18" xfId="0" applyFont="1" applyFill="1" applyBorder="1" applyProtection="1"/>
    <xf numFmtId="0" fontId="17" fillId="0" borderId="25" xfId="0" applyFont="1" applyFill="1" applyBorder="1" applyAlignment="1" applyProtection="1">
      <alignment horizontal="center"/>
    </xf>
    <xf numFmtId="0" fontId="17" fillId="0" borderId="18" xfId="0" applyFont="1" applyFill="1" applyBorder="1" applyAlignment="1" applyProtection="1">
      <alignment horizontal="center"/>
    </xf>
    <xf numFmtId="0" fontId="17" fillId="0" borderId="16" xfId="0" applyFont="1" applyFill="1" applyBorder="1" applyAlignment="1" applyProtection="1">
      <alignment horizontal="centerContinuous"/>
    </xf>
    <xf numFmtId="0" fontId="17" fillId="0" borderId="23" xfId="0" applyFont="1" applyFill="1" applyBorder="1" applyAlignment="1" applyProtection="1">
      <alignment horizontal="center"/>
    </xf>
    <xf numFmtId="0" fontId="17" fillId="0" borderId="49" xfId="0" applyFont="1" applyFill="1" applyBorder="1" applyAlignment="1" applyProtection="1">
      <alignment horizontal="center"/>
    </xf>
    <xf numFmtId="0" fontId="0" fillId="0" borderId="16" xfId="0" applyFill="1" applyBorder="1" applyProtection="1"/>
    <xf numFmtId="0" fontId="0" fillId="0" borderId="19" xfId="0" applyFill="1" applyBorder="1" applyProtection="1"/>
    <xf numFmtId="0" fontId="0" fillId="0" borderId="22" xfId="0" applyFill="1" applyBorder="1" applyProtection="1"/>
    <xf numFmtId="0" fontId="0" fillId="0" borderId="29" xfId="0" applyFill="1" applyBorder="1" applyAlignment="1" applyProtection="1">
      <alignment horizontal="centerContinuous"/>
    </xf>
    <xf numFmtId="0" fontId="23" fillId="0" borderId="11" xfId="0" applyFont="1" applyFill="1" applyBorder="1" applyProtection="1"/>
    <xf numFmtId="0" fontId="29" fillId="0" borderId="27" xfId="0" applyFont="1" applyFill="1" applyBorder="1" applyAlignment="1" applyProtection="1">
      <alignment horizontal="center"/>
    </xf>
    <xf numFmtId="0" fontId="29" fillId="0" borderId="27" xfId="0" applyFont="1" applyFill="1" applyBorder="1" applyAlignment="1" applyProtection="1">
      <alignment horizontal="centerContinuous"/>
    </xf>
    <xf numFmtId="0" fontId="29" fillId="0" borderId="30" xfId="0" applyFont="1" applyFill="1" applyBorder="1" applyAlignment="1" applyProtection="1">
      <alignment horizontal="centerContinuous"/>
    </xf>
    <xf numFmtId="0" fontId="29" fillId="0" borderId="31" xfId="0" applyFont="1" applyFill="1" applyBorder="1" applyAlignment="1" applyProtection="1">
      <alignment horizontal="centerContinuous"/>
    </xf>
    <xf numFmtId="0" fontId="29" fillId="0" borderId="25" xfId="0" applyFont="1" applyFill="1" applyBorder="1" applyAlignment="1" applyProtection="1">
      <alignment horizontal="centerContinuous"/>
    </xf>
    <xf numFmtId="0" fontId="29" fillId="0" borderId="39" xfId="0" applyFont="1" applyFill="1" applyBorder="1" applyAlignment="1" applyProtection="1">
      <alignment horizontal="centerContinuous"/>
    </xf>
    <xf numFmtId="0" fontId="29" fillId="0" borderId="40" xfId="0" applyFont="1" applyFill="1" applyBorder="1" applyAlignment="1" applyProtection="1">
      <alignment horizontal="centerContinuous"/>
    </xf>
    <xf numFmtId="0" fontId="29" fillId="0" borderId="11" xfId="0" applyFont="1" applyFill="1" applyBorder="1" applyAlignment="1" applyProtection="1">
      <alignment horizontal="centerContinuous"/>
    </xf>
    <xf numFmtId="0" fontId="29" fillId="0" borderId="5" xfId="0" applyFont="1" applyFill="1" applyBorder="1" applyAlignment="1" applyProtection="1">
      <alignment horizontal="center"/>
    </xf>
    <xf numFmtId="0" fontId="29" fillId="0" borderId="4" xfId="0" applyFont="1" applyFill="1" applyBorder="1" applyAlignment="1" applyProtection="1">
      <alignment horizontal="centerContinuous"/>
    </xf>
    <xf numFmtId="0" fontId="29" fillId="0" borderId="11" xfId="0" applyFont="1" applyFill="1" applyBorder="1" applyAlignment="1" applyProtection="1">
      <alignment horizontal="center"/>
    </xf>
    <xf numFmtId="0" fontId="29" fillId="0" borderId="9" xfId="0" applyFont="1" applyFill="1" applyBorder="1" applyAlignment="1" applyProtection="1">
      <alignment horizontal="centerContinuous"/>
    </xf>
    <xf numFmtId="0" fontId="29" fillId="0" borderId="26" xfId="0" applyFont="1" applyFill="1" applyBorder="1" applyAlignment="1" applyProtection="1">
      <alignment horizontal="centerContinuous"/>
    </xf>
    <xf numFmtId="0" fontId="17" fillId="0" borderId="11" xfId="0" applyFont="1" applyFill="1" applyBorder="1" applyAlignment="1" applyProtection="1">
      <alignment horizontal="center"/>
    </xf>
    <xf numFmtId="0" fontId="17" fillId="0" borderId="6" xfId="0" applyFont="1" applyFill="1" applyBorder="1" applyAlignment="1" applyProtection="1">
      <alignment horizontal="centerContinuous"/>
    </xf>
    <xf numFmtId="0" fontId="17" fillId="0" borderId="7" xfId="0" applyFont="1" applyFill="1" applyBorder="1" applyAlignment="1" applyProtection="1">
      <alignment horizontal="centerContinuous"/>
    </xf>
    <xf numFmtId="0" fontId="17" fillId="0" borderId="0" xfId="0" applyFont="1" applyFill="1" applyAlignment="1" applyProtection="1">
      <alignment horizontal="left"/>
    </xf>
    <xf numFmtId="37" fontId="17" fillId="0" borderId="0" xfId="0" applyNumberFormat="1" applyFont="1" applyFill="1" applyAlignment="1" applyProtection="1">
      <alignment horizontal="centerContinuous"/>
    </xf>
    <xf numFmtId="0" fontId="16" fillId="0" borderId="0" xfId="0" applyFont="1" applyFill="1" applyAlignment="1" applyProtection="1">
      <alignment horizontal="centerContinuous"/>
    </xf>
    <xf numFmtId="0" fontId="22" fillId="0" borderId="0" xfId="0" applyFont="1" applyFill="1" applyAlignment="1" applyProtection="1">
      <alignment horizontal="centerContinuous"/>
    </xf>
    <xf numFmtId="0" fontId="22" fillId="0" borderId="0" xfId="0" applyFont="1" applyFill="1" applyProtection="1"/>
    <xf numFmtId="0" fontId="16" fillId="0" borderId="0" xfId="0" applyFont="1" applyFill="1" applyProtection="1"/>
    <xf numFmtId="37" fontId="17" fillId="0" borderId="2" xfId="0" applyNumberFormat="1" applyFont="1" applyFill="1" applyBorder="1" applyProtection="1"/>
    <xf numFmtId="37" fontId="17" fillId="0" borderId="8" xfId="0" applyNumberFormat="1" applyFont="1" applyFill="1" applyBorder="1" applyProtection="1"/>
    <xf numFmtId="0" fontId="17" fillId="0" borderId="27" xfId="0" applyFont="1" applyFill="1" applyBorder="1" applyAlignment="1" applyProtection="1">
      <alignment horizontal="center"/>
    </xf>
    <xf numFmtId="0" fontId="17" fillId="0" borderId="27" xfId="0" applyFont="1" applyFill="1" applyBorder="1" applyAlignment="1" applyProtection="1">
      <alignment horizontal="centerContinuous"/>
    </xf>
    <xf numFmtId="0" fontId="17" fillId="0" borderId="5" xfId="0" applyFont="1" applyFill="1" applyBorder="1" applyAlignment="1" applyProtection="1">
      <alignment horizontal="center"/>
    </xf>
    <xf numFmtId="0" fontId="17" fillId="0" borderId="25" xfId="0" applyFont="1" applyFill="1" applyBorder="1" applyAlignment="1" applyProtection="1">
      <alignment horizontal="centerContinuous"/>
    </xf>
    <xf numFmtId="0" fontId="17" fillId="0" borderId="26" xfId="0" applyFont="1" applyFill="1" applyBorder="1" applyAlignment="1" applyProtection="1">
      <alignment horizontal="centerContinuous"/>
    </xf>
    <xf numFmtId="0" fontId="17" fillId="0" borderId="49" xfId="0" applyFont="1" applyFill="1" applyBorder="1" applyProtection="1"/>
    <xf numFmtId="0" fontId="17" fillId="0" borderId="36" xfId="0" applyFont="1" applyFill="1" applyBorder="1" applyAlignment="1" applyProtection="1">
      <alignment horizontal="center"/>
    </xf>
    <xf numFmtId="0" fontId="17" fillId="0" borderId="0" xfId="0" applyFont="1" applyFill="1" applyBorder="1" applyProtection="1"/>
    <xf numFmtId="37" fontId="17" fillId="0" borderId="0" xfId="0" applyNumberFormat="1" applyFont="1" applyFill="1" applyBorder="1" applyProtection="1"/>
    <xf numFmtId="5" fontId="17" fillId="0" borderId="0" xfId="0" applyNumberFormat="1" applyFont="1" applyFill="1" applyBorder="1" applyProtection="1"/>
    <xf numFmtId="0" fontId="0" fillId="0" borderId="26" xfId="0" applyFill="1" applyBorder="1" applyProtection="1"/>
    <xf numFmtId="164" fontId="0" fillId="0" borderId="10" xfId="0" applyNumberFormat="1" applyFill="1" applyBorder="1" applyAlignment="1" applyProtection="1">
      <alignment horizontal="left"/>
    </xf>
    <xf numFmtId="0" fontId="54" fillId="0" borderId="0" xfId="0" applyFont="1" applyFill="1" applyAlignment="1" applyProtection="1">
      <alignment horizontal="left"/>
    </xf>
    <xf numFmtId="0" fontId="17" fillId="0" borderId="33" xfId="0" applyFont="1" applyFill="1" applyBorder="1" applyAlignment="1" applyProtection="1">
      <alignment horizontal="center"/>
    </xf>
    <xf numFmtId="0" fontId="17" fillId="0" borderId="28" xfId="0" applyFont="1" applyFill="1" applyBorder="1" applyProtection="1"/>
    <xf numFmtId="0" fontId="17" fillId="0" borderId="43" xfId="0" applyFont="1" applyFill="1" applyBorder="1" applyAlignment="1" applyProtection="1">
      <alignment horizontal="centerContinuous"/>
    </xf>
    <xf numFmtId="37" fontId="17" fillId="0" borderId="9" xfId="0" applyNumberFormat="1" applyFont="1" applyFill="1" applyBorder="1" applyProtection="1"/>
    <xf numFmtId="0" fontId="17" fillId="0" borderId="50" xfId="0" applyFont="1" applyFill="1" applyBorder="1" applyAlignment="1" applyProtection="1">
      <alignment horizontal="center"/>
    </xf>
    <xf numFmtId="37" fontId="17" fillId="0" borderId="6" xfId="0" applyNumberFormat="1" applyFont="1" applyFill="1" applyBorder="1" applyProtection="1"/>
    <xf numFmtId="0" fontId="17" fillId="0" borderId="13" xfId="0" applyFont="1" applyFill="1" applyBorder="1" applyProtection="1"/>
    <xf numFmtId="0" fontId="59" fillId="0" borderId="0" xfId="0" applyFont="1" applyFill="1"/>
    <xf numFmtId="0" fontId="17" fillId="0" borderId="5" xfId="0" applyFont="1" applyFill="1" applyBorder="1" applyProtection="1">
      <protection locked="0"/>
    </xf>
    <xf numFmtId="0" fontId="17" fillId="0" borderId="16" xfId="0" applyFont="1" applyFill="1" applyBorder="1" applyProtection="1">
      <protection locked="0"/>
    </xf>
    <xf numFmtId="0" fontId="52" fillId="0" borderId="4" xfId="0" applyFont="1" applyFill="1" applyBorder="1" applyProtection="1"/>
    <xf numFmtId="0" fontId="17" fillId="0" borderId="25" xfId="0" applyFont="1" applyFill="1" applyBorder="1" applyProtection="1">
      <protection locked="0"/>
    </xf>
    <xf numFmtId="0" fontId="17" fillId="0" borderId="9" xfId="0" applyFont="1" applyFill="1" applyBorder="1" applyProtection="1">
      <protection locked="0"/>
    </xf>
    <xf numFmtId="0" fontId="17" fillId="0" borderId="10" xfId="0" applyFont="1" applyFill="1" applyBorder="1" applyProtection="1">
      <protection locked="0"/>
    </xf>
    <xf numFmtId="0" fontId="17" fillId="0" borderId="21" xfId="0" applyFont="1" applyFill="1" applyBorder="1" applyProtection="1">
      <protection locked="0"/>
    </xf>
    <xf numFmtId="164" fontId="59" fillId="0" borderId="17" xfId="0" applyNumberFormat="1" applyFont="1" applyFill="1" applyBorder="1" applyAlignment="1" applyProtection="1">
      <alignment horizontal="left"/>
    </xf>
    <xf numFmtId="0" fontId="59" fillId="0" borderId="22" xfId="0" applyFont="1" applyFill="1" applyBorder="1" applyProtection="1"/>
    <xf numFmtId="0" fontId="17" fillId="0" borderId="26" xfId="0" applyFont="1" applyFill="1" applyBorder="1" applyProtection="1">
      <protection locked="0"/>
    </xf>
    <xf numFmtId="164" fontId="59" fillId="0" borderId="26" xfId="0" applyNumberFormat="1" applyFont="1" applyFill="1" applyBorder="1" applyAlignment="1" applyProtection="1">
      <alignment horizontal="center"/>
    </xf>
    <xf numFmtId="164" fontId="59" fillId="0" borderId="17" xfId="0" applyNumberFormat="1" applyFont="1" applyFill="1" applyBorder="1" applyAlignment="1" applyProtection="1">
      <alignment horizontal="center"/>
    </xf>
    <xf numFmtId="0" fontId="17" fillId="0" borderId="32" xfId="0" applyFont="1" applyFill="1" applyBorder="1" applyProtection="1"/>
    <xf numFmtId="0" fontId="17" fillId="0" borderId="20" xfId="0" applyFont="1" applyFill="1" applyBorder="1" applyProtection="1"/>
    <xf numFmtId="5" fontId="17" fillId="0" borderId="26" xfId="0" applyNumberFormat="1" applyFont="1" applyFill="1" applyBorder="1" applyProtection="1">
      <protection locked="0"/>
    </xf>
    <xf numFmtId="5" fontId="17" fillId="0" borderId="11" xfId="0" applyNumberFormat="1" applyFont="1" applyFill="1" applyBorder="1" applyProtection="1">
      <protection locked="0"/>
    </xf>
    <xf numFmtId="5" fontId="17" fillId="0" borderId="21" xfId="0" applyNumberFormat="1" applyFont="1" applyFill="1" applyBorder="1" applyProtection="1">
      <protection locked="0"/>
    </xf>
    <xf numFmtId="5" fontId="17" fillId="0" borderId="22" xfId="0" applyNumberFormat="1" applyFont="1" applyFill="1" applyBorder="1" applyProtection="1">
      <protection locked="0"/>
    </xf>
    <xf numFmtId="37" fontId="17" fillId="0" borderId="17" xfId="0" applyNumberFormat="1" applyFont="1" applyFill="1" applyBorder="1" applyProtection="1">
      <protection locked="0"/>
    </xf>
    <xf numFmtId="37" fontId="17" fillId="0" borderId="11" xfId="0" applyNumberFormat="1" applyFont="1" applyFill="1" applyBorder="1" applyProtection="1">
      <protection locked="0"/>
    </xf>
    <xf numFmtId="37" fontId="17" fillId="0" borderId="26" xfId="0" applyNumberFormat="1" applyFont="1" applyFill="1" applyBorder="1" applyProtection="1">
      <protection locked="0"/>
    </xf>
    <xf numFmtId="0" fontId="59" fillId="0" borderId="21" xfId="0" applyFont="1" applyFill="1" applyBorder="1" applyProtection="1"/>
    <xf numFmtId="37" fontId="17" fillId="0" borderId="21" xfId="0" applyNumberFormat="1" applyFont="1" applyFill="1" applyBorder="1" applyProtection="1">
      <protection locked="0"/>
    </xf>
    <xf numFmtId="37" fontId="17" fillId="0" borderId="22" xfId="0" applyNumberFormat="1" applyFont="1" applyFill="1" applyBorder="1" applyProtection="1">
      <protection locked="0"/>
    </xf>
    <xf numFmtId="0" fontId="17" fillId="0" borderId="10" xfId="0" applyFont="1" applyFill="1" applyBorder="1" applyAlignment="1" applyProtection="1">
      <alignment horizontal="left"/>
    </xf>
    <xf numFmtId="37" fontId="17" fillId="0" borderId="17" xfId="0" applyNumberFormat="1" applyFont="1" applyFill="1" applyBorder="1" applyProtection="1"/>
    <xf numFmtId="37" fontId="17" fillId="0" borderId="11" xfId="0" applyNumberFormat="1" applyFont="1" applyFill="1" applyBorder="1" applyProtection="1"/>
    <xf numFmtId="37" fontId="17" fillId="0" borderId="22" xfId="0" applyNumberFormat="1" applyFont="1" applyFill="1" applyBorder="1" applyProtection="1"/>
    <xf numFmtId="37" fontId="17" fillId="0" borderId="32" xfId="0" applyNumberFormat="1" applyFont="1" applyFill="1" applyBorder="1" applyProtection="1"/>
    <xf numFmtId="37" fontId="17" fillId="0" borderId="29" xfId="0" applyNumberFormat="1" applyFont="1" applyFill="1" applyBorder="1" applyProtection="1"/>
    <xf numFmtId="37" fontId="17" fillId="0" borderId="21" xfId="0" applyNumberFormat="1" applyFont="1" applyFill="1" applyBorder="1" applyProtection="1"/>
    <xf numFmtId="37" fontId="17" fillId="0" borderId="42" xfId="0" applyNumberFormat="1" applyFont="1" applyFill="1" applyBorder="1" applyProtection="1"/>
    <xf numFmtId="37" fontId="17" fillId="0" borderId="37" xfId="0" applyNumberFormat="1" applyFont="1" applyFill="1" applyBorder="1" applyProtection="1"/>
    <xf numFmtId="37" fontId="17" fillId="0" borderId="16" xfId="0" applyNumberFormat="1" applyFont="1" applyFill="1" applyBorder="1" applyProtection="1"/>
    <xf numFmtId="5" fontId="17" fillId="0" borderId="19" xfId="0" applyNumberFormat="1" applyFont="1" applyFill="1" applyBorder="1" applyProtection="1"/>
    <xf numFmtId="5" fontId="17" fillId="0" borderId="16" xfId="0" applyNumberFormat="1" applyFont="1" applyFill="1" applyBorder="1" applyProtection="1"/>
    <xf numFmtId="5" fontId="17" fillId="0" borderId="21" xfId="0" applyNumberFormat="1" applyFont="1" applyFill="1" applyBorder="1" applyProtection="1"/>
    <xf numFmtId="5" fontId="17" fillId="0" borderId="22" xfId="0" applyNumberFormat="1" applyFont="1" applyFill="1" applyBorder="1" applyProtection="1"/>
    <xf numFmtId="0" fontId="59" fillId="0" borderId="40" xfId="0" applyFont="1" applyFill="1" applyBorder="1" applyAlignment="1" applyProtection="1">
      <alignment horizontal="centerContinuous"/>
    </xf>
    <xf numFmtId="0" fontId="17" fillId="0" borderId="11" xfId="0" applyFont="1" applyFill="1" applyBorder="1" applyProtection="1">
      <protection locked="0"/>
    </xf>
    <xf numFmtId="0" fontId="59" fillId="0" borderId="4" xfId="0" applyFont="1" applyFill="1" applyBorder="1" applyProtection="1"/>
    <xf numFmtId="0" fontId="59" fillId="0" borderId="0" xfId="0" applyFont="1" applyFill="1" applyProtection="1"/>
    <xf numFmtId="0" fontId="59" fillId="0" borderId="5" xfId="0" applyFont="1" applyFill="1" applyBorder="1" applyProtection="1"/>
    <xf numFmtId="0" fontId="17" fillId="0" borderId="23" xfId="0" applyFont="1" applyFill="1" applyBorder="1" applyProtection="1"/>
    <xf numFmtId="5" fontId="17" fillId="0" borderId="49" xfId="0" applyNumberFormat="1" applyFont="1" applyFill="1" applyBorder="1" applyProtection="1">
      <protection locked="0"/>
    </xf>
    <xf numFmtId="5" fontId="17" fillId="0" borderId="7" xfId="0" applyNumberFormat="1" applyFont="1" applyFill="1" applyBorder="1" applyProtection="1">
      <protection locked="0"/>
    </xf>
    <xf numFmtId="5" fontId="17" fillId="0" borderId="35" xfId="0" applyNumberFormat="1" applyFont="1" applyFill="1" applyBorder="1" applyProtection="1"/>
    <xf numFmtId="5" fontId="17" fillId="0" borderId="36" xfId="0" applyNumberFormat="1" applyFont="1" applyFill="1" applyBorder="1" applyProtection="1"/>
    <xf numFmtId="0" fontId="17" fillId="0" borderId="0" xfId="0" applyFont="1" applyFill="1" applyAlignment="1" applyProtection="1"/>
    <xf numFmtId="37" fontId="17" fillId="0" borderId="54" xfId="0" applyNumberFormat="1" applyFont="1" applyFill="1" applyBorder="1" applyProtection="1">
      <protection locked="0"/>
    </xf>
    <xf numFmtId="37" fontId="17" fillId="0" borderId="7" xfId="0" applyNumberFormat="1" applyFont="1" applyFill="1" applyBorder="1" applyProtection="1">
      <protection locked="0"/>
    </xf>
    <xf numFmtId="0" fontId="59" fillId="0" borderId="0" xfId="0" applyFont="1" applyFill="1" applyAlignment="1" applyProtection="1">
      <alignment horizontal="centerContinuous"/>
    </xf>
    <xf numFmtId="0" fontId="13" fillId="0" borderId="11" xfId="0" applyFont="1" applyFill="1" applyBorder="1" applyProtection="1"/>
    <xf numFmtId="0" fontId="17" fillId="0" borderId="32" xfId="0" applyFont="1" applyFill="1" applyBorder="1" applyAlignment="1" applyProtection="1">
      <alignment horizontal="centerContinuous"/>
    </xf>
    <xf numFmtId="0" fontId="17" fillId="0" borderId="32" xfId="0" applyFont="1" applyFill="1" applyBorder="1" applyAlignment="1" applyProtection="1">
      <alignment horizontal="center"/>
    </xf>
    <xf numFmtId="0" fontId="17" fillId="0" borderId="34" xfId="0" applyFont="1" applyFill="1" applyBorder="1" applyAlignment="1" applyProtection="1">
      <alignment horizontal="center"/>
    </xf>
    <xf numFmtId="0" fontId="17" fillId="0" borderId="22" xfId="0" applyFont="1" applyFill="1" applyBorder="1" applyProtection="1"/>
    <xf numFmtId="37" fontId="0" fillId="0" borderId="41" xfId="0" applyNumberFormat="1" applyFill="1" applyBorder="1" applyProtection="1"/>
    <xf numFmtId="37" fontId="17" fillId="0" borderId="20" xfId="0" applyNumberFormat="1" applyFont="1" applyFill="1" applyBorder="1" applyProtection="1"/>
    <xf numFmtId="0" fontId="17" fillId="0" borderId="49" xfId="0" applyFont="1" applyFill="1" applyBorder="1" applyAlignment="1" applyProtection="1">
      <alignment horizontal="centerContinuous"/>
    </xf>
    <xf numFmtId="0" fontId="17" fillId="0" borderId="35" xfId="0" applyFont="1" applyFill="1" applyBorder="1" applyProtection="1"/>
    <xf numFmtId="0" fontId="17" fillId="0" borderId="36" xfId="0" applyFont="1" applyFill="1" applyBorder="1" applyProtection="1"/>
    <xf numFmtId="37" fontId="17" fillId="0" borderId="23" xfId="0" applyNumberFormat="1" applyFont="1" applyFill="1" applyBorder="1" applyProtection="1"/>
    <xf numFmtId="5" fontId="17" fillId="0" borderId="54" xfId="0" applyNumberFormat="1" applyFont="1" applyFill="1" applyBorder="1" applyProtection="1"/>
    <xf numFmtId="5" fontId="17" fillId="0" borderId="1" xfId="0" applyNumberFormat="1" applyFont="1" applyFill="1" applyBorder="1" applyProtection="1"/>
    <xf numFmtId="0" fontId="17" fillId="0" borderId="0" xfId="0" applyFont="1" applyFill="1" applyBorder="1" applyAlignment="1" applyProtection="1">
      <alignment horizontal="centerContinuous"/>
    </xf>
    <xf numFmtId="0" fontId="0" fillId="0" borderId="24" xfId="0" applyFill="1" applyBorder="1" applyAlignment="1" applyProtection="1">
      <alignment horizontal="left"/>
    </xf>
    <xf numFmtId="0" fontId="0" fillId="0" borderId="12" xfId="0" applyFill="1" applyBorder="1" applyAlignment="1" applyProtection="1">
      <alignment horizontal="centerContinuous"/>
    </xf>
    <xf numFmtId="0" fontId="0" fillId="0" borderId="12" xfId="0" applyFill="1" applyBorder="1" applyAlignment="1" applyProtection="1">
      <alignment horizontal="center"/>
    </xf>
    <xf numFmtId="0" fontId="0" fillId="0" borderId="25" xfId="0" applyFill="1" applyBorder="1" applyAlignment="1" applyProtection="1">
      <alignment horizontal="centerContinuous"/>
    </xf>
    <xf numFmtId="0" fontId="0" fillId="0" borderId="25" xfId="0" applyFill="1" applyBorder="1" applyAlignment="1" applyProtection="1">
      <alignment horizontal="center"/>
    </xf>
    <xf numFmtId="0" fontId="0" fillId="0" borderId="21" xfId="0" applyFill="1" applyBorder="1" applyAlignment="1" applyProtection="1">
      <alignment horizontal="left"/>
    </xf>
    <xf numFmtId="0" fontId="0" fillId="0" borderId="26" xfId="0" applyFill="1" applyBorder="1" applyAlignment="1" applyProtection="1">
      <alignment horizontal="centerContinuous"/>
    </xf>
    <xf numFmtId="0" fontId="0" fillId="0" borderId="39" xfId="0" applyFill="1" applyBorder="1" applyAlignment="1" applyProtection="1">
      <alignment horizontal="centerContinuous"/>
    </xf>
    <xf numFmtId="0" fontId="0" fillId="0" borderId="40" xfId="0" applyFill="1" applyBorder="1" applyAlignment="1" applyProtection="1">
      <alignment horizontal="centerContinuous"/>
    </xf>
    <xf numFmtId="0" fontId="0" fillId="0" borderId="37" xfId="0" applyFill="1" applyBorder="1" applyAlignment="1" applyProtection="1">
      <alignment horizontal="centerContinuous"/>
    </xf>
    <xf numFmtId="0" fontId="23" fillId="0" borderId="29" xfId="0" applyFont="1" applyFill="1" applyBorder="1" applyProtection="1"/>
    <xf numFmtId="0" fontId="29" fillId="0" borderId="0" xfId="0" applyFont="1" applyFill="1" applyAlignment="1" applyProtection="1">
      <alignment horizontal="left" wrapText="1"/>
    </xf>
    <xf numFmtId="0" fontId="29" fillId="0" borderId="0" xfId="0" applyFont="1" applyFill="1" applyAlignment="1" applyProtection="1">
      <alignment horizontal="centerContinuous" wrapText="1"/>
    </xf>
    <xf numFmtId="0" fontId="29" fillId="0" borderId="0" xfId="0" applyFont="1" applyFill="1"/>
    <xf numFmtId="0" fontId="0" fillId="0" borderId="33" xfId="0" applyFill="1" applyBorder="1" applyAlignment="1" applyProtection="1">
      <alignment horizontal="center"/>
    </xf>
    <xf numFmtId="0" fontId="0" fillId="0" borderId="32" xfId="0" applyFill="1" applyBorder="1" applyProtection="1"/>
    <xf numFmtId="0" fontId="0" fillId="0" borderId="28" xfId="0" applyFill="1" applyBorder="1" applyProtection="1"/>
    <xf numFmtId="0" fontId="0" fillId="0" borderId="32" xfId="0" applyFill="1" applyBorder="1" applyAlignment="1" applyProtection="1">
      <alignment horizontal="centerContinuous"/>
    </xf>
    <xf numFmtId="0" fontId="0" fillId="0" borderId="34" xfId="0" applyFill="1" applyBorder="1" applyAlignment="1" applyProtection="1">
      <alignment horizontal="centerContinuous"/>
    </xf>
    <xf numFmtId="0" fontId="0" fillId="0" borderId="18" xfId="0" applyFill="1" applyBorder="1" applyAlignment="1" applyProtection="1">
      <alignment horizontal="center"/>
    </xf>
    <xf numFmtId="0" fontId="0" fillId="0" borderId="19" xfId="0" applyFill="1" applyBorder="1" applyAlignment="1" applyProtection="1">
      <alignment horizontal="center"/>
    </xf>
    <xf numFmtId="0" fontId="0" fillId="0" borderId="15" xfId="0" applyFill="1" applyBorder="1" applyAlignment="1" applyProtection="1">
      <alignment horizontal="center"/>
    </xf>
    <xf numFmtId="0" fontId="0" fillId="0" borderId="19" xfId="0" applyFill="1" applyBorder="1" applyAlignment="1" applyProtection="1">
      <alignment horizontal="centerContinuous"/>
    </xf>
    <xf numFmtId="0" fontId="0" fillId="0" borderId="16" xfId="0" applyFill="1" applyBorder="1" applyAlignment="1" applyProtection="1">
      <alignment horizontal="centerContinuous"/>
    </xf>
    <xf numFmtId="0" fontId="0" fillId="0" borderId="20" xfId="0" applyFill="1" applyBorder="1" applyAlignment="1" applyProtection="1">
      <alignment horizontal="center"/>
    </xf>
    <xf numFmtId="0" fontId="0" fillId="0" borderId="17" xfId="0" applyFill="1" applyBorder="1" applyAlignment="1" applyProtection="1">
      <alignment horizontal="center"/>
    </xf>
    <xf numFmtId="0" fontId="0" fillId="0" borderId="22" xfId="0" applyFill="1" applyBorder="1" applyAlignment="1" applyProtection="1">
      <alignment horizontal="centerContinuous"/>
    </xf>
    <xf numFmtId="0" fontId="20" fillId="0" borderId="31" xfId="0" applyFont="1" applyFill="1" applyBorder="1" applyProtection="1"/>
    <xf numFmtId="37" fontId="0" fillId="0" borderId="28" xfId="0" applyNumberFormat="1" applyFill="1" applyBorder="1" applyProtection="1"/>
    <xf numFmtId="5" fontId="0" fillId="0" borderId="28" xfId="0" applyNumberFormat="1" applyFill="1" applyBorder="1" applyProtection="1"/>
    <xf numFmtId="37" fontId="0" fillId="0" borderId="25" xfId="0" applyNumberFormat="1" applyFill="1" applyBorder="1" applyProtection="1"/>
    <xf numFmtId="167" fontId="0" fillId="0" borderId="5" xfId="0" applyNumberFormat="1" applyFill="1" applyBorder="1" applyProtection="1"/>
    <xf numFmtId="37" fontId="0" fillId="0" borderId="15" xfId="0" applyNumberFormat="1" applyFill="1" applyBorder="1" applyProtection="1"/>
    <xf numFmtId="168" fontId="0" fillId="0" borderId="5" xfId="0" applyNumberFormat="1" applyFill="1" applyBorder="1" applyProtection="1"/>
    <xf numFmtId="0" fontId="53" fillId="0" borderId="0" xfId="0" applyFont="1" applyFill="1" applyProtection="1"/>
    <xf numFmtId="37" fontId="0" fillId="0" borderId="17" xfId="0" applyNumberFormat="1" applyFill="1" applyBorder="1" applyProtection="1"/>
    <xf numFmtId="0" fontId="0" fillId="0" borderId="42" xfId="0" applyFill="1" applyBorder="1" applyProtection="1"/>
    <xf numFmtId="37" fontId="0" fillId="0" borderId="44" xfId="0" applyNumberFormat="1" applyFill="1" applyBorder="1" applyProtection="1"/>
    <xf numFmtId="37" fontId="0" fillId="0" borderId="43" xfId="0" applyNumberFormat="1" applyFill="1" applyBorder="1" applyProtection="1"/>
    <xf numFmtId="168" fontId="0" fillId="0" borderId="37" xfId="0" applyNumberFormat="1" applyFill="1" applyBorder="1" applyProtection="1"/>
    <xf numFmtId="0" fontId="0" fillId="0" borderId="45" xfId="0" applyFill="1" applyBorder="1" applyAlignment="1" applyProtection="1">
      <alignment horizontal="center"/>
    </xf>
    <xf numFmtId="37" fontId="0" fillId="0" borderId="54" xfId="0" applyNumberFormat="1" applyFill="1" applyBorder="1" applyProtection="1"/>
    <xf numFmtId="5" fontId="0" fillId="0" borderId="54" xfId="0" applyNumberFormat="1" applyFill="1" applyBorder="1" applyProtection="1"/>
    <xf numFmtId="37" fontId="0" fillId="0" borderId="47" xfId="0" applyNumberFormat="1" applyFill="1" applyBorder="1" applyProtection="1"/>
    <xf numFmtId="168" fontId="0" fillId="0" borderId="67" xfId="0" applyNumberFormat="1" applyFill="1" applyBorder="1" applyProtection="1"/>
    <xf numFmtId="0" fontId="17" fillId="0" borderId="0" xfId="0" applyFont="1" applyFill="1" applyAlignment="1" applyProtection="1">
      <alignment horizontal="centerContinuous" wrapText="1"/>
    </xf>
    <xf numFmtId="0" fontId="0" fillId="0" borderId="23" xfId="0" applyFill="1" applyBorder="1" applyAlignment="1" applyProtection="1">
      <alignment horizontal="center"/>
    </xf>
    <xf numFmtId="0" fontId="0" fillId="0" borderId="46" xfId="0" applyFill="1" applyBorder="1" applyProtection="1"/>
    <xf numFmtId="37" fontId="0" fillId="0" borderId="48" xfId="0" applyNumberFormat="1" applyFill="1" applyBorder="1" applyProtection="1"/>
    <xf numFmtId="5" fontId="0" fillId="0" borderId="47" xfId="0" applyNumberFormat="1" applyFill="1" applyBorder="1" applyProtection="1"/>
    <xf numFmtId="0" fontId="13" fillId="0" borderId="8" xfId="0" applyFont="1" applyFill="1" applyBorder="1" applyProtection="1"/>
    <xf numFmtId="0" fontId="13" fillId="0" borderId="12" xfId="0" applyFont="1" applyFill="1" applyBorder="1" applyProtection="1"/>
    <xf numFmtId="0" fontId="13" fillId="0" borderId="2" xfId="0" applyFont="1" applyFill="1" applyBorder="1" applyProtection="1"/>
    <xf numFmtId="0" fontId="13" fillId="0" borderId="24" xfId="0" applyFont="1" applyFill="1" applyBorder="1" applyProtection="1"/>
    <xf numFmtId="0" fontId="13" fillId="0" borderId="14" xfId="0" applyFont="1" applyFill="1" applyBorder="1" applyAlignment="1" applyProtection="1">
      <alignment horizontal="center"/>
    </xf>
    <xf numFmtId="0" fontId="13" fillId="0" borderId="24" xfId="0" applyFont="1" applyFill="1" applyBorder="1" applyAlignment="1" applyProtection="1">
      <alignment horizontal="left"/>
    </xf>
    <xf numFmtId="0" fontId="13" fillId="0" borderId="3" xfId="0" applyFont="1" applyFill="1" applyBorder="1" applyProtection="1"/>
    <xf numFmtId="0" fontId="13" fillId="0" borderId="25" xfId="0" applyFont="1" applyFill="1" applyBorder="1" applyProtection="1"/>
    <xf numFmtId="0" fontId="13" fillId="0" borderId="0" xfId="0" applyFont="1" applyFill="1" applyProtection="1"/>
    <xf numFmtId="0" fontId="13" fillId="0" borderId="19" xfId="0" applyFont="1" applyFill="1" applyBorder="1" applyProtection="1"/>
    <xf numFmtId="0" fontId="13" fillId="0" borderId="16" xfId="0" applyFont="1" applyFill="1" applyBorder="1" applyProtection="1"/>
    <xf numFmtId="0" fontId="13" fillId="0" borderId="5" xfId="0" applyFont="1" applyFill="1" applyBorder="1" applyProtection="1"/>
    <xf numFmtId="0" fontId="13" fillId="0" borderId="9" xfId="0" applyFont="1" applyFill="1" applyBorder="1" applyProtection="1"/>
    <xf numFmtId="0" fontId="13" fillId="0" borderId="26" xfId="0" applyFont="1" applyFill="1" applyBorder="1" applyProtection="1"/>
    <xf numFmtId="0" fontId="13" fillId="0" borderId="10" xfId="0" applyFont="1" applyFill="1" applyBorder="1" applyProtection="1"/>
    <xf numFmtId="49" fontId="13" fillId="0" borderId="11" xfId="0" applyNumberFormat="1" applyFont="1" applyFill="1" applyBorder="1" applyAlignment="1" applyProtection="1">
      <alignment horizontal="center"/>
    </xf>
    <xf numFmtId="0" fontId="13" fillId="0" borderId="21" xfId="0" applyFont="1" applyFill="1" applyBorder="1" applyProtection="1"/>
    <xf numFmtId="164" fontId="0" fillId="0" borderId="17" xfId="0" applyNumberFormat="1" applyFill="1" applyBorder="1" applyAlignment="1" applyProtection="1">
      <alignment horizontal="left"/>
    </xf>
    <xf numFmtId="0" fontId="13" fillId="0" borderId="39" xfId="0" applyFont="1" applyFill="1" applyBorder="1" applyAlignment="1" applyProtection="1">
      <alignment horizontal="centerContinuous"/>
    </xf>
    <xf numFmtId="0" fontId="13" fillId="0" borderId="40" xfId="0" applyFont="1" applyFill="1" applyBorder="1" applyAlignment="1" applyProtection="1">
      <alignment horizontal="centerContinuous"/>
    </xf>
    <xf numFmtId="0" fontId="13" fillId="0" borderId="37" xfId="0" applyFont="1" applyFill="1" applyBorder="1" applyAlignment="1" applyProtection="1">
      <alignment horizontal="centerContinuous"/>
    </xf>
    <xf numFmtId="0" fontId="13" fillId="0" borderId="4" xfId="0" applyFont="1" applyFill="1" applyBorder="1" applyProtection="1"/>
    <xf numFmtId="0" fontId="13" fillId="0" borderId="30" xfId="0" applyFont="1" applyFill="1" applyBorder="1" applyProtection="1"/>
    <xf numFmtId="0" fontId="13" fillId="0" borderId="31" xfId="0" applyFont="1" applyFill="1" applyBorder="1" applyProtection="1"/>
    <xf numFmtId="0" fontId="13" fillId="0" borderId="29" xfId="0" applyFont="1" applyFill="1" applyBorder="1" applyProtection="1"/>
    <xf numFmtId="0" fontId="32" fillId="0" borderId="0" xfId="0" applyFont="1" applyFill="1" applyProtection="1"/>
    <xf numFmtId="0" fontId="32" fillId="0" borderId="4" xfId="0" applyFont="1" applyFill="1" applyBorder="1" applyProtection="1"/>
    <xf numFmtId="0" fontId="13" fillId="0" borderId="10" xfId="0" applyFont="1" applyFill="1" applyBorder="1" applyAlignment="1" applyProtection="1">
      <alignment horizontal="centerContinuous"/>
    </xf>
    <xf numFmtId="0" fontId="13" fillId="0" borderId="11" xfId="0" applyFont="1" applyFill="1" applyBorder="1" applyAlignment="1" applyProtection="1">
      <alignment horizontal="centerContinuous"/>
    </xf>
    <xf numFmtId="0" fontId="13" fillId="0" borderId="42" xfId="0" applyFont="1" applyFill="1" applyBorder="1" applyAlignment="1" applyProtection="1">
      <alignment horizontal="centerContinuous"/>
    </xf>
    <xf numFmtId="0" fontId="13" fillId="0" borderId="34" xfId="0" applyFont="1" applyFill="1" applyBorder="1" applyProtection="1"/>
    <xf numFmtId="0" fontId="13" fillId="0" borderId="4" xfId="0" applyFont="1" applyFill="1" applyBorder="1" applyAlignment="1" applyProtection="1">
      <alignment horizontal="center"/>
    </xf>
    <xf numFmtId="0" fontId="13" fillId="0" borderId="0" xfId="0" applyFont="1" applyFill="1" applyAlignment="1" applyProtection="1">
      <alignment horizontal="center"/>
    </xf>
    <xf numFmtId="0" fontId="13" fillId="0" borderId="19" xfId="0" applyFont="1" applyFill="1" applyBorder="1" applyAlignment="1" applyProtection="1">
      <alignment horizontal="center"/>
    </xf>
    <xf numFmtId="0" fontId="13" fillId="0" borderId="16" xfId="0" applyFont="1" applyFill="1" applyBorder="1" applyAlignment="1" applyProtection="1">
      <alignment horizontal="center"/>
    </xf>
    <xf numFmtId="0" fontId="13" fillId="0" borderId="9" xfId="0" applyFont="1" applyFill="1" applyBorder="1" applyAlignment="1" applyProtection="1">
      <alignment horizontal="center"/>
    </xf>
    <xf numFmtId="0" fontId="13" fillId="0" borderId="10" xfId="0" applyFont="1" applyFill="1" applyBorder="1" applyAlignment="1" applyProtection="1">
      <alignment horizontal="center"/>
    </xf>
    <xf numFmtId="0" fontId="13" fillId="0" borderId="21" xfId="0" applyFont="1" applyFill="1" applyBorder="1" applyAlignment="1" applyProtection="1">
      <alignment horizontal="center"/>
    </xf>
    <xf numFmtId="0" fontId="13" fillId="0" borderId="22" xfId="0" applyFont="1" applyFill="1" applyBorder="1" applyAlignment="1" applyProtection="1">
      <alignment horizontal="center"/>
    </xf>
    <xf numFmtId="0" fontId="13" fillId="0" borderId="22" xfId="0" applyFont="1" applyFill="1" applyBorder="1" applyProtection="1"/>
    <xf numFmtId="0" fontId="13" fillId="0" borderId="39" xfId="0" applyFont="1" applyFill="1" applyBorder="1" applyProtection="1"/>
    <xf numFmtId="0" fontId="13" fillId="0" borderId="42" xfId="0" applyFont="1" applyFill="1" applyBorder="1" applyAlignment="1" applyProtection="1">
      <alignment horizontal="center"/>
    </xf>
    <xf numFmtId="0" fontId="13" fillId="0" borderId="43" xfId="0" applyFont="1" applyFill="1" applyBorder="1" applyProtection="1"/>
    <xf numFmtId="5" fontId="13" fillId="0" borderId="42" xfId="0" applyNumberFormat="1" applyFont="1" applyFill="1" applyBorder="1" applyProtection="1"/>
    <xf numFmtId="5" fontId="13" fillId="0" borderId="50" xfId="0" applyNumberFormat="1" applyFont="1" applyFill="1" applyBorder="1" applyProtection="1"/>
    <xf numFmtId="37" fontId="13" fillId="0" borderId="39" xfId="0" applyNumberFormat="1" applyFont="1" applyFill="1" applyBorder="1" applyProtection="1"/>
    <xf numFmtId="37" fontId="13" fillId="0" borderId="42" xfId="0" applyNumberFormat="1" applyFont="1" applyFill="1" applyBorder="1" applyProtection="1"/>
    <xf numFmtId="0" fontId="13" fillId="0" borderId="50" xfId="0" applyFont="1" applyFill="1" applyBorder="1" applyProtection="1"/>
    <xf numFmtId="0" fontId="13" fillId="0" borderId="42" xfId="0" applyFont="1" applyFill="1" applyBorder="1" applyProtection="1"/>
    <xf numFmtId="37" fontId="13" fillId="0" borderId="50" xfId="0" applyNumberFormat="1" applyFont="1" applyFill="1" applyBorder="1" applyProtection="1"/>
    <xf numFmtId="37" fontId="13" fillId="0" borderId="4" xfId="0" applyNumberFormat="1" applyFont="1" applyFill="1" applyBorder="1" applyProtection="1"/>
    <xf numFmtId="37" fontId="13" fillId="0" borderId="0" xfId="0" applyNumberFormat="1" applyFont="1" applyFill="1" applyProtection="1"/>
    <xf numFmtId="37" fontId="13" fillId="0" borderId="5" xfId="0" applyNumberFormat="1" applyFont="1" applyFill="1" applyBorder="1" applyProtection="1"/>
    <xf numFmtId="0" fontId="13" fillId="0" borderId="6" xfId="0" applyFont="1" applyFill="1" applyBorder="1" applyProtection="1"/>
    <xf numFmtId="0" fontId="13" fillId="0" borderId="1" xfId="0" applyFont="1" applyFill="1" applyBorder="1" applyProtection="1"/>
    <xf numFmtId="0" fontId="13" fillId="0" borderId="7" xfId="0" applyFont="1" applyFill="1" applyBorder="1" applyProtection="1"/>
    <xf numFmtId="0" fontId="22" fillId="0" borderId="0" xfId="0" applyFont="1" applyFill="1" applyAlignment="1" applyProtection="1">
      <alignment horizontal="right"/>
    </xf>
    <xf numFmtId="0" fontId="17" fillId="0" borderId="120" xfId="7" applyFont="1" applyFill="1" applyBorder="1"/>
    <xf numFmtId="0" fontId="17" fillId="0" borderId="24" xfId="7" applyFont="1" applyFill="1" applyBorder="1" applyAlignment="1">
      <alignment horizontal="center"/>
    </xf>
    <xf numFmtId="0" fontId="17" fillId="0" borderId="24" xfId="7" applyFont="1" applyFill="1" applyBorder="1"/>
    <xf numFmtId="0" fontId="17" fillId="0" borderId="128" xfId="7" applyFont="1" applyFill="1" applyBorder="1"/>
    <xf numFmtId="0" fontId="8" fillId="0" borderId="0" xfId="12" applyFill="1"/>
    <xf numFmtId="178" fontId="8" fillId="0" borderId="0" xfId="25" applyNumberFormat="1" applyFill="1"/>
    <xf numFmtId="0" fontId="17" fillId="0" borderId="19" xfId="7" applyFont="1" applyFill="1" applyBorder="1" applyAlignment="1">
      <alignment horizontal="center"/>
    </xf>
    <xf numFmtId="0" fontId="17" fillId="0" borderId="16" xfId="7" applyFont="1" applyFill="1" applyBorder="1"/>
    <xf numFmtId="0" fontId="17" fillId="0" borderId="4" xfId="7" applyFont="1" applyFill="1" applyBorder="1"/>
    <xf numFmtId="0" fontId="17" fillId="0" borderId="30" xfId="7" applyFont="1" applyFill="1" applyBorder="1" applyAlignment="1">
      <alignment horizontal="centerContinuous"/>
    </xf>
    <xf numFmtId="0" fontId="17" fillId="0" borderId="31" xfId="7" applyFont="1" applyFill="1" applyBorder="1" applyAlignment="1">
      <alignment horizontal="centerContinuous"/>
    </xf>
    <xf numFmtId="0" fontId="17" fillId="0" borderId="31" xfId="7" applyFont="1" applyFill="1" applyBorder="1" applyAlignment="1">
      <alignment horizontal="center"/>
    </xf>
    <xf numFmtId="0" fontId="17" fillId="0" borderId="29" xfId="7" applyFont="1" applyFill="1" applyBorder="1" applyAlignment="1">
      <alignment horizontal="centerContinuous"/>
    </xf>
    <xf numFmtId="0" fontId="17" fillId="0" borderId="30" xfId="7" applyFont="1" applyFill="1" applyBorder="1"/>
    <xf numFmtId="0" fontId="17" fillId="0" borderId="31" xfId="7" applyFont="1" applyFill="1" applyBorder="1"/>
    <xf numFmtId="0" fontId="17" fillId="0" borderId="29" xfId="7" applyFont="1" applyFill="1" applyBorder="1"/>
    <xf numFmtId="0" fontId="17" fillId="0" borderId="0" xfId="7" applyFont="1" applyFill="1" applyAlignment="1">
      <alignment horizontal="center"/>
    </xf>
    <xf numFmtId="0" fontId="17" fillId="0" borderId="119" xfId="7" applyFont="1" applyFill="1" applyBorder="1"/>
    <xf numFmtId="0" fontId="65" fillId="0" borderId="0" xfId="7" applyFont="1" applyFill="1" applyAlignment="1">
      <alignment horizontal="center" vertical="center"/>
    </xf>
    <xf numFmtId="0" fontId="65" fillId="0" borderId="119" xfId="7" applyFont="1" applyFill="1" applyBorder="1" applyAlignment="1">
      <alignment horizontal="center" vertical="center"/>
    </xf>
    <xf numFmtId="0" fontId="17" fillId="0" borderId="30" xfId="7" applyFont="1" applyFill="1" applyBorder="1" applyAlignment="1">
      <alignment horizontal="center"/>
    </xf>
    <xf numFmtId="0" fontId="17" fillId="0" borderId="32" xfId="7" applyFont="1" applyFill="1" applyBorder="1"/>
    <xf numFmtId="0" fontId="17" fillId="0" borderId="32" xfId="7" applyFont="1" applyFill="1" applyBorder="1" applyAlignment="1">
      <alignment horizontal="center"/>
    </xf>
    <xf numFmtId="0" fontId="17" fillId="0" borderId="42" xfId="7" applyFont="1" applyFill="1" applyBorder="1" applyAlignment="1">
      <alignment horizontal="center"/>
    </xf>
    <xf numFmtId="0" fontId="17" fillId="0" borderId="40" xfId="7" applyFont="1" applyFill="1" applyBorder="1" applyAlignment="1">
      <alignment horizontal="centerContinuous"/>
    </xf>
    <xf numFmtId="0" fontId="17" fillId="0" borderId="34" xfId="7" applyFont="1" applyFill="1" applyBorder="1"/>
    <xf numFmtId="0" fontId="17" fillId="0" borderId="4" xfId="7" applyFont="1" applyFill="1" applyBorder="1" applyAlignment="1">
      <alignment horizontal="center"/>
    </xf>
    <xf numFmtId="0" fontId="17" fillId="0" borderId="16" xfId="7" applyFont="1" applyFill="1" applyBorder="1" applyAlignment="1">
      <alignment horizontal="center"/>
    </xf>
    <xf numFmtId="0" fontId="17" fillId="0" borderId="9" xfId="7" applyFont="1" applyFill="1" applyBorder="1" applyAlignment="1">
      <alignment horizontal="center"/>
    </xf>
    <xf numFmtId="0" fontId="17" fillId="0" borderId="21" xfId="7" applyFont="1" applyFill="1" applyBorder="1" applyAlignment="1">
      <alignment horizontal="centerContinuous"/>
    </xf>
    <xf numFmtId="0" fontId="17" fillId="0" borderId="21" xfId="7" applyFont="1" applyFill="1" applyBorder="1" applyAlignment="1">
      <alignment horizontal="center"/>
    </xf>
    <xf numFmtId="0" fontId="17" fillId="0" borderId="22" xfId="7" applyFont="1" applyFill="1" applyBorder="1" applyAlignment="1">
      <alignment horizontal="center"/>
    </xf>
    <xf numFmtId="0" fontId="8" fillId="0" borderId="0" xfId="12" applyFill="1" applyAlignment="1">
      <alignment horizontal="left"/>
    </xf>
    <xf numFmtId="41" fontId="17" fillId="0" borderId="51" xfId="7" applyNumberFormat="1" applyFont="1" applyFill="1" applyBorder="1" applyAlignment="1">
      <alignment horizontal="left"/>
    </xf>
    <xf numFmtId="0" fontId="8" fillId="0" borderId="0" xfId="12" applyFill="1" applyAlignment="1">
      <alignment horizontal="center"/>
    </xf>
    <xf numFmtId="0" fontId="17" fillId="0" borderId="0" xfId="7" applyFont="1" applyFill="1" applyAlignment="1">
      <alignment horizontal="left"/>
    </xf>
    <xf numFmtId="0" fontId="18" fillId="0" borderId="0" xfId="7" applyFont="1" applyFill="1" applyAlignment="1">
      <alignment horizontal="centerContinuous"/>
    </xf>
    <xf numFmtId="178" fontId="29" fillId="0" borderId="0" xfId="7" applyNumberFormat="1" applyFont="1" applyFill="1" applyAlignment="1">
      <alignment horizontal="center"/>
    </xf>
    <xf numFmtId="0" fontId="17" fillId="0" borderId="0" xfId="7" applyFill="1" applyAlignment="1">
      <alignment horizontal="center"/>
    </xf>
    <xf numFmtId="43" fontId="8" fillId="0" borderId="0" xfId="25" applyFont="1" applyFill="1"/>
    <xf numFmtId="43" fontId="17" fillId="0" borderId="0" xfId="7" applyNumberFormat="1" applyFill="1"/>
    <xf numFmtId="164" fontId="17" fillId="0" borderId="1" xfId="7" applyNumberFormat="1" applyFont="1" applyFill="1" applyBorder="1" applyAlignment="1" applyProtection="1">
      <alignment horizontal="center"/>
    </xf>
    <xf numFmtId="49" fontId="17" fillId="0" borderId="1" xfId="7" applyNumberFormat="1" applyFont="1" applyFill="1" applyBorder="1"/>
    <xf numFmtId="0" fontId="17" fillId="0" borderId="121" xfId="7" applyFont="1" applyFill="1" applyBorder="1" applyAlignment="1">
      <alignment horizontal="center"/>
    </xf>
    <xf numFmtId="0" fontId="17" fillId="0" borderId="123" xfId="7" applyFont="1" applyFill="1" applyBorder="1"/>
    <xf numFmtId="0" fontId="17" fillId="0" borderId="4" xfId="7" applyFont="1" applyFill="1" applyBorder="1" applyAlignment="1">
      <alignment horizontal="centerContinuous"/>
    </xf>
    <xf numFmtId="0" fontId="17" fillId="0" borderId="119" xfId="7" applyFont="1" applyFill="1" applyBorder="1" applyAlignment="1">
      <alignment horizontal="centerContinuous"/>
    </xf>
    <xf numFmtId="0" fontId="17" fillId="0" borderId="9" xfId="7" applyFont="1" applyFill="1" applyBorder="1"/>
    <xf numFmtId="0" fontId="17" fillId="0" borderId="10" xfId="7" applyFont="1" applyFill="1" applyBorder="1" applyAlignment="1">
      <alignment horizontal="center"/>
    </xf>
    <xf numFmtId="0" fontId="17" fillId="0" borderId="11" xfId="7" applyFont="1" applyFill="1" applyBorder="1"/>
    <xf numFmtId="5" fontId="17" fillId="0" borderId="19" xfId="7" applyNumberFormat="1" applyFont="1" applyFill="1" applyBorder="1" applyProtection="1"/>
    <xf numFmtId="37" fontId="17" fillId="0" borderId="19" xfId="7" applyNumberFormat="1" applyFont="1" applyFill="1" applyBorder="1" applyProtection="1"/>
    <xf numFmtId="166" fontId="17" fillId="0" borderId="19" xfId="7" applyNumberFormat="1" applyFont="1" applyFill="1" applyBorder="1" applyAlignment="1" applyProtection="1">
      <alignment horizontal="center"/>
    </xf>
    <xf numFmtId="0" fontId="17" fillId="0" borderId="18" xfId="7" applyFont="1" applyFill="1" applyBorder="1" applyAlignment="1">
      <alignment horizontal="center"/>
    </xf>
    <xf numFmtId="0" fontId="17" fillId="0" borderId="25" xfId="7" applyFont="1" applyFill="1" applyBorder="1"/>
    <xf numFmtId="0" fontId="17" fillId="0" borderId="25" xfId="7" applyFont="1" applyFill="1" applyBorder="1" applyAlignment="1">
      <alignment horizontal="center"/>
    </xf>
    <xf numFmtId="37" fontId="17" fillId="0" borderId="25" xfId="7" applyNumberFormat="1" applyFont="1" applyFill="1" applyBorder="1" applyProtection="1"/>
    <xf numFmtId="37" fontId="17" fillId="0" borderId="119" xfId="7" applyNumberFormat="1" applyFont="1" applyFill="1" applyBorder="1" applyProtection="1"/>
    <xf numFmtId="0" fontId="17" fillId="0" borderId="53" xfId="7" applyFont="1" applyFill="1" applyBorder="1" applyAlignment="1">
      <alignment horizontal="center"/>
    </xf>
    <xf numFmtId="5" fontId="17" fillId="0" borderId="46" xfId="7" applyNumberFormat="1" applyFont="1" applyFill="1" applyBorder="1" applyProtection="1"/>
    <xf numFmtId="5" fontId="17" fillId="0" borderId="51" xfId="7" applyNumberFormat="1" applyFont="1" applyFill="1" applyBorder="1" applyProtection="1"/>
    <xf numFmtId="0" fontId="17" fillId="0" borderId="120" xfId="23" applyFont="1" applyFill="1" applyBorder="1"/>
    <xf numFmtId="0" fontId="17" fillId="0" borderId="121" xfId="23" applyFont="1" applyFill="1" applyBorder="1"/>
    <xf numFmtId="0" fontId="17" fillId="0" borderId="24" xfId="23" applyFont="1" applyFill="1" applyBorder="1"/>
    <xf numFmtId="0" fontId="17" fillId="0" borderId="24" xfId="23" applyFont="1" applyFill="1" applyBorder="1" applyAlignment="1">
      <alignment horizontal="center"/>
    </xf>
    <xf numFmtId="0" fontId="17" fillId="0" borderId="128" xfId="23" applyFont="1" applyFill="1" applyBorder="1" applyAlignment="1">
      <alignment horizontal="center"/>
    </xf>
    <xf numFmtId="0" fontId="17" fillId="0" borderId="126" xfId="23" applyFont="1" applyFill="1" applyBorder="1"/>
    <xf numFmtId="0" fontId="17" fillId="0" borderId="121" xfId="23" applyFont="1" applyFill="1" applyBorder="1" applyAlignment="1">
      <alignment horizontal="centerContinuous"/>
    </xf>
    <xf numFmtId="0" fontId="17" fillId="0" borderId="126" xfId="23" applyFont="1" applyFill="1" applyBorder="1" applyAlignment="1">
      <alignment horizontal="centerContinuous"/>
    </xf>
    <xf numFmtId="0" fontId="17" fillId="0" borderId="121" xfId="23" applyFont="1" applyFill="1" applyBorder="1" applyAlignment="1">
      <alignment horizontal="center"/>
    </xf>
    <xf numFmtId="0" fontId="17" fillId="0" borderId="123" xfId="23" applyFont="1" applyFill="1" applyBorder="1"/>
    <xf numFmtId="0" fontId="17" fillId="0" borderId="19" xfId="23" applyFont="1" applyFill="1" applyBorder="1"/>
    <xf numFmtId="0" fontId="17" fillId="0" borderId="19" xfId="23" applyFont="1" applyFill="1" applyBorder="1" applyAlignment="1">
      <alignment horizontal="center"/>
    </xf>
    <xf numFmtId="0" fontId="17" fillId="0" borderId="16" xfId="23" applyFont="1" applyFill="1" applyBorder="1" applyAlignment="1">
      <alignment horizontal="center"/>
    </xf>
    <xf numFmtId="0" fontId="17" fillId="0" borderId="25" xfId="23" applyFont="1" applyFill="1" applyBorder="1"/>
    <xf numFmtId="0" fontId="17" fillId="0" borderId="0" xfId="23" applyFont="1" applyFill="1" applyAlignment="1">
      <alignment horizontal="centerContinuous"/>
    </xf>
    <xf numFmtId="0" fontId="17" fillId="0" borderId="25" xfId="23" applyFont="1" applyFill="1" applyBorder="1" applyAlignment="1">
      <alignment horizontal="centerContinuous"/>
    </xf>
    <xf numFmtId="0" fontId="17" fillId="0" borderId="0" xfId="23" applyFont="1" applyFill="1" applyAlignment="1">
      <alignment horizontal="center"/>
    </xf>
    <xf numFmtId="0" fontId="17" fillId="0" borderId="119" xfId="23" applyFont="1" applyFill="1" applyBorder="1"/>
    <xf numFmtId="0" fontId="17" fillId="0" borderId="4" xfId="23" applyFont="1" applyFill="1" applyBorder="1"/>
    <xf numFmtId="164" fontId="17" fillId="0" borderId="17" xfId="23" applyNumberFormat="1" applyFont="1" applyFill="1" applyBorder="1" applyAlignment="1" applyProtection="1">
      <alignment horizontal="center"/>
    </xf>
    <xf numFmtId="49" fontId="17" fillId="0" borderId="22" xfId="23" applyNumberFormat="1" applyFont="1" applyFill="1" applyBorder="1" applyAlignment="1">
      <alignment horizontal="center"/>
    </xf>
    <xf numFmtId="164" fontId="17" fillId="0" borderId="10" xfId="23" applyNumberFormat="1" applyFont="1" applyFill="1" applyBorder="1" applyAlignment="1" applyProtection="1">
      <alignment horizontal="centerContinuous"/>
    </xf>
    <xf numFmtId="164" fontId="17" fillId="0" borderId="26" xfId="23" applyNumberFormat="1" applyFont="1" applyFill="1" applyBorder="1" applyAlignment="1" applyProtection="1">
      <alignment horizontal="centerContinuous"/>
    </xf>
    <xf numFmtId="49" fontId="17" fillId="0" borderId="21" xfId="23" applyNumberFormat="1" applyFont="1" applyFill="1" applyBorder="1" applyAlignment="1">
      <alignment horizontal="center"/>
    </xf>
    <xf numFmtId="0" fontId="17" fillId="0" borderId="11" xfId="23" applyFont="1" applyFill="1" applyBorder="1"/>
    <xf numFmtId="0" fontId="17" fillId="0" borderId="39" xfId="23" applyFont="1" applyFill="1" applyBorder="1" applyAlignment="1">
      <alignment horizontal="centerContinuous"/>
    </xf>
    <xf numFmtId="0" fontId="17" fillId="0" borderId="40" xfId="23" applyFont="1" applyFill="1" applyBorder="1" applyAlignment="1">
      <alignment horizontal="centerContinuous"/>
    </xf>
    <xf numFmtId="0" fontId="17" fillId="0" borderId="37" xfId="23" applyFont="1" applyFill="1" applyBorder="1" applyAlignment="1">
      <alignment horizontal="centerContinuous"/>
    </xf>
    <xf numFmtId="0" fontId="17" fillId="0" borderId="9" xfId="23" applyFont="1" applyFill="1" applyBorder="1"/>
    <xf numFmtId="0" fontId="17" fillId="0" borderId="10" xfId="23" applyFont="1" applyFill="1" applyBorder="1"/>
    <xf numFmtId="0" fontId="17" fillId="0" borderId="4" xfId="23" applyFont="1" applyFill="1" applyBorder="1" applyAlignment="1">
      <alignment horizontal="center"/>
    </xf>
    <xf numFmtId="0" fontId="17" fillId="0" borderId="21" xfId="23" applyFont="1" applyFill="1" applyBorder="1" applyAlignment="1">
      <alignment horizontal="centerContinuous"/>
    </xf>
    <xf numFmtId="0" fontId="17" fillId="0" borderId="11" xfId="23" applyFont="1" applyFill="1" applyBorder="1" applyAlignment="1">
      <alignment horizontal="centerContinuous"/>
    </xf>
    <xf numFmtId="0" fontId="17" fillId="0" borderId="9" xfId="23" applyFont="1" applyFill="1" applyBorder="1" applyAlignment="1">
      <alignment horizontal="centerContinuous"/>
    </xf>
    <xf numFmtId="0" fontId="17" fillId="0" borderId="10" xfId="23" applyFont="1" applyFill="1" applyBorder="1" applyAlignment="1">
      <alignment horizontal="centerContinuous"/>
    </xf>
    <xf numFmtId="0" fontId="17" fillId="0" borderId="15" xfId="23" applyFont="1" applyFill="1" applyBorder="1"/>
    <xf numFmtId="0" fontId="17" fillId="0" borderId="15" xfId="23" applyFont="1" applyFill="1" applyBorder="1" applyAlignment="1">
      <alignment horizontal="center"/>
    </xf>
    <xf numFmtId="0" fontId="17" fillId="0" borderId="9" xfId="23" applyFont="1" applyFill="1" applyBorder="1" applyAlignment="1">
      <alignment horizontal="center"/>
    </xf>
    <xf numFmtId="0" fontId="17" fillId="0" borderId="21" xfId="23" applyFont="1" applyFill="1" applyBorder="1"/>
    <xf numFmtId="0" fontId="17" fillId="0" borderId="10" xfId="23" applyFont="1" applyFill="1" applyBorder="1" applyAlignment="1">
      <alignment horizontal="center"/>
    </xf>
    <xf numFmtId="0" fontId="17" fillId="0" borderId="21" xfId="23" applyFont="1" applyFill="1" applyBorder="1" applyAlignment="1">
      <alignment horizontal="center"/>
    </xf>
    <xf numFmtId="0" fontId="17" fillId="0" borderId="22" xfId="23" applyFont="1" applyFill="1" applyBorder="1" applyAlignment="1">
      <alignment horizontal="center"/>
    </xf>
    <xf numFmtId="0" fontId="17" fillId="0" borderId="17" xfId="23" applyFont="1" applyFill="1" applyBorder="1" applyAlignment="1">
      <alignment horizontal="center"/>
    </xf>
    <xf numFmtId="37" fontId="17" fillId="0" borderId="32" xfId="23" applyNumberFormat="1" applyFont="1" applyFill="1" applyBorder="1" applyProtection="1"/>
    <xf numFmtId="37" fontId="17" fillId="0" borderId="31" xfId="23" applyNumberFormat="1" applyFont="1" applyFill="1" applyBorder="1" applyProtection="1"/>
    <xf numFmtId="37" fontId="17" fillId="0" borderId="29" xfId="23" applyNumberFormat="1" applyFont="1" applyFill="1" applyBorder="1" applyProtection="1"/>
    <xf numFmtId="37" fontId="17" fillId="0" borderId="30" xfId="23" applyNumberFormat="1" applyFont="1" applyFill="1" applyBorder="1" applyProtection="1"/>
    <xf numFmtId="0" fontId="17" fillId="0" borderId="31" xfId="23" applyFont="1" applyFill="1" applyBorder="1"/>
    <xf numFmtId="0" fontId="17" fillId="0" borderId="27" xfId="23" applyFont="1" applyFill="1" applyBorder="1"/>
    <xf numFmtId="37" fontId="17" fillId="0" borderId="9" xfId="23" applyNumberFormat="1" applyFont="1" applyFill="1" applyBorder="1" applyProtection="1"/>
    <xf numFmtId="37" fontId="17" fillId="0" borderId="10" xfId="23" applyNumberFormat="1" applyFont="1" applyFill="1" applyBorder="1" applyProtection="1"/>
    <xf numFmtId="0" fontId="17" fillId="0" borderId="26" xfId="23" applyFont="1" applyFill="1" applyBorder="1"/>
    <xf numFmtId="5" fontId="17" fillId="0" borderId="22" xfId="23" applyNumberFormat="1" applyFont="1" applyFill="1" applyBorder="1" applyProtection="1"/>
    <xf numFmtId="5" fontId="17" fillId="0" borderId="9" xfId="23" applyNumberFormat="1" applyFont="1" applyFill="1" applyBorder="1" applyProtection="1"/>
    <xf numFmtId="37" fontId="17" fillId="0" borderId="21" xfId="23" applyNumberFormat="1" applyFont="1" applyFill="1" applyBorder="1" applyProtection="1"/>
    <xf numFmtId="37" fontId="17" fillId="0" borderId="22" xfId="23" applyNumberFormat="1" applyFont="1" applyFill="1" applyBorder="1" applyProtection="1"/>
    <xf numFmtId="37" fontId="17" fillId="0" borderId="17" xfId="23" applyNumberFormat="1" applyFont="1" applyFill="1" applyBorder="1" applyProtection="1"/>
    <xf numFmtId="5" fontId="17" fillId="0" borderId="42" xfId="23" applyNumberFormat="1" applyFont="1" applyFill="1" applyBorder="1" applyProtection="1"/>
    <xf numFmtId="5" fontId="17" fillId="0" borderId="39" xfId="23" applyNumberFormat="1" applyFont="1" applyFill="1" applyBorder="1" applyProtection="1"/>
    <xf numFmtId="0" fontId="17" fillId="0" borderId="42" xfId="23" applyFont="1" applyFill="1" applyBorder="1" applyProtection="1"/>
    <xf numFmtId="37" fontId="17" fillId="0" borderId="40" xfId="23" applyNumberFormat="1" applyFont="1" applyFill="1" applyBorder="1" applyProtection="1"/>
    <xf numFmtId="37" fontId="17" fillId="0" borderId="37" xfId="23" applyNumberFormat="1" applyFont="1" applyFill="1" applyBorder="1" applyProtection="1"/>
    <xf numFmtId="0" fontId="17" fillId="0" borderId="40" xfId="23" applyFont="1" applyFill="1" applyBorder="1"/>
    <xf numFmtId="5" fontId="17" fillId="0" borderId="43" xfId="23" applyNumberFormat="1" applyFont="1" applyFill="1" applyBorder="1" applyProtection="1"/>
    <xf numFmtId="43" fontId="18" fillId="0" borderId="0" xfId="23" applyNumberFormat="1" applyFont="1" applyFill="1"/>
    <xf numFmtId="5" fontId="18" fillId="0" borderId="0" xfId="23" applyNumberFormat="1" applyFont="1" applyFill="1"/>
    <xf numFmtId="37" fontId="17" fillId="0" borderId="27" xfId="23" applyNumberFormat="1" applyFont="1" applyFill="1" applyBorder="1" applyProtection="1"/>
    <xf numFmtId="37" fontId="17" fillId="0" borderId="11" xfId="23" applyNumberFormat="1" applyFont="1" applyFill="1" applyBorder="1" applyProtection="1"/>
    <xf numFmtId="37" fontId="17" fillId="0" borderId="26" xfId="23" applyNumberFormat="1" applyFont="1" applyFill="1" applyBorder="1" applyProtection="1"/>
    <xf numFmtId="43" fontId="18" fillId="0" borderId="0" xfId="23" applyNumberFormat="1" applyFont="1" applyFill="1" applyProtection="1"/>
    <xf numFmtId="0" fontId="18" fillId="0" borderId="0" xfId="23" applyFont="1" applyFill="1"/>
    <xf numFmtId="0" fontId="17" fillId="0" borderId="4" xfId="23" applyFont="1" applyFill="1" applyBorder="1" applyAlignment="1">
      <alignment horizontal="centerContinuous"/>
    </xf>
    <xf numFmtId="0" fontId="17" fillId="0" borderId="119" xfId="23" applyFont="1" applyFill="1" applyBorder="1" applyAlignment="1">
      <alignment horizontal="centerContinuous"/>
    </xf>
    <xf numFmtId="5" fontId="17" fillId="0" borderId="0" xfId="23" applyNumberFormat="1" applyFont="1" applyFill="1" applyAlignment="1">
      <alignment horizontal="centerContinuous"/>
    </xf>
    <xf numFmtId="37" fontId="17" fillId="0" borderId="0" xfId="23" applyNumberFormat="1" applyFont="1" applyFill="1"/>
    <xf numFmtId="0" fontId="31" fillId="0" borderId="4" xfId="23" applyFont="1" applyFill="1" applyBorder="1"/>
    <xf numFmtId="0" fontId="31" fillId="0" borderId="0" xfId="23" applyFont="1" applyFill="1"/>
    <xf numFmtId="0" fontId="31" fillId="0" borderId="119" xfId="23" applyFont="1" applyFill="1" applyBorder="1"/>
    <xf numFmtId="0" fontId="31" fillId="0" borderId="0" xfId="23" applyFont="1" applyFill="1" applyProtection="1"/>
    <xf numFmtId="0" fontId="31" fillId="0" borderId="6" xfId="23" applyFont="1" applyFill="1" applyBorder="1"/>
    <xf numFmtId="0" fontId="31" fillId="0" borderId="1" xfId="23" applyFont="1" applyFill="1" applyBorder="1"/>
    <xf numFmtId="0" fontId="31" fillId="0" borderId="7" xfId="23" applyFont="1" applyFill="1" applyBorder="1"/>
    <xf numFmtId="0" fontId="31" fillId="0" borderId="0" xfId="23" applyFont="1" applyFill="1" applyAlignment="1">
      <alignment horizontal="centerContinuous"/>
    </xf>
    <xf numFmtId="0" fontId="18" fillId="0" borderId="0" xfId="23" applyFont="1" applyFill="1" applyAlignment="1">
      <alignment horizontal="centerContinuous"/>
    </xf>
    <xf numFmtId="164" fontId="17" fillId="0" borderId="1" xfId="23" applyNumberFormat="1" applyFont="1" applyFill="1" applyBorder="1" applyAlignment="1" applyProtection="1">
      <alignment horizontal="center"/>
    </xf>
    <xf numFmtId="49" fontId="17" fillId="0" borderId="0" xfId="23" applyNumberFormat="1" applyFont="1" applyFill="1"/>
    <xf numFmtId="49" fontId="17" fillId="0" borderId="0" xfId="23" applyNumberFormat="1" applyFont="1" applyFill="1" applyAlignment="1">
      <alignment horizontal="center"/>
    </xf>
    <xf numFmtId="0" fontId="17" fillId="0" borderId="120" xfId="23" applyFont="1" applyFill="1" applyBorder="1" applyAlignment="1">
      <alignment horizontal="centerContinuous"/>
    </xf>
    <xf numFmtId="0" fontId="17" fillId="0" borderId="123" xfId="23" applyFont="1" applyFill="1" applyBorder="1" applyAlignment="1">
      <alignment horizontal="centerContinuous"/>
    </xf>
    <xf numFmtId="0" fontId="17" fillId="0" borderId="30" xfId="23" applyFont="1" applyFill="1" applyBorder="1" applyAlignment="1">
      <alignment horizontal="center"/>
    </xf>
    <xf numFmtId="0" fontId="17" fillId="0" borderId="32" xfId="23" applyFont="1" applyFill="1" applyBorder="1"/>
    <xf numFmtId="0" fontId="17" fillId="0" borderId="42" xfId="23" applyFont="1" applyFill="1" applyBorder="1" applyAlignment="1">
      <alignment horizontal="centerContinuous"/>
    </xf>
    <xf numFmtId="0" fontId="17" fillId="0" borderId="28" xfId="23" applyFont="1" applyFill="1" applyBorder="1"/>
    <xf numFmtId="0" fontId="17" fillId="0" borderId="34" xfId="23" applyFont="1" applyFill="1" applyBorder="1" applyAlignment="1">
      <alignment horizontal="center"/>
    </xf>
    <xf numFmtId="4" fontId="18" fillId="0" borderId="0" xfId="23" applyNumberFormat="1" applyFont="1" applyFill="1"/>
    <xf numFmtId="0" fontId="17" fillId="0" borderId="6" xfId="23" applyFont="1" applyFill="1" applyBorder="1" applyAlignment="1">
      <alignment horizontal="center"/>
    </xf>
    <xf numFmtId="0" fontId="17" fillId="0" borderId="46" xfId="23" applyFont="1" applyFill="1" applyBorder="1"/>
    <xf numFmtId="0" fontId="17" fillId="0" borderId="1" xfId="23" applyFont="1" applyFill="1" applyBorder="1"/>
    <xf numFmtId="5" fontId="17" fillId="0" borderId="53" xfId="23" applyNumberFormat="1" applyFont="1" applyFill="1" applyBorder="1" applyProtection="1"/>
    <xf numFmtId="5" fontId="17" fillId="0" borderId="48" xfId="23" applyNumberFormat="1" applyFont="1" applyFill="1" applyBorder="1" applyProtection="1"/>
    <xf numFmtId="0" fontId="17" fillId="0" borderId="36" xfId="23" applyFont="1" applyFill="1" applyBorder="1" applyAlignment="1">
      <alignment horizontal="center"/>
    </xf>
    <xf numFmtId="5" fontId="17" fillId="0" borderId="0" xfId="23" applyNumberFormat="1" applyFont="1" applyFill="1"/>
    <xf numFmtId="37" fontId="17" fillId="0" borderId="46" xfId="23" applyNumberFormat="1" applyFont="1" applyFill="1" applyBorder="1" applyProtection="1"/>
    <xf numFmtId="37" fontId="17" fillId="0" borderId="51" xfId="23" applyNumberFormat="1" applyFont="1" applyFill="1" applyBorder="1" applyProtection="1"/>
    <xf numFmtId="37" fontId="17" fillId="0" borderId="53" xfId="23" applyNumberFormat="1" applyFont="1" applyFill="1" applyBorder="1" applyProtection="1"/>
    <xf numFmtId="37" fontId="17" fillId="0" borderId="48" xfId="23" applyNumberFormat="1" applyFont="1" applyFill="1" applyBorder="1" applyProtection="1"/>
    <xf numFmtId="37" fontId="17" fillId="0" borderId="0" xfId="23" applyNumberFormat="1" applyFont="1" applyFill="1" applyAlignment="1">
      <alignment horizontal="centerContinuous"/>
    </xf>
    <xf numFmtId="0" fontId="17" fillId="0" borderId="127" xfId="23" applyFont="1" applyFill="1" applyBorder="1"/>
    <xf numFmtId="0" fontId="17" fillId="0" borderId="24" xfId="23" applyFont="1" applyFill="1" applyBorder="1" applyAlignment="1">
      <alignment horizontal="centerContinuous"/>
    </xf>
    <xf numFmtId="0" fontId="17" fillId="0" borderId="19" xfId="23" applyFont="1" applyFill="1" applyBorder="1" applyAlignment="1">
      <alignment horizontal="centerContinuous"/>
    </xf>
    <xf numFmtId="164" fontId="17" fillId="0" borderId="26" xfId="23" applyNumberFormat="1" applyFont="1" applyFill="1" applyBorder="1" applyAlignment="1" applyProtection="1">
      <alignment horizontal="center"/>
    </xf>
    <xf numFmtId="164" fontId="17" fillId="0" borderId="21" xfId="23" applyNumberFormat="1" applyFont="1" applyFill="1" applyBorder="1" applyAlignment="1" applyProtection="1">
      <alignment horizontal="centerContinuous"/>
    </xf>
    <xf numFmtId="49" fontId="17" fillId="0" borderId="21" xfId="23" applyNumberFormat="1" applyFont="1" applyFill="1" applyBorder="1" applyAlignment="1">
      <alignment horizontal="centerContinuous"/>
    </xf>
    <xf numFmtId="0" fontId="17" fillId="0" borderId="30" xfId="23" applyFont="1" applyFill="1" applyBorder="1"/>
    <xf numFmtId="0" fontId="17" fillId="0" borderId="29" xfId="23" applyFont="1" applyFill="1" applyBorder="1"/>
    <xf numFmtId="0" fontId="29" fillId="0" borderId="4" xfId="23" applyFont="1" applyFill="1" applyBorder="1"/>
    <xf numFmtId="0" fontId="29" fillId="0" borderId="0" xfId="23" applyFont="1" applyFill="1"/>
    <xf numFmtId="0" fontId="29" fillId="0" borderId="119" xfId="23" applyFont="1" applyFill="1" applyBorder="1"/>
    <xf numFmtId="0" fontId="17" fillId="0" borderId="18" xfId="23" applyFont="1" applyFill="1" applyBorder="1"/>
    <xf numFmtId="0" fontId="17" fillId="0" borderId="26" xfId="23" applyFont="1" applyFill="1" applyBorder="1" applyAlignment="1">
      <alignment horizontal="centerContinuous"/>
    </xf>
    <xf numFmtId="0" fontId="17" fillId="0" borderId="17" xfId="23" applyFont="1" applyFill="1" applyBorder="1"/>
    <xf numFmtId="0" fontId="17" fillId="0" borderId="16" xfId="23" applyFont="1" applyFill="1" applyBorder="1"/>
    <xf numFmtId="0" fontId="17" fillId="0" borderId="25" xfId="23" applyFont="1" applyFill="1" applyBorder="1" applyAlignment="1">
      <alignment horizontal="center"/>
    </xf>
    <xf numFmtId="0" fontId="17" fillId="0" borderId="119" xfId="23" applyFont="1" applyFill="1" applyBorder="1" applyAlignment="1">
      <alignment horizontal="center"/>
    </xf>
    <xf numFmtId="0" fontId="17" fillId="0" borderId="18" xfId="23" applyFont="1" applyFill="1" applyBorder="1" applyAlignment="1">
      <alignment horizontal="center"/>
    </xf>
    <xf numFmtId="0" fontId="17" fillId="0" borderId="15" xfId="23" applyFont="1" applyFill="1" applyBorder="1" applyAlignment="1">
      <alignment horizontal="centerContinuous"/>
    </xf>
    <xf numFmtId="0" fontId="17" fillId="0" borderId="20" xfId="23" applyFont="1" applyFill="1" applyBorder="1"/>
    <xf numFmtId="0" fontId="17" fillId="0" borderId="26" xfId="23" applyFont="1" applyFill="1" applyBorder="1" applyAlignment="1">
      <alignment horizontal="center"/>
    </xf>
    <xf numFmtId="0" fontId="17" fillId="0" borderId="11" xfId="23" applyFont="1" applyFill="1" applyBorder="1" applyAlignment="1">
      <alignment horizontal="center"/>
    </xf>
    <xf numFmtId="0" fontId="17" fillId="0" borderId="20" xfId="23" applyFont="1" applyFill="1" applyBorder="1" applyAlignment="1">
      <alignment horizontal="center"/>
    </xf>
    <xf numFmtId="0" fontId="17" fillId="0" borderId="22" xfId="23" applyFont="1" applyFill="1" applyBorder="1"/>
    <xf numFmtId="5" fontId="17" fillId="0" borderId="26" xfId="23" applyNumberFormat="1" applyFont="1" applyFill="1" applyBorder="1" applyProtection="1"/>
    <xf numFmtId="5" fontId="17" fillId="0" borderId="11" xfId="23" applyNumberFormat="1" applyFont="1" applyFill="1" applyBorder="1" applyProtection="1"/>
    <xf numFmtId="5" fontId="17" fillId="0" borderId="20" xfId="23" applyNumberFormat="1" applyFont="1" applyFill="1" applyBorder="1" applyProtection="1"/>
    <xf numFmtId="5" fontId="17" fillId="0" borderId="10" xfId="23" applyNumberFormat="1" applyFont="1" applyFill="1" applyBorder="1" applyProtection="1"/>
    <xf numFmtId="4" fontId="61" fillId="0" borderId="0" xfId="23" applyNumberFormat="1" applyFont="1" applyFill="1"/>
    <xf numFmtId="0" fontId="61" fillId="0" borderId="0" xfId="23" applyFont="1" applyFill="1"/>
    <xf numFmtId="5" fontId="17" fillId="0" borderId="32" xfId="23" applyNumberFormat="1" applyFont="1" applyFill="1" applyBorder="1" applyProtection="1"/>
    <xf numFmtId="5" fontId="17" fillId="0" borderId="31" xfId="23" applyNumberFormat="1" applyFont="1" applyFill="1" applyBorder="1" applyProtection="1"/>
    <xf numFmtId="5" fontId="17" fillId="0" borderId="29" xfId="23" applyNumberFormat="1" applyFont="1" applyFill="1" applyBorder="1" applyProtection="1"/>
    <xf numFmtId="5" fontId="17" fillId="0" borderId="30" xfId="23" applyNumberFormat="1" applyFont="1" applyFill="1" applyBorder="1" applyProtection="1"/>
    <xf numFmtId="5" fontId="17" fillId="0" borderId="31" xfId="23" applyNumberFormat="1" applyFont="1" applyFill="1" applyBorder="1"/>
    <xf numFmtId="5" fontId="17" fillId="0" borderId="27" xfId="23" applyNumberFormat="1" applyFont="1" applyFill="1" applyBorder="1" applyProtection="1"/>
    <xf numFmtId="5" fontId="17" fillId="0" borderId="10" xfId="23" applyNumberFormat="1" applyFont="1" applyFill="1" applyBorder="1"/>
    <xf numFmtId="178" fontId="17" fillId="0" borderId="26" xfId="24" applyNumberFormat="1" applyFont="1" applyFill="1" applyBorder="1" applyProtection="1"/>
    <xf numFmtId="5" fontId="17" fillId="0" borderId="21" xfId="23" applyNumberFormat="1" applyFont="1" applyFill="1" applyBorder="1"/>
    <xf numFmtId="5" fontId="17" fillId="0" borderId="17" xfId="23" applyNumberFormat="1" applyFont="1" applyFill="1" applyBorder="1"/>
    <xf numFmtId="43" fontId="61" fillId="0" borderId="0" xfId="23" applyNumberFormat="1" applyFont="1" applyFill="1" applyProtection="1"/>
    <xf numFmtId="37" fontId="17" fillId="0" borderId="119" xfId="23" applyNumberFormat="1" applyFont="1" applyFill="1" applyBorder="1" applyProtection="1"/>
    <xf numFmtId="0" fontId="17" fillId="0" borderId="6" xfId="23" applyFont="1" applyFill="1" applyBorder="1"/>
    <xf numFmtId="5" fontId="17" fillId="0" borderId="7" xfId="23" applyNumberFormat="1" applyFont="1" applyFill="1" applyBorder="1" applyProtection="1"/>
    <xf numFmtId="5" fontId="17" fillId="0" borderId="0" xfId="23" applyNumberFormat="1" applyFont="1" applyFill="1" applyAlignment="1" applyProtection="1">
      <alignment horizontal="centerContinuous"/>
    </xf>
    <xf numFmtId="0" fontId="20" fillId="0" borderId="31" xfId="23" applyFont="1" applyFill="1" applyBorder="1" applyProtection="1"/>
    <xf numFmtId="0" fontId="17" fillId="0" borderId="31" xfId="23" applyFont="1" applyFill="1" applyBorder="1" applyProtection="1"/>
    <xf numFmtId="37" fontId="17" fillId="0" borderId="28" xfId="23" applyNumberFormat="1" applyFont="1" applyFill="1" applyBorder="1" applyProtection="1"/>
    <xf numFmtId="37" fontId="17" fillId="0" borderId="34" xfId="23" applyNumberFormat="1" applyFont="1" applyFill="1" applyBorder="1" applyProtection="1"/>
    <xf numFmtId="37" fontId="17" fillId="0" borderId="4" xfId="23" applyNumberFormat="1" applyFont="1" applyFill="1" applyBorder="1" applyAlignment="1" applyProtection="1">
      <alignment horizontal="centerContinuous"/>
    </xf>
    <xf numFmtId="37" fontId="17" fillId="0" borderId="0" xfId="23" applyNumberFormat="1" applyFont="1" applyFill="1" applyBorder="1" applyProtection="1"/>
    <xf numFmtId="178" fontId="17" fillId="0" borderId="15" xfId="23" applyNumberFormat="1" applyFont="1" applyFill="1" applyBorder="1" applyAlignment="1">
      <alignment horizontal="center"/>
    </xf>
    <xf numFmtId="37" fontId="17" fillId="0" borderId="16" xfId="23" applyNumberFormat="1" applyFont="1" applyFill="1" applyBorder="1" applyAlignment="1">
      <alignment horizontal="center"/>
    </xf>
    <xf numFmtId="37" fontId="17" fillId="0" borderId="0" xfId="23" applyNumberFormat="1" applyFont="1" applyFill="1" applyAlignment="1" applyProtection="1">
      <alignment horizontal="center"/>
    </xf>
    <xf numFmtId="37" fontId="17" fillId="0" borderId="17" xfId="23" applyNumberFormat="1" applyFont="1" applyFill="1" applyBorder="1" applyAlignment="1" applyProtection="1">
      <alignment horizontal="center"/>
    </xf>
    <xf numFmtId="37" fontId="17" fillId="0" borderId="22" xfId="23" applyNumberFormat="1" applyFont="1" applyFill="1" applyBorder="1" applyAlignment="1" applyProtection="1">
      <alignment horizontal="center"/>
    </xf>
    <xf numFmtId="37" fontId="17" fillId="0" borderId="15" xfId="23" applyNumberFormat="1" applyFont="1" applyFill="1" applyBorder="1" applyProtection="1"/>
    <xf numFmtId="37" fontId="17" fillId="0" borderId="57" xfId="23" applyNumberFormat="1" applyFont="1" applyFill="1" applyBorder="1" applyProtection="1"/>
    <xf numFmtId="37" fontId="17" fillId="0" borderId="6" xfId="23" applyNumberFormat="1" applyFont="1" applyFill="1" applyBorder="1" applyProtection="1"/>
    <xf numFmtId="37" fontId="17" fillId="0" borderId="1" xfId="23" applyNumberFormat="1" applyFont="1" applyFill="1" applyBorder="1" applyProtection="1"/>
    <xf numFmtId="37" fontId="17" fillId="0" borderId="54" xfId="23" applyNumberFormat="1" applyFont="1" applyFill="1" applyBorder="1" applyProtection="1"/>
    <xf numFmtId="37" fontId="17" fillId="0" borderId="7" xfId="23" applyNumberFormat="1" applyFont="1" applyFill="1" applyBorder="1" applyProtection="1"/>
    <xf numFmtId="0" fontId="17" fillId="0" borderId="12" xfId="0" applyFont="1" applyFill="1" applyBorder="1"/>
    <xf numFmtId="0" fontId="17" fillId="0" borderId="12" xfId="0" applyFont="1" applyFill="1" applyBorder="1" applyAlignment="1">
      <alignment horizontal="center"/>
    </xf>
    <xf numFmtId="0" fontId="17" fillId="0" borderId="2" xfId="0" applyFont="1" applyFill="1" applyBorder="1" applyAlignment="1">
      <alignment horizontal="centerContinuous"/>
    </xf>
    <xf numFmtId="0" fontId="17" fillId="0" borderId="12" xfId="0" applyFont="1" applyFill="1" applyBorder="1" applyAlignment="1">
      <alignment horizontal="centerContinuous"/>
    </xf>
    <xf numFmtId="0" fontId="17" fillId="0" borderId="25" xfId="0" applyFont="1" applyFill="1" applyBorder="1"/>
    <xf numFmtId="0" fontId="17" fillId="0" borderId="25" xfId="0" applyFont="1" applyFill="1" applyBorder="1" applyAlignment="1">
      <alignment horizontal="center"/>
    </xf>
    <xf numFmtId="0" fontId="17" fillId="0" borderId="19" xfId="0" applyFont="1" applyFill="1" applyBorder="1" applyAlignment="1">
      <alignment horizontal="centerContinuous"/>
    </xf>
    <xf numFmtId="0" fontId="17" fillId="0" borderId="25" xfId="0" applyFont="1" applyFill="1" applyBorder="1" applyAlignment="1">
      <alignment horizontal="centerContinuous"/>
    </xf>
    <xf numFmtId="0" fontId="17" fillId="0" borderId="0" xfId="0" applyFont="1" applyFill="1" applyAlignment="1">
      <alignment horizontal="left"/>
    </xf>
    <xf numFmtId="0" fontId="17" fillId="0" borderId="9" xfId="0" applyFont="1" applyFill="1" applyBorder="1"/>
    <xf numFmtId="0" fontId="17" fillId="0" borderId="26" xfId="0" applyFont="1" applyFill="1" applyBorder="1"/>
    <xf numFmtId="164" fontId="17" fillId="0" borderId="26" xfId="0" applyNumberFormat="1" applyFont="1" applyFill="1" applyBorder="1" applyAlignment="1" applyProtection="1">
      <alignment horizontal="center"/>
    </xf>
    <xf numFmtId="49" fontId="17" fillId="0" borderId="22" xfId="0" applyNumberFormat="1" applyFont="1" applyFill="1" applyBorder="1" applyAlignment="1">
      <alignment horizontal="center"/>
    </xf>
    <xf numFmtId="0" fontId="17" fillId="0" borderId="10" xfId="0" applyFont="1" applyFill="1" applyBorder="1"/>
    <xf numFmtId="164" fontId="17" fillId="0" borderId="10" xfId="0" applyNumberFormat="1" applyFont="1" applyFill="1" applyBorder="1" applyAlignment="1" applyProtection="1">
      <alignment horizontal="centerContinuous"/>
    </xf>
    <xf numFmtId="0" fontId="17" fillId="0" borderId="26" xfId="0" applyFont="1" applyFill="1" applyBorder="1" applyAlignment="1">
      <alignment horizontal="centerContinuous"/>
    </xf>
    <xf numFmtId="49" fontId="17" fillId="0" borderId="21" xfId="0" applyNumberFormat="1" applyFont="1" applyFill="1" applyBorder="1" applyAlignment="1">
      <alignment horizontal="centerContinuous"/>
    </xf>
    <xf numFmtId="0" fontId="17" fillId="0" borderId="11" xfId="0" applyFont="1" applyFill="1" applyBorder="1" applyAlignment="1">
      <alignment horizontal="centerContinuous"/>
    </xf>
    <xf numFmtId="0" fontId="17" fillId="0" borderId="39" xfId="0" applyFont="1" applyFill="1" applyBorder="1" applyAlignment="1">
      <alignment horizontal="centerContinuous"/>
    </xf>
    <xf numFmtId="0" fontId="17" fillId="0" borderId="40" xfId="0" applyFont="1" applyFill="1" applyBorder="1" applyAlignment="1">
      <alignment horizontal="centerContinuous"/>
    </xf>
    <xf numFmtId="0" fontId="17" fillId="0" borderId="37" xfId="0" applyFont="1" applyFill="1" applyBorder="1" applyAlignment="1">
      <alignment horizontal="centerContinuous"/>
    </xf>
    <xf numFmtId="0" fontId="17" fillId="0" borderId="33" xfId="0" applyFont="1" applyFill="1" applyBorder="1" applyAlignment="1">
      <alignment horizontal="center"/>
    </xf>
    <xf numFmtId="0" fontId="17" fillId="0" borderId="31" xfId="0" applyFont="1" applyFill="1" applyBorder="1"/>
    <xf numFmtId="0" fontId="17" fillId="0" borderId="32" xfId="0" applyFont="1" applyFill="1" applyBorder="1"/>
    <xf numFmtId="0" fontId="17" fillId="0" borderId="42" xfId="0" applyFont="1" applyFill="1" applyBorder="1" applyAlignment="1">
      <alignment horizontal="centerContinuous"/>
    </xf>
    <xf numFmtId="0" fontId="17" fillId="0" borderId="34" xfId="0" applyFont="1" applyFill="1" applyBorder="1" applyAlignment="1">
      <alignment horizontal="center"/>
    </xf>
    <xf numFmtId="0" fontId="17" fillId="0" borderId="18" xfId="0" applyFont="1" applyFill="1" applyBorder="1" applyAlignment="1">
      <alignment horizontal="center"/>
    </xf>
    <xf numFmtId="0" fontId="17" fillId="0" borderId="19" xfId="0" applyFont="1" applyFill="1" applyBorder="1" applyAlignment="1">
      <alignment horizontal="center"/>
    </xf>
    <xf numFmtId="0" fontId="17" fillId="0" borderId="16" xfId="0" applyFont="1" applyFill="1" applyBorder="1" applyAlignment="1">
      <alignment horizontal="center"/>
    </xf>
    <xf numFmtId="0" fontId="17" fillId="0" borderId="4" xfId="0" applyFont="1" applyFill="1" applyBorder="1" applyAlignment="1">
      <alignment horizontal="center"/>
    </xf>
    <xf numFmtId="0" fontId="17" fillId="0" borderId="21" xfId="0" applyFont="1" applyFill="1" applyBorder="1" applyAlignment="1">
      <alignment horizontal="center"/>
    </xf>
    <xf numFmtId="0" fontId="17" fillId="0" borderId="21" xfId="0" applyFont="1" applyFill="1" applyBorder="1"/>
    <xf numFmtId="0" fontId="17" fillId="0" borderId="19" xfId="0" applyFont="1" applyFill="1" applyBorder="1"/>
    <xf numFmtId="0" fontId="17" fillId="0" borderId="20" xfId="0" applyFont="1" applyFill="1" applyBorder="1" applyAlignment="1">
      <alignment horizontal="center"/>
    </xf>
    <xf numFmtId="0" fontId="17" fillId="0" borderId="10" xfId="0" applyFont="1" applyFill="1" applyBorder="1" applyAlignment="1">
      <alignment horizontal="center"/>
    </xf>
    <xf numFmtId="0" fontId="17" fillId="0" borderId="22" xfId="0" applyFont="1" applyFill="1" applyBorder="1" applyAlignment="1">
      <alignment horizontal="center"/>
    </xf>
    <xf numFmtId="0" fontId="17" fillId="0" borderId="9" xfId="0" applyFont="1" applyFill="1" applyBorder="1" applyAlignment="1">
      <alignment horizontal="center"/>
    </xf>
    <xf numFmtId="0" fontId="17" fillId="0" borderId="29" xfId="0" applyFont="1" applyFill="1" applyBorder="1"/>
    <xf numFmtId="0" fontId="17" fillId="0" borderId="30" xfId="0" applyFont="1" applyFill="1" applyBorder="1"/>
    <xf numFmtId="0" fontId="17" fillId="0" borderId="27" xfId="0" applyFont="1" applyFill="1" applyBorder="1"/>
    <xf numFmtId="5" fontId="17" fillId="0" borderId="44" xfId="0" applyNumberFormat="1" applyFont="1" applyFill="1" applyBorder="1" applyProtection="1"/>
    <xf numFmtId="5" fontId="17" fillId="0" borderId="43" xfId="0" applyNumberFormat="1" applyFont="1" applyFill="1" applyBorder="1" applyProtection="1"/>
    <xf numFmtId="5" fontId="17" fillId="0" borderId="41" xfId="0" applyNumberFormat="1" applyFont="1" applyFill="1" applyBorder="1" applyProtection="1"/>
    <xf numFmtId="0" fontId="17" fillId="0" borderId="44" xfId="0" applyFont="1" applyFill="1" applyBorder="1" applyProtection="1"/>
    <xf numFmtId="37" fontId="17" fillId="0" borderId="44" xfId="0" applyNumberFormat="1" applyFont="1" applyFill="1" applyBorder="1" applyProtection="1"/>
    <xf numFmtId="37" fontId="17" fillId="0" borderId="43" xfId="0" applyNumberFormat="1" applyFont="1" applyFill="1" applyBorder="1" applyProtection="1"/>
    <xf numFmtId="37" fontId="17" fillId="0" borderId="41" xfId="0" applyNumberFormat="1" applyFont="1" applyFill="1" applyBorder="1" applyProtection="1"/>
    <xf numFmtId="0" fontId="17" fillId="0" borderId="17" xfId="0" applyFont="1" applyFill="1" applyBorder="1" applyProtection="1"/>
    <xf numFmtId="37" fontId="17" fillId="0" borderId="40" xfId="0" applyNumberFormat="1" applyFont="1" applyFill="1" applyBorder="1" applyProtection="1"/>
    <xf numFmtId="37" fontId="17" fillId="0" borderId="39" xfId="0" applyNumberFormat="1" applyFont="1" applyFill="1" applyBorder="1" applyProtection="1"/>
    <xf numFmtId="37" fontId="17" fillId="0" borderId="31" xfId="0" applyNumberFormat="1" applyFont="1" applyFill="1" applyBorder="1" applyProtection="1"/>
    <xf numFmtId="37" fontId="17" fillId="0" borderId="30" xfId="0" applyNumberFormat="1" applyFont="1" applyFill="1" applyBorder="1" applyProtection="1"/>
    <xf numFmtId="37" fontId="17" fillId="0" borderId="27" xfId="0" applyNumberFormat="1" applyFont="1" applyFill="1" applyBorder="1" applyProtection="1"/>
    <xf numFmtId="0" fontId="18" fillId="0" borderId="0" xfId="0" applyFont="1" applyFill="1" applyAlignment="1">
      <alignment horizontal="centerContinuous"/>
    </xf>
    <xf numFmtId="49" fontId="17" fillId="0" borderId="0" xfId="0" applyNumberFormat="1" applyFont="1" applyFill="1" applyAlignment="1">
      <alignment horizontal="center"/>
    </xf>
    <xf numFmtId="0" fontId="17" fillId="0" borderId="3" xfId="0" applyFont="1" applyFill="1" applyBorder="1"/>
    <xf numFmtId="0" fontId="17" fillId="0" borderId="9" xfId="0" applyFont="1" applyFill="1" applyBorder="1" applyAlignment="1">
      <alignment horizontal="centerContinuous"/>
    </xf>
    <xf numFmtId="0" fontId="17" fillId="0" borderId="10" xfId="0" applyFont="1" applyFill="1" applyBorder="1" applyAlignment="1">
      <alignment horizontal="centerContinuous"/>
    </xf>
    <xf numFmtId="37" fontId="17" fillId="0" borderId="4" xfId="0" applyNumberFormat="1" applyFont="1" applyFill="1" applyBorder="1" applyAlignment="1" applyProtection="1">
      <alignment horizontal="center"/>
    </xf>
    <xf numFmtId="37" fontId="17" fillId="0" borderId="5" xfId="0" applyNumberFormat="1" applyFont="1" applyFill="1" applyBorder="1" applyAlignment="1" applyProtection="1">
      <alignment horizontal="centerContinuous"/>
    </xf>
    <xf numFmtId="37" fontId="17" fillId="0" borderId="4" xfId="0" applyNumberFormat="1" applyFont="1" applyFill="1" applyBorder="1" applyAlignment="1" applyProtection="1">
      <alignment horizontal="centerContinuous"/>
    </xf>
    <xf numFmtId="37" fontId="17" fillId="0" borderId="5" xfId="0" applyNumberFormat="1" applyFont="1" applyFill="1" applyBorder="1" applyAlignment="1" applyProtection="1">
      <alignment horizontal="center"/>
    </xf>
    <xf numFmtId="37" fontId="17" fillId="0" borderId="0" xfId="0" applyNumberFormat="1" applyFont="1" applyFill="1" applyAlignment="1" applyProtection="1">
      <alignment horizontal="center"/>
    </xf>
    <xf numFmtId="37" fontId="17" fillId="0" borderId="1" xfId="0" applyNumberFormat="1" applyFont="1" applyFill="1" applyBorder="1" applyProtection="1"/>
    <xf numFmtId="0" fontId="17" fillId="0" borderId="0" xfId="0" applyFont="1" applyFill="1" applyAlignment="1"/>
    <xf numFmtId="41" fontId="8" fillId="0" borderId="0" xfId="13" applyNumberFormat="1" applyFont="1" applyFill="1" applyProtection="1"/>
    <xf numFmtId="0" fontId="17" fillId="0" borderId="0" xfId="13" applyFont="1" applyFill="1" applyBorder="1" applyAlignment="1">
      <alignment horizontal="centerContinuous"/>
    </xf>
    <xf numFmtId="0" fontId="17" fillId="0" borderId="0" xfId="13" applyFont="1" applyFill="1" applyBorder="1" applyAlignment="1">
      <alignment horizontal="left"/>
    </xf>
    <xf numFmtId="0" fontId="17" fillId="0" borderId="0" xfId="13" applyFill="1" applyBorder="1" applyAlignment="1">
      <alignment wrapText="1"/>
    </xf>
    <xf numFmtId="0" fontId="17" fillId="0" borderId="0" xfId="13" applyFont="1" applyFill="1" applyBorder="1" applyAlignment="1">
      <alignment wrapText="1"/>
    </xf>
    <xf numFmtId="37" fontId="17" fillId="0" borderId="0" xfId="13" applyNumberFormat="1" applyFont="1" applyFill="1" applyBorder="1" applyProtection="1"/>
    <xf numFmtId="178" fontId="17" fillId="0" borderId="0" xfId="13" applyNumberFormat="1" applyFont="1" applyFill="1" applyBorder="1" applyProtection="1"/>
    <xf numFmtId="43" fontId="17" fillId="0" borderId="0" xfId="13" applyNumberFormat="1" applyFont="1" applyFill="1" applyAlignment="1">
      <alignment horizontal="left"/>
    </xf>
    <xf numFmtId="41" fontId="17" fillId="0" borderId="0" xfId="13" applyNumberFormat="1" applyFont="1" applyFill="1"/>
    <xf numFmtId="5" fontId="17" fillId="0" borderId="0" xfId="13" applyNumberFormat="1" applyFont="1" applyFill="1" applyAlignment="1">
      <alignment horizontal="left"/>
    </xf>
    <xf numFmtId="43" fontId="17" fillId="0" borderId="0" xfId="25" applyFont="1" applyFill="1"/>
    <xf numFmtId="178" fontId="17" fillId="0" borderId="0" xfId="25" applyNumberFormat="1" applyFont="1" applyFill="1" applyAlignment="1">
      <alignment horizontal="left"/>
    </xf>
    <xf numFmtId="5" fontId="17" fillId="0" borderId="0" xfId="13" applyNumberFormat="1" applyFont="1" applyFill="1"/>
    <xf numFmtId="43" fontId="17" fillId="0" borderId="0" xfId="13" applyNumberFormat="1" applyFont="1" applyFill="1"/>
    <xf numFmtId="181" fontId="8" fillId="0" borderId="0" xfId="13" applyNumberFormat="1" applyFont="1" applyFill="1" applyProtection="1"/>
    <xf numFmtId="5" fontId="65" fillId="0" borderId="0" xfId="13" applyNumberFormat="1" applyFont="1" applyFill="1"/>
    <xf numFmtId="178" fontId="65" fillId="0" borderId="0" xfId="25" applyNumberFormat="1" applyFont="1" applyFill="1"/>
    <xf numFmtId="43" fontId="80" fillId="0" borderId="0" xfId="25" applyFont="1" applyFill="1"/>
    <xf numFmtId="43" fontId="65" fillId="0" borderId="0" xfId="25" applyFont="1" applyFill="1"/>
    <xf numFmtId="43" fontId="56" fillId="0" borderId="0" xfId="13" applyNumberFormat="1" applyFont="1" applyFill="1" applyAlignment="1">
      <alignment horizontal="left"/>
    </xf>
    <xf numFmtId="0" fontId="18" fillId="0" borderId="0" xfId="13" applyFont="1" applyFill="1" applyAlignment="1">
      <alignment horizontal="centerContinuous"/>
    </xf>
    <xf numFmtId="5" fontId="17" fillId="0" borderId="0" xfId="13" applyNumberFormat="1" applyFont="1" applyFill="1" applyAlignment="1">
      <alignment horizontal="centerContinuous"/>
    </xf>
    <xf numFmtId="7" fontId="17" fillId="0" borderId="0" xfId="13" applyNumberFormat="1" applyFont="1" applyFill="1"/>
    <xf numFmtId="49" fontId="17" fillId="0" borderId="1" xfId="13" applyNumberFormat="1" applyFont="1" applyFill="1" applyBorder="1" applyAlignment="1" applyProtection="1">
      <alignment horizontal="center"/>
    </xf>
    <xf numFmtId="0" fontId="17" fillId="0" borderId="8" xfId="13" applyFont="1" applyFill="1" applyBorder="1" applyAlignment="1">
      <alignment horizontal="centerContinuous"/>
    </xf>
    <xf numFmtId="0" fontId="17" fillId="0" borderId="2" xfId="13" applyFont="1" applyFill="1" applyBorder="1" applyAlignment="1">
      <alignment horizontal="centerContinuous"/>
    </xf>
    <xf numFmtId="0" fontId="17" fillId="0" borderId="3" xfId="13" applyFont="1" applyFill="1" applyBorder="1" applyAlignment="1">
      <alignment horizontal="centerContinuous"/>
    </xf>
    <xf numFmtId="0" fontId="17" fillId="0" borderId="4" xfId="13" applyFont="1" applyFill="1" applyBorder="1" applyAlignment="1">
      <alignment horizontal="left"/>
    </xf>
    <xf numFmtId="0" fontId="17" fillId="0" borderId="119" xfId="13" applyFont="1" applyFill="1" applyBorder="1" applyAlignment="1">
      <alignment horizontal="left"/>
    </xf>
    <xf numFmtId="181" fontId="8" fillId="0" borderId="0" xfId="13" applyNumberFormat="1" applyFont="1" applyFill="1" applyAlignment="1" applyProtection="1">
      <alignment horizontal="left"/>
    </xf>
    <xf numFmtId="43" fontId="8" fillId="0" borderId="0" xfId="25" applyFont="1" applyFill="1" applyAlignment="1">
      <alignment horizontal="left"/>
    </xf>
    <xf numFmtId="0" fontId="17" fillId="0" borderId="30" xfId="13" applyFont="1" applyFill="1" applyBorder="1" applyAlignment="1">
      <alignment horizontal="left"/>
    </xf>
    <xf numFmtId="0" fontId="17" fillId="0" borderId="32" xfId="13" applyFont="1" applyFill="1" applyBorder="1" applyAlignment="1">
      <alignment horizontal="left"/>
    </xf>
    <xf numFmtId="0" fontId="17" fillId="0" borderId="42" xfId="13" applyFont="1" applyFill="1" applyBorder="1" applyAlignment="1">
      <alignment horizontal="left"/>
    </xf>
    <xf numFmtId="0" fontId="17" fillId="0" borderId="40" xfId="13" applyFont="1" applyFill="1" applyBorder="1" applyAlignment="1">
      <alignment horizontal="left"/>
    </xf>
    <xf numFmtId="0" fontId="17" fillId="0" borderId="34" xfId="13" applyFont="1" applyFill="1" applyBorder="1" applyAlignment="1">
      <alignment horizontal="left"/>
    </xf>
    <xf numFmtId="41" fontId="8" fillId="0" borderId="0" xfId="13" applyNumberFormat="1" applyFont="1" applyFill="1" applyAlignment="1" applyProtection="1">
      <alignment horizontal="left"/>
    </xf>
    <xf numFmtId="0" fontId="17" fillId="0" borderId="19" xfId="13" applyFont="1" applyFill="1" applyBorder="1" applyAlignment="1">
      <alignment horizontal="left"/>
    </xf>
    <xf numFmtId="0" fontId="17" fillId="0" borderId="0" xfId="13" applyFont="1" applyFill="1" applyBorder="1" applyAlignment="1">
      <alignment horizontal="center"/>
    </xf>
    <xf numFmtId="5" fontId="17" fillId="0" borderId="0" xfId="13" applyNumberFormat="1" applyFont="1" applyFill="1" applyBorder="1" applyProtection="1"/>
    <xf numFmtId="178" fontId="8" fillId="0" borderId="0" xfId="25" applyNumberFormat="1" applyFont="1" applyFill="1" applyAlignment="1" applyProtection="1">
      <alignment horizontal="center" vertical="center"/>
    </xf>
    <xf numFmtId="178" fontId="8" fillId="0" borderId="0" xfId="25" applyNumberFormat="1" applyFont="1" applyFill="1" applyAlignment="1">
      <alignment horizontal="center" vertical="center"/>
    </xf>
    <xf numFmtId="0" fontId="8" fillId="0" borderId="0" xfId="13" applyFont="1" applyFill="1"/>
    <xf numFmtId="178" fontId="8" fillId="0" borderId="0" xfId="25" applyNumberFormat="1" applyFont="1" applyFill="1" applyProtection="1"/>
    <xf numFmtId="178" fontId="8" fillId="0" borderId="0" xfId="25" applyNumberFormat="1" applyFont="1" applyFill="1" applyAlignment="1">
      <alignment horizontal="left"/>
    </xf>
    <xf numFmtId="41" fontId="8" fillId="0" borderId="0" xfId="13" applyNumberFormat="1" applyFont="1" applyFill="1"/>
    <xf numFmtId="5" fontId="17" fillId="0" borderId="19" xfId="13" applyNumberFormat="1" applyFont="1" applyFill="1" applyBorder="1" applyProtection="1"/>
    <xf numFmtId="41" fontId="82" fillId="0" borderId="115" xfId="13" applyNumberFormat="1" applyFont="1" applyFill="1" applyBorder="1" applyProtection="1"/>
    <xf numFmtId="178" fontId="82" fillId="0" borderId="71" xfId="13" applyNumberFormat="1" applyFont="1" applyFill="1" applyBorder="1" applyAlignment="1">
      <alignment horizontal="left"/>
    </xf>
    <xf numFmtId="0" fontId="17" fillId="0" borderId="53" xfId="13" applyFont="1" applyFill="1" applyBorder="1" applyAlignment="1">
      <alignment horizontal="center"/>
    </xf>
    <xf numFmtId="5" fontId="17" fillId="0" borderId="46" xfId="13" applyNumberFormat="1" applyFont="1" applyFill="1" applyBorder="1" applyProtection="1"/>
    <xf numFmtId="0" fontId="17" fillId="0" borderId="24" xfId="23" applyFont="1" applyFill="1" applyBorder="1" applyAlignment="1" applyProtection="1">
      <alignment horizontal="centerContinuous"/>
    </xf>
    <xf numFmtId="0" fontId="17" fillId="0" borderId="121" xfId="23" applyFont="1" applyFill="1" applyBorder="1" applyAlignment="1" applyProtection="1">
      <alignment horizontal="centerContinuous"/>
    </xf>
    <xf numFmtId="0" fontId="17" fillId="0" borderId="128" xfId="23" applyFont="1" applyFill="1" applyBorder="1" applyAlignment="1" applyProtection="1">
      <alignment horizontal="center"/>
    </xf>
    <xf numFmtId="0" fontId="17" fillId="0" borderId="121" xfId="23" applyFont="1" applyFill="1" applyBorder="1" applyAlignment="1" applyProtection="1">
      <alignment horizontal="center"/>
    </xf>
    <xf numFmtId="0" fontId="17" fillId="0" borderId="19" xfId="23" applyFont="1" applyFill="1" applyBorder="1" applyAlignment="1" applyProtection="1">
      <alignment horizontal="centerContinuous"/>
    </xf>
    <xf numFmtId="0" fontId="17" fillId="0" borderId="25" xfId="23" applyFont="1" applyFill="1" applyBorder="1" applyAlignment="1" applyProtection="1">
      <alignment horizontal="center"/>
    </xf>
    <xf numFmtId="0" fontId="17" fillId="0" borderId="0" xfId="23" applyFont="1" applyFill="1" applyAlignment="1" applyProtection="1">
      <alignment horizontal="center"/>
    </xf>
    <xf numFmtId="0" fontId="17" fillId="0" borderId="9" xfId="23" applyFont="1" applyFill="1" applyBorder="1" applyProtection="1"/>
    <xf numFmtId="0" fontId="17" fillId="0" borderId="10" xfId="23" applyFont="1" applyFill="1" applyBorder="1" applyProtection="1"/>
    <xf numFmtId="0" fontId="8" fillId="0" borderId="39" xfId="23" applyFont="1" applyFill="1" applyBorder="1" applyAlignment="1" applyProtection="1">
      <alignment horizontal="centerContinuous"/>
    </xf>
    <xf numFmtId="0" fontId="17" fillId="0" borderId="10" xfId="23" applyFont="1" applyFill="1" applyBorder="1" applyAlignment="1" applyProtection="1">
      <alignment horizontal="centerContinuous"/>
    </xf>
    <xf numFmtId="0" fontId="17" fillId="0" borderId="11" xfId="23" applyFont="1" applyFill="1" applyBorder="1" applyProtection="1"/>
    <xf numFmtId="0" fontId="17" fillId="0" borderId="18" xfId="23" applyFont="1" applyFill="1" applyBorder="1" applyAlignment="1" applyProtection="1">
      <alignment horizontal="center"/>
    </xf>
    <xf numFmtId="0" fontId="17" fillId="0" borderId="25" xfId="23" applyFont="1" applyFill="1" applyBorder="1" applyAlignment="1" applyProtection="1">
      <alignment horizontal="centerContinuous"/>
    </xf>
    <xf numFmtId="0" fontId="17" fillId="0" borderId="26" xfId="23" applyFont="1" applyFill="1" applyBorder="1" applyAlignment="1" applyProtection="1">
      <alignment horizontal="centerContinuous"/>
    </xf>
    <xf numFmtId="0" fontId="17" fillId="0" borderId="21" xfId="23" applyFont="1" applyFill="1" applyBorder="1" applyAlignment="1" applyProtection="1">
      <alignment horizontal="centerContinuous"/>
    </xf>
    <xf numFmtId="0" fontId="17" fillId="0" borderId="15" xfId="23" applyFont="1" applyFill="1" applyBorder="1" applyProtection="1"/>
    <xf numFmtId="0" fontId="17" fillId="0" borderId="15" xfId="23" applyFont="1" applyFill="1" applyBorder="1" applyAlignment="1" applyProtection="1">
      <alignment horizontal="centerContinuous"/>
    </xf>
    <xf numFmtId="0" fontId="17" fillId="0" borderId="15" xfId="23" applyFont="1" applyFill="1" applyBorder="1" applyAlignment="1" applyProtection="1">
      <alignment horizontal="center"/>
    </xf>
    <xf numFmtId="0" fontId="17" fillId="0" borderId="20" xfId="23" applyFont="1" applyFill="1" applyBorder="1" applyAlignment="1" applyProtection="1">
      <alignment horizontal="center"/>
    </xf>
    <xf numFmtId="0" fontId="17" fillId="0" borderId="26" xfId="23" applyFont="1" applyFill="1" applyBorder="1" applyAlignment="1" applyProtection="1">
      <alignment horizontal="center"/>
    </xf>
    <xf numFmtId="0" fontId="17" fillId="0" borderId="10" xfId="23" applyFont="1" applyFill="1" applyBorder="1" applyAlignment="1" applyProtection="1">
      <alignment horizontal="center"/>
    </xf>
    <xf numFmtId="0" fontId="17" fillId="0" borderId="17" xfId="23" applyFont="1" applyFill="1" applyBorder="1" applyAlignment="1" applyProtection="1">
      <alignment horizontal="center"/>
    </xf>
    <xf numFmtId="5" fontId="17" fillId="0" borderId="25" xfId="23" applyNumberFormat="1" applyFont="1" applyFill="1" applyBorder="1" applyProtection="1"/>
    <xf numFmtId="5" fontId="17" fillId="0" borderId="119" xfId="23" applyNumberFormat="1" applyFont="1" applyFill="1" applyBorder="1" applyProtection="1"/>
    <xf numFmtId="37" fontId="17" fillId="0" borderId="25" xfId="23" applyNumberFormat="1" applyFont="1" applyFill="1" applyBorder="1" applyProtection="1"/>
    <xf numFmtId="37" fontId="13" fillId="0" borderId="119" xfId="23" applyNumberFormat="1" applyFont="1" applyFill="1" applyBorder="1" applyProtection="1"/>
    <xf numFmtId="0" fontId="17" fillId="0" borderId="25" xfId="23" applyFont="1" applyFill="1" applyBorder="1" applyAlignment="1" applyProtection="1">
      <alignment horizontal="left"/>
    </xf>
    <xf numFmtId="5" fontId="17" fillId="0" borderId="15" xfId="23" applyNumberFormat="1" applyFont="1" applyFill="1" applyBorder="1" applyProtection="1"/>
    <xf numFmtId="0" fontId="17" fillId="0" borderId="43" xfId="23" applyFont="1" applyFill="1" applyBorder="1" applyAlignment="1" applyProtection="1">
      <alignment horizontal="right"/>
    </xf>
    <xf numFmtId="5" fontId="17" fillId="0" borderId="44" xfId="23" applyNumberFormat="1" applyFont="1" applyFill="1" applyBorder="1" applyProtection="1"/>
    <xf numFmtId="5" fontId="17" fillId="0" borderId="37" xfId="23" applyNumberFormat="1" applyFont="1" applyFill="1" applyBorder="1" applyProtection="1"/>
    <xf numFmtId="0" fontId="17" fillId="0" borderId="42" xfId="23" applyFont="1" applyFill="1" applyBorder="1"/>
    <xf numFmtId="5" fontId="13" fillId="0" borderId="119" xfId="23" applyNumberFormat="1" applyFont="1" applyFill="1" applyBorder="1" applyProtection="1"/>
    <xf numFmtId="5" fontId="17" fillId="0" borderId="41" xfId="23" applyNumberFormat="1" applyFont="1" applyFill="1" applyBorder="1" applyProtection="1"/>
    <xf numFmtId="0" fontId="17" fillId="0" borderId="23" xfId="23" applyFont="1" applyFill="1" applyBorder="1" applyAlignment="1" applyProtection="1">
      <alignment horizontal="center"/>
    </xf>
    <xf numFmtId="0" fontId="17" fillId="0" borderId="47" xfId="23" applyFont="1" applyFill="1" applyBorder="1" applyAlignment="1" applyProtection="1">
      <alignment horizontal="right"/>
    </xf>
    <xf numFmtId="5" fontId="17" fillId="0" borderId="49" xfId="23" applyNumberFormat="1" applyFont="1" applyFill="1" applyBorder="1" applyProtection="1"/>
    <xf numFmtId="0" fontId="17" fillId="0" borderId="54" xfId="23" applyFont="1" applyFill="1" applyBorder="1" applyProtection="1"/>
    <xf numFmtId="0" fontId="17" fillId="0" borderId="35" xfId="23" applyFont="1" applyFill="1" applyBorder="1" applyProtection="1"/>
    <xf numFmtId="0" fontId="17" fillId="0" borderId="1" xfId="23" applyFont="1" applyFill="1" applyBorder="1" applyProtection="1"/>
    <xf numFmtId="0" fontId="17" fillId="0" borderId="36" xfId="23" applyFont="1" applyFill="1" applyBorder="1" applyAlignment="1" applyProtection="1">
      <alignment horizontal="center"/>
    </xf>
    <xf numFmtId="0" fontId="18" fillId="0" borderId="0" xfId="23" applyFont="1" applyFill="1" applyProtection="1"/>
    <xf numFmtId="0" fontId="18" fillId="0" borderId="0" xfId="23" applyFont="1" applyFill="1" applyAlignment="1" applyProtection="1">
      <alignment horizontal="centerContinuous"/>
    </xf>
    <xf numFmtId="0" fontId="17" fillId="0" borderId="127" xfId="23" applyFont="1" applyFill="1" applyBorder="1" applyProtection="1"/>
    <xf numFmtId="0" fontId="17" fillId="0" borderId="29" xfId="23" applyFont="1" applyFill="1" applyBorder="1" applyProtection="1"/>
    <xf numFmtId="0" fontId="17" fillId="0" borderId="4" xfId="23" applyFont="1" applyFill="1" applyBorder="1" applyAlignment="1" applyProtection="1">
      <alignment horizontal="centerContinuous"/>
    </xf>
    <xf numFmtId="0" fontId="17" fillId="0" borderId="16" xfId="23" applyFont="1" applyFill="1" applyBorder="1" applyAlignment="1" applyProtection="1">
      <alignment horizontal="centerContinuous"/>
    </xf>
    <xf numFmtId="178" fontId="18" fillId="0" borderId="0" xfId="23" applyNumberFormat="1" applyFont="1" applyFill="1"/>
    <xf numFmtId="178" fontId="17" fillId="0" borderId="0" xfId="23" applyNumberFormat="1" applyFont="1" applyFill="1"/>
    <xf numFmtId="0" fontId="17" fillId="0" borderId="40" xfId="23" applyFont="1" applyFill="1" applyBorder="1" applyProtection="1"/>
    <xf numFmtId="37" fontId="75" fillId="0" borderId="50" xfId="23" applyNumberFormat="1" applyFont="1" applyFill="1" applyBorder="1" applyProtection="1"/>
    <xf numFmtId="0" fontId="17" fillId="0" borderId="10" xfId="23" applyFont="1" applyFill="1" applyBorder="1" applyAlignment="1" applyProtection="1">
      <alignment horizontal="left"/>
    </xf>
    <xf numFmtId="0" fontId="17" fillId="0" borderId="6" xfId="23" applyFont="1" applyFill="1" applyBorder="1" applyAlignment="1" applyProtection="1">
      <alignment horizontal="center"/>
    </xf>
    <xf numFmtId="0" fontId="17" fillId="0" borderId="1" xfId="23" applyFont="1" applyFill="1" applyBorder="1" applyAlignment="1" applyProtection="1">
      <alignment horizontal="left"/>
    </xf>
    <xf numFmtId="37" fontId="17" fillId="0" borderId="36" xfId="23" applyNumberFormat="1" applyFont="1" applyFill="1" applyBorder="1" applyProtection="1"/>
    <xf numFmtId="164" fontId="17" fillId="0" borderId="10" xfId="23" applyNumberFormat="1" applyFont="1" applyFill="1" applyBorder="1" applyAlignment="1" applyProtection="1">
      <alignment horizontal="center"/>
    </xf>
    <xf numFmtId="0" fontId="17" fillId="0" borderId="120" xfId="23" applyFont="1" applyFill="1" applyBorder="1" applyAlignment="1" applyProtection="1">
      <alignment horizontal="center"/>
    </xf>
    <xf numFmtId="0" fontId="17" fillId="0" borderId="22" xfId="23" applyFont="1" applyFill="1" applyBorder="1" applyAlignment="1" applyProtection="1">
      <alignment horizontal="centerContinuous"/>
    </xf>
    <xf numFmtId="0" fontId="17" fillId="0" borderId="0" xfId="23" applyFont="1" applyFill="1" applyBorder="1" applyProtection="1"/>
    <xf numFmtId="0" fontId="17" fillId="0" borderId="0" xfId="23" applyFont="1" applyFill="1" applyBorder="1" applyAlignment="1" applyProtection="1">
      <alignment horizontal="centerContinuous"/>
    </xf>
    <xf numFmtId="0" fontId="17" fillId="0" borderId="0" xfId="23" applyFont="1" applyFill="1" applyAlignment="1" applyProtection="1">
      <alignment horizontal="left"/>
    </xf>
    <xf numFmtId="178" fontId="17" fillId="0" borderId="16" xfId="23" applyNumberFormat="1" applyFont="1" applyFill="1" applyBorder="1" applyAlignment="1" applyProtection="1">
      <alignment horizontal="right"/>
    </xf>
    <xf numFmtId="178" fontId="17" fillId="0" borderId="22" xfId="23" applyNumberFormat="1" applyFont="1" applyFill="1" applyBorder="1" applyProtection="1"/>
    <xf numFmtId="178" fontId="17" fillId="0" borderId="16" xfId="23" applyNumberFormat="1" applyFont="1" applyFill="1" applyBorder="1" applyProtection="1"/>
    <xf numFmtId="0" fontId="17" fillId="0" borderId="31" xfId="23" applyFont="1" applyFill="1" applyBorder="1" applyAlignment="1" applyProtection="1">
      <alignment horizontal="left"/>
    </xf>
    <xf numFmtId="0" fontId="17" fillId="0" borderId="13" xfId="0" applyFont="1" applyFill="1" applyBorder="1" applyAlignment="1" applyProtection="1">
      <alignment horizontal="center"/>
    </xf>
    <xf numFmtId="0" fontId="17" fillId="0" borderId="15" xfId="0" applyFont="1" applyFill="1" applyBorder="1" applyAlignment="1" applyProtection="1">
      <alignment horizontal="center"/>
    </xf>
    <xf numFmtId="0" fontId="17" fillId="0" borderId="4" xfId="0" applyFont="1" applyFill="1" applyBorder="1" applyAlignment="1" applyProtection="1">
      <alignment horizontal="left"/>
    </xf>
    <xf numFmtId="0" fontId="17" fillId="0" borderId="34" xfId="0" applyFont="1" applyFill="1" applyBorder="1" applyProtection="1"/>
    <xf numFmtId="5" fontId="17" fillId="0" borderId="25" xfId="0" applyNumberFormat="1" applyFont="1" applyFill="1" applyBorder="1" applyProtection="1"/>
    <xf numFmtId="14" fontId="17" fillId="0" borderId="18" xfId="0" applyNumberFormat="1" applyFont="1" applyFill="1" applyBorder="1" applyAlignment="1" applyProtection="1">
      <alignment horizontal="center"/>
    </xf>
    <xf numFmtId="14" fontId="17" fillId="0" borderId="25" xfId="0" applyNumberFormat="1" applyFont="1" applyFill="1" applyBorder="1" applyAlignment="1" applyProtection="1">
      <alignment horizontal="center"/>
    </xf>
    <xf numFmtId="37" fontId="17" fillId="0" borderId="15" xfId="0" applyNumberFormat="1" applyFont="1" applyFill="1" applyBorder="1" applyProtection="1"/>
    <xf numFmtId="179" fontId="17" fillId="0" borderId="18" xfId="0" applyNumberFormat="1" applyFont="1" applyFill="1" applyBorder="1" applyAlignment="1" applyProtection="1">
      <alignment horizontal="center"/>
    </xf>
    <xf numFmtId="179" fontId="17" fillId="0" borderId="25" xfId="0" applyNumberFormat="1" applyFont="1" applyFill="1" applyBorder="1" applyAlignment="1" applyProtection="1">
      <alignment horizontal="center"/>
    </xf>
    <xf numFmtId="5" fontId="17" fillId="0" borderId="37" xfId="0" applyNumberFormat="1" applyFont="1" applyFill="1" applyBorder="1" applyProtection="1"/>
    <xf numFmtId="0" fontId="20" fillId="0" borderId="0" xfId="0" applyFont="1" applyFill="1" applyProtection="1"/>
    <xf numFmtId="5" fontId="17" fillId="0" borderId="5" xfId="0" applyNumberFormat="1" applyFont="1" applyFill="1" applyBorder="1" applyProtection="1"/>
    <xf numFmtId="5" fontId="17" fillId="0" borderId="15" xfId="0" applyNumberFormat="1" applyFont="1" applyFill="1" applyBorder="1" applyProtection="1"/>
    <xf numFmtId="180" fontId="17" fillId="0" borderId="25" xfId="0" applyNumberFormat="1" applyFont="1" applyFill="1" applyBorder="1" applyProtection="1"/>
    <xf numFmtId="5" fontId="17" fillId="0" borderId="18" xfId="0" applyNumberFormat="1" applyFont="1" applyFill="1" applyBorder="1" applyProtection="1"/>
    <xf numFmtId="0" fontId="17" fillId="0" borderId="52" xfId="0" applyFont="1" applyFill="1" applyBorder="1" applyProtection="1"/>
    <xf numFmtId="5" fontId="17" fillId="0" borderId="46" xfId="0" applyNumberFormat="1" applyFont="1" applyFill="1" applyBorder="1" applyProtection="1"/>
    <xf numFmtId="5" fontId="17" fillId="0" borderId="51" xfId="0" applyNumberFormat="1" applyFont="1" applyFill="1" applyBorder="1" applyProtection="1"/>
    <xf numFmtId="0" fontId="17" fillId="0" borderId="53" xfId="0" applyFont="1" applyFill="1" applyBorder="1" applyProtection="1"/>
    <xf numFmtId="5" fontId="17" fillId="0" borderId="52" xfId="0" applyNumberFormat="1" applyFont="1" applyFill="1" applyBorder="1" applyProtection="1"/>
    <xf numFmtId="5" fontId="17" fillId="0" borderId="48" xfId="0" applyNumberFormat="1" applyFont="1" applyFill="1" applyBorder="1" applyProtection="1"/>
    <xf numFmtId="164" fontId="17" fillId="0" borderId="10" xfId="0" applyNumberFormat="1" applyFont="1" applyFill="1" applyBorder="1" applyAlignment="1" applyProtection="1">
      <alignment horizontal="center"/>
    </xf>
    <xf numFmtId="0" fontId="30" fillId="0" borderId="5" xfId="0" applyFont="1" applyFill="1" applyBorder="1" applyProtection="1"/>
    <xf numFmtId="0" fontId="17" fillId="0" borderId="62" xfId="0" applyFont="1" applyFill="1" applyBorder="1" applyAlignment="1" applyProtection="1">
      <alignment horizontal="center"/>
    </xf>
    <xf numFmtId="0" fontId="17" fillId="0" borderId="55" xfId="0" applyFont="1" applyFill="1" applyBorder="1" applyAlignment="1" applyProtection="1">
      <alignment horizontal="center"/>
    </xf>
    <xf numFmtId="0" fontId="17" fillId="0" borderId="56" xfId="0" applyFont="1" applyFill="1" applyBorder="1" applyAlignment="1" applyProtection="1">
      <alignment horizontal="center"/>
    </xf>
    <xf numFmtId="0" fontId="17" fillId="0" borderId="24" xfId="13" applyFont="1" applyFill="1" applyBorder="1" applyProtection="1"/>
    <xf numFmtId="0" fontId="17" fillId="0" borderId="13" xfId="13" applyFont="1" applyFill="1" applyBorder="1" applyProtection="1"/>
    <xf numFmtId="0" fontId="17" fillId="0" borderId="14" xfId="13" applyFont="1" applyFill="1" applyBorder="1" applyProtection="1"/>
    <xf numFmtId="0" fontId="17" fillId="0" borderId="15" xfId="13" applyFont="1" applyFill="1" applyBorder="1" applyProtection="1"/>
    <xf numFmtId="177" fontId="8" fillId="0" borderId="22" xfId="13" applyNumberFormat="1" applyFont="1" applyFill="1" applyBorder="1" applyProtection="1"/>
    <xf numFmtId="0" fontId="17" fillId="0" borderId="39" xfId="13" applyFont="1" applyFill="1" applyBorder="1" applyAlignment="1" applyProtection="1">
      <alignment horizontal="centerContinuous"/>
    </xf>
    <xf numFmtId="0" fontId="17" fillId="0" borderId="40" xfId="13" applyFont="1" applyFill="1" applyBorder="1" applyAlignment="1" applyProtection="1">
      <alignment horizontal="centerContinuous"/>
    </xf>
    <xf numFmtId="0" fontId="17" fillId="0" borderId="37" xfId="13" applyFont="1" applyFill="1" applyBorder="1" applyAlignment="1" applyProtection="1">
      <alignment horizontal="centerContinuous"/>
    </xf>
    <xf numFmtId="0" fontId="17" fillId="0" borderId="30" xfId="13" applyFont="1" applyFill="1" applyBorder="1" applyProtection="1"/>
    <xf numFmtId="0" fontId="17" fillId="0" borderId="32" xfId="13" applyFont="1" applyFill="1" applyBorder="1" applyProtection="1"/>
    <xf numFmtId="0" fontId="17" fillId="0" borderId="4" xfId="13" applyFont="1" applyFill="1" applyBorder="1" applyAlignment="1" applyProtection="1">
      <alignment horizontal="center"/>
    </xf>
    <xf numFmtId="0" fontId="17" fillId="0" borderId="19" xfId="13" applyFont="1" applyFill="1" applyBorder="1" applyAlignment="1" applyProtection="1">
      <alignment horizontal="centerContinuous"/>
    </xf>
    <xf numFmtId="0" fontId="17" fillId="0" borderId="9" xfId="13" applyFont="1" applyFill="1" applyBorder="1" applyAlignment="1" applyProtection="1">
      <alignment horizontal="center"/>
    </xf>
    <xf numFmtId="0" fontId="17" fillId="0" borderId="21" xfId="13" applyFont="1" applyFill="1" applyBorder="1" applyAlignment="1" applyProtection="1">
      <alignment horizontal="centerContinuous"/>
    </xf>
    <xf numFmtId="5" fontId="17" fillId="0" borderId="34" xfId="13" applyNumberFormat="1" applyFont="1" applyFill="1" applyBorder="1" applyProtection="1"/>
    <xf numFmtId="0" fontId="17" fillId="0" borderId="40" xfId="13" applyFont="1" applyFill="1" applyBorder="1" applyProtection="1"/>
    <xf numFmtId="0" fontId="29" fillId="0" borderId="5" xfId="13" applyFont="1" applyFill="1" applyBorder="1" applyProtection="1"/>
    <xf numFmtId="0" fontId="17" fillId="0" borderId="21" xfId="13" applyFont="1" applyFill="1" applyBorder="1" applyAlignment="1" applyProtection="1">
      <alignment horizontal="center"/>
    </xf>
    <xf numFmtId="0" fontId="17" fillId="0" borderId="23" xfId="13" applyFont="1" applyFill="1" applyBorder="1" applyAlignment="1" applyProtection="1">
      <alignment horizontal="center"/>
    </xf>
    <xf numFmtId="0" fontId="17" fillId="0" borderId="0" xfId="13" applyFont="1" applyFill="1" applyAlignment="1" applyProtection="1">
      <alignment horizontal="right"/>
    </xf>
    <xf numFmtId="5" fontId="17" fillId="0" borderId="0" xfId="13" applyNumberFormat="1" applyFont="1" applyFill="1" applyAlignment="1" applyProtection="1">
      <alignment horizontal="centerContinuous"/>
    </xf>
    <xf numFmtId="0" fontId="17" fillId="0" borderId="120" xfId="13" applyFont="1" applyFill="1" applyBorder="1" applyProtection="1"/>
    <xf numFmtId="0" fontId="17" fillId="0" borderId="121" xfId="13" applyFont="1" applyFill="1" applyBorder="1" applyProtection="1"/>
    <xf numFmtId="0" fontId="17" fillId="0" borderId="126" xfId="13" applyFont="1" applyFill="1" applyBorder="1" applyProtection="1"/>
    <xf numFmtId="0" fontId="17" fillId="0" borderId="127" xfId="13" applyFont="1" applyFill="1" applyBorder="1" applyProtection="1"/>
    <xf numFmtId="0" fontId="17" fillId="0" borderId="127" xfId="13" applyFont="1" applyFill="1" applyBorder="1" applyAlignment="1" applyProtection="1">
      <alignment horizontal="center"/>
    </xf>
    <xf numFmtId="0" fontId="17" fillId="0" borderId="128" xfId="13" applyFont="1" applyFill="1" applyBorder="1" applyAlignment="1" applyProtection="1">
      <alignment horizontal="center"/>
    </xf>
    <xf numFmtId="0" fontId="17" fillId="0" borderId="25" xfId="13" applyFont="1" applyFill="1" applyBorder="1" applyProtection="1"/>
    <xf numFmtId="0" fontId="17" fillId="0" borderId="15" xfId="13" applyFont="1" applyFill="1" applyBorder="1" applyAlignment="1" applyProtection="1">
      <alignment horizontal="center"/>
    </xf>
    <xf numFmtId="0" fontId="17" fillId="0" borderId="26" xfId="13" applyFont="1" applyFill="1" applyBorder="1" applyProtection="1"/>
    <xf numFmtId="0" fontId="17" fillId="0" borderId="17" xfId="13" applyFont="1" applyFill="1" applyBorder="1" applyProtection="1"/>
    <xf numFmtId="164" fontId="17" fillId="0" borderId="26" xfId="13" applyNumberFormat="1" applyFont="1" applyFill="1" applyBorder="1" applyAlignment="1" applyProtection="1">
      <alignment horizontal="center"/>
    </xf>
    <xf numFmtId="0" fontId="17" fillId="0" borderId="39" xfId="13" applyFont="1" applyFill="1" applyBorder="1" applyProtection="1"/>
    <xf numFmtId="0" fontId="17" fillId="0" borderId="32" xfId="13" applyFont="1" applyFill="1" applyBorder="1" applyAlignment="1" applyProtection="1">
      <alignment horizontal="centerContinuous"/>
    </xf>
    <xf numFmtId="5" fontId="17" fillId="0" borderId="0" xfId="13" applyNumberFormat="1" applyFont="1" applyFill="1" applyProtection="1"/>
    <xf numFmtId="37" fontId="17" fillId="0" borderId="0" xfId="13" applyNumberFormat="1" applyFont="1" applyFill="1" applyProtection="1"/>
    <xf numFmtId="0" fontId="17" fillId="0" borderId="0" xfId="13" applyFont="1" applyFill="1" applyAlignment="1" applyProtection="1">
      <alignment horizontal="center"/>
    </xf>
    <xf numFmtId="178" fontId="17" fillId="0" borderId="0" xfId="25" applyNumberFormat="1" applyFont="1" applyFill="1"/>
    <xf numFmtId="0" fontId="17" fillId="0" borderId="53" xfId="13" applyFont="1" applyFill="1" applyBorder="1" applyProtection="1"/>
    <xf numFmtId="0" fontId="17" fillId="0" borderId="47" xfId="13" applyFont="1" applyFill="1" applyBorder="1" applyProtection="1"/>
    <xf numFmtId="5" fontId="17" fillId="0" borderId="52" xfId="13" applyNumberFormat="1" applyFont="1" applyFill="1" applyBorder="1" applyProtection="1"/>
    <xf numFmtId="0" fontId="17" fillId="0" borderId="3" xfId="0" applyFont="1" applyFill="1" applyBorder="1" applyAlignment="1" applyProtection="1">
      <alignment horizontal="center"/>
    </xf>
    <xf numFmtId="164" fontId="17" fillId="0" borderId="17" xfId="0" applyNumberFormat="1" applyFont="1" applyFill="1" applyBorder="1" applyAlignment="1" applyProtection="1">
      <alignment horizontal="center"/>
    </xf>
    <xf numFmtId="0" fontId="17" fillId="0" borderId="5" xfId="0" applyFont="1" applyFill="1" applyBorder="1" applyAlignment="1" applyProtection="1"/>
    <xf numFmtId="0" fontId="17" fillId="0" borderId="28" xfId="0" applyFont="1" applyFill="1" applyBorder="1" applyAlignment="1" applyProtection="1">
      <alignment horizontal="center"/>
    </xf>
    <xf numFmtId="0" fontId="17" fillId="0" borderId="29" xfId="0" applyFont="1" applyFill="1" applyBorder="1" applyAlignment="1" applyProtection="1">
      <alignment horizontal="center"/>
    </xf>
    <xf numFmtId="0" fontId="17" fillId="0" borderId="17" xfId="0" applyFont="1" applyFill="1" applyBorder="1" applyAlignment="1" applyProtection="1">
      <alignment horizontal="center"/>
    </xf>
    <xf numFmtId="0" fontId="17" fillId="0" borderId="45" xfId="0" applyFont="1" applyFill="1" applyBorder="1" applyAlignment="1" applyProtection="1">
      <alignment horizontal="center"/>
    </xf>
    <xf numFmtId="37" fontId="17" fillId="0" borderId="48" xfId="0" applyNumberFormat="1" applyFont="1" applyFill="1" applyBorder="1" applyProtection="1"/>
    <xf numFmtId="0" fontId="17" fillId="0" borderId="12" xfId="0" applyFont="1" applyFill="1" applyBorder="1" applyAlignment="1" applyProtection="1">
      <alignment horizontal="centerContinuous"/>
    </xf>
    <xf numFmtId="164" fontId="17" fillId="0" borderId="21" xfId="0" applyNumberFormat="1" applyFont="1" applyFill="1" applyBorder="1" applyAlignment="1" applyProtection="1">
      <alignment horizontal="centerContinuous"/>
    </xf>
    <xf numFmtId="164" fontId="17" fillId="0" borderId="0" xfId="0" applyNumberFormat="1" applyFont="1" applyFill="1" applyAlignment="1" applyProtection="1">
      <alignment horizontal="center"/>
    </xf>
    <xf numFmtId="0" fontId="17" fillId="0" borderId="5" xfId="0" applyFont="1" applyFill="1" applyBorder="1" applyAlignment="1" applyProtection="1">
      <alignment horizontal="left"/>
    </xf>
    <xf numFmtId="0" fontId="17" fillId="0" borderId="31" xfId="0" applyFont="1" applyFill="1" applyBorder="1" applyAlignment="1" applyProtection="1">
      <alignment horizontal="center"/>
    </xf>
    <xf numFmtId="0" fontId="20" fillId="0" borderId="19" xfId="0" applyFont="1" applyFill="1" applyBorder="1" applyProtection="1"/>
    <xf numFmtId="7" fontId="17" fillId="0" borderId="15" xfId="0" applyNumberFormat="1" applyFont="1" applyFill="1" applyBorder="1" applyProtection="1"/>
    <xf numFmtId="7" fontId="17" fillId="0" borderId="5" xfId="0" applyNumberFormat="1" applyFont="1" applyFill="1" applyBorder="1" applyProtection="1"/>
    <xf numFmtId="39" fontId="17" fillId="0" borderId="5" xfId="0" applyNumberFormat="1" applyFont="1" applyFill="1" applyBorder="1" applyProtection="1"/>
    <xf numFmtId="5" fontId="17" fillId="0" borderId="42" xfId="0" applyNumberFormat="1" applyFont="1" applyFill="1" applyBorder="1" applyProtection="1"/>
    <xf numFmtId="39" fontId="17" fillId="0" borderId="54" xfId="0" applyNumberFormat="1" applyFont="1" applyFill="1" applyBorder="1" applyProtection="1"/>
    <xf numFmtId="39" fontId="17" fillId="0" borderId="7" xfId="0" applyNumberFormat="1" applyFont="1" applyFill="1" applyBorder="1" applyProtection="1"/>
    <xf numFmtId="0" fontId="17" fillId="0" borderId="127" xfId="23" applyFont="1" applyFill="1" applyBorder="1" applyAlignment="1" applyProtection="1">
      <alignment horizontal="center"/>
    </xf>
    <xf numFmtId="0" fontId="17" fillId="0" borderId="123" xfId="23" applyFont="1" applyFill="1" applyBorder="1" applyAlignment="1" applyProtection="1">
      <alignment horizontal="center"/>
    </xf>
    <xf numFmtId="0" fontId="17" fillId="0" borderId="26" xfId="23" applyFont="1" applyFill="1" applyBorder="1" applyProtection="1"/>
    <xf numFmtId="0" fontId="17" fillId="0" borderId="39" xfId="23" applyFont="1" applyFill="1" applyBorder="1" applyProtection="1"/>
    <xf numFmtId="0" fontId="17" fillId="0" borderId="33" xfId="23" applyFont="1" applyFill="1" applyBorder="1" applyAlignment="1" applyProtection="1">
      <alignment horizontal="center"/>
    </xf>
    <xf numFmtId="0" fontId="17" fillId="0" borderId="32" xfId="23" applyFont="1" applyFill="1" applyBorder="1" applyAlignment="1" applyProtection="1">
      <alignment horizontal="center"/>
    </xf>
    <xf numFmtId="0" fontId="17" fillId="0" borderId="34" xfId="23" applyFont="1" applyFill="1" applyBorder="1" applyAlignment="1" applyProtection="1">
      <alignment horizontal="center"/>
    </xf>
    <xf numFmtId="0" fontId="17" fillId="0" borderId="41" xfId="23" applyFont="1" applyFill="1" applyBorder="1" applyAlignment="1" applyProtection="1">
      <alignment horizontal="center"/>
    </xf>
    <xf numFmtId="0" fontId="17" fillId="0" borderId="37" xfId="23" applyFont="1" applyFill="1" applyBorder="1" applyProtection="1"/>
    <xf numFmtId="0" fontId="61" fillId="0" borderId="0" xfId="23" applyFont="1" applyFill="1" applyProtection="1"/>
    <xf numFmtId="0" fontId="17" fillId="0" borderId="30" xfId="23" applyFont="1" applyFill="1" applyBorder="1" applyAlignment="1" applyProtection="1">
      <alignment horizontal="centerContinuous"/>
    </xf>
    <xf numFmtId="0" fontId="17" fillId="0" borderId="31" xfId="23" applyFont="1" applyFill="1" applyBorder="1" applyAlignment="1" applyProtection="1">
      <alignment horizontal="centerContinuous"/>
    </xf>
    <xf numFmtId="0" fontId="17" fillId="0" borderId="29" xfId="23" applyFont="1" applyFill="1" applyBorder="1" applyAlignment="1" applyProtection="1">
      <alignment horizontal="centerContinuous"/>
    </xf>
    <xf numFmtId="0" fontId="17" fillId="0" borderId="6" xfId="23" applyFont="1" applyFill="1" applyBorder="1" applyProtection="1"/>
    <xf numFmtId="0" fontId="17" fillId="0" borderId="7" xfId="23" applyFont="1" applyFill="1" applyBorder="1" applyProtection="1"/>
    <xf numFmtId="0" fontId="20" fillId="0" borderId="0" xfId="23" applyFont="1" applyFill="1" applyProtection="1"/>
    <xf numFmtId="0" fontId="17" fillId="0" borderId="0" xfId="23" applyFont="1" applyFill="1" applyAlignment="1" applyProtection="1">
      <alignment vertical="center"/>
    </xf>
    <xf numFmtId="37" fontId="17" fillId="0" borderId="74" xfId="23" applyNumberFormat="1" applyFont="1" applyFill="1" applyBorder="1" applyProtection="1"/>
    <xf numFmtId="37" fontId="17" fillId="0" borderId="75" xfId="23" applyNumberFormat="1" applyFont="1" applyFill="1" applyBorder="1" applyProtection="1"/>
    <xf numFmtId="43" fontId="17" fillId="0" borderId="0" xfId="10" applyFont="1" applyFill="1"/>
    <xf numFmtId="43" fontId="61" fillId="0" borderId="0" xfId="5" applyNumberFormat="1" applyFont="1" applyFill="1" applyProtection="1"/>
    <xf numFmtId="43" fontId="33" fillId="0" borderId="0" xfId="10" applyFont="1" applyFill="1" applyProtection="1"/>
    <xf numFmtId="43" fontId="8" fillId="0" borderId="0" xfId="10" applyFont="1" applyFill="1"/>
    <xf numFmtId="178" fontId="17" fillId="0" borderId="0" xfId="10" applyNumberFormat="1" applyFont="1" applyFill="1" applyProtection="1"/>
    <xf numFmtId="0" fontId="18" fillId="0" borderId="0" xfId="7" applyFont="1" applyFill="1" applyAlignment="1" applyProtection="1">
      <alignment horizontal="centerContinuous"/>
    </xf>
    <xf numFmtId="43" fontId="17" fillId="0" borderId="0" xfId="7" applyNumberFormat="1" applyFont="1" applyFill="1" applyAlignment="1" applyProtection="1">
      <alignment horizontal="centerContinuous"/>
    </xf>
    <xf numFmtId="164" fontId="17" fillId="0" borderId="10" xfId="7" applyNumberFormat="1" applyFont="1" applyFill="1" applyBorder="1" applyAlignment="1" applyProtection="1">
      <alignment horizontal="center"/>
    </xf>
    <xf numFmtId="177" fontId="17" fillId="0" borderId="0" xfId="7" applyNumberFormat="1" applyFont="1" applyFill="1" applyProtection="1"/>
    <xf numFmtId="0" fontId="17" fillId="0" borderId="3" xfId="7" applyFont="1" applyFill="1" applyBorder="1" applyProtection="1"/>
    <xf numFmtId="0" fontId="17" fillId="0" borderId="4" xfId="7" applyFont="1" applyFill="1" applyBorder="1" applyAlignment="1" applyProtection="1">
      <alignment horizontal="centerContinuous"/>
    </xf>
    <xf numFmtId="0" fontId="17" fillId="0" borderId="119" xfId="7" applyFont="1" applyFill="1" applyBorder="1" applyAlignment="1" applyProtection="1">
      <alignment horizontal="centerContinuous"/>
    </xf>
    <xf numFmtId="0" fontId="17" fillId="0" borderId="11" xfId="7" applyFont="1" applyFill="1" applyBorder="1" applyProtection="1"/>
    <xf numFmtId="37" fontId="17" fillId="0" borderId="15" xfId="7" applyNumberFormat="1" applyFont="1" applyFill="1" applyBorder="1" applyAlignment="1" applyProtection="1">
      <alignment horizontal="center"/>
    </xf>
    <xf numFmtId="37" fontId="17" fillId="0" borderId="0" xfId="7" applyNumberFormat="1" applyFont="1" applyFill="1" applyProtection="1"/>
    <xf numFmtId="0" fontId="17" fillId="0" borderId="52" xfId="7" applyFont="1" applyFill="1" applyBorder="1" applyProtection="1"/>
    <xf numFmtId="0" fontId="17" fillId="0" borderId="0" xfId="5" applyFill="1"/>
    <xf numFmtId="0" fontId="17" fillId="0" borderId="24" xfId="0" applyFont="1" applyFill="1" applyBorder="1" applyAlignment="1">
      <alignment horizontal="centerContinuous"/>
    </xf>
    <xf numFmtId="0" fontId="17" fillId="0" borderId="14" xfId="0" applyFont="1" applyFill="1" applyBorder="1" applyAlignment="1">
      <alignment horizontal="center"/>
    </xf>
    <xf numFmtId="0" fontId="17" fillId="0" borderId="21" xfId="0" applyFont="1" applyFill="1" applyBorder="1" applyAlignment="1">
      <alignment horizontal="centerContinuous"/>
    </xf>
    <xf numFmtId="0" fontId="17" fillId="0" borderId="15" xfId="0" applyFont="1" applyFill="1" applyBorder="1"/>
    <xf numFmtId="0" fontId="17" fillId="0" borderId="15" xfId="0" applyFont="1" applyFill="1" applyBorder="1" applyAlignment="1">
      <alignment horizontal="center"/>
    </xf>
    <xf numFmtId="0" fontId="29" fillId="0" borderId="21" xfId="0" applyFont="1" applyFill="1" applyBorder="1" applyAlignment="1">
      <alignment horizontal="center"/>
    </xf>
    <xf numFmtId="0" fontId="17" fillId="0" borderId="17" xfId="0" applyFont="1" applyFill="1" applyBorder="1" applyAlignment="1">
      <alignment horizontal="center"/>
    </xf>
    <xf numFmtId="0" fontId="17" fillId="0" borderId="11" xfId="0" applyFont="1" applyFill="1" applyBorder="1" applyAlignment="1">
      <alignment horizontal="center"/>
    </xf>
    <xf numFmtId="0" fontId="17" fillId="0" borderId="17" xfId="0" applyFont="1" applyFill="1" applyBorder="1"/>
    <xf numFmtId="0" fontId="29" fillId="0" borderId="19" xfId="0" applyFont="1" applyFill="1" applyBorder="1" applyAlignment="1">
      <alignment horizontal="center"/>
    </xf>
    <xf numFmtId="0" fontId="17" fillId="0" borderId="35" xfId="0" applyFont="1" applyFill="1" applyBorder="1" applyAlignment="1">
      <alignment horizontal="center"/>
    </xf>
    <xf numFmtId="0" fontId="17" fillId="0" borderId="35" xfId="0" applyFont="1" applyFill="1" applyBorder="1"/>
    <xf numFmtId="5" fontId="17" fillId="0" borderId="7" xfId="0" applyNumberFormat="1" applyFont="1" applyFill="1" applyBorder="1" applyProtection="1"/>
    <xf numFmtId="0" fontId="17" fillId="0" borderId="0" xfId="0" applyFont="1" applyFill="1" applyAlignment="1">
      <alignment horizontal="right"/>
    </xf>
    <xf numFmtId="0" fontId="17" fillId="0" borderId="24" xfId="0" applyFont="1" applyFill="1" applyBorder="1"/>
    <xf numFmtId="0" fontId="17" fillId="0" borderId="13" xfId="0" applyFont="1" applyFill="1" applyBorder="1" applyAlignment="1">
      <alignment horizontal="center"/>
    </xf>
    <xf numFmtId="0" fontId="23" fillId="0" borderId="25" xfId="0" applyFont="1" applyFill="1" applyBorder="1" applyProtection="1"/>
    <xf numFmtId="0" fontId="17" fillId="0" borderId="39" xfId="0" applyFont="1" applyFill="1" applyBorder="1"/>
    <xf numFmtId="0" fontId="17" fillId="0" borderId="33" xfId="0" applyFont="1" applyFill="1" applyBorder="1"/>
    <xf numFmtId="0" fontId="17" fillId="0" borderId="28" xfId="0" applyFont="1" applyFill="1" applyBorder="1" applyAlignment="1">
      <alignment horizontal="center"/>
    </xf>
    <xf numFmtId="0" fontId="17" fillId="0" borderId="43" xfId="0" applyFont="1" applyFill="1" applyBorder="1" applyAlignment="1">
      <alignment horizontal="centerContinuous"/>
    </xf>
    <xf numFmtId="0" fontId="17" fillId="0" borderId="34" xfId="0" applyFont="1" applyFill="1" applyBorder="1"/>
    <xf numFmtId="0" fontId="17" fillId="0" borderId="18" xfId="0" applyFont="1" applyFill="1" applyBorder="1"/>
    <xf numFmtId="0" fontId="17" fillId="0" borderId="27" xfId="0" applyFont="1" applyFill="1" applyBorder="1" applyAlignment="1">
      <alignment horizontal="center"/>
    </xf>
    <xf numFmtId="0" fontId="17" fillId="0" borderId="16" xfId="0" applyFont="1" applyFill="1" applyBorder="1"/>
    <xf numFmtId="0" fontId="17" fillId="0" borderId="20" xfId="0" applyFont="1" applyFill="1" applyBorder="1"/>
    <xf numFmtId="0" fontId="17" fillId="0" borderId="26" xfId="0" applyFont="1" applyFill="1" applyBorder="1" applyAlignment="1">
      <alignment horizontal="center"/>
    </xf>
    <xf numFmtId="0" fontId="17" fillId="0" borderId="22" xfId="0" applyFont="1" applyFill="1" applyBorder="1"/>
    <xf numFmtId="0" fontId="17" fillId="0" borderId="41" xfId="0" applyFont="1" applyFill="1" applyBorder="1" applyAlignment="1">
      <alignment horizontal="center"/>
    </xf>
    <xf numFmtId="0" fontId="17" fillId="0" borderId="44" xfId="0" applyFont="1" applyFill="1" applyBorder="1"/>
    <xf numFmtId="0" fontId="17" fillId="0" borderId="50" xfId="0" applyFont="1" applyFill="1" applyBorder="1" applyAlignment="1">
      <alignment horizontal="center"/>
    </xf>
    <xf numFmtId="0" fontId="17" fillId="0" borderId="28" xfId="0" applyFont="1" applyFill="1" applyBorder="1"/>
    <xf numFmtId="37" fontId="17" fillId="0" borderId="15" xfId="0" applyNumberFormat="1" applyFont="1" applyFill="1" applyBorder="1"/>
    <xf numFmtId="37" fontId="17" fillId="0" borderId="25" xfId="0" applyNumberFormat="1" applyFont="1" applyFill="1" applyBorder="1"/>
    <xf numFmtId="37" fontId="17" fillId="0" borderId="16" xfId="0" applyNumberFormat="1" applyFont="1" applyFill="1" applyBorder="1"/>
    <xf numFmtId="37" fontId="17" fillId="0" borderId="18" xfId="0" applyNumberFormat="1" applyFont="1" applyFill="1" applyBorder="1"/>
    <xf numFmtId="37" fontId="17" fillId="0" borderId="43" xfId="0" applyNumberFormat="1" applyFont="1" applyFill="1" applyBorder="1"/>
    <xf numFmtId="37" fontId="17" fillId="0" borderId="50" xfId="0" applyNumberFormat="1" applyFont="1" applyFill="1" applyBorder="1"/>
    <xf numFmtId="37" fontId="17" fillId="0" borderId="41" xfId="0" applyNumberFormat="1" applyFont="1" applyFill="1" applyBorder="1"/>
    <xf numFmtId="37" fontId="17" fillId="0" borderId="44" xfId="0" applyNumberFormat="1" applyFont="1" applyFill="1" applyBorder="1"/>
    <xf numFmtId="37" fontId="17" fillId="0" borderId="28" xfId="0" applyNumberFormat="1" applyFont="1" applyFill="1" applyBorder="1"/>
    <xf numFmtId="37" fontId="17" fillId="0" borderId="27" xfId="0" applyNumberFormat="1" applyFont="1" applyFill="1" applyBorder="1"/>
    <xf numFmtId="37" fontId="17" fillId="0" borderId="34" xfId="0" applyNumberFormat="1" applyFont="1" applyFill="1" applyBorder="1"/>
    <xf numFmtId="37" fontId="17" fillId="0" borderId="33" xfId="0" applyNumberFormat="1" applyFont="1" applyFill="1" applyBorder="1"/>
    <xf numFmtId="37" fontId="17" fillId="0" borderId="17" xfId="0" applyNumberFormat="1" applyFont="1" applyFill="1" applyBorder="1"/>
    <xf numFmtId="37" fontId="17" fillId="0" borderId="26" xfId="0" applyNumberFormat="1" applyFont="1" applyFill="1" applyBorder="1"/>
    <xf numFmtId="37" fontId="17" fillId="0" borderId="22" xfId="0" applyNumberFormat="1" applyFont="1" applyFill="1" applyBorder="1"/>
    <xf numFmtId="37" fontId="17" fillId="0" borderId="20" xfId="0" applyNumberFormat="1" applyFont="1" applyFill="1" applyBorder="1"/>
    <xf numFmtId="37" fontId="17" fillId="0" borderId="18" xfId="0" applyNumberFormat="1" applyFont="1" applyFill="1" applyBorder="1" applyProtection="1"/>
    <xf numFmtId="37" fontId="17" fillId="0" borderId="32" xfId="0" applyNumberFormat="1" applyFont="1" applyFill="1" applyBorder="1"/>
    <xf numFmtId="37" fontId="17" fillId="0" borderId="31" xfId="0" applyNumberFormat="1" applyFont="1" applyFill="1" applyBorder="1"/>
    <xf numFmtId="37" fontId="17" fillId="0" borderId="29" xfId="0" applyNumberFormat="1" applyFont="1" applyFill="1" applyBorder="1"/>
    <xf numFmtId="37" fontId="17" fillId="0" borderId="30" xfId="0" applyNumberFormat="1" applyFont="1" applyFill="1" applyBorder="1"/>
    <xf numFmtId="0" fontId="17" fillId="0" borderId="45" xfId="0" applyFont="1" applyFill="1" applyBorder="1" applyAlignment="1">
      <alignment horizontal="center"/>
    </xf>
    <xf numFmtId="0" fontId="17" fillId="0" borderId="48" xfId="0" applyFont="1" applyFill="1" applyBorder="1"/>
    <xf numFmtId="37" fontId="17" fillId="0" borderId="47" xfId="0" applyNumberFormat="1" applyFont="1" applyFill="1" applyBorder="1" applyProtection="1"/>
    <xf numFmtId="37" fontId="17" fillId="0" borderId="51" xfId="0" applyNumberFormat="1" applyFont="1" applyFill="1" applyBorder="1" applyProtection="1"/>
    <xf numFmtId="37" fontId="17" fillId="0" borderId="45" xfId="0" applyNumberFormat="1" applyFont="1" applyFill="1" applyBorder="1" applyProtection="1"/>
    <xf numFmtId="0" fontId="17" fillId="0" borderId="51" xfId="0" applyFont="1" applyFill="1" applyBorder="1" applyAlignment="1">
      <alignment horizontal="center"/>
    </xf>
    <xf numFmtId="0" fontId="17" fillId="0" borderId="13" xfId="0" applyFont="1" applyFill="1" applyBorder="1"/>
    <xf numFmtId="0" fontId="29" fillId="0" borderId="15" xfId="0" applyFont="1" applyFill="1" applyBorder="1"/>
    <xf numFmtId="0" fontId="29" fillId="0" borderId="17" xfId="0" applyFont="1" applyFill="1" applyBorder="1"/>
    <xf numFmtId="0" fontId="17" fillId="0" borderId="4" xfId="0" applyFont="1" applyFill="1" applyBorder="1" applyAlignment="1"/>
    <xf numFmtId="0" fontId="0" fillId="0" borderId="0" xfId="0" applyFill="1" applyAlignment="1"/>
    <xf numFmtId="0" fontId="0" fillId="0" borderId="5" xfId="0" applyFill="1" applyBorder="1" applyAlignment="1"/>
    <xf numFmtId="0" fontId="17" fillId="0" borderId="41" xfId="0" applyFont="1" applyFill="1" applyBorder="1"/>
    <xf numFmtId="5" fontId="17" fillId="0" borderId="44" xfId="0" applyNumberFormat="1" applyFont="1" applyFill="1" applyBorder="1" applyProtection="1">
      <protection locked="0"/>
    </xf>
    <xf numFmtId="0" fontId="17" fillId="0" borderId="44" xfId="0" applyFont="1" applyFill="1" applyBorder="1" applyProtection="1">
      <protection locked="0"/>
    </xf>
    <xf numFmtId="0" fontId="14" fillId="0" borderId="50" xfId="0" applyFont="1" applyFill="1" applyBorder="1" applyProtection="1">
      <protection locked="0"/>
    </xf>
    <xf numFmtId="37" fontId="17" fillId="0" borderId="44" xfId="0" applyNumberFormat="1" applyFont="1" applyFill="1" applyBorder="1" applyProtection="1">
      <protection locked="0"/>
    </xf>
    <xf numFmtId="0" fontId="17" fillId="0" borderId="17" xfId="0" applyFont="1" applyFill="1" applyBorder="1" applyProtection="1">
      <protection locked="0"/>
    </xf>
    <xf numFmtId="0" fontId="14" fillId="0" borderId="22" xfId="0" applyFont="1" applyFill="1" applyBorder="1" applyProtection="1">
      <protection locked="0"/>
    </xf>
    <xf numFmtId="37" fontId="14" fillId="0" borderId="44" xfId="0" applyNumberFormat="1" applyFont="1" applyFill="1" applyBorder="1" applyProtection="1">
      <protection locked="0"/>
    </xf>
    <xf numFmtId="0" fontId="14" fillId="0" borderId="44" xfId="0" applyFont="1" applyFill="1" applyBorder="1" applyProtection="1">
      <protection locked="0"/>
    </xf>
    <xf numFmtId="37" fontId="14" fillId="0" borderId="17" xfId="0" applyNumberFormat="1" applyFont="1" applyFill="1" applyBorder="1" applyProtection="1">
      <protection locked="0"/>
    </xf>
    <xf numFmtId="0" fontId="14" fillId="0" borderId="17" xfId="0" applyFont="1" applyFill="1" applyBorder="1" applyProtection="1">
      <protection locked="0"/>
    </xf>
    <xf numFmtId="37" fontId="14" fillId="0" borderId="28" xfId="0" applyNumberFormat="1" applyFont="1" applyFill="1" applyBorder="1" applyProtection="1">
      <protection locked="0"/>
    </xf>
    <xf numFmtId="0" fontId="14" fillId="0" borderId="28" xfId="0" applyFont="1" applyFill="1" applyBorder="1" applyProtection="1">
      <protection locked="0"/>
    </xf>
    <xf numFmtId="0" fontId="14" fillId="0" borderId="34" xfId="0" applyFont="1" applyFill="1" applyBorder="1" applyProtection="1">
      <protection locked="0"/>
    </xf>
    <xf numFmtId="0" fontId="17" fillId="0" borderId="24" xfId="0" applyFont="1" applyFill="1" applyBorder="1" applyAlignment="1">
      <alignment horizontal="center"/>
    </xf>
    <xf numFmtId="0" fontId="17" fillId="0" borderId="2" xfId="0" applyFont="1" applyFill="1" applyBorder="1" applyAlignment="1">
      <alignment horizontal="center"/>
    </xf>
    <xf numFmtId="49" fontId="17" fillId="0" borderId="21" xfId="0" applyNumberFormat="1" applyFont="1" applyFill="1" applyBorder="1" applyAlignment="1">
      <alignment horizontal="center"/>
    </xf>
    <xf numFmtId="0" fontId="17" fillId="0" borderId="11" xfId="0" applyFont="1" applyFill="1" applyBorder="1"/>
    <xf numFmtId="0" fontId="17" fillId="0" borderId="0" xfId="0" applyFont="1" applyFill="1" applyBorder="1"/>
    <xf numFmtId="0" fontId="0" fillId="0" borderId="4" xfId="0" applyFill="1" applyBorder="1" applyAlignment="1">
      <alignment wrapText="1"/>
    </xf>
    <xf numFmtId="0" fontId="0" fillId="0" borderId="0" xfId="0" applyFill="1" applyAlignment="1">
      <alignment wrapText="1"/>
    </xf>
    <xf numFmtId="0" fontId="0" fillId="0" borderId="9" xfId="0" applyFill="1" applyBorder="1" applyAlignment="1">
      <alignment wrapText="1"/>
    </xf>
    <xf numFmtId="0" fontId="0" fillId="0" borderId="10" xfId="0" applyFill="1" applyBorder="1" applyAlignment="1">
      <alignment wrapText="1"/>
    </xf>
    <xf numFmtId="0" fontId="17" fillId="0" borderId="29" xfId="0" applyFont="1" applyFill="1" applyBorder="1" applyAlignment="1">
      <alignment horizontal="center"/>
    </xf>
    <xf numFmtId="0" fontId="17" fillId="0" borderId="32" xfId="0" applyFont="1" applyFill="1" applyBorder="1" applyAlignment="1">
      <alignment horizontal="center"/>
    </xf>
    <xf numFmtId="0" fontId="17" fillId="0" borderId="0" xfId="0" applyFont="1" applyFill="1" applyBorder="1" applyAlignment="1">
      <alignment horizontal="center"/>
    </xf>
    <xf numFmtId="5" fontId="17" fillId="0" borderId="4" xfId="0" applyNumberFormat="1" applyFont="1" applyFill="1" applyBorder="1" applyProtection="1"/>
    <xf numFmtId="14" fontId="17" fillId="0" borderId="15" xfId="0" applyNumberFormat="1" applyFont="1" applyFill="1" applyBorder="1"/>
    <xf numFmtId="0" fontId="17" fillId="0" borderId="1" xfId="0" applyFont="1" applyFill="1" applyBorder="1" applyAlignment="1">
      <alignment horizontal="center"/>
    </xf>
    <xf numFmtId="0" fontId="17" fillId="0" borderId="36" xfId="0" applyFont="1" applyFill="1" applyBorder="1"/>
    <xf numFmtId="49" fontId="17" fillId="0" borderId="1" xfId="0" applyNumberFormat="1" applyFont="1" applyFill="1" applyBorder="1"/>
    <xf numFmtId="0" fontId="17" fillId="0" borderId="0" xfId="0" applyFont="1" applyFill="1" applyBorder="1" applyAlignment="1">
      <alignment horizontal="centerContinuous"/>
    </xf>
    <xf numFmtId="0" fontId="17" fillId="0" borderId="31" xfId="0" applyFont="1" applyFill="1" applyBorder="1" applyAlignment="1">
      <alignment horizontal="center"/>
    </xf>
    <xf numFmtId="5" fontId="17" fillId="0" borderId="0" xfId="0" applyNumberFormat="1" applyFont="1" applyFill="1" applyProtection="1"/>
    <xf numFmtId="0" fontId="17" fillId="0" borderId="23" xfId="0" applyFont="1" applyFill="1" applyBorder="1"/>
    <xf numFmtId="0" fontId="17" fillId="0" borderId="54" xfId="0" applyFont="1" applyFill="1" applyBorder="1"/>
    <xf numFmtId="37" fontId="17" fillId="0" borderId="35" xfId="0" applyNumberFormat="1" applyFont="1" applyFill="1" applyBorder="1" applyProtection="1"/>
    <xf numFmtId="0" fontId="17" fillId="0" borderId="13" xfId="13" applyFont="1" applyFill="1" applyBorder="1" applyAlignment="1" applyProtection="1">
      <alignment horizontal="center"/>
    </xf>
    <xf numFmtId="0" fontId="17" fillId="0" borderId="11" xfId="13" applyFont="1" applyFill="1" applyBorder="1" applyProtection="1"/>
    <xf numFmtId="0" fontId="17" fillId="0" borderId="46" xfId="13" applyFont="1" applyFill="1" applyBorder="1" applyProtection="1"/>
    <xf numFmtId="43" fontId="76" fillId="0" borderId="0" xfId="13" applyNumberFormat="1" applyFont="1" applyFill="1" applyProtection="1"/>
    <xf numFmtId="0" fontId="61" fillId="0" borderId="0" xfId="13" applyFont="1" applyFill="1" applyProtection="1"/>
    <xf numFmtId="164" fontId="17" fillId="0" borderId="10" xfId="13" applyNumberFormat="1" applyFont="1" applyFill="1" applyBorder="1" applyAlignment="1" applyProtection="1">
      <alignment horizontal="center"/>
    </xf>
    <xf numFmtId="0" fontId="17" fillId="0" borderId="4" xfId="13" applyFill="1" applyBorder="1"/>
    <xf numFmtId="0" fontId="17" fillId="0" borderId="0" xfId="13" applyFont="1" applyFill="1" applyBorder="1" applyProtection="1"/>
    <xf numFmtId="0" fontId="18" fillId="0" borderId="5" xfId="13" applyFont="1" applyFill="1" applyBorder="1" applyAlignment="1" applyProtection="1">
      <alignment horizontal="centerContinuous"/>
    </xf>
    <xf numFmtId="0" fontId="18" fillId="0" borderId="0" xfId="13" applyFont="1" applyFill="1" applyBorder="1" applyAlignment="1" applyProtection="1">
      <alignment horizontal="centerContinuous"/>
    </xf>
    <xf numFmtId="0" fontId="17" fillId="0" borderId="5" xfId="13" applyFill="1" applyBorder="1"/>
    <xf numFmtId="37" fontId="17" fillId="0" borderId="5" xfId="13" applyNumberFormat="1" applyFont="1" applyFill="1" applyBorder="1" applyProtection="1"/>
    <xf numFmtId="0" fontId="17" fillId="0" borderId="6" xfId="13" applyFont="1" applyFill="1" applyBorder="1" applyProtection="1"/>
    <xf numFmtId="0" fontId="13" fillId="0" borderId="1" xfId="13" applyFont="1" applyFill="1" applyBorder="1" applyProtection="1"/>
    <xf numFmtId="0" fontId="17" fillId="0" borderId="7" xfId="13" applyFont="1" applyFill="1" applyBorder="1" applyProtection="1"/>
    <xf numFmtId="0" fontId="17" fillId="0" borderId="0" xfId="13" applyFill="1" applyAlignment="1">
      <alignment horizontal="center"/>
    </xf>
    <xf numFmtId="5" fontId="17" fillId="0" borderId="42" xfId="0" applyNumberFormat="1" applyFont="1" applyFill="1" applyBorder="1" applyProtection="1">
      <protection locked="0"/>
    </xf>
    <xf numFmtId="5" fontId="17" fillId="0" borderId="50" xfId="0" applyNumberFormat="1" applyFont="1" applyFill="1" applyBorder="1" applyProtection="1">
      <protection locked="0"/>
    </xf>
    <xf numFmtId="37" fontId="17" fillId="0" borderId="42" xfId="0" applyNumberFormat="1" applyFont="1" applyFill="1" applyBorder="1" applyProtection="1">
      <protection locked="0"/>
    </xf>
    <xf numFmtId="0" fontId="17" fillId="0" borderId="50" xfId="0" applyFont="1" applyFill="1" applyBorder="1" applyProtection="1">
      <protection locked="0"/>
    </xf>
    <xf numFmtId="0" fontId="17" fillId="0" borderId="50" xfId="0" applyFont="1" applyFill="1" applyBorder="1" applyProtection="1"/>
    <xf numFmtId="37" fontId="17" fillId="0" borderId="34" xfId="0" applyNumberFormat="1" applyFont="1" applyFill="1" applyBorder="1" applyProtection="1"/>
    <xf numFmtId="5" fontId="17" fillId="0" borderId="32" xfId="0" applyNumberFormat="1" applyFont="1" applyFill="1" applyBorder="1" applyProtection="1"/>
    <xf numFmtId="5" fontId="17" fillId="0" borderId="34" xfId="0" applyNumberFormat="1" applyFont="1" applyFill="1" applyBorder="1" applyProtection="1"/>
    <xf numFmtId="0" fontId="17" fillId="0" borderId="46" xfId="0" applyFont="1" applyFill="1" applyBorder="1" applyProtection="1"/>
    <xf numFmtId="0" fontId="18" fillId="0" borderId="5" xfId="0" applyFont="1" applyFill="1" applyBorder="1" applyAlignment="1" applyProtection="1">
      <alignment horizontal="centerContinuous"/>
    </xf>
    <xf numFmtId="0" fontId="18" fillId="0" borderId="0" xfId="0" applyFont="1" applyFill="1" applyAlignment="1" applyProtection="1">
      <alignment horizontal="right"/>
    </xf>
    <xf numFmtId="0" fontId="17" fillId="0" borderId="127" xfId="16" applyFont="1" applyFill="1" applyBorder="1" applyProtection="1"/>
    <xf numFmtId="0" fontId="17" fillId="0" borderId="128" xfId="16" applyFont="1" applyFill="1" applyBorder="1" applyProtection="1"/>
    <xf numFmtId="0" fontId="17" fillId="0" borderId="0" xfId="16" applyFill="1"/>
    <xf numFmtId="0" fontId="17" fillId="0" borderId="15" xfId="16" applyFont="1" applyFill="1" applyBorder="1" applyProtection="1"/>
    <xf numFmtId="0" fontId="18" fillId="0" borderId="16" xfId="16" applyFont="1" applyFill="1" applyBorder="1" applyAlignment="1" applyProtection="1">
      <alignment horizontal="left"/>
    </xf>
    <xf numFmtId="0" fontId="17" fillId="0" borderId="40" xfId="16" applyFont="1" applyFill="1" applyBorder="1" applyAlignment="1" applyProtection="1">
      <alignment horizontal="centerContinuous"/>
    </xf>
    <xf numFmtId="0" fontId="17" fillId="0" borderId="37" xfId="16" applyFont="1" applyFill="1" applyBorder="1" applyAlignment="1" applyProtection="1">
      <alignment horizontal="centerContinuous"/>
    </xf>
    <xf numFmtId="0" fontId="29" fillId="0" borderId="4" xfId="16" applyFont="1" applyFill="1" applyBorder="1" applyProtection="1"/>
    <xf numFmtId="0" fontId="29" fillId="0" borderId="119" xfId="16" applyFont="1" applyFill="1" applyBorder="1" applyProtection="1"/>
    <xf numFmtId="0" fontId="17" fillId="0" borderId="16" xfId="16" applyFont="1" applyFill="1" applyBorder="1" applyAlignment="1" applyProtection="1">
      <alignment horizontal="center"/>
    </xf>
    <xf numFmtId="0" fontId="17" fillId="0" borderId="4" xfId="16" applyFont="1" applyFill="1" applyBorder="1" applyAlignment="1" applyProtection="1">
      <alignment horizontal="center"/>
    </xf>
    <xf numFmtId="0" fontId="13" fillId="0" borderId="16" xfId="16" applyFont="1" applyFill="1" applyBorder="1" applyAlignment="1" applyProtection="1">
      <alignment horizontal="center"/>
    </xf>
    <xf numFmtId="0" fontId="17" fillId="0" borderId="9" xfId="16" applyFont="1" applyFill="1" applyBorder="1" applyAlignment="1" applyProtection="1">
      <alignment horizontal="center"/>
    </xf>
    <xf numFmtId="0" fontId="13" fillId="0" borderId="22" xfId="16" applyFont="1" applyFill="1" applyBorder="1" applyAlignment="1" applyProtection="1">
      <alignment horizontal="center"/>
    </xf>
    <xf numFmtId="5" fontId="17" fillId="0" borderId="16" xfId="16" applyNumberFormat="1" applyFont="1" applyFill="1" applyBorder="1" applyProtection="1"/>
    <xf numFmtId="0" fontId="20" fillId="0" borderId="19" xfId="16" applyFont="1" applyFill="1" applyBorder="1" applyProtection="1"/>
    <xf numFmtId="37" fontId="17" fillId="0" borderId="16" xfId="16" applyNumberFormat="1" applyFont="1" applyFill="1" applyBorder="1" applyProtection="1"/>
    <xf numFmtId="0" fontId="17" fillId="0" borderId="89" xfId="16" applyFont="1" applyFill="1" applyBorder="1" applyProtection="1"/>
    <xf numFmtId="0" fontId="17" fillId="0" borderId="90" xfId="16" applyFont="1" applyFill="1" applyBorder="1" applyProtection="1"/>
    <xf numFmtId="0" fontId="17" fillId="0" borderId="46" xfId="16" applyFont="1" applyFill="1" applyBorder="1" applyProtection="1"/>
    <xf numFmtId="0" fontId="17" fillId="0" borderId="52" xfId="16" applyFont="1" applyFill="1" applyBorder="1" applyProtection="1"/>
    <xf numFmtId="5" fontId="17" fillId="0" borderId="51" xfId="16" applyNumberFormat="1" applyFont="1" applyFill="1" applyBorder="1" applyProtection="1"/>
    <xf numFmtId="0" fontId="17" fillId="0" borderId="12" xfId="13" applyFont="1" applyFill="1" applyBorder="1" applyProtection="1"/>
    <xf numFmtId="0" fontId="17" fillId="0" borderId="24" xfId="13" applyFont="1" applyFill="1" applyBorder="1" applyAlignment="1" applyProtection="1">
      <alignment horizontal="center"/>
    </xf>
    <xf numFmtId="0" fontId="17" fillId="0" borderId="14" xfId="13" applyFont="1" applyFill="1" applyBorder="1" applyAlignment="1" applyProtection="1">
      <alignment horizontal="center"/>
    </xf>
    <xf numFmtId="0" fontId="29" fillId="0" borderId="0" xfId="13" applyFont="1" applyFill="1" applyProtection="1"/>
    <xf numFmtId="164" fontId="17" fillId="0" borderId="17" xfId="13" applyNumberFormat="1" applyFont="1" applyFill="1" applyBorder="1" applyAlignment="1" applyProtection="1">
      <alignment horizontal="center"/>
    </xf>
    <xf numFmtId="0" fontId="17" fillId="0" borderId="27" xfId="13" applyFont="1" applyFill="1" applyBorder="1" applyProtection="1"/>
    <xf numFmtId="0" fontId="17" fillId="0" borderId="5" xfId="13" applyFont="1" applyFill="1" applyBorder="1" applyAlignment="1" applyProtection="1">
      <alignment horizontal="center"/>
    </xf>
    <xf numFmtId="0" fontId="17" fillId="0" borderId="25" xfId="13" applyFont="1" applyFill="1" applyBorder="1" applyAlignment="1" applyProtection="1">
      <alignment horizontal="center"/>
    </xf>
    <xf numFmtId="0" fontId="17" fillId="0" borderId="10" xfId="13" applyFont="1" applyFill="1" applyBorder="1" applyAlignment="1" applyProtection="1">
      <alignment horizontal="center"/>
    </xf>
    <xf numFmtId="0" fontId="17" fillId="0" borderId="11" xfId="13" applyFont="1" applyFill="1" applyBorder="1" applyAlignment="1" applyProtection="1">
      <alignment horizontal="center"/>
    </xf>
    <xf numFmtId="0" fontId="17" fillId="0" borderId="35" xfId="13" applyFont="1" applyFill="1" applyBorder="1" applyProtection="1"/>
    <xf numFmtId="0" fontId="18" fillId="0" borderId="0" xfId="13" applyFont="1" applyFill="1" applyAlignment="1" applyProtection="1">
      <alignment horizontal="right"/>
    </xf>
    <xf numFmtId="178" fontId="17" fillId="0" borderId="50" xfId="8" applyNumberFormat="1" applyFont="1" applyFill="1" applyBorder="1" applyProtection="1"/>
    <xf numFmtId="43" fontId="18" fillId="0" borderId="0" xfId="8" applyFont="1" applyFill="1" applyProtection="1"/>
    <xf numFmtId="43" fontId="17" fillId="0" borderId="0" xfId="13" applyNumberFormat="1" applyFont="1" applyFill="1" applyProtection="1"/>
    <xf numFmtId="0" fontId="18" fillId="0" borderId="4" xfId="13" applyFont="1" applyFill="1" applyBorder="1" applyProtection="1"/>
    <xf numFmtId="37" fontId="17" fillId="0" borderId="34" xfId="13" applyNumberFormat="1" applyFont="1" applyFill="1" applyBorder="1" applyProtection="1"/>
    <xf numFmtId="0" fontId="8" fillId="0" borderId="91" xfId="20" applyFont="1" applyFill="1" applyBorder="1" applyProtection="1"/>
    <xf numFmtId="0" fontId="8" fillId="0" borderId="93" xfId="20" applyFont="1" applyFill="1" applyBorder="1" applyProtection="1"/>
    <xf numFmtId="178" fontId="8" fillId="0" borderId="94" xfId="8" applyNumberFormat="1" applyFont="1" applyFill="1" applyBorder="1" applyProtection="1"/>
    <xf numFmtId="0" fontId="8" fillId="0" borderId="95" xfId="20" applyFont="1" applyFill="1" applyBorder="1" applyProtection="1"/>
    <xf numFmtId="0" fontId="8" fillId="0" borderId="19" xfId="20" applyFont="1" applyFill="1" applyBorder="1" applyProtection="1"/>
    <xf numFmtId="178" fontId="8" fillId="0" borderId="96" xfId="8" applyNumberFormat="1" applyFont="1" applyFill="1" applyBorder="1" applyProtection="1"/>
    <xf numFmtId="14" fontId="33" fillId="0" borderId="97" xfId="20" applyNumberFormat="1" applyFont="1" applyFill="1" applyBorder="1" applyAlignment="1" applyProtection="1">
      <alignment horizontal="center"/>
    </xf>
    <xf numFmtId="14" fontId="33" fillId="0" borderId="97" xfId="8" applyNumberFormat="1" applyFont="1" applyFill="1" applyBorder="1" applyAlignment="1" applyProtection="1">
      <alignment horizontal="center"/>
    </xf>
    <xf numFmtId="0" fontId="8" fillId="0" borderId="98" xfId="20" applyFont="1" applyFill="1" applyBorder="1" applyProtection="1"/>
    <xf numFmtId="0" fontId="8" fillId="0" borderId="98" xfId="20" applyFont="1" applyFill="1" applyBorder="1" applyAlignment="1" applyProtection="1">
      <alignment horizontal="centerContinuous"/>
    </xf>
    <xf numFmtId="178" fontId="8" fillId="0" borderId="99" xfId="8" applyNumberFormat="1" applyFont="1" applyFill="1" applyBorder="1" applyAlignment="1" applyProtection="1">
      <alignment horizontal="centerContinuous"/>
    </xf>
    <xf numFmtId="178" fontId="8" fillId="0" borderId="100" xfId="8" applyNumberFormat="1" applyFont="1" applyFill="1" applyBorder="1" applyProtection="1"/>
    <xf numFmtId="0" fontId="8" fillId="0" borderId="101" xfId="20" applyFont="1" applyFill="1" applyBorder="1" applyProtection="1"/>
    <xf numFmtId="178" fontId="8" fillId="0" borderId="102" xfId="8" applyNumberFormat="1" applyFont="1" applyFill="1" applyBorder="1" applyProtection="1"/>
    <xf numFmtId="0" fontId="8" fillId="0" borderId="27" xfId="20" applyFont="1" applyFill="1" applyBorder="1" applyProtection="1"/>
    <xf numFmtId="178" fontId="8" fillId="0" borderId="100" xfId="8" applyNumberFormat="1" applyFont="1" applyFill="1" applyBorder="1" applyAlignment="1" applyProtection="1">
      <alignment horizontal="center"/>
    </xf>
    <xf numFmtId="0" fontId="8" fillId="0" borderId="95" xfId="20" applyFont="1" applyFill="1" applyBorder="1" applyAlignment="1" applyProtection="1">
      <alignment horizontal="center"/>
    </xf>
    <xf numFmtId="0" fontId="8" fillId="0" borderId="0" xfId="20" applyFont="1" applyFill="1" applyBorder="1" applyAlignment="1" applyProtection="1">
      <alignment horizontal="center"/>
    </xf>
    <xf numFmtId="0" fontId="8" fillId="0" borderId="25" xfId="20" applyFont="1" applyFill="1" applyBorder="1" applyAlignment="1" applyProtection="1">
      <alignment horizontal="center"/>
    </xf>
    <xf numFmtId="0" fontId="8" fillId="0" borderId="101" xfId="20" applyFont="1" applyFill="1" applyBorder="1" applyAlignment="1" applyProtection="1">
      <alignment horizontal="center"/>
    </xf>
    <xf numFmtId="0" fontId="8" fillId="0" borderId="26" xfId="20" applyFont="1" applyFill="1" applyBorder="1" applyProtection="1"/>
    <xf numFmtId="178" fontId="8" fillId="0" borderId="103" xfId="8" applyNumberFormat="1" applyFont="1" applyFill="1" applyBorder="1" applyAlignment="1" applyProtection="1">
      <alignment horizontal="center"/>
    </xf>
    <xf numFmtId="0" fontId="70" fillId="0" borderId="95" xfId="13" applyFont="1" applyFill="1" applyBorder="1"/>
    <xf numFmtId="41" fontId="72" fillId="0" borderId="104" xfId="8" applyNumberFormat="1" applyFont="1" applyFill="1" applyBorder="1"/>
    <xf numFmtId="41" fontId="72" fillId="0" borderId="15" xfId="8" applyNumberFormat="1" applyFont="1" applyFill="1" applyBorder="1"/>
    <xf numFmtId="41" fontId="8" fillId="0" borderId="15" xfId="8" applyNumberFormat="1" applyFont="1" applyFill="1" applyBorder="1" applyProtection="1">
      <protection locked="0"/>
    </xf>
    <xf numFmtId="0" fontId="8" fillId="0" borderId="105" xfId="20" applyFont="1" applyFill="1" applyBorder="1" applyProtection="1"/>
    <xf numFmtId="0" fontId="25" fillId="0" borderId="72" xfId="20" applyFont="1" applyFill="1" applyBorder="1" applyProtection="1"/>
    <xf numFmtId="0" fontId="8" fillId="0" borderId="72" xfId="20" applyFont="1" applyFill="1" applyBorder="1" applyProtection="1"/>
    <xf numFmtId="41" fontId="72" fillId="0" borderId="106" xfId="8" applyNumberFormat="1" applyFont="1" applyFill="1" applyBorder="1"/>
    <xf numFmtId="178" fontId="8" fillId="0" borderId="0" xfId="8" applyNumberFormat="1" applyFont="1" applyFill="1" applyBorder="1" applyProtection="1"/>
    <xf numFmtId="0" fontId="33" fillId="0" borderId="0" xfId="20" applyFont="1" applyFill="1" applyAlignment="1" applyProtection="1">
      <alignment horizontal="right"/>
    </xf>
    <xf numFmtId="0" fontId="33" fillId="0" borderId="0" xfId="20" applyFont="1" applyFill="1" applyAlignment="1" applyProtection="1">
      <alignment horizontal="centerContinuous"/>
    </xf>
    <xf numFmtId="178" fontId="8" fillId="0" borderId="0" xfId="8" quotePrefix="1" applyNumberFormat="1" applyFont="1" applyFill="1" applyBorder="1" applyAlignment="1" applyProtection="1">
      <alignment horizontal="center"/>
    </xf>
    <xf numFmtId="164" fontId="8" fillId="0" borderId="73" xfId="20" applyNumberFormat="1" applyFont="1" applyFill="1" applyBorder="1" applyAlignment="1" applyProtection="1">
      <alignment horizontal="center"/>
    </xf>
    <xf numFmtId="178" fontId="8" fillId="0" borderId="107" xfId="8" quotePrefix="1" applyNumberFormat="1" applyFont="1" applyFill="1" applyBorder="1" applyAlignment="1" applyProtection="1">
      <alignment horizontal="center"/>
    </xf>
    <xf numFmtId="0" fontId="8" fillId="0" borderId="108" xfId="20" applyFont="1" applyFill="1" applyBorder="1" applyProtection="1"/>
    <xf numFmtId="178" fontId="8" fillId="0" borderId="109" xfId="8" applyNumberFormat="1" applyFont="1" applyFill="1" applyBorder="1" applyProtection="1"/>
    <xf numFmtId="0" fontId="33" fillId="0" borderId="95" xfId="20" applyFont="1" applyFill="1" applyBorder="1" applyProtection="1"/>
    <xf numFmtId="0" fontId="8" fillId="0" borderId="110" xfId="20" applyFont="1" applyFill="1" applyBorder="1" applyProtection="1"/>
    <xf numFmtId="41" fontId="72" fillId="0" borderId="111" xfId="8" applyNumberFormat="1" applyFont="1" applyFill="1" applyBorder="1"/>
    <xf numFmtId="0" fontId="25" fillId="0" borderId="0" xfId="20" applyFont="1" applyFill="1" applyBorder="1" applyProtection="1"/>
    <xf numFmtId="0" fontId="8" fillId="0" borderId="100" xfId="20" applyFont="1" applyFill="1" applyBorder="1" applyProtection="1"/>
    <xf numFmtId="0" fontId="8" fillId="0" borderId="0" xfId="20" applyFont="1" applyFill="1"/>
    <xf numFmtId="0" fontId="8" fillId="0" borderId="72" xfId="20" applyFont="1" applyFill="1" applyBorder="1"/>
    <xf numFmtId="41" fontId="8" fillId="0" borderId="112" xfId="8" applyNumberFormat="1" applyFont="1" applyFill="1" applyBorder="1" applyProtection="1">
      <protection locked="0"/>
    </xf>
    <xf numFmtId="178" fontId="8" fillId="0" borderId="0" xfId="8" applyNumberFormat="1" applyFont="1" applyFill="1"/>
    <xf numFmtId="178" fontId="8" fillId="0" borderId="0" xfId="8" applyNumberFormat="1" applyFont="1" applyFill="1" applyAlignment="1" applyProtection="1">
      <alignment horizontal="centerContinuous"/>
    </xf>
    <xf numFmtId="164" fontId="8" fillId="0" borderId="10" xfId="20" applyNumberFormat="1" applyFont="1" applyFill="1" applyBorder="1" applyAlignment="1" applyProtection="1">
      <alignment horizontal="center"/>
    </xf>
    <xf numFmtId="14" fontId="8" fillId="0" borderId="0" xfId="8" applyNumberFormat="1" applyFont="1" applyFill="1" applyProtection="1"/>
    <xf numFmtId="0" fontId="8" fillId="0" borderId="8" xfId="20" applyFont="1" applyFill="1" applyBorder="1" applyProtection="1"/>
    <xf numFmtId="178" fontId="8" fillId="0" borderId="66" xfId="8" applyNumberFormat="1" applyFont="1" applyFill="1" applyBorder="1" applyProtection="1"/>
    <xf numFmtId="0" fontId="33" fillId="0" borderId="4" xfId="20" applyFont="1" applyFill="1" applyBorder="1" applyProtection="1"/>
    <xf numFmtId="178" fontId="8" fillId="0" borderId="100" xfId="8" applyNumberFormat="1" applyFont="1" applyFill="1" applyBorder="1" applyAlignment="1" applyProtection="1">
      <alignment horizontal="centerContinuous"/>
    </xf>
    <xf numFmtId="0" fontId="8" fillId="0" borderId="4" xfId="20" applyFont="1" applyFill="1" applyBorder="1" applyProtection="1"/>
    <xf numFmtId="0" fontId="8" fillId="0" borderId="113" xfId="20" applyFont="1" applyFill="1" applyBorder="1" applyProtection="1"/>
    <xf numFmtId="178" fontId="8" fillId="0" borderId="114" xfId="8" applyNumberFormat="1" applyFont="1" applyFill="1" applyBorder="1" applyProtection="1"/>
    <xf numFmtId="0" fontId="8" fillId="0" borderId="30" xfId="20" applyFont="1" applyFill="1" applyBorder="1" applyProtection="1"/>
    <xf numFmtId="37" fontId="72" fillId="0" borderId="111" xfId="8" applyNumberFormat="1" applyFont="1" applyFill="1" applyBorder="1"/>
    <xf numFmtId="0" fontId="33" fillId="0" borderId="0" xfId="20" applyFont="1" applyFill="1" applyBorder="1" applyAlignment="1" applyProtection="1">
      <alignment horizontal="right"/>
    </xf>
    <xf numFmtId="0" fontId="8" fillId="0" borderId="6" xfId="20" applyFont="1" applyFill="1" applyBorder="1" applyProtection="1"/>
    <xf numFmtId="37" fontId="72" fillId="0" borderId="112" xfId="8" applyNumberFormat="1" applyFont="1" applyFill="1" applyBorder="1"/>
    <xf numFmtId="178" fontId="17" fillId="0" borderId="0" xfId="8" applyNumberFormat="1" applyFont="1" applyFill="1" applyProtection="1"/>
    <xf numFmtId="0" fontId="18" fillId="0" borderId="0" xfId="20" applyFont="1" applyFill="1" applyProtection="1"/>
    <xf numFmtId="0" fontId="18" fillId="0" borderId="0" xfId="20" applyFont="1" applyFill="1" applyAlignment="1" applyProtection="1">
      <alignment horizontal="right"/>
    </xf>
    <xf numFmtId="178" fontId="17" fillId="0" borderId="0" xfId="8" applyNumberFormat="1" applyFont="1" applyFill="1" applyAlignment="1" applyProtection="1">
      <alignment horizontal="centerContinuous"/>
    </xf>
    <xf numFmtId="164" fontId="17" fillId="0" borderId="10" xfId="20" applyNumberFormat="1" applyFont="1" applyFill="1" applyBorder="1" applyAlignment="1" applyProtection="1">
      <alignment horizontal="center"/>
    </xf>
    <xf numFmtId="0" fontId="17" fillId="0" borderId="8" xfId="20" applyFont="1" applyFill="1" applyBorder="1" applyProtection="1"/>
    <xf numFmtId="178" fontId="17" fillId="0" borderId="3" xfId="8" applyNumberFormat="1" applyFont="1" applyFill="1" applyBorder="1" applyProtection="1"/>
    <xf numFmtId="0" fontId="18" fillId="0" borderId="4" xfId="20" applyFont="1" applyFill="1" applyBorder="1" applyProtection="1"/>
    <xf numFmtId="178" fontId="17" fillId="0" borderId="5" xfId="8" applyNumberFormat="1" applyFont="1" applyFill="1" applyBorder="1" applyAlignment="1" applyProtection="1">
      <alignment horizontal="centerContinuous"/>
    </xf>
    <xf numFmtId="0" fontId="17" fillId="0" borderId="4" xfId="20" applyFont="1" applyFill="1" applyBorder="1" applyProtection="1"/>
    <xf numFmtId="178" fontId="17" fillId="0" borderId="5" xfId="8" applyNumberFormat="1" applyFont="1" applyFill="1" applyBorder="1" applyProtection="1"/>
    <xf numFmtId="0" fontId="17" fillId="0" borderId="30" xfId="20" applyFont="1" applyFill="1" applyBorder="1" applyProtection="1"/>
    <xf numFmtId="0" fontId="17" fillId="0" borderId="31" xfId="20" applyFont="1" applyFill="1" applyBorder="1" applyProtection="1"/>
    <xf numFmtId="37" fontId="73" fillId="0" borderId="34" xfId="8" applyNumberFormat="1" applyFont="1" applyFill="1" applyBorder="1" applyProtection="1"/>
    <xf numFmtId="37" fontId="73" fillId="0" borderId="16" xfId="8" applyNumberFormat="1" applyFont="1" applyFill="1" applyBorder="1" applyProtection="1"/>
    <xf numFmtId="0" fontId="17" fillId="0" borderId="0" xfId="20" applyFont="1" applyFill="1" applyAlignment="1" applyProtection="1">
      <alignment horizontal="center"/>
    </xf>
    <xf numFmtId="178" fontId="17" fillId="0" borderId="16" xfId="8" applyNumberFormat="1" applyFont="1" applyFill="1" applyBorder="1" applyProtection="1"/>
    <xf numFmtId="0" fontId="8" fillId="0" borderId="0" xfId="22" applyFont="1" applyFill="1" applyBorder="1"/>
    <xf numFmtId="0" fontId="17" fillId="0" borderId="6" xfId="20" applyFont="1" applyFill="1" applyBorder="1" applyProtection="1"/>
    <xf numFmtId="0" fontId="17" fillId="0" borderId="1" xfId="20" applyFont="1" applyFill="1" applyBorder="1" applyProtection="1"/>
    <xf numFmtId="178" fontId="73" fillId="0" borderId="36" xfId="8" applyNumberFormat="1" applyFont="1" applyFill="1" applyBorder="1" applyProtection="1"/>
    <xf numFmtId="178" fontId="17" fillId="0" borderId="0" xfId="8" applyNumberFormat="1" applyFont="1" applyFill="1"/>
    <xf numFmtId="178" fontId="0" fillId="0" borderId="0" xfId="8" applyNumberFormat="1" applyFont="1" applyFill="1"/>
    <xf numFmtId="0" fontId="17" fillId="0" borderId="1" xfId="0" applyFont="1" applyFill="1" applyBorder="1" applyAlignment="1" applyProtection="1">
      <alignment horizontal="center"/>
    </xf>
    <xf numFmtId="49" fontId="17" fillId="0" borderId="21" xfId="0" applyNumberFormat="1" applyFont="1" applyFill="1" applyBorder="1" applyAlignment="1" applyProtection="1">
      <alignment horizontal="center"/>
    </xf>
    <xf numFmtId="0" fontId="17" fillId="0" borderId="30" xfId="0" applyFont="1" applyFill="1" applyBorder="1" applyAlignment="1" applyProtection="1">
      <alignment horizontal="center"/>
    </xf>
    <xf numFmtId="0" fontId="17" fillId="0" borderId="41" xfId="0" applyFont="1" applyFill="1" applyBorder="1" applyAlignment="1" applyProtection="1">
      <alignment horizontal="center"/>
    </xf>
    <xf numFmtId="0" fontId="17" fillId="0" borderId="43" xfId="0" applyFont="1" applyFill="1" applyBorder="1" applyProtection="1"/>
    <xf numFmtId="0" fontId="17" fillId="0" borderId="47" xfId="0" applyFont="1" applyFill="1" applyBorder="1" applyProtection="1"/>
    <xf numFmtId="37" fontId="17" fillId="0" borderId="67" xfId="0" applyNumberFormat="1" applyFont="1" applyFill="1" applyBorder="1" applyProtection="1"/>
    <xf numFmtId="5" fontId="17" fillId="0" borderId="45" xfId="0" applyNumberFormat="1" applyFont="1" applyFill="1" applyBorder="1" applyProtection="1"/>
    <xf numFmtId="0" fontId="17" fillId="0" borderId="51" xfId="0" applyFont="1" applyFill="1" applyBorder="1" applyAlignment="1" applyProtection="1">
      <alignment horizontal="center"/>
    </xf>
    <xf numFmtId="0" fontId="13" fillId="0" borderId="13" xfId="0" applyFont="1" applyFill="1" applyBorder="1" applyProtection="1"/>
    <xf numFmtId="0" fontId="13" fillId="0" borderId="12" xfId="0" applyFont="1" applyFill="1" applyBorder="1" applyAlignment="1" applyProtection="1">
      <alignment horizontal="center"/>
    </xf>
    <xf numFmtId="0" fontId="13" fillId="0" borderId="38" xfId="0" applyFont="1" applyFill="1" applyBorder="1" applyProtection="1"/>
    <xf numFmtId="0" fontId="13" fillId="0" borderId="13" xfId="0" applyFont="1" applyFill="1" applyBorder="1" applyAlignment="1" applyProtection="1">
      <alignment horizontal="center"/>
    </xf>
    <xf numFmtId="0" fontId="13" fillId="0" borderId="15" xfId="0" applyFont="1" applyFill="1" applyBorder="1" applyProtection="1">
      <protection locked="0"/>
    </xf>
    <xf numFmtId="0" fontId="13" fillId="0" borderId="25" xfId="0" applyFont="1" applyFill="1" applyBorder="1" applyAlignment="1" applyProtection="1">
      <alignment horizontal="center"/>
    </xf>
    <xf numFmtId="0" fontId="13" fillId="0" borderId="5" xfId="0" applyFont="1" applyFill="1" applyBorder="1" applyProtection="1">
      <protection locked="0"/>
    </xf>
    <xf numFmtId="0" fontId="13" fillId="0" borderId="15" xfId="0" applyFont="1" applyFill="1" applyBorder="1" applyAlignment="1" applyProtection="1">
      <alignment horizontal="center"/>
    </xf>
    <xf numFmtId="0" fontId="13" fillId="0" borderId="10" xfId="0" applyFont="1" applyFill="1" applyBorder="1" applyProtection="1">
      <protection locked="0"/>
    </xf>
    <xf numFmtId="0" fontId="13" fillId="0" borderId="17" xfId="0" applyFont="1" applyFill="1" applyBorder="1" applyProtection="1">
      <protection locked="0"/>
    </xf>
    <xf numFmtId="0" fontId="13" fillId="0" borderId="9" xfId="0" applyFont="1" applyFill="1" applyBorder="1" applyAlignment="1" applyProtection="1">
      <alignment horizontal="centerContinuous"/>
    </xf>
    <xf numFmtId="0" fontId="25" fillId="0" borderId="4" xfId="0" applyFont="1" applyFill="1" applyBorder="1" applyProtection="1"/>
    <xf numFmtId="0" fontId="25" fillId="0" borderId="0" xfId="0" applyFont="1" applyFill="1" applyAlignment="1" applyProtection="1">
      <alignment horizontal="left"/>
    </xf>
    <xf numFmtId="0" fontId="25" fillId="0" borderId="0" xfId="0" applyFont="1" applyFill="1" applyAlignment="1" applyProtection="1"/>
    <xf numFmtId="0" fontId="25" fillId="0" borderId="0" xfId="0" applyFont="1" applyFill="1" applyAlignment="1" applyProtection="1">
      <alignment horizontal="centerContinuous"/>
    </xf>
    <xf numFmtId="0" fontId="25" fillId="0" borderId="5" xfId="0" applyFont="1" applyFill="1" applyBorder="1" applyProtection="1"/>
    <xf numFmtId="0" fontId="13" fillId="0" borderId="4" xfId="0" applyFont="1" applyFill="1" applyBorder="1" applyAlignment="1" applyProtection="1">
      <alignment horizontal="centerContinuous"/>
    </xf>
    <xf numFmtId="0" fontId="13" fillId="0" borderId="0" xfId="0" applyFont="1" applyFill="1" applyAlignment="1" applyProtection="1">
      <alignment horizontal="centerContinuous"/>
    </xf>
    <xf numFmtId="0" fontId="25" fillId="0" borderId="9" xfId="0" applyFont="1" applyFill="1" applyBorder="1" applyProtection="1"/>
    <xf numFmtId="0" fontId="25" fillId="0" borderId="10" xfId="0" applyFont="1" applyFill="1" applyBorder="1" applyAlignment="1" applyProtection="1">
      <alignment horizontal="left"/>
    </xf>
    <xf numFmtId="39" fontId="25" fillId="0" borderId="10" xfId="0" applyNumberFormat="1" applyFont="1" applyFill="1" applyBorder="1" applyAlignment="1" applyProtection="1">
      <alignment horizontal="centerContinuous"/>
    </xf>
    <xf numFmtId="0" fontId="25" fillId="0" borderId="11" xfId="0" applyFont="1" applyFill="1" applyBorder="1" applyProtection="1"/>
    <xf numFmtId="39" fontId="13" fillId="0" borderId="10" xfId="0" applyNumberFormat="1" applyFont="1" applyFill="1" applyBorder="1" applyAlignment="1" applyProtection="1">
      <alignment horizontal="centerContinuous"/>
    </xf>
    <xf numFmtId="0" fontId="13" fillId="0" borderId="19" xfId="0" applyFont="1" applyFill="1" applyBorder="1" applyAlignment="1" applyProtection="1">
      <alignment horizontal="centerContinuous"/>
    </xf>
    <xf numFmtId="0" fontId="13" fillId="0" borderId="15" xfId="0" applyFont="1" applyFill="1" applyBorder="1" applyAlignment="1" applyProtection="1">
      <alignment horizontal="centerContinuous"/>
    </xf>
    <xf numFmtId="0" fontId="13" fillId="0" borderId="11" xfId="0" applyFont="1" applyFill="1" applyBorder="1" applyAlignment="1" applyProtection="1">
      <alignment horizontal="center"/>
    </xf>
    <xf numFmtId="0" fontId="13" fillId="0" borderId="26" xfId="0" applyFont="1" applyFill="1" applyBorder="1" applyAlignment="1" applyProtection="1">
      <alignment horizontal="centerContinuous"/>
    </xf>
    <xf numFmtId="0" fontId="28" fillId="0" borderId="25" xfId="0" applyFont="1" applyFill="1" applyBorder="1" applyProtection="1"/>
    <xf numFmtId="0" fontId="13" fillId="0" borderId="18" xfId="0" applyFont="1" applyFill="1" applyBorder="1" applyProtection="1"/>
    <xf numFmtId="0" fontId="13" fillId="0" borderId="18" xfId="0" applyFont="1" applyFill="1" applyBorder="1" applyAlignment="1" applyProtection="1">
      <alignment horizontal="center"/>
    </xf>
    <xf numFmtId="37" fontId="13" fillId="0" borderId="15" xfId="0" applyNumberFormat="1" applyFont="1" applyFill="1" applyBorder="1" applyAlignment="1" applyProtection="1">
      <alignment horizontal="centerContinuous"/>
    </xf>
    <xf numFmtId="0" fontId="13" fillId="0" borderId="5" xfId="0" applyFont="1" applyFill="1" applyBorder="1" applyAlignment="1" applyProtection="1">
      <alignment horizontal="center"/>
    </xf>
    <xf numFmtId="0" fontId="13" fillId="0" borderId="21" xfId="0" applyFont="1" applyFill="1" applyBorder="1" applyAlignment="1" applyProtection="1">
      <alignment horizontal="centerContinuous"/>
    </xf>
    <xf numFmtId="37" fontId="13" fillId="0" borderId="17" xfId="0" applyNumberFormat="1" applyFont="1" applyFill="1" applyBorder="1" applyAlignment="1" applyProtection="1">
      <alignment horizontal="centerContinuous"/>
    </xf>
    <xf numFmtId="0" fontId="13" fillId="0" borderId="26" xfId="0" applyFont="1" applyFill="1" applyBorder="1" applyAlignment="1" applyProtection="1">
      <alignment horizontal="center"/>
    </xf>
    <xf numFmtId="0" fontId="13" fillId="0" borderId="19" xfId="0" applyFont="1" applyFill="1" applyBorder="1" applyAlignment="1" applyProtection="1"/>
    <xf numFmtId="37" fontId="13" fillId="0" borderId="15" xfId="0" applyNumberFormat="1" applyFont="1" applyFill="1" applyBorder="1" applyAlignment="1" applyProtection="1"/>
    <xf numFmtId="0" fontId="13" fillId="0" borderId="21" xfId="0" applyFont="1" applyFill="1" applyBorder="1" applyAlignment="1" applyProtection="1"/>
    <xf numFmtId="5" fontId="13" fillId="0" borderId="17" xfId="0" applyNumberFormat="1" applyFont="1" applyFill="1" applyBorder="1" applyAlignment="1" applyProtection="1">
      <alignment horizontal="centerContinuous"/>
      <protection locked="0"/>
    </xf>
    <xf numFmtId="5" fontId="13" fillId="0" borderId="11" xfId="0" applyNumberFormat="1" applyFont="1" applyFill="1" applyBorder="1" applyProtection="1">
      <protection locked="0"/>
    </xf>
    <xf numFmtId="5" fontId="13" fillId="0" borderId="4" xfId="0" applyNumberFormat="1" applyFont="1" applyFill="1" applyBorder="1" applyProtection="1"/>
    <xf numFmtId="37" fontId="13" fillId="0" borderId="17" xfId="0" applyNumberFormat="1" applyFont="1" applyFill="1" applyBorder="1" applyAlignment="1" applyProtection="1">
      <protection locked="0"/>
    </xf>
    <xf numFmtId="5" fontId="13" fillId="0" borderId="17" xfId="0" applyNumberFormat="1" applyFont="1" applyFill="1" applyBorder="1" applyAlignment="1" applyProtection="1">
      <alignment horizontal="right"/>
    </xf>
    <xf numFmtId="0" fontId="13" fillId="0" borderId="20" xfId="0" applyFont="1" applyFill="1" applyBorder="1" applyProtection="1"/>
    <xf numFmtId="5" fontId="13" fillId="0" borderId="17" xfId="0" applyNumberFormat="1" applyFont="1" applyFill="1" applyBorder="1" applyAlignment="1" applyProtection="1">
      <protection locked="0"/>
    </xf>
    <xf numFmtId="5" fontId="13" fillId="0" borderId="11" xfId="0" applyNumberFormat="1" applyFont="1" applyFill="1" applyBorder="1" applyAlignment="1" applyProtection="1">
      <protection locked="0"/>
    </xf>
    <xf numFmtId="37" fontId="13" fillId="0" borderId="17" xfId="0" applyNumberFormat="1" applyFont="1" applyFill="1" applyBorder="1" applyAlignment="1" applyProtection="1">
      <alignment horizontal="right"/>
    </xf>
    <xf numFmtId="0" fontId="13" fillId="0" borderId="10" xfId="0" applyFont="1" applyFill="1" applyBorder="1" applyAlignment="1" applyProtection="1"/>
    <xf numFmtId="37" fontId="13" fillId="0" borderId="17" xfId="0" applyNumberFormat="1" applyFont="1" applyFill="1" applyBorder="1" applyProtection="1">
      <protection locked="0"/>
    </xf>
    <xf numFmtId="37" fontId="13" fillId="0" borderId="11" xfId="0" applyNumberFormat="1" applyFont="1" applyFill="1" applyBorder="1" applyProtection="1">
      <protection locked="0"/>
    </xf>
    <xf numFmtId="37" fontId="13" fillId="0" borderId="17" xfId="0" applyNumberFormat="1" applyFont="1" applyFill="1" applyBorder="1" applyProtection="1"/>
    <xf numFmtId="37" fontId="13" fillId="0" borderId="25" xfId="0" applyNumberFormat="1" applyFont="1" applyFill="1" applyBorder="1" applyProtection="1"/>
    <xf numFmtId="37" fontId="13" fillId="0" borderId="21" xfId="0" applyNumberFormat="1" applyFont="1" applyFill="1" applyBorder="1" applyProtection="1"/>
    <xf numFmtId="37" fontId="13" fillId="0" borderId="10" xfId="0" applyNumberFormat="1" applyFont="1" applyFill="1" applyBorder="1" applyProtection="1"/>
    <xf numFmtId="37" fontId="13" fillId="0" borderId="22" xfId="0" applyNumberFormat="1" applyFont="1" applyFill="1" applyBorder="1" applyProtection="1">
      <protection locked="0"/>
    </xf>
    <xf numFmtId="0" fontId="13" fillId="0" borderId="9" xfId="0" applyFont="1" applyFill="1" applyBorder="1" applyAlignment="1" applyProtection="1">
      <protection locked="0"/>
    </xf>
    <xf numFmtId="37" fontId="13" fillId="0" borderId="22" xfId="0" applyNumberFormat="1" applyFont="1" applyFill="1" applyBorder="1" applyProtection="1"/>
    <xf numFmtId="37" fontId="13" fillId="0" borderId="26" xfId="0" applyNumberFormat="1" applyFont="1" applyFill="1" applyBorder="1" applyProtection="1"/>
    <xf numFmtId="37" fontId="13" fillId="0" borderId="9" xfId="0" applyNumberFormat="1" applyFont="1" applyFill="1" applyBorder="1" applyAlignment="1" applyProtection="1">
      <protection locked="0"/>
    </xf>
    <xf numFmtId="0" fontId="13" fillId="0" borderId="0" xfId="0" applyFont="1" applyFill="1" applyAlignment="1" applyProtection="1"/>
    <xf numFmtId="5" fontId="13" fillId="0" borderId="15" xfId="0" applyNumberFormat="1" applyFont="1" applyFill="1" applyBorder="1" applyProtection="1"/>
    <xf numFmtId="5" fontId="13" fillId="0" borderId="4" xfId="0" applyNumberFormat="1" applyFont="1" applyFill="1" applyBorder="1" applyAlignment="1" applyProtection="1">
      <alignment horizontal="centerContinuous"/>
    </xf>
    <xf numFmtId="5" fontId="13" fillId="0" borderId="25" xfId="0" applyNumberFormat="1" applyFont="1" applyFill="1" applyBorder="1" applyProtection="1"/>
    <xf numFmtId="37" fontId="13" fillId="0" borderId="15" xfId="0" applyNumberFormat="1" applyFont="1" applyFill="1" applyBorder="1" applyAlignment="1" applyProtection="1">
      <alignment horizontal="right"/>
    </xf>
    <xf numFmtId="37" fontId="13" fillId="0" borderId="11" xfId="0" applyNumberFormat="1" applyFont="1" applyFill="1" applyBorder="1" applyProtection="1"/>
    <xf numFmtId="37" fontId="13" fillId="0" borderId="17" xfId="0" applyNumberFormat="1" applyFont="1" applyFill="1" applyBorder="1" applyAlignment="1" applyProtection="1"/>
    <xf numFmtId="5" fontId="13" fillId="0" borderId="15" xfId="0" applyNumberFormat="1" applyFont="1" applyFill="1" applyBorder="1" applyAlignment="1" applyProtection="1"/>
    <xf numFmtId="0" fontId="13" fillId="0" borderId="1" xfId="0" applyFont="1" applyFill="1" applyBorder="1" applyAlignment="1" applyProtection="1">
      <alignment horizontal="centerContinuous"/>
    </xf>
    <xf numFmtId="37" fontId="13" fillId="0" borderId="1" xfId="0" applyNumberFormat="1" applyFont="1" applyFill="1" applyBorder="1" applyProtection="1"/>
    <xf numFmtId="37" fontId="13" fillId="0" borderId="0" xfId="0" applyNumberFormat="1" applyFont="1" applyFill="1" applyAlignment="1" applyProtection="1">
      <alignment horizontal="centerContinuous"/>
    </xf>
    <xf numFmtId="0" fontId="25" fillId="0" borderId="4" xfId="19" applyFont="1" applyFill="1" applyBorder="1" applyProtection="1"/>
    <xf numFmtId="0" fontId="25" fillId="0" borderId="25" xfId="19" applyFont="1" applyFill="1" applyBorder="1" applyProtection="1"/>
    <xf numFmtId="0" fontId="25" fillId="0" borderId="0" xfId="19" applyFont="1" applyFill="1" applyProtection="1"/>
    <xf numFmtId="0" fontId="25" fillId="0" borderId="25" xfId="19" applyFont="1" applyFill="1" applyBorder="1" applyAlignment="1" applyProtection="1">
      <alignment horizontal="center"/>
    </xf>
    <xf numFmtId="0" fontId="25" fillId="0" borderId="10" xfId="19" applyFont="1" applyFill="1" applyBorder="1" applyProtection="1"/>
    <xf numFmtId="0" fontId="25" fillId="0" borderId="4" xfId="19" applyFont="1" applyFill="1" applyBorder="1" applyAlignment="1" applyProtection="1">
      <alignment horizontal="centerContinuous"/>
    </xf>
    <xf numFmtId="0" fontId="25" fillId="0" borderId="0" xfId="19" applyFont="1" applyFill="1" applyAlignment="1" applyProtection="1">
      <alignment horizontal="centerContinuous"/>
    </xf>
    <xf numFmtId="0" fontId="25" fillId="0" borderId="5" xfId="19" applyFont="1" applyFill="1" applyBorder="1" applyAlignment="1" applyProtection="1">
      <alignment horizontal="centerContinuous"/>
    </xf>
    <xf numFmtId="0" fontId="25" fillId="0" borderId="9" xfId="19" applyFont="1" applyFill="1" applyBorder="1" applyAlignment="1" applyProtection="1">
      <alignment horizontal="centerContinuous"/>
    </xf>
    <xf numFmtId="0" fontId="25" fillId="0" borderId="10" xfId="19" applyFont="1" applyFill="1" applyBorder="1" applyAlignment="1" applyProtection="1">
      <alignment horizontal="centerContinuous"/>
    </xf>
    <xf numFmtId="0" fontId="25" fillId="0" borderId="11" xfId="19" applyFont="1" applyFill="1" applyBorder="1" applyAlignment="1" applyProtection="1">
      <alignment horizontal="centerContinuous"/>
    </xf>
    <xf numFmtId="0" fontId="25" fillId="0" borderId="18" xfId="19" applyFont="1" applyFill="1" applyBorder="1" applyAlignment="1" applyProtection="1">
      <alignment horizontal="center"/>
    </xf>
    <xf numFmtId="0" fontId="25" fillId="0" borderId="19" xfId="19" applyFont="1" applyFill="1" applyBorder="1" applyProtection="1"/>
    <xf numFmtId="0" fontId="25" fillId="0" borderId="16" xfId="19" applyFont="1" applyFill="1" applyBorder="1" applyProtection="1"/>
    <xf numFmtId="0" fontId="25" fillId="0" borderId="18" xfId="19" applyFont="1" applyFill="1" applyBorder="1" applyProtection="1"/>
    <xf numFmtId="0" fontId="25" fillId="0" borderId="16" xfId="19" applyFont="1" applyFill="1" applyBorder="1" applyAlignment="1" applyProtection="1">
      <alignment horizontal="center"/>
    </xf>
    <xf numFmtId="0" fontId="25" fillId="0" borderId="19" xfId="19" applyFont="1" applyFill="1" applyBorder="1" applyAlignment="1" applyProtection="1">
      <alignment horizontal="center"/>
    </xf>
    <xf numFmtId="0" fontId="25" fillId="0" borderId="20" xfId="19" applyFont="1" applyFill="1" applyBorder="1" applyAlignment="1" applyProtection="1">
      <alignment horizontal="center"/>
    </xf>
    <xf numFmtId="0" fontId="25" fillId="0" borderId="21" xfId="19" applyFont="1" applyFill="1" applyBorder="1" applyAlignment="1" applyProtection="1">
      <alignment horizontal="center"/>
    </xf>
    <xf numFmtId="0" fontId="25" fillId="0" borderId="22" xfId="19" applyFont="1" applyFill="1" applyBorder="1" applyAlignment="1" applyProtection="1">
      <alignment horizontal="center"/>
    </xf>
    <xf numFmtId="0" fontId="25" fillId="0" borderId="26" xfId="19" applyFont="1" applyFill="1" applyBorder="1" applyAlignment="1" applyProtection="1">
      <alignment horizontal="center"/>
    </xf>
    <xf numFmtId="39" fontId="25" fillId="0" borderId="5" xfId="19" applyNumberFormat="1" applyFont="1" applyFill="1" applyBorder="1" applyAlignment="1" applyProtection="1">
      <alignment horizontal="centerContinuous"/>
    </xf>
    <xf numFmtId="39" fontId="25" fillId="0" borderId="0" xfId="19" applyNumberFormat="1" applyFont="1" applyFill="1" applyAlignment="1" applyProtection="1">
      <alignment horizontal="centerContinuous"/>
    </xf>
    <xf numFmtId="39" fontId="25" fillId="0" borderId="25" xfId="19" applyNumberFormat="1" applyFont="1" applyFill="1" applyBorder="1" applyAlignment="1" applyProtection="1">
      <alignment horizontal="centerContinuous"/>
    </xf>
    <xf numFmtId="0" fontId="25" fillId="0" borderId="10" xfId="19" applyFont="1" applyFill="1" applyBorder="1" applyAlignment="1" applyProtection="1">
      <alignment horizontal="left"/>
    </xf>
    <xf numFmtId="0" fontId="25" fillId="0" borderId="21" xfId="19" applyFont="1" applyFill="1" applyBorder="1" applyAlignment="1" applyProtection="1">
      <alignment horizontal="centerContinuous"/>
    </xf>
    <xf numFmtId="0" fontId="25" fillId="0" borderId="26" xfId="19" applyFont="1" applyFill="1" applyBorder="1" applyAlignment="1" applyProtection="1">
      <alignment horizontal="centerContinuous"/>
    </xf>
    <xf numFmtId="37" fontId="25" fillId="0" borderId="21" xfId="19" applyNumberFormat="1" applyFont="1" applyFill="1" applyBorder="1" applyAlignment="1" applyProtection="1">
      <alignment horizontal="right"/>
    </xf>
    <xf numFmtId="37" fontId="25" fillId="0" borderId="22" xfId="19" applyNumberFormat="1" applyFont="1" applyFill="1" applyBorder="1" applyAlignment="1" applyProtection="1">
      <alignment horizontal="right"/>
    </xf>
    <xf numFmtId="37" fontId="25" fillId="0" borderId="26" xfId="19" applyNumberFormat="1" applyFont="1" applyFill="1" applyBorder="1" applyAlignment="1" applyProtection="1">
      <alignment horizontal="right"/>
    </xf>
    <xf numFmtId="37" fontId="25" fillId="0" borderId="17" xfId="19" applyNumberFormat="1" applyFont="1" applyFill="1" applyBorder="1" applyAlignment="1" applyProtection="1">
      <alignment horizontal="right"/>
    </xf>
    <xf numFmtId="5" fontId="25" fillId="0" borderId="22" xfId="19" applyNumberFormat="1" applyFont="1" applyFill="1" applyBorder="1" applyAlignment="1" applyProtection="1">
      <alignment horizontal="right"/>
    </xf>
    <xf numFmtId="5" fontId="25" fillId="0" borderId="26" xfId="19" applyNumberFormat="1" applyFont="1" applyFill="1" applyBorder="1" applyAlignment="1" applyProtection="1">
      <alignment horizontal="right"/>
    </xf>
    <xf numFmtId="0" fontId="25" fillId="0" borderId="0" xfId="19" applyFont="1" applyFill="1" applyAlignment="1" applyProtection="1">
      <alignment horizontal="left"/>
    </xf>
    <xf numFmtId="37" fontId="25" fillId="0" borderId="19" xfId="19" applyNumberFormat="1" applyFont="1" applyFill="1" applyBorder="1" applyProtection="1"/>
    <xf numFmtId="37" fontId="25" fillId="0" borderId="5" xfId="19" applyNumberFormat="1" applyFont="1" applyFill="1" applyBorder="1" applyAlignment="1" applyProtection="1">
      <alignment horizontal="centerContinuous"/>
    </xf>
    <xf numFmtId="37" fontId="25" fillId="0" borderId="4" xfId="19" applyNumberFormat="1" applyFont="1" applyFill="1" applyBorder="1" applyProtection="1"/>
    <xf numFmtId="37" fontId="25" fillId="0" borderId="0" xfId="19" applyNumberFormat="1" applyFont="1" applyFill="1" applyAlignment="1" applyProtection="1">
      <alignment horizontal="centerContinuous"/>
    </xf>
    <xf numFmtId="37" fontId="25" fillId="0" borderId="25" xfId="19" applyNumberFormat="1" applyFont="1" applyFill="1" applyBorder="1" applyAlignment="1" applyProtection="1">
      <alignment horizontal="centerContinuous"/>
    </xf>
    <xf numFmtId="0" fontId="8" fillId="0" borderId="9" xfId="19" applyFont="1" applyFill="1" applyBorder="1" applyAlignment="1" applyProtection="1">
      <alignment horizontal="center"/>
    </xf>
    <xf numFmtId="0" fontId="25" fillId="0" borderId="21" xfId="19" applyFont="1" applyFill="1" applyBorder="1" applyAlignment="1" applyProtection="1">
      <alignment horizontal="left"/>
    </xf>
    <xf numFmtId="37" fontId="25" fillId="0" borderId="21" xfId="19" applyNumberFormat="1" applyFont="1" applyFill="1" applyBorder="1" applyAlignment="1" applyProtection="1">
      <alignment horizontal="centerContinuous"/>
    </xf>
    <xf numFmtId="37" fontId="25" fillId="0" borderId="11" xfId="19" applyNumberFormat="1" applyFont="1" applyFill="1" applyBorder="1" applyAlignment="1" applyProtection="1">
      <alignment horizontal="centerContinuous"/>
    </xf>
    <xf numFmtId="37" fontId="25" fillId="0" borderId="9" xfId="19" applyNumberFormat="1" applyFont="1" applyFill="1" applyBorder="1" applyAlignment="1" applyProtection="1">
      <alignment horizontal="centerContinuous"/>
    </xf>
    <xf numFmtId="37" fontId="25" fillId="0" borderId="10" xfId="19" applyNumberFormat="1" applyFont="1" applyFill="1" applyBorder="1" applyAlignment="1" applyProtection="1">
      <alignment horizontal="centerContinuous"/>
    </xf>
    <xf numFmtId="37" fontId="25" fillId="0" borderId="26" xfId="19" applyNumberFormat="1" applyFont="1" applyFill="1" applyBorder="1" applyAlignment="1" applyProtection="1">
      <alignment horizontal="centerContinuous"/>
    </xf>
    <xf numFmtId="5" fontId="25" fillId="0" borderId="22" xfId="19" applyNumberFormat="1" applyFont="1" applyFill="1" applyBorder="1" applyAlignment="1" applyProtection="1">
      <alignment horizontal="centerContinuous"/>
      <protection locked="0"/>
    </xf>
    <xf numFmtId="5" fontId="25" fillId="0" borderId="26" xfId="19" applyNumberFormat="1" applyFont="1" applyFill="1" applyBorder="1" applyAlignment="1" applyProtection="1">
      <protection locked="0"/>
    </xf>
    <xf numFmtId="0" fontId="25" fillId="0" borderId="40" xfId="19" applyFont="1" applyFill="1" applyBorder="1" applyAlignment="1" applyProtection="1">
      <alignment horizontal="centerContinuous"/>
    </xf>
    <xf numFmtId="37" fontId="25" fillId="0" borderId="16" xfId="19" applyNumberFormat="1" applyFont="1" applyFill="1" applyBorder="1" applyAlignment="1" applyProtection="1"/>
    <xf numFmtId="37" fontId="25" fillId="0" borderId="20" xfId="19" applyNumberFormat="1" applyFont="1" applyFill="1" applyBorder="1" applyAlignment="1" applyProtection="1">
      <protection locked="0"/>
    </xf>
    <xf numFmtId="37" fontId="25" fillId="0" borderId="0" xfId="19" applyNumberFormat="1" applyFont="1" applyFill="1" applyAlignment="1" applyProtection="1"/>
    <xf numFmtId="37" fontId="25" fillId="0" borderId="25" xfId="19" applyNumberFormat="1" applyFont="1" applyFill="1" applyBorder="1" applyAlignment="1" applyProtection="1"/>
    <xf numFmtId="0" fontId="25" fillId="0" borderId="70" xfId="19" applyFont="1" applyFill="1" applyBorder="1" applyAlignment="1" applyProtection="1">
      <alignment horizontal="centerContinuous"/>
    </xf>
    <xf numFmtId="37" fontId="25" fillId="0" borderId="22" xfId="19" applyNumberFormat="1" applyFont="1" applyFill="1" applyBorder="1" applyAlignment="1" applyProtection="1"/>
    <xf numFmtId="37" fontId="25" fillId="0" borderId="10" xfId="19" applyNumberFormat="1" applyFont="1" applyFill="1" applyBorder="1" applyAlignment="1" applyProtection="1"/>
    <xf numFmtId="37" fontId="25" fillId="0" borderId="26" xfId="19" applyNumberFormat="1" applyFont="1" applyFill="1" applyBorder="1" applyAlignment="1" applyProtection="1"/>
    <xf numFmtId="37" fontId="25" fillId="0" borderId="22" xfId="19" applyNumberFormat="1" applyFont="1" applyFill="1" applyBorder="1" applyAlignment="1" applyProtection="1">
      <protection locked="0"/>
    </xf>
    <xf numFmtId="0" fontId="8" fillId="0" borderId="44" xfId="19" applyFont="1" applyFill="1" applyBorder="1" applyAlignment="1"/>
    <xf numFmtId="37" fontId="25" fillId="0" borderId="26" xfId="19" applyNumberFormat="1" applyFont="1" applyFill="1" applyBorder="1" applyAlignment="1" applyProtection="1">
      <protection locked="0"/>
    </xf>
    <xf numFmtId="37" fontId="25" fillId="0" borderId="20" xfId="19" applyNumberFormat="1" applyFont="1" applyFill="1" applyBorder="1" applyAlignment="1" applyProtection="1">
      <alignment horizontal="right"/>
    </xf>
    <xf numFmtId="0" fontId="8" fillId="0" borderId="43" xfId="19" applyFont="1" applyFill="1" applyBorder="1"/>
    <xf numFmtId="0" fontId="25" fillId="0" borderId="10" xfId="19" applyFont="1" applyFill="1" applyBorder="1" applyAlignment="1" applyProtection="1">
      <alignment horizontal="center"/>
    </xf>
    <xf numFmtId="0" fontId="25" fillId="0" borderId="22" xfId="19" applyFont="1" applyFill="1" applyBorder="1" applyProtection="1"/>
    <xf numFmtId="37" fontId="25" fillId="0" borderId="0" xfId="19" applyNumberFormat="1" applyFont="1" applyFill="1" applyAlignment="1" applyProtection="1">
      <alignment horizontal="left"/>
    </xf>
    <xf numFmtId="7" fontId="25" fillId="0" borderId="4" xfId="19" applyNumberFormat="1" applyFont="1" applyFill="1" applyBorder="1" applyProtection="1"/>
    <xf numFmtId="0" fontId="25" fillId="0" borderId="0" xfId="19" applyFont="1" applyFill="1" applyAlignment="1" applyProtection="1">
      <alignment horizontal="center"/>
    </xf>
    <xf numFmtId="43" fontId="25" fillId="0" borderId="0" xfId="8" applyFont="1" applyFill="1" applyAlignment="1" applyProtection="1">
      <alignment horizontal="left"/>
    </xf>
    <xf numFmtId="37" fontId="25" fillId="0" borderId="0" xfId="19" applyNumberFormat="1" applyFont="1" applyFill="1" applyProtection="1"/>
    <xf numFmtId="39" fontId="25" fillId="0" borderId="0" xfId="19" applyNumberFormat="1" applyFont="1" applyFill="1" applyAlignment="1" applyProtection="1">
      <alignment horizontal="left"/>
    </xf>
    <xf numFmtId="0" fontId="25" fillId="0" borderId="6" xfId="19" applyFont="1" applyFill="1" applyBorder="1" applyProtection="1"/>
    <xf numFmtId="0" fontId="25" fillId="0" borderId="1" xfId="19" applyFont="1" applyFill="1" applyBorder="1" applyProtection="1"/>
    <xf numFmtId="0" fontId="25" fillId="0" borderId="1" xfId="19" applyFont="1" applyFill="1" applyBorder="1" applyAlignment="1" applyProtection="1">
      <alignment horizontal="centerContinuous"/>
    </xf>
    <xf numFmtId="37" fontId="25" fillId="0" borderId="1" xfId="19" applyNumberFormat="1" applyFont="1" applyFill="1" applyBorder="1" applyAlignment="1" applyProtection="1">
      <alignment horizontal="centerContinuous"/>
    </xf>
    <xf numFmtId="37" fontId="25" fillId="0" borderId="7" xfId="19" applyNumberFormat="1" applyFont="1" applyFill="1" applyBorder="1" applyAlignment="1" applyProtection="1">
      <alignment horizontal="centerContinuous"/>
    </xf>
    <xf numFmtId="0" fontId="8" fillId="0" borderId="0" xfId="19" applyFont="1" applyFill="1" applyAlignment="1" applyProtection="1">
      <alignment horizontal="centerContinuous"/>
    </xf>
    <xf numFmtId="0" fontId="13" fillId="0" borderId="120" xfId="13" applyFont="1" applyFill="1" applyBorder="1" applyProtection="1"/>
    <xf numFmtId="0" fontId="13" fillId="0" borderId="126" xfId="13" applyFont="1" applyFill="1" applyBorder="1" applyProtection="1"/>
    <xf numFmtId="0" fontId="13" fillId="0" borderId="24" xfId="13" applyFont="1" applyFill="1" applyBorder="1" applyProtection="1"/>
    <xf numFmtId="0" fontId="13" fillId="0" borderId="121" xfId="13" applyFont="1" applyFill="1" applyBorder="1" applyProtection="1"/>
    <xf numFmtId="0" fontId="13" fillId="0" borderId="123" xfId="13" applyFont="1" applyFill="1" applyBorder="1" applyProtection="1"/>
    <xf numFmtId="0" fontId="13" fillId="0" borderId="19" xfId="13" applyFont="1" applyFill="1" applyBorder="1" applyAlignment="1" applyProtection="1">
      <alignment horizontal="center"/>
    </xf>
    <xf numFmtId="0" fontId="13" fillId="0" borderId="0" xfId="13" applyFont="1" applyFill="1" applyBorder="1" applyProtection="1"/>
    <xf numFmtId="0" fontId="13" fillId="0" borderId="25" xfId="13" applyFont="1" applyFill="1" applyBorder="1" applyProtection="1"/>
    <xf numFmtId="0" fontId="13" fillId="0" borderId="9" xfId="13" applyFont="1" applyFill="1" applyBorder="1" applyProtection="1"/>
    <xf numFmtId="0" fontId="13" fillId="0" borderId="10" xfId="13" applyFont="1" applyFill="1" applyBorder="1" applyProtection="1"/>
    <xf numFmtId="0" fontId="13" fillId="0" borderId="21" xfId="13" applyFont="1" applyFill="1" applyBorder="1" applyAlignment="1" applyProtection="1">
      <alignment horizontal="center"/>
    </xf>
    <xf numFmtId="0" fontId="13" fillId="0" borderId="26" xfId="13" applyFont="1" applyFill="1" applyBorder="1" applyProtection="1"/>
    <xf numFmtId="177" fontId="8" fillId="0" borderId="26" xfId="13" applyNumberFormat="1" applyFont="1" applyFill="1" applyBorder="1" applyAlignment="1" applyProtection="1">
      <alignment horizontal="center"/>
    </xf>
    <xf numFmtId="49" fontId="8" fillId="0" borderId="22" xfId="13" applyNumberFormat="1" applyFont="1" applyFill="1" applyBorder="1" applyAlignment="1" applyProtection="1">
      <alignment horizontal="center"/>
    </xf>
    <xf numFmtId="0" fontId="13" fillId="0" borderId="4" xfId="13" applyFont="1" applyFill="1" applyBorder="1" applyAlignment="1" applyProtection="1">
      <alignment horizontal="centerContinuous"/>
    </xf>
    <xf numFmtId="0" fontId="13" fillId="0" borderId="129" xfId="13" applyFont="1" applyFill="1" applyBorder="1" applyProtection="1"/>
    <xf numFmtId="0" fontId="13" fillId="0" borderId="86" xfId="13" applyFont="1" applyFill="1" applyBorder="1" applyAlignment="1" applyProtection="1">
      <alignment horizontal="centerContinuous" vertical="top" wrapText="1"/>
    </xf>
    <xf numFmtId="0" fontId="13" fillId="0" borderId="80" xfId="13" applyFont="1" applyFill="1" applyBorder="1" applyProtection="1"/>
    <xf numFmtId="0" fontId="13" fillId="0" borderId="0" xfId="13" applyFont="1" applyFill="1" applyBorder="1" applyAlignment="1" applyProtection="1">
      <alignment horizontal="centerContinuous" vertical="top" wrapText="1"/>
    </xf>
    <xf numFmtId="0" fontId="13" fillId="0" borderId="130" xfId="13" applyFont="1" applyFill="1" applyBorder="1" applyProtection="1"/>
    <xf numFmtId="0" fontId="13" fillId="0" borderId="84" xfId="13" applyFont="1" applyFill="1" applyBorder="1" applyAlignment="1" applyProtection="1">
      <alignment horizontal="centerContinuous" vertical="top" wrapText="1"/>
    </xf>
    <xf numFmtId="37" fontId="13" fillId="0" borderId="119" xfId="13" applyNumberFormat="1" applyFont="1" applyFill="1" applyBorder="1" applyProtection="1"/>
    <xf numFmtId="0" fontId="17" fillId="0" borderId="0" xfId="13" applyFont="1" applyFill="1" applyBorder="1" applyAlignment="1" applyProtection="1">
      <alignment horizontal="left"/>
    </xf>
    <xf numFmtId="0" fontId="13" fillId="0" borderId="0" xfId="13" applyFont="1" applyFill="1" applyBorder="1" applyAlignment="1" applyProtection="1">
      <alignment horizontal="center"/>
    </xf>
    <xf numFmtId="37" fontId="13" fillId="0" borderId="77" xfId="13" applyNumberFormat="1" applyFont="1" applyFill="1" applyBorder="1" applyProtection="1"/>
    <xf numFmtId="43" fontId="61" fillId="0" borderId="0" xfId="25" applyFont="1" applyFill="1" applyBorder="1" applyProtection="1"/>
    <xf numFmtId="0" fontId="17" fillId="0" borderId="0" xfId="13" applyNumberFormat="1" applyFont="1" applyFill="1" applyAlignment="1" applyProtection="1">
      <protection locked="0"/>
    </xf>
    <xf numFmtId="0" fontId="13" fillId="0" borderId="6" xfId="13" applyFont="1" applyFill="1" applyBorder="1" applyProtection="1"/>
    <xf numFmtId="0" fontId="13" fillId="0" borderId="1" xfId="13" applyFont="1" applyFill="1" applyBorder="1" applyAlignment="1" applyProtection="1">
      <alignment horizontal="centerContinuous"/>
    </xf>
    <xf numFmtId="37" fontId="13" fillId="0" borderId="1" xfId="13" applyNumberFormat="1" applyFont="1" applyFill="1" applyBorder="1" applyProtection="1"/>
    <xf numFmtId="37" fontId="13" fillId="0" borderId="7" xfId="13" applyNumberFormat="1" applyFont="1" applyFill="1" applyBorder="1" applyProtection="1"/>
    <xf numFmtId="37" fontId="13" fillId="0" borderId="0" xfId="13" applyNumberFormat="1" applyFont="1" applyFill="1" applyProtection="1"/>
    <xf numFmtId="37" fontId="13" fillId="0" borderId="0" xfId="13" applyNumberFormat="1" applyFont="1" applyFill="1" applyAlignment="1" applyProtection="1">
      <alignment horizontal="centerContinuous"/>
    </xf>
    <xf numFmtId="0" fontId="13" fillId="0" borderId="9" xfId="13" applyFont="1" applyFill="1" applyBorder="1" applyAlignment="1" applyProtection="1">
      <alignment horizontal="centerContinuous"/>
    </xf>
    <xf numFmtId="0" fontId="13" fillId="0" borderId="10" xfId="13" applyFont="1" applyFill="1" applyBorder="1" applyAlignment="1" applyProtection="1">
      <alignment horizontal="centerContinuous"/>
    </xf>
    <xf numFmtId="0" fontId="13" fillId="0" borderId="11" xfId="13" applyFont="1" applyFill="1" applyBorder="1" applyAlignment="1" applyProtection="1">
      <alignment horizontal="centerContinuous"/>
    </xf>
    <xf numFmtId="39" fontId="13" fillId="0" borderId="119" xfId="13" applyNumberFormat="1" applyFont="1" applyFill="1" applyBorder="1" applyAlignment="1" applyProtection="1">
      <alignment horizontal="centerContinuous"/>
    </xf>
    <xf numFmtId="178" fontId="17" fillId="0" borderId="0" xfId="13" applyNumberFormat="1" applyFont="1" applyFill="1"/>
    <xf numFmtId="37" fontId="13" fillId="0" borderId="0" xfId="13" applyNumberFormat="1" applyFont="1" applyFill="1" applyAlignment="1" applyProtection="1">
      <alignment horizontal="right"/>
    </xf>
    <xf numFmtId="0" fontId="66" fillId="0" borderId="0" xfId="13" applyFont="1" applyFill="1"/>
    <xf numFmtId="178" fontId="66" fillId="0" borderId="0" xfId="13" applyNumberFormat="1" applyFont="1" applyFill="1"/>
    <xf numFmtId="43" fontId="66" fillId="0" borderId="0" xfId="13" applyNumberFormat="1" applyFont="1" applyFill="1"/>
    <xf numFmtId="37" fontId="13" fillId="0" borderId="11" xfId="13" applyNumberFormat="1" applyFont="1" applyFill="1" applyBorder="1" applyAlignment="1" applyProtection="1">
      <alignment horizontal="centerContinuous"/>
    </xf>
    <xf numFmtId="0" fontId="13" fillId="0" borderId="16" xfId="13" applyFont="1" applyFill="1" applyBorder="1" applyAlignment="1" applyProtection="1">
      <alignment horizontal="centerContinuous"/>
    </xf>
    <xf numFmtId="0" fontId="13" fillId="0" borderId="20" xfId="13" applyFont="1" applyFill="1" applyBorder="1" applyAlignment="1" applyProtection="1">
      <alignment horizontal="center"/>
    </xf>
    <xf numFmtId="0" fontId="13" fillId="0" borderId="20" xfId="13" applyFont="1" applyFill="1" applyBorder="1" applyProtection="1"/>
    <xf numFmtId="0" fontId="13" fillId="0" borderId="10" xfId="13" applyFont="1" applyFill="1" applyBorder="1" applyAlignment="1" applyProtection="1">
      <alignment horizontal="left"/>
    </xf>
    <xf numFmtId="5" fontId="13" fillId="0" borderId="22" xfId="13" applyNumberFormat="1" applyFont="1" applyFill="1" applyBorder="1" applyProtection="1"/>
    <xf numFmtId="37" fontId="17" fillId="0" borderId="0" xfId="13" applyNumberFormat="1" applyFont="1" applyFill="1"/>
    <xf numFmtId="0" fontId="13" fillId="0" borderId="23" xfId="13" applyFont="1" applyFill="1" applyBorder="1" applyProtection="1"/>
    <xf numFmtId="0" fontId="13" fillId="0" borderId="1" xfId="13" applyFont="1" applyFill="1" applyBorder="1" applyAlignment="1" applyProtection="1">
      <alignment horizontal="left"/>
    </xf>
    <xf numFmtId="37" fontId="13" fillId="0" borderId="119" xfId="13" applyNumberFormat="1" applyFont="1" applyFill="1" applyBorder="1" applyAlignment="1" applyProtection="1">
      <alignment horizontal="centerContinuous"/>
    </xf>
    <xf numFmtId="37" fontId="26" fillId="0" borderId="22" xfId="13" applyNumberFormat="1" applyFont="1" applyFill="1" applyBorder="1" applyProtection="1"/>
    <xf numFmtId="43" fontId="13" fillId="0" borderId="0" xfId="13" applyNumberFormat="1" applyFont="1" applyFill="1" applyProtection="1"/>
    <xf numFmtId="0" fontId="13" fillId="0" borderId="127" xfId="13" applyFont="1" applyFill="1" applyBorder="1" applyAlignment="1" applyProtection="1">
      <alignment horizontal="center"/>
    </xf>
    <xf numFmtId="0" fontId="13" fillId="0" borderId="123" xfId="13" applyFont="1" applyFill="1" applyBorder="1" applyAlignment="1" applyProtection="1">
      <alignment horizontal="center"/>
    </xf>
    <xf numFmtId="177" fontId="17" fillId="0" borderId="26" xfId="13" applyNumberFormat="1" applyFont="1" applyFill="1" applyBorder="1" applyAlignment="1" applyProtection="1">
      <alignment horizontal="center"/>
    </xf>
    <xf numFmtId="177" fontId="17" fillId="0" borderId="22" xfId="13" applyNumberFormat="1" applyFont="1" applyFill="1" applyBorder="1" applyAlignment="1" applyProtection="1">
      <alignment horizontal="center"/>
    </xf>
    <xf numFmtId="0" fontId="13" fillId="0" borderId="19" xfId="13" applyFont="1" applyFill="1" applyBorder="1" applyAlignment="1" applyProtection="1">
      <alignment horizontal="centerContinuous"/>
    </xf>
    <xf numFmtId="0" fontId="13" fillId="0" borderId="18" xfId="13" applyFont="1" applyFill="1" applyBorder="1" applyProtection="1"/>
    <xf numFmtId="37" fontId="13" fillId="0" borderId="19" xfId="13" applyNumberFormat="1" applyFont="1" applyFill="1" applyBorder="1" applyAlignment="1" applyProtection="1">
      <alignment horizontal="center"/>
    </xf>
    <xf numFmtId="37" fontId="13" fillId="0" borderId="16" xfId="13" applyNumberFormat="1" applyFont="1" applyFill="1" applyBorder="1" applyAlignment="1" applyProtection="1">
      <alignment horizontal="center"/>
    </xf>
    <xf numFmtId="37" fontId="13" fillId="0" borderId="21" xfId="13" applyNumberFormat="1" applyFont="1" applyFill="1" applyBorder="1" applyAlignment="1" applyProtection="1">
      <alignment horizontal="center"/>
    </xf>
    <xf numFmtId="37" fontId="13" fillId="0" borderId="22" xfId="13" applyNumberFormat="1" applyFont="1" applyFill="1" applyBorder="1" applyAlignment="1" applyProtection="1">
      <alignment horizontal="center"/>
    </xf>
    <xf numFmtId="0" fontId="26" fillId="0" borderId="10" xfId="13" applyFont="1" applyFill="1" applyBorder="1" applyAlignment="1" applyProtection="1">
      <alignment horizontal="centerContinuous"/>
    </xf>
    <xf numFmtId="43" fontId="13" fillId="0" borderId="22" xfId="25" applyFont="1" applyFill="1" applyBorder="1" applyProtection="1"/>
    <xf numFmtId="0" fontId="13" fillId="0" borderId="35" xfId="13" applyFont="1" applyFill="1" applyBorder="1" applyProtection="1"/>
    <xf numFmtId="37" fontId="13" fillId="0" borderId="36" xfId="13" applyNumberFormat="1" applyFont="1" applyFill="1" applyBorder="1" applyProtection="1"/>
    <xf numFmtId="43" fontId="65" fillId="0" borderId="0" xfId="13" applyNumberFormat="1" applyFont="1" applyFill="1" applyBorder="1" applyProtection="1"/>
    <xf numFmtId="49" fontId="17" fillId="0" borderId="22" xfId="13" applyNumberFormat="1" applyFont="1" applyFill="1" applyBorder="1" applyAlignment="1" applyProtection="1">
      <alignment horizontal="center"/>
    </xf>
    <xf numFmtId="0" fontId="13" fillId="0" borderId="0" xfId="13" applyFont="1" applyFill="1" applyAlignment="1" applyProtection="1">
      <alignment horizontal="right"/>
    </xf>
    <xf numFmtId="0" fontId="13" fillId="0" borderId="10" xfId="13" applyFont="1" applyFill="1" applyBorder="1" applyAlignment="1" applyProtection="1">
      <alignment horizontal="right"/>
    </xf>
    <xf numFmtId="0" fontId="13" fillId="0" borderId="22" xfId="13" applyFont="1" applyFill="1" applyBorder="1" applyAlignment="1" applyProtection="1">
      <alignment horizontal="centerContinuous"/>
    </xf>
    <xf numFmtId="0" fontId="26" fillId="0" borderId="0" xfId="13" applyFont="1" applyFill="1" applyAlignment="1" applyProtection="1">
      <alignment horizontal="centerContinuous"/>
    </xf>
    <xf numFmtId="0" fontId="13" fillId="0" borderId="10" xfId="13" applyFont="1" applyFill="1" applyBorder="1" applyAlignment="1" applyProtection="1"/>
    <xf numFmtId="43" fontId="65" fillId="0" borderId="119" xfId="13" applyNumberFormat="1" applyFont="1" applyFill="1" applyBorder="1" applyProtection="1"/>
    <xf numFmtId="0" fontId="13" fillId="0" borderId="0" xfId="13" applyFont="1" applyFill="1" applyAlignment="1" applyProtection="1"/>
    <xf numFmtId="0" fontId="13" fillId="0" borderId="128" xfId="13" applyFont="1" applyFill="1" applyBorder="1" applyProtection="1"/>
    <xf numFmtId="177" fontId="17" fillId="0" borderId="21" xfId="13" applyNumberFormat="1" applyFont="1" applyFill="1" applyBorder="1" applyAlignment="1" applyProtection="1">
      <alignment horizontal="center"/>
    </xf>
    <xf numFmtId="0" fontId="13" fillId="0" borderId="11" xfId="13" applyFont="1" applyFill="1" applyBorder="1" applyProtection="1"/>
    <xf numFmtId="0" fontId="13" fillId="0" borderId="0" xfId="13" applyFont="1" applyFill="1" applyAlignment="1" applyProtection="1">
      <alignment horizontal="center"/>
    </xf>
    <xf numFmtId="0" fontId="17" fillId="0" borderId="119" xfId="13" applyFill="1" applyBorder="1" applyAlignment="1"/>
    <xf numFmtId="0" fontId="13" fillId="0" borderId="21" xfId="13" applyFont="1" applyFill="1" applyBorder="1" applyAlignment="1" applyProtection="1">
      <alignment horizontal="centerContinuous"/>
    </xf>
    <xf numFmtId="39" fontId="13" fillId="0" borderId="0" xfId="13" applyNumberFormat="1" applyFont="1" applyFill="1" applyAlignment="1" applyProtection="1">
      <alignment horizontal="centerContinuous"/>
    </xf>
    <xf numFmtId="5" fontId="13" fillId="0" borderId="21" xfId="13" applyNumberFormat="1" applyFont="1" applyFill="1" applyBorder="1" applyAlignment="1" applyProtection="1"/>
    <xf numFmtId="5" fontId="13" fillId="0" borderId="22" xfId="13" applyNumberFormat="1" applyFont="1" applyFill="1" applyBorder="1" applyAlignment="1" applyProtection="1"/>
    <xf numFmtId="0" fontId="26" fillId="0" borderId="10" xfId="13" applyFont="1" applyFill="1" applyBorder="1" applyAlignment="1" applyProtection="1">
      <alignment horizontal="center"/>
    </xf>
    <xf numFmtId="0" fontId="13" fillId="0" borderId="22" xfId="13" applyFont="1" applyFill="1" applyBorder="1" applyProtection="1"/>
    <xf numFmtId="0" fontId="13" fillId="0" borderId="50" xfId="13" applyFont="1" applyFill="1" applyBorder="1" applyProtection="1"/>
    <xf numFmtId="178" fontId="13" fillId="0" borderId="21" xfId="25" applyNumberFormat="1" applyFont="1" applyFill="1" applyBorder="1" applyProtection="1"/>
    <xf numFmtId="4" fontId="13" fillId="0" borderId="10" xfId="13" applyNumberFormat="1" applyFont="1" applyFill="1" applyBorder="1" applyAlignment="1" applyProtection="1">
      <alignment horizontal="centerContinuous"/>
    </xf>
    <xf numFmtId="37" fontId="13" fillId="0" borderId="21" xfId="13" applyNumberFormat="1" applyFont="1" applyFill="1" applyBorder="1" applyAlignment="1" applyProtection="1">
      <alignment horizontal="centerContinuous"/>
    </xf>
    <xf numFmtId="37" fontId="13" fillId="0" borderId="26" xfId="13" applyNumberFormat="1" applyFont="1" applyFill="1" applyBorder="1" applyAlignment="1" applyProtection="1">
      <alignment horizontal="centerContinuous"/>
    </xf>
    <xf numFmtId="0" fontId="13" fillId="0" borderId="29" xfId="13" applyFont="1" applyFill="1" applyBorder="1" applyProtection="1"/>
    <xf numFmtId="0" fontId="13" fillId="0" borderId="33" xfId="13" applyFont="1" applyFill="1" applyBorder="1" applyProtection="1"/>
    <xf numFmtId="37" fontId="13" fillId="0" borderId="37" xfId="13" applyNumberFormat="1" applyFont="1" applyFill="1" applyBorder="1" applyAlignment="1" applyProtection="1">
      <alignment horizontal="centerContinuous"/>
    </xf>
    <xf numFmtId="0" fontId="13" fillId="0" borderId="25" xfId="13" applyFont="1" applyFill="1" applyBorder="1" applyAlignment="1" applyProtection="1">
      <alignment horizontal="center"/>
    </xf>
    <xf numFmtId="37" fontId="13" fillId="0" borderId="15" xfId="13" applyNumberFormat="1" applyFont="1" applyFill="1" applyBorder="1" applyProtection="1"/>
    <xf numFmtId="0" fontId="13" fillId="0" borderId="10" xfId="13" applyFont="1" applyFill="1" applyBorder="1" applyAlignment="1" applyProtection="1">
      <alignment horizontal="center"/>
    </xf>
    <xf numFmtId="0" fontId="13" fillId="0" borderId="26" xfId="13" applyFont="1" applyFill="1" applyBorder="1" applyAlignment="1" applyProtection="1">
      <alignment horizontal="center"/>
    </xf>
    <xf numFmtId="37" fontId="13" fillId="0" borderId="17" xfId="13" applyNumberFormat="1" applyFont="1" applyFill="1" applyBorder="1" applyAlignment="1" applyProtection="1">
      <alignment horizontal="center"/>
    </xf>
    <xf numFmtId="178" fontId="13" fillId="0" borderId="22" xfId="25" applyNumberFormat="1" applyFont="1" applyFill="1" applyBorder="1" applyProtection="1"/>
    <xf numFmtId="0" fontId="13" fillId="0" borderId="20" xfId="13" applyFont="1" applyFill="1" applyBorder="1" applyAlignment="1" applyProtection="1">
      <alignment horizontal="centerContinuous"/>
    </xf>
    <xf numFmtId="0" fontId="13" fillId="0" borderId="26" xfId="13" applyFont="1" applyFill="1" applyBorder="1" applyAlignment="1" applyProtection="1">
      <alignment horizontal="centerContinuous"/>
    </xf>
    <xf numFmtId="37" fontId="13" fillId="0" borderId="17" xfId="13" applyNumberFormat="1" applyFont="1" applyFill="1" applyBorder="1" applyProtection="1"/>
    <xf numFmtId="5" fontId="13" fillId="0" borderId="20" xfId="13" applyNumberFormat="1" applyFont="1" applyFill="1" applyBorder="1" applyAlignment="1" applyProtection="1"/>
    <xf numFmtId="5" fontId="13" fillId="0" borderId="26" xfId="13" applyNumberFormat="1" applyFont="1" applyFill="1" applyBorder="1" applyAlignment="1" applyProtection="1"/>
    <xf numFmtId="5" fontId="13" fillId="0" borderId="21" xfId="13" applyNumberFormat="1" applyFont="1" applyFill="1" applyBorder="1" applyProtection="1"/>
    <xf numFmtId="5" fontId="13" fillId="0" borderId="17" xfId="13" applyNumberFormat="1" applyFont="1" applyFill="1" applyBorder="1" applyProtection="1"/>
    <xf numFmtId="0" fontId="13" fillId="0" borderId="117" xfId="13" applyFont="1" applyFill="1" applyBorder="1" applyAlignment="1" applyProtection="1">
      <alignment horizontal="centerContinuous"/>
    </xf>
    <xf numFmtId="37" fontId="13" fillId="0" borderId="20" xfId="13" applyNumberFormat="1" applyFont="1" applyFill="1" applyBorder="1" applyAlignment="1" applyProtection="1"/>
    <xf numFmtId="37" fontId="13" fillId="0" borderId="26" xfId="13" applyNumberFormat="1" applyFont="1" applyFill="1" applyBorder="1" applyAlignment="1" applyProtection="1"/>
    <xf numFmtId="43" fontId="13" fillId="0" borderId="21" xfId="25" applyFont="1" applyFill="1" applyBorder="1" applyProtection="1"/>
    <xf numFmtId="43" fontId="13" fillId="0" borderId="19" xfId="25" applyFont="1" applyFill="1" applyBorder="1" applyProtection="1"/>
    <xf numFmtId="43" fontId="13" fillId="0" borderId="16" xfId="25" applyFont="1" applyFill="1" applyBorder="1" applyProtection="1"/>
    <xf numFmtId="37" fontId="13" fillId="0" borderId="18" xfId="13" applyNumberFormat="1" applyFont="1" applyFill="1" applyBorder="1" applyAlignment="1" applyProtection="1"/>
    <xf numFmtId="37" fontId="13" fillId="0" borderId="25" xfId="13" applyNumberFormat="1" applyFont="1" applyFill="1" applyBorder="1" applyAlignment="1" applyProtection="1"/>
    <xf numFmtId="37" fontId="13" fillId="0" borderId="78" xfId="13" applyNumberFormat="1" applyFont="1" applyFill="1" applyBorder="1" applyAlignment="1" applyProtection="1"/>
    <xf numFmtId="37" fontId="13" fillId="0" borderId="44" xfId="13" applyNumberFormat="1" applyFont="1" applyFill="1" applyBorder="1" applyAlignment="1" applyProtection="1"/>
    <xf numFmtId="37" fontId="13" fillId="0" borderId="17" xfId="13" applyNumberFormat="1" applyFont="1" applyFill="1" applyBorder="1" applyAlignment="1" applyProtection="1"/>
    <xf numFmtId="37" fontId="13" fillId="0" borderId="9" xfId="13" applyNumberFormat="1" applyFont="1" applyFill="1" applyBorder="1" applyProtection="1"/>
    <xf numFmtId="0" fontId="13" fillId="0" borderId="18" xfId="13" applyFont="1" applyFill="1" applyBorder="1" applyAlignment="1" applyProtection="1">
      <alignment horizontal="centerContinuous"/>
    </xf>
    <xf numFmtId="0" fontId="13" fillId="0" borderId="25" xfId="13" applyFont="1" applyFill="1" applyBorder="1" applyAlignment="1" applyProtection="1">
      <alignment horizontal="centerContinuous"/>
    </xf>
    <xf numFmtId="0" fontId="13" fillId="0" borderId="15" xfId="13" applyFont="1" applyFill="1" applyBorder="1" applyAlignment="1" applyProtection="1">
      <alignment horizontal="centerContinuous"/>
    </xf>
    <xf numFmtId="5" fontId="13" fillId="0" borderId="9" xfId="13" applyNumberFormat="1" applyFont="1" applyFill="1" applyBorder="1" applyProtection="1"/>
    <xf numFmtId="5" fontId="13" fillId="0" borderId="117" xfId="13" applyNumberFormat="1" applyFont="1" applyFill="1" applyBorder="1" applyProtection="1"/>
    <xf numFmtId="5" fontId="13" fillId="0" borderId="20" xfId="13" applyNumberFormat="1" applyFont="1" applyFill="1" applyBorder="1" applyProtection="1"/>
    <xf numFmtId="43" fontId="13" fillId="0" borderId="0" xfId="25" applyFont="1" applyFill="1" applyAlignment="1" applyProtection="1">
      <alignment horizontal="centerContinuous"/>
    </xf>
    <xf numFmtId="43" fontId="13" fillId="0" borderId="0" xfId="13" applyNumberFormat="1" applyFont="1" applyFill="1" applyAlignment="1" applyProtection="1">
      <alignment horizontal="centerContinuous"/>
    </xf>
    <xf numFmtId="5" fontId="13" fillId="0" borderId="50" xfId="13" applyNumberFormat="1" applyFont="1" applyFill="1" applyBorder="1" applyProtection="1"/>
    <xf numFmtId="175" fontId="13" fillId="0" borderId="0" xfId="13" applyNumberFormat="1" applyFont="1" applyFill="1" applyProtection="1"/>
    <xf numFmtId="0" fontId="13" fillId="0" borderId="7" xfId="13" applyFont="1" applyFill="1" applyBorder="1" applyProtection="1"/>
    <xf numFmtId="0" fontId="66" fillId="0" borderId="0" xfId="13" applyFont="1" applyFill="1" applyAlignment="1">
      <alignment horizontal="right"/>
    </xf>
    <xf numFmtId="5" fontId="66" fillId="0" borderId="0" xfId="25" applyNumberFormat="1" applyFont="1" applyFill="1" applyAlignment="1" applyProtection="1">
      <protection locked="0"/>
    </xf>
    <xf numFmtId="43" fontId="0" fillId="0" borderId="0" xfId="25" applyFont="1" applyFill="1"/>
    <xf numFmtId="7" fontId="17" fillId="0" borderId="0" xfId="13" applyNumberFormat="1" applyFill="1"/>
    <xf numFmtId="0" fontId="27" fillId="0" borderId="120" xfId="13" applyFont="1" applyFill="1" applyBorder="1"/>
    <xf numFmtId="0" fontId="13" fillId="0" borderId="126" xfId="13" applyFont="1" applyFill="1" applyBorder="1"/>
    <xf numFmtId="0" fontId="13" fillId="0" borderId="24" xfId="13" applyFont="1" applyFill="1" applyBorder="1"/>
    <xf numFmtId="0" fontId="13" fillId="0" borderId="121" xfId="13" applyFont="1" applyFill="1" applyBorder="1"/>
    <xf numFmtId="0" fontId="13" fillId="0" borderId="127" xfId="13" applyFont="1" applyFill="1" applyBorder="1"/>
    <xf numFmtId="0" fontId="17" fillId="0" borderId="123" xfId="13" applyFont="1" applyFill="1" applyBorder="1"/>
    <xf numFmtId="0" fontId="13" fillId="0" borderId="4" xfId="13" applyFont="1" applyFill="1" applyBorder="1"/>
    <xf numFmtId="0" fontId="13" fillId="0" borderId="19" xfId="13" applyFont="1" applyFill="1" applyBorder="1" applyAlignment="1">
      <alignment horizontal="center"/>
    </xf>
    <xf numFmtId="0" fontId="13" fillId="0" borderId="0" xfId="13" applyFont="1" applyFill="1"/>
    <xf numFmtId="0" fontId="13" fillId="0" borderId="15" xfId="13" applyFont="1" applyFill="1" applyBorder="1"/>
    <xf numFmtId="0" fontId="13" fillId="0" borderId="119" xfId="13" applyFont="1" applyFill="1" applyBorder="1"/>
    <xf numFmtId="0" fontId="13" fillId="0" borderId="9" xfId="13" applyFont="1" applyFill="1" applyBorder="1"/>
    <xf numFmtId="0" fontId="13" fillId="0" borderId="10" xfId="13" applyFont="1" applyFill="1" applyBorder="1"/>
    <xf numFmtId="0" fontId="13" fillId="0" borderId="21" xfId="13" applyFont="1" applyFill="1" applyBorder="1" applyAlignment="1">
      <alignment horizontal="center"/>
    </xf>
    <xf numFmtId="177" fontId="17" fillId="0" borderId="17" xfId="13" applyNumberFormat="1" applyFont="1" applyFill="1" applyBorder="1" applyAlignment="1" applyProtection="1">
      <alignment horizontal="center"/>
    </xf>
    <xf numFmtId="177" fontId="17" fillId="0" borderId="22" xfId="13" applyNumberFormat="1" applyFont="1" applyFill="1" applyBorder="1"/>
    <xf numFmtId="0" fontId="26" fillId="0" borderId="9" xfId="13" applyFont="1" applyFill="1" applyBorder="1" applyAlignment="1">
      <alignment horizontal="centerContinuous"/>
    </xf>
    <xf numFmtId="0" fontId="13" fillId="0" borderId="10" xfId="13" applyFont="1" applyFill="1" applyBorder="1" applyAlignment="1">
      <alignment horizontal="centerContinuous"/>
    </xf>
    <xf numFmtId="0" fontId="13" fillId="0" borderId="11" xfId="13" applyFont="1" applyFill="1" applyBorder="1" applyAlignment="1">
      <alignment horizontal="centerContinuous"/>
    </xf>
    <xf numFmtId="0" fontId="13" fillId="0" borderId="18" xfId="13" applyFont="1" applyFill="1" applyBorder="1" applyAlignment="1">
      <alignment horizontal="center"/>
    </xf>
    <xf numFmtId="0" fontId="13" fillId="0" borderId="0" xfId="13" applyFont="1" applyFill="1" applyAlignment="1">
      <alignment horizontal="centerContinuous"/>
    </xf>
    <xf numFmtId="0" fontId="13" fillId="0" borderId="19" xfId="13" applyFont="1" applyFill="1" applyBorder="1" applyAlignment="1">
      <alignment horizontal="centerContinuous"/>
    </xf>
    <xf numFmtId="0" fontId="13" fillId="0" borderId="16" xfId="13" applyFont="1" applyFill="1" applyBorder="1" applyAlignment="1">
      <alignment horizontal="centerContinuous"/>
    </xf>
    <xf numFmtId="0" fontId="13" fillId="0" borderId="20" xfId="13" applyFont="1" applyFill="1" applyBorder="1" applyAlignment="1">
      <alignment horizontal="center"/>
    </xf>
    <xf numFmtId="0" fontId="13" fillId="0" borderId="21" xfId="13" applyFont="1" applyFill="1" applyBorder="1" applyAlignment="1">
      <alignment horizontal="centerContinuous"/>
    </xf>
    <xf numFmtId="0" fontId="13" fillId="0" borderId="22" xfId="13" applyFont="1" applyFill="1" applyBorder="1" applyAlignment="1">
      <alignment horizontal="centerContinuous"/>
    </xf>
    <xf numFmtId="43" fontId="18" fillId="0" borderId="0" xfId="25" applyFont="1" applyFill="1"/>
    <xf numFmtId="0" fontId="13" fillId="0" borderId="20" xfId="13" applyFont="1" applyFill="1" applyBorder="1"/>
    <xf numFmtId="0" fontId="26" fillId="0" borderId="10" xfId="13" applyFont="1" applyFill="1" applyBorder="1" applyAlignment="1">
      <alignment horizontal="center"/>
    </xf>
    <xf numFmtId="0" fontId="13" fillId="0" borderId="42" xfId="13" applyFont="1" applyFill="1" applyBorder="1" applyAlignment="1">
      <alignment horizontal="centerContinuous"/>
    </xf>
    <xf numFmtId="39" fontId="13" fillId="0" borderId="22" xfId="13" applyNumberFormat="1" applyFont="1" applyFill="1" applyBorder="1" applyAlignment="1" applyProtection="1">
      <alignment horizontal="centerContinuous"/>
    </xf>
    <xf numFmtId="0" fontId="13" fillId="0" borderId="10" xfId="13" applyFont="1" applyFill="1" applyBorder="1" applyAlignment="1">
      <alignment horizontal="left"/>
    </xf>
    <xf numFmtId="0" fontId="13" fillId="0" borderId="21" xfId="13" applyFont="1" applyFill="1" applyBorder="1" applyAlignment="1">
      <alignment horizontal="center" wrapText="1"/>
    </xf>
    <xf numFmtId="41" fontId="18" fillId="0" borderId="0" xfId="25" applyNumberFormat="1" applyFont="1" applyFill="1"/>
    <xf numFmtId="4" fontId="17" fillId="0" borderId="0" xfId="13" applyNumberFormat="1" applyFill="1"/>
    <xf numFmtId="39" fontId="13" fillId="0" borderId="44" xfId="13" applyNumberFormat="1" applyFont="1" applyFill="1" applyBorder="1" applyAlignment="1" applyProtection="1">
      <alignment horizontal="centerContinuous"/>
    </xf>
    <xf numFmtId="39" fontId="13" fillId="0" borderId="50" xfId="13" applyNumberFormat="1" applyFont="1" applyFill="1" applyBorder="1" applyAlignment="1" applyProtection="1">
      <alignment horizontal="centerContinuous"/>
    </xf>
    <xf numFmtId="39" fontId="17" fillId="0" borderId="44" xfId="13" applyNumberFormat="1" applyFont="1" applyFill="1" applyBorder="1" applyAlignment="1" applyProtection="1">
      <alignment horizontal="centerContinuous"/>
    </xf>
    <xf numFmtId="39" fontId="17" fillId="0" borderId="50" xfId="13" applyNumberFormat="1" applyFont="1" applyFill="1" applyBorder="1" applyAlignment="1" applyProtection="1">
      <alignment horizontal="centerContinuous"/>
    </xf>
    <xf numFmtId="0" fontId="17" fillId="0" borderId="44" xfId="13" applyFont="1" applyFill="1" applyBorder="1"/>
    <xf numFmtId="0" fontId="13" fillId="0" borderId="6" xfId="13" applyFont="1" applyFill="1" applyBorder="1"/>
    <xf numFmtId="0" fontId="13" fillId="0" borderId="1" xfId="13" applyFont="1" applyFill="1" applyBorder="1"/>
    <xf numFmtId="0" fontId="13" fillId="0" borderId="1" xfId="13" applyFont="1" applyFill="1" applyBorder="1" applyAlignment="1">
      <alignment horizontal="centerContinuous"/>
    </xf>
    <xf numFmtId="0" fontId="13" fillId="0" borderId="46" xfId="13" applyFont="1" applyFill="1" applyBorder="1"/>
    <xf numFmtId="37" fontId="17" fillId="0" borderId="48" xfId="13" applyNumberFormat="1" applyFont="1" applyFill="1" applyBorder="1" applyProtection="1"/>
    <xf numFmtId="37" fontId="17" fillId="0" borderId="51" xfId="13" applyNumberFormat="1" applyFont="1" applyFill="1" applyBorder="1" applyProtection="1"/>
    <xf numFmtId="0" fontId="13" fillId="0" borderId="0" xfId="13" applyFont="1" applyFill="1" applyBorder="1"/>
    <xf numFmtId="0" fontId="13" fillId="0" borderId="0" xfId="13" applyFont="1" applyFill="1" applyBorder="1" applyAlignment="1">
      <alignment horizontal="left"/>
    </xf>
    <xf numFmtId="0" fontId="13" fillId="0" borderId="0" xfId="13" applyFont="1" applyFill="1" applyBorder="1" applyAlignment="1">
      <alignment horizontal="centerContinuous"/>
    </xf>
    <xf numFmtId="0" fontId="13" fillId="0" borderId="0" xfId="13" applyFont="1" applyFill="1" applyBorder="1" applyAlignment="1">
      <alignment horizontal="centerContinuous" wrapText="1"/>
    </xf>
    <xf numFmtId="5" fontId="13" fillId="0" borderId="0" xfId="13" applyNumberFormat="1" applyFont="1" applyFill="1" applyBorder="1" applyAlignment="1" applyProtection="1">
      <alignment horizontal="right"/>
    </xf>
    <xf numFmtId="0" fontId="13" fillId="0" borderId="0" xfId="13" applyFont="1" applyFill="1" applyAlignment="1">
      <alignment horizontal="left"/>
    </xf>
    <xf numFmtId="0" fontId="13" fillId="0" borderId="120" xfId="13" applyFont="1" applyFill="1" applyBorder="1"/>
    <xf numFmtId="0" fontId="13" fillId="0" borderId="123" xfId="13" applyFont="1" applyFill="1" applyBorder="1"/>
    <xf numFmtId="0" fontId="13" fillId="0" borderId="25" xfId="13" applyFont="1" applyFill="1" applyBorder="1"/>
    <xf numFmtId="0" fontId="13" fillId="0" borderId="26" xfId="13" applyFont="1" applyFill="1" applyBorder="1"/>
    <xf numFmtId="0" fontId="26" fillId="0" borderId="10" xfId="13" applyFont="1" applyFill="1" applyBorder="1" applyAlignment="1">
      <alignment horizontal="centerContinuous"/>
    </xf>
    <xf numFmtId="0" fontId="13" fillId="0" borderId="18" xfId="13" applyFont="1" applyFill="1" applyBorder="1"/>
    <xf numFmtId="0" fontId="13" fillId="0" borderId="21" xfId="13" applyFont="1" applyFill="1" applyBorder="1"/>
    <xf numFmtId="0" fontId="13" fillId="0" borderId="1" xfId="13" applyFont="1" applyFill="1" applyBorder="1" applyAlignment="1">
      <alignment horizontal="left"/>
    </xf>
    <xf numFmtId="37" fontId="13" fillId="0" borderId="11" xfId="13" applyNumberFormat="1" applyFont="1" applyFill="1" applyBorder="1" applyProtection="1"/>
    <xf numFmtId="39" fontId="13" fillId="0" borderId="0" xfId="13" applyNumberFormat="1" applyFont="1" applyFill="1" applyBorder="1" applyAlignment="1" applyProtection="1">
      <alignment horizontal="centerContinuous"/>
    </xf>
    <xf numFmtId="39" fontId="13" fillId="0" borderId="34" xfId="13" applyNumberFormat="1" applyFont="1" applyFill="1" applyBorder="1" applyAlignment="1" applyProtection="1">
      <alignment horizontal="centerContinuous"/>
    </xf>
    <xf numFmtId="0" fontId="13" fillId="0" borderId="17" xfId="13" applyFont="1" applyFill="1" applyBorder="1" applyAlignment="1">
      <alignment horizontal="center"/>
    </xf>
    <xf numFmtId="37" fontId="17" fillId="0" borderId="21" xfId="13" applyNumberFormat="1" applyFont="1" applyFill="1" applyBorder="1" applyProtection="1"/>
    <xf numFmtId="37" fontId="17" fillId="0" borderId="17" xfId="13" applyNumberFormat="1" applyFont="1" applyFill="1" applyBorder="1" applyProtection="1"/>
    <xf numFmtId="0" fontId="13" fillId="0" borderId="19" xfId="13" applyFont="1" applyFill="1" applyBorder="1"/>
    <xf numFmtId="5" fontId="13" fillId="0" borderId="11" xfId="13" applyNumberFormat="1" applyFont="1" applyFill="1" applyBorder="1" applyProtection="1"/>
    <xf numFmtId="5" fontId="17" fillId="0" borderId="0" xfId="13" applyNumberFormat="1" applyFill="1"/>
    <xf numFmtId="0" fontId="13" fillId="0" borderId="44" xfId="13" applyFont="1" applyFill="1" applyBorder="1" applyAlignment="1">
      <alignment horizontal="centerContinuous"/>
    </xf>
    <xf numFmtId="0" fontId="13" fillId="0" borderId="42" xfId="13" applyFont="1" applyFill="1" applyBorder="1" applyAlignment="1">
      <alignment horizontal="center"/>
    </xf>
    <xf numFmtId="39" fontId="55" fillId="0" borderId="44" xfId="13" applyNumberFormat="1" applyFont="1" applyFill="1" applyBorder="1" applyAlignment="1" applyProtection="1">
      <alignment horizontal="centerContinuous"/>
    </xf>
    <xf numFmtId="39" fontId="55" fillId="0" borderId="50" xfId="13" applyNumberFormat="1" applyFont="1" applyFill="1" applyBorder="1" applyAlignment="1" applyProtection="1">
      <alignment horizontal="centerContinuous"/>
    </xf>
    <xf numFmtId="0" fontId="13" fillId="0" borderId="35" xfId="13" applyFont="1" applyFill="1" applyBorder="1"/>
    <xf numFmtId="5" fontId="55" fillId="0" borderId="36" xfId="13" applyNumberFormat="1" applyFont="1" applyFill="1" applyBorder="1" applyProtection="1"/>
    <xf numFmtId="5" fontId="55" fillId="0" borderId="0" xfId="13" applyNumberFormat="1" applyFont="1" applyFill="1" applyBorder="1" applyProtection="1"/>
    <xf numFmtId="37" fontId="55" fillId="0" borderId="0" xfId="13" applyNumberFormat="1" applyFont="1" applyFill="1" applyProtection="1"/>
    <xf numFmtId="37" fontId="55" fillId="0" borderId="0" xfId="13" applyNumberFormat="1" applyFont="1" applyFill="1" applyAlignment="1" applyProtection="1">
      <alignment horizontal="centerContinuous"/>
    </xf>
    <xf numFmtId="0" fontId="55" fillId="0" borderId="10" xfId="13" applyFont="1" applyFill="1" applyBorder="1" applyAlignment="1">
      <alignment horizontal="centerContinuous"/>
    </xf>
    <xf numFmtId="0" fontId="55" fillId="0" borderId="11" xfId="13" applyFont="1" applyFill="1" applyBorder="1" applyAlignment="1">
      <alignment horizontal="centerContinuous"/>
    </xf>
    <xf numFmtId="0" fontId="55" fillId="0" borderId="19" xfId="13" applyFont="1" applyFill="1" applyBorder="1" applyAlignment="1">
      <alignment horizontal="centerContinuous"/>
    </xf>
    <xf numFmtId="0" fontId="55" fillId="0" borderId="16" xfId="13" applyFont="1" applyFill="1" applyBorder="1" applyAlignment="1">
      <alignment horizontal="centerContinuous"/>
    </xf>
    <xf numFmtId="0" fontId="55" fillId="0" borderId="21" xfId="13" applyFont="1" applyFill="1" applyBorder="1" applyAlignment="1">
      <alignment horizontal="centerContinuous"/>
    </xf>
    <xf numFmtId="0" fontId="55" fillId="0" borderId="22" xfId="13" applyFont="1" applyFill="1" applyBorder="1" applyAlignment="1">
      <alignment horizontal="centerContinuous"/>
    </xf>
    <xf numFmtId="0" fontId="13" fillId="0" borderId="10" xfId="13" applyFont="1" applyFill="1" applyBorder="1" applyAlignment="1"/>
    <xf numFmtId="37" fontId="55" fillId="0" borderId="21" xfId="13" applyNumberFormat="1" applyFont="1" applyFill="1" applyBorder="1" applyProtection="1"/>
    <xf numFmtId="41" fontId="17" fillId="0" borderId="29" xfId="13" applyNumberFormat="1" applyFont="1" applyFill="1" applyBorder="1" applyAlignment="1" applyProtection="1">
      <protection locked="0"/>
    </xf>
    <xf numFmtId="0" fontId="26" fillId="0" borderId="0" xfId="13" applyFont="1" applyFill="1" applyAlignment="1">
      <alignment horizontal="left"/>
    </xf>
    <xf numFmtId="37" fontId="13" fillId="0" borderId="0" xfId="13" applyNumberFormat="1" applyFont="1" applyFill="1" applyAlignment="1" applyProtection="1">
      <alignment horizontal="left"/>
    </xf>
    <xf numFmtId="37" fontId="13" fillId="0" borderId="1" xfId="13" applyNumberFormat="1" applyFont="1" applyFill="1" applyBorder="1" applyAlignment="1" applyProtection="1">
      <alignment horizontal="centerContinuous"/>
    </xf>
    <xf numFmtId="37" fontId="13" fillId="0" borderId="7" xfId="13" applyNumberFormat="1" applyFont="1" applyFill="1" applyBorder="1" applyAlignment="1" applyProtection="1">
      <alignment horizontal="centerContinuous"/>
    </xf>
    <xf numFmtId="0" fontId="61" fillId="0" borderId="0" xfId="13" applyFont="1" applyFill="1" applyAlignment="1">
      <alignment horizontal="centerContinuous"/>
    </xf>
    <xf numFmtId="43" fontId="66" fillId="0" borderId="0" xfId="13" applyNumberFormat="1" applyFont="1" applyFill="1" applyBorder="1" applyAlignment="1" applyProtection="1"/>
    <xf numFmtId="49" fontId="17" fillId="0" borderId="22" xfId="0" applyNumberFormat="1" applyFont="1" applyFill="1" applyBorder="1" applyAlignment="1" applyProtection="1">
      <alignment horizontal="center"/>
    </xf>
    <xf numFmtId="0" fontId="25" fillId="0" borderId="0" xfId="0" applyFont="1" applyFill="1" applyAlignment="1" applyProtection="1">
      <alignment horizontal="left" vertical="justify" wrapText="1"/>
    </xf>
    <xf numFmtId="0" fontId="23" fillId="0" borderId="0" xfId="0" applyFont="1" applyFill="1" applyAlignment="1">
      <alignment horizontal="left" vertical="top"/>
    </xf>
    <xf numFmtId="0" fontId="0" fillId="0" borderId="0" xfId="0" applyFill="1" applyAlignment="1">
      <alignment horizontal="left" vertical="top"/>
    </xf>
    <xf numFmtId="0" fontId="0" fillId="0" borderId="5" xfId="0" applyFill="1" applyBorder="1" applyAlignment="1">
      <alignment horizontal="left" vertical="top"/>
    </xf>
    <xf numFmtId="0" fontId="0" fillId="0" borderId="0" xfId="0" applyFill="1" applyAlignment="1">
      <alignment horizontal="left" vertical="justify"/>
    </xf>
    <xf numFmtId="0" fontId="23" fillId="0" borderId="0" xfId="0" applyFont="1" applyFill="1" applyBorder="1" applyAlignment="1">
      <alignment horizontal="left" vertical="top" wrapText="1"/>
    </xf>
    <xf numFmtId="0" fontId="0" fillId="0" borderId="0" xfId="0" applyFill="1" applyAlignment="1">
      <alignment horizontal="left" vertical="justify" wrapText="1"/>
    </xf>
    <xf numFmtId="0" fontId="0" fillId="0" borderId="0" xfId="0" applyFill="1" applyAlignment="1">
      <alignment horizontal="left" vertical="top" wrapText="1"/>
    </xf>
    <xf numFmtId="0" fontId="0" fillId="0" borderId="5" xfId="0" applyFill="1" applyBorder="1" applyAlignment="1">
      <alignment horizontal="left" vertical="top" wrapText="1"/>
    </xf>
    <xf numFmtId="0" fontId="25" fillId="0" borderId="0" xfId="0" applyFont="1" applyFill="1" applyAlignment="1" applyProtection="1">
      <alignment horizontal="left" vertical="top"/>
    </xf>
    <xf numFmtId="0" fontId="25" fillId="0" borderId="10" xfId="0" applyFont="1" applyFill="1" applyBorder="1" applyAlignment="1" applyProtection="1">
      <alignment horizontal="centerContinuous"/>
    </xf>
    <xf numFmtId="0" fontId="55" fillId="0" borderId="0" xfId="0" applyFont="1" applyFill="1" applyAlignment="1" applyProtection="1"/>
    <xf numFmtId="37" fontId="13" fillId="0" borderId="7" xfId="0" applyNumberFormat="1" applyFont="1" applyFill="1" applyBorder="1" applyProtection="1"/>
    <xf numFmtId="0" fontId="26" fillId="0" borderId="0" xfId="0" applyFont="1" applyFill="1" applyProtection="1"/>
    <xf numFmtId="0" fontId="26" fillId="0" borderId="0" xfId="0" applyFont="1" applyFill="1" applyAlignment="1" applyProtection="1">
      <alignment horizontal="centerContinuous"/>
    </xf>
    <xf numFmtId="49" fontId="17" fillId="0" borderId="22" xfId="0" applyNumberFormat="1" applyFont="1" applyFill="1" applyBorder="1" applyProtection="1"/>
    <xf numFmtId="49" fontId="29" fillId="0" borderId="22" xfId="0" applyNumberFormat="1" applyFont="1" applyFill="1" applyBorder="1" applyProtection="1"/>
    <xf numFmtId="0" fontId="13" fillId="0" borderId="14" xfId="0" applyFont="1" applyFill="1" applyBorder="1" applyProtection="1"/>
    <xf numFmtId="0" fontId="13" fillId="0" borderId="5" xfId="0" applyFont="1" applyFill="1" applyBorder="1" applyAlignment="1" applyProtection="1">
      <alignment horizontal="centerContinuous"/>
    </xf>
    <xf numFmtId="0" fontId="60" fillId="0" borderId="0" xfId="0" applyFont="1" applyFill="1" applyAlignment="1" applyProtection="1">
      <alignment horizontal="left"/>
    </xf>
    <xf numFmtId="0" fontId="60" fillId="0" borderId="0" xfId="0" applyFont="1" applyFill="1" applyAlignment="1" applyProtection="1">
      <alignment horizontal="centerContinuous"/>
    </xf>
    <xf numFmtId="0" fontId="60" fillId="0" borderId="0" xfId="0" applyFont="1" applyFill="1" applyAlignment="1" applyProtection="1"/>
    <xf numFmtId="0" fontId="60" fillId="0" borderId="5" xfId="0" applyFont="1" applyFill="1" applyBorder="1" applyAlignment="1" applyProtection="1">
      <alignment horizontal="centerContinuous"/>
    </xf>
    <xf numFmtId="0" fontId="60" fillId="0" borderId="0" xfId="0" applyFont="1" applyFill="1" applyProtection="1"/>
    <xf numFmtId="0" fontId="25" fillId="0" borderId="0" xfId="0" applyFont="1" applyFill="1" applyProtection="1"/>
    <xf numFmtId="0" fontId="60" fillId="0" borderId="10" xfId="0" applyFont="1" applyFill="1" applyBorder="1" applyAlignment="1" applyProtection="1">
      <alignment horizontal="left"/>
    </xf>
    <xf numFmtId="0" fontId="60" fillId="0" borderId="10" xfId="0" applyFont="1" applyFill="1" applyBorder="1" applyProtection="1"/>
    <xf numFmtId="0" fontId="60" fillId="0" borderId="10" xfId="0" applyFont="1" applyFill="1" applyBorder="1" applyAlignment="1" applyProtection="1">
      <alignment horizontal="centerContinuous"/>
    </xf>
    <xf numFmtId="0" fontId="60" fillId="0" borderId="11" xfId="0" applyFont="1" applyFill="1" applyBorder="1" applyAlignment="1" applyProtection="1">
      <alignment horizontal="centerContinuous"/>
    </xf>
    <xf numFmtId="0" fontId="60" fillId="0" borderId="25" xfId="0" applyFont="1" applyFill="1" applyBorder="1" applyProtection="1"/>
    <xf numFmtId="0" fontId="60" fillId="0" borderId="25" xfId="0" applyFont="1" applyFill="1" applyBorder="1" applyAlignment="1" applyProtection="1">
      <alignment horizontal="centerContinuous"/>
    </xf>
    <xf numFmtId="0" fontId="60" fillId="0" borderId="5" xfId="0" applyFont="1" applyFill="1" applyBorder="1" applyProtection="1"/>
    <xf numFmtId="0" fontId="60" fillId="0" borderId="26" xfId="0" applyFont="1" applyFill="1" applyBorder="1" applyProtection="1"/>
    <xf numFmtId="0" fontId="60" fillId="0" borderId="10" xfId="0" applyFont="1" applyFill="1" applyBorder="1" applyAlignment="1" applyProtection="1"/>
    <xf numFmtId="0" fontId="60" fillId="0" borderId="11" xfId="0" applyFont="1" applyFill="1" applyBorder="1" applyProtection="1"/>
    <xf numFmtId="0" fontId="13" fillId="0" borderId="17" xfId="0" applyFont="1" applyFill="1" applyBorder="1" applyAlignment="1" applyProtection="1">
      <alignment horizontal="centerContinuous"/>
    </xf>
    <xf numFmtId="0" fontId="13" fillId="0" borderId="22" xfId="0" applyFont="1" applyFill="1" applyBorder="1" applyAlignment="1" applyProtection="1">
      <alignment horizontal="centerContinuous"/>
    </xf>
    <xf numFmtId="0" fontId="13" fillId="0" borderId="20" xfId="0" applyFont="1" applyFill="1" applyBorder="1" applyAlignment="1" applyProtection="1">
      <alignment horizontal="center"/>
    </xf>
    <xf numFmtId="0" fontId="13" fillId="0" borderId="17" xfId="0" applyFont="1" applyFill="1" applyBorder="1" applyProtection="1"/>
    <xf numFmtId="0" fontId="13" fillId="0" borderId="15" xfId="0" applyFont="1" applyFill="1" applyBorder="1" applyProtection="1"/>
    <xf numFmtId="0" fontId="13" fillId="0" borderId="23" xfId="0" applyFont="1" applyFill="1" applyBorder="1" applyAlignment="1" applyProtection="1">
      <alignment horizontal="center"/>
    </xf>
    <xf numFmtId="0" fontId="13" fillId="0" borderId="0" xfId="0" applyFont="1" applyFill="1" applyAlignment="1" applyProtection="1">
      <alignment horizontal="left"/>
    </xf>
    <xf numFmtId="0" fontId="13" fillId="0" borderId="78" xfId="0" applyFont="1" applyFill="1" applyBorder="1" applyProtection="1"/>
    <xf numFmtId="0" fontId="17" fillId="0" borderId="78" xfId="0" applyFont="1" applyFill="1" applyBorder="1" applyAlignment="1">
      <alignment vertical="center" wrapText="1"/>
    </xf>
    <xf numFmtId="0" fontId="26" fillId="0" borderId="0" xfId="0" applyFont="1" applyFill="1" applyAlignment="1" applyProtection="1"/>
    <xf numFmtId="0" fontId="26" fillId="0" borderId="4" xfId="0" applyFont="1" applyFill="1" applyBorder="1" applyAlignment="1" applyProtection="1">
      <alignment horizontal="centerContinuous"/>
    </xf>
    <xf numFmtId="0" fontId="26" fillId="0" borderId="5" xfId="0" applyFont="1" applyFill="1" applyBorder="1" applyAlignment="1" applyProtection="1">
      <alignment horizontal="centerContinuous"/>
    </xf>
    <xf numFmtId="176" fontId="17" fillId="0" borderId="0" xfId="0" applyNumberFormat="1" applyFont="1" applyFill="1" applyAlignment="1">
      <alignment horizontal="center"/>
    </xf>
    <xf numFmtId="177" fontId="17" fillId="0" borderId="0" xfId="0" applyNumberFormat="1" applyFont="1" applyFill="1" applyAlignment="1">
      <alignment horizontal="right"/>
    </xf>
    <xf numFmtId="177" fontId="17" fillId="0" borderId="0" xfId="0" applyNumberFormat="1" applyFont="1" applyFill="1"/>
    <xf numFmtId="176" fontId="17" fillId="0" borderId="2" xfId="0" applyNumberFormat="1" applyFont="1" applyFill="1" applyBorder="1" applyAlignment="1">
      <alignment horizontal="center"/>
    </xf>
    <xf numFmtId="0" fontId="17" fillId="0" borderId="0" xfId="0" quotePrefix="1" applyNumberFormat="1" applyFont="1" applyFill="1" applyBorder="1" applyAlignment="1">
      <alignment horizontal="center"/>
    </xf>
    <xf numFmtId="176" fontId="17" fillId="0" borderId="0" xfId="0" applyNumberFormat="1" applyFont="1" applyFill="1" applyBorder="1" applyAlignment="1">
      <alignment horizontal="center"/>
    </xf>
    <xf numFmtId="0" fontId="29" fillId="0" borderId="4" xfId="0" applyFont="1" applyFill="1" applyBorder="1"/>
    <xf numFmtId="176" fontId="29" fillId="0" borderId="0" xfId="0" applyNumberFormat="1" applyFont="1" applyFill="1" applyBorder="1" applyAlignment="1">
      <alignment horizontal="center"/>
    </xf>
    <xf numFmtId="0" fontId="29" fillId="0" borderId="5" xfId="0" applyFont="1" applyFill="1" applyBorder="1"/>
    <xf numFmtId="0" fontId="29" fillId="0" borderId="6" xfId="0" applyFont="1" applyFill="1" applyBorder="1"/>
    <xf numFmtId="0" fontId="29" fillId="0" borderId="1" xfId="0" applyFont="1" applyFill="1" applyBorder="1" applyAlignment="1">
      <alignment horizontal="center"/>
    </xf>
    <xf numFmtId="176" fontId="29" fillId="0" borderId="1" xfId="0" applyNumberFormat="1" applyFont="1" applyFill="1" applyBorder="1" applyAlignment="1">
      <alignment horizontal="center"/>
    </xf>
    <xf numFmtId="0" fontId="29" fillId="0" borderId="7" xfId="0" applyFont="1" applyFill="1" applyBorder="1"/>
    <xf numFmtId="14" fontId="29" fillId="0" borderId="0" xfId="0" applyNumberFormat="1" applyFont="1" applyFill="1" applyBorder="1" applyAlignment="1">
      <alignment horizontal="center"/>
    </xf>
    <xf numFmtId="41" fontId="29" fillId="0" borderId="0" xfId="0" applyNumberFormat="1" applyFont="1" applyFill="1" applyBorder="1" applyAlignment="1">
      <alignment horizontal="center"/>
    </xf>
    <xf numFmtId="178" fontId="29" fillId="0" borderId="0" xfId="1" applyNumberFormat="1" applyFont="1" applyFill="1" applyBorder="1"/>
    <xf numFmtId="41" fontId="29" fillId="0" borderId="0" xfId="2" applyNumberFormat="1" applyFont="1" applyFill="1" applyBorder="1"/>
    <xf numFmtId="0" fontId="57" fillId="0" borderId="4" xfId="0" applyFont="1" applyFill="1" applyBorder="1"/>
    <xf numFmtId="41" fontId="57" fillId="0" borderId="0" xfId="0" applyNumberFormat="1" applyFont="1" applyFill="1" applyBorder="1" applyAlignment="1">
      <alignment horizontal="center"/>
    </xf>
    <xf numFmtId="0" fontId="57" fillId="0" borderId="5" xfId="0" applyFont="1" applyFill="1" applyBorder="1"/>
    <xf numFmtId="0" fontId="29" fillId="0" borderId="0" xfId="0" applyFont="1" applyFill="1" applyBorder="1" applyAlignment="1">
      <alignment horizontal="left"/>
    </xf>
    <xf numFmtId="0" fontId="57" fillId="0" borderId="0" xfId="0" applyFont="1" applyFill="1" applyBorder="1" applyAlignment="1">
      <alignment horizontal="center"/>
    </xf>
    <xf numFmtId="14" fontId="29" fillId="0" borderId="0" xfId="0" applyNumberFormat="1" applyFont="1" applyFill="1" applyBorder="1" applyAlignment="1">
      <alignment horizontal="left"/>
    </xf>
    <xf numFmtId="178" fontId="29" fillId="0" borderId="0" xfId="1" applyNumberFormat="1" applyFont="1" applyFill="1" applyBorder="1" applyAlignment="1">
      <alignment horizontal="center"/>
    </xf>
    <xf numFmtId="41" fontId="29" fillId="0" borderId="71" xfId="0" applyNumberFormat="1" applyFont="1" applyFill="1" applyBorder="1" applyAlignment="1">
      <alignment horizontal="center"/>
    </xf>
    <xf numFmtId="39" fontId="29" fillId="0" borderId="0" xfId="0" applyNumberFormat="1" applyFont="1" applyFill="1" applyBorder="1" applyAlignment="1">
      <alignment horizontal="center"/>
    </xf>
    <xf numFmtId="0" fontId="29" fillId="0" borderId="4" xfId="0" applyFont="1" applyFill="1" applyBorder="1" applyAlignment="1">
      <alignment horizontal="left"/>
    </xf>
    <xf numFmtId="176" fontId="17" fillId="0" borderId="1" xfId="0" applyNumberFormat="1" applyFont="1" applyFill="1" applyBorder="1" applyAlignment="1">
      <alignment horizontal="center"/>
    </xf>
    <xf numFmtId="0" fontId="17" fillId="0" borderId="73" xfId="0" applyFont="1" applyFill="1" applyBorder="1" applyAlignment="1">
      <alignment horizontal="center"/>
    </xf>
    <xf numFmtId="0" fontId="17" fillId="0" borderId="72" xfId="0" applyFont="1" applyFill="1" applyBorder="1" applyAlignment="1">
      <alignment horizontal="center"/>
    </xf>
    <xf numFmtId="41" fontId="17" fillId="0" borderId="0" xfId="0" applyNumberFormat="1" applyFont="1" applyFill="1" applyBorder="1" applyAlignment="1">
      <alignment horizontal="center"/>
    </xf>
    <xf numFmtId="41" fontId="18" fillId="0" borderId="0" xfId="0" applyNumberFormat="1" applyFont="1" applyFill="1" applyBorder="1" applyAlignment="1">
      <alignment horizontal="center"/>
    </xf>
    <xf numFmtId="39" fontId="17" fillId="0" borderId="0" xfId="0" applyNumberFormat="1" applyFont="1" applyFill="1" applyBorder="1" applyAlignment="1">
      <alignment horizontal="center"/>
    </xf>
    <xf numFmtId="49" fontId="17" fillId="0" borderId="0" xfId="0" applyNumberFormat="1" applyFont="1" applyFill="1" applyAlignment="1">
      <alignment horizontal="left"/>
    </xf>
    <xf numFmtId="49" fontId="17" fillId="0" borderId="0" xfId="0" applyNumberFormat="1" applyFont="1" applyFill="1" applyAlignment="1">
      <alignment horizontal="right"/>
    </xf>
    <xf numFmtId="0" fontId="18" fillId="0" borderId="4" xfId="0" applyFont="1" applyFill="1" applyBorder="1" applyAlignment="1">
      <alignment horizontal="centerContinuous"/>
    </xf>
    <xf numFmtId="0" fontId="0" fillId="0" borderId="4" xfId="0" applyFill="1" applyBorder="1"/>
    <xf numFmtId="0" fontId="0" fillId="0" borderId="0" xfId="0" applyFill="1" applyAlignment="1">
      <alignment horizontal="left" wrapText="1"/>
    </xf>
    <xf numFmtId="0" fontId="0" fillId="0" borderId="5" xfId="0" applyFill="1" applyBorder="1" applyAlignment="1">
      <alignment horizontal="left" wrapText="1"/>
    </xf>
    <xf numFmtId="0" fontId="17" fillId="0" borderId="30" xfId="0" applyFont="1" applyFill="1" applyBorder="1" applyAlignment="1">
      <alignment horizontal="center"/>
    </xf>
    <xf numFmtId="5" fontId="14" fillId="0" borderId="28" xfId="0" applyNumberFormat="1" applyFont="1" applyFill="1" applyBorder="1" applyProtection="1">
      <protection locked="0"/>
    </xf>
    <xf numFmtId="5" fontId="14" fillId="0" borderId="29" xfId="0" applyNumberFormat="1" applyFont="1" applyFill="1" applyBorder="1" applyProtection="1">
      <protection locked="0"/>
    </xf>
    <xf numFmtId="5" fontId="17" fillId="0" borderId="33" xfId="0" applyNumberFormat="1" applyFont="1" applyFill="1" applyBorder="1" applyProtection="1"/>
    <xf numFmtId="5" fontId="17" fillId="0" borderId="27" xfId="0" applyNumberFormat="1" applyFont="1" applyFill="1" applyBorder="1" applyProtection="1">
      <protection locked="0"/>
    </xf>
    <xf numFmtId="5" fontId="14" fillId="0" borderId="27" xfId="0" applyNumberFormat="1" applyFont="1" applyFill="1" applyBorder="1" applyProtection="1">
      <protection locked="0"/>
    </xf>
    <xf numFmtId="5" fontId="17" fillId="0" borderId="31" xfId="0" applyNumberFormat="1" applyFont="1" applyFill="1" applyBorder="1" applyProtection="1"/>
    <xf numFmtId="37" fontId="14" fillId="0" borderId="15" xfId="0" applyNumberFormat="1" applyFont="1" applyFill="1" applyBorder="1" applyProtection="1">
      <protection locked="0"/>
    </xf>
    <xf numFmtId="37" fontId="14" fillId="0" borderId="5" xfId="0" applyNumberFormat="1" applyFont="1" applyFill="1" applyBorder="1" applyProtection="1">
      <protection locked="0"/>
    </xf>
    <xf numFmtId="37" fontId="14" fillId="0" borderId="25" xfId="0" applyNumberFormat="1" applyFont="1" applyFill="1" applyBorder="1" applyProtection="1">
      <protection locked="0"/>
    </xf>
    <xf numFmtId="0" fontId="14" fillId="0" borderId="15" xfId="0" applyFont="1" applyFill="1" applyBorder="1" applyProtection="1">
      <protection locked="0"/>
    </xf>
    <xf numFmtId="37" fontId="17" fillId="0" borderId="25" xfId="0" applyNumberFormat="1" applyFont="1" applyFill="1" applyBorder="1" applyProtection="1">
      <protection locked="0"/>
    </xf>
    <xf numFmtId="37" fontId="14" fillId="0" borderId="11" xfId="0" applyNumberFormat="1" applyFont="1" applyFill="1" applyBorder="1" applyProtection="1">
      <protection locked="0"/>
    </xf>
    <xf numFmtId="37" fontId="14" fillId="0" borderId="26" xfId="0" applyNumberFormat="1" applyFont="1" applyFill="1" applyBorder="1" applyProtection="1">
      <protection locked="0"/>
    </xf>
    <xf numFmtId="0" fontId="39" fillId="0" borderId="0" xfId="0" applyFont="1" applyFill="1" applyProtection="1">
      <protection locked="0"/>
    </xf>
    <xf numFmtId="0" fontId="18" fillId="0" borderId="0" xfId="0" applyFont="1" applyFill="1" applyAlignment="1">
      <alignment horizontal="right"/>
    </xf>
    <xf numFmtId="0" fontId="13" fillId="0" borderId="2" xfId="0" applyFont="1" applyFill="1" applyBorder="1" applyAlignment="1" applyProtection="1">
      <alignment horizontal="center"/>
    </xf>
    <xf numFmtId="0" fontId="13" fillId="0" borderId="14" xfId="0" applyFont="1" applyFill="1" applyBorder="1" applyAlignment="1" applyProtection="1">
      <alignment horizontal="centerContinuous"/>
    </xf>
    <xf numFmtId="49" fontId="17" fillId="0" borderId="22" xfId="0" applyNumberFormat="1" applyFont="1" applyFill="1" applyBorder="1" applyAlignment="1" applyProtection="1">
      <alignment horizontal="centerContinuous"/>
    </xf>
    <xf numFmtId="0" fontId="23" fillId="0" borderId="22" xfId="0" applyFont="1" applyFill="1" applyBorder="1" applyAlignment="1" applyProtection="1">
      <alignment horizontal="centerContinuous"/>
    </xf>
    <xf numFmtId="0" fontId="13" fillId="0" borderId="0" xfId="0" applyFont="1" applyFill="1" applyAlignment="1" applyProtection="1">
      <alignment vertical="top" wrapText="1"/>
    </xf>
    <xf numFmtId="0" fontId="0" fillId="0" borderId="0" xfId="0" applyFill="1" applyAlignment="1">
      <alignment vertical="top" wrapText="1"/>
    </xf>
    <xf numFmtId="0" fontId="13" fillId="0" borderId="31" xfId="0" applyFont="1" applyFill="1" applyBorder="1" applyAlignment="1" applyProtection="1">
      <alignment horizontal="left" wrapText="1"/>
    </xf>
    <xf numFmtId="0" fontId="0" fillId="0" borderId="29" xfId="0" applyFill="1" applyBorder="1" applyAlignment="1">
      <alignment horizontal="left" vertical="top" wrapText="1"/>
    </xf>
    <xf numFmtId="0" fontId="13" fillId="0" borderId="0" xfId="0" applyFont="1" applyFill="1" applyAlignment="1" applyProtection="1">
      <alignment horizontal="left" wrapText="1"/>
    </xf>
    <xf numFmtId="0" fontId="0" fillId="0" borderId="0" xfId="0" applyFill="1" applyAlignment="1">
      <alignment horizontal="left"/>
    </xf>
    <xf numFmtId="0" fontId="13" fillId="0" borderId="32" xfId="0" applyFont="1" applyFill="1" applyBorder="1" applyAlignment="1" applyProtection="1">
      <alignment horizontal="centerContinuous"/>
    </xf>
    <xf numFmtId="0" fontId="13" fillId="0" borderId="19" xfId="0" applyFont="1" applyFill="1" applyBorder="1" applyAlignment="1" applyProtection="1">
      <alignment horizontal="left"/>
    </xf>
    <xf numFmtId="0" fontId="13" fillId="0" borderId="19" xfId="0" applyFont="1" applyFill="1" applyBorder="1" applyAlignment="1" applyProtection="1">
      <alignment horizontal="right"/>
    </xf>
    <xf numFmtId="0" fontId="13" fillId="0" borderId="32" xfId="0" applyFont="1" applyFill="1" applyBorder="1" applyAlignment="1" applyProtection="1">
      <alignment horizontal="centerContinuous" wrapText="1"/>
    </xf>
    <xf numFmtId="0" fontId="13" fillId="0" borderId="5" xfId="0" applyFont="1" applyFill="1" applyBorder="1" applyAlignment="1" applyProtection="1">
      <alignment horizontal="centerContinuous" wrapText="1"/>
    </xf>
    <xf numFmtId="0" fontId="55" fillId="0" borderId="0" xfId="0" applyFont="1" applyFill="1" applyAlignment="1" applyProtection="1">
      <alignment horizontal="left"/>
    </xf>
    <xf numFmtId="0" fontId="55" fillId="0" borderId="19" xfId="0" applyFont="1" applyFill="1" applyBorder="1" applyAlignment="1" applyProtection="1">
      <alignment horizontal="left"/>
    </xf>
    <xf numFmtId="9" fontId="55" fillId="0" borderId="19" xfId="0" applyNumberFormat="1" applyFont="1" applyFill="1" applyBorder="1" applyAlignment="1" applyProtection="1">
      <alignment horizontal="right"/>
    </xf>
    <xf numFmtId="49" fontId="55" fillId="0" borderId="19" xfId="0" applyNumberFormat="1" applyFont="1" applyFill="1" applyBorder="1" applyAlignment="1" applyProtection="1">
      <alignment horizontal="centerContinuous" wrapText="1"/>
    </xf>
    <xf numFmtId="0" fontId="13" fillId="0" borderId="19" xfId="0" applyFont="1" applyFill="1" applyBorder="1" applyAlignment="1" applyProtection="1">
      <alignment horizontal="centerContinuous" wrapText="1"/>
    </xf>
    <xf numFmtId="10" fontId="55" fillId="0" borderId="19" xfId="0" applyNumberFormat="1" applyFont="1" applyFill="1" applyBorder="1" applyAlignment="1" applyProtection="1">
      <alignment horizontal="right"/>
    </xf>
    <xf numFmtId="0" fontId="55" fillId="0" borderId="19" xfId="0" applyFont="1" applyFill="1" applyBorder="1" applyAlignment="1" applyProtection="1">
      <alignment horizontal="centerContinuous" wrapText="1"/>
    </xf>
    <xf numFmtId="0" fontId="13" fillId="0" borderId="21" xfId="0" applyFont="1" applyFill="1" applyBorder="1" applyAlignment="1" applyProtection="1">
      <alignment horizontal="left"/>
    </xf>
    <xf numFmtId="0" fontId="13" fillId="0" borderId="10" xfId="0" applyFont="1" applyFill="1" applyBorder="1" applyAlignment="1" applyProtection="1">
      <alignment horizontal="left"/>
    </xf>
    <xf numFmtId="0" fontId="13" fillId="0" borderId="21" xfId="0" applyFont="1" applyFill="1" applyBorder="1" applyAlignment="1" applyProtection="1">
      <alignment horizontal="right"/>
    </xf>
    <xf numFmtId="0" fontId="13" fillId="0" borderId="11" xfId="0" applyFont="1" applyFill="1" applyBorder="1" applyAlignment="1" applyProtection="1">
      <alignment horizontal="centerContinuous" wrapText="1"/>
    </xf>
    <xf numFmtId="0" fontId="55" fillId="0" borderId="31" xfId="0" applyFont="1" applyFill="1" applyBorder="1" applyAlignment="1" applyProtection="1">
      <alignment horizontal="left"/>
    </xf>
    <xf numFmtId="0" fontId="55" fillId="0" borderId="5" xfId="0" applyFont="1" applyFill="1" applyBorder="1" applyAlignment="1" applyProtection="1">
      <alignment horizontal="centerContinuous" wrapText="1"/>
    </xf>
    <xf numFmtId="0" fontId="55" fillId="0" borderId="0" xfId="0" applyFont="1" applyFill="1" applyBorder="1" applyAlignment="1" applyProtection="1">
      <alignment horizontal="left"/>
    </xf>
    <xf numFmtId="0" fontId="55" fillId="0" borderId="0" xfId="0" applyFont="1" applyFill="1" applyBorder="1" applyAlignment="1" applyProtection="1">
      <alignment horizontal="right"/>
    </xf>
    <xf numFmtId="0" fontId="55" fillId="0" borderId="1" xfId="0" applyFont="1" applyFill="1" applyBorder="1" applyAlignment="1" applyProtection="1">
      <alignment horizontal="left"/>
    </xf>
    <xf numFmtId="0" fontId="55" fillId="0" borderId="7" xfId="0" applyFont="1" applyFill="1" applyBorder="1" applyAlignment="1" applyProtection="1">
      <alignment horizontal="centerContinuous" wrapText="1"/>
    </xf>
    <xf numFmtId="0" fontId="13" fillId="0" borderId="0" xfId="0" applyFont="1" applyFill="1" applyAlignment="1" applyProtection="1">
      <alignment horizontal="right"/>
    </xf>
    <xf numFmtId="0" fontId="13" fillId="0" borderId="0" xfId="0" applyFont="1" applyFill="1" applyAlignment="1" applyProtection="1">
      <alignment horizontal="centerContinuous" wrapText="1"/>
    </xf>
    <xf numFmtId="0" fontId="13" fillId="0" borderId="12" xfId="0" applyFont="1" applyFill="1" applyBorder="1" applyAlignment="1" applyProtection="1">
      <alignment horizontal="left"/>
    </xf>
    <xf numFmtId="0" fontId="13" fillId="0" borderId="3" xfId="0" applyFont="1" applyFill="1" applyBorder="1" applyAlignment="1" applyProtection="1">
      <alignment horizontal="centerContinuous" wrapText="1"/>
    </xf>
    <xf numFmtId="0" fontId="29" fillId="0" borderId="0" xfId="0" applyFont="1" applyFill="1" applyBorder="1" applyAlignment="1" applyProtection="1">
      <alignment horizontal="center"/>
    </xf>
    <xf numFmtId="0" fontId="13" fillId="0" borderId="25" xfId="0" applyFont="1" applyFill="1" applyBorder="1" applyAlignment="1" applyProtection="1">
      <alignment horizontal="left"/>
    </xf>
    <xf numFmtId="0" fontId="13" fillId="0" borderId="26" xfId="0" applyFont="1" applyFill="1" applyBorder="1" applyAlignment="1" applyProtection="1">
      <alignment horizontal="left"/>
    </xf>
    <xf numFmtId="49" fontId="17" fillId="0" borderId="22" xfId="0" applyNumberFormat="1" applyFont="1" applyFill="1" applyBorder="1" applyAlignment="1" applyProtection="1">
      <alignment horizontal="centerContinuous" wrapText="1"/>
    </xf>
    <xf numFmtId="0" fontId="23" fillId="0" borderId="22" xfId="0" applyFont="1" applyFill="1" applyBorder="1" applyAlignment="1" applyProtection="1">
      <alignment horizontal="centerContinuous" wrapText="1"/>
    </xf>
    <xf numFmtId="0" fontId="13" fillId="0" borderId="10" xfId="0" applyFont="1" applyFill="1" applyBorder="1" applyAlignment="1" applyProtection="1">
      <alignment horizontal="centerContinuous" wrapText="1"/>
    </xf>
    <xf numFmtId="0" fontId="13" fillId="0" borderId="15" xfId="0" applyFont="1" applyFill="1" applyBorder="1" applyAlignment="1" applyProtection="1">
      <alignment horizontal="left"/>
    </xf>
    <xf numFmtId="0" fontId="13" fillId="0" borderId="17" xfId="0" applyFont="1" applyFill="1" applyBorder="1" applyAlignment="1" applyProtection="1">
      <alignment horizontal="center"/>
    </xf>
    <xf numFmtId="0" fontId="13" fillId="0" borderId="25" xfId="0" applyFont="1" applyFill="1" applyBorder="1" applyAlignment="1" applyProtection="1">
      <alignment horizontal="right"/>
    </xf>
    <xf numFmtId="0" fontId="13" fillId="0" borderId="0" xfId="0" applyFont="1" applyFill="1" applyBorder="1" applyAlignment="1" applyProtection="1">
      <alignment horizontal="centerContinuous" wrapText="1"/>
    </xf>
    <xf numFmtId="0" fontId="17" fillId="0" borderId="19" xfId="0" applyFont="1" applyFill="1" applyBorder="1" applyAlignment="1" applyProtection="1">
      <alignment horizontal="left"/>
    </xf>
    <xf numFmtId="0" fontId="17" fillId="0" borderId="0" xfId="0" applyFont="1" applyFill="1" applyBorder="1" applyAlignment="1" applyProtection="1">
      <alignment horizontal="left"/>
    </xf>
    <xf numFmtId="0" fontId="17" fillId="0" borderId="15" xfId="0" applyFont="1" applyFill="1" applyBorder="1" applyAlignment="1" applyProtection="1">
      <alignment horizontal="left"/>
    </xf>
    <xf numFmtId="0" fontId="17" fillId="0" borderId="25" xfId="0" applyFont="1" applyFill="1" applyBorder="1" applyAlignment="1" applyProtection="1">
      <alignment horizontal="right"/>
    </xf>
    <xf numFmtId="0" fontId="17" fillId="0" borderId="0" xfId="0" applyFont="1" applyFill="1" applyBorder="1" applyAlignment="1" applyProtection="1">
      <alignment horizontal="centerContinuous" wrapText="1"/>
    </xf>
    <xf numFmtId="0" fontId="17" fillId="0" borderId="5" xfId="0" applyFont="1" applyFill="1" applyBorder="1" applyAlignment="1" applyProtection="1">
      <alignment horizontal="centerContinuous" wrapText="1"/>
    </xf>
    <xf numFmtId="0" fontId="17" fillId="0" borderId="35" xfId="0" applyFont="1" applyFill="1" applyBorder="1" applyAlignment="1" applyProtection="1">
      <alignment horizontal="left"/>
    </xf>
    <xf numFmtId="0" fontId="17" fillId="0" borderId="1" xfId="0" applyFont="1" applyFill="1" applyBorder="1" applyAlignment="1" applyProtection="1">
      <alignment horizontal="left"/>
    </xf>
    <xf numFmtId="0" fontId="17" fillId="0" borderId="54" xfId="0" applyFont="1" applyFill="1" applyBorder="1" applyAlignment="1" applyProtection="1">
      <alignment horizontal="left"/>
    </xf>
    <xf numFmtId="0" fontId="17" fillId="0" borderId="49" xfId="0" applyFont="1" applyFill="1" applyBorder="1" applyAlignment="1" applyProtection="1">
      <alignment horizontal="right"/>
    </xf>
    <xf numFmtId="0" fontId="17" fillId="0" borderId="1" xfId="0" applyFont="1" applyFill="1" applyBorder="1" applyAlignment="1" applyProtection="1">
      <alignment horizontal="centerContinuous" wrapText="1"/>
    </xf>
    <xf numFmtId="0" fontId="17" fillId="0" borderId="7" xfId="0" applyFont="1" applyFill="1" applyBorder="1" applyAlignment="1" applyProtection="1">
      <alignment horizontal="centerContinuous" wrapText="1"/>
    </xf>
    <xf numFmtId="0" fontId="29" fillId="0" borderId="25" xfId="0" applyFont="1" applyFill="1" applyBorder="1"/>
    <xf numFmtId="0" fontId="13" fillId="0" borderId="0" xfId="0" applyFont="1" applyFill="1" applyAlignment="1">
      <alignment horizontal="center"/>
    </xf>
    <xf numFmtId="0" fontId="13" fillId="0" borderId="9" xfId="0" applyFont="1" applyFill="1" applyBorder="1" applyAlignment="1">
      <alignment horizontal="centerContinuous"/>
    </xf>
    <xf numFmtId="0" fontId="13" fillId="0" borderId="10" xfId="0" applyFont="1" applyFill="1" applyBorder="1" applyAlignment="1">
      <alignment horizontal="centerContinuous"/>
    </xf>
    <xf numFmtId="0" fontId="13" fillId="0" borderId="11" xfId="0" applyFont="1" applyFill="1" applyBorder="1" applyAlignment="1">
      <alignment horizontal="centerContinuous"/>
    </xf>
    <xf numFmtId="0" fontId="13" fillId="0" borderId="4" xfId="0" applyFont="1" applyFill="1" applyBorder="1"/>
    <xf numFmtId="0" fontId="13" fillId="0" borderId="0" xfId="0" applyFont="1" applyFill="1"/>
    <xf numFmtId="0" fontId="13" fillId="0" borderId="0" xfId="0" applyFont="1" applyFill="1" applyAlignment="1">
      <alignment horizontal="centerContinuous"/>
    </xf>
    <xf numFmtId="0" fontId="13" fillId="0" borderId="5" xfId="0" applyFont="1" applyFill="1" applyBorder="1" applyAlignment="1">
      <alignment horizontal="centerContinuous"/>
    </xf>
    <xf numFmtId="0" fontId="13" fillId="0" borderId="0" xfId="0" applyFont="1" applyFill="1" applyAlignment="1">
      <alignment horizontal="left" vertical="top" wrapText="1"/>
    </xf>
    <xf numFmtId="0" fontId="13" fillId="0" borderId="9" xfId="0" applyFont="1" applyFill="1" applyBorder="1"/>
    <xf numFmtId="0" fontId="13" fillId="0" borderId="10" xfId="0" applyFont="1" applyFill="1" applyBorder="1"/>
    <xf numFmtId="0" fontId="13" fillId="0" borderId="0" xfId="0" applyFont="1" applyFill="1" applyAlignment="1"/>
    <xf numFmtId="0" fontId="13" fillId="0" borderId="5" xfId="0" applyFont="1" applyFill="1" applyBorder="1"/>
    <xf numFmtId="0" fontId="13" fillId="0" borderId="6" xfId="0" applyFont="1" applyFill="1" applyBorder="1"/>
    <xf numFmtId="0" fontId="13" fillId="0" borderId="1" xfId="0" applyFont="1" applyFill="1" applyBorder="1"/>
    <xf numFmtId="0" fontId="13" fillId="0" borderId="1" xfId="0" applyFont="1" applyFill="1" applyBorder="1" applyAlignment="1">
      <alignment horizontal="centerContinuous"/>
    </xf>
    <xf numFmtId="0" fontId="13" fillId="0" borderId="7" xfId="0" applyFont="1" applyFill="1" applyBorder="1" applyAlignment="1">
      <alignment horizontal="centerContinuous"/>
    </xf>
    <xf numFmtId="0" fontId="13" fillId="0" borderId="0" xfId="0" applyFont="1" applyFill="1" applyAlignment="1">
      <alignment horizontal="left"/>
    </xf>
    <xf numFmtId="0" fontId="0" fillId="0" borderId="5" xfId="0" applyFill="1" applyBorder="1" applyAlignment="1">
      <alignment wrapText="1"/>
    </xf>
    <xf numFmtId="49" fontId="17" fillId="0" borderId="0" xfId="0" applyNumberFormat="1" applyFont="1" applyFill="1" applyAlignment="1">
      <alignment horizontal="centerContinuous"/>
    </xf>
    <xf numFmtId="0" fontId="17" fillId="0" borderId="0" xfId="0" applyFont="1" applyFill="1" applyAlignment="1">
      <alignment horizontal="left" vertical="top" wrapText="1"/>
    </xf>
    <xf numFmtId="0" fontId="17" fillId="0" borderId="12" xfId="0" applyFont="1" applyFill="1" applyBorder="1" applyAlignment="1" applyProtection="1">
      <alignment horizontal="center"/>
    </xf>
    <xf numFmtId="0" fontId="18" fillId="0" borderId="9" xfId="0" applyFont="1" applyFill="1" applyBorder="1" applyAlignment="1" applyProtection="1">
      <alignment horizontal="centerContinuous"/>
    </xf>
    <xf numFmtId="0" fontId="18" fillId="0" borderId="10" xfId="0" applyFont="1" applyFill="1" applyBorder="1" applyAlignment="1" applyProtection="1">
      <alignment horizontal="centerContinuous"/>
    </xf>
    <xf numFmtId="0" fontId="18" fillId="0" borderId="11" xfId="0" applyFont="1" applyFill="1" applyBorder="1" applyAlignment="1" applyProtection="1">
      <alignment horizontal="centerContinuous"/>
    </xf>
    <xf numFmtId="0" fontId="18" fillId="0" borderId="25" xfId="0" applyFont="1" applyFill="1" applyBorder="1" applyAlignment="1" applyProtection="1">
      <alignment horizontal="center"/>
    </xf>
    <xf numFmtId="165" fontId="17" fillId="0" borderId="15" xfId="0" applyNumberFormat="1" applyFont="1" applyFill="1" applyBorder="1" applyAlignment="1" applyProtection="1">
      <alignment horizontal="center"/>
    </xf>
    <xf numFmtId="165" fontId="17" fillId="0" borderId="4" xfId="0" applyNumberFormat="1" applyFont="1" applyFill="1" applyBorder="1" applyAlignment="1" applyProtection="1">
      <alignment horizontal="center"/>
    </xf>
    <xf numFmtId="165" fontId="17" fillId="0" borderId="0" xfId="0" applyNumberFormat="1" applyFont="1" applyFill="1" applyProtection="1"/>
    <xf numFmtId="165" fontId="17" fillId="0" borderId="0" xfId="0" applyNumberFormat="1" applyFont="1" applyFill="1" applyAlignment="1" applyProtection="1">
      <alignment horizontal="center"/>
    </xf>
    <xf numFmtId="0" fontId="19" fillId="0" borderId="5" xfId="0" applyFont="1" applyFill="1" applyBorder="1" applyProtection="1"/>
    <xf numFmtId="0" fontId="17" fillId="0" borderId="25" xfId="0" applyFont="1" applyFill="1" applyBorder="1" applyAlignment="1" applyProtection="1">
      <alignment horizontal="left"/>
    </xf>
    <xf numFmtId="165" fontId="17" fillId="0" borderId="6" xfId="0" applyNumberFormat="1" applyFont="1" applyFill="1" applyBorder="1" applyAlignment="1" applyProtection="1">
      <alignment horizontal="center"/>
    </xf>
    <xf numFmtId="0" fontId="19" fillId="0" borderId="7" xfId="0" applyFont="1" applyFill="1" applyBorder="1" applyProtection="1"/>
    <xf numFmtId="0" fontId="19" fillId="0" borderId="0" xfId="0" applyFont="1" applyFill="1" applyProtection="1"/>
    <xf numFmtId="49" fontId="17" fillId="0" borderId="25" xfId="0" applyNumberFormat="1" applyFont="1" applyFill="1" applyBorder="1" applyAlignment="1" applyProtection="1">
      <alignment horizontal="center"/>
    </xf>
    <xf numFmtId="49" fontId="17" fillId="0" borderId="5" xfId="0" applyNumberFormat="1" applyFont="1" applyFill="1" applyBorder="1" applyAlignment="1" applyProtection="1">
      <alignment horizontal="center"/>
    </xf>
    <xf numFmtId="0" fontId="18" fillId="0" borderId="25" xfId="0" applyFont="1" applyFill="1" applyBorder="1" applyProtection="1"/>
    <xf numFmtId="0" fontId="23" fillId="0" borderId="8" xfId="0" applyFont="1" applyFill="1" applyBorder="1" applyAlignment="1" applyProtection="1">
      <alignment horizontal="left"/>
    </xf>
    <xf numFmtId="0" fontId="23" fillId="0" borderId="2" xfId="0" applyFont="1" applyFill="1" applyBorder="1" applyProtection="1"/>
    <xf numFmtId="0" fontId="23" fillId="0" borderId="3" xfId="0" applyFont="1" applyFill="1" applyBorder="1" applyProtection="1"/>
    <xf numFmtId="0" fontId="24" fillId="0" borderId="4" xfId="0" applyFont="1" applyFill="1" applyBorder="1" applyAlignment="1" applyProtection="1">
      <alignment horizontal="centerContinuous"/>
    </xf>
    <xf numFmtId="0" fontId="23" fillId="0" borderId="4" xfId="0" quotePrefix="1" applyFont="1" applyFill="1" applyBorder="1" applyProtection="1"/>
    <xf numFmtId="0" fontId="0" fillId="0" borderId="5" xfId="0" applyFill="1" applyBorder="1"/>
    <xf numFmtId="0" fontId="23" fillId="0" borderId="0" xfId="0" applyFont="1" applyFill="1" applyAlignment="1" applyProtection="1">
      <alignment horizontal="left"/>
    </xf>
    <xf numFmtId="0" fontId="23" fillId="0" borderId="0" xfId="0" applyFont="1" applyFill="1" applyAlignment="1" applyProtection="1">
      <alignment horizontal="right"/>
    </xf>
    <xf numFmtId="0" fontId="22" fillId="0" borderId="0" xfId="0" applyFont="1" applyFill="1"/>
    <xf numFmtId="0" fontId="22" fillId="0" borderId="8" xfId="0" applyFont="1" applyFill="1" applyBorder="1" applyProtection="1"/>
    <xf numFmtId="0" fontId="22" fillId="0" borderId="2" xfId="0" applyFont="1" applyFill="1" applyBorder="1" applyProtection="1"/>
    <xf numFmtId="0" fontId="22" fillId="0" borderId="3" xfId="0" applyFont="1" applyFill="1" applyBorder="1" applyProtection="1"/>
    <xf numFmtId="0" fontId="22" fillId="0" borderId="4" xfId="0" applyFont="1" applyFill="1" applyBorder="1" applyProtection="1"/>
    <xf numFmtId="0" fontId="22" fillId="0" borderId="5" xfId="0" applyFont="1" applyFill="1" applyBorder="1" applyProtection="1"/>
    <xf numFmtId="0" fontId="22" fillId="0" borderId="66" xfId="0" applyFont="1" applyFill="1" applyBorder="1" applyProtection="1"/>
    <xf numFmtId="0" fontId="22" fillId="0" borderId="55" xfId="0" applyFont="1" applyFill="1" applyBorder="1" applyAlignment="1" applyProtection="1">
      <alignment horizontal="center"/>
    </xf>
    <xf numFmtId="0" fontId="51" fillId="0" borderId="0" xfId="0" applyFont="1" applyFill="1" applyAlignment="1" applyProtection="1">
      <alignment horizontal="centerContinuous"/>
    </xf>
    <xf numFmtId="0" fontId="22" fillId="0" borderId="5" xfId="0" applyFont="1" applyFill="1" applyBorder="1" applyAlignment="1" applyProtection="1">
      <alignment horizontal="center"/>
    </xf>
    <xf numFmtId="0" fontId="51" fillId="0" borderId="55" xfId="0" applyFont="1" applyFill="1" applyBorder="1" applyAlignment="1" applyProtection="1">
      <alignment horizontal="center"/>
    </xf>
    <xf numFmtId="0" fontId="51" fillId="0" borderId="5" xfId="0" applyFont="1" applyFill="1" applyBorder="1" applyAlignment="1" applyProtection="1">
      <alignment horizontal="center"/>
    </xf>
    <xf numFmtId="0" fontId="22" fillId="0" borderId="56" xfId="0" applyFont="1" applyFill="1" applyBorder="1" applyProtection="1"/>
    <xf numFmtId="0" fontId="22" fillId="0" borderId="1" xfId="0" applyFont="1" applyFill="1" applyBorder="1" applyProtection="1"/>
    <xf numFmtId="0" fontId="22" fillId="0" borderId="7" xfId="0" applyFont="1" applyFill="1" applyBorder="1" applyProtection="1"/>
    <xf numFmtId="0" fontId="15" fillId="0" borderId="55" xfId="0" applyFont="1" applyFill="1" applyBorder="1" applyProtection="1">
      <protection locked="0"/>
    </xf>
    <xf numFmtId="0" fontId="15" fillId="0" borderId="0" xfId="0" applyFont="1" applyFill="1" applyProtection="1">
      <protection locked="0"/>
    </xf>
    <xf numFmtId="0" fontId="15" fillId="0" borderId="63" xfId="0" applyFont="1" applyFill="1" applyBorder="1" applyProtection="1">
      <protection locked="0"/>
    </xf>
    <xf numFmtId="0" fontId="15" fillId="0" borderId="5" xfId="0" applyFont="1" applyFill="1" applyBorder="1" applyProtection="1">
      <protection locked="0"/>
    </xf>
    <xf numFmtId="0" fontId="15" fillId="0" borderId="56" xfId="0" applyFont="1" applyFill="1" applyBorder="1" applyProtection="1">
      <protection locked="0"/>
    </xf>
    <xf numFmtId="0" fontId="15" fillId="0" borderId="1" xfId="0" applyFont="1" applyFill="1" applyBorder="1" applyProtection="1">
      <protection locked="0"/>
    </xf>
    <xf numFmtId="0" fontId="15" fillId="0" borderId="64" xfId="0" applyFont="1" applyFill="1" applyBorder="1" applyProtection="1">
      <protection locked="0"/>
    </xf>
    <xf numFmtId="0" fontId="15" fillId="0" borderId="7" xfId="0" applyFont="1" applyFill="1" applyBorder="1" applyProtection="1">
      <protection locked="0"/>
    </xf>
    <xf numFmtId="0" fontId="40" fillId="0" borderId="2" xfId="0" applyFont="1" applyFill="1" applyBorder="1" applyAlignment="1" applyProtection="1">
      <alignment horizontal="left"/>
    </xf>
    <xf numFmtId="0" fontId="41" fillId="0" borderId="2" xfId="0" applyFont="1" applyFill="1" applyBorder="1" applyProtection="1"/>
    <xf numFmtId="0" fontId="42" fillId="0" borderId="4" xfId="0" applyFont="1" applyFill="1" applyBorder="1" applyAlignment="1" applyProtection="1">
      <alignment horizontal="centerContinuous" vertical="center"/>
    </xf>
    <xf numFmtId="0" fontId="43" fillId="0" borderId="4" xfId="0" applyFont="1" applyFill="1" applyBorder="1" applyAlignment="1" applyProtection="1">
      <alignment horizontal="centerContinuous" vertical="center"/>
    </xf>
    <xf numFmtId="0" fontId="44" fillId="0" borderId="4" xfId="0" applyFont="1" applyFill="1" applyBorder="1" applyAlignment="1" applyProtection="1">
      <alignment horizontal="centerContinuous" vertical="center"/>
    </xf>
    <xf numFmtId="0" fontId="42" fillId="0" borderId="0" xfId="0" applyFont="1" applyFill="1" applyAlignment="1" applyProtection="1">
      <alignment horizontal="centerContinuous"/>
    </xf>
    <xf numFmtId="0" fontId="42" fillId="0" borderId="5" xfId="0" applyFont="1" applyFill="1" applyBorder="1" applyAlignment="1" applyProtection="1">
      <alignment horizontal="centerContinuous"/>
    </xf>
    <xf numFmtId="0" fontId="16" fillId="0" borderId="4" xfId="0" applyFont="1" applyFill="1" applyBorder="1" applyAlignment="1" applyProtection="1">
      <alignment horizontal="centerContinuous"/>
    </xf>
    <xf numFmtId="0" fontId="21" fillId="0" borderId="0" xfId="0" applyFont="1" applyFill="1" applyAlignment="1" applyProtection="1">
      <alignment horizontal="centerContinuous"/>
    </xf>
    <xf numFmtId="0" fontId="33" fillId="0" borderId="2" xfId="0" applyFont="1" applyFill="1" applyBorder="1" applyAlignment="1" applyProtection="1">
      <alignment horizontal="centerContinuous"/>
    </xf>
    <xf numFmtId="0" fontId="26" fillId="0" borderId="2" xfId="0" applyFont="1" applyFill="1" applyBorder="1" applyAlignment="1" applyProtection="1">
      <alignment horizontal="centerContinuous"/>
    </xf>
    <xf numFmtId="0" fontId="45" fillId="0" borderId="0" xfId="0" applyFont="1" applyFill="1" applyAlignment="1" applyProtection="1">
      <alignment horizontal="centerContinuous"/>
    </xf>
    <xf numFmtId="0" fontId="45" fillId="0" borderId="5" xfId="0" applyFont="1" applyFill="1" applyBorder="1" applyAlignment="1" applyProtection="1">
      <alignment horizontal="centerContinuous"/>
    </xf>
    <xf numFmtId="0" fontId="22" fillId="0" borderId="1" xfId="0" applyFont="1" applyFill="1" applyBorder="1" applyAlignment="1" applyProtection="1">
      <alignment horizontal="centerContinuous"/>
    </xf>
    <xf numFmtId="0" fontId="46" fillId="0" borderId="0" xfId="0" applyFont="1" applyFill="1" applyAlignment="1" applyProtection="1">
      <alignment horizontal="centerContinuous"/>
    </xf>
    <xf numFmtId="0" fontId="47" fillId="0" borderId="4" xfId="0" applyFont="1" applyFill="1" applyBorder="1" applyProtection="1"/>
    <xf numFmtId="0" fontId="47" fillId="0" borderId="0" xfId="0" applyFont="1" applyFill="1" applyAlignment="1" applyProtection="1">
      <alignment horizontal="centerContinuous"/>
    </xf>
    <xf numFmtId="0" fontId="48" fillId="0" borderId="0" xfId="0" applyFont="1" applyFill="1" applyAlignment="1" applyProtection="1">
      <alignment horizontal="centerContinuous"/>
    </xf>
    <xf numFmtId="0" fontId="20" fillId="0" borderId="0" xfId="0" applyFont="1" applyFill="1" applyAlignment="1" applyProtection="1">
      <alignment horizontal="centerContinuous"/>
    </xf>
    <xf numFmtId="0" fontId="33" fillId="0" borderId="65" xfId="0" applyFont="1" applyFill="1" applyBorder="1" applyAlignment="1" applyProtection="1">
      <alignment horizontal="centerContinuous"/>
    </xf>
    <xf numFmtId="0" fontId="17" fillId="0" borderId="65" xfId="0" applyFont="1" applyFill="1" applyBorder="1" applyAlignment="1" applyProtection="1">
      <alignment horizontal="centerContinuous"/>
    </xf>
    <xf numFmtId="178" fontId="13" fillId="0" borderId="21" xfId="1" applyNumberFormat="1" applyFont="1" applyFill="1" applyBorder="1" applyAlignment="1" applyProtection="1"/>
    <xf numFmtId="39" fontId="25" fillId="0" borderId="19" xfId="19" applyNumberFormat="1" applyFont="1" applyFill="1" applyBorder="1" applyProtection="1"/>
    <xf numFmtId="0" fontId="13" fillId="0" borderId="120" xfId="13" applyFont="1" applyBorder="1" applyProtection="1"/>
    <xf numFmtId="0" fontId="13" fillId="0" borderId="126" xfId="13" applyFont="1" applyBorder="1" applyProtection="1"/>
    <xf numFmtId="0" fontId="13" fillId="0" borderId="24" xfId="13" applyFont="1" applyBorder="1" applyProtection="1"/>
    <xf numFmtId="0" fontId="13" fillId="0" borderId="127" xfId="13" applyFont="1" applyBorder="1" applyProtection="1"/>
    <xf numFmtId="0" fontId="13" fillId="0" borderId="123" xfId="13" applyFont="1" applyBorder="1" applyProtection="1"/>
    <xf numFmtId="0" fontId="17" fillId="0" borderId="0" xfId="13" applyFont="1"/>
    <xf numFmtId="0" fontId="13" fillId="0" borderId="4" xfId="13" applyFont="1" applyBorder="1" applyProtection="1"/>
    <xf numFmtId="0" fontId="13" fillId="0" borderId="19" xfId="13" applyFont="1" applyBorder="1" applyProtection="1"/>
    <xf numFmtId="0" fontId="17" fillId="0" borderId="15" xfId="13" applyFont="1" applyBorder="1" applyProtection="1"/>
    <xf numFmtId="0" fontId="13" fillId="0" borderId="119" xfId="13" applyFont="1" applyBorder="1" applyProtection="1"/>
    <xf numFmtId="0" fontId="13" fillId="0" borderId="9" xfId="13" applyFont="1" applyBorder="1" applyProtection="1"/>
    <xf numFmtId="0" fontId="13" fillId="0" borderId="10" xfId="13" applyFont="1" applyBorder="1" applyProtection="1"/>
    <xf numFmtId="0" fontId="13" fillId="0" borderId="21" xfId="13" applyFont="1" applyBorder="1" applyProtection="1"/>
    <xf numFmtId="177" fontId="8" fillId="0" borderId="26" xfId="13" applyNumberFormat="1" applyFont="1" applyBorder="1" applyAlignment="1" applyProtection="1">
      <alignment horizontal="center"/>
    </xf>
    <xf numFmtId="49" fontId="8" fillId="0" borderId="22" xfId="13" applyNumberFormat="1" applyFont="1" applyBorder="1" applyAlignment="1" applyProtection="1">
      <alignment horizontal="center"/>
    </xf>
    <xf numFmtId="0" fontId="13" fillId="0" borderId="9" xfId="13" applyFont="1" applyBorder="1" applyAlignment="1" applyProtection="1">
      <alignment horizontal="centerContinuous"/>
    </xf>
    <xf numFmtId="0" fontId="13" fillId="0" borderId="10" xfId="13" applyFont="1" applyBorder="1" applyAlignment="1" applyProtection="1">
      <alignment horizontal="centerContinuous"/>
    </xf>
    <xf numFmtId="0" fontId="13" fillId="0" borderId="11" xfId="13" applyFont="1" applyBorder="1" applyAlignment="1" applyProtection="1">
      <alignment horizontal="centerContinuous"/>
    </xf>
    <xf numFmtId="37" fontId="13" fillId="0" borderId="119" xfId="13" applyNumberFormat="1" applyFont="1" applyBorder="1" applyAlignment="1" applyProtection="1">
      <alignment horizontal="centerContinuous"/>
    </xf>
    <xf numFmtId="0" fontId="13" fillId="0" borderId="0" xfId="13" applyFont="1" applyAlignment="1" applyProtection="1">
      <alignment horizontal="centerContinuous"/>
    </xf>
    <xf numFmtId="0" fontId="17" fillId="0" borderId="0" xfId="13" applyFont="1" applyProtection="1"/>
    <xf numFmtId="0" fontId="17" fillId="0" borderId="10" xfId="13" applyFont="1" applyBorder="1" applyProtection="1"/>
    <xf numFmtId="37" fontId="13" fillId="0" borderId="11" xfId="13" applyNumberFormat="1" applyFont="1" applyBorder="1" applyAlignment="1" applyProtection="1">
      <alignment horizontal="centerContinuous"/>
    </xf>
    <xf numFmtId="0" fontId="13" fillId="0" borderId="18" xfId="13" applyFont="1" applyBorder="1" applyAlignment="1" applyProtection="1">
      <alignment horizontal="center"/>
    </xf>
    <xf numFmtId="0" fontId="17" fillId="0" borderId="0" xfId="13" applyFont="1" applyAlignment="1" applyProtection="1">
      <alignment horizontal="centerContinuous"/>
    </xf>
    <xf numFmtId="0" fontId="13" fillId="0" borderId="16" xfId="13" applyFont="1" applyBorder="1" applyAlignment="1" applyProtection="1">
      <alignment horizontal="centerContinuous"/>
    </xf>
    <xf numFmtId="0" fontId="13" fillId="0" borderId="20" xfId="13" applyFont="1" applyBorder="1" applyAlignment="1" applyProtection="1">
      <alignment horizontal="center"/>
    </xf>
    <xf numFmtId="0" fontId="13" fillId="0" borderId="22" xfId="13" applyFont="1" applyBorder="1" applyAlignment="1" applyProtection="1">
      <alignment horizontal="center"/>
    </xf>
    <xf numFmtId="0" fontId="66" fillId="0" borderId="0" xfId="13" applyFont="1" applyBorder="1" applyAlignment="1">
      <alignment horizontal="center"/>
    </xf>
    <xf numFmtId="0" fontId="13" fillId="0" borderId="20" xfId="13" applyFont="1" applyBorder="1" applyProtection="1"/>
    <xf numFmtId="0" fontId="13" fillId="0" borderId="10" xfId="13" applyFont="1" applyBorder="1" applyAlignment="1" applyProtection="1">
      <alignment horizontal="left"/>
    </xf>
    <xf numFmtId="37" fontId="13" fillId="0" borderId="10" xfId="13" applyNumberFormat="1" applyFont="1" applyBorder="1" applyProtection="1"/>
    <xf numFmtId="37" fontId="13" fillId="8" borderId="22" xfId="13" applyNumberFormat="1" applyFont="1" applyFill="1" applyBorder="1" applyProtection="1"/>
    <xf numFmtId="5" fontId="13" fillId="0" borderId="22" xfId="13" applyNumberFormat="1" applyFont="1" applyBorder="1" applyProtection="1"/>
    <xf numFmtId="43" fontId="66" fillId="0" borderId="0" xfId="25" applyFont="1"/>
    <xf numFmtId="37" fontId="13" fillId="0" borderId="22" xfId="13" applyNumberFormat="1" applyFont="1" applyBorder="1" applyProtection="1"/>
    <xf numFmtId="37" fontId="17" fillId="0" borderId="0" xfId="13" applyNumberFormat="1" applyFont="1"/>
    <xf numFmtId="0" fontId="13" fillId="0" borderId="23" xfId="13" applyFont="1" applyBorder="1" applyProtection="1"/>
    <xf numFmtId="0" fontId="13" fillId="0" borderId="1" xfId="13" applyFont="1" applyBorder="1" applyAlignment="1" applyProtection="1">
      <alignment horizontal="left"/>
    </xf>
    <xf numFmtId="0" fontId="13" fillId="0" borderId="1" xfId="13" applyFont="1" applyBorder="1" applyAlignment="1" applyProtection="1">
      <alignment horizontal="centerContinuous"/>
    </xf>
    <xf numFmtId="0" fontId="13" fillId="0" borderId="1" xfId="13" applyFont="1" applyBorder="1" applyProtection="1"/>
    <xf numFmtId="5" fontId="13" fillId="0" borderId="36" xfId="13" applyNumberFormat="1" applyFont="1" applyBorder="1" applyProtection="1"/>
    <xf numFmtId="0" fontId="13" fillId="0" borderId="0" xfId="13" applyFont="1" applyBorder="1" applyProtection="1"/>
    <xf numFmtId="0" fontId="13" fillId="0" borderId="0" xfId="13" applyFont="1" applyBorder="1" applyAlignment="1" applyProtection="1">
      <alignment horizontal="left"/>
    </xf>
    <xf numFmtId="0" fontId="13" fillId="0" borderId="0" xfId="13" applyFont="1" applyBorder="1" applyAlignment="1" applyProtection="1">
      <alignment horizontal="centerContinuous"/>
    </xf>
    <xf numFmtId="5" fontId="13" fillId="0" borderId="0" xfId="13" applyNumberFormat="1" applyFont="1" applyBorder="1" applyProtection="1"/>
    <xf numFmtId="0" fontId="13" fillId="0" borderId="0" xfId="13" applyFont="1" applyProtection="1"/>
    <xf numFmtId="37" fontId="13" fillId="0" borderId="0" xfId="13" applyNumberFormat="1" applyFont="1" applyProtection="1"/>
    <xf numFmtId="37" fontId="13" fillId="0" borderId="0" xfId="13" applyNumberFormat="1" applyFont="1" applyAlignment="1" applyProtection="1">
      <alignment horizontal="centerContinuous"/>
    </xf>
    <xf numFmtId="0" fontId="13" fillId="0" borderId="4" xfId="13" quotePrefix="1" applyFont="1" applyBorder="1" applyAlignment="1" applyProtection="1">
      <alignment horizontal="right"/>
    </xf>
    <xf numFmtId="0" fontId="13" fillId="0" borderId="0" xfId="13" applyFont="1" applyAlignment="1" applyProtection="1">
      <alignment horizontal="left"/>
    </xf>
    <xf numFmtId="0" fontId="13" fillId="0" borderId="119" xfId="13" applyFont="1" applyBorder="1" applyAlignment="1" applyProtection="1">
      <alignment horizontal="centerContinuous"/>
    </xf>
    <xf numFmtId="0" fontId="13" fillId="0" borderId="4" xfId="13" applyFont="1" applyBorder="1" applyAlignment="1" applyProtection="1">
      <alignment horizontal="right"/>
    </xf>
    <xf numFmtId="39" fontId="13" fillId="0" borderId="119" xfId="13" applyNumberFormat="1" applyFont="1" applyBorder="1" applyAlignment="1" applyProtection="1">
      <alignment horizontal="centerContinuous"/>
    </xf>
    <xf numFmtId="37" fontId="26" fillId="0" borderId="22" xfId="13" applyNumberFormat="1" applyFont="1" applyBorder="1" applyProtection="1"/>
    <xf numFmtId="0" fontId="17" fillId="0" borderId="0" xfId="13"/>
    <xf numFmtId="43" fontId="66" fillId="0" borderId="0" xfId="13" applyNumberFormat="1" applyFont="1" applyBorder="1"/>
    <xf numFmtId="0" fontId="17" fillId="0" borderId="0" xfId="13" applyAlignment="1">
      <alignment vertical="top" wrapText="1"/>
    </xf>
    <xf numFmtId="0" fontId="13" fillId="0" borderId="0" xfId="13" applyFont="1" applyAlignment="1" applyProtection="1">
      <alignment horizontal="centerContinuous" vertical="top" wrapText="1"/>
    </xf>
    <xf numFmtId="0" fontId="17" fillId="0" borderId="0" xfId="13" applyFont="1" applyAlignment="1" applyProtection="1">
      <alignment vertical="top" wrapText="1"/>
    </xf>
    <xf numFmtId="0" fontId="17" fillId="0" borderId="0" xfId="23" applyFont="1" applyFill="1" applyAlignment="1">
      <alignment horizontal="right"/>
    </xf>
    <xf numFmtId="0" fontId="0" fillId="0" borderId="0" xfId="0" applyBorder="1"/>
    <xf numFmtId="43" fontId="0" fillId="0" borderId="0" xfId="1" applyFont="1" applyBorder="1"/>
    <xf numFmtId="0" fontId="17" fillId="0" borderId="0" xfId="0" applyFont="1" applyFill="1" applyAlignment="1" applyProtection="1">
      <alignment horizontal="left"/>
    </xf>
    <xf numFmtId="0" fontId="17" fillId="0" borderId="0" xfId="0" applyFont="1" applyFill="1" applyAlignment="1" applyProtection="1">
      <alignment horizontal="center"/>
    </xf>
    <xf numFmtId="0" fontId="65" fillId="0" borderId="0" xfId="13" applyFont="1" applyFill="1"/>
    <xf numFmtId="178" fontId="17" fillId="0" borderId="0" xfId="1" applyNumberFormat="1" applyFont="1" applyFill="1"/>
    <xf numFmtId="49" fontId="17" fillId="0" borderId="22" xfId="13" applyNumberFormat="1" applyFill="1" applyBorder="1" applyAlignment="1" applyProtection="1">
      <alignment horizontal="center"/>
    </xf>
    <xf numFmtId="0" fontId="17" fillId="0" borderId="155" xfId="13" applyFont="1" applyFill="1" applyBorder="1"/>
    <xf numFmtId="0" fontId="0" fillId="0" borderId="120" xfId="0" applyBorder="1" applyProtection="1"/>
    <xf numFmtId="0" fontId="13" fillId="2" borderId="121" xfId="0" applyFont="1" applyFill="1" applyBorder="1" applyProtection="1"/>
    <xf numFmtId="0" fontId="0" fillId="0" borderId="24" xfId="0" applyBorder="1" applyAlignment="1" applyProtection="1">
      <alignment horizontal="left"/>
    </xf>
    <xf numFmtId="0" fontId="0" fillId="0" borderId="121" xfId="0" applyBorder="1" applyProtection="1"/>
    <xf numFmtId="0" fontId="0" fillId="0" borderId="24" xfId="0" applyBorder="1" applyAlignment="1" applyProtection="1">
      <alignment horizontal="center"/>
    </xf>
    <xf numFmtId="0" fontId="0" fillId="0" borderId="128" xfId="0" applyBorder="1" applyAlignment="1" applyProtection="1">
      <alignment horizontal="center"/>
    </xf>
    <xf numFmtId="0" fontId="0" fillId="0" borderId="123" xfId="0" applyBorder="1" applyAlignment="1" applyProtection="1">
      <alignment horizontal="centerContinuous"/>
    </xf>
    <xf numFmtId="0" fontId="17" fillId="0" borderId="4" xfId="0" applyFont="1" applyBorder="1" applyProtection="1"/>
    <xf numFmtId="0" fontId="0" fillId="0" borderId="0" xfId="0" applyProtection="1"/>
    <xf numFmtId="0" fontId="0" fillId="0" borderId="19" xfId="0" applyBorder="1" applyProtection="1"/>
    <xf numFmtId="0" fontId="0" fillId="0" borderId="19" xfId="0" applyBorder="1" applyAlignment="1" applyProtection="1">
      <alignment horizontal="center"/>
    </xf>
    <xf numFmtId="0" fontId="13" fillId="2" borderId="16" xfId="0" applyFont="1" applyFill="1" applyBorder="1" applyProtection="1"/>
    <xf numFmtId="0" fontId="0" fillId="0" borderId="19" xfId="0" applyBorder="1" applyAlignment="1" applyProtection="1">
      <alignment horizontal="left"/>
    </xf>
    <xf numFmtId="0" fontId="0" fillId="0" borderId="119" xfId="0" applyBorder="1" applyProtection="1"/>
    <xf numFmtId="0" fontId="13" fillId="2" borderId="4" xfId="0" applyFont="1" applyFill="1" applyBorder="1" applyProtection="1"/>
    <xf numFmtId="164" fontId="0" fillId="0" borderId="17" xfId="0" applyNumberFormat="1" applyBorder="1" applyAlignment="1" applyProtection="1">
      <alignment horizontal="center"/>
    </xf>
    <xf numFmtId="0" fontId="0" fillId="0" borderId="22" xfId="0" applyBorder="1" applyProtection="1"/>
    <xf numFmtId="164" fontId="0" fillId="0" borderId="21" xfId="0" applyNumberFormat="1" applyBorder="1" applyAlignment="1" applyProtection="1">
      <alignment horizontal="center"/>
    </xf>
    <xf numFmtId="0" fontId="0" fillId="0" borderId="21" xfId="0" applyBorder="1" applyProtection="1"/>
    <xf numFmtId="0" fontId="26" fillId="2" borderId="39" xfId="0" applyFont="1" applyFill="1" applyBorder="1" applyAlignment="1" applyProtection="1">
      <alignment horizontal="centerContinuous"/>
    </xf>
    <xf numFmtId="0" fontId="18" fillId="0" borderId="40" xfId="0" applyFont="1" applyBorder="1" applyAlignment="1" applyProtection="1">
      <alignment horizontal="centerContinuous"/>
    </xf>
    <xf numFmtId="0" fontId="0" fillId="0" borderId="40" xfId="0" applyBorder="1" applyAlignment="1" applyProtection="1">
      <alignment horizontal="centerContinuous"/>
    </xf>
    <xf numFmtId="0" fontId="13" fillId="2" borderId="50" xfId="0" applyFont="1" applyFill="1" applyBorder="1" applyAlignment="1" applyProtection="1">
      <alignment horizontal="centerContinuous"/>
    </xf>
    <xf numFmtId="0" fontId="0" fillId="0" borderId="37" xfId="0" applyBorder="1" applyProtection="1"/>
    <xf numFmtId="0" fontId="26" fillId="2" borderId="4" xfId="0" applyFont="1" applyFill="1" applyBorder="1" applyAlignment="1" applyProtection="1">
      <alignment horizontal="centerContinuous"/>
    </xf>
    <xf numFmtId="0" fontId="0" fillId="0" borderId="0" xfId="0" applyAlignment="1" applyProtection="1">
      <alignment horizontal="centerContinuous"/>
    </xf>
    <xf numFmtId="0" fontId="13" fillId="2" borderId="119" xfId="0" applyFont="1" applyFill="1" applyBorder="1" applyAlignment="1" applyProtection="1">
      <alignment horizontal="centerContinuous"/>
    </xf>
    <xf numFmtId="0" fontId="13" fillId="2" borderId="119" xfId="0" applyFont="1" applyFill="1" applyBorder="1" applyProtection="1"/>
    <xf numFmtId="0" fontId="13" fillId="2" borderId="30" xfId="0" applyFont="1" applyFill="1" applyBorder="1" applyAlignment="1" applyProtection="1">
      <alignment horizontal="center"/>
    </xf>
    <xf numFmtId="0" fontId="0" fillId="0" borderId="28" xfId="0" applyBorder="1" applyAlignment="1" applyProtection="1">
      <alignment horizontal="center"/>
    </xf>
    <xf numFmtId="0" fontId="13" fillId="2" borderId="34" xfId="0" applyFont="1" applyFill="1" applyBorder="1" applyAlignment="1" applyProtection="1">
      <alignment horizontal="center"/>
    </xf>
    <xf numFmtId="0" fontId="13" fillId="2" borderId="39" xfId="0" applyFont="1" applyFill="1" applyBorder="1" applyAlignment="1" applyProtection="1">
      <alignment horizontal="centerContinuous"/>
    </xf>
    <xf numFmtId="0" fontId="0" fillId="0" borderId="43" xfId="0" applyBorder="1" applyAlignment="1" applyProtection="1">
      <alignment horizontal="centerContinuous"/>
    </xf>
    <xf numFmtId="0" fontId="0" fillId="0" borderId="42" xfId="0" applyBorder="1" applyAlignment="1" applyProtection="1">
      <alignment horizontal="centerContinuous"/>
    </xf>
    <xf numFmtId="0" fontId="0" fillId="0" borderId="37" xfId="0" applyBorder="1" applyAlignment="1" applyProtection="1">
      <alignment horizontal="center"/>
    </xf>
    <xf numFmtId="0" fontId="13" fillId="2" borderId="4" xfId="0" applyFont="1" applyFill="1" applyBorder="1" applyAlignment="1" applyProtection="1">
      <alignment horizontal="center"/>
    </xf>
    <xf numFmtId="0" fontId="30" fillId="0" borderId="15" xfId="0" applyFont="1" applyBorder="1" applyAlignment="1" applyProtection="1">
      <alignment horizontal="center"/>
    </xf>
    <xf numFmtId="0" fontId="0" fillId="0" borderId="15" xfId="0" applyBorder="1" applyAlignment="1" applyProtection="1">
      <alignment horizontal="center"/>
    </xf>
    <xf numFmtId="0" fontId="13" fillId="2" borderId="16" xfId="0" applyFont="1" applyFill="1" applyBorder="1" applyAlignment="1" applyProtection="1">
      <alignment horizontal="center"/>
    </xf>
    <xf numFmtId="0" fontId="0" fillId="0" borderId="10" xfId="0" applyBorder="1" applyAlignment="1" applyProtection="1">
      <alignment horizontal="centerContinuous"/>
    </xf>
    <xf numFmtId="0" fontId="30" fillId="0" borderId="26" xfId="0" applyFont="1" applyBorder="1" applyAlignment="1" applyProtection="1">
      <alignment horizontal="centerContinuous"/>
    </xf>
    <xf numFmtId="0" fontId="13" fillId="2" borderId="28" xfId="0" applyFont="1" applyFill="1" applyBorder="1" applyAlignment="1" applyProtection="1">
      <alignment horizontal="center"/>
    </xf>
    <xf numFmtId="0" fontId="0" fillId="0" borderId="119" xfId="0" applyBorder="1" applyAlignment="1" applyProtection="1">
      <alignment horizontal="center"/>
    </xf>
    <xf numFmtId="0" fontId="13" fillId="2" borderId="15" xfId="0" applyFont="1" applyFill="1" applyBorder="1" applyAlignment="1" applyProtection="1">
      <alignment horizontal="center"/>
    </xf>
    <xf numFmtId="0" fontId="0" fillId="0" borderId="15" xfId="0" applyBorder="1" applyProtection="1"/>
    <xf numFmtId="0" fontId="0" fillId="0" borderId="17" xfId="0" applyBorder="1" applyAlignment="1" applyProtection="1">
      <alignment horizontal="center"/>
    </xf>
    <xf numFmtId="0" fontId="0" fillId="0" borderId="11" xfId="0" applyBorder="1" applyAlignment="1" applyProtection="1">
      <alignment horizontal="center"/>
    </xf>
    <xf numFmtId="0" fontId="13" fillId="2" borderId="33" xfId="0" applyFont="1" applyFill="1" applyBorder="1" applyAlignment="1" applyProtection="1">
      <alignment horizontal="center"/>
    </xf>
    <xf numFmtId="178" fontId="0" fillId="0" borderId="19" xfId="33" applyNumberFormat="1" applyFont="1" applyBorder="1" applyProtection="1"/>
    <xf numFmtId="37" fontId="0" fillId="0" borderId="19" xfId="0" applyNumberFormat="1" applyBorder="1" applyProtection="1"/>
    <xf numFmtId="37" fontId="0" fillId="0" borderId="34" xfId="0" applyNumberFormat="1" applyBorder="1" applyProtection="1"/>
    <xf numFmtId="0" fontId="13" fillId="2" borderId="30" xfId="0" applyFont="1" applyFill="1" applyBorder="1" applyAlignment="1" applyProtection="1">
      <alignment horizontal="right"/>
    </xf>
    <xf numFmtId="0" fontId="0" fillId="0" borderId="16" xfId="0" applyBorder="1" applyAlignment="1" applyProtection="1">
      <alignment horizontal="center"/>
    </xf>
    <xf numFmtId="0" fontId="13" fillId="2" borderId="18" xfId="0" applyFont="1" applyFill="1" applyBorder="1" applyAlignment="1" applyProtection="1">
      <alignment horizontal="center"/>
    </xf>
    <xf numFmtId="37" fontId="13" fillId="2" borderId="16" xfId="0" applyNumberFormat="1" applyFont="1" applyFill="1" applyBorder="1" applyProtection="1"/>
    <xf numFmtId="0" fontId="13" fillId="2" borderId="4" xfId="0" applyFont="1" applyFill="1" applyBorder="1" applyAlignment="1" applyProtection="1">
      <alignment horizontal="right"/>
    </xf>
    <xf numFmtId="0" fontId="13" fillId="2" borderId="19" xfId="0" applyFont="1" applyFill="1" applyBorder="1" applyProtection="1"/>
    <xf numFmtId="37" fontId="13" fillId="2" borderId="19" xfId="0" applyNumberFormat="1" applyFont="1" applyFill="1" applyBorder="1" applyProtection="1"/>
    <xf numFmtId="0" fontId="0" fillId="0" borderId="18" xfId="0" applyBorder="1" applyAlignment="1" applyProtection="1">
      <alignment horizontal="center"/>
    </xf>
    <xf numFmtId="0" fontId="13" fillId="2" borderId="21" xfId="0" applyFont="1" applyFill="1" applyBorder="1" applyProtection="1"/>
    <xf numFmtId="37" fontId="13" fillId="2" borderId="21" xfId="0" applyNumberFormat="1" applyFont="1" applyFill="1" applyBorder="1" applyProtection="1"/>
    <xf numFmtId="37" fontId="13" fillId="2" borderId="22" xfId="0" applyNumberFormat="1" applyFont="1" applyFill="1" applyBorder="1" applyProtection="1"/>
    <xf numFmtId="0" fontId="0" fillId="0" borderId="4" xfId="0" applyBorder="1" applyProtection="1"/>
    <xf numFmtId="0" fontId="13" fillId="2" borderId="53" xfId="0" applyFont="1" applyFill="1" applyBorder="1" applyAlignment="1" applyProtection="1">
      <alignment horizontal="center"/>
    </xf>
    <xf numFmtId="0" fontId="13" fillId="2" borderId="46" xfId="0" applyFont="1" applyFill="1" applyBorder="1" applyAlignment="1" applyProtection="1">
      <alignment horizontal="center"/>
    </xf>
    <xf numFmtId="5" fontId="13" fillId="2" borderId="46" xfId="0" applyNumberFormat="1" applyFont="1" applyFill="1" applyBorder="1" applyProtection="1"/>
    <xf numFmtId="5" fontId="13" fillId="2" borderId="51" xfId="0" applyNumberFormat="1" applyFont="1" applyFill="1" applyBorder="1" applyProtection="1"/>
    <xf numFmtId="0" fontId="13" fillId="52" borderId="53" xfId="0" applyFont="1" applyFill="1" applyBorder="1" applyProtection="1"/>
    <xf numFmtId="0" fontId="13" fillId="52" borderId="46" xfId="0" applyFont="1" applyFill="1" applyBorder="1" applyProtection="1"/>
    <xf numFmtId="0" fontId="0" fillId="0" borderId="51" xfId="0" applyBorder="1" applyAlignment="1" applyProtection="1">
      <alignment horizontal="center"/>
    </xf>
    <xf numFmtId="0" fontId="13" fillId="0" borderId="32" xfId="0" applyFont="1" applyFill="1" applyBorder="1" applyAlignment="1" applyProtection="1">
      <alignment vertical="top"/>
    </xf>
    <xf numFmtId="0" fontId="13" fillId="0" borderId="31" xfId="0" applyFont="1" applyFill="1" applyBorder="1" applyAlignment="1" applyProtection="1">
      <alignment vertical="top"/>
    </xf>
    <xf numFmtId="0" fontId="13" fillId="0" borderId="29" xfId="0" applyFont="1" applyFill="1" applyBorder="1" applyAlignment="1" applyProtection="1">
      <alignment vertical="top"/>
    </xf>
    <xf numFmtId="0" fontId="13" fillId="0" borderId="19" xfId="0" applyFont="1" applyFill="1" applyBorder="1" applyAlignment="1" applyProtection="1">
      <alignment vertical="top"/>
    </xf>
    <xf numFmtId="0" fontId="13" fillId="0" borderId="0" xfId="0" applyFont="1" applyFill="1" applyAlignment="1" applyProtection="1">
      <alignment vertical="top"/>
    </xf>
    <xf numFmtId="0" fontId="13" fillId="0" borderId="119" xfId="0" applyFont="1" applyFill="1" applyBorder="1" applyAlignment="1" applyProtection="1">
      <alignment vertical="top"/>
    </xf>
    <xf numFmtId="0" fontId="13" fillId="0" borderId="35" xfId="0" applyFont="1" applyFill="1" applyBorder="1" applyAlignment="1" applyProtection="1">
      <alignment vertical="top"/>
    </xf>
    <xf numFmtId="0" fontId="13" fillId="0" borderId="1" xfId="0" applyFont="1" applyFill="1" applyBorder="1" applyAlignment="1" applyProtection="1">
      <alignment vertical="top"/>
    </xf>
    <xf numFmtId="0" fontId="13" fillId="0" borderId="7" xfId="0" applyFont="1" applyFill="1" applyBorder="1" applyAlignment="1" applyProtection="1">
      <alignment vertical="top"/>
    </xf>
    <xf numFmtId="0" fontId="13" fillId="0" borderId="19" xfId="3" applyFont="1" applyBorder="1" applyProtection="1"/>
    <xf numFmtId="0" fontId="68" fillId="0" borderId="0" xfId="3" applyFont="1" applyFill="1"/>
    <xf numFmtId="0" fontId="33" fillId="0" borderId="0" xfId="3" applyFont="1" applyFill="1" applyProtection="1"/>
    <xf numFmtId="0" fontId="18" fillId="0" borderId="0" xfId="3" applyFont="1" applyFill="1" applyProtection="1"/>
    <xf numFmtId="0" fontId="17" fillId="0" borderId="0" xfId="3" applyFont="1" applyFill="1" applyProtection="1"/>
    <xf numFmtId="0" fontId="17" fillId="0" borderId="119" xfId="0" applyFont="1" applyFill="1" applyBorder="1" applyProtection="1"/>
    <xf numFmtId="0" fontId="19" fillId="0" borderId="0" xfId="0" applyFont="1" applyFill="1" applyBorder="1" applyProtection="1"/>
    <xf numFmtId="0" fontId="17" fillId="0" borderId="119" xfId="0" applyFont="1" applyBorder="1" applyProtection="1"/>
    <xf numFmtId="0" fontId="17" fillId="0" borderId="44" xfId="0" applyFont="1" applyFill="1" applyBorder="1" applyAlignment="1" applyProtection="1">
      <alignment horizontal="center"/>
    </xf>
    <xf numFmtId="10" fontId="15" fillId="0" borderId="50" xfId="0" applyNumberFormat="1" applyFont="1" applyFill="1" applyBorder="1" applyProtection="1">
      <protection locked="0"/>
    </xf>
    <xf numFmtId="10" fontId="17" fillId="0" borderId="44" xfId="0" applyNumberFormat="1" applyFont="1" applyFill="1" applyBorder="1" applyProtection="1"/>
    <xf numFmtId="37" fontId="17" fillId="0" borderId="28" xfId="0" applyNumberFormat="1" applyFont="1" applyFill="1" applyBorder="1" applyProtection="1"/>
    <xf numFmtId="5" fontId="17" fillId="0" borderId="17" xfId="0" applyNumberFormat="1" applyFont="1" applyFill="1" applyBorder="1" applyProtection="1"/>
    <xf numFmtId="10" fontId="17" fillId="0" borderId="0" xfId="0" applyNumberFormat="1" applyFont="1" applyFill="1" applyBorder="1" applyProtection="1"/>
    <xf numFmtId="10" fontId="17" fillId="0" borderId="1" xfId="0" applyNumberFormat="1" applyFont="1" applyFill="1" applyBorder="1" applyProtection="1"/>
    <xf numFmtId="0" fontId="18" fillId="0" borderId="4" xfId="0" applyFont="1" applyBorder="1" applyProtection="1"/>
    <xf numFmtId="0" fontId="17" fillId="0" borderId="0" xfId="0" applyFont="1" applyBorder="1" applyProtection="1"/>
    <xf numFmtId="0" fontId="18" fillId="0" borderId="0" xfId="0" applyFont="1" applyBorder="1" applyProtection="1"/>
    <xf numFmtId="0" fontId="17" fillId="0" borderId="0" xfId="0" applyFont="1" applyBorder="1"/>
    <xf numFmtId="0" fontId="17" fillId="0" borderId="119" xfId="0" applyFont="1" applyBorder="1"/>
    <xf numFmtId="0" fontId="17" fillId="0" borderId="4" xfId="0" applyFont="1" applyBorder="1" applyAlignment="1" applyProtection="1">
      <alignment horizontal="centerContinuous"/>
    </xf>
    <xf numFmtId="0" fontId="17" fillId="0" borderId="0" xfId="0" applyFont="1" applyBorder="1" applyAlignment="1" applyProtection="1">
      <alignment horizontal="centerContinuous"/>
    </xf>
    <xf numFmtId="0" fontId="17" fillId="0" borderId="119" xfId="0" applyFont="1" applyBorder="1" applyAlignment="1" applyProtection="1">
      <alignment horizontal="centerContinuous"/>
    </xf>
    <xf numFmtId="0" fontId="17" fillId="0" borderId="9" xfId="0" applyFont="1" applyBorder="1" applyProtection="1"/>
    <xf numFmtId="0" fontId="17" fillId="0" borderId="10" xfId="0" applyFont="1" applyBorder="1" applyProtection="1"/>
    <xf numFmtId="0" fontId="17" fillId="0" borderId="11" xfId="0" applyFont="1" applyBorder="1" applyProtection="1"/>
    <xf numFmtId="0" fontId="17" fillId="0" borderId="0" xfId="6" applyFont="1"/>
    <xf numFmtId="182" fontId="17" fillId="0" borderId="156" xfId="18" applyNumberFormat="1" applyFont="1" applyBorder="1" applyProtection="1"/>
    <xf numFmtId="182" fontId="17" fillId="0" borderId="156" xfId="18" applyNumberFormat="1" applyFont="1" applyFill="1" applyBorder="1" applyProtection="1"/>
    <xf numFmtId="182" fontId="17" fillId="0" borderId="156" xfId="0" applyNumberFormat="1" applyFont="1" applyBorder="1" applyProtection="1"/>
    <xf numFmtId="37" fontId="17" fillId="0" borderId="156" xfId="0" applyNumberFormat="1" applyFont="1" applyBorder="1" applyProtection="1"/>
    <xf numFmtId="5" fontId="17" fillId="0" borderId="156" xfId="0" applyNumberFormat="1" applyFont="1" applyBorder="1" applyProtection="1"/>
    <xf numFmtId="182" fontId="17" fillId="0" borderId="0" xfId="0" applyNumberFormat="1" applyFont="1" applyProtection="1"/>
    <xf numFmtId="6" fontId="17" fillId="0" borderId="71" xfId="0" applyNumberFormat="1" applyFont="1" applyBorder="1" applyProtection="1"/>
    <xf numFmtId="182" fontId="17" fillId="0" borderId="71" xfId="0" applyNumberFormat="1" applyFont="1" applyBorder="1" applyProtection="1"/>
    <xf numFmtId="5" fontId="25" fillId="0" borderId="21" xfId="19" applyNumberFormat="1" applyFont="1" applyBorder="1" applyAlignment="1" applyProtection="1">
      <alignment horizontal="right"/>
    </xf>
    <xf numFmtId="5" fontId="25" fillId="0" borderId="22" xfId="19" applyNumberFormat="1" applyFont="1" applyBorder="1" applyAlignment="1" applyProtection="1">
      <alignment horizontal="right"/>
      <protection locked="0"/>
    </xf>
    <xf numFmtId="178" fontId="25" fillId="0" borderId="20" xfId="25" applyNumberFormat="1" applyFont="1" applyBorder="1" applyAlignment="1" applyProtection="1">
      <alignment horizontal="right"/>
      <protection locked="0"/>
    </xf>
    <xf numFmtId="5" fontId="25" fillId="0" borderId="26" xfId="19" applyNumberFormat="1" applyFont="1" applyBorder="1" applyAlignment="1" applyProtection="1">
      <alignment horizontal="right"/>
      <protection locked="0"/>
    </xf>
    <xf numFmtId="37" fontId="25" fillId="0" borderId="21" xfId="19" applyNumberFormat="1" applyFont="1" applyBorder="1" applyAlignment="1" applyProtection="1">
      <alignment horizontal="right"/>
    </xf>
    <xf numFmtId="37" fontId="25" fillId="0" borderId="22" xfId="19" applyNumberFormat="1" applyFont="1" applyBorder="1" applyAlignment="1" applyProtection="1">
      <alignment horizontal="right"/>
      <protection locked="0"/>
    </xf>
    <xf numFmtId="37" fontId="25" fillId="0" borderId="26" xfId="19" applyNumberFormat="1" applyFont="1" applyBorder="1" applyAlignment="1" applyProtection="1">
      <alignment horizontal="right"/>
      <protection locked="0"/>
    </xf>
    <xf numFmtId="37" fontId="25" fillId="0" borderId="22" xfId="19" applyNumberFormat="1" applyFont="1" applyBorder="1" applyAlignment="1" applyProtection="1">
      <alignment horizontal="right"/>
    </xf>
    <xf numFmtId="178" fontId="25" fillId="0" borderId="20" xfId="25" applyNumberFormat="1" applyFont="1" applyBorder="1" applyAlignment="1" applyProtection="1">
      <alignment horizontal="right"/>
    </xf>
    <xf numFmtId="37" fontId="25" fillId="0" borderId="26" xfId="19" applyNumberFormat="1" applyFont="1" applyBorder="1" applyAlignment="1" applyProtection="1">
      <alignment horizontal="right"/>
    </xf>
    <xf numFmtId="178" fontId="25" fillId="0" borderId="20" xfId="25" applyNumberFormat="1" applyFont="1" applyFill="1" applyBorder="1" applyAlignment="1" applyProtection="1">
      <alignment horizontal="right"/>
      <protection locked="0"/>
    </xf>
    <xf numFmtId="37" fontId="25" fillId="0" borderId="17" xfId="19" applyNumberFormat="1" applyFont="1" applyBorder="1" applyAlignment="1" applyProtection="1">
      <alignment horizontal="right"/>
    </xf>
    <xf numFmtId="178" fontId="25" fillId="0" borderId="20" xfId="25" applyNumberFormat="1" applyFont="1" applyFill="1" applyBorder="1" applyAlignment="1" applyProtection="1">
      <alignment horizontal="right"/>
    </xf>
    <xf numFmtId="5" fontId="25" fillId="0" borderId="17" xfId="19" applyNumberFormat="1" applyFont="1" applyBorder="1" applyAlignment="1" applyProtection="1">
      <alignment horizontal="right"/>
    </xf>
    <xf numFmtId="5" fontId="25" fillId="0" borderId="22" xfId="19" applyNumberFormat="1" applyFont="1" applyBorder="1" applyAlignment="1" applyProtection="1">
      <alignment horizontal="right"/>
    </xf>
    <xf numFmtId="5" fontId="25" fillId="0" borderId="26" xfId="19" applyNumberFormat="1" applyFont="1" applyBorder="1" applyAlignment="1" applyProtection="1">
      <alignment horizontal="right"/>
    </xf>
    <xf numFmtId="178" fontId="25" fillId="0" borderId="20" xfId="19" applyNumberFormat="1" applyFont="1" applyBorder="1" applyAlignment="1" applyProtection="1">
      <protection locked="0"/>
    </xf>
    <xf numFmtId="37" fontId="25" fillId="0" borderId="20" xfId="19" applyNumberFormat="1" applyFont="1" applyBorder="1" applyAlignment="1" applyProtection="1">
      <protection locked="0"/>
    </xf>
    <xf numFmtId="37" fontId="25" fillId="0" borderId="20" xfId="19" applyNumberFormat="1" applyFont="1" applyBorder="1" applyAlignment="1" applyProtection="1">
      <alignment horizontal="right"/>
    </xf>
    <xf numFmtId="0" fontId="8" fillId="0" borderId="0" xfId="0" applyFont="1" applyProtection="1"/>
    <xf numFmtId="5" fontId="8" fillId="0" borderId="157" xfId="0" applyNumberFormat="1" applyFont="1" applyBorder="1" applyProtection="1"/>
    <xf numFmtId="5" fontId="8" fillId="0" borderId="156" xfId="0" applyNumberFormat="1" applyFont="1" applyBorder="1" applyProtection="1"/>
    <xf numFmtId="37" fontId="8" fillId="0" borderId="157" xfId="0" applyNumberFormat="1" applyFont="1" applyBorder="1" applyProtection="1"/>
    <xf numFmtId="37" fontId="8" fillId="0" borderId="156" xfId="0" applyNumberFormat="1" applyFont="1" applyBorder="1" applyProtection="1"/>
    <xf numFmtId="0" fontId="8" fillId="0" borderId="0" xfId="0" applyFont="1"/>
    <xf numFmtId="3" fontId="8" fillId="0" borderId="0" xfId="0" quotePrefix="1" applyNumberFormat="1" applyFont="1" applyAlignment="1" applyProtection="1">
      <alignment horizontal="left"/>
    </xf>
    <xf numFmtId="0" fontId="17" fillId="0" borderId="158" xfId="0" applyFont="1" applyFill="1" applyBorder="1" applyAlignment="1" applyProtection="1">
      <alignment horizontal="center"/>
    </xf>
    <xf numFmtId="0" fontId="17" fillId="0" borderId="159" xfId="0" applyFont="1" applyFill="1" applyBorder="1" applyAlignment="1" applyProtection="1">
      <alignment horizontal="center"/>
    </xf>
    <xf numFmtId="164" fontId="17" fillId="0" borderId="117" xfId="13" applyNumberFormat="1" applyFont="1" applyFill="1" applyBorder="1" applyAlignment="1" applyProtection="1">
      <alignment horizontal="center"/>
    </xf>
    <xf numFmtId="0" fontId="18" fillId="0" borderId="0" xfId="13" applyFont="1" applyFill="1"/>
    <xf numFmtId="5" fontId="8" fillId="0" borderId="0" xfId="14" applyNumberFormat="1" applyFill="1"/>
    <xf numFmtId="0" fontId="17" fillId="0" borderId="0" xfId="13" applyFont="1" applyFill="1" applyBorder="1" applyAlignment="1" applyProtection="1">
      <alignment horizontal="center"/>
    </xf>
    <xf numFmtId="178" fontId="52" fillId="0" borderId="0" xfId="25" applyNumberFormat="1" applyFont="1" applyFill="1" applyBorder="1" applyAlignment="1" applyProtection="1">
      <protection locked="0"/>
    </xf>
    <xf numFmtId="178" fontId="69" fillId="0" borderId="0" xfId="25" applyNumberFormat="1" applyFont="1" applyFill="1" applyBorder="1" applyAlignment="1">
      <alignment horizontal="center"/>
    </xf>
    <xf numFmtId="178" fontId="69" fillId="0" borderId="0" xfId="25" applyNumberFormat="1" applyFont="1" applyFill="1" applyBorder="1"/>
    <xf numFmtId="0" fontId="13" fillId="0" borderId="118" xfId="13" applyFont="1" applyFill="1" applyBorder="1" applyAlignment="1" applyProtection="1">
      <alignment horizontal="centerContinuous"/>
    </xf>
    <xf numFmtId="14" fontId="0" fillId="0" borderId="22" xfId="0" applyNumberFormat="1" applyBorder="1" applyProtection="1"/>
    <xf numFmtId="0" fontId="17" fillId="53" borderId="22" xfId="23" applyFont="1" applyFill="1" applyBorder="1" applyProtection="1"/>
    <xf numFmtId="0" fontId="52" fillId="0" borderId="0" xfId="1572" applyNumberFormat="1" applyFont="1" applyAlignment="1"/>
    <xf numFmtId="0" fontId="52" fillId="0" borderId="0" xfId="1572" applyNumberFormat="1" applyFont="1" applyFill="1" applyAlignment="1"/>
    <xf numFmtId="0" fontId="78" fillId="0" borderId="0" xfId="1572" applyNumberFormat="1" applyFont="1" applyAlignment="1">
      <alignment horizontal="left"/>
    </xf>
    <xf numFmtId="0" fontId="78" fillId="0" borderId="0" xfId="1572" applyNumberFormat="1" applyFont="1" applyAlignment="1">
      <alignment horizontal="left" vertical="center"/>
    </xf>
    <xf numFmtId="0" fontId="17" fillId="0" borderId="126" xfId="1572" applyFont="1" applyFill="1" applyBorder="1" applyProtection="1"/>
    <xf numFmtId="0" fontId="52" fillId="0" borderId="0" xfId="1573" applyFont="1"/>
    <xf numFmtId="0" fontId="17" fillId="0" borderId="81" xfId="1572" applyFont="1" applyFill="1" applyBorder="1" applyProtection="1"/>
    <xf numFmtId="0" fontId="17" fillId="0" borderId="160" xfId="1572" applyFont="1" applyFill="1" applyBorder="1" applyAlignment="1" applyProtection="1">
      <alignment horizontal="centerContinuous"/>
    </xf>
    <xf numFmtId="0" fontId="17" fillId="0" borderId="116" xfId="1572" applyFont="1" applyFill="1" applyBorder="1" applyProtection="1"/>
    <xf numFmtId="0" fontId="17" fillId="0" borderId="0" xfId="1572" applyFont="1" applyFill="1" applyProtection="1"/>
    <xf numFmtId="0" fontId="17" fillId="0" borderId="0" xfId="1572" applyFont="1" applyFill="1" applyBorder="1" applyProtection="1"/>
    <xf numFmtId="0" fontId="17" fillId="0" borderId="10" xfId="1572" applyFont="1" applyFill="1" applyBorder="1" applyAlignment="1" applyProtection="1">
      <alignment horizontal="centerContinuous"/>
    </xf>
    <xf numFmtId="0" fontId="17" fillId="0" borderId="157" xfId="1572" applyFont="1" applyFill="1" applyBorder="1" applyProtection="1"/>
    <xf numFmtId="0" fontId="17" fillId="0" borderId="28" xfId="1572" applyFont="1" applyFill="1" applyBorder="1" applyAlignment="1" applyProtection="1">
      <alignment horizontal="center"/>
    </xf>
    <xf numFmtId="0" fontId="17" fillId="0" borderId="163" xfId="1572" applyFont="1" applyFill="1" applyBorder="1" applyAlignment="1" applyProtection="1">
      <alignment horizontal="center"/>
    </xf>
    <xf numFmtId="37" fontId="17" fillId="0" borderId="0" xfId="1572" applyNumberFormat="1" applyFont="1" applyFill="1" applyProtection="1"/>
    <xf numFmtId="37" fontId="17" fillId="0" borderId="0" xfId="1572" applyNumberFormat="1" applyFont="1" applyFill="1" applyAlignment="1" applyProtection="1">
      <alignment horizontal="centerContinuous"/>
    </xf>
    <xf numFmtId="5" fontId="17" fillId="0" borderId="1" xfId="1572" applyNumberFormat="1" applyFont="1" applyFill="1" applyBorder="1" applyProtection="1"/>
    <xf numFmtId="0" fontId="17" fillId="0" borderId="0" xfId="1572" applyFont="1" applyFill="1" applyAlignment="1" applyProtection="1">
      <alignment horizontal="centerContinuous"/>
    </xf>
    <xf numFmtId="0" fontId="17" fillId="0" borderId="0" xfId="1572" applyFont="1" applyFill="1"/>
    <xf numFmtId="7" fontId="17" fillId="0" borderId="36" xfId="13" applyNumberFormat="1" applyFont="1" applyFill="1" applyBorder="1" applyProtection="1"/>
    <xf numFmtId="164" fontId="17" fillId="0" borderId="0" xfId="13" applyNumberFormat="1" applyFont="1" applyFill="1" applyProtection="1"/>
    <xf numFmtId="178" fontId="17" fillId="0" borderId="0" xfId="5" applyNumberFormat="1" applyFont="1" applyFill="1"/>
    <xf numFmtId="43" fontId="17" fillId="0" borderId="0" xfId="1" applyFont="1" applyFill="1"/>
    <xf numFmtId="178" fontId="17" fillId="0" borderId="0" xfId="1" applyNumberFormat="1" applyFont="1" applyFill="1" applyProtection="1"/>
    <xf numFmtId="0" fontId="17" fillId="0" borderId="157" xfId="0" applyFont="1" applyFill="1" applyBorder="1" applyAlignment="1" applyProtection="1">
      <alignment horizontal="center"/>
    </xf>
    <xf numFmtId="0" fontId="17" fillId="0" borderId="0" xfId="13" applyFont="1" applyFill="1" applyAlignment="1"/>
    <xf numFmtId="0" fontId="19" fillId="0" borderId="0" xfId="23" applyFont="1" applyFill="1" applyAlignment="1" applyProtection="1">
      <alignment horizontal="center"/>
    </xf>
    <xf numFmtId="6" fontId="17" fillId="0" borderId="0" xfId="23" applyNumberFormat="1" applyFont="1" applyFill="1" applyProtection="1"/>
    <xf numFmtId="3" fontId="18" fillId="0" borderId="0" xfId="23" applyNumberFormat="1" applyFont="1" applyFill="1"/>
    <xf numFmtId="178" fontId="8" fillId="0" borderId="0" xfId="12" applyNumberFormat="1" applyFill="1"/>
    <xf numFmtId="37" fontId="8" fillId="0" borderId="0" xfId="14" applyNumberFormat="1" applyFill="1"/>
    <xf numFmtId="0" fontId="17" fillId="0" borderId="0" xfId="13" applyFill="1" applyAlignment="1" applyProtection="1">
      <alignment wrapText="1"/>
    </xf>
    <xf numFmtId="0" fontId="17" fillId="0" borderId="19" xfId="7" applyFont="1" applyFill="1" applyBorder="1" applyAlignment="1">
      <alignment horizontal="center" vertical="center"/>
    </xf>
    <xf numFmtId="178" fontId="17" fillId="0" borderId="15" xfId="1" applyNumberFormat="1" applyFont="1" applyFill="1" applyBorder="1" applyProtection="1"/>
    <xf numFmtId="178" fontId="17" fillId="0" borderId="19" xfId="25" applyNumberFormat="1" applyFont="1" applyFill="1" applyBorder="1" applyProtection="1">
      <protection locked="0"/>
    </xf>
    <xf numFmtId="178" fontId="17" fillId="0" borderId="15" xfId="7" applyNumberFormat="1" applyFont="1" applyFill="1" applyBorder="1" applyProtection="1"/>
    <xf numFmtId="178" fontId="17" fillId="0" borderId="19" xfId="7" applyNumberFormat="1" applyFont="1" applyFill="1" applyBorder="1" applyProtection="1">
      <protection locked="0"/>
    </xf>
    <xf numFmtId="178" fontId="17" fillId="0" borderId="16" xfId="7" applyNumberFormat="1" applyFont="1" applyFill="1" applyBorder="1" applyProtection="1"/>
    <xf numFmtId="0" fontId="17" fillId="0" borderId="0" xfId="0" applyFont="1" applyFill="1" applyAlignment="1" applyProtection="1">
      <alignment horizontal="left"/>
    </xf>
    <xf numFmtId="0" fontId="17" fillId="0" borderId="118" xfId="13" applyBorder="1" applyAlignment="1">
      <alignment vertical="top" wrapText="1"/>
    </xf>
    <xf numFmtId="37" fontId="13" fillId="0" borderId="118" xfId="13" applyNumberFormat="1" applyFont="1" applyBorder="1" applyAlignment="1" applyProtection="1">
      <alignment horizontal="centerContinuous" vertical="top" wrapText="1"/>
    </xf>
    <xf numFmtId="37" fontId="13" fillId="0" borderId="102" xfId="13" applyNumberFormat="1" applyFont="1" applyBorder="1" applyAlignment="1" applyProtection="1">
      <alignment horizontal="centerContinuous"/>
    </xf>
    <xf numFmtId="0" fontId="13" fillId="0" borderId="162" xfId="13" applyFont="1" applyBorder="1" applyAlignment="1" applyProtection="1">
      <alignment horizontal="centerContinuous"/>
    </xf>
    <xf numFmtId="0" fontId="13" fillId="0" borderId="97" xfId="13" applyFont="1" applyBorder="1" applyAlignment="1" applyProtection="1">
      <alignment horizontal="center"/>
    </xf>
    <xf numFmtId="37" fontId="13" fillId="8" borderId="97" xfId="13" applyNumberFormat="1" applyFont="1" applyFill="1" applyBorder="1" applyProtection="1"/>
    <xf numFmtId="41" fontId="13" fillId="0" borderId="97" xfId="13" applyNumberFormat="1" applyFont="1" applyBorder="1" applyProtection="1"/>
    <xf numFmtId="49" fontId="8" fillId="0" borderId="97" xfId="13" applyNumberFormat="1" applyFont="1" applyBorder="1" applyAlignment="1" applyProtection="1">
      <alignment horizontal="center"/>
    </xf>
    <xf numFmtId="0" fontId="13" fillId="0" borderId="99" xfId="13" applyFont="1" applyBorder="1" applyAlignment="1" applyProtection="1">
      <alignment horizontal="centerContinuous"/>
    </xf>
    <xf numFmtId="41" fontId="13" fillId="0" borderId="178" xfId="13" applyNumberFormat="1" applyFont="1" applyBorder="1" applyProtection="1"/>
    <xf numFmtId="37" fontId="13" fillId="0" borderId="97" xfId="13" applyNumberFormat="1" applyFont="1" applyBorder="1" applyProtection="1"/>
    <xf numFmtId="5" fontId="13" fillId="0" borderId="179" xfId="13" applyNumberFormat="1" applyFont="1" applyBorder="1" applyProtection="1"/>
    <xf numFmtId="0" fontId="13" fillId="0" borderId="118" xfId="13" applyFont="1" applyBorder="1" applyAlignment="1" applyProtection="1">
      <alignment horizontal="centerContinuous"/>
    </xf>
    <xf numFmtId="0" fontId="13" fillId="0" borderId="95" xfId="13" applyFont="1" applyFill="1" applyBorder="1" applyProtection="1"/>
    <xf numFmtId="0" fontId="17" fillId="0" borderId="95" xfId="13" applyFont="1" applyFill="1" applyBorder="1"/>
    <xf numFmtId="0" fontId="13" fillId="0" borderId="180" xfId="13" applyFont="1" applyFill="1" applyBorder="1" applyProtection="1"/>
    <xf numFmtId="180" fontId="25" fillId="0" borderId="20" xfId="2" applyNumberFormat="1" applyFont="1" applyBorder="1" applyAlignment="1" applyProtection="1">
      <protection locked="0"/>
    </xf>
    <xf numFmtId="0" fontId="17" fillId="0" borderId="184" xfId="16" applyFont="1" applyFill="1" applyBorder="1" applyProtection="1"/>
    <xf numFmtId="0" fontId="17" fillId="0" borderId="185" xfId="16" applyFont="1" applyFill="1" applyBorder="1"/>
    <xf numFmtId="0" fontId="17" fillId="0" borderId="185" xfId="0" applyFont="1" applyFill="1" applyBorder="1"/>
    <xf numFmtId="0" fontId="13" fillId="2" borderId="185" xfId="0" applyFont="1" applyFill="1" applyBorder="1" applyProtection="1"/>
    <xf numFmtId="0" fontId="17" fillId="0" borderId="186" xfId="16" applyFont="1" applyFill="1" applyBorder="1" applyProtection="1"/>
    <xf numFmtId="0" fontId="17" fillId="0" borderId="183" xfId="16" applyFont="1" applyFill="1" applyBorder="1" applyAlignment="1" applyProtection="1">
      <alignment horizontal="centerContinuous"/>
    </xf>
    <xf numFmtId="0" fontId="18" fillId="0" borderId="187" xfId="0" applyFont="1" applyBorder="1" applyAlignment="1" applyProtection="1">
      <alignment horizontal="centerContinuous"/>
    </xf>
    <xf numFmtId="0" fontId="17" fillId="0" borderId="188" xfId="0" applyFont="1" applyBorder="1" applyAlignment="1" applyProtection="1">
      <alignment horizontal="centerContinuous"/>
    </xf>
    <xf numFmtId="0" fontId="17" fillId="0" borderId="189" xfId="0" applyFont="1" applyBorder="1" applyAlignment="1" applyProtection="1">
      <alignment horizontal="centerContinuous"/>
    </xf>
    <xf numFmtId="0" fontId="17" fillId="0" borderId="188" xfId="0" applyFont="1" applyBorder="1"/>
    <xf numFmtId="0" fontId="18" fillId="0" borderId="190" xfId="0" applyFont="1" applyBorder="1" applyAlignment="1" applyProtection="1">
      <alignment horizontal="centerContinuous"/>
    </xf>
    <xf numFmtId="0" fontId="17" fillId="0" borderId="191" xfId="0" applyFont="1" applyBorder="1" applyAlignment="1" applyProtection="1">
      <alignment horizontal="centerContinuous"/>
    </xf>
    <xf numFmtId="0" fontId="17" fillId="0" borderId="192" xfId="0" applyFont="1" applyBorder="1" applyAlignment="1" applyProtection="1">
      <alignment horizontal="centerContinuous"/>
    </xf>
    <xf numFmtId="0" fontId="17" fillId="0" borderId="188" xfId="0" applyFont="1" applyBorder="1" applyProtection="1"/>
    <xf numFmtId="164" fontId="17" fillId="0" borderId="188" xfId="0" applyNumberFormat="1" applyFont="1" applyBorder="1" applyAlignment="1" applyProtection="1">
      <alignment horizontal="center"/>
    </xf>
    <xf numFmtId="0" fontId="17" fillId="0" borderId="193" xfId="0" applyFont="1" applyBorder="1"/>
    <xf numFmtId="0" fontId="23" fillId="0" borderId="194" xfId="0" applyFont="1" applyFill="1" applyBorder="1" applyProtection="1"/>
    <xf numFmtId="0" fontId="17" fillId="0" borderId="186" xfId="0" applyFont="1" applyFill="1" applyBorder="1"/>
    <xf numFmtId="0" fontId="17" fillId="0" borderId="0" xfId="5" applyFont="1" applyFill="1" applyBorder="1" applyAlignment="1" applyProtection="1">
      <alignment horizontal="left" vertical="center"/>
    </xf>
    <xf numFmtId="0" fontId="17" fillId="0" borderId="195" xfId="5" applyFont="1" applyFill="1" applyBorder="1" applyProtection="1"/>
    <xf numFmtId="0" fontId="17" fillId="0" borderId="196" xfId="5" applyFont="1" applyFill="1" applyBorder="1" applyProtection="1"/>
    <xf numFmtId="164" fontId="17" fillId="0" borderId="197" xfId="0" applyNumberFormat="1" applyFont="1" applyFill="1" applyBorder="1" applyAlignment="1" applyProtection="1">
      <alignment horizontal="centerContinuous"/>
    </xf>
    <xf numFmtId="0" fontId="17" fillId="0" borderId="198" xfId="5" applyFont="1" applyFill="1" applyBorder="1" applyAlignment="1"/>
    <xf numFmtId="0" fontId="17" fillId="0" borderId="185" xfId="5" applyFont="1" applyFill="1" applyBorder="1" applyProtection="1"/>
    <xf numFmtId="0" fontId="17" fillId="0" borderId="199" xfId="5" applyFont="1" applyFill="1" applyBorder="1" applyProtection="1"/>
    <xf numFmtId="164" fontId="17" fillId="0" borderId="200" xfId="0" applyNumberFormat="1" applyFont="1" applyFill="1" applyBorder="1" applyAlignment="1" applyProtection="1">
      <alignment horizontal="centerContinuous"/>
    </xf>
    <xf numFmtId="0" fontId="17" fillId="0" borderId="0" xfId="23" applyFont="1" applyFill="1" applyAlignment="1" applyProtection="1">
      <alignment horizontal="right" vertical="center"/>
    </xf>
    <xf numFmtId="0" fontId="17" fillId="0" borderId="190" xfId="13" applyFont="1" applyFill="1" applyBorder="1"/>
    <xf numFmtId="0" fontId="17" fillId="0" borderId="191" xfId="13" applyFont="1" applyFill="1" applyBorder="1"/>
    <xf numFmtId="0" fontId="17" fillId="0" borderId="201" xfId="13" applyFont="1" applyFill="1" applyBorder="1"/>
    <xf numFmtId="0" fontId="17" fillId="0" borderId="202" xfId="13" applyFont="1" applyFill="1" applyBorder="1"/>
    <xf numFmtId="0" fontId="17" fillId="0" borderId="203" xfId="13" applyFont="1" applyFill="1" applyBorder="1"/>
    <xf numFmtId="37" fontId="8" fillId="0" borderId="44" xfId="0" applyNumberFormat="1" applyFont="1" applyFill="1" applyBorder="1" applyProtection="1">
      <protection locked="0"/>
    </xf>
    <xf numFmtId="10" fontId="8" fillId="0" borderId="50" xfId="0" applyNumberFormat="1" applyFont="1" applyFill="1" applyBorder="1" applyProtection="1">
      <protection locked="0"/>
    </xf>
    <xf numFmtId="10" fontId="17" fillId="0" borderId="50" xfId="0" applyNumberFormat="1" applyFont="1" applyFill="1" applyBorder="1" applyProtection="1">
      <protection locked="0"/>
    </xf>
    <xf numFmtId="0" fontId="13" fillId="0" borderId="8" xfId="19" applyFont="1" applyFill="1" applyBorder="1" applyProtection="1"/>
    <xf numFmtId="0" fontId="13" fillId="0" borderId="2" xfId="19" applyFont="1" applyFill="1" applyBorder="1" applyAlignment="1" applyProtection="1">
      <alignment horizontal="left"/>
    </xf>
    <xf numFmtId="0" fontId="13" fillId="0" borderId="24" xfId="19" applyFont="1" applyFill="1" applyBorder="1" applyProtection="1"/>
    <xf numFmtId="0" fontId="13" fillId="0" borderId="181" xfId="19" applyFont="1" applyFill="1" applyBorder="1" applyProtection="1"/>
    <xf numFmtId="0" fontId="13" fillId="0" borderId="3" xfId="19" applyFont="1" applyFill="1" applyBorder="1" applyProtection="1"/>
    <xf numFmtId="0" fontId="13" fillId="0" borderId="120" xfId="19" applyFont="1" applyFill="1" applyBorder="1" applyProtection="1"/>
    <xf numFmtId="0" fontId="13" fillId="0" borderId="2" xfId="19" applyFont="1" applyFill="1" applyBorder="1" applyProtection="1"/>
    <xf numFmtId="0" fontId="13" fillId="0" borderId="13" xfId="19" applyFont="1" applyFill="1" applyBorder="1" applyProtection="1"/>
    <xf numFmtId="0" fontId="13" fillId="0" borderId="12" xfId="19" applyFont="1" applyFill="1" applyBorder="1" applyProtection="1"/>
    <xf numFmtId="0" fontId="13" fillId="0" borderId="158" xfId="19" applyFont="1" applyFill="1" applyBorder="1" applyProtection="1"/>
    <xf numFmtId="0" fontId="17" fillId="0" borderId="0" xfId="14" applyFont="1" applyFill="1"/>
    <xf numFmtId="0" fontId="13" fillId="0" borderId="4" xfId="19" applyFont="1" applyFill="1" applyBorder="1" applyProtection="1"/>
    <xf numFmtId="0" fontId="13" fillId="0" borderId="157" xfId="19" applyFont="1" applyFill="1" applyBorder="1" applyProtection="1"/>
    <xf numFmtId="0" fontId="13" fillId="0" borderId="182" xfId="19" applyFont="1" applyFill="1" applyBorder="1" applyProtection="1"/>
    <xf numFmtId="0" fontId="13" fillId="0" borderId="5" xfId="19" applyFont="1" applyFill="1" applyBorder="1" applyProtection="1"/>
    <xf numFmtId="0" fontId="13" fillId="0" borderId="0" xfId="19" applyFont="1" applyFill="1" applyProtection="1"/>
    <xf numFmtId="0" fontId="13" fillId="0" borderId="15" xfId="19" applyFont="1" applyFill="1" applyBorder="1" applyProtection="1"/>
    <xf numFmtId="0" fontId="13" fillId="0" borderId="25" xfId="19" applyFont="1" applyFill="1" applyBorder="1" applyAlignment="1" applyProtection="1">
      <alignment horizontal="center"/>
    </xf>
    <xf numFmtId="0" fontId="13" fillId="0" borderId="159" xfId="19" applyFont="1" applyFill="1" applyBorder="1" applyProtection="1"/>
    <xf numFmtId="0" fontId="13" fillId="0" borderId="9" xfId="19" applyFont="1" applyFill="1" applyBorder="1" applyProtection="1"/>
    <xf numFmtId="0" fontId="13" fillId="0" borderId="10" xfId="19" applyFont="1" applyFill="1" applyBorder="1" applyProtection="1"/>
    <xf numFmtId="0" fontId="13" fillId="0" borderId="17" xfId="19" applyFont="1" applyFill="1" applyBorder="1" applyProtection="1"/>
    <xf numFmtId="49" fontId="17" fillId="0" borderId="117" xfId="19" applyNumberFormat="1" applyFont="1" applyFill="1" applyBorder="1" applyAlignment="1" applyProtection="1">
      <alignment horizontal="center"/>
    </xf>
    <xf numFmtId="0" fontId="13" fillId="0" borderId="11" xfId="19" applyFont="1" applyFill="1" applyBorder="1" applyProtection="1"/>
    <xf numFmtId="0" fontId="17" fillId="0" borderId="19" xfId="7" applyFont="1" applyFill="1" applyBorder="1" applyAlignment="1">
      <alignment horizontal="left"/>
    </xf>
    <xf numFmtId="0" fontId="17" fillId="0" borderId="5" xfId="0" applyFont="1" applyFill="1" applyBorder="1" applyAlignment="1" applyProtection="1">
      <alignment horizontal="center"/>
    </xf>
    <xf numFmtId="0" fontId="17" fillId="0" borderId="0" xfId="13" applyFill="1" applyAlignment="1">
      <alignment wrapText="1"/>
    </xf>
    <xf numFmtId="0" fontId="17" fillId="0" borderId="5" xfId="0" applyFont="1" applyFill="1" applyBorder="1" applyAlignment="1" applyProtection="1">
      <alignment horizontal="center"/>
    </xf>
    <xf numFmtId="0" fontId="17" fillId="0" borderId="0" xfId="0" applyFont="1" applyFill="1" applyAlignment="1" applyProtection="1">
      <alignment horizontal="center"/>
    </xf>
    <xf numFmtId="37" fontId="61" fillId="0" borderId="0" xfId="23" applyNumberFormat="1" applyFont="1" applyFill="1"/>
    <xf numFmtId="0" fontId="17" fillId="0" borderId="0" xfId="23" applyFont="1" applyFill="1" applyAlignment="1" applyProtection="1">
      <alignment horizontal="right"/>
    </xf>
    <xf numFmtId="0" fontId="17" fillId="0" borderId="0" xfId="0" applyFont="1" applyFill="1" applyAlignment="1" applyProtection="1">
      <alignment wrapText="1"/>
    </xf>
    <xf numFmtId="0" fontId="17" fillId="0" borderId="0" xfId="0" applyFont="1" applyFill="1" applyAlignment="1" applyProtection="1">
      <alignment horizontal="center"/>
    </xf>
    <xf numFmtId="0" fontId="204" fillId="0" borderId="0" xfId="0" applyFont="1" applyFill="1" applyBorder="1" applyProtection="1"/>
    <xf numFmtId="0" fontId="68" fillId="0" borderId="0" xfId="0" applyFont="1" applyFill="1" applyBorder="1" applyProtection="1"/>
    <xf numFmtId="37" fontId="55" fillId="0" borderId="42" xfId="13" applyNumberFormat="1" applyFont="1" applyFill="1" applyBorder="1" applyProtection="1"/>
    <xf numFmtId="39" fontId="55" fillId="0" borderId="157" xfId="13" applyNumberFormat="1" applyFont="1" applyFill="1" applyBorder="1" applyAlignment="1" applyProtection="1">
      <alignment horizontal="centerContinuous"/>
    </xf>
    <xf numFmtId="39" fontId="55" fillId="0" borderId="22" xfId="13" applyNumberFormat="1" applyFont="1" applyFill="1" applyBorder="1" applyAlignment="1" applyProtection="1">
      <alignment horizontal="centerContinuous"/>
    </xf>
    <xf numFmtId="37" fontId="13" fillId="0" borderId="22" xfId="25" applyNumberFormat="1" applyFont="1" applyFill="1" applyBorder="1" applyProtection="1"/>
    <xf numFmtId="0" fontId="13" fillId="0" borderId="121" xfId="19" applyFont="1" applyFill="1" applyBorder="1" applyProtection="1"/>
    <xf numFmtId="0" fontId="13" fillId="0" borderId="0" xfId="19" applyFont="1" applyFill="1" applyBorder="1" applyProtection="1"/>
    <xf numFmtId="49" fontId="17" fillId="0" borderId="21" xfId="19" applyNumberFormat="1" applyFont="1" applyFill="1" applyBorder="1" applyAlignment="1" applyProtection="1">
      <alignment horizontal="center"/>
    </xf>
    <xf numFmtId="0" fontId="17" fillId="0" borderId="204" xfId="0" applyFont="1" applyFill="1" applyBorder="1" applyProtection="1"/>
    <xf numFmtId="0" fontId="17" fillId="0" borderId="163" xfId="0" applyFont="1" applyFill="1" applyBorder="1"/>
    <xf numFmtId="37" fontId="17" fillId="0" borderId="156" xfId="0" applyNumberFormat="1" applyFont="1" applyFill="1" applyBorder="1" applyProtection="1"/>
    <xf numFmtId="37" fontId="17" fillId="0" borderId="157" xfId="0" applyNumberFormat="1" applyFont="1" applyFill="1" applyBorder="1" applyProtection="1"/>
    <xf numFmtId="0" fontId="17" fillId="0" borderId="156" xfId="0" applyFont="1" applyFill="1" applyBorder="1"/>
    <xf numFmtId="0" fontId="17" fillId="0" borderId="53" xfId="0" applyFont="1" applyFill="1" applyBorder="1"/>
    <xf numFmtId="0" fontId="17" fillId="0" borderId="46" xfId="0" applyFont="1" applyFill="1" applyBorder="1"/>
    <xf numFmtId="0" fontId="17" fillId="0" borderId="52" xfId="0" applyFont="1" applyFill="1" applyBorder="1"/>
    <xf numFmtId="0" fontId="17" fillId="0" borderId="52" xfId="0" applyFont="1" applyFill="1" applyBorder="1" applyAlignment="1">
      <alignment horizontal="center"/>
    </xf>
    <xf numFmtId="5" fontId="17" fillId="0" borderId="47" xfId="0" applyNumberFormat="1" applyFont="1" applyFill="1" applyBorder="1" applyProtection="1"/>
    <xf numFmtId="7" fontId="17" fillId="0" borderId="46" xfId="0" applyNumberFormat="1" applyFont="1" applyFill="1" applyBorder="1" applyProtection="1"/>
    <xf numFmtId="0" fontId="17" fillId="0" borderId="51" xfId="0" applyFont="1" applyFill="1" applyBorder="1"/>
    <xf numFmtId="178" fontId="17" fillId="0" borderId="51" xfId="13" applyNumberFormat="1" applyFont="1" applyFill="1" applyBorder="1" applyProtection="1"/>
    <xf numFmtId="0" fontId="17" fillId="0" borderId="185" xfId="0" applyFont="1" applyFill="1" applyBorder="1" applyProtection="1"/>
    <xf numFmtId="0" fontId="17" fillId="0" borderId="186" xfId="13" applyFont="1" applyFill="1" applyBorder="1"/>
    <xf numFmtId="0" fontId="17" fillId="0" borderId="21" xfId="13" applyFont="1" applyFill="1" applyBorder="1"/>
    <xf numFmtId="0" fontId="17" fillId="0" borderId="163" xfId="13" applyFont="1" applyFill="1" applyBorder="1" applyProtection="1"/>
    <xf numFmtId="0" fontId="17" fillId="0" borderId="120" xfId="0" applyFont="1" applyFill="1" applyBorder="1"/>
    <xf numFmtId="37" fontId="17" fillId="0" borderId="44" xfId="23" applyNumberFormat="1" applyFont="1" applyFill="1" applyBorder="1" applyProtection="1"/>
    <xf numFmtId="0" fontId="17" fillId="0" borderId="44" xfId="23" applyFont="1" applyFill="1" applyBorder="1"/>
    <xf numFmtId="37" fontId="17" fillId="0" borderId="19" xfId="25" applyNumberFormat="1" applyFont="1" applyFill="1" applyBorder="1"/>
    <xf numFmtId="180" fontId="13" fillId="0" borderId="42" xfId="0" applyNumberFormat="1" applyFont="1" applyFill="1" applyBorder="1" applyProtection="1"/>
    <xf numFmtId="180" fontId="13" fillId="0" borderId="50" xfId="0" applyNumberFormat="1" applyFont="1" applyFill="1" applyBorder="1" applyProtection="1"/>
    <xf numFmtId="180" fontId="13" fillId="0" borderId="39" xfId="0" applyNumberFormat="1" applyFont="1" applyFill="1" applyBorder="1" applyProtection="1"/>
    <xf numFmtId="5" fontId="0" fillId="0" borderId="43" xfId="0" applyNumberFormat="1" applyFill="1" applyBorder="1" applyProtection="1"/>
    <xf numFmtId="5" fontId="17" fillId="0" borderId="206" xfId="13" applyNumberFormat="1" applyFont="1" applyFill="1" applyBorder="1" applyProtection="1"/>
    <xf numFmtId="0" fontId="17" fillId="0" borderId="157" xfId="13" applyFont="1" applyFill="1" applyBorder="1" applyProtection="1"/>
    <xf numFmtId="0" fontId="17" fillId="0" borderId="91" xfId="1573" applyFont="1" applyBorder="1" applyProtection="1"/>
    <xf numFmtId="0" fontId="17" fillId="0" borderId="73" xfId="1573" applyFont="1" applyBorder="1" applyProtection="1"/>
    <xf numFmtId="0" fontId="17" fillId="0" borderId="93" xfId="1573" applyFont="1" applyBorder="1" applyProtection="1"/>
    <xf numFmtId="0" fontId="17" fillId="0" borderId="93" xfId="1573" applyFont="1" applyBorder="1" applyAlignment="1" applyProtection="1">
      <alignment horizontal="center"/>
    </xf>
    <xf numFmtId="0" fontId="17" fillId="0" borderId="107" xfId="1573" applyFont="1" applyBorder="1" applyProtection="1"/>
    <xf numFmtId="0" fontId="17" fillId="0" borderId="92" xfId="1573" applyFont="1" applyBorder="1" applyProtection="1"/>
    <xf numFmtId="0" fontId="17" fillId="0" borderId="93" xfId="1573" applyFont="1" applyBorder="1" applyAlignment="1" applyProtection="1">
      <alignment horizontal="left"/>
    </xf>
    <xf numFmtId="0" fontId="17" fillId="0" borderId="0" xfId="1573" applyFont="1" applyProtection="1"/>
    <xf numFmtId="0" fontId="17" fillId="0" borderId="0" xfId="1573" applyFont="1"/>
    <xf numFmtId="0" fontId="17" fillId="0" borderId="95" xfId="1573" applyFont="1" applyBorder="1" applyProtection="1"/>
    <xf numFmtId="0" fontId="17" fillId="0" borderId="0" xfId="1573" applyFont="1" applyBorder="1" applyProtection="1"/>
    <xf numFmtId="0" fontId="17" fillId="0" borderId="157" xfId="1573" applyFont="1" applyBorder="1" applyProtection="1"/>
    <xf numFmtId="0" fontId="17" fillId="0" borderId="157" xfId="1573" applyFont="1" applyBorder="1" applyAlignment="1" applyProtection="1">
      <alignment horizontal="center"/>
    </xf>
    <xf numFmtId="38" fontId="17" fillId="0" borderId="157" xfId="1573" applyNumberFormat="1" applyFont="1" applyBorder="1" applyAlignment="1" applyProtection="1">
      <alignment horizontal="center"/>
    </xf>
    <xf numFmtId="0" fontId="17" fillId="0" borderId="118" xfId="1573" applyFont="1" applyBorder="1" applyProtection="1"/>
    <xf numFmtId="0" fontId="17" fillId="0" borderId="25" xfId="1573" applyFont="1" applyBorder="1" applyProtection="1"/>
    <xf numFmtId="164" fontId="17" fillId="0" borderId="17" xfId="1573" applyNumberFormat="1" applyFont="1" applyBorder="1" applyAlignment="1" applyProtection="1">
      <alignment horizontal="center"/>
    </xf>
    <xf numFmtId="0" fontId="17" fillId="0" borderId="21" xfId="1573" applyFont="1" applyBorder="1" applyProtection="1"/>
    <xf numFmtId="0" fontId="17" fillId="0" borderId="98" xfId="1573" applyFont="1" applyBorder="1" applyAlignment="1" applyProtection="1">
      <alignment horizontal="centerContinuous"/>
    </xf>
    <xf numFmtId="0" fontId="17" fillId="0" borderId="40" xfId="1573" applyFont="1" applyBorder="1" applyAlignment="1" applyProtection="1">
      <alignment horizontal="centerContinuous"/>
    </xf>
    <xf numFmtId="0" fontId="17" fillId="0" borderId="99" xfId="1573" applyFont="1" applyBorder="1" applyAlignment="1" applyProtection="1">
      <alignment horizontal="centerContinuous"/>
    </xf>
    <xf numFmtId="0" fontId="17" fillId="0" borderId="98" xfId="1573" applyFont="1" applyBorder="1" applyAlignment="1" applyProtection="1">
      <alignment horizontal="left"/>
    </xf>
    <xf numFmtId="0" fontId="17" fillId="0" borderId="0" xfId="1573" applyFont="1" applyBorder="1"/>
    <xf numFmtId="0" fontId="17" fillId="0" borderId="110" xfId="1573" applyFont="1" applyBorder="1" applyAlignment="1" applyProtection="1">
      <alignment horizontal="center"/>
    </xf>
    <xf numFmtId="0" fontId="17" fillId="0" borderId="32" xfId="1573" applyFont="1" applyBorder="1" applyProtection="1"/>
    <xf numFmtId="0" fontId="17" fillId="0" borderId="42" xfId="1573" applyFont="1" applyBorder="1" applyAlignment="1" applyProtection="1">
      <alignment horizontal="centerContinuous"/>
    </xf>
    <xf numFmtId="0" fontId="17" fillId="0" borderId="161" xfId="1573" applyFont="1" applyBorder="1" applyProtection="1"/>
    <xf numFmtId="0" fontId="17" fillId="0" borderId="42" xfId="1573" applyFont="1" applyBorder="1" applyAlignment="1" applyProtection="1">
      <alignment horizontal="left"/>
    </xf>
    <xf numFmtId="0" fontId="17" fillId="0" borderId="95" xfId="1573" applyFont="1" applyBorder="1" applyAlignment="1" applyProtection="1">
      <alignment horizontal="center"/>
    </xf>
    <xf numFmtId="0" fontId="17" fillId="0" borderId="162" xfId="1573" applyFont="1" applyBorder="1" applyProtection="1"/>
    <xf numFmtId="0" fontId="17" fillId="0" borderId="28" xfId="1573" applyFont="1" applyBorder="1" applyProtection="1"/>
    <xf numFmtId="0" fontId="17" fillId="0" borderId="162" xfId="1573" applyFont="1" applyBorder="1" applyAlignment="1" applyProtection="1">
      <alignment horizontal="center"/>
    </xf>
    <xf numFmtId="0" fontId="17" fillId="0" borderId="164" xfId="1573" applyFont="1" applyBorder="1" applyAlignment="1" applyProtection="1">
      <alignment horizontal="center"/>
    </xf>
    <xf numFmtId="0" fontId="17" fillId="0" borderId="87" xfId="1573" applyFont="1" applyBorder="1" applyProtection="1"/>
    <xf numFmtId="5" fontId="17" fillId="0" borderId="87" xfId="1573" applyNumberFormat="1" applyFont="1" applyFill="1" applyBorder="1" applyProtection="1"/>
    <xf numFmtId="5" fontId="17" fillId="0" borderId="165" xfId="1573" applyNumberFormat="1" applyFont="1" applyFill="1" applyBorder="1" applyProtection="1"/>
    <xf numFmtId="5" fontId="17" fillId="0" borderId="164" xfId="1573" applyNumberFormat="1" applyFont="1" applyFill="1" applyBorder="1" applyProtection="1"/>
    <xf numFmtId="0" fontId="17" fillId="0" borderId="165" xfId="1573" applyFont="1" applyBorder="1" applyAlignment="1" applyProtection="1">
      <alignment horizontal="center"/>
    </xf>
    <xf numFmtId="37" fontId="17" fillId="0" borderId="87" xfId="1573" applyNumberFormat="1" applyFont="1" applyFill="1" applyBorder="1" applyAlignment="1" applyProtection="1">
      <alignment horizontal="right" vertical="center"/>
      <protection locked="0"/>
    </xf>
    <xf numFmtId="38" fontId="17" fillId="0" borderId="87" xfId="1573" applyNumberFormat="1" applyFont="1" applyFill="1" applyBorder="1" applyAlignment="1" applyProtection="1">
      <alignment horizontal="right" vertical="center"/>
      <protection locked="0"/>
    </xf>
    <xf numFmtId="37" fontId="17" fillId="0" borderId="205" xfId="1573" applyNumberFormat="1" applyFont="1" applyFill="1" applyBorder="1" applyProtection="1"/>
    <xf numFmtId="37" fontId="17" fillId="0" borderId="87" xfId="1573" applyNumberFormat="1" applyFont="1" applyFill="1" applyBorder="1" applyProtection="1"/>
    <xf numFmtId="178" fontId="17" fillId="0" borderId="87" xfId="24" applyNumberFormat="1" applyFont="1" applyFill="1" applyBorder="1" applyProtection="1"/>
    <xf numFmtId="37" fontId="17" fillId="0" borderId="165" xfId="1573" applyNumberFormat="1" applyFont="1" applyFill="1" applyBorder="1" applyProtection="1"/>
    <xf numFmtId="37" fontId="17" fillId="0" borderId="164" xfId="1573" applyNumberFormat="1" applyFont="1" applyFill="1" applyBorder="1" applyProtection="1"/>
    <xf numFmtId="0" fontId="17" fillId="0" borderId="87" xfId="1573" applyFont="1" applyFill="1" applyBorder="1" applyProtection="1"/>
    <xf numFmtId="0" fontId="17" fillId="0" borderId="165" xfId="1573" applyFont="1" applyFill="1" applyBorder="1" applyProtection="1"/>
    <xf numFmtId="0" fontId="17" fillId="0" borderId="164" xfId="1573" applyFont="1" applyFill="1" applyBorder="1" applyProtection="1"/>
    <xf numFmtId="37" fontId="17" fillId="0" borderId="87" xfId="1573" applyNumberFormat="1" applyFont="1" applyBorder="1" applyProtection="1"/>
    <xf numFmtId="37" fontId="17" fillId="0" borderId="165" xfId="1573" applyNumberFormat="1" applyFont="1" applyBorder="1" applyProtection="1"/>
    <xf numFmtId="0" fontId="20" fillId="0" borderId="87" xfId="1573" applyFont="1" applyBorder="1" applyProtection="1"/>
    <xf numFmtId="5" fontId="17" fillId="0" borderId="165" xfId="1573" applyNumberFormat="1" applyFont="1" applyBorder="1" applyProtection="1"/>
    <xf numFmtId="5" fontId="20" fillId="0" borderId="165" xfId="1573" applyNumberFormat="1" applyFont="1" applyBorder="1" applyProtection="1"/>
    <xf numFmtId="0" fontId="17" fillId="0" borderId="105" xfId="1573" applyFont="1" applyBorder="1" applyAlignment="1" applyProtection="1">
      <alignment horizontal="center"/>
    </xf>
    <xf numFmtId="0" fontId="17" fillId="0" borderId="166" xfId="1573" applyFont="1" applyBorder="1" applyProtection="1"/>
    <xf numFmtId="37" fontId="17" fillId="0" borderId="166" xfId="1573" applyNumberFormat="1" applyFont="1" applyBorder="1" applyProtection="1"/>
    <xf numFmtId="38" fontId="17" fillId="0" borderId="166" xfId="1573" applyNumberFormat="1" applyFont="1" applyBorder="1" applyProtection="1"/>
    <xf numFmtId="0" fontId="17" fillId="0" borderId="167" xfId="1573" applyFont="1" applyBorder="1" applyAlignment="1" applyProtection="1">
      <alignment horizontal="center"/>
    </xf>
    <xf numFmtId="0" fontId="18" fillId="0" borderId="0" xfId="1573" applyFont="1" applyAlignment="1" applyProtection="1">
      <alignment horizontal="left"/>
    </xf>
    <xf numFmtId="0" fontId="18" fillId="0" borderId="0" xfId="1573" applyFont="1" applyAlignment="1" applyProtection="1">
      <alignment horizontal="centerContinuous"/>
    </xf>
    <xf numFmtId="0" fontId="17" fillId="0" borderId="0" xfId="1573" applyFont="1" applyAlignment="1" applyProtection="1">
      <alignment horizontal="centerContinuous"/>
    </xf>
    <xf numFmtId="0" fontId="64" fillId="0" borderId="0" xfId="1573" applyFont="1"/>
    <xf numFmtId="37" fontId="17" fillId="0" borderId="0" xfId="1573" applyNumberFormat="1" applyFont="1"/>
    <xf numFmtId="38" fontId="17" fillId="0" borderId="0" xfId="1573" applyNumberFormat="1" applyFont="1"/>
    <xf numFmtId="43" fontId="8" fillId="0" borderId="156" xfId="1" applyFont="1" applyBorder="1" applyProtection="1"/>
    <xf numFmtId="0" fontId="0" fillId="0" borderId="120" xfId="0" applyBorder="1" applyAlignment="1" applyProtection="1">
      <alignment horizontal="left"/>
    </xf>
    <xf numFmtId="0" fontId="0" fillId="0" borderId="120" xfId="0" applyBorder="1" applyAlignment="1" applyProtection="1">
      <alignment horizontal="center"/>
    </xf>
    <xf numFmtId="0" fontId="0" fillId="0" borderId="122" xfId="0" applyBorder="1" applyAlignment="1" applyProtection="1">
      <alignment horizontal="center"/>
    </xf>
    <xf numFmtId="0" fontId="205" fillId="0" borderId="0" xfId="0" applyFont="1" applyProtection="1">
      <protection locked="0"/>
    </xf>
    <xf numFmtId="0" fontId="0" fillId="0" borderId="4" xfId="0" applyBorder="1" applyAlignment="1" applyProtection="1">
      <alignment horizontal="center"/>
    </xf>
    <xf numFmtId="0" fontId="205" fillId="0" borderId="55" xfId="0" applyFont="1" applyBorder="1" applyProtection="1">
      <protection locked="0"/>
    </xf>
    <xf numFmtId="0" fontId="205" fillId="0" borderId="6" xfId="0" applyFont="1" applyBorder="1" applyProtection="1">
      <protection locked="0"/>
    </xf>
    <xf numFmtId="0" fontId="205" fillId="0" borderId="1" xfId="0" applyFont="1" applyBorder="1" applyProtection="1">
      <protection locked="0"/>
    </xf>
    <xf numFmtId="0" fontId="0" fillId="0" borderId="1" xfId="0" applyBorder="1" applyProtection="1"/>
    <xf numFmtId="164" fontId="0" fillId="0" borderId="56" xfId="0" applyNumberFormat="1" applyBorder="1" applyAlignment="1" applyProtection="1">
      <alignment horizontal="center"/>
    </xf>
    <xf numFmtId="0" fontId="26" fillId="0" borderId="6" xfId="0" applyFont="1" applyBorder="1" applyAlignment="1" applyProtection="1">
      <alignment horizontal="centerContinuous"/>
    </xf>
    <xf numFmtId="0" fontId="26" fillId="0" borderId="1" xfId="0" applyFont="1" applyBorder="1" applyAlignment="1" applyProtection="1">
      <alignment horizontal="centerContinuous"/>
    </xf>
    <xf numFmtId="0" fontId="0" fillId="0" borderId="1" xfId="0" applyBorder="1" applyAlignment="1" applyProtection="1">
      <alignment horizontal="centerContinuous"/>
    </xf>
    <xf numFmtId="0" fontId="0" fillId="0" borderId="124" xfId="0" applyBorder="1" applyAlignment="1" applyProtection="1">
      <alignment horizontal="centerContinuous"/>
    </xf>
    <xf numFmtId="0" fontId="26" fillId="0" borderId="4" xfId="0" applyFont="1" applyBorder="1" applyAlignment="1" applyProtection="1">
      <alignment horizontal="centerContinuous"/>
    </xf>
    <xf numFmtId="0" fontId="26" fillId="0" borderId="0" xfId="0" applyFont="1" applyAlignment="1" applyProtection="1">
      <alignment horizontal="centerContinuous"/>
    </xf>
    <xf numFmtId="0" fontId="0" fillId="0" borderId="121" xfId="0" applyBorder="1" applyAlignment="1" applyProtection="1">
      <alignment horizontal="center"/>
    </xf>
    <xf numFmtId="0" fontId="0" fillId="0" borderId="123" xfId="0" applyBorder="1" applyAlignment="1" applyProtection="1">
      <alignment horizontal="center"/>
    </xf>
    <xf numFmtId="0" fontId="0" fillId="0" borderId="55" xfId="0" applyBorder="1" applyAlignment="1" applyProtection="1">
      <alignment horizontal="center"/>
    </xf>
    <xf numFmtId="0" fontId="0" fillId="0" borderId="119" xfId="0" applyBorder="1" applyAlignment="1" applyProtection="1">
      <alignment horizontal="centerContinuous"/>
    </xf>
    <xf numFmtId="0" fontId="206" fillId="0" borderId="0" xfId="0" applyFont="1" applyAlignment="1" applyProtection="1">
      <alignment horizontal="center"/>
    </xf>
    <xf numFmtId="0" fontId="0" fillId="0" borderId="56" xfId="0" applyBorder="1" applyAlignment="1" applyProtection="1">
      <alignment horizontal="center"/>
    </xf>
    <xf numFmtId="0" fontId="0" fillId="0" borderId="7" xfId="0" applyBorder="1" applyAlignment="1" applyProtection="1">
      <alignment horizontal="centerContinuous"/>
    </xf>
    <xf numFmtId="0" fontId="0" fillId="0" borderId="7" xfId="0" applyBorder="1" applyAlignment="1" applyProtection="1">
      <alignment horizontal="center"/>
    </xf>
    <xf numFmtId="0" fontId="0" fillId="0" borderId="68" xfId="0" applyBorder="1" applyAlignment="1" applyProtection="1">
      <alignment horizontal="center"/>
    </xf>
    <xf numFmtId="0" fontId="0" fillId="0" borderId="10" xfId="0" applyBorder="1" applyAlignment="1" applyProtection="1">
      <alignment horizontal="center"/>
    </xf>
    <xf numFmtId="0" fontId="0" fillId="0" borderId="11" xfId="0" applyBorder="1" applyProtection="1"/>
    <xf numFmtId="0" fontId="0" fillId="68" borderId="4" xfId="0" applyFill="1" applyBorder="1" applyProtection="1"/>
    <xf numFmtId="0" fontId="0" fillId="68" borderId="121" xfId="0" applyFill="1" applyBorder="1" applyProtection="1"/>
    <xf numFmtId="0" fontId="0" fillId="68" borderId="123" xfId="0" applyFill="1" applyBorder="1" applyProtection="1"/>
    <xf numFmtId="0" fontId="0" fillId="0" borderId="10" xfId="0" applyBorder="1" applyProtection="1"/>
    <xf numFmtId="0" fontId="0" fillId="68" borderId="6" xfId="0" applyFill="1" applyBorder="1" applyProtection="1"/>
    <xf numFmtId="0" fontId="0" fillId="68" borderId="0" xfId="0" applyFill="1" applyProtection="1"/>
    <xf numFmtId="0" fontId="0" fillId="68" borderId="119" xfId="0" applyFill="1" applyBorder="1" applyProtection="1"/>
    <xf numFmtId="37" fontId="205" fillId="0" borderId="11" xfId="0" applyNumberFormat="1" applyFont="1" applyBorder="1" applyProtection="1">
      <protection locked="0"/>
    </xf>
    <xf numFmtId="37" fontId="0" fillId="0" borderId="11" xfId="0" applyNumberFormat="1" applyBorder="1" applyProtection="1"/>
    <xf numFmtId="0" fontId="0" fillId="68" borderId="125" xfId="0" applyFill="1" applyBorder="1" applyProtection="1"/>
    <xf numFmtId="0" fontId="0" fillId="68" borderId="7" xfId="0" applyFill="1" applyBorder="1" applyProtection="1"/>
    <xf numFmtId="37" fontId="0" fillId="68" borderId="121" xfId="0" applyNumberFormat="1" applyFill="1" applyBorder="1" applyProtection="1"/>
    <xf numFmtId="37" fontId="0" fillId="68" borderId="123" xfId="0" applyNumberFormat="1" applyFill="1" applyBorder="1" applyProtection="1"/>
    <xf numFmtId="0" fontId="0" fillId="68" borderId="1" xfId="0" applyFill="1" applyBorder="1" applyProtection="1"/>
    <xf numFmtId="0" fontId="0" fillId="0" borderId="7" xfId="0" applyBorder="1" applyProtection="1"/>
    <xf numFmtId="37" fontId="0" fillId="0" borderId="7" xfId="0" applyNumberFormat="1" applyBorder="1" applyProtection="1"/>
    <xf numFmtId="0" fontId="26" fillId="0" borderId="0" xfId="0" applyFont="1" applyProtection="1"/>
    <xf numFmtId="0" fontId="0" fillId="0" borderId="55" xfId="0" applyBorder="1" applyProtection="1"/>
    <xf numFmtId="0" fontId="0" fillId="0" borderId="6" xfId="0" applyBorder="1" applyProtection="1"/>
    <xf numFmtId="0" fontId="17" fillId="0" borderId="6" xfId="0" applyFont="1" applyBorder="1" applyProtection="1"/>
    <xf numFmtId="0" fontId="18" fillId="0" borderId="6" xfId="0" applyFont="1" applyBorder="1" applyAlignment="1" applyProtection="1">
      <alignment horizontal="centerContinuous"/>
    </xf>
    <xf numFmtId="0" fontId="18" fillId="0" borderId="1" xfId="0" applyFont="1" applyBorder="1" applyAlignment="1" applyProtection="1">
      <alignment horizontal="centerContinuous"/>
    </xf>
    <xf numFmtId="0" fontId="30" fillId="0" borderId="0" xfId="0" applyFont="1" applyAlignment="1" applyProtection="1">
      <alignment horizontal="center"/>
    </xf>
    <xf numFmtId="0" fontId="0" fillId="68" borderId="120" xfId="0" applyFill="1" applyBorder="1" applyProtection="1"/>
    <xf numFmtId="37" fontId="0" fillId="0" borderId="119" xfId="0" applyNumberFormat="1" applyBorder="1" applyProtection="1"/>
    <xf numFmtId="37" fontId="0" fillId="68" borderId="61" xfId="0" applyNumberFormat="1" applyFill="1" applyBorder="1" applyProtection="1"/>
    <xf numFmtId="0" fontId="0" fillId="68" borderId="124" xfId="0" applyFill="1" applyBorder="1" applyProtection="1"/>
    <xf numFmtId="0" fontId="205" fillId="0" borderId="119" xfId="0" applyFont="1" applyBorder="1" applyProtection="1">
      <protection locked="0"/>
    </xf>
    <xf numFmtId="37" fontId="205" fillId="0" borderId="119" xfId="0" applyNumberFormat="1" applyFont="1" applyBorder="1" applyProtection="1">
      <protection locked="0"/>
    </xf>
    <xf numFmtId="0" fontId="205" fillId="0" borderId="7" xfId="0" applyFont="1" applyBorder="1" applyProtection="1">
      <protection locked="0"/>
    </xf>
    <xf numFmtId="37" fontId="205" fillId="0" borderId="7" xfId="0" applyNumberFormat="1" applyFont="1" applyBorder="1" applyProtection="1">
      <protection locked="0"/>
    </xf>
    <xf numFmtId="0" fontId="207" fillId="0" borderId="4" xfId="0" applyFont="1" applyBorder="1" applyProtection="1">
      <protection locked="0"/>
    </xf>
    <xf numFmtId="178" fontId="0" fillId="0" borderId="0" xfId="25" applyNumberFormat="1" applyFont="1" applyFill="1" applyAlignment="1" applyProtection="1">
      <alignment horizontal="center"/>
    </xf>
    <xf numFmtId="0" fontId="17" fillId="0" borderId="0" xfId="0" applyFont="1" applyFill="1" applyAlignment="1" applyProtection="1">
      <alignment horizontal="center"/>
    </xf>
    <xf numFmtId="49" fontId="208" fillId="0" borderId="0" xfId="0" applyNumberFormat="1" applyFont="1" applyFill="1" applyBorder="1" applyAlignment="1"/>
    <xf numFmtId="41" fontId="208" fillId="0" borderId="0" xfId="0" applyNumberFormat="1" applyFont="1" applyFill="1" applyBorder="1" applyAlignment="1" applyProtection="1">
      <protection locked="0"/>
    </xf>
    <xf numFmtId="0" fontId="55" fillId="0" borderId="0" xfId="0" applyFont="1" applyFill="1" applyAlignment="1" applyProtection="1">
      <alignment wrapText="1"/>
    </xf>
    <xf numFmtId="0" fontId="55" fillId="0" borderId="119" xfId="0" applyFont="1" applyFill="1" applyBorder="1" applyAlignment="1" applyProtection="1">
      <alignment wrapText="1"/>
    </xf>
    <xf numFmtId="0" fontId="17" fillId="0" borderId="0" xfId="13" applyFont="1" applyFill="1" applyAlignment="1">
      <alignment horizontal="left"/>
    </xf>
    <xf numFmtId="41" fontId="17" fillId="0" borderId="0" xfId="0" applyNumberFormat="1" applyFont="1" applyProtection="1"/>
    <xf numFmtId="0" fontId="17" fillId="0" borderId="0" xfId="0" applyNumberFormat="1" applyFont="1" applyProtection="1"/>
    <xf numFmtId="37" fontId="17" fillId="0" borderId="0" xfId="0" applyNumberFormat="1" applyFont="1"/>
    <xf numFmtId="178" fontId="17" fillId="0" borderId="0" xfId="1" applyNumberFormat="1" applyFont="1"/>
    <xf numFmtId="178" fontId="17" fillId="0" borderId="0" xfId="1" applyNumberFormat="1" applyFont="1" applyProtection="1"/>
    <xf numFmtId="0" fontId="13" fillId="0" borderId="157" xfId="13" applyFont="1" applyFill="1" applyBorder="1"/>
    <xf numFmtId="0" fontId="13" fillId="0" borderId="131" xfId="13" applyFont="1" applyFill="1" applyBorder="1" applyAlignment="1">
      <alignment horizontal="left"/>
    </xf>
    <xf numFmtId="0" fontId="13" fillId="0" borderId="116" xfId="13" applyFont="1" applyFill="1" applyBorder="1" applyAlignment="1">
      <alignment horizontal="centerContinuous"/>
    </xf>
    <xf numFmtId="0" fontId="13" fillId="0" borderId="207" xfId="13" applyFont="1" applyFill="1" applyBorder="1" applyAlignment="1">
      <alignment horizontal="centerContinuous" wrapText="1"/>
    </xf>
    <xf numFmtId="37" fontId="13" fillId="0" borderId="208" xfId="13" applyNumberFormat="1" applyFont="1" applyFill="1" applyBorder="1" applyProtection="1"/>
    <xf numFmtId="0" fontId="17" fillId="0" borderId="0" xfId="13" applyFont="1" applyBorder="1" applyProtection="1"/>
    <xf numFmtId="37" fontId="17" fillId="0" borderId="0" xfId="13" applyNumberFormat="1" applyFont="1" applyBorder="1" applyProtection="1"/>
    <xf numFmtId="0" fontId="17" fillId="0" borderId="0" xfId="13" applyFont="1" applyBorder="1"/>
    <xf numFmtId="0" fontId="17" fillId="0" borderId="0" xfId="13" applyBorder="1"/>
    <xf numFmtId="0" fontId="66" fillId="0" borderId="0" xfId="13" applyFont="1" applyBorder="1" applyProtection="1"/>
    <xf numFmtId="43" fontId="66" fillId="0" borderId="0" xfId="25" applyNumberFormat="1" applyFont="1" applyBorder="1" applyAlignment="1" applyProtection="1">
      <alignment horizontal="right"/>
    </xf>
    <xf numFmtId="43" fontId="13" fillId="0" borderId="0" xfId="13" applyNumberFormat="1" applyFont="1" applyBorder="1" applyProtection="1"/>
    <xf numFmtId="43" fontId="66" fillId="0" borderId="0" xfId="25" applyNumberFormat="1" applyFont="1" applyBorder="1"/>
    <xf numFmtId="37" fontId="66" fillId="0" borderId="0" xfId="13" applyNumberFormat="1" applyFont="1" applyBorder="1" applyProtection="1"/>
    <xf numFmtId="37" fontId="13" fillId="0" borderId="0" xfId="13" applyNumberFormat="1" applyFont="1" applyBorder="1" applyProtection="1"/>
    <xf numFmtId="0" fontId="17" fillId="0" borderId="5" xfId="0" applyFont="1" applyFill="1" applyBorder="1" applyAlignment="1" applyProtection="1">
      <alignment horizontal="center"/>
    </xf>
    <xf numFmtId="180" fontId="55" fillId="0" borderId="44" xfId="13" applyNumberFormat="1" applyFont="1" applyFill="1" applyBorder="1" applyProtection="1"/>
    <xf numFmtId="180" fontId="55" fillId="0" borderId="50" xfId="13" applyNumberFormat="1" applyFont="1" applyFill="1" applyBorder="1" applyProtection="1"/>
    <xf numFmtId="180" fontId="55" fillId="0" borderId="21" xfId="13" applyNumberFormat="1" applyFont="1" applyFill="1" applyBorder="1" applyProtection="1"/>
    <xf numFmtId="180" fontId="55" fillId="0" borderId="22" xfId="13" applyNumberFormat="1" applyFont="1" applyFill="1" applyBorder="1" applyProtection="1"/>
    <xf numFmtId="180" fontId="13" fillId="0" borderId="21" xfId="13" applyNumberFormat="1" applyFont="1" applyFill="1" applyBorder="1" applyProtection="1"/>
    <xf numFmtId="180" fontId="13" fillId="0" borderId="22" xfId="13" applyNumberFormat="1" applyFont="1" applyFill="1" applyBorder="1" applyProtection="1"/>
    <xf numFmtId="180" fontId="13" fillId="0" borderId="21" xfId="1" applyNumberFormat="1" applyFont="1" applyFill="1" applyBorder="1" applyAlignment="1" applyProtection="1"/>
    <xf numFmtId="180" fontId="13" fillId="0" borderId="97" xfId="13" applyNumberFormat="1" applyFont="1" applyBorder="1" applyProtection="1"/>
    <xf numFmtId="0" fontId="22" fillId="0" borderId="4" xfId="0" applyFont="1" applyFill="1" applyBorder="1" applyAlignment="1" applyProtection="1">
      <alignment horizontal="left" wrapText="1"/>
    </xf>
    <xf numFmtId="0" fontId="22" fillId="0" borderId="0" xfId="0" applyFont="1" applyFill="1" applyAlignment="1" applyProtection="1">
      <alignment horizontal="left" wrapText="1"/>
    </xf>
    <xf numFmtId="0" fontId="22" fillId="0" borderId="5" xfId="0" applyFont="1" applyFill="1" applyBorder="1" applyAlignment="1" applyProtection="1">
      <alignment horizontal="left" wrapText="1"/>
    </xf>
    <xf numFmtId="0" fontId="16" fillId="0" borderId="4" xfId="0" applyFont="1" applyFill="1" applyBorder="1" applyAlignment="1" applyProtection="1">
      <alignment horizontal="center"/>
    </xf>
    <xf numFmtId="0" fontId="16" fillId="0" borderId="0" xfId="0" applyFont="1" applyFill="1" applyBorder="1" applyAlignment="1" applyProtection="1">
      <alignment horizontal="center"/>
    </xf>
    <xf numFmtId="0" fontId="16" fillId="0" borderId="5" xfId="0" applyFont="1" applyFill="1" applyBorder="1" applyAlignment="1" applyProtection="1">
      <alignment horizontal="center"/>
    </xf>
    <xf numFmtId="0" fontId="23" fillId="0" borderId="0" xfId="0" applyFont="1" applyFill="1" applyAlignment="1" applyProtection="1">
      <alignment horizontal="left"/>
    </xf>
    <xf numFmtId="0" fontId="23" fillId="0" borderId="5" xfId="0" applyFont="1" applyFill="1" applyBorder="1" applyAlignment="1" applyProtection="1">
      <alignment horizontal="left"/>
    </xf>
    <xf numFmtId="0" fontId="23" fillId="0" borderId="1" xfId="0" applyFont="1" applyFill="1" applyBorder="1" applyAlignment="1" applyProtection="1">
      <alignment horizontal="left"/>
    </xf>
    <xf numFmtId="0" fontId="23" fillId="0" borderId="0" xfId="0" applyFont="1" applyFill="1" applyAlignment="1" applyProtection="1"/>
    <xf numFmtId="0" fontId="23" fillId="0" borderId="5" xfId="0" applyFont="1" applyFill="1" applyBorder="1" applyAlignment="1" applyProtection="1"/>
    <xf numFmtId="0" fontId="17" fillId="0" borderId="31" xfId="0" applyFont="1" applyFill="1" applyBorder="1" applyAlignment="1">
      <alignment horizontal="left" vertical="top" wrapText="1"/>
    </xf>
    <xf numFmtId="0" fontId="0" fillId="0" borderId="29" xfId="0" applyFill="1" applyBorder="1" applyAlignment="1"/>
    <xf numFmtId="0" fontId="17" fillId="0" borderId="0" xfId="0" applyFont="1" applyFill="1" applyAlignment="1">
      <alignment horizontal="left" vertical="top" wrapText="1"/>
    </xf>
    <xf numFmtId="0" fontId="0" fillId="0" borderId="5" xfId="0" applyFill="1" applyBorder="1" applyAlignment="1"/>
    <xf numFmtId="0" fontId="0" fillId="0" borderId="31" xfId="0" applyFill="1" applyBorder="1" applyAlignment="1">
      <alignment wrapText="1"/>
    </xf>
    <xf numFmtId="0" fontId="0" fillId="0" borderId="29" xfId="0" applyFill="1" applyBorder="1" applyAlignment="1">
      <alignment wrapText="1"/>
    </xf>
    <xf numFmtId="0" fontId="0" fillId="0" borderId="0" xfId="0" applyFill="1" applyAlignment="1">
      <alignment wrapText="1"/>
    </xf>
    <xf numFmtId="0" fontId="0" fillId="0" borderId="5" xfId="0" applyFill="1" applyBorder="1" applyAlignment="1">
      <alignment wrapText="1"/>
    </xf>
    <xf numFmtId="0" fontId="0" fillId="0" borderId="31" xfId="0" applyFill="1" applyBorder="1" applyAlignment="1"/>
    <xf numFmtId="0" fontId="0" fillId="0" borderId="0" xfId="0" applyFill="1" applyAlignment="1"/>
    <xf numFmtId="0" fontId="13" fillId="0" borderId="0" xfId="0" applyFont="1" applyFill="1" applyAlignment="1">
      <alignment horizontal="left" vertical="top" wrapText="1"/>
    </xf>
    <xf numFmtId="0" fontId="13" fillId="0" borderId="0" xfId="0" applyFont="1" applyFill="1" applyAlignment="1" applyProtection="1">
      <alignment horizontal="left" vertical="top" wrapText="1"/>
    </xf>
    <xf numFmtId="0" fontId="0" fillId="0" borderId="0" xfId="0" applyFill="1" applyAlignment="1">
      <alignment horizontal="left" vertical="top" wrapText="1"/>
    </xf>
    <xf numFmtId="0" fontId="13" fillId="0" borderId="0" xfId="0" applyFont="1" applyFill="1" applyAlignment="1" applyProtection="1">
      <alignment vertical="top" wrapText="1"/>
    </xf>
    <xf numFmtId="0" fontId="0" fillId="0" borderId="0" xfId="0" applyFill="1" applyAlignment="1">
      <alignment vertical="top" wrapText="1"/>
    </xf>
    <xf numFmtId="0" fontId="13" fillId="0" borderId="31" xfId="0" applyFont="1" applyFill="1" applyBorder="1" applyAlignment="1" applyProtection="1">
      <alignment horizontal="left" wrapText="1"/>
    </xf>
    <xf numFmtId="0" fontId="0" fillId="0" borderId="0" xfId="0" applyFill="1"/>
    <xf numFmtId="0" fontId="13" fillId="0" borderId="31" xfId="0" applyFont="1" applyFill="1" applyBorder="1" applyAlignment="1" applyProtection="1">
      <alignment horizontal="left" vertical="top" wrapText="1"/>
    </xf>
    <xf numFmtId="0" fontId="0" fillId="0" borderId="10" xfId="0" applyFill="1" applyBorder="1" applyAlignment="1">
      <alignment wrapText="1"/>
    </xf>
    <xf numFmtId="0" fontId="13" fillId="0" borderId="0" xfId="0" applyFont="1" applyFill="1" applyAlignment="1" applyProtection="1">
      <alignment horizontal="left" wrapText="1"/>
    </xf>
    <xf numFmtId="0" fontId="0" fillId="0" borderId="0" xfId="0" applyFill="1" applyAlignment="1">
      <alignment horizontal="left" wrapText="1"/>
    </xf>
    <xf numFmtId="0" fontId="0" fillId="0" borderId="10" xfId="0" applyFill="1" applyBorder="1" applyAlignment="1">
      <alignment horizontal="left" wrapText="1"/>
    </xf>
    <xf numFmtId="0" fontId="17" fillId="0" borderId="0" xfId="0" applyFont="1" applyFill="1" applyAlignment="1">
      <alignment horizontal="left" wrapText="1"/>
    </xf>
    <xf numFmtId="0" fontId="0" fillId="0" borderId="10" xfId="0" applyFill="1" applyBorder="1" applyAlignment="1"/>
    <xf numFmtId="0" fontId="0" fillId="0" borderId="11" xfId="0" applyFill="1" applyBorder="1" applyAlignment="1"/>
    <xf numFmtId="0" fontId="0" fillId="0" borderId="5" xfId="0" applyFill="1" applyBorder="1" applyAlignment="1">
      <alignment horizontal="left" wrapText="1"/>
    </xf>
    <xf numFmtId="0" fontId="29" fillId="0" borderId="0" xfId="0" applyFont="1" applyFill="1" applyBorder="1" applyAlignment="1">
      <alignment horizontal="left" wrapText="1"/>
    </xf>
    <xf numFmtId="0" fontId="55" fillId="0" borderId="0" xfId="0" applyFont="1" applyFill="1" applyAlignment="1" applyProtection="1">
      <alignment horizontal="left" wrapText="1"/>
    </xf>
    <xf numFmtId="0" fontId="55" fillId="0" borderId="119" xfId="0" applyFont="1" applyFill="1" applyBorder="1" applyAlignment="1" applyProtection="1">
      <alignment horizontal="left" wrapText="1"/>
    </xf>
    <xf numFmtId="0" fontId="25" fillId="0" borderId="0" xfId="0" applyFont="1" applyFill="1" applyAlignment="1" applyProtection="1">
      <alignment horizontal="left" vertical="justify" wrapText="1"/>
    </xf>
    <xf numFmtId="0" fontId="0" fillId="0" borderId="0" xfId="0" applyFill="1" applyAlignment="1">
      <alignment horizontal="left" vertical="justify" wrapText="1"/>
    </xf>
    <xf numFmtId="0" fontId="25" fillId="0" borderId="0" xfId="0" applyFont="1" applyFill="1" applyAlignment="1" applyProtection="1">
      <alignment horizontal="left" vertical="top" wrapText="1"/>
    </xf>
    <xf numFmtId="0" fontId="25" fillId="0" borderId="5" xfId="0" applyFont="1" applyFill="1" applyBorder="1" applyAlignment="1" applyProtection="1">
      <alignment horizontal="left" vertical="top" wrapText="1"/>
    </xf>
    <xf numFmtId="0" fontId="25" fillId="0" borderId="31" xfId="0" applyFont="1" applyFill="1" applyBorder="1" applyAlignment="1" applyProtection="1">
      <alignment horizontal="left" vertical="justify" wrapText="1"/>
    </xf>
    <xf numFmtId="0" fontId="0" fillId="0" borderId="31" xfId="0" applyFill="1" applyBorder="1" applyAlignment="1">
      <alignment horizontal="left" vertical="justify" wrapText="1"/>
    </xf>
    <xf numFmtId="0" fontId="25" fillId="0" borderId="31" xfId="0" applyFont="1" applyFill="1" applyBorder="1" applyAlignment="1" applyProtection="1">
      <alignment horizontal="left" vertical="top" wrapText="1"/>
    </xf>
    <xf numFmtId="0" fontId="25" fillId="0" borderId="29" xfId="0" applyFont="1" applyFill="1" applyBorder="1" applyAlignment="1" applyProtection="1">
      <alignment horizontal="left" vertical="top" wrapText="1"/>
    </xf>
    <xf numFmtId="0" fontId="25" fillId="0" borderId="0" xfId="0" applyFont="1" applyFill="1" applyBorder="1" applyAlignment="1" applyProtection="1">
      <alignment horizontal="left" vertical="top" wrapText="1"/>
    </xf>
    <xf numFmtId="0" fontId="23" fillId="0" borderId="0" xfId="0" applyFont="1" applyFill="1" applyAlignment="1">
      <alignment horizontal="left" wrapText="1"/>
    </xf>
    <xf numFmtId="0" fontId="23" fillId="0" borderId="5" xfId="0" applyFont="1" applyFill="1" applyBorder="1" applyAlignment="1">
      <alignment horizontal="left" wrapText="1"/>
    </xf>
    <xf numFmtId="0" fontId="23" fillId="0" borderId="0" xfId="0" applyFont="1" applyFill="1" applyBorder="1" applyAlignment="1">
      <alignment horizontal="left" vertical="top" wrapText="1"/>
    </xf>
    <xf numFmtId="0" fontId="0" fillId="0" borderId="0" xfId="0" applyFill="1" applyAlignment="1">
      <alignment horizontal="left" vertical="top"/>
    </xf>
    <xf numFmtId="0" fontId="0" fillId="0" borderId="5" xfId="0" applyFill="1" applyBorder="1" applyAlignment="1">
      <alignment horizontal="left" vertical="top"/>
    </xf>
    <xf numFmtId="0" fontId="23" fillId="0" borderId="0" xfId="0" applyFont="1" applyFill="1" applyAlignment="1">
      <alignment vertical="top" wrapText="1"/>
    </xf>
    <xf numFmtId="0" fontId="23" fillId="0" borderId="0" xfId="0" applyFont="1" applyFill="1" applyAlignment="1">
      <alignment wrapText="1"/>
    </xf>
    <xf numFmtId="0" fontId="23" fillId="0" borderId="5" xfId="0" applyFont="1" applyFill="1" applyBorder="1" applyAlignment="1">
      <alignment wrapText="1"/>
    </xf>
    <xf numFmtId="0" fontId="23" fillId="0" borderId="10" xfId="0" applyFont="1" applyFill="1" applyBorder="1" applyAlignment="1">
      <alignment wrapText="1"/>
    </xf>
    <xf numFmtId="0" fontId="23" fillId="0" borderId="11" xfId="0" applyFont="1" applyFill="1" applyBorder="1" applyAlignment="1">
      <alignment wrapText="1"/>
    </xf>
    <xf numFmtId="0" fontId="25" fillId="0" borderId="5" xfId="0" applyFont="1" applyFill="1" applyBorder="1" applyAlignment="1" applyProtection="1">
      <alignment horizontal="left" vertical="justify" wrapText="1"/>
    </xf>
    <xf numFmtId="0" fontId="13" fillId="0" borderId="0" xfId="13" applyFont="1" applyFill="1" applyAlignment="1" applyProtection="1">
      <alignment horizontal="left" wrapText="1"/>
    </xf>
    <xf numFmtId="0" fontId="17" fillId="0" borderId="10" xfId="13" applyFill="1" applyBorder="1" applyAlignment="1">
      <alignment wrapText="1"/>
    </xf>
    <xf numFmtId="0" fontId="13" fillId="0" borderId="31" xfId="13" applyFont="1" applyFill="1" applyBorder="1" applyAlignment="1" applyProtection="1">
      <alignment horizontal="left" wrapText="1"/>
    </xf>
    <xf numFmtId="0" fontId="17" fillId="0" borderId="0" xfId="13" applyFill="1" applyAlignment="1">
      <alignment wrapText="1"/>
    </xf>
    <xf numFmtId="0" fontId="17" fillId="0" borderId="31" xfId="13" applyFill="1" applyBorder="1" applyAlignment="1">
      <alignment wrapText="1"/>
    </xf>
    <xf numFmtId="0" fontId="17" fillId="0" borderId="29" xfId="13" applyFill="1" applyBorder="1" applyAlignment="1">
      <alignment wrapText="1"/>
    </xf>
    <xf numFmtId="0" fontId="17" fillId="0" borderId="119" xfId="13" applyFill="1" applyBorder="1" applyAlignment="1">
      <alignment wrapText="1"/>
    </xf>
    <xf numFmtId="0" fontId="13" fillId="0" borderId="30" xfId="13" applyFont="1" applyFill="1" applyBorder="1" applyAlignment="1" applyProtection="1">
      <alignment horizontal="left" wrapText="1"/>
    </xf>
    <xf numFmtId="0" fontId="17" fillId="0" borderId="4" xfId="13" applyFill="1" applyBorder="1" applyAlignment="1">
      <alignment wrapText="1"/>
    </xf>
    <xf numFmtId="0" fontId="17" fillId="0" borderId="29" xfId="13" applyFill="1" applyBorder="1" applyAlignment="1"/>
    <xf numFmtId="0" fontId="17" fillId="0" borderId="119" xfId="13" applyFill="1" applyBorder="1" applyAlignment="1"/>
    <xf numFmtId="0" fontId="13" fillId="0" borderId="4" xfId="13" applyFont="1" applyFill="1" applyBorder="1" applyAlignment="1" applyProtection="1">
      <alignment horizontal="left" wrapText="1"/>
    </xf>
    <xf numFmtId="0" fontId="13" fillId="0" borderId="4" xfId="13" applyFont="1" applyFill="1" applyBorder="1" applyAlignment="1" applyProtection="1">
      <alignment wrapText="1"/>
    </xf>
    <xf numFmtId="0" fontId="17" fillId="0" borderId="9" xfId="13" applyFill="1" applyBorder="1" applyAlignment="1">
      <alignment wrapText="1"/>
    </xf>
    <xf numFmtId="0" fontId="17" fillId="0" borderId="31" xfId="13" applyFill="1" applyBorder="1" applyAlignment="1"/>
    <xf numFmtId="0" fontId="17" fillId="0" borderId="0" xfId="13" applyFill="1" applyAlignment="1"/>
    <xf numFmtId="0" fontId="17" fillId="0" borderId="0" xfId="13" applyNumberFormat="1" applyFont="1" applyFill="1" applyAlignment="1" applyProtection="1">
      <protection locked="0"/>
    </xf>
    <xf numFmtId="0" fontId="13" fillId="0" borderId="19" xfId="13" applyFont="1" applyFill="1" applyBorder="1" applyAlignment="1" applyProtection="1">
      <alignment horizontal="left" wrapText="1"/>
    </xf>
    <xf numFmtId="0" fontId="17" fillId="0" borderId="25" xfId="13" applyFill="1" applyBorder="1" applyAlignment="1">
      <alignment wrapText="1"/>
    </xf>
    <xf numFmtId="0" fontId="17" fillId="0" borderId="19" xfId="13" applyFill="1" applyBorder="1" applyAlignment="1">
      <alignment wrapText="1"/>
    </xf>
    <xf numFmtId="0" fontId="17" fillId="0" borderId="21" xfId="13" applyFill="1" applyBorder="1" applyAlignment="1">
      <alignment wrapText="1"/>
    </xf>
    <xf numFmtId="0" fontId="17" fillId="0" borderId="0" xfId="13" applyNumberFormat="1" applyFont="1" applyAlignment="1" applyProtection="1">
      <alignment vertical="top" wrapText="1"/>
      <protection locked="0"/>
    </xf>
    <xf numFmtId="0" fontId="17" fillId="0" borderId="31" xfId="13" applyNumberFormat="1" applyFont="1" applyBorder="1" applyAlignment="1" applyProtection="1">
      <alignment vertical="top" wrapText="1"/>
      <protection locked="0"/>
    </xf>
    <xf numFmtId="0" fontId="17" fillId="0" borderId="177" xfId="13" applyNumberFormat="1" applyFont="1" applyBorder="1" applyAlignment="1" applyProtection="1">
      <alignment vertical="top" wrapText="1"/>
      <protection locked="0"/>
    </xf>
    <xf numFmtId="0" fontId="17" fillId="0" borderId="0" xfId="13" applyNumberFormat="1" applyFont="1" applyBorder="1" applyAlignment="1" applyProtection="1">
      <alignment vertical="top" wrapText="1"/>
      <protection locked="0"/>
    </xf>
    <xf numFmtId="0" fontId="17" fillId="0" borderId="118" xfId="13" applyNumberFormat="1" applyFont="1" applyBorder="1" applyAlignment="1" applyProtection="1">
      <alignment vertical="top" wrapText="1"/>
      <protection locked="0"/>
    </xf>
    <xf numFmtId="0" fontId="17" fillId="0" borderId="0" xfId="13" applyNumberFormat="1" applyFont="1" applyAlignment="1" applyProtection="1">
      <protection locked="0"/>
    </xf>
    <xf numFmtId="0" fontId="17" fillId="0" borderId="0" xfId="13" applyNumberFormat="1" applyFont="1" applyBorder="1" applyAlignment="1" applyProtection="1">
      <protection locked="0"/>
    </xf>
    <xf numFmtId="0" fontId="17" fillId="0" borderId="118" xfId="13" applyNumberFormat="1" applyFont="1" applyBorder="1" applyAlignment="1" applyProtection="1">
      <protection locked="0"/>
    </xf>
    <xf numFmtId="0" fontId="17" fillId="0" borderId="86" xfId="13" applyNumberFormat="1" applyFont="1" applyFill="1" applyBorder="1" applyAlignment="1" applyProtection="1">
      <alignment vertical="top" wrapText="1"/>
      <protection locked="0"/>
    </xf>
    <xf numFmtId="0" fontId="17" fillId="0" borderId="0" xfId="13" applyNumberFormat="1" applyFont="1" applyFill="1" applyBorder="1" applyAlignment="1" applyProtection="1">
      <alignment vertical="top" wrapText="1"/>
      <protection locked="0"/>
    </xf>
    <xf numFmtId="0" fontId="17" fillId="0" borderId="85" xfId="13" applyNumberFormat="1" applyFont="1" applyFill="1" applyBorder="1" applyAlignment="1" applyProtection="1">
      <alignment vertical="top" wrapText="1"/>
      <protection locked="0"/>
    </xf>
    <xf numFmtId="0" fontId="17" fillId="0" borderId="81" xfId="13" applyNumberFormat="1" applyFont="1" applyFill="1" applyBorder="1" applyAlignment="1" applyProtection="1">
      <alignment vertical="top" wrapText="1"/>
      <protection locked="0"/>
    </xf>
    <xf numFmtId="0" fontId="17" fillId="0" borderId="84" xfId="13" applyNumberFormat="1" applyFont="1" applyFill="1" applyBorder="1" applyAlignment="1" applyProtection="1">
      <alignment vertical="top" wrapText="1"/>
      <protection locked="0"/>
    </xf>
    <xf numFmtId="0" fontId="17" fillId="0" borderId="88" xfId="13" applyNumberFormat="1" applyFont="1" applyFill="1" applyBorder="1" applyAlignment="1" applyProtection="1">
      <alignment vertical="top" wrapText="1"/>
      <protection locked="0"/>
    </xf>
    <xf numFmtId="0" fontId="25" fillId="0" borderId="2" xfId="19" applyFont="1" applyFill="1" applyBorder="1" applyAlignment="1" applyProtection="1">
      <alignment horizontal="left"/>
    </xf>
    <xf numFmtId="0" fontId="29" fillId="0" borderId="30" xfId="16" applyFont="1" applyFill="1" applyBorder="1" applyAlignment="1" applyProtection="1">
      <alignment horizontal="left"/>
    </xf>
    <xf numFmtId="0" fontId="29" fillId="0" borderId="31" xfId="16" applyFont="1" applyFill="1" applyBorder="1" applyAlignment="1" applyProtection="1">
      <alignment horizontal="left"/>
    </xf>
    <xf numFmtId="0" fontId="29" fillId="0" borderId="29" xfId="16" applyFont="1" applyFill="1" applyBorder="1" applyAlignment="1" applyProtection="1">
      <alignment horizontal="left"/>
    </xf>
    <xf numFmtId="0" fontId="29" fillId="0" borderId="4" xfId="16" applyFont="1" applyFill="1" applyBorder="1" applyAlignment="1" applyProtection="1">
      <alignment horizontal="left"/>
    </xf>
    <xf numFmtId="0" fontId="29" fillId="0" borderId="0" xfId="16" applyFont="1" applyFill="1" applyBorder="1" applyAlignment="1" applyProtection="1">
      <alignment horizontal="left"/>
    </xf>
    <xf numFmtId="0" fontId="29" fillId="0" borderId="119" xfId="16" applyFont="1" applyFill="1" applyBorder="1" applyAlignment="1" applyProtection="1">
      <alignment horizontal="left"/>
    </xf>
    <xf numFmtId="0" fontId="29" fillId="0" borderId="186" xfId="16" applyFont="1" applyFill="1" applyBorder="1" applyAlignment="1" applyProtection="1">
      <alignment horizontal="left"/>
    </xf>
    <xf numFmtId="0" fontId="29" fillId="0" borderId="10" xfId="16" applyFont="1" applyFill="1" applyBorder="1" applyAlignment="1" applyProtection="1">
      <alignment horizontal="left"/>
    </xf>
    <xf numFmtId="0" fontId="29" fillId="0" borderId="11" xfId="16" applyFont="1" applyFill="1" applyBorder="1" applyAlignment="1" applyProtection="1">
      <alignment horizontal="left"/>
    </xf>
    <xf numFmtId="0" fontId="13" fillId="0" borderId="39" xfId="16" applyFont="1" applyFill="1" applyBorder="1" applyAlignment="1" applyProtection="1">
      <alignment horizontal="center"/>
    </xf>
    <xf numFmtId="0" fontId="13" fillId="0" borderId="40" xfId="16" applyFont="1" applyFill="1" applyBorder="1" applyAlignment="1" applyProtection="1">
      <alignment horizontal="center"/>
    </xf>
    <xf numFmtId="0" fontId="13" fillId="0" borderId="37" xfId="16" applyFont="1" applyFill="1" applyBorder="1" applyAlignment="1" applyProtection="1">
      <alignment horizontal="center"/>
    </xf>
    <xf numFmtId="0" fontId="17" fillId="0" borderId="4" xfId="13" applyFont="1" applyFill="1" applyBorder="1" applyAlignment="1" applyProtection="1">
      <alignment horizontal="left"/>
    </xf>
    <xf numFmtId="0" fontId="17" fillId="0" borderId="0" xfId="13" applyFont="1" applyFill="1" applyAlignment="1" applyProtection="1">
      <alignment horizontal="left"/>
    </xf>
    <xf numFmtId="0" fontId="17" fillId="0" borderId="5" xfId="13" applyFont="1" applyFill="1" applyBorder="1" applyAlignment="1" applyProtection="1">
      <alignment horizontal="left"/>
    </xf>
    <xf numFmtId="0" fontId="18" fillId="0" borderId="4" xfId="13" applyFont="1" applyFill="1" applyBorder="1" applyAlignment="1" applyProtection="1">
      <alignment horizontal="center"/>
    </xf>
    <xf numFmtId="0" fontId="18" fillId="0" borderId="0" xfId="13" applyFont="1" applyFill="1" applyBorder="1" applyAlignment="1" applyProtection="1">
      <alignment horizontal="center"/>
    </xf>
    <xf numFmtId="0" fontId="18" fillId="0" borderId="5" xfId="13" applyFont="1" applyFill="1" applyBorder="1" applyAlignment="1" applyProtection="1">
      <alignment horizontal="center"/>
    </xf>
    <xf numFmtId="0" fontId="17" fillId="0" borderId="0" xfId="13" applyFont="1" applyFill="1" applyAlignment="1" applyProtection="1">
      <alignment horizontal="center"/>
    </xf>
    <xf numFmtId="0" fontId="17" fillId="0" borderId="9" xfId="0" applyFont="1" applyFill="1" applyBorder="1" applyAlignment="1">
      <alignment horizontal="center"/>
    </xf>
    <xf numFmtId="0" fontId="0" fillId="0" borderId="26" xfId="0" applyFill="1" applyBorder="1" applyAlignment="1">
      <alignment horizontal="center"/>
    </xf>
    <xf numFmtId="0" fontId="17" fillId="0" borderId="21" xfId="0" applyFont="1" applyFill="1" applyBorder="1" applyAlignment="1">
      <alignment horizontal="center"/>
    </xf>
    <xf numFmtId="0" fontId="17" fillId="0" borderId="30" xfId="0" applyFont="1" applyFill="1" applyBorder="1" applyAlignment="1">
      <alignment horizontal="center"/>
    </xf>
    <xf numFmtId="0" fontId="0" fillId="0" borderId="27" xfId="0" applyFill="1" applyBorder="1" applyAlignment="1">
      <alignment horizontal="center"/>
    </xf>
    <xf numFmtId="0" fontId="17" fillId="0" borderId="4" xfId="0" applyFont="1" applyFill="1" applyBorder="1" applyAlignment="1">
      <alignment horizontal="center"/>
    </xf>
    <xf numFmtId="0" fontId="0" fillId="0" borderId="25" xfId="0" applyFill="1" applyBorder="1" applyAlignment="1">
      <alignment horizontal="center"/>
    </xf>
    <xf numFmtId="0" fontId="17" fillId="0" borderId="19" xfId="0" applyFont="1" applyFill="1" applyBorder="1" applyAlignment="1">
      <alignment horizontal="center"/>
    </xf>
    <xf numFmtId="0" fontId="17" fillId="0" borderId="4" xfId="0" applyFont="1" applyFill="1" applyBorder="1" applyAlignment="1">
      <alignment wrapText="1"/>
    </xf>
    <xf numFmtId="0" fontId="0" fillId="0" borderId="4" xfId="0" applyFill="1" applyBorder="1" applyAlignment="1">
      <alignment wrapText="1"/>
    </xf>
    <xf numFmtId="0" fontId="17" fillId="0" borderId="0" xfId="0" applyFont="1" applyFill="1" applyBorder="1" applyAlignment="1">
      <alignment wrapText="1"/>
    </xf>
    <xf numFmtId="0" fontId="0" fillId="0" borderId="0" xfId="0" applyFill="1" applyBorder="1" applyAlignment="1">
      <alignment wrapText="1"/>
    </xf>
    <xf numFmtId="0" fontId="17" fillId="0" borderId="0" xfId="0" applyFont="1" applyFill="1" applyAlignment="1">
      <alignment wrapText="1"/>
    </xf>
    <xf numFmtId="0" fontId="0" fillId="0" borderId="11" xfId="0" applyFill="1" applyBorder="1" applyAlignment="1">
      <alignment wrapText="1"/>
    </xf>
    <xf numFmtId="0" fontId="0" fillId="0" borderId="9" xfId="0" applyFill="1" applyBorder="1" applyAlignment="1">
      <alignment wrapText="1"/>
    </xf>
    <xf numFmtId="0" fontId="17" fillId="0" borderId="30" xfId="0" applyFont="1" applyFill="1" applyBorder="1" applyAlignment="1">
      <alignment wrapText="1"/>
    </xf>
    <xf numFmtId="0" fontId="29" fillId="0" borderId="15" xfId="0" applyFont="1" applyFill="1" applyBorder="1" applyAlignment="1">
      <alignment horizontal="center" wrapText="1"/>
    </xf>
    <xf numFmtId="0" fontId="29" fillId="0" borderId="4" xfId="0" applyFont="1" applyFill="1" applyBorder="1" applyAlignment="1" applyProtection="1">
      <alignment horizontal="left"/>
    </xf>
    <xf numFmtId="0" fontId="29" fillId="0" borderId="0" xfId="0" applyFont="1" applyFill="1" applyBorder="1" applyAlignment="1" applyProtection="1">
      <alignment horizontal="left"/>
    </xf>
    <xf numFmtId="0" fontId="29" fillId="0" borderId="5" xfId="0" applyFont="1" applyFill="1" applyBorder="1" applyAlignment="1" applyProtection="1">
      <alignment horizontal="left"/>
    </xf>
    <xf numFmtId="0" fontId="17" fillId="0" borderId="0" xfId="0" applyFont="1" applyFill="1" applyAlignment="1" applyProtection="1">
      <alignment horizontal="left"/>
    </xf>
    <xf numFmtId="0" fontId="17" fillId="0" borderId="30" xfId="0" applyFont="1" applyFill="1" applyBorder="1" applyAlignment="1" applyProtection="1">
      <alignment horizontal="center"/>
    </xf>
    <xf numFmtId="0" fontId="17" fillId="0" borderId="31" xfId="0" applyFont="1" applyFill="1" applyBorder="1" applyAlignment="1" applyProtection="1">
      <alignment horizontal="center"/>
    </xf>
    <xf numFmtId="0" fontId="17" fillId="0" borderId="27" xfId="0" applyFont="1" applyFill="1" applyBorder="1" applyAlignment="1" applyProtection="1">
      <alignment horizontal="center"/>
    </xf>
    <xf numFmtId="0" fontId="17" fillId="0" borderId="4" xfId="0" applyFont="1" applyFill="1" applyBorder="1" applyAlignment="1" applyProtection="1">
      <alignment horizontal="center"/>
    </xf>
    <xf numFmtId="0" fontId="17" fillId="0" borderId="0" xfId="0" applyFont="1" applyFill="1" applyAlignment="1" applyProtection="1">
      <alignment horizontal="center"/>
    </xf>
    <xf numFmtId="0" fontId="17" fillId="0" borderId="25" xfId="0" applyFont="1" applyFill="1" applyBorder="1" applyAlignment="1" applyProtection="1">
      <alignment horizontal="center"/>
    </xf>
    <xf numFmtId="0" fontId="29" fillId="0" borderId="0" xfId="0" applyFont="1" applyFill="1" applyAlignment="1" applyProtection="1">
      <alignment horizontal="left"/>
    </xf>
    <xf numFmtId="0" fontId="17" fillId="0" borderId="9" xfId="0" applyFont="1" applyFill="1" applyBorder="1" applyAlignment="1" applyProtection="1">
      <alignment horizontal="left"/>
    </xf>
    <xf numFmtId="0" fontId="17" fillId="0" borderId="10" xfId="0" applyFont="1" applyFill="1" applyBorder="1" applyAlignment="1" applyProtection="1">
      <alignment horizontal="left"/>
    </xf>
    <xf numFmtId="0" fontId="17" fillId="0" borderId="29" xfId="0" applyFont="1" applyFill="1" applyBorder="1" applyAlignment="1" applyProtection="1">
      <alignment horizontal="center"/>
    </xf>
    <xf numFmtId="0" fontId="17" fillId="0" borderId="0" xfId="0" applyFont="1" applyFill="1" applyBorder="1" applyAlignment="1" applyProtection="1">
      <alignment horizontal="center"/>
    </xf>
    <xf numFmtId="0" fontId="17" fillId="0" borderId="5" xfId="0" applyFont="1" applyFill="1" applyBorder="1" applyAlignment="1" applyProtection="1">
      <alignment horizontal="center"/>
    </xf>
    <xf numFmtId="0" fontId="17" fillId="0" borderId="9" xfId="0" applyFont="1" applyFill="1" applyBorder="1" applyAlignment="1" applyProtection="1">
      <alignment horizontal="center"/>
    </xf>
    <xf numFmtId="0" fontId="17" fillId="0" borderId="10" xfId="0" applyFont="1" applyFill="1" applyBorder="1" applyAlignment="1" applyProtection="1">
      <alignment horizontal="center"/>
    </xf>
    <xf numFmtId="0" fontId="17" fillId="0" borderId="11" xfId="0" applyFont="1" applyFill="1" applyBorder="1" applyAlignment="1" applyProtection="1">
      <alignment horizontal="center"/>
    </xf>
    <xf numFmtId="0" fontId="17" fillId="0" borderId="30" xfId="0" applyFont="1" applyFill="1" applyBorder="1" applyAlignment="1" applyProtection="1">
      <alignment horizontal="left"/>
    </xf>
    <xf numFmtId="0" fontId="17" fillId="0" borderId="31" xfId="0" applyFont="1" applyFill="1" applyBorder="1" applyAlignment="1" applyProtection="1">
      <alignment horizontal="left"/>
    </xf>
    <xf numFmtId="0" fontId="17" fillId="0" borderId="31" xfId="0" applyFont="1" applyFill="1" applyBorder="1" applyAlignment="1" applyProtection="1"/>
    <xf numFmtId="0" fontId="17" fillId="0" borderId="29" xfId="0" applyFont="1" applyFill="1" applyBorder="1" applyAlignment="1" applyProtection="1"/>
    <xf numFmtId="0" fontId="17" fillId="0" borderId="10" xfId="0" applyFont="1" applyFill="1" applyBorder="1" applyAlignment="1" applyProtection="1"/>
    <xf numFmtId="0" fontId="17" fillId="0" borderId="11" xfId="0" applyFont="1" applyFill="1" applyBorder="1" applyAlignment="1" applyProtection="1"/>
    <xf numFmtId="0" fontId="17" fillId="0" borderId="4" xfId="0" applyFont="1" applyFill="1" applyBorder="1" applyAlignment="1" applyProtection="1">
      <alignment horizontal="left"/>
    </xf>
    <xf numFmtId="0" fontId="17" fillId="0" borderId="0" xfId="0" applyFont="1" applyFill="1" applyBorder="1" applyAlignment="1" applyProtection="1">
      <alignment horizontal="left"/>
    </xf>
    <xf numFmtId="0" fontId="17" fillId="0" borderId="0" xfId="0" applyFont="1" applyFill="1" applyAlignment="1" applyProtection="1"/>
    <xf numFmtId="0" fontId="17" fillId="0" borderId="5" xfId="0" applyFont="1" applyFill="1" applyBorder="1" applyAlignment="1" applyProtection="1"/>
    <xf numFmtId="0" fontId="17" fillId="0" borderId="119" xfId="13" applyFont="1" applyFill="1" applyBorder="1" applyAlignment="1" applyProtection="1">
      <alignment horizontal="left"/>
    </xf>
    <xf numFmtId="0" fontId="17" fillId="0" borderId="0" xfId="13" applyFont="1" applyFill="1" applyAlignment="1">
      <alignment horizontal="left"/>
    </xf>
    <xf numFmtId="0" fontId="17" fillId="0" borderId="31" xfId="13" applyFont="1" applyFill="1" applyBorder="1" applyAlignment="1" applyProtection="1">
      <alignment horizontal="left"/>
    </xf>
    <xf numFmtId="0" fontId="17" fillId="0" borderId="29" xfId="13" applyFont="1" applyFill="1" applyBorder="1" applyAlignment="1" applyProtection="1">
      <alignment horizontal="left"/>
    </xf>
    <xf numFmtId="0" fontId="29" fillId="0" borderId="4" xfId="13" applyFont="1" applyFill="1" applyBorder="1" applyAlignment="1" applyProtection="1">
      <alignment horizontal="left"/>
    </xf>
    <xf numFmtId="0" fontId="29" fillId="0" borderId="0" xfId="13" applyFont="1" applyFill="1" applyBorder="1" applyAlignment="1" applyProtection="1">
      <alignment horizontal="left"/>
    </xf>
    <xf numFmtId="0" fontId="17" fillId="0" borderId="0" xfId="13" applyFont="1" applyFill="1" applyBorder="1" applyAlignment="1" applyProtection="1">
      <alignment horizontal="left"/>
    </xf>
    <xf numFmtId="0" fontId="29" fillId="0" borderId="30" xfId="13" applyFont="1" applyFill="1" applyBorder="1" applyAlignment="1" applyProtection="1">
      <alignment horizontal="left"/>
    </xf>
    <xf numFmtId="0" fontId="29" fillId="0" borderId="31" xfId="13" applyFont="1" applyFill="1" applyBorder="1" applyAlignment="1" applyProtection="1">
      <alignment horizontal="left"/>
    </xf>
    <xf numFmtId="0" fontId="29" fillId="0" borderId="29" xfId="13" applyFont="1" applyFill="1" applyBorder="1" applyAlignment="1" applyProtection="1">
      <alignment horizontal="left"/>
    </xf>
    <xf numFmtId="0" fontId="29" fillId="0" borderId="5" xfId="13" applyFont="1" applyFill="1" applyBorder="1" applyAlignment="1" applyProtection="1">
      <alignment horizontal="left"/>
    </xf>
    <xf numFmtId="0" fontId="17" fillId="0" borderId="73" xfId="1573" applyFont="1" applyBorder="1" applyAlignment="1" applyProtection="1">
      <alignment horizontal="right"/>
    </xf>
    <xf numFmtId="0" fontId="17" fillId="0" borderId="0" xfId="13" applyFont="1" applyFill="1" applyAlignment="1">
      <alignment wrapText="1"/>
    </xf>
    <xf numFmtId="0" fontId="17" fillId="0" borderId="11" xfId="13" applyFill="1" applyBorder="1" applyAlignment="1">
      <alignment wrapText="1"/>
    </xf>
    <xf numFmtId="0" fontId="17" fillId="0" borderId="0" xfId="7" applyFont="1" applyFill="1" applyAlignment="1">
      <alignment horizontal="center"/>
    </xf>
    <xf numFmtId="0" fontId="29" fillId="0" borderId="10" xfId="0" applyFont="1" applyFill="1" applyBorder="1" applyAlignment="1" applyProtection="1">
      <alignment horizontal="left" wrapText="1"/>
    </xf>
    <xf numFmtId="0" fontId="29" fillId="0" borderId="31" xfId="0" applyFont="1" applyFill="1" applyBorder="1" applyAlignment="1" applyProtection="1">
      <alignment horizontal="left" wrapText="1"/>
    </xf>
    <xf numFmtId="0" fontId="29" fillId="0" borderId="0" xfId="0" applyFont="1" applyFill="1" applyAlignment="1" applyProtection="1">
      <alignment horizontal="left" wrapText="1"/>
    </xf>
    <xf numFmtId="0" fontId="59" fillId="0" borderId="0" xfId="0" applyFont="1" applyFill="1" applyAlignment="1">
      <alignment horizontal="center"/>
    </xf>
    <xf numFmtId="0" fontId="17" fillId="0" borderId="0" xfId="13" applyNumberFormat="1" applyFont="1" applyFill="1" applyBorder="1" applyAlignment="1" applyProtection="1">
      <protection locked="0"/>
    </xf>
    <xf numFmtId="0" fontId="17" fillId="0" borderId="0" xfId="13" applyNumberFormat="1" applyFont="1" applyFill="1" applyBorder="1" applyAlignment="1" applyProtection="1">
      <alignment horizontal="left" vertical="top" wrapText="1"/>
      <protection locked="0"/>
    </xf>
    <xf numFmtId="0" fontId="17" fillId="0" borderId="4" xfId="0" applyFont="1" applyFill="1" applyBorder="1" applyAlignment="1">
      <alignment horizontal="left" wrapText="1"/>
    </xf>
    <xf numFmtId="0" fontId="17" fillId="0" borderId="5" xfId="0" applyFont="1" applyFill="1" applyBorder="1" applyAlignment="1">
      <alignment horizontal="left" wrapText="1"/>
    </xf>
  </cellXfs>
  <cellStyles count="55007">
    <cellStyle name="$" xfId="35"/>
    <cellStyle name="$_0decimals" xfId="1574"/>
    <cellStyle name="$_DCF Shell 2" xfId="36"/>
    <cellStyle name="$_Model_Sep_2_02" xfId="37"/>
    <cellStyle name="$_Pipeline Model v1 (09_09_02) v3" xfId="38"/>
    <cellStyle name="/dth" xfId="39"/>
    <cellStyle name="?? [0]_VERA" xfId="40"/>
    <cellStyle name="?????_VERA" xfId="41"/>
    <cellStyle name="??_Sheet1" xfId="1575"/>
    <cellStyle name="_0decimals" xfId="1576"/>
    <cellStyle name="_Comma" xfId="42"/>
    <cellStyle name="_Comma_CSC" xfId="43"/>
    <cellStyle name="_Comma_CSC 2" xfId="762"/>
    <cellStyle name="_Comma_CSC 3" xfId="763"/>
    <cellStyle name="_Comma_merger_plans_modified_9_3_1999" xfId="44"/>
    <cellStyle name="_Currency" xfId="45"/>
    <cellStyle name="_Currency_CSC" xfId="46"/>
    <cellStyle name="_Currency_CSC 2" xfId="764"/>
    <cellStyle name="_Currency_CSC 3" xfId="765"/>
    <cellStyle name="_Currency_merger_plans_modified_9_3_1999" xfId="47"/>
    <cellStyle name="_Currency_Model_Sep_2_02" xfId="48"/>
    <cellStyle name="_Currency_Pipeline Model v1 (09_09_02) v3" xfId="49"/>
    <cellStyle name="_CurrencySpace" xfId="50"/>
    <cellStyle name="_CurrencySpace_CSC" xfId="51"/>
    <cellStyle name="_CurrencySpace_CSC 2" xfId="766"/>
    <cellStyle name="_CurrencySpace_CSC 3" xfId="767"/>
    <cellStyle name="_CurrencySpace_merger_plans_modified_9_3_1999" xfId="52"/>
    <cellStyle name="_Multiple" xfId="53"/>
    <cellStyle name="_Multiple_CSC" xfId="54"/>
    <cellStyle name="_Multiple_CSC 2" xfId="768"/>
    <cellStyle name="_Multiple_CSC 3" xfId="769"/>
    <cellStyle name="_Multiple_merger_plans_modified_9_3_1999" xfId="55"/>
    <cellStyle name="_Multiple_Model_Sep_2_02" xfId="56"/>
    <cellStyle name="_Multiple_Pipeline Model v1 (09_09_02) v3" xfId="57"/>
    <cellStyle name="_MultipleSpace" xfId="58"/>
    <cellStyle name="_MultipleSpace_CSC" xfId="59"/>
    <cellStyle name="_MultipleSpace_CSC 2" xfId="770"/>
    <cellStyle name="_MultipleSpace_CSC 3" xfId="771"/>
    <cellStyle name="_MultipleSpace_merger_plans_modified_9_3_1999" xfId="60"/>
    <cellStyle name="_MultipleSpace_Model_Sep_2_02" xfId="61"/>
    <cellStyle name="_MultipleSpace_Pipeline Model v1 (09_09_02) v3" xfId="62"/>
    <cellStyle name="_Percent" xfId="63"/>
    <cellStyle name="_Percent_CSC" xfId="64"/>
    <cellStyle name="_Percent_CSC 2" xfId="772"/>
    <cellStyle name="_Percent_CSC 3" xfId="773"/>
    <cellStyle name="_Percent_merger_plans_modified_9_3_1999" xfId="65"/>
    <cellStyle name="_Percent_Model_Sep_2_02" xfId="66"/>
    <cellStyle name="_Percent_Pipeline Model v1 (09_09_02) v3" xfId="67"/>
    <cellStyle name="_PercentSpace" xfId="68"/>
    <cellStyle name="_PercentSpace_CSC" xfId="69"/>
    <cellStyle name="_PercentSpace_CSC 2" xfId="774"/>
    <cellStyle name="_PercentSpace_CSC 3" xfId="775"/>
    <cellStyle name="_PercentSpace_merger_plans_modified_9_3_1999" xfId="70"/>
    <cellStyle name="_PercentSpace_Model_Sep_2_02" xfId="71"/>
    <cellStyle name="_PercentSpace_Pipeline Model v1 (09_09_02) v3" xfId="72"/>
    <cellStyle name="=C:\WINNT\SYSTEM32\COMMAND.COM" xfId="73"/>
    <cellStyle name="=C:\WINNT\SYSTEM32\COMMAND.COM 2" xfId="776"/>
    <cellStyle name="=C:\WINNT\SYSTEM32\COMMAND.COM 3" xfId="777"/>
    <cellStyle name="£ BP" xfId="74"/>
    <cellStyle name="£[2]" xfId="75"/>
    <cellStyle name="¥ JY" xfId="76"/>
    <cellStyle name="0" xfId="77"/>
    <cellStyle name="0DP" xfId="78"/>
    <cellStyle name="0DP bold" xfId="79"/>
    <cellStyle name="0DP_calcSens" xfId="80"/>
    <cellStyle name="1DP" xfId="81"/>
    <cellStyle name="1DP bold" xfId="82"/>
    <cellStyle name="1DP bold 2" xfId="778"/>
    <cellStyle name="1DP bold 3" xfId="779"/>
    <cellStyle name="20% - Accent1 10" xfId="1577"/>
    <cellStyle name="20% - Accent1 10 10" xfId="1578"/>
    <cellStyle name="20% - Accent1 10 11" xfId="1579"/>
    <cellStyle name="20% - Accent1 10 12" xfId="1580"/>
    <cellStyle name="20% - Accent1 10 13" xfId="1581"/>
    <cellStyle name="20% - Accent1 10 14" xfId="1582"/>
    <cellStyle name="20% - Accent1 10 15" xfId="1583"/>
    <cellStyle name="20% - Accent1 10 16" xfId="1584"/>
    <cellStyle name="20% - Accent1 10 17" xfId="1585"/>
    <cellStyle name="20% - Accent1 10 18" xfId="1586"/>
    <cellStyle name="20% - Accent1 10 19" xfId="1587"/>
    <cellStyle name="20% - Accent1 10 2" xfId="1588"/>
    <cellStyle name="20% - Accent1 10 2 2" xfId="1589"/>
    <cellStyle name="20% - Accent1 10 2 2 2" xfId="1590"/>
    <cellStyle name="20% - Accent1 10 3" xfId="1591"/>
    <cellStyle name="20% - Accent1 10 3 2" xfId="1592"/>
    <cellStyle name="20% - Accent1 10 4" xfId="1593"/>
    <cellStyle name="20% - Accent1 10 5" xfId="1594"/>
    <cellStyle name="20% - Accent1 10 6" xfId="1595"/>
    <cellStyle name="20% - Accent1 10 7" xfId="1596"/>
    <cellStyle name="20% - Accent1 10 8" xfId="1597"/>
    <cellStyle name="20% - Accent1 10 9" xfId="1598"/>
    <cellStyle name="20% - Accent1 11" xfId="1599"/>
    <cellStyle name="20% - Accent1 11 2" xfId="1600"/>
    <cellStyle name="20% - Accent1 11 2 2" xfId="1601"/>
    <cellStyle name="20% - Accent1 11 2 3" xfId="1602"/>
    <cellStyle name="20% - Accent1 11 2 4" xfId="1603"/>
    <cellStyle name="20% - Accent1 11 2 5" xfId="1604"/>
    <cellStyle name="20% - Accent1 11 2 6" xfId="1605"/>
    <cellStyle name="20% - Accent1 11 2 7" xfId="1606"/>
    <cellStyle name="20% - Accent1 11 3" xfId="1607"/>
    <cellStyle name="20% - Accent1 11 3 2" xfId="1608"/>
    <cellStyle name="20% - Accent1 11 4" xfId="1609"/>
    <cellStyle name="20% - Accent1 11 5" xfId="1610"/>
    <cellStyle name="20% - Accent1 11 6" xfId="1611"/>
    <cellStyle name="20% - Accent1 11 7" xfId="1612"/>
    <cellStyle name="20% - Accent1 11 8" xfId="1613"/>
    <cellStyle name="20% - Accent1 12" xfId="1614"/>
    <cellStyle name="20% - Accent1 12 2" xfId="1615"/>
    <cellStyle name="20% - Accent1 12 2 2" xfId="1616"/>
    <cellStyle name="20% - Accent1 12 3" xfId="1617"/>
    <cellStyle name="20% - Accent1 12 4" xfId="1618"/>
    <cellStyle name="20% - Accent1 13" xfId="1619"/>
    <cellStyle name="20% - Accent1 13 2" xfId="1620"/>
    <cellStyle name="20% - Accent1 13 3" xfId="1621"/>
    <cellStyle name="20% - Accent1 14" xfId="1622"/>
    <cellStyle name="20% - Accent1 14 2" xfId="1623"/>
    <cellStyle name="20% - Accent1 15" xfId="1624"/>
    <cellStyle name="20% - Accent1 16" xfId="1625"/>
    <cellStyle name="20% - Accent1 17" xfId="1626"/>
    <cellStyle name="20% - Accent1 18" xfId="1627"/>
    <cellStyle name="20% - Accent1 19" xfId="1628"/>
    <cellStyle name="20% - Accent1 2" xfId="83"/>
    <cellStyle name="20% - Accent1 2 10" xfId="1629"/>
    <cellStyle name="20% - Accent1 2 11" xfId="1630"/>
    <cellStyle name="20% - Accent1 2 12" xfId="1631"/>
    <cellStyle name="20% - Accent1 2 13" xfId="1632"/>
    <cellStyle name="20% - Accent1 2 14" xfId="1633"/>
    <cellStyle name="20% - Accent1 2 15" xfId="1634"/>
    <cellStyle name="20% - Accent1 2 16" xfId="1635"/>
    <cellStyle name="20% - Accent1 2 17" xfId="1636"/>
    <cellStyle name="20% - Accent1 2 18" xfId="1637"/>
    <cellStyle name="20% - Accent1 2 19" xfId="1638"/>
    <cellStyle name="20% - Accent1 2 2" xfId="84"/>
    <cellStyle name="20% - Accent1 2 2 2" xfId="780"/>
    <cellStyle name="20% - Accent1 2 2 2 2" xfId="1639"/>
    <cellStyle name="20% - Accent1 2 2 2 2 2" xfId="1640"/>
    <cellStyle name="20% - Accent1 2 2 2 2 3" xfId="1641"/>
    <cellStyle name="20% - Accent1 2 2 2 3" xfId="1642"/>
    <cellStyle name="20% - Accent1 2 2 2 4" xfId="1643"/>
    <cellStyle name="20% - Accent1 2 2 2 5" xfId="1644"/>
    <cellStyle name="20% - Accent1 2 2 3" xfId="781"/>
    <cellStyle name="20% - Accent1 2 2 3 2" xfId="1645"/>
    <cellStyle name="20% - Accent1 2 2 3 3" xfId="1646"/>
    <cellStyle name="20% - Accent1 2 2 4" xfId="1647"/>
    <cellStyle name="20% - Accent1 2 2 5" xfId="1648"/>
    <cellStyle name="20% - Accent1 2 20" xfId="1649"/>
    <cellStyle name="20% - Accent1 2 3" xfId="782"/>
    <cellStyle name="20% - Accent1 2 3 2" xfId="1650"/>
    <cellStyle name="20% - Accent1 2 3 2 2" xfId="1651"/>
    <cellStyle name="20% - Accent1 2 3 3" xfId="1652"/>
    <cellStyle name="20% - Accent1 2 3 4" xfId="1653"/>
    <cellStyle name="20% - Accent1 2 3 5" xfId="1654"/>
    <cellStyle name="20% - Accent1 2 4" xfId="783"/>
    <cellStyle name="20% - Accent1 2 4 2" xfId="1655"/>
    <cellStyle name="20% - Accent1 2 5" xfId="1656"/>
    <cellStyle name="20% - Accent1 2 6" xfId="1657"/>
    <cellStyle name="20% - Accent1 2 7" xfId="1658"/>
    <cellStyle name="20% - Accent1 2 8" xfId="1659"/>
    <cellStyle name="20% - Accent1 2 9" xfId="1660"/>
    <cellStyle name="20% - Accent1 3" xfId="85"/>
    <cellStyle name="20% - Accent1 3 10" xfId="1661"/>
    <cellStyle name="20% - Accent1 3 11" xfId="1662"/>
    <cellStyle name="20% - Accent1 3 12" xfId="1663"/>
    <cellStyle name="20% - Accent1 3 13" xfId="1664"/>
    <cellStyle name="20% - Accent1 3 14" xfId="1665"/>
    <cellStyle name="20% - Accent1 3 15" xfId="1666"/>
    <cellStyle name="20% - Accent1 3 16" xfId="1667"/>
    <cellStyle name="20% - Accent1 3 17" xfId="1668"/>
    <cellStyle name="20% - Accent1 3 18" xfId="1669"/>
    <cellStyle name="20% - Accent1 3 19" xfId="1670"/>
    <cellStyle name="20% - Accent1 3 2" xfId="784"/>
    <cellStyle name="20% - Accent1 3 2 2" xfId="1671"/>
    <cellStyle name="20% - Accent1 3 2 2 2" xfId="1672"/>
    <cellStyle name="20% - Accent1 3 3" xfId="785"/>
    <cellStyle name="20% - Accent1 3 3 2" xfId="1673"/>
    <cellStyle name="20% - Accent1 3 4" xfId="1674"/>
    <cellStyle name="20% - Accent1 3 5" xfId="1675"/>
    <cellStyle name="20% - Accent1 3 6" xfId="1676"/>
    <cellStyle name="20% - Accent1 3 7" xfId="1677"/>
    <cellStyle name="20% - Accent1 3 8" xfId="1678"/>
    <cellStyle name="20% - Accent1 3 9" xfId="1679"/>
    <cellStyle name="20% - Accent1 4" xfId="1680"/>
    <cellStyle name="20% - Accent1 4 10" xfId="1681"/>
    <cellStyle name="20% - Accent1 4 11" xfId="1682"/>
    <cellStyle name="20% - Accent1 4 12" xfId="1683"/>
    <cellStyle name="20% - Accent1 4 13" xfId="1684"/>
    <cellStyle name="20% - Accent1 4 14" xfId="1685"/>
    <cellStyle name="20% - Accent1 4 15" xfId="1686"/>
    <cellStyle name="20% - Accent1 4 16" xfId="1687"/>
    <cellStyle name="20% - Accent1 4 17" xfId="1688"/>
    <cellStyle name="20% - Accent1 4 18" xfId="1689"/>
    <cellStyle name="20% - Accent1 4 19" xfId="1690"/>
    <cellStyle name="20% - Accent1 4 2" xfId="1691"/>
    <cellStyle name="20% - Accent1 4 2 2" xfId="1692"/>
    <cellStyle name="20% - Accent1 4 2 2 2" xfId="1693"/>
    <cellStyle name="20% - Accent1 4 3" xfId="1694"/>
    <cellStyle name="20% - Accent1 4 3 2" xfId="1695"/>
    <cellStyle name="20% - Accent1 4 4" xfId="1696"/>
    <cellStyle name="20% - Accent1 4 5" xfId="1697"/>
    <cellStyle name="20% - Accent1 4 6" xfId="1698"/>
    <cellStyle name="20% - Accent1 4 7" xfId="1699"/>
    <cellStyle name="20% - Accent1 4 8" xfId="1700"/>
    <cellStyle name="20% - Accent1 4 9" xfId="1701"/>
    <cellStyle name="20% - Accent1 5" xfId="1702"/>
    <cellStyle name="20% - Accent1 5 10" xfId="1703"/>
    <cellStyle name="20% - Accent1 5 11" xfId="1704"/>
    <cellStyle name="20% - Accent1 5 12" xfId="1705"/>
    <cellStyle name="20% - Accent1 5 13" xfId="1706"/>
    <cellStyle name="20% - Accent1 5 14" xfId="1707"/>
    <cellStyle name="20% - Accent1 5 15" xfId="1708"/>
    <cellStyle name="20% - Accent1 5 16" xfId="1709"/>
    <cellStyle name="20% - Accent1 5 17" xfId="1710"/>
    <cellStyle name="20% - Accent1 5 18" xfId="1711"/>
    <cellStyle name="20% - Accent1 5 19" xfId="1712"/>
    <cellStyle name="20% - Accent1 5 2" xfId="1713"/>
    <cellStyle name="20% - Accent1 5 2 2" xfId="1714"/>
    <cellStyle name="20% - Accent1 5 2 2 2" xfId="1715"/>
    <cellStyle name="20% - Accent1 5 3" xfId="1716"/>
    <cellStyle name="20% - Accent1 5 3 2" xfId="1717"/>
    <cellStyle name="20% - Accent1 5 4" xfId="1718"/>
    <cellStyle name="20% - Accent1 5 5" xfId="1719"/>
    <cellStyle name="20% - Accent1 5 6" xfId="1720"/>
    <cellStyle name="20% - Accent1 5 7" xfId="1721"/>
    <cellStyle name="20% - Accent1 5 8" xfId="1722"/>
    <cellStyle name="20% - Accent1 5 9" xfId="1723"/>
    <cellStyle name="20% - Accent1 6" xfId="1724"/>
    <cellStyle name="20% - Accent1 6 10" xfId="1725"/>
    <cellStyle name="20% - Accent1 6 11" xfId="1726"/>
    <cellStyle name="20% - Accent1 6 12" xfId="1727"/>
    <cellStyle name="20% - Accent1 6 13" xfId="1728"/>
    <cellStyle name="20% - Accent1 6 14" xfId="1729"/>
    <cellStyle name="20% - Accent1 6 15" xfId="1730"/>
    <cellStyle name="20% - Accent1 6 16" xfId="1731"/>
    <cellStyle name="20% - Accent1 6 17" xfId="1732"/>
    <cellStyle name="20% - Accent1 6 18" xfId="1733"/>
    <cellStyle name="20% - Accent1 6 19" xfId="1734"/>
    <cellStyle name="20% - Accent1 6 2" xfId="1735"/>
    <cellStyle name="20% - Accent1 6 2 2" xfId="1736"/>
    <cellStyle name="20% - Accent1 6 2 2 2" xfId="1737"/>
    <cellStyle name="20% - Accent1 6 3" xfId="1738"/>
    <cellStyle name="20% - Accent1 6 3 2" xfId="1739"/>
    <cellStyle name="20% - Accent1 6 4" xfId="1740"/>
    <cellStyle name="20% - Accent1 6 5" xfId="1741"/>
    <cellStyle name="20% - Accent1 6 6" xfId="1742"/>
    <cellStyle name="20% - Accent1 6 7" xfId="1743"/>
    <cellStyle name="20% - Accent1 6 8" xfId="1744"/>
    <cellStyle name="20% - Accent1 6 9" xfId="1745"/>
    <cellStyle name="20% - Accent1 7" xfId="1746"/>
    <cellStyle name="20% - Accent1 7 10" xfId="1747"/>
    <cellStyle name="20% - Accent1 7 11" xfId="1748"/>
    <cellStyle name="20% - Accent1 7 12" xfId="1749"/>
    <cellStyle name="20% - Accent1 7 13" xfId="1750"/>
    <cellStyle name="20% - Accent1 7 14" xfId="1751"/>
    <cellStyle name="20% - Accent1 7 15" xfId="1752"/>
    <cellStyle name="20% - Accent1 7 16" xfId="1753"/>
    <cellStyle name="20% - Accent1 7 17" xfId="1754"/>
    <cellStyle name="20% - Accent1 7 18" xfId="1755"/>
    <cellStyle name="20% - Accent1 7 19" xfId="1756"/>
    <cellStyle name="20% - Accent1 7 2" xfId="1757"/>
    <cellStyle name="20% - Accent1 7 2 2" xfId="1758"/>
    <cellStyle name="20% - Accent1 7 2 2 2" xfId="1759"/>
    <cellStyle name="20% - Accent1 7 3" xfId="1760"/>
    <cellStyle name="20% - Accent1 7 3 2" xfId="1761"/>
    <cellStyle name="20% - Accent1 7 4" xfId="1762"/>
    <cellStyle name="20% - Accent1 7 5" xfId="1763"/>
    <cellStyle name="20% - Accent1 7 6" xfId="1764"/>
    <cellStyle name="20% - Accent1 7 7" xfId="1765"/>
    <cellStyle name="20% - Accent1 7 8" xfId="1766"/>
    <cellStyle name="20% - Accent1 7 9" xfId="1767"/>
    <cellStyle name="20% - Accent1 8" xfId="1768"/>
    <cellStyle name="20% - Accent1 8 10" xfId="1769"/>
    <cellStyle name="20% - Accent1 8 11" xfId="1770"/>
    <cellStyle name="20% - Accent1 8 12" xfId="1771"/>
    <cellStyle name="20% - Accent1 8 13" xfId="1772"/>
    <cellStyle name="20% - Accent1 8 14" xfId="1773"/>
    <cellStyle name="20% - Accent1 8 15" xfId="1774"/>
    <cellStyle name="20% - Accent1 8 16" xfId="1775"/>
    <cellStyle name="20% - Accent1 8 17" xfId="1776"/>
    <cellStyle name="20% - Accent1 8 18" xfId="1777"/>
    <cellStyle name="20% - Accent1 8 19" xfId="1778"/>
    <cellStyle name="20% - Accent1 8 2" xfId="1779"/>
    <cellStyle name="20% - Accent1 8 2 2" xfId="1780"/>
    <cellStyle name="20% - Accent1 8 2 2 2" xfId="1781"/>
    <cellStyle name="20% - Accent1 8 3" xfId="1782"/>
    <cellStyle name="20% - Accent1 8 3 2" xfId="1783"/>
    <cellStyle name="20% - Accent1 8 4" xfId="1784"/>
    <cellStyle name="20% - Accent1 8 5" xfId="1785"/>
    <cellStyle name="20% - Accent1 8 6" xfId="1786"/>
    <cellStyle name="20% - Accent1 8 7" xfId="1787"/>
    <cellStyle name="20% - Accent1 8 8" xfId="1788"/>
    <cellStyle name="20% - Accent1 8 9" xfId="1789"/>
    <cellStyle name="20% - Accent1 9" xfId="1790"/>
    <cellStyle name="20% - Accent1 9 10" xfId="1791"/>
    <cellStyle name="20% - Accent1 9 11" xfId="1792"/>
    <cellStyle name="20% - Accent1 9 12" xfId="1793"/>
    <cellStyle name="20% - Accent1 9 13" xfId="1794"/>
    <cellStyle name="20% - Accent1 9 14" xfId="1795"/>
    <cellStyle name="20% - Accent1 9 15" xfId="1796"/>
    <cellStyle name="20% - Accent1 9 16" xfId="1797"/>
    <cellStyle name="20% - Accent1 9 17" xfId="1798"/>
    <cellStyle name="20% - Accent1 9 18" xfId="1799"/>
    <cellStyle name="20% - Accent1 9 19" xfId="1800"/>
    <cellStyle name="20% - Accent1 9 2" xfId="1801"/>
    <cellStyle name="20% - Accent1 9 2 2" xfId="1802"/>
    <cellStyle name="20% - Accent1 9 2 2 2" xfId="1803"/>
    <cellStyle name="20% - Accent1 9 3" xfId="1804"/>
    <cellStyle name="20% - Accent1 9 3 2" xfId="1805"/>
    <cellStyle name="20% - Accent1 9 4" xfId="1806"/>
    <cellStyle name="20% - Accent1 9 5" xfId="1807"/>
    <cellStyle name="20% - Accent1 9 6" xfId="1808"/>
    <cellStyle name="20% - Accent1 9 7" xfId="1809"/>
    <cellStyle name="20% - Accent1 9 8" xfId="1810"/>
    <cellStyle name="20% - Accent1 9 9" xfId="1811"/>
    <cellStyle name="20% - Accent2 10" xfId="1812"/>
    <cellStyle name="20% - Accent2 10 10" xfId="1813"/>
    <cellStyle name="20% - Accent2 10 11" xfId="1814"/>
    <cellStyle name="20% - Accent2 10 12" xfId="1815"/>
    <cellStyle name="20% - Accent2 10 13" xfId="1816"/>
    <cellStyle name="20% - Accent2 10 14" xfId="1817"/>
    <cellStyle name="20% - Accent2 10 15" xfId="1818"/>
    <cellStyle name="20% - Accent2 10 16" xfId="1819"/>
    <cellStyle name="20% - Accent2 10 17" xfId="1820"/>
    <cellStyle name="20% - Accent2 10 18" xfId="1821"/>
    <cellStyle name="20% - Accent2 10 19" xfId="1822"/>
    <cellStyle name="20% - Accent2 10 2" xfId="1823"/>
    <cellStyle name="20% - Accent2 10 2 2" xfId="1824"/>
    <cellStyle name="20% - Accent2 10 2 2 2" xfId="1825"/>
    <cellStyle name="20% - Accent2 10 3" xfId="1826"/>
    <cellStyle name="20% - Accent2 10 3 2" xfId="1827"/>
    <cellStyle name="20% - Accent2 10 4" xfId="1828"/>
    <cellStyle name="20% - Accent2 10 5" xfId="1829"/>
    <cellStyle name="20% - Accent2 10 6" xfId="1830"/>
    <cellStyle name="20% - Accent2 10 7" xfId="1831"/>
    <cellStyle name="20% - Accent2 10 8" xfId="1832"/>
    <cellStyle name="20% - Accent2 10 9" xfId="1833"/>
    <cellStyle name="20% - Accent2 11" xfId="1834"/>
    <cellStyle name="20% - Accent2 11 2" xfId="1835"/>
    <cellStyle name="20% - Accent2 11 2 2" xfId="1836"/>
    <cellStyle name="20% - Accent2 11 2 3" xfId="1837"/>
    <cellStyle name="20% - Accent2 11 2 4" xfId="1838"/>
    <cellStyle name="20% - Accent2 11 2 5" xfId="1839"/>
    <cellStyle name="20% - Accent2 11 2 6" xfId="1840"/>
    <cellStyle name="20% - Accent2 11 2 7" xfId="1841"/>
    <cellStyle name="20% - Accent2 11 3" xfId="1842"/>
    <cellStyle name="20% - Accent2 11 3 2" xfId="1843"/>
    <cellStyle name="20% - Accent2 11 4" xfId="1844"/>
    <cellStyle name="20% - Accent2 11 5" xfId="1845"/>
    <cellStyle name="20% - Accent2 11 6" xfId="1846"/>
    <cellStyle name="20% - Accent2 11 7" xfId="1847"/>
    <cellStyle name="20% - Accent2 11 8" xfId="1848"/>
    <cellStyle name="20% - Accent2 12" xfId="1849"/>
    <cellStyle name="20% - Accent2 12 2" xfId="1850"/>
    <cellStyle name="20% - Accent2 12 2 2" xfId="1851"/>
    <cellStyle name="20% - Accent2 12 3" xfId="1852"/>
    <cellStyle name="20% - Accent2 12 4" xfId="1853"/>
    <cellStyle name="20% - Accent2 13" xfId="1854"/>
    <cellStyle name="20% - Accent2 13 2" xfId="1855"/>
    <cellStyle name="20% - Accent2 13 3" xfId="1856"/>
    <cellStyle name="20% - Accent2 14" xfId="1857"/>
    <cellStyle name="20% - Accent2 14 2" xfId="1858"/>
    <cellStyle name="20% - Accent2 15" xfId="1859"/>
    <cellStyle name="20% - Accent2 16" xfId="1860"/>
    <cellStyle name="20% - Accent2 17" xfId="1861"/>
    <cellStyle name="20% - Accent2 18" xfId="1862"/>
    <cellStyle name="20% - Accent2 19" xfId="1863"/>
    <cellStyle name="20% - Accent2 2" xfId="86"/>
    <cellStyle name="20% - Accent2 2 10" xfId="1864"/>
    <cellStyle name="20% - Accent2 2 11" xfId="1865"/>
    <cellStyle name="20% - Accent2 2 12" xfId="1866"/>
    <cellStyle name="20% - Accent2 2 13" xfId="1867"/>
    <cellStyle name="20% - Accent2 2 14" xfId="1868"/>
    <cellStyle name="20% - Accent2 2 15" xfId="1869"/>
    <cellStyle name="20% - Accent2 2 16" xfId="1870"/>
    <cellStyle name="20% - Accent2 2 17" xfId="1871"/>
    <cellStyle name="20% - Accent2 2 18" xfId="1872"/>
    <cellStyle name="20% - Accent2 2 19" xfId="1873"/>
    <cellStyle name="20% - Accent2 2 2" xfId="87"/>
    <cellStyle name="20% - Accent2 2 2 2" xfId="786"/>
    <cellStyle name="20% - Accent2 2 2 2 2" xfId="1874"/>
    <cellStyle name="20% - Accent2 2 2 2 2 2" xfId="1875"/>
    <cellStyle name="20% - Accent2 2 2 2 2 3" xfId="1876"/>
    <cellStyle name="20% - Accent2 2 2 2 3" xfId="1877"/>
    <cellStyle name="20% - Accent2 2 2 2 4" xfId="1878"/>
    <cellStyle name="20% - Accent2 2 2 2 5" xfId="1879"/>
    <cellStyle name="20% - Accent2 2 2 3" xfId="787"/>
    <cellStyle name="20% - Accent2 2 2 3 2" xfId="1880"/>
    <cellStyle name="20% - Accent2 2 2 3 3" xfId="1881"/>
    <cellStyle name="20% - Accent2 2 2 4" xfId="1882"/>
    <cellStyle name="20% - Accent2 2 2 5" xfId="1883"/>
    <cellStyle name="20% - Accent2 2 20" xfId="1884"/>
    <cellStyle name="20% - Accent2 2 3" xfId="788"/>
    <cellStyle name="20% - Accent2 2 3 2" xfId="1885"/>
    <cellStyle name="20% - Accent2 2 3 2 2" xfId="1886"/>
    <cellStyle name="20% - Accent2 2 3 3" xfId="1887"/>
    <cellStyle name="20% - Accent2 2 3 4" xfId="1888"/>
    <cellStyle name="20% - Accent2 2 3 5" xfId="1889"/>
    <cellStyle name="20% - Accent2 2 4" xfId="789"/>
    <cellStyle name="20% - Accent2 2 4 2" xfId="1890"/>
    <cellStyle name="20% - Accent2 2 5" xfId="1891"/>
    <cellStyle name="20% - Accent2 2 6" xfId="1892"/>
    <cellStyle name="20% - Accent2 2 7" xfId="1893"/>
    <cellStyle name="20% - Accent2 2 8" xfId="1894"/>
    <cellStyle name="20% - Accent2 2 9" xfId="1895"/>
    <cellStyle name="20% - Accent2 3" xfId="88"/>
    <cellStyle name="20% - Accent2 3 10" xfId="1896"/>
    <cellStyle name="20% - Accent2 3 11" xfId="1897"/>
    <cellStyle name="20% - Accent2 3 12" xfId="1898"/>
    <cellStyle name="20% - Accent2 3 13" xfId="1899"/>
    <cellStyle name="20% - Accent2 3 14" xfId="1900"/>
    <cellStyle name="20% - Accent2 3 15" xfId="1901"/>
    <cellStyle name="20% - Accent2 3 16" xfId="1902"/>
    <cellStyle name="20% - Accent2 3 17" xfId="1903"/>
    <cellStyle name="20% - Accent2 3 18" xfId="1904"/>
    <cellStyle name="20% - Accent2 3 19" xfId="1905"/>
    <cellStyle name="20% - Accent2 3 2" xfId="790"/>
    <cellStyle name="20% - Accent2 3 2 2" xfId="1906"/>
    <cellStyle name="20% - Accent2 3 2 2 2" xfId="1907"/>
    <cellStyle name="20% - Accent2 3 3" xfId="791"/>
    <cellStyle name="20% - Accent2 3 3 2" xfId="1908"/>
    <cellStyle name="20% - Accent2 3 4" xfId="1909"/>
    <cellStyle name="20% - Accent2 3 5" xfId="1910"/>
    <cellStyle name="20% - Accent2 3 6" xfId="1911"/>
    <cellStyle name="20% - Accent2 3 7" xfId="1912"/>
    <cellStyle name="20% - Accent2 3 8" xfId="1913"/>
    <cellStyle name="20% - Accent2 3 9" xfId="1914"/>
    <cellStyle name="20% - Accent2 4" xfId="1915"/>
    <cellStyle name="20% - Accent2 4 10" xfId="1916"/>
    <cellStyle name="20% - Accent2 4 11" xfId="1917"/>
    <cellStyle name="20% - Accent2 4 12" xfId="1918"/>
    <cellStyle name="20% - Accent2 4 13" xfId="1919"/>
    <cellStyle name="20% - Accent2 4 14" xfId="1920"/>
    <cellStyle name="20% - Accent2 4 15" xfId="1921"/>
    <cellStyle name="20% - Accent2 4 16" xfId="1922"/>
    <cellStyle name="20% - Accent2 4 17" xfId="1923"/>
    <cellStyle name="20% - Accent2 4 18" xfId="1924"/>
    <cellStyle name="20% - Accent2 4 19" xfId="1925"/>
    <cellStyle name="20% - Accent2 4 2" xfId="1926"/>
    <cellStyle name="20% - Accent2 4 2 2" xfId="1927"/>
    <cellStyle name="20% - Accent2 4 2 2 2" xfId="1928"/>
    <cellStyle name="20% - Accent2 4 3" xfId="1929"/>
    <cellStyle name="20% - Accent2 4 3 2" xfId="1930"/>
    <cellStyle name="20% - Accent2 4 4" xfId="1931"/>
    <cellStyle name="20% - Accent2 4 5" xfId="1932"/>
    <cellStyle name="20% - Accent2 4 6" xfId="1933"/>
    <cellStyle name="20% - Accent2 4 7" xfId="1934"/>
    <cellStyle name="20% - Accent2 4 8" xfId="1935"/>
    <cellStyle name="20% - Accent2 4 9" xfId="1936"/>
    <cellStyle name="20% - Accent2 5" xfId="1937"/>
    <cellStyle name="20% - Accent2 5 10" xfId="1938"/>
    <cellStyle name="20% - Accent2 5 11" xfId="1939"/>
    <cellStyle name="20% - Accent2 5 12" xfId="1940"/>
    <cellStyle name="20% - Accent2 5 13" xfId="1941"/>
    <cellStyle name="20% - Accent2 5 14" xfId="1942"/>
    <cellStyle name="20% - Accent2 5 15" xfId="1943"/>
    <cellStyle name="20% - Accent2 5 16" xfId="1944"/>
    <cellStyle name="20% - Accent2 5 17" xfId="1945"/>
    <cellStyle name="20% - Accent2 5 18" xfId="1946"/>
    <cellStyle name="20% - Accent2 5 19" xfId="1947"/>
    <cellStyle name="20% - Accent2 5 2" xfId="1948"/>
    <cellStyle name="20% - Accent2 5 2 2" xfId="1949"/>
    <cellStyle name="20% - Accent2 5 2 2 2" xfId="1950"/>
    <cellStyle name="20% - Accent2 5 3" xfId="1951"/>
    <cellStyle name="20% - Accent2 5 3 2" xfId="1952"/>
    <cellStyle name="20% - Accent2 5 4" xfId="1953"/>
    <cellStyle name="20% - Accent2 5 5" xfId="1954"/>
    <cellStyle name="20% - Accent2 5 6" xfId="1955"/>
    <cellStyle name="20% - Accent2 5 7" xfId="1956"/>
    <cellStyle name="20% - Accent2 5 8" xfId="1957"/>
    <cellStyle name="20% - Accent2 5 9" xfId="1958"/>
    <cellStyle name="20% - Accent2 6" xfId="1959"/>
    <cellStyle name="20% - Accent2 6 10" xfId="1960"/>
    <cellStyle name="20% - Accent2 6 11" xfId="1961"/>
    <cellStyle name="20% - Accent2 6 12" xfId="1962"/>
    <cellStyle name="20% - Accent2 6 13" xfId="1963"/>
    <cellStyle name="20% - Accent2 6 14" xfId="1964"/>
    <cellStyle name="20% - Accent2 6 15" xfId="1965"/>
    <cellStyle name="20% - Accent2 6 16" xfId="1966"/>
    <cellStyle name="20% - Accent2 6 17" xfId="1967"/>
    <cellStyle name="20% - Accent2 6 18" xfId="1968"/>
    <cellStyle name="20% - Accent2 6 19" xfId="1969"/>
    <cellStyle name="20% - Accent2 6 2" xfId="1970"/>
    <cellStyle name="20% - Accent2 6 2 2" xfId="1971"/>
    <cellStyle name="20% - Accent2 6 2 2 2" xfId="1972"/>
    <cellStyle name="20% - Accent2 6 3" xfId="1973"/>
    <cellStyle name="20% - Accent2 6 3 2" xfId="1974"/>
    <cellStyle name="20% - Accent2 6 4" xfId="1975"/>
    <cellStyle name="20% - Accent2 6 5" xfId="1976"/>
    <cellStyle name="20% - Accent2 6 6" xfId="1977"/>
    <cellStyle name="20% - Accent2 6 7" xfId="1978"/>
    <cellStyle name="20% - Accent2 6 8" xfId="1979"/>
    <cellStyle name="20% - Accent2 6 9" xfId="1980"/>
    <cellStyle name="20% - Accent2 7" xfId="1981"/>
    <cellStyle name="20% - Accent2 7 10" xfId="1982"/>
    <cellStyle name="20% - Accent2 7 11" xfId="1983"/>
    <cellStyle name="20% - Accent2 7 12" xfId="1984"/>
    <cellStyle name="20% - Accent2 7 13" xfId="1985"/>
    <cellStyle name="20% - Accent2 7 14" xfId="1986"/>
    <cellStyle name="20% - Accent2 7 15" xfId="1987"/>
    <cellStyle name="20% - Accent2 7 16" xfId="1988"/>
    <cellStyle name="20% - Accent2 7 17" xfId="1989"/>
    <cellStyle name="20% - Accent2 7 18" xfId="1990"/>
    <cellStyle name="20% - Accent2 7 19" xfId="1991"/>
    <cellStyle name="20% - Accent2 7 2" xfId="1992"/>
    <cellStyle name="20% - Accent2 7 2 2" xfId="1993"/>
    <cellStyle name="20% - Accent2 7 2 2 2" xfId="1994"/>
    <cellStyle name="20% - Accent2 7 3" xfId="1995"/>
    <cellStyle name="20% - Accent2 7 3 2" xfId="1996"/>
    <cellStyle name="20% - Accent2 7 4" xfId="1997"/>
    <cellStyle name="20% - Accent2 7 5" xfId="1998"/>
    <cellStyle name="20% - Accent2 7 6" xfId="1999"/>
    <cellStyle name="20% - Accent2 7 7" xfId="2000"/>
    <cellStyle name="20% - Accent2 7 8" xfId="2001"/>
    <cellStyle name="20% - Accent2 7 9" xfId="2002"/>
    <cellStyle name="20% - Accent2 8" xfId="2003"/>
    <cellStyle name="20% - Accent2 8 10" xfId="2004"/>
    <cellStyle name="20% - Accent2 8 11" xfId="2005"/>
    <cellStyle name="20% - Accent2 8 12" xfId="2006"/>
    <cellStyle name="20% - Accent2 8 13" xfId="2007"/>
    <cellStyle name="20% - Accent2 8 14" xfId="2008"/>
    <cellStyle name="20% - Accent2 8 15" xfId="2009"/>
    <cellStyle name="20% - Accent2 8 16" xfId="2010"/>
    <cellStyle name="20% - Accent2 8 17" xfId="2011"/>
    <cellStyle name="20% - Accent2 8 18" xfId="2012"/>
    <cellStyle name="20% - Accent2 8 19" xfId="2013"/>
    <cellStyle name="20% - Accent2 8 2" xfId="2014"/>
    <cellStyle name="20% - Accent2 8 2 2" xfId="2015"/>
    <cellStyle name="20% - Accent2 8 2 2 2" xfId="2016"/>
    <cellStyle name="20% - Accent2 8 3" xfId="2017"/>
    <cellStyle name="20% - Accent2 8 3 2" xfId="2018"/>
    <cellStyle name="20% - Accent2 8 4" xfId="2019"/>
    <cellStyle name="20% - Accent2 8 5" xfId="2020"/>
    <cellStyle name="20% - Accent2 8 6" xfId="2021"/>
    <cellStyle name="20% - Accent2 8 7" xfId="2022"/>
    <cellStyle name="20% - Accent2 8 8" xfId="2023"/>
    <cellStyle name="20% - Accent2 8 9" xfId="2024"/>
    <cellStyle name="20% - Accent2 9" xfId="2025"/>
    <cellStyle name="20% - Accent2 9 10" xfId="2026"/>
    <cellStyle name="20% - Accent2 9 11" xfId="2027"/>
    <cellStyle name="20% - Accent2 9 12" xfId="2028"/>
    <cellStyle name="20% - Accent2 9 13" xfId="2029"/>
    <cellStyle name="20% - Accent2 9 14" xfId="2030"/>
    <cellStyle name="20% - Accent2 9 15" xfId="2031"/>
    <cellStyle name="20% - Accent2 9 16" xfId="2032"/>
    <cellStyle name="20% - Accent2 9 17" xfId="2033"/>
    <cellStyle name="20% - Accent2 9 18" xfId="2034"/>
    <cellStyle name="20% - Accent2 9 19" xfId="2035"/>
    <cellStyle name="20% - Accent2 9 2" xfId="2036"/>
    <cellStyle name="20% - Accent2 9 2 2" xfId="2037"/>
    <cellStyle name="20% - Accent2 9 2 2 2" xfId="2038"/>
    <cellStyle name="20% - Accent2 9 3" xfId="2039"/>
    <cellStyle name="20% - Accent2 9 3 2" xfId="2040"/>
    <cellStyle name="20% - Accent2 9 4" xfId="2041"/>
    <cellStyle name="20% - Accent2 9 5" xfId="2042"/>
    <cellStyle name="20% - Accent2 9 6" xfId="2043"/>
    <cellStyle name="20% - Accent2 9 7" xfId="2044"/>
    <cellStyle name="20% - Accent2 9 8" xfId="2045"/>
    <cellStyle name="20% - Accent2 9 9" xfId="2046"/>
    <cellStyle name="20% - Accent3 10" xfId="2047"/>
    <cellStyle name="20% - Accent3 10 10" xfId="2048"/>
    <cellStyle name="20% - Accent3 10 11" xfId="2049"/>
    <cellStyle name="20% - Accent3 10 12" xfId="2050"/>
    <cellStyle name="20% - Accent3 10 13" xfId="2051"/>
    <cellStyle name="20% - Accent3 10 14" xfId="2052"/>
    <cellStyle name="20% - Accent3 10 15" xfId="2053"/>
    <cellStyle name="20% - Accent3 10 16" xfId="2054"/>
    <cellStyle name="20% - Accent3 10 17" xfId="2055"/>
    <cellStyle name="20% - Accent3 10 18" xfId="2056"/>
    <cellStyle name="20% - Accent3 10 19" xfId="2057"/>
    <cellStyle name="20% - Accent3 10 2" xfId="2058"/>
    <cellStyle name="20% - Accent3 10 2 2" xfId="2059"/>
    <cellStyle name="20% - Accent3 10 2 2 2" xfId="2060"/>
    <cellStyle name="20% - Accent3 10 3" xfId="2061"/>
    <cellStyle name="20% - Accent3 10 3 2" xfId="2062"/>
    <cellStyle name="20% - Accent3 10 4" xfId="2063"/>
    <cellStyle name="20% - Accent3 10 5" xfId="2064"/>
    <cellStyle name="20% - Accent3 10 6" xfId="2065"/>
    <cellStyle name="20% - Accent3 10 7" xfId="2066"/>
    <cellStyle name="20% - Accent3 10 8" xfId="2067"/>
    <cellStyle name="20% - Accent3 10 9" xfId="2068"/>
    <cellStyle name="20% - Accent3 11" xfId="2069"/>
    <cellStyle name="20% - Accent3 11 2" xfId="2070"/>
    <cellStyle name="20% - Accent3 11 2 2" xfId="2071"/>
    <cellStyle name="20% - Accent3 11 2 3" xfId="2072"/>
    <cellStyle name="20% - Accent3 11 2 4" xfId="2073"/>
    <cellStyle name="20% - Accent3 11 2 5" xfId="2074"/>
    <cellStyle name="20% - Accent3 11 2 6" xfId="2075"/>
    <cellStyle name="20% - Accent3 11 2 7" xfId="2076"/>
    <cellStyle name="20% - Accent3 11 3" xfId="2077"/>
    <cellStyle name="20% - Accent3 11 3 2" xfId="2078"/>
    <cellStyle name="20% - Accent3 11 4" xfId="2079"/>
    <cellStyle name="20% - Accent3 11 5" xfId="2080"/>
    <cellStyle name="20% - Accent3 11 6" xfId="2081"/>
    <cellStyle name="20% - Accent3 11 7" xfId="2082"/>
    <cellStyle name="20% - Accent3 11 8" xfId="2083"/>
    <cellStyle name="20% - Accent3 12" xfId="2084"/>
    <cellStyle name="20% - Accent3 12 2" xfId="2085"/>
    <cellStyle name="20% - Accent3 12 2 2" xfId="2086"/>
    <cellStyle name="20% - Accent3 12 3" xfId="2087"/>
    <cellStyle name="20% - Accent3 12 4" xfId="2088"/>
    <cellStyle name="20% - Accent3 13" xfId="2089"/>
    <cellStyle name="20% - Accent3 13 2" xfId="2090"/>
    <cellStyle name="20% - Accent3 13 3" xfId="2091"/>
    <cellStyle name="20% - Accent3 14" xfId="2092"/>
    <cellStyle name="20% - Accent3 14 2" xfId="2093"/>
    <cellStyle name="20% - Accent3 15" xfId="2094"/>
    <cellStyle name="20% - Accent3 16" xfId="2095"/>
    <cellStyle name="20% - Accent3 17" xfId="2096"/>
    <cellStyle name="20% - Accent3 18" xfId="2097"/>
    <cellStyle name="20% - Accent3 19" xfId="2098"/>
    <cellStyle name="20% - Accent3 2" xfId="89"/>
    <cellStyle name="20% - Accent3 2 10" xfId="2099"/>
    <cellStyle name="20% - Accent3 2 11" xfId="2100"/>
    <cellStyle name="20% - Accent3 2 12" xfId="2101"/>
    <cellStyle name="20% - Accent3 2 13" xfId="2102"/>
    <cellStyle name="20% - Accent3 2 14" xfId="2103"/>
    <cellStyle name="20% - Accent3 2 15" xfId="2104"/>
    <cellStyle name="20% - Accent3 2 16" xfId="2105"/>
    <cellStyle name="20% - Accent3 2 17" xfId="2106"/>
    <cellStyle name="20% - Accent3 2 18" xfId="2107"/>
    <cellStyle name="20% - Accent3 2 19" xfId="2108"/>
    <cellStyle name="20% - Accent3 2 2" xfId="90"/>
    <cellStyle name="20% - Accent3 2 2 2" xfId="792"/>
    <cellStyle name="20% - Accent3 2 2 2 2" xfId="2109"/>
    <cellStyle name="20% - Accent3 2 2 2 2 2" xfId="2110"/>
    <cellStyle name="20% - Accent3 2 2 2 2 3" xfId="2111"/>
    <cellStyle name="20% - Accent3 2 2 2 3" xfId="2112"/>
    <cellStyle name="20% - Accent3 2 2 2 4" xfId="2113"/>
    <cellStyle name="20% - Accent3 2 2 2 5" xfId="2114"/>
    <cellStyle name="20% - Accent3 2 2 3" xfId="793"/>
    <cellStyle name="20% - Accent3 2 2 3 2" xfId="2115"/>
    <cellStyle name="20% - Accent3 2 2 3 3" xfId="2116"/>
    <cellStyle name="20% - Accent3 2 2 4" xfId="2117"/>
    <cellStyle name="20% - Accent3 2 2 5" xfId="2118"/>
    <cellStyle name="20% - Accent3 2 20" xfId="2119"/>
    <cellStyle name="20% - Accent3 2 3" xfId="794"/>
    <cellStyle name="20% - Accent3 2 3 2" xfId="2120"/>
    <cellStyle name="20% - Accent3 2 3 2 2" xfId="2121"/>
    <cellStyle name="20% - Accent3 2 3 3" xfId="2122"/>
    <cellStyle name="20% - Accent3 2 3 4" xfId="2123"/>
    <cellStyle name="20% - Accent3 2 3 5" xfId="2124"/>
    <cellStyle name="20% - Accent3 2 4" xfId="795"/>
    <cellStyle name="20% - Accent3 2 4 2" xfId="2125"/>
    <cellStyle name="20% - Accent3 2 5" xfId="2126"/>
    <cellStyle name="20% - Accent3 2 6" xfId="2127"/>
    <cellStyle name="20% - Accent3 2 7" xfId="2128"/>
    <cellStyle name="20% - Accent3 2 8" xfId="2129"/>
    <cellStyle name="20% - Accent3 2 9" xfId="2130"/>
    <cellStyle name="20% - Accent3 3" xfId="91"/>
    <cellStyle name="20% - Accent3 3 10" xfId="2131"/>
    <cellStyle name="20% - Accent3 3 11" xfId="2132"/>
    <cellStyle name="20% - Accent3 3 12" xfId="2133"/>
    <cellStyle name="20% - Accent3 3 13" xfId="2134"/>
    <cellStyle name="20% - Accent3 3 14" xfId="2135"/>
    <cellStyle name="20% - Accent3 3 15" xfId="2136"/>
    <cellStyle name="20% - Accent3 3 16" xfId="2137"/>
    <cellStyle name="20% - Accent3 3 17" xfId="2138"/>
    <cellStyle name="20% - Accent3 3 18" xfId="2139"/>
    <cellStyle name="20% - Accent3 3 19" xfId="2140"/>
    <cellStyle name="20% - Accent3 3 2" xfId="796"/>
    <cellStyle name="20% - Accent3 3 2 2" xfId="2141"/>
    <cellStyle name="20% - Accent3 3 2 2 2" xfId="2142"/>
    <cellStyle name="20% - Accent3 3 3" xfId="797"/>
    <cellStyle name="20% - Accent3 3 3 2" xfId="2143"/>
    <cellStyle name="20% - Accent3 3 4" xfId="2144"/>
    <cellStyle name="20% - Accent3 3 5" xfId="2145"/>
    <cellStyle name="20% - Accent3 3 6" xfId="2146"/>
    <cellStyle name="20% - Accent3 3 7" xfId="2147"/>
    <cellStyle name="20% - Accent3 3 8" xfId="2148"/>
    <cellStyle name="20% - Accent3 3 9" xfId="2149"/>
    <cellStyle name="20% - Accent3 4" xfId="2150"/>
    <cellStyle name="20% - Accent3 4 10" xfId="2151"/>
    <cellStyle name="20% - Accent3 4 11" xfId="2152"/>
    <cellStyle name="20% - Accent3 4 12" xfId="2153"/>
    <cellStyle name="20% - Accent3 4 13" xfId="2154"/>
    <cellStyle name="20% - Accent3 4 14" xfId="2155"/>
    <cellStyle name="20% - Accent3 4 15" xfId="2156"/>
    <cellStyle name="20% - Accent3 4 16" xfId="2157"/>
    <cellStyle name="20% - Accent3 4 17" xfId="2158"/>
    <cellStyle name="20% - Accent3 4 18" xfId="2159"/>
    <cellStyle name="20% - Accent3 4 19" xfId="2160"/>
    <cellStyle name="20% - Accent3 4 2" xfId="2161"/>
    <cellStyle name="20% - Accent3 4 2 2" xfId="2162"/>
    <cellStyle name="20% - Accent3 4 2 2 2" xfId="2163"/>
    <cellStyle name="20% - Accent3 4 3" xfId="2164"/>
    <cellStyle name="20% - Accent3 4 3 2" xfId="2165"/>
    <cellStyle name="20% - Accent3 4 4" xfId="2166"/>
    <cellStyle name="20% - Accent3 4 5" xfId="2167"/>
    <cellStyle name="20% - Accent3 4 6" xfId="2168"/>
    <cellStyle name="20% - Accent3 4 7" xfId="2169"/>
    <cellStyle name="20% - Accent3 4 8" xfId="2170"/>
    <cellStyle name="20% - Accent3 4 9" xfId="2171"/>
    <cellStyle name="20% - Accent3 5" xfId="2172"/>
    <cellStyle name="20% - Accent3 5 10" xfId="2173"/>
    <cellStyle name="20% - Accent3 5 11" xfId="2174"/>
    <cellStyle name="20% - Accent3 5 12" xfId="2175"/>
    <cellStyle name="20% - Accent3 5 13" xfId="2176"/>
    <cellStyle name="20% - Accent3 5 14" xfId="2177"/>
    <cellStyle name="20% - Accent3 5 15" xfId="2178"/>
    <cellStyle name="20% - Accent3 5 16" xfId="2179"/>
    <cellStyle name="20% - Accent3 5 17" xfId="2180"/>
    <cellStyle name="20% - Accent3 5 18" xfId="2181"/>
    <cellStyle name="20% - Accent3 5 19" xfId="2182"/>
    <cellStyle name="20% - Accent3 5 2" xfId="2183"/>
    <cellStyle name="20% - Accent3 5 2 2" xfId="2184"/>
    <cellStyle name="20% - Accent3 5 2 2 2" xfId="2185"/>
    <cellStyle name="20% - Accent3 5 3" xfId="2186"/>
    <cellStyle name="20% - Accent3 5 3 2" xfId="2187"/>
    <cellStyle name="20% - Accent3 5 4" xfId="2188"/>
    <cellStyle name="20% - Accent3 5 5" xfId="2189"/>
    <cellStyle name="20% - Accent3 5 6" xfId="2190"/>
    <cellStyle name="20% - Accent3 5 7" xfId="2191"/>
    <cellStyle name="20% - Accent3 5 8" xfId="2192"/>
    <cellStyle name="20% - Accent3 5 9" xfId="2193"/>
    <cellStyle name="20% - Accent3 6" xfId="2194"/>
    <cellStyle name="20% - Accent3 6 10" xfId="2195"/>
    <cellStyle name="20% - Accent3 6 11" xfId="2196"/>
    <cellStyle name="20% - Accent3 6 12" xfId="2197"/>
    <cellStyle name="20% - Accent3 6 13" xfId="2198"/>
    <cellStyle name="20% - Accent3 6 14" xfId="2199"/>
    <cellStyle name="20% - Accent3 6 15" xfId="2200"/>
    <cellStyle name="20% - Accent3 6 16" xfId="2201"/>
    <cellStyle name="20% - Accent3 6 17" xfId="2202"/>
    <cellStyle name="20% - Accent3 6 18" xfId="2203"/>
    <cellStyle name="20% - Accent3 6 19" xfId="2204"/>
    <cellStyle name="20% - Accent3 6 2" xfId="2205"/>
    <cellStyle name="20% - Accent3 6 2 2" xfId="2206"/>
    <cellStyle name="20% - Accent3 6 2 2 2" xfId="2207"/>
    <cellStyle name="20% - Accent3 6 3" xfId="2208"/>
    <cellStyle name="20% - Accent3 6 3 2" xfId="2209"/>
    <cellStyle name="20% - Accent3 6 4" xfId="2210"/>
    <cellStyle name="20% - Accent3 6 5" xfId="2211"/>
    <cellStyle name="20% - Accent3 6 6" xfId="2212"/>
    <cellStyle name="20% - Accent3 6 7" xfId="2213"/>
    <cellStyle name="20% - Accent3 6 8" xfId="2214"/>
    <cellStyle name="20% - Accent3 6 9" xfId="2215"/>
    <cellStyle name="20% - Accent3 7" xfId="2216"/>
    <cellStyle name="20% - Accent3 7 10" xfId="2217"/>
    <cellStyle name="20% - Accent3 7 11" xfId="2218"/>
    <cellStyle name="20% - Accent3 7 12" xfId="2219"/>
    <cellStyle name="20% - Accent3 7 13" xfId="2220"/>
    <cellStyle name="20% - Accent3 7 14" xfId="2221"/>
    <cellStyle name="20% - Accent3 7 15" xfId="2222"/>
    <cellStyle name="20% - Accent3 7 16" xfId="2223"/>
    <cellStyle name="20% - Accent3 7 17" xfId="2224"/>
    <cellStyle name="20% - Accent3 7 18" xfId="2225"/>
    <cellStyle name="20% - Accent3 7 19" xfId="2226"/>
    <cellStyle name="20% - Accent3 7 2" xfId="2227"/>
    <cellStyle name="20% - Accent3 7 2 2" xfId="2228"/>
    <cellStyle name="20% - Accent3 7 2 2 2" xfId="2229"/>
    <cellStyle name="20% - Accent3 7 3" xfId="2230"/>
    <cellStyle name="20% - Accent3 7 3 2" xfId="2231"/>
    <cellStyle name="20% - Accent3 7 4" xfId="2232"/>
    <cellStyle name="20% - Accent3 7 5" xfId="2233"/>
    <cellStyle name="20% - Accent3 7 6" xfId="2234"/>
    <cellStyle name="20% - Accent3 7 7" xfId="2235"/>
    <cellStyle name="20% - Accent3 7 8" xfId="2236"/>
    <cellStyle name="20% - Accent3 7 9" xfId="2237"/>
    <cellStyle name="20% - Accent3 8" xfId="2238"/>
    <cellStyle name="20% - Accent3 8 10" xfId="2239"/>
    <cellStyle name="20% - Accent3 8 11" xfId="2240"/>
    <cellStyle name="20% - Accent3 8 12" xfId="2241"/>
    <cellStyle name="20% - Accent3 8 13" xfId="2242"/>
    <cellStyle name="20% - Accent3 8 14" xfId="2243"/>
    <cellStyle name="20% - Accent3 8 15" xfId="2244"/>
    <cellStyle name="20% - Accent3 8 16" xfId="2245"/>
    <cellStyle name="20% - Accent3 8 17" xfId="2246"/>
    <cellStyle name="20% - Accent3 8 18" xfId="2247"/>
    <cellStyle name="20% - Accent3 8 19" xfId="2248"/>
    <cellStyle name="20% - Accent3 8 2" xfId="2249"/>
    <cellStyle name="20% - Accent3 8 2 2" xfId="2250"/>
    <cellStyle name="20% - Accent3 8 2 2 2" xfId="2251"/>
    <cellStyle name="20% - Accent3 8 3" xfId="2252"/>
    <cellStyle name="20% - Accent3 8 3 2" xfId="2253"/>
    <cellStyle name="20% - Accent3 8 4" xfId="2254"/>
    <cellStyle name="20% - Accent3 8 5" xfId="2255"/>
    <cellStyle name="20% - Accent3 8 6" xfId="2256"/>
    <cellStyle name="20% - Accent3 8 7" xfId="2257"/>
    <cellStyle name="20% - Accent3 8 8" xfId="2258"/>
    <cellStyle name="20% - Accent3 8 9" xfId="2259"/>
    <cellStyle name="20% - Accent3 9" xfId="2260"/>
    <cellStyle name="20% - Accent3 9 10" xfId="2261"/>
    <cellStyle name="20% - Accent3 9 11" xfId="2262"/>
    <cellStyle name="20% - Accent3 9 12" xfId="2263"/>
    <cellStyle name="20% - Accent3 9 13" xfId="2264"/>
    <cellStyle name="20% - Accent3 9 14" xfId="2265"/>
    <cellStyle name="20% - Accent3 9 15" xfId="2266"/>
    <cellStyle name="20% - Accent3 9 16" xfId="2267"/>
    <cellStyle name="20% - Accent3 9 17" xfId="2268"/>
    <cellStyle name="20% - Accent3 9 18" xfId="2269"/>
    <cellStyle name="20% - Accent3 9 19" xfId="2270"/>
    <cellStyle name="20% - Accent3 9 2" xfId="2271"/>
    <cellStyle name="20% - Accent3 9 2 2" xfId="2272"/>
    <cellStyle name="20% - Accent3 9 2 2 2" xfId="2273"/>
    <cellStyle name="20% - Accent3 9 3" xfId="2274"/>
    <cellStyle name="20% - Accent3 9 3 2" xfId="2275"/>
    <cellStyle name="20% - Accent3 9 4" xfId="2276"/>
    <cellStyle name="20% - Accent3 9 5" xfId="2277"/>
    <cellStyle name="20% - Accent3 9 6" xfId="2278"/>
    <cellStyle name="20% - Accent3 9 7" xfId="2279"/>
    <cellStyle name="20% - Accent3 9 8" xfId="2280"/>
    <cellStyle name="20% - Accent3 9 9" xfId="2281"/>
    <cellStyle name="20% - Accent4 10" xfId="2282"/>
    <cellStyle name="20% - Accent4 10 10" xfId="2283"/>
    <cellStyle name="20% - Accent4 10 11" xfId="2284"/>
    <cellStyle name="20% - Accent4 10 12" xfId="2285"/>
    <cellStyle name="20% - Accent4 10 13" xfId="2286"/>
    <cellStyle name="20% - Accent4 10 14" xfId="2287"/>
    <cellStyle name="20% - Accent4 10 15" xfId="2288"/>
    <cellStyle name="20% - Accent4 10 16" xfId="2289"/>
    <cellStyle name="20% - Accent4 10 17" xfId="2290"/>
    <cellStyle name="20% - Accent4 10 18" xfId="2291"/>
    <cellStyle name="20% - Accent4 10 19" xfId="2292"/>
    <cellStyle name="20% - Accent4 10 2" xfId="2293"/>
    <cellStyle name="20% - Accent4 10 2 2" xfId="2294"/>
    <cellStyle name="20% - Accent4 10 2 2 2" xfId="2295"/>
    <cellStyle name="20% - Accent4 10 3" xfId="2296"/>
    <cellStyle name="20% - Accent4 10 3 2" xfId="2297"/>
    <cellStyle name="20% - Accent4 10 4" xfId="2298"/>
    <cellStyle name="20% - Accent4 10 5" xfId="2299"/>
    <cellStyle name="20% - Accent4 10 6" xfId="2300"/>
    <cellStyle name="20% - Accent4 10 7" xfId="2301"/>
    <cellStyle name="20% - Accent4 10 8" xfId="2302"/>
    <cellStyle name="20% - Accent4 10 9" xfId="2303"/>
    <cellStyle name="20% - Accent4 11" xfId="2304"/>
    <cellStyle name="20% - Accent4 11 2" xfId="2305"/>
    <cellStyle name="20% - Accent4 11 2 2" xfId="2306"/>
    <cellStyle name="20% - Accent4 11 2 3" xfId="2307"/>
    <cellStyle name="20% - Accent4 11 2 4" xfId="2308"/>
    <cellStyle name="20% - Accent4 11 2 5" xfId="2309"/>
    <cellStyle name="20% - Accent4 11 2 6" xfId="2310"/>
    <cellStyle name="20% - Accent4 11 2 7" xfId="2311"/>
    <cellStyle name="20% - Accent4 11 3" xfId="2312"/>
    <cellStyle name="20% - Accent4 11 3 2" xfId="2313"/>
    <cellStyle name="20% - Accent4 11 4" xfId="2314"/>
    <cellStyle name="20% - Accent4 11 5" xfId="2315"/>
    <cellStyle name="20% - Accent4 11 6" xfId="2316"/>
    <cellStyle name="20% - Accent4 11 7" xfId="2317"/>
    <cellStyle name="20% - Accent4 11 8" xfId="2318"/>
    <cellStyle name="20% - Accent4 12" xfId="2319"/>
    <cellStyle name="20% - Accent4 12 2" xfId="2320"/>
    <cellStyle name="20% - Accent4 12 2 2" xfId="2321"/>
    <cellStyle name="20% - Accent4 12 3" xfId="2322"/>
    <cellStyle name="20% - Accent4 12 4" xfId="2323"/>
    <cellStyle name="20% - Accent4 13" xfId="2324"/>
    <cellStyle name="20% - Accent4 13 2" xfId="2325"/>
    <cellStyle name="20% - Accent4 13 3" xfId="2326"/>
    <cellStyle name="20% - Accent4 14" xfId="2327"/>
    <cellStyle name="20% - Accent4 14 2" xfId="2328"/>
    <cellStyle name="20% - Accent4 15" xfId="2329"/>
    <cellStyle name="20% - Accent4 16" xfId="2330"/>
    <cellStyle name="20% - Accent4 17" xfId="2331"/>
    <cellStyle name="20% - Accent4 18" xfId="2332"/>
    <cellStyle name="20% - Accent4 19" xfId="2333"/>
    <cellStyle name="20% - Accent4 2" xfId="92"/>
    <cellStyle name="20% - Accent4 2 10" xfId="2334"/>
    <cellStyle name="20% - Accent4 2 11" xfId="2335"/>
    <cellStyle name="20% - Accent4 2 12" xfId="2336"/>
    <cellStyle name="20% - Accent4 2 13" xfId="2337"/>
    <cellStyle name="20% - Accent4 2 14" xfId="2338"/>
    <cellStyle name="20% - Accent4 2 15" xfId="2339"/>
    <cellStyle name="20% - Accent4 2 16" xfId="2340"/>
    <cellStyle name="20% - Accent4 2 17" xfId="2341"/>
    <cellStyle name="20% - Accent4 2 18" xfId="2342"/>
    <cellStyle name="20% - Accent4 2 19" xfId="2343"/>
    <cellStyle name="20% - Accent4 2 2" xfId="93"/>
    <cellStyle name="20% - Accent4 2 2 2" xfId="798"/>
    <cellStyle name="20% - Accent4 2 2 2 2" xfId="2344"/>
    <cellStyle name="20% - Accent4 2 2 2 2 2" xfId="2345"/>
    <cellStyle name="20% - Accent4 2 2 2 2 3" xfId="2346"/>
    <cellStyle name="20% - Accent4 2 2 2 3" xfId="2347"/>
    <cellStyle name="20% - Accent4 2 2 2 4" xfId="2348"/>
    <cellStyle name="20% - Accent4 2 2 2 5" xfId="2349"/>
    <cellStyle name="20% - Accent4 2 2 3" xfId="799"/>
    <cellStyle name="20% - Accent4 2 2 3 2" xfId="2350"/>
    <cellStyle name="20% - Accent4 2 2 3 3" xfId="2351"/>
    <cellStyle name="20% - Accent4 2 2 4" xfId="2352"/>
    <cellStyle name="20% - Accent4 2 2 5" xfId="2353"/>
    <cellStyle name="20% - Accent4 2 20" xfId="2354"/>
    <cellStyle name="20% - Accent4 2 3" xfId="800"/>
    <cellStyle name="20% - Accent4 2 3 2" xfId="2355"/>
    <cellStyle name="20% - Accent4 2 3 2 2" xfId="2356"/>
    <cellStyle name="20% - Accent4 2 3 3" xfId="2357"/>
    <cellStyle name="20% - Accent4 2 3 4" xfId="2358"/>
    <cellStyle name="20% - Accent4 2 3 5" xfId="2359"/>
    <cellStyle name="20% - Accent4 2 4" xfId="801"/>
    <cellStyle name="20% - Accent4 2 4 2" xfId="2360"/>
    <cellStyle name="20% - Accent4 2 5" xfId="2361"/>
    <cellStyle name="20% - Accent4 2 6" xfId="2362"/>
    <cellStyle name="20% - Accent4 2 7" xfId="2363"/>
    <cellStyle name="20% - Accent4 2 8" xfId="2364"/>
    <cellStyle name="20% - Accent4 2 9" xfId="2365"/>
    <cellStyle name="20% - Accent4 3" xfId="94"/>
    <cellStyle name="20% - Accent4 3 10" xfId="2366"/>
    <cellStyle name="20% - Accent4 3 11" xfId="2367"/>
    <cellStyle name="20% - Accent4 3 12" xfId="2368"/>
    <cellStyle name="20% - Accent4 3 13" xfId="2369"/>
    <cellStyle name="20% - Accent4 3 14" xfId="2370"/>
    <cellStyle name="20% - Accent4 3 15" xfId="2371"/>
    <cellStyle name="20% - Accent4 3 16" xfId="2372"/>
    <cellStyle name="20% - Accent4 3 17" xfId="2373"/>
    <cellStyle name="20% - Accent4 3 18" xfId="2374"/>
    <cellStyle name="20% - Accent4 3 19" xfId="2375"/>
    <cellStyle name="20% - Accent4 3 2" xfId="802"/>
    <cellStyle name="20% - Accent4 3 2 2" xfId="2376"/>
    <cellStyle name="20% - Accent4 3 2 2 2" xfId="2377"/>
    <cellStyle name="20% - Accent4 3 3" xfId="803"/>
    <cellStyle name="20% - Accent4 3 3 2" xfId="2378"/>
    <cellStyle name="20% - Accent4 3 4" xfId="2379"/>
    <cellStyle name="20% - Accent4 3 5" xfId="2380"/>
    <cellStyle name="20% - Accent4 3 6" xfId="2381"/>
    <cellStyle name="20% - Accent4 3 7" xfId="2382"/>
    <cellStyle name="20% - Accent4 3 8" xfId="2383"/>
    <cellStyle name="20% - Accent4 3 9" xfId="2384"/>
    <cellStyle name="20% - Accent4 4" xfId="2385"/>
    <cellStyle name="20% - Accent4 4 10" xfId="2386"/>
    <cellStyle name="20% - Accent4 4 11" xfId="2387"/>
    <cellStyle name="20% - Accent4 4 12" xfId="2388"/>
    <cellStyle name="20% - Accent4 4 13" xfId="2389"/>
    <cellStyle name="20% - Accent4 4 14" xfId="2390"/>
    <cellStyle name="20% - Accent4 4 15" xfId="2391"/>
    <cellStyle name="20% - Accent4 4 16" xfId="2392"/>
    <cellStyle name="20% - Accent4 4 17" xfId="2393"/>
    <cellStyle name="20% - Accent4 4 18" xfId="2394"/>
    <cellStyle name="20% - Accent4 4 19" xfId="2395"/>
    <cellStyle name="20% - Accent4 4 2" xfId="2396"/>
    <cellStyle name="20% - Accent4 4 2 2" xfId="2397"/>
    <cellStyle name="20% - Accent4 4 2 2 2" xfId="2398"/>
    <cellStyle name="20% - Accent4 4 3" xfId="2399"/>
    <cellStyle name="20% - Accent4 4 3 2" xfId="2400"/>
    <cellStyle name="20% - Accent4 4 4" xfId="2401"/>
    <cellStyle name="20% - Accent4 4 5" xfId="2402"/>
    <cellStyle name="20% - Accent4 4 6" xfId="2403"/>
    <cellStyle name="20% - Accent4 4 7" xfId="2404"/>
    <cellStyle name="20% - Accent4 4 8" xfId="2405"/>
    <cellStyle name="20% - Accent4 4 9" xfId="2406"/>
    <cellStyle name="20% - Accent4 5" xfId="2407"/>
    <cellStyle name="20% - Accent4 5 10" xfId="2408"/>
    <cellStyle name="20% - Accent4 5 11" xfId="2409"/>
    <cellStyle name="20% - Accent4 5 12" xfId="2410"/>
    <cellStyle name="20% - Accent4 5 13" xfId="2411"/>
    <cellStyle name="20% - Accent4 5 14" xfId="2412"/>
    <cellStyle name="20% - Accent4 5 15" xfId="2413"/>
    <cellStyle name="20% - Accent4 5 16" xfId="2414"/>
    <cellStyle name="20% - Accent4 5 17" xfId="2415"/>
    <cellStyle name="20% - Accent4 5 18" xfId="2416"/>
    <cellStyle name="20% - Accent4 5 19" xfId="2417"/>
    <cellStyle name="20% - Accent4 5 2" xfId="2418"/>
    <cellStyle name="20% - Accent4 5 2 2" xfId="2419"/>
    <cellStyle name="20% - Accent4 5 2 2 2" xfId="2420"/>
    <cellStyle name="20% - Accent4 5 3" xfId="2421"/>
    <cellStyle name="20% - Accent4 5 3 2" xfId="2422"/>
    <cellStyle name="20% - Accent4 5 4" xfId="2423"/>
    <cellStyle name="20% - Accent4 5 5" xfId="2424"/>
    <cellStyle name="20% - Accent4 5 6" xfId="2425"/>
    <cellStyle name="20% - Accent4 5 7" xfId="2426"/>
    <cellStyle name="20% - Accent4 5 8" xfId="2427"/>
    <cellStyle name="20% - Accent4 5 9" xfId="2428"/>
    <cellStyle name="20% - Accent4 6" xfId="2429"/>
    <cellStyle name="20% - Accent4 6 10" xfId="2430"/>
    <cellStyle name="20% - Accent4 6 11" xfId="2431"/>
    <cellStyle name="20% - Accent4 6 12" xfId="2432"/>
    <cellStyle name="20% - Accent4 6 13" xfId="2433"/>
    <cellStyle name="20% - Accent4 6 14" xfId="2434"/>
    <cellStyle name="20% - Accent4 6 15" xfId="2435"/>
    <cellStyle name="20% - Accent4 6 16" xfId="2436"/>
    <cellStyle name="20% - Accent4 6 17" xfId="2437"/>
    <cellStyle name="20% - Accent4 6 18" xfId="2438"/>
    <cellStyle name="20% - Accent4 6 19" xfId="2439"/>
    <cellStyle name="20% - Accent4 6 2" xfId="2440"/>
    <cellStyle name="20% - Accent4 6 2 2" xfId="2441"/>
    <cellStyle name="20% - Accent4 6 2 2 2" xfId="2442"/>
    <cellStyle name="20% - Accent4 6 3" xfId="2443"/>
    <cellStyle name="20% - Accent4 6 3 2" xfId="2444"/>
    <cellStyle name="20% - Accent4 6 4" xfId="2445"/>
    <cellStyle name="20% - Accent4 6 5" xfId="2446"/>
    <cellStyle name="20% - Accent4 6 6" xfId="2447"/>
    <cellStyle name="20% - Accent4 6 7" xfId="2448"/>
    <cellStyle name="20% - Accent4 6 8" xfId="2449"/>
    <cellStyle name="20% - Accent4 6 9" xfId="2450"/>
    <cellStyle name="20% - Accent4 7" xfId="2451"/>
    <cellStyle name="20% - Accent4 7 10" xfId="2452"/>
    <cellStyle name="20% - Accent4 7 11" xfId="2453"/>
    <cellStyle name="20% - Accent4 7 12" xfId="2454"/>
    <cellStyle name="20% - Accent4 7 13" xfId="2455"/>
    <cellStyle name="20% - Accent4 7 14" xfId="2456"/>
    <cellStyle name="20% - Accent4 7 15" xfId="2457"/>
    <cellStyle name="20% - Accent4 7 16" xfId="2458"/>
    <cellStyle name="20% - Accent4 7 17" xfId="2459"/>
    <cellStyle name="20% - Accent4 7 18" xfId="2460"/>
    <cellStyle name="20% - Accent4 7 19" xfId="2461"/>
    <cellStyle name="20% - Accent4 7 2" xfId="2462"/>
    <cellStyle name="20% - Accent4 7 2 2" xfId="2463"/>
    <cellStyle name="20% - Accent4 7 2 2 2" xfId="2464"/>
    <cellStyle name="20% - Accent4 7 3" xfId="2465"/>
    <cellStyle name="20% - Accent4 7 3 2" xfId="2466"/>
    <cellStyle name="20% - Accent4 7 4" xfId="2467"/>
    <cellStyle name="20% - Accent4 7 5" xfId="2468"/>
    <cellStyle name="20% - Accent4 7 6" xfId="2469"/>
    <cellStyle name="20% - Accent4 7 7" xfId="2470"/>
    <cellStyle name="20% - Accent4 7 8" xfId="2471"/>
    <cellStyle name="20% - Accent4 7 9" xfId="2472"/>
    <cellStyle name="20% - Accent4 8" xfId="2473"/>
    <cellStyle name="20% - Accent4 8 10" xfId="2474"/>
    <cellStyle name="20% - Accent4 8 11" xfId="2475"/>
    <cellStyle name="20% - Accent4 8 12" xfId="2476"/>
    <cellStyle name="20% - Accent4 8 13" xfId="2477"/>
    <cellStyle name="20% - Accent4 8 14" xfId="2478"/>
    <cellStyle name="20% - Accent4 8 15" xfId="2479"/>
    <cellStyle name="20% - Accent4 8 16" xfId="2480"/>
    <cellStyle name="20% - Accent4 8 17" xfId="2481"/>
    <cellStyle name="20% - Accent4 8 18" xfId="2482"/>
    <cellStyle name="20% - Accent4 8 19" xfId="2483"/>
    <cellStyle name="20% - Accent4 8 2" xfId="2484"/>
    <cellStyle name="20% - Accent4 8 2 2" xfId="2485"/>
    <cellStyle name="20% - Accent4 8 2 2 2" xfId="2486"/>
    <cellStyle name="20% - Accent4 8 3" xfId="2487"/>
    <cellStyle name="20% - Accent4 8 3 2" xfId="2488"/>
    <cellStyle name="20% - Accent4 8 4" xfId="2489"/>
    <cellStyle name="20% - Accent4 8 5" xfId="2490"/>
    <cellStyle name="20% - Accent4 8 6" xfId="2491"/>
    <cellStyle name="20% - Accent4 8 7" xfId="2492"/>
    <cellStyle name="20% - Accent4 8 8" xfId="2493"/>
    <cellStyle name="20% - Accent4 8 9" xfId="2494"/>
    <cellStyle name="20% - Accent4 9" xfId="2495"/>
    <cellStyle name="20% - Accent4 9 10" xfId="2496"/>
    <cellStyle name="20% - Accent4 9 11" xfId="2497"/>
    <cellStyle name="20% - Accent4 9 12" xfId="2498"/>
    <cellStyle name="20% - Accent4 9 13" xfId="2499"/>
    <cellStyle name="20% - Accent4 9 14" xfId="2500"/>
    <cellStyle name="20% - Accent4 9 15" xfId="2501"/>
    <cellStyle name="20% - Accent4 9 16" xfId="2502"/>
    <cellStyle name="20% - Accent4 9 17" xfId="2503"/>
    <cellStyle name="20% - Accent4 9 18" xfId="2504"/>
    <cellStyle name="20% - Accent4 9 19" xfId="2505"/>
    <cellStyle name="20% - Accent4 9 2" xfId="2506"/>
    <cellStyle name="20% - Accent4 9 2 2" xfId="2507"/>
    <cellStyle name="20% - Accent4 9 2 2 2" xfId="2508"/>
    <cellStyle name="20% - Accent4 9 3" xfId="2509"/>
    <cellStyle name="20% - Accent4 9 3 2" xfId="2510"/>
    <cellStyle name="20% - Accent4 9 4" xfId="2511"/>
    <cellStyle name="20% - Accent4 9 5" xfId="2512"/>
    <cellStyle name="20% - Accent4 9 6" xfId="2513"/>
    <cellStyle name="20% - Accent4 9 7" xfId="2514"/>
    <cellStyle name="20% - Accent4 9 8" xfId="2515"/>
    <cellStyle name="20% - Accent4 9 9" xfId="2516"/>
    <cellStyle name="20% - Accent5 10" xfId="2517"/>
    <cellStyle name="20% - Accent5 10 10" xfId="2518"/>
    <cellStyle name="20% - Accent5 10 11" xfId="2519"/>
    <cellStyle name="20% - Accent5 10 12" xfId="2520"/>
    <cellStyle name="20% - Accent5 10 13" xfId="2521"/>
    <cellStyle name="20% - Accent5 10 14" xfId="2522"/>
    <cellStyle name="20% - Accent5 10 15" xfId="2523"/>
    <cellStyle name="20% - Accent5 10 16" xfId="2524"/>
    <cellStyle name="20% - Accent5 10 17" xfId="2525"/>
    <cellStyle name="20% - Accent5 10 18" xfId="2526"/>
    <cellStyle name="20% - Accent5 10 19" xfId="2527"/>
    <cellStyle name="20% - Accent5 10 2" xfId="2528"/>
    <cellStyle name="20% - Accent5 10 2 2" xfId="2529"/>
    <cellStyle name="20% - Accent5 10 2 2 2" xfId="2530"/>
    <cellStyle name="20% - Accent5 10 3" xfId="2531"/>
    <cellStyle name="20% - Accent5 10 3 2" xfId="2532"/>
    <cellStyle name="20% - Accent5 10 4" xfId="2533"/>
    <cellStyle name="20% - Accent5 10 5" xfId="2534"/>
    <cellStyle name="20% - Accent5 10 6" xfId="2535"/>
    <cellStyle name="20% - Accent5 10 7" xfId="2536"/>
    <cellStyle name="20% - Accent5 10 8" xfId="2537"/>
    <cellStyle name="20% - Accent5 10 9" xfId="2538"/>
    <cellStyle name="20% - Accent5 11" xfId="2539"/>
    <cellStyle name="20% - Accent5 11 2" xfId="2540"/>
    <cellStyle name="20% - Accent5 11 3" xfId="2541"/>
    <cellStyle name="20% - Accent5 12" xfId="2542"/>
    <cellStyle name="20% - Accent5 12 2" xfId="2543"/>
    <cellStyle name="20% - Accent5 12 3" xfId="2544"/>
    <cellStyle name="20% - Accent5 13" xfId="2545"/>
    <cellStyle name="20% - Accent5 13 2" xfId="2546"/>
    <cellStyle name="20% - Accent5 14" xfId="2547"/>
    <cellStyle name="20% - Accent5 15" xfId="2548"/>
    <cellStyle name="20% - Accent5 16" xfId="2549"/>
    <cellStyle name="20% - Accent5 17" xfId="2550"/>
    <cellStyle name="20% - Accent5 18" xfId="2551"/>
    <cellStyle name="20% - Accent5 19" xfId="2552"/>
    <cellStyle name="20% - Accent5 2" xfId="95"/>
    <cellStyle name="20% - Accent5 2 10" xfId="2553"/>
    <cellStyle name="20% - Accent5 2 11" xfId="2554"/>
    <cellStyle name="20% - Accent5 2 12" xfId="2555"/>
    <cellStyle name="20% - Accent5 2 13" xfId="2556"/>
    <cellStyle name="20% - Accent5 2 14" xfId="2557"/>
    <cellStyle name="20% - Accent5 2 15" xfId="2558"/>
    <cellStyle name="20% - Accent5 2 16" xfId="2559"/>
    <cellStyle name="20% - Accent5 2 17" xfId="2560"/>
    <cellStyle name="20% - Accent5 2 18" xfId="2561"/>
    <cellStyle name="20% - Accent5 2 19" xfId="2562"/>
    <cellStyle name="20% - Accent5 2 2" xfId="96"/>
    <cellStyle name="20% - Accent5 2 2 2" xfId="804"/>
    <cellStyle name="20% - Accent5 2 2 3" xfId="805"/>
    <cellStyle name="20% - Accent5 2 2 4" xfId="2563"/>
    <cellStyle name="20% - Accent5 2 20" xfId="2564"/>
    <cellStyle name="20% - Accent5 2 3" xfId="806"/>
    <cellStyle name="20% - Accent5 2 3 2" xfId="2565"/>
    <cellStyle name="20% - Accent5 2 3 3" xfId="2566"/>
    <cellStyle name="20% - Accent5 2 3 4" xfId="2567"/>
    <cellStyle name="20% - Accent5 2 4" xfId="807"/>
    <cellStyle name="20% - Accent5 2 4 2" xfId="2568"/>
    <cellStyle name="20% - Accent5 2 5" xfId="2569"/>
    <cellStyle name="20% - Accent5 2 6" xfId="2570"/>
    <cellStyle name="20% - Accent5 2 7" xfId="2571"/>
    <cellStyle name="20% - Accent5 2 8" xfId="2572"/>
    <cellStyle name="20% - Accent5 2 9" xfId="2573"/>
    <cellStyle name="20% - Accent5 3" xfId="97"/>
    <cellStyle name="20% - Accent5 3 10" xfId="2574"/>
    <cellStyle name="20% - Accent5 3 11" xfId="2575"/>
    <cellStyle name="20% - Accent5 3 12" xfId="2576"/>
    <cellStyle name="20% - Accent5 3 13" xfId="2577"/>
    <cellStyle name="20% - Accent5 3 14" xfId="2578"/>
    <cellStyle name="20% - Accent5 3 15" xfId="2579"/>
    <cellStyle name="20% - Accent5 3 16" xfId="2580"/>
    <cellStyle name="20% - Accent5 3 17" xfId="2581"/>
    <cellStyle name="20% - Accent5 3 18" xfId="2582"/>
    <cellStyle name="20% - Accent5 3 19" xfId="2583"/>
    <cellStyle name="20% - Accent5 3 2" xfId="808"/>
    <cellStyle name="20% - Accent5 3 2 2" xfId="2584"/>
    <cellStyle name="20% - Accent5 3 2 2 2" xfId="2585"/>
    <cellStyle name="20% - Accent5 3 3" xfId="809"/>
    <cellStyle name="20% - Accent5 3 3 2" xfId="2586"/>
    <cellStyle name="20% - Accent5 3 4" xfId="2587"/>
    <cellStyle name="20% - Accent5 3 5" xfId="2588"/>
    <cellStyle name="20% - Accent5 3 6" xfId="2589"/>
    <cellStyle name="20% - Accent5 3 7" xfId="2590"/>
    <cellStyle name="20% - Accent5 3 8" xfId="2591"/>
    <cellStyle name="20% - Accent5 3 9" xfId="2592"/>
    <cellStyle name="20% - Accent5 4" xfId="2593"/>
    <cellStyle name="20% - Accent5 4 10" xfId="2594"/>
    <cellStyle name="20% - Accent5 4 11" xfId="2595"/>
    <cellStyle name="20% - Accent5 4 12" xfId="2596"/>
    <cellStyle name="20% - Accent5 4 13" xfId="2597"/>
    <cellStyle name="20% - Accent5 4 14" xfId="2598"/>
    <cellStyle name="20% - Accent5 4 15" xfId="2599"/>
    <cellStyle name="20% - Accent5 4 16" xfId="2600"/>
    <cellStyle name="20% - Accent5 4 17" xfId="2601"/>
    <cellStyle name="20% - Accent5 4 18" xfId="2602"/>
    <cellStyle name="20% - Accent5 4 19" xfId="2603"/>
    <cellStyle name="20% - Accent5 4 2" xfId="2604"/>
    <cellStyle name="20% - Accent5 4 2 2" xfId="2605"/>
    <cellStyle name="20% - Accent5 4 2 2 2" xfId="2606"/>
    <cellStyle name="20% - Accent5 4 3" xfId="2607"/>
    <cellStyle name="20% - Accent5 4 3 2" xfId="2608"/>
    <cellStyle name="20% - Accent5 4 4" xfId="2609"/>
    <cellStyle name="20% - Accent5 4 5" xfId="2610"/>
    <cellStyle name="20% - Accent5 4 6" xfId="2611"/>
    <cellStyle name="20% - Accent5 4 7" xfId="2612"/>
    <cellStyle name="20% - Accent5 4 8" xfId="2613"/>
    <cellStyle name="20% - Accent5 4 9" xfId="2614"/>
    <cellStyle name="20% - Accent5 5" xfId="2615"/>
    <cellStyle name="20% - Accent5 5 10" xfId="2616"/>
    <cellStyle name="20% - Accent5 5 11" xfId="2617"/>
    <cellStyle name="20% - Accent5 5 12" xfId="2618"/>
    <cellStyle name="20% - Accent5 5 13" xfId="2619"/>
    <cellStyle name="20% - Accent5 5 14" xfId="2620"/>
    <cellStyle name="20% - Accent5 5 15" xfId="2621"/>
    <cellStyle name="20% - Accent5 5 16" xfId="2622"/>
    <cellStyle name="20% - Accent5 5 17" xfId="2623"/>
    <cellStyle name="20% - Accent5 5 18" xfId="2624"/>
    <cellStyle name="20% - Accent5 5 19" xfId="2625"/>
    <cellStyle name="20% - Accent5 5 2" xfId="2626"/>
    <cellStyle name="20% - Accent5 5 2 2" xfId="2627"/>
    <cellStyle name="20% - Accent5 5 2 2 2" xfId="2628"/>
    <cellStyle name="20% - Accent5 5 3" xfId="2629"/>
    <cellStyle name="20% - Accent5 5 3 2" xfId="2630"/>
    <cellStyle name="20% - Accent5 5 4" xfId="2631"/>
    <cellStyle name="20% - Accent5 5 5" xfId="2632"/>
    <cellStyle name="20% - Accent5 5 6" xfId="2633"/>
    <cellStyle name="20% - Accent5 5 7" xfId="2634"/>
    <cellStyle name="20% - Accent5 5 8" xfId="2635"/>
    <cellStyle name="20% - Accent5 5 9" xfId="2636"/>
    <cellStyle name="20% - Accent5 6" xfId="2637"/>
    <cellStyle name="20% - Accent5 6 10" xfId="2638"/>
    <cellStyle name="20% - Accent5 6 11" xfId="2639"/>
    <cellStyle name="20% - Accent5 6 12" xfId="2640"/>
    <cellStyle name="20% - Accent5 6 13" xfId="2641"/>
    <cellStyle name="20% - Accent5 6 14" xfId="2642"/>
    <cellStyle name="20% - Accent5 6 15" xfId="2643"/>
    <cellStyle name="20% - Accent5 6 16" xfId="2644"/>
    <cellStyle name="20% - Accent5 6 17" xfId="2645"/>
    <cellStyle name="20% - Accent5 6 18" xfId="2646"/>
    <cellStyle name="20% - Accent5 6 19" xfId="2647"/>
    <cellStyle name="20% - Accent5 6 2" xfId="2648"/>
    <cellStyle name="20% - Accent5 6 2 2" xfId="2649"/>
    <cellStyle name="20% - Accent5 6 2 2 2" xfId="2650"/>
    <cellStyle name="20% - Accent5 6 3" xfId="2651"/>
    <cellStyle name="20% - Accent5 6 3 2" xfId="2652"/>
    <cellStyle name="20% - Accent5 6 4" xfId="2653"/>
    <cellStyle name="20% - Accent5 6 5" xfId="2654"/>
    <cellStyle name="20% - Accent5 6 6" xfId="2655"/>
    <cellStyle name="20% - Accent5 6 7" xfId="2656"/>
    <cellStyle name="20% - Accent5 6 8" xfId="2657"/>
    <cellStyle name="20% - Accent5 6 9" xfId="2658"/>
    <cellStyle name="20% - Accent5 7" xfId="2659"/>
    <cellStyle name="20% - Accent5 7 10" xfId="2660"/>
    <cellStyle name="20% - Accent5 7 11" xfId="2661"/>
    <cellStyle name="20% - Accent5 7 12" xfId="2662"/>
    <cellStyle name="20% - Accent5 7 13" xfId="2663"/>
    <cellStyle name="20% - Accent5 7 14" xfId="2664"/>
    <cellStyle name="20% - Accent5 7 15" xfId="2665"/>
    <cellStyle name="20% - Accent5 7 16" xfId="2666"/>
    <cellStyle name="20% - Accent5 7 17" xfId="2667"/>
    <cellStyle name="20% - Accent5 7 18" xfId="2668"/>
    <cellStyle name="20% - Accent5 7 19" xfId="2669"/>
    <cellStyle name="20% - Accent5 7 2" xfId="2670"/>
    <cellStyle name="20% - Accent5 7 2 2" xfId="2671"/>
    <cellStyle name="20% - Accent5 7 2 2 2" xfId="2672"/>
    <cellStyle name="20% - Accent5 7 3" xfId="2673"/>
    <cellStyle name="20% - Accent5 7 3 2" xfId="2674"/>
    <cellStyle name="20% - Accent5 7 4" xfId="2675"/>
    <cellStyle name="20% - Accent5 7 5" xfId="2676"/>
    <cellStyle name="20% - Accent5 7 6" xfId="2677"/>
    <cellStyle name="20% - Accent5 7 7" xfId="2678"/>
    <cellStyle name="20% - Accent5 7 8" xfId="2679"/>
    <cellStyle name="20% - Accent5 7 9" xfId="2680"/>
    <cellStyle name="20% - Accent5 8" xfId="2681"/>
    <cellStyle name="20% - Accent5 8 10" xfId="2682"/>
    <cellStyle name="20% - Accent5 8 11" xfId="2683"/>
    <cellStyle name="20% - Accent5 8 12" xfId="2684"/>
    <cellStyle name="20% - Accent5 8 13" xfId="2685"/>
    <cellStyle name="20% - Accent5 8 14" xfId="2686"/>
    <cellStyle name="20% - Accent5 8 15" xfId="2687"/>
    <cellStyle name="20% - Accent5 8 16" xfId="2688"/>
    <cellStyle name="20% - Accent5 8 17" xfId="2689"/>
    <cellStyle name="20% - Accent5 8 18" xfId="2690"/>
    <cellStyle name="20% - Accent5 8 19" xfId="2691"/>
    <cellStyle name="20% - Accent5 8 2" xfId="2692"/>
    <cellStyle name="20% - Accent5 8 2 2" xfId="2693"/>
    <cellStyle name="20% - Accent5 8 2 2 2" xfId="2694"/>
    <cellStyle name="20% - Accent5 8 3" xfId="2695"/>
    <cellStyle name="20% - Accent5 8 3 2" xfId="2696"/>
    <cellStyle name="20% - Accent5 8 4" xfId="2697"/>
    <cellStyle name="20% - Accent5 8 5" xfId="2698"/>
    <cellStyle name="20% - Accent5 8 6" xfId="2699"/>
    <cellStyle name="20% - Accent5 8 7" xfId="2700"/>
    <cellStyle name="20% - Accent5 8 8" xfId="2701"/>
    <cellStyle name="20% - Accent5 8 9" xfId="2702"/>
    <cellStyle name="20% - Accent5 9" xfId="2703"/>
    <cellStyle name="20% - Accent5 9 10" xfId="2704"/>
    <cellStyle name="20% - Accent5 9 11" xfId="2705"/>
    <cellStyle name="20% - Accent5 9 12" xfId="2706"/>
    <cellStyle name="20% - Accent5 9 13" xfId="2707"/>
    <cellStyle name="20% - Accent5 9 14" xfId="2708"/>
    <cellStyle name="20% - Accent5 9 15" xfId="2709"/>
    <cellStyle name="20% - Accent5 9 16" xfId="2710"/>
    <cellStyle name="20% - Accent5 9 17" xfId="2711"/>
    <cellStyle name="20% - Accent5 9 18" xfId="2712"/>
    <cellStyle name="20% - Accent5 9 19" xfId="2713"/>
    <cellStyle name="20% - Accent5 9 2" xfId="2714"/>
    <cellStyle name="20% - Accent5 9 2 2" xfId="2715"/>
    <cellStyle name="20% - Accent5 9 2 2 2" xfId="2716"/>
    <cellStyle name="20% - Accent5 9 3" xfId="2717"/>
    <cellStyle name="20% - Accent5 9 3 2" xfId="2718"/>
    <cellStyle name="20% - Accent5 9 4" xfId="2719"/>
    <cellStyle name="20% - Accent5 9 5" xfId="2720"/>
    <cellStyle name="20% - Accent5 9 6" xfId="2721"/>
    <cellStyle name="20% - Accent5 9 7" xfId="2722"/>
    <cellStyle name="20% - Accent5 9 8" xfId="2723"/>
    <cellStyle name="20% - Accent5 9 9" xfId="2724"/>
    <cellStyle name="20% - Accent6 10" xfId="2725"/>
    <cellStyle name="20% - Accent6 10 10" xfId="2726"/>
    <cellStyle name="20% - Accent6 10 11" xfId="2727"/>
    <cellStyle name="20% - Accent6 10 12" xfId="2728"/>
    <cellStyle name="20% - Accent6 10 13" xfId="2729"/>
    <cellStyle name="20% - Accent6 10 14" xfId="2730"/>
    <cellStyle name="20% - Accent6 10 15" xfId="2731"/>
    <cellStyle name="20% - Accent6 10 16" xfId="2732"/>
    <cellStyle name="20% - Accent6 10 17" xfId="2733"/>
    <cellStyle name="20% - Accent6 10 18" xfId="2734"/>
    <cellStyle name="20% - Accent6 10 19" xfId="2735"/>
    <cellStyle name="20% - Accent6 10 2" xfId="2736"/>
    <cellStyle name="20% - Accent6 10 2 2" xfId="2737"/>
    <cellStyle name="20% - Accent6 10 2 2 2" xfId="2738"/>
    <cellStyle name="20% - Accent6 10 3" xfId="2739"/>
    <cellStyle name="20% - Accent6 10 3 2" xfId="2740"/>
    <cellStyle name="20% - Accent6 10 4" xfId="2741"/>
    <cellStyle name="20% - Accent6 10 5" xfId="2742"/>
    <cellStyle name="20% - Accent6 10 6" xfId="2743"/>
    <cellStyle name="20% - Accent6 10 7" xfId="2744"/>
    <cellStyle name="20% - Accent6 10 8" xfId="2745"/>
    <cellStyle name="20% - Accent6 10 9" xfId="2746"/>
    <cellStyle name="20% - Accent6 11" xfId="2747"/>
    <cellStyle name="20% - Accent6 11 2" xfId="2748"/>
    <cellStyle name="20% - Accent6 11 2 2" xfId="2749"/>
    <cellStyle name="20% - Accent6 11 2 3" xfId="2750"/>
    <cellStyle name="20% - Accent6 11 2 4" xfId="2751"/>
    <cellStyle name="20% - Accent6 11 2 5" xfId="2752"/>
    <cellStyle name="20% - Accent6 11 2 6" xfId="2753"/>
    <cellStyle name="20% - Accent6 11 2 7" xfId="2754"/>
    <cellStyle name="20% - Accent6 11 3" xfId="2755"/>
    <cellStyle name="20% - Accent6 11 3 2" xfId="2756"/>
    <cellStyle name="20% - Accent6 11 4" xfId="2757"/>
    <cellStyle name="20% - Accent6 11 5" xfId="2758"/>
    <cellStyle name="20% - Accent6 11 6" xfId="2759"/>
    <cellStyle name="20% - Accent6 11 7" xfId="2760"/>
    <cellStyle name="20% - Accent6 11 8" xfId="2761"/>
    <cellStyle name="20% - Accent6 12" xfId="2762"/>
    <cellStyle name="20% - Accent6 12 2" xfId="2763"/>
    <cellStyle name="20% - Accent6 12 2 2" xfId="2764"/>
    <cellStyle name="20% - Accent6 12 3" xfId="2765"/>
    <cellStyle name="20% - Accent6 12 4" xfId="2766"/>
    <cellStyle name="20% - Accent6 13" xfId="2767"/>
    <cellStyle name="20% - Accent6 13 2" xfId="2768"/>
    <cellStyle name="20% - Accent6 13 3" xfId="2769"/>
    <cellStyle name="20% - Accent6 14" xfId="2770"/>
    <cellStyle name="20% - Accent6 14 2" xfId="2771"/>
    <cellStyle name="20% - Accent6 15" xfId="2772"/>
    <cellStyle name="20% - Accent6 16" xfId="2773"/>
    <cellStyle name="20% - Accent6 17" xfId="2774"/>
    <cellStyle name="20% - Accent6 18" xfId="2775"/>
    <cellStyle name="20% - Accent6 19" xfId="2776"/>
    <cellStyle name="20% - Accent6 2" xfId="98"/>
    <cellStyle name="20% - Accent6 2 10" xfId="2777"/>
    <cellStyle name="20% - Accent6 2 11" xfId="2778"/>
    <cellStyle name="20% - Accent6 2 12" xfId="2779"/>
    <cellStyle name="20% - Accent6 2 13" xfId="2780"/>
    <cellStyle name="20% - Accent6 2 14" xfId="2781"/>
    <cellStyle name="20% - Accent6 2 15" xfId="2782"/>
    <cellStyle name="20% - Accent6 2 16" xfId="2783"/>
    <cellStyle name="20% - Accent6 2 17" xfId="2784"/>
    <cellStyle name="20% - Accent6 2 18" xfId="2785"/>
    <cellStyle name="20% - Accent6 2 19" xfId="2786"/>
    <cellStyle name="20% - Accent6 2 2" xfId="99"/>
    <cellStyle name="20% - Accent6 2 2 2" xfId="810"/>
    <cellStyle name="20% - Accent6 2 2 2 2" xfId="2787"/>
    <cellStyle name="20% - Accent6 2 2 2 2 2" xfId="2788"/>
    <cellStyle name="20% - Accent6 2 2 2 2 3" xfId="2789"/>
    <cellStyle name="20% - Accent6 2 2 2 3" xfId="2790"/>
    <cellStyle name="20% - Accent6 2 2 2 4" xfId="2791"/>
    <cellStyle name="20% - Accent6 2 2 2 5" xfId="2792"/>
    <cellStyle name="20% - Accent6 2 2 3" xfId="811"/>
    <cellStyle name="20% - Accent6 2 2 3 2" xfId="2793"/>
    <cellStyle name="20% - Accent6 2 2 3 3" xfId="2794"/>
    <cellStyle name="20% - Accent6 2 2 4" xfId="2795"/>
    <cellStyle name="20% - Accent6 2 2 5" xfId="2796"/>
    <cellStyle name="20% - Accent6 2 20" xfId="2797"/>
    <cellStyle name="20% - Accent6 2 3" xfId="812"/>
    <cellStyle name="20% - Accent6 2 3 2" xfId="2798"/>
    <cellStyle name="20% - Accent6 2 3 2 2" xfId="2799"/>
    <cellStyle name="20% - Accent6 2 3 3" xfId="2800"/>
    <cellStyle name="20% - Accent6 2 3 4" xfId="2801"/>
    <cellStyle name="20% - Accent6 2 3 5" xfId="2802"/>
    <cellStyle name="20% - Accent6 2 4" xfId="813"/>
    <cellStyle name="20% - Accent6 2 4 2" xfId="2803"/>
    <cellStyle name="20% - Accent6 2 5" xfId="2804"/>
    <cellStyle name="20% - Accent6 2 6" xfId="2805"/>
    <cellStyle name="20% - Accent6 2 7" xfId="2806"/>
    <cellStyle name="20% - Accent6 2 8" xfId="2807"/>
    <cellStyle name="20% - Accent6 2 9" xfId="2808"/>
    <cellStyle name="20% - Accent6 3" xfId="100"/>
    <cellStyle name="20% - Accent6 3 10" xfId="2809"/>
    <cellStyle name="20% - Accent6 3 11" xfId="2810"/>
    <cellStyle name="20% - Accent6 3 12" xfId="2811"/>
    <cellStyle name="20% - Accent6 3 13" xfId="2812"/>
    <cellStyle name="20% - Accent6 3 14" xfId="2813"/>
    <cellStyle name="20% - Accent6 3 15" xfId="2814"/>
    <cellStyle name="20% - Accent6 3 16" xfId="2815"/>
    <cellStyle name="20% - Accent6 3 17" xfId="2816"/>
    <cellStyle name="20% - Accent6 3 18" xfId="2817"/>
    <cellStyle name="20% - Accent6 3 19" xfId="2818"/>
    <cellStyle name="20% - Accent6 3 2" xfId="814"/>
    <cellStyle name="20% - Accent6 3 2 2" xfId="2819"/>
    <cellStyle name="20% - Accent6 3 2 2 2" xfId="2820"/>
    <cellStyle name="20% - Accent6 3 3" xfId="815"/>
    <cellStyle name="20% - Accent6 3 3 2" xfId="2821"/>
    <cellStyle name="20% - Accent6 3 4" xfId="2822"/>
    <cellStyle name="20% - Accent6 3 5" xfId="2823"/>
    <cellStyle name="20% - Accent6 3 6" xfId="2824"/>
    <cellStyle name="20% - Accent6 3 7" xfId="2825"/>
    <cellStyle name="20% - Accent6 3 8" xfId="2826"/>
    <cellStyle name="20% - Accent6 3 9" xfId="2827"/>
    <cellStyle name="20% - Accent6 4" xfId="2828"/>
    <cellStyle name="20% - Accent6 4 10" xfId="2829"/>
    <cellStyle name="20% - Accent6 4 11" xfId="2830"/>
    <cellStyle name="20% - Accent6 4 12" xfId="2831"/>
    <cellStyle name="20% - Accent6 4 13" xfId="2832"/>
    <cellStyle name="20% - Accent6 4 14" xfId="2833"/>
    <cellStyle name="20% - Accent6 4 15" xfId="2834"/>
    <cellStyle name="20% - Accent6 4 16" xfId="2835"/>
    <cellStyle name="20% - Accent6 4 17" xfId="2836"/>
    <cellStyle name="20% - Accent6 4 18" xfId="2837"/>
    <cellStyle name="20% - Accent6 4 19" xfId="2838"/>
    <cellStyle name="20% - Accent6 4 2" xfId="2839"/>
    <cellStyle name="20% - Accent6 4 2 2" xfId="2840"/>
    <cellStyle name="20% - Accent6 4 2 2 2" xfId="2841"/>
    <cellStyle name="20% - Accent6 4 3" xfId="2842"/>
    <cellStyle name="20% - Accent6 4 3 2" xfId="2843"/>
    <cellStyle name="20% - Accent6 4 4" xfId="2844"/>
    <cellStyle name="20% - Accent6 4 5" xfId="2845"/>
    <cellStyle name="20% - Accent6 4 6" xfId="2846"/>
    <cellStyle name="20% - Accent6 4 7" xfId="2847"/>
    <cellStyle name="20% - Accent6 4 8" xfId="2848"/>
    <cellStyle name="20% - Accent6 4 9" xfId="2849"/>
    <cellStyle name="20% - Accent6 5" xfId="2850"/>
    <cellStyle name="20% - Accent6 5 10" xfId="2851"/>
    <cellStyle name="20% - Accent6 5 11" xfId="2852"/>
    <cellStyle name="20% - Accent6 5 12" xfId="2853"/>
    <cellStyle name="20% - Accent6 5 13" xfId="2854"/>
    <cellStyle name="20% - Accent6 5 14" xfId="2855"/>
    <cellStyle name="20% - Accent6 5 15" xfId="2856"/>
    <cellStyle name="20% - Accent6 5 16" xfId="2857"/>
    <cellStyle name="20% - Accent6 5 17" xfId="2858"/>
    <cellStyle name="20% - Accent6 5 18" xfId="2859"/>
    <cellStyle name="20% - Accent6 5 19" xfId="2860"/>
    <cellStyle name="20% - Accent6 5 2" xfId="2861"/>
    <cellStyle name="20% - Accent6 5 2 2" xfId="2862"/>
    <cellStyle name="20% - Accent6 5 2 2 2" xfId="2863"/>
    <cellStyle name="20% - Accent6 5 3" xfId="2864"/>
    <cellStyle name="20% - Accent6 5 3 2" xfId="2865"/>
    <cellStyle name="20% - Accent6 5 4" xfId="2866"/>
    <cellStyle name="20% - Accent6 5 5" xfId="2867"/>
    <cellStyle name="20% - Accent6 5 6" xfId="2868"/>
    <cellStyle name="20% - Accent6 5 7" xfId="2869"/>
    <cellStyle name="20% - Accent6 5 8" xfId="2870"/>
    <cellStyle name="20% - Accent6 5 9" xfId="2871"/>
    <cellStyle name="20% - Accent6 6" xfId="2872"/>
    <cellStyle name="20% - Accent6 6 10" xfId="2873"/>
    <cellStyle name="20% - Accent6 6 11" xfId="2874"/>
    <cellStyle name="20% - Accent6 6 12" xfId="2875"/>
    <cellStyle name="20% - Accent6 6 13" xfId="2876"/>
    <cellStyle name="20% - Accent6 6 14" xfId="2877"/>
    <cellStyle name="20% - Accent6 6 15" xfId="2878"/>
    <cellStyle name="20% - Accent6 6 16" xfId="2879"/>
    <cellStyle name="20% - Accent6 6 17" xfId="2880"/>
    <cellStyle name="20% - Accent6 6 18" xfId="2881"/>
    <cellStyle name="20% - Accent6 6 19" xfId="2882"/>
    <cellStyle name="20% - Accent6 6 2" xfId="2883"/>
    <cellStyle name="20% - Accent6 6 2 2" xfId="2884"/>
    <cellStyle name="20% - Accent6 6 2 2 2" xfId="2885"/>
    <cellStyle name="20% - Accent6 6 3" xfId="2886"/>
    <cellStyle name="20% - Accent6 6 3 2" xfId="2887"/>
    <cellStyle name="20% - Accent6 6 4" xfId="2888"/>
    <cellStyle name="20% - Accent6 6 5" xfId="2889"/>
    <cellStyle name="20% - Accent6 6 6" xfId="2890"/>
    <cellStyle name="20% - Accent6 6 7" xfId="2891"/>
    <cellStyle name="20% - Accent6 6 8" xfId="2892"/>
    <cellStyle name="20% - Accent6 6 9" xfId="2893"/>
    <cellStyle name="20% - Accent6 7" xfId="2894"/>
    <cellStyle name="20% - Accent6 7 10" xfId="2895"/>
    <cellStyle name="20% - Accent6 7 11" xfId="2896"/>
    <cellStyle name="20% - Accent6 7 12" xfId="2897"/>
    <cellStyle name="20% - Accent6 7 13" xfId="2898"/>
    <cellStyle name="20% - Accent6 7 14" xfId="2899"/>
    <cellStyle name="20% - Accent6 7 15" xfId="2900"/>
    <cellStyle name="20% - Accent6 7 16" xfId="2901"/>
    <cellStyle name="20% - Accent6 7 17" xfId="2902"/>
    <cellStyle name="20% - Accent6 7 18" xfId="2903"/>
    <cellStyle name="20% - Accent6 7 19" xfId="2904"/>
    <cellStyle name="20% - Accent6 7 2" xfId="2905"/>
    <cellStyle name="20% - Accent6 7 2 2" xfId="2906"/>
    <cellStyle name="20% - Accent6 7 2 2 2" xfId="2907"/>
    <cellStyle name="20% - Accent6 7 3" xfId="2908"/>
    <cellStyle name="20% - Accent6 7 3 2" xfId="2909"/>
    <cellStyle name="20% - Accent6 7 4" xfId="2910"/>
    <cellStyle name="20% - Accent6 7 5" xfId="2911"/>
    <cellStyle name="20% - Accent6 7 6" xfId="2912"/>
    <cellStyle name="20% - Accent6 7 7" xfId="2913"/>
    <cellStyle name="20% - Accent6 7 8" xfId="2914"/>
    <cellStyle name="20% - Accent6 7 9" xfId="2915"/>
    <cellStyle name="20% - Accent6 8" xfId="2916"/>
    <cellStyle name="20% - Accent6 8 10" xfId="2917"/>
    <cellStyle name="20% - Accent6 8 11" xfId="2918"/>
    <cellStyle name="20% - Accent6 8 12" xfId="2919"/>
    <cellStyle name="20% - Accent6 8 13" xfId="2920"/>
    <cellStyle name="20% - Accent6 8 14" xfId="2921"/>
    <cellStyle name="20% - Accent6 8 15" xfId="2922"/>
    <cellStyle name="20% - Accent6 8 16" xfId="2923"/>
    <cellStyle name="20% - Accent6 8 17" xfId="2924"/>
    <cellStyle name="20% - Accent6 8 18" xfId="2925"/>
    <cellStyle name="20% - Accent6 8 19" xfId="2926"/>
    <cellStyle name="20% - Accent6 8 2" xfId="2927"/>
    <cellStyle name="20% - Accent6 8 2 2" xfId="2928"/>
    <cellStyle name="20% - Accent6 8 2 2 2" xfId="2929"/>
    <cellStyle name="20% - Accent6 8 3" xfId="2930"/>
    <cellStyle name="20% - Accent6 8 3 2" xfId="2931"/>
    <cellStyle name="20% - Accent6 8 4" xfId="2932"/>
    <cellStyle name="20% - Accent6 8 5" xfId="2933"/>
    <cellStyle name="20% - Accent6 8 6" xfId="2934"/>
    <cellStyle name="20% - Accent6 8 7" xfId="2935"/>
    <cellStyle name="20% - Accent6 8 8" xfId="2936"/>
    <cellStyle name="20% - Accent6 8 9" xfId="2937"/>
    <cellStyle name="20% - Accent6 9" xfId="2938"/>
    <cellStyle name="20% - Accent6 9 10" xfId="2939"/>
    <cellStyle name="20% - Accent6 9 11" xfId="2940"/>
    <cellStyle name="20% - Accent6 9 12" xfId="2941"/>
    <cellStyle name="20% - Accent6 9 13" xfId="2942"/>
    <cellStyle name="20% - Accent6 9 14" xfId="2943"/>
    <cellStyle name="20% - Accent6 9 15" xfId="2944"/>
    <cellStyle name="20% - Accent6 9 16" xfId="2945"/>
    <cellStyle name="20% - Accent6 9 17" xfId="2946"/>
    <cellStyle name="20% - Accent6 9 18" xfId="2947"/>
    <cellStyle name="20% - Accent6 9 19" xfId="2948"/>
    <cellStyle name="20% - Accent6 9 2" xfId="2949"/>
    <cellStyle name="20% - Accent6 9 2 2" xfId="2950"/>
    <cellStyle name="20% - Accent6 9 2 2 2" xfId="2951"/>
    <cellStyle name="20% - Accent6 9 3" xfId="2952"/>
    <cellStyle name="20% - Accent6 9 3 2" xfId="2953"/>
    <cellStyle name="20% - Accent6 9 4" xfId="2954"/>
    <cellStyle name="20% - Accent6 9 5" xfId="2955"/>
    <cellStyle name="20% - Accent6 9 6" xfId="2956"/>
    <cellStyle name="20% - Accent6 9 7" xfId="2957"/>
    <cellStyle name="20% - Accent6 9 8" xfId="2958"/>
    <cellStyle name="20% - Accent6 9 9" xfId="2959"/>
    <cellStyle name="2DP" xfId="101"/>
    <cellStyle name="2DP bold" xfId="102"/>
    <cellStyle name="3DP" xfId="103"/>
    <cellStyle name="40% - Accent1 10" xfId="2960"/>
    <cellStyle name="40% - Accent1 10 10" xfId="2961"/>
    <cellStyle name="40% - Accent1 10 11" xfId="2962"/>
    <cellStyle name="40% - Accent1 10 12" xfId="2963"/>
    <cellStyle name="40% - Accent1 10 13" xfId="2964"/>
    <cellStyle name="40% - Accent1 10 14" xfId="2965"/>
    <cellStyle name="40% - Accent1 10 15" xfId="2966"/>
    <cellStyle name="40% - Accent1 10 16" xfId="2967"/>
    <cellStyle name="40% - Accent1 10 17" xfId="2968"/>
    <cellStyle name="40% - Accent1 10 18" xfId="2969"/>
    <cellStyle name="40% - Accent1 10 19" xfId="2970"/>
    <cellStyle name="40% - Accent1 10 2" xfId="2971"/>
    <cellStyle name="40% - Accent1 10 2 2" xfId="2972"/>
    <cellStyle name="40% - Accent1 10 2 2 2" xfId="2973"/>
    <cellStyle name="40% - Accent1 10 3" xfId="2974"/>
    <cellStyle name="40% - Accent1 10 3 2" xfId="2975"/>
    <cellStyle name="40% - Accent1 10 4" xfId="2976"/>
    <cellStyle name="40% - Accent1 10 5" xfId="2977"/>
    <cellStyle name="40% - Accent1 10 6" xfId="2978"/>
    <cellStyle name="40% - Accent1 10 7" xfId="2979"/>
    <cellStyle name="40% - Accent1 10 8" xfId="2980"/>
    <cellStyle name="40% - Accent1 10 9" xfId="2981"/>
    <cellStyle name="40% - Accent1 11" xfId="2982"/>
    <cellStyle name="40% - Accent1 11 2" xfId="2983"/>
    <cellStyle name="40% - Accent1 11 2 2" xfId="2984"/>
    <cellStyle name="40% - Accent1 11 2 3" xfId="2985"/>
    <cellStyle name="40% - Accent1 11 2 4" xfId="2986"/>
    <cellStyle name="40% - Accent1 11 2 5" xfId="2987"/>
    <cellStyle name="40% - Accent1 11 2 6" xfId="2988"/>
    <cellStyle name="40% - Accent1 11 2 7" xfId="2989"/>
    <cellStyle name="40% - Accent1 11 3" xfId="2990"/>
    <cellStyle name="40% - Accent1 11 3 2" xfId="2991"/>
    <cellStyle name="40% - Accent1 11 4" xfId="2992"/>
    <cellStyle name="40% - Accent1 11 5" xfId="2993"/>
    <cellStyle name="40% - Accent1 11 6" xfId="2994"/>
    <cellStyle name="40% - Accent1 11 7" xfId="2995"/>
    <cellStyle name="40% - Accent1 11 8" xfId="2996"/>
    <cellStyle name="40% - Accent1 12" xfId="2997"/>
    <cellStyle name="40% - Accent1 12 2" xfId="2998"/>
    <cellStyle name="40% - Accent1 12 2 2" xfId="2999"/>
    <cellStyle name="40% - Accent1 12 3" xfId="3000"/>
    <cellStyle name="40% - Accent1 12 4" xfId="3001"/>
    <cellStyle name="40% - Accent1 13" xfId="3002"/>
    <cellStyle name="40% - Accent1 13 2" xfId="3003"/>
    <cellStyle name="40% - Accent1 13 3" xfId="3004"/>
    <cellStyle name="40% - Accent1 14" xfId="3005"/>
    <cellStyle name="40% - Accent1 14 2" xfId="3006"/>
    <cellStyle name="40% - Accent1 15" xfId="3007"/>
    <cellStyle name="40% - Accent1 16" xfId="3008"/>
    <cellStyle name="40% - Accent1 17" xfId="3009"/>
    <cellStyle name="40% - Accent1 18" xfId="3010"/>
    <cellStyle name="40% - Accent1 19" xfId="3011"/>
    <cellStyle name="40% - Accent1 2" xfId="104"/>
    <cellStyle name="40% - Accent1 2 10" xfId="3012"/>
    <cellStyle name="40% - Accent1 2 11" xfId="3013"/>
    <cellStyle name="40% - Accent1 2 12" xfId="3014"/>
    <cellStyle name="40% - Accent1 2 13" xfId="3015"/>
    <cellStyle name="40% - Accent1 2 14" xfId="3016"/>
    <cellStyle name="40% - Accent1 2 15" xfId="3017"/>
    <cellStyle name="40% - Accent1 2 16" xfId="3018"/>
    <cellStyle name="40% - Accent1 2 17" xfId="3019"/>
    <cellStyle name="40% - Accent1 2 18" xfId="3020"/>
    <cellStyle name="40% - Accent1 2 19" xfId="3021"/>
    <cellStyle name="40% - Accent1 2 2" xfId="105"/>
    <cellStyle name="40% - Accent1 2 2 2" xfId="816"/>
    <cellStyle name="40% - Accent1 2 2 2 2" xfId="3022"/>
    <cellStyle name="40% - Accent1 2 2 2 2 2" xfId="3023"/>
    <cellStyle name="40% - Accent1 2 2 2 2 3" xfId="3024"/>
    <cellStyle name="40% - Accent1 2 2 2 3" xfId="3025"/>
    <cellStyle name="40% - Accent1 2 2 2 4" xfId="3026"/>
    <cellStyle name="40% - Accent1 2 2 2 5" xfId="3027"/>
    <cellStyle name="40% - Accent1 2 2 3" xfId="817"/>
    <cellStyle name="40% - Accent1 2 2 3 2" xfId="3028"/>
    <cellStyle name="40% - Accent1 2 2 3 3" xfId="3029"/>
    <cellStyle name="40% - Accent1 2 2 4" xfId="3030"/>
    <cellStyle name="40% - Accent1 2 2 5" xfId="3031"/>
    <cellStyle name="40% - Accent1 2 20" xfId="3032"/>
    <cellStyle name="40% - Accent1 2 3" xfId="818"/>
    <cellStyle name="40% - Accent1 2 3 2" xfId="3033"/>
    <cellStyle name="40% - Accent1 2 3 2 2" xfId="3034"/>
    <cellStyle name="40% - Accent1 2 3 3" xfId="3035"/>
    <cellStyle name="40% - Accent1 2 3 4" xfId="3036"/>
    <cellStyle name="40% - Accent1 2 3 5" xfId="3037"/>
    <cellStyle name="40% - Accent1 2 4" xfId="819"/>
    <cellStyle name="40% - Accent1 2 4 2" xfId="3038"/>
    <cellStyle name="40% - Accent1 2 5" xfId="3039"/>
    <cellStyle name="40% - Accent1 2 6" xfId="3040"/>
    <cellStyle name="40% - Accent1 2 7" xfId="3041"/>
    <cellStyle name="40% - Accent1 2 8" xfId="3042"/>
    <cellStyle name="40% - Accent1 2 9" xfId="3043"/>
    <cellStyle name="40% - Accent1 3" xfId="106"/>
    <cellStyle name="40% - Accent1 3 10" xfId="3044"/>
    <cellStyle name="40% - Accent1 3 11" xfId="3045"/>
    <cellStyle name="40% - Accent1 3 12" xfId="3046"/>
    <cellStyle name="40% - Accent1 3 13" xfId="3047"/>
    <cellStyle name="40% - Accent1 3 14" xfId="3048"/>
    <cellStyle name="40% - Accent1 3 15" xfId="3049"/>
    <cellStyle name="40% - Accent1 3 16" xfId="3050"/>
    <cellStyle name="40% - Accent1 3 17" xfId="3051"/>
    <cellStyle name="40% - Accent1 3 18" xfId="3052"/>
    <cellStyle name="40% - Accent1 3 19" xfId="3053"/>
    <cellStyle name="40% - Accent1 3 2" xfId="820"/>
    <cellStyle name="40% - Accent1 3 2 2" xfId="3054"/>
    <cellStyle name="40% - Accent1 3 2 2 2" xfId="3055"/>
    <cellStyle name="40% - Accent1 3 3" xfId="821"/>
    <cellStyle name="40% - Accent1 3 3 2" xfId="3056"/>
    <cellStyle name="40% - Accent1 3 4" xfId="3057"/>
    <cellStyle name="40% - Accent1 3 5" xfId="3058"/>
    <cellStyle name="40% - Accent1 3 6" xfId="3059"/>
    <cellStyle name="40% - Accent1 3 7" xfId="3060"/>
    <cellStyle name="40% - Accent1 3 8" xfId="3061"/>
    <cellStyle name="40% - Accent1 3 9" xfId="3062"/>
    <cellStyle name="40% - Accent1 4" xfId="3063"/>
    <cellStyle name="40% - Accent1 4 10" xfId="3064"/>
    <cellStyle name="40% - Accent1 4 11" xfId="3065"/>
    <cellStyle name="40% - Accent1 4 12" xfId="3066"/>
    <cellStyle name="40% - Accent1 4 13" xfId="3067"/>
    <cellStyle name="40% - Accent1 4 14" xfId="3068"/>
    <cellStyle name="40% - Accent1 4 15" xfId="3069"/>
    <cellStyle name="40% - Accent1 4 16" xfId="3070"/>
    <cellStyle name="40% - Accent1 4 17" xfId="3071"/>
    <cellStyle name="40% - Accent1 4 18" xfId="3072"/>
    <cellStyle name="40% - Accent1 4 19" xfId="3073"/>
    <cellStyle name="40% - Accent1 4 2" xfId="3074"/>
    <cellStyle name="40% - Accent1 4 2 2" xfId="3075"/>
    <cellStyle name="40% - Accent1 4 2 2 2" xfId="3076"/>
    <cellStyle name="40% - Accent1 4 3" xfId="3077"/>
    <cellStyle name="40% - Accent1 4 3 2" xfId="3078"/>
    <cellStyle name="40% - Accent1 4 4" xfId="3079"/>
    <cellStyle name="40% - Accent1 4 5" xfId="3080"/>
    <cellStyle name="40% - Accent1 4 6" xfId="3081"/>
    <cellStyle name="40% - Accent1 4 7" xfId="3082"/>
    <cellStyle name="40% - Accent1 4 8" xfId="3083"/>
    <cellStyle name="40% - Accent1 4 9" xfId="3084"/>
    <cellStyle name="40% - Accent1 5" xfId="3085"/>
    <cellStyle name="40% - Accent1 5 10" xfId="3086"/>
    <cellStyle name="40% - Accent1 5 11" xfId="3087"/>
    <cellStyle name="40% - Accent1 5 12" xfId="3088"/>
    <cellStyle name="40% - Accent1 5 13" xfId="3089"/>
    <cellStyle name="40% - Accent1 5 14" xfId="3090"/>
    <cellStyle name="40% - Accent1 5 15" xfId="3091"/>
    <cellStyle name="40% - Accent1 5 16" xfId="3092"/>
    <cellStyle name="40% - Accent1 5 17" xfId="3093"/>
    <cellStyle name="40% - Accent1 5 18" xfId="3094"/>
    <cellStyle name="40% - Accent1 5 19" xfId="3095"/>
    <cellStyle name="40% - Accent1 5 2" xfId="3096"/>
    <cellStyle name="40% - Accent1 5 2 2" xfId="3097"/>
    <cellStyle name="40% - Accent1 5 2 2 2" xfId="3098"/>
    <cellStyle name="40% - Accent1 5 3" xfId="3099"/>
    <cellStyle name="40% - Accent1 5 3 2" xfId="3100"/>
    <cellStyle name="40% - Accent1 5 4" xfId="3101"/>
    <cellStyle name="40% - Accent1 5 5" xfId="3102"/>
    <cellStyle name="40% - Accent1 5 6" xfId="3103"/>
    <cellStyle name="40% - Accent1 5 7" xfId="3104"/>
    <cellStyle name="40% - Accent1 5 8" xfId="3105"/>
    <cellStyle name="40% - Accent1 5 9" xfId="3106"/>
    <cellStyle name="40% - Accent1 6" xfId="3107"/>
    <cellStyle name="40% - Accent1 6 10" xfId="3108"/>
    <cellStyle name="40% - Accent1 6 11" xfId="3109"/>
    <cellStyle name="40% - Accent1 6 12" xfId="3110"/>
    <cellStyle name="40% - Accent1 6 13" xfId="3111"/>
    <cellStyle name="40% - Accent1 6 14" xfId="3112"/>
    <cellStyle name="40% - Accent1 6 15" xfId="3113"/>
    <cellStyle name="40% - Accent1 6 16" xfId="3114"/>
    <cellStyle name="40% - Accent1 6 17" xfId="3115"/>
    <cellStyle name="40% - Accent1 6 18" xfId="3116"/>
    <cellStyle name="40% - Accent1 6 19" xfId="3117"/>
    <cellStyle name="40% - Accent1 6 2" xfId="3118"/>
    <cellStyle name="40% - Accent1 6 2 2" xfId="3119"/>
    <cellStyle name="40% - Accent1 6 2 2 2" xfId="3120"/>
    <cellStyle name="40% - Accent1 6 3" xfId="3121"/>
    <cellStyle name="40% - Accent1 6 3 2" xfId="3122"/>
    <cellStyle name="40% - Accent1 6 4" xfId="3123"/>
    <cellStyle name="40% - Accent1 6 5" xfId="3124"/>
    <cellStyle name="40% - Accent1 6 6" xfId="3125"/>
    <cellStyle name="40% - Accent1 6 7" xfId="3126"/>
    <cellStyle name="40% - Accent1 6 8" xfId="3127"/>
    <cellStyle name="40% - Accent1 6 9" xfId="3128"/>
    <cellStyle name="40% - Accent1 7" xfId="3129"/>
    <cellStyle name="40% - Accent1 7 10" xfId="3130"/>
    <cellStyle name="40% - Accent1 7 11" xfId="3131"/>
    <cellStyle name="40% - Accent1 7 12" xfId="3132"/>
    <cellStyle name="40% - Accent1 7 13" xfId="3133"/>
    <cellStyle name="40% - Accent1 7 14" xfId="3134"/>
    <cellStyle name="40% - Accent1 7 15" xfId="3135"/>
    <cellStyle name="40% - Accent1 7 16" xfId="3136"/>
    <cellStyle name="40% - Accent1 7 17" xfId="3137"/>
    <cellStyle name="40% - Accent1 7 18" xfId="3138"/>
    <cellStyle name="40% - Accent1 7 19" xfId="3139"/>
    <cellStyle name="40% - Accent1 7 2" xfId="3140"/>
    <cellStyle name="40% - Accent1 7 2 2" xfId="3141"/>
    <cellStyle name="40% - Accent1 7 2 2 2" xfId="3142"/>
    <cellStyle name="40% - Accent1 7 3" xfId="3143"/>
    <cellStyle name="40% - Accent1 7 3 2" xfId="3144"/>
    <cellStyle name="40% - Accent1 7 4" xfId="3145"/>
    <cellStyle name="40% - Accent1 7 5" xfId="3146"/>
    <cellStyle name="40% - Accent1 7 6" xfId="3147"/>
    <cellStyle name="40% - Accent1 7 7" xfId="3148"/>
    <cellStyle name="40% - Accent1 7 8" xfId="3149"/>
    <cellStyle name="40% - Accent1 7 9" xfId="3150"/>
    <cellStyle name="40% - Accent1 8" xfId="3151"/>
    <cellStyle name="40% - Accent1 8 10" xfId="3152"/>
    <cellStyle name="40% - Accent1 8 11" xfId="3153"/>
    <cellStyle name="40% - Accent1 8 12" xfId="3154"/>
    <cellStyle name="40% - Accent1 8 13" xfId="3155"/>
    <cellStyle name="40% - Accent1 8 14" xfId="3156"/>
    <cellStyle name="40% - Accent1 8 15" xfId="3157"/>
    <cellStyle name="40% - Accent1 8 16" xfId="3158"/>
    <cellStyle name="40% - Accent1 8 17" xfId="3159"/>
    <cellStyle name="40% - Accent1 8 18" xfId="3160"/>
    <cellStyle name="40% - Accent1 8 19" xfId="3161"/>
    <cellStyle name="40% - Accent1 8 2" xfId="3162"/>
    <cellStyle name="40% - Accent1 8 2 2" xfId="3163"/>
    <cellStyle name="40% - Accent1 8 2 2 2" xfId="3164"/>
    <cellStyle name="40% - Accent1 8 3" xfId="3165"/>
    <cellStyle name="40% - Accent1 8 3 2" xfId="3166"/>
    <cellStyle name="40% - Accent1 8 4" xfId="3167"/>
    <cellStyle name="40% - Accent1 8 5" xfId="3168"/>
    <cellStyle name="40% - Accent1 8 6" xfId="3169"/>
    <cellStyle name="40% - Accent1 8 7" xfId="3170"/>
    <cellStyle name="40% - Accent1 8 8" xfId="3171"/>
    <cellStyle name="40% - Accent1 8 9" xfId="3172"/>
    <cellStyle name="40% - Accent1 9" xfId="3173"/>
    <cellStyle name="40% - Accent1 9 10" xfId="3174"/>
    <cellStyle name="40% - Accent1 9 11" xfId="3175"/>
    <cellStyle name="40% - Accent1 9 12" xfId="3176"/>
    <cellStyle name="40% - Accent1 9 13" xfId="3177"/>
    <cellStyle name="40% - Accent1 9 14" xfId="3178"/>
    <cellStyle name="40% - Accent1 9 15" xfId="3179"/>
    <cellStyle name="40% - Accent1 9 16" xfId="3180"/>
    <cellStyle name="40% - Accent1 9 17" xfId="3181"/>
    <cellStyle name="40% - Accent1 9 18" xfId="3182"/>
    <cellStyle name="40% - Accent1 9 19" xfId="3183"/>
    <cellStyle name="40% - Accent1 9 2" xfId="3184"/>
    <cellStyle name="40% - Accent1 9 2 2" xfId="3185"/>
    <cellStyle name="40% - Accent1 9 2 2 2" xfId="3186"/>
    <cellStyle name="40% - Accent1 9 3" xfId="3187"/>
    <cellStyle name="40% - Accent1 9 3 2" xfId="3188"/>
    <cellStyle name="40% - Accent1 9 4" xfId="3189"/>
    <cellStyle name="40% - Accent1 9 5" xfId="3190"/>
    <cellStyle name="40% - Accent1 9 6" xfId="3191"/>
    <cellStyle name="40% - Accent1 9 7" xfId="3192"/>
    <cellStyle name="40% - Accent1 9 8" xfId="3193"/>
    <cellStyle name="40% - Accent1 9 9" xfId="3194"/>
    <cellStyle name="40% - Accent2 10" xfId="3195"/>
    <cellStyle name="40% - Accent2 10 10" xfId="3196"/>
    <cellStyle name="40% - Accent2 10 11" xfId="3197"/>
    <cellStyle name="40% - Accent2 10 12" xfId="3198"/>
    <cellStyle name="40% - Accent2 10 13" xfId="3199"/>
    <cellStyle name="40% - Accent2 10 14" xfId="3200"/>
    <cellStyle name="40% - Accent2 10 15" xfId="3201"/>
    <cellStyle name="40% - Accent2 10 16" xfId="3202"/>
    <cellStyle name="40% - Accent2 10 17" xfId="3203"/>
    <cellStyle name="40% - Accent2 10 18" xfId="3204"/>
    <cellStyle name="40% - Accent2 10 19" xfId="3205"/>
    <cellStyle name="40% - Accent2 10 2" xfId="3206"/>
    <cellStyle name="40% - Accent2 10 2 2" xfId="3207"/>
    <cellStyle name="40% - Accent2 10 2 2 2" xfId="3208"/>
    <cellStyle name="40% - Accent2 10 3" xfId="3209"/>
    <cellStyle name="40% - Accent2 10 3 2" xfId="3210"/>
    <cellStyle name="40% - Accent2 10 4" xfId="3211"/>
    <cellStyle name="40% - Accent2 10 5" xfId="3212"/>
    <cellStyle name="40% - Accent2 10 6" xfId="3213"/>
    <cellStyle name="40% - Accent2 10 7" xfId="3214"/>
    <cellStyle name="40% - Accent2 10 8" xfId="3215"/>
    <cellStyle name="40% - Accent2 10 9" xfId="3216"/>
    <cellStyle name="40% - Accent2 11" xfId="3217"/>
    <cellStyle name="40% - Accent2 11 2" xfId="3218"/>
    <cellStyle name="40% - Accent2 11 3" xfId="3219"/>
    <cellStyle name="40% - Accent2 12" xfId="3220"/>
    <cellStyle name="40% - Accent2 12 2" xfId="3221"/>
    <cellStyle name="40% - Accent2 12 3" xfId="3222"/>
    <cellStyle name="40% - Accent2 13" xfId="3223"/>
    <cellStyle name="40% - Accent2 13 2" xfId="3224"/>
    <cellStyle name="40% - Accent2 14" xfId="3225"/>
    <cellStyle name="40% - Accent2 15" xfId="3226"/>
    <cellStyle name="40% - Accent2 16" xfId="3227"/>
    <cellStyle name="40% - Accent2 17" xfId="3228"/>
    <cellStyle name="40% - Accent2 18" xfId="3229"/>
    <cellStyle name="40% - Accent2 19" xfId="3230"/>
    <cellStyle name="40% - Accent2 2" xfId="107"/>
    <cellStyle name="40% - Accent2 2 10" xfId="3231"/>
    <cellStyle name="40% - Accent2 2 11" xfId="3232"/>
    <cellStyle name="40% - Accent2 2 12" xfId="3233"/>
    <cellStyle name="40% - Accent2 2 13" xfId="3234"/>
    <cellStyle name="40% - Accent2 2 14" xfId="3235"/>
    <cellStyle name="40% - Accent2 2 15" xfId="3236"/>
    <cellStyle name="40% - Accent2 2 16" xfId="3237"/>
    <cellStyle name="40% - Accent2 2 17" xfId="3238"/>
    <cellStyle name="40% - Accent2 2 18" xfId="3239"/>
    <cellStyle name="40% - Accent2 2 19" xfId="3240"/>
    <cellStyle name="40% - Accent2 2 2" xfId="108"/>
    <cellStyle name="40% - Accent2 2 2 2" xfId="822"/>
    <cellStyle name="40% - Accent2 2 2 3" xfId="823"/>
    <cellStyle name="40% - Accent2 2 2 4" xfId="3241"/>
    <cellStyle name="40% - Accent2 2 20" xfId="3242"/>
    <cellStyle name="40% - Accent2 2 3" xfId="824"/>
    <cellStyle name="40% - Accent2 2 3 2" xfId="3243"/>
    <cellStyle name="40% - Accent2 2 3 3" xfId="3244"/>
    <cellStyle name="40% - Accent2 2 3 4" xfId="3245"/>
    <cellStyle name="40% - Accent2 2 4" xfId="825"/>
    <cellStyle name="40% - Accent2 2 4 2" xfId="3246"/>
    <cellStyle name="40% - Accent2 2 5" xfId="3247"/>
    <cellStyle name="40% - Accent2 2 6" xfId="3248"/>
    <cellStyle name="40% - Accent2 2 7" xfId="3249"/>
    <cellStyle name="40% - Accent2 2 8" xfId="3250"/>
    <cellStyle name="40% - Accent2 2 9" xfId="3251"/>
    <cellStyle name="40% - Accent2 3" xfId="109"/>
    <cellStyle name="40% - Accent2 3 10" xfId="3252"/>
    <cellStyle name="40% - Accent2 3 11" xfId="3253"/>
    <cellStyle name="40% - Accent2 3 12" xfId="3254"/>
    <cellStyle name="40% - Accent2 3 13" xfId="3255"/>
    <cellStyle name="40% - Accent2 3 14" xfId="3256"/>
    <cellStyle name="40% - Accent2 3 15" xfId="3257"/>
    <cellStyle name="40% - Accent2 3 16" xfId="3258"/>
    <cellStyle name="40% - Accent2 3 17" xfId="3259"/>
    <cellStyle name="40% - Accent2 3 18" xfId="3260"/>
    <cellStyle name="40% - Accent2 3 19" xfId="3261"/>
    <cellStyle name="40% - Accent2 3 2" xfId="826"/>
    <cellStyle name="40% - Accent2 3 2 2" xfId="3262"/>
    <cellStyle name="40% - Accent2 3 2 2 2" xfId="3263"/>
    <cellStyle name="40% - Accent2 3 3" xfId="827"/>
    <cellStyle name="40% - Accent2 3 3 2" xfId="3264"/>
    <cellStyle name="40% - Accent2 3 4" xfId="3265"/>
    <cellStyle name="40% - Accent2 3 5" xfId="3266"/>
    <cellStyle name="40% - Accent2 3 6" xfId="3267"/>
    <cellStyle name="40% - Accent2 3 7" xfId="3268"/>
    <cellStyle name="40% - Accent2 3 8" xfId="3269"/>
    <cellStyle name="40% - Accent2 3 9" xfId="3270"/>
    <cellStyle name="40% - Accent2 4" xfId="3271"/>
    <cellStyle name="40% - Accent2 4 10" xfId="3272"/>
    <cellStyle name="40% - Accent2 4 11" xfId="3273"/>
    <cellStyle name="40% - Accent2 4 12" xfId="3274"/>
    <cellStyle name="40% - Accent2 4 13" xfId="3275"/>
    <cellStyle name="40% - Accent2 4 14" xfId="3276"/>
    <cellStyle name="40% - Accent2 4 15" xfId="3277"/>
    <cellStyle name="40% - Accent2 4 16" xfId="3278"/>
    <cellStyle name="40% - Accent2 4 17" xfId="3279"/>
    <cellStyle name="40% - Accent2 4 18" xfId="3280"/>
    <cellStyle name="40% - Accent2 4 19" xfId="3281"/>
    <cellStyle name="40% - Accent2 4 2" xfId="3282"/>
    <cellStyle name="40% - Accent2 4 2 2" xfId="3283"/>
    <cellStyle name="40% - Accent2 4 2 2 2" xfId="3284"/>
    <cellStyle name="40% - Accent2 4 3" xfId="3285"/>
    <cellStyle name="40% - Accent2 4 3 2" xfId="3286"/>
    <cellStyle name="40% - Accent2 4 4" xfId="3287"/>
    <cellStyle name="40% - Accent2 4 5" xfId="3288"/>
    <cellStyle name="40% - Accent2 4 6" xfId="3289"/>
    <cellStyle name="40% - Accent2 4 7" xfId="3290"/>
    <cellStyle name="40% - Accent2 4 8" xfId="3291"/>
    <cellStyle name="40% - Accent2 4 9" xfId="3292"/>
    <cellStyle name="40% - Accent2 5" xfId="3293"/>
    <cellStyle name="40% - Accent2 5 10" xfId="3294"/>
    <cellStyle name="40% - Accent2 5 11" xfId="3295"/>
    <cellStyle name="40% - Accent2 5 12" xfId="3296"/>
    <cellStyle name="40% - Accent2 5 13" xfId="3297"/>
    <cellStyle name="40% - Accent2 5 14" xfId="3298"/>
    <cellStyle name="40% - Accent2 5 15" xfId="3299"/>
    <cellStyle name="40% - Accent2 5 16" xfId="3300"/>
    <cellStyle name="40% - Accent2 5 17" xfId="3301"/>
    <cellStyle name="40% - Accent2 5 18" xfId="3302"/>
    <cellStyle name="40% - Accent2 5 19" xfId="3303"/>
    <cellStyle name="40% - Accent2 5 2" xfId="3304"/>
    <cellStyle name="40% - Accent2 5 2 2" xfId="3305"/>
    <cellStyle name="40% - Accent2 5 2 2 2" xfId="3306"/>
    <cellStyle name="40% - Accent2 5 3" xfId="3307"/>
    <cellStyle name="40% - Accent2 5 3 2" xfId="3308"/>
    <cellStyle name="40% - Accent2 5 4" xfId="3309"/>
    <cellStyle name="40% - Accent2 5 5" xfId="3310"/>
    <cellStyle name="40% - Accent2 5 6" xfId="3311"/>
    <cellStyle name="40% - Accent2 5 7" xfId="3312"/>
    <cellStyle name="40% - Accent2 5 8" xfId="3313"/>
    <cellStyle name="40% - Accent2 5 9" xfId="3314"/>
    <cellStyle name="40% - Accent2 6" xfId="3315"/>
    <cellStyle name="40% - Accent2 6 10" xfId="3316"/>
    <cellStyle name="40% - Accent2 6 11" xfId="3317"/>
    <cellStyle name="40% - Accent2 6 12" xfId="3318"/>
    <cellStyle name="40% - Accent2 6 13" xfId="3319"/>
    <cellStyle name="40% - Accent2 6 14" xfId="3320"/>
    <cellStyle name="40% - Accent2 6 15" xfId="3321"/>
    <cellStyle name="40% - Accent2 6 16" xfId="3322"/>
    <cellStyle name="40% - Accent2 6 17" xfId="3323"/>
    <cellStyle name="40% - Accent2 6 18" xfId="3324"/>
    <cellStyle name="40% - Accent2 6 19" xfId="3325"/>
    <cellStyle name="40% - Accent2 6 2" xfId="3326"/>
    <cellStyle name="40% - Accent2 6 2 2" xfId="3327"/>
    <cellStyle name="40% - Accent2 6 2 2 2" xfId="3328"/>
    <cellStyle name="40% - Accent2 6 3" xfId="3329"/>
    <cellStyle name="40% - Accent2 6 3 2" xfId="3330"/>
    <cellStyle name="40% - Accent2 6 4" xfId="3331"/>
    <cellStyle name="40% - Accent2 6 5" xfId="3332"/>
    <cellStyle name="40% - Accent2 6 6" xfId="3333"/>
    <cellStyle name="40% - Accent2 6 7" xfId="3334"/>
    <cellStyle name="40% - Accent2 6 8" xfId="3335"/>
    <cellStyle name="40% - Accent2 6 9" xfId="3336"/>
    <cellStyle name="40% - Accent2 7" xfId="3337"/>
    <cellStyle name="40% - Accent2 7 10" xfId="3338"/>
    <cellStyle name="40% - Accent2 7 11" xfId="3339"/>
    <cellStyle name="40% - Accent2 7 12" xfId="3340"/>
    <cellStyle name="40% - Accent2 7 13" xfId="3341"/>
    <cellStyle name="40% - Accent2 7 14" xfId="3342"/>
    <cellStyle name="40% - Accent2 7 15" xfId="3343"/>
    <cellStyle name="40% - Accent2 7 16" xfId="3344"/>
    <cellStyle name="40% - Accent2 7 17" xfId="3345"/>
    <cellStyle name="40% - Accent2 7 18" xfId="3346"/>
    <cellStyle name="40% - Accent2 7 19" xfId="3347"/>
    <cellStyle name="40% - Accent2 7 2" xfId="3348"/>
    <cellStyle name="40% - Accent2 7 2 2" xfId="3349"/>
    <cellStyle name="40% - Accent2 7 2 2 2" xfId="3350"/>
    <cellStyle name="40% - Accent2 7 3" xfId="3351"/>
    <cellStyle name="40% - Accent2 7 3 2" xfId="3352"/>
    <cellStyle name="40% - Accent2 7 4" xfId="3353"/>
    <cellStyle name="40% - Accent2 7 5" xfId="3354"/>
    <cellStyle name="40% - Accent2 7 6" xfId="3355"/>
    <cellStyle name="40% - Accent2 7 7" xfId="3356"/>
    <cellStyle name="40% - Accent2 7 8" xfId="3357"/>
    <cellStyle name="40% - Accent2 7 9" xfId="3358"/>
    <cellStyle name="40% - Accent2 8" xfId="3359"/>
    <cellStyle name="40% - Accent2 8 10" xfId="3360"/>
    <cellStyle name="40% - Accent2 8 11" xfId="3361"/>
    <cellStyle name="40% - Accent2 8 12" xfId="3362"/>
    <cellStyle name="40% - Accent2 8 13" xfId="3363"/>
    <cellStyle name="40% - Accent2 8 14" xfId="3364"/>
    <cellStyle name="40% - Accent2 8 15" xfId="3365"/>
    <cellStyle name="40% - Accent2 8 16" xfId="3366"/>
    <cellStyle name="40% - Accent2 8 17" xfId="3367"/>
    <cellStyle name="40% - Accent2 8 18" xfId="3368"/>
    <cellStyle name="40% - Accent2 8 19" xfId="3369"/>
    <cellStyle name="40% - Accent2 8 2" xfId="3370"/>
    <cellStyle name="40% - Accent2 8 2 2" xfId="3371"/>
    <cellStyle name="40% - Accent2 8 2 2 2" xfId="3372"/>
    <cellStyle name="40% - Accent2 8 3" xfId="3373"/>
    <cellStyle name="40% - Accent2 8 3 2" xfId="3374"/>
    <cellStyle name="40% - Accent2 8 4" xfId="3375"/>
    <cellStyle name="40% - Accent2 8 5" xfId="3376"/>
    <cellStyle name="40% - Accent2 8 6" xfId="3377"/>
    <cellStyle name="40% - Accent2 8 7" xfId="3378"/>
    <cellStyle name="40% - Accent2 8 8" xfId="3379"/>
    <cellStyle name="40% - Accent2 8 9" xfId="3380"/>
    <cellStyle name="40% - Accent2 9" xfId="3381"/>
    <cellStyle name="40% - Accent2 9 10" xfId="3382"/>
    <cellStyle name="40% - Accent2 9 11" xfId="3383"/>
    <cellStyle name="40% - Accent2 9 12" xfId="3384"/>
    <cellStyle name="40% - Accent2 9 13" xfId="3385"/>
    <cellStyle name="40% - Accent2 9 14" xfId="3386"/>
    <cellStyle name="40% - Accent2 9 15" xfId="3387"/>
    <cellStyle name="40% - Accent2 9 16" xfId="3388"/>
    <cellStyle name="40% - Accent2 9 17" xfId="3389"/>
    <cellStyle name="40% - Accent2 9 18" xfId="3390"/>
    <cellStyle name="40% - Accent2 9 19" xfId="3391"/>
    <cellStyle name="40% - Accent2 9 2" xfId="3392"/>
    <cellStyle name="40% - Accent2 9 2 2" xfId="3393"/>
    <cellStyle name="40% - Accent2 9 2 2 2" xfId="3394"/>
    <cellStyle name="40% - Accent2 9 3" xfId="3395"/>
    <cellStyle name="40% - Accent2 9 3 2" xfId="3396"/>
    <cellStyle name="40% - Accent2 9 4" xfId="3397"/>
    <cellStyle name="40% - Accent2 9 5" xfId="3398"/>
    <cellStyle name="40% - Accent2 9 6" xfId="3399"/>
    <cellStyle name="40% - Accent2 9 7" xfId="3400"/>
    <cellStyle name="40% - Accent2 9 8" xfId="3401"/>
    <cellStyle name="40% - Accent2 9 9" xfId="3402"/>
    <cellStyle name="40% - Accent3 10" xfId="3403"/>
    <cellStyle name="40% - Accent3 10 10" xfId="3404"/>
    <cellStyle name="40% - Accent3 10 11" xfId="3405"/>
    <cellStyle name="40% - Accent3 10 12" xfId="3406"/>
    <cellStyle name="40% - Accent3 10 13" xfId="3407"/>
    <cellStyle name="40% - Accent3 10 14" xfId="3408"/>
    <cellStyle name="40% - Accent3 10 15" xfId="3409"/>
    <cellStyle name="40% - Accent3 10 16" xfId="3410"/>
    <cellStyle name="40% - Accent3 10 17" xfId="3411"/>
    <cellStyle name="40% - Accent3 10 18" xfId="3412"/>
    <cellStyle name="40% - Accent3 10 19" xfId="3413"/>
    <cellStyle name="40% - Accent3 10 2" xfId="3414"/>
    <cellStyle name="40% - Accent3 10 2 2" xfId="3415"/>
    <cellStyle name="40% - Accent3 10 2 2 2" xfId="3416"/>
    <cellStyle name="40% - Accent3 10 3" xfId="3417"/>
    <cellStyle name="40% - Accent3 10 3 2" xfId="3418"/>
    <cellStyle name="40% - Accent3 10 4" xfId="3419"/>
    <cellStyle name="40% - Accent3 10 5" xfId="3420"/>
    <cellStyle name="40% - Accent3 10 6" xfId="3421"/>
    <cellStyle name="40% - Accent3 10 7" xfId="3422"/>
    <cellStyle name="40% - Accent3 10 8" xfId="3423"/>
    <cellStyle name="40% - Accent3 10 9" xfId="3424"/>
    <cellStyle name="40% - Accent3 11" xfId="3425"/>
    <cellStyle name="40% - Accent3 11 2" xfId="3426"/>
    <cellStyle name="40% - Accent3 11 2 2" xfId="3427"/>
    <cellStyle name="40% - Accent3 11 2 3" xfId="3428"/>
    <cellStyle name="40% - Accent3 11 2 4" xfId="3429"/>
    <cellStyle name="40% - Accent3 11 2 5" xfId="3430"/>
    <cellStyle name="40% - Accent3 11 2 6" xfId="3431"/>
    <cellStyle name="40% - Accent3 11 2 7" xfId="3432"/>
    <cellStyle name="40% - Accent3 11 3" xfId="3433"/>
    <cellStyle name="40% - Accent3 11 3 2" xfId="3434"/>
    <cellStyle name="40% - Accent3 11 4" xfId="3435"/>
    <cellStyle name="40% - Accent3 11 5" xfId="3436"/>
    <cellStyle name="40% - Accent3 11 6" xfId="3437"/>
    <cellStyle name="40% - Accent3 11 7" xfId="3438"/>
    <cellStyle name="40% - Accent3 11 8" xfId="3439"/>
    <cellStyle name="40% - Accent3 12" xfId="3440"/>
    <cellStyle name="40% - Accent3 12 2" xfId="3441"/>
    <cellStyle name="40% - Accent3 12 2 2" xfId="3442"/>
    <cellStyle name="40% - Accent3 12 3" xfId="3443"/>
    <cellStyle name="40% - Accent3 12 4" xfId="3444"/>
    <cellStyle name="40% - Accent3 13" xfId="3445"/>
    <cellStyle name="40% - Accent3 13 2" xfId="3446"/>
    <cellStyle name="40% - Accent3 13 3" xfId="3447"/>
    <cellStyle name="40% - Accent3 14" xfId="3448"/>
    <cellStyle name="40% - Accent3 14 2" xfId="3449"/>
    <cellStyle name="40% - Accent3 15" xfId="3450"/>
    <cellStyle name="40% - Accent3 16" xfId="3451"/>
    <cellStyle name="40% - Accent3 17" xfId="3452"/>
    <cellStyle name="40% - Accent3 18" xfId="3453"/>
    <cellStyle name="40% - Accent3 19" xfId="3454"/>
    <cellStyle name="40% - Accent3 2" xfId="110"/>
    <cellStyle name="40% - Accent3 2 10" xfId="3455"/>
    <cellStyle name="40% - Accent3 2 11" xfId="3456"/>
    <cellStyle name="40% - Accent3 2 12" xfId="3457"/>
    <cellStyle name="40% - Accent3 2 13" xfId="3458"/>
    <cellStyle name="40% - Accent3 2 14" xfId="3459"/>
    <cellStyle name="40% - Accent3 2 15" xfId="3460"/>
    <cellStyle name="40% - Accent3 2 16" xfId="3461"/>
    <cellStyle name="40% - Accent3 2 17" xfId="3462"/>
    <cellStyle name="40% - Accent3 2 18" xfId="3463"/>
    <cellStyle name="40% - Accent3 2 19" xfId="3464"/>
    <cellStyle name="40% - Accent3 2 2" xfId="111"/>
    <cellStyle name="40% - Accent3 2 2 2" xfId="828"/>
    <cellStyle name="40% - Accent3 2 2 2 2" xfId="3465"/>
    <cellStyle name="40% - Accent3 2 2 2 2 2" xfId="3466"/>
    <cellStyle name="40% - Accent3 2 2 2 2 3" xfId="3467"/>
    <cellStyle name="40% - Accent3 2 2 2 3" xfId="3468"/>
    <cellStyle name="40% - Accent3 2 2 2 4" xfId="3469"/>
    <cellStyle name="40% - Accent3 2 2 2 5" xfId="3470"/>
    <cellStyle name="40% - Accent3 2 2 3" xfId="829"/>
    <cellStyle name="40% - Accent3 2 2 3 2" xfId="3471"/>
    <cellStyle name="40% - Accent3 2 2 3 3" xfId="3472"/>
    <cellStyle name="40% - Accent3 2 2 4" xfId="3473"/>
    <cellStyle name="40% - Accent3 2 2 5" xfId="3474"/>
    <cellStyle name="40% - Accent3 2 20" xfId="3475"/>
    <cellStyle name="40% - Accent3 2 3" xfId="830"/>
    <cellStyle name="40% - Accent3 2 3 2" xfId="3476"/>
    <cellStyle name="40% - Accent3 2 3 2 2" xfId="3477"/>
    <cellStyle name="40% - Accent3 2 3 3" xfId="3478"/>
    <cellStyle name="40% - Accent3 2 3 4" xfId="3479"/>
    <cellStyle name="40% - Accent3 2 3 5" xfId="3480"/>
    <cellStyle name="40% - Accent3 2 4" xfId="831"/>
    <cellStyle name="40% - Accent3 2 4 2" xfId="3481"/>
    <cellStyle name="40% - Accent3 2 5" xfId="3482"/>
    <cellStyle name="40% - Accent3 2 6" xfId="3483"/>
    <cellStyle name="40% - Accent3 2 7" xfId="3484"/>
    <cellStyle name="40% - Accent3 2 8" xfId="3485"/>
    <cellStyle name="40% - Accent3 2 9" xfId="3486"/>
    <cellStyle name="40% - Accent3 3" xfId="112"/>
    <cellStyle name="40% - Accent3 3 10" xfId="3487"/>
    <cellStyle name="40% - Accent3 3 11" xfId="3488"/>
    <cellStyle name="40% - Accent3 3 12" xfId="3489"/>
    <cellStyle name="40% - Accent3 3 13" xfId="3490"/>
    <cellStyle name="40% - Accent3 3 14" xfId="3491"/>
    <cellStyle name="40% - Accent3 3 15" xfId="3492"/>
    <cellStyle name="40% - Accent3 3 16" xfId="3493"/>
    <cellStyle name="40% - Accent3 3 17" xfId="3494"/>
    <cellStyle name="40% - Accent3 3 18" xfId="3495"/>
    <cellStyle name="40% - Accent3 3 19" xfId="3496"/>
    <cellStyle name="40% - Accent3 3 2" xfId="832"/>
    <cellStyle name="40% - Accent3 3 2 2" xfId="3497"/>
    <cellStyle name="40% - Accent3 3 2 2 2" xfId="3498"/>
    <cellStyle name="40% - Accent3 3 3" xfId="833"/>
    <cellStyle name="40% - Accent3 3 3 2" xfId="3499"/>
    <cellStyle name="40% - Accent3 3 4" xfId="3500"/>
    <cellStyle name="40% - Accent3 3 5" xfId="3501"/>
    <cellStyle name="40% - Accent3 3 6" xfId="3502"/>
    <cellStyle name="40% - Accent3 3 7" xfId="3503"/>
    <cellStyle name="40% - Accent3 3 8" xfId="3504"/>
    <cellStyle name="40% - Accent3 3 9" xfId="3505"/>
    <cellStyle name="40% - Accent3 4" xfId="3506"/>
    <cellStyle name="40% - Accent3 4 10" xfId="3507"/>
    <cellStyle name="40% - Accent3 4 11" xfId="3508"/>
    <cellStyle name="40% - Accent3 4 12" xfId="3509"/>
    <cellStyle name="40% - Accent3 4 13" xfId="3510"/>
    <cellStyle name="40% - Accent3 4 14" xfId="3511"/>
    <cellStyle name="40% - Accent3 4 15" xfId="3512"/>
    <cellStyle name="40% - Accent3 4 16" xfId="3513"/>
    <cellStyle name="40% - Accent3 4 17" xfId="3514"/>
    <cellStyle name="40% - Accent3 4 18" xfId="3515"/>
    <cellStyle name="40% - Accent3 4 19" xfId="3516"/>
    <cellStyle name="40% - Accent3 4 2" xfId="3517"/>
    <cellStyle name="40% - Accent3 4 2 2" xfId="3518"/>
    <cellStyle name="40% - Accent3 4 2 2 2" xfId="3519"/>
    <cellStyle name="40% - Accent3 4 3" xfId="3520"/>
    <cellStyle name="40% - Accent3 4 3 2" xfId="3521"/>
    <cellStyle name="40% - Accent3 4 4" xfId="3522"/>
    <cellStyle name="40% - Accent3 4 5" xfId="3523"/>
    <cellStyle name="40% - Accent3 4 6" xfId="3524"/>
    <cellStyle name="40% - Accent3 4 7" xfId="3525"/>
    <cellStyle name="40% - Accent3 4 8" xfId="3526"/>
    <cellStyle name="40% - Accent3 4 9" xfId="3527"/>
    <cellStyle name="40% - Accent3 5" xfId="3528"/>
    <cellStyle name="40% - Accent3 5 10" xfId="3529"/>
    <cellStyle name="40% - Accent3 5 11" xfId="3530"/>
    <cellStyle name="40% - Accent3 5 12" xfId="3531"/>
    <cellStyle name="40% - Accent3 5 13" xfId="3532"/>
    <cellStyle name="40% - Accent3 5 14" xfId="3533"/>
    <cellStyle name="40% - Accent3 5 15" xfId="3534"/>
    <cellStyle name="40% - Accent3 5 16" xfId="3535"/>
    <cellStyle name="40% - Accent3 5 17" xfId="3536"/>
    <cellStyle name="40% - Accent3 5 18" xfId="3537"/>
    <cellStyle name="40% - Accent3 5 19" xfId="3538"/>
    <cellStyle name="40% - Accent3 5 2" xfId="3539"/>
    <cellStyle name="40% - Accent3 5 2 2" xfId="3540"/>
    <cellStyle name="40% - Accent3 5 2 2 2" xfId="3541"/>
    <cellStyle name="40% - Accent3 5 3" xfId="3542"/>
    <cellStyle name="40% - Accent3 5 3 2" xfId="3543"/>
    <cellStyle name="40% - Accent3 5 4" xfId="3544"/>
    <cellStyle name="40% - Accent3 5 5" xfId="3545"/>
    <cellStyle name="40% - Accent3 5 6" xfId="3546"/>
    <cellStyle name="40% - Accent3 5 7" xfId="3547"/>
    <cellStyle name="40% - Accent3 5 8" xfId="3548"/>
    <cellStyle name="40% - Accent3 5 9" xfId="3549"/>
    <cellStyle name="40% - Accent3 6" xfId="3550"/>
    <cellStyle name="40% - Accent3 6 10" xfId="3551"/>
    <cellStyle name="40% - Accent3 6 11" xfId="3552"/>
    <cellStyle name="40% - Accent3 6 12" xfId="3553"/>
    <cellStyle name="40% - Accent3 6 13" xfId="3554"/>
    <cellStyle name="40% - Accent3 6 14" xfId="3555"/>
    <cellStyle name="40% - Accent3 6 15" xfId="3556"/>
    <cellStyle name="40% - Accent3 6 16" xfId="3557"/>
    <cellStyle name="40% - Accent3 6 17" xfId="3558"/>
    <cellStyle name="40% - Accent3 6 18" xfId="3559"/>
    <cellStyle name="40% - Accent3 6 19" xfId="3560"/>
    <cellStyle name="40% - Accent3 6 2" xfId="3561"/>
    <cellStyle name="40% - Accent3 6 2 2" xfId="3562"/>
    <cellStyle name="40% - Accent3 6 2 2 2" xfId="3563"/>
    <cellStyle name="40% - Accent3 6 3" xfId="3564"/>
    <cellStyle name="40% - Accent3 6 3 2" xfId="3565"/>
    <cellStyle name="40% - Accent3 6 4" xfId="3566"/>
    <cellStyle name="40% - Accent3 6 5" xfId="3567"/>
    <cellStyle name="40% - Accent3 6 6" xfId="3568"/>
    <cellStyle name="40% - Accent3 6 7" xfId="3569"/>
    <cellStyle name="40% - Accent3 6 8" xfId="3570"/>
    <cellStyle name="40% - Accent3 6 9" xfId="3571"/>
    <cellStyle name="40% - Accent3 7" xfId="3572"/>
    <cellStyle name="40% - Accent3 7 10" xfId="3573"/>
    <cellStyle name="40% - Accent3 7 11" xfId="3574"/>
    <cellStyle name="40% - Accent3 7 12" xfId="3575"/>
    <cellStyle name="40% - Accent3 7 13" xfId="3576"/>
    <cellStyle name="40% - Accent3 7 14" xfId="3577"/>
    <cellStyle name="40% - Accent3 7 15" xfId="3578"/>
    <cellStyle name="40% - Accent3 7 16" xfId="3579"/>
    <cellStyle name="40% - Accent3 7 17" xfId="3580"/>
    <cellStyle name="40% - Accent3 7 18" xfId="3581"/>
    <cellStyle name="40% - Accent3 7 19" xfId="3582"/>
    <cellStyle name="40% - Accent3 7 2" xfId="3583"/>
    <cellStyle name="40% - Accent3 7 2 2" xfId="3584"/>
    <cellStyle name="40% - Accent3 7 2 2 2" xfId="3585"/>
    <cellStyle name="40% - Accent3 7 3" xfId="3586"/>
    <cellStyle name="40% - Accent3 7 3 2" xfId="3587"/>
    <cellStyle name="40% - Accent3 7 4" xfId="3588"/>
    <cellStyle name="40% - Accent3 7 5" xfId="3589"/>
    <cellStyle name="40% - Accent3 7 6" xfId="3590"/>
    <cellStyle name="40% - Accent3 7 7" xfId="3591"/>
    <cellStyle name="40% - Accent3 7 8" xfId="3592"/>
    <cellStyle name="40% - Accent3 7 9" xfId="3593"/>
    <cellStyle name="40% - Accent3 8" xfId="3594"/>
    <cellStyle name="40% - Accent3 8 10" xfId="3595"/>
    <cellStyle name="40% - Accent3 8 11" xfId="3596"/>
    <cellStyle name="40% - Accent3 8 12" xfId="3597"/>
    <cellStyle name="40% - Accent3 8 13" xfId="3598"/>
    <cellStyle name="40% - Accent3 8 14" xfId="3599"/>
    <cellStyle name="40% - Accent3 8 15" xfId="3600"/>
    <cellStyle name="40% - Accent3 8 16" xfId="3601"/>
    <cellStyle name="40% - Accent3 8 17" xfId="3602"/>
    <cellStyle name="40% - Accent3 8 18" xfId="3603"/>
    <cellStyle name="40% - Accent3 8 19" xfId="3604"/>
    <cellStyle name="40% - Accent3 8 2" xfId="3605"/>
    <cellStyle name="40% - Accent3 8 2 2" xfId="3606"/>
    <cellStyle name="40% - Accent3 8 2 2 2" xfId="3607"/>
    <cellStyle name="40% - Accent3 8 3" xfId="3608"/>
    <cellStyle name="40% - Accent3 8 3 2" xfId="3609"/>
    <cellStyle name="40% - Accent3 8 4" xfId="3610"/>
    <cellStyle name="40% - Accent3 8 5" xfId="3611"/>
    <cellStyle name="40% - Accent3 8 6" xfId="3612"/>
    <cellStyle name="40% - Accent3 8 7" xfId="3613"/>
    <cellStyle name="40% - Accent3 8 8" xfId="3614"/>
    <cellStyle name="40% - Accent3 8 9" xfId="3615"/>
    <cellStyle name="40% - Accent3 9" xfId="3616"/>
    <cellStyle name="40% - Accent3 9 10" xfId="3617"/>
    <cellStyle name="40% - Accent3 9 11" xfId="3618"/>
    <cellStyle name="40% - Accent3 9 12" xfId="3619"/>
    <cellStyle name="40% - Accent3 9 13" xfId="3620"/>
    <cellStyle name="40% - Accent3 9 14" xfId="3621"/>
    <cellStyle name="40% - Accent3 9 15" xfId="3622"/>
    <cellStyle name="40% - Accent3 9 16" xfId="3623"/>
    <cellStyle name="40% - Accent3 9 17" xfId="3624"/>
    <cellStyle name="40% - Accent3 9 18" xfId="3625"/>
    <cellStyle name="40% - Accent3 9 19" xfId="3626"/>
    <cellStyle name="40% - Accent3 9 2" xfId="3627"/>
    <cellStyle name="40% - Accent3 9 2 2" xfId="3628"/>
    <cellStyle name="40% - Accent3 9 2 2 2" xfId="3629"/>
    <cellStyle name="40% - Accent3 9 3" xfId="3630"/>
    <cellStyle name="40% - Accent3 9 3 2" xfId="3631"/>
    <cellStyle name="40% - Accent3 9 4" xfId="3632"/>
    <cellStyle name="40% - Accent3 9 5" xfId="3633"/>
    <cellStyle name="40% - Accent3 9 6" xfId="3634"/>
    <cellStyle name="40% - Accent3 9 7" xfId="3635"/>
    <cellStyle name="40% - Accent3 9 8" xfId="3636"/>
    <cellStyle name="40% - Accent3 9 9" xfId="3637"/>
    <cellStyle name="40% - Accent4 10" xfId="3638"/>
    <cellStyle name="40% - Accent4 10 10" xfId="3639"/>
    <cellStyle name="40% - Accent4 10 11" xfId="3640"/>
    <cellStyle name="40% - Accent4 10 12" xfId="3641"/>
    <cellStyle name="40% - Accent4 10 13" xfId="3642"/>
    <cellStyle name="40% - Accent4 10 14" xfId="3643"/>
    <cellStyle name="40% - Accent4 10 15" xfId="3644"/>
    <cellStyle name="40% - Accent4 10 16" xfId="3645"/>
    <cellStyle name="40% - Accent4 10 17" xfId="3646"/>
    <cellStyle name="40% - Accent4 10 18" xfId="3647"/>
    <cellStyle name="40% - Accent4 10 19" xfId="3648"/>
    <cellStyle name="40% - Accent4 10 2" xfId="3649"/>
    <cellStyle name="40% - Accent4 10 2 2" xfId="3650"/>
    <cellStyle name="40% - Accent4 10 2 2 2" xfId="3651"/>
    <cellStyle name="40% - Accent4 10 3" xfId="3652"/>
    <cellStyle name="40% - Accent4 10 3 2" xfId="3653"/>
    <cellStyle name="40% - Accent4 10 4" xfId="3654"/>
    <cellStyle name="40% - Accent4 10 5" xfId="3655"/>
    <cellStyle name="40% - Accent4 10 6" xfId="3656"/>
    <cellStyle name="40% - Accent4 10 7" xfId="3657"/>
    <cellStyle name="40% - Accent4 10 8" xfId="3658"/>
    <cellStyle name="40% - Accent4 10 9" xfId="3659"/>
    <cellStyle name="40% - Accent4 11" xfId="3660"/>
    <cellStyle name="40% - Accent4 11 2" xfId="3661"/>
    <cellStyle name="40% - Accent4 11 2 2" xfId="3662"/>
    <cellStyle name="40% - Accent4 11 2 3" xfId="3663"/>
    <cellStyle name="40% - Accent4 11 2 4" xfId="3664"/>
    <cellStyle name="40% - Accent4 11 2 5" xfId="3665"/>
    <cellStyle name="40% - Accent4 11 2 6" xfId="3666"/>
    <cellStyle name="40% - Accent4 11 2 7" xfId="3667"/>
    <cellStyle name="40% - Accent4 11 3" xfId="3668"/>
    <cellStyle name="40% - Accent4 11 3 2" xfId="3669"/>
    <cellStyle name="40% - Accent4 11 4" xfId="3670"/>
    <cellStyle name="40% - Accent4 11 5" xfId="3671"/>
    <cellStyle name="40% - Accent4 11 6" xfId="3672"/>
    <cellStyle name="40% - Accent4 11 7" xfId="3673"/>
    <cellStyle name="40% - Accent4 11 8" xfId="3674"/>
    <cellStyle name="40% - Accent4 12" xfId="3675"/>
    <cellStyle name="40% - Accent4 12 2" xfId="3676"/>
    <cellStyle name="40% - Accent4 12 2 2" xfId="3677"/>
    <cellStyle name="40% - Accent4 12 3" xfId="3678"/>
    <cellStyle name="40% - Accent4 12 4" xfId="3679"/>
    <cellStyle name="40% - Accent4 13" xfId="3680"/>
    <cellStyle name="40% - Accent4 13 2" xfId="3681"/>
    <cellStyle name="40% - Accent4 13 3" xfId="3682"/>
    <cellStyle name="40% - Accent4 14" xfId="3683"/>
    <cellStyle name="40% - Accent4 14 2" xfId="3684"/>
    <cellStyle name="40% - Accent4 15" xfId="3685"/>
    <cellStyle name="40% - Accent4 16" xfId="3686"/>
    <cellStyle name="40% - Accent4 17" xfId="3687"/>
    <cellStyle name="40% - Accent4 18" xfId="3688"/>
    <cellStyle name="40% - Accent4 19" xfId="3689"/>
    <cellStyle name="40% - Accent4 2" xfId="113"/>
    <cellStyle name="40% - Accent4 2 10" xfId="3690"/>
    <cellStyle name="40% - Accent4 2 11" xfId="3691"/>
    <cellStyle name="40% - Accent4 2 12" xfId="3692"/>
    <cellStyle name="40% - Accent4 2 13" xfId="3693"/>
    <cellStyle name="40% - Accent4 2 14" xfId="3694"/>
    <cellStyle name="40% - Accent4 2 15" xfId="3695"/>
    <cellStyle name="40% - Accent4 2 16" xfId="3696"/>
    <cellStyle name="40% - Accent4 2 17" xfId="3697"/>
    <cellStyle name="40% - Accent4 2 18" xfId="3698"/>
    <cellStyle name="40% - Accent4 2 19" xfId="3699"/>
    <cellStyle name="40% - Accent4 2 2" xfId="114"/>
    <cellStyle name="40% - Accent4 2 2 2" xfId="834"/>
    <cellStyle name="40% - Accent4 2 2 2 2" xfId="3700"/>
    <cellStyle name="40% - Accent4 2 2 2 2 2" xfId="3701"/>
    <cellStyle name="40% - Accent4 2 2 2 2 3" xfId="3702"/>
    <cellStyle name="40% - Accent4 2 2 2 3" xfId="3703"/>
    <cellStyle name="40% - Accent4 2 2 2 4" xfId="3704"/>
    <cellStyle name="40% - Accent4 2 2 2 5" xfId="3705"/>
    <cellStyle name="40% - Accent4 2 2 3" xfId="835"/>
    <cellStyle name="40% - Accent4 2 2 3 2" xfId="3706"/>
    <cellStyle name="40% - Accent4 2 2 3 3" xfId="3707"/>
    <cellStyle name="40% - Accent4 2 2 4" xfId="3708"/>
    <cellStyle name="40% - Accent4 2 2 5" xfId="3709"/>
    <cellStyle name="40% - Accent4 2 20" xfId="3710"/>
    <cellStyle name="40% - Accent4 2 3" xfId="836"/>
    <cellStyle name="40% - Accent4 2 3 2" xfId="3711"/>
    <cellStyle name="40% - Accent4 2 3 2 2" xfId="3712"/>
    <cellStyle name="40% - Accent4 2 3 3" xfId="3713"/>
    <cellStyle name="40% - Accent4 2 3 4" xfId="3714"/>
    <cellStyle name="40% - Accent4 2 3 5" xfId="3715"/>
    <cellStyle name="40% - Accent4 2 4" xfId="837"/>
    <cellStyle name="40% - Accent4 2 4 2" xfId="3716"/>
    <cellStyle name="40% - Accent4 2 5" xfId="3717"/>
    <cellStyle name="40% - Accent4 2 6" xfId="3718"/>
    <cellStyle name="40% - Accent4 2 7" xfId="3719"/>
    <cellStyle name="40% - Accent4 2 8" xfId="3720"/>
    <cellStyle name="40% - Accent4 2 9" xfId="3721"/>
    <cellStyle name="40% - Accent4 3" xfId="115"/>
    <cellStyle name="40% - Accent4 3 10" xfId="3722"/>
    <cellStyle name="40% - Accent4 3 11" xfId="3723"/>
    <cellStyle name="40% - Accent4 3 12" xfId="3724"/>
    <cellStyle name="40% - Accent4 3 13" xfId="3725"/>
    <cellStyle name="40% - Accent4 3 14" xfId="3726"/>
    <cellStyle name="40% - Accent4 3 15" xfId="3727"/>
    <cellStyle name="40% - Accent4 3 16" xfId="3728"/>
    <cellStyle name="40% - Accent4 3 17" xfId="3729"/>
    <cellStyle name="40% - Accent4 3 18" xfId="3730"/>
    <cellStyle name="40% - Accent4 3 19" xfId="3731"/>
    <cellStyle name="40% - Accent4 3 2" xfId="838"/>
    <cellStyle name="40% - Accent4 3 2 2" xfId="3732"/>
    <cellStyle name="40% - Accent4 3 2 2 2" xfId="3733"/>
    <cellStyle name="40% - Accent4 3 3" xfId="839"/>
    <cellStyle name="40% - Accent4 3 3 2" xfId="3734"/>
    <cellStyle name="40% - Accent4 3 4" xfId="3735"/>
    <cellStyle name="40% - Accent4 3 5" xfId="3736"/>
    <cellStyle name="40% - Accent4 3 6" xfId="3737"/>
    <cellStyle name="40% - Accent4 3 7" xfId="3738"/>
    <cellStyle name="40% - Accent4 3 8" xfId="3739"/>
    <cellStyle name="40% - Accent4 3 9" xfId="3740"/>
    <cellStyle name="40% - Accent4 4" xfId="3741"/>
    <cellStyle name="40% - Accent4 4 10" xfId="3742"/>
    <cellStyle name="40% - Accent4 4 11" xfId="3743"/>
    <cellStyle name="40% - Accent4 4 12" xfId="3744"/>
    <cellStyle name="40% - Accent4 4 13" xfId="3745"/>
    <cellStyle name="40% - Accent4 4 14" xfId="3746"/>
    <cellStyle name="40% - Accent4 4 15" xfId="3747"/>
    <cellStyle name="40% - Accent4 4 16" xfId="3748"/>
    <cellStyle name="40% - Accent4 4 17" xfId="3749"/>
    <cellStyle name="40% - Accent4 4 18" xfId="3750"/>
    <cellStyle name="40% - Accent4 4 19" xfId="3751"/>
    <cellStyle name="40% - Accent4 4 2" xfId="3752"/>
    <cellStyle name="40% - Accent4 4 2 2" xfId="3753"/>
    <cellStyle name="40% - Accent4 4 2 2 2" xfId="3754"/>
    <cellStyle name="40% - Accent4 4 3" xfId="3755"/>
    <cellStyle name="40% - Accent4 4 3 2" xfId="3756"/>
    <cellStyle name="40% - Accent4 4 4" xfId="3757"/>
    <cellStyle name="40% - Accent4 4 5" xfId="3758"/>
    <cellStyle name="40% - Accent4 4 6" xfId="3759"/>
    <cellStyle name="40% - Accent4 4 7" xfId="3760"/>
    <cellStyle name="40% - Accent4 4 8" xfId="3761"/>
    <cellStyle name="40% - Accent4 4 9" xfId="3762"/>
    <cellStyle name="40% - Accent4 5" xfId="3763"/>
    <cellStyle name="40% - Accent4 5 10" xfId="3764"/>
    <cellStyle name="40% - Accent4 5 11" xfId="3765"/>
    <cellStyle name="40% - Accent4 5 12" xfId="3766"/>
    <cellStyle name="40% - Accent4 5 13" xfId="3767"/>
    <cellStyle name="40% - Accent4 5 14" xfId="3768"/>
    <cellStyle name="40% - Accent4 5 15" xfId="3769"/>
    <cellStyle name="40% - Accent4 5 16" xfId="3770"/>
    <cellStyle name="40% - Accent4 5 17" xfId="3771"/>
    <cellStyle name="40% - Accent4 5 18" xfId="3772"/>
    <cellStyle name="40% - Accent4 5 19" xfId="3773"/>
    <cellStyle name="40% - Accent4 5 2" xfId="3774"/>
    <cellStyle name="40% - Accent4 5 2 2" xfId="3775"/>
    <cellStyle name="40% - Accent4 5 2 2 2" xfId="3776"/>
    <cellStyle name="40% - Accent4 5 3" xfId="3777"/>
    <cellStyle name="40% - Accent4 5 3 2" xfId="3778"/>
    <cellStyle name="40% - Accent4 5 4" xfId="3779"/>
    <cellStyle name="40% - Accent4 5 5" xfId="3780"/>
    <cellStyle name="40% - Accent4 5 6" xfId="3781"/>
    <cellStyle name="40% - Accent4 5 7" xfId="3782"/>
    <cellStyle name="40% - Accent4 5 8" xfId="3783"/>
    <cellStyle name="40% - Accent4 5 9" xfId="3784"/>
    <cellStyle name="40% - Accent4 6" xfId="3785"/>
    <cellStyle name="40% - Accent4 6 10" xfId="3786"/>
    <cellStyle name="40% - Accent4 6 11" xfId="3787"/>
    <cellStyle name="40% - Accent4 6 12" xfId="3788"/>
    <cellStyle name="40% - Accent4 6 13" xfId="3789"/>
    <cellStyle name="40% - Accent4 6 14" xfId="3790"/>
    <cellStyle name="40% - Accent4 6 15" xfId="3791"/>
    <cellStyle name="40% - Accent4 6 16" xfId="3792"/>
    <cellStyle name="40% - Accent4 6 17" xfId="3793"/>
    <cellStyle name="40% - Accent4 6 18" xfId="3794"/>
    <cellStyle name="40% - Accent4 6 19" xfId="3795"/>
    <cellStyle name="40% - Accent4 6 2" xfId="3796"/>
    <cellStyle name="40% - Accent4 6 2 2" xfId="3797"/>
    <cellStyle name="40% - Accent4 6 2 2 2" xfId="3798"/>
    <cellStyle name="40% - Accent4 6 3" xfId="3799"/>
    <cellStyle name="40% - Accent4 6 3 2" xfId="3800"/>
    <cellStyle name="40% - Accent4 6 4" xfId="3801"/>
    <cellStyle name="40% - Accent4 6 5" xfId="3802"/>
    <cellStyle name="40% - Accent4 6 6" xfId="3803"/>
    <cellStyle name="40% - Accent4 6 7" xfId="3804"/>
    <cellStyle name="40% - Accent4 6 8" xfId="3805"/>
    <cellStyle name="40% - Accent4 6 9" xfId="3806"/>
    <cellStyle name="40% - Accent4 7" xfId="3807"/>
    <cellStyle name="40% - Accent4 7 10" xfId="3808"/>
    <cellStyle name="40% - Accent4 7 11" xfId="3809"/>
    <cellStyle name="40% - Accent4 7 12" xfId="3810"/>
    <cellStyle name="40% - Accent4 7 13" xfId="3811"/>
    <cellStyle name="40% - Accent4 7 14" xfId="3812"/>
    <cellStyle name="40% - Accent4 7 15" xfId="3813"/>
    <cellStyle name="40% - Accent4 7 16" xfId="3814"/>
    <cellStyle name="40% - Accent4 7 17" xfId="3815"/>
    <cellStyle name="40% - Accent4 7 18" xfId="3816"/>
    <cellStyle name="40% - Accent4 7 19" xfId="3817"/>
    <cellStyle name="40% - Accent4 7 2" xfId="3818"/>
    <cellStyle name="40% - Accent4 7 2 2" xfId="3819"/>
    <cellStyle name="40% - Accent4 7 2 2 2" xfId="3820"/>
    <cellStyle name="40% - Accent4 7 3" xfId="3821"/>
    <cellStyle name="40% - Accent4 7 3 2" xfId="3822"/>
    <cellStyle name="40% - Accent4 7 4" xfId="3823"/>
    <cellStyle name="40% - Accent4 7 5" xfId="3824"/>
    <cellStyle name="40% - Accent4 7 6" xfId="3825"/>
    <cellStyle name="40% - Accent4 7 7" xfId="3826"/>
    <cellStyle name="40% - Accent4 7 8" xfId="3827"/>
    <cellStyle name="40% - Accent4 7 9" xfId="3828"/>
    <cellStyle name="40% - Accent4 8" xfId="3829"/>
    <cellStyle name="40% - Accent4 8 10" xfId="3830"/>
    <cellStyle name="40% - Accent4 8 11" xfId="3831"/>
    <cellStyle name="40% - Accent4 8 12" xfId="3832"/>
    <cellStyle name="40% - Accent4 8 13" xfId="3833"/>
    <cellStyle name="40% - Accent4 8 14" xfId="3834"/>
    <cellStyle name="40% - Accent4 8 15" xfId="3835"/>
    <cellStyle name="40% - Accent4 8 16" xfId="3836"/>
    <cellStyle name="40% - Accent4 8 17" xfId="3837"/>
    <cellStyle name="40% - Accent4 8 18" xfId="3838"/>
    <cellStyle name="40% - Accent4 8 19" xfId="3839"/>
    <cellStyle name="40% - Accent4 8 2" xfId="3840"/>
    <cellStyle name="40% - Accent4 8 2 2" xfId="3841"/>
    <cellStyle name="40% - Accent4 8 2 2 2" xfId="3842"/>
    <cellStyle name="40% - Accent4 8 3" xfId="3843"/>
    <cellStyle name="40% - Accent4 8 3 2" xfId="3844"/>
    <cellStyle name="40% - Accent4 8 4" xfId="3845"/>
    <cellStyle name="40% - Accent4 8 5" xfId="3846"/>
    <cellStyle name="40% - Accent4 8 6" xfId="3847"/>
    <cellStyle name="40% - Accent4 8 7" xfId="3848"/>
    <cellStyle name="40% - Accent4 8 8" xfId="3849"/>
    <cellStyle name="40% - Accent4 8 9" xfId="3850"/>
    <cellStyle name="40% - Accent4 9" xfId="3851"/>
    <cellStyle name="40% - Accent4 9 10" xfId="3852"/>
    <cellStyle name="40% - Accent4 9 11" xfId="3853"/>
    <cellStyle name="40% - Accent4 9 12" xfId="3854"/>
    <cellStyle name="40% - Accent4 9 13" xfId="3855"/>
    <cellStyle name="40% - Accent4 9 14" xfId="3856"/>
    <cellStyle name="40% - Accent4 9 15" xfId="3857"/>
    <cellStyle name="40% - Accent4 9 16" xfId="3858"/>
    <cellStyle name="40% - Accent4 9 17" xfId="3859"/>
    <cellStyle name="40% - Accent4 9 18" xfId="3860"/>
    <cellStyle name="40% - Accent4 9 19" xfId="3861"/>
    <cellStyle name="40% - Accent4 9 2" xfId="3862"/>
    <cellStyle name="40% - Accent4 9 2 2" xfId="3863"/>
    <cellStyle name="40% - Accent4 9 2 2 2" xfId="3864"/>
    <cellStyle name="40% - Accent4 9 3" xfId="3865"/>
    <cellStyle name="40% - Accent4 9 3 2" xfId="3866"/>
    <cellStyle name="40% - Accent4 9 4" xfId="3867"/>
    <cellStyle name="40% - Accent4 9 5" xfId="3868"/>
    <cellStyle name="40% - Accent4 9 6" xfId="3869"/>
    <cellStyle name="40% - Accent4 9 7" xfId="3870"/>
    <cellStyle name="40% - Accent4 9 8" xfId="3871"/>
    <cellStyle name="40% - Accent4 9 9" xfId="3872"/>
    <cellStyle name="40% - Accent5 10" xfId="3873"/>
    <cellStyle name="40% - Accent5 10 10" xfId="3874"/>
    <cellStyle name="40% - Accent5 10 11" xfId="3875"/>
    <cellStyle name="40% - Accent5 10 12" xfId="3876"/>
    <cellStyle name="40% - Accent5 10 13" xfId="3877"/>
    <cellStyle name="40% - Accent5 10 14" xfId="3878"/>
    <cellStyle name="40% - Accent5 10 15" xfId="3879"/>
    <cellStyle name="40% - Accent5 10 16" xfId="3880"/>
    <cellStyle name="40% - Accent5 10 17" xfId="3881"/>
    <cellStyle name="40% - Accent5 10 18" xfId="3882"/>
    <cellStyle name="40% - Accent5 10 19" xfId="3883"/>
    <cellStyle name="40% - Accent5 10 2" xfId="3884"/>
    <cellStyle name="40% - Accent5 10 2 2" xfId="3885"/>
    <cellStyle name="40% - Accent5 10 2 2 2" xfId="3886"/>
    <cellStyle name="40% - Accent5 10 3" xfId="3887"/>
    <cellStyle name="40% - Accent5 10 3 2" xfId="3888"/>
    <cellStyle name="40% - Accent5 10 4" xfId="3889"/>
    <cellStyle name="40% - Accent5 10 5" xfId="3890"/>
    <cellStyle name="40% - Accent5 10 6" xfId="3891"/>
    <cellStyle name="40% - Accent5 10 7" xfId="3892"/>
    <cellStyle name="40% - Accent5 10 8" xfId="3893"/>
    <cellStyle name="40% - Accent5 10 9" xfId="3894"/>
    <cellStyle name="40% - Accent5 11" xfId="3895"/>
    <cellStyle name="40% - Accent5 11 2" xfId="3896"/>
    <cellStyle name="40% - Accent5 11 3" xfId="3897"/>
    <cellStyle name="40% - Accent5 12" xfId="3898"/>
    <cellStyle name="40% - Accent5 12 2" xfId="3899"/>
    <cellStyle name="40% - Accent5 12 3" xfId="3900"/>
    <cellStyle name="40% - Accent5 13" xfId="3901"/>
    <cellStyle name="40% - Accent5 13 2" xfId="3902"/>
    <cellStyle name="40% - Accent5 14" xfId="3903"/>
    <cellStyle name="40% - Accent5 15" xfId="3904"/>
    <cellStyle name="40% - Accent5 16" xfId="3905"/>
    <cellStyle name="40% - Accent5 17" xfId="3906"/>
    <cellStyle name="40% - Accent5 18" xfId="3907"/>
    <cellStyle name="40% - Accent5 19" xfId="3908"/>
    <cellStyle name="40% - Accent5 2" xfId="116"/>
    <cellStyle name="40% - Accent5 2 10" xfId="3909"/>
    <cellStyle name="40% - Accent5 2 11" xfId="3910"/>
    <cellStyle name="40% - Accent5 2 12" xfId="3911"/>
    <cellStyle name="40% - Accent5 2 13" xfId="3912"/>
    <cellStyle name="40% - Accent5 2 14" xfId="3913"/>
    <cellStyle name="40% - Accent5 2 15" xfId="3914"/>
    <cellStyle name="40% - Accent5 2 16" xfId="3915"/>
    <cellStyle name="40% - Accent5 2 17" xfId="3916"/>
    <cellStyle name="40% - Accent5 2 18" xfId="3917"/>
    <cellStyle name="40% - Accent5 2 19" xfId="3918"/>
    <cellStyle name="40% - Accent5 2 2" xfId="117"/>
    <cellStyle name="40% - Accent5 2 2 2" xfId="840"/>
    <cellStyle name="40% - Accent5 2 2 3" xfId="841"/>
    <cellStyle name="40% - Accent5 2 2 4" xfId="3919"/>
    <cellStyle name="40% - Accent5 2 20" xfId="3920"/>
    <cellStyle name="40% - Accent5 2 3" xfId="842"/>
    <cellStyle name="40% - Accent5 2 3 2" xfId="3921"/>
    <cellStyle name="40% - Accent5 2 3 3" xfId="3922"/>
    <cellStyle name="40% - Accent5 2 3 4" xfId="3923"/>
    <cellStyle name="40% - Accent5 2 4" xfId="843"/>
    <cellStyle name="40% - Accent5 2 4 2" xfId="3924"/>
    <cellStyle name="40% - Accent5 2 5" xfId="3925"/>
    <cellStyle name="40% - Accent5 2 6" xfId="3926"/>
    <cellStyle name="40% - Accent5 2 7" xfId="3927"/>
    <cellStyle name="40% - Accent5 2 8" xfId="3928"/>
    <cellStyle name="40% - Accent5 2 9" xfId="3929"/>
    <cellStyle name="40% - Accent5 3" xfId="118"/>
    <cellStyle name="40% - Accent5 3 10" xfId="3930"/>
    <cellStyle name="40% - Accent5 3 11" xfId="3931"/>
    <cellStyle name="40% - Accent5 3 12" xfId="3932"/>
    <cellStyle name="40% - Accent5 3 13" xfId="3933"/>
    <cellStyle name="40% - Accent5 3 14" xfId="3934"/>
    <cellStyle name="40% - Accent5 3 15" xfId="3935"/>
    <cellStyle name="40% - Accent5 3 16" xfId="3936"/>
    <cellStyle name="40% - Accent5 3 17" xfId="3937"/>
    <cellStyle name="40% - Accent5 3 18" xfId="3938"/>
    <cellStyle name="40% - Accent5 3 19" xfId="3939"/>
    <cellStyle name="40% - Accent5 3 2" xfId="844"/>
    <cellStyle name="40% - Accent5 3 2 2" xfId="3940"/>
    <cellStyle name="40% - Accent5 3 2 2 2" xfId="3941"/>
    <cellStyle name="40% - Accent5 3 3" xfId="845"/>
    <cellStyle name="40% - Accent5 3 3 2" xfId="3942"/>
    <cellStyle name="40% - Accent5 3 4" xfId="3943"/>
    <cellStyle name="40% - Accent5 3 5" xfId="3944"/>
    <cellStyle name="40% - Accent5 3 6" xfId="3945"/>
    <cellStyle name="40% - Accent5 3 7" xfId="3946"/>
    <cellStyle name="40% - Accent5 3 8" xfId="3947"/>
    <cellStyle name="40% - Accent5 3 9" xfId="3948"/>
    <cellStyle name="40% - Accent5 4" xfId="3949"/>
    <cellStyle name="40% - Accent5 4 10" xfId="3950"/>
    <cellStyle name="40% - Accent5 4 11" xfId="3951"/>
    <cellStyle name="40% - Accent5 4 12" xfId="3952"/>
    <cellStyle name="40% - Accent5 4 13" xfId="3953"/>
    <cellStyle name="40% - Accent5 4 14" xfId="3954"/>
    <cellStyle name="40% - Accent5 4 15" xfId="3955"/>
    <cellStyle name="40% - Accent5 4 16" xfId="3956"/>
    <cellStyle name="40% - Accent5 4 17" xfId="3957"/>
    <cellStyle name="40% - Accent5 4 18" xfId="3958"/>
    <cellStyle name="40% - Accent5 4 19" xfId="3959"/>
    <cellStyle name="40% - Accent5 4 2" xfId="3960"/>
    <cellStyle name="40% - Accent5 4 2 2" xfId="3961"/>
    <cellStyle name="40% - Accent5 4 2 2 2" xfId="3962"/>
    <cellStyle name="40% - Accent5 4 3" xfId="3963"/>
    <cellStyle name="40% - Accent5 4 3 2" xfId="3964"/>
    <cellStyle name="40% - Accent5 4 4" xfId="3965"/>
    <cellStyle name="40% - Accent5 4 5" xfId="3966"/>
    <cellStyle name="40% - Accent5 4 6" xfId="3967"/>
    <cellStyle name="40% - Accent5 4 7" xfId="3968"/>
    <cellStyle name="40% - Accent5 4 8" xfId="3969"/>
    <cellStyle name="40% - Accent5 4 9" xfId="3970"/>
    <cellStyle name="40% - Accent5 5" xfId="3971"/>
    <cellStyle name="40% - Accent5 5 10" xfId="3972"/>
    <cellStyle name="40% - Accent5 5 11" xfId="3973"/>
    <cellStyle name="40% - Accent5 5 12" xfId="3974"/>
    <cellStyle name="40% - Accent5 5 13" xfId="3975"/>
    <cellStyle name="40% - Accent5 5 14" xfId="3976"/>
    <cellStyle name="40% - Accent5 5 15" xfId="3977"/>
    <cellStyle name="40% - Accent5 5 16" xfId="3978"/>
    <cellStyle name="40% - Accent5 5 17" xfId="3979"/>
    <cellStyle name="40% - Accent5 5 18" xfId="3980"/>
    <cellStyle name="40% - Accent5 5 19" xfId="3981"/>
    <cellStyle name="40% - Accent5 5 2" xfId="3982"/>
    <cellStyle name="40% - Accent5 5 2 2" xfId="3983"/>
    <cellStyle name="40% - Accent5 5 2 2 2" xfId="3984"/>
    <cellStyle name="40% - Accent5 5 3" xfId="3985"/>
    <cellStyle name="40% - Accent5 5 3 2" xfId="3986"/>
    <cellStyle name="40% - Accent5 5 4" xfId="3987"/>
    <cellStyle name="40% - Accent5 5 5" xfId="3988"/>
    <cellStyle name="40% - Accent5 5 6" xfId="3989"/>
    <cellStyle name="40% - Accent5 5 7" xfId="3990"/>
    <cellStyle name="40% - Accent5 5 8" xfId="3991"/>
    <cellStyle name="40% - Accent5 5 9" xfId="3992"/>
    <cellStyle name="40% - Accent5 6" xfId="3993"/>
    <cellStyle name="40% - Accent5 6 10" xfId="3994"/>
    <cellStyle name="40% - Accent5 6 11" xfId="3995"/>
    <cellStyle name="40% - Accent5 6 12" xfId="3996"/>
    <cellStyle name="40% - Accent5 6 13" xfId="3997"/>
    <cellStyle name="40% - Accent5 6 14" xfId="3998"/>
    <cellStyle name="40% - Accent5 6 15" xfId="3999"/>
    <cellStyle name="40% - Accent5 6 16" xfId="4000"/>
    <cellStyle name="40% - Accent5 6 17" xfId="4001"/>
    <cellStyle name="40% - Accent5 6 18" xfId="4002"/>
    <cellStyle name="40% - Accent5 6 19" xfId="4003"/>
    <cellStyle name="40% - Accent5 6 2" xfId="4004"/>
    <cellStyle name="40% - Accent5 6 2 2" xfId="4005"/>
    <cellStyle name="40% - Accent5 6 2 2 2" xfId="4006"/>
    <cellStyle name="40% - Accent5 6 3" xfId="4007"/>
    <cellStyle name="40% - Accent5 6 3 2" xfId="4008"/>
    <cellStyle name="40% - Accent5 6 4" xfId="4009"/>
    <cellStyle name="40% - Accent5 6 5" xfId="4010"/>
    <cellStyle name="40% - Accent5 6 6" xfId="4011"/>
    <cellStyle name="40% - Accent5 6 7" xfId="4012"/>
    <cellStyle name="40% - Accent5 6 8" xfId="4013"/>
    <cellStyle name="40% - Accent5 6 9" xfId="4014"/>
    <cellStyle name="40% - Accent5 7" xfId="4015"/>
    <cellStyle name="40% - Accent5 7 10" xfId="4016"/>
    <cellStyle name="40% - Accent5 7 11" xfId="4017"/>
    <cellStyle name="40% - Accent5 7 12" xfId="4018"/>
    <cellStyle name="40% - Accent5 7 13" xfId="4019"/>
    <cellStyle name="40% - Accent5 7 14" xfId="4020"/>
    <cellStyle name="40% - Accent5 7 15" xfId="4021"/>
    <cellStyle name="40% - Accent5 7 16" xfId="4022"/>
    <cellStyle name="40% - Accent5 7 17" xfId="4023"/>
    <cellStyle name="40% - Accent5 7 18" xfId="4024"/>
    <cellStyle name="40% - Accent5 7 19" xfId="4025"/>
    <cellStyle name="40% - Accent5 7 2" xfId="4026"/>
    <cellStyle name="40% - Accent5 7 2 2" xfId="4027"/>
    <cellStyle name="40% - Accent5 7 2 2 2" xfId="4028"/>
    <cellStyle name="40% - Accent5 7 3" xfId="4029"/>
    <cellStyle name="40% - Accent5 7 3 2" xfId="4030"/>
    <cellStyle name="40% - Accent5 7 4" xfId="4031"/>
    <cellStyle name="40% - Accent5 7 5" xfId="4032"/>
    <cellStyle name="40% - Accent5 7 6" xfId="4033"/>
    <cellStyle name="40% - Accent5 7 7" xfId="4034"/>
    <cellStyle name="40% - Accent5 7 8" xfId="4035"/>
    <cellStyle name="40% - Accent5 7 9" xfId="4036"/>
    <cellStyle name="40% - Accent5 8" xfId="4037"/>
    <cellStyle name="40% - Accent5 8 10" xfId="4038"/>
    <cellStyle name="40% - Accent5 8 11" xfId="4039"/>
    <cellStyle name="40% - Accent5 8 12" xfId="4040"/>
    <cellStyle name="40% - Accent5 8 13" xfId="4041"/>
    <cellStyle name="40% - Accent5 8 14" xfId="4042"/>
    <cellStyle name="40% - Accent5 8 15" xfId="4043"/>
    <cellStyle name="40% - Accent5 8 16" xfId="4044"/>
    <cellStyle name="40% - Accent5 8 17" xfId="4045"/>
    <cellStyle name="40% - Accent5 8 18" xfId="4046"/>
    <cellStyle name="40% - Accent5 8 19" xfId="4047"/>
    <cellStyle name="40% - Accent5 8 2" xfId="4048"/>
    <cellStyle name="40% - Accent5 8 2 2" xfId="4049"/>
    <cellStyle name="40% - Accent5 8 2 2 2" xfId="4050"/>
    <cellStyle name="40% - Accent5 8 3" xfId="4051"/>
    <cellStyle name="40% - Accent5 8 3 2" xfId="4052"/>
    <cellStyle name="40% - Accent5 8 4" xfId="4053"/>
    <cellStyle name="40% - Accent5 8 5" xfId="4054"/>
    <cellStyle name="40% - Accent5 8 6" xfId="4055"/>
    <cellStyle name="40% - Accent5 8 7" xfId="4056"/>
    <cellStyle name="40% - Accent5 8 8" xfId="4057"/>
    <cellStyle name="40% - Accent5 8 9" xfId="4058"/>
    <cellStyle name="40% - Accent5 9" xfId="4059"/>
    <cellStyle name="40% - Accent5 9 10" xfId="4060"/>
    <cellStyle name="40% - Accent5 9 11" xfId="4061"/>
    <cellStyle name="40% - Accent5 9 12" xfId="4062"/>
    <cellStyle name="40% - Accent5 9 13" xfId="4063"/>
    <cellStyle name="40% - Accent5 9 14" xfId="4064"/>
    <cellStyle name="40% - Accent5 9 15" xfId="4065"/>
    <cellStyle name="40% - Accent5 9 16" xfId="4066"/>
    <cellStyle name="40% - Accent5 9 17" xfId="4067"/>
    <cellStyle name="40% - Accent5 9 18" xfId="4068"/>
    <cellStyle name="40% - Accent5 9 19" xfId="4069"/>
    <cellStyle name="40% - Accent5 9 2" xfId="4070"/>
    <cellStyle name="40% - Accent5 9 2 2" xfId="4071"/>
    <cellStyle name="40% - Accent5 9 2 2 2" xfId="4072"/>
    <cellStyle name="40% - Accent5 9 3" xfId="4073"/>
    <cellStyle name="40% - Accent5 9 3 2" xfId="4074"/>
    <cellStyle name="40% - Accent5 9 4" xfId="4075"/>
    <cellStyle name="40% - Accent5 9 5" xfId="4076"/>
    <cellStyle name="40% - Accent5 9 6" xfId="4077"/>
    <cellStyle name="40% - Accent5 9 7" xfId="4078"/>
    <cellStyle name="40% - Accent5 9 8" xfId="4079"/>
    <cellStyle name="40% - Accent5 9 9" xfId="4080"/>
    <cellStyle name="40% - Accent6 10" xfId="4081"/>
    <cellStyle name="40% - Accent6 10 10" xfId="4082"/>
    <cellStyle name="40% - Accent6 10 11" xfId="4083"/>
    <cellStyle name="40% - Accent6 10 12" xfId="4084"/>
    <cellStyle name="40% - Accent6 10 13" xfId="4085"/>
    <cellStyle name="40% - Accent6 10 14" xfId="4086"/>
    <cellStyle name="40% - Accent6 10 15" xfId="4087"/>
    <cellStyle name="40% - Accent6 10 16" xfId="4088"/>
    <cellStyle name="40% - Accent6 10 17" xfId="4089"/>
    <cellStyle name="40% - Accent6 10 18" xfId="4090"/>
    <cellStyle name="40% - Accent6 10 19" xfId="4091"/>
    <cellStyle name="40% - Accent6 10 2" xfId="4092"/>
    <cellStyle name="40% - Accent6 10 2 2" xfId="4093"/>
    <cellStyle name="40% - Accent6 10 2 2 2" xfId="4094"/>
    <cellStyle name="40% - Accent6 10 3" xfId="4095"/>
    <cellStyle name="40% - Accent6 10 3 2" xfId="4096"/>
    <cellStyle name="40% - Accent6 10 4" xfId="4097"/>
    <cellStyle name="40% - Accent6 10 5" xfId="4098"/>
    <cellStyle name="40% - Accent6 10 6" xfId="4099"/>
    <cellStyle name="40% - Accent6 10 7" xfId="4100"/>
    <cellStyle name="40% - Accent6 10 8" xfId="4101"/>
    <cellStyle name="40% - Accent6 10 9" xfId="4102"/>
    <cellStyle name="40% - Accent6 11" xfId="4103"/>
    <cellStyle name="40% - Accent6 11 2" xfId="4104"/>
    <cellStyle name="40% - Accent6 11 2 2" xfId="4105"/>
    <cellStyle name="40% - Accent6 11 2 3" xfId="4106"/>
    <cellStyle name="40% - Accent6 11 2 4" xfId="4107"/>
    <cellStyle name="40% - Accent6 11 2 5" xfId="4108"/>
    <cellStyle name="40% - Accent6 11 2 6" xfId="4109"/>
    <cellStyle name="40% - Accent6 11 2 7" xfId="4110"/>
    <cellStyle name="40% - Accent6 11 3" xfId="4111"/>
    <cellStyle name="40% - Accent6 11 3 2" xfId="4112"/>
    <cellStyle name="40% - Accent6 11 4" xfId="4113"/>
    <cellStyle name="40% - Accent6 11 5" xfId="4114"/>
    <cellStyle name="40% - Accent6 11 6" xfId="4115"/>
    <cellStyle name="40% - Accent6 11 7" xfId="4116"/>
    <cellStyle name="40% - Accent6 11 8" xfId="4117"/>
    <cellStyle name="40% - Accent6 12" xfId="4118"/>
    <cellStyle name="40% - Accent6 12 2" xfId="4119"/>
    <cellStyle name="40% - Accent6 12 2 2" xfId="4120"/>
    <cellStyle name="40% - Accent6 12 3" xfId="4121"/>
    <cellStyle name="40% - Accent6 12 4" xfId="4122"/>
    <cellStyle name="40% - Accent6 13" xfId="4123"/>
    <cellStyle name="40% - Accent6 13 2" xfId="4124"/>
    <cellStyle name="40% - Accent6 13 3" xfId="4125"/>
    <cellStyle name="40% - Accent6 14" xfId="4126"/>
    <cellStyle name="40% - Accent6 14 2" xfId="4127"/>
    <cellStyle name="40% - Accent6 15" xfId="4128"/>
    <cellStyle name="40% - Accent6 16" xfId="4129"/>
    <cellStyle name="40% - Accent6 17" xfId="4130"/>
    <cellStyle name="40% - Accent6 18" xfId="4131"/>
    <cellStyle name="40% - Accent6 19" xfId="4132"/>
    <cellStyle name="40% - Accent6 2" xfId="119"/>
    <cellStyle name="40% - Accent6 2 10" xfId="4133"/>
    <cellStyle name="40% - Accent6 2 11" xfId="4134"/>
    <cellStyle name="40% - Accent6 2 12" xfId="4135"/>
    <cellStyle name="40% - Accent6 2 13" xfId="4136"/>
    <cellStyle name="40% - Accent6 2 14" xfId="4137"/>
    <cellStyle name="40% - Accent6 2 15" xfId="4138"/>
    <cellStyle name="40% - Accent6 2 16" xfId="4139"/>
    <cellStyle name="40% - Accent6 2 17" xfId="4140"/>
    <cellStyle name="40% - Accent6 2 18" xfId="4141"/>
    <cellStyle name="40% - Accent6 2 19" xfId="4142"/>
    <cellStyle name="40% - Accent6 2 2" xfId="120"/>
    <cellStyle name="40% - Accent6 2 2 2" xfId="846"/>
    <cellStyle name="40% - Accent6 2 2 2 2" xfId="4143"/>
    <cellStyle name="40% - Accent6 2 2 2 2 2" xfId="4144"/>
    <cellStyle name="40% - Accent6 2 2 2 2 3" xfId="4145"/>
    <cellStyle name="40% - Accent6 2 2 2 3" xfId="4146"/>
    <cellStyle name="40% - Accent6 2 2 2 4" xfId="4147"/>
    <cellStyle name="40% - Accent6 2 2 2 5" xfId="4148"/>
    <cellStyle name="40% - Accent6 2 2 3" xfId="847"/>
    <cellStyle name="40% - Accent6 2 2 3 2" xfId="4149"/>
    <cellStyle name="40% - Accent6 2 2 3 3" xfId="4150"/>
    <cellStyle name="40% - Accent6 2 2 4" xfId="4151"/>
    <cellStyle name="40% - Accent6 2 2 5" xfId="4152"/>
    <cellStyle name="40% - Accent6 2 20" xfId="4153"/>
    <cellStyle name="40% - Accent6 2 3" xfId="848"/>
    <cellStyle name="40% - Accent6 2 3 2" xfId="4154"/>
    <cellStyle name="40% - Accent6 2 3 2 2" xfId="4155"/>
    <cellStyle name="40% - Accent6 2 3 3" xfId="4156"/>
    <cellStyle name="40% - Accent6 2 3 4" xfId="4157"/>
    <cellStyle name="40% - Accent6 2 3 5" xfId="4158"/>
    <cellStyle name="40% - Accent6 2 4" xfId="849"/>
    <cellStyle name="40% - Accent6 2 4 2" xfId="4159"/>
    <cellStyle name="40% - Accent6 2 5" xfId="4160"/>
    <cellStyle name="40% - Accent6 2 6" xfId="4161"/>
    <cellStyle name="40% - Accent6 2 7" xfId="4162"/>
    <cellStyle name="40% - Accent6 2 8" xfId="4163"/>
    <cellStyle name="40% - Accent6 2 9" xfId="4164"/>
    <cellStyle name="40% - Accent6 3" xfId="121"/>
    <cellStyle name="40% - Accent6 3 10" xfId="4165"/>
    <cellStyle name="40% - Accent6 3 11" xfId="4166"/>
    <cellStyle name="40% - Accent6 3 12" xfId="4167"/>
    <cellStyle name="40% - Accent6 3 13" xfId="4168"/>
    <cellStyle name="40% - Accent6 3 14" xfId="4169"/>
    <cellStyle name="40% - Accent6 3 15" xfId="4170"/>
    <cellStyle name="40% - Accent6 3 16" xfId="4171"/>
    <cellStyle name="40% - Accent6 3 17" xfId="4172"/>
    <cellStyle name="40% - Accent6 3 18" xfId="4173"/>
    <cellStyle name="40% - Accent6 3 19" xfId="4174"/>
    <cellStyle name="40% - Accent6 3 2" xfId="850"/>
    <cellStyle name="40% - Accent6 3 2 2" xfId="4175"/>
    <cellStyle name="40% - Accent6 3 2 2 2" xfId="4176"/>
    <cellStyle name="40% - Accent6 3 3" xfId="851"/>
    <cellStyle name="40% - Accent6 3 3 2" xfId="4177"/>
    <cellStyle name="40% - Accent6 3 4" xfId="4178"/>
    <cellStyle name="40% - Accent6 3 5" xfId="4179"/>
    <cellStyle name="40% - Accent6 3 6" xfId="4180"/>
    <cellStyle name="40% - Accent6 3 7" xfId="4181"/>
    <cellStyle name="40% - Accent6 3 8" xfId="4182"/>
    <cellStyle name="40% - Accent6 3 9" xfId="4183"/>
    <cellStyle name="40% - Accent6 4" xfId="4184"/>
    <cellStyle name="40% - Accent6 4 10" xfId="4185"/>
    <cellStyle name="40% - Accent6 4 11" xfId="4186"/>
    <cellStyle name="40% - Accent6 4 12" xfId="4187"/>
    <cellStyle name="40% - Accent6 4 13" xfId="4188"/>
    <cellStyle name="40% - Accent6 4 14" xfId="4189"/>
    <cellStyle name="40% - Accent6 4 15" xfId="4190"/>
    <cellStyle name="40% - Accent6 4 16" xfId="4191"/>
    <cellStyle name="40% - Accent6 4 17" xfId="4192"/>
    <cellStyle name="40% - Accent6 4 18" xfId="4193"/>
    <cellStyle name="40% - Accent6 4 19" xfId="4194"/>
    <cellStyle name="40% - Accent6 4 2" xfId="4195"/>
    <cellStyle name="40% - Accent6 4 2 2" xfId="4196"/>
    <cellStyle name="40% - Accent6 4 2 2 2" xfId="4197"/>
    <cellStyle name="40% - Accent6 4 3" xfId="4198"/>
    <cellStyle name="40% - Accent6 4 3 2" xfId="4199"/>
    <cellStyle name="40% - Accent6 4 4" xfId="4200"/>
    <cellStyle name="40% - Accent6 4 5" xfId="4201"/>
    <cellStyle name="40% - Accent6 4 6" xfId="4202"/>
    <cellStyle name="40% - Accent6 4 7" xfId="4203"/>
    <cellStyle name="40% - Accent6 4 8" xfId="4204"/>
    <cellStyle name="40% - Accent6 4 9" xfId="4205"/>
    <cellStyle name="40% - Accent6 5" xfId="4206"/>
    <cellStyle name="40% - Accent6 5 10" xfId="4207"/>
    <cellStyle name="40% - Accent6 5 11" xfId="4208"/>
    <cellStyle name="40% - Accent6 5 12" xfId="4209"/>
    <cellStyle name="40% - Accent6 5 13" xfId="4210"/>
    <cellStyle name="40% - Accent6 5 14" xfId="4211"/>
    <cellStyle name="40% - Accent6 5 15" xfId="4212"/>
    <cellStyle name="40% - Accent6 5 16" xfId="4213"/>
    <cellStyle name="40% - Accent6 5 17" xfId="4214"/>
    <cellStyle name="40% - Accent6 5 18" xfId="4215"/>
    <cellStyle name="40% - Accent6 5 19" xfId="4216"/>
    <cellStyle name="40% - Accent6 5 2" xfId="4217"/>
    <cellStyle name="40% - Accent6 5 2 2" xfId="4218"/>
    <cellStyle name="40% - Accent6 5 2 2 2" xfId="4219"/>
    <cellStyle name="40% - Accent6 5 3" xfId="4220"/>
    <cellStyle name="40% - Accent6 5 3 2" xfId="4221"/>
    <cellStyle name="40% - Accent6 5 4" xfId="4222"/>
    <cellStyle name="40% - Accent6 5 5" xfId="4223"/>
    <cellStyle name="40% - Accent6 5 6" xfId="4224"/>
    <cellStyle name="40% - Accent6 5 7" xfId="4225"/>
    <cellStyle name="40% - Accent6 5 8" xfId="4226"/>
    <cellStyle name="40% - Accent6 5 9" xfId="4227"/>
    <cellStyle name="40% - Accent6 6" xfId="4228"/>
    <cellStyle name="40% - Accent6 6 10" xfId="4229"/>
    <cellStyle name="40% - Accent6 6 11" xfId="4230"/>
    <cellStyle name="40% - Accent6 6 12" xfId="4231"/>
    <cellStyle name="40% - Accent6 6 13" xfId="4232"/>
    <cellStyle name="40% - Accent6 6 14" xfId="4233"/>
    <cellStyle name="40% - Accent6 6 15" xfId="4234"/>
    <cellStyle name="40% - Accent6 6 16" xfId="4235"/>
    <cellStyle name="40% - Accent6 6 17" xfId="4236"/>
    <cellStyle name="40% - Accent6 6 18" xfId="4237"/>
    <cellStyle name="40% - Accent6 6 19" xfId="4238"/>
    <cellStyle name="40% - Accent6 6 2" xfId="4239"/>
    <cellStyle name="40% - Accent6 6 2 2" xfId="4240"/>
    <cellStyle name="40% - Accent6 6 2 2 2" xfId="4241"/>
    <cellStyle name="40% - Accent6 6 3" xfId="4242"/>
    <cellStyle name="40% - Accent6 6 3 2" xfId="4243"/>
    <cellStyle name="40% - Accent6 6 4" xfId="4244"/>
    <cellStyle name="40% - Accent6 6 5" xfId="4245"/>
    <cellStyle name="40% - Accent6 6 6" xfId="4246"/>
    <cellStyle name="40% - Accent6 6 7" xfId="4247"/>
    <cellStyle name="40% - Accent6 6 8" xfId="4248"/>
    <cellStyle name="40% - Accent6 6 9" xfId="4249"/>
    <cellStyle name="40% - Accent6 7" xfId="4250"/>
    <cellStyle name="40% - Accent6 7 10" xfId="4251"/>
    <cellStyle name="40% - Accent6 7 11" xfId="4252"/>
    <cellStyle name="40% - Accent6 7 12" xfId="4253"/>
    <cellStyle name="40% - Accent6 7 13" xfId="4254"/>
    <cellStyle name="40% - Accent6 7 14" xfId="4255"/>
    <cellStyle name="40% - Accent6 7 15" xfId="4256"/>
    <cellStyle name="40% - Accent6 7 16" xfId="4257"/>
    <cellStyle name="40% - Accent6 7 17" xfId="4258"/>
    <cellStyle name="40% - Accent6 7 18" xfId="4259"/>
    <cellStyle name="40% - Accent6 7 19" xfId="4260"/>
    <cellStyle name="40% - Accent6 7 2" xfId="4261"/>
    <cellStyle name="40% - Accent6 7 2 2" xfId="4262"/>
    <cellStyle name="40% - Accent6 7 2 2 2" xfId="4263"/>
    <cellStyle name="40% - Accent6 7 3" xfId="4264"/>
    <cellStyle name="40% - Accent6 7 3 2" xfId="4265"/>
    <cellStyle name="40% - Accent6 7 4" xfId="4266"/>
    <cellStyle name="40% - Accent6 7 5" xfId="4267"/>
    <cellStyle name="40% - Accent6 7 6" xfId="4268"/>
    <cellStyle name="40% - Accent6 7 7" xfId="4269"/>
    <cellStyle name="40% - Accent6 7 8" xfId="4270"/>
    <cellStyle name="40% - Accent6 7 9" xfId="4271"/>
    <cellStyle name="40% - Accent6 8" xfId="4272"/>
    <cellStyle name="40% - Accent6 8 10" xfId="4273"/>
    <cellStyle name="40% - Accent6 8 11" xfId="4274"/>
    <cellStyle name="40% - Accent6 8 12" xfId="4275"/>
    <cellStyle name="40% - Accent6 8 13" xfId="4276"/>
    <cellStyle name="40% - Accent6 8 14" xfId="4277"/>
    <cellStyle name="40% - Accent6 8 15" xfId="4278"/>
    <cellStyle name="40% - Accent6 8 16" xfId="4279"/>
    <cellStyle name="40% - Accent6 8 17" xfId="4280"/>
    <cellStyle name="40% - Accent6 8 18" xfId="4281"/>
    <cellStyle name="40% - Accent6 8 19" xfId="4282"/>
    <cellStyle name="40% - Accent6 8 2" xfId="4283"/>
    <cellStyle name="40% - Accent6 8 2 2" xfId="4284"/>
    <cellStyle name="40% - Accent6 8 2 2 2" xfId="4285"/>
    <cellStyle name="40% - Accent6 8 3" xfId="4286"/>
    <cellStyle name="40% - Accent6 8 3 2" xfId="4287"/>
    <cellStyle name="40% - Accent6 8 4" xfId="4288"/>
    <cellStyle name="40% - Accent6 8 5" xfId="4289"/>
    <cellStyle name="40% - Accent6 8 6" xfId="4290"/>
    <cellStyle name="40% - Accent6 8 7" xfId="4291"/>
    <cellStyle name="40% - Accent6 8 8" xfId="4292"/>
    <cellStyle name="40% - Accent6 8 9" xfId="4293"/>
    <cellStyle name="40% - Accent6 9" xfId="4294"/>
    <cellStyle name="40% - Accent6 9 10" xfId="4295"/>
    <cellStyle name="40% - Accent6 9 11" xfId="4296"/>
    <cellStyle name="40% - Accent6 9 12" xfId="4297"/>
    <cellStyle name="40% - Accent6 9 13" xfId="4298"/>
    <cellStyle name="40% - Accent6 9 14" xfId="4299"/>
    <cellStyle name="40% - Accent6 9 15" xfId="4300"/>
    <cellStyle name="40% - Accent6 9 16" xfId="4301"/>
    <cellStyle name="40% - Accent6 9 17" xfId="4302"/>
    <cellStyle name="40% - Accent6 9 18" xfId="4303"/>
    <cellStyle name="40% - Accent6 9 19" xfId="4304"/>
    <cellStyle name="40% - Accent6 9 2" xfId="4305"/>
    <cellStyle name="40% - Accent6 9 2 2" xfId="4306"/>
    <cellStyle name="40% - Accent6 9 2 2 2" xfId="4307"/>
    <cellStyle name="40% - Accent6 9 3" xfId="4308"/>
    <cellStyle name="40% - Accent6 9 3 2" xfId="4309"/>
    <cellStyle name="40% - Accent6 9 4" xfId="4310"/>
    <cellStyle name="40% - Accent6 9 5" xfId="4311"/>
    <cellStyle name="40% - Accent6 9 6" xfId="4312"/>
    <cellStyle name="40% - Accent6 9 7" xfId="4313"/>
    <cellStyle name="40% - Accent6 9 8" xfId="4314"/>
    <cellStyle name="40% - Accent6 9 9" xfId="4315"/>
    <cellStyle name="60% - Accent1 10" xfId="4316"/>
    <cellStyle name="60% - Accent1 10 10" xfId="4317"/>
    <cellStyle name="60% - Accent1 10 11" xfId="4318"/>
    <cellStyle name="60% - Accent1 10 12" xfId="4319"/>
    <cellStyle name="60% - Accent1 10 13" xfId="4320"/>
    <cellStyle name="60% - Accent1 10 14" xfId="4321"/>
    <cellStyle name="60% - Accent1 10 15" xfId="4322"/>
    <cellStyle name="60% - Accent1 10 16" xfId="4323"/>
    <cellStyle name="60% - Accent1 10 17" xfId="4324"/>
    <cellStyle name="60% - Accent1 10 18" xfId="4325"/>
    <cellStyle name="60% - Accent1 10 19" xfId="4326"/>
    <cellStyle name="60% - Accent1 10 2" xfId="4327"/>
    <cellStyle name="60% - Accent1 10 2 2" xfId="4328"/>
    <cellStyle name="60% - Accent1 10 2 2 2" xfId="4329"/>
    <cellStyle name="60% - Accent1 10 3" xfId="4330"/>
    <cellStyle name="60% - Accent1 10 3 2" xfId="4331"/>
    <cellStyle name="60% - Accent1 10 4" xfId="4332"/>
    <cellStyle name="60% - Accent1 10 5" xfId="4333"/>
    <cellStyle name="60% - Accent1 10 6" xfId="4334"/>
    <cellStyle name="60% - Accent1 10 7" xfId="4335"/>
    <cellStyle name="60% - Accent1 10 8" xfId="4336"/>
    <cellStyle name="60% - Accent1 10 9" xfId="4337"/>
    <cellStyle name="60% - Accent1 11" xfId="4338"/>
    <cellStyle name="60% - Accent1 11 2" xfId="4339"/>
    <cellStyle name="60% - Accent1 11 2 2" xfId="4340"/>
    <cellStyle name="60% - Accent1 11 2 3" xfId="4341"/>
    <cellStyle name="60% - Accent1 11 2 4" xfId="4342"/>
    <cellStyle name="60% - Accent1 11 2 5" xfId="4343"/>
    <cellStyle name="60% - Accent1 11 2 6" xfId="4344"/>
    <cellStyle name="60% - Accent1 11 2 7" xfId="4345"/>
    <cellStyle name="60% - Accent1 11 3" xfId="4346"/>
    <cellStyle name="60% - Accent1 11 3 2" xfId="4347"/>
    <cellStyle name="60% - Accent1 11 4" xfId="4348"/>
    <cellStyle name="60% - Accent1 11 5" xfId="4349"/>
    <cellStyle name="60% - Accent1 11 6" xfId="4350"/>
    <cellStyle name="60% - Accent1 11 7" xfId="4351"/>
    <cellStyle name="60% - Accent1 11 8" xfId="4352"/>
    <cellStyle name="60% - Accent1 12" xfId="4353"/>
    <cellStyle name="60% - Accent1 12 2" xfId="4354"/>
    <cellStyle name="60% - Accent1 12 2 2" xfId="4355"/>
    <cellStyle name="60% - Accent1 12 3" xfId="4356"/>
    <cellStyle name="60% - Accent1 12 4" xfId="4357"/>
    <cellStyle name="60% - Accent1 13" xfId="4358"/>
    <cellStyle name="60% - Accent1 13 2" xfId="4359"/>
    <cellStyle name="60% - Accent1 13 3" xfId="4360"/>
    <cellStyle name="60% - Accent1 14" xfId="4361"/>
    <cellStyle name="60% - Accent1 14 2" xfId="4362"/>
    <cellStyle name="60% - Accent1 15" xfId="4363"/>
    <cellStyle name="60% - Accent1 16" xfId="4364"/>
    <cellStyle name="60% - Accent1 17" xfId="4365"/>
    <cellStyle name="60% - Accent1 18" xfId="4366"/>
    <cellStyle name="60% - Accent1 19" xfId="4367"/>
    <cellStyle name="60% - Accent1 2" xfId="122"/>
    <cellStyle name="60% - Accent1 2 10" xfId="4368"/>
    <cellStyle name="60% - Accent1 2 11" xfId="4369"/>
    <cellStyle name="60% - Accent1 2 12" xfId="4370"/>
    <cellStyle name="60% - Accent1 2 13" xfId="4371"/>
    <cellStyle name="60% - Accent1 2 14" xfId="4372"/>
    <cellStyle name="60% - Accent1 2 15" xfId="4373"/>
    <cellStyle name="60% - Accent1 2 16" xfId="4374"/>
    <cellStyle name="60% - Accent1 2 17" xfId="4375"/>
    <cellStyle name="60% - Accent1 2 18" xfId="4376"/>
    <cellStyle name="60% - Accent1 2 19" xfId="4377"/>
    <cellStyle name="60% - Accent1 2 2" xfId="852"/>
    <cellStyle name="60% - Accent1 2 2 2" xfId="4378"/>
    <cellStyle name="60% - Accent1 2 2 2 2" xfId="4379"/>
    <cellStyle name="60% - Accent1 2 2 2 2 2" xfId="4380"/>
    <cellStyle name="60% - Accent1 2 2 2 2 3" xfId="4381"/>
    <cellStyle name="60% - Accent1 2 2 2 3" xfId="4382"/>
    <cellStyle name="60% - Accent1 2 2 2 4" xfId="4383"/>
    <cellStyle name="60% - Accent1 2 2 2 5" xfId="4384"/>
    <cellStyle name="60% - Accent1 2 2 3" xfId="4385"/>
    <cellStyle name="60% - Accent1 2 2 3 2" xfId="4386"/>
    <cellStyle name="60% - Accent1 2 2 3 3" xfId="4387"/>
    <cellStyle name="60% - Accent1 2 2 4" xfId="4388"/>
    <cellStyle name="60% - Accent1 2 2 5" xfId="4389"/>
    <cellStyle name="60% - Accent1 2 20" xfId="4390"/>
    <cellStyle name="60% - Accent1 2 3" xfId="853"/>
    <cellStyle name="60% - Accent1 2 3 2" xfId="4391"/>
    <cellStyle name="60% - Accent1 2 3 2 2" xfId="4392"/>
    <cellStyle name="60% - Accent1 2 3 3" xfId="4393"/>
    <cellStyle name="60% - Accent1 2 3 4" xfId="4394"/>
    <cellStyle name="60% - Accent1 2 3 5" xfId="4395"/>
    <cellStyle name="60% - Accent1 2 4" xfId="4396"/>
    <cellStyle name="60% - Accent1 2 4 2" xfId="4397"/>
    <cellStyle name="60% - Accent1 2 5" xfId="4398"/>
    <cellStyle name="60% - Accent1 2 6" xfId="4399"/>
    <cellStyle name="60% - Accent1 2 7" xfId="4400"/>
    <cellStyle name="60% - Accent1 2 8" xfId="4401"/>
    <cellStyle name="60% - Accent1 2 9" xfId="4402"/>
    <cellStyle name="60% - Accent1 3" xfId="4403"/>
    <cellStyle name="60% - Accent1 3 10" xfId="4404"/>
    <cellStyle name="60% - Accent1 3 11" xfId="4405"/>
    <cellStyle name="60% - Accent1 3 12" xfId="4406"/>
    <cellStyle name="60% - Accent1 3 13" xfId="4407"/>
    <cellStyle name="60% - Accent1 3 14" xfId="4408"/>
    <cellStyle name="60% - Accent1 3 15" xfId="4409"/>
    <cellStyle name="60% - Accent1 3 16" xfId="4410"/>
    <cellStyle name="60% - Accent1 3 17" xfId="4411"/>
    <cellStyle name="60% - Accent1 3 18" xfId="4412"/>
    <cellStyle name="60% - Accent1 3 19" xfId="4413"/>
    <cellStyle name="60% - Accent1 3 2" xfId="4414"/>
    <cellStyle name="60% - Accent1 3 2 2" xfId="4415"/>
    <cellStyle name="60% - Accent1 3 2 2 2" xfId="4416"/>
    <cellStyle name="60% - Accent1 3 3" xfId="4417"/>
    <cellStyle name="60% - Accent1 3 3 2" xfId="4418"/>
    <cellStyle name="60% - Accent1 3 4" xfId="4419"/>
    <cellStyle name="60% - Accent1 3 5" xfId="4420"/>
    <cellStyle name="60% - Accent1 3 6" xfId="4421"/>
    <cellStyle name="60% - Accent1 3 7" xfId="4422"/>
    <cellStyle name="60% - Accent1 3 8" xfId="4423"/>
    <cellStyle name="60% - Accent1 3 9" xfId="4424"/>
    <cellStyle name="60% - Accent1 4" xfId="4425"/>
    <cellStyle name="60% - Accent1 4 10" xfId="4426"/>
    <cellStyle name="60% - Accent1 4 11" xfId="4427"/>
    <cellStyle name="60% - Accent1 4 12" xfId="4428"/>
    <cellStyle name="60% - Accent1 4 13" xfId="4429"/>
    <cellStyle name="60% - Accent1 4 14" xfId="4430"/>
    <cellStyle name="60% - Accent1 4 15" xfId="4431"/>
    <cellStyle name="60% - Accent1 4 16" xfId="4432"/>
    <cellStyle name="60% - Accent1 4 17" xfId="4433"/>
    <cellStyle name="60% - Accent1 4 18" xfId="4434"/>
    <cellStyle name="60% - Accent1 4 19" xfId="4435"/>
    <cellStyle name="60% - Accent1 4 2" xfId="4436"/>
    <cellStyle name="60% - Accent1 4 2 2" xfId="4437"/>
    <cellStyle name="60% - Accent1 4 2 2 2" xfId="4438"/>
    <cellStyle name="60% - Accent1 4 3" xfId="4439"/>
    <cellStyle name="60% - Accent1 4 3 2" xfId="4440"/>
    <cellStyle name="60% - Accent1 4 4" xfId="4441"/>
    <cellStyle name="60% - Accent1 4 5" xfId="4442"/>
    <cellStyle name="60% - Accent1 4 6" xfId="4443"/>
    <cellStyle name="60% - Accent1 4 7" xfId="4444"/>
    <cellStyle name="60% - Accent1 4 8" xfId="4445"/>
    <cellStyle name="60% - Accent1 4 9" xfId="4446"/>
    <cellStyle name="60% - Accent1 5" xfId="4447"/>
    <cellStyle name="60% - Accent1 5 10" xfId="4448"/>
    <cellStyle name="60% - Accent1 5 11" xfId="4449"/>
    <cellStyle name="60% - Accent1 5 12" xfId="4450"/>
    <cellStyle name="60% - Accent1 5 13" xfId="4451"/>
    <cellStyle name="60% - Accent1 5 14" xfId="4452"/>
    <cellStyle name="60% - Accent1 5 15" xfId="4453"/>
    <cellStyle name="60% - Accent1 5 16" xfId="4454"/>
    <cellStyle name="60% - Accent1 5 17" xfId="4455"/>
    <cellStyle name="60% - Accent1 5 18" xfId="4456"/>
    <cellStyle name="60% - Accent1 5 19" xfId="4457"/>
    <cellStyle name="60% - Accent1 5 2" xfId="4458"/>
    <cellStyle name="60% - Accent1 5 2 2" xfId="4459"/>
    <cellStyle name="60% - Accent1 5 2 2 2" xfId="4460"/>
    <cellStyle name="60% - Accent1 5 3" xfId="4461"/>
    <cellStyle name="60% - Accent1 5 3 2" xfId="4462"/>
    <cellStyle name="60% - Accent1 5 4" xfId="4463"/>
    <cellStyle name="60% - Accent1 5 5" xfId="4464"/>
    <cellStyle name="60% - Accent1 5 6" xfId="4465"/>
    <cellStyle name="60% - Accent1 5 7" xfId="4466"/>
    <cellStyle name="60% - Accent1 5 8" xfId="4467"/>
    <cellStyle name="60% - Accent1 5 9" xfId="4468"/>
    <cellStyle name="60% - Accent1 6" xfId="4469"/>
    <cellStyle name="60% - Accent1 6 10" xfId="4470"/>
    <cellStyle name="60% - Accent1 6 11" xfId="4471"/>
    <cellStyle name="60% - Accent1 6 12" xfId="4472"/>
    <cellStyle name="60% - Accent1 6 13" xfId="4473"/>
    <cellStyle name="60% - Accent1 6 14" xfId="4474"/>
    <cellStyle name="60% - Accent1 6 15" xfId="4475"/>
    <cellStyle name="60% - Accent1 6 16" xfId="4476"/>
    <cellStyle name="60% - Accent1 6 17" xfId="4477"/>
    <cellStyle name="60% - Accent1 6 18" xfId="4478"/>
    <cellStyle name="60% - Accent1 6 19" xfId="4479"/>
    <cellStyle name="60% - Accent1 6 2" xfId="4480"/>
    <cellStyle name="60% - Accent1 6 2 2" xfId="4481"/>
    <cellStyle name="60% - Accent1 6 2 2 2" xfId="4482"/>
    <cellStyle name="60% - Accent1 6 3" xfId="4483"/>
    <cellStyle name="60% - Accent1 6 3 2" xfId="4484"/>
    <cellStyle name="60% - Accent1 6 4" xfId="4485"/>
    <cellStyle name="60% - Accent1 6 5" xfId="4486"/>
    <cellStyle name="60% - Accent1 6 6" xfId="4487"/>
    <cellStyle name="60% - Accent1 6 7" xfId="4488"/>
    <cellStyle name="60% - Accent1 6 8" xfId="4489"/>
    <cellStyle name="60% - Accent1 6 9" xfId="4490"/>
    <cellStyle name="60% - Accent1 7" xfId="4491"/>
    <cellStyle name="60% - Accent1 7 10" xfId="4492"/>
    <cellStyle name="60% - Accent1 7 11" xfId="4493"/>
    <cellStyle name="60% - Accent1 7 12" xfId="4494"/>
    <cellStyle name="60% - Accent1 7 13" xfId="4495"/>
    <cellStyle name="60% - Accent1 7 14" xfId="4496"/>
    <cellStyle name="60% - Accent1 7 15" xfId="4497"/>
    <cellStyle name="60% - Accent1 7 16" xfId="4498"/>
    <cellStyle name="60% - Accent1 7 17" xfId="4499"/>
    <cellStyle name="60% - Accent1 7 18" xfId="4500"/>
    <cellStyle name="60% - Accent1 7 19" xfId="4501"/>
    <cellStyle name="60% - Accent1 7 2" xfId="4502"/>
    <cellStyle name="60% - Accent1 7 2 2" xfId="4503"/>
    <cellStyle name="60% - Accent1 7 2 2 2" xfId="4504"/>
    <cellStyle name="60% - Accent1 7 3" xfId="4505"/>
    <cellStyle name="60% - Accent1 7 3 2" xfId="4506"/>
    <cellStyle name="60% - Accent1 7 4" xfId="4507"/>
    <cellStyle name="60% - Accent1 7 5" xfId="4508"/>
    <cellStyle name="60% - Accent1 7 6" xfId="4509"/>
    <cellStyle name="60% - Accent1 7 7" xfId="4510"/>
    <cellStyle name="60% - Accent1 7 8" xfId="4511"/>
    <cellStyle name="60% - Accent1 7 9" xfId="4512"/>
    <cellStyle name="60% - Accent1 8" xfId="4513"/>
    <cellStyle name="60% - Accent1 8 10" xfId="4514"/>
    <cellStyle name="60% - Accent1 8 11" xfId="4515"/>
    <cellStyle name="60% - Accent1 8 12" xfId="4516"/>
    <cellStyle name="60% - Accent1 8 13" xfId="4517"/>
    <cellStyle name="60% - Accent1 8 14" xfId="4518"/>
    <cellStyle name="60% - Accent1 8 15" xfId="4519"/>
    <cellStyle name="60% - Accent1 8 16" xfId="4520"/>
    <cellStyle name="60% - Accent1 8 17" xfId="4521"/>
    <cellStyle name="60% - Accent1 8 18" xfId="4522"/>
    <cellStyle name="60% - Accent1 8 19" xfId="4523"/>
    <cellStyle name="60% - Accent1 8 2" xfId="4524"/>
    <cellStyle name="60% - Accent1 8 2 2" xfId="4525"/>
    <cellStyle name="60% - Accent1 8 2 2 2" xfId="4526"/>
    <cellStyle name="60% - Accent1 8 3" xfId="4527"/>
    <cellStyle name="60% - Accent1 8 3 2" xfId="4528"/>
    <cellStyle name="60% - Accent1 8 4" xfId="4529"/>
    <cellStyle name="60% - Accent1 8 5" xfId="4530"/>
    <cellStyle name="60% - Accent1 8 6" xfId="4531"/>
    <cellStyle name="60% - Accent1 8 7" xfId="4532"/>
    <cellStyle name="60% - Accent1 8 8" xfId="4533"/>
    <cellStyle name="60% - Accent1 8 9" xfId="4534"/>
    <cellStyle name="60% - Accent1 9" xfId="4535"/>
    <cellStyle name="60% - Accent1 9 10" xfId="4536"/>
    <cellStyle name="60% - Accent1 9 11" xfId="4537"/>
    <cellStyle name="60% - Accent1 9 12" xfId="4538"/>
    <cellStyle name="60% - Accent1 9 13" xfId="4539"/>
    <cellStyle name="60% - Accent1 9 14" xfId="4540"/>
    <cellStyle name="60% - Accent1 9 15" xfId="4541"/>
    <cellStyle name="60% - Accent1 9 16" xfId="4542"/>
    <cellStyle name="60% - Accent1 9 17" xfId="4543"/>
    <cellStyle name="60% - Accent1 9 18" xfId="4544"/>
    <cellStyle name="60% - Accent1 9 19" xfId="4545"/>
    <cellStyle name="60% - Accent1 9 2" xfId="4546"/>
    <cellStyle name="60% - Accent1 9 2 2" xfId="4547"/>
    <cellStyle name="60% - Accent1 9 2 2 2" xfId="4548"/>
    <cellStyle name="60% - Accent1 9 3" xfId="4549"/>
    <cellStyle name="60% - Accent1 9 3 2" xfId="4550"/>
    <cellStyle name="60% - Accent1 9 4" xfId="4551"/>
    <cellStyle name="60% - Accent1 9 5" xfId="4552"/>
    <cellStyle name="60% - Accent1 9 6" xfId="4553"/>
    <cellStyle name="60% - Accent1 9 7" xfId="4554"/>
    <cellStyle name="60% - Accent1 9 8" xfId="4555"/>
    <cellStyle name="60% - Accent1 9 9" xfId="4556"/>
    <cellStyle name="60% - Accent2 10" xfId="4557"/>
    <cellStyle name="60% - Accent2 10 10" xfId="4558"/>
    <cellStyle name="60% - Accent2 10 11" xfId="4559"/>
    <cellStyle name="60% - Accent2 10 12" xfId="4560"/>
    <cellStyle name="60% - Accent2 10 13" xfId="4561"/>
    <cellStyle name="60% - Accent2 10 14" xfId="4562"/>
    <cellStyle name="60% - Accent2 10 15" xfId="4563"/>
    <cellStyle name="60% - Accent2 10 16" xfId="4564"/>
    <cellStyle name="60% - Accent2 10 17" xfId="4565"/>
    <cellStyle name="60% - Accent2 10 18" xfId="4566"/>
    <cellStyle name="60% - Accent2 10 19" xfId="4567"/>
    <cellStyle name="60% - Accent2 10 2" xfId="4568"/>
    <cellStyle name="60% - Accent2 10 2 2" xfId="4569"/>
    <cellStyle name="60% - Accent2 10 2 2 2" xfId="4570"/>
    <cellStyle name="60% - Accent2 10 3" xfId="4571"/>
    <cellStyle name="60% - Accent2 10 3 2" xfId="4572"/>
    <cellStyle name="60% - Accent2 10 4" xfId="4573"/>
    <cellStyle name="60% - Accent2 10 5" xfId="4574"/>
    <cellStyle name="60% - Accent2 10 6" xfId="4575"/>
    <cellStyle name="60% - Accent2 10 7" xfId="4576"/>
    <cellStyle name="60% - Accent2 10 8" xfId="4577"/>
    <cellStyle name="60% - Accent2 10 9" xfId="4578"/>
    <cellStyle name="60% - Accent2 11" xfId="4579"/>
    <cellStyle name="60% - Accent2 11 2" xfId="4580"/>
    <cellStyle name="60% - Accent2 11 3" xfId="4581"/>
    <cellStyle name="60% - Accent2 12" xfId="4582"/>
    <cellStyle name="60% - Accent2 12 2" xfId="4583"/>
    <cellStyle name="60% - Accent2 12 3" xfId="4584"/>
    <cellStyle name="60% - Accent2 13" xfId="4585"/>
    <cellStyle name="60% - Accent2 13 2" xfId="4586"/>
    <cellStyle name="60% - Accent2 14" xfId="4587"/>
    <cellStyle name="60% - Accent2 15" xfId="4588"/>
    <cellStyle name="60% - Accent2 16" xfId="4589"/>
    <cellStyle name="60% - Accent2 17" xfId="4590"/>
    <cellStyle name="60% - Accent2 18" xfId="4591"/>
    <cellStyle name="60% - Accent2 19" xfId="4592"/>
    <cellStyle name="60% - Accent2 2" xfId="123"/>
    <cellStyle name="60% - Accent2 2 10" xfId="4593"/>
    <cellStyle name="60% - Accent2 2 11" xfId="4594"/>
    <cellStyle name="60% - Accent2 2 12" xfId="4595"/>
    <cellStyle name="60% - Accent2 2 13" xfId="4596"/>
    <cellStyle name="60% - Accent2 2 14" xfId="4597"/>
    <cellStyle name="60% - Accent2 2 15" xfId="4598"/>
    <cellStyle name="60% - Accent2 2 16" xfId="4599"/>
    <cellStyle name="60% - Accent2 2 17" xfId="4600"/>
    <cellStyle name="60% - Accent2 2 18" xfId="4601"/>
    <cellStyle name="60% - Accent2 2 19" xfId="4602"/>
    <cellStyle name="60% - Accent2 2 2" xfId="854"/>
    <cellStyle name="60% - Accent2 2 2 2" xfId="4603"/>
    <cellStyle name="60% - Accent2 2 2 3" xfId="4604"/>
    <cellStyle name="60% - Accent2 2 2 4" xfId="4605"/>
    <cellStyle name="60% - Accent2 2 20" xfId="4606"/>
    <cellStyle name="60% - Accent2 2 3" xfId="855"/>
    <cellStyle name="60% - Accent2 2 3 2" xfId="4607"/>
    <cellStyle name="60% - Accent2 2 3 3" xfId="4608"/>
    <cellStyle name="60% - Accent2 2 3 4" xfId="4609"/>
    <cellStyle name="60% - Accent2 2 4" xfId="4610"/>
    <cellStyle name="60% - Accent2 2 4 2" xfId="4611"/>
    <cellStyle name="60% - Accent2 2 5" xfId="4612"/>
    <cellStyle name="60% - Accent2 2 6" xfId="4613"/>
    <cellStyle name="60% - Accent2 2 7" xfId="4614"/>
    <cellStyle name="60% - Accent2 2 8" xfId="4615"/>
    <cellStyle name="60% - Accent2 2 9" xfId="4616"/>
    <cellStyle name="60% - Accent2 3" xfId="4617"/>
    <cellStyle name="60% - Accent2 3 10" xfId="4618"/>
    <cellStyle name="60% - Accent2 3 11" xfId="4619"/>
    <cellStyle name="60% - Accent2 3 12" xfId="4620"/>
    <cellStyle name="60% - Accent2 3 13" xfId="4621"/>
    <cellStyle name="60% - Accent2 3 14" xfId="4622"/>
    <cellStyle name="60% - Accent2 3 15" xfId="4623"/>
    <cellStyle name="60% - Accent2 3 16" xfId="4624"/>
    <cellStyle name="60% - Accent2 3 17" xfId="4625"/>
    <cellStyle name="60% - Accent2 3 18" xfId="4626"/>
    <cellStyle name="60% - Accent2 3 19" xfId="4627"/>
    <cellStyle name="60% - Accent2 3 2" xfId="4628"/>
    <cellStyle name="60% - Accent2 3 2 2" xfId="4629"/>
    <cellStyle name="60% - Accent2 3 2 2 2" xfId="4630"/>
    <cellStyle name="60% - Accent2 3 3" xfId="4631"/>
    <cellStyle name="60% - Accent2 3 3 2" xfId="4632"/>
    <cellStyle name="60% - Accent2 3 4" xfId="4633"/>
    <cellStyle name="60% - Accent2 3 5" xfId="4634"/>
    <cellStyle name="60% - Accent2 3 6" xfId="4635"/>
    <cellStyle name="60% - Accent2 3 7" xfId="4636"/>
    <cellStyle name="60% - Accent2 3 8" xfId="4637"/>
    <cellStyle name="60% - Accent2 3 9" xfId="4638"/>
    <cellStyle name="60% - Accent2 4" xfId="4639"/>
    <cellStyle name="60% - Accent2 4 10" xfId="4640"/>
    <cellStyle name="60% - Accent2 4 11" xfId="4641"/>
    <cellStyle name="60% - Accent2 4 12" xfId="4642"/>
    <cellStyle name="60% - Accent2 4 13" xfId="4643"/>
    <cellStyle name="60% - Accent2 4 14" xfId="4644"/>
    <cellStyle name="60% - Accent2 4 15" xfId="4645"/>
    <cellStyle name="60% - Accent2 4 16" xfId="4646"/>
    <cellStyle name="60% - Accent2 4 17" xfId="4647"/>
    <cellStyle name="60% - Accent2 4 18" xfId="4648"/>
    <cellStyle name="60% - Accent2 4 19" xfId="4649"/>
    <cellStyle name="60% - Accent2 4 2" xfId="4650"/>
    <cellStyle name="60% - Accent2 4 2 2" xfId="4651"/>
    <cellStyle name="60% - Accent2 4 2 2 2" xfId="4652"/>
    <cellStyle name="60% - Accent2 4 3" xfId="4653"/>
    <cellStyle name="60% - Accent2 4 3 2" xfId="4654"/>
    <cellStyle name="60% - Accent2 4 4" xfId="4655"/>
    <cellStyle name="60% - Accent2 4 5" xfId="4656"/>
    <cellStyle name="60% - Accent2 4 6" xfId="4657"/>
    <cellStyle name="60% - Accent2 4 7" xfId="4658"/>
    <cellStyle name="60% - Accent2 4 8" xfId="4659"/>
    <cellStyle name="60% - Accent2 4 9" xfId="4660"/>
    <cellStyle name="60% - Accent2 5" xfId="4661"/>
    <cellStyle name="60% - Accent2 5 10" xfId="4662"/>
    <cellStyle name="60% - Accent2 5 11" xfId="4663"/>
    <cellStyle name="60% - Accent2 5 12" xfId="4664"/>
    <cellStyle name="60% - Accent2 5 13" xfId="4665"/>
    <cellStyle name="60% - Accent2 5 14" xfId="4666"/>
    <cellStyle name="60% - Accent2 5 15" xfId="4667"/>
    <cellStyle name="60% - Accent2 5 16" xfId="4668"/>
    <cellStyle name="60% - Accent2 5 17" xfId="4669"/>
    <cellStyle name="60% - Accent2 5 18" xfId="4670"/>
    <cellStyle name="60% - Accent2 5 19" xfId="4671"/>
    <cellStyle name="60% - Accent2 5 2" xfId="4672"/>
    <cellStyle name="60% - Accent2 5 2 2" xfId="4673"/>
    <cellStyle name="60% - Accent2 5 2 2 2" xfId="4674"/>
    <cellStyle name="60% - Accent2 5 3" xfId="4675"/>
    <cellStyle name="60% - Accent2 5 3 2" xfId="4676"/>
    <cellStyle name="60% - Accent2 5 4" xfId="4677"/>
    <cellStyle name="60% - Accent2 5 5" xfId="4678"/>
    <cellStyle name="60% - Accent2 5 6" xfId="4679"/>
    <cellStyle name="60% - Accent2 5 7" xfId="4680"/>
    <cellStyle name="60% - Accent2 5 8" xfId="4681"/>
    <cellStyle name="60% - Accent2 5 9" xfId="4682"/>
    <cellStyle name="60% - Accent2 6" xfId="4683"/>
    <cellStyle name="60% - Accent2 6 10" xfId="4684"/>
    <cellStyle name="60% - Accent2 6 11" xfId="4685"/>
    <cellStyle name="60% - Accent2 6 12" xfId="4686"/>
    <cellStyle name="60% - Accent2 6 13" xfId="4687"/>
    <cellStyle name="60% - Accent2 6 14" xfId="4688"/>
    <cellStyle name="60% - Accent2 6 15" xfId="4689"/>
    <cellStyle name="60% - Accent2 6 16" xfId="4690"/>
    <cellStyle name="60% - Accent2 6 17" xfId="4691"/>
    <cellStyle name="60% - Accent2 6 18" xfId="4692"/>
    <cellStyle name="60% - Accent2 6 19" xfId="4693"/>
    <cellStyle name="60% - Accent2 6 2" xfId="4694"/>
    <cellStyle name="60% - Accent2 6 2 2" xfId="4695"/>
    <cellStyle name="60% - Accent2 6 2 2 2" xfId="4696"/>
    <cellStyle name="60% - Accent2 6 3" xfId="4697"/>
    <cellStyle name="60% - Accent2 6 3 2" xfId="4698"/>
    <cellStyle name="60% - Accent2 6 4" xfId="4699"/>
    <cellStyle name="60% - Accent2 6 5" xfId="4700"/>
    <cellStyle name="60% - Accent2 6 6" xfId="4701"/>
    <cellStyle name="60% - Accent2 6 7" xfId="4702"/>
    <cellStyle name="60% - Accent2 6 8" xfId="4703"/>
    <cellStyle name="60% - Accent2 6 9" xfId="4704"/>
    <cellStyle name="60% - Accent2 7" xfId="4705"/>
    <cellStyle name="60% - Accent2 7 10" xfId="4706"/>
    <cellStyle name="60% - Accent2 7 11" xfId="4707"/>
    <cellStyle name="60% - Accent2 7 12" xfId="4708"/>
    <cellStyle name="60% - Accent2 7 13" xfId="4709"/>
    <cellStyle name="60% - Accent2 7 14" xfId="4710"/>
    <cellStyle name="60% - Accent2 7 15" xfId="4711"/>
    <cellStyle name="60% - Accent2 7 16" xfId="4712"/>
    <cellStyle name="60% - Accent2 7 17" xfId="4713"/>
    <cellStyle name="60% - Accent2 7 18" xfId="4714"/>
    <cellStyle name="60% - Accent2 7 19" xfId="4715"/>
    <cellStyle name="60% - Accent2 7 2" xfId="4716"/>
    <cellStyle name="60% - Accent2 7 2 2" xfId="4717"/>
    <cellStyle name="60% - Accent2 7 2 2 2" xfId="4718"/>
    <cellStyle name="60% - Accent2 7 3" xfId="4719"/>
    <cellStyle name="60% - Accent2 7 3 2" xfId="4720"/>
    <cellStyle name="60% - Accent2 7 4" xfId="4721"/>
    <cellStyle name="60% - Accent2 7 5" xfId="4722"/>
    <cellStyle name="60% - Accent2 7 6" xfId="4723"/>
    <cellStyle name="60% - Accent2 7 7" xfId="4724"/>
    <cellStyle name="60% - Accent2 7 8" xfId="4725"/>
    <cellStyle name="60% - Accent2 7 9" xfId="4726"/>
    <cellStyle name="60% - Accent2 8" xfId="4727"/>
    <cellStyle name="60% - Accent2 8 10" xfId="4728"/>
    <cellStyle name="60% - Accent2 8 11" xfId="4729"/>
    <cellStyle name="60% - Accent2 8 12" xfId="4730"/>
    <cellStyle name="60% - Accent2 8 13" xfId="4731"/>
    <cellStyle name="60% - Accent2 8 14" xfId="4732"/>
    <cellStyle name="60% - Accent2 8 15" xfId="4733"/>
    <cellStyle name="60% - Accent2 8 16" xfId="4734"/>
    <cellStyle name="60% - Accent2 8 17" xfId="4735"/>
    <cellStyle name="60% - Accent2 8 18" xfId="4736"/>
    <cellStyle name="60% - Accent2 8 19" xfId="4737"/>
    <cellStyle name="60% - Accent2 8 2" xfId="4738"/>
    <cellStyle name="60% - Accent2 8 2 2" xfId="4739"/>
    <cellStyle name="60% - Accent2 8 2 2 2" xfId="4740"/>
    <cellStyle name="60% - Accent2 8 3" xfId="4741"/>
    <cellStyle name="60% - Accent2 8 3 2" xfId="4742"/>
    <cellStyle name="60% - Accent2 8 4" xfId="4743"/>
    <cellStyle name="60% - Accent2 8 5" xfId="4744"/>
    <cellStyle name="60% - Accent2 8 6" xfId="4745"/>
    <cellStyle name="60% - Accent2 8 7" xfId="4746"/>
    <cellStyle name="60% - Accent2 8 8" xfId="4747"/>
    <cellStyle name="60% - Accent2 8 9" xfId="4748"/>
    <cellStyle name="60% - Accent2 9" xfId="4749"/>
    <cellStyle name="60% - Accent2 9 10" xfId="4750"/>
    <cellStyle name="60% - Accent2 9 11" xfId="4751"/>
    <cellStyle name="60% - Accent2 9 12" xfId="4752"/>
    <cellStyle name="60% - Accent2 9 13" xfId="4753"/>
    <cellStyle name="60% - Accent2 9 14" xfId="4754"/>
    <cellStyle name="60% - Accent2 9 15" xfId="4755"/>
    <cellStyle name="60% - Accent2 9 16" xfId="4756"/>
    <cellStyle name="60% - Accent2 9 17" xfId="4757"/>
    <cellStyle name="60% - Accent2 9 18" xfId="4758"/>
    <cellStyle name="60% - Accent2 9 19" xfId="4759"/>
    <cellStyle name="60% - Accent2 9 2" xfId="4760"/>
    <cellStyle name="60% - Accent2 9 2 2" xfId="4761"/>
    <cellStyle name="60% - Accent2 9 2 2 2" xfId="4762"/>
    <cellStyle name="60% - Accent2 9 3" xfId="4763"/>
    <cellStyle name="60% - Accent2 9 3 2" xfId="4764"/>
    <cellStyle name="60% - Accent2 9 4" xfId="4765"/>
    <cellStyle name="60% - Accent2 9 5" xfId="4766"/>
    <cellStyle name="60% - Accent2 9 6" xfId="4767"/>
    <cellStyle name="60% - Accent2 9 7" xfId="4768"/>
    <cellStyle name="60% - Accent2 9 8" xfId="4769"/>
    <cellStyle name="60% - Accent2 9 9" xfId="4770"/>
    <cellStyle name="60% - Accent3 10" xfId="4771"/>
    <cellStyle name="60% - Accent3 10 10" xfId="4772"/>
    <cellStyle name="60% - Accent3 10 11" xfId="4773"/>
    <cellStyle name="60% - Accent3 10 12" xfId="4774"/>
    <cellStyle name="60% - Accent3 10 13" xfId="4775"/>
    <cellStyle name="60% - Accent3 10 14" xfId="4776"/>
    <cellStyle name="60% - Accent3 10 15" xfId="4777"/>
    <cellStyle name="60% - Accent3 10 16" xfId="4778"/>
    <cellStyle name="60% - Accent3 10 17" xfId="4779"/>
    <cellStyle name="60% - Accent3 10 18" xfId="4780"/>
    <cellStyle name="60% - Accent3 10 19" xfId="4781"/>
    <cellStyle name="60% - Accent3 10 2" xfId="4782"/>
    <cellStyle name="60% - Accent3 10 2 2" xfId="4783"/>
    <cellStyle name="60% - Accent3 10 2 2 2" xfId="4784"/>
    <cellStyle name="60% - Accent3 10 3" xfId="4785"/>
    <cellStyle name="60% - Accent3 10 3 2" xfId="4786"/>
    <cellStyle name="60% - Accent3 10 4" xfId="4787"/>
    <cellStyle name="60% - Accent3 10 5" xfId="4788"/>
    <cellStyle name="60% - Accent3 10 6" xfId="4789"/>
    <cellStyle name="60% - Accent3 10 7" xfId="4790"/>
    <cellStyle name="60% - Accent3 10 8" xfId="4791"/>
    <cellStyle name="60% - Accent3 10 9" xfId="4792"/>
    <cellStyle name="60% - Accent3 11" xfId="4793"/>
    <cellStyle name="60% - Accent3 11 2" xfId="4794"/>
    <cellStyle name="60% - Accent3 11 2 2" xfId="4795"/>
    <cellStyle name="60% - Accent3 11 2 3" xfId="4796"/>
    <cellStyle name="60% - Accent3 11 2 4" xfId="4797"/>
    <cellStyle name="60% - Accent3 11 2 5" xfId="4798"/>
    <cellStyle name="60% - Accent3 11 2 6" xfId="4799"/>
    <cellStyle name="60% - Accent3 11 2 7" xfId="4800"/>
    <cellStyle name="60% - Accent3 11 3" xfId="4801"/>
    <cellStyle name="60% - Accent3 11 3 2" xfId="4802"/>
    <cellStyle name="60% - Accent3 11 4" xfId="4803"/>
    <cellStyle name="60% - Accent3 11 5" xfId="4804"/>
    <cellStyle name="60% - Accent3 11 6" xfId="4805"/>
    <cellStyle name="60% - Accent3 11 7" xfId="4806"/>
    <cellStyle name="60% - Accent3 11 8" xfId="4807"/>
    <cellStyle name="60% - Accent3 12" xfId="4808"/>
    <cellStyle name="60% - Accent3 12 2" xfId="4809"/>
    <cellStyle name="60% - Accent3 12 2 2" xfId="4810"/>
    <cellStyle name="60% - Accent3 12 3" xfId="4811"/>
    <cellStyle name="60% - Accent3 12 4" xfId="4812"/>
    <cellStyle name="60% - Accent3 13" xfId="4813"/>
    <cellStyle name="60% - Accent3 13 2" xfId="4814"/>
    <cellStyle name="60% - Accent3 13 3" xfId="4815"/>
    <cellStyle name="60% - Accent3 14" xfId="4816"/>
    <cellStyle name="60% - Accent3 14 2" xfId="4817"/>
    <cellStyle name="60% - Accent3 15" xfId="4818"/>
    <cellStyle name="60% - Accent3 16" xfId="4819"/>
    <cellStyle name="60% - Accent3 17" xfId="4820"/>
    <cellStyle name="60% - Accent3 18" xfId="4821"/>
    <cellStyle name="60% - Accent3 19" xfId="4822"/>
    <cellStyle name="60% - Accent3 2" xfId="124"/>
    <cellStyle name="60% - Accent3 2 10" xfId="4823"/>
    <cellStyle name="60% - Accent3 2 11" xfId="4824"/>
    <cellStyle name="60% - Accent3 2 12" xfId="4825"/>
    <cellStyle name="60% - Accent3 2 13" xfId="4826"/>
    <cellStyle name="60% - Accent3 2 14" xfId="4827"/>
    <cellStyle name="60% - Accent3 2 15" xfId="4828"/>
    <cellStyle name="60% - Accent3 2 16" xfId="4829"/>
    <cellStyle name="60% - Accent3 2 17" xfId="4830"/>
    <cellStyle name="60% - Accent3 2 18" xfId="4831"/>
    <cellStyle name="60% - Accent3 2 19" xfId="4832"/>
    <cellStyle name="60% - Accent3 2 2" xfId="856"/>
    <cellStyle name="60% - Accent3 2 2 2" xfId="4833"/>
    <cellStyle name="60% - Accent3 2 2 2 2" xfId="4834"/>
    <cellStyle name="60% - Accent3 2 2 2 2 2" xfId="4835"/>
    <cellStyle name="60% - Accent3 2 2 2 2 3" xfId="4836"/>
    <cellStyle name="60% - Accent3 2 2 2 3" xfId="4837"/>
    <cellStyle name="60% - Accent3 2 2 2 4" xfId="4838"/>
    <cellStyle name="60% - Accent3 2 2 2 5" xfId="4839"/>
    <cellStyle name="60% - Accent3 2 2 3" xfId="4840"/>
    <cellStyle name="60% - Accent3 2 2 3 2" xfId="4841"/>
    <cellStyle name="60% - Accent3 2 2 3 3" xfId="4842"/>
    <cellStyle name="60% - Accent3 2 2 4" xfId="4843"/>
    <cellStyle name="60% - Accent3 2 2 5" xfId="4844"/>
    <cellStyle name="60% - Accent3 2 20" xfId="4845"/>
    <cellStyle name="60% - Accent3 2 3" xfId="857"/>
    <cellStyle name="60% - Accent3 2 3 2" xfId="4846"/>
    <cellStyle name="60% - Accent3 2 3 2 2" xfId="4847"/>
    <cellStyle name="60% - Accent3 2 3 3" xfId="4848"/>
    <cellStyle name="60% - Accent3 2 3 4" xfId="4849"/>
    <cellStyle name="60% - Accent3 2 3 5" xfId="4850"/>
    <cellStyle name="60% - Accent3 2 4" xfId="4851"/>
    <cellStyle name="60% - Accent3 2 4 2" xfId="4852"/>
    <cellStyle name="60% - Accent3 2 5" xfId="4853"/>
    <cellStyle name="60% - Accent3 2 6" xfId="4854"/>
    <cellStyle name="60% - Accent3 2 7" xfId="4855"/>
    <cellStyle name="60% - Accent3 2 8" xfId="4856"/>
    <cellStyle name="60% - Accent3 2 9" xfId="4857"/>
    <cellStyle name="60% - Accent3 3" xfId="4858"/>
    <cellStyle name="60% - Accent3 3 10" xfId="4859"/>
    <cellStyle name="60% - Accent3 3 11" xfId="4860"/>
    <cellStyle name="60% - Accent3 3 12" xfId="4861"/>
    <cellStyle name="60% - Accent3 3 13" xfId="4862"/>
    <cellStyle name="60% - Accent3 3 14" xfId="4863"/>
    <cellStyle name="60% - Accent3 3 15" xfId="4864"/>
    <cellStyle name="60% - Accent3 3 16" xfId="4865"/>
    <cellStyle name="60% - Accent3 3 17" xfId="4866"/>
    <cellStyle name="60% - Accent3 3 18" xfId="4867"/>
    <cellStyle name="60% - Accent3 3 19" xfId="4868"/>
    <cellStyle name="60% - Accent3 3 2" xfId="4869"/>
    <cellStyle name="60% - Accent3 3 2 2" xfId="4870"/>
    <cellStyle name="60% - Accent3 3 2 2 2" xfId="4871"/>
    <cellStyle name="60% - Accent3 3 3" xfId="4872"/>
    <cellStyle name="60% - Accent3 3 3 2" xfId="4873"/>
    <cellStyle name="60% - Accent3 3 4" xfId="4874"/>
    <cellStyle name="60% - Accent3 3 5" xfId="4875"/>
    <cellStyle name="60% - Accent3 3 6" xfId="4876"/>
    <cellStyle name="60% - Accent3 3 7" xfId="4877"/>
    <cellStyle name="60% - Accent3 3 8" xfId="4878"/>
    <cellStyle name="60% - Accent3 3 9" xfId="4879"/>
    <cellStyle name="60% - Accent3 4" xfId="4880"/>
    <cellStyle name="60% - Accent3 4 10" xfId="4881"/>
    <cellStyle name="60% - Accent3 4 11" xfId="4882"/>
    <cellStyle name="60% - Accent3 4 12" xfId="4883"/>
    <cellStyle name="60% - Accent3 4 13" xfId="4884"/>
    <cellStyle name="60% - Accent3 4 14" xfId="4885"/>
    <cellStyle name="60% - Accent3 4 15" xfId="4886"/>
    <cellStyle name="60% - Accent3 4 16" xfId="4887"/>
    <cellStyle name="60% - Accent3 4 17" xfId="4888"/>
    <cellStyle name="60% - Accent3 4 18" xfId="4889"/>
    <cellStyle name="60% - Accent3 4 19" xfId="4890"/>
    <cellStyle name="60% - Accent3 4 2" xfId="4891"/>
    <cellStyle name="60% - Accent3 4 2 2" xfId="4892"/>
    <cellStyle name="60% - Accent3 4 2 2 2" xfId="4893"/>
    <cellStyle name="60% - Accent3 4 3" xfId="4894"/>
    <cellStyle name="60% - Accent3 4 3 2" xfId="4895"/>
    <cellStyle name="60% - Accent3 4 4" xfId="4896"/>
    <cellStyle name="60% - Accent3 4 5" xfId="4897"/>
    <cellStyle name="60% - Accent3 4 6" xfId="4898"/>
    <cellStyle name="60% - Accent3 4 7" xfId="4899"/>
    <cellStyle name="60% - Accent3 4 8" xfId="4900"/>
    <cellStyle name="60% - Accent3 4 9" xfId="4901"/>
    <cellStyle name="60% - Accent3 5" xfId="4902"/>
    <cellStyle name="60% - Accent3 5 10" xfId="4903"/>
    <cellStyle name="60% - Accent3 5 11" xfId="4904"/>
    <cellStyle name="60% - Accent3 5 12" xfId="4905"/>
    <cellStyle name="60% - Accent3 5 13" xfId="4906"/>
    <cellStyle name="60% - Accent3 5 14" xfId="4907"/>
    <cellStyle name="60% - Accent3 5 15" xfId="4908"/>
    <cellStyle name="60% - Accent3 5 16" xfId="4909"/>
    <cellStyle name="60% - Accent3 5 17" xfId="4910"/>
    <cellStyle name="60% - Accent3 5 18" xfId="4911"/>
    <cellStyle name="60% - Accent3 5 19" xfId="4912"/>
    <cellStyle name="60% - Accent3 5 2" xfId="4913"/>
    <cellStyle name="60% - Accent3 5 2 2" xfId="4914"/>
    <cellStyle name="60% - Accent3 5 2 2 2" xfId="4915"/>
    <cellStyle name="60% - Accent3 5 3" xfId="4916"/>
    <cellStyle name="60% - Accent3 5 3 2" xfId="4917"/>
    <cellStyle name="60% - Accent3 5 4" xfId="4918"/>
    <cellStyle name="60% - Accent3 5 5" xfId="4919"/>
    <cellStyle name="60% - Accent3 5 6" xfId="4920"/>
    <cellStyle name="60% - Accent3 5 7" xfId="4921"/>
    <cellStyle name="60% - Accent3 5 8" xfId="4922"/>
    <cellStyle name="60% - Accent3 5 9" xfId="4923"/>
    <cellStyle name="60% - Accent3 6" xfId="4924"/>
    <cellStyle name="60% - Accent3 6 10" xfId="4925"/>
    <cellStyle name="60% - Accent3 6 11" xfId="4926"/>
    <cellStyle name="60% - Accent3 6 12" xfId="4927"/>
    <cellStyle name="60% - Accent3 6 13" xfId="4928"/>
    <cellStyle name="60% - Accent3 6 14" xfId="4929"/>
    <cellStyle name="60% - Accent3 6 15" xfId="4930"/>
    <cellStyle name="60% - Accent3 6 16" xfId="4931"/>
    <cellStyle name="60% - Accent3 6 17" xfId="4932"/>
    <cellStyle name="60% - Accent3 6 18" xfId="4933"/>
    <cellStyle name="60% - Accent3 6 19" xfId="4934"/>
    <cellStyle name="60% - Accent3 6 2" xfId="4935"/>
    <cellStyle name="60% - Accent3 6 2 2" xfId="4936"/>
    <cellStyle name="60% - Accent3 6 2 2 2" xfId="4937"/>
    <cellStyle name="60% - Accent3 6 3" xfId="4938"/>
    <cellStyle name="60% - Accent3 6 3 2" xfId="4939"/>
    <cellStyle name="60% - Accent3 6 4" xfId="4940"/>
    <cellStyle name="60% - Accent3 6 5" xfId="4941"/>
    <cellStyle name="60% - Accent3 6 6" xfId="4942"/>
    <cellStyle name="60% - Accent3 6 7" xfId="4943"/>
    <cellStyle name="60% - Accent3 6 8" xfId="4944"/>
    <cellStyle name="60% - Accent3 6 9" xfId="4945"/>
    <cellStyle name="60% - Accent3 7" xfId="4946"/>
    <cellStyle name="60% - Accent3 7 10" xfId="4947"/>
    <cellStyle name="60% - Accent3 7 11" xfId="4948"/>
    <cellStyle name="60% - Accent3 7 12" xfId="4949"/>
    <cellStyle name="60% - Accent3 7 13" xfId="4950"/>
    <cellStyle name="60% - Accent3 7 14" xfId="4951"/>
    <cellStyle name="60% - Accent3 7 15" xfId="4952"/>
    <cellStyle name="60% - Accent3 7 16" xfId="4953"/>
    <cellStyle name="60% - Accent3 7 17" xfId="4954"/>
    <cellStyle name="60% - Accent3 7 18" xfId="4955"/>
    <cellStyle name="60% - Accent3 7 19" xfId="4956"/>
    <cellStyle name="60% - Accent3 7 2" xfId="4957"/>
    <cellStyle name="60% - Accent3 7 2 2" xfId="4958"/>
    <cellStyle name="60% - Accent3 7 2 2 2" xfId="4959"/>
    <cellStyle name="60% - Accent3 7 3" xfId="4960"/>
    <cellStyle name="60% - Accent3 7 3 2" xfId="4961"/>
    <cellStyle name="60% - Accent3 7 4" xfId="4962"/>
    <cellStyle name="60% - Accent3 7 5" xfId="4963"/>
    <cellStyle name="60% - Accent3 7 6" xfId="4964"/>
    <cellStyle name="60% - Accent3 7 7" xfId="4965"/>
    <cellStyle name="60% - Accent3 7 8" xfId="4966"/>
    <cellStyle name="60% - Accent3 7 9" xfId="4967"/>
    <cellStyle name="60% - Accent3 8" xfId="4968"/>
    <cellStyle name="60% - Accent3 8 10" xfId="4969"/>
    <cellStyle name="60% - Accent3 8 11" xfId="4970"/>
    <cellStyle name="60% - Accent3 8 12" xfId="4971"/>
    <cellStyle name="60% - Accent3 8 13" xfId="4972"/>
    <cellStyle name="60% - Accent3 8 14" xfId="4973"/>
    <cellStyle name="60% - Accent3 8 15" xfId="4974"/>
    <cellStyle name="60% - Accent3 8 16" xfId="4975"/>
    <cellStyle name="60% - Accent3 8 17" xfId="4976"/>
    <cellStyle name="60% - Accent3 8 18" xfId="4977"/>
    <cellStyle name="60% - Accent3 8 19" xfId="4978"/>
    <cellStyle name="60% - Accent3 8 2" xfId="4979"/>
    <cellStyle name="60% - Accent3 8 2 2" xfId="4980"/>
    <cellStyle name="60% - Accent3 8 2 2 2" xfId="4981"/>
    <cellStyle name="60% - Accent3 8 3" xfId="4982"/>
    <cellStyle name="60% - Accent3 8 3 2" xfId="4983"/>
    <cellStyle name="60% - Accent3 8 4" xfId="4984"/>
    <cellStyle name="60% - Accent3 8 5" xfId="4985"/>
    <cellStyle name="60% - Accent3 8 6" xfId="4986"/>
    <cellStyle name="60% - Accent3 8 7" xfId="4987"/>
    <cellStyle name="60% - Accent3 8 8" xfId="4988"/>
    <cellStyle name="60% - Accent3 8 9" xfId="4989"/>
    <cellStyle name="60% - Accent3 9" xfId="4990"/>
    <cellStyle name="60% - Accent3 9 10" xfId="4991"/>
    <cellStyle name="60% - Accent3 9 11" xfId="4992"/>
    <cellStyle name="60% - Accent3 9 12" xfId="4993"/>
    <cellStyle name="60% - Accent3 9 13" xfId="4994"/>
    <cellStyle name="60% - Accent3 9 14" xfId="4995"/>
    <cellStyle name="60% - Accent3 9 15" xfId="4996"/>
    <cellStyle name="60% - Accent3 9 16" xfId="4997"/>
    <cellStyle name="60% - Accent3 9 17" xfId="4998"/>
    <cellStyle name="60% - Accent3 9 18" xfId="4999"/>
    <cellStyle name="60% - Accent3 9 19" xfId="5000"/>
    <cellStyle name="60% - Accent3 9 2" xfId="5001"/>
    <cellStyle name="60% - Accent3 9 2 2" xfId="5002"/>
    <cellStyle name="60% - Accent3 9 2 2 2" xfId="5003"/>
    <cellStyle name="60% - Accent3 9 3" xfId="5004"/>
    <cellStyle name="60% - Accent3 9 3 2" xfId="5005"/>
    <cellStyle name="60% - Accent3 9 4" xfId="5006"/>
    <cellStyle name="60% - Accent3 9 5" xfId="5007"/>
    <cellStyle name="60% - Accent3 9 6" xfId="5008"/>
    <cellStyle name="60% - Accent3 9 7" xfId="5009"/>
    <cellStyle name="60% - Accent3 9 8" xfId="5010"/>
    <cellStyle name="60% - Accent3 9 9" xfId="5011"/>
    <cellStyle name="60% - Accent4 10" xfId="5012"/>
    <cellStyle name="60% - Accent4 10 10" xfId="5013"/>
    <cellStyle name="60% - Accent4 10 11" xfId="5014"/>
    <cellStyle name="60% - Accent4 10 12" xfId="5015"/>
    <cellStyle name="60% - Accent4 10 13" xfId="5016"/>
    <cellStyle name="60% - Accent4 10 14" xfId="5017"/>
    <cellStyle name="60% - Accent4 10 15" xfId="5018"/>
    <cellStyle name="60% - Accent4 10 16" xfId="5019"/>
    <cellStyle name="60% - Accent4 10 17" xfId="5020"/>
    <cellStyle name="60% - Accent4 10 18" xfId="5021"/>
    <cellStyle name="60% - Accent4 10 19" xfId="5022"/>
    <cellStyle name="60% - Accent4 10 2" xfId="5023"/>
    <cellStyle name="60% - Accent4 10 2 2" xfId="5024"/>
    <cellStyle name="60% - Accent4 10 2 2 2" xfId="5025"/>
    <cellStyle name="60% - Accent4 10 3" xfId="5026"/>
    <cellStyle name="60% - Accent4 10 3 2" xfId="5027"/>
    <cellStyle name="60% - Accent4 10 4" xfId="5028"/>
    <cellStyle name="60% - Accent4 10 5" xfId="5029"/>
    <cellStyle name="60% - Accent4 10 6" xfId="5030"/>
    <cellStyle name="60% - Accent4 10 7" xfId="5031"/>
    <cellStyle name="60% - Accent4 10 8" xfId="5032"/>
    <cellStyle name="60% - Accent4 10 9" xfId="5033"/>
    <cellStyle name="60% - Accent4 11" xfId="5034"/>
    <cellStyle name="60% - Accent4 11 2" xfId="5035"/>
    <cellStyle name="60% - Accent4 11 2 2" xfId="5036"/>
    <cellStyle name="60% - Accent4 11 2 3" xfId="5037"/>
    <cellStyle name="60% - Accent4 11 2 4" xfId="5038"/>
    <cellStyle name="60% - Accent4 11 2 5" xfId="5039"/>
    <cellStyle name="60% - Accent4 11 2 6" xfId="5040"/>
    <cellStyle name="60% - Accent4 11 2 7" xfId="5041"/>
    <cellStyle name="60% - Accent4 11 3" xfId="5042"/>
    <cellStyle name="60% - Accent4 11 3 2" xfId="5043"/>
    <cellStyle name="60% - Accent4 11 4" xfId="5044"/>
    <cellStyle name="60% - Accent4 11 5" xfId="5045"/>
    <cellStyle name="60% - Accent4 11 6" xfId="5046"/>
    <cellStyle name="60% - Accent4 11 7" xfId="5047"/>
    <cellStyle name="60% - Accent4 11 8" xfId="5048"/>
    <cellStyle name="60% - Accent4 12" xfId="5049"/>
    <cellStyle name="60% - Accent4 12 2" xfId="5050"/>
    <cellStyle name="60% - Accent4 12 2 2" xfId="5051"/>
    <cellStyle name="60% - Accent4 12 3" xfId="5052"/>
    <cellStyle name="60% - Accent4 12 4" xfId="5053"/>
    <cellStyle name="60% - Accent4 13" xfId="5054"/>
    <cellStyle name="60% - Accent4 13 2" xfId="5055"/>
    <cellStyle name="60% - Accent4 13 3" xfId="5056"/>
    <cellStyle name="60% - Accent4 14" xfId="5057"/>
    <cellStyle name="60% - Accent4 14 2" xfId="5058"/>
    <cellStyle name="60% - Accent4 15" xfId="5059"/>
    <cellStyle name="60% - Accent4 16" xfId="5060"/>
    <cellStyle name="60% - Accent4 17" xfId="5061"/>
    <cellStyle name="60% - Accent4 18" xfId="5062"/>
    <cellStyle name="60% - Accent4 19" xfId="5063"/>
    <cellStyle name="60% - Accent4 2" xfId="125"/>
    <cellStyle name="60% - Accent4 2 10" xfId="5064"/>
    <cellStyle name="60% - Accent4 2 11" xfId="5065"/>
    <cellStyle name="60% - Accent4 2 12" xfId="5066"/>
    <cellStyle name="60% - Accent4 2 13" xfId="5067"/>
    <cellStyle name="60% - Accent4 2 14" xfId="5068"/>
    <cellStyle name="60% - Accent4 2 15" xfId="5069"/>
    <cellStyle name="60% - Accent4 2 16" xfId="5070"/>
    <cellStyle name="60% - Accent4 2 17" xfId="5071"/>
    <cellStyle name="60% - Accent4 2 18" xfId="5072"/>
    <cellStyle name="60% - Accent4 2 19" xfId="5073"/>
    <cellStyle name="60% - Accent4 2 2" xfId="858"/>
    <cellStyle name="60% - Accent4 2 2 2" xfId="5074"/>
    <cellStyle name="60% - Accent4 2 2 2 2" xfId="5075"/>
    <cellStyle name="60% - Accent4 2 2 2 2 2" xfId="5076"/>
    <cellStyle name="60% - Accent4 2 2 2 2 3" xfId="5077"/>
    <cellStyle name="60% - Accent4 2 2 2 3" xfId="5078"/>
    <cellStyle name="60% - Accent4 2 2 2 4" xfId="5079"/>
    <cellStyle name="60% - Accent4 2 2 2 5" xfId="5080"/>
    <cellStyle name="60% - Accent4 2 2 3" xfId="5081"/>
    <cellStyle name="60% - Accent4 2 2 3 2" xfId="5082"/>
    <cellStyle name="60% - Accent4 2 2 3 3" xfId="5083"/>
    <cellStyle name="60% - Accent4 2 2 4" xfId="5084"/>
    <cellStyle name="60% - Accent4 2 2 5" xfId="5085"/>
    <cellStyle name="60% - Accent4 2 20" xfId="5086"/>
    <cellStyle name="60% - Accent4 2 3" xfId="859"/>
    <cellStyle name="60% - Accent4 2 3 2" xfId="5087"/>
    <cellStyle name="60% - Accent4 2 3 2 2" xfId="5088"/>
    <cellStyle name="60% - Accent4 2 3 3" xfId="5089"/>
    <cellStyle name="60% - Accent4 2 3 4" xfId="5090"/>
    <cellStyle name="60% - Accent4 2 3 5" xfId="5091"/>
    <cellStyle name="60% - Accent4 2 4" xfId="5092"/>
    <cellStyle name="60% - Accent4 2 4 2" xfId="5093"/>
    <cellStyle name="60% - Accent4 2 5" xfId="5094"/>
    <cellStyle name="60% - Accent4 2 6" xfId="5095"/>
    <cellStyle name="60% - Accent4 2 7" xfId="5096"/>
    <cellStyle name="60% - Accent4 2 8" xfId="5097"/>
    <cellStyle name="60% - Accent4 2 9" xfId="5098"/>
    <cellStyle name="60% - Accent4 3" xfId="5099"/>
    <cellStyle name="60% - Accent4 3 10" xfId="5100"/>
    <cellStyle name="60% - Accent4 3 11" xfId="5101"/>
    <cellStyle name="60% - Accent4 3 12" xfId="5102"/>
    <cellStyle name="60% - Accent4 3 13" xfId="5103"/>
    <cellStyle name="60% - Accent4 3 14" xfId="5104"/>
    <cellStyle name="60% - Accent4 3 15" xfId="5105"/>
    <cellStyle name="60% - Accent4 3 16" xfId="5106"/>
    <cellStyle name="60% - Accent4 3 17" xfId="5107"/>
    <cellStyle name="60% - Accent4 3 18" xfId="5108"/>
    <cellStyle name="60% - Accent4 3 19" xfId="5109"/>
    <cellStyle name="60% - Accent4 3 2" xfId="5110"/>
    <cellStyle name="60% - Accent4 3 2 2" xfId="5111"/>
    <cellStyle name="60% - Accent4 3 2 2 2" xfId="5112"/>
    <cellStyle name="60% - Accent4 3 3" xfId="5113"/>
    <cellStyle name="60% - Accent4 3 3 2" xfId="5114"/>
    <cellStyle name="60% - Accent4 3 4" xfId="5115"/>
    <cellStyle name="60% - Accent4 3 5" xfId="5116"/>
    <cellStyle name="60% - Accent4 3 6" xfId="5117"/>
    <cellStyle name="60% - Accent4 3 7" xfId="5118"/>
    <cellStyle name="60% - Accent4 3 8" xfId="5119"/>
    <cellStyle name="60% - Accent4 3 9" xfId="5120"/>
    <cellStyle name="60% - Accent4 4" xfId="5121"/>
    <cellStyle name="60% - Accent4 4 10" xfId="5122"/>
    <cellStyle name="60% - Accent4 4 11" xfId="5123"/>
    <cellStyle name="60% - Accent4 4 12" xfId="5124"/>
    <cellStyle name="60% - Accent4 4 13" xfId="5125"/>
    <cellStyle name="60% - Accent4 4 14" xfId="5126"/>
    <cellStyle name="60% - Accent4 4 15" xfId="5127"/>
    <cellStyle name="60% - Accent4 4 16" xfId="5128"/>
    <cellStyle name="60% - Accent4 4 17" xfId="5129"/>
    <cellStyle name="60% - Accent4 4 18" xfId="5130"/>
    <cellStyle name="60% - Accent4 4 19" xfId="5131"/>
    <cellStyle name="60% - Accent4 4 2" xfId="5132"/>
    <cellStyle name="60% - Accent4 4 2 2" xfId="5133"/>
    <cellStyle name="60% - Accent4 4 2 2 2" xfId="5134"/>
    <cellStyle name="60% - Accent4 4 3" xfId="5135"/>
    <cellStyle name="60% - Accent4 4 3 2" xfId="5136"/>
    <cellStyle name="60% - Accent4 4 4" xfId="5137"/>
    <cellStyle name="60% - Accent4 4 5" xfId="5138"/>
    <cellStyle name="60% - Accent4 4 6" xfId="5139"/>
    <cellStyle name="60% - Accent4 4 7" xfId="5140"/>
    <cellStyle name="60% - Accent4 4 8" xfId="5141"/>
    <cellStyle name="60% - Accent4 4 9" xfId="5142"/>
    <cellStyle name="60% - Accent4 5" xfId="5143"/>
    <cellStyle name="60% - Accent4 5 10" xfId="5144"/>
    <cellStyle name="60% - Accent4 5 11" xfId="5145"/>
    <cellStyle name="60% - Accent4 5 12" xfId="5146"/>
    <cellStyle name="60% - Accent4 5 13" xfId="5147"/>
    <cellStyle name="60% - Accent4 5 14" xfId="5148"/>
    <cellStyle name="60% - Accent4 5 15" xfId="5149"/>
    <cellStyle name="60% - Accent4 5 16" xfId="5150"/>
    <cellStyle name="60% - Accent4 5 17" xfId="5151"/>
    <cellStyle name="60% - Accent4 5 18" xfId="5152"/>
    <cellStyle name="60% - Accent4 5 19" xfId="5153"/>
    <cellStyle name="60% - Accent4 5 2" xfId="5154"/>
    <cellStyle name="60% - Accent4 5 2 2" xfId="5155"/>
    <cellStyle name="60% - Accent4 5 2 2 2" xfId="5156"/>
    <cellStyle name="60% - Accent4 5 3" xfId="5157"/>
    <cellStyle name="60% - Accent4 5 3 2" xfId="5158"/>
    <cellStyle name="60% - Accent4 5 4" xfId="5159"/>
    <cellStyle name="60% - Accent4 5 5" xfId="5160"/>
    <cellStyle name="60% - Accent4 5 6" xfId="5161"/>
    <cellStyle name="60% - Accent4 5 7" xfId="5162"/>
    <cellStyle name="60% - Accent4 5 8" xfId="5163"/>
    <cellStyle name="60% - Accent4 5 9" xfId="5164"/>
    <cellStyle name="60% - Accent4 6" xfId="5165"/>
    <cellStyle name="60% - Accent4 6 10" xfId="5166"/>
    <cellStyle name="60% - Accent4 6 11" xfId="5167"/>
    <cellStyle name="60% - Accent4 6 12" xfId="5168"/>
    <cellStyle name="60% - Accent4 6 13" xfId="5169"/>
    <cellStyle name="60% - Accent4 6 14" xfId="5170"/>
    <cellStyle name="60% - Accent4 6 15" xfId="5171"/>
    <cellStyle name="60% - Accent4 6 16" xfId="5172"/>
    <cellStyle name="60% - Accent4 6 17" xfId="5173"/>
    <cellStyle name="60% - Accent4 6 18" xfId="5174"/>
    <cellStyle name="60% - Accent4 6 19" xfId="5175"/>
    <cellStyle name="60% - Accent4 6 2" xfId="5176"/>
    <cellStyle name="60% - Accent4 6 2 2" xfId="5177"/>
    <cellStyle name="60% - Accent4 6 2 2 2" xfId="5178"/>
    <cellStyle name="60% - Accent4 6 3" xfId="5179"/>
    <cellStyle name="60% - Accent4 6 3 2" xfId="5180"/>
    <cellStyle name="60% - Accent4 6 4" xfId="5181"/>
    <cellStyle name="60% - Accent4 6 5" xfId="5182"/>
    <cellStyle name="60% - Accent4 6 6" xfId="5183"/>
    <cellStyle name="60% - Accent4 6 7" xfId="5184"/>
    <cellStyle name="60% - Accent4 6 8" xfId="5185"/>
    <cellStyle name="60% - Accent4 6 9" xfId="5186"/>
    <cellStyle name="60% - Accent4 7" xfId="5187"/>
    <cellStyle name="60% - Accent4 7 10" xfId="5188"/>
    <cellStyle name="60% - Accent4 7 11" xfId="5189"/>
    <cellStyle name="60% - Accent4 7 12" xfId="5190"/>
    <cellStyle name="60% - Accent4 7 13" xfId="5191"/>
    <cellStyle name="60% - Accent4 7 14" xfId="5192"/>
    <cellStyle name="60% - Accent4 7 15" xfId="5193"/>
    <cellStyle name="60% - Accent4 7 16" xfId="5194"/>
    <cellStyle name="60% - Accent4 7 17" xfId="5195"/>
    <cellStyle name="60% - Accent4 7 18" xfId="5196"/>
    <cellStyle name="60% - Accent4 7 19" xfId="5197"/>
    <cellStyle name="60% - Accent4 7 2" xfId="5198"/>
    <cellStyle name="60% - Accent4 7 2 2" xfId="5199"/>
    <cellStyle name="60% - Accent4 7 2 2 2" xfId="5200"/>
    <cellStyle name="60% - Accent4 7 3" xfId="5201"/>
    <cellStyle name="60% - Accent4 7 3 2" xfId="5202"/>
    <cellStyle name="60% - Accent4 7 4" xfId="5203"/>
    <cellStyle name="60% - Accent4 7 5" xfId="5204"/>
    <cellStyle name="60% - Accent4 7 6" xfId="5205"/>
    <cellStyle name="60% - Accent4 7 7" xfId="5206"/>
    <cellStyle name="60% - Accent4 7 8" xfId="5207"/>
    <cellStyle name="60% - Accent4 7 9" xfId="5208"/>
    <cellStyle name="60% - Accent4 8" xfId="5209"/>
    <cellStyle name="60% - Accent4 8 10" xfId="5210"/>
    <cellStyle name="60% - Accent4 8 11" xfId="5211"/>
    <cellStyle name="60% - Accent4 8 12" xfId="5212"/>
    <cellStyle name="60% - Accent4 8 13" xfId="5213"/>
    <cellStyle name="60% - Accent4 8 14" xfId="5214"/>
    <cellStyle name="60% - Accent4 8 15" xfId="5215"/>
    <cellStyle name="60% - Accent4 8 16" xfId="5216"/>
    <cellStyle name="60% - Accent4 8 17" xfId="5217"/>
    <cellStyle name="60% - Accent4 8 18" xfId="5218"/>
    <cellStyle name="60% - Accent4 8 19" xfId="5219"/>
    <cellStyle name="60% - Accent4 8 2" xfId="5220"/>
    <cellStyle name="60% - Accent4 8 2 2" xfId="5221"/>
    <cellStyle name="60% - Accent4 8 2 2 2" xfId="5222"/>
    <cellStyle name="60% - Accent4 8 3" xfId="5223"/>
    <cellStyle name="60% - Accent4 8 3 2" xfId="5224"/>
    <cellStyle name="60% - Accent4 8 4" xfId="5225"/>
    <cellStyle name="60% - Accent4 8 5" xfId="5226"/>
    <cellStyle name="60% - Accent4 8 6" xfId="5227"/>
    <cellStyle name="60% - Accent4 8 7" xfId="5228"/>
    <cellStyle name="60% - Accent4 8 8" xfId="5229"/>
    <cellStyle name="60% - Accent4 8 9" xfId="5230"/>
    <cellStyle name="60% - Accent4 9" xfId="5231"/>
    <cellStyle name="60% - Accent4 9 10" xfId="5232"/>
    <cellStyle name="60% - Accent4 9 11" xfId="5233"/>
    <cellStyle name="60% - Accent4 9 12" xfId="5234"/>
    <cellStyle name="60% - Accent4 9 13" xfId="5235"/>
    <cellStyle name="60% - Accent4 9 14" xfId="5236"/>
    <cellStyle name="60% - Accent4 9 15" xfId="5237"/>
    <cellStyle name="60% - Accent4 9 16" xfId="5238"/>
    <cellStyle name="60% - Accent4 9 17" xfId="5239"/>
    <cellStyle name="60% - Accent4 9 18" xfId="5240"/>
    <cellStyle name="60% - Accent4 9 19" xfId="5241"/>
    <cellStyle name="60% - Accent4 9 2" xfId="5242"/>
    <cellStyle name="60% - Accent4 9 2 2" xfId="5243"/>
    <cellStyle name="60% - Accent4 9 2 2 2" xfId="5244"/>
    <cellStyle name="60% - Accent4 9 3" xfId="5245"/>
    <cellStyle name="60% - Accent4 9 3 2" xfId="5246"/>
    <cellStyle name="60% - Accent4 9 4" xfId="5247"/>
    <cellStyle name="60% - Accent4 9 5" xfId="5248"/>
    <cellStyle name="60% - Accent4 9 6" xfId="5249"/>
    <cellStyle name="60% - Accent4 9 7" xfId="5250"/>
    <cellStyle name="60% - Accent4 9 8" xfId="5251"/>
    <cellStyle name="60% - Accent4 9 9" xfId="5252"/>
    <cellStyle name="60% - Accent5 10" xfId="5253"/>
    <cellStyle name="60% - Accent5 10 10" xfId="5254"/>
    <cellStyle name="60% - Accent5 10 11" xfId="5255"/>
    <cellStyle name="60% - Accent5 10 12" xfId="5256"/>
    <cellStyle name="60% - Accent5 10 13" xfId="5257"/>
    <cellStyle name="60% - Accent5 10 14" xfId="5258"/>
    <cellStyle name="60% - Accent5 10 15" xfId="5259"/>
    <cellStyle name="60% - Accent5 10 16" xfId="5260"/>
    <cellStyle name="60% - Accent5 10 17" xfId="5261"/>
    <cellStyle name="60% - Accent5 10 18" xfId="5262"/>
    <cellStyle name="60% - Accent5 10 19" xfId="5263"/>
    <cellStyle name="60% - Accent5 10 2" xfId="5264"/>
    <cellStyle name="60% - Accent5 10 2 2" xfId="5265"/>
    <cellStyle name="60% - Accent5 10 2 2 2" xfId="5266"/>
    <cellStyle name="60% - Accent5 10 3" xfId="5267"/>
    <cellStyle name="60% - Accent5 10 3 2" xfId="5268"/>
    <cellStyle name="60% - Accent5 10 4" xfId="5269"/>
    <cellStyle name="60% - Accent5 10 5" xfId="5270"/>
    <cellStyle name="60% - Accent5 10 6" xfId="5271"/>
    <cellStyle name="60% - Accent5 10 7" xfId="5272"/>
    <cellStyle name="60% - Accent5 10 8" xfId="5273"/>
    <cellStyle name="60% - Accent5 10 9" xfId="5274"/>
    <cellStyle name="60% - Accent5 11" xfId="5275"/>
    <cellStyle name="60% - Accent5 11 2" xfId="5276"/>
    <cellStyle name="60% - Accent5 11 3" xfId="5277"/>
    <cellStyle name="60% - Accent5 12" xfId="5278"/>
    <cellStyle name="60% - Accent5 12 2" xfId="5279"/>
    <cellStyle name="60% - Accent5 12 3" xfId="5280"/>
    <cellStyle name="60% - Accent5 13" xfId="5281"/>
    <cellStyle name="60% - Accent5 13 2" xfId="5282"/>
    <cellStyle name="60% - Accent5 14" xfId="5283"/>
    <cellStyle name="60% - Accent5 15" xfId="5284"/>
    <cellStyle name="60% - Accent5 16" xfId="5285"/>
    <cellStyle name="60% - Accent5 17" xfId="5286"/>
    <cellStyle name="60% - Accent5 18" xfId="5287"/>
    <cellStyle name="60% - Accent5 19" xfId="5288"/>
    <cellStyle name="60% - Accent5 2" xfId="126"/>
    <cellStyle name="60% - Accent5 2 10" xfId="5289"/>
    <cellStyle name="60% - Accent5 2 11" xfId="5290"/>
    <cellStyle name="60% - Accent5 2 12" xfId="5291"/>
    <cellStyle name="60% - Accent5 2 13" xfId="5292"/>
    <cellStyle name="60% - Accent5 2 14" xfId="5293"/>
    <cellStyle name="60% - Accent5 2 15" xfId="5294"/>
    <cellStyle name="60% - Accent5 2 16" xfId="5295"/>
    <cellStyle name="60% - Accent5 2 17" xfId="5296"/>
    <cellStyle name="60% - Accent5 2 18" xfId="5297"/>
    <cellStyle name="60% - Accent5 2 19" xfId="5298"/>
    <cellStyle name="60% - Accent5 2 2" xfId="860"/>
    <cellStyle name="60% - Accent5 2 2 2" xfId="5299"/>
    <cellStyle name="60% - Accent5 2 2 3" xfId="5300"/>
    <cellStyle name="60% - Accent5 2 2 4" xfId="5301"/>
    <cellStyle name="60% - Accent5 2 20" xfId="5302"/>
    <cellStyle name="60% - Accent5 2 3" xfId="861"/>
    <cellStyle name="60% - Accent5 2 3 2" xfId="5303"/>
    <cellStyle name="60% - Accent5 2 3 3" xfId="5304"/>
    <cellStyle name="60% - Accent5 2 3 4" xfId="5305"/>
    <cellStyle name="60% - Accent5 2 4" xfId="5306"/>
    <cellStyle name="60% - Accent5 2 4 2" xfId="5307"/>
    <cellStyle name="60% - Accent5 2 5" xfId="5308"/>
    <cellStyle name="60% - Accent5 2 6" xfId="5309"/>
    <cellStyle name="60% - Accent5 2 7" xfId="5310"/>
    <cellStyle name="60% - Accent5 2 8" xfId="5311"/>
    <cellStyle name="60% - Accent5 2 9" xfId="5312"/>
    <cellStyle name="60% - Accent5 3" xfId="5313"/>
    <cellStyle name="60% - Accent5 3 10" xfId="5314"/>
    <cellStyle name="60% - Accent5 3 11" xfId="5315"/>
    <cellStyle name="60% - Accent5 3 12" xfId="5316"/>
    <cellStyle name="60% - Accent5 3 13" xfId="5317"/>
    <cellStyle name="60% - Accent5 3 14" xfId="5318"/>
    <cellStyle name="60% - Accent5 3 15" xfId="5319"/>
    <cellStyle name="60% - Accent5 3 16" xfId="5320"/>
    <cellStyle name="60% - Accent5 3 17" xfId="5321"/>
    <cellStyle name="60% - Accent5 3 18" xfId="5322"/>
    <cellStyle name="60% - Accent5 3 19" xfId="5323"/>
    <cellStyle name="60% - Accent5 3 2" xfId="5324"/>
    <cellStyle name="60% - Accent5 3 2 2" xfId="5325"/>
    <cellStyle name="60% - Accent5 3 2 2 2" xfId="5326"/>
    <cellStyle name="60% - Accent5 3 3" xfId="5327"/>
    <cellStyle name="60% - Accent5 3 3 2" xfId="5328"/>
    <cellStyle name="60% - Accent5 3 4" xfId="5329"/>
    <cellStyle name="60% - Accent5 3 5" xfId="5330"/>
    <cellStyle name="60% - Accent5 3 6" xfId="5331"/>
    <cellStyle name="60% - Accent5 3 7" xfId="5332"/>
    <cellStyle name="60% - Accent5 3 8" xfId="5333"/>
    <cellStyle name="60% - Accent5 3 9" xfId="5334"/>
    <cellStyle name="60% - Accent5 4" xfId="5335"/>
    <cellStyle name="60% - Accent5 4 10" xfId="5336"/>
    <cellStyle name="60% - Accent5 4 11" xfId="5337"/>
    <cellStyle name="60% - Accent5 4 12" xfId="5338"/>
    <cellStyle name="60% - Accent5 4 13" xfId="5339"/>
    <cellStyle name="60% - Accent5 4 14" xfId="5340"/>
    <cellStyle name="60% - Accent5 4 15" xfId="5341"/>
    <cellStyle name="60% - Accent5 4 16" xfId="5342"/>
    <cellStyle name="60% - Accent5 4 17" xfId="5343"/>
    <cellStyle name="60% - Accent5 4 18" xfId="5344"/>
    <cellStyle name="60% - Accent5 4 19" xfId="5345"/>
    <cellStyle name="60% - Accent5 4 2" xfId="5346"/>
    <cellStyle name="60% - Accent5 4 2 2" xfId="5347"/>
    <cellStyle name="60% - Accent5 4 2 2 2" xfId="5348"/>
    <cellStyle name="60% - Accent5 4 3" xfId="5349"/>
    <cellStyle name="60% - Accent5 4 3 2" xfId="5350"/>
    <cellStyle name="60% - Accent5 4 4" xfId="5351"/>
    <cellStyle name="60% - Accent5 4 5" xfId="5352"/>
    <cellStyle name="60% - Accent5 4 6" xfId="5353"/>
    <cellStyle name="60% - Accent5 4 7" xfId="5354"/>
    <cellStyle name="60% - Accent5 4 8" xfId="5355"/>
    <cellStyle name="60% - Accent5 4 9" xfId="5356"/>
    <cellStyle name="60% - Accent5 5" xfId="5357"/>
    <cellStyle name="60% - Accent5 5 10" xfId="5358"/>
    <cellStyle name="60% - Accent5 5 11" xfId="5359"/>
    <cellStyle name="60% - Accent5 5 12" xfId="5360"/>
    <cellStyle name="60% - Accent5 5 13" xfId="5361"/>
    <cellStyle name="60% - Accent5 5 14" xfId="5362"/>
    <cellStyle name="60% - Accent5 5 15" xfId="5363"/>
    <cellStyle name="60% - Accent5 5 16" xfId="5364"/>
    <cellStyle name="60% - Accent5 5 17" xfId="5365"/>
    <cellStyle name="60% - Accent5 5 18" xfId="5366"/>
    <cellStyle name="60% - Accent5 5 19" xfId="5367"/>
    <cellStyle name="60% - Accent5 5 2" xfId="5368"/>
    <cellStyle name="60% - Accent5 5 2 2" xfId="5369"/>
    <cellStyle name="60% - Accent5 5 2 2 2" xfId="5370"/>
    <cellStyle name="60% - Accent5 5 3" xfId="5371"/>
    <cellStyle name="60% - Accent5 5 3 2" xfId="5372"/>
    <cellStyle name="60% - Accent5 5 4" xfId="5373"/>
    <cellStyle name="60% - Accent5 5 5" xfId="5374"/>
    <cellStyle name="60% - Accent5 5 6" xfId="5375"/>
    <cellStyle name="60% - Accent5 5 7" xfId="5376"/>
    <cellStyle name="60% - Accent5 5 8" xfId="5377"/>
    <cellStyle name="60% - Accent5 5 9" xfId="5378"/>
    <cellStyle name="60% - Accent5 6" xfId="5379"/>
    <cellStyle name="60% - Accent5 6 10" xfId="5380"/>
    <cellStyle name="60% - Accent5 6 11" xfId="5381"/>
    <cellStyle name="60% - Accent5 6 12" xfId="5382"/>
    <cellStyle name="60% - Accent5 6 13" xfId="5383"/>
    <cellStyle name="60% - Accent5 6 14" xfId="5384"/>
    <cellStyle name="60% - Accent5 6 15" xfId="5385"/>
    <cellStyle name="60% - Accent5 6 16" xfId="5386"/>
    <cellStyle name="60% - Accent5 6 17" xfId="5387"/>
    <cellStyle name="60% - Accent5 6 18" xfId="5388"/>
    <cellStyle name="60% - Accent5 6 19" xfId="5389"/>
    <cellStyle name="60% - Accent5 6 2" xfId="5390"/>
    <cellStyle name="60% - Accent5 6 2 2" xfId="5391"/>
    <cellStyle name="60% - Accent5 6 2 2 2" xfId="5392"/>
    <cellStyle name="60% - Accent5 6 3" xfId="5393"/>
    <cellStyle name="60% - Accent5 6 3 2" xfId="5394"/>
    <cellStyle name="60% - Accent5 6 4" xfId="5395"/>
    <cellStyle name="60% - Accent5 6 5" xfId="5396"/>
    <cellStyle name="60% - Accent5 6 6" xfId="5397"/>
    <cellStyle name="60% - Accent5 6 7" xfId="5398"/>
    <cellStyle name="60% - Accent5 6 8" xfId="5399"/>
    <cellStyle name="60% - Accent5 6 9" xfId="5400"/>
    <cellStyle name="60% - Accent5 7" xfId="5401"/>
    <cellStyle name="60% - Accent5 7 10" xfId="5402"/>
    <cellStyle name="60% - Accent5 7 11" xfId="5403"/>
    <cellStyle name="60% - Accent5 7 12" xfId="5404"/>
    <cellStyle name="60% - Accent5 7 13" xfId="5405"/>
    <cellStyle name="60% - Accent5 7 14" xfId="5406"/>
    <cellStyle name="60% - Accent5 7 15" xfId="5407"/>
    <cellStyle name="60% - Accent5 7 16" xfId="5408"/>
    <cellStyle name="60% - Accent5 7 17" xfId="5409"/>
    <cellStyle name="60% - Accent5 7 18" xfId="5410"/>
    <cellStyle name="60% - Accent5 7 19" xfId="5411"/>
    <cellStyle name="60% - Accent5 7 2" xfId="5412"/>
    <cellStyle name="60% - Accent5 7 2 2" xfId="5413"/>
    <cellStyle name="60% - Accent5 7 2 2 2" xfId="5414"/>
    <cellStyle name="60% - Accent5 7 3" xfId="5415"/>
    <cellStyle name="60% - Accent5 7 3 2" xfId="5416"/>
    <cellStyle name="60% - Accent5 7 4" xfId="5417"/>
    <cellStyle name="60% - Accent5 7 5" xfId="5418"/>
    <cellStyle name="60% - Accent5 7 6" xfId="5419"/>
    <cellStyle name="60% - Accent5 7 7" xfId="5420"/>
    <cellStyle name="60% - Accent5 7 8" xfId="5421"/>
    <cellStyle name="60% - Accent5 7 9" xfId="5422"/>
    <cellStyle name="60% - Accent5 8" xfId="5423"/>
    <cellStyle name="60% - Accent5 8 10" xfId="5424"/>
    <cellStyle name="60% - Accent5 8 11" xfId="5425"/>
    <cellStyle name="60% - Accent5 8 12" xfId="5426"/>
    <cellStyle name="60% - Accent5 8 13" xfId="5427"/>
    <cellStyle name="60% - Accent5 8 14" xfId="5428"/>
    <cellStyle name="60% - Accent5 8 15" xfId="5429"/>
    <cellStyle name="60% - Accent5 8 16" xfId="5430"/>
    <cellStyle name="60% - Accent5 8 17" xfId="5431"/>
    <cellStyle name="60% - Accent5 8 18" xfId="5432"/>
    <cellStyle name="60% - Accent5 8 19" xfId="5433"/>
    <cellStyle name="60% - Accent5 8 2" xfId="5434"/>
    <cellStyle name="60% - Accent5 8 2 2" xfId="5435"/>
    <cellStyle name="60% - Accent5 8 2 2 2" xfId="5436"/>
    <cellStyle name="60% - Accent5 8 3" xfId="5437"/>
    <cellStyle name="60% - Accent5 8 3 2" xfId="5438"/>
    <cellStyle name="60% - Accent5 8 4" xfId="5439"/>
    <cellStyle name="60% - Accent5 8 5" xfId="5440"/>
    <cellStyle name="60% - Accent5 8 6" xfId="5441"/>
    <cellStyle name="60% - Accent5 8 7" xfId="5442"/>
    <cellStyle name="60% - Accent5 8 8" xfId="5443"/>
    <cellStyle name="60% - Accent5 8 9" xfId="5444"/>
    <cellStyle name="60% - Accent5 9" xfId="5445"/>
    <cellStyle name="60% - Accent5 9 10" xfId="5446"/>
    <cellStyle name="60% - Accent5 9 11" xfId="5447"/>
    <cellStyle name="60% - Accent5 9 12" xfId="5448"/>
    <cellStyle name="60% - Accent5 9 13" xfId="5449"/>
    <cellStyle name="60% - Accent5 9 14" xfId="5450"/>
    <cellStyle name="60% - Accent5 9 15" xfId="5451"/>
    <cellStyle name="60% - Accent5 9 16" xfId="5452"/>
    <cellStyle name="60% - Accent5 9 17" xfId="5453"/>
    <cellStyle name="60% - Accent5 9 18" xfId="5454"/>
    <cellStyle name="60% - Accent5 9 19" xfId="5455"/>
    <cellStyle name="60% - Accent5 9 2" xfId="5456"/>
    <cellStyle name="60% - Accent5 9 2 2" xfId="5457"/>
    <cellStyle name="60% - Accent5 9 2 2 2" xfId="5458"/>
    <cellStyle name="60% - Accent5 9 3" xfId="5459"/>
    <cellStyle name="60% - Accent5 9 3 2" xfId="5460"/>
    <cellStyle name="60% - Accent5 9 4" xfId="5461"/>
    <cellStyle name="60% - Accent5 9 5" xfId="5462"/>
    <cellStyle name="60% - Accent5 9 6" xfId="5463"/>
    <cellStyle name="60% - Accent5 9 7" xfId="5464"/>
    <cellStyle name="60% - Accent5 9 8" xfId="5465"/>
    <cellStyle name="60% - Accent5 9 9" xfId="5466"/>
    <cellStyle name="60% - Accent6 10" xfId="5467"/>
    <cellStyle name="60% - Accent6 10 10" xfId="5468"/>
    <cellStyle name="60% - Accent6 10 11" xfId="5469"/>
    <cellStyle name="60% - Accent6 10 12" xfId="5470"/>
    <cellStyle name="60% - Accent6 10 13" xfId="5471"/>
    <cellStyle name="60% - Accent6 10 14" xfId="5472"/>
    <cellStyle name="60% - Accent6 10 15" xfId="5473"/>
    <cellStyle name="60% - Accent6 10 16" xfId="5474"/>
    <cellStyle name="60% - Accent6 10 17" xfId="5475"/>
    <cellStyle name="60% - Accent6 10 18" xfId="5476"/>
    <cellStyle name="60% - Accent6 10 19" xfId="5477"/>
    <cellStyle name="60% - Accent6 10 2" xfId="5478"/>
    <cellStyle name="60% - Accent6 10 2 2" xfId="5479"/>
    <cellStyle name="60% - Accent6 10 2 2 2" xfId="5480"/>
    <cellStyle name="60% - Accent6 10 3" xfId="5481"/>
    <cellStyle name="60% - Accent6 10 3 2" xfId="5482"/>
    <cellStyle name="60% - Accent6 10 4" xfId="5483"/>
    <cellStyle name="60% - Accent6 10 5" xfId="5484"/>
    <cellStyle name="60% - Accent6 10 6" xfId="5485"/>
    <cellStyle name="60% - Accent6 10 7" xfId="5486"/>
    <cellStyle name="60% - Accent6 10 8" xfId="5487"/>
    <cellStyle name="60% - Accent6 10 9" xfId="5488"/>
    <cellStyle name="60% - Accent6 11" xfId="5489"/>
    <cellStyle name="60% - Accent6 11 2" xfId="5490"/>
    <cellStyle name="60% - Accent6 11 2 2" xfId="5491"/>
    <cellStyle name="60% - Accent6 11 2 3" xfId="5492"/>
    <cellStyle name="60% - Accent6 11 2 4" xfId="5493"/>
    <cellStyle name="60% - Accent6 11 2 5" xfId="5494"/>
    <cellStyle name="60% - Accent6 11 2 6" xfId="5495"/>
    <cellStyle name="60% - Accent6 11 2 7" xfId="5496"/>
    <cellStyle name="60% - Accent6 11 3" xfId="5497"/>
    <cellStyle name="60% - Accent6 11 3 2" xfId="5498"/>
    <cellStyle name="60% - Accent6 11 4" xfId="5499"/>
    <cellStyle name="60% - Accent6 11 5" xfId="5500"/>
    <cellStyle name="60% - Accent6 11 6" xfId="5501"/>
    <cellStyle name="60% - Accent6 11 7" xfId="5502"/>
    <cellStyle name="60% - Accent6 11 8" xfId="5503"/>
    <cellStyle name="60% - Accent6 12" xfId="5504"/>
    <cellStyle name="60% - Accent6 12 2" xfId="5505"/>
    <cellStyle name="60% - Accent6 12 2 2" xfId="5506"/>
    <cellStyle name="60% - Accent6 12 3" xfId="5507"/>
    <cellStyle name="60% - Accent6 12 4" xfId="5508"/>
    <cellStyle name="60% - Accent6 13" xfId="5509"/>
    <cellStyle name="60% - Accent6 13 2" xfId="5510"/>
    <cellStyle name="60% - Accent6 13 3" xfId="5511"/>
    <cellStyle name="60% - Accent6 14" xfId="5512"/>
    <cellStyle name="60% - Accent6 14 2" xfId="5513"/>
    <cellStyle name="60% - Accent6 15" xfId="5514"/>
    <cellStyle name="60% - Accent6 16" xfId="5515"/>
    <cellStyle name="60% - Accent6 17" xfId="5516"/>
    <cellStyle name="60% - Accent6 18" xfId="5517"/>
    <cellStyle name="60% - Accent6 19" xfId="5518"/>
    <cellStyle name="60% - Accent6 2" xfId="127"/>
    <cellStyle name="60% - Accent6 2 10" xfId="5519"/>
    <cellStyle name="60% - Accent6 2 11" xfId="5520"/>
    <cellStyle name="60% - Accent6 2 12" xfId="5521"/>
    <cellStyle name="60% - Accent6 2 13" xfId="5522"/>
    <cellStyle name="60% - Accent6 2 14" xfId="5523"/>
    <cellStyle name="60% - Accent6 2 15" xfId="5524"/>
    <cellStyle name="60% - Accent6 2 16" xfId="5525"/>
    <cellStyle name="60% - Accent6 2 17" xfId="5526"/>
    <cellStyle name="60% - Accent6 2 18" xfId="5527"/>
    <cellStyle name="60% - Accent6 2 19" xfId="5528"/>
    <cellStyle name="60% - Accent6 2 2" xfId="862"/>
    <cellStyle name="60% - Accent6 2 2 2" xfId="5529"/>
    <cellStyle name="60% - Accent6 2 2 2 2" xfId="5530"/>
    <cellStyle name="60% - Accent6 2 2 2 2 2" xfId="5531"/>
    <cellStyle name="60% - Accent6 2 2 2 2 3" xfId="5532"/>
    <cellStyle name="60% - Accent6 2 2 2 3" xfId="5533"/>
    <cellStyle name="60% - Accent6 2 2 2 4" xfId="5534"/>
    <cellStyle name="60% - Accent6 2 2 2 5" xfId="5535"/>
    <cellStyle name="60% - Accent6 2 2 3" xfId="5536"/>
    <cellStyle name="60% - Accent6 2 2 3 2" xfId="5537"/>
    <cellStyle name="60% - Accent6 2 2 3 3" xfId="5538"/>
    <cellStyle name="60% - Accent6 2 2 4" xfId="5539"/>
    <cellStyle name="60% - Accent6 2 2 5" xfId="5540"/>
    <cellStyle name="60% - Accent6 2 20" xfId="5541"/>
    <cellStyle name="60% - Accent6 2 3" xfId="863"/>
    <cellStyle name="60% - Accent6 2 3 2" xfId="5542"/>
    <cellStyle name="60% - Accent6 2 3 2 2" xfId="5543"/>
    <cellStyle name="60% - Accent6 2 3 3" xfId="5544"/>
    <cellStyle name="60% - Accent6 2 3 4" xfId="5545"/>
    <cellStyle name="60% - Accent6 2 3 5" xfId="5546"/>
    <cellStyle name="60% - Accent6 2 4" xfId="5547"/>
    <cellStyle name="60% - Accent6 2 4 2" xfId="5548"/>
    <cellStyle name="60% - Accent6 2 5" xfId="5549"/>
    <cellStyle name="60% - Accent6 2 6" xfId="5550"/>
    <cellStyle name="60% - Accent6 2 7" xfId="5551"/>
    <cellStyle name="60% - Accent6 2 8" xfId="5552"/>
    <cellStyle name="60% - Accent6 2 9" xfId="5553"/>
    <cellStyle name="60% - Accent6 3" xfId="5554"/>
    <cellStyle name="60% - Accent6 3 10" xfId="5555"/>
    <cellStyle name="60% - Accent6 3 11" xfId="5556"/>
    <cellStyle name="60% - Accent6 3 12" xfId="5557"/>
    <cellStyle name="60% - Accent6 3 13" xfId="5558"/>
    <cellStyle name="60% - Accent6 3 14" xfId="5559"/>
    <cellStyle name="60% - Accent6 3 15" xfId="5560"/>
    <cellStyle name="60% - Accent6 3 16" xfId="5561"/>
    <cellStyle name="60% - Accent6 3 17" xfId="5562"/>
    <cellStyle name="60% - Accent6 3 18" xfId="5563"/>
    <cellStyle name="60% - Accent6 3 19" xfId="5564"/>
    <cellStyle name="60% - Accent6 3 2" xfId="5565"/>
    <cellStyle name="60% - Accent6 3 2 2" xfId="5566"/>
    <cellStyle name="60% - Accent6 3 2 2 2" xfId="5567"/>
    <cellStyle name="60% - Accent6 3 3" xfId="5568"/>
    <cellStyle name="60% - Accent6 3 3 2" xfId="5569"/>
    <cellStyle name="60% - Accent6 3 4" xfId="5570"/>
    <cellStyle name="60% - Accent6 3 5" xfId="5571"/>
    <cellStyle name="60% - Accent6 3 6" xfId="5572"/>
    <cellStyle name="60% - Accent6 3 7" xfId="5573"/>
    <cellStyle name="60% - Accent6 3 8" xfId="5574"/>
    <cellStyle name="60% - Accent6 3 9" xfId="5575"/>
    <cellStyle name="60% - Accent6 4" xfId="5576"/>
    <cellStyle name="60% - Accent6 4 10" xfId="5577"/>
    <cellStyle name="60% - Accent6 4 11" xfId="5578"/>
    <cellStyle name="60% - Accent6 4 12" xfId="5579"/>
    <cellStyle name="60% - Accent6 4 13" xfId="5580"/>
    <cellStyle name="60% - Accent6 4 14" xfId="5581"/>
    <cellStyle name="60% - Accent6 4 15" xfId="5582"/>
    <cellStyle name="60% - Accent6 4 16" xfId="5583"/>
    <cellStyle name="60% - Accent6 4 17" xfId="5584"/>
    <cellStyle name="60% - Accent6 4 18" xfId="5585"/>
    <cellStyle name="60% - Accent6 4 19" xfId="5586"/>
    <cellStyle name="60% - Accent6 4 2" xfId="5587"/>
    <cellStyle name="60% - Accent6 4 2 2" xfId="5588"/>
    <cellStyle name="60% - Accent6 4 2 2 2" xfId="5589"/>
    <cellStyle name="60% - Accent6 4 3" xfId="5590"/>
    <cellStyle name="60% - Accent6 4 3 2" xfId="5591"/>
    <cellStyle name="60% - Accent6 4 4" xfId="5592"/>
    <cellStyle name="60% - Accent6 4 5" xfId="5593"/>
    <cellStyle name="60% - Accent6 4 6" xfId="5594"/>
    <cellStyle name="60% - Accent6 4 7" xfId="5595"/>
    <cellStyle name="60% - Accent6 4 8" xfId="5596"/>
    <cellStyle name="60% - Accent6 4 9" xfId="5597"/>
    <cellStyle name="60% - Accent6 5" xfId="5598"/>
    <cellStyle name="60% - Accent6 5 10" xfId="5599"/>
    <cellStyle name="60% - Accent6 5 11" xfId="5600"/>
    <cellStyle name="60% - Accent6 5 12" xfId="5601"/>
    <cellStyle name="60% - Accent6 5 13" xfId="5602"/>
    <cellStyle name="60% - Accent6 5 14" xfId="5603"/>
    <cellStyle name="60% - Accent6 5 15" xfId="5604"/>
    <cellStyle name="60% - Accent6 5 16" xfId="5605"/>
    <cellStyle name="60% - Accent6 5 17" xfId="5606"/>
    <cellStyle name="60% - Accent6 5 18" xfId="5607"/>
    <cellStyle name="60% - Accent6 5 19" xfId="5608"/>
    <cellStyle name="60% - Accent6 5 2" xfId="5609"/>
    <cellStyle name="60% - Accent6 5 2 2" xfId="5610"/>
    <cellStyle name="60% - Accent6 5 2 2 2" xfId="5611"/>
    <cellStyle name="60% - Accent6 5 3" xfId="5612"/>
    <cellStyle name="60% - Accent6 5 3 2" xfId="5613"/>
    <cellStyle name="60% - Accent6 5 4" xfId="5614"/>
    <cellStyle name="60% - Accent6 5 5" xfId="5615"/>
    <cellStyle name="60% - Accent6 5 6" xfId="5616"/>
    <cellStyle name="60% - Accent6 5 7" xfId="5617"/>
    <cellStyle name="60% - Accent6 5 8" xfId="5618"/>
    <cellStyle name="60% - Accent6 5 9" xfId="5619"/>
    <cellStyle name="60% - Accent6 6" xfId="5620"/>
    <cellStyle name="60% - Accent6 6 10" xfId="5621"/>
    <cellStyle name="60% - Accent6 6 11" xfId="5622"/>
    <cellStyle name="60% - Accent6 6 12" xfId="5623"/>
    <cellStyle name="60% - Accent6 6 13" xfId="5624"/>
    <cellStyle name="60% - Accent6 6 14" xfId="5625"/>
    <cellStyle name="60% - Accent6 6 15" xfId="5626"/>
    <cellStyle name="60% - Accent6 6 16" xfId="5627"/>
    <cellStyle name="60% - Accent6 6 17" xfId="5628"/>
    <cellStyle name="60% - Accent6 6 18" xfId="5629"/>
    <cellStyle name="60% - Accent6 6 19" xfId="5630"/>
    <cellStyle name="60% - Accent6 6 2" xfId="5631"/>
    <cellStyle name="60% - Accent6 6 2 2" xfId="5632"/>
    <cellStyle name="60% - Accent6 6 2 2 2" xfId="5633"/>
    <cellStyle name="60% - Accent6 6 3" xfId="5634"/>
    <cellStyle name="60% - Accent6 6 3 2" xfId="5635"/>
    <cellStyle name="60% - Accent6 6 4" xfId="5636"/>
    <cellStyle name="60% - Accent6 6 5" xfId="5637"/>
    <cellStyle name="60% - Accent6 6 6" xfId="5638"/>
    <cellStyle name="60% - Accent6 6 7" xfId="5639"/>
    <cellStyle name="60% - Accent6 6 8" xfId="5640"/>
    <cellStyle name="60% - Accent6 6 9" xfId="5641"/>
    <cellStyle name="60% - Accent6 7" xfId="5642"/>
    <cellStyle name="60% - Accent6 7 10" xfId="5643"/>
    <cellStyle name="60% - Accent6 7 11" xfId="5644"/>
    <cellStyle name="60% - Accent6 7 12" xfId="5645"/>
    <cellStyle name="60% - Accent6 7 13" xfId="5646"/>
    <cellStyle name="60% - Accent6 7 14" xfId="5647"/>
    <cellStyle name="60% - Accent6 7 15" xfId="5648"/>
    <cellStyle name="60% - Accent6 7 16" xfId="5649"/>
    <cellStyle name="60% - Accent6 7 17" xfId="5650"/>
    <cellStyle name="60% - Accent6 7 18" xfId="5651"/>
    <cellStyle name="60% - Accent6 7 19" xfId="5652"/>
    <cellStyle name="60% - Accent6 7 2" xfId="5653"/>
    <cellStyle name="60% - Accent6 7 2 2" xfId="5654"/>
    <cellStyle name="60% - Accent6 7 2 2 2" xfId="5655"/>
    <cellStyle name="60% - Accent6 7 3" xfId="5656"/>
    <cellStyle name="60% - Accent6 7 3 2" xfId="5657"/>
    <cellStyle name="60% - Accent6 7 4" xfId="5658"/>
    <cellStyle name="60% - Accent6 7 5" xfId="5659"/>
    <cellStyle name="60% - Accent6 7 6" xfId="5660"/>
    <cellStyle name="60% - Accent6 7 7" xfId="5661"/>
    <cellStyle name="60% - Accent6 7 8" xfId="5662"/>
    <cellStyle name="60% - Accent6 7 9" xfId="5663"/>
    <cellStyle name="60% - Accent6 8" xfId="5664"/>
    <cellStyle name="60% - Accent6 8 10" xfId="5665"/>
    <cellStyle name="60% - Accent6 8 11" xfId="5666"/>
    <cellStyle name="60% - Accent6 8 12" xfId="5667"/>
    <cellStyle name="60% - Accent6 8 13" xfId="5668"/>
    <cellStyle name="60% - Accent6 8 14" xfId="5669"/>
    <cellStyle name="60% - Accent6 8 15" xfId="5670"/>
    <cellStyle name="60% - Accent6 8 16" xfId="5671"/>
    <cellStyle name="60% - Accent6 8 17" xfId="5672"/>
    <cellStyle name="60% - Accent6 8 18" xfId="5673"/>
    <cellStyle name="60% - Accent6 8 19" xfId="5674"/>
    <cellStyle name="60% - Accent6 8 2" xfId="5675"/>
    <cellStyle name="60% - Accent6 8 2 2" xfId="5676"/>
    <cellStyle name="60% - Accent6 8 2 2 2" xfId="5677"/>
    <cellStyle name="60% - Accent6 8 3" xfId="5678"/>
    <cellStyle name="60% - Accent6 8 3 2" xfId="5679"/>
    <cellStyle name="60% - Accent6 8 4" xfId="5680"/>
    <cellStyle name="60% - Accent6 8 5" xfId="5681"/>
    <cellStyle name="60% - Accent6 8 6" xfId="5682"/>
    <cellStyle name="60% - Accent6 8 7" xfId="5683"/>
    <cellStyle name="60% - Accent6 8 8" xfId="5684"/>
    <cellStyle name="60% - Accent6 8 9" xfId="5685"/>
    <cellStyle name="60% - Accent6 9" xfId="5686"/>
    <cellStyle name="60% - Accent6 9 10" xfId="5687"/>
    <cellStyle name="60% - Accent6 9 11" xfId="5688"/>
    <cellStyle name="60% - Accent6 9 12" xfId="5689"/>
    <cellStyle name="60% - Accent6 9 13" xfId="5690"/>
    <cellStyle name="60% - Accent6 9 14" xfId="5691"/>
    <cellStyle name="60% - Accent6 9 15" xfId="5692"/>
    <cellStyle name="60% - Accent6 9 16" xfId="5693"/>
    <cellStyle name="60% - Accent6 9 17" xfId="5694"/>
    <cellStyle name="60% - Accent6 9 18" xfId="5695"/>
    <cellStyle name="60% - Accent6 9 19" xfId="5696"/>
    <cellStyle name="60% - Accent6 9 2" xfId="5697"/>
    <cellStyle name="60% - Accent6 9 2 2" xfId="5698"/>
    <cellStyle name="60% - Accent6 9 2 2 2" xfId="5699"/>
    <cellStyle name="60% - Accent6 9 3" xfId="5700"/>
    <cellStyle name="60% - Accent6 9 3 2" xfId="5701"/>
    <cellStyle name="60% - Accent6 9 4" xfId="5702"/>
    <cellStyle name="60% - Accent6 9 5" xfId="5703"/>
    <cellStyle name="60% - Accent6 9 6" xfId="5704"/>
    <cellStyle name="60% - Accent6 9 7" xfId="5705"/>
    <cellStyle name="60% - Accent6 9 8" xfId="5706"/>
    <cellStyle name="60% - Accent6 9 9" xfId="5707"/>
    <cellStyle name="Accent1 10" xfId="5708"/>
    <cellStyle name="Accent1 10 10" xfId="5709"/>
    <cellStyle name="Accent1 10 11" xfId="5710"/>
    <cellStyle name="Accent1 10 12" xfId="5711"/>
    <cellStyle name="Accent1 10 13" xfId="5712"/>
    <cellStyle name="Accent1 10 14" xfId="5713"/>
    <cellStyle name="Accent1 10 15" xfId="5714"/>
    <cellStyle name="Accent1 10 16" xfId="5715"/>
    <cellStyle name="Accent1 10 17" xfId="5716"/>
    <cellStyle name="Accent1 10 18" xfId="5717"/>
    <cellStyle name="Accent1 10 19" xfId="5718"/>
    <cellStyle name="Accent1 10 2" xfId="5719"/>
    <cellStyle name="Accent1 10 2 2" xfId="5720"/>
    <cellStyle name="Accent1 10 2 2 2" xfId="5721"/>
    <cellStyle name="Accent1 10 3" xfId="5722"/>
    <cellStyle name="Accent1 10 3 2" xfId="5723"/>
    <cellStyle name="Accent1 10 4" xfId="5724"/>
    <cellStyle name="Accent1 10 5" xfId="5725"/>
    <cellStyle name="Accent1 10 6" xfId="5726"/>
    <cellStyle name="Accent1 10 7" xfId="5727"/>
    <cellStyle name="Accent1 10 8" xfId="5728"/>
    <cellStyle name="Accent1 10 9" xfId="5729"/>
    <cellStyle name="Accent1 11" xfId="5730"/>
    <cellStyle name="Accent1 11 2" xfId="5731"/>
    <cellStyle name="Accent1 11 2 2" xfId="5732"/>
    <cellStyle name="Accent1 11 2 3" xfId="5733"/>
    <cellStyle name="Accent1 11 2 4" xfId="5734"/>
    <cellStyle name="Accent1 11 2 5" xfId="5735"/>
    <cellStyle name="Accent1 11 2 6" xfId="5736"/>
    <cellStyle name="Accent1 11 2 7" xfId="5737"/>
    <cellStyle name="Accent1 11 3" xfId="5738"/>
    <cellStyle name="Accent1 11 3 2" xfId="5739"/>
    <cellStyle name="Accent1 11 4" xfId="5740"/>
    <cellStyle name="Accent1 11 5" xfId="5741"/>
    <cellStyle name="Accent1 11 6" xfId="5742"/>
    <cellStyle name="Accent1 11 7" xfId="5743"/>
    <cellStyle name="Accent1 11 8" xfId="5744"/>
    <cellStyle name="Accent1 12" xfId="5745"/>
    <cellStyle name="Accent1 12 2" xfId="5746"/>
    <cellStyle name="Accent1 12 2 2" xfId="5747"/>
    <cellStyle name="Accent1 12 3" xfId="5748"/>
    <cellStyle name="Accent1 12 4" xfId="5749"/>
    <cellStyle name="Accent1 13" xfId="5750"/>
    <cellStyle name="Accent1 13 2" xfId="5751"/>
    <cellStyle name="Accent1 13 3" xfId="5752"/>
    <cellStyle name="Accent1 14" xfId="5753"/>
    <cellStyle name="Accent1 14 2" xfId="5754"/>
    <cellStyle name="Accent1 15" xfId="5755"/>
    <cellStyle name="Accent1 16" xfId="5756"/>
    <cellStyle name="Accent1 17" xfId="5757"/>
    <cellStyle name="Accent1 18" xfId="5758"/>
    <cellStyle name="Accent1 19" xfId="5759"/>
    <cellStyle name="Accent1 2" xfId="128"/>
    <cellStyle name="Accent1 2 10" xfId="5760"/>
    <cellStyle name="Accent1 2 11" xfId="5761"/>
    <cellStyle name="Accent1 2 12" xfId="5762"/>
    <cellStyle name="Accent1 2 13" xfId="5763"/>
    <cellStyle name="Accent1 2 14" xfId="5764"/>
    <cellStyle name="Accent1 2 15" xfId="5765"/>
    <cellStyle name="Accent1 2 16" xfId="5766"/>
    <cellStyle name="Accent1 2 17" xfId="5767"/>
    <cellStyle name="Accent1 2 18" xfId="5768"/>
    <cellStyle name="Accent1 2 19" xfId="5769"/>
    <cellStyle name="Accent1 2 2" xfId="864"/>
    <cellStyle name="Accent1 2 2 2" xfId="5770"/>
    <cellStyle name="Accent1 2 2 2 2" xfId="5771"/>
    <cellStyle name="Accent1 2 2 2 2 2" xfId="5772"/>
    <cellStyle name="Accent1 2 2 2 2 3" xfId="5773"/>
    <cellStyle name="Accent1 2 2 2 3" xfId="5774"/>
    <cellStyle name="Accent1 2 2 2 4" xfId="5775"/>
    <cellStyle name="Accent1 2 2 2 5" xfId="5776"/>
    <cellStyle name="Accent1 2 2 3" xfId="5777"/>
    <cellStyle name="Accent1 2 2 3 2" xfId="5778"/>
    <cellStyle name="Accent1 2 2 3 3" xfId="5779"/>
    <cellStyle name="Accent1 2 2 4" xfId="5780"/>
    <cellStyle name="Accent1 2 2 5" xfId="5781"/>
    <cellStyle name="Accent1 2 20" xfId="5782"/>
    <cellStyle name="Accent1 2 3" xfId="865"/>
    <cellStyle name="Accent1 2 3 2" xfId="5783"/>
    <cellStyle name="Accent1 2 3 2 2" xfId="5784"/>
    <cellStyle name="Accent1 2 3 3" xfId="5785"/>
    <cellStyle name="Accent1 2 3 4" xfId="5786"/>
    <cellStyle name="Accent1 2 3 5" xfId="5787"/>
    <cellStyle name="Accent1 2 4" xfId="5788"/>
    <cellStyle name="Accent1 2 4 2" xfId="5789"/>
    <cellStyle name="Accent1 2 5" xfId="5790"/>
    <cellStyle name="Accent1 2 6" xfId="5791"/>
    <cellStyle name="Accent1 2 7" xfId="5792"/>
    <cellStyle name="Accent1 2 8" xfId="5793"/>
    <cellStyle name="Accent1 2 9" xfId="5794"/>
    <cellStyle name="Accent1 3" xfId="5795"/>
    <cellStyle name="Accent1 3 10" xfId="5796"/>
    <cellStyle name="Accent1 3 11" xfId="5797"/>
    <cellStyle name="Accent1 3 12" xfId="5798"/>
    <cellStyle name="Accent1 3 13" xfId="5799"/>
    <cellStyle name="Accent1 3 14" xfId="5800"/>
    <cellStyle name="Accent1 3 15" xfId="5801"/>
    <cellStyle name="Accent1 3 16" xfId="5802"/>
    <cellStyle name="Accent1 3 17" xfId="5803"/>
    <cellStyle name="Accent1 3 18" xfId="5804"/>
    <cellStyle name="Accent1 3 19" xfId="5805"/>
    <cellStyle name="Accent1 3 2" xfId="5806"/>
    <cellStyle name="Accent1 3 2 2" xfId="5807"/>
    <cellStyle name="Accent1 3 2 2 2" xfId="5808"/>
    <cellStyle name="Accent1 3 3" xfId="5809"/>
    <cellStyle name="Accent1 3 3 2" xfId="5810"/>
    <cellStyle name="Accent1 3 4" xfId="5811"/>
    <cellStyle name="Accent1 3 5" xfId="5812"/>
    <cellStyle name="Accent1 3 6" xfId="5813"/>
    <cellStyle name="Accent1 3 7" xfId="5814"/>
    <cellStyle name="Accent1 3 8" xfId="5815"/>
    <cellStyle name="Accent1 3 9" xfId="5816"/>
    <cellStyle name="Accent1 4" xfId="5817"/>
    <cellStyle name="Accent1 4 10" xfId="5818"/>
    <cellStyle name="Accent1 4 11" xfId="5819"/>
    <cellStyle name="Accent1 4 12" xfId="5820"/>
    <cellStyle name="Accent1 4 13" xfId="5821"/>
    <cellStyle name="Accent1 4 14" xfId="5822"/>
    <cellStyle name="Accent1 4 15" xfId="5823"/>
    <cellStyle name="Accent1 4 16" xfId="5824"/>
    <cellStyle name="Accent1 4 17" xfId="5825"/>
    <cellStyle name="Accent1 4 18" xfId="5826"/>
    <cellStyle name="Accent1 4 19" xfId="5827"/>
    <cellStyle name="Accent1 4 2" xfId="5828"/>
    <cellStyle name="Accent1 4 2 2" xfId="5829"/>
    <cellStyle name="Accent1 4 2 2 2" xfId="5830"/>
    <cellStyle name="Accent1 4 3" xfId="5831"/>
    <cellStyle name="Accent1 4 3 2" xfId="5832"/>
    <cellStyle name="Accent1 4 4" xfId="5833"/>
    <cellStyle name="Accent1 4 5" xfId="5834"/>
    <cellStyle name="Accent1 4 6" xfId="5835"/>
    <cellStyle name="Accent1 4 7" xfId="5836"/>
    <cellStyle name="Accent1 4 8" xfId="5837"/>
    <cellStyle name="Accent1 4 9" xfId="5838"/>
    <cellStyle name="Accent1 5" xfId="5839"/>
    <cellStyle name="Accent1 5 10" xfId="5840"/>
    <cellStyle name="Accent1 5 11" xfId="5841"/>
    <cellStyle name="Accent1 5 12" xfId="5842"/>
    <cellStyle name="Accent1 5 13" xfId="5843"/>
    <cellStyle name="Accent1 5 14" xfId="5844"/>
    <cellStyle name="Accent1 5 15" xfId="5845"/>
    <cellStyle name="Accent1 5 16" xfId="5846"/>
    <cellStyle name="Accent1 5 17" xfId="5847"/>
    <cellStyle name="Accent1 5 18" xfId="5848"/>
    <cellStyle name="Accent1 5 19" xfId="5849"/>
    <cellStyle name="Accent1 5 2" xfId="5850"/>
    <cellStyle name="Accent1 5 2 2" xfId="5851"/>
    <cellStyle name="Accent1 5 2 2 2" xfId="5852"/>
    <cellStyle name="Accent1 5 3" xfId="5853"/>
    <cellStyle name="Accent1 5 3 2" xfId="5854"/>
    <cellStyle name="Accent1 5 4" xfId="5855"/>
    <cellStyle name="Accent1 5 5" xfId="5856"/>
    <cellStyle name="Accent1 5 6" xfId="5857"/>
    <cellStyle name="Accent1 5 7" xfId="5858"/>
    <cellStyle name="Accent1 5 8" xfId="5859"/>
    <cellStyle name="Accent1 5 9" xfId="5860"/>
    <cellStyle name="Accent1 6" xfId="5861"/>
    <cellStyle name="Accent1 6 10" xfId="5862"/>
    <cellStyle name="Accent1 6 11" xfId="5863"/>
    <cellStyle name="Accent1 6 12" xfId="5864"/>
    <cellStyle name="Accent1 6 13" xfId="5865"/>
    <cellStyle name="Accent1 6 14" xfId="5866"/>
    <cellStyle name="Accent1 6 15" xfId="5867"/>
    <cellStyle name="Accent1 6 16" xfId="5868"/>
    <cellStyle name="Accent1 6 17" xfId="5869"/>
    <cellStyle name="Accent1 6 18" xfId="5870"/>
    <cellStyle name="Accent1 6 19" xfId="5871"/>
    <cellStyle name="Accent1 6 2" xfId="5872"/>
    <cellStyle name="Accent1 6 2 2" xfId="5873"/>
    <cellStyle name="Accent1 6 2 2 2" xfId="5874"/>
    <cellStyle name="Accent1 6 3" xfId="5875"/>
    <cellStyle name="Accent1 6 3 2" xfId="5876"/>
    <cellStyle name="Accent1 6 4" xfId="5877"/>
    <cellStyle name="Accent1 6 5" xfId="5878"/>
    <cellStyle name="Accent1 6 6" xfId="5879"/>
    <cellStyle name="Accent1 6 7" xfId="5880"/>
    <cellStyle name="Accent1 6 8" xfId="5881"/>
    <cellStyle name="Accent1 6 9" xfId="5882"/>
    <cellStyle name="Accent1 7" xfId="5883"/>
    <cellStyle name="Accent1 7 10" xfId="5884"/>
    <cellStyle name="Accent1 7 11" xfId="5885"/>
    <cellStyle name="Accent1 7 12" xfId="5886"/>
    <cellStyle name="Accent1 7 13" xfId="5887"/>
    <cellStyle name="Accent1 7 14" xfId="5888"/>
    <cellStyle name="Accent1 7 15" xfId="5889"/>
    <cellStyle name="Accent1 7 16" xfId="5890"/>
    <cellStyle name="Accent1 7 17" xfId="5891"/>
    <cellStyle name="Accent1 7 18" xfId="5892"/>
    <cellStyle name="Accent1 7 19" xfId="5893"/>
    <cellStyle name="Accent1 7 2" xfId="5894"/>
    <cellStyle name="Accent1 7 2 2" xfId="5895"/>
    <cellStyle name="Accent1 7 2 2 2" xfId="5896"/>
    <cellStyle name="Accent1 7 3" xfId="5897"/>
    <cellStyle name="Accent1 7 3 2" xfId="5898"/>
    <cellStyle name="Accent1 7 4" xfId="5899"/>
    <cellStyle name="Accent1 7 5" xfId="5900"/>
    <cellStyle name="Accent1 7 6" xfId="5901"/>
    <cellStyle name="Accent1 7 7" xfId="5902"/>
    <cellStyle name="Accent1 7 8" xfId="5903"/>
    <cellStyle name="Accent1 7 9" xfId="5904"/>
    <cellStyle name="Accent1 8" xfId="5905"/>
    <cellStyle name="Accent1 8 10" xfId="5906"/>
    <cellStyle name="Accent1 8 11" xfId="5907"/>
    <cellStyle name="Accent1 8 12" xfId="5908"/>
    <cellStyle name="Accent1 8 13" xfId="5909"/>
    <cellStyle name="Accent1 8 14" xfId="5910"/>
    <cellStyle name="Accent1 8 15" xfId="5911"/>
    <cellStyle name="Accent1 8 16" xfId="5912"/>
    <cellStyle name="Accent1 8 17" xfId="5913"/>
    <cellStyle name="Accent1 8 18" xfId="5914"/>
    <cellStyle name="Accent1 8 19" xfId="5915"/>
    <cellStyle name="Accent1 8 2" xfId="5916"/>
    <cellStyle name="Accent1 8 2 2" xfId="5917"/>
    <cellStyle name="Accent1 8 2 2 2" xfId="5918"/>
    <cellStyle name="Accent1 8 3" xfId="5919"/>
    <cellStyle name="Accent1 8 3 2" xfId="5920"/>
    <cellStyle name="Accent1 8 4" xfId="5921"/>
    <cellStyle name="Accent1 8 5" xfId="5922"/>
    <cellStyle name="Accent1 8 6" xfId="5923"/>
    <cellStyle name="Accent1 8 7" xfId="5924"/>
    <cellStyle name="Accent1 8 8" xfId="5925"/>
    <cellStyle name="Accent1 8 9" xfId="5926"/>
    <cellStyle name="Accent1 9" xfId="5927"/>
    <cellStyle name="Accent1 9 10" xfId="5928"/>
    <cellStyle name="Accent1 9 11" xfId="5929"/>
    <cellStyle name="Accent1 9 12" xfId="5930"/>
    <cellStyle name="Accent1 9 13" xfId="5931"/>
    <cellStyle name="Accent1 9 14" xfId="5932"/>
    <cellStyle name="Accent1 9 15" xfId="5933"/>
    <cellStyle name="Accent1 9 16" xfId="5934"/>
    <cellStyle name="Accent1 9 17" xfId="5935"/>
    <cellStyle name="Accent1 9 18" xfId="5936"/>
    <cellStyle name="Accent1 9 19" xfId="5937"/>
    <cellStyle name="Accent1 9 2" xfId="5938"/>
    <cellStyle name="Accent1 9 2 2" xfId="5939"/>
    <cellStyle name="Accent1 9 2 2 2" xfId="5940"/>
    <cellStyle name="Accent1 9 3" xfId="5941"/>
    <cellStyle name="Accent1 9 3 2" xfId="5942"/>
    <cellStyle name="Accent1 9 4" xfId="5943"/>
    <cellStyle name="Accent1 9 5" xfId="5944"/>
    <cellStyle name="Accent1 9 6" xfId="5945"/>
    <cellStyle name="Accent1 9 7" xfId="5946"/>
    <cellStyle name="Accent1 9 8" xfId="5947"/>
    <cellStyle name="Accent1 9 9" xfId="5948"/>
    <cellStyle name="Accent2 10" xfId="5949"/>
    <cellStyle name="Accent2 10 10" xfId="5950"/>
    <cellStyle name="Accent2 10 11" xfId="5951"/>
    <cellStyle name="Accent2 10 12" xfId="5952"/>
    <cellStyle name="Accent2 10 13" xfId="5953"/>
    <cellStyle name="Accent2 10 14" xfId="5954"/>
    <cellStyle name="Accent2 10 15" xfId="5955"/>
    <cellStyle name="Accent2 10 16" xfId="5956"/>
    <cellStyle name="Accent2 10 17" xfId="5957"/>
    <cellStyle name="Accent2 10 18" xfId="5958"/>
    <cellStyle name="Accent2 10 19" xfId="5959"/>
    <cellStyle name="Accent2 10 2" xfId="5960"/>
    <cellStyle name="Accent2 10 2 2" xfId="5961"/>
    <cellStyle name="Accent2 10 2 2 2" xfId="5962"/>
    <cellStyle name="Accent2 10 3" xfId="5963"/>
    <cellStyle name="Accent2 10 3 2" xfId="5964"/>
    <cellStyle name="Accent2 10 4" xfId="5965"/>
    <cellStyle name="Accent2 10 5" xfId="5966"/>
    <cellStyle name="Accent2 10 6" xfId="5967"/>
    <cellStyle name="Accent2 10 7" xfId="5968"/>
    <cellStyle name="Accent2 10 8" xfId="5969"/>
    <cellStyle name="Accent2 10 9" xfId="5970"/>
    <cellStyle name="Accent2 11" xfId="5971"/>
    <cellStyle name="Accent2 11 2" xfId="5972"/>
    <cellStyle name="Accent2 11 3" xfId="5973"/>
    <cellStyle name="Accent2 12" xfId="5974"/>
    <cellStyle name="Accent2 12 2" xfId="5975"/>
    <cellStyle name="Accent2 12 3" xfId="5976"/>
    <cellStyle name="Accent2 13" xfId="5977"/>
    <cellStyle name="Accent2 13 2" xfId="5978"/>
    <cellStyle name="Accent2 14" xfId="5979"/>
    <cellStyle name="Accent2 15" xfId="5980"/>
    <cellStyle name="Accent2 16" xfId="5981"/>
    <cellStyle name="Accent2 17" xfId="5982"/>
    <cellStyle name="Accent2 18" xfId="5983"/>
    <cellStyle name="Accent2 19" xfId="5984"/>
    <cellStyle name="Accent2 2" xfId="129"/>
    <cellStyle name="Accent2 2 10" xfId="5985"/>
    <cellStyle name="Accent2 2 11" xfId="5986"/>
    <cellStyle name="Accent2 2 12" xfId="5987"/>
    <cellStyle name="Accent2 2 13" xfId="5988"/>
    <cellStyle name="Accent2 2 14" xfId="5989"/>
    <cellStyle name="Accent2 2 15" xfId="5990"/>
    <cellStyle name="Accent2 2 16" xfId="5991"/>
    <cellStyle name="Accent2 2 17" xfId="5992"/>
    <cellStyle name="Accent2 2 18" xfId="5993"/>
    <cellStyle name="Accent2 2 19" xfId="5994"/>
    <cellStyle name="Accent2 2 2" xfId="866"/>
    <cellStyle name="Accent2 2 2 2" xfId="5995"/>
    <cellStyle name="Accent2 2 2 3" xfId="5996"/>
    <cellStyle name="Accent2 2 2 4" xfId="5997"/>
    <cellStyle name="Accent2 2 20" xfId="5998"/>
    <cellStyle name="Accent2 2 3" xfId="867"/>
    <cellStyle name="Accent2 2 3 2" xfId="5999"/>
    <cellStyle name="Accent2 2 3 3" xfId="6000"/>
    <cellStyle name="Accent2 2 3 4" xfId="6001"/>
    <cellStyle name="Accent2 2 4" xfId="6002"/>
    <cellStyle name="Accent2 2 4 2" xfId="6003"/>
    <cellStyle name="Accent2 2 5" xfId="6004"/>
    <cellStyle name="Accent2 2 6" xfId="6005"/>
    <cellStyle name="Accent2 2 7" xfId="6006"/>
    <cellStyle name="Accent2 2 8" xfId="6007"/>
    <cellStyle name="Accent2 2 9" xfId="6008"/>
    <cellStyle name="Accent2 3" xfId="6009"/>
    <cellStyle name="Accent2 3 10" xfId="6010"/>
    <cellStyle name="Accent2 3 11" xfId="6011"/>
    <cellStyle name="Accent2 3 12" xfId="6012"/>
    <cellStyle name="Accent2 3 13" xfId="6013"/>
    <cellStyle name="Accent2 3 14" xfId="6014"/>
    <cellStyle name="Accent2 3 15" xfId="6015"/>
    <cellStyle name="Accent2 3 16" xfId="6016"/>
    <cellStyle name="Accent2 3 17" xfId="6017"/>
    <cellStyle name="Accent2 3 18" xfId="6018"/>
    <cellStyle name="Accent2 3 19" xfId="6019"/>
    <cellStyle name="Accent2 3 2" xfId="6020"/>
    <cellStyle name="Accent2 3 2 2" xfId="6021"/>
    <cellStyle name="Accent2 3 2 2 2" xfId="6022"/>
    <cellStyle name="Accent2 3 3" xfId="6023"/>
    <cellStyle name="Accent2 3 3 2" xfId="6024"/>
    <cellStyle name="Accent2 3 4" xfId="6025"/>
    <cellStyle name="Accent2 3 5" xfId="6026"/>
    <cellStyle name="Accent2 3 6" xfId="6027"/>
    <cellStyle name="Accent2 3 7" xfId="6028"/>
    <cellStyle name="Accent2 3 8" xfId="6029"/>
    <cellStyle name="Accent2 3 9" xfId="6030"/>
    <cellStyle name="Accent2 4" xfId="6031"/>
    <cellStyle name="Accent2 4 10" xfId="6032"/>
    <cellStyle name="Accent2 4 11" xfId="6033"/>
    <cellStyle name="Accent2 4 12" xfId="6034"/>
    <cellStyle name="Accent2 4 13" xfId="6035"/>
    <cellStyle name="Accent2 4 14" xfId="6036"/>
    <cellStyle name="Accent2 4 15" xfId="6037"/>
    <cellStyle name="Accent2 4 16" xfId="6038"/>
    <cellStyle name="Accent2 4 17" xfId="6039"/>
    <cellStyle name="Accent2 4 18" xfId="6040"/>
    <cellStyle name="Accent2 4 19" xfId="6041"/>
    <cellStyle name="Accent2 4 2" xfId="6042"/>
    <cellStyle name="Accent2 4 2 2" xfId="6043"/>
    <cellStyle name="Accent2 4 2 2 2" xfId="6044"/>
    <cellStyle name="Accent2 4 3" xfId="6045"/>
    <cellStyle name="Accent2 4 3 2" xfId="6046"/>
    <cellStyle name="Accent2 4 4" xfId="6047"/>
    <cellStyle name="Accent2 4 5" xfId="6048"/>
    <cellStyle name="Accent2 4 6" xfId="6049"/>
    <cellStyle name="Accent2 4 7" xfId="6050"/>
    <cellStyle name="Accent2 4 8" xfId="6051"/>
    <cellStyle name="Accent2 4 9" xfId="6052"/>
    <cellStyle name="Accent2 5" xfId="6053"/>
    <cellStyle name="Accent2 5 10" xfId="6054"/>
    <cellStyle name="Accent2 5 11" xfId="6055"/>
    <cellStyle name="Accent2 5 12" xfId="6056"/>
    <cellStyle name="Accent2 5 13" xfId="6057"/>
    <cellStyle name="Accent2 5 14" xfId="6058"/>
    <cellStyle name="Accent2 5 15" xfId="6059"/>
    <cellStyle name="Accent2 5 16" xfId="6060"/>
    <cellStyle name="Accent2 5 17" xfId="6061"/>
    <cellStyle name="Accent2 5 18" xfId="6062"/>
    <cellStyle name="Accent2 5 19" xfId="6063"/>
    <cellStyle name="Accent2 5 2" xfId="6064"/>
    <cellStyle name="Accent2 5 2 2" xfId="6065"/>
    <cellStyle name="Accent2 5 2 2 2" xfId="6066"/>
    <cellStyle name="Accent2 5 3" xfId="6067"/>
    <cellStyle name="Accent2 5 3 2" xfId="6068"/>
    <cellStyle name="Accent2 5 4" xfId="6069"/>
    <cellStyle name="Accent2 5 5" xfId="6070"/>
    <cellStyle name="Accent2 5 6" xfId="6071"/>
    <cellStyle name="Accent2 5 7" xfId="6072"/>
    <cellStyle name="Accent2 5 8" xfId="6073"/>
    <cellStyle name="Accent2 5 9" xfId="6074"/>
    <cellStyle name="Accent2 6" xfId="6075"/>
    <cellStyle name="Accent2 6 10" xfId="6076"/>
    <cellStyle name="Accent2 6 11" xfId="6077"/>
    <cellStyle name="Accent2 6 12" xfId="6078"/>
    <cellStyle name="Accent2 6 13" xfId="6079"/>
    <cellStyle name="Accent2 6 14" xfId="6080"/>
    <cellStyle name="Accent2 6 15" xfId="6081"/>
    <cellStyle name="Accent2 6 16" xfId="6082"/>
    <cellStyle name="Accent2 6 17" xfId="6083"/>
    <cellStyle name="Accent2 6 18" xfId="6084"/>
    <cellStyle name="Accent2 6 19" xfId="6085"/>
    <cellStyle name="Accent2 6 2" xfId="6086"/>
    <cellStyle name="Accent2 6 2 2" xfId="6087"/>
    <cellStyle name="Accent2 6 2 2 2" xfId="6088"/>
    <cellStyle name="Accent2 6 3" xfId="6089"/>
    <cellStyle name="Accent2 6 3 2" xfId="6090"/>
    <cellStyle name="Accent2 6 4" xfId="6091"/>
    <cellStyle name="Accent2 6 5" xfId="6092"/>
    <cellStyle name="Accent2 6 6" xfId="6093"/>
    <cellStyle name="Accent2 6 7" xfId="6094"/>
    <cellStyle name="Accent2 6 8" xfId="6095"/>
    <cellStyle name="Accent2 6 9" xfId="6096"/>
    <cellStyle name="Accent2 7" xfId="6097"/>
    <cellStyle name="Accent2 7 10" xfId="6098"/>
    <cellStyle name="Accent2 7 11" xfId="6099"/>
    <cellStyle name="Accent2 7 12" xfId="6100"/>
    <cellStyle name="Accent2 7 13" xfId="6101"/>
    <cellStyle name="Accent2 7 14" xfId="6102"/>
    <cellStyle name="Accent2 7 15" xfId="6103"/>
    <cellStyle name="Accent2 7 16" xfId="6104"/>
    <cellStyle name="Accent2 7 17" xfId="6105"/>
    <cellStyle name="Accent2 7 18" xfId="6106"/>
    <cellStyle name="Accent2 7 19" xfId="6107"/>
    <cellStyle name="Accent2 7 2" xfId="6108"/>
    <cellStyle name="Accent2 7 2 2" xfId="6109"/>
    <cellStyle name="Accent2 7 2 2 2" xfId="6110"/>
    <cellStyle name="Accent2 7 3" xfId="6111"/>
    <cellStyle name="Accent2 7 3 2" xfId="6112"/>
    <cellStyle name="Accent2 7 4" xfId="6113"/>
    <cellStyle name="Accent2 7 5" xfId="6114"/>
    <cellStyle name="Accent2 7 6" xfId="6115"/>
    <cellStyle name="Accent2 7 7" xfId="6116"/>
    <cellStyle name="Accent2 7 8" xfId="6117"/>
    <cellStyle name="Accent2 7 9" xfId="6118"/>
    <cellStyle name="Accent2 8" xfId="6119"/>
    <cellStyle name="Accent2 8 10" xfId="6120"/>
    <cellStyle name="Accent2 8 11" xfId="6121"/>
    <cellStyle name="Accent2 8 12" xfId="6122"/>
    <cellStyle name="Accent2 8 13" xfId="6123"/>
    <cellStyle name="Accent2 8 14" xfId="6124"/>
    <cellStyle name="Accent2 8 15" xfId="6125"/>
    <cellStyle name="Accent2 8 16" xfId="6126"/>
    <cellStyle name="Accent2 8 17" xfId="6127"/>
    <cellStyle name="Accent2 8 18" xfId="6128"/>
    <cellStyle name="Accent2 8 19" xfId="6129"/>
    <cellStyle name="Accent2 8 2" xfId="6130"/>
    <cellStyle name="Accent2 8 2 2" xfId="6131"/>
    <cellStyle name="Accent2 8 2 2 2" xfId="6132"/>
    <cellStyle name="Accent2 8 3" xfId="6133"/>
    <cellStyle name="Accent2 8 3 2" xfId="6134"/>
    <cellStyle name="Accent2 8 4" xfId="6135"/>
    <cellStyle name="Accent2 8 5" xfId="6136"/>
    <cellStyle name="Accent2 8 6" xfId="6137"/>
    <cellStyle name="Accent2 8 7" xfId="6138"/>
    <cellStyle name="Accent2 8 8" xfId="6139"/>
    <cellStyle name="Accent2 8 9" xfId="6140"/>
    <cellStyle name="Accent2 9" xfId="6141"/>
    <cellStyle name="Accent2 9 10" xfId="6142"/>
    <cellStyle name="Accent2 9 11" xfId="6143"/>
    <cellStyle name="Accent2 9 12" xfId="6144"/>
    <cellStyle name="Accent2 9 13" xfId="6145"/>
    <cellStyle name="Accent2 9 14" xfId="6146"/>
    <cellStyle name="Accent2 9 15" xfId="6147"/>
    <cellStyle name="Accent2 9 16" xfId="6148"/>
    <cellStyle name="Accent2 9 17" xfId="6149"/>
    <cellStyle name="Accent2 9 18" xfId="6150"/>
    <cellStyle name="Accent2 9 19" xfId="6151"/>
    <cellStyle name="Accent2 9 2" xfId="6152"/>
    <cellStyle name="Accent2 9 2 2" xfId="6153"/>
    <cellStyle name="Accent2 9 2 2 2" xfId="6154"/>
    <cellStyle name="Accent2 9 3" xfId="6155"/>
    <cellStyle name="Accent2 9 3 2" xfId="6156"/>
    <cellStyle name="Accent2 9 4" xfId="6157"/>
    <cellStyle name="Accent2 9 5" xfId="6158"/>
    <cellStyle name="Accent2 9 6" xfId="6159"/>
    <cellStyle name="Accent2 9 7" xfId="6160"/>
    <cellStyle name="Accent2 9 8" xfId="6161"/>
    <cellStyle name="Accent2 9 9" xfId="6162"/>
    <cellStyle name="Accent3 10" xfId="6163"/>
    <cellStyle name="Accent3 10 10" xfId="6164"/>
    <cellStyle name="Accent3 10 11" xfId="6165"/>
    <cellStyle name="Accent3 10 12" xfId="6166"/>
    <cellStyle name="Accent3 10 13" xfId="6167"/>
    <cellStyle name="Accent3 10 14" xfId="6168"/>
    <cellStyle name="Accent3 10 15" xfId="6169"/>
    <cellStyle name="Accent3 10 16" xfId="6170"/>
    <cellStyle name="Accent3 10 17" xfId="6171"/>
    <cellStyle name="Accent3 10 18" xfId="6172"/>
    <cellStyle name="Accent3 10 19" xfId="6173"/>
    <cellStyle name="Accent3 10 2" xfId="6174"/>
    <cellStyle name="Accent3 10 2 2" xfId="6175"/>
    <cellStyle name="Accent3 10 2 2 2" xfId="6176"/>
    <cellStyle name="Accent3 10 3" xfId="6177"/>
    <cellStyle name="Accent3 10 3 2" xfId="6178"/>
    <cellStyle name="Accent3 10 4" xfId="6179"/>
    <cellStyle name="Accent3 10 5" xfId="6180"/>
    <cellStyle name="Accent3 10 6" xfId="6181"/>
    <cellStyle name="Accent3 10 7" xfId="6182"/>
    <cellStyle name="Accent3 10 8" xfId="6183"/>
    <cellStyle name="Accent3 10 9" xfId="6184"/>
    <cellStyle name="Accent3 11" xfId="6185"/>
    <cellStyle name="Accent3 11 2" xfId="6186"/>
    <cellStyle name="Accent3 11 3" xfId="6187"/>
    <cellStyle name="Accent3 12" xfId="6188"/>
    <cellStyle name="Accent3 12 2" xfId="6189"/>
    <cellStyle name="Accent3 12 3" xfId="6190"/>
    <cellStyle name="Accent3 13" xfId="6191"/>
    <cellStyle name="Accent3 13 2" xfId="6192"/>
    <cellStyle name="Accent3 14" xfId="6193"/>
    <cellStyle name="Accent3 15" xfId="6194"/>
    <cellStyle name="Accent3 16" xfId="6195"/>
    <cellStyle name="Accent3 17" xfId="6196"/>
    <cellStyle name="Accent3 18" xfId="6197"/>
    <cellStyle name="Accent3 19" xfId="6198"/>
    <cellStyle name="Accent3 2" xfId="130"/>
    <cellStyle name="Accent3 2 10" xfId="6199"/>
    <cellStyle name="Accent3 2 11" xfId="6200"/>
    <cellStyle name="Accent3 2 12" xfId="6201"/>
    <cellStyle name="Accent3 2 13" xfId="6202"/>
    <cellStyle name="Accent3 2 14" xfId="6203"/>
    <cellStyle name="Accent3 2 15" xfId="6204"/>
    <cellStyle name="Accent3 2 16" xfId="6205"/>
    <cellStyle name="Accent3 2 17" xfId="6206"/>
    <cellStyle name="Accent3 2 18" xfId="6207"/>
    <cellStyle name="Accent3 2 19" xfId="6208"/>
    <cellStyle name="Accent3 2 2" xfId="868"/>
    <cellStyle name="Accent3 2 2 2" xfId="6209"/>
    <cellStyle name="Accent3 2 2 3" xfId="6210"/>
    <cellStyle name="Accent3 2 2 4" xfId="6211"/>
    <cellStyle name="Accent3 2 20" xfId="6212"/>
    <cellStyle name="Accent3 2 3" xfId="869"/>
    <cellStyle name="Accent3 2 3 2" xfId="6213"/>
    <cellStyle name="Accent3 2 3 3" xfId="6214"/>
    <cellStyle name="Accent3 2 3 4" xfId="6215"/>
    <cellStyle name="Accent3 2 4" xfId="6216"/>
    <cellStyle name="Accent3 2 4 2" xfId="6217"/>
    <cellStyle name="Accent3 2 5" xfId="6218"/>
    <cellStyle name="Accent3 2 6" xfId="6219"/>
    <cellStyle name="Accent3 2 7" xfId="6220"/>
    <cellStyle name="Accent3 2 8" xfId="6221"/>
    <cellStyle name="Accent3 2 9" xfId="6222"/>
    <cellStyle name="Accent3 3" xfId="6223"/>
    <cellStyle name="Accent3 3 10" xfId="6224"/>
    <cellStyle name="Accent3 3 11" xfId="6225"/>
    <cellStyle name="Accent3 3 12" xfId="6226"/>
    <cellStyle name="Accent3 3 13" xfId="6227"/>
    <cellStyle name="Accent3 3 14" xfId="6228"/>
    <cellStyle name="Accent3 3 15" xfId="6229"/>
    <cellStyle name="Accent3 3 16" xfId="6230"/>
    <cellStyle name="Accent3 3 17" xfId="6231"/>
    <cellStyle name="Accent3 3 18" xfId="6232"/>
    <cellStyle name="Accent3 3 19" xfId="6233"/>
    <cellStyle name="Accent3 3 2" xfId="6234"/>
    <cellStyle name="Accent3 3 2 2" xfId="6235"/>
    <cellStyle name="Accent3 3 2 2 2" xfId="6236"/>
    <cellStyle name="Accent3 3 3" xfId="6237"/>
    <cellStyle name="Accent3 3 3 2" xfId="6238"/>
    <cellStyle name="Accent3 3 4" xfId="6239"/>
    <cellStyle name="Accent3 3 5" xfId="6240"/>
    <cellStyle name="Accent3 3 6" xfId="6241"/>
    <cellStyle name="Accent3 3 7" xfId="6242"/>
    <cellStyle name="Accent3 3 8" xfId="6243"/>
    <cellStyle name="Accent3 3 9" xfId="6244"/>
    <cellStyle name="Accent3 4" xfId="6245"/>
    <cellStyle name="Accent3 4 10" xfId="6246"/>
    <cellStyle name="Accent3 4 11" xfId="6247"/>
    <cellStyle name="Accent3 4 12" xfId="6248"/>
    <cellStyle name="Accent3 4 13" xfId="6249"/>
    <cellStyle name="Accent3 4 14" xfId="6250"/>
    <cellStyle name="Accent3 4 15" xfId="6251"/>
    <cellStyle name="Accent3 4 16" xfId="6252"/>
    <cellStyle name="Accent3 4 17" xfId="6253"/>
    <cellStyle name="Accent3 4 18" xfId="6254"/>
    <cellStyle name="Accent3 4 19" xfId="6255"/>
    <cellStyle name="Accent3 4 2" xfId="6256"/>
    <cellStyle name="Accent3 4 2 2" xfId="6257"/>
    <cellStyle name="Accent3 4 2 2 2" xfId="6258"/>
    <cellStyle name="Accent3 4 3" xfId="6259"/>
    <cellStyle name="Accent3 4 3 2" xfId="6260"/>
    <cellStyle name="Accent3 4 4" xfId="6261"/>
    <cellStyle name="Accent3 4 5" xfId="6262"/>
    <cellStyle name="Accent3 4 6" xfId="6263"/>
    <cellStyle name="Accent3 4 7" xfId="6264"/>
    <cellStyle name="Accent3 4 8" xfId="6265"/>
    <cellStyle name="Accent3 4 9" xfId="6266"/>
    <cellStyle name="Accent3 5" xfId="6267"/>
    <cellStyle name="Accent3 5 10" xfId="6268"/>
    <cellStyle name="Accent3 5 11" xfId="6269"/>
    <cellStyle name="Accent3 5 12" xfId="6270"/>
    <cellStyle name="Accent3 5 13" xfId="6271"/>
    <cellStyle name="Accent3 5 14" xfId="6272"/>
    <cellStyle name="Accent3 5 15" xfId="6273"/>
    <cellStyle name="Accent3 5 16" xfId="6274"/>
    <cellStyle name="Accent3 5 17" xfId="6275"/>
    <cellStyle name="Accent3 5 18" xfId="6276"/>
    <cellStyle name="Accent3 5 19" xfId="6277"/>
    <cellStyle name="Accent3 5 2" xfId="6278"/>
    <cellStyle name="Accent3 5 2 2" xfId="6279"/>
    <cellStyle name="Accent3 5 2 2 2" xfId="6280"/>
    <cellStyle name="Accent3 5 3" xfId="6281"/>
    <cellStyle name="Accent3 5 3 2" xfId="6282"/>
    <cellStyle name="Accent3 5 4" xfId="6283"/>
    <cellStyle name="Accent3 5 5" xfId="6284"/>
    <cellStyle name="Accent3 5 6" xfId="6285"/>
    <cellStyle name="Accent3 5 7" xfId="6286"/>
    <cellStyle name="Accent3 5 8" xfId="6287"/>
    <cellStyle name="Accent3 5 9" xfId="6288"/>
    <cellStyle name="Accent3 6" xfId="6289"/>
    <cellStyle name="Accent3 6 10" xfId="6290"/>
    <cellStyle name="Accent3 6 11" xfId="6291"/>
    <cellStyle name="Accent3 6 12" xfId="6292"/>
    <cellStyle name="Accent3 6 13" xfId="6293"/>
    <cellStyle name="Accent3 6 14" xfId="6294"/>
    <cellStyle name="Accent3 6 15" xfId="6295"/>
    <cellStyle name="Accent3 6 16" xfId="6296"/>
    <cellStyle name="Accent3 6 17" xfId="6297"/>
    <cellStyle name="Accent3 6 18" xfId="6298"/>
    <cellStyle name="Accent3 6 19" xfId="6299"/>
    <cellStyle name="Accent3 6 2" xfId="6300"/>
    <cellStyle name="Accent3 6 2 2" xfId="6301"/>
    <cellStyle name="Accent3 6 2 2 2" xfId="6302"/>
    <cellStyle name="Accent3 6 3" xfId="6303"/>
    <cellStyle name="Accent3 6 3 2" xfId="6304"/>
    <cellStyle name="Accent3 6 4" xfId="6305"/>
    <cellStyle name="Accent3 6 5" xfId="6306"/>
    <cellStyle name="Accent3 6 6" xfId="6307"/>
    <cellStyle name="Accent3 6 7" xfId="6308"/>
    <cellStyle name="Accent3 6 8" xfId="6309"/>
    <cellStyle name="Accent3 6 9" xfId="6310"/>
    <cellStyle name="Accent3 7" xfId="6311"/>
    <cellStyle name="Accent3 7 10" xfId="6312"/>
    <cellStyle name="Accent3 7 11" xfId="6313"/>
    <cellStyle name="Accent3 7 12" xfId="6314"/>
    <cellStyle name="Accent3 7 13" xfId="6315"/>
    <cellStyle name="Accent3 7 14" xfId="6316"/>
    <cellStyle name="Accent3 7 15" xfId="6317"/>
    <cellStyle name="Accent3 7 16" xfId="6318"/>
    <cellStyle name="Accent3 7 17" xfId="6319"/>
    <cellStyle name="Accent3 7 18" xfId="6320"/>
    <cellStyle name="Accent3 7 19" xfId="6321"/>
    <cellStyle name="Accent3 7 2" xfId="6322"/>
    <cellStyle name="Accent3 7 2 2" xfId="6323"/>
    <cellStyle name="Accent3 7 2 2 2" xfId="6324"/>
    <cellStyle name="Accent3 7 3" xfId="6325"/>
    <cellStyle name="Accent3 7 3 2" xfId="6326"/>
    <cellStyle name="Accent3 7 4" xfId="6327"/>
    <cellStyle name="Accent3 7 5" xfId="6328"/>
    <cellStyle name="Accent3 7 6" xfId="6329"/>
    <cellStyle name="Accent3 7 7" xfId="6330"/>
    <cellStyle name="Accent3 7 8" xfId="6331"/>
    <cellStyle name="Accent3 7 9" xfId="6332"/>
    <cellStyle name="Accent3 8" xfId="6333"/>
    <cellStyle name="Accent3 8 10" xfId="6334"/>
    <cellStyle name="Accent3 8 11" xfId="6335"/>
    <cellStyle name="Accent3 8 12" xfId="6336"/>
    <cellStyle name="Accent3 8 13" xfId="6337"/>
    <cellStyle name="Accent3 8 14" xfId="6338"/>
    <cellStyle name="Accent3 8 15" xfId="6339"/>
    <cellStyle name="Accent3 8 16" xfId="6340"/>
    <cellStyle name="Accent3 8 17" xfId="6341"/>
    <cellStyle name="Accent3 8 18" xfId="6342"/>
    <cellStyle name="Accent3 8 19" xfId="6343"/>
    <cellStyle name="Accent3 8 2" xfId="6344"/>
    <cellStyle name="Accent3 8 2 2" xfId="6345"/>
    <cellStyle name="Accent3 8 2 2 2" xfId="6346"/>
    <cellStyle name="Accent3 8 3" xfId="6347"/>
    <cellStyle name="Accent3 8 3 2" xfId="6348"/>
    <cellStyle name="Accent3 8 4" xfId="6349"/>
    <cellStyle name="Accent3 8 5" xfId="6350"/>
    <cellStyle name="Accent3 8 6" xfId="6351"/>
    <cellStyle name="Accent3 8 7" xfId="6352"/>
    <cellStyle name="Accent3 8 8" xfId="6353"/>
    <cellStyle name="Accent3 8 9" xfId="6354"/>
    <cellStyle name="Accent3 9" xfId="6355"/>
    <cellStyle name="Accent3 9 10" xfId="6356"/>
    <cellStyle name="Accent3 9 11" xfId="6357"/>
    <cellStyle name="Accent3 9 12" xfId="6358"/>
    <cellStyle name="Accent3 9 13" xfId="6359"/>
    <cellStyle name="Accent3 9 14" xfId="6360"/>
    <cellStyle name="Accent3 9 15" xfId="6361"/>
    <cellStyle name="Accent3 9 16" xfId="6362"/>
    <cellStyle name="Accent3 9 17" xfId="6363"/>
    <cellStyle name="Accent3 9 18" xfId="6364"/>
    <cellStyle name="Accent3 9 19" xfId="6365"/>
    <cellStyle name="Accent3 9 2" xfId="6366"/>
    <cellStyle name="Accent3 9 2 2" xfId="6367"/>
    <cellStyle name="Accent3 9 2 2 2" xfId="6368"/>
    <cellStyle name="Accent3 9 3" xfId="6369"/>
    <cellStyle name="Accent3 9 3 2" xfId="6370"/>
    <cellStyle name="Accent3 9 4" xfId="6371"/>
    <cellStyle name="Accent3 9 5" xfId="6372"/>
    <cellStyle name="Accent3 9 6" xfId="6373"/>
    <cellStyle name="Accent3 9 7" xfId="6374"/>
    <cellStyle name="Accent3 9 8" xfId="6375"/>
    <cellStyle name="Accent3 9 9" xfId="6376"/>
    <cellStyle name="Accent4 10" xfId="6377"/>
    <cellStyle name="Accent4 10 10" xfId="6378"/>
    <cellStyle name="Accent4 10 11" xfId="6379"/>
    <cellStyle name="Accent4 10 12" xfId="6380"/>
    <cellStyle name="Accent4 10 13" xfId="6381"/>
    <cellStyle name="Accent4 10 14" xfId="6382"/>
    <cellStyle name="Accent4 10 15" xfId="6383"/>
    <cellStyle name="Accent4 10 16" xfId="6384"/>
    <cellStyle name="Accent4 10 17" xfId="6385"/>
    <cellStyle name="Accent4 10 18" xfId="6386"/>
    <cellStyle name="Accent4 10 19" xfId="6387"/>
    <cellStyle name="Accent4 10 2" xfId="6388"/>
    <cellStyle name="Accent4 10 2 2" xfId="6389"/>
    <cellStyle name="Accent4 10 2 2 2" xfId="6390"/>
    <cellStyle name="Accent4 10 3" xfId="6391"/>
    <cellStyle name="Accent4 10 3 2" xfId="6392"/>
    <cellStyle name="Accent4 10 4" xfId="6393"/>
    <cellStyle name="Accent4 10 5" xfId="6394"/>
    <cellStyle name="Accent4 10 6" xfId="6395"/>
    <cellStyle name="Accent4 10 7" xfId="6396"/>
    <cellStyle name="Accent4 10 8" xfId="6397"/>
    <cellStyle name="Accent4 10 9" xfId="6398"/>
    <cellStyle name="Accent4 11" xfId="6399"/>
    <cellStyle name="Accent4 11 2" xfId="6400"/>
    <cellStyle name="Accent4 11 2 2" xfId="6401"/>
    <cellStyle name="Accent4 11 2 3" xfId="6402"/>
    <cellStyle name="Accent4 11 2 4" xfId="6403"/>
    <cellStyle name="Accent4 11 2 5" xfId="6404"/>
    <cellStyle name="Accent4 11 2 6" xfId="6405"/>
    <cellStyle name="Accent4 11 2 7" xfId="6406"/>
    <cellStyle name="Accent4 11 3" xfId="6407"/>
    <cellStyle name="Accent4 11 3 2" xfId="6408"/>
    <cellStyle name="Accent4 11 4" xfId="6409"/>
    <cellStyle name="Accent4 11 5" xfId="6410"/>
    <cellStyle name="Accent4 11 6" xfId="6411"/>
    <cellStyle name="Accent4 11 7" xfId="6412"/>
    <cellStyle name="Accent4 11 8" xfId="6413"/>
    <cellStyle name="Accent4 12" xfId="6414"/>
    <cellStyle name="Accent4 12 2" xfId="6415"/>
    <cellStyle name="Accent4 12 2 2" xfId="6416"/>
    <cellStyle name="Accent4 12 3" xfId="6417"/>
    <cellStyle name="Accent4 12 4" xfId="6418"/>
    <cellStyle name="Accent4 13" xfId="6419"/>
    <cellStyle name="Accent4 13 2" xfId="6420"/>
    <cellStyle name="Accent4 13 3" xfId="6421"/>
    <cellStyle name="Accent4 14" xfId="6422"/>
    <cellStyle name="Accent4 14 2" xfId="6423"/>
    <cellStyle name="Accent4 15" xfId="6424"/>
    <cellStyle name="Accent4 16" xfId="6425"/>
    <cellStyle name="Accent4 17" xfId="6426"/>
    <cellStyle name="Accent4 18" xfId="6427"/>
    <cellStyle name="Accent4 19" xfId="6428"/>
    <cellStyle name="Accent4 2" xfId="131"/>
    <cellStyle name="Accent4 2 10" xfId="6429"/>
    <cellStyle name="Accent4 2 11" xfId="6430"/>
    <cellStyle name="Accent4 2 12" xfId="6431"/>
    <cellStyle name="Accent4 2 13" xfId="6432"/>
    <cellStyle name="Accent4 2 14" xfId="6433"/>
    <cellStyle name="Accent4 2 15" xfId="6434"/>
    <cellStyle name="Accent4 2 16" xfId="6435"/>
    <cellStyle name="Accent4 2 17" xfId="6436"/>
    <cellStyle name="Accent4 2 18" xfId="6437"/>
    <cellStyle name="Accent4 2 19" xfId="6438"/>
    <cellStyle name="Accent4 2 2" xfId="870"/>
    <cellStyle name="Accent4 2 2 2" xfId="6439"/>
    <cellStyle name="Accent4 2 2 2 2" xfId="6440"/>
    <cellStyle name="Accent4 2 2 2 2 2" xfId="6441"/>
    <cellStyle name="Accent4 2 2 2 2 3" xfId="6442"/>
    <cellStyle name="Accent4 2 2 2 3" xfId="6443"/>
    <cellStyle name="Accent4 2 2 2 4" xfId="6444"/>
    <cellStyle name="Accent4 2 2 2 5" xfId="6445"/>
    <cellStyle name="Accent4 2 2 3" xfId="6446"/>
    <cellStyle name="Accent4 2 2 3 2" xfId="6447"/>
    <cellStyle name="Accent4 2 2 3 3" xfId="6448"/>
    <cellStyle name="Accent4 2 2 4" xfId="6449"/>
    <cellStyle name="Accent4 2 2 5" xfId="6450"/>
    <cellStyle name="Accent4 2 20" xfId="6451"/>
    <cellStyle name="Accent4 2 3" xfId="871"/>
    <cellStyle name="Accent4 2 3 2" xfId="6452"/>
    <cellStyle name="Accent4 2 3 2 2" xfId="6453"/>
    <cellStyle name="Accent4 2 3 3" xfId="6454"/>
    <cellStyle name="Accent4 2 3 4" xfId="6455"/>
    <cellStyle name="Accent4 2 3 5" xfId="6456"/>
    <cellStyle name="Accent4 2 4" xfId="6457"/>
    <cellStyle name="Accent4 2 4 2" xfId="6458"/>
    <cellStyle name="Accent4 2 5" xfId="6459"/>
    <cellStyle name="Accent4 2 6" xfId="6460"/>
    <cellStyle name="Accent4 2 7" xfId="6461"/>
    <cellStyle name="Accent4 2 8" xfId="6462"/>
    <cellStyle name="Accent4 2 9" xfId="6463"/>
    <cellStyle name="Accent4 3" xfId="6464"/>
    <cellStyle name="Accent4 3 10" xfId="6465"/>
    <cellStyle name="Accent4 3 11" xfId="6466"/>
    <cellStyle name="Accent4 3 12" xfId="6467"/>
    <cellStyle name="Accent4 3 13" xfId="6468"/>
    <cellStyle name="Accent4 3 14" xfId="6469"/>
    <cellStyle name="Accent4 3 15" xfId="6470"/>
    <cellStyle name="Accent4 3 16" xfId="6471"/>
    <cellStyle name="Accent4 3 17" xfId="6472"/>
    <cellStyle name="Accent4 3 18" xfId="6473"/>
    <cellStyle name="Accent4 3 19" xfId="6474"/>
    <cellStyle name="Accent4 3 2" xfId="6475"/>
    <cellStyle name="Accent4 3 2 2" xfId="6476"/>
    <cellStyle name="Accent4 3 2 2 2" xfId="6477"/>
    <cellStyle name="Accent4 3 3" xfId="6478"/>
    <cellStyle name="Accent4 3 3 2" xfId="6479"/>
    <cellStyle name="Accent4 3 4" xfId="6480"/>
    <cellStyle name="Accent4 3 5" xfId="6481"/>
    <cellStyle name="Accent4 3 6" xfId="6482"/>
    <cellStyle name="Accent4 3 7" xfId="6483"/>
    <cellStyle name="Accent4 3 8" xfId="6484"/>
    <cellStyle name="Accent4 3 9" xfId="6485"/>
    <cellStyle name="Accent4 4" xfId="6486"/>
    <cellStyle name="Accent4 4 10" xfId="6487"/>
    <cellStyle name="Accent4 4 11" xfId="6488"/>
    <cellStyle name="Accent4 4 12" xfId="6489"/>
    <cellStyle name="Accent4 4 13" xfId="6490"/>
    <cellStyle name="Accent4 4 14" xfId="6491"/>
    <cellStyle name="Accent4 4 15" xfId="6492"/>
    <cellStyle name="Accent4 4 16" xfId="6493"/>
    <cellStyle name="Accent4 4 17" xfId="6494"/>
    <cellStyle name="Accent4 4 18" xfId="6495"/>
    <cellStyle name="Accent4 4 19" xfId="6496"/>
    <cellStyle name="Accent4 4 2" xfId="6497"/>
    <cellStyle name="Accent4 4 2 2" xfId="6498"/>
    <cellStyle name="Accent4 4 2 2 2" xfId="6499"/>
    <cellStyle name="Accent4 4 3" xfId="6500"/>
    <cellStyle name="Accent4 4 3 2" xfId="6501"/>
    <cellStyle name="Accent4 4 4" xfId="6502"/>
    <cellStyle name="Accent4 4 5" xfId="6503"/>
    <cellStyle name="Accent4 4 6" xfId="6504"/>
    <cellStyle name="Accent4 4 7" xfId="6505"/>
    <cellStyle name="Accent4 4 8" xfId="6506"/>
    <cellStyle name="Accent4 4 9" xfId="6507"/>
    <cellStyle name="Accent4 5" xfId="6508"/>
    <cellStyle name="Accent4 5 10" xfId="6509"/>
    <cellStyle name="Accent4 5 11" xfId="6510"/>
    <cellStyle name="Accent4 5 12" xfId="6511"/>
    <cellStyle name="Accent4 5 13" xfId="6512"/>
    <cellStyle name="Accent4 5 14" xfId="6513"/>
    <cellStyle name="Accent4 5 15" xfId="6514"/>
    <cellStyle name="Accent4 5 16" xfId="6515"/>
    <cellStyle name="Accent4 5 17" xfId="6516"/>
    <cellStyle name="Accent4 5 18" xfId="6517"/>
    <cellStyle name="Accent4 5 19" xfId="6518"/>
    <cellStyle name="Accent4 5 2" xfId="6519"/>
    <cellStyle name="Accent4 5 2 2" xfId="6520"/>
    <cellStyle name="Accent4 5 2 2 2" xfId="6521"/>
    <cellStyle name="Accent4 5 3" xfId="6522"/>
    <cellStyle name="Accent4 5 3 2" xfId="6523"/>
    <cellStyle name="Accent4 5 4" xfId="6524"/>
    <cellStyle name="Accent4 5 5" xfId="6525"/>
    <cellStyle name="Accent4 5 6" xfId="6526"/>
    <cellStyle name="Accent4 5 7" xfId="6527"/>
    <cellStyle name="Accent4 5 8" xfId="6528"/>
    <cellStyle name="Accent4 5 9" xfId="6529"/>
    <cellStyle name="Accent4 6" xfId="6530"/>
    <cellStyle name="Accent4 6 10" xfId="6531"/>
    <cellStyle name="Accent4 6 11" xfId="6532"/>
    <cellStyle name="Accent4 6 12" xfId="6533"/>
    <cellStyle name="Accent4 6 13" xfId="6534"/>
    <cellStyle name="Accent4 6 14" xfId="6535"/>
    <cellStyle name="Accent4 6 15" xfId="6536"/>
    <cellStyle name="Accent4 6 16" xfId="6537"/>
    <cellStyle name="Accent4 6 17" xfId="6538"/>
    <cellStyle name="Accent4 6 18" xfId="6539"/>
    <cellStyle name="Accent4 6 19" xfId="6540"/>
    <cellStyle name="Accent4 6 2" xfId="6541"/>
    <cellStyle name="Accent4 6 2 2" xfId="6542"/>
    <cellStyle name="Accent4 6 2 2 2" xfId="6543"/>
    <cellStyle name="Accent4 6 3" xfId="6544"/>
    <cellStyle name="Accent4 6 3 2" xfId="6545"/>
    <cellStyle name="Accent4 6 4" xfId="6546"/>
    <cellStyle name="Accent4 6 5" xfId="6547"/>
    <cellStyle name="Accent4 6 6" xfId="6548"/>
    <cellStyle name="Accent4 6 7" xfId="6549"/>
    <cellStyle name="Accent4 6 8" xfId="6550"/>
    <cellStyle name="Accent4 6 9" xfId="6551"/>
    <cellStyle name="Accent4 7" xfId="6552"/>
    <cellStyle name="Accent4 7 10" xfId="6553"/>
    <cellStyle name="Accent4 7 11" xfId="6554"/>
    <cellStyle name="Accent4 7 12" xfId="6555"/>
    <cellStyle name="Accent4 7 13" xfId="6556"/>
    <cellStyle name="Accent4 7 14" xfId="6557"/>
    <cellStyle name="Accent4 7 15" xfId="6558"/>
    <cellStyle name="Accent4 7 16" xfId="6559"/>
    <cellStyle name="Accent4 7 17" xfId="6560"/>
    <cellStyle name="Accent4 7 18" xfId="6561"/>
    <cellStyle name="Accent4 7 19" xfId="6562"/>
    <cellStyle name="Accent4 7 2" xfId="6563"/>
    <cellStyle name="Accent4 7 2 2" xfId="6564"/>
    <cellStyle name="Accent4 7 2 2 2" xfId="6565"/>
    <cellStyle name="Accent4 7 3" xfId="6566"/>
    <cellStyle name="Accent4 7 3 2" xfId="6567"/>
    <cellStyle name="Accent4 7 4" xfId="6568"/>
    <cellStyle name="Accent4 7 5" xfId="6569"/>
    <cellStyle name="Accent4 7 6" xfId="6570"/>
    <cellStyle name="Accent4 7 7" xfId="6571"/>
    <cellStyle name="Accent4 7 8" xfId="6572"/>
    <cellStyle name="Accent4 7 9" xfId="6573"/>
    <cellStyle name="Accent4 8" xfId="6574"/>
    <cellStyle name="Accent4 8 10" xfId="6575"/>
    <cellStyle name="Accent4 8 11" xfId="6576"/>
    <cellStyle name="Accent4 8 12" xfId="6577"/>
    <cellStyle name="Accent4 8 13" xfId="6578"/>
    <cellStyle name="Accent4 8 14" xfId="6579"/>
    <cellStyle name="Accent4 8 15" xfId="6580"/>
    <cellStyle name="Accent4 8 16" xfId="6581"/>
    <cellStyle name="Accent4 8 17" xfId="6582"/>
    <cellStyle name="Accent4 8 18" xfId="6583"/>
    <cellStyle name="Accent4 8 19" xfId="6584"/>
    <cellStyle name="Accent4 8 2" xfId="6585"/>
    <cellStyle name="Accent4 8 2 2" xfId="6586"/>
    <cellStyle name="Accent4 8 2 2 2" xfId="6587"/>
    <cellStyle name="Accent4 8 3" xfId="6588"/>
    <cellStyle name="Accent4 8 3 2" xfId="6589"/>
    <cellStyle name="Accent4 8 4" xfId="6590"/>
    <cellStyle name="Accent4 8 5" xfId="6591"/>
    <cellStyle name="Accent4 8 6" xfId="6592"/>
    <cellStyle name="Accent4 8 7" xfId="6593"/>
    <cellStyle name="Accent4 8 8" xfId="6594"/>
    <cellStyle name="Accent4 8 9" xfId="6595"/>
    <cellStyle name="Accent4 9" xfId="6596"/>
    <cellStyle name="Accent4 9 10" xfId="6597"/>
    <cellStyle name="Accent4 9 11" xfId="6598"/>
    <cellStyle name="Accent4 9 12" xfId="6599"/>
    <cellStyle name="Accent4 9 13" xfId="6600"/>
    <cellStyle name="Accent4 9 14" xfId="6601"/>
    <cellStyle name="Accent4 9 15" xfId="6602"/>
    <cellStyle name="Accent4 9 16" xfId="6603"/>
    <cellStyle name="Accent4 9 17" xfId="6604"/>
    <cellStyle name="Accent4 9 18" xfId="6605"/>
    <cellStyle name="Accent4 9 19" xfId="6606"/>
    <cellStyle name="Accent4 9 2" xfId="6607"/>
    <cellStyle name="Accent4 9 2 2" xfId="6608"/>
    <cellStyle name="Accent4 9 2 2 2" xfId="6609"/>
    <cellStyle name="Accent4 9 3" xfId="6610"/>
    <cellStyle name="Accent4 9 3 2" xfId="6611"/>
    <cellStyle name="Accent4 9 4" xfId="6612"/>
    <cellStyle name="Accent4 9 5" xfId="6613"/>
    <cellStyle name="Accent4 9 6" xfId="6614"/>
    <cellStyle name="Accent4 9 7" xfId="6615"/>
    <cellStyle name="Accent4 9 8" xfId="6616"/>
    <cellStyle name="Accent4 9 9" xfId="6617"/>
    <cellStyle name="Accent5 10" xfId="6618"/>
    <cellStyle name="Accent5 10 10" xfId="6619"/>
    <cellStyle name="Accent5 10 11" xfId="6620"/>
    <cellStyle name="Accent5 10 12" xfId="6621"/>
    <cellStyle name="Accent5 10 13" xfId="6622"/>
    <cellStyle name="Accent5 10 14" xfId="6623"/>
    <cellStyle name="Accent5 10 15" xfId="6624"/>
    <cellStyle name="Accent5 10 16" xfId="6625"/>
    <cellStyle name="Accent5 10 17" xfId="6626"/>
    <cellStyle name="Accent5 10 18" xfId="6627"/>
    <cellStyle name="Accent5 10 19" xfId="6628"/>
    <cellStyle name="Accent5 10 2" xfId="6629"/>
    <cellStyle name="Accent5 10 2 2" xfId="6630"/>
    <cellStyle name="Accent5 10 2 2 2" xfId="6631"/>
    <cellStyle name="Accent5 10 3" xfId="6632"/>
    <cellStyle name="Accent5 10 3 2" xfId="6633"/>
    <cellStyle name="Accent5 10 4" xfId="6634"/>
    <cellStyle name="Accent5 10 5" xfId="6635"/>
    <cellStyle name="Accent5 10 6" xfId="6636"/>
    <cellStyle name="Accent5 10 7" xfId="6637"/>
    <cellStyle name="Accent5 10 8" xfId="6638"/>
    <cellStyle name="Accent5 10 9" xfId="6639"/>
    <cellStyle name="Accent5 11" xfId="6640"/>
    <cellStyle name="Accent5 11 2" xfId="6641"/>
    <cellStyle name="Accent5 11 3" xfId="6642"/>
    <cellStyle name="Accent5 12" xfId="6643"/>
    <cellStyle name="Accent5 12 2" xfId="6644"/>
    <cellStyle name="Accent5 12 3" xfId="6645"/>
    <cellStyle name="Accent5 13" xfId="6646"/>
    <cellStyle name="Accent5 13 2" xfId="6647"/>
    <cellStyle name="Accent5 14" xfId="6648"/>
    <cellStyle name="Accent5 15" xfId="6649"/>
    <cellStyle name="Accent5 16" xfId="6650"/>
    <cellStyle name="Accent5 17" xfId="6651"/>
    <cellStyle name="Accent5 18" xfId="6652"/>
    <cellStyle name="Accent5 19" xfId="6653"/>
    <cellStyle name="Accent5 2" xfId="132"/>
    <cellStyle name="Accent5 2 10" xfId="6654"/>
    <cellStyle name="Accent5 2 11" xfId="6655"/>
    <cellStyle name="Accent5 2 12" xfId="6656"/>
    <cellStyle name="Accent5 2 13" xfId="6657"/>
    <cellStyle name="Accent5 2 14" xfId="6658"/>
    <cellStyle name="Accent5 2 15" xfId="6659"/>
    <cellStyle name="Accent5 2 16" xfId="6660"/>
    <cellStyle name="Accent5 2 17" xfId="6661"/>
    <cellStyle name="Accent5 2 18" xfId="6662"/>
    <cellStyle name="Accent5 2 19" xfId="6663"/>
    <cellStyle name="Accent5 2 2" xfId="872"/>
    <cellStyle name="Accent5 2 2 2" xfId="6664"/>
    <cellStyle name="Accent5 2 2 3" xfId="6665"/>
    <cellStyle name="Accent5 2 2 4" xfId="6666"/>
    <cellStyle name="Accent5 2 20" xfId="6667"/>
    <cellStyle name="Accent5 2 3" xfId="873"/>
    <cellStyle name="Accent5 2 3 2" xfId="6668"/>
    <cellStyle name="Accent5 2 3 3" xfId="6669"/>
    <cellStyle name="Accent5 2 3 4" xfId="6670"/>
    <cellStyle name="Accent5 2 4" xfId="6671"/>
    <cellStyle name="Accent5 2 4 2" xfId="6672"/>
    <cellStyle name="Accent5 2 5" xfId="6673"/>
    <cellStyle name="Accent5 2 6" xfId="6674"/>
    <cellStyle name="Accent5 2 7" xfId="6675"/>
    <cellStyle name="Accent5 2 8" xfId="6676"/>
    <cellStyle name="Accent5 2 9" xfId="6677"/>
    <cellStyle name="Accent5 3" xfId="6678"/>
    <cellStyle name="Accent5 3 10" xfId="6679"/>
    <cellStyle name="Accent5 3 11" xfId="6680"/>
    <cellStyle name="Accent5 3 12" xfId="6681"/>
    <cellStyle name="Accent5 3 13" xfId="6682"/>
    <cellStyle name="Accent5 3 14" xfId="6683"/>
    <cellStyle name="Accent5 3 15" xfId="6684"/>
    <cellStyle name="Accent5 3 16" xfId="6685"/>
    <cellStyle name="Accent5 3 17" xfId="6686"/>
    <cellStyle name="Accent5 3 18" xfId="6687"/>
    <cellStyle name="Accent5 3 19" xfId="6688"/>
    <cellStyle name="Accent5 3 2" xfId="6689"/>
    <cellStyle name="Accent5 3 2 2" xfId="6690"/>
    <cellStyle name="Accent5 3 2 2 2" xfId="6691"/>
    <cellStyle name="Accent5 3 3" xfId="6692"/>
    <cellStyle name="Accent5 3 3 2" xfId="6693"/>
    <cellStyle name="Accent5 3 4" xfId="6694"/>
    <cellStyle name="Accent5 3 5" xfId="6695"/>
    <cellStyle name="Accent5 3 6" xfId="6696"/>
    <cellStyle name="Accent5 3 7" xfId="6697"/>
    <cellStyle name="Accent5 3 8" xfId="6698"/>
    <cellStyle name="Accent5 3 9" xfId="6699"/>
    <cellStyle name="Accent5 4" xfId="6700"/>
    <cellStyle name="Accent5 4 10" xfId="6701"/>
    <cellStyle name="Accent5 4 11" xfId="6702"/>
    <cellStyle name="Accent5 4 12" xfId="6703"/>
    <cellStyle name="Accent5 4 13" xfId="6704"/>
    <cellStyle name="Accent5 4 14" xfId="6705"/>
    <cellStyle name="Accent5 4 15" xfId="6706"/>
    <cellStyle name="Accent5 4 16" xfId="6707"/>
    <cellStyle name="Accent5 4 17" xfId="6708"/>
    <cellStyle name="Accent5 4 18" xfId="6709"/>
    <cellStyle name="Accent5 4 19" xfId="6710"/>
    <cellStyle name="Accent5 4 2" xfId="6711"/>
    <cellStyle name="Accent5 4 2 2" xfId="6712"/>
    <cellStyle name="Accent5 4 2 2 2" xfId="6713"/>
    <cellStyle name="Accent5 4 3" xfId="6714"/>
    <cellStyle name="Accent5 4 3 2" xfId="6715"/>
    <cellStyle name="Accent5 4 4" xfId="6716"/>
    <cellStyle name="Accent5 4 5" xfId="6717"/>
    <cellStyle name="Accent5 4 6" xfId="6718"/>
    <cellStyle name="Accent5 4 7" xfId="6719"/>
    <cellStyle name="Accent5 4 8" xfId="6720"/>
    <cellStyle name="Accent5 4 9" xfId="6721"/>
    <cellStyle name="Accent5 5" xfId="6722"/>
    <cellStyle name="Accent5 5 10" xfId="6723"/>
    <cellStyle name="Accent5 5 11" xfId="6724"/>
    <cellStyle name="Accent5 5 12" xfId="6725"/>
    <cellStyle name="Accent5 5 13" xfId="6726"/>
    <cellStyle name="Accent5 5 14" xfId="6727"/>
    <cellStyle name="Accent5 5 15" xfId="6728"/>
    <cellStyle name="Accent5 5 16" xfId="6729"/>
    <cellStyle name="Accent5 5 17" xfId="6730"/>
    <cellStyle name="Accent5 5 18" xfId="6731"/>
    <cellStyle name="Accent5 5 19" xfId="6732"/>
    <cellStyle name="Accent5 5 2" xfId="6733"/>
    <cellStyle name="Accent5 5 2 2" xfId="6734"/>
    <cellStyle name="Accent5 5 2 2 2" xfId="6735"/>
    <cellStyle name="Accent5 5 3" xfId="6736"/>
    <cellStyle name="Accent5 5 3 2" xfId="6737"/>
    <cellStyle name="Accent5 5 4" xfId="6738"/>
    <cellStyle name="Accent5 5 5" xfId="6739"/>
    <cellStyle name="Accent5 5 6" xfId="6740"/>
    <cellStyle name="Accent5 5 7" xfId="6741"/>
    <cellStyle name="Accent5 5 8" xfId="6742"/>
    <cellStyle name="Accent5 5 9" xfId="6743"/>
    <cellStyle name="Accent5 6" xfId="6744"/>
    <cellStyle name="Accent5 6 10" xfId="6745"/>
    <cellStyle name="Accent5 6 11" xfId="6746"/>
    <cellStyle name="Accent5 6 12" xfId="6747"/>
    <cellStyle name="Accent5 6 13" xfId="6748"/>
    <cellStyle name="Accent5 6 14" xfId="6749"/>
    <cellStyle name="Accent5 6 15" xfId="6750"/>
    <cellStyle name="Accent5 6 16" xfId="6751"/>
    <cellStyle name="Accent5 6 17" xfId="6752"/>
    <cellStyle name="Accent5 6 18" xfId="6753"/>
    <cellStyle name="Accent5 6 19" xfId="6754"/>
    <cellStyle name="Accent5 6 2" xfId="6755"/>
    <cellStyle name="Accent5 6 2 2" xfId="6756"/>
    <cellStyle name="Accent5 6 2 2 2" xfId="6757"/>
    <cellStyle name="Accent5 6 3" xfId="6758"/>
    <cellStyle name="Accent5 6 3 2" xfId="6759"/>
    <cellStyle name="Accent5 6 4" xfId="6760"/>
    <cellStyle name="Accent5 6 5" xfId="6761"/>
    <cellStyle name="Accent5 6 6" xfId="6762"/>
    <cellStyle name="Accent5 6 7" xfId="6763"/>
    <cellStyle name="Accent5 6 8" xfId="6764"/>
    <cellStyle name="Accent5 6 9" xfId="6765"/>
    <cellStyle name="Accent5 7" xfId="6766"/>
    <cellStyle name="Accent5 7 10" xfId="6767"/>
    <cellStyle name="Accent5 7 11" xfId="6768"/>
    <cellStyle name="Accent5 7 12" xfId="6769"/>
    <cellStyle name="Accent5 7 13" xfId="6770"/>
    <cellStyle name="Accent5 7 14" xfId="6771"/>
    <cellStyle name="Accent5 7 15" xfId="6772"/>
    <cellStyle name="Accent5 7 16" xfId="6773"/>
    <cellStyle name="Accent5 7 17" xfId="6774"/>
    <cellStyle name="Accent5 7 18" xfId="6775"/>
    <cellStyle name="Accent5 7 19" xfId="6776"/>
    <cellStyle name="Accent5 7 2" xfId="6777"/>
    <cellStyle name="Accent5 7 2 2" xfId="6778"/>
    <cellStyle name="Accent5 7 2 2 2" xfId="6779"/>
    <cellStyle name="Accent5 7 3" xfId="6780"/>
    <cellStyle name="Accent5 7 3 2" xfId="6781"/>
    <cellStyle name="Accent5 7 4" xfId="6782"/>
    <cellStyle name="Accent5 7 5" xfId="6783"/>
    <cellStyle name="Accent5 7 6" xfId="6784"/>
    <cellStyle name="Accent5 7 7" xfId="6785"/>
    <cellStyle name="Accent5 7 8" xfId="6786"/>
    <cellStyle name="Accent5 7 9" xfId="6787"/>
    <cellStyle name="Accent5 8" xfId="6788"/>
    <cellStyle name="Accent5 8 10" xfId="6789"/>
    <cellStyle name="Accent5 8 11" xfId="6790"/>
    <cellStyle name="Accent5 8 12" xfId="6791"/>
    <cellStyle name="Accent5 8 13" xfId="6792"/>
    <cellStyle name="Accent5 8 14" xfId="6793"/>
    <cellStyle name="Accent5 8 15" xfId="6794"/>
    <cellStyle name="Accent5 8 16" xfId="6795"/>
    <cellStyle name="Accent5 8 17" xfId="6796"/>
    <cellStyle name="Accent5 8 18" xfId="6797"/>
    <cellStyle name="Accent5 8 19" xfId="6798"/>
    <cellStyle name="Accent5 8 2" xfId="6799"/>
    <cellStyle name="Accent5 8 2 2" xfId="6800"/>
    <cellStyle name="Accent5 8 2 2 2" xfId="6801"/>
    <cellStyle name="Accent5 8 3" xfId="6802"/>
    <cellStyle name="Accent5 8 3 2" xfId="6803"/>
    <cellStyle name="Accent5 8 4" xfId="6804"/>
    <cellStyle name="Accent5 8 5" xfId="6805"/>
    <cellStyle name="Accent5 8 6" xfId="6806"/>
    <cellStyle name="Accent5 8 7" xfId="6807"/>
    <cellStyle name="Accent5 8 8" xfId="6808"/>
    <cellStyle name="Accent5 8 9" xfId="6809"/>
    <cellStyle name="Accent5 9" xfId="6810"/>
    <cellStyle name="Accent5 9 10" xfId="6811"/>
    <cellStyle name="Accent5 9 11" xfId="6812"/>
    <cellStyle name="Accent5 9 12" xfId="6813"/>
    <cellStyle name="Accent5 9 13" xfId="6814"/>
    <cellStyle name="Accent5 9 14" xfId="6815"/>
    <cellStyle name="Accent5 9 15" xfId="6816"/>
    <cellStyle name="Accent5 9 16" xfId="6817"/>
    <cellStyle name="Accent5 9 17" xfId="6818"/>
    <cellStyle name="Accent5 9 18" xfId="6819"/>
    <cellStyle name="Accent5 9 19" xfId="6820"/>
    <cellStyle name="Accent5 9 2" xfId="6821"/>
    <cellStyle name="Accent5 9 2 2" xfId="6822"/>
    <cellStyle name="Accent5 9 2 2 2" xfId="6823"/>
    <cellStyle name="Accent5 9 3" xfId="6824"/>
    <cellStyle name="Accent5 9 3 2" xfId="6825"/>
    <cellStyle name="Accent5 9 4" xfId="6826"/>
    <cellStyle name="Accent5 9 5" xfId="6827"/>
    <cellStyle name="Accent5 9 6" xfId="6828"/>
    <cellStyle name="Accent5 9 7" xfId="6829"/>
    <cellStyle name="Accent5 9 8" xfId="6830"/>
    <cellStyle name="Accent5 9 9" xfId="6831"/>
    <cellStyle name="Accent6 10" xfId="6832"/>
    <cellStyle name="Accent6 10 10" xfId="6833"/>
    <cellStyle name="Accent6 10 11" xfId="6834"/>
    <cellStyle name="Accent6 10 12" xfId="6835"/>
    <cellStyle name="Accent6 10 13" xfId="6836"/>
    <cellStyle name="Accent6 10 14" xfId="6837"/>
    <cellStyle name="Accent6 10 15" xfId="6838"/>
    <cellStyle name="Accent6 10 16" xfId="6839"/>
    <cellStyle name="Accent6 10 17" xfId="6840"/>
    <cellStyle name="Accent6 10 18" xfId="6841"/>
    <cellStyle name="Accent6 10 19" xfId="6842"/>
    <cellStyle name="Accent6 10 2" xfId="6843"/>
    <cellStyle name="Accent6 10 2 2" xfId="6844"/>
    <cellStyle name="Accent6 10 2 2 2" xfId="6845"/>
    <cellStyle name="Accent6 10 3" xfId="6846"/>
    <cellStyle name="Accent6 10 3 2" xfId="6847"/>
    <cellStyle name="Accent6 10 4" xfId="6848"/>
    <cellStyle name="Accent6 10 5" xfId="6849"/>
    <cellStyle name="Accent6 10 6" xfId="6850"/>
    <cellStyle name="Accent6 10 7" xfId="6851"/>
    <cellStyle name="Accent6 10 8" xfId="6852"/>
    <cellStyle name="Accent6 10 9" xfId="6853"/>
    <cellStyle name="Accent6 11" xfId="6854"/>
    <cellStyle name="Accent6 11 2" xfId="6855"/>
    <cellStyle name="Accent6 11 2 2" xfId="6856"/>
    <cellStyle name="Accent6 11 2 3" xfId="6857"/>
    <cellStyle name="Accent6 11 2 4" xfId="6858"/>
    <cellStyle name="Accent6 11 2 5" xfId="6859"/>
    <cellStyle name="Accent6 11 2 6" xfId="6860"/>
    <cellStyle name="Accent6 11 2 7" xfId="6861"/>
    <cellStyle name="Accent6 11 3" xfId="6862"/>
    <cellStyle name="Accent6 11 3 2" xfId="6863"/>
    <cellStyle name="Accent6 11 4" xfId="6864"/>
    <cellStyle name="Accent6 11 5" xfId="6865"/>
    <cellStyle name="Accent6 11 6" xfId="6866"/>
    <cellStyle name="Accent6 11 7" xfId="6867"/>
    <cellStyle name="Accent6 11 8" xfId="6868"/>
    <cellStyle name="Accent6 12" xfId="6869"/>
    <cellStyle name="Accent6 12 2" xfId="6870"/>
    <cellStyle name="Accent6 12 2 2" xfId="6871"/>
    <cellStyle name="Accent6 12 3" xfId="6872"/>
    <cellStyle name="Accent6 12 4" xfId="6873"/>
    <cellStyle name="Accent6 13" xfId="6874"/>
    <cellStyle name="Accent6 13 2" xfId="6875"/>
    <cellStyle name="Accent6 13 3" xfId="6876"/>
    <cellStyle name="Accent6 14" xfId="6877"/>
    <cellStyle name="Accent6 14 2" xfId="6878"/>
    <cellStyle name="Accent6 15" xfId="6879"/>
    <cellStyle name="Accent6 16" xfId="6880"/>
    <cellStyle name="Accent6 17" xfId="6881"/>
    <cellStyle name="Accent6 18" xfId="6882"/>
    <cellStyle name="Accent6 19" xfId="6883"/>
    <cellStyle name="Accent6 2" xfId="133"/>
    <cellStyle name="Accent6 2 10" xfId="6884"/>
    <cellStyle name="Accent6 2 11" xfId="6885"/>
    <cellStyle name="Accent6 2 12" xfId="6886"/>
    <cellStyle name="Accent6 2 13" xfId="6887"/>
    <cellStyle name="Accent6 2 14" xfId="6888"/>
    <cellStyle name="Accent6 2 15" xfId="6889"/>
    <cellStyle name="Accent6 2 16" xfId="6890"/>
    <cellStyle name="Accent6 2 17" xfId="6891"/>
    <cellStyle name="Accent6 2 18" xfId="6892"/>
    <cellStyle name="Accent6 2 19" xfId="6893"/>
    <cellStyle name="Accent6 2 2" xfId="874"/>
    <cellStyle name="Accent6 2 2 2" xfId="6894"/>
    <cellStyle name="Accent6 2 2 2 2" xfId="6895"/>
    <cellStyle name="Accent6 2 2 2 2 2" xfId="6896"/>
    <cellStyle name="Accent6 2 2 2 2 3" xfId="6897"/>
    <cellStyle name="Accent6 2 2 2 3" xfId="6898"/>
    <cellStyle name="Accent6 2 2 2 4" xfId="6899"/>
    <cellStyle name="Accent6 2 2 2 5" xfId="6900"/>
    <cellStyle name="Accent6 2 2 3" xfId="6901"/>
    <cellStyle name="Accent6 2 2 3 2" xfId="6902"/>
    <cellStyle name="Accent6 2 2 3 3" xfId="6903"/>
    <cellStyle name="Accent6 2 2 4" xfId="6904"/>
    <cellStyle name="Accent6 2 2 5" xfId="6905"/>
    <cellStyle name="Accent6 2 20" xfId="6906"/>
    <cellStyle name="Accent6 2 3" xfId="875"/>
    <cellStyle name="Accent6 2 3 2" xfId="6907"/>
    <cellStyle name="Accent6 2 3 2 2" xfId="6908"/>
    <cellStyle name="Accent6 2 3 3" xfId="6909"/>
    <cellStyle name="Accent6 2 3 4" xfId="6910"/>
    <cellStyle name="Accent6 2 3 5" xfId="6911"/>
    <cellStyle name="Accent6 2 4" xfId="6912"/>
    <cellStyle name="Accent6 2 4 2" xfId="6913"/>
    <cellStyle name="Accent6 2 5" xfId="6914"/>
    <cellStyle name="Accent6 2 6" xfId="6915"/>
    <cellStyle name="Accent6 2 7" xfId="6916"/>
    <cellStyle name="Accent6 2 8" xfId="6917"/>
    <cellStyle name="Accent6 2 9" xfId="6918"/>
    <cellStyle name="Accent6 3" xfId="6919"/>
    <cellStyle name="Accent6 3 10" xfId="6920"/>
    <cellStyle name="Accent6 3 11" xfId="6921"/>
    <cellStyle name="Accent6 3 12" xfId="6922"/>
    <cellStyle name="Accent6 3 13" xfId="6923"/>
    <cellStyle name="Accent6 3 14" xfId="6924"/>
    <cellStyle name="Accent6 3 15" xfId="6925"/>
    <cellStyle name="Accent6 3 16" xfId="6926"/>
    <cellStyle name="Accent6 3 17" xfId="6927"/>
    <cellStyle name="Accent6 3 18" xfId="6928"/>
    <cellStyle name="Accent6 3 19" xfId="6929"/>
    <cellStyle name="Accent6 3 2" xfId="6930"/>
    <cellStyle name="Accent6 3 2 2" xfId="6931"/>
    <cellStyle name="Accent6 3 2 2 2" xfId="6932"/>
    <cellStyle name="Accent6 3 3" xfId="6933"/>
    <cellStyle name="Accent6 3 3 2" xfId="6934"/>
    <cellStyle name="Accent6 3 4" xfId="6935"/>
    <cellStyle name="Accent6 3 5" xfId="6936"/>
    <cellStyle name="Accent6 3 6" xfId="6937"/>
    <cellStyle name="Accent6 3 7" xfId="6938"/>
    <cellStyle name="Accent6 3 8" xfId="6939"/>
    <cellStyle name="Accent6 3 9" xfId="6940"/>
    <cellStyle name="Accent6 4" xfId="6941"/>
    <cellStyle name="Accent6 4 10" xfId="6942"/>
    <cellStyle name="Accent6 4 11" xfId="6943"/>
    <cellStyle name="Accent6 4 12" xfId="6944"/>
    <cellStyle name="Accent6 4 13" xfId="6945"/>
    <cellStyle name="Accent6 4 14" xfId="6946"/>
    <cellStyle name="Accent6 4 15" xfId="6947"/>
    <cellStyle name="Accent6 4 16" xfId="6948"/>
    <cellStyle name="Accent6 4 17" xfId="6949"/>
    <cellStyle name="Accent6 4 18" xfId="6950"/>
    <cellStyle name="Accent6 4 19" xfId="6951"/>
    <cellStyle name="Accent6 4 2" xfId="6952"/>
    <cellStyle name="Accent6 4 2 2" xfId="6953"/>
    <cellStyle name="Accent6 4 2 2 2" xfId="6954"/>
    <cellStyle name="Accent6 4 3" xfId="6955"/>
    <cellStyle name="Accent6 4 3 2" xfId="6956"/>
    <cellStyle name="Accent6 4 4" xfId="6957"/>
    <cellStyle name="Accent6 4 5" xfId="6958"/>
    <cellStyle name="Accent6 4 6" xfId="6959"/>
    <cellStyle name="Accent6 4 7" xfId="6960"/>
    <cellStyle name="Accent6 4 8" xfId="6961"/>
    <cellStyle name="Accent6 4 9" xfId="6962"/>
    <cellStyle name="Accent6 5" xfId="6963"/>
    <cellStyle name="Accent6 5 10" xfId="6964"/>
    <cellStyle name="Accent6 5 11" xfId="6965"/>
    <cellStyle name="Accent6 5 12" xfId="6966"/>
    <cellStyle name="Accent6 5 13" xfId="6967"/>
    <cellStyle name="Accent6 5 14" xfId="6968"/>
    <cellStyle name="Accent6 5 15" xfId="6969"/>
    <cellStyle name="Accent6 5 16" xfId="6970"/>
    <cellStyle name="Accent6 5 17" xfId="6971"/>
    <cellStyle name="Accent6 5 18" xfId="6972"/>
    <cellStyle name="Accent6 5 19" xfId="6973"/>
    <cellStyle name="Accent6 5 2" xfId="6974"/>
    <cellStyle name="Accent6 5 2 2" xfId="6975"/>
    <cellStyle name="Accent6 5 2 2 2" xfId="6976"/>
    <cellStyle name="Accent6 5 3" xfId="6977"/>
    <cellStyle name="Accent6 5 3 2" xfId="6978"/>
    <cellStyle name="Accent6 5 4" xfId="6979"/>
    <cellStyle name="Accent6 5 5" xfId="6980"/>
    <cellStyle name="Accent6 5 6" xfId="6981"/>
    <cellStyle name="Accent6 5 7" xfId="6982"/>
    <cellStyle name="Accent6 5 8" xfId="6983"/>
    <cellStyle name="Accent6 5 9" xfId="6984"/>
    <cellStyle name="Accent6 6" xfId="6985"/>
    <cellStyle name="Accent6 6 10" xfId="6986"/>
    <cellStyle name="Accent6 6 11" xfId="6987"/>
    <cellStyle name="Accent6 6 12" xfId="6988"/>
    <cellStyle name="Accent6 6 13" xfId="6989"/>
    <cellStyle name="Accent6 6 14" xfId="6990"/>
    <cellStyle name="Accent6 6 15" xfId="6991"/>
    <cellStyle name="Accent6 6 16" xfId="6992"/>
    <cellStyle name="Accent6 6 17" xfId="6993"/>
    <cellStyle name="Accent6 6 18" xfId="6994"/>
    <cellStyle name="Accent6 6 19" xfId="6995"/>
    <cellStyle name="Accent6 6 2" xfId="6996"/>
    <cellStyle name="Accent6 6 2 2" xfId="6997"/>
    <cellStyle name="Accent6 6 2 2 2" xfId="6998"/>
    <cellStyle name="Accent6 6 3" xfId="6999"/>
    <cellStyle name="Accent6 6 3 2" xfId="7000"/>
    <cellStyle name="Accent6 6 4" xfId="7001"/>
    <cellStyle name="Accent6 6 5" xfId="7002"/>
    <cellStyle name="Accent6 6 6" xfId="7003"/>
    <cellStyle name="Accent6 6 7" xfId="7004"/>
    <cellStyle name="Accent6 6 8" xfId="7005"/>
    <cellStyle name="Accent6 6 9" xfId="7006"/>
    <cellStyle name="Accent6 7" xfId="7007"/>
    <cellStyle name="Accent6 7 10" xfId="7008"/>
    <cellStyle name="Accent6 7 11" xfId="7009"/>
    <cellStyle name="Accent6 7 12" xfId="7010"/>
    <cellStyle name="Accent6 7 13" xfId="7011"/>
    <cellStyle name="Accent6 7 14" xfId="7012"/>
    <cellStyle name="Accent6 7 15" xfId="7013"/>
    <cellStyle name="Accent6 7 16" xfId="7014"/>
    <cellStyle name="Accent6 7 17" xfId="7015"/>
    <cellStyle name="Accent6 7 18" xfId="7016"/>
    <cellStyle name="Accent6 7 19" xfId="7017"/>
    <cellStyle name="Accent6 7 2" xfId="7018"/>
    <cellStyle name="Accent6 7 2 2" xfId="7019"/>
    <cellStyle name="Accent6 7 2 2 2" xfId="7020"/>
    <cellStyle name="Accent6 7 3" xfId="7021"/>
    <cellStyle name="Accent6 7 3 2" xfId="7022"/>
    <cellStyle name="Accent6 7 4" xfId="7023"/>
    <cellStyle name="Accent6 7 5" xfId="7024"/>
    <cellStyle name="Accent6 7 6" xfId="7025"/>
    <cellStyle name="Accent6 7 7" xfId="7026"/>
    <cellStyle name="Accent6 7 8" xfId="7027"/>
    <cellStyle name="Accent6 7 9" xfId="7028"/>
    <cellStyle name="Accent6 8" xfId="7029"/>
    <cellStyle name="Accent6 8 10" xfId="7030"/>
    <cellStyle name="Accent6 8 11" xfId="7031"/>
    <cellStyle name="Accent6 8 12" xfId="7032"/>
    <cellStyle name="Accent6 8 13" xfId="7033"/>
    <cellStyle name="Accent6 8 14" xfId="7034"/>
    <cellStyle name="Accent6 8 15" xfId="7035"/>
    <cellStyle name="Accent6 8 16" xfId="7036"/>
    <cellStyle name="Accent6 8 17" xfId="7037"/>
    <cellStyle name="Accent6 8 18" xfId="7038"/>
    <cellStyle name="Accent6 8 19" xfId="7039"/>
    <cellStyle name="Accent6 8 2" xfId="7040"/>
    <cellStyle name="Accent6 8 2 2" xfId="7041"/>
    <cellStyle name="Accent6 8 2 2 2" xfId="7042"/>
    <cellStyle name="Accent6 8 3" xfId="7043"/>
    <cellStyle name="Accent6 8 3 2" xfId="7044"/>
    <cellStyle name="Accent6 8 4" xfId="7045"/>
    <cellStyle name="Accent6 8 5" xfId="7046"/>
    <cellStyle name="Accent6 8 6" xfId="7047"/>
    <cellStyle name="Accent6 8 7" xfId="7048"/>
    <cellStyle name="Accent6 8 8" xfId="7049"/>
    <cellStyle name="Accent6 8 9" xfId="7050"/>
    <cellStyle name="Accent6 9" xfId="7051"/>
    <cellStyle name="Accent6 9 10" xfId="7052"/>
    <cellStyle name="Accent6 9 11" xfId="7053"/>
    <cellStyle name="Accent6 9 12" xfId="7054"/>
    <cellStyle name="Accent6 9 13" xfId="7055"/>
    <cellStyle name="Accent6 9 14" xfId="7056"/>
    <cellStyle name="Accent6 9 15" xfId="7057"/>
    <cellStyle name="Accent6 9 16" xfId="7058"/>
    <cellStyle name="Accent6 9 17" xfId="7059"/>
    <cellStyle name="Accent6 9 18" xfId="7060"/>
    <cellStyle name="Accent6 9 19" xfId="7061"/>
    <cellStyle name="Accent6 9 2" xfId="7062"/>
    <cellStyle name="Accent6 9 2 2" xfId="7063"/>
    <cellStyle name="Accent6 9 2 2 2" xfId="7064"/>
    <cellStyle name="Accent6 9 3" xfId="7065"/>
    <cellStyle name="Accent6 9 3 2" xfId="7066"/>
    <cellStyle name="Accent6 9 4" xfId="7067"/>
    <cellStyle name="Accent6 9 5" xfId="7068"/>
    <cellStyle name="Accent6 9 6" xfId="7069"/>
    <cellStyle name="Accent6 9 7" xfId="7070"/>
    <cellStyle name="Accent6 9 8" xfId="7071"/>
    <cellStyle name="Accent6 9 9" xfId="7072"/>
    <cellStyle name="active" xfId="7073"/>
    <cellStyle name="active 10" xfId="7074"/>
    <cellStyle name="active 11" xfId="7075"/>
    <cellStyle name="active 12" xfId="7076"/>
    <cellStyle name="active 13" xfId="7077"/>
    <cellStyle name="active 14" xfId="7078"/>
    <cellStyle name="active 15" xfId="7079"/>
    <cellStyle name="active 16" xfId="7080"/>
    <cellStyle name="active 17" xfId="7081"/>
    <cellStyle name="active 18" xfId="7082"/>
    <cellStyle name="active 2" xfId="7083"/>
    <cellStyle name="active 2 2" xfId="7084"/>
    <cellStyle name="active 2 2 2" xfId="7085"/>
    <cellStyle name="active 3" xfId="7086"/>
    <cellStyle name="active 3 2" xfId="7087"/>
    <cellStyle name="active 3 2 2" xfId="7088"/>
    <cellStyle name="active 4" xfId="7089"/>
    <cellStyle name="active 5" xfId="7090"/>
    <cellStyle name="active 6" xfId="7091"/>
    <cellStyle name="active 7" xfId="7092"/>
    <cellStyle name="active 8" xfId="7093"/>
    <cellStyle name="active 9" xfId="7094"/>
    <cellStyle name="Actual Date" xfId="134"/>
    <cellStyle name="Adjustable" xfId="135"/>
    <cellStyle name="Adjustable 2" xfId="876"/>
    <cellStyle name="Adjustable 3" xfId="877"/>
    <cellStyle name="ÅëÈ­ [0]_±âÅ¸" xfId="136"/>
    <cellStyle name="ÅëÈ­_±âÅ¸" xfId="137"/>
    <cellStyle name="ÄÞ¸¶ [0]_±âÅ¸" xfId="138"/>
    <cellStyle name="ÄÞ¸¶_±âÅ¸" xfId="139"/>
    <cellStyle name="Bad 10" xfId="7095"/>
    <cellStyle name="Bad 10 10" xfId="7096"/>
    <cellStyle name="Bad 10 11" xfId="7097"/>
    <cellStyle name="Bad 10 12" xfId="7098"/>
    <cellStyle name="Bad 10 13" xfId="7099"/>
    <cellStyle name="Bad 10 14" xfId="7100"/>
    <cellStyle name="Bad 10 15" xfId="7101"/>
    <cellStyle name="Bad 10 16" xfId="7102"/>
    <cellStyle name="Bad 10 17" xfId="7103"/>
    <cellStyle name="Bad 10 18" xfId="7104"/>
    <cellStyle name="Bad 10 19" xfId="7105"/>
    <cellStyle name="Bad 10 2" xfId="7106"/>
    <cellStyle name="Bad 10 2 2" xfId="7107"/>
    <cellStyle name="Bad 10 2 2 2" xfId="7108"/>
    <cellStyle name="Bad 10 3" xfId="7109"/>
    <cellStyle name="Bad 10 3 2" xfId="7110"/>
    <cellStyle name="Bad 10 4" xfId="7111"/>
    <cellStyle name="Bad 10 5" xfId="7112"/>
    <cellStyle name="Bad 10 6" xfId="7113"/>
    <cellStyle name="Bad 10 7" xfId="7114"/>
    <cellStyle name="Bad 10 8" xfId="7115"/>
    <cellStyle name="Bad 10 9" xfId="7116"/>
    <cellStyle name="Bad 11" xfId="7117"/>
    <cellStyle name="Bad 11 2" xfId="7118"/>
    <cellStyle name="Bad 11 3" xfId="7119"/>
    <cellStyle name="Bad 12" xfId="7120"/>
    <cellStyle name="Bad 12 2" xfId="7121"/>
    <cellStyle name="Bad 12 3" xfId="7122"/>
    <cellStyle name="Bad 13" xfId="7123"/>
    <cellStyle name="Bad 13 2" xfId="7124"/>
    <cellStyle name="Bad 14" xfId="7125"/>
    <cellStyle name="Bad 15" xfId="7126"/>
    <cellStyle name="Bad 16" xfId="7127"/>
    <cellStyle name="Bad 17" xfId="7128"/>
    <cellStyle name="Bad 18" xfId="7129"/>
    <cellStyle name="Bad 19" xfId="7130"/>
    <cellStyle name="Bad 2" xfId="140"/>
    <cellStyle name="Bad 2 10" xfId="7131"/>
    <cellStyle name="Bad 2 11" xfId="7132"/>
    <cellStyle name="Bad 2 12" xfId="7133"/>
    <cellStyle name="Bad 2 13" xfId="7134"/>
    <cellStyle name="Bad 2 14" xfId="7135"/>
    <cellStyle name="Bad 2 15" xfId="7136"/>
    <cellStyle name="Bad 2 16" xfId="7137"/>
    <cellStyle name="Bad 2 17" xfId="7138"/>
    <cellStyle name="Bad 2 18" xfId="7139"/>
    <cellStyle name="Bad 2 19" xfId="7140"/>
    <cellStyle name="Bad 2 2" xfId="878"/>
    <cellStyle name="Bad 2 2 2" xfId="7141"/>
    <cellStyle name="Bad 2 2 3" xfId="7142"/>
    <cellStyle name="Bad 2 2 4" xfId="7143"/>
    <cellStyle name="Bad 2 20" xfId="7144"/>
    <cellStyle name="Bad 2 3" xfId="879"/>
    <cellStyle name="Bad 2 3 2" xfId="7145"/>
    <cellStyle name="Bad 2 3 3" xfId="7146"/>
    <cellStyle name="Bad 2 3 4" xfId="7147"/>
    <cellStyle name="Bad 2 4" xfId="7148"/>
    <cellStyle name="Bad 2 4 2" xfId="7149"/>
    <cellStyle name="Bad 2 5" xfId="7150"/>
    <cellStyle name="Bad 2 6" xfId="7151"/>
    <cellStyle name="Bad 2 7" xfId="7152"/>
    <cellStyle name="Bad 2 8" xfId="7153"/>
    <cellStyle name="Bad 2 9" xfId="7154"/>
    <cellStyle name="Bad 3" xfId="7155"/>
    <cellStyle name="Bad 3 10" xfId="7156"/>
    <cellStyle name="Bad 3 11" xfId="7157"/>
    <cellStyle name="Bad 3 12" xfId="7158"/>
    <cellStyle name="Bad 3 13" xfId="7159"/>
    <cellStyle name="Bad 3 14" xfId="7160"/>
    <cellStyle name="Bad 3 15" xfId="7161"/>
    <cellStyle name="Bad 3 16" xfId="7162"/>
    <cellStyle name="Bad 3 17" xfId="7163"/>
    <cellStyle name="Bad 3 18" xfId="7164"/>
    <cellStyle name="Bad 3 19" xfId="7165"/>
    <cellStyle name="Bad 3 2" xfId="7166"/>
    <cellStyle name="Bad 3 2 2" xfId="7167"/>
    <cellStyle name="Bad 3 2 2 2" xfId="7168"/>
    <cellStyle name="Bad 3 3" xfId="7169"/>
    <cellStyle name="Bad 3 3 2" xfId="7170"/>
    <cellStyle name="Bad 3 4" xfId="7171"/>
    <cellStyle name="Bad 3 5" xfId="7172"/>
    <cellStyle name="Bad 3 6" xfId="7173"/>
    <cellStyle name="Bad 3 7" xfId="7174"/>
    <cellStyle name="Bad 3 8" xfId="7175"/>
    <cellStyle name="Bad 3 9" xfId="7176"/>
    <cellStyle name="Bad 4" xfId="7177"/>
    <cellStyle name="Bad 4 10" xfId="7178"/>
    <cellStyle name="Bad 4 11" xfId="7179"/>
    <cellStyle name="Bad 4 12" xfId="7180"/>
    <cellStyle name="Bad 4 13" xfId="7181"/>
    <cellStyle name="Bad 4 14" xfId="7182"/>
    <cellStyle name="Bad 4 15" xfId="7183"/>
    <cellStyle name="Bad 4 16" xfId="7184"/>
    <cellStyle name="Bad 4 17" xfId="7185"/>
    <cellStyle name="Bad 4 18" xfId="7186"/>
    <cellStyle name="Bad 4 19" xfId="7187"/>
    <cellStyle name="Bad 4 2" xfId="7188"/>
    <cellStyle name="Bad 4 2 2" xfId="7189"/>
    <cellStyle name="Bad 4 2 2 2" xfId="7190"/>
    <cellStyle name="Bad 4 3" xfId="7191"/>
    <cellStyle name="Bad 4 3 2" xfId="7192"/>
    <cellStyle name="Bad 4 4" xfId="7193"/>
    <cellStyle name="Bad 4 5" xfId="7194"/>
    <cellStyle name="Bad 4 6" xfId="7195"/>
    <cellStyle name="Bad 4 7" xfId="7196"/>
    <cellStyle name="Bad 4 8" xfId="7197"/>
    <cellStyle name="Bad 4 9" xfId="7198"/>
    <cellStyle name="Bad 5" xfId="7199"/>
    <cellStyle name="Bad 5 10" xfId="7200"/>
    <cellStyle name="Bad 5 11" xfId="7201"/>
    <cellStyle name="Bad 5 12" xfId="7202"/>
    <cellStyle name="Bad 5 13" xfId="7203"/>
    <cellStyle name="Bad 5 14" xfId="7204"/>
    <cellStyle name="Bad 5 15" xfId="7205"/>
    <cellStyle name="Bad 5 16" xfId="7206"/>
    <cellStyle name="Bad 5 17" xfId="7207"/>
    <cellStyle name="Bad 5 18" xfId="7208"/>
    <cellStyle name="Bad 5 19" xfId="7209"/>
    <cellStyle name="Bad 5 2" xfId="7210"/>
    <cellStyle name="Bad 5 2 2" xfId="7211"/>
    <cellStyle name="Bad 5 2 2 2" xfId="7212"/>
    <cellStyle name="Bad 5 3" xfId="7213"/>
    <cellStyle name="Bad 5 3 2" xfId="7214"/>
    <cellStyle name="Bad 5 4" xfId="7215"/>
    <cellStyle name="Bad 5 5" xfId="7216"/>
    <cellStyle name="Bad 5 6" xfId="7217"/>
    <cellStyle name="Bad 5 7" xfId="7218"/>
    <cellStyle name="Bad 5 8" xfId="7219"/>
    <cellStyle name="Bad 5 9" xfId="7220"/>
    <cellStyle name="Bad 6" xfId="7221"/>
    <cellStyle name="Bad 6 10" xfId="7222"/>
    <cellStyle name="Bad 6 11" xfId="7223"/>
    <cellStyle name="Bad 6 12" xfId="7224"/>
    <cellStyle name="Bad 6 13" xfId="7225"/>
    <cellStyle name="Bad 6 14" xfId="7226"/>
    <cellStyle name="Bad 6 15" xfId="7227"/>
    <cellStyle name="Bad 6 16" xfId="7228"/>
    <cellStyle name="Bad 6 17" xfId="7229"/>
    <cellStyle name="Bad 6 18" xfId="7230"/>
    <cellStyle name="Bad 6 19" xfId="7231"/>
    <cellStyle name="Bad 6 2" xfId="7232"/>
    <cellStyle name="Bad 6 2 2" xfId="7233"/>
    <cellStyle name="Bad 6 2 2 2" xfId="7234"/>
    <cellStyle name="Bad 6 3" xfId="7235"/>
    <cellStyle name="Bad 6 3 2" xfId="7236"/>
    <cellStyle name="Bad 6 4" xfId="7237"/>
    <cellStyle name="Bad 6 5" xfId="7238"/>
    <cellStyle name="Bad 6 6" xfId="7239"/>
    <cellStyle name="Bad 6 7" xfId="7240"/>
    <cellStyle name="Bad 6 8" xfId="7241"/>
    <cellStyle name="Bad 6 9" xfId="7242"/>
    <cellStyle name="Bad 7" xfId="7243"/>
    <cellStyle name="Bad 7 10" xfId="7244"/>
    <cellStyle name="Bad 7 11" xfId="7245"/>
    <cellStyle name="Bad 7 12" xfId="7246"/>
    <cellStyle name="Bad 7 13" xfId="7247"/>
    <cellStyle name="Bad 7 14" xfId="7248"/>
    <cellStyle name="Bad 7 15" xfId="7249"/>
    <cellStyle name="Bad 7 16" xfId="7250"/>
    <cellStyle name="Bad 7 17" xfId="7251"/>
    <cellStyle name="Bad 7 18" xfId="7252"/>
    <cellStyle name="Bad 7 19" xfId="7253"/>
    <cellStyle name="Bad 7 2" xfId="7254"/>
    <cellStyle name="Bad 7 2 2" xfId="7255"/>
    <cellStyle name="Bad 7 2 2 2" xfId="7256"/>
    <cellStyle name="Bad 7 3" xfId="7257"/>
    <cellStyle name="Bad 7 3 2" xfId="7258"/>
    <cellStyle name="Bad 7 4" xfId="7259"/>
    <cellStyle name="Bad 7 5" xfId="7260"/>
    <cellStyle name="Bad 7 6" xfId="7261"/>
    <cellStyle name="Bad 7 7" xfId="7262"/>
    <cellStyle name="Bad 7 8" xfId="7263"/>
    <cellStyle name="Bad 7 9" xfId="7264"/>
    <cellStyle name="Bad 8" xfId="7265"/>
    <cellStyle name="Bad 8 10" xfId="7266"/>
    <cellStyle name="Bad 8 11" xfId="7267"/>
    <cellStyle name="Bad 8 12" xfId="7268"/>
    <cellStyle name="Bad 8 13" xfId="7269"/>
    <cellStyle name="Bad 8 14" xfId="7270"/>
    <cellStyle name="Bad 8 15" xfId="7271"/>
    <cellStyle name="Bad 8 16" xfId="7272"/>
    <cellStyle name="Bad 8 17" xfId="7273"/>
    <cellStyle name="Bad 8 18" xfId="7274"/>
    <cellStyle name="Bad 8 19" xfId="7275"/>
    <cellStyle name="Bad 8 2" xfId="7276"/>
    <cellStyle name="Bad 8 2 2" xfId="7277"/>
    <cellStyle name="Bad 8 2 2 2" xfId="7278"/>
    <cellStyle name="Bad 8 3" xfId="7279"/>
    <cellStyle name="Bad 8 3 2" xfId="7280"/>
    <cellStyle name="Bad 8 4" xfId="7281"/>
    <cellStyle name="Bad 8 5" xfId="7282"/>
    <cellStyle name="Bad 8 6" xfId="7283"/>
    <cellStyle name="Bad 8 7" xfId="7284"/>
    <cellStyle name="Bad 8 8" xfId="7285"/>
    <cellStyle name="Bad 8 9" xfId="7286"/>
    <cellStyle name="Bad 9" xfId="7287"/>
    <cellStyle name="Bad 9 10" xfId="7288"/>
    <cellStyle name="Bad 9 11" xfId="7289"/>
    <cellStyle name="Bad 9 12" xfId="7290"/>
    <cellStyle name="Bad 9 13" xfId="7291"/>
    <cellStyle name="Bad 9 14" xfId="7292"/>
    <cellStyle name="Bad 9 15" xfId="7293"/>
    <cellStyle name="Bad 9 16" xfId="7294"/>
    <cellStyle name="Bad 9 17" xfId="7295"/>
    <cellStyle name="Bad 9 18" xfId="7296"/>
    <cellStyle name="Bad 9 19" xfId="7297"/>
    <cellStyle name="Bad 9 2" xfId="7298"/>
    <cellStyle name="Bad 9 2 2" xfId="7299"/>
    <cellStyle name="Bad 9 2 2 2" xfId="7300"/>
    <cellStyle name="Bad 9 3" xfId="7301"/>
    <cellStyle name="Bad 9 3 2" xfId="7302"/>
    <cellStyle name="Bad 9 4" xfId="7303"/>
    <cellStyle name="Bad 9 5" xfId="7304"/>
    <cellStyle name="Bad 9 6" xfId="7305"/>
    <cellStyle name="Bad 9 7" xfId="7306"/>
    <cellStyle name="Bad 9 8" xfId="7307"/>
    <cellStyle name="Bad 9 9" xfId="7308"/>
    <cellStyle name="Blank" xfId="7309"/>
    <cellStyle name="Blank 10" xfId="7310"/>
    <cellStyle name="Blank 10 2" xfId="7311"/>
    <cellStyle name="Blank 11" xfId="7312"/>
    <cellStyle name="Blank 11 2" xfId="7313"/>
    <cellStyle name="Blank 12" xfId="7314"/>
    <cellStyle name="Blank 12 2" xfId="7315"/>
    <cellStyle name="Blank 13" xfId="7316"/>
    <cellStyle name="Blank 13 2" xfId="7317"/>
    <cellStyle name="Blank 14" xfId="7318"/>
    <cellStyle name="Blank 14 2" xfId="7319"/>
    <cellStyle name="Blank 15" xfId="7320"/>
    <cellStyle name="Blank 15 2" xfId="7321"/>
    <cellStyle name="Blank 16" xfId="7322"/>
    <cellStyle name="Blank 16 2" xfId="7323"/>
    <cellStyle name="Blank 17" xfId="7324"/>
    <cellStyle name="Blank 17 2" xfId="7325"/>
    <cellStyle name="Blank 18" xfId="7326"/>
    <cellStyle name="Blank 18 2" xfId="7327"/>
    <cellStyle name="Blank 19" xfId="7328"/>
    <cellStyle name="Blank 19 2" xfId="7329"/>
    <cellStyle name="Blank 2" xfId="7330"/>
    <cellStyle name="Blank 2 2" xfId="7331"/>
    <cellStyle name="Blank 2 2 2" xfId="7332"/>
    <cellStyle name="Blank 2 2 3" xfId="7333"/>
    <cellStyle name="Blank 2 3" xfId="7334"/>
    <cellStyle name="Blank 2 3 2" xfId="7335"/>
    <cellStyle name="Blank 2 4" xfId="7336"/>
    <cellStyle name="Blank 2 5" xfId="7337"/>
    <cellStyle name="Blank 20" xfId="7338"/>
    <cellStyle name="Blank 20 2" xfId="7339"/>
    <cellStyle name="Blank 21" xfId="7340"/>
    <cellStyle name="Blank 21 2" xfId="7341"/>
    <cellStyle name="Blank 22" xfId="7342"/>
    <cellStyle name="Blank 22 2" xfId="7343"/>
    <cellStyle name="Blank 23" xfId="7344"/>
    <cellStyle name="Blank 23 2" xfId="7345"/>
    <cellStyle name="Blank 23 3" xfId="7346"/>
    <cellStyle name="Blank 24" xfId="7347"/>
    <cellStyle name="Blank 25" xfId="7348"/>
    <cellStyle name="Blank 26" xfId="7349"/>
    <cellStyle name="Blank 27" xfId="7350"/>
    <cellStyle name="Blank 28" xfId="7351"/>
    <cellStyle name="Blank 29" xfId="7352"/>
    <cellStyle name="Blank 3" xfId="7353"/>
    <cellStyle name="Blank 3 2" xfId="7354"/>
    <cellStyle name="Blank 3 3" xfId="7355"/>
    <cellStyle name="Blank 3 4" xfId="7356"/>
    <cellStyle name="Blank 30" xfId="7357"/>
    <cellStyle name="Blank 31" xfId="7358"/>
    <cellStyle name="Blank 32" xfId="7359"/>
    <cellStyle name="Blank 33" xfId="7360"/>
    <cellStyle name="Blank 34" xfId="7361"/>
    <cellStyle name="Blank 35" xfId="7362"/>
    <cellStyle name="Blank 36" xfId="7363"/>
    <cellStyle name="Blank 37" xfId="7364"/>
    <cellStyle name="Blank 38" xfId="7365"/>
    <cellStyle name="Blank 39" xfId="7366"/>
    <cellStyle name="Blank 4" xfId="7367"/>
    <cellStyle name="Blank 4 2" xfId="7368"/>
    <cellStyle name="Blank 4 3" xfId="7369"/>
    <cellStyle name="Blank 4 4" xfId="7370"/>
    <cellStyle name="Blank 40" xfId="7371"/>
    <cellStyle name="Blank 41" xfId="7372"/>
    <cellStyle name="Blank 42" xfId="7373"/>
    <cellStyle name="Blank 43" xfId="7374"/>
    <cellStyle name="Blank 44" xfId="7375"/>
    <cellStyle name="Blank 45" xfId="7376"/>
    <cellStyle name="Blank 46" xfId="7377"/>
    <cellStyle name="Blank 47" xfId="7378"/>
    <cellStyle name="Blank 48" xfId="7379"/>
    <cellStyle name="Blank 49" xfId="7380"/>
    <cellStyle name="Blank 5" xfId="7381"/>
    <cellStyle name="Blank 5 2" xfId="7382"/>
    <cellStyle name="Blank 5 3" xfId="7383"/>
    <cellStyle name="Blank 5 4" xfId="7384"/>
    <cellStyle name="Blank 50" xfId="7385"/>
    <cellStyle name="Blank 51" xfId="7386"/>
    <cellStyle name="Blank 52" xfId="7387"/>
    <cellStyle name="Blank 53" xfId="7388"/>
    <cellStyle name="Blank 54" xfId="7389"/>
    <cellStyle name="Blank 55" xfId="7390"/>
    <cellStyle name="Blank 55 2" xfId="7391"/>
    <cellStyle name="Blank 56" xfId="7392"/>
    <cellStyle name="Blank 57" xfId="7393"/>
    <cellStyle name="Blank 58" xfId="7394"/>
    <cellStyle name="Blank 59" xfId="7395"/>
    <cellStyle name="Blank 6" xfId="7396"/>
    <cellStyle name="Blank 6 2" xfId="7397"/>
    <cellStyle name="Blank 6 2 2" xfId="7398"/>
    <cellStyle name="Blank 6 2 2 2" xfId="7399"/>
    <cellStyle name="Blank 6 2 3" xfId="7400"/>
    <cellStyle name="Blank 6 3" xfId="7401"/>
    <cellStyle name="Blank 6 3 2" xfId="7402"/>
    <cellStyle name="Blank 6 4" xfId="7403"/>
    <cellStyle name="Blank 60" xfId="7404"/>
    <cellStyle name="Blank 61" xfId="7405"/>
    <cellStyle name="Blank 62" xfId="7406"/>
    <cellStyle name="Blank 63" xfId="7407"/>
    <cellStyle name="Blank 64" xfId="7408"/>
    <cellStyle name="Blank 65" xfId="7409"/>
    <cellStyle name="Blank 66" xfId="7410"/>
    <cellStyle name="Blank 67" xfId="7411"/>
    <cellStyle name="Blank 68" xfId="7412"/>
    <cellStyle name="Blank 69" xfId="7413"/>
    <cellStyle name="Blank 7" xfId="7414"/>
    <cellStyle name="Blank 7 2" xfId="7415"/>
    <cellStyle name="Blank 7 2 2" xfId="7416"/>
    <cellStyle name="Blank 7 3" xfId="7417"/>
    <cellStyle name="Blank 7 4" xfId="7418"/>
    <cellStyle name="Blank 7 5" xfId="7419"/>
    <cellStyle name="Blank 7 6" xfId="7420"/>
    <cellStyle name="Blank 7 7" xfId="7421"/>
    <cellStyle name="Blank 70" xfId="7422"/>
    <cellStyle name="Blank 71" xfId="7423"/>
    <cellStyle name="Blank 72" xfId="7424"/>
    <cellStyle name="Blank 72 2" xfId="7425"/>
    <cellStyle name="Blank 73" xfId="7426"/>
    <cellStyle name="Blank 73 2" xfId="7427"/>
    <cellStyle name="Blank 74" xfId="7428"/>
    <cellStyle name="Blank 75" xfId="7429"/>
    <cellStyle name="Blank 76" xfId="7430"/>
    <cellStyle name="Blank 77" xfId="7431"/>
    <cellStyle name="Blank 78" xfId="7432"/>
    <cellStyle name="Blank 79" xfId="7433"/>
    <cellStyle name="Blank 8" xfId="7434"/>
    <cellStyle name="Blank 8 2" xfId="7435"/>
    <cellStyle name="Blank 8 2 2" xfId="7436"/>
    <cellStyle name="Blank 8 3" xfId="7437"/>
    <cellStyle name="Blank 8 4" xfId="7438"/>
    <cellStyle name="Blank 8 5" xfId="7439"/>
    <cellStyle name="Blank 8 6" xfId="7440"/>
    <cellStyle name="Blank 8 7" xfId="7441"/>
    <cellStyle name="Blank 80" xfId="7442"/>
    <cellStyle name="Blank 81" xfId="7443"/>
    <cellStyle name="Blank 82" xfId="7444"/>
    <cellStyle name="Blank 9" xfId="7445"/>
    <cellStyle name="Blank 9 2" xfId="7446"/>
    <cellStyle name="BMPercent" xfId="141"/>
    <cellStyle name="Body" xfId="142"/>
    <cellStyle name="Body 2" xfId="880"/>
    <cellStyle name="Body 3" xfId="881"/>
    <cellStyle name="Bold/Border" xfId="143"/>
    <cellStyle name="Bold/Border 2" xfId="882"/>
    <cellStyle name="Bold/Border 3" xfId="883"/>
    <cellStyle name="BooleanYorN" xfId="144"/>
    <cellStyle name="BooleanYorN 2" xfId="884"/>
    <cellStyle name="BooleanYorN 3" xfId="885"/>
    <cellStyle name="Bullet" xfId="145"/>
    <cellStyle name="c" xfId="146"/>
    <cellStyle name="c 2" xfId="886"/>
    <cellStyle name="c 3" xfId="887"/>
    <cellStyle name="c_Bal Sheets" xfId="147"/>
    <cellStyle name="c_Bal Sheets 2" xfId="888"/>
    <cellStyle name="c_Bal Sheets 3" xfId="889"/>
    <cellStyle name="c_Credit (2)" xfId="148"/>
    <cellStyle name="c_Credit (2) 2" xfId="890"/>
    <cellStyle name="c_Credit (2) 3" xfId="891"/>
    <cellStyle name="c_Earnings" xfId="149"/>
    <cellStyle name="c_Earnings (2)" xfId="150"/>
    <cellStyle name="c_Earnings (2) 2" xfId="892"/>
    <cellStyle name="c_Earnings (2) 3" xfId="893"/>
    <cellStyle name="c_Earnings 2" xfId="894"/>
    <cellStyle name="c_Earnings 3" xfId="895"/>
    <cellStyle name="c_Earnings 4" xfId="896"/>
    <cellStyle name="c_Earnings 5" xfId="897"/>
    <cellStyle name="c_finsumm" xfId="151"/>
    <cellStyle name="c_finsumm 2" xfId="898"/>
    <cellStyle name="c_finsumm 3" xfId="899"/>
    <cellStyle name="c_GoroWipTax-to2050_fromCo_Oct21_99" xfId="152"/>
    <cellStyle name="c_GoroWipTax-to2050_fromCo_Oct21_99 2" xfId="900"/>
    <cellStyle name="c_GoroWipTax-to2050_fromCo_Oct21_99 3" xfId="901"/>
    <cellStyle name="c_HardInc " xfId="153"/>
    <cellStyle name="c_HardInc  2" xfId="902"/>
    <cellStyle name="c_HardInc  3" xfId="903"/>
    <cellStyle name="c_Hist Inputs (2)" xfId="154"/>
    <cellStyle name="c_Hist Inputs (2) 2" xfId="904"/>
    <cellStyle name="c_Hist Inputs (2) 3" xfId="905"/>
    <cellStyle name="c_IEL_finsumm" xfId="155"/>
    <cellStyle name="c_IEL_finsumm 2" xfId="906"/>
    <cellStyle name="c_IEL_finsumm 3" xfId="907"/>
    <cellStyle name="c_IEL_finsumm1" xfId="156"/>
    <cellStyle name="c_IEL_finsumm1 2" xfId="908"/>
    <cellStyle name="c_IEL_finsumm1 3" xfId="909"/>
    <cellStyle name="c_LBO Summary" xfId="157"/>
    <cellStyle name="c_LBO Summary 2" xfId="910"/>
    <cellStyle name="c_LBO Summary 3" xfId="911"/>
    <cellStyle name="c_Schedules" xfId="158"/>
    <cellStyle name="c_Schedules 2" xfId="912"/>
    <cellStyle name="c_Schedules 3" xfId="913"/>
    <cellStyle name="c_Trans Assump (2)" xfId="159"/>
    <cellStyle name="c_Trans Assump (2) 2" xfId="914"/>
    <cellStyle name="c_Trans Assump (2) 3" xfId="915"/>
    <cellStyle name="c_Unit Price Sen. (2)" xfId="160"/>
    <cellStyle name="c_Unit Price Sen. (2) 2" xfId="916"/>
    <cellStyle name="c_Unit Price Sen. (2) 3" xfId="917"/>
    <cellStyle name="Ç¥ÁØ_¿ù°£¿ä¾àº¸°í" xfId="161"/>
    <cellStyle name="Calc Currency (0)" xfId="162"/>
    <cellStyle name="Calc Currency (0) 2" xfId="918"/>
    <cellStyle name="Calc Currency (0) 3" xfId="919"/>
    <cellStyle name="CalcInput" xfId="163"/>
    <cellStyle name="Calcs" xfId="164"/>
    <cellStyle name="Calcs 2" xfId="920"/>
    <cellStyle name="Calcs 3" xfId="921"/>
    <cellStyle name="Calculation 10" xfId="7447"/>
    <cellStyle name="Calculation 10 10" xfId="7448"/>
    <cellStyle name="Calculation 10 11" xfId="7449"/>
    <cellStyle name="Calculation 10 12" xfId="7450"/>
    <cellStyle name="Calculation 10 13" xfId="7451"/>
    <cellStyle name="Calculation 10 14" xfId="7452"/>
    <cellStyle name="Calculation 10 15" xfId="7453"/>
    <cellStyle name="Calculation 10 16" xfId="7454"/>
    <cellStyle name="Calculation 10 17" xfId="7455"/>
    <cellStyle name="Calculation 10 18" xfId="7456"/>
    <cellStyle name="Calculation 10 19" xfId="7457"/>
    <cellStyle name="Calculation 10 2" xfId="7458"/>
    <cellStyle name="Calculation 10 2 2" xfId="7459"/>
    <cellStyle name="Calculation 10 2 2 2" xfId="7460"/>
    <cellStyle name="Calculation 10 2 2 3" xfId="7461"/>
    <cellStyle name="Calculation 10 2 3" xfId="7462"/>
    <cellStyle name="Calculation 10 2 3 2" xfId="7463"/>
    <cellStyle name="Calculation 10 2 4" xfId="7464"/>
    <cellStyle name="Calculation 10 20" xfId="7465"/>
    <cellStyle name="Calculation 10 3" xfId="7466"/>
    <cellStyle name="Calculation 10 3 2" xfId="7467"/>
    <cellStyle name="Calculation 10 3 2 2" xfId="7468"/>
    <cellStyle name="Calculation 10 3 2 3" xfId="7469"/>
    <cellStyle name="Calculation 10 3 3" xfId="7470"/>
    <cellStyle name="Calculation 10 4" xfId="7471"/>
    <cellStyle name="Calculation 10 4 2" xfId="7472"/>
    <cellStyle name="Calculation 10 5" xfId="7473"/>
    <cellStyle name="Calculation 10 6" xfId="7474"/>
    <cellStyle name="Calculation 10 7" xfId="7475"/>
    <cellStyle name="Calculation 10 8" xfId="7476"/>
    <cellStyle name="Calculation 10 9" xfId="7477"/>
    <cellStyle name="Calculation 11" xfId="7478"/>
    <cellStyle name="Calculation 11 10" xfId="7479"/>
    <cellStyle name="Calculation 11 2" xfId="7480"/>
    <cellStyle name="Calculation 11 2 2" xfId="7481"/>
    <cellStyle name="Calculation 11 2 2 2" xfId="7482"/>
    <cellStyle name="Calculation 11 2 2 3" xfId="7483"/>
    <cellStyle name="Calculation 11 2 2 4" xfId="7484"/>
    <cellStyle name="Calculation 11 2 3" xfId="7485"/>
    <cellStyle name="Calculation 11 2 4" xfId="7486"/>
    <cellStyle name="Calculation 11 2 5" xfId="7487"/>
    <cellStyle name="Calculation 11 2 6" xfId="7488"/>
    <cellStyle name="Calculation 11 2 7" xfId="7489"/>
    <cellStyle name="Calculation 11 2 8" xfId="7490"/>
    <cellStyle name="Calculation 11 3" xfId="7491"/>
    <cellStyle name="Calculation 11 3 2" xfId="7492"/>
    <cellStyle name="Calculation 11 3 3" xfId="7493"/>
    <cellStyle name="Calculation 11 3 4" xfId="7494"/>
    <cellStyle name="Calculation 11 4" xfId="7495"/>
    <cellStyle name="Calculation 11 4 2" xfId="7496"/>
    <cellStyle name="Calculation 11 4 3" xfId="7497"/>
    <cellStyle name="Calculation 11 5" xfId="7498"/>
    <cellStyle name="Calculation 11 6" xfId="7499"/>
    <cellStyle name="Calculation 11 7" xfId="7500"/>
    <cellStyle name="Calculation 11 8" xfId="7501"/>
    <cellStyle name="Calculation 11 9" xfId="7502"/>
    <cellStyle name="Calculation 12" xfId="7503"/>
    <cellStyle name="Calculation 12 2" xfId="7504"/>
    <cellStyle name="Calculation 12 2 2" xfId="7505"/>
    <cellStyle name="Calculation 12 2 3" xfId="7506"/>
    <cellStyle name="Calculation 12 2 4" xfId="7507"/>
    <cellStyle name="Calculation 12 3" xfId="7508"/>
    <cellStyle name="Calculation 12 3 2" xfId="7509"/>
    <cellStyle name="Calculation 12 4" xfId="7510"/>
    <cellStyle name="Calculation 12 5" xfId="7511"/>
    <cellStyle name="Calculation 12 6" xfId="7512"/>
    <cellStyle name="Calculation 13" xfId="7513"/>
    <cellStyle name="Calculation 13 2" xfId="7514"/>
    <cellStyle name="Calculation 13 2 2" xfId="7515"/>
    <cellStyle name="Calculation 13 2 3" xfId="7516"/>
    <cellStyle name="Calculation 13 3" xfId="7517"/>
    <cellStyle name="Calculation 13 4" xfId="7518"/>
    <cellStyle name="Calculation 13 5" xfId="7519"/>
    <cellStyle name="Calculation 13 6" xfId="7520"/>
    <cellStyle name="Calculation 14" xfId="7521"/>
    <cellStyle name="Calculation 14 2" xfId="7522"/>
    <cellStyle name="Calculation 14 3" xfId="7523"/>
    <cellStyle name="Calculation 15" xfId="7524"/>
    <cellStyle name="Calculation 16" xfId="7525"/>
    <cellStyle name="Calculation 17" xfId="7526"/>
    <cellStyle name="Calculation 18" xfId="7527"/>
    <cellStyle name="Calculation 19" xfId="7528"/>
    <cellStyle name="Calculation 2" xfId="165"/>
    <cellStyle name="Calculation 2 10" xfId="7529"/>
    <cellStyle name="Calculation 2 11" xfId="7530"/>
    <cellStyle name="Calculation 2 12" xfId="7531"/>
    <cellStyle name="Calculation 2 13" xfId="7532"/>
    <cellStyle name="Calculation 2 14" xfId="7533"/>
    <cellStyle name="Calculation 2 15" xfId="7534"/>
    <cellStyle name="Calculation 2 16" xfId="7535"/>
    <cellStyle name="Calculation 2 17" xfId="7536"/>
    <cellStyle name="Calculation 2 18" xfId="7537"/>
    <cellStyle name="Calculation 2 19" xfId="7538"/>
    <cellStyle name="Calculation 2 2" xfId="166"/>
    <cellStyle name="Calculation 2 2 2" xfId="167"/>
    <cellStyle name="Calculation 2 2 2 2" xfId="922"/>
    <cellStyle name="Calculation 2 2 2 2 2" xfId="7539"/>
    <cellStyle name="Calculation 2 2 2 2 2 2" xfId="7540"/>
    <cellStyle name="Calculation 2 2 2 2 3" xfId="7541"/>
    <cellStyle name="Calculation 2 2 2 2 4" xfId="7542"/>
    <cellStyle name="Calculation 2 2 2 3" xfId="923"/>
    <cellStyle name="Calculation 2 2 2 4" xfId="7543"/>
    <cellStyle name="Calculation 2 2 2 5" xfId="7544"/>
    <cellStyle name="Calculation 2 2 2 6" xfId="7545"/>
    <cellStyle name="Calculation 2 2 3" xfId="168"/>
    <cellStyle name="Calculation 2 2 3 2" xfId="924"/>
    <cellStyle name="Calculation 2 2 3 3" xfId="925"/>
    <cellStyle name="Calculation 2 2 3 4" xfId="7546"/>
    <cellStyle name="Calculation 2 2 4" xfId="169"/>
    <cellStyle name="Calculation 2 2 4 2" xfId="926"/>
    <cellStyle name="Calculation 2 2 4 3" xfId="927"/>
    <cellStyle name="Calculation 2 2 5" xfId="170"/>
    <cellStyle name="Calculation 2 2 5 2" xfId="928"/>
    <cellStyle name="Calculation 2 2 5 3" xfId="929"/>
    <cellStyle name="Calculation 2 2 6" xfId="930"/>
    <cellStyle name="Calculation 2 2 7" xfId="931"/>
    <cellStyle name="Calculation 2 20" xfId="7547"/>
    <cellStyle name="Calculation 2 21" xfId="7548"/>
    <cellStyle name="Calculation 2 22" xfId="7549"/>
    <cellStyle name="Calculation 2 3" xfId="171"/>
    <cellStyle name="Calculation 2 3 2" xfId="932"/>
    <cellStyle name="Calculation 2 3 2 2" xfId="7550"/>
    <cellStyle name="Calculation 2 3 2 2 2" xfId="7551"/>
    <cellStyle name="Calculation 2 3 2 2 3" xfId="7552"/>
    <cellStyle name="Calculation 2 3 2 3" xfId="7553"/>
    <cellStyle name="Calculation 2 3 2 4" xfId="7554"/>
    <cellStyle name="Calculation 2 3 3" xfId="933"/>
    <cellStyle name="Calculation 2 3 3 2" xfId="7555"/>
    <cellStyle name="Calculation 2 3 3 3" xfId="7556"/>
    <cellStyle name="Calculation 2 3 4" xfId="7557"/>
    <cellStyle name="Calculation 2 3 4 2" xfId="7558"/>
    <cellStyle name="Calculation 2 3 5" xfId="7559"/>
    <cellStyle name="Calculation 2 3 6" xfId="7560"/>
    <cellStyle name="Calculation 2 3 7" xfId="7561"/>
    <cellStyle name="Calculation 2 3 8" xfId="7562"/>
    <cellStyle name="Calculation 2 3 9" xfId="7563"/>
    <cellStyle name="Calculation 2 4" xfId="172"/>
    <cellStyle name="Calculation 2 4 2" xfId="934"/>
    <cellStyle name="Calculation 2 4 2 2" xfId="7564"/>
    <cellStyle name="Calculation 2 4 3" xfId="935"/>
    <cellStyle name="Calculation 2 5" xfId="173"/>
    <cellStyle name="Calculation 2 5 2" xfId="936"/>
    <cellStyle name="Calculation 2 5 3" xfId="937"/>
    <cellStyle name="Calculation 2 6" xfId="174"/>
    <cellStyle name="Calculation 2 6 2" xfId="938"/>
    <cellStyle name="Calculation 2 6 3" xfId="939"/>
    <cellStyle name="Calculation 2 7" xfId="940"/>
    <cellStyle name="Calculation 2 8" xfId="941"/>
    <cellStyle name="Calculation 2 9" xfId="7565"/>
    <cellStyle name="Calculation 20" xfId="7566"/>
    <cellStyle name="Calculation 3" xfId="7567"/>
    <cellStyle name="Calculation 3 10" xfId="7568"/>
    <cellStyle name="Calculation 3 11" xfId="7569"/>
    <cellStyle name="Calculation 3 12" xfId="7570"/>
    <cellStyle name="Calculation 3 13" xfId="7571"/>
    <cellStyle name="Calculation 3 14" xfId="7572"/>
    <cellStyle name="Calculation 3 15" xfId="7573"/>
    <cellStyle name="Calculation 3 16" xfId="7574"/>
    <cellStyle name="Calculation 3 17" xfId="7575"/>
    <cellStyle name="Calculation 3 18" xfId="7576"/>
    <cellStyle name="Calculation 3 19" xfId="7577"/>
    <cellStyle name="Calculation 3 2" xfId="7578"/>
    <cellStyle name="Calculation 3 2 2" xfId="7579"/>
    <cellStyle name="Calculation 3 2 2 2" xfId="7580"/>
    <cellStyle name="Calculation 3 2 2 3" xfId="7581"/>
    <cellStyle name="Calculation 3 2 3" xfId="7582"/>
    <cellStyle name="Calculation 3 2 3 2" xfId="7583"/>
    <cellStyle name="Calculation 3 2 4" xfId="7584"/>
    <cellStyle name="Calculation 3 20" xfId="7585"/>
    <cellStyle name="Calculation 3 3" xfId="7586"/>
    <cellStyle name="Calculation 3 3 2" xfId="7587"/>
    <cellStyle name="Calculation 3 3 2 2" xfId="7588"/>
    <cellStyle name="Calculation 3 3 2 3" xfId="7589"/>
    <cellStyle name="Calculation 3 3 3" xfId="7590"/>
    <cellStyle name="Calculation 3 4" xfId="7591"/>
    <cellStyle name="Calculation 3 4 2" xfId="7592"/>
    <cellStyle name="Calculation 3 5" xfId="7593"/>
    <cellStyle name="Calculation 3 6" xfId="7594"/>
    <cellStyle name="Calculation 3 7" xfId="7595"/>
    <cellStyle name="Calculation 3 8" xfId="7596"/>
    <cellStyle name="Calculation 3 9" xfId="7597"/>
    <cellStyle name="Calculation 4" xfId="7598"/>
    <cellStyle name="Calculation 4 10" xfId="7599"/>
    <cellStyle name="Calculation 4 11" xfId="7600"/>
    <cellStyle name="Calculation 4 12" xfId="7601"/>
    <cellStyle name="Calculation 4 13" xfId="7602"/>
    <cellStyle name="Calculation 4 14" xfId="7603"/>
    <cellStyle name="Calculation 4 15" xfId="7604"/>
    <cellStyle name="Calculation 4 16" xfId="7605"/>
    <cellStyle name="Calculation 4 17" xfId="7606"/>
    <cellStyle name="Calculation 4 18" xfId="7607"/>
    <cellStyle name="Calculation 4 19" xfId="7608"/>
    <cellStyle name="Calculation 4 2" xfId="7609"/>
    <cellStyle name="Calculation 4 2 2" xfId="7610"/>
    <cellStyle name="Calculation 4 2 2 2" xfId="7611"/>
    <cellStyle name="Calculation 4 2 2 3" xfId="7612"/>
    <cellStyle name="Calculation 4 2 3" xfId="7613"/>
    <cellStyle name="Calculation 4 2 3 2" xfId="7614"/>
    <cellStyle name="Calculation 4 2 4" xfId="7615"/>
    <cellStyle name="Calculation 4 20" xfId="7616"/>
    <cellStyle name="Calculation 4 3" xfId="7617"/>
    <cellStyle name="Calculation 4 3 2" xfId="7618"/>
    <cellStyle name="Calculation 4 3 2 2" xfId="7619"/>
    <cellStyle name="Calculation 4 3 2 3" xfId="7620"/>
    <cellStyle name="Calculation 4 3 3" xfId="7621"/>
    <cellStyle name="Calculation 4 4" xfId="7622"/>
    <cellStyle name="Calculation 4 4 2" xfId="7623"/>
    <cellStyle name="Calculation 4 5" xfId="7624"/>
    <cellStyle name="Calculation 4 6" xfId="7625"/>
    <cellStyle name="Calculation 4 7" xfId="7626"/>
    <cellStyle name="Calculation 4 8" xfId="7627"/>
    <cellStyle name="Calculation 4 9" xfId="7628"/>
    <cellStyle name="Calculation 5" xfId="7629"/>
    <cellStyle name="Calculation 5 10" xfId="7630"/>
    <cellStyle name="Calculation 5 11" xfId="7631"/>
    <cellStyle name="Calculation 5 12" xfId="7632"/>
    <cellStyle name="Calculation 5 13" xfId="7633"/>
    <cellStyle name="Calculation 5 14" xfId="7634"/>
    <cellStyle name="Calculation 5 15" xfId="7635"/>
    <cellStyle name="Calculation 5 16" xfId="7636"/>
    <cellStyle name="Calculation 5 17" xfId="7637"/>
    <cellStyle name="Calculation 5 18" xfId="7638"/>
    <cellStyle name="Calculation 5 19" xfId="7639"/>
    <cellStyle name="Calculation 5 2" xfId="7640"/>
    <cellStyle name="Calculation 5 2 2" xfId="7641"/>
    <cellStyle name="Calculation 5 2 2 2" xfId="7642"/>
    <cellStyle name="Calculation 5 2 2 3" xfId="7643"/>
    <cellStyle name="Calculation 5 2 3" xfId="7644"/>
    <cellStyle name="Calculation 5 2 3 2" xfId="7645"/>
    <cellStyle name="Calculation 5 2 4" xfId="7646"/>
    <cellStyle name="Calculation 5 20" xfId="7647"/>
    <cellStyle name="Calculation 5 3" xfId="7648"/>
    <cellStyle name="Calculation 5 3 2" xfId="7649"/>
    <cellStyle name="Calculation 5 3 2 2" xfId="7650"/>
    <cellStyle name="Calculation 5 3 2 3" xfId="7651"/>
    <cellStyle name="Calculation 5 3 3" xfId="7652"/>
    <cellStyle name="Calculation 5 4" xfId="7653"/>
    <cellStyle name="Calculation 5 4 2" xfId="7654"/>
    <cellStyle name="Calculation 5 5" xfId="7655"/>
    <cellStyle name="Calculation 5 6" xfId="7656"/>
    <cellStyle name="Calculation 5 7" xfId="7657"/>
    <cellStyle name="Calculation 5 8" xfId="7658"/>
    <cellStyle name="Calculation 5 9" xfId="7659"/>
    <cellStyle name="Calculation 6" xfId="7660"/>
    <cellStyle name="Calculation 6 10" xfId="7661"/>
    <cellStyle name="Calculation 6 11" xfId="7662"/>
    <cellStyle name="Calculation 6 12" xfId="7663"/>
    <cellStyle name="Calculation 6 13" xfId="7664"/>
    <cellStyle name="Calculation 6 14" xfId="7665"/>
    <cellStyle name="Calculation 6 15" xfId="7666"/>
    <cellStyle name="Calculation 6 16" xfId="7667"/>
    <cellStyle name="Calculation 6 17" xfId="7668"/>
    <cellStyle name="Calculation 6 18" xfId="7669"/>
    <cellStyle name="Calculation 6 19" xfId="7670"/>
    <cellStyle name="Calculation 6 2" xfId="7671"/>
    <cellStyle name="Calculation 6 2 2" xfId="7672"/>
    <cellStyle name="Calculation 6 2 2 2" xfId="7673"/>
    <cellStyle name="Calculation 6 2 2 3" xfId="7674"/>
    <cellStyle name="Calculation 6 2 3" xfId="7675"/>
    <cellStyle name="Calculation 6 2 3 2" xfId="7676"/>
    <cellStyle name="Calculation 6 2 4" xfId="7677"/>
    <cellStyle name="Calculation 6 20" xfId="7678"/>
    <cellStyle name="Calculation 6 3" xfId="7679"/>
    <cellStyle name="Calculation 6 3 2" xfId="7680"/>
    <cellStyle name="Calculation 6 3 2 2" xfId="7681"/>
    <cellStyle name="Calculation 6 3 2 3" xfId="7682"/>
    <cellStyle name="Calculation 6 3 3" xfId="7683"/>
    <cellStyle name="Calculation 6 4" xfId="7684"/>
    <cellStyle name="Calculation 6 4 2" xfId="7685"/>
    <cellStyle name="Calculation 6 5" xfId="7686"/>
    <cellStyle name="Calculation 6 6" xfId="7687"/>
    <cellStyle name="Calculation 6 7" xfId="7688"/>
    <cellStyle name="Calculation 6 8" xfId="7689"/>
    <cellStyle name="Calculation 6 9" xfId="7690"/>
    <cellStyle name="Calculation 7" xfId="7691"/>
    <cellStyle name="Calculation 7 10" xfId="7692"/>
    <cellStyle name="Calculation 7 11" xfId="7693"/>
    <cellStyle name="Calculation 7 12" xfId="7694"/>
    <cellStyle name="Calculation 7 13" xfId="7695"/>
    <cellStyle name="Calculation 7 14" xfId="7696"/>
    <cellStyle name="Calculation 7 15" xfId="7697"/>
    <cellStyle name="Calculation 7 16" xfId="7698"/>
    <cellStyle name="Calculation 7 17" xfId="7699"/>
    <cellStyle name="Calculation 7 18" xfId="7700"/>
    <cellStyle name="Calculation 7 19" xfId="7701"/>
    <cellStyle name="Calculation 7 2" xfId="7702"/>
    <cellStyle name="Calculation 7 2 2" xfId="7703"/>
    <cellStyle name="Calculation 7 2 2 2" xfId="7704"/>
    <cellStyle name="Calculation 7 2 2 3" xfId="7705"/>
    <cellStyle name="Calculation 7 2 3" xfId="7706"/>
    <cellStyle name="Calculation 7 2 3 2" xfId="7707"/>
    <cellStyle name="Calculation 7 2 4" xfId="7708"/>
    <cellStyle name="Calculation 7 20" xfId="7709"/>
    <cellStyle name="Calculation 7 3" xfId="7710"/>
    <cellStyle name="Calculation 7 3 2" xfId="7711"/>
    <cellStyle name="Calculation 7 3 2 2" xfId="7712"/>
    <cellStyle name="Calculation 7 3 2 3" xfId="7713"/>
    <cellStyle name="Calculation 7 3 3" xfId="7714"/>
    <cellStyle name="Calculation 7 4" xfId="7715"/>
    <cellStyle name="Calculation 7 4 2" xfId="7716"/>
    <cellStyle name="Calculation 7 5" xfId="7717"/>
    <cellStyle name="Calculation 7 6" xfId="7718"/>
    <cellStyle name="Calculation 7 7" xfId="7719"/>
    <cellStyle name="Calculation 7 8" xfId="7720"/>
    <cellStyle name="Calculation 7 9" xfId="7721"/>
    <cellStyle name="Calculation 8" xfId="7722"/>
    <cellStyle name="Calculation 8 10" xfId="7723"/>
    <cellStyle name="Calculation 8 11" xfId="7724"/>
    <cellStyle name="Calculation 8 12" xfId="7725"/>
    <cellStyle name="Calculation 8 13" xfId="7726"/>
    <cellStyle name="Calculation 8 14" xfId="7727"/>
    <cellStyle name="Calculation 8 15" xfId="7728"/>
    <cellStyle name="Calculation 8 16" xfId="7729"/>
    <cellStyle name="Calculation 8 17" xfId="7730"/>
    <cellStyle name="Calculation 8 18" xfId="7731"/>
    <cellStyle name="Calculation 8 19" xfId="7732"/>
    <cellStyle name="Calculation 8 2" xfId="7733"/>
    <cellStyle name="Calculation 8 2 2" xfId="7734"/>
    <cellStyle name="Calculation 8 2 2 2" xfId="7735"/>
    <cellStyle name="Calculation 8 2 2 3" xfId="7736"/>
    <cellStyle name="Calculation 8 2 3" xfId="7737"/>
    <cellStyle name="Calculation 8 2 3 2" xfId="7738"/>
    <cellStyle name="Calculation 8 2 4" xfId="7739"/>
    <cellStyle name="Calculation 8 20" xfId="7740"/>
    <cellStyle name="Calculation 8 3" xfId="7741"/>
    <cellStyle name="Calculation 8 3 2" xfId="7742"/>
    <cellStyle name="Calculation 8 3 2 2" xfId="7743"/>
    <cellStyle name="Calculation 8 3 2 3" xfId="7744"/>
    <cellStyle name="Calculation 8 3 3" xfId="7745"/>
    <cellStyle name="Calculation 8 4" xfId="7746"/>
    <cellStyle name="Calculation 8 4 2" xfId="7747"/>
    <cellStyle name="Calculation 8 5" xfId="7748"/>
    <cellStyle name="Calculation 8 6" xfId="7749"/>
    <cellStyle name="Calculation 8 7" xfId="7750"/>
    <cellStyle name="Calculation 8 8" xfId="7751"/>
    <cellStyle name="Calculation 8 9" xfId="7752"/>
    <cellStyle name="Calculation 9" xfId="7753"/>
    <cellStyle name="Calculation 9 10" xfId="7754"/>
    <cellStyle name="Calculation 9 11" xfId="7755"/>
    <cellStyle name="Calculation 9 12" xfId="7756"/>
    <cellStyle name="Calculation 9 13" xfId="7757"/>
    <cellStyle name="Calculation 9 14" xfId="7758"/>
    <cellStyle name="Calculation 9 15" xfId="7759"/>
    <cellStyle name="Calculation 9 16" xfId="7760"/>
    <cellStyle name="Calculation 9 17" xfId="7761"/>
    <cellStyle name="Calculation 9 18" xfId="7762"/>
    <cellStyle name="Calculation 9 19" xfId="7763"/>
    <cellStyle name="Calculation 9 2" xfId="7764"/>
    <cellStyle name="Calculation 9 2 2" xfId="7765"/>
    <cellStyle name="Calculation 9 2 2 2" xfId="7766"/>
    <cellStyle name="Calculation 9 2 2 3" xfId="7767"/>
    <cellStyle name="Calculation 9 2 3" xfId="7768"/>
    <cellStyle name="Calculation 9 2 3 2" xfId="7769"/>
    <cellStyle name="Calculation 9 2 4" xfId="7770"/>
    <cellStyle name="Calculation 9 20" xfId="7771"/>
    <cellStyle name="Calculation 9 3" xfId="7772"/>
    <cellStyle name="Calculation 9 3 2" xfId="7773"/>
    <cellStyle name="Calculation 9 3 2 2" xfId="7774"/>
    <cellStyle name="Calculation 9 3 2 3" xfId="7775"/>
    <cellStyle name="Calculation 9 3 3" xfId="7776"/>
    <cellStyle name="Calculation 9 4" xfId="7777"/>
    <cellStyle name="Calculation 9 4 2" xfId="7778"/>
    <cellStyle name="Calculation 9 5" xfId="7779"/>
    <cellStyle name="Calculation 9 6" xfId="7780"/>
    <cellStyle name="Calculation 9 7" xfId="7781"/>
    <cellStyle name="Calculation 9 8" xfId="7782"/>
    <cellStyle name="Calculation 9 9" xfId="7783"/>
    <cellStyle name="Centre alignment" xfId="175"/>
    <cellStyle name="Centre alignment 2" xfId="942"/>
    <cellStyle name="Centre alignment 3" xfId="943"/>
    <cellStyle name="Check Cell 10" xfId="7784"/>
    <cellStyle name="Check Cell 10 10" xfId="7785"/>
    <cellStyle name="Check Cell 10 11" xfId="7786"/>
    <cellStyle name="Check Cell 10 12" xfId="7787"/>
    <cellStyle name="Check Cell 10 13" xfId="7788"/>
    <cellStyle name="Check Cell 10 14" xfId="7789"/>
    <cellStyle name="Check Cell 10 15" xfId="7790"/>
    <cellStyle name="Check Cell 10 16" xfId="7791"/>
    <cellStyle name="Check Cell 10 17" xfId="7792"/>
    <cellStyle name="Check Cell 10 18" xfId="7793"/>
    <cellStyle name="Check Cell 10 19" xfId="7794"/>
    <cellStyle name="Check Cell 10 2" xfId="7795"/>
    <cellStyle name="Check Cell 10 2 2" xfId="7796"/>
    <cellStyle name="Check Cell 10 2 2 2" xfId="7797"/>
    <cellStyle name="Check Cell 10 3" xfId="7798"/>
    <cellStyle name="Check Cell 10 3 2" xfId="7799"/>
    <cellStyle name="Check Cell 10 4" xfId="7800"/>
    <cellStyle name="Check Cell 10 5" xfId="7801"/>
    <cellStyle name="Check Cell 10 6" xfId="7802"/>
    <cellStyle name="Check Cell 10 7" xfId="7803"/>
    <cellStyle name="Check Cell 10 8" xfId="7804"/>
    <cellStyle name="Check Cell 10 9" xfId="7805"/>
    <cellStyle name="Check Cell 11" xfId="7806"/>
    <cellStyle name="Check Cell 11 2" xfId="7807"/>
    <cellStyle name="Check Cell 11 3" xfId="7808"/>
    <cellStyle name="Check Cell 12" xfId="7809"/>
    <cellStyle name="Check Cell 12 2" xfId="7810"/>
    <cellStyle name="Check Cell 12 3" xfId="7811"/>
    <cellStyle name="Check Cell 13" xfId="7812"/>
    <cellStyle name="Check Cell 13 2" xfId="7813"/>
    <cellStyle name="Check Cell 14" xfId="7814"/>
    <cellStyle name="Check Cell 15" xfId="7815"/>
    <cellStyle name="Check Cell 16" xfId="7816"/>
    <cellStyle name="Check Cell 17" xfId="7817"/>
    <cellStyle name="Check Cell 18" xfId="7818"/>
    <cellStyle name="Check Cell 19" xfId="7819"/>
    <cellStyle name="Check Cell 2" xfId="176"/>
    <cellStyle name="Check Cell 2 10" xfId="7820"/>
    <cellStyle name="Check Cell 2 11" xfId="7821"/>
    <cellStyle name="Check Cell 2 12" xfId="7822"/>
    <cellStyle name="Check Cell 2 13" xfId="7823"/>
    <cellStyle name="Check Cell 2 14" xfId="7824"/>
    <cellStyle name="Check Cell 2 15" xfId="7825"/>
    <cellStyle name="Check Cell 2 16" xfId="7826"/>
    <cellStyle name="Check Cell 2 17" xfId="7827"/>
    <cellStyle name="Check Cell 2 18" xfId="7828"/>
    <cellStyle name="Check Cell 2 19" xfId="7829"/>
    <cellStyle name="Check Cell 2 2" xfId="944"/>
    <cellStyle name="Check Cell 2 2 2" xfId="7830"/>
    <cellStyle name="Check Cell 2 2 3" xfId="7831"/>
    <cellStyle name="Check Cell 2 2 4" xfId="7832"/>
    <cellStyle name="Check Cell 2 20" xfId="7833"/>
    <cellStyle name="Check Cell 2 3" xfId="945"/>
    <cellStyle name="Check Cell 2 3 2" xfId="7834"/>
    <cellStyle name="Check Cell 2 3 3" xfId="7835"/>
    <cellStyle name="Check Cell 2 3 4" xfId="7836"/>
    <cellStyle name="Check Cell 2 4" xfId="7837"/>
    <cellStyle name="Check Cell 2 4 2" xfId="7838"/>
    <cellStyle name="Check Cell 2 5" xfId="7839"/>
    <cellStyle name="Check Cell 2 6" xfId="7840"/>
    <cellStyle name="Check Cell 2 7" xfId="7841"/>
    <cellStyle name="Check Cell 2 8" xfId="7842"/>
    <cellStyle name="Check Cell 2 9" xfId="7843"/>
    <cellStyle name="Check Cell 3" xfId="7844"/>
    <cellStyle name="Check Cell 3 10" xfId="7845"/>
    <cellStyle name="Check Cell 3 11" xfId="7846"/>
    <cellStyle name="Check Cell 3 12" xfId="7847"/>
    <cellStyle name="Check Cell 3 13" xfId="7848"/>
    <cellStyle name="Check Cell 3 14" xfId="7849"/>
    <cellStyle name="Check Cell 3 15" xfId="7850"/>
    <cellStyle name="Check Cell 3 16" xfId="7851"/>
    <cellStyle name="Check Cell 3 17" xfId="7852"/>
    <cellStyle name="Check Cell 3 18" xfId="7853"/>
    <cellStyle name="Check Cell 3 19" xfId="7854"/>
    <cellStyle name="Check Cell 3 2" xfId="7855"/>
    <cellStyle name="Check Cell 3 2 2" xfId="7856"/>
    <cellStyle name="Check Cell 3 2 2 2" xfId="7857"/>
    <cellStyle name="Check Cell 3 3" xfId="7858"/>
    <cellStyle name="Check Cell 3 3 2" xfId="7859"/>
    <cellStyle name="Check Cell 3 4" xfId="7860"/>
    <cellStyle name="Check Cell 3 5" xfId="7861"/>
    <cellStyle name="Check Cell 3 6" xfId="7862"/>
    <cellStyle name="Check Cell 3 7" xfId="7863"/>
    <cellStyle name="Check Cell 3 8" xfId="7864"/>
    <cellStyle name="Check Cell 3 9" xfId="7865"/>
    <cellStyle name="Check Cell 4" xfId="7866"/>
    <cellStyle name="Check Cell 4 10" xfId="7867"/>
    <cellStyle name="Check Cell 4 11" xfId="7868"/>
    <cellStyle name="Check Cell 4 12" xfId="7869"/>
    <cellStyle name="Check Cell 4 13" xfId="7870"/>
    <cellStyle name="Check Cell 4 14" xfId="7871"/>
    <cellStyle name="Check Cell 4 15" xfId="7872"/>
    <cellStyle name="Check Cell 4 16" xfId="7873"/>
    <cellStyle name="Check Cell 4 17" xfId="7874"/>
    <cellStyle name="Check Cell 4 18" xfId="7875"/>
    <cellStyle name="Check Cell 4 19" xfId="7876"/>
    <cellStyle name="Check Cell 4 2" xfId="7877"/>
    <cellStyle name="Check Cell 4 2 2" xfId="7878"/>
    <cellStyle name="Check Cell 4 2 2 2" xfId="7879"/>
    <cellStyle name="Check Cell 4 3" xfId="7880"/>
    <cellStyle name="Check Cell 4 3 2" xfId="7881"/>
    <cellStyle name="Check Cell 4 4" xfId="7882"/>
    <cellStyle name="Check Cell 4 5" xfId="7883"/>
    <cellStyle name="Check Cell 4 6" xfId="7884"/>
    <cellStyle name="Check Cell 4 7" xfId="7885"/>
    <cellStyle name="Check Cell 4 8" xfId="7886"/>
    <cellStyle name="Check Cell 4 9" xfId="7887"/>
    <cellStyle name="Check Cell 5" xfId="7888"/>
    <cellStyle name="Check Cell 5 10" xfId="7889"/>
    <cellStyle name="Check Cell 5 11" xfId="7890"/>
    <cellStyle name="Check Cell 5 12" xfId="7891"/>
    <cellStyle name="Check Cell 5 13" xfId="7892"/>
    <cellStyle name="Check Cell 5 14" xfId="7893"/>
    <cellStyle name="Check Cell 5 15" xfId="7894"/>
    <cellStyle name="Check Cell 5 16" xfId="7895"/>
    <cellStyle name="Check Cell 5 17" xfId="7896"/>
    <cellStyle name="Check Cell 5 18" xfId="7897"/>
    <cellStyle name="Check Cell 5 19" xfId="7898"/>
    <cellStyle name="Check Cell 5 2" xfId="7899"/>
    <cellStyle name="Check Cell 5 2 2" xfId="7900"/>
    <cellStyle name="Check Cell 5 2 2 2" xfId="7901"/>
    <cellStyle name="Check Cell 5 3" xfId="7902"/>
    <cellStyle name="Check Cell 5 3 2" xfId="7903"/>
    <cellStyle name="Check Cell 5 4" xfId="7904"/>
    <cellStyle name="Check Cell 5 5" xfId="7905"/>
    <cellStyle name="Check Cell 5 6" xfId="7906"/>
    <cellStyle name="Check Cell 5 7" xfId="7907"/>
    <cellStyle name="Check Cell 5 8" xfId="7908"/>
    <cellStyle name="Check Cell 5 9" xfId="7909"/>
    <cellStyle name="Check Cell 6" xfId="7910"/>
    <cellStyle name="Check Cell 6 10" xfId="7911"/>
    <cellStyle name="Check Cell 6 11" xfId="7912"/>
    <cellStyle name="Check Cell 6 12" xfId="7913"/>
    <cellStyle name="Check Cell 6 13" xfId="7914"/>
    <cellStyle name="Check Cell 6 14" xfId="7915"/>
    <cellStyle name="Check Cell 6 15" xfId="7916"/>
    <cellStyle name="Check Cell 6 16" xfId="7917"/>
    <cellStyle name="Check Cell 6 17" xfId="7918"/>
    <cellStyle name="Check Cell 6 18" xfId="7919"/>
    <cellStyle name="Check Cell 6 19" xfId="7920"/>
    <cellStyle name="Check Cell 6 2" xfId="7921"/>
    <cellStyle name="Check Cell 6 2 2" xfId="7922"/>
    <cellStyle name="Check Cell 6 2 2 2" xfId="7923"/>
    <cellStyle name="Check Cell 6 3" xfId="7924"/>
    <cellStyle name="Check Cell 6 3 2" xfId="7925"/>
    <cellStyle name="Check Cell 6 4" xfId="7926"/>
    <cellStyle name="Check Cell 6 5" xfId="7927"/>
    <cellStyle name="Check Cell 6 6" xfId="7928"/>
    <cellStyle name="Check Cell 6 7" xfId="7929"/>
    <cellStyle name="Check Cell 6 8" xfId="7930"/>
    <cellStyle name="Check Cell 6 9" xfId="7931"/>
    <cellStyle name="Check Cell 7" xfId="7932"/>
    <cellStyle name="Check Cell 7 10" xfId="7933"/>
    <cellStyle name="Check Cell 7 11" xfId="7934"/>
    <cellStyle name="Check Cell 7 12" xfId="7935"/>
    <cellStyle name="Check Cell 7 13" xfId="7936"/>
    <cellStyle name="Check Cell 7 14" xfId="7937"/>
    <cellStyle name="Check Cell 7 15" xfId="7938"/>
    <cellStyle name="Check Cell 7 16" xfId="7939"/>
    <cellStyle name="Check Cell 7 17" xfId="7940"/>
    <cellStyle name="Check Cell 7 18" xfId="7941"/>
    <cellStyle name="Check Cell 7 19" xfId="7942"/>
    <cellStyle name="Check Cell 7 2" xfId="7943"/>
    <cellStyle name="Check Cell 7 2 2" xfId="7944"/>
    <cellStyle name="Check Cell 7 2 2 2" xfId="7945"/>
    <cellStyle name="Check Cell 7 3" xfId="7946"/>
    <cellStyle name="Check Cell 7 3 2" xfId="7947"/>
    <cellStyle name="Check Cell 7 4" xfId="7948"/>
    <cellStyle name="Check Cell 7 5" xfId="7949"/>
    <cellStyle name="Check Cell 7 6" xfId="7950"/>
    <cellStyle name="Check Cell 7 7" xfId="7951"/>
    <cellStyle name="Check Cell 7 8" xfId="7952"/>
    <cellStyle name="Check Cell 7 9" xfId="7953"/>
    <cellStyle name="Check Cell 8" xfId="7954"/>
    <cellStyle name="Check Cell 8 10" xfId="7955"/>
    <cellStyle name="Check Cell 8 11" xfId="7956"/>
    <cellStyle name="Check Cell 8 12" xfId="7957"/>
    <cellStyle name="Check Cell 8 13" xfId="7958"/>
    <cellStyle name="Check Cell 8 14" xfId="7959"/>
    <cellStyle name="Check Cell 8 15" xfId="7960"/>
    <cellStyle name="Check Cell 8 16" xfId="7961"/>
    <cellStyle name="Check Cell 8 17" xfId="7962"/>
    <cellStyle name="Check Cell 8 18" xfId="7963"/>
    <cellStyle name="Check Cell 8 19" xfId="7964"/>
    <cellStyle name="Check Cell 8 2" xfId="7965"/>
    <cellStyle name="Check Cell 8 2 2" xfId="7966"/>
    <cellStyle name="Check Cell 8 2 2 2" xfId="7967"/>
    <cellStyle name="Check Cell 8 3" xfId="7968"/>
    <cellStyle name="Check Cell 8 3 2" xfId="7969"/>
    <cellStyle name="Check Cell 8 4" xfId="7970"/>
    <cellStyle name="Check Cell 8 5" xfId="7971"/>
    <cellStyle name="Check Cell 8 6" xfId="7972"/>
    <cellStyle name="Check Cell 8 7" xfId="7973"/>
    <cellStyle name="Check Cell 8 8" xfId="7974"/>
    <cellStyle name="Check Cell 8 9" xfId="7975"/>
    <cellStyle name="Check Cell 9" xfId="7976"/>
    <cellStyle name="Check Cell 9 10" xfId="7977"/>
    <cellStyle name="Check Cell 9 11" xfId="7978"/>
    <cellStyle name="Check Cell 9 12" xfId="7979"/>
    <cellStyle name="Check Cell 9 13" xfId="7980"/>
    <cellStyle name="Check Cell 9 14" xfId="7981"/>
    <cellStyle name="Check Cell 9 15" xfId="7982"/>
    <cellStyle name="Check Cell 9 16" xfId="7983"/>
    <cellStyle name="Check Cell 9 17" xfId="7984"/>
    <cellStyle name="Check Cell 9 18" xfId="7985"/>
    <cellStyle name="Check Cell 9 19" xfId="7986"/>
    <cellStyle name="Check Cell 9 2" xfId="7987"/>
    <cellStyle name="Check Cell 9 2 2" xfId="7988"/>
    <cellStyle name="Check Cell 9 2 2 2" xfId="7989"/>
    <cellStyle name="Check Cell 9 3" xfId="7990"/>
    <cellStyle name="Check Cell 9 3 2" xfId="7991"/>
    <cellStyle name="Check Cell 9 4" xfId="7992"/>
    <cellStyle name="Check Cell 9 5" xfId="7993"/>
    <cellStyle name="Check Cell 9 6" xfId="7994"/>
    <cellStyle name="Check Cell 9 7" xfId="7995"/>
    <cellStyle name="Check Cell 9 8" xfId="7996"/>
    <cellStyle name="Check Cell 9 9" xfId="7997"/>
    <cellStyle name="Code" xfId="7998"/>
    <cellStyle name="Code 10" xfId="7999"/>
    <cellStyle name="Code 11" xfId="8000"/>
    <cellStyle name="Code 12" xfId="8001"/>
    <cellStyle name="Code 13" xfId="8002"/>
    <cellStyle name="Code 14" xfId="8003"/>
    <cellStyle name="Code 15" xfId="8004"/>
    <cellStyle name="Code 16" xfId="8005"/>
    <cellStyle name="Code 17" xfId="8006"/>
    <cellStyle name="Code 2" xfId="8007"/>
    <cellStyle name="Code 2 2" xfId="8008"/>
    <cellStyle name="Code 2 2 2" xfId="8009"/>
    <cellStyle name="Code 3" xfId="8010"/>
    <cellStyle name="Code 3 2" xfId="8011"/>
    <cellStyle name="Code 4" xfId="8012"/>
    <cellStyle name="Code 5" xfId="8013"/>
    <cellStyle name="Code 6" xfId="8014"/>
    <cellStyle name="Code 7" xfId="8015"/>
    <cellStyle name="Code 8" xfId="8016"/>
    <cellStyle name="Code 9" xfId="8017"/>
    <cellStyle name="Column Heading" xfId="8018"/>
    <cellStyle name="ColumnHeading" xfId="8019"/>
    <cellStyle name="ColumnHeading 2" xfId="8020"/>
    <cellStyle name="ColumnHeading 2 2" xfId="8021"/>
    <cellStyle name="ColumnHeading 2 2 2" xfId="8022"/>
    <cellStyle name="ColumnHeading 3" xfId="8023"/>
    <cellStyle name="ColumnHeading 3 2" xfId="8024"/>
    <cellStyle name="ColumnHeading 3 2 2" xfId="8025"/>
    <cellStyle name="ColumnHeading 4" xfId="8026"/>
    <cellStyle name="ColumnHeading 4 2" xfId="8027"/>
    <cellStyle name="Comma" xfId="1" builtinId="3"/>
    <cellStyle name="Comma  - Style1" xfId="177"/>
    <cellStyle name="Comma  - Style2" xfId="178"/>
    <cellStyle name="Comma  - Style3" xfId="179"/>
    <cellStyle name="Comma  - Style4" xfId="180"/>
    <cellStyle name="Comma  - Style5" xfId="181"/>
    <cellStyle name="Comma  - Style6" xfId="182"/>
    <cellStyle name="Comma  - Style7" xfId="183"/>
    <cellStyle name="Comma  - Style8" xfId="184"/>
    <cellStyle name="Comma (0)" xfId="185"/>
    <cellStyle name="Comma .00" xfId="186"/>
    <cellStyle name="Comma [0] 2" xfId="8028"/>
    <cellStyle name="Comma [0] 2 2" xfId="8029"/>
    <cellStyle name="Comma [0] 3" xfId="8030"/>
    <cellStyle name="Comma [0] 4" xfId="8031"/>
    <cellStyle name="Comma [1]" xfId="187"/>
    <cellStyle name="Comma [2]" xfId="188"/>
    <cellStyle name="Comma [3]" xfId="189"/>
    <cellStyle name="Comma [6]" xfId="8032"/>
    <cellStyle name="Comma 0" xfId="190"/>
    <cellStyle name="Comma 0 2" xfId="946"/>
    <cellStyle name="Comma 0 3" xfId="947"/>
    <cellStyle name="Comma 0*" xfId="191"/>
    <cellStyle name="Comma 0_Model_Sep_2_02" xfId="192"/>
    <cellStyle name="Comma 10" xfId="193"/>
    <cellStyle name="Comma 10 2" xfId="8033"/>
    <cellStyle name="Comma 10 2 10" xfId="8034"/>
    <cellStyle name="Comma 10 2 10 2" xfId="8035"/>
    <cellStyle name="Comma 10 2 10 2 2" xfId="8036"/>
    <cellStyle name="Comma 10 2 10 2 2 2" xfId="8037"/>
    <cellStyle name="Comma 10 2 10 2 2 2 2" xfId="8038"/>
    <cellStyle name="Comma 10 2 10 2 2 3" xfId="8039"/>
    <cellStyle name="Comma 10 2 10 2 2 4" xfId="8040"/>
    <cellStyle name="Comma 10 2 10 2 3" xfId="8041"/>
    <cellStyle name="Comma 10 2 10 2 3 2" xfId="8042"/>
    <cellStyle name="Comma 10 2 10 2 3 3" xfId="8043"/>
    <cellStyle name="Comma 10 2 10 2 4" xfId="8044"/>
    <cellStyle name="Comma 10 2 10 2 5" xfId="8045"/>
    <cellStyle name="Comma 10 2 10 2 6" xfId="8046"/>
    <cellStyle name="Comma 10 2 10 3" xfId="8047"/>
    <cellStyle name="Comma 10 2 11" xfId="8048"/>
    <cellStyle name="Comma 10 2 11 2" xfId="8049"/>
    <cellStyle name="Comma 10 2 11 2 2" xfId="8050"/>
    <cellStyle name="Comma 10 2 11 2 2 2" xfId="8051"/>
    <cellStyle name="Comma 10 2 11 2 2 2 2" xfId="8052"/>
    <cellStyle name="Comma 10 2 11 2 2 3" xfId="8053"/>
    <cellStyle name="Comma 10 2 11 2 2 4" xfId="8054"/>
    <cellStyle name="Comma 10 2 11 2 3" xfId="8055"/>
    <cellStyle name="Comma 10 2 11 2 3 2" xfId="8056"/>
    <cellStyle name="Comma 10 2 11 2 3 3" xfId="8057"/>
    <cellStyle name="Comma 10 2 11 2 4" xfId="8058"/>
    <cellStyle name="Comma 10 2 11 2 5" xfId="8059"/>
    <cellStyle name="Comma 10 2 11 2 6" xfId="8060"/>
    <cellStyle name="Comma 10 2 11 3" xfId="8061"/>
    <cellStyle name="Comma 10 2 12" xfId="8062"/>
    <cellStyle name="Comma 10 2 12 2" xfId="8063"/>
    <cellStyle name="Comma 10 2 12 2 2" xfId="8064"/>
    <cellStyle name="Comma 10 2 12 2 2 2" xfId="8065"/>
    <cellStyle name="Comma 10 2 12 2 2 2 2" xfId="8066"/>
    <cellStyle name="Comma 10 2 12 2 2 3" xfId="8067"/>
    <cellStyle name="Comma 10 2 12 2 2 4" xfId="8068"/>
    <cellStyle name="Comma 10 2 12 2 3" xfId="8069"/>
    <cellStyle name="Comma 10 2 12 2 3 2" xfId="8070"/>
    <cellStyle name="Comma 10 2 12 2 3 3" xfId="8071"/>
    <cellStyle name="Comma 10 2 12 2 4" xfId="8072"/>
    <cellStyle name="Comma 10 2 12 2 5" xfId="8073"/>
    <cellStyle name="Comma 10 2 12 2 6" xfId="8074"/>
    <cellStyle name="Comma 10 2 12 3" xfId="8075"/>
    <cellStyle name="Comma 10 2 13" xfId="8076"/>
    <cellStyle name="Comma 10 2 13 2" xfId="8077"/>
    <cellStyle name="Comma 10 2 13 2 2" xfId="8078"/>
    <cellStyle name="Comma 10 2 13 2 2 2" xfId="8079"/>
    <cellStyle name="Comma 10 2 13 2 2 2 2" xfId="8080"/>
    <cellStyle name="Comma 10 2 13 2 2 3" xfId="8081"/>
    <cellStyle name="Comma 10 2 13 2 2 4" xfId="8082"/>
    <cellStyle name="Comma 10 2 13 2 3" xfId="8083"/>
    <cellStyle name="Comma 10 2 13 2 3 2" xfId="8084"/>
    <cellStyle name="Comma 10 2 13 2 3 3" xfId="8085"/>
    <cellStyle name="Comma 10 2 13 2 4" xfId="8086"/>
    <cellStyle name="Comma 10 2 13 2 5" xfId="8087"/>
    <cellStyle name="Comma 10 2 13 2 6" xfId="8088"/>
    <cellStyle name="Comma 10 2 13 3" xfId="8089"/>
    <cellStyle name="Comma 10 2 14" xfId="8090"/>
    <cellStyle name="Comma 10 2 14 2" xfId="8091"/>
    <cellStyle name="Comma 10 2 14 2 2" xfId="8092"/>
    <cellStyle name="Comma 10 2 14 2 2 2" xfId="8093"/>
    <cellStyle name="Comma 10 2 14 2 2 2 2" xfId="8094"/>
    <cellStyle name="Comma 10 2 14 2 2 3" xfId="8095"/>
    <cellStyle name="Comma 10 2 14 2 2 4" xfId="8096"/>
    <cellStyle name="Comma 10 2 14 2 3" xfId="8097"/>
    <cellStyle name="Comma 10 2 14 2 3 2" xfId="8098"/>
    <cellStyle name="Comma 10 2 14 2 3 3" xfId="8099"/>
    <cellStyle name="Comma 10 2 14 2 4" xfId="8100"/>
    <cellStyle name="Comma 10 2 14 2 5" xfId="8101"/>
    <cellStyle name="Comma 10 2 14 2 6" xfId="8102"/>
    <cellStyle name="Comma 10 2 14 3" xfId="8103"/>
    <cellStyle name="Comma 10 2 15" xfId="8104"/>
    <cellStyle name="Comma 10 2 15 2" xfId="8105"/>
    <cellStyle name="Comma 10 2 15 2 2" xfId="8106"/>
    <cellStyle name="Comma 10 2 15 2 2 2" xfId="8107"/>
    <cellStyle name="Comma 10 2 15 2 2 2 2" xfId="8108"/>
    <cellStyle name="Comma 10 2 15 2 2 3" xfId="8109"/>
    <cellStyle name="Comma 10 2 15 2 2 4" xfId="8110"/>
    <cellStyle name="Comma 10 2 15 2 3" xfId="8111"/>
    <cellStyle name="Comma 10 2 15 2 3 2" xfId="8112"/>
    <cellStyle name="Comma 10 2 15 2 3 3" xfId="8113"/>
    <cellStyle name="Comma 10 2 15 2 4" xfId="8114"/>
    <cellStyle name="Comma 10 2 15 2 5" xfId="8115"/>
    <cellStyle name="Comma 10 2 15 2 6" xfId="8116"/>
    <cellStyle name="Comma 10 2 15 3" xfId="8117"/>
    <cellStyle name="Comma 10 2 16" xfId="8118"/>
    <cellStyle name="Comma 10 2 16 2" xfId="8119"/>
    <cellStyle name="Comma 10 2 16 2 2" xfId="8120"/>
    <cellStyle name="Comma 10 2 16 2 2 2" xfId="8121"/>
    <cellStyle name="Comma 10 2 16 2 2 2 2" xfId="8122"/>
    <cellStyle name="Comma 10 2 16 2 2 3" xfId="8123"/>
    <cellStyle name="Comma 10 2 16 2 2 4" xfId="8124"/>
    <cellStyle name="Comma 10 2 16 2 3" xfId="8125"/>
    <cellStyle name="Comma 10 2 16 2 3 2" xfId="8126"/>
    <cellStyle name="Comma 10 2 16 2 3 3" xfId="8127"/>
    <cellStyle name="Comma 10 2 16 2 4" xfId="8128"/>
    <cellStyle name="Comma 10 2 16 2 5" xfId="8129"/>
    <cellStyle name="Comma 10 2 16 2 6" xfId="8130"/>
    <cellStyle name="Comma 10 2 16 3" xfId="8131"/>
    <cellStyle name="Comma 10 2 17" xfId="8132"/>
    <cellStyle name="Comma 10 2 17 2" xfId="8133"/>
    <cellStyle name="Comma 10 2 17 2 2" xfId="8134"/>
    <cellStyle name="Comma 10 2 17 2 2 2" xfId="8135"/>
    <cellStyle name="Comma 10 2 17 2 2 2 2" xfId="8136"/>
    <cellStyle name="Comma 10 2 17 2 2 3" xfId="8137"/>
    <cellStyle name="Comma 10 2 17 2 2 4" xfId="8138"/>
    <cellStyle name="Comma 10 2 17 2 3" xfId="8139"/>
    <cellStyle name="Comma 10 2 17 2 3 2" xfId="8140"/>
    <cellStyle name="Comma 10 2 17 2 3 3" xfId="8141"/>
    <cellStyle name="Comma 10 2 17 2 4" xfId="8142"/>
    <cellStyle name="Comma 10 2 17 2 5" xfId="8143"/>
    <cellStyle name="Comma 10 2 17 2 6" xfId="8144"/>
    <cellStyle name="Comma 10 2 17 3" xfId="8145"/>
    <cellStyle name="Comma 10 2 18" xfId="8146"/>
    <cellStyle name="Comma 10 2 18 2" xfId="8147"/>
    <cellStyle name="Comma 10 2 18 2 2" xfId="8148"/>
    <cellStyle name="Comma 10 2 18 2 2 2" xfId="8149"/>
    <cellStyle name="Comma 10 2 18 2 2 2 2" xfId="8150"/>
    <cellStyle name="Comma 10 2 18 2 2 3" xfId="8151"/>
    <cellStyle name="Comma 10 2 18 2 2 4" xfId="8152"/>
    <cellStyle name="Comma 10 2 18 2 3" xfId="8153"/>
    <cellStyle name="Comma 10 2 18 2 3 2" xfId="8154"/>
    <cellStyle name="Comma 10 2 18 2 3 3" xfId="8155"/>
    <cellStyle name="Comma 10 2 18 2 4" xfId="8156"/>
    <cellStyle name="Comma 10 2 18 2 5" xfId="8157"/>
    <cellStyle name="Comma 10 2 18 2 6" xfId="8158"/>
    <cellStyle name="Comma 10 2 18 3" xfId="8159"/>
    <cellStyle name="Comma 10 2 19" xfId="8160"/>
    <cellStyle name="Comma 10 2 19 2" xfId="8161"/>
    <cellStyle name="Comma 10 2 19 2 2" xfId="8162"/>
    <cellStyle name="Comma 10 2 19 2 2 2" xfId="8163"/>
    <cellStyle name="Comma 10 2 19 2 2 2 2" xfId="8164"/>
    <cellStyle name="Comma 10 2 19 2 2 3" xfId="8165"/>
    <cellStyle name="Comma 10 2 19 2 2 4" xfId="8166"/>
    <cellStyle name="Comma 10 2 19 2 3" xfId="8167"/>
    <cellStyle name="Comma 10 2 19 2 3 2" xfId="8168"/>
    <cellStyle name="Comma 10 2 19 2 3 3" xfId="8169"/>
    <cellStyle name="Comma 10 2 19 2 4" xfId="8170"/>
    <cellStyle name="Comma 10 2 19 2 5" xfId="8171"/>
    <cellStyle name="Comma 10 2 19 2 6" xfId="8172"/>
    <cellStyle name="Comma 10 2 19 3" xfId="8173"/>
    <cellStyle name="Comma 10 2 2" xfId="8174"/>
    <cellStyle name="Comma 10 2 2 2" xfId="8175"/>
    <cellStyle name="Comma 10 2 2 2 2" xfId="8176"/>
    <cellStyle name="Comma 10 2 2 2 2 2" xfId="8177"/>
    <cellStyle name="Comma 10 2 2 2 2 2 2" xfId="8178"/>
    <cellStyle name="Comma 10 2 2 2 2 3" xfId="8179"/>
    <cellStyle name="Comma 10 2 2 2 2 4" xfId="8180"/>
    <cellStyle name="Comma 10 2 2 2 3" xfId="8181"/>
    <cellStyle name="Comma 10 2 2 2 3 2" xfId="8182"/>
    <cellStyle name="Comma 10 2 2 2 3 3" xfId="8183"/>
    <cellStyle name="Comma 10 2 2 2 4" xfId="8184"/>
    <cellStyle name="Comma 10 2 2 2 5" xfId="8185"/>
    <cellStyle name="Comma 10 2 2 2 6" xfId="8186"/>
    <cellStyle name="Comma 10 2 2 3" xfId="8187"/>
    <cellStyle name="Comma 10 2 20" xfId="8188"/>
    <cellStyle name="Comma 10 2 20 2" xfId="8189"/>
    <cellStyle name="Comma 10 2 20 2 2" xfId="8190"/>
    <cellStyle name="Comma 10 2 20 2 2 2" xfId="8191"/>
    <cellStyle name="Comma 10 2 20 2 2 2 2" xfId="8192"/>
    <cellStyle name="Comma 10 2 20 2 2 3" xfId="8193"/>
    <cellStyle name="Comma 10 2 20 2 2 4" xfId="8194"/>
    <cellStyle name="Comma 10 2 20 2 3" xfId="8195"/>
    <cellStyle name="Comma 10 2 20 2 3 2" xfId="8196"/>
    <cellStyle name="Comma 10 2 20 2 3 3" xfId="8197"/>
    <cellStyle name="Comma 10 2 20 2 4" xfId="8198"/>
    <cellStyle name="Comma 10 2 20 2 5" xfId="8199"/>
    <cellStyle name="Comma 10 2 20 2 6" xfId="8200"/>
    <cellStyle name="Comma 10 2 20 3" xfId="8201"/>
    <cellStyle name="Comma 10 2 21" xfId="8202"/>
    <cellStyle name="Comma 10 2 22" xfId="8203"/>
    <cellStyle name="Comma 10 2 3" xfId="8204"/>
    <cellStyle name="Comma 10 2 3 2" xfId="8205"/>
    <cellStyle name="Comma 10 2 3 2 2" xfId="8206"/>
    <cellStyle name="Comma 10 2 3 2 2 2" xfId="8207"/>
    <cellStyle name="Comma 10 2 3 2 2 2 2" xfId="8208"/>
    <cellStyle name="Comma 10 2 3 2 2 3" xfId="8209"/>
    <cellStyle name="Comma 10 2 3 2 2 4" xfId="8210"/>
    <cellStyle name="Comma 10 2 3 2 3" xfId="8211"/>
    <cellStyle name="Comma 10 2 3 2 3 2" xfId="8212"/>
    <cellStyle name="Comma 10 2 3 2 3 3" xfId="8213"/>
    <cellStyle name="Comma 10 2 3 2 4" xfId="8214"/>
    <cellStyle name="Comma 10 2 3 2 5" xfId="8215"/>
    <cellStyle name="Comma 10 2 3 2 6" xfId="8216"/>
    <cellStyle name="Comma 10 2 3 3" xfId="8217"/>
    <cellStyle name="Comma 10 2 4" xfId="8218"/>
    <cellStyle name="Comma 10 2 4 2" xfId="8219"/>
    <cellStyle name="Comma 10 2 4 2 2" xfId="8220"/>
    <cellStyle name="Comma 10 2 4 2 2 2" xfId="8221"/>
    <cellStyle name="Comma 10 2 4 2 2 2 2" xfId="8222"/>
    <cellStyle name="Comma 10 2 4 2 2 3" xfId="8223"/>
    <cellStyle name="Comma 10 2 4 2 2 4" xfId="8224"/>
    <cellStyle name="Comma 10 2 4 2 3" xfId="8225"/>
    <cellStyle name="Comma 10 2 4 2 3 2" xfId="8226"/>
    <cellStyle name="Comma 10 2 4 2 3 3" xfId="8227"/>
    <cellStyle name="Comma 10 2 4 2 4" xfId="8228"/>
    <cellStyle name="Comma 10 2 4 2 5" xfId="8229"/>
    <cellStyle name="Comma 10 2 4 2 6" xfId="8230"/>
    <cellStyle name="Comma 10 2 4 3" xfId="8231"/>
    <cellStyle name="Comma 10 2 5" xfId="8232"/>
    <cellStyle name="Comma 10 2 5 2" xfId="8233"/>
    <cellStyle name="Comma 10 2 5 2 2" xfId="8234"/>
    <cellStyle name="Comma 10 2 5 2 2 2" xfId="8235"/>
    <cellStyle name="Comma 10 2 5 2 2 2 2" xfId="8236"/>
    <cellStyle name="Comma 10 2 5 2 2 3" xfId="8237"/>
    <cellStyle name="Comma 10 2 5 2 2 4" xfId="8238"/>
    <cellStyle name="Comma 10 2 5 2 3" xfId="8239"/>
    <cellStyle name="Comma 10 2 5 2 3 2" xfId="8240"/>
    <cellStyle name="Comma 10 2 5 2 3 3" xfId="8241"/>
    <cellStyle name="Comma 10 2 5 2 4" xfId="8242"/>
    <cellStyle name="Comma 10 2 5 2 5" xfId="8243"/>
    <cellStyle name="Comma 10 2 5 2 6" xfId="8244"/>
    <cellStyle name="Comma 10 2 5 3" xfId="8245"/>
    <cellStyle name="Comma 10 2 6" xfId="8246"/>
    <cellStyle name="Comma 10 2 6 2" xfId="8247"/>
    <cellStyle name="Comma 10 2 6 2 2" xfId="8248"/>
    <cellStyle name="Comma 10 2 6 2 2 2" xfId="8249"/>
    <cellStyle name="Comma 10 2 6 2 2 2 2" xfId="8250"/>
    <cellStyle name="Comma 10 2 6 2 2 3" xfId="8251"/>
    <cellStyle name="Comma 10 2 6 2 2 4" xfId="8252"/>
    <cellStyle name="Comma 10 2 6 2 3" xfId="8253"/>
    <cellStyle name="Comma 10 2 6 2 3 2" xfId="8254"/>
    <cellStyle name="Comma 10 2 6 2 3 3" xfId="8255"/>
    <cellStyle name="Comma 10 2 6 2 4" xfId="8256"/>
    <cellStyle name="Comma 10 2 6 2 5" xfId="8257"/>
    <cellStyle name="Comma 10 2 6 2 6" xfId="8258"/>
    <cellStyle name="Comma 10 2 6 3" xfId="8259"/>
    <cellStyle name="Comma 10 2 7" xfId="8260"/>
    <cellStyle name="Comma 10 2 7 2" xfId="8261"/>
    <cellStyle name="Comma 10 2 7 2 2" xfId="8262"/>
    <cellStyle name="Comma 10 2 7 2 2 2" xfId="8263"/>
    <cellStyle name="Comma 10 2 7 2 2 2 2" xfId="8264"/>
    <cellStyle name="Comma 10 2 7 2 2 3" xfId="8265"/>
    <cellStyle name="Comma 10 2 7 2 2 4" xfId="8266"/>
    <cellStyle name="Comma 10 2 7 2 3" xfId="8267"/>
    <cellStyle name="Comma 10 2 7 2 3 2" xfId="8268"/>
    <cellStyle name="Comma 10 2 7 2 3 3" xfId="8269"/>
    <cellStyle name="Comma 10 2 7 2 4" xfId="8270"/>
    <cellStyle name="Comma 10 2 7 2 5" xfId="8271"/>
    <cellStyle name="Comma 10 2 7 2 6" xfId="8272"/>
    <cellStyle name="Comma 10 2 7 3" xfId="8273"/>
    <cellStyle name="Comma 10 2 8" xfId="8274"/>
    <cellStyle name="Comma 10 2 8 2" xfId="8275"/>
    <cellStyle name="Comma 10 2 8 2 2" xfId="8276"/>
    <cellStyle name="Comma 10 2 8 2 2 2" xfId="8277"/>
    <cellStyle name="Comma 10 2 8 2 2 2 2" xfId="8278"/>
    <cellStyle name="Comma 10 2 8 2 2 3" xfId="8279"/>
    <cellStyle name="Comma 10 2 8 2 2 4" xfId="8280"/>
    <cellStyle name="Comma 10 2 8 2 3" xfId="8281"/>
    <cellStyle name="Comma 10 2 8 2 3 2" xfId="8282"/>
    <cellStyle name="Comma 10 2 8 2 3 3" xfId="8283"/>
    <cellStyle name="Comma 10 2 8 2 4" xfId="8284"/>
    <cellStyle name="Comma 10 2 8 2 5" xfId="8285"/>
    <cellStyle name="Comma 10 2 8 2 6" xfId="8286"/>
    <cellStyle name="Comma 10 2 8 3" xfId="8287"/>
    <cellStyle name="Comma 10 2 9" xfId="8288"/>
    <cellStyle name="Comma 10 2 9 2" xfId="8289"/>
    <cellStyle name="Comma 10 2 9 2 2" xfId="8290"/>
    <cellStyle name="Comma 10 2 9 2 2 2" xfId="8291"/>
    <cellStyle name="Comma 10 2 9 2 2 2 2" xfId="8292"/>
    <cellStyle name="Comma 10 2 9 2 2 3" xfId="8293"/>
    <cellStyle name="Comma 10 2 9 2 2 4" xfId="8294"/>
    <cellStyle name="Comma 10 2 9 2 3" xfId="8295"/>
    <cellStyle name="Comma 10 2 9 2 3 2" xfId="8296"/>
    <cellStyle name="Comma 10 2 9 2 3 3" xfId="8297"/>
    <cellStyle name="Comma 10 2 9 2 4" xfId="8298"/>
    <cellStyle name="Comma 10 2 9 2 5" xfId="8299"/>
    <cellStyle name="Comma 10 2 9 2 6" xfId="8300"/>
    <cellStyle name="Comma 10 2 9 3" xfId="8301"/>
    <cellStyle name="Comma 10 3" xfId="25"/>
    <cellStyle name="Comma 10 3 2" xfId="8302"/>
    <cellStyle name="Comma 10 3 3" xfId="8303"/>
    <cellStyle name="Comma 10 3 4" xfId="8304"/>
    <cellStyle name="Comma 10 3 5" xfId="8305"/>
    <cellStyle name="Comma 10 3 6" xfId="8306"/>
    <cellStyle name="Comma 10 3 7" xfId="8307"/>
    <cellStyle name="Comma 10 3 7 2" xfId="8308"/>
    <cellStyle name="Comma 10 3 7 2 2" xfId="8309"/>
    <cellStyle name="Comma 10 3 7 2 2 2" xfId="8310"/>
    <cellStyle name="Comma 10 3 7 2 3" xfId="8311"/>
    <cellStyle name="Comma 10 3 7 2 4" xfId="8312"/>
    <cellStyle name="Comma 10 3 7 3" xfId="8313"/>
    <cellStyle name="Comma 10 3 7 3 2" xfId="8314"/>
    <cellStyle name="Comma 10 3 7 3 3" xfId="8315"/>
    <cellStyle name="Comma 10 3 7 4" xfId="8316"/>
    <cellStyle name="Comma 10 3 7 5" xfId="8317"/>
    <cellStyle name="Comma 10 4" xfId="8318"/>
    <cellStyle name="Comma 10 4 2" xfId="8319"/>
    <cellStyle name="Comma 10 4 2 2" xfId="8320"/>
    <cellStyle name="Comma 10 4 2 2 2" xfId="8321"/>
    <cellStyle name="Comma 10 4 2 2 2 2" xfId="8322"/>
    <cellStyle name="Comma 10 4 2 2 3" xfId="8323"/>
    <cellStyle name="Comma 10 4 2 2 4" xfId="8324"/>
    <cellStyle name="Comma 10 4 2 3" xfId="8325"/>
    <cellStyle name="Comma 10 4 2 3 2" xfId="8326"/>
    <cellStyle name="Comma 10 4 2 3 3" xfId="8327"/>
    <cellStyle name="Comma 10 4 2 4" xfId="8328"/>
    <cellStyle name="Comma 10 4 2 5" xfId="8329"/>
    <cellStyle name="Comma 10 4 2 6" xfId="8330"/>
    <cellStyle name="Comma 10 4 3" xfId="8331"/>
    <cellStyle name="Comma 10 5" xfId="8332"/>
    <cellStyle name="Comma 10 6" xfId="8333"/>
    <cellStyle name="Comma 10 7" xfId="8334"/>
    <cellStyle name="Comma 100" xfId="8335"/>
    <cellStyle name="Comma 11" xfId="33"/>
    <cellStyle name="Comma 11 2" xfId="8336"/>
    <cellStyle name="Comma 11 2 2" xfId="8337"/>
    <cellStyle name="Comma 11 2 3" xfId="8338"/>
    <cellStyle name="Comma 11 2 4" xfId="8339"/>
    <cellStyle name="Comma 11 2 5" xfId="8340"/>
    <cellStyle name="Comma 11 2 6" xfId="8341"/>
    <cellStyle name="Comma 11 3" xfId="8342"/>
    <cellStyle name="Comma 11 3 2" xfId="8343"/>
    <cellStyle name="Comma 11 3 3" xfId="8344"/>
    <cellStyle name="Comma 11 4" xfId="8345"/>
    <cellStyle name="Comma 11 5" xfId="8346"/>
    <cellStyle name="Comma 11 6" xfId="8347"/>
    <cellStyle name="Comma 11 7" xfId="8348"/>
    <cellStyle name="Comma 11 8" xfId="8349"/>
    <cellStyle name="Comma 12" xfId="8350"/>
    <cellStyle name="Comma 12 2" xfId="8351"/>
    <cellStyle name="Comma 12 2 2" xfId="8352"/>
    <cellStyle name="Comma 12 2 3" xfId="8353"/>
    <cellStyle name="Comma 12 3" xfId="8354"/>
    <cellStyle name="Comma 12 4" xfId="8355"/>
    <cellStyle name="Comma 12 5" xfId="8356"/>
    <cellStyle name="Comma 13" xfId="8357"/>
    <cellStyle name="Comma 13 10" xfId="8358"/>
    <cellStyle name="Comma 13 10 2" xfId="8359"/>
    <cellStyle name="Comma 13 10 2 2" xfId="8360"/>
    <cellStyle name="Comma 13 10 2 2 2" xfId="8361"/>
    <cellStyle name="Comma 13 10 2 2 2 2" xfId="8362"/>
    <cellStyle name="Comma 13 10 2 2 3" xfId="8363"/>
    <cellStyle name="Comma 13 10 2 2 4" xfId="8364"/>
    <cellStyle name="Comma 13 10 2 3" xfId="8365"/>
    <cellStyle name="Comma 13 10 2 3 2" xfId="8366"/>
    <cellStyle name="Comma 13 10 2 3 3" xfId="8367"/>
    <cellStyle name="Comma 13 10 2 4" xfId="8368"/>
    <cellStyle name="Comma 13 10 2 5" xfId="8369"/>
    <cellStyle name="Comma 13 10 2 6" xfId="8370"/>
    <cellStyle name="Comma 13 10 3" xfId="8371"/>
    <cellStyle name="Comma 13 11" xfId="8372"/>
    <cellStyle name="Comma 13 11 2" xfId="8373"/>
    <cellStyle name="Comma 13 11 2 2" xfId="8374"/>
    <cellStyle name="Comma 13 11 2 2 2" xfId="8375"/>
    <cellStyle name="Comma 13 11 2 2 2 2" xfId="8376"/>
    <cellStyle name="Comma 13 11 2 2 3" xfId="8377"/>
    <cellStyle name="Comma 13 11 2 2 4" xfId="8378"/>
    <cellStyle name="Comma 13 11 2 3" xfId="8379"/>
    <cellStyle name="Comma 13 11 2 3 2" xfId="8380"/>
    <cellStyle name="Comma 13 11 2 3 3" xfId="8381"/>
    <cellStyle name="Comma 13 11 2 4" xfId="8382"/>
    <cellStyle name="Comma 13 11 2 5" xfId="8383"/>
    <cellStyle name="Comma 13 11 2 6" xfId="8384"/>
    <cellStyle name="Comma 13 11 3" xfId="8385"/>
    <cellStyle name="Comma 13 12" xfId="8386"/>
    <cellStyle name="Comma 13 12 2" xfId="8387"/>
    <cellStyle name="Comma 13 12 2 2" xfId="8388"/>
    <cellStyle name="Comma 13 12 2 2 2" xfId="8389"/>
    <cellStyle name="Comma 13 12 2 2 2 2" xfId="8390"/>
    <cellStyle name="Comma 13 12 2 2 3" xfId="8391"/>
    <cellStyle name="Comma 13 12 2 2 4" xfId="8392"/>
    <cellStyle name="Comma 13 12 2 3" xfId="8393"/>
    <cellStyle name="Comma 13 12 2 3 2" xfId="8394"/>
    <cellStyle name="Comma 13 12 2 3 3" xfId="8395"/>
    <cellStyle name="Comma 13 12 2 4" xfId="8396"/>
    <cellStyle name="Comma 13 12 2 5" xfId="8397"/>
    <cellStyle name="Comma 13 12 2 6" xfId="8398"/>
    <cellStyle name="Comma 13 12 3" xfId="8399"/>
    <cellStyle name="Comma 13 13" xfId="8400"/>
    <cellStyle name="Comma 13 13 2" xfId="8401"/>
    <cellStyle name="Comma 13 13 2 2" xfId="8402"/>
    <cellStyle name="Comma 13 13 2 2 2" xfId="8403"/>
    <cellStyle name="Comma 13 13 2 2 2 2" xfId="8404"/>
    <cellStyle name="Comma 13 13 2 2 3" xfId="8405"/>
    <cellStyle name="Comma 13 13 2 2 4" xfId="8406"/>
    <cellStyle name="Comma 13 13 2 3" xfId="8407"/>
    <cellStyle name="Comma 13 13 2 3 2" xfId="8408"/>
    <cellStyle name="Comma 13 13 2 3 3" xfId="8409"/>
    <cellStyle name="Comma 13 13 2 4" xfId="8410"/>
    <cellStyle name="Comma 13 13 2 5" xfId="8411"/>
    <cellStyle name="Comma 13 13 2 6" xfId="8412"/>
    <cellStyle name="Comma 13 13 3" xfId="8413"/>
    <cellStyle name="Comma 13 14" xfId="8414"/>
    <cellStyle name="Comma 13 14 2" xfId="8415"/>
    <cellStyle name="Comma 13 14 2 2" xfId="8416"/>
    <cellStyle name="Comma 13 14 2 2 2" xfId="8417"/>
    <cellStyle name="Comma 13 14 2 2 2 2" xfId="8418"/>
    <cellStyle name="Comma 13 14 2 2 3" xfId="8419"/>
    <cellStyle name="Comma 13 14 2 2 4" xfId="8420"/>
    <cellStyle name="Comma 13 14 2 3" xfId="8421"/>
    <cellStyle name="Comma 13 14 2 3 2" xfId="8422"/>
    <cellStyle name="Comma 13 14 2 3 3" xfId="8423"/>
    <cellStyle name="Comma 13 14 2 4" xfId="8424"/>
    <cellStyle name="Comma 13 14 2 5" xfId="8425"/>
    <cellStyle name="Comma 13 14 2 6" xfId="8426"/>
    <cellStyle name="Comma 13 14 3" xfId="8427"/>
    <cellStyle name="Comma 13 15" xfId="8428"/>
    <cellStyle name="Comma 13 15 2" xfId="8429"/>
    <cellStyle name="Comma 13 15 2 2" xfId="8430"/>
    <cellStyle name="Comma 13 15 2 2 2" xfId="8431"/>
    <cellStyle name="Comma 13 15 2 2 2 2" xfId="8432"/>
    <cellStyle name="Comma 13 15 2 2 3" xfId="8433"/>
    <cellStyle name="Comma 13 15 2 2 4" xfId="8434"/>
    <cellStyle name="Comma 13 15 2 3" xfId="8435"/>
    <cellStyle name="Comma 13 15 2 3 2" xfId="8436"/>
    <cellStyle name="Comma 13 15 2 3 3" xfId="8437"/>
    <cellStyle name="Comma 13 15 2 4" xfId="8438"/>
    <cellStyle name="Comma 13 15 2 5" xfId="8439"/>
    <cellStyle name="Comma 13 15 2 6" xfId="8440"/>
    <cellStyle name="Comma 13 15 3" xfId="8441"/>
    <cellStyle name="Comma 13 16" xfId="8442"/>
    <cellStyle name="Comma 13 16 2" xfId="8443"/>
    <cellStyle name="Comma 13 16 2 2" xfId="8444"/>
    <cellStyle name="Comma 13 16 2 2 2" xfId="8445"/>
    <cellStyle name="Comma 13 16 2 2 2 2" xfId="8446"/>
    <cellStyle name="Comma 13 16 2 2 3" xfId="8447"/>
    <cellStyle name="Comma 13 16 2 2 4" xfId="8448"/>
    <cellStyle name="Comma 13 16 2 3" xfId="8449"/>
    <cellStyle name="Comma 13 16 2 3 2" xfId="8450"/>
    <cellStyle name="Comma 13 16 2 3 3" xfId="8451"/>
    <cellStyle name="Comma 13 16 2 4" xfId="8452"/>
    <cellStyle name="Comma 13 16 2 5" xfId="8453"/>
    <cellStyle name="Comma 13 16 2 6" xfId="8454"/>
    <cellStyle name="Comma 13 16 3" xfId="8455"/>
    <cellStyle name="Comma 13 17" xfId="8456"/>
    <cellStyle name="Comma 13 17 2" xfId="8457"/>
    <cellStyle name="Comma 13 17 2 2" xfId="8458"/>
    <cellStyle name="Comma 13 17 2 2 2" xfId="8459"/>
    <cellStyle name="Comma 13 17 2 2 2 2" xfId="8460"/>
    <cellStyle name="Comma 13 17 2 2 3" xfId="8461"/>
    <cellStyle name="Comma 13 17 2 2 4" xfId="8462"/>
    <cellStyle name="Comma 13 17 2 3" xfId="8463"/>
    <cellStyle name="Comma 13 17 2 3 2" xfId="8464"/>
    <cellStyle name="Comma 13 17 2 3 3" xfId="8465"/>
    <cellStyle name="Comma 13 17 2 4" xfId="8466"/>
    <cellStyle name="Comma 13 17 2 5" xfId="8467"/>
    <cellStyle name="Comma 13 17 2 6" xfId="8468"/>
    <cellStyle name="Comma 13 17 3" xfId="8469"/>
    <cellStyle name="Comma 13 18" xfId="8470"/>
    <cellStyle name="Comma 13 18 2" xfId="8471"/>
    <cellStyle name="Comma 13 18 2 2" xfId="8472"/>
    <cellStyle name="Comma 13 18 2 2 2" xfId="8473"/>
    <cellStyle name="Comma 13 18 2 2 2 2" xfId="8474"/>
    <cellStyle name="Comma 13 18 2 2 3" xfId="8475"/>
    <cellStyle name="Comma 13 18 2 2 4" xfId="8476"/>
    <cellStyle name="Comma 13 18 2 3" xfId="8477"/>
    <cellStyle name="Comma 13 18 2 3 2" xfId="8478"/>
    <cellStyle name="Comma 13 18 2 3 3" xfId="8479"/>
    <cellStyle name="Comma 13 18 2 4" xfId="8480"/>
    <cellStyle name="Comma 13 18 2 5" xfId="8481"/>
    <cellStyle name="Comma 13 18 2 6" xfId="8482"/>
    <cellStyle name="Comma 13 18 3" xfId="8483"/>
    <cellStyle name="Comma 13 19" xfId="8484"/>
    <cellStyle name="Comma 13 19 2" xfId="8485"/>
    <cellStyle name="Comma 13 19 2 2" xfId="8486"/>
    <cellStyle name="Comma 13 19 2 2 2" xfId="8487"/>
    <cellStyle name="Comma 13 19 2 2 2 2" xfId="8488"/>
    <cellStyle name="Comma 13 19 2 2 3" xfId="8489"/>
    <cellStyle name="Comma 13 19 2 2 4" xfId="8490"/>
    <cellStyle name="Comma 13 19 2 3" xfId="8491"/>
    <cellStyle name="Comma 13 19 2 3 2" xfId="8492"/>
    <cellStyle name="Comma 13 19 2 3 3" xfId="8493"/>
    <cellStyle name="Comma 13 19 2 4" xfId="8494"/>
    <cellStyle name="Comma 13 19 2 5" xfId="8495"/>
    <cellStyle name="Comma 13 19 2 6" xfId="8496"/>
    <cellStyle name="Comma 13 19 3" xfId="8497"/>
    <cellStyle name="Comma 13 2" xfId="8498"/>
    <cellStyle name="Comma 13 2 2" xfId="8499"/>
    <cellStyle name="Comma 13 2 3" xfId="8500"/>
    <cellStyle name="Comma 13 20" xfId="8501"/>
    <cellStyle name="Comma 13 20 2" xfId="8502"/>
    <cellStyle name="Comma 13 20 2 2" xfId="8503"/>
    <cellStyle name="Comma 13 20 2 2 2" xfId="8504"/>
    <cellStyle name="Comma 13 20 2 2 2 2" xfId="8505"/>
    <cellStyle name="Comma 13 20 2 2 3" xfId="8506"/>
    <cellStyle name="Comma 13 20 2 2 4" xfId="8507"/>
    <cellStyle name="Comma 13 20 2 3" xfId="8508"/>
    <cellStyle name="Comma 13 20 2 3 2" xfId="8509"/>
    <cellStyle name="Comma 13 20 2 3 3" xfId="8510"/>
    <cellStyle name="Comma 13 20 2 4" xfId="8511"/>
    <cellStyle name="Comma 13 20 2 5" xfId="8512"/>
    <cellStyle name="Comma 13 20 2 6" xfId="8513"/>
    <cellStyle name="Comma 13 20 3" xfId="8514"/>
    <cellStyle name="Comma 13 21" xfId="8515"/>
    <cellStyle name="Comma 13 22" xfId="8516"/>
    <cellStyle name="Comma 13 3" xfId="8517"/>
    <cellStyle name="Comma 13 3 2" xfId="8518"/>
    <cellStyle name="Comma 13 3 2 2" xfId="8519"/>
    <cellStyle name="Comma 13 3 2 2 2" xfId="8520"/>
    <cellStyle name="Comma 13 3 2 2 2 2" xfId="8521"/>
    <cellStyle name="Comma 13 3 2 2 3" xfId="8522"/>
    <cellStyle name="Comma 13 3 2 2 4" xfId="8523"/>
    <cellStyle name="Comma 13 3 2 3" xfId="8524"/>
    <cellStyle name="Comma 13 3 2 3 2" xfId="8525"/>
    <cellStyle name="Comma 13 3 2 3 3" xfId="8526"/>
    <cellStyle name="Comma 13 3 2 4" xfId="8527"/>
    <cellStyle name="Comma 13 3 2 5" xfId="8528"/>
    <cellStyle name="Comma 13 3 2 6" xfId="8529"/>
    <cellStyle name="Comma 13 3 3" xfId="8530"/>
    <cellStyle name="Comma 13 4" xfId="8531"/>
    <cellStyle name="Comma 13 4 2" xfId="8532"/>
    <cellStyle name="Comma 13 4 2 2" xfId="8533"/>
    <cellStyle name="Comma 13 4 2 2 2" xfId="8534"/>
    <cellStyle name="Comma 13 4 2 2 2 2" xfId="8535"/>
    <cellStyle name="Comma 13 4 2 2 3" xfId="8536"/>
    <cellStyle name="Comma 13 4 2 2 4" xfId="8537"/>
    <cellStyle name="Comma 13 4 2 3" xfId="8538"/>
    <cellStyle name="Comma 13 4 2 3 2" xfId="8539"/>
    <cellStyle name="Comma 13 4 2 3 3" xfId="8540"/>
    <cellStyle name="Comma 13 4 2 4" xfId="8541"/>
    <cellStyle name="Comma 13 4 2 5" xfId="8542"/>
    <cellStyle name="Comma 13 4 2 6" xfId="8543"/>
    <cellStyle name="Comma 13 4 3" xfId="8544"/>
    <cellStyle name="Comma 13 5" xfId="8545"/>
    <cellStyle name="Comma 13 5 2" xfId="8546"/>
    <cellStyle name="Comma 13 5 2 2" xfId="8547"/>
    <cellStyle name="Comma 13 5 2 2 2" xfId="8548"/>
    <cellStyle name="Comma 13 5 2 2 2 2" xfId="8549"/>
    <cellStyle name="Comma 13 5 2 2 3" xfId="8550"/>
    <cellStyle name="Comma 13 5 2 2 4" xfId="8551"/>
    <cellStyle name="Comma 13 5 2 3" xfId="8552"/>
    <cellStyle name="Comma 13 5 2 3 2" xfId="8553"/>
    <cellStyle name="Comma 13 5 2 3 3" xfId="8554"/>
    <cellStyle name="Comma 13 5 2 4" xfId="8555"/>
    <cellStyle name="Comma 13 5 2 5" xfId="8556"/>
    <cellStyle name="Comma 13 5 2 6" xfId="8557"/>
    <cellStyle name="Comma 13 5 3" xfId="8558"/>
    <cellStyle name="Comma 13 6" xfId="8559"/>
    <cellStyle name="Comma 13 6 2" xfId="8560"/>
    <cellStyle name="Comma 13 6 2 2" xfId="8561"/>
    <cellStyle name="Comma 13 6 2 2 2" xfId="8562"/>
    <cellStyle name="Comma 13 6 2 2 2 2" xfId="8563"/>
    <cellStyle name="Comma 13 6 2 2 3" xfId="8564"/>
    <cellStyle name="Comma 13 6 2 2 4" xfId="8565"/>
    <cellStyle name="Comma 13 6 2 3" xfId="8566"/>
    <cellStyle name="Comma 13 6 2 3 2" xfId="8567"/>
    <cellStyle name="Comma 13 6 2 3 3" xfId="8568"/>
    <cellStyle name="Comma 13 6 2 4" xfId="8569"/>
    <cellStyle name="Comma 13 6 2 5" xfId="8570"/>
    <cellStyle name="Comma 13 6 2 6" xfId="8571"/>
    <cellStyle name="Comma 13 6 3" xfId="8572"/>
    <cellStyle name="Comma 13 7" xfId="8573"/>
    <cellStyle name="Comma 13 7 2" xfId="8574"/>
    <cellStyle name="Comma 13 7 2 2" xfId="8575"/>
    <cellStyle name="Comma 13 7 2 2 2" xfId="8576"/>
    <cellStyle name="Comma 13 7 2 2 2 2" xfId="8577"/>
    <cellStyle name="Comma 13 7 2 2 3" xfId="8578"/>
    <cellStyle name="Comma 13 7 2 2 4" xfId="8579"/>
    <cellStyle name="Comma 13 7 2 3" xfId="8580"/>
    <cellStyle name="Comma 13 7 2 3 2" xfId="8581"/>
    <cellStyle name="Comma 13 7 2 3 3" xfId="8582"/>
    <cellStyle name="Comma 13 7 2 4" xfId="8583"/>
    <cellStyle name="Comma 13 7 2 5" xfId="8584"/>
    <cellStyle name="Comma 13 7 2 6" xfId="8585"/>
    <cellStyle name="Comma 13 7 3" xfId="8586"/>
    <cellStyle name="Comma 13 8" xfId="8587"/>
    <cellStyle name="Comma 13 8 2" xfId="8588"/>
    <cellStyle name="Comma 13 8 2 2" xfId="8589"/>
    <cellStyle name="Comma 13 8 2 2 2" xfId="8590"/>
    <cellStyle name="Comma 13 8 2 2 2 2" xfId="8591"/>
    <cellStyle name="Comma 13 8 2 2 3" xfId="8592"/>
    <cellStyle name="Comma 13 8 2 2 4" xfId="8593"/>
    <cellStyle name="Comma 13 8 2 3" xfId="8594"/>
    <cellStyle name="Comma 13 8 2 3 2" xfId="8595"/>
    <cellStyle name="Comma 13 8 2 3 3" xfId="8596"/>
    <cellStyle name="Comma 13 8 2 4" xfId="8597"/>
    <cellStyle name="Comma 13 8 2 5" xfId="8598"/>
    <cellStyle name="Comma 13 8 2 6" xfId="8599"/>
    <cellStyle name="Comma 13 8 3" xfId="8600"/>
    <cellStyle name="Comma 13 9" xfId="8601"/>
    <cellStyle name="Comma 13 9 2" xfId="8602"/>
    <cellStyle name="Comma 13 9 2 2" xfId="8603"/>
    <cellStyle name="Comma 13 9 2 2 2" xfId="8604"/>
    <cellStyle name="Comma 13 9 2 2 2 2" xfId="8605"/>
    <cellStyle name="Comma 13 9 2 2 3" xfId="8606"/>
    <cellStyle name="Comma 13 9 2 2 4" xfId="8607"/>
    <cellStyle name="Comma 13 9 2 3" xfId="8608"/>
    <cellStyle name="Comma 13 9 2 3 2" xfId="8609"/>
    <cellStyle name="Comma 13 9 2 3 3" xfId="8610"/>
    <cellStyle name="Comma 13 9 2 4" xfId="8611"/>
    <cellStyle name="Comma 13 9 2 5" xfId="8612"/>
    <cellStyle name="Comma 13 9 2 6" xfId="8613"/>
    <cellStyle name="Comma 13 9 3" xfId="8614"/>
    <cellStyle name="Comma 14" xfId="8615"/>
    <cellStyle name="Comma 14 10" xfId="8616"/>
    <cellStyle name="Comma 14 10 2" xfId="8617"/>
    <cellStyle name="Comma 14 10 2 2" xfId="8618"/>
    <cellStyle name="Comma 14 10 2 2 2" xfId="8619"/>
    <cellStyle name="Comma 14 10 2 2 2 2" xfId="8620"/>
    <cellStyle name="Comma 14 10 2 2 3" xfId="8621"/>
    <cellStyle name="Comma 14 10 2 2 4" xfId="8622"/>
    <cellStyle name="Comma 14 10 2 3" xfId="8623"/>
    <cellStyle name="Comma 14 10 2 3 2" xfId="8624"/>
    <cellStyle name="Comma 14 10 2 3 3" xfId="8625"/>
    <cellStyle name="Comma 14 10 2 4" xfId="8626"/>
    <cellStyle name="Comma 14 10 2 5" xfId="8627"/>
    <cellStyle name="Comma 14 10 2 6" xfId="8628"/>
    <cellStyle name="Comma 14 10 3" xfId="8629"/>
    <cellStyle name="Comma 14 11" xfId="8630"/>
    <cellStyle name="Comma 14 11 2" xfId="8631"/>
    <cellStyle name="Comma 14 11 2 2" xfId="8632"/>
    <cellStyle name="Comma 14 11 2 2 2" xfId="8633"/>
    <cellStyle name="Comma 14 11 2 2 2 2" xfId="8634"/>
    <cellStyle name="Comma 14 11 2 2 3" xfId="8635"/>
    <cellStyle name="Comma 14 11 2 2 4" xfId="8636"/>
    <cellStyle name="Comma 14 11 2 3" xfId="8637"/>
    <cellStyle name="Comma 14 11 2 3 2" xfId="8638"/>
    <cellStyle name="Comma 14 11 2 3 3" xfId="8639"/>
    <cellStyle name="Comma 14 11 2 4" xfId="8640"/>
    <cellStyle name="Comma 14 11 2 5" xfId="8641"/>
    <cellStyle name="Comma 14 11 2 6" xfId="8642"/>
    <cellStyle name="Comma 14 11 3" xfId="8643"/>
    <cellStyle name="Comma 14 12" xfId="8644"/>
    <cellStyle name="Comma 14 12 2" xfId="8645"/>
    <cellStyle name="Comma 14 12 2 2" xfId="8646"/>
    <cellStyle name="Comma 14 12 2 2 2" xfId="8647"/>
    <cellStyle name="Comma 14 12 2 2 2 2" xfId="8648"/>
    <cellStyle name="Comma 14 12 2 2 3" xfId="8649"/>
    <cellStyle name="Comma 14 12 2 2 4" xfId="8650"/>
    <cellStyle name="Comma 14 12 2 3" xfId="8651"/>
    <cellStyle name="Comma 14 12 2 3 2" xfId="8652"/>
    <cellStyle name="Comma 14 12 2 3 3" xfId="8653"/>
    <cellStyle name="Comma 14 12 2 4" xfId="8654"/>
    <cellStyle name="Comma 14 12 2 5" xfId="8655"/>
    <cellStyle name="Comma 14 12 2 6" xfId="8656"/>
    <cellStyle name="Comma 14 12 3" xfId="8657"/>
    <cellStyle name="Comma 14 13" xfId="8658"/>
    <cellStyle name="Comma 14 13 2" xfId="8659"/>
    <cellStyle name="Comma 14 13 2 2" xfId="8660"/>
    <cellStyle name="Comma 14 13 2 2 2" xfId="8661"/>
    <cellStyle name="Comma 14 13 2 2 2 2" xfId="8662"/>
    <cellStyle name="Comma 14 13 2 2 3" xfId="8663"/>
    <cellStyle name="Comma 14 13 2 2 4" xfId="8664"/>
    <cellStyle name="Comma 14 13 2 3" xfId="8665"/>
    <cellStyle name="Comma 14 13 2 3 2" xfId="8666"/>
    <cellStyle name="Comma 14 13 2 3 3" xfId="8667"/>
    <cellStyle name="Comma 14 13 2 4" xfId="8668"/>
    <cellStyle name="Comma 14 13 2 5" xfId="8669"/>
    <cellStyle name="Comma 14 13 2 6" xfId="8670"/>
    <cellStyle name="Comma 14 13 3" xfId="8671"/>
    <cellStyle name="Comma 14 14" xfId="8672"/>
    <cellStyle name="Comma 14 14 2" xfId="8673"/>
    <cellStyle name="Comma 14 14 2 2" xfId="8674"/>
    <cellStyle name="Comma 14 14 2 2 2" xfId="8675"/>
    <cellStyle name="Comma 14 14 2 2 2 2" xfId="8676"/>
    <cellStyle name="Comma 14 14 2 2 3" xfId="8677"/>
    <cellStyle name="Comma 14 14 2 2 4" xfId="8678"/>
    <cellStyle name="Comma 14 14 2 3" xfId="8679"/>
    <cellStyle name="Comma 14 14 2 3 2" xfId="8680"/>
    <cellStyle name="Comma 14 14 2 3 3" xfId="8681"/>
    <cellStyle name="Comma 14 14 2 4" xfId="8682"/>
    <cellStyle name="Comma 14 14 2 5" xfId="8683"/>
    <cellStyle name="Comma 14 14 2 6" xfId="8684"/>
    <cellStyle name="Comma 14 14 3" xfId="8685"/>
    <cellStyle name="Comma 14 15" xfId="8686"/>
    <cellStyle name="Comma 14 15 2" xfId="8687"/>
    <cellStyle name="Comma 14 15 2 2" xfId="8688"/>
    <cellStyle name="Comma 14 15 2 2 2" xfId="8689"/>
    <cellStyle name="Comma 14 15 2 2 2 2" xfId="8690"/>
    <cellStyle name="Comma 14 15 2 2 3" xfId="8691"/>
    <cellStyle name="Comma 14 15 2 2 4" xfId="8692"/>
    <cellStyle name="Comma 14 15 2 3" xfId="8693"/>
    <cellStyle name="Comma 14 15 2 3 2" xfId="8694"/>
    <cellStyle name="Comma 14 15 2 3 3" xfId="8695"/>
    <cellStyle name="Comma 14 15 2 4" xfId="8696"/>
    <cellStyle name="Comma 14 15 2 5" xfId="8697"/>
    <cellStyle name="Comma 14 15 2 6" xfId="8698"/>
    <cellStyle name="Comma 14 15 3" xfId="8699"/>
    <cellStyle name="Comma 14 16" xfId="8700"/>
    <cellStyle name="Comma 14 16 2" xfId="8701"/>
    <cellStyle name="Comma 14 16 2 2" xfId="8702"/>
    <cellStyle name="Comma 14 16 2 2 2" xfId="8703"/>
    <cellStyle name="Comma 14 16 2 2 2 2" xfId="8704"/>
    <cellStyle name="Comma 14 16 2 2 3" xfId="8705"/>
    <cellStyle name="Comma 14 16 2 2 4" xfId="8706"/>
    <cellStyle name="Comma 14 16 2 3" xfId="8707"/>
    <cellStyle name="Comma 14 16 2 3 2" xfId="8708"/>
    <cellStyle name="Comma 14 16 2 3 3" xfId="8709"/>
    <cellStyle name="Comma 14 16 2 4" xfId="8710"/>
    <cellStyle name="Comma 14 16 2 5" xfId="8711"/>
    <cellStyle name="Comma 14 16 2 6" xfId="8712"/>
    <cellStyle name="Comma 14 16 3" xfId="8713"/>
    <cellStyle name="Comma 14 17" xfId="8714"/>
    <cellStyle name="Comma 14 17 2" xfId="8715"/>
    <cellStyle name="Comma 14 17 2 2" xfId="8716"/>
    <cellStyle name="Comma 14 17 2 2 2" xfId="8717"/>
    <cellStyle name="Comma 14 17 2 2 2 2" xfId="8718"/>
    <cellStyle name="Comma 14 17 2 2 3" xfId="8719"/>
    <cellStyle name="Comma 14 17 2 2 4" xfId="8720"/>
    <cellStyle name="Comma 14 17 2 3" xfId="8721"/>
    <cellStyle name="Comma 14 17 2 3 2" xfId="8722"/>
    <cellStyle name="Comma 14 17 2 3 3" xfId="8723"/>
    <cellStyle name="Comma 14 17 2 4" xfId="8724"/>
    <cellStyle name="Comma 14 17 2 5" xfId="8725"/>
    <cellStyle name="Comma 14 17 2 6" xfId="8726"/>
    <cellStyle name="Comma 14 17 3" xfId="8727"/>
    <cellStyle name="Comma 14 18" xfId="8728"/>
    <cellStyle name="Comma 14 18 2" xfId="8729"/>
    <cellStyle name="Comma 14 18 2 2" xfId="8730"/>
    <cellStyle name="Comma 14 18 2 2 2" xfId="8731"/>
    <cellStyle name="Comma 14 18 2 2 2 2" xfId="8732"/>
    <cellStyle name="Comma 14 18 2 2 3" xfId="8733"/>
    <cellStyle name="Comma 14 18 2 2 4" xfId="8734"/>
    <cellStyle name="Comma 14 18 2 3" xfId="8735"/>
    <cellStyle name="Comma 14 18 2 3 2" xfId="8736"/>
    <cellStyle name="Comma 14 18 2 3 3" xfId="8737"/>
    <cellStyle name="Comma 14 18 2 4" xfId="8738"/>
    <cellStyle name="Comma 14 18 2 5" xfId="8739"/>
    <cellStyle name="Comma 14 18 2 6" xfId="8740"/>
    <cellStyle name="Comma 14 18 3" xfId="8741"/>
    <cellStyle name="Comma 14 19" xfId="8742"/>
    <cellStyle name="Comma 14 19 2" xfId="8743"/>
    <cellStyle name="Comma 14 19 2 2" xfId="8744"/>
    <cellStyle name="Comma 14 19 2 2 2" xfId="8745"/>
    <cellStyle name="Comma 14 19 2 2 2 2" xfId="8746"/>
    <cellStyle name="Comma 14 19 2 2 3" xfId="8747"/>
    <cellStyle name="Comma 14 19 2 2 4" xfId="8748"/>
    <cellStyle name="Comma 14 19 2 3" xfId="8749"/>
    <cellStyle name="Comma 14 19 2 3 2" xfId="8750"/>
    <cellStyle name="Comma 14 19 2 3 3" xfId="8751"/>
    <cellStyle name="Comma 14 19 2 4" xfId="8752"/>
    <cellStyle name="Comma 14 19 2 5" xfId="8753"/>
    <cellStyle name="Comma 14 19 2 6" xfId="8754"/>
    <cellStyle name="Comma 14 19 3" xfId="8755"/>
    <cellStyle name="Comma 14 2" xfId="8756"/>
    <cellStyle name="Comma 14 2 10" xfId="8757"/>
    <cellStyle name="Comma 14 2 11" xfId="8758"/>
    <cellStyle name="Comma 14 2 12" xfId="8759"/>
    <cellStyle name="Comma 14 2 13" xfId="8760"/>
    <cellStyle name="Comma 14 2 14" xfId="8761"/>
    <cellStyle name="Comma 14 2 15" xfId="8762"/>
    <cellStyle name="Comma 14 2 16" xfId="8763"/>
    <cellStyle name="Comma 14 2 17" xfId="8764"/>
    <cellStyle name="Comma 14 2 18" xfId="8765"/>
    <cellStyle name="Comma 14 2 19" xfId="8766"/>
    <cellStyle name="Comma 14 2 2" xfId="8767"/>
    <cellStyle name="Comma 14 2 2 2" xfId="8768"/>
    <cellStyle name="Comma 14 2 20" xfId="8769"/>
    <cellStyle name="Comma 14 2 21" xfId="8770"/>
    <cellStyle name="Comma 14 2 22" xfId="8771"/>
    <cellStyle name="Comma 14 2 23" xfId="8772"/>
    <cellStyle name="Comma 14 2 24" xfId="8773"/>
    <cellStyle name="Comma 14 2 25" xfId="8774"/>
    <cellStyle name="Comma 14 2 26" xfId="8775"/>
    <cellStyle name="Comma 14 2 27" xfId="8776"/>
    <cellStyle name="Comma 14 2 28" xfId="8777"/>
    <cellStyle name="Comma 14 2 29" xfId="8778"/>
    <cellStyle name="Comma 14 2 3" xfId="8779"/>
    <cellStyle name="Comma 14 2 3 2" xfId="8780"/>
    <cellStyle name="Comma 14 2 30" xfId="8781"/>
    <cellStyle name="Comma 14 2 31" xfId="8782"/>
    <cellStyle name="Comma 14 2 32" xfId="8783"/>
    <cellStyle name="Comma 14 2 33" xfId="8784"/>
    <cellStyle name="Comma 14 2 34" xfId="8785"/>
    <cellStyle name="Comma 14 2 35" xfId="8786"/>
    <cellStyle name="Comma 14 2 36" xfId="8787"/>
    <cellStyle name="Comma 14 2 37" xfId="8788"/>
    <cellStyle name="Comma 14 2 38" xfId="8789"/>
    <cellStyle name="Comma 14 2 39" xfId="8790"/>
    <cellStyle name="Comma 14 2 4" xfId="8791"/>
    <cellStyle name="Comma 14 2 4 2" xfId="8792"/>
    <cellStyle name="Comma 14 2 40" xfId="8793"/>
    <cellStyle name="Comma 14 2 41" xfId="8794"/>
    <cellStyle name="Comma 14 2 42" xfId="8795"/>
    <cellStyle name="Comma 14 2 43" xfId="8796"/>
    <cellStyle name="Comma 14 2 44" xfId="8797"/>
    <cellStyle name="Comma 14 2 45" xfId="8798"/>
    <cellStyle name="Comma 14 2 46" xfId="8799"/>
    <cellStyle name="Comma 14 2 47" xfId="8800"/>
    <cellStyle name="Comma 14 2 48" xfId="8801"/>
    <cellStyle name="Comma 14 2 49" xfId="8802"/>
    <cellStyle name="Comma 14 2 5" xfId="8803"/>
    <cellStyle name="Comma 14 2 50" xfId="8804"/>
    <cellStyle name="Comma 14 2 51" xfId="8805"/>
    <cellStyle name="Comma 14 2 52" xfId="8806"/>
    <cellStyle name="Comma 14 2 53" xfId="8807"/>
    <cellStyle name="Comma 14 2 54" xfId="8808"/>
    <cellStyle name="Comma 14 2 55" xfId="8809"/>
    <cellStyle name="Comma 14 2 56" xfId="8810"/>
    <cellStyle name="Comma 14 2 57" xfId="8811"/>
    <cellStyle name="Comma 14 2 58" xfId="8812"/>
    <cellStyle name="Comma 14 2 59" xfId="8813"/>
    <cellStyle name="Comma 14 2 6" xfId="8814"/>
    <cellStyle name="Comma 14 2 60" xfId="8815"/>
    <cellStyle name="Comma 14 2 61" xfId="8816"/>
    <cellStyle name="Comma 14 2 62" xfId="8817"/>
    <cellStyle name="Comma 14 2 63" xfId="8818"/>
    <cellStyle name="Comma 14 2 64" xfId="8819"/>
    <cellStyle name="Comma 14 2 65" xfId="8820"/>
    <cellStyle name="Comma 14 2 66" xfId="8821"/>
    <cellStyle name="Comma 14 2 67" xfId="8822"/>
    <cellStyle name="Comma 14 2 68" xfId="8823"/>
    <cellStyle name="Comma 14 2 7" xfId="8824"/>
    <cellStyle name="Comma 14 2 8" xfId="8825"/>
    <cellStyle name="Comma 14 2 9" xfId="8826"/>
    <cellStyle name="Comma 14 20" xfId="8827"/>
    <cellStyle name="Comma 14 20 2" xfId="8828"/>
    <cellStyle name="Comma 14 21" xfId="8829"/>
    <cellStyle name="Comma 14 21 2" xfId="8830"/>
    <cellStyle name="Comma 14 22" xfId="8831"/>
    <cellStyle name="Comma 14 22 2" xfId="8832"/>
    <cellStyle name="Comma 14 23" xfId="8833"/>
    <cellStyle name="Comma 14 24" xfId="8834"/>
    <cellStyle name="Comma 14 25" xfId="8835"/>
    <cellStyle name="Comma 14 26" xfId="8836"/>
    <cellStyle name="Comma 14 27" xfId="8837"/>
    <cellStyle name="Comma 14 28" xfId="8838"/>
    <cellStyle name="Comma 14 29" xfId="8839"/>
    <cellStyle name="Comma 14 3" xfId="8840"/>
    <cellStyle name="Comma 14 3 2" xfId="8841"/>
    <cellStyle name="Comma 14 3 2 2" xfId="8842"/>
    <cellStyle name="Comma 14 3 2 2 2" xfId="8843"/>
    <cellStyle name="Comma 14 3 2 2 2 2" xfId="8844"/>
    <cellStyle name="Comma 14 3 2 2 3" xfId="8845"/>
    <cellStyle name="Comma 14 3 2 2 4" xfId="8846"/>
    <cellStyle name="Comma 14 3 2 3" xfId="8847"/>
    <cellStyle name="Comma 14 3 2 3 2" xfId="8848"/>
    <cellStyle name="Comma 14 3 2 3 3" xfId="8849"/>
    <cellStyle name="Comma 14 3 2 4" xfId="8850"/>
    <cellStyle name="Comma 14 3 2 5" xfId="8851"/>
    <cellStyle name="Comma 14 3 2 6" xfId="8852"/>
    <cellStyle name="Comma 14 3 3" xfId="8853"/>
    <cellStyle name="Comma 14 30" xfId="8854"/>
    <cellStyle name="Comma 14 31" xfId="8855"/>
    <cellStyle name="Comma 14 32" xfId="8856"/>
    <cellStyle name="Comma 14 33" xfId="8857"/>
    <cellStyle name="Comma 14 34" xfId="8858"/>
    <cellStyle name="Comma 14 35" xfId="8859"/>
    <cellStyle name="Comma 14 36" xfId="8860"/>
    <cellStyle name="Comma 14 37" xfId="8861"/>
    <cellStyle name="Comma 14 38" xfId="8862"/>
    <cellStyle name="Comma 14 39" xfId="8863"/>
    <cellStyle name="Comma 14 4" xfId="8864"/>
    <cellStyle name="Comma 14 4 2" xfId="8865"/>
    <cellStyle name="Comma 14 4 2 2" xfId="8866"/>
    <cellStyle name="Comma 14 4 2 2 2" xfId="8867"/>
    <cellStyle name="Comma 14 4 2 2 2 2" xfId="8868"/>
    <cellStyle name="Comma 14 4 2 2 3" xfId="8869"/>
    <cellStyle name="Comma 14 4 2 2 4" xfId="8870"/>
    <cellStyle name="Comma 14 4 2 3" xfId="8871"/>
    <cellStyle name="Comma 14 4 2 3 2" xfId="8872"/>
    <cellStyle name="Comma 14 4 2 3 3" xfId="8873"/>
    <cellStyle name="Comma 14 4 2 4" xfId="8874"/>
    <cellStyle name="Comma 14 4 2 5" xfId="8875"/>
    <cellStyle name="Comma 14 4 2 6" xfId="8876"/>
    <cellStyle name="Comma 14 4 3" xfId="8877"/>
    <cellStyle name="Comma 14 40" xfId="8878"/>
    <cellStyle name="Comma 14 41" xfId="8879"/>
    <cellStyle name="Comma 14 41 2" xfId="8880"/>
    <cellStyle name="Comma 14 41 2 2" xfId="8881"/>
    <cellStyle name="Comma 14 41 2 2 2" xfId="8882"/>
    <cellStyle name="Comma 14 41 2 3" xfId="8883"/>
    <cellStyle name="Comma 14 41 2 4" xfId="8884"/>
    <cellStyle name="Comma 14 41 3" xfId="8885"/>
    <cellStyle name="Comma 14 41 3 2" xfId="8886"/>
    <cellStyle name="Comma 14 41 3 3" xfId="8887"/>
    <cellStyle name="Comma 14 41 4" xfId="8888"/>
    <cellStyle name="Comma 14 41 5" xfId="8889"/>
    <cellStyle name="Comma 14 41 6" xfId="8890"/>
    <cellStyle name="Comma 14 42" xfId="8891"/>
    <cellStyle name="Comma 14 43" xfId="8892"/>
    <cellStyle name="Comma 14 44" xfId="8893"/>
    <cellStyle name="Comma 14 45" xfId="8894"/>
    <cellStyle name="Comma 14 46" xfId="8895"/>
    <cellStyle name="Comma 14 47" xfId="8896"/>
    <cellStyle name="Comma 14 48" xfId="8897"/>
    <cellStyle name="Comma 14 49" xfId="8898"/>
    <cellStyle name="Comma 14 5" xfId="8899"/>
    <cellStyle name="Comma 14 5 2" xfId="8900"/>
    <cellStyle name="Comma 14 5 2 2" xfId="8901"/>
    <cellStyle name="Comma 14 5 2 2 2" xfId="8902"/>
    <cellStyle name="Comma 14 5 2 2 2 2" xfId="8903"/>
    <cellStyle name="Comma 14 5 2 2 3" xfId="8904"/>
    <cellStyle name="Comma 14 5 2 2 4" xfId="8905"/>
    <cellStyle name="Comma 14 5 2 3" xfId="8906"/>
    <cellStyle name="Comma 14 5 2 3 2" xfId="8907"/>
    <cellStyle name="Comma 14 5 2 3 3" xfId="8908"/>
    <cellStyle name="Comma 14 5 2 4" xfId="8909"/>
    <cellStyle name="Comma 14 5 2 5" xfId="8910"/>
    <cellStyle name="Comma 14 5 2 6" xfId="8911"/>
    <cellStyle name="Comma 14 5 3" xfId="8912"/>
    <cellStyle name="Comma 14 50" xfId="8913"/>
    <cellStyle name="Comma 14 51" xfId="8914"/>
    <cellStyle name="Comma 14 52" xfId="8915"/>
    <cellStyle name="Comma 14 53" xfId="8916"/>
    <cellStyle name="Comma 14 54" xfId="8917"/>
    <cellStyle name="Comma 14 55" xfId="8918"/>
    <cellStyle name="Comma 14 56" xfId="8919"/>
    <cellStyle name="Comma 14 57" xfId="8920"/>
    <cellStyle name="Comma 14 58" xfId="8921"/>
    <cellStyle name="Comma 14 59" xfId="8922"/>
    <cellStyle name="Comma 14 6" xfId="8923"/>
    <cellStyle name="Comma 14 6 2" xfId="8924"/>
    <cellStyle name="Comma 14 6 2 2" xfId="8925"/>
    <cellStyle name="Comma 14 6 2 2 2" xfId="8926"/>
    <cellStyle name="Comma 14 6 2 2 2 2" xfId="8927"/>
    <cellStyle name="Comma 14 6 2 2 3" xfId="8928"/>
    <cellStyle name="Comma 14 6 2 2 4" xfId="8929"/>
    <cellStyle name="Comma 14 6 2 3" xfId="8930"/>
    <cellStyle name="Comma 14 6 2 3 2" xfId="8931"/>
    <cellStyle name="Comma 14 6 2 3 3" xfId="8932"/>
    <cellStyle name="Comma 14 6 2 4" xfId="8933"/>
    <cellStyle name="Comma 14 6 2 5" xfId="8934"/>
    <cellStyle name="Comma 14 6 2 6" xfId="8935"/>
    <cellStyle name="Comma 14 6 3" xfId="8936"/>
    <cellStyle name="Comma 14 60" xfId="8937"/>
    <cellStyle name="Comma 14 61" xfId="8938"/>
    <cellStyle name="Comma 14 62" xfId="8939"/>
    <cellStyle name="Comma 14 63" xfId="8940"/>
    <cellStyle name="Comma 14 64" xfId="8941"/>
    <cellStyle name="Comma 14 65" xfId="8942"/>
    <cellStyle name="Comma 14 66" xfId="8943"/>
    <cellStyle name="Comma 14 67" xfId="8944"/>
    <cellStyle name="Comma 14 68" xfId="8945"/>
    <cellStyle name="Comma 14 69" xfId="8946"/>
    <cellStyle name="Comma 14 7" xfId="8947"/>
    <cellStyle name="Comma 14 7 2" xfId="8948"/>
    <cellStyle name="Comma 14 7 2 2" xfId="8949"/>
    <cellStyle name="Comma 14 7 2 2 2" xfId="8950"/>
    <cellStyle name="Comma 14 7 2 2 2 2" xfId="8951"/>
    <cellStyle name="Comma 14 7 2 2 3" xfId="8952"/>
    <cellStyle name="Comma 14 7 2 2 4" xfId="8953"/>
    <cellStyle name="Comma 14 7 2 3" xfId="8954"/>
    <cellStyle name="Comma 14 7 2 3 2" xfId="8955"/>
    <cellStyle name="Comma 14 7 2 3 3" xfId="8956"/>
    <cellStyle name="Comma 14 7 2 4" xfId="8957"/>
    <cellStyle name="Comma 14 7 2 5" xfId="8958"/>
    <cellStyle name="Comma 14 7 2 6" xfId="8959"/>
    <cellStyle name="Comma 14 7 3" xfId="8960"/>
    <cellStyle name="Comma 14 70" xfId="8961"/>
    <cellStyle name="Comma 14 71" xfId="8962"/>
    <cellStyle name="Comma 14 72" xfId="8963"/>
    <cellStyle name="Comma 14 73" xfId="8964"/>
    <cellStyle name="Comma 14 74" xfId="8965"/>
    <cellStyle name="Comma 14 75" xfId="8966"/>
    <cellStyle name="Comma 14 76" xfId="8967"/>
    <cellStyle name="Comma 14 77" xfId="8968"/>
    <cellStyle name="Comma 14 78" xfId="8969"/>
    <cellStyle name="Comma 14 79" xfId="8970"/>
    <cellStyle name="Comma 14 8" xfId="8971"/>
    <cellStyle name="Comma 14 8 2" xfId="8972"/>
    <cellStyle name="Comma 14 8 2 2" xfId="8973"/>
    <cellStyle name="Comma 14 8 2 2 2" xfId="8974"/>
    <cellStyle name="Comma 14 8 2 2 2 2" xfId="8975"/>
    <cellStyle name="Comma 14 8 2 2 3" xfId="8976"/>
    <cellStyle name="Comma 14 8 2 2 4" xfId="8977"/>
    <cellStyle name="Comma 14 8 2 3" xfId="8978"/>
    <cellStyle name="Comma 14 8 2 3 2" xfId="8979"/>
    <cellStyle name="Comma 14 8 2 3 3" xfId="8980"/>
    <cellStyle name="Comma 14 8 2 4" xfId="8981"/>
    <cellStyle name="Comma 14 8 2 5" xfId="8982"/>
    <cellStyle name="Comma 14 8 2 6" xfId="8983"/>
    <cellStyle name="Comma 14 8 3" xfId="8984"/>
    <cellStyle name="Comma 14 80" xfId="8985"/>
    <cellStyle name="Comma 14 81" xfId="8986"/>
    <cellStyle name="Comma 14 82" xfId="8987"/>
    <cellStyle name="Comma 14 83" xfId="8988"/>
    <cellStyle name="Comma 14 84" xfId="8989"/>
    <cellStyle name="Comma 14 85" xfId="8990"/>
    <cellStyle name="Comma 14 86" xfId="8991"/>
    <cellStyle name="Comma 14 9" xfId="8992"/>
    <cellStyle name="Comma 14 9 2" xfId="8993"/>
    <cellStyle name="Comma 14 9 2 2" xfId="8994"/>
    <cellStyle name="Comma 14 9 2 2 2" xfId="8995"/>
    <cellStyle name="Comma 14 9 2 2 2 2" xfId="8996"/>
    <cellStyle name="Comma 14 9 2 2 3" xfId="8997"/>
    <cellStyle name="Comma 14 9 2 2 4" xfId="8998"/>
    <cellStyle name="Comma 14 9 2 3" xfId="8999"/>
    <cellStyle name="Comma 14 9 2 3 2" xfId="9000"/>
    <cellStyle name="Comma 14 9 2 3 3" xfId="9001"/>
    <cellStyle name="Comma 14 9 2 4" xfId="9002"/>
    <cellStyle name="Comma 14 9 2 5" xfId="9003"/>
    <cellStyle name="Comma 14 9 2 6" xfId="9004"/>
    <cellStyle name="Comma 14 9 3" xfId="9005"/>
    <cellStyle name="Comma 15" xfId="9006"/>
    <cellStyle name="Comma 15 10" xfId="9007"/>
    <cellStyle name="Comma 15 11" xfId="9008"/>
    <cellStyle name="Comma 15 12" xfId="9009"/>
    <cellStyle name="Comma 15 13" xfId="9010"/>
    <cellStyle name="Comma 15 14" xfId="9011"/>
    <cellStyle name="Comma 15 15" xfId="9012"/>
    <cellStyle name="Comma 15 16" xfId="9013"/>
    <cellStyle name="Comma 15 17" xfId="9014"/>
    <cellStyle name="Comma 15 18" xfId="9015"/>
    <cellStyle name="Comma 15 19" xfId="9016"/>
    <cellStyle name="Comma 15 2" xfId="9017"/>
    <cellStyle name="Comma 15 2 2" xfId="9018"/>
    <cellStyle name="Comma 15 20" xfId="9019"/>
    <cellStyle name="Comma 15 21" xfId="9020"/>
    <cellStyle name="Comma 15 22" xfId="9021"/>
    <cellStyle name="Comma 15 23" xfId="9022"/>
    <cellStyle name="Comma 15 23 2" xfId="9023"/>
    <cellStyle name="Comma 15 24" xfId="9024"/>
    <cellStyle name="Comma 15 24 2" xfId="9025"/>
    <cellStyle name="Comma 15 24 2 2" xfId="9026"/>
    <cellStyle name="Comma 15 24 2 2 2" xfId="9027"/>
    <cellStyle name="Comma 15 24 2 3" xfId="9028"/>
    <cellStyle name="Comma 15 24 2 4" xfId="9029"/>
    <cellStyle name="Comma 15 24 3" xfId="9030"/>
    <cellStyle name="Comma 15 24 3 2" xfId="9031"/>
    <cellStyle name="Comma 15 24 3 3" xfId="9032"/>
    <cellStyle name="Comma 15 24 4" xfId="9033"/>
    <cellStyle name="Comma 15 24 5" xfId="9034"/>
    <cellStyle name="Comma 15 24 6" xfId="9035"/>
    <cellStyle name="Comma 15 25" xfId="9036"/>
    <cellStyle name="Comma 15 26" xfId="9037"/>
    <cellStyle name="Comma 15 27" xfId="9038"/>
    <cellStyle name="Comma 15 28" xfId="9039"/>
    <cellStyle name="Comma 15 29" xfId="9040"/>
    <cellStyle name="Comma 15 3" xfId="9041"/>
    <cellStyle name="Comma 15 3 2" xfId="9042"/>
    <cellStyle name="Comma 15 30" xfId="9043"/>
    <cellStyle name="Comma 15 31" xfId="9044"/>
    <cellStyle name="Comma 15 32" xfId="9045"/>
    <cellStyle name="Comma 15 33" xfId="9046"/>
    <cellStyle name="Comma 15 34" xfId="9047"/>
    <cellStyle name="Comma 15 35" xfId="9048"/>
    <cellStyle name="Comma 15 36" xfId="9049"/>
    <cellStyle name="Comma 15 37" xfId="9050"/>
    <cellStyle name="Comma 15 38" xfId="9051"/>
    <cellStyle name="Comma 15 39" xfId="9052"/>
    <cellStyle name="Comma 15 4" xfId="9053"/>
    <cellStyle name="Comma 15 4 2" xfId="9054"/>
    <cellStyle name="Comma 15 40" xfId="9055"/>
    <cellStyle name="Comma 15 41" xfId="9056"/>
    <cellStyle name="Comma 15 42" xfId="9057"/>
    <cellStyle name="Comma 15 43" xfId="9058"/>
    <cellStyle name="Comma 15 44" xfId="9059"/>
    <cellStyle name="Comma 15 45" xfId="9060"/>
    <cellStyle name="Comma 15 46" xfId="9061"/>
    <cellStyle name="Comma 15 47" xfId="9062"/>
    <cellStyle name="Comma 15 48" xfId="9063"/>
    <cellStyle name="Comma 15 49" xfId="9064"/>
    <cellStyle name="Comma 15 5" xfId="9065"/>
    <cellStyle name="Comma 15 50" xfId="9066"/>
    <cellStyle name="Comma 15 51" xfId="9067"/>
    <cellStyle name="Comma 15 52" xfId="9068"/>
    <cellStyle name="Comma 15 53" xfId="9069"/>
    <cellStyle name="Comma 15 54" xfId="9070"/>
    <cellStyle name="Comma 15 55" xfId="9071"/>
    <cellStyle name="Comma 15 56" xfId="9072"/>
    <cellStyle name="Comma 15 57" xfId="9073"/>
    <cellStyle name="Comma 15 58" xfId="9074"/>
    <cellStyle name="Comma 15 59" xfId="9075"/>
    <cellStyle name="Comma 15 6" xfId="9076"/>
    <cellStyle name="Comma 15 60" xfId="9077"/>
    <cellStyle name="Comma 15 61" xfId="9078"/>
    <cellStyle name="Comma 15 62" xfId="9079"/>
    <cellStyle name="Comma 15 63" xfId="9080"/>
    <cellStyle name="Comma 15 64" xfId="9081"/>
    <cellStyle name="Comma 15 65" xfId="9082"/>
    <cellStyle name="Comma 15 66" xfId="9083"/>
    <cellStyle name="Comma 15 67" xfId="9084"/>
    <cellStyle name="Comma 15 68" xfId="9085"/>
    <cellStyle name="Comma 15 7" xfId="9086"/>
    <cellStyle name="Comma 15 8" xfId="9087"/>
    <cellStyle name="Comma 15 9" xfId="9088"/>
    <cellStyle name="Comma 16" xfId="9089"/>
    <cellStyle name="Comma 16 10" xfId="9090"/>
    <cellStyle name="Comma 16 11" xfId="9091"/>
    <cellStyle name="Comma 16 12" xfId="9092"/>
    <cellStyle name="Comma 16 13" xfId="9093"/>
    <cellStyle name="Comma 16 14" xfId="9094"/>
    <cellStyle name="Comma 16 15" xfId="9095"/>
    <cellStyle name="Comma 16 16" xfId="9096"/>
    <cellStyle name="Comma 16 17" xfId="9097"/>
    <cellStyle name="Comma 16 18" xfId="9098"/>
    <cellStyle name="Comma 16 19" xfId="9099"/>
    <cellStyle name="Comma 16 2" xfId="9100"/>
    <cellStyle name="Comma 16 2 2" xfId="9101"/>
    <cellStyle name="Comma 16 2 2 2" xfId="9102"/>
    <cellStyle name="Comma 16 2 2 2 2" xfId="9103"/>
    <cellStyle name="Comma 16 2 2 2 2 2" xfId="9104"/>
    <cellStyle name="Comma 16 2 2 2 3" xfId="9105"/>
    <cellStyle name="Comma 16 2 2 2 4" xfId="9106"/>
    <cellStyle name="Comma 16 2 2 3" xfId="9107"/>
    <cellStyle name="Comma 16 2 2 3 2" xfId="9108"/>
    <cellStyle name="Comma 16 2 2 3 3" xfId="9109"/>
    <cellStyle name="Comma 16 2 2 4" xfId="9110"/>
    <cellStyle name="Comma 16 2 2 5" xfId="9111"/>
    <cellStyle name="Comma 16 20" xfId="9112"/>
    <cellStyle name="Comma 16 21" xfId="9113"/>
    <cellStyle name="Comma 16 22" xfId="9114"/>
    <cellStyle name="Comma 16 23" xfId="9115"/>
    <cellStyle name="Comma 16 23 2" xfId="9116"/>
    <cellStyle name="Comma 16 24" xfId="9117"/>
    <cellStyle name="Comma 16 24 2" xfId="9118"/>
    <cellStyle name="Comma 16 25" xfId="9119"/>
    <cellStyle name="Comma 16 25 2" xfId="9120"/>
    <cellStyle name="Comma 16 25 2 2" xfId="9121"/>
    <cellStyle name="Comma 16 25 2 2 2" xfId="9122"/>
    <cellStyle name="Comma 16 25 2 3" xfId="9123"/>
    <cellStyle name="Comma 16 25 2 4" xfId="9124"/>
    <cellStyle name="Comma 16 25 3" xfId="9125"/>
    <cellStyle name="Comma 16 25 3 2" xfId="9126"/>
    <cellStyle name="Comma 16 25 3 3" xfId="9127"/>
    <cellStyle name="Comma 16 25 4" xfId="9128"/>
    <cellStyle name="Comma 16 25 5" xfId="9129"/>
    <cellStyle name="Comma 16 25 6" xfId="9130"/>
    <cellStyle name="Comma 16 26" xfId="9131"/>
    <cellStyle name="Comma 16 27" xfId="9132"/>
    <cellStyle name="Comma 16 28" xfId="9133"/>
    <cellStyle name="Comma 16 29" xfId="9134"/>
    <cellStyle name="Comma 16 3" xfId="9135"/>
    <cellStyle name="Comma 16 30" xfId="9136"/>
    <cellStyle name="Comma 16 31" xfId="9137"/>
    <cellStyle name="Comma 16 32" xfId="9138"/>
    <cellStyle name="Comma 16 33" xfId="9139"/>
    <cellStyle name="Comma 16 34" xfId="9140"/>
    <cellStyle name="Comma 16 35" xfId="9141"/>
    <cellStyle name="Comma 16 36" xfId="9142"/>
    <cellStyle name="Comma 16 37" xfId="9143"/>
    <cellStyle name="Comma 16 38" xfId="9144"/>
    <cellStyle name="Comma 16 39" xfId="9145"/>
    <cellStyle name="Comma 16 4" xfId="9146"/>
    <cellStyle name="Comma 16 40" xfId="9147"/>
    <cellStyle name="Comma 16 41" xfId="9148"/>
    <cellStyle name="Comma 16 42" xfId="9149"/>
    <cellStyle name="Comma 16 43" xfId="9150"/>
    <cellStyle name="Comma 16 44" xfId="9151"/>
    <cellStyle name="Comma 16 45" xfId="9152"/>
    <cellStyle name="Comma 16 46" xfId="9153"/>
    <cellStyle name="Comma 16 47" xfId="9154"/>
    <cellStyle name="Comma 16 48" xfId="9155"/>
    <cellStyle name="Comma 16 49" xfId="9156"/>
    <cellStyle name="Comma 16 5" xfId="9157"/>
    <cellStyle name="Comma 16 50" xfId="9158"/>
    <cellStyle name="Comma 16 51" xfId="9159"/>
    <cellStyle name="Comma 16 52" xfId="9160"/>
    <cellStyle name="Comma 16 53" xfId="9161"/>
    <cellStyle name="Comma 16 54" xfId="9162"/>
    <cellStyle name="Comma 16 55" xfId="9163"/>
    <cellStyle name="Comma 16 56" xfId="9164"/>
    <cellStyle name="Comma 16 57" xfId="9165"/>
    <cellStyle name="Comma 16 58" xfId="9166"/>
    <cellStyle name="Comma 16 59" xfId="9167"/>
    <cellStyle name="Comma 16 6" xfId="9168"/>
    <cellStyle name="Comma 16 6 2" xfId="9169"/>
    <cellStyle name="Comma 16 6 2 2" xfId="9170"/>
    <cellStyle name="Comma 16 6 3" xfId="9171"/>
    <cellStyle name="Comma 16 60" xfId="9172"/>
    <cellStyle name="Comma 16 61" xfId="9173"/>
    <cellStyle name="Comma 16 62" xfId="9174"/>
    <cellStyle name="Comma 16 63" xfId="9175"/>
    <cellStyle name="Comma 16 64" xfId="9176"/>
    <cellStyle name="Comma 16 65" xfId="9177"/>
    <cellStyle name="Comma 16 66" xfId="9178"/>
    <cellStyle name="Comma 16 67" xfId="9179"/>
    <cellStyle name="Comma 16 68" xfId="9180"/>
    <cellStyle name="Comma 16 69" xfId="9181"/>
    <cellStyle name="Comma 16 69 2" xfId="9182"/>
    <cellStyle name="Comma 16 7" xfId="9183"/>
    <cellStyle name="Comma 16 70" xfId="9184"/>
    <cellStyle name="Comma 16 70 2" xfId="9185"/>
    <cellStyle name="Comma 16 8" xfId="9186"/>
    <cellStyle name="Comma 16 8 2" xfId="9187"/>
    <cellStyle name="Comma 16 9" xfId="9188"/>
    <cellStyle name="Comma 17" xfId="9189"/>
    <cellStyle name="Comma 17 10" xfId="9190"/>
    <cellStyle name="Comma 17 11" xfId="9191"/>
    <cellStyle name="Comma 17 12" xfId="9192"/>
    <cellStyle name="Comma 17 13" xfId="9193"/>
    <cellStyle name="Comma 17 14" xfId="9194"/>
    <cellStyle name="Comma 17 15" xfId="9195"/>
    <cellStyle name="Comma 17 16" xfId="9196"/>
    <cellStyle name="Comma 17 17" xfId="9197"/>
    <cellStyle name="Comma 17 18" xfId="9198"/>
    <cellStyle name="Comma 17 19" xfId="9199"/>
    <cellStyle name="Comma 17 2" xfId="9200"/>
    <cellStyle name="Comma 17 2 2" xfId="9201"/>
    <cellStyle name="Comma 17 2 2 2" xfId="9202"/>
    <cellStyle name="Comma 17 2 2 2 2" xfId="9203"/>
    <cellStyle name="Comma 17 2 2 2 2 2" xfId="9204"/>
    <cellStyle name="Comma 17 2 2 2 3" xfId="9205"/>
    <cellStyle name="Comma 17 2 2 2 4" xfId="9206"/>
    <cellStyle name="Comma 17 2 2 3" xfId="9207"/>
    <cellStyle name="Comma 17 2 2 3 2" xfId="9208"/>
    <cellStyle name="Comma 17 2 2 3 3" xfId="9209"/>
    <cellStyle name="Comma 17 2 2 4" xfId="9210"/>
    <cellStyle name="Comma 17 2 2 5" xfId="9211"/>
    <cellStyle name="Comma 17 20" xfId="9212"/>
    <cellStyle name="Comma 17 21" xfId="9213"/>
    <cellStyle name="Comma 17 22" xfId="9214"/>
    <cellStyle name="Comma 17 23" xfId="9215"/>
    <cellStyle name="Comma 17 23 2" xfId="9216"/>
    <cellStyle name="Comma 17 24" xfId="9217"/>
    <cellStyle name="Comma 17 24 2" xfId="9218"/>
    <cellStyle name="Comma 17 25" xfId="9219"/>
    <cellStyle name="Comma 17 25 2" xfId="9220"/>
    <cellStyle name="Comma 17 25 2 2" xfId="9221"/>
    <cellStyle name="Comma 17 25 2 2 2" xfId="9222"/>
    <cellStyle name="Comma 17 25 2 3" xfId="9223"/>
    <cellStyle name="Comma 17 25 2 4" xfId="9224"/>
    <cellStyle name="Comma 17 25 3" xfId="9225"/>
    <cellStyle name="Comma 17 25 3 2" xfId="9226"/>
    <cellStyle name="Comma 17 25 3 3" xfId="9227"/>
    <cellStyle name="Comma 17 25 4" xfId="9228"/>
    <cellStyle name="Comma 17 25 5" xfId="9229"/>
    <cellStyle name="Comma 17 25 6" xfId="9230"/>
    <cellStyle name="Comma 17 26" xfId="9231"/>
    <cellStyle name="Comma 17 27" xfId="9232"/>
    <cellStyle name="Comma 17 28" xfId="9233"/>
    <cellStyle name="Comma 17 29" xfId="9234"/>
    <cellStyle name="Comma 17 3" xfId="9235"/>
    <cellStyle name="Comma 17 30" xfId="9236"/>
    <cellStyle name="Comma 17 31" xfId="9237"/>
    <cellStyle name="Comma 17 32" xfId="9238"/>
    <cellStyle name="Comma 17 33" xfId="9239"/>
    <cellStyle name="Comma 17 34" xfId="9240"/>
    <cellStyle name="Comma 17 35" xfId="9241"/>
    <cellStyle name="Comma 17 36" xfId="9242"/>
    <cellStyle name="Comma 17 37" xfId="9243"/>
    <cellStyle name="Comma 17 38" xfId="9244"/>
    <cellStyle name="Comma 17 39" xfId="9245"/>
    <cellStyle name="Comma 17 4" xfId="9246"/>
    <cellStyle name="Comma 17 40" xfId="9247"/>
    <cellStyle name="Comma 17 41" xfId="9248"/>
    <cellStyle name="Comma 17 42" xfId="9249"/>
    <cellStyle name="Comma 17 43" xfId="9250"/>
    <cellStyle name="Comma 17 44" xfId="9251"/>
    <cellStyle name="Comma 17 45" xfId="9252"/>
    <cellStyle name="Comma 17 46" xfId="9253"/>
    <cellStyle name="Comma 17 47" xfId="9254"/>
    <cellStyle name="Comma 17 48" xfId="9255"/>
    <cellStyle name="Comma 17 49" xfId="9256"/>
    <cellStyle name="Comma 17 5" xfId="9257"/>
    <cellStyle name="Comma 17 50" xfId="9258"/>
    <cellStyle name="Comma 17 51" xfId="9259"/>
    <cellStyle name="Comma 17 52" xfId="9260"/>
    <cellStyle name="Comma 17 53" xfId="9261"/>
    <cellStyle name="Comma 17 54" xfId="9262"/>
    <cellStyle name="Comma 17 55" xfId="9263"/>
    <cellStyle name="Comma 17 56" xfId="9264"/>
    <cellStyle name="Comma 17 57" xfId="9265"/>
    <cellStyle name="Comma 17 58" xfId="9266"/>
    <cellStyle name="Comma 17 59" xfId="9267"/>
    <cellStyle name="Comma 17 6" xfId="9268"/>
    <cellStyle name="Comma 17 6 2" xfId="9269"/>
    <cellStyle name="Comma 17 6 2 2" xfId="9270"/>
    <cellStyle name="Comma 17 6 3" xfId="9271"/>
    <cellStyle name="Comma 17 60" xfId="9272"/>
    <cellStyle name="Comma 17 61" xfId="9273"/>
    <cellStyle name="Comma 17 62" xfId="9274"/>
    <cellStyle name="Comma 17 63" xfId="9275"/>
    <cellStyle name="Comma 17 64" xfId="9276"/>
    <cellStyle name="Comma 17 65" xfId="9277"/>
    <cellStyle name="Comma 17 66" xfId="9278"/>
    <cellStyle name="Comma 17 67" xfId="9279"/>
    <cellStyle name="Comma 17 68" xfId="9280"/>
    <cellStyle name="Comma 17 69" xfId="9281"/>
    <cellStyle name="Comma 17 69 2" xfId="9282"/>
    <cellStyle name="Comma 17 7" xfId="9283"/>
    <cellStyle name="Comma 17 70" xfId="9284"/>
    <cellStyle name="Comma 17 70 2" xfId="9285"/>
    <cellStyle name="Comma 17 8" xfId="9286"/>
    <cellStyle name="Comma 17 8 2" xfId="9287"/>
    <cellStyle name="Comma 17 9" xfId="9288"/>
    <cellStyle name="Comma 18" xfId="9289"/>
    <cellStyle name="Comma 18 2" xfId="9290"/>
    <cellStyle name="Comma 18 2 2" xfId="9291"/>
    <cellStyle name="Comma 18 2 2 2" xfId="9292"/>
    <cellStyle name="Comma 18 2 2 2 2" xfId="9293"/>
    <cellStyle name="Comma 18 2 2 2 2 2" xfId="9294"/>
    <cellStyle name="Comma 18 2 2 2 3" xfId="9295"/>
    <cellStyle name="Comma 18 2 2 2 4" xfId="9296"/>
    <cellStyle name="Comma 18 2 2 3" xfId="9297"/>
    <cellStyle name="Comma 18 2 2 3 2" xfId="9298"/>
    <cellStyle name="Comma 18 2 2 3 3" xfId="9299"/>
    <cellStyle name="Comma 18 2 2 4" xfId="9300"/>
    <cellStyle name="Comma 18 2 2 5" xfId="9301"/>
    <cellStyle name="Comma 18 3" xfId="9302"/>
    <cellStyle name="Comma 19" xfId="9303"/>
    <cellStyle name="Comma 19 2" xfId="9304"/>
    <cellStyle name="Comma 19 2 2" xfId="9305"/>
    <cellStyle name="Comma 19 2 2 2" xfId="9306"/>
    <cellStyle name="Comma 19 2 2 2 2" xfId="9307"/>
    <cellStyle name="Comma 19 2 2 3" xfId="9308"/>
    <cellStyle name="Comma 19 2 2 4" xfId="9309"/>
    <cellStyle name="Comma 19 2 3" xfId="9310"/>
    <cellStyle name="Comma 19 2 3 2" xfId="9311"/>
    <cellStyle name="Comma 19 2 3 3" xfId="9312"/>
    <cellStyle name="Comma 19 2 4" xfId="9313"/>
    <cellStyle name="Comma 19 2 5" xfId="9314"/>
    <cellStyle name="Comma 19 2 6" xfId="9315"/>
    <cellStyle name="Comma 19 3" xfId="9316"/>
    <cellStyle name="Comma 2" xfId="8"/>
    <cellStyle name="Comma 2 10" xfId="195"/>
    <cellStyle name="Comma 2 10 2" xfId="9317"/>
    <cellStyle name="Comma 2 10 2 2" xfId="9318"/>
    <cellStyle name="Comma 2 10 3" xfId="9319"/>
    <cellStyle name="Comma 2 10 4" xfId="9320"/>
    <cellStyle name="Comma 2 10 5" xfId="9321"/>
    <cellStyle name="Comma 2 10 6" xfId="9322"/>
    <cellStyle name="Comma 2 100" xfId="9323"/>
    <cellStyle name="Comma 2 100 2" xfId="9324"/>
    <cellStyle name="Comma 2 100 2 2" xfId="9325"/>
    <cellStyle name="Comma 2 100 2 2 2" xfId="9326"/>
    <cellStyle name="Comma 2 100 2 2 2 2" xfId="9327"/>
    <cellStyle name="Comma 2 100 2 2 3" xfId="9328"/>
    <cellStyle name="Comma 2 100 2 2 4" xfId="9329"/>
    <cellStyle name="Comma 2 100 2 3" xfId="9330"/>
    <cellStyle name="Comma 2 100 2 3 2" xfId="9331"/>
    <cellStyle name="Comma 2 100 2 3 3" xfId="9332"/>
    <cellStyle name="Comma 2 100 2 4" xfId="9333"/>
    <cellStyle name="Comma 2 100 2 5" xfId="9334"/>
    <cellStyle name="Comma 2 100 2 6" xfId="9335"/>
    <cellStyle name="Comma 2 100 3" xfId="9336"/>
    <cellStyle name="Comma 2 101" xfId="9337"/>
    <cellStyle name="Comma 2 101 2" xfId="9338"/>
    <cellStyle name="Comma 2 101 2 2" xfId="9339"/>
    <cellStyle name="Comma 2 101 2 2 2" xfId="9340"/>
    <cellStyle name="Comma 2 101 2 2 2 2" xfId="9341"/>
    <cellStyle name="Comma 2 101 2 2 3" xfId="9342"/>
    <cellStyle name="Comma 2 101 2 2 4" xfId="9343"/>
    <cellStyle name="Comma 2 101 2 3" xfId="9344"/>
    <cellStyle name="Comma 2 101 2 3 2" xfId="9345"/>
    <cellStyle name="Comma 2 101 2 3 3" xfId="9346"/>
    <cellStyle name="Comma 2 101 2 4" xfId="9347"/>
    <cellStyle name="Comma 2 101 2 5" xfId="9348"/>
    <cellStyle name="Comma 2 101 2 6" xfId="9349"/>
    <cellStyle name="Comma 2 101 3" xfId="9350"/>
    <cellStyle name="Comma 2 102" xfId="9351"/>
    <cellStyle name="Comma 2 102 2" xfId="9352"/>
    <cellStyle name="Comma 2 102 2 2" xfId="9353"/>
    <cellStyle name="Comma 2 102 2 2 2" xfId="9354"/>
    <cellStyle name="Comma 2 102 2 2 2 2" xfId="9355"/>
    <cellStyle name="Comma 2 102 2 2 3" xfId="9356"/>
    <cellStyle name="Comma 2 102 2 2 4" xfId="9357"/>
    <cellStyle name="Comma 2 102 2 3" xfId="9358"/>
    <cellStyle name="Comma 2 102 2 3 2" xfId="9359"/>
    <cellStyle name="Comma 2 102 2 3 3" xfId="9360"/>
    <cellStyle name="Comma 2 102 2 4" xfId="9361"/>
    <cellStyle name="Comma 2 102 2 5" xfId="9362"/>
    <cellStyle name="Comma 2 102 2 6" xfId="9363"/>
    <cellStyle name="Comma 2 102 3" xfId="9364"/>
    <cellStyle name="Comma 2 103" xfId="9365"/>
    <cellStyle name="Comma 2 103 2" xfId="9366"/>
    <cellStyle name="Comma 2 103 2 2" xfId="9367"/>
    <cellStyle name="Comma 2 103 2 2 2" xfId="9368"/>
    <cellStyle name="Comma 2 103 2 2 2 2" xfId="9369"/>
    <cellStyle name="Comma 2 103 2 2 3" xfId="9370"/>
    <cellStyle name="Comma 2 103 2 2 4" xfId="9371"/>
    <cellStyle name="Comma 2 103 2 3" xfId="9372"/>
    <cellStyle name="Comma 2 103 2 3 2" xfId="9373"/>
    <cellStyle name="Comma 2 103 2 3 3" xfId="9374"/>
    <cellStyle name="Comma 2 103 2 4" xfId="9375"/>
    <cellStyle name="Comma 2 103 2 5" xfId="9376"/>
    <cellStyle name="Comma 2 103 2 6" xfId="9377"/>
    <cellStyle name="Comma 2 103 3" xfId="9378"/>
    <cellStyle name="Comma 2 104" xfId="9379"/>
    <cellStyle name="Comma 2 104 2" xfId="9380"/>
    <cellStyle name="Comma 2 104 2 2" xfId="9381"/>
    <cellStyle name="Comma 2 104 2 2 2" xfId="9382"/>
    <cellStyle name="Comma 2 104 2 2 2 2" xfId="9383"/>
    <cellStyle name="Comma 2 104 2 2 3" xfId="9384"/>
    <cellStyle name="Comma 2 104 2 2 4" xfId="9385"/>
    <cellStyle name="Comma 2 104 2 3" xfId="9386"/>
    <cellStyle name="Comma 2 104 2 3 2" xfId="9387"/>
    <cellStyle name="Comma 2 104 2 3 3" xfId="9388"/>
    <cellStyle name="Comma 2 104 2 4" xfId="9389"/>
    <cellStyle name="Comma 2 104 2 5" xfId="9390"/>
    <cellStyle name="Comma 2 104 2 6" xfId="9391"/>
    <cellStyle name="Comma 2 104 3" xfId="9392"/>
    <cellStyle name="Comma 2 105" xfId="9393"/>
    <cellStyle name="Comma 2 105 10" xfId="9394"/>
    <cellStyle name="Comma 2 105 10 2" xfId="9395"/>
    <cellStyle name="Comma 2 105 10 2 2" xfId="9396"/>
    <cellStyle name="Comma 2 105 10 2 2 2" xfId="9397"/>
    <cellStyle name="Comma 2 105 10 2 3" xfId="9398"/>
    <cellStyle name="Comma 2 105 10 2 4" xfId="9399"/>
    <cellStyle name="Comma 2 105 10 3" xfId="9400"/>
    <cellStyle name="Comma 2 105 10 3 2" xfId="9401"/>
    <cellStyle name="Comma 2 105 10 3 3" xfId="9402"/>
    <cellStyle name="Comma 2 105 10 4" xfId="9403"/>
    <cellStyle name="Comma 2 105 10 5" xfId="9404"/>
    <cellStyle name="Comma 2 105 10 6" xfId="9405"/>
    <cellStyle name="Comma 2 105 11" xfId="9406"/>
    <cellStyle name="Comma 2 105 2" xfId="9407"/>
    <cellStyle name="Comma 2 105 2 2" xfId="9408"/>
    <cellStyle name="Comma 2 105 2 2 2" xfId="9409"/>
    <cellStyle name="Comma 2 105 2 2 2 2" xfId="9410"/>
    <cellStyle name="Comma 2 105 2 2 2 2 2" xfId="9411"/>
    <cellStyle name="Comma 2 105 2 2 2 3" xfId="9412"/>
    <cellStyle name="Comma 2 105 2 2 2 4" xfId="9413"/>
    <cellStyle name="Comma 2 105 2 2 3" xfId="9414"/>
    <cellStyle name="Comma 2 105 2 2 3 2" xfId="9415"/>
    <cellStyle name="Comma 2 105 2 2 3 3" xfId="9416"/>
    <cellStyle name="Comma 2 105 2 2 4" xfId="9417"/>
    <cellStyle name="Comma 2 105 2 2 5" xfId="9418"/>
    <cellStyle name="Comma 2 105 2 2 6" xfId="9419"/>
    <cellStyle name="Comma 2 105 2 3" xfId="9420"/>
    <cellStyle name="Comma 2 105 3" xfId="9421"/>
    <cellStyle name="Comma 2 105 3 2" xfId="9422"/>
    <cellStyle name="Comma 2 105 3 2 2" xfId="9423"/>
    <cellStyle name="Comma 2 105 3 2 2 2" xfId="9424"/>
    <cellStyle name="Comma 2 105 3 2 2 2 2" xfId="9425"/>
    <cellStyle name="Comma 2 105 3 2 2 3" xfId="9426"/>
    <cellStyle name="Comma 2 105 3 2 2 4" xfId="9427"/>
    <cellStyle name="Comma 2 105 3 2 3" xfId="9428"/>
    <cellStyle name="Comma 2 105 3 2 3 2" xfId="9429"/>
    <cellStyle name="Comma 2 105 3 2 3 3" xfId="9430"/>
    <cellStyle name="Comma 2 105 3 2 4" xfId="9431"/>
    <cellStyle name="Comma 2 105 3 2 5" xfId="9432"/>
    <cellStyle name="Comma 2 105 3 2 6" xfId="9433"/>
    <cellStyle name="Comma 2 105 3 3" xfId="9434"/>
    <cellStyle name="Comma 2 105 4" xfId="9435"/>
    <cellStyle name="Comma 2 105 4 2" xfId="9436"/>
    <cellStyle name="Comma 2 105 4 2 2" xfId="9437"/>
    <cellStyle name="Comma 2 105 4 2 2 2" xfId="9438"/>
    <cellStyle name="Comma 2 105 4 2 2 2 2" xfId="9439"/>
    <cellStyle name="Comma 2 105 4 2 2 3" xfId="9440"/>
    <cellStyle name="Comma 2 105 4 2 2 4" xfId="9441"/>
    <cellStyle name="Comma 2 105 4 2 3" xfId="9442"/>
    <cellStyle name="Comma 2 105 4 2 3 2" xfId="9443"/>
    <cellStyle name="Comma 2 105 4 2 3 3" xfId="9444"/>
    <cellStyle name="Comma 2 105 4 2 4" xfId="9445"/>
    <cellStyle name="Comma 2 105 4 2 5" xfId="9446"/>
    <cellStyle name="Comma 2 105 4 2 6" xfId="9447"/>
    <cellStyle name="Comma 2 105 4 3" xfId="9448"/>
    <cellStyle name="Comma 2 105 5" xfId="9449"/>
    <cellStyle name="Comma 2 105 5 2" xfId="9450"/>
    <cellStyle name="Comma 2 105 5 2 2" xfId="9451"/>
    <cellStyle name="Comma 2 105 5 2 2 2" xfId="9452"/>
    <cellStyle name="Comma 2 105 5 2 2 2 2" xfId="9453"/>
    <cellStyle name="Comma 2 105 5 2 2 3" xfId="9454"/>
    <cellStyle name="Comma 2 105 5 2 2 4" xfId="9455"/>
    <cellStyle name="Comma 2 105 5 2 3" xfId="9456"/>
    <cellStyle name="Comma 2 105 5 2 3 2" xfId="9457"/>
    <cellStyle name="Comma 2 105 5 2 3 3" xfId="9458"/>
    <cellStyle name="Comma 2 105 5 2 4" xfId="9459"/>
    <cellStyle name="Comma 2 105 5 2 5" xfId="9460"/>
    <cellStyle name="Comma 2 105 5 2 6" xfId="9461"/>
    <cellStyle name="Comma 2 105 5 3" xfId="9462"/>
    <cellStyle name="Comma 2 105 6" xfId="9463"/>
    <cellStyle name="Comma 2 105 6 2" xfId="9464"/>
    <cellStyle name="Comma 2 105 6 2 2" xfId="9465"/>
    <cellStyle name="Comma 2 105 6 2 2 2" xfId="9466"/>
    <cellStyle name="Comma 2 105 6 2 2 2 2" xfId="9467"/>
    <cellStyle name="Comma 2 105 6 2 2 3" xfId="9468"/>
    <cellStyle name="Comma 2 105 6 2 2 4" xfId="9469"/>
    <cellStyle name="Comma 2 105 6 2 3" xfId="9470"/>
    <cellStyle name="Comma 2 105 6 2 3 2" xfId="9471"/>
    <cellStyle name="Comma 2 105 6 2 3 3" xfId="9472"/>
    <cellStyle name="Comma 2 105 6 2 4" xfId="9473"/>
    <cellStyle name="Comma 2 105 6 2 5" xfId="9474"/>
    <cellStyle name="Comma 2 105 6 2 6" xfId="9475"/>
    <cellStyle name="Comma 2 105 6 3" xfId="9476"/>
    <cellStyle name="Comma 2 105 7" xfId="9477"/>
    <cellStyle name="Comma 2 105 7 2" xfId="9478"/>
    <cellStyle name="Comma 2 105 7 2 2" xfId="9479"/>
    <cellStyle name="Comma 2 105 7 2 2 2" xfId="9480"/>
    <cellStyle name="Comma 2 105 7 2 2 2 2" xfId="9481"/>
    <cellStyle name="Comma 2 105 7 2 2 3" xfId="9482"/>
    <cellStyle name="Comma 2 105 7 2 2 4" xfId="9483"/>
    <cellStyle name="Comma 2 105 7 2 3" xfId="9484"/>
    <cellStyle name="Comma 2 105 7 2 3 2" xfId="9485"/>
    <cellStyle name="Comma 2 105 7 2 3 3" xfId="9486"/>
    <cellStyle name="Comma 2 105 7 2 4" xfId="9487"/>
    <cellStyle name="Comma 2 105 7 2 5" xfId="9488"/>
    <cellStyle name="Comma 2 105 7 2 6" xfId="9489"/>
    <cellStyle name="Comma 2 105 7 3" xfId="9490"/>
    <cellStyle name="Comma 2 105 8" xfId="9491"/>
    <cellStyle name="Comma 2 105 8 2" xfId="9492"/>
    <cellStyle name="Comma 2 105 8 2 2" xfId="9493"/>
    <cellStyle name="Comma 2 105 8 2 2 2" xfId="9494"/>
    <cellStyle name="Comma 2 105 8 2 2 2 2" xfId="9495"/>
    <cellStyle name="Comma 2 105 8 2 2 3" xfId="9496"/>
    <cellStyle name="Comma 2 105 8 2 2 4" xfId="9497"/>
    <cellStyle name="Comma 2 105 8 2 3" xfId="9498"/>
    <cellStyle name="Comma 2 105 8 2 3 2" xfId="9499"/>
    <cellStyle name="Comma 2 105 8 2 3 3" xfId="9500"/>
    <cellStyle name="Comma 2 105 8 2 4" xfId="9501"/>
    <cellStyle name="Comma 2 105 8 2 5" xfId="9502"/>
    <cellStyle name="Comma 2 105 8 2 6" xfId="9503"/>
    <cellStyle name="Comma 2 105 8 3" xfId="9504"/>
    <cellStyle name="Comma 2 105 9" xfId="9505"/>
    <cellStyle name="Comma 2 105 9 2" xfId="9506"/>
    <cellStyle name="Comma 2 105 9 2 2" xfId="9507"/>
    <cellStyle name="Comma 2 105 9 2 2 2" xfId="9508"/>
    <cellStyle name="Comma 2 105 9 2 2 2 2" xfId="9509"/>
    <cellStyle name="Comma 2 105 9 2 2 3" xfId="9510"/>
    <cellStyle name="Comma 2 105 9 2 2 4" xfId="9511"/>
    <cellStyle name="Comma 2 105 9 2 3" xfId="9512"/>
    <cellStyle name="Comma 2 105 9 2 3 2" xfId="9513"/>
    <cellStyle name="Comma 2 105 9 2 3 3" xfId="9514"/>
    <cellStyle name="Comma 2 105 9 2 4" xfId="9515"/>
    <cellStyle name="Comma 2 105 9 2 5" xfId="9516"/>
    <cellStyle name="Comma 2 105 9 2 6" xfId="9517"/>
    <cellStyle name="Comma 2 105 9 3" xfId="9518"/>
    <cellStyle name="Comma 2 106" xfId="9519"/>
    <cellStyle name="Comma 2 106 10" xfId="9520"/>
    <cellStyle name="Comma 2 106 10 2" xfId="9521"/>
    <cellStyle name="Comma 2 106 10 2 2" xfId="9522"/>
    <cellStyle name="Comma 2 106 10 2 2 2" xfId="9523"/>
    <cellStyle name="Comma 2 106 10 2 3" xfId="9524"/>
    <cellStyle name="Comma 2 106 10 2 4" xfId="9525"/>
    <cellStyle name="Comma 2 106 10 3" xfId="9526"/>
    <cellStyle name="Comma 2 106 10 3 2" xfId="9527"/>
    <cellStyle name="Comma 2 106 10 3 3" xfId="9528"/>
    <cellStyle name="Comma 2 106 10 4" xfId="9529"/>
    <cellStyle name="Comma 2 106 10 5" xfId="9530"/>
    <cellStyle name="Comma 2 106 10 6" xfId="9531"/>
    <cellStyle name="Comma 2 106 11" xfId="9532"/>
    <cellStyle name="Comma 2 106 2" xfId="9533"/>
    <cellStyle name="Comma 2 106 2 2" xfId="9534"/>
    <cellStyle name="Comma 2 106 2 2 2" xfId="9535"/>
    <cellStyle name="Comma 2 106 2 2 2 2" xfId="9536"/>
    <cellStyle name="Comma 2 106 2 2 2 2 2" xfId="9537"/>
    <cellStyle name="Comma 2 106 2 2 2 3" xfId="9538"/>
    <cellStyle name="Comma 2 106 2 2 2 4" xfId="9539"/>
    <cellStyle name="Comma 2 106 2 2 3" xfId="9540"/>
    <cellStyle name="Comma 2 106 2 2 3 2" xfId="9541"/>
    <cellStyle name="Comma 2 106 2 2 3 3" xfId="9542"/>
    <cellStyle name="Comma 2 106 2 2 4" xfId="9543"/>
    <cellStyle name="Comma 2 106 2 2 5" xfId="9544"/>
    <cellStyle name="Comma 2 106 2 2 6" xfId="9545"/>
    <cellStyle name="Comma 2 106 2 3" xfId="9546"/>
    <cellStyle name="Comma 2 106 3" xfId="9547"/>
    <cellStyle name="Comma 2 106 3 2" xfId="9548"/>
    <cellStyle name="Comma 2 106 3 2 2" xfId="9549"/>
    <cellStyle name="Comma 2 106 3 2 2 2" xfId="9550"/>
    <cellStyle name="Comma 2 106 3 2 2 2 2" xfId="9551"/>
    <cellStyle name="Comma 2 106 3 2 2 3" xfId="9552"/>
    <cellStyle name="Comma 2 106 3 2 2 4" xfId="9553"/>
    <cellStyle name="Comma 2 106 3 2 3" xfId="9554"/>
    <cellStyle name="Comma 2 106 3 2 3 2" xfId="9555"/>
    <cellStyle name="Comma 2 106 3 2 3 3" xfId="9556"/>
    <cellStyle name="Comma 2 106 3 2 4" xfId="9557"/>
    <cellStyle name="Comma 2 106 3 2 5" xfId="9558"/>
    <cellStyle name="Comma 2 106 3 2 6" xfId="9559"/>
    <cellStyle name="Comma 2 106 3 3" xfId="9560"/>
    <cellStyle name="Comma 2 106 4" xfId="9561"/>
    <cellStyle name="Comma 2 106 4 2" xfId="9562"/>
    <cellStyle name="Comma 2 106 4 2 2" xfId="9563"/>
    <cellStyle name="Comma 2 106 4 2 2 2" xfId="9564"/>
    <cellStyle name="Comma 2 106 4 2 2 2 2" xfId="9565"/>
    <cellStyle name="Comma 2 106 4 2 2 3" xfId="9566"/>
    <cellStyle name="Comma 2 106 4 2 2 4" xfId="9567"/>
    <cellStyle name="Comma 2 106 4 2 3" xfId="9568"/>
    <cellStyle name="Comma 2 106 4 2 3 2" xfId="9569"/>
    <cellStyle name="Comma 2 106 4 2 3 3" xfId="9570"/>
    <cellStyle name="Comma 2 106 4 2 4" xfId="9571"/>
    <cellStyle name="Comma 2 106 4 2 5" xfId="9572"/>
    <cellStyle name="Comma 2 106 4 2 6" xfId="9573"/>
    <cellStyle name="Comma 2 106 4 3" xfId="9574"/>
    <cellStyle name="Comma 2 106 5" xfId="9575"/>
    <cellStyle name="Comma 2 106 5 2" xfId="9576"/>
    <cellStyle name="Comma 2 106 5 2 2" xfId="9577"/>
    <cellStyle name="Comma 2 106 5 2 2 2" xfId="9578"/>
    <cellStyle name="Comma 2 106 5 2 2 2 2" xfId="9579"/>
    <cellStyle name="Comma 2 106 5 2 2 3" xfId="9580"/>
    <cellStyle name="Comma 2 106 5 2 2 4" xfId="9581"/>
    <cellStyle name="Comma 2 106 5 2 3" xfId="9582"/>
    <cellStyle name="Comma 2 106 5 2 3 2" xfId="9583"/>
    <cellStyle name="Comma 2 106 5 2 3 3" xfId="9584"/>
    <cellStyle name="Comma 2 106 5 2 4" xfId="9585"/>
    <cellStyle name="Comma 2 106 5 2 5" xfId="9586"/>
    <cellStyle name="Comma 2 106 5 2 6" xfId="9587"/>
    <cellStyle name="Comma 2 106 5 3" xfId="9588"/>
    <cellStyle name="Comma 2 106 6" xfId="9589"/>
    <cellStyle name="Comma 2 106 6 2" xfId="9590"/>
    <cellStyle name="Comma 2 106 6 2 2" xfId="9591"/>
    <cellStyle name="Comma 2 106 6 2 2 2" xfId="9592"/>
    <cellStyle name="Comma 2 106 6 2 2 2 2" xfId="9593"/>
    <cellStyle name="Comma 2 106 6 2 2 3" xfId="9594"/>
    <cellStyle name="Comma 2 106 6 2 2 4" xfId="9595"/>
    <cellStyle name="Comma 2 106 6 2 3" xfId="9596"/>
    <cellStyle name="Comma 2 106 6 2 3 2" xfId="9597"/>
    <cellStyle name="Comma 2 106 6 2 3 3" xfId="9598"/>
    <cellStyle name="Comma 2 106 6 2 4" xfId="9599"/>
    <cellStyle name="Comma 2 106 6 2 5" xfId="9600"/>
    <cellStyle name="Comma 2 106 6 2 6" xfId="9601"/>
    <cellStyle name="Comma 2 106 6 3" xfId="9602"/>
    <cellStyle name="Comma 2 106 7" xfId="9603"/>
    <cellStyle name="Comma 2 106 7 2" xfId="9604"/>
    <cellStyle name="Comma 2 106 7 2 2" xfId="9605"/>
    <cellStyle name="Comma 2 106 7 2 2 2" xfId="9606"/>
    <cellStyle name="Comma 2 106 7 2 2 2 2" xfId="9607"/>
    <cellStyle name="Comma 2 106 7 2 2 3" xfId="9608"/>
    <cellStyle name="Comma 2 106 7 2 2 4" xfId="9609"/>
    <cellStyle name="Comma 2 106 7 2 3" xfId="9610"/>
    <cellStyle name="Comma 2 106 7 2 3 2" xfId="9611"/>
    <cellStyle name="Comma 2 106 7 2 3 3" xfId="9612"/>
    <cellStyle name="Comma 2 106 7 2 4" xfId="9613"/>
    <cellStyle name="Comma 2 106 7 2 5" xfId="9614"/>
    <cellStyle name="Comma 2 106 7 2 6" xfId="9615"/>
    <cellStyle name="Comma 2 106 7 3" xfId="9616"/>
    <cellStyle name="Comma 2 106 8" xfId="9617"/>
    <cellStyle name="Comma 2 106 8 2" xfId="9618"/>
    <cellStyle name="Comma 2 106 8 2 2" xfId="9619"/>
    <cellStyle name="Comma 2 106 8 2 2 2" xfId="9620"/>
    <cellStyle name="Comma 2 106 8 2 2 2 2" xfId="9621"/>
    <cellStyle name="Comma 2 106 8 2 2 3" xfId="9622"/>
    <cellStyle name="Comma 2 106 8 2 2 4" xfId="9623"/>
    <cellStyle name="Comma 2 106 8 2 3" xfId="9624"/>
    <cellStyle name="Comma 2 106 8 2 3 2" xfId="9625"/>
    <cellStyle name="Comma 2 106 8 2 3 3" xfId="9626"/>
    <cellStyle name="Comma 2 106 8 2 4" xfId="9627"/>
    <cellStyle name="Comma 2 106 8 2 5" xfId="9628"/>
    <cellStyle name="Comma 2 106 8 2 6" xfId="9629"/>
    <cellStyle name="Comma 2 106 8 3" xfId="9630"/>
    <cellStyle name="Comma 2 106 9" xfId="9631"/>
    <cellStyle name="Comma 2 106 9 2" xfId="9632"/>
    <cellStyle name="Comma 2 106 9 2 2" xfId="9633"/>
    <cellStyle name="Comma 2 106 9 2 2 2" xfId="9634"/>
    <cellStyle name="Comma 2 106 9 2 2 2 2" xfId="9635"/>
    <cellStyle name="Comma 2 106 9 2 2 3" xfId="9636"/>
    <cellStyle name="Comma 2 106 9 2 2 4" xfId="9637"/>
    <cellStyle name="Comma 2 106 9 2 3" xfId="9638"/>
    <cellStyle name="Comma 2 106 9 2 3 2" xfId="9639"/>
    <cellStyle name="Comma 2 106 9 2 3 3" xfId="9640"/>
    <cellStyle name="Comma 2 106 9 2 4" xfId="9641"/>
    <cellStyle name="Comma 2 106 9 2 5" xfId="9642"/>
    <cellStyle name="Comma 2 106 9 2 6" xfId="9643"/>
    <cellStyle name="Comma 2 106 9 3" xfId="9644"/>
    <cellStyle name="Comma 2 107" xfId="9645"/>
    <cellStyle name="Comma 2 107 10" xfId="9646"/>
    <cellStyle name="Comma 2 107 10 2" xfId="9647"/>
    <cellStyle name="Comma 2 107 10 2 2" xfId="9648"/>
    <cellStyle name="Comma 2 107 10 2 2 2" xfId="9649"/>
    <cellStyle name="Comma 2 107 10 2 3" xfId="9650"/>
    <cellStyle name="Comma 2 107 10 2 4" xfId="9651"/>
    <cellStyle name="Comma 2 107 10 3" xfId="9652"/>
    <cellStyle name="Comma 2 107 10 3 2" xfId="9653"/>
    <cellStyle name="Comma 2 107 10 3 3" xfId="9654"/>
    <cellStyle name="Comma 2 107 10 4" xfId="9655"/>
    <cellStyle name="Comma 2 107 10 5" xfId="9656"/>
    <cellStyle name="Comma 2 107 10 6" xfId="9657"/>
    <cellStyle name="Comma 2 107 11" xfId="9658"/>
    <cellStyle name="Comma 2 107 2" xfId="9659"/>
    <cellStyle name="Comma 2 107 2 2" xfId="9660"/>
    <cellStyle name="Comma 2 107 2 2 2" xfId="9661"/>
    <cellStyle name="Comma 2 107 2 2 2 2" xfId="9662"/>
    <cellStyle name="Comma 2 107 2 2 2 2 2" xfId="9663"/>
    <cellStyle name="Comma 2 107 2 2 2 3" xfId="9664"/>
    <cellStyle name="Comma 2 107 2 2 2 4" xfId="9665"/>
    <cellStyle name="Comma 2 107 2 2 3" xfId="9666"/>
    <cellStyle name="Comma 2 107 2 2 3 2" xfId="9667"/>
    <cellStyle name="Comma 2 107 2 2 3 3" xfId="9668"/>
    <cellStyle name="Comma 2 107 2 2 4" xfId="9669"/>
    <cellStyle name="Comma 2 107 2 2 5" xfId="9670"/>
    <cellStyle name="Comma 2 107 2 2 6" xfId="9671"/>
    <cellStyle name="Comma 2 107 2 3" xfId="9672"/>
    <cellStyle name="Comma 2 107 3" xfId="9673"/>
    <cellStyle name="Comma 2 107 3 2" xfId="9674"/>
    <cellStyle name="Comma 2 107 3 2 2" xfId="9675"/>
    <cellStyle name="Comma 2 107 3 2 2 2" xfId="9676"/>
    <cellStyle name="Comma 2 107 3 2 2 2 2" xfId="9677"/>
    <cellStyle name="Comma 2 107 3 2 2 3" xfId="9678"/>
    <cellStyle name="Comma 2 107 3 2 2 4" xfId="9679"/>
    <cellStyle name="Comma 2 107 3 2 3" xfId="9680"/>
    <cellStyle name="Comma 2 107 3 2 3 2" xfId="9681"/>
    <cellStyle name="Comma 2 107 3 2 3 3" xfId="9682"/>
    <cellStyle name="Comma 2 107 3 2 4" xfId="9683"/>
    <cellStyle name="Comma 2 107 3 2 5" xfId="9684"/>
    <cellStyle name="Comma 2 107 3 2 6" xfId="9685"/>
    <cellStyle name="Comma 2 107 3 3" xfId="9686"/>
    <cellStyle name="Comma 2 107 4" xfId="9687"/>
    <cellStyle name="Comma 2 107 4 2" xfId="9688"/>
    <cellStyle name="Comma 2 107 4 2 2" xfId="9689"/>
    <cellStyle name="Comma 2 107 4 2 2 2" xfId="9690"/>
    <cellStyle name="Comma 2 107 4 2 2 2 2" xfId="9691"/>
    <cellStyle name="Comma 2 107 4 2 2 3" xfId="9692"/>
    <cellStyle name="Comma 2 107 4 2 2 4" xfId="9693"/>
    <cellStyle name="Comma 2 107 4 2 3" xfId="9694"/>
    <cellStyle name="Comma 2 107 4 2 3 2" xfId="9695"/>
    <cellStyle name="Comma 2 107 4 2 3 3" xfId="9696"/>
    <cellStyle name="Comma 2 107 4 2 4" xfId="9697"/>
    <cellStyle name="Comma 2 107 4 2 5" xfId="9698"/>
    <cellStyle name="Comma 2 107 4 2 6" xfId="9699"/>
    <cellStyle name="Comma 2 107 4 3" xfId="9700"/>
    <cellStyle name="Comma 2 107 5" xfId="9701"/>
    <cellStyle name="Comma 2 107 5 2" xfId="9702"/>
    <cellStyle name="Comma 2 107 5 2 2" xfId="9703"/>
    <cellStyle name="Comma 2 107 5 2 2 2" xfId="9704"/>
    <cellStyle name="Comma 2 107 5 2 2 2 2" xfId="9705"/>
    <cellStyle name="Comma 2 107 5 2 2 3" xfId="9706"/>
    <cellStyle name="Comma 2 107 5 2 2 4" xfId="9707"/>
    <cellStyle name="Comma 2 107 5 2 3" xfId="9708"/>
    <cellStyle name="Comma 2 107 5 2 3 2" xfId="9709"/>
    <cellStyle name="Comma 2 107 5 2 3 3" xfId="9710"/>
    <cellStyle name="Comma 2 107 5 2 4" xfId="9711"/>
    <cellStyle name="Comma 2 107 5 2 5" xfId="9712"/>
    <cellStyle name="Comma 2 107 5 2 6" xfId="9713"/>
    <cellStyle name="Comma 2 107 5 3" xfId="9714"/>
    <cellStyle name="Comma 2 107 6" xfId="9715"/>
    <cellStyle name="Comma 2 107 6 2" xfId="9716"/>
    <cellStyle name="Comma 2 107 6 2 2" xfId="9717"/>
    <cellStyle name="Comma 2 107 6 2 2 2" xfId="9718"/>
    <cellStyle name="Comma 2 107 6 2 2 2 2" xfId="9719"/>
    <cellStyle name="Comma 2 107 6 2 2 3" xfId="9720"/>
    <cellStyle name="Comma 2 107 6 2 2 4" xfId="9721"/>
    <cellStyle name="Comma 2 107 6 2 3" xfId="9722"/>
    <cellStyle name="Comma 2 107 6 2 3 2" xfId="9723"/>
    <cellStyle name="Comma 2 107 6 2 3 3" xfId="9724"/>
    <cellStyle name="Comma 2 107 6 2 4" xfId="9725"/>
    <cellStyle name="Comma 2 107 6 2 5" xfId="9726"/>
    <cellStyle name="Comma 2 107 6 2 6" xfId="9727"/>
    <cellStyle name="Comma 2 107 6 3" xfId="9728"/>
    <cellStyle name="Comma 2 107 7" xfId="9729"/>
    <cellStyle name="Comma 2 107 7 2" xfId="9730"/>
    <cellStyle name="Comma 2 107 7 2 2" xfId="9731"/>
    <cellStyle name="Comma 2 107 7 2 2 2" xfId="9732"/>
    <cellStyle name="Comma 2 107 7 2 2 2 2" xfId="9733"/>
    <cellStyle name="Comma 2 107 7 2 2 3" xfId="9734"/>
    <cellStyle name="Comma 2 107 7 2 2 4" xfId="9735"/>
    <cellStyle name="Comma 2 107 7 2 3" xfId="9736"/>
    <cellStyle name="Comma 2 107 7 2 3 2" xfId="9737"/>
    <cellStyle name="Comma 2 107 7 2 3 3" xfId="9738"/>
    <cellStyle name="Comma 2 107 7 2 4" xfId="9739"/>
    <cellStyle name="Comma 2 107 7 2 5" xfId="9740"/>
    <cellStyle name="Comma 2 107 7 2 6" xfId="9741"/>
    <cellStyle name="Comma 2 107 7 3" xfId="9742"/>
    <cellStyle name="Comma 2 107 8" xfId="9743"/>
    <cellStyle name="Comma 2 107 8 2" xfId="9744"/>
    <cellStyle name="Comma 2 107 8 2 2" xfId="9745"/>
    <cellStyle name="Comma 2 107 8 2 2 2" xfId="9746"/>
    <cellStyle name="Comma 2 107 8 2 2 2 2" xfId="9747"/>
    <cellStyle name="Comma 2 107 8 2 2 3" xfId="9748"/>
    <cellStyle name="Comma 2 107 8 2 2 4" xfId="9749"/>
    <cellStyle name="Comma 2 107 8 2 3" xfId="9750"/>
    <cellStyle name="Comma 2 107 8 2 3 2" xfId="9751"/>
    <cellStyle name="Comma 2 107 8 2 3 3" xfId="9752"/>
    <cellStyle name="Comma 2 107 8 2 4" xfId="9753"/>
    <cellStyle name="Comma 2 107 8 2 5" xfId="9754"/>
    <cellStyle name="Comma 2 107 8 2 6" xfId="9755"/>
    <cellStyle name="Comma 2 107 8 3" xfId="9756"/>
    <cellStyle name="Comma 2 107 9" xfId="9757"/>
    <cellStyle name="Comma 2 107 9 2" xfId="9758"/>
    <cellStyle name="Comma 2 107 9 2 2" xfId="9759"/>
    <cellStyle name="Comma 2 107 9 2 2 2" xfId="9760"/>
    <cellStyle name="Comma 2 107 9 2 2 2 2" xfId="9761"/>
    <cellStyle name="Comma 2 107 9 2 2 3" xfId="9762"/>
    <cellStyle name="Comma 2 107 9 2 2 4" xfId="9763"/>
    <cellStyle name="Comma 2 107 9 2 3" xfId="9764"/>
    <cellStyle name="Comma 2 107 9 2 3 2" xfId="9765"/>
    <cellStyle name="Comma 2 107 9 2 3 3" xfId="9766"/>
    <cellStyle name="Comma 2 107 9 2 4" xfId="9767"/>
    <cellStyle name="Comma 2 107 9 2 5" xfId="9768"/>
    <cellStyle name="Comma 2 107 9 2 6" xfId="9769"/>
    <cellStyle name="Comma 2 107 9 3" xfId="9770"/>
    <cellStyle name="Comma 2 108" xfId="9771"/>
    <cellStyle name="Comma 2 108 2" xfId="9772"/>
    <cellStyle name="Comma 2 108 2 2" xfId="9773"/>
    <cellStyle name="Comma 2 108 2 2 2" xfId="9774"/>
    <cellStyle name="Comma 2 108 2 2 2 2" xfId="9775"/>
    <cellStyle name="Comma 2 108 2 2 3" xfId="9776"/>
    <cellStyle name="Comma 2 108 2 2 4" xfId="9777"/>
    <cellStyle name="Comma 2 108 2 3" xfId="9778"/>
    <cellStyle name="Comma 2 108 2 3 2" xfId="9779"/>
    <cellStyle name="Comma 2 108 2 3 3" xfId="9780"/>
    <cellStyle name="Comma 2 108 2 4" xfId="9781"/>
    <cellStyle name="Comma 2 108 2 5" xfId="9782"/>
    <cellStyle name="Comma 2 108 2 6" xfId="9783"/>
    <cellStyle name="Comma 2 108 3" xfId="9784"/>
    <cellStyle name="Comma 2 109" xfId="9785"/>
    <cellStyle name="Comma 2 109 2" xfId="9786"/>
    <cellStyle name="Comma 2 109 2 2" xfId="9787"/>
    <cellStyle name="Comma 2 109 2 2 2" xfId="9788"/>
    <cellStyle name="Comma 2 109 2 2 2 2" xfId="9789"/>
    <cellStyle name="Comma 2 109 2 2 3" xfId="9790"/>
    <cellStyle name="Comma 2 109 2 2 4" xfId="9791"/>
    <cellStyle name="Comma 2 109 2 3" xfId="9792"/>
    <cellStyle name="Comma 2 109 2 3 2" xfId="9793"/>
    <cellStyle name="Comma 2 109 2 3 3" xfId="9794"/>
    <cellStyle name="Comma 2 109 2 4" xfId="9795"/>
    <cellStyle name="Comma 2 109 2 5" xfId="9796"/>
    <cellStyle name="Comma 2 109 2 6" xfId="9797"/>
    <cellStyle name="Comma 2 109 3" xfId="9798"/>
    <cellStyle name="Comma 2 11" xfId="194"/>
    <cellStyle name="Comma 2 11 2" xfId="9799"/>
    <cellStyle name="Comma 2 11 2 2" xfId="9800"/>
    <cellStyle name="Comma 2 11 3" xfId="9801"/>
    <cellStyle name="Comma 2 11 4" xfId="9802"/>
    <cellStyle name="Comma 2 11 5" xfId="9803"/>
    <cellStyle name="Comma 2 11 6" xfId="9804"/>
    <cellStyle name="Comma 2 110" xfId="9805"/>
    <cellStyle name="Comma 2 110 2" xfId="9806"/>
    <cellStyle name="Comma 2 110 2 2" xfId="9807"/>
    <cellStyle name="Comma 2 110 2 2 2" xfId="9808"/>
    <cellStyle name="Comma 2 110 2 2 2 2" xfId="9809"/>
    <cellStyle name="Comma 2 110 2 2 3" xfId="9810"/>
    <cellStyle name="Comma 2 110 2 2 4" xfId="9811"/>
    <cellStyle name="Comma 2 110 2 3" xfId="9812"/>
    <cellStyle name="Comma 2 110 2 3 2" xfId="9813"/>
    <cellStyle name="Comma 2 110 2 3 3" xfId="9814"/>
    <cellStyle name="Comma 2 110 2 4" xfId="9815"/>
    <cellStyle name="Comma 2 110 2 5" xfId="9816"/>
    <cellStyle name="Comma 2 110 2 6" xfId="9817"/>
    <cellStyle name="Comma 2 110 3" xfId="9818"/>
    <cellStyle name="Comma 2 111" xfId="9819"/>
    <cellStyle name="Comma 2 111 2" xfId="9820"/>
    <cellStyle name="Comma 2 111 2 2" xfId="9821"/>
    <cellStyle name="Comma 2 111 2 2 2" xfId="9822"/>
    <cellStyle name="Comma 2 111 2 2 2 2" xfId="9823"/>
    <cellStyle name="Comma 2 111 2 2 3" xfId="9824"/>
    <cellStyle name="Comma 2 111 2 2 4" xfId="9825"/>
    <cellStyle name="Comma 2 111 2 3" xfId="9826"/>
    <cellStyle name="Comma 2 111 2 3 2" xfId="9827"/>
    <cellStyle name="Comma 2 111 2 3 3" xfId="9828"/>
    <cellStyle name="Comma 2 111 2 4" xfId="9829"/>
    <cellStyle name="Comma 2 111 2 5" xfId="9830"/>
    <cellStyle name="Comma 2 111 2 6" xfId="9831"/>
    <cellStyle name="Comma 2 111 3" xfId="9832"/>
    <cellStyle name="Comma 2 112" xfId="9833"/>
    <cellStyle name="Comma 2 112 2" xfId="9834"/>
    <cellStyle name="Comma 2 112 2 2" xfId="9835"/>
    <cellStyle name="Comma 2 112 2 2 2" xfId="9836"/>
    <cellStyle name="Comma 2 112 2 2 2 2" xfId="9837"/>
    <cellStyle name="Comma 2 112 2 2 3" xfId="9838"/>
    <cellStyle name="Comma 2 112 2 2 4" xfId="9839"/>
    <cellStyle name="Comma 2 112 2 3" xfId="9840"/>
    <cellStyle name="Comma 2 112 2 3 2" xfId="9841"/>
    <cellStyle name="Comma 2 112 2 3 3" xfId="9842"/>
    <cellStyle name="Comma 2 112 2 4" xfId="9843"/>
    <cellStyle name="Comma 2 112 2 5" xfId="9844"/>
    <cellStyle name="Comma 2 112 2 6" xfId="9845"/>
    <cellStyle name="Comma 2 112 3" xfId="9846"/>
    <cellStyle name="Comma 2 113" xfId="9847"/>
    <cellStyle name="Comma 2 113 2" xfId="9848"/>
    <cellStyle name="Comma 2 113 2 2" xfId="9849"/>
    <cellStyle name="Comma 2 113 2 2 2" xfId="9850"/>
    <cellStyle name="Comma 2 113 2 2 2 2" xfId="9851"/>
    <cellStyle name="Comma 2 113 2 2 3" xfId="9852"/>
    <cellStyle name="Comma 2 113 2 2 4" xfId="9853"/>
    <cellStyle name="Comma 2 113 2 3" xfId="9854"/>
    <cellStyle name="Comma 2 113 2 3 2" xfId="9855"/>
    <cellStyle name="Comma 2 113 2 3 3" xfId="9856"/>
    <cellStyle name="Comma 2 113 2 4" xfId="9857"/>
    <cellStyle name="Comma 2 113 2 5" xfId="9858"/>
    <cellStyle name="Comma 2 113 2 6" xfId="9859"/>
    <cellStyle name="Comma 2 113 3" xfId="9860"/>
    <cellStyle name="Comma 2 114" xfId="9861"/>
    <cellStyle name="Comma 2 114 2" xfId="9862"/>
    <cellStyle name="Comma 2 114 2 2" xfId="9863"/>
    <cellStyle name="Comma 2 114 2 2 2" xfId="9864"/>
    <cellStyle name="Comma 2 114 2 2 2 2" xfId="9865"/>
    <cellStyle name="Comma 2 114 2 2 3" xfId="9866"/>
    <cellStyle name="Comma 2 114 2 2 4" xfId="9867"/>
    <cellStyle name="Comma 2 114 2 3" xfId="9868"/>
    <cellStyle name="Comma 2 114 2 3 2" xfId="9869"/>
    <cellStyle name="Comma 2 114 2 3 3" xfId="9870"/>
    <cellStyle name="Comma 2 114 2 4" xfId="9871"/>
    <cellStyle name="Comma 2 114 2 5" xfId="9872"/>
    <cellStyle name="Comma 2 114 2 6" xfId="9873"/>
    <cellStyle name="Comma 2 114 3" xfId="9874"/>
    <cellStyle name="Comma 2 115" xfId="9875"/>
    <cellStyle name="Comma 2 115 2" xfId="9876"/>
    <cellStyle name="Comma 2 115 2 2" xfId="9877"/>
    <cellStyle name="Comma 2 115 2 2 2" xfId="9878"/>
    <cellStyle name="Comma 2 115 2 2 2 2" xfId="9879"/>
    <cellStyle name="Comma 2 115 2 2 3" xfId="9880"/>
    <cellStyle name="Comma 2 115 2 2 4" xfId="9881"/>
    <cellStyle name="Comma 2 115 2 3" xfId="9882"/>
    <cellStyle name="Comma 2 115 2 3 2" xfId="9883"/>
    <cellStyle name="Comma 2 115 2 3 3" xfId="9884"/>
    <cellStyle name="Comma 2 115 2 4" xfId="9885"/>
    <cellStyle name="Comma 2 115 2 5" xfId="9886"/>
    <cellStyle name="Comma 2 115 2 6" xfId="9887"/>
    <cellStyle name="Comma 2 115 3" xfId="9888"/>
    <cellStyle name="Comma 2 116" xfId="9889"/>
    <cellStyle name="Comma 2 116 2" xfId="9890"/>
    <cellStyle name="Comma 2 116 2 2" xfId="9891"/>
    <cellStyle name="Comma 2 116 2 2 2" xfId="9892"/>
    <cellStyle name="Comma 2 116 2 2 2 2" xfId="9893"/>
    <cellStyle name="Comma 2 116 2 2 3" xfId="9894"/>
    <cellStyle name="Comma 2 116 2 2 4" xfId="9895"/>
    <cellStyle name="Comma 2 116 2 3" xfId="9896"/>
    <cellStyle name="Comma 2 116 2 3 2" xfId="9897"/>
    <cellStyle name="Comma 2 116 2 3 3" xfId="9898"/>
    <cellStyle name="Comma 2 116 2 4" xfId="9899"/>
    <cellStyle name="Comma 2 116 2 5" xfId="9900"/>
    <cellStyle name="Comma 2 116 2 6" xfId="9901"/>
    <cellStyle name="Comma 2 116 3" xfId="9902"/>
    <cellStyle name="Comma 2 117" xfId="9903"/>
    <cellStyle name="Comma 2 117 2" xfId="9904"/>
    <cellStyle name="Comma 2 117 2 2" xfId="9905"/>
    <cellStyle name="Comma 2 117 2 2 2" xfId="9906"/>
    <cellStyle name="Comma 2 117 2 2 2 2" xfId="9907"/>
    <cellStyle name="Comma 2 117 2 2 3" xfId="9908"/>
    <cellStyle name="Comma 2 117 2 2 4" xfId="9909"/>
    <cellStyle name="Comma 2 117 2 3" xfId="9910"/>
    <cellStyle name="Comma 2 117 2 3 2" xfId="9911"/>
    <cellStyle name="Comma 2 117 2 3 3" xfId="9912"/>
    <cellStyle name="Comma 2 117 2 4" xfId="9913"/>
    <cellStyle name="Comma 2 117 2 5" xfId="9914"/>
    <cellStyle name="Comma 2 117 2 6" xfId="9915"/>
    <cellStyle name="Comma 2 117 3" xfId="9916"/>
    <cellStyle name="Comma 2 118" xfId="9917"/>
    <cellStyle name="Comma 2 118 2" xfId="9918"/>
    <cellStyle name="Comma 2 118 2 2" xfId="9919"/>
    <cellStyle name="Comma 2 118 2 2 2" xfId="9920"/>
    <cellStyle name="Comma 2 118 2 2 2 2" xfId="9921"/>
    <cellStyle name="Comma 2 118 2 2 3" xfId="9922"/>
    <cellStyle name="Comma 2 118 2 2 4" xfId="9923"/>
    <cellStyle name="Comma 2 118 2 3" xfId="9924"/>
    <cellStyle name="Comma 2 118 2 3 2" xfId="9925"/>
    <cellStyle name="Comma 2 118 2 3 3" xfId="9926"/>
    <cellStyle name="Comma 2 118 2 4" xfId="9927"/>
    <cellStyle name="Comma 2 118 2 5" xfId="9928"/>
    <cellStyle name="Comma 2 118 2 6" xfId="9929"/>
    <cellStyle name="Comma 2 118 3" xfId="9930"/>
    <cellStyle name="Comma 2 119" xfId="9931"/>
    <cellStyle name="Comma 2 119 2" xfId="9932"/>
    <cellStyle name="Comma 2 119 2 2" xfId="9933"/>
    <cellStyle name="Comma 2 119 2 2 2" xfId="9934"/>
    <cellStyle name="Comma 2 119 2 2 2 2" xfId="9935"/>
    <cellStyle name="Comma 2 119 2 2 3" xfId="9936"/>
    <cellStyle name="Comma 2 119 2 2 4" xfId="9937"/>
    <cellStyle name="Comma 2 119 2 3" xfId="9938"/>
    <cellStyle name="Comma 2 119 2 3 2" xfId="9939"/>
    <cellStyle name="Comma 2 119 2 3 3" xfId="9940"/>
    <cellStyle name="Comma 2 119 2 4" xfId="9941"/>
    <cellStyle name="Comma 2 119 2 5" xfId="9942"/>
    <cellStyle name="Comma 2 119 2 6" xfId="9943"/>
    <cellStyle name="Comma 2 119 3" xfId="9944"/>
    <cellStyle name="Comma 2 12" xfId="9945"/>
    <cellStyle name="Comma 2 12 2" xfId="9946"/>
    <cellStyle name="Comma 2 12 2 2" xfId="9947"/>
    <cellStyle name="Comma 2 12 3" xfId="9948"/>
    <cellStyle name="Comma 2 12 4" xfId="9949"/>
    <cellStyle name="Comma 2 12 5" xfId="9950"/>
    <cellStyle name="Comma 2 12 6" xfId="9951"/>
    <cellStyle name="Comma 2 120" xfId="9952"/>
    <cellStyle name="Comma 2 120 2" xfId="9953"/>
    <cellStyle name="Comma 2 120 2 2" xfId="9954"/>
    <cellStyle name="Comma 2 120 2 2 2" xfId="9955"/>
    <cellStyle name="Comma 2 120 2 2 2 2" xfId="9956"/>
    <cellStyle name="Comma 2 120 2 2 3" xfId="9957"/>
    <cellStyle name="Comma 2 120 2 2 4" xfId="9958"/>
    <cellStyle name="Comma 2 120 2 3" xfId="9959"/>
    <cellStyle name="Comma 2 120 2 3 2" xfId="9960"/>
    <cellStyle name="Comma 2 120 2 3 3" xfId="9961"/>
    <cellStyle name="Comma 2 120 2 4" xfId="9962"/>
    <cellStyle name="Comma 2 120 2 5" xfId="9963"/>
    <cellStyle name="Comma 2 120 2 6" xfId="9964"/>
    <cellStyle name="Comma 2 120 3" xfId="9965"/>
    <cellStyle name="Comma 2 121" xfId="9966"/>
    <cellStyle name="Comma 2 121 2" xfId="9967"/>
    <cellStyle name="Comma 2 121 2 2" xfId="9968"/>
    <cellStyle name="Comma 2 121 2 2 2" xfId="9969"/>
    <cellStyle name="Comma 2 121 2 2 2 2" xfId="9970"/>
    <cellStyle name="Comma 2 121 2 2 3" xfId="9971"/>
    <cellStyle name="Comma 2 121 2 2 4" xfId="9972"/>
    <cellStyle name="Comma 2 121 2 3" xfId="9973"/>
    <cellStyle name="Comma 2 121 2 3 2" xfId="9974"/>
    <cellStyle name="Comma 2 121 2 3 3" xfId="9975"/>
    <cellStyle name="Comma 2 121 2 4" xfId="9976"/>
    <cellStyle name="Comma 2 121 2 5" xfId="9977"/>
    <cellStyle name="Comma 2 121 2 6" xfId="9978"/>
    <cellStyle name="Comma 2 121 3" xfId="9979"/>
    <cellStyle name="Comma 2 122" xfId="9980"/>
    <cellStyle name="Comma 2 122 2" xfId="9981"/>
    <cellStyle name="Comma 2 122 3" xfId="9982"/>
    <cellStyle name="Comma 2 123" xfId="9983"/>
    <cellStyle name="Comma 2 123 2" xfId="9984"/>
    <cellStyle name="Comma 2 123 2 2" xfId="9985"/>
    <cellStyle name="Comma 2 123 3" xfId="9986"/>
    <cellStyle name="Comma 2 123 4" xfId="9987"/>
    <cellStyle name="Comma 2 123 5" xfId="9988"/>
    <cellStyle name="Comma 2 123 6" xfId="9989"/>
    <cellStyle name="Comma 2 123 7" xfId="9990"/>
    <cellStyle name="Comma 2 123 8" xfId="9991"/>
    <cellStyle name="Comma 2 124" xfId="9992"/>
    <cellStyle name="Comma 2 124 2" xfId="9993"/>
    <cellStyle name="Comma 2 124 3" xfId="9994"/>
    <cellStyle name="Comma 2 124 4" xfId="9995"/>
    <cellStyle name="Comma 2 124 5" xfId="9996"/>
    <cellStyle name="Comma 2 124 6" xfId="9997"/>
    <cellStyle name="Comma 2 124 7" xfId="9998"/>
    <cellStyle name="Comma 2 125" xfId="9999"/>
    <cellStyle name="Comma 2 125 2" xfId="10000"/>
    <cellStyle name="Comma 2 125 3" xfId="10001"/>
    <cellStyle name="Comma 2 126" xfId="10002"/>
    <cellStyle name="Comma 2 126 2" xfId="10003"/>
    <cellStyle name="Comma 2 126 2 2" xfId="10004"/>
    <cellStyle name="Comma 2 126 2 2 2" xfId="10005"/>
    <cellStyle name="Comma 2 126 2 3" xfId="10006"/>
    <cellStyle name="Comma 2 126 2 4" xfId="10007"/>
    <cellStyle name="Comma 2 126 3" xfId="10008"/>
    <cellStyle name="Comma 2 126 3 2" xfId="10009"/>
    <cellStyle name="Comma 2 126 3 3" xfId="10010"/>
    <cellStyle name="Comma 2 126 4" xfId="10011"/>
    <cellStyle name="Comma 2 126 5" xfId="10012"/>
    <cellStyle name="Comma 2 126 6" xfId="10013"/>
    <cellStyle name="Comma 2 127" xfId="10014"/>
    <cellStyle name="Comma 2 127 2" xfId="10015"/>
    <cellStyle name="Comma 2 128" xfId="10016"/>
    <cellStyle name="Comma 2 13" xfId="10017"/>
    <cellStyle name="Comma 2 13 2" xfId="10018"/>
    <cellStyle name="Comma 2 13 2 2" xfId="10019"/>
    <cellStyle name="Comma 2 13 3" xfId="10020"/>
    <cellStyle name="Comma 2 13 4" xfId="10021"/>
    <cellStyle name="Comma 2 13 5" xfId="10022"/>
    <cellStyle name="Comma 2 13 6" xfId="10023"/>
    <cellStyle name="Comma 2 14" xfId="10024"/>
    <cellStyle name="Comma 2 14 2" xfId="10025"/>
    <cellStyle name="Comma 2 14 2 2" xfId="10026"/>
    <cellStyle name="Comma 2 14 3" xfId="10027"/>
    <cellStyle name="Comma 2 15" xfId="10028"/>
    <cellStyle name="Comma 2 15 2" xfId="10029"/>
    <cellStyle name="Comma 2 15 2 2" xfId="10030"/>
    <cellStyle name="Comma 2 15 3" xfId="10031"/>
    <cellStyle name="Comma 2 16" xfId="10032"/>
    <cellStyle name="Comma 2 16 2" xfId="10033"/>
    <cellStyle name="Comma 2 16 2 2" xfId="10034"/>
    <cellStyle name="Comma 2 16 3" xfId="10035"/>
    <cellStyle name="Comma 2 17" xfId="10036"/>
    <cellStyle name="Comma 2 17 2" xfId="10037"/>
    <cellStyle name="Comma 2 17 2 2" xfId="10038"/>
    <cellStyle name="Comma 2 17 2 2 2" xfId="10039"/>
    <cellStyle name="Comma 2 17 2 2 2 2" xfId="10040"/>
    <cellStyle name="Comma 2 17 2 2 3" xfId="10041"/>
    <cellStyle name="Comma 2 17 2 2 4" xfId="10042"/>
    <cellStyle name="Comma 2 17 2 3" xfId="10043"/>
    <cellStyle name="Comma 2 17 2 3 2" xfId="10044"/>
    <cellStyle name="Comma 2 17 2 3 3" xfId="10045"/>
    <cellStyle name="Comma 2 17 2 4" xfId="10046"/>
    <cellStyle name="Comma 2 17 2 5" xfId="10047"/>
    <cellStyle name="Comma 2 17 2 6" xfId="10048"/>
    <cellStyle name="Comma 2 17 3" xfId="10049"/>
    <cellStyle name="Comma 2 18" xfId="10050"/>
    <cellStyle name="Comma 2 18 2" xfId="10051"/>
    <cellStyle name="Comma 2 18 2 2" xfId="10052"/>
    <cellStyle name="Comma 2 18 2 2 2" xfId="10053"/>
    <cellStyle name="Comma 2 18 2 2 2 2" xfId="10054"/>
    <cellStyle name="Comma 2 18 2 2 3" xfId="10055"/>
    <cellStyle name="Comma 2 18 2 2 4" xfId="10056"/>
    <cellStyle name="Comma 2 18 2 3" xfId="10057"/>
    <cellStyle name="Comma 2 18 2 3 2" xfId="10058"/>
    <cellStyle name="Comma 2 18 2 3 3" xfId="10059"/>
    <cellStyle name="Comma 2 18 2 4" xfId="10060"/>
    <cellStyle name="Comma 2 18 2 5" xfId="10061"/>
    <cellStyle name="Comma 2 18 2 6" xfId="10062"/>
    <cellStyle name="Comma 2 18 3" xfId="10063"/>
    <cellStyle name="Comma 2 19" xfId="10064"/>
    <cellStyle name="Comma 2 19 2" xfId="10065"/>
    <cellStyle name="Comma 2 19 2 2" xfId="10066"/>
    <cellStyle name="Comma 2 19 2 2 2" xfId="10067"/>
    <cellStyle name="Comma 2 19 2 2 2 2" xfId="10068"/>
    <cellStyle name="Comma 2 19 2 2 3" xfId="10069"/>
    <cellStyle name="Comma 2 19 2 2 4" xfId="10070"/>
    <cellStyle name="Comma 2 19 2 3" xfId="10071"/>
    <cellStyle name="Comma 2 19 2 3 2" xfId="10072"/>
    <cellStyle name="Comma 2 19 2 3 3" xfId="10073"/>
    <cellStyle name="Comma 2 19 2 4" xfId="10074"/>
    <cellStyle name="Comma 2 19 2 5" xfId="10075"/>
    <cellStyle name="Comma 2 19 2 6" xfId="10076"/>
    <cellStyle name="Comma 2 19 3" xfId="10077"/>
    <cellStyle name="Comma 2 2" xfId="10"/>
    <cellStyle name="Comma 2 2 10" xfId="10078"/>
    <cellStyle name="Comma 2 2 10 10" xfId="10079"/>
    <cellStyle name="Comma 2 2 10 11" xfId="10080"/>
    <cellStyle name="Comma 2 2 10 12" xfId="10081"/>
    <cellStyle name="Comma 2 2 10 13" xfId="10082"/>
    <cellStyle name="Comma 2 2 10 14" xfId="10083"/>
    <cellStyle name="Comma 2 2 10 15" xfId="10084"/>
    <cellStyle name="Comma 2 2 10 16" xfId="10085"/>
    <cellStyle name="Comma 2 2 10 17" xfId="10086"/>
    <cellStyle name="Comma 2 2 10 18" xfId="10087"/>
    <cellStyle name="Comma 2 2 10 19" xfId="10088"/>
    <cellStyle name="Comma 2 2 10 2" xfId="10089"/>
    <cellStyle name="Comma 2 2 10 2 2" xfId="10090"/>
    <cellStyle name="Comma 2 2 10 20" xfId="10091"/>
    <cellStyle name="Comma 2 2 10 21" xfId="10092"/>
    <cellStyle name="Comma 2 2 10 22" xfId="10093"/>
    <cellStyle name="Comma 2 2 10 23" xfId="10094"/>
    <cellStyle name="Comma 2 2 10 24" xfId="10095"/>
    <cellStyle name="Comma 2 2 10 25" xfId="10096"/>
    <cellStyle name="Comma 2 2 10 26" xfId="10097"/>
    <cellStyle name="Comma 2 2 10 27" xfId="10098"/>
    <cellStyle name="Comma 2 2 10 28" xfId="10099"/>
    <cellStyle name="Comma 2 2 10 29" xfId="10100"/>
    <cellStyle name="Comma 2 2 10 3" xfId="10101"/>
    <cellStyle name="Comma 2 2 10 3 2" xfId="10102"/>
    <cellStyle name="Comma 2 2 10 30" xfId="10103"/>
    <cellStyle name="Comma 2 2 10 31" xfId="10104"/>
    <cellStyle name="Comma 2 2 10 32" xfId="10105"/>
    <cellStyle name="Comma 2 2 10 33" xfId="10106"/>
    <cellStyle name="Comma 2 2 10 34" xfId="10107"/>
    <cellStyle name="Comma 2 2 10 35" xfId="10108"/>
    <cellStyle name="Comma 2 2 10 36" xfId="10109"/>
    <cellStyle name="Comma 2 2 10 37" xfId="10110"/>
    <cellStyle name="Comma 2 2 10 38" xfId="10111"/>
    <cellStyle name="Comma 2 2 10 39" xfId="10112"/>
    <cellStyle name="Comma 2 2 10 4" xfId="10113"/>
    <cellStyle name="Comma 2 2 10 4 2" xfId="10114"/>
    <cellStyle name="Comma 2 2 10 40" xfId="10115"/>
    <cellStyle name="Comma 2 2 10 41" xfId="10116"/>
    <cellStyle name="Comma 2 2 10 42" xfId="10117"/>
    <cellStyle name="Comma 2 2 10 43" xfId="10118"/>
    <cellStyle name="Comma 2 2 10 44" xfId="10119"/>
    <cellStyle name="Comma 2 2 10 45" xfId="10120"/>
    <cellStyle name="Comma 2 2 10 46" xfId="10121"/>
    <cellStyle name="Comma 2 2 10 47" xfId="10122"/>
    <cellStyle name="Comma 2 2 10 48" xfId="10123"/>
    <cellStyle name="Comma 2 2 10 49" xfId="10124"/>
    <cellStyle name="Comma 2 2 10 5" xfId="10125"/>
    <cellStyle name="Comma 2 2 10 50" xfId="10126"/>
    <cellStyle name="Comma 2 2 10 51" xfId="10127"/>
    <cellStyle name="Comma 2 2 10 52" xfId="10128"/>
    <cellStyle name="Comma 2 2 10 53" xfId="10129"/>
    <cellStyle name="Comma 2 2 10 54" xfId="10130"/>
    <cellStyle name="Comma 2 2 10 55" xfId="10131"/>
    <cellStyle name="Comma 2 2 10 56" xfId="10132"/>
    <cellStyle name="Comma 2 2 10 57" xfId="10133"/>
    <cellStyle name="Comma 2 2 10 58" xfId="10134"/>
    <cellStyle name="Comma 2 2 10 59" xfId="10135"/>
    <cellStyle name="Comma 2 2 10 6" xfId="10136"/>
    <cellStyle name="Comma 2 2 10 60" xfId="10137"/>
    <cellStyle name="Comma 2 2 10 61" xfId="10138"/>
    <cellStyle name="Comma 2 2 10 62" xfId="10139"/>
    <cellStyle name="Comma 2 2 10 63" xfId="10140"/>
    <cellStyle name="Comma 2 2 10 64" xfId="10141"/>
    <cellStyle name="Comma 2 2 10 65" xfId="10142"/>
    <cellStyle name="Comma 2 2 10 66" xfId="10143"/>
    <cellStyle name="Comma 2 2 10 67" xfId="10144"/>
    <cellStyle name="Comma 2 2 10 68" xfId="10145"/>
    <cellStyle name="Comma 2 2 10 7" xfId="10146"/>
    <cellStyle name="Comma 2 2 10 8" xfId="10147"/>
    <cellStyle name="Comma 2 2 10 9" xfId="10148"/>
    <cellStyle name="Comma 2 2 100" xfId="10149"/>
    <cellStyle name="Comma 2 2 100 2" xfId="10150"/>
    <cellStyle name="Comma 2 2 100 2 2" xfId="10151"/>
    <cellStyle name="Comma 2 2 100 2 2 2" xfId="10152"/>
    <cellStyle name="Comma 2 2 100 2 2 2 2" xfId="10153"/>
    <cellStyle name="Comma 2 2 100 2 2 3" xfId="10154"/>
    <cellStyle name="Comma 2 2 100 2 2 4" xfId="10155"/>
    <cellStyle name="Comma 2 2 100 2 3" xfId="10156"/>
    <cellStyle name="Comma 2 2 100 2 3 2" xfId="10157"/>
    <cellStyle name="Comma 2 2 100 2 3 3" xfId="10158"/>
    <cellStyle name="Comma 2 2 100 2 4" xfId="10159"/>
    <cellStyle name="Comma 2 2 100 2 5" xfId="10160"/>
    <cellStyle name="Comma 2 2 100 2 6" xfId="10161"/>
    <cellStyle name="Comma 2 2 100 3" xfId="10162"/>
    <cellStyle name="Comma 2 2 101" xfId="10163"/>
    <cellStyle name="Comma 2 2 101 2" xfId="10164"/>
    <cellStyle name="Comma 2 2 101 2 2" xfId="10165"/>
    <cellStyle name="Comma 2 2 101 2 2 2" xfId="10166"/>
    <cellStyle name="Comma 2 2 101 2 2 2 2" xfId="10167"/>
    <cellStyle name="Comma 2 2 101 2 2 3" xfId="10168"/>
    <cellStyle name="Comma 2 2 101 2 2 4" xfId="10169"/>
    <cellStyle name="Comma 2 2 101 2 3" xfId="10170"/>
    <cellStyle name="Comma 2 2 101 2 3 2" xfId="10171"/>
    <cellStyle name="Comma 2 2 101 2 3 3" xfId="10172"/>
    <cellStyle name="Comma 2 2 101 2 4" xfId="10173"/>
    <cellStyle name="Comma 2 2 101 2 5" xfId="10174"/>
    <cellStyle name="Comma 2 2 101 2 6" xfId="10175"/>
    <cellStyle name="Comma 2 2 101 3" xfId="10176"/>
    <cellStyle name="Comma 2 2 102" xfId="10177"/>
    <cellStyle name="Comma 2 2 102 10" xfId="10178"/>
    <cellStyle name="Comma 2 2 102 10 2" xfId="10179"/>
    <cellStyle name="Comma 2 2 102 10 2 2" xfId="10180"/>
    <cellStyle name="Comma 2 2 102 10 2 2 2" xfId="10181"/>
    <cellStyle name="Comma 2 2 102 10 2 3" xfId="10182"/>
    <cellStyle name="Comma 2 2 102 10 2 4" xfId="10183"/>
    <cellStyle name="Comma 2 2 102 10 3" xfId="10184"/>
    <cellStyle name="Comma 2 2 102 10 3 2" xfId="10185"/>
    <cellStyle name="Comma 2 2 102 10 3 3" xfId="10186"/>
    <cellStyle name="Comma 2 2 102 10 4" xfId="10187"/>
    <cellStyle name="Comma 2 2 102 10 5" xfId="10188"/>
    <cellStyle name="Comma 2 2 102 10 6" xfId="10189"/>
    <cellStyle name="Comma 2 2 102 11" xfId="10190"/>
    <cellStyle name="Comma 2 2 102 2" xfId="10191"/>
    <cellStyle name="Comma 2 2 102 2 2" xfId="10192"/>
    <cellStyle name="Comma 2 2 102 2 2 2" xfId="10193"/>
    <cellStyle name="Comma 2 2 102 2 2 2 2" xfId="10194"/>
    <cellStyle name="Comma 2 2 102 2 2 2 2 2" xfId="10195"/>
    <cellStyle name="Comma 2 2 102 2 2 2 3" xfId="10196"/>
    <cellStyle name="Comma 2 2 102 2 2 2 4" xfId="10197"/>
    <cellStyle name="Comma 2 2 102 2 2 3" xfId="10198"/>
    <cellStyle name="Comma 2 2 102 2 2 3 2" xfId="10199"/>
    <cellStyle name="Comma 2 2 102 2 2 3 3" xfId="10200"/>
    <cellStyle name="Comma 2 2 102 2 2 4" xfId="10201"/>
    <cellStyle name="Comma 2 2 102 2 2 5" xfId="10202"/>
    <cellStyle name="Comma 2 2 102 2 2 6" xfId="10203"/>
    <cellStyle name="Comma 2 2 102 2 3" xfId="10204"/>
    <cellStyle name="Comma 2 2 102 3" xfId="10205"/>
    <cellStyle name="Comma 2 2 102 3 2" xfId="10206"/>
    <cellStyle name="Comma 2 2 102 3 2 2" xfId="10207"/>
    <cellStyle name="Comma 2 2 102 3 2 2 2" xfId="10208"/>
    <cellStyle name="Comma 2 2 102 3 2 2 2 2" xfId="10209"/>
    <cellStyle name="Comma 2 2 102 3 2 2 3" xfId="10210"/>
    <cellStyle name="Comma 2 2 102 3 2 2 4" xfId="10211"/>
    <cellStyle name="Comma 2 2 102 3 2 3" xfId="10212"/>
    <cellStyle name="Comma 2 2 102 3 2 3 2" xfId="10213"/>
    <cellStyle name="Comma 2 2 102 3 2 3 3" xfId="10214"/>
    <cellStyle name="Comma 2 2 102 3 2 4" xfId="10215"/>
    <cellStyle name="Comma 2 2 102 3 2 5" xfId="10216"/>
    <cellStyle name="Comma 2 2 102 3 2 6" xfId="10217"/>
    <cellStyle name="Comma 2 2 102 3 3" xfId="10218"/>
    <cellStyle name="Comma 2 2 102 4" xfId="10219"/>
    <cellStyle name="Comma 2 2 102 4 2" xfId="10220"/>
    <cellStyle name="Comma 2 2 102 4 2 2" xfId="10221"/>
    <cellStyle name="Comma 2 2 102 4 2 2 2" xfId="10222"/>
    <cellStyle name="Comma 2 2 102 4 2 2 2 2" xfId="10223"/>
    <cellStyle name="Comma 2 2 102 4 2 2 3" xfId="10224"/>
    <cellStyle name="Comma 2 2 102 4 2 2 4" xfId="10225"/>
    <cellStyle name="Comma 2 2 102 4 2 3" xfId="10226"/>
    <cellStyle name="Comma 2 2 102 4 2 3 2" xfId="10227"/>
    <cellStyle name="Comma 2 2 102 4 2 3 3" xfId="10228"/>
    <cellStyle name="Comma 2 2 102 4 2 4" xfId="10229"/>
    <cellStyle name="Comma 2 2 102 4 2 5" xfId="10230"/>
    <cellStyle name="Comma 2 2 102 4 2 6" xfId="10231"/>
    <cellStyle name="Comma 2 2 102 4 3" xfId="10232"/>
    <cellStyle name="Comma 2 2 102 5" xfId="10233"/>
    <cellStyle name="Comma 2 2 102 5 2" xfId="10234"/>
    <cellStyle name="Comma 2 2 102 5 2 2" xfId="10235"/>
    <cellStyle name="Comma 2 2 102 5 2 2 2" xfId="10236"/>
    <cellStyle name="Comma 2 2 102 5 2 2 2 2" xfId="10237"/>
    <cellStyle name="Comma 2 2 102 5 2 2 3" xfId="10238"/>
    <cellStyle name="Comma 2 2 102 5 2 2 4" xfId="10239"/>
    <cellStyle name="Comma 2 2 102 5 2 3" xfId="10240"/>
    <cellStyle name="Comma 2 2 102 5 2 3 2" xfId="10241"/>
    <cellStyle name="Comma 2 2 102 5 2 3 3" xfId="10242"/>
    <cellStyle name="Comma 2 2 102 5 2 4" xfId="10243"/>
    <cellStyle name="Comma 2 2 102 5 2 5" xfId="10244"/>
    <cellStyle name="Comma 2 2 102 5 2 6" xfId="10245"/>
    <cellStyle name="Comma 2 2 102 5 3" xfId="10246"/>
    <cellStyle name="Comma 2 2 102 6" xfId="10247"/>
    <cellStyle name="Comma 2 2 102 6 2" xfId="10248"/>
    <cellStyle name="Comma 2 2 102 6 2 2" xfId="10249"/>
    <cellStyle name="Comma 2 2 102 6 2 2 2" xfId="10250"/>
    <cellStyle name="Comma 2 2 102 6 2 2 2 2" xfId="10251"/>
    <cellStyle name="Comma 2 2 102 6 2 2 3" xfId="10252"/>
    <cellStyle name="Comma 2 2 102 6 2 2 4" xfId="10253"/>
    <cellStyle name="Comma 2 2 102 6 2 3" xfId="10254"/>
    <cellStyle name="Comma 2 2 102 6 2 3 2" xfId="10255"/>
    <cellStyle name="Comma 2 2 102 6 2 3 3" xfId="10256"/>
    <cellStyle name="Comma 2 2 102 6 2 4" xfId="10257"/>
    <cellStyle name="Comma 2 2 102 6 2 5" xfId="10258"/>
    <cellStyle name="Comma 2 2 102 6 2 6" xfId="10259"/>
    <cellStyle name="Comma 2 2 102 6 3" xfId="10260"/>
    <cellStyle name="Comma 2 2 102 7" xfId="10261"/>
    <cellStyle name="Comma 2 2 102 7 2" xfId="10262"/>
    <cellStyle name="Comma 2 2 102 7 2 2" xfId="10263"/>
    <cellStyle name="Comma 2 2 102 7 2 2 2" xfId="10264"/>
    <cellStyle name="Comma 2 2 102 7 2 2 2 2" xfId="10265"/>
    <cellStyle name="Comma 2 2 102 7 2 2 3" xfId="10266"/>
    <cellStyle name="Comma 2 2 102 7 2 2 4" xfId="10267"/>
    <cellStyle name="Comma 2 2 102 7 2 3" xfId="10268"/>
    <cellStyle name="Comma 2 2 102 7 2 3 2" xfId="10269"/>
    <cellStyle name="Comma 2 2 102 7 2 3 3" xfId="10270"/>
    <cellStyle name="Comma 2 2 102 7 2 4" xfId="10271"/>
    <cellStyle name="Comma 2 2 102 7 2 5" xfId="10272"/>
    <cellStyle name="Comma 2 2 102 7 2 6" xfId="10273"/>
    <cellStyle name="Comma 2 2 102 7 3" xfId="10274"/>
    <cellStyle name="Comma 2 2 102 8" xfId="10275"/>
    <cellStyle name="Comma 2 2 102 8 2" xfId="10276"/>
    <cellStyle name="Comma 2 2 102 8 2 2" xfId="10277"/>
    <cellStyle name="Comma 2 2 102 8 2 2 2" xfId="10278"/>
    <cellStyle name="Comma 2 2 102 8 2 2 2 2" xfId="10279"/>
    <cellStyle name="Comma 2 2 102 8 2 2 3" xfId="10280"/>
    <cellStyle name="Comma 2 2 102 8 2 2 4" xfId="10281"/>
    <cellStyle name="Comma 2 2 102 8 2 3" xfId="10282"/>
    <cellStyle name="Comma 2 2 102 8 2 3 2" xfId="10283"/>
    <cellStyle name="Comma 2 2 102 8 2 3 3" xfId="10284"/>
    <cellStyle name="Comma 2 2 102 8 2 4" xfId="10285"/>
    <cellStyle name="Comma 2 2 102 8 2 5" xfId="10286"/>
    <cellStyle name="Comma 2 2 102 8 2 6" xfId="10287"/>
    <cellStyle name="Comma 2 2 102 8 3" xfId="10288"/>
    <cellStyle name="Comma 2 2 102 9" xfId="10289"/>
    <cellStyle name="Comma 2 2 102 9 2" xfId="10290"/>
    <cellStyle name="Comma 2 2 102 9 2 2" xfId="10291"/>
    <cellStyle name="Comma 2 2 102 9 2 2 2" xfId="10292"/>
    <cellStyle name="Comma 2 2 102 9 2 2 2 2" xfId="10293"/>
    <cellStyle name="Comma 2 2 102 9 2 2 3" xfId="10294"/>
    <cellStyle name="Comma 2 2 102 9 2 2 4" xfId="10295"/>
    <cellStyle name="Comma 2 2 102 9 2 3" xfId="10296"/>
    <cellStyle name="Comma 2 2 102 9 2 3 2" xfId="10297"/>
    <cellStyle name="Comma 2 2 102 9 2 3 3" xfId="10298"/>
    <cellStyle name="Comma 2 2 102 9 2 4" xfId="10299"/>
    <cellStyle name="Comma 2 2 102 9 2 5" xfId="10300"/>
    <cellStyle name="Comma 2 2 102 9 2 6" xfId="10301"/>
    <cellStyle name="Comma 2 2 102 9 3" xfId="10302"/>
    <cellStyle name="Comma 2 2 103" xfId="10303"/>
    <cellStyle name="Comma 2 2 103 10" xfId="10304"/>
    <cellStyle name="Comma 2 2 103 10 2" xfId="10305"/>
    <cellStyle name="Comma 2 2 103 10 2 2" xfId="10306"/>
    <cellStyle name="Comma 2 2 103 10 2 2 2" xfId="10307"/>
    <cellStyle name="Comma 2 2 103 10 2 3" xfId="10308"/>
    <cellStyle name="Comma 2 2 103 10 2 4" xfId="10309"/>
    <cellStyle name="Comma 2 2 103 10 3" xfId="10310"/>
    <cellStyle name="Comma 2 2 103 10 3 2" xfId="10311"/>
    <cellStyle name="Comma 2 2 103 10 3 3" xfId="10312"/>
    <cellStyle name="Comma 2 2 103 10 4" xfId="10313"/>
    <cellStyle name="Comma 2 2 103 10 5" xfId="10314"/>
    <cellStyle name="Comma 2 2 103 10 6" xfId="10315"/>
    <cellStyle name="Comma 2 2 103 11" xfId="10316"/>
    <cellStyle name="Comma 2 2 103 2" xfId="10317"/>
    <cellStyle name="Comma 2 2 103 2 2" xfId="10318"/>
    <cellStyle name="Comma 2 2 103 2 2 2" xfId="10319"/>
    <cellStyle name="Comma 2 2 103 2 2 2 2" xfId="10320"/>
    <cellStyle name="Comma 2 2 103 2 2 2 2 2" xfId="10321"/>
    <cellStyle name="Comma 2 2 103 2 2 2 3" xfId="10322"/>
    <cellStyle name="Comma 2 2 103 2 2 2 4" xfId="10323"/>
    <cellStyle name="Comma 2 2 103 2 2 3" xfId="10324"/>
    <cellStyle name="Comma 2 2 103 2 2 3 2" xfId="10325"/>
    <cellStyle name="Comma 2 2 103 2 2 3 3" xfId="10326"/>
    <cellStyle name="Comma 2 2 103 2 2 4" xfId="10327"/>
    <cellStyle name="Comma 2 2 103 2 2 5" xfId="10328"/>
    <cellStyle name="Comma 2 2 103 2 2 6" xfId="10329"/>
    <cellStyle name="Comma 2 2 103 2 3" xfId="10330"/>
    <cellStyle name="Comma 2 2 103 3" xfId="10331"/>
    <cellStyle name="Comma 2 2 103 3 2" xfId="10332"/>
    <cellStyle name="Comma 2 2 103 3 2 2" xfId="10333"/>
    <cellStyle name="Comma 2 2 103 3 2 2 2" xfId="10334"/>
    <cellStyle name="Comma 2 2 103 3 2 2 2 2" xfId="10335"/>
    <cellStyle name="Comma 2 2 103 3 2 2 3" xfId="10336"/>
    <cellStyle name="Comma 2 2 103 3 2 2 4" xfId="10337"/>
    <cellStyle name="Comma 2 2 103 3 2 3" xfId="10338"/>
    <cellStyle name="Comma 2 2 103 3 2 3 2" xfId="10339"/>
    <cellStyle name="Comma 2 2 103 3 2 3 3" xfId="10340"/>
    <cellStyle name="Comma 2 2 103 3 2 4" xfId="10341"/>
    <cellStyle name="Comma 2 2 103 3 2 5" xfId="10342"/>
    <cellStyle name="Comma 2 2 103 3 2 6" xfId="10343"/>
    <cellStyle name="Comma 2 2 103 3 3" xfId="10344"/>
    <cellStyle name="Comma 2 2 103 4" xfId="10345"/>
    <cellStyle name="Comma 2 2 103 4 2" xfId="10346"/>
    <cellStyle name="Comma 2 2 103 4 2 2" xfId="10347"/>
    <cellStyle name="Comma 2 2 103 4 2 2 2" xfId="10348"/>
    <cellStyle name="Comma 2 2 103 4 2 2 2 2" xfId="10349"/>
    <cellStyle name="Comma 2 2 103 4 2 2 3" xfId="10350"/>
    <cellStyle name="Comma 2 2 103 4 2 2 4" xfId="10351"/>
    <cellStyle name="Comma 2 2 103 4 2 3" xfId="10352"/>
    <cellStyle name="Comma 2 2 103 4 2 3 2" xfId="10353"/>
    <cellStyle name="Comma 2 2 103 4 2 3 3" xfId="10354"/>
    <cellStyle name="Comma 2 2 103 4 2 4" xfId="10355"/>
    <cellStyle name="Comma 2 2 103 4 2 5" xfId="10356"/>
    <cellStyle name="Comma 2 2 103 4 2 6" xfId="10357"/>
    <cellStyle name="Comma 2 2 103 4 3" xfId="10358"/>
    <cellStyle name="Comma 2 2 103 5" xfId="10359"/>
    <cellStyle name="Comma 2 2 103 5 2" xfId="10360"/>
    <cellStyle name="Comma 2 2 103 5 2 2" xfId="10361"/>
    <cellStyle name="Comma 2 2 103 5 2 2 2" xfId="10362"/>
    <cellStyle name="Comma 2 2 103 5 2 2 2 2" xfId="10363"/>
    <cellStyle name="Comma 2 2 103 5 2 2 3" xfId="10364"/>
    <cellStyle name="Comma 2 2 103 5 2 2 4" xfId="10365"/>
    <cellStyle name="Comma 2 2 103 5 2 3" xfId="10366"/>
    <cellStyle name="Comma 2 2 103 5 2 3 2" xfId="10367"/>
    <cellStyle name="Comma 2 2 103 5 2 3 3" xfId="10368"/>
    <cellStyle name="Comma 2 2 103 5 2 4" xfId="10369"/>
    <cellStyle name="Comma 2 2 103 5 2 5" xfId="10370"/>
    <cellStyle name="Comma 2 2 103 5 2 6" xfId="10371"/>
    <cellStyle name="Comma 2 2 103 5 3" xfId="10372"/>
    <cellStyle name="Comma 2 2 103 6" xfId="10373"/>
    <cellStyle name="Comma 2 2 103 6 2" xfId="10374"/>
    <cellStyle name="Comma 2 2 103 6 2 2" xfId="10375"/>
    <cellStyle name="Comma 2 2 103 6 2 2 2" xfId="10376"/>
    <cellStyle name="Comma 2 2 103 6 2 2 2 2" xfId="10377"/>
    <cellStyle name="Comma 2 2 103 6 2 2 3" xfId="10378"/>
    <cellStyle name="Comma 2 2 103 6 2 2 4" xfId="10379"/>
    <cellStyle name="Comma 2 2 103 6 2 3" xfId="10380"/>
    <cellStyle name="Comma 2 2 103 6 2 3 2" xfId="10381"/>
    <cellStyle name="Comma 2 2 103 6 2 3 3" xfId="10382"/>
    <cellStyle name="Comma 2 2 103 6 2 4" xfId="10383"/>
    <cellStyle name="Comma 2 2 103 6 2 5" xfId="10384"/>
    <cellStyle name="Comma 2 2 103 6 2 6" xfId="10385"/>
    <cellStyle name="Comma 2 2 103 6 3" xfId="10386"/>
    <cellStyle name="Comma 2 2 103 7" xfId="10387"/>
    <cellStyle name="Comma 2 2 103 7 2" xfId="10388"/>
    <cellStyle name="Comma 2 2 103 7 2 2" xfId="10389"/>
    <cellStyle name="Comma 2 2 103 7 2 2 2" xfId="10390"/>
    <cellStyle name="Comma 2 2 103 7 2 2 2 2" xfId="10391"/>
    <cellStyle name="Comma 2 2 103 7 2 2 3" xfId="10392"/>
    <cellStyle name="Comma 2 2 103 7 2 2 4" xfId="10393"/>
    <cellStyle name="Comma 2 2 103 7 2 3" xfId="10394"/>
    <cellStyle name="Comma 2 2 103 7 2 3 2" xfId="10395"/>
    <cellStyle name="Comma 2 2 103 7 2 3 3" xfId="10396"/>
    <cellStyle name="Comma 2 2 103 7 2 4" xfId="10397"/>
    <cellStyle name="Comma 2 2 103 7 2 5" xfId="10398"/>
    <cellStyle name="Comma 2 2 103 7 2 6" xfId="10399"/>
    <cellStyle name="Comma 2 2 103 7 3" xfId="10400"/>
    <cellStyle name="Comma 2 2 103 8" xfId="10401"/>
    <cellStyle name="Comma 2 2 103 8 2" xfId="10402"/>
    <cellStyle name="Comma 2 2 103 8 2 2" xfId="10403"/>
    <cellStyle name="Comma 2 2 103 8 2 2 2" xfId="10404"/>
    <cellStyle name="Comma 2 2 103 8 2 2 2 2" xfId="10405"/>
    <cellStyle name="Comma 2 2 103 8 2 2 3" xfId="10406"/>
    <cellStyle name="Comma 2 2 103 8 2 2 4" xfId="10407"/>
    <cellStyle name="Comma 2 2 103 8 2 3" xfId="10408"/>
    <cellStyle name="Comma 2 2 103 8 2 3 2" xfId="10409"/>
    <cellStyle name="Comma 2 2 103 8 2 3 3" xfId="10410"/>
    <cellStyle name="Comma 2 2 103 8 2 4" xfId="10411"/>
    <cellStyle name="Comma 2 2 103 8 2 5" xfId="10412"/>
    <cellStyle name="Comma 2 2 103 8 2 6" xfId="10413"/>
    <cellStyle name="Comma 2 2 103 8 3" xfId="10414"/>
    <cellStyle name="Comma 2 2 103 9" xfId="10415"/>
    <cellStyle name="Comma 2 2 103 9 2" xfId="10416"/>
    <cellStyle name="Comma 2 2 103 9 2 2" xfId="10417"/>
    <cellStyle name="Comma 2 2 103 9 2 2 2" xfId="10418"/>
    <cellStyle name="Comma 2 2 103 9 2 2 2 2" xfId="10419"/>
    <cellStyle name="Comma 2 2 103 9 2 2 3" xfId="10420"/>
    <cellStyle name="Comma 2 2 103 9 2 2 4" xfId="10421"/>
    <cellStyle name="Comma 2 2 103 9 2 3" xfId="10422"/>
    <cellStyle name="Comma 2 2 103 9 2 3 2" xfId="10423"/>
    <cellStyle name="Comma 2 2 103 9 2 3 3" xfId="10424"/>
    <cellStyle name="Comma 2 2 103 9 2 4" xfId="10425"/>
    <cellStyle name="Comma 2 2 103 9 2 5" xfId="10426"/>
    <cellStyle name="Comma 2 2 103 9 2 6" xfId="10427"/>
    <cellStyle name="Comma 2 2 103 9 3" xfId="10428"/>
    <cellStyle name="Comma 2 2 104" xfId="10429"/>
    <cellStyle name="Comma 2 2 104 10" xfId="10430"/>
    <cellStyle name="Comma 2 2 104 10 2" xfId="10431"/>
    <cellStyle name="Comma 2 2 104 10 2 2" xfId="10432"/>
    <cellStyle name="Comma 2 2 104 10 2 2 2" xfId="10433"/>
    <cellStyle name="Comma 2 2 104 10 2 3" xfId="10434"/>
    <cellStyle name="Comma 2 2 104 10 2 4" xfId="10435"/>
    <cellStyle name="Comma 2 2 104 10 3" xfId="10436"/>
    <cellStyle name="Comma 2 2 104 10 3 2" xfId="10437"/>
    <cellStyle name="Comma 2 2 104 10 3 3" xfId="10438"/>
    <cellStyle name="Comma 2 2 104 10 4" xfId="10439"/>
    <cellStyle name="Comma 2 2 104 10 5" xfId="10440"/>
    <cellStyle name="Comma 2 2 104 10 6" xfId="10441"/>
    <cellStyle name="Comma 2 2 104 11" xfId="10442"/>
    <cellStyle name="Comma 2 2 104 2" xfId="10443"/>
    <cellStyle name="Comma 2 2 104 2 2" xfId="10444"/>
    <cellStyle name="Comma 2 2 104 2 2 2" xfId="10445"/>
    <cellStyle name="Comma 2 2 104 2 2 2 2" xfId="10446"/>
    <cellStyle name="Comma 2 2 104 2 2 2 2 2" xfId="10447"/>
    <cellStyle name="Comma 2 2 104 2 2 2 3" xfId="10448"/>
    <cellStyle name="Comma 2 2 104 2 2 2 4" xfId="10449"/>
    <cellStyle name="Comma 2 2 104 2 2 3" xfId="10450"/>
    <cellStyle name="Comma 2 2 104 2 2 3 2" xfId="10451"/>
    <cellStyle name="Comma 2 2 104 2 2 3 3" xfId="10452"/>
    <cellStyle name="Comma 2 2 104 2 2 4" xfId="10453"/>
    <cellStyle name="Comma 2 2 104 2 2 5" xfId="10454"/>
    <cellStyle name="Comma 2 2 104 2 2 6" xfId="10455"/>
    <cellStyle name="Comma 2 2 104 2 3" xfId="10456"/>
    <cellStyle name="Comma 2 2 104 3" xfId="10457"/>
    <cellStyle name="Comma 2 2 104 3 2" xfId="10458"/>
    <cellStyle name="Comma 2 2 104 3 2 2" xfId="10459"/>
    <cellStyle name="Comma 2 2 104 3 2 2 2" xfId="10460"/>
    <cellStyle name="Comma 2 2 104 3 2 2 2 2" xfId="10461"/>
    <cellStyle name="Comma 2 2 104 3 2 2 3" xfId="10462"/>
    <cellStyle name="Comma 2 2 104 3 2 2 4" xfId="10463"/>
    <cellStyle name="Comma 2 2 104 3 2 3" xfId="10464"/>
    <cellStyle name="Comma 2 2 104 3 2 3 2" xfId="10465"/>
    <cellStyle name="Comma 2 2 104 3 2 3 3" xfId="10466"/>
    <cellStyle name="Comma 2 2 104 3 2 4" xfId="10467"/>
    <cellStyle name="Comma 2 2 104 3 2 5" xfId="10468"/>
    <cellStyle name="Comma 2 2 104 3 2 6" xfId="10469"/>
    <cellStyle name="Comma 2 2 104 3 3" xfId="10470"/>
    <cellStyle name="Comma 2 2 104 4" xfId="10471"/>
    <cellStyle name="Comma 2 2 104 4 2" xfId="10472"/>
    <cellStyle name="Comma 2 2 104 4 2 2" xfId="10473"/>
    <cellStyle name="Comma 2 2 104 4 2 2 2" xfId="10474"/>
    <cellStyle name="Comma 2 2 104 4 2 2 2 2" xfId="10475"/>
    <cellStyle name="Comma 2 2 104 4 2 2 3" xfId="10476"/>
    <cellStyle name="Comma 2 2 104 4 2 2 4" xfId="10477"/>
    <cellStyle name="Comma 2 2 104 4 2 3" xfId="10478"/>
    <cellStyle name="Comma 2 2 104 4 2 3 2" xfId="10479"/>
    <cellStyle name="Comma 2 2 104 4 2 3 3" xfId="10480"/>
    <cellStyle name="Comma 2 2 104 4 2 4" xfId="10481"/>
    <cellStyle name="Comma 2 2 104 4 2 5" xfId="10482"/>
    <cellStyle name="Comma 2 2 104 4 2 6" xfId="10483"/>
    <cellStyle name="Comma 2 2 104 4 3" xfId="10484"/>
    <cellStyle name="Comma 2 2 104 5" xfId="10485"/>
    <cellStyle name="Comma 2 2 104 5 2" xfId="10486"/>
    <cellStyle name="Comma 2 2 104 5 2 2" xfId="10487"/>
    <cellStyle name="Comma 2 2 104 5 2 2 2" xfId="10488"/>
    <cellStyle name="Comma 2 2 104 5 2 2 2 2" xfId="10489"/>
    <cellStyle name="Comma 2 2 104 5 2 2 3" xfId="10490"/>
    <cellStyle name="Comma 2 2 104 5 2 2 4" xfId="10491"/>
    <cellStyle name="Comma 2 2 104 5 2 3" xfId="10492"/>
    <cellStyle name="Comma 2 2 104 5 2 3 2" xfId="10493"/>
    <cellStyle name="Comma 2 2 104 5 2 3 3" xfId="10494"/>
    <cellStyle name="Comma 2 2 104 5 2 4" xfId="10495"/>
    <cellStyle name="Comma 2 2 104 5 2 5" xfId="10496"/>
    <cellStyle name="Comma 2 2 104 5 2 6" xfId="10497"/>
    <cellStyle name="Comma 2 2 104 5 3" xfId="10498"/>
    <cellStyle name="Comma 2 2 104 6" xfId="10499"/>
    <cellStyle name="Comma 2 2 104 6 2" xfId="10500"/>
    <cellStyle name="Comma 2 2 104 6 2 2" xfId="10501"/>
    <cellStyle name="Comma 2 2 104 6 2 2 2" xfId="10502"/>
    <cellStyle name="Comma 2 2 104 6 2 2 2 2" xfId="10503"/>
    <cellStyle name="Comma 2 2 104 6 2 2 3" xfId="10504"/>
    <cellStyle name="Comma 2 2 104 6 2 2 4" xfId="10505"/>
    <cellStyle name="Comma 2 2 104 6 2 3" xfId="10506"/>
    <cellStyle name="Comma 2 2 104 6 2 3 2" xfId="10507"/>
    <cellStyle name="Comma 2 2 104 6 2 3 3" xfId="10508"/>
    <cellStyle name="Comma 2 2 104 6 2 4" xfId="10509"/>
    <cellStyle name="Comma 2 2 104 6 2 5" xfId="10510"/>
    <cellStyle name="Comma 2 2 104 6 2 6" xfId="10511"/>
    <cellStyle name="Comma 2 2 104 6 3" xfId="10512"/>
    <cellStyle name="Comma 2 2 104 7" xfId="10513"/>
    <cellStyle name="Comma 2 2 104 7 2" xfId="10514"/>
    <cellStyle name="Comma 2 2 104 7 2 2" xfId="10515"/>
    <cellStyle name="Comma 2 2 104 7 2 2 2" xfId="10516"/>
    <cellStyle name="Comma 2 2 104 7 2 2 2 2" xfId="10517"/>
    <cellStyle name="Comma 2 2 104 7 2 2 3" xfId="10518"/>
    <cellStyle name="Comma 2 2 104 7 2 2 4" xfId="10519"/>
    <cellStyle name="Comma 2 2 104 7 2 3" xfId="10520"/>
    <cellStyle name="Comma 2 2 104 7 2 3 2" xfId="10521"/>
    <cellStyle name="Comma 2 2 104 7 2 3 3" xfId="10522"/>
    <cellStyle name="Comma 2 2 104 7 2 4" xfId="10523"/>
    <cellStyle name="Comma 2 2 104 7 2 5" xfId="10524"/>
    <cellStyle name="Comma 2 2 104 7 2 6" xfId="10525"/>
    <cellStyle name="Comma 2 2 104 7 3" xfId="10526"/>
    <cellStyle name="Comma 2 2 104 8" xfId="10527"/>
    <cellStyle name="Comma 2 2 104 8 2" xfId="10528"/>
    <cellStyle name="Comma 2 2 104 8 2 2" xfId="10529"/>
    <cellStyle name="Comma 2 2 104 8 2 2 2" xfId="10530"/>
    <cellStyle name="Comma 2 2 104 8 2 2 2 2" xfId="10531"/>
    <cellStyle name="Comma 2 2 104 8 2 2 3" xfId="10532"/>
    <cellStyle name="Comma 2 2 104 8 2 2 4" xfId="10533"/>
    <cellStyle name="Comma 2 2 104 8 2 3" xfId="10534"/>
    <cellStyle name="Comma 2 2 104 8 2 3 2" xfId="10535"/>
    <cellStyle name="Comma 2 2 104 8 2 3 3" xfId="10536"/>
    <cellStyle name="Comma 2 2 104 8 2 4" xfId="10537"/>
    <cellStyle name="Comma 2 2 104 8 2 5" xfId="10538"/>
    <cellStyle name="Comma 2 2 104 8 2 6" xfId="10539"/>
    <cellStyle name="Comma 2 2 104 8 3" xfId="10540"/>
    <cellStyle name="Comma 2 2 104 9" xfId="10541"/>
    <cellStyle name="Comma 2 2 104 9 2" xfId="10542"/>
    <cellStyle name="Comma 2 2 104 9 2 2" xfId="10543"/>
    <cellStyle name="Comma 2 2 104 9 2 2 2" xfId="10544"/>
    <cellStyle name="Comma 2 2 104 9 2 2 2 2" xfId="10545"/>
    <cellStyle name="Comma 2 2 104 9 2 2 3" xfId="10546"/>
    <cellStyle name="Comma 2 2 104 9 2 2 4" xfId="10547"/>
    <cellStyle name="Comma 2 2 104 9 2 3" xfId="10548"/>
    <cellStyle name="Comma 2 2 104 9 2 3 2" xfId="10549"/>
    <cellStyle name="Comma 2 2 104 9 2 3 3" xfId="10550"/>
    <cellStyle name="Comma 2 2 104 9 2 4" xfId="10551"/>
    <cellStyle name="Comma 2 2 104 9 2 5" xfId="10552"/>
    <cellStyle name="Comma 2 2 104 9 2 6" xfId="10553"/>
    <cellStyle name="Comma 2 2 104 9 3" xfId="10554"/>
    <cellStyle name="Comma 2 2 105" xfId="10555"/>
    <cellStyle name="Comma 2 2 105 2" xfId="10556"/>
    <cellStyle name="Comma 2 2 105 2 2" xfId="10557"/>
    <cellStyle name="Comma 2 2 105 2 2 2" xfId="10558"/>
    <cellStyle name="Comma 2 2 105 2 2 2 2" xfId="10559"/>
    <cellStyle name="Comma 2 2 105 2 2 3" xfId="10560"/>
    <cellStyle name="Comma 2 2 105 2 2 4" xfId="10561"/>
    <cellStyle name="Comma 2 2 105 2 3" xfId="10562"/>
    <cellStyle name="Comma 2 2 105 2 3 2" xfId="10563"/>
    <cellStyle name="Comma 2 2 105 2 3 3" xfId="10564"/>
    <cellStyle name="Comma 2 2 105 2 4" xfId="10565"/>
    <cellStyle name="Comma 2 2 105 2 5" xfId="10566"/>
    <cellStyle name="Comma 2 2 105 2 6" xfId="10567"/>
    <cellStyle name="Comma 2 2 105 3" xfId="10568"/>
    <cellStyle name="Comma 2 2 106" xfId="10569"/>
    <cellStyle name="Comma 2 2 106 2" xfId="10570"/>
    <cellStyle name="Comma 2 2 106 2 2" xfId="10571"/>
    <cellStyle name="Comma 2 2 106 2 2 2" xfId="10572"/>
    <cellStyle name="Comma 2 2 106 2 2 2 2" xfId="10573"/>
    <cellStyle name="Comma 2 2 106 2 2 3" xfId="10574"/>
    <cellStyle name="Comma 2 2 106 2 2 4" xfId="10575"/>
    <cellStyle name="Comma 2 2 106 2 3" xfId="10576"/>
    <cellStyle name="Comma 2 2 106 2 3 2" xfId="10577"/>
    <cellStyle name="Comma 2 2 106 2 3 3" xfId="10578"/>
    <cellStyle name="Comma 2 2 106 2 4" xfId="10579"/>
    <cellStyle name="Comma 2 2 106 2 5" xfId="10580"/>
    <cellStyle name="Comma 2 2 106 2 6" xfId="10581"/>
    <cellStyle name="Comma 2 2 106 3" xfId="10582"/>
    <cellStyle name="Comma 2 2 107" xfId="10583"/>
    <cellStyle name="Comma 2 2 107 2" xfId="10584"/>
    <cellStyle name="Comma 2 2 107 2 2" xfId="10585"/>
    <cellStyle name="Comma 2 2 107 2 2 2" xfId="10586"/>
    <cellStyle name="Comma 2 2 107 2 2 2 2" xfId="10587"/>
    <cellStyle name="Comma 2 2 107 2 2 3" xfId="10588"/>
    <cellStyle name="Comma 2 2 107 2 2 4" xfId="10589"/>
    <cellStyle name="Comma 2 2 107 2 3" xfId="10590"/>
    <cellStyle name="Comma 2 2 107 2 3 2" xfId="10591"/>
    <cellStyle name="Comma 2 2 107 2 3 3" xfId="10592"/>
    <cellStyle name="Comma 2 2 107 2 4" xfId="10593"/>
    <cellStyle name="Comma 2 2 107 2 5" xfId="10594"/>
    <cellStyle name="Comma 2 2 107 2 6" xfId="10595"/>
    <cellStyle name="Comma 2 2 107 3" xfId="10596"/>
    <cellStyle name="Comma 2 2 108" xfId="10597"/>
    <cellStyle name="Comma 2 2 108 2" xfId="10598"/>
    <cellStyle name="Comma 2 2 108 2 2" xfId="10599"/>
    <cellStyle name="Comma 2 2 108 2 2 2" xfId="10600"/>
    <cellStyle name="Comma 2 2 108 2 2 2 2" xfId="10601"/>
    <cellStyle name="Comma 2 2 108 2 2 3" xfId="10602"/>
    <cellStyle name="Comma 2 2 108 2 2 4" xfId="10603"/>
    <cellStyle name="Comma 2 2 108 2 3" xfId="10604"/>
    <cellStyle name="Comma 2 2 108 2 3 2" xfId="10605"/>
    <cellStyle name="Comma 2 2 108 2 3 3" xfId="10606"/>
    <cellStyle name="Comma 2 2 108 2 4" xfId="10607"/>
    <cellStyle name="Comma 2 2 108 2 5" xfId="10608"/>
    <cellStyle name="Comma 2 2 108 2 6" xfId="10609"/>
    <cellStyle name="Comma 2 2 108 3" xfId="10610"/>
    <cellStyle name="Comma 2 2 109" xfId="10611"/>
    <cellStyle name="Comma 2 2 109 2" xfId="10612"/>
    <cellStyle name="Comma 2 2 109 2 2" xfId="10613"/>
    <cellStyle name="Comma 2 2 109 2 2 2" xfId="10614"/>
    <cellStyle name="Comma 2 2 109 2 2 2 2" xfId="10615"/>
    <cellStyle name="Comma 2 2 109 2 2 3" xfId="10616"/>
    <cellStyle name="Comma 2 2 109 2 2 4" xfId="10617"/>
    <cellStyle name="Comma 2 2 109 2 3" xfId="10618"/>
    <cellStyle name="Comma 2 2 109 2 3 2" xfId="10619"/>
    <cellStyle name="Comma 2 2 109 2 3 3" xfId="10620"/>
    <cellStyle name="Comma 2 2 109 2 4" xfId="10621"/>
    <cellStyle name="Comma 2 2 109 2 5" xfId="10622"/>
    <cellStyle name="Comma 2 2 109 2 6" xfId="10623"/>
    <cellStyle name="Comma 2 2 109 3" xfId="10624"/>
    <cellStyle name="Comma 2 2 11" xfId="10625"/>
    <cellStyle name="Comma 2 2 11 10" xfId="10626"/>
    <cellStyle name="Comma 2 2 11 11" xfId="10627"/>
    <cellStyle name="Comma 2 2 11 12" xfId="10628"/>
    <cellStyle name="Comma 2 2 11 13" xfId="10629"/>
    <cellStyle name="Comma 2 2 11 14" xfId="10630"/>
    <cellStyle name="Comma 2 2 11 15" xfId="10631"/>
    <cellStyle name="Comma 2 2 11 16" xfId="10632"/>
    <cellStyle name="Comma 2 2 11 17" xfId="10633"/>
    <cellStyle name="Comma 2 2 11 18" xfId="10634"/>
    <cellStyle name="Comma 2 2 11 19" xfId="10635"/>
    <cellStyle name="Comma 2 2 11 2" xfId="10636"/>
    <cellStyle name="Comma 2 2 11 2 2" xfId="10637"/>
    <cellStyle name="Comma 2 2 11 20" xfId="10638"/>
    <cellStyle name="Comma 2 2 11 21" xfId="10639"/>
    <cellStyle name="Comma 2 2 11 22" xfId="10640"/>
    <cellStyle name="Comma 2 2 11 23" xfId="10641"/>
    <cellStyle name="Comma 2 2 11 24" xfId="10642"/>
    <cellStyle name="Comma 2 2 11 25" xfId="10643"/>
    <cellStyle name="Comma 2 2 11 26" xfId="10644"/>
    <cellStyle name="Comma 2 2 11 27" xfId="10645"/>
    <cellStyle name="Comma 2 2 11 28" xfId="10646"/>
    <cellStyle name="Comma 2 2 11 29" xfId="10647"/>
    <cellStyle name="Comma 2 2 11 3" xfId="10648"/>
    <cellStyle name="Comma 2 2 11 3 2" xfId="10649"/>
    <cellStyle name="Comma 2 2 11 30" xfId="10650"/>
    <cellStyle name="Comma 2 2 11 31" xfId="10651"/>
    <cellStyle name="Comma 2 2 11 32" xfId="10652"/>
    <cellStyle name="Comma 2 2 11 33" xfId="10653"/>
    <cellStyle name="Comma 2 2 11 34" xfId="10654"/>
    <cellStyle name="Comma 2 2 11 35" xfId="10655"/>
    <cellStyle name="Comma 2 2 11 36" xfId="10656"/>
    <cellStyle name="Comma 2 2 11 37" xfId="10657"/>
    <cellStyle name="Comma 2 2 11 38" xfId="10658"/>
    <cellStyle name="Comma 2 2 11 39" xfId="10659"/>
    <cellStyle name="Comma 2 2 11 4" xfId="10660"/>
    <cellStyle name="Comma 2 2 11 4 2" xfId="10661"/>
    <cellStyle name="Comma 2 2 11 40" xfId="10662"/>
    <cellStyle name="Comma 2 2 11 41" xfId="10663"/>
    <cellStyle name="Comma 2 2 11 42" xfId="10664"/>
    <cellStyle name="Comma 2 2 11 43" xfId="10665"/>
    <cellStyle name="Comma 2 2 11 44" xfId="10666"/>
    <cellStyle name="Comma 2 2 11 45" xfId="10667"/>
    <cellStyle name="Comma 2 2 11 46" xfId="10668"/>
    <cellStyle name="Comma 2 2 11 47" xfId="10669"/>
    <cellStyle name="Comma 2 2 11 48" xfId="10670"/>
    <cellStyle name="Comma 2 2 11 49" xfId="10671"/>
    <cellStyle name="Comma 2 2 11 5" xfId="10672"/>
    <cellStyle name="Comma 2 2 11 50" xfId="10673"/>
    <cellStyle name="Comma 2 2 11 51" xfId="10674"/>
    <cellStyle name="Comma 2 2 11 52" xfId="10675"/>
    <cellStyle name="Comma 2 2 11 53" xfId="10676"/>
    <cellStyle name="Comma 2 2 11 54" xfId="10677"/>
    <cellStyle name="Comma 2 2 11 55" xfId="10678"/>
    <cellStyle name="Comma 2 2 11 56" xfId="10679"/>
    <cellStyle name="Comma 2 2 11 57" xfId="10680"/>
    <cellStyle name="Comma 2 2 11 58" xfId="10681"/>
    <cellStyle name="Comma 2 2 11 59" xfId="10682"/>
    <cellStyle name="Comma 2 2 11 6" xfId="10683"/>
    <cellStyle name="Comma 2 2 11 60" xfId="10684"/>
    <cellStyle name="Comma 2 2 11 61" xfId="10685"/>
    <cellStyle name="Comma 2 2 11 62" xfId="10686"/>
    <cellStyle name="Comma 2 2 11 63" xfId="10687"/>
    <cellStyle name="Comma 2 2 11 64" xfId="10688"/>
    <cellStyle name="Comma 2 2 11 65" xfId="10689"/>
    <cellStyle name="Comma 2 2 11 66" xfId="10690"/>
    <cellStyle name="Comma 2 2 11 67" xfId="10691"/>
    <cellStyle name="Comma 2 2 11 68" xfId="10692"/>
    <cellStyle name="Comma 2 2 11 7" xfId="10693"/>
    <cellStyle name="Comma 2 2 11 8" xfId="10694"/>
    <cellStyle name="Comma 2 2 11 9" xfId="10695"/>
    <cellStyle name="Comma 2 2 110" xfId="10696"/>
    <cellStyle name="Comma 2 2 110 2" xfId="10697"/>
    <cellStyle name="Comma 2 2 110 2 2" xfId="10698"/>
    <cellStyle name="Comma 2 2 110 2 2 2" xfId="10699"/>
    <cellStyle name="Comma 2 2 110 2 2 2 2" xfId="10700"/>
    <cellStyle name="Comma 2 2 110 2 2 3" xfId="10701"/>
    <cellStyle name="Comma 2 2 110 2 2 4" xfId="10702"/>
    <cellStyle name="Comma 2 2 110 2 3" xfId="10703"/>
    <cellStyle name="Comma 2 2 110 2 3 2" xfId="10704"/>
    <cellStyle name="Comma 2 2 110 2 3 3" xfId="10705"/>
    <cellStyle name="Comma 2 2 110 2 4" xfId="10706"/>
    <cellStyle name="Comma 2 2 110 2 5" xfId="10707"/>
    <cellStyle name="Comma 2 2 110 2 6" xfId="10708"/>
    <cellStyle name="Comma 2 2 110 3" xfId="10709"/>
    <cellStyle name="Comma 2 2 111" xfId="10710"/>
    <cellStyle name="Comma 2 2 111 2" xfId="10711"/>
    <cellStyle name="Comma 2 2 111 2 2" xfId="10712"/>
    <cellStyle name="Comma 2 2 111 2 2 2" xfId="10713"/>
    <cellStyle name="Comma 2 2 111 2 2 2 2" xfId="10714"/>
    <cellStyle name="Comma 2 2 111 2 2 3" xfId="10715"/>
    <cellStyle name="Comma 2 2 111 2 2 4" xfId="10716"/>
    <cellStyle name="Comma 2 2 111 2 3" xfId="10717"/>
    <cellStyle name="Comma 2 2 111 2 3 2" xfId="10718"/>
    <cellStyle name="Comma 2 2 111 2 3 3" xfId="10719"/>
    <cellStyle name="Comma 2 2 111 2 4" xfId="10720"/>
    <cellStyle name="Comma 2 2 111 2 5" xfId="10721"/>
    <cellStyle name="Comma 2 2 111 2 6" xfId="10722"/>
    <cellStyle name="Comma 2 2 111 3" xfId="10723"/>
    <cellStyle name="Comma 2 2 112" xfId="10724"/>
    <cellStyle name="Comma 2 2 112 2" xfId="10725"/>
    <cellStyle name="Comma 2 2 112 2 2" xfId="10726"/>
    <cellStyle name="Comma 2 2 112 2 2 2" xfId="10727"/>
    <cellStyle name="Comma 2 2 112 2 2 2 2" xfId="10728"/>
    <cellStyle name="Comma 2 2 112 2 2 3" xfId="10729"/>
    <cellStyle name="Comma 2 2 112 2 2 4" xfId="10730"/>
    <cellStyle name="Comma 2 2 112 2 3" xfId="10731"/>
    <cellStyle name="Comma 2 2 112 2 3 2" xfId="10732"/>
    <cellStyle name="Comma 2 2 112 2 3 3" xfId="10733"/>
    <cellStyle name="Comma 2 2 112 2 4" xfId="10734"/>
    <cellStyle name="Comma 2 2 112 2 5" xfId="10735"/>
    <cellStyle name="Comma 2 2 112 2 6" xfId="10736"/>
    <cellStyle name="Comma 2 2 112 3" xfId="10737"/>
    <cellStyle name="Comma 2 2 113" xfId="10738"/>
    <cellStyle name="Comma 2 2 113 2" xfId="10739"/>
    <cellStyle name="Comma 2 2 113 2 2" xfId="10740"/>
    <cellStyle name="Comma 2 2 113 2 2 2" xfId="10741"/>
    <cellStyle name="Comma 2 2 113 2 2 2 2" xfId="10742"/>
    <cellStyle name="Comma 2 2 113 2 2 3" xfId="10743"/>
    <cellStyle name="Comma 2 2 113 2 2 4" xfId="10744"/>
    <cellStyle name="Comma 2 2 113 2 3" xfId="10745"/>
    <cellStyle name="Comma 2 2 113 2 3 2" xfId="10746"/>
    <cellStyle name="Comma 2 2 113 2 3 3" xfId="10747"/>
    <cellStyle name="Comma 2 2 113 2 4" xfId="10748"/>
    <cellStyle name="Comma 2 2 113 2 5" xfId="10749"/>
    <cellStyle name="Comma 2 2 113 2 6" xfId="10750"/>
    <cellStyle name="Comma 2 2 113 3" xfId="10751"/>
    <cellStyle name="Comma 2 2 114" xfId="10752"/>
    <cellStyle name="Comma 2 2 114 2" xfId="10753"/>
    <cellStyle name="Comma 2 2 114 2 2" xfId="10754"/>
    <cellStyle name="Comma 2 2 114 2 2 2" xfId="10755"/>
    <cellStyle name="Comma 2 2 114 2 2 2 2" xfId="10756"/>
    <cellStyle name="Comma 2 2 114 2 2 3" xfId="10757"/>
    <cellStyle name="Comma 2 2 114 2 2 4" xfId="10758"/>
    <cellStyle name="Comma 2 2 114 2 3" xfId="10759"/>
    <cellStyle name="Comma 2 2 114 2 3 2" xfId="10760"/>
    <cellStyle name="Comma 2 2 114 2 3 3" xfId="10761"/>
    <cellStyle name="Comma 2 2 114 2 4" xfId="10762"/>
    <cellStyle name="Comma 2 2 114 2 5" xfId="10763"/>
    <cellStyle name="Comma 2 2 114 2 6" xfId="10764"/>
    <cellStyle name="Comma 2 2 114 3" xfId="10765"/>
    <cellStyle name="Comma 2 2 115" xfId="10766"/>
    <cellStyle name="Comma 2 2 115 2" xfId="10767"/>
    <cellStyle name="Comma 2 2 115 2 2" xfId="10768"/>
    <cellStyle name="Comma 2 2 115 2 2 2" xfId="10769"/>
    <cellStyle name="Comma 2 2 115 2 2 2 2" xfId="10770"/>
    <cellStyle name="Comma 2 2 115 2 2 3" xfId="10771"/>
    <cellStyle name="Comma 2 2 115 2 2 4" xfId="10772"/>
    <cellStyle name="Comma 2 2 115 2 3" xfId="10773"/>
    <cellStyle name="Comma 2 2 115 2 3 2" xfId="10774"/>
    <cellStyle name="Comma 2 2 115 2 3 3" xfId="10775"/>
    <cellStyle name="Comma 2 2 115 2 4" xfId="10776"/>
    <cellStyle name="Comma 2 2 115 2 5" xfId="10777"/>
    <cellStyle name="Comma 2 2 115 2 6" xfId="10778"/>
    <cellStyle name="Comma 2 2 115 3" xfId="10779"/>
    <cellStyle name="Comma 2 2 116" xfId="10780"/>
    <cellStyle name="Comma 2 2 116 2" xfId="10781"/>
    <cellStyle name="Comma 2 2 116 2 2" xfId="10782"/>
    <cellStyle name="Comma 2 2 116 2 2 2" xfId="10783"/>
    <cellStyle name="Comma 2 2 116 2 2 2 2" xfId="10784"/>
    <cellStyle name="Comma 2 2 116 2 2 3" xfId="10785"/>
    <cellStyle name="Comma 2 2 116 2 2 4" xfId="10786"/>
    <cellStyle name="Comma 2 2 116 2 3" xfId="10787"/>
    <cellStyle name="Comma 2 2 116 2 3 2" xfId="10788"/>
    <cellStyle name="Comma 2 2 116 2 3 3" xfId="10789"/>
    <cellStyle name="Comma 2 2 116 2 4" xfId="10790"/>
    <cellStyle name="Comma 2 2 116 2 5" xfId="10791"/>
    <cellStyle name="Comma 2 2 116 2 6" xfId="10792"/>
    <cellStyle name="Comma 2 2 116 3" xfId="10793"/>
    <cellStyle name="Comma 2 2 117" xfId="10794"/>
    <cellStyle name="Comma 2 2 117 2" xfId="10795"/>
    <cellStyle name="Comma 2 2 117 2 2" xfId="10796"/>
    <cellStyle name="Comma 2 2 117 2 2 2" xfId="10797"/>
    <cellStyle name="Comma 2 2 117 2 2 2 2" xfId="10798"/>
    <cellStyle name="Comma 2 2 117 2 2 3" xfId="10799"/>
    <cellStyle name="Comma 2 2 117 2 2 4" xfId="10800"/>
    <cellStyle name="Comma 2 2 117 2 3" xfId="10801"/>
    <cellStyle name="Comma 2 2 117 2 3 2" xfId="10802"/>
    <cellStyle name="Comma 2 2 117 2 3 3" xfId="10803"/>
    <cellStyle name="Comma 2 2 117 2 4" xfId="10804"/>
    <cellStyle name="Comma 2 2 117 2 5" xfId="10805"/>
    <cellStyle name="Comma 2 2 117 2 6" xfId="10806"/>
    <cellStyle name="Comma 2 2 117 3" xfId="10807"/>
    <cellStyle name="Comma 2 2 118" xfId="10808"/>
    <cellStyle name="Comma 2 2 118 2" xfId="10809"/>
    <cellStyle name="Comma 2 2 118 2 2" xfId="10810"/>
    <cellStyle name="Comma 2 2 118 2 2 2" xfId="10811"/>
    <cellStyle name="Comma 2 2 118 2 2 2 2" xfId="10812"/>
    <cellStyle name="Comma 2 2 118 2 2 3" xfId="10813"/>
    <cellStyle name="Comma 2 2 118 2 2 4" xfId="10814"/>
    <cellStyle name="Comma 2 2 118 2 3" xfId="10815"/>
    <cellStyle name="Comma 2 2 118 2 3 2" xfId="10816"/>
    <cellStyle name="Comma 2 2 118 2 3 3" xfId="10817"/>
    <cellStyle name="Comma 2 2 118 2 4" xfId="10818"/>
    <cellStyle name="Comma 2 2 118 2 5" xfId="10819"/>
    <cellStyle name="Comma 2 2 118 2 6" xfId="10820"/>
    <cellStyle name="Comma 2 2 118 3" xfId="10821"/>
    <cellStyle name="Comma 2 2 119" xfId="10822"/>
    <cellStyle name="Comma 2 2 119 2" xfId="10823"/>
    <cellStyle name="Comma 2 2 119 2 2" xfId="10824"/>
    <cellStyle name="Comma 2 2 119 2 2 2" xfId="10825"/>
    <cellStyle name="Comma 2 2 119 2 3" xfId="10826"/>
    <cellStyle name="Comma 2 2 119 2 4" xfId="10827"/>
    <cellStyle name="Comma 2 2 119 2 5" xfId="10828"/>
    <cellStyle name="Comma 2 2 119 2 6" xfId="10829"/>
    <cellStyle name="Comma 2 2 119 3" xfId="10830"/>
    <cellStyle name="Comma 2 2 119 3 2" xfId="10831"/>
    <cellStyle name="Comma 2 2 119 3 2 2" xfId="10832"/>
    <cellStyle name="Comma 2 2 119 3 3" xfId="10833"/>
    <cellStyle name="Comma 2 2 119 4" xfId="10834"/>
    <cellStyle name="Comma 2 2 119 5" xfId="10835"/>
    <cellStyle name="Comma 2 2 119 6" xfId="10836"/>
    <cellStyle name="Comma 2 2 119 7" xfId="10837"/>
    <cellStyle name="Comma 2 2 12" xfId="10838"/>
    <cellStyle name="Comma 2 2 12 10" xfId="10839"/>
    <cellStyle name="Comma 2 2 12 11" xfId="10840"/>
    <cellStyle name="Comma 2 2 12 12" xfId="10841"/>
    <cellStyle name="Comma 2 2 12 13" xfId="10842"/>
    <cellStyle name="Comma 2 2 12 14" xfId="10843"/>
    <cellStyle name="Comma 2 2 12 15" xfId="10844"/>
    <cellStyle name="Comma 2 2 12 16" xfId="10845"/>
    <cellStyle name="Comma 2 2 12 17" xfId="10846"/>
    <cellStyle name="Comma 2 2 12 18" xfId="10847"/>
    <cellStyle name="Comma 2 2 12 19" xfId="10848"/>
    <cellStyle name="Comma 2 2 12 2" xfId="10849"/>
    <cellStyle name="Comma 2 2 12 2 2" xfId="10850"/>
    <cellStyle name="Comma 2 2 12 20" xfId="10851"/>
    <cellStyle name="Comma 2 2 12 21" xfId="10852"/>
    <cellStyle name="Comma 2 2 12 22" xfId="10853"/>
    <cellStyle name="Comma 2 2 12 23" xfId="10854"/>
    <cellStyle name="Comma 2 2 12 24" xfId="10855"/>
    <cellStyle name="Comma 2 2 12 25" xfId="10856"/>
    <cellStyle name="Comma 2 2 12 26" xfId="10857"/>
    <cellStyle name="Comma 2 2 12 27" xfId="10858"/>
    <cellStyle name="Comma 2 2 12 28" xfId="10859"/>
    <cellStyle name="Comma 2 2 12 29" xfId="10860"/>
    <cellStyle name="Comma 2 2 12 3" xfId="10861"/>
    <cellStyle name="Comma 2 2 12 3 2" xfId="10862"/>
    <cellStyle name="Comma 2 2 12 30" xfId="10863"/>
    <cellStyle name="Comma 2 2 12 31" xfId="10864"/>
    <cellStyle name="Comma 2 2 12 32" xfId="10865"/>
    <cellStyle name="Comma 2 2 12 33" xfId="10866"/>
    <cellStyle name="Comma 2 2 12 34" xfId="10867"/>
    <cellStyle name="Comma 2 2 12 35" xfId="10868"/>
    <cellStyle name="Comma 2 2 12 36" xfId="10869"/>
    <cellStyle name="Comma 2 2 12 37" xfId="10870"/>
    <cellStyle name="Comma 2 2 12 38" xfId="10871"/>
    <cellStyle name="Comma 2 2 12 39" xfId="10872"/>
    <cellStyle name="Comma 2 2 12 4" xfId="10873"/>
    <cellStyle name="Comma 2 2 12 4 2" xfId="10874"/>
    <cellStyle name="Comma 2 2 12 40" xfId="10875"/>
    <cellStyle name="Comma 2 2 12 41" xfId="10876"/>
    <cellStyle name="Comma 2 2 12 42" xfId="10877"/>
    <cellStyle name="Comma 2 2 12 43" xfId="10878"/>
    <cellStyle name="Comma 2 2 12 44" xfId="10879"/>
    <cellStyle name="Comma 2 2 12 45" xfId="10880"/>
    <cellStyle name="Comma 2 2 12 46" xfId="10881"/>
    <cellStyle name="Comma 2 2 12 47" xfId="10882"/>
    <cellStyle name="Comma 2 2 12 48" xfId="10883"/>
    <cellStyle name="Comma 2 2 12 49" xfId="10884"/>
    <cellStyle name="Comma 2 2 12 5" xfId="10885"/>
    <cellStyle name="Comma 2 2 12 50" xfId="10886"/>
    <cellStyle name="Comma 2 2 12 51" xfId="10887"/>
    <cellStyle name="Comma 2 2 12 52" xfId="10888"/>
    <cellStyle name="Comma 2 2 12 53" xfId="10889"/>
    <cellStyle name="Comma 2 2 12 54" xfId="10890"/>
    <cellStyle name="Comma 2 2 12 55" xfId="10891"/>
    <cellStyle name="Comma 2 2 12 56" xfId="10892"/>
    <cellStyle name="Comma 2 2 12 57" xfId="10893"/>
    <cellStyle name="Comma 2 2 12 58" xfId="10894"/>
    <cellStyle name="Comma 2 2 12 59" xfId="10895"/>
    <cellStyle name="Comma 2 2 12 6" xfId="10896"/>
    <cellStyle name="Comma 2 2 12 60" xfId="10897"/>
    <cellStyle name="Comma 2 2 12 61" xfId="10898"/>
    <cellStyle name="Comma 2 2 12 62" xfId="10899"/>
    <cellStyle name="Comma 2 2 12 63" xfId="10900"/>
    <cellStyle name="Comma 2 2 12 64" xfId="10901"/>
    <cellStyle name="Comma 2 2 12 65" xfId="10902"/>
    <cellStyle name="Comma 2 2 12 66" xfId="10903"/>
    <cellStyle name="Comma 2 2 12 67" xfId="10904"/>
    <cellStyle name="Comma 2 2 12 68" xfId="10905"/>
    <cellStyle name="Comma 2 2 12 7" xfId="10906"/>
    <cellStyle name="Comma 2 2 12 8" xfId="10907"/>
    <cellStyle name="Comma 2 2 12 9" xfId="10908"/>
    <cellStyle name="Comma 2 2 120" xfId="10909"/>
    <cellStyle name="Comma 2 2 120 2" xfId="10910"/>
    <cellStyle name="Comma 2 2 120 3" xfId="10911"/>
    <cellStyle name="Comma 2 2 121" xfId="10912"/>
    <cellStyle name="Comma 2 2 121 2" xfId="10913"/>
    <cellStyle name="Comma 2 2 121 3" xfId="10914"/>
    <cellStyle name="Comma 2 2 122" xfId="10915"/>
    <cellStyle name="Comma 2 2 122 2" xfId="10916"/>
    <cellStyle name="Comma 2 2 122 3" xfId="10917"/>
    <cellStyle name="Comma 2 2 123" xfId="10918"/>
    <cellStyle name="Comma 2 2 123 2" xfId="10919"/>
    <cellStyle name="Comma 2 2 123 3" xfId="10920"/>
    <cellStyle name="Comma 2 2 124" xfId="10921"/>
    <cellStyle name="Comma 2 2 125" xfId="10922"/>
    <cellStyle name="Comma 2 2 13" xfId="10923"/>
    <cellStyle name="Comma 2 2 13 10" xfId="10924"/>
    <cellStyle name="Comma 2 2 13 11" xfId="10925"/>
    <cellStyle name="Comma 2 2 13 12" xfId="10926"/>
    <cellStyle name="Comma 2 2 13 13" xfId="10927"/>
    <cellStyle name="Comma 2 2 13 14" xfId="10928"/>
    <cellStyle name="Comma 2 2 13 15" xfId="10929"/>
    <cellStyle name="Comma 2 2 13 16" xfId="10930"/>
    <cellStyle name="Comma 2 2 13 17" xfId="10931"/>
    <cellStyle name="Comma 2 2 13 18" xfId="10932"/>
    <cellStyle name="Comma 2 2 13 19" xfId="10933"/>
    <cellStyle name="Comma 2 2 13 2" xfId="10934"/>
    <cellStyle name="Comma 2 2 13 2 2" xfId="10935"/>
    <cellStyle name="Comma 2 2 13 20" xfId="10936"/>
    <cellStyle name="Comma 2 2 13 21" xfId="10937"/>
    <cellStyle name="Comma 2 2 13 22" xfId="10938"/>
    <cellStyle name="Comma 2 2 13 23" xfId="10939"/>
    <cellStyle name="Comma 2 2 13 24" xfId="10940"/>
    <cellStyle name="Comma 2 2 13 25" xfId="10941"/>
    <cellStyle name="Comma 2 2 13 26" xfId="10942"/>
    <cellStyle name="Comma 2 2 13 27" xfId="10943"/>
    <cellStyle name="Comma 2 2 13 28" xfId="10944"/>
    <cellStyle name="Comma 2 2 13 29" xfId="10945"/>
    <cellStyle name="Comma 2 2 13 3" xfId="10946"/>
    <cellStyle name="Comma 2 2 13 3 2" xfId="10947"/>
    <cellStyle name="Comma 2 2 13 30" xfId="10948"/>
    <cellStyle name="Comma 2 2 13 31" xfId="10949"/>
    <cellStyle name="Comma 2 2 13 32" xfId="10950"/>
    <cellStyle name="Comma 2 2 13 33" xfId="10951"/>
    <cellStyle name="Comma 2 2 13 34" xfId="10952"/>
    <cellStyle name="Comma 2 2 13 35" xfId="10953"/>
    <cellStyle name="Comma 2 2 13 36" xfId="10954"/>
    <cellStyle name="Comma 2 2 13 37" xfId="10955"/>
    <cellStyle name="Comma 2 2 13 38" xfId="10956"/>
    <cellStyle name="Comma 2 2 13 39" xfId="10957"/>
    <cellStyle name="Comma 2 2 13 4" xfId="10958"/>
    <cellStyle name="Comma 2 2 13 4 2" xfId="10959"/>
    <cellStyle name="Comma 2 2 13 40" xfId="10960"/>
    <cellStyle name="Comma 2 2 13 41" xfId="10961"/>
    <cellStyle name="Comma 2 2 13 42" xfId="10962"/>
    <cellStyle name="Comma 2 2 13 43" xfId="10963"/>
    <cellStyle name="Comma 2 2 13 44" xfId="10964"/>
    <cellStyle name="Comma 2 2 13 45" xfId="10965"/>
    <cellStyle name="Comma 2 2 13 46" xfId="10966"/>
    <cellStyle name="Comma 2 2 13 47" xfId="10967"/>
    <cellStyle name="Comma 2 2 13 48" xfId="10968"/>
    <cellStyle name="Comma 2 2 13 49" xfId="10969"/>
    <cellStyle name="Comma 2 2 13 5" xfId="10970"/>
    <cellStyle name="Comma 2 2 13 50" xfId="10971"/>
    <cellStyle name="Comma 2 2 13 51" xfId="10972"/>
    <cellStyle name="Comma 2 2 13 52" xfId="10973"/>
    <cellStyle name="Comma 2 2 13 53" xfId="10974"/>
    <cellStyle name="Comma 2 2 13 54" xfId="10975"/>
    <cellStyle name="Comma 2 2 13 55" xfId="10976"/>
    <cellStyle name="Comma 2 2 13 56" xfId="10977"/>
    <cellStyle name="Comma 2 2 13 57" xfId="10978"/>
    <cellStyle name="Comma 2 2 13 58" xfId="10979"/>
    <cellStyle name="Comma 2 2 13 59" xfId="10980"/>
    <cellStyle name="Comma 2 2 13 6" xfId="10981"/>
    <cellStyle name="Comma 2 2 13 60" xfId="10982"/>
    <cellStyle name="Comma 2 2 13 61" xfId="10983"/>
    <cellStyle name="Comma 2 2 13 62" xfId="10984"/>
    <cellStyle name="Comma 2 2 13 63" xfId="10985"/>
    <cellStyle name="Comma 2 2 13 64" xfId="10986"/>
    <cellStyle name="Comma 2 2 13 65" xfId="10987"/>
    <cellStyle name="Comma 2 2 13 66" xfId="10988"/>
    <cellStyle name="Comma 2 2 13 67" xfId="10989"/>
    <cellStyle name="Comma 2 2 13 68" xfId="10990"/>
    <cellStyle name="Comma 2 2 13 7" xfId="10991"/>
    <cellStyle name="Comma 2 2 13 8" xfId="10992"/>
    <cellStyle name="Comma 2 2 13 9" xfId="10993"/>
    <cellStyle name="Comma 2 2 14" xfId="10994"/>
    <cellStyle name="Comma 2 2 14 2" xfId="10995"/>
    <cellStyle name="Comma 2 2 14 2 2" xfId="10996"/>
    <cellStyle name="Comma 2 2 14 2 2 2" xfId="10997"/>
    <cellStyle name="Comma 2 2 14 2 2 2 2" xfId="10998"/>
    <cellStyle name="Comma 2 2 14 2 2 3" xfId="10999"/>
    <cellStyle name="Comma 2 2 14 2 2 4" xfId="11000"/>
    <cellStyle name="Comma 2 2 14 2 3" xfId="11001"/>
    <cellStyle name="Comma 2 2 14 2 3 2" xfId="11002"/>
    <cellStyle name="Comma 2 2 14 2 3 3" xfId="11003"/>
    <cellStyle name="Comma 2 2 14 2 4" xfId="11004"/>
    <cellStyle name="Comma 2 2 14 2 5" xfId="11005"/>
    <cellStyle name="Comma 2 2 14 2 6" xfId="11006"/>
    <cellStyle name="Comma 2 2 14 3" xfId="11007"/>
    <cellStyle name="Comma 2 2 15" xfId="11008"/>
    <cellStyle name="Comma 2 2 15 2" xfId="11009"/>
    <cellStyle name="Comma 2 2 15 2 2" xfId="11010"/>
    <cellStyle name="Comma 2 2 15 2 2 2" xfId="11011"/>
    <cellStyle name="Comma 2 2 15 2 2 2 2" xfId="11012"/>
    <cellStyle name="Comma 2 2 15 2 2 3" xfId="11013"/>
    <cellStyle name="Comma 2 2 15 2 2 4" xfId="11014"/>
    <cellStyle name="Comma 2 2 15 2 3" xfId="11015"/>
    <cellStyle name="Comma 2 2 15 2 3 2" xfId="11016"/>
    <cellStyle name="Comma 2 2 15 2 3 3" xfId="11017"/>
    <cellStyle name="Comma 2 2 15 2 4" xfId="11018"/>
    <cellStyle name="Comma 2 2 15 2 5" xfId="11019"/>
    <cellStyle name="Comma 2 2 15 2 6" xfId="11020"/>
    <cellStyle name="Comma 2 2 15 3" xfId="11021"/>
    <cellStyle name="Comma 2 2 16" xfId="11022"/>
    <cellStyle name="Comma 2 2 16 2" xfId="11023"/>
    <cellStyle name="Comma 2 2 16 2 2" xfId="11024"/>
    <cellStyle name="Comma 2 2 16 2 2 2" xfId="11025"/>
    <cellStyle name="Comma 2 2 16 2 2 2 2" xfId="11026"/>
    <cellStyle name="Comma 2 2 16 2 2 3" xfId="11027"/>
    <cellStyle name="Comma 2 2 16 2 2 4" xfId="11028"/>
    <cellStyle name="Comma 2 2 16 2 3" xfId="11029"/>
    <cellStyle name="Comma 2 2 16 2 3 2" xfId="11030"/>
    <cellStyle name="Comma 2 2 16 2 3 3" xfId="11031"/>
    <cellStyle name="Comma 2 2 16 2 4" xfId="11032"/>
    <cellStyle name="Comma 2 2 16 2 5" xfId="11033"/>
    <cellStyle name="Comma 2 2 16 2 6" xfId="11034"/>
    <cellStyle name="Comma 2 2 16 3" xfId="11035"/>
    <cellStyle name="Comma 2 2 17" xfId="11036"/>
    <cellStyle name="Comma 2 2 17 2" xfId="11037"/>
    <cellStyle name="Comma 2 2 17 2 2" xfId="11038"/>
    <cellStyle name="Comma 2 2 17 2 2 2" xfId="11039"/>
    <cellStyle name="Comma 2 2 17 2 2 2 2" xfId="11040"/>
    <cellStyle name="Comma 2 2 17 2 2 3" xfId="11041"/>
    <cellStyle name="Comma 2 2 17 2 2 4" xfId="11042"/>
    <cellStyle name="Comma 2 2 17 2 3" xfId="11043"/>
    <cellStyle name="Comma 2 2 17 2 3 2" xfId="11044"/>
    <cellStyle name="Comma 2 2 17 2 3 3" xfId="11045"/>
    <cellStyle name="Comma 2 2 17 2 4" xfId="11046"/>
    <cellStyle name="Comma 2 2 17 2 5" xfId="11047"/>
    <cellStyle name="Comma 2 2 17 2 6" xfId="11048"/>
    <cellStyle name="Comma 2 2 17 3" xfId="11049"/>
    <cellStyle name="Comma 2 2 18" xfId="11050"/>
    <cellStyle name="Comma 2 2 18 2" xfId="11051"/>
    <cellStyle name="Comma 2 2 18 2 2" xfId="11052"/>
    <cellStyle name="Comma 2 2 18 2 2 2" xfId="11053"/>
    <cellStyle name="Comma 2 2 18 2 2 2 2" xfId="11054"/>
    <cellStyle name="Comma 2 2 18 2 2 3" xfId="11055"/>
    <cellStyle name="Comma 2 2 18 2 2 4" xfId="11056"/>
    <cellStyle name="Comma 2 2 18 2 3" xfId="11057"/>
    <cellStyle name="Comma 2 2 18 2 3 2" xfId="11058"/>
    <cellStyle name="Comma 2 2 18 2 3 3" xfId="11059"/>
    <cellStyle name="Comma 2 2 18 2 4" xfId="11060"/>
    <cellStyle name="Comma 2 2 18 2 5" xfId="11061"/>
    <cellStyle name="Comma 2 2 18 2 6" xfId="11062"/>
    <cellStyle name="Comma 2 2 18 3" xfId="11063"/>
    <cellStyle name="Comma 2 2 19" xfId="11064"/>
    <cellStyle name="Comma 2 2 19 2" xfId="11065"/>
    <cellStyle name="Comma 2 2 19 2 2" xfId="11066"/>
    <cellStyle name="Comma 2 2 19 2 2 2" xfId="11067"/>
    <cellStyle name="Comma 2 2 19 2 2 2 2" xfId="11068"/>
    <cellStyle name="Comma 2 2 19 2 2 3" xfId="11069"/>
    <cellStyle name="Comma 2 2 19 2 2 4" xfId="11070"/>
    <cellStyle name="Comma 2 2 19 2 3" xfId="11071"/>
    <cellStyle name="Comma 2 2 19 2 3 2" xfId="11072"/>
    <cellStyle name="Comma 2 2 19 2 3 3" xfId="11073"/>
    <cellStyle name="Comma 2 2 19 2 4" xfId="11074"/>
    <cellStyle name="Comma 2 2 19 2 5" xfId="11075"/>
    <cellStyle name="Comma 2 2 19 2 6" xfId="11076"/>
    <cellStyle name="Comma 2 2 19 3" xfId="11077"/>
    <cellStyle name="Comma 2 2 2" xfId="197"/>
    <cellStyle name="Comma 2 2 2 10" xfId="11078"/>
    <cellStyle name="Comma 2 2 2 10 2" xfId="11079"/>
    <cellStyle name="Comma 2 2 2 10 3" xfId="11080"/>
    <cellStyle name="Comma 2 2 2 10 4" xfId="11081"/>
    <cellStyle name="Comma 2 2 2 10 5" xfId="11082"/>
    <cellStyle name="Comma 2 2 2 10 6" xfId="11083"/>
    <cellStyle name="Comma 2 2 2 11" xfId="11084"/>
    <cellStyle name="Comma 2 2 2 11 2" xfId="11085"/>
    <cellStyle name="Comma 2 2 2 11 3" xfId="11086"/>
    <cellStyle name="Comma 2 2 2 11 4" xfId="11087"/>
    <cellStyle name="Comma 2 2 2 11 5" xfId="11088"/>
    <cellStyle name="Comma 2 2 2 11 6" xfId="11089"/>
    <cellStyle name="Comma 2 2 2 12" xfId="11090"/>
    <cellStyle name="Comma 2 2 2 13" xfId="11091"/>
    <cellStyle name="Comma 2 2 2 14" xfId="11092"/>
    <cellStyle name="Comma 2 2 2 15" xfId="11093"/>
    <cellStyle name="Comma 2 2 2 16" xfId="11094"/>
    <cellStyle name="Comma 2 2 2 2" xfId="11095"/>
    <cellStyle name="Comma 2 2 2 2 2" xfId="11096"/>
    <cellStyle name="Comma 2 2 2 2 3" xfId="11097"/>
    <cellStyle name="Comma 2 2 2 2 4" xfId="11098"/>
    <cellStyle name="Comma 2 2 2 2 5" xfId="11099"/>
    <cellStyle name="Comma 2 2 2 2 6" xfId="11100"/>
    <cellStyle name="Comma 2 2 2 3" xfId="11101"/>
    <cellStyle name="Comma 2 2 2 3 2" xfId="11102"/>
    <cellStyle name="Comma 2 2 2 3 3" xfId="11103"/>
    <cellStyle name="Comma 2 2 2 3 4" xfId="11104"/>
    <cellStyle name="Comma 2 2 2 3 5" xfId="11105"/>
    <cellStyle name="Comma 2 2 2 3 6" xfId="11106"/>
    <cellStyle name="Comma 2 2 2 4" xfId="11107"/>
    <cellStyle name="Comma 2 2 2 4 2" xfId="11108"/>
    <cellStyle name="Comma 2 2 2 4 3" xfId="11109"/>
    <cellStyle name="Comma 2 2 2 4 4" xfId="11110"/>
    <cellStyle name="Comma 2 2 2 4 5" xfId="11111"/>
    <cellStyle name="Comma 2 2 2 4 6" xfId="11112"/>
    <cellStyle name="Comma 2 2 2 5" xfId="11113"/>
    <cellStyle name="Comma 2 2 2 5 2" xfId="11114"/>
    <cellStyle name="Comma 2 2 2 5 3" xfId="11115"/>
    <cellStyle name="Comma 2 2 2 5 4" xfId="11116"/>
    <cellStyle name="Comma 2 2 2 5 5" xfId="11117"/>
    <cellStyle name="Comma 2 2 2 5 6" xfId="11118"/>
    <cellStyle name="Comma 2 2 2 6" xfId="11119"/>
    <cellStyle name="Comma 2 2 2 6 2" xfId="11120"/>
    <cellStyle name="Comma 2 2 2 6 3" xfId="11121"/>
    <cellStyle name="Comma 2 2 2 6 4" xfId="11122"/>
    <cellStyle name="Comma 2 2 2 6 5" xfId="11123"/>
    <cellStyle name="Comma 2 2 2 6 6" xfId="11124"/>
    <cellStyle name="Comma 2 2 2 7" xfId="11125"/>
    <cellStyle name="Comma 2 2 2 7 2" xfId="11126"/>
    <cellStyle name="Comma 2 2 2 7 3" xfId="11127"/>
    <cellStyle name="Comma 2 2 2 7 4" xfId="11128"/>
    <cellStyle name="Comma 2 2 2 7 5" xfId="11129"/>
    <cellStyle name="Comma 2 2 2 7 6" xfId="11130"/>
    <cellStyle name="Comma 2 2 2 8" xfId="11131"/>
    <cellStyle name="Comma 2 2 2 8 2" xfId="11132"/>
    <cellStyle name="Comma 2 2 2 8 3" xfId="11133"/>
    <cellStyle name="Comma 2 2 2 8 4" xfId="11134"/>
    <cellStyle name="Comma 2 2 2 8 5" xfId="11135"/>
    <cellStyle name="Comma 2 2 2 8 6" xfId="11136"/>
    <cellStyle name="Comma 2 2 2 9" xfId="11137"/>
    <cellStyle name="Comma 2 2 2 9 2" xfId="11138"/>
    <cellStyle name="Comma 2 2 2 9 3" xfId="11139"/>
    <cellStyle name="Comma 2 2 2 9 4" xfId="11140"/>
    <cellStyle name="Comma 2 2 2 9 5" xfId="11141"/>
    <cellStyle name="Comma 2 2 2 9 6" xfId="11142"/>
    <cellStyle name="Comma 2 2 20" xfId="11143"/>
    <cellStyle name="Comma 2 2 20 2" xfId="11144"/>
    <cellStyle name="Comma 2 2 20 2 2" xfId="11145"/>
    <cellStyle name="Comma 2 2 20 2 2 2" xfId="11146"/>
    <cellStyle name="Comma 2 2 20 2 2 2 2" xfId="11147"/>
    <cellStyle name="Comma 2 2 20 2 2 3" xfId="11148"/>
    <cellStyle name="Comma 2 2 20 2 2 4" xfId="11149"/>
    <cellStyle name="Comma 2 2 20 2 3" xfId="11150"/>
    <cellStyle name="Comma 2 2 20 2 3 2" xfId="11151"/>
    <cellStyle name="Comma 2 2 20 2 3 3" xfId="11152"/>
    <cellStyle name="Comma 2 2 20 2 4" xfId="11153"/>
    <cellStyle name="Comma 2 2 20 2 5" xfId="11154"/>
    <cellStyle name="Comma 2 2 20 2 6" xfId="11155"/>
    <cellStyle name="Comma 2 2 20 3" xfId="11156"/>
    <cellStyle name="Comma 2 2 21" xfId="11157"/>
    <cellStyle name="Comma 2 2 21 2" xfId="11158"/>
    <cellStyle name="Comma 2 2 21 2 2" xfId="11159"/>
    <cellStyle name="Comma 2 2 21 2 2 2" xfId="11160"/>
    <cellStyle name="Comma 2 2 21 2 2 2 2" xfId="11161"/>
    <cellStyle name="Comma 2 2 21 2 2 3" xfId="11162"/>
    <cellStyle name="Comma 2 2 21 2 2 4" xfId="11163"/>
    <cellStyle name="Comma 2 2 21 2 3" xfId="11164"/>
    <cellStyle name="Comma 2 2 21 2 3 2" xfId="11165"/>
    <cellStyle name="Comma 2 2 21 2 3 3" xfId="11166"/>
    <cellStyle name="Comma 2 2 21 2 4" xfId="11167"/>
    <cellStyle name="Comma 2 2 21 2 5" xfId="11168"/>
    <cellStyle name="Comma 2 2 21 2 6" xfId="11169"/>
    <cellStyle name="Comma 2 2 21 3" xfId="11170"/>
    <cellStyle name="Comma 2 2 22" xfId="11171"/>
    <cellStyle name="Comma 2 2 22 2" xfId="11172"/>
    <cellStyle name="Comma 2 2 22 2 2" xfId="11173"/>
    <cellStyle name="Comma 2 2 22 2 2 2" xfId="11174"/>
    <cellStyle name="Comma 2 2 22 2 2 2 2" xfId="11175"/>
    <cellStyle name="Comma 2 2 22 2 2 3" xfId="11176"/>
    <cellStyle name="Comma 2 2 22 2 2 4" xfId="11177"/>
    <cellStyle name="Comma 2 2 22 2 3" xfId="11178"/>
    <cellStyle name="Comma 2 2 22 2 3 2" xfId="11179"/>
    <cellStyle name="Comma 2 2 22 2 3 3" xfId="11180"/>
    <cellStyle name="Comma 2 2 22 2 4" xfId="11181"/>
    <cellStyle name="Comma 2 2 22 2 5" xfId="11182"/>
    <cellStyle name="Comma 2 2 22 2 6" xfId="11183"/>
    <cellStyle name="Comma 2 2 22 3" xfId="11184"/>
    <cellStyle name="Comma 2 2 23" xfId="11185"/>
    <cellStyle name="Comma 2 2 23 2" xfId="11186"/>
    <cellStyle name="Comma 2 2 23 2 2" xfId="11187"/>
    <cellStyle name="Comma 2 2 23 2 2 2" xfId="11188"/>
    <cellStyle name="Comma 2 2 23 2 2 2 2" xfId="11189"/>
    <cellStyle name="Comma 2 2 23 2 2 3" xfId="11190"/>
    <cellStyle name="Comma 2 2 23 2 2 4" xfId="11191"/>
    <cellStyle name="Comma 2 2 23 2 3" xfId="11192"/>
    <cellStyle name="Comma 2 2 23 2 3 2" xfId="11193"/>
    <cellStyle name="Comma 2 2 23 2 3 3" xfId="11194"/>
    <cellStyle name="Comma 2 2 23 2 4" xfId="11195"/>
    <cellStyle name="Comma 2 2 23 2 5" xfId="11196"/>
    <cellStyle name="Comma 2 2 23 2 6" xfId="11197"/>
    <cellStyle name="Comma 2 2 23 3" xfId="11198"/>
    <cellStyle name="Comma 2 2 24" xfId="11199"/>
    <cellStyle name="Comma 2 2 24 2" xfId="11200"/>
    <cellStyle name="Comma 2 2 24 2 2" xfId="11201"/>
    <cellStyle name="Comma 2 2 24 2 2 2" xfId="11202"/>
    <cellStyle name="Comma 2 2 24 2 2 2 2" xfId="11203"/>
    <cellStyle name="Comma 2 2 24 2 2 3" xfId="11204"/>
    <cellStyle name="Comma 2 2 24 2 2 4" xfId="11205"/>
    <cellStyle name="Comma 2 2 24 2 3" xfId="11206"/>
    <cellStyle name="Comma 2 2 24 2 3 2" xfId="11207"/>
    <cellStyle name="Comma 2 2 24 2 3 3" xfId="11208"/>
    <cellStyle name="Comma 2 2 24 2 4" xfId="11209"/>
    <cellStyle name="Comma 2 2 24 2 5" xfId="11210"/>
    <cellStyle name="Comma 2 2 24 2 6" xfId="11211"/>
    <cellStyle name="Comma 2 2 24 3" xfId="11212"/>
    <cellStyle name="Comma 2 2 25" xfId="11213"/>
    <cellStyle name="Comma 2 2 25 2" xfId="11214"/>
    <cellStyle name="Comma 2 2 25 2 2" xfId="11215"/>
    <cellStyle name="Comma 2 2 25 2 2 2" xfId="11216"/>
    <cellStyle name="Comma 2 2 25 2 2 2 2" xfId="11217"/>
    <cellStyle name="Comma 2 2 25 2 2 3" xfId="11218"/>
    <cellStyle name="Comma 2 2 25 2 2 4" xfId="11219"/>
    <cellStyle name="Comma 2 2 25 2 3" xfId="11220"/>
    <cellStyle name="Comma 2 2 25 2 3 2" xfId="11221"/>
    <cellStyle name="Comma 2 2 25 2 3 3" xfId="11222"/>
    <cellStyle name="Comma 2 2 25 2 4" xfId="11223"/>
    <cellStyle name="Comma 2 2 25 2 5" xfId="11224"/>
    <cellStyle name="Comma 2 2 25 2 6" xfId="11225"/>
    <cellStyle name="Comma 2 2 25 3" xfId="11226"/>
    <cellStyle name="Comma 2 2 26" xfId="11227"/>
    <cellStyle name="Comma 2 2 26 2" xfId="11228"/>
    <cellStyle name="Comma 2 2 26 2 2" xfId="11229"/>
    <cellStyle name="Comma 2 2 26 2 2 2" xfId="11230"/>
    <cellStyle name="Comma 2 2 26 2 2 2 2" xfId="11231"/>
    <cellStyle name="Comma 2 2 26 2 2 3" xfId="11232"/>
    <cellStyle name="Comma 2 2 26 2 2 4" xfId="11233"/>
    <cellStyle name="Comma 2 2 26 2 3" xfId="11234"/>
    <cellStyle name="Comma 2 2 26 2 3 2" xfId="11235"/>
    <cellStyle name="Comma 2 2 26 2 3 3" xfId="11236"/>
    <cellStyle name="Comma 2 2 26 2 4" xfId="11237"/>
    <cellStyle name="Comma 2 2 26 2 5" xfId="11238"/>
    <cellStyle name="Comma 2 2 26 2 6" xfId="11239"/>
    <cellStyle name="Comma 2 2 26 3" xfId="11240"/>
    <cellStyle name="Comma 2 2 27" xfId="11241"/>
    <cellStyle name="Comma 2 2 27 2" xfId="11242"/>
    <cellStyle name="Comma 2 2 27 2 2" xfId="11243"/>
    <cellStyle name="Comma 2 2 27 2 2 2" xfId="11244"/>
    <cellStyle name="Comma 2 2 27 2 2 2 2" xfId="11245"/>
    <cellStyle name="Comma 2 2 27 2 2 3" xfId="11246"/>
    <cellStyle name="Comma 2 2 27 2 2 4" xfId="11247"/>
    <cellStyle name="Comma 2 2 27 2 3" xfId="11248"/>
    <cellStyle name="Comma 2 2 27 2 3 2" xfId="11249"/>
    <cellStyle name="Comma 2 2 27 2 3 3" xfId="11250"/>
    <cellStyle name="Comma 2 2 27 2 4" xfId="11251"/>
    <cellStyle name="Comma 2 2 27 2 5" xfId="11252"/>
    <cellStyle name="Comma 2 2 27 2 6" xfId="11253"/>
    <cellStyle name="Comma 2 2 27 3" xfId="11254"/>
    <cellStyle name="Comma 2 2 28" xfId="11255"/>
    <cellStyle name="Comma 2 2 28 2" xfId="11256"/>
    <cellStyle name="Comma 2 2 28 2 2" xfId="11257"/>
    <cellStyle name="Comma 2 2 28 2 2 2" xfId="11258"/>
    <cellStyle name="Comma 2 2 28 2 2 2 2" xfId="11259"/>
    <cellStyle name="Comma 2 2 28 2 2 3" xfId="11260"/>
    <cellStyle name="Comma 2 2 28 2 2 4" xfId="11261"/>
    <cellStyle name="Comma 2 2 28 2 3" xfId="11262"/>
    <cellStyle name="Comma 2 2 28 2 3 2" xfId="11263"/>
    <cellStyle name="Comma 2 2 28 2 3 3" xfId="11264"/>
    <cellStyle name="Comma 2 2 28 2 4" xfId="11265"/>
    <cellStyle name="Comma 2 2 28 2 5" xfId="11266"/>
    <cellStyle name="Comma 2 2 28 2 6" xfId="11267"/>
    <cellStyle name="Comma 2 2 28 3" xfId="11268"/>
    <cellStyle name="Comma 2 2 29" xfId="11269"/>
    <cellStyle name="Comma 2 2 29 2" xfId="11270"/>
    <cellStyle name="Comma 2 2 29 2 2" xfId="11271"/>
    <cellStyle name="Comma 2 2 29 2 2 2" xfId="11272"/>
    <cellStyle name="Comma 2 2 29 2 2 2 2" xfId="11273"/>
    <cellStyle name="Comma 2 2 29 2 2 3" xfId="11274"/>
    <cellStyle name="Comma 2 2 29 2 2 4" xfId="11275"/>
    <cellStyle name="Comma 2 2 29 2 3" xfId="11276"/>
    <cellStyle name="Comma 2 2 29 2 3 2" xfId="11277"/>
    <cellStyle name="Comma 2 2 29 2 3 3" xfId="11278"/>
    <cellStyle name="Comma 2 2 29 2 4" xfId="11279"/>
    <cellStyle name="Comma 2 2 29 2 5" xfId="11280"/>
    <cellStyle name="Comma 2 2 29 2 6" xfId="11281"/>
    <cellStyle name="Comma 2 2 29 3" xfId="11282"/>
    <cellStyle name="Comma 2 2 3" xfId="198"/>
    <cellStyle name="Comma 2 2 3 10" xfId="11283"/>
    <cellStyle name="Comma 2 2 3 10 2" xfId="11284"/>
    <cellStyle name="Comma 2 2 3 10 2 2" xfId="11285"/>
    <cellStyle name="Comma 2 2 3 10 2 2 2" xfId="11286"/>
    <cellStyle name="Comma 2 2 3 10 2 2 2 2" xfId="11287"/>
    <cellStyle name="Comma 2 2 3 10 2 2 3" xfId="11288"/>
    <cellStyle name="Comma 2 2 3 10 2 2 4" xfId="11289"/>
    <cellStyle name="Comma 2 2 3 10 2 3" xfId="11290"/>
    <cellStyle name="Comma 2 2 3 10 2 3 2" xfId="11291"/>
    <cellStyle name="Comma 2 2 3 10 2 3 3" xfId="11292"/>
    <cellStyle name="Comma 2 2 3 10 2 4" xfId="11293"/>
    <cellStyle name="Comma 2 2 3 10 2 5" xfId="11294"/>
    <cellStyle name="Comma 2 2 3 10 2 6" xfId="11295"/>
    <cellStyle name="Comma 2 2 3 10 3" xfId="11296"/>
    <cellStyle name="Comma 2 2 3 11" xfId="11297"/>
    <cellStyle name="Comma 2 2 3 11 2" xfId="11298"/>
    <cellStyle name="Comma 2 2 3 11 2 2" xfId="11299"/>
    <cellStyle name="Comma 2 2 3 11 2 2 2" xfId="11300"/>
    <cellStyle name="Comma 2 2 3 11 2 2 2 2" xfId="11301"/>
    <cellStyle name="Comma 2 2 3 11 2 2 3" xfId="11302"/>
    <cellStyle name="Comma 2 2 3 11 2 2 4" xfId="11303"/>
    <cellStyle name="Comma 2 2 3 11 2 3" xfId="11304"/>
    <cellStyle name="Comma 2 2 3 11 2 3 2" xfId="11305"/>
    <cellStyle name="Comma 2 2 3 11 2 3 3" xfId="11306"/>
    <cellStyle name="Comma 2 2 3 11 2 4" xfId="11307"/>
    <cellStyle name="Comma 2 2 3 11 2 5" xfId="11308"/>
    <cellStyle name="Comma 2 2 3 11 2 6" xfId="11309"/>
    <cellStyle name="Comma 2 2 3 11 3" xfId="11310"/>
    <cellStyle name="Comma 2 2 3 12" xfId="11311"/>
    <cellStyle name="Comma 2 2 3 12 2" xfId="11312"/>
    <cellStyle name="Comma 2 2 3 12 2 2" xfId="11313"/>
    <cellStyle name="Comma 2 2 3 12 2 2 2" xfId="11314"/>
    <cellStyle name="Comma 2 2 3 12 2 2 2 2" xfId="11315"/>
    <cellStyle name="Comma 2 2 3 12 2 2 3" xfId="11316"/>
    <cellStyle name="Comma 2 2 3 12 2 2 4" xfId="11317"/>
    <cellStyle name="Comma 2 2 3 12 2 3" xfId="11318"/>
    <cellStyle name="Comma 2 2 3 12 2 3 2" xfId="11319"/>
    <cellStyle name="Comma 2 2 3 12 2 3 3" xfId="11320"/>
    <cellStyle name="Comma 2 2 3 12 2 4" xfId="11321"/>
    <cellStyle name="Comma 2 2 3 12 2 5" xfId="11322"/>
    <cellStyle name="Comma 2 2 3 12 2 6" xfId="11323"/>
    <cellStyle name="Comma 2 2 3 12 3" xfId="11324"/>
    <cellStyle name="Comma 2 2 3 13" xfId="11325"/>
    <cellStyle name="Comma 2 2 3 13 2" xfId="11326"/>
    <cellStyle name="Comma 2 2 3 13 2 2" xfId="11327"/>
    <cellStyle name="Comma 2 2 3 13 2 2 2" xfId="11328"/>
    <cellStyle name="Comma 2 2 3 13 2 2 2 2" xfId="11329"/>
    <cellStyle name="Comma 2 2 3 13 2 2 3" xfId="11330"/>
    <cellStyle name="Comma 2 2 3 13 2 2 4" xfId="11331"/>
    <cellStyle name="Comma 2 2 3 13 2 3" xfId="11332"/>
    <cellStyle name="Comma 2 2 3 13 2 3 2" xfId="11333"/>
    <cellStyle name="Comma 2 2 3 13 2 3 3" xfId="11334"/>
    <cellStyle name="Comma 2 2 3 13 2 4" xfId="11335"/>
    <cellStyle name="Comma 2 2 3 13 2 5" xfId="11336"/>
    <cellStyle name="Comma 2 2 3 13 2 6" xfId="11337"/>
    <cellStyle name="Comma 2 2 3 13 3" xfId="11338"/>
    <cellStyle name="Comma 2 2 3 14" xfId="11339"/>
    <cellStyle name="Comma 2 2 3 14 2" xfId="11340"/>
    <cellStyle name="Comma 2 2 3 14 2 2" xfId="11341"/>
    <cellStyle name="Comma 2 2 3 14 2 2 2" xfId="11342"/>
    <cellStyle name="Comma 2 2 3 14 2 2 2 2" xfId="11343"/>
    <cellStyle name="Comma 2 2 3 14 2 2 3" xfId="11344"/>
    <cellStyle name="Comma 2 2 3 14 2 2 4" xfId="11345"/>
    <cellStyle name="Comma 2 2 3 14 2 3" xfId="11346"/>
    <cellStyle name="Comma 2 2 3 14 2 3 2" xfId="11347"/>
    <cellStyle name="Comma 2 2 3 14 2 3 3" xfId="11348"/>
    <cellStyle name="Comma 2 2 3 14 2 4" xfId="11349"/>
    <cellStyle name="Comma 2 2 3 14 2 5" xfId="11350"/>
    <cellStyle name="Comma 2 2 3 14 2 6" xfId="11351"/>
    <cellStyle name="Comma 2 2 3 14 3" xfId="11352"/>
    <cellStyle name="Comma 2 2 3 15" xfId="11353"/>
    <cellStyle name="Comma 2 2 3 15 2" xfId="11354"/>
    <cellStyle name="Comma 2 2 3 15 2 2" xfId="11355"/>
    <cellStyle name="Comma 2 2 3 15 2 2 2" xfId="11356"/>
    <cellStyle name="Comma 2 2 3 15 2 2 2 2" xfId="11357"/>
    <cellStyle name="Comma 2 2 3 15 2 2 3" xfId="11358"/>
    <cellStyle name="Comma 2 2 3 15 2 2 4" xfId="11359"/>
    <cellStyle name="Comma 2 2 3 15 2 3" xfId="11360"/>
    <cellStyle name="Comma 2 2 3 15 2 3 2" xfId="11361"/>
    <cellStyle name="Comma 2 2 3 15 2 3 3" xfId="11362"/>
    <cellStyle name="Comma 2 2 3 15 2 4" xfId="11363"/>
    <cellStyle name="Comma 2 2 3 15 2 5" xfId="11364"/>
    <cellStyle name="Comma 2 2 3 15 2 6" xfId="11365"/>
    <cellStyle name="Comma 2 2 3 15 3" xfId="11366"/>
    <cellStyle name="Comma 2 2 3 16" xfId="11367"/>
    <cellStyle name="Comma 2 2 3 16 2" xfId="11368"/>
    <cellStyle name="Comma 2 2 3 16 2 2" xfId="11369"/>
    <cellStyle name="Comma 2 2 3 16 2 2 2" xfId="11370"/>
    <cellStyle name="Comma 2 2 3 16 2 2 2 2" xfId="11371"/>
    <cellStyle name="Comma 2 2 3 16 2 2 3" xfId="11372"/>
    <cellStyle name="Comma 2 2 3 16 2 2 4" xfId="11373"/>
    <cellStyle name="Comma 2 2 3 16 2 3" xfId="11374"/>
    <cellStyle name="Comma 2 2 3 16 2 3 2" xfId="11375"/>
    <cellStyle name="Comma 2 2 3 16 2 3 3" xfId="11376"/>
    <cellStyle name="Comma 2 2 3 16 2 4" xfId="11377"/>
    <cellStyle name="Comma 2 2 3 16 2 5" xfId="11378"/>
    <cellStyle name="Comma 2 2 3 16 2 6" xfId="11379"/>
    <cellStyle name="Comma 2 2 3 16 3" xfId="11380"/>
    <cellStyle name="Comma 2 2 3 17" xfId="11381"/>
    <cellStyle name="Comma 2 2 3 17 2" xfId="11382"/>
    <cellStyle name="Comma 2 2 3 17 2 2" xfId="11383"/>
    <cellStyle name="Comma 2 2 3 17 2 2 2" xfId="11384"/>
    <cellStyle name="Comma 2 2 3 17 2 2 2 2" xfId="11385"/>
    <cellStyle name="Comma 2 2 3 17 2 2 3" xfId="11386"/>
    <cellStyle name="Comma 2 2 3 17 2 2 4" xfId="11387"/>
    <cellStyle name="Comma 2 2 3 17 2 3" xfId="11388"/>
    <cellStyle name="Comma 2 2 3 17 2 3 2" xfId="11389"/>
    <cellStyle name="Comma 2 2 3 17 2 3 3" xfId="11390"/>
    <cellStyle name="Comma 2 2 3 17 2 4" xfId="11391"/>
    <cellStyle name="Comma 2 2 3 17 2 5" xfId="11392"/>
    <cellStyle name="Comma 2 2 3 17 2 6" xfId="11393"/>
    <cellStyle name="Comma 2 2 3 17 3" xfId="11394"/>
    <cellStyle name="Comma 2 2 3 18" xfId="11395"/>
    <cellStyle name="Comma 2 2 3 18 2" xfId="11396"/>
    <cellStyle name="Comma 2 2 3 18 2 2" xfId="11397"/>
    <cellStyle name="Comma 2 2 3 18 2 2 2" xfId="11398"/>
    <cellStyle name="Comma 2 2 3 18 2 2 2 2" xfId="11399"/>
    <cellStyle name="Comma 2 2 3 18 2 2 3" xfId="11400"/>
    <cellStyle name="Comma 2 2 3 18 2 2 4" xfId="11401"/>
    <cellStyle name="Comma 2 2 3 18 2 3" xfId="11402"/>
    <cellStyle name="Comma 2 2 3 18 2 3 2" xfId="11403"/>
    <cellStyle name="Comma 2 2 3 18 2 3 3" xfId="11404"/>
    <cellStyle name="Comma 2 2 3 18 2 4" xfId="11405"/>
    <cellStyle name="Comma 2 2 3 18 2 5" xfId="11406"/>
    <cellStyle name="Comma 2 2 3 18 2 6" xfId="11407"/>
    <cellStyle name="Comma 2 2 3 18 3" xfId="11408"/>
    <cellStyle name="Comma 2 2 3 19" xfId="11409"/>
    <cellStyle name="Comma 2 2 3 19 2" xfId="11410"/>
    <cellStyle name="Comma 2 2 3 19 2 2" xfId="11411"/>
    <cellStyle name="Comma 2 2 3 19 2 2 2" xfId="11412"/>
    <cellStyle name="Comma 2 2 3 19 2 2 2 2" xfId="11413"/>
    <cellStyle name="Comma 2 2 3 19 2 2 3" xfId="11414"/>
    <cellStyle name="Comma 2 2 3 19 2 2 4" xfId="11415"/>
    <cellStyle name="Comma 2 2 3 19 2 3" xfId="11416"/>
    <cellStyle name="Comma 2 2 3 19 2 3 2" xfId="11417"/>
    <cellStyle name="Comma 2 2 3 19 2 3 3" xfId="11418"/>
    <cellStyle name="Comma 2 2 3 19 2 4" xfId="11419"/>
    <cellStyle name="Comma 2 2 3 19 2 5" xfId="11420"/>
    <cellStyle name="Comma 2 2 3 19 2 6" xfId="11421"/>
    <cellStyle name="Comma 2 2 3 19 3" xfId="11422"/>
    <cellStyle name="Comma 2 2 3 2" xfId="11423"/>
    <cellStyle name="Comma 2 2 3 2 2" xfId="11424"/>
    <cellStyle name="Comma 2 2 3 2 2 2" xfId="11425"/>
    <cellStyle name="Comma 2 2 3 2 2 2 2" xfId="11426"/>
    <cellStyle name="Comma 2 2 3 2 2 2 2 2" xfId="11427"/>
    <cellStyle name="Comma 2 2 3 2 2 2 3" xfId="11428"/>
    <cellStyle name="Comma 2 2 3 2 2 2 4" xfId="11429"/>
    <cellStyle name="Comma 2 2 3 2 2 3" xfId="11430"/>
    <cellStyle name="Comma 2 2 3 2 2 3 2" xfId="11431"/>
    <cellStyle name="Comma 2 2 3 2 2 3 3" xfId="11432"/>
    <cellStyle name="Comma 2 2 3 2 2 4" xfId="11433"/>
    <cellStyle name="Comma 2 2 3 2 2 5" xfId="11434"/>
    <cellStyle name="Comma 2 2 3 2 2 6" xfId="11435"/>
    <cellStyle name="Comma 2 2 3 2 3" xfId="11436"/>
    <cellStyle name="Comma 2 2 3 20" xfId="11437"/>
    <cellStyle name="Comma 2 2 3 21" xfId="11438"/>
    <cellStyle name="Comma 2 2 3 22" xfId="11439"/>
    <cellStyle name="Comma 2 2 3 23" xfId="11440"/>
    <cellStyle name="Comma 2 2 3 24" xfId="11441"/>
    <cellStyle name="Comma 2 2 3 3" xfId="11442"/>
    <cellStyle name="Comma 2 2 3 3 2" xfId="11443"/>
    <cellStyle name="Comma 2 2 3 3 2 2" xfId="11444"/>
    <cellStyle name="Comma 2 2 3 3 2 2 2" xfId="11445"/>
    <cellStyle name="Comma 2 2 3 3 2 2 2 2" xfId="11446"/>
    <cellStyle name="Comma 2 2 3 3 2 2 3" xfId="11447"/>
    <cellStyle name="Comma 2 2 3 3 2 2 4" xfId="11448"/>
    <cellStyle name="Comma 2 2 3 3 2 3" xfId="11449"/>
    <cellStyle name="Comma 2 2 3 3 2 3 2" xfId="11450"/>
    <cellStyle name="Comma 2 2 3 3 2 3 3" xfId="11451"/>
    <cellStyle name="Comma 2 2 3 3 2 4" xfId="11452"/>
    <cellStyle name="Comma 2 2 3 3 2 5" xfId="11453"/>
    <cellStyle name="Comma 2 2 3 3 2 6" xfId="11454"/>
    <cellStyle name="Comma 2 2 3 3 3" xfId="11455"/>
    <cellStyle name="Comma 2 2 3 4" xfId="11456"/>
    <cellStyle name="Comma 2 2 3 4 2" xfId="11457"/>
    <cellStyle name="Comma 2 2 3 4 2 2" xfId="11458"/>
    <cellStyle name="Comma 2 2 3 4 2 2 2" xfId="11459"/>
    <cellStyle name="Comma 2 2 3 4 2 2 2 2" xfId="11460"/>
    <cellStyle name="Comma 2 2 3 4 2 2 3" xfId="11461"/>
    <cellStyle name="Comma 2 2 3 4 2 2 4" xfId="11462"/>
    <cellStyle name="Comma 2 2 3 4 2 3" xfId="11463"/>
    <cellStyle name="Comma 2 2 3 4 2 3 2" xfId="11464"/>
    <cellStyle name="Comma 2 2 3 4 2 3 3" xfId="11465"/>
    <cellStyle name="Comma 2 2 3 4 2 4" xfId="11466"/>
    <cellStyle name="Comma 2 2 3 4 2 5" xfId="11467"/>
    <cellStyle name="Comma 2 2 3 4 2 6" xfId="11468"/>
    <cellStyle name="Comma 2 2 3 4 3" xfId="11469"/>
    <cellStyle name="Comma 2 2 3 5" xfId="11470"/>
    <cellStyle name="Comma 2 2 3 5 2" xfId="11471"/>
    <cellStyle name="Comma 2 2 3 5 2 2" xfId="11472"/>
    <cellStyle name="Comma 2 2 3 5 2 2 2" xfId="11473"/>
    <cellStyle name="Comma 2 2 3 5 2 2 2 2" xfId="11474"/>
    <cellStyle name="Comma 2 2 3 5 2 2 3" xfId="11475"/>
    <cellStyle name="Comma 2 2 3 5 2 2 4" xfId="11476"/>
    <cellStyle name="Comma 2 2 3 5 2 3" xfId="11477"/>
    <cellStyle name="Comma 2 2 3 5 2 3 2" xfId="11478"/>
    <cellStyle name="Comma 2 2 3 5 2 3 3" xfId="11479"/>
    <cellStyle name="Comma 2 2 3 5 2 4" xfId="11480"/>
    <cellStyle name="Comma 2 2 3 5 2 5" xfId="11481"/>
    <cellStyle name="Comma 2 2 3 5 2 6" xfId="11482"/>
    <cellStyle name="Comma 2 2 3 5 3" xfId="11483"/>
    <cellStyle name="Comma 2 2 3 6" xfId="11484"/>
    <cellStyle name="Comma 2 2 3 6 2" xfId="11485"/>
    <cellStyle name="Comma 2 2 3 6 2 2" xfId="11486"/>
    <cellStyle name="Comma 2 2 3 6 2 2 2" xfId="11487"/>
    <cellStyle name="Comma 2 2 3 6 2 2 2 2" xfId="11488"/>
    <cellStyle name="Comma 2 2 3 6 2 2 3" xfId="11489"/>
    <cellStyle name="Comma 2 2 3 6 2 2 4" xfId="11490"/>
    <cellStyle name="Comma 2 2 3 6 2 3" xfId="11491"/>
    <cellStyle name="Comma 2 2 3 6 2 3 2" xfId="11492"/>
    <cellStyle name="Comma 2 2 3 6 2 3 3" xfId="11493"/>
    <cellStyle name="Comma 2 2 3 6 2 4" xfId="11494"/>
    <cellStyle name="Comma 2 2 3 6 2 5" xfId="11495"/>
    <cellStyle name="Comma 2 2 3 6 2 6" xfId="11496"/>
    <cellStyle name="Comma 2 2 3 6 3" xfId="11497"/>
    <cellStyle name="Comma 2 2 3 7" xfId="11498"/>
    <cellStyle name="Comma 2 2 3 7 2" xfId="11499"/>
    <cellStyle name="Comma 2 2 3 7 2 2" xfId="11500"/>
    <cellStyle name="Comma 2 2 3 7 2 2 2" xfId="11501"/>
    <cellStyle name="Comma 2 2 3 7 2 2 2 2" xfId="11502"/>
    <cellStyle name="Comma 2 2 3 7 2 2 3" xfId="11503"/>
    <cellStyle name="Comma 2 2 3 7 2 2 4" xfId="11504"/>
    <cellStyle name="Comma 2 2 3 7 2 3" xfId="11505"/>
    <cellStyle name="Comma 2 2 3 7 2 3 2" xfId="11506"/>
    <cellStyle name="Comma 2 2 3 7 2 3 3" xfId="11507"/>
    <cellStyle name="Comma 2 2 3 7 2 4" xfId="11508"/>
    <cellStyle name="Comma 2 2 3 7 2 5" xfId="11509"/>
    <cellStyle name="Comma 2 2 3 7 2 6" xfId="11510"/>
    <cellStyle name="Comma 2 2 3 7 3" xfId="11511"/>
    <cellStyle name="Comma 2 2 3 8" xfId="11512"/>
    <cellStyle name="Comma 2 2 3 8 2" xfId="11513"/>
    <cellStyle name="Comma 2 2 3 8 2 2" xfId="11514"/>
    <cellStyle name="Comma 2 2 3 8 2 2 2" xfId="11515"/>
    <cellStyle name="Comma 2 2 3 8 2 2 2 2" xfId="11516"/>
    <cellStyle name="Comma 2 2 3 8 2 2 3" xfId="11517"/>
    <cellStyle name="Comma 2 2 3 8 2 2 4" xfId="11518"/>
    <cellStyle name="Comma 2 2 3 8 2 3" xfId="11519"/>
    <cellStyle name="Comma 2 2 3 8 2 3 2" xfId="11520"/>
    <cellStyle name="Comma 2 2 3 8 2 3 3" xfId="11521"/>
    <cellStyle name="Comma 2 2 3 8 2 4" xfId="11522"/>
    <cellStyle name="Comma 2 2 3 8 2 5" xfId="11523"/>
    <cellStyle name="Comma 2 2 3 8 2 6" xfId="11524"/>
    <cellStyle name="Comma 2 2 3 8 3" xfId="11525"/>
    <cellStyle name="Comma 2 2 3 9" xfId="11526"/>
    <cellStyle name="Comma 2 2 3 9 2" xfId="11527"/>
    <cellStyle name="Comma 2 2 3 9 2 2" xfId="11528"/>
    <cellStyle name="Comma 2 2 3 9 2 2 2" xfId="11529"/>
    <cellStyle name="Comma 2 2 3 9 2 2 2 2" xfId="11530"/>
    <cellStyle name="Comma 2 2 3 9 2 2 3" xfId="11531"/>
    <cellStyle name="Comma 2 2 3 9 2 2 4" xfId="11532"/>
    <cellStyle name="Comma 2 2 3 9 2 3" xfId="11533"/>
    <cellStyle name="Comma 2 2 3 9 2 3 2" xfId="11534"/>
    <cellStyle name="Comma 2 2 3 9 2 3 3" xfId="11535"/>
    <cellStyle name="Comma 2 2 3 9 2 4" xfId="11536"/>
    <cellStyle name="Comma 2 2 3 9 2 5" xfId="11537"/>
    <cellStyle name="Comma 2 2 3 9 2 6" xfId="11538"/>
    <cellStyle name="Comma 2 2 3 9 3" xfId="11539"/>
    <cellStyle name="Comma 2 2 30" xfId="11540"/>
    <cellStyle name="Comma 2 2 30 2" xfId="11541"/>
    <cellStyle name="Comma 2 2 30 2 2" xfId="11542"/>
    <cellStyle name="Comma 2 2 30 2 2 2" xfId="11543"/>
    <cellStyle name="Comma 2 2 30 2 2 2 2" xfId="11544"/>
    <cellStyle name="Comma 2 2 30 2 2 3" xfId="11545"/>
    <cellStyle name="Comma 2 2 30 2 2 4" xfId="11546"/>
    <cellStyle name="Comma 2 2 30 2 3" xfId="11547"/>
    <cellStyle name="Comma 2 2 30 2 3 2" xfId="11548"/>
    <cellStyle name="Comma 2 2 30 2 3 3" xfId="11549"/>
    <cellStyle name="Comma 2 2 30 2 4" xfId="11550"/>
    <cellStyle name="Comma 2 2 30 2 5" xfId="11551"/>
    <cellStyle name="Comma 2 2 30 2 6" xfId="11552"/>
    <cellStyle name="Comma 2 2 30 3" xfId="11553"/>
    <cellStyle name="Comma 2 2 31" xfId="11554"/>
    <cellStyle name="Comma 2 2 31 2" xfId="11555"/>
    <cellStyle name="Comma 2 2 31 2 2" xfId="11556"/>
    <cellStyle name="Comma 2 2 31 2 2 2" xfId="11557"/>
    <cellStyle name="Comma 2 2 31 2 2 2 2" xfId="11558"/>
    <cellStyle name="Comma 2 2 31 2 2 3" xfId="11559"/>
    <cellStyle name="Comma 2 2 31 2 2 4" xfId="11560"/>
    <cellStyle name="Comma 2 2 31 2 3" xfId="11561"/>
    <cellStyle name="Comma 2 2 31 2 3 2" xfId="11562"/>
    <cellStyle name="Comma 2 2 31 2 3 3" xfId="11563"/>
    <cellStyle name="Comma 2 2 31 2 4" xfId="11564"/>
    <cellStyle name="Comma 2 2 31 2 5" xfId="11565"/>
    <cellStyle name="Comma 2 2 31 2 6" xfId="11566"/>
    <cellStyle name="Comma 2 2 31 3" xfId="11567"/>
    <cellStyle name="Comma 2 2 32" xfId="11568"/>
    <cellStyle name="Comma 2 2 32 2" xfId="11569"/>
    <cellStyle name="Comma 2 2 32 2 2" xfId="11570"/>
    <cellStyle name="Comma 2 2 32 2 2 2" xfId="11571"/>
    <cellStyle name="Comma 2 2 32 2 2 2 2" xfId="11572"/>
    <cellStyle name="Comma 2 2 32 2 2 3" xfId="11573"/>
    <cellStyle name="Comma 2 2 32 2 2 4" xfId="11574"/>
    <cellStyle name="Comma 2 2 32 2 3" xfId="11575"/>
    <cellStyle name="Comma 2 2 32 2 3 2" xfId="11576"/>
    <cellStyle name="Comma 2 2 32 2 3 3" xfId="11577"/>
    <cellStyle name="Comma 2 2 32 2 4" xfId="11578"/>
    <cellStyle name="Comma 2 2 32 2 5" xfId="11579"/>
    <cellStyle name="Comma 2 2 32 2 6" xfId="11580"/>
    <cellStyle name="Comma 2 2 32 3" xfId="11581"/>
    <cellStyle name="Comma 2 2 33" xfId="11582"/>
    <cellStyle name="Comma 2 2 33 2" xfId="11583"/>
    <cellStyle name="Comma 2 2 33 2 2" xfId="11584"/>
    <cellStyle name="Comma 2 2 33 2 2 2" xfId="11585"/>
    <cellStyle name="Comma 2 2 33 2 2 2 2" xfId="11586"/>
    <cellStyle name="Comma 2 2 33 2 2 3" xfId="11587"/>
    <cellStyle name="Comma 2 2 33 2 2 4" xfId="11588"/>
    <cellStyle name="Comma 2 2 33 2 3" xfId="11589"/>
    <cellStyle name="Comma 2 2 33 2 3 2" xfId="11590"/>
    <cellStyle name="Comma 2 2 33 2 3 3" xfId="11591"/>
    <cellStyle name="Comma 2 2 33 2 4" xfId="11592"/>
    <cellStyle name="Comma 2 2 33 2 5" xfId="11593"/>
    <cellStyle name="Comma 2 2 33 2 6" xfId="11594"/>
    <cellStyle name="Comma 2 2 33 3" xfId="11595"/>
    <cellStyle name="Comma 2 2 34" xfId="11596"/>
    <cellStyle name="Comma 2 2 34 2" xfId="11597"/>
    <cellStyle name="Comma 2 2 34 2 2" xfId="11598"/>
    <cellStyle name="Comma 2 2 34 2 2 2" xfId="11599"/>
    <cellStyle name="Comma 2 2 34 2 2 2 2" xfId="11600"/>
    <cellStyle name="Comma 2 2 34 2 2 3" xfId="11601"/>
    <cellStyle name="Comma 2 2 34 2 2 4" xfId="11602"/>
    <cellStyle name="Comma 2 2 34 2 3" xfId="11603"/>
    <cellStyle name="Comma 2 2 34 2 3 2" xfId="11604"/>
    <cellStyle name="Comma 2 2 34 2 3 3" xfId="11605"/>
    <cellStyle name="Comma 2 2 34 2 4" xfId="11606"/>
    <cellStyle name="Comma 2 2 34 2 5" xfId="11607"/>
    <cellStyle name="Comma 2 2 34 2 6" xfId="11608"/>
    <cellStyle name="Comma 2 2 34 3" xfId="11609"/>
    <cellStyle name="Comma 2 2 35" xfId="11610"/>
    <cellStyle name="Comma 2 2 35 2" xfId="11611"/>
    <cellStyle name="Comma 2 2 35 2 2" xfId="11612"/>
    <cellStyle name="Comma 2 2 35 2 2 2" xfId="11613"/>
    <cellStyle name="Comma 2 2 35 2 2 2 2" xfId="11614"/>
    <cellStyle name="Comma 2 2 35 2 2 3" xfId="11615"/>
    <cellStyle name="Comma 2 2 35 2 2 4" xfId="11616"/>
    <cellStyle name="Comma 2 2 35 2 3" xfId="11617"/>
    <cellStyle name="Comma 2 2 35 2 3 2" xfId="11618"/>
    <cellStyle name="Comma 2 2 35 2 3 3" xfId="11619"/>
    <cellStyle name="Comma 2 2 35 2 4" xfId="11620"/>
    <cellStyle name="Comma 2 2 35 2 5" xfId="11621"/>
    <cellStyle name="Comma 2 2 35 2 6" xfId="11622"/>
    <cellStyle name="Comma 2 2 35 3" xfId="11623"/>
    <cellStyle name="Comma 2 2 36" xfId="11624"/>
    <cellStyle name="Comma 2 2 36 2" xfId="11625"/>
    <cellStyle name="Comma 2 2 36 2 2" xfId="11626"/>
    <cellStyle name="Comma 2 2 36 2 2 2" xfId="11627"/>
    <cellStyle name="Comma 2 2 36 2 2 2 2" xfId="11628"/>
    <cellStyle name="Comma 2 2 36 2 2 3" xfId="11629"/>
    <cellStyle name="Comma 2 2 36 2 2 4" xfId="11630"/>
    <cellStyle name="Comma 2 2 36 2 3" xfId="11631"/>
    <cellStyle name="Comma 2 2 36 2 3 2" xfId="11632"/>
    <cellStyle name="Comma 2 2 36 2 3 3" xfId="11633"/>
    <cellStyle name="Comma 2 2 36 2 4" xfId="11634"/>
    <cellStyle name="Comma 2 2 36 2 5" xfId="11635"/>
    <cellStyle name="Comma 2 2 36 2 6" xfId="11636"/>
    <cellStyle name="Comma 2 2 36 3" xfId="11637"/>
    <cellStyle name="Comma 2 2 37" xfId="11638"/>
    <cellStyle name="Comma 2 2 37 2" xfId="11639"/>
    <cellStyle name="Comma 2 2 37 2 2" xfId="11640"/>
    <cellStyle name="Comma 2 2 37 2 2 2" xfId="11641"/>
    <cellStyle name="Comma 2 2 37 2 2 2 2" xfId="11642"/>
    <cellStyle name="Comma 2 2 37 2 2 3" xfId="11643"/>
    <cellStyle name="Comma 2 2 37 2 2 4" xfId="11644"/>
    <cellStyle name="Comma 2 2 37 2 3" xfId="11645"/>
    <cellStyle name="Comma 2 2 37 2 3 2" xfId="11646"/>
    <cellStyle name="Comma 2 2 37 2 3 3" xfId="11647"/>
    <cellStyle name="Comma 2 2 37 2 4" xfId="11648"/>
    <cellStyle name="Comma 2 2 37 2 5" xfId="11649"/>
    <cellStyle name="Comma 2 2 37 2 6" xfId="11650"/>
    <cellStyle name="Comma 2 2 37 3" xfId="11651"/>
    <cellStyle name="Comma 2 2 38" xfId="11652"/>
    <cellStyle name="Comma 2 2 38 2" xfId="11653"/>
    <cellStyle name="Comma 2 2 38 2 2" xfId="11654"/>
    <cellStyle name="Comma 2 2 38 2 2 2" xfId="11655"/>
    <cellStyle name="Comma 2 2 38 2 2 2 2" xfId="11656"/>
    <cellStyle name="Comma 2 2 38 2 2 3" xfId="11657"/>
    <cellStyle name="Comma 2 2 38 2 2 4" xfId="11658"/>
    <cellStyle name="Comma 2 2 38 2 3" xfId="11659"/>
    <cellStyle name="Comma 2 2 38 2 3 2" xfId="11660"/>
    <cellStyle name="Comma 2 2 38 2 3 3" xfId="11661"/>
    <cellStyle name="Comma 2 2 38 2 4" xfId="11662"/>
    <cellStyle name="Comma 2 2 38 2 5" xfId="11663"/>
    <cellStyle name="Comma 2 2 38 2 6" xfId="11664"/>
    <cellStyle name="Comma 2 2 38 3" xfId="11665"/>
    <cellStyle name="Comma 2 2 39" xfId="11666"/>
    <cellStyle name="Comma 2 2 39 2" xfId="11667"/>
    <cellStyle name="Comma 2 2 39 2 2" xfId="11668"/>
    <cellStyle name="Comma 2 2 39 2 2 2" xfId="11669"/>
    <cellStyle name="Comma 2 2 39 2 2 2 2" xfId="11670"/>
    <cellStyle name="Comma 2 2 39 2 2 3" xfId="11671"/>
    <cellStyle name="Comma 2 2 39 2 2 4" xfId="11672"/>
    <cellStyle name="Comma 2 2 39 2 3" xfId="11673"/>
    <cellStyle name="Comma 2 2 39 2 3 2" xfId="11674"/>
    <cellStyle name="Comma 2 2 39 2 3 3" xfId="11675"/>
    <cellStyle name="Comma 2 2 39 2 4" xfId="11676"/>
    <cellStyle name="Comma 2 2 39 2 5" xfId="11677"/>
    <cellStyle name="Comma 2 2 39 2 6" xfId="11678"/>
    <cellStyle name="Comma 2 2 39 3" xfId="11679"/>
    <cellStyle name="Comma 2 2 4" xfId="199"/>
    <cellStyle name="Comma 2 2 4 2" xfId="11680"/>
    <cellStyle name="Comma 2 2 4 3" xfId="11681"/>
    <cellStyle name="Comma 2 2 4 4" xfId="11682"/>
    <cellStyle name="Comma 2 2 4 5" xfId="11683"/>
    <cellStyle name="Comma 2 2 4 6" xfId="11684"/>
    <cellStyle name="Comma 2 2 40" xfId="11685"/>
    <cellStyle name="Comma 2 2 40 2" xfId="11686"/>
    <cellStyle name="Comma 2 2 40 2 2" xfId="11687"/>
    <cellStyle name="Comma 2 2 40 2 2 2" xfId="11688"/>
    <cellStyle name="Comma 2 2 40 2 2 2 2" xfId="11689"/>
    <cellStyle name="Comma 2 2 40 2 2 3" xfId="11690"/>
    <cellStyle name="Comma 2 2 40 2 2 4" xfId="11691"/>
    <cellStyle name="Comma 2 2 40 2 3" xfId="11692"/>
    <cellStyle name="Comma 2 2 40 2 3 2" xfId="11693"/>
    <cellStyle name="Comma 2 2 40 2 3 3" xfId="11694"/>
    <cellStyle name="Comma 2 2 40 2 4" xfId="11695"/>
    <cellStyle name="Comma 2 2 40 2 5" xfId="11696"/>
    <cellStyle name="Comma 2 2 40 2 6" xfId="11697"/>
    <cellStyle name="Comma 2 2 40 3" xfId="11698"/>
    <cellStyle name="Comma 2 2 41" xfId="11699"/>
    <cellStyle name="Comma 2 2 41 2" xfId="11700"/>
    <cellStyle name="Comma 2 2 41 2 2" xfId="11701"/>
    <cellStyle name="Comma 2 2 41 2 2 2" xfId="11702"/>
    <cellStyle name="Comma 2 2 41 2 2 2 2" xfId="11703"/>
    <cellStyle name="Comma 2 2 41 2 2 3" xfId="11704"/>
    <cellStyle name="Comma 2 2 41 2 2 4" xfId="11705"/>
    <cellStyle name="Comma 2 2 41 2 3" xfId="11706"/>
    <cellStyle name="Comma 2 2 41 2 3 2" xfId="11707"/>
    <cellStyle name="Comma 2 2 41 2 3 3" xfId="11708"/>
    <cellStyle name="Comma 2 2 41 2 4" xfId="11709"/>
    <cellStyle name="Comma 2 2 41 2 5" xfId="11710"/>
    <cellStyle name="Comma 2 2 41 2 6" xfId="11711"/>
    <cellStyle name="Comma 2 2 41 3" xfId="11712"/>
    <cellStyle name="Comma 2 2 42" xfId="11713"/>
    <cellStyle name="Comma 2 2 42 2" xfId="11714"/>
    <cellStyle name="Comma 2 2 42 2 2" xfId="11715"/>
    <cellStyle name="Comma 2 2 42 2 2 2" xfId="11716"/>
    <cellStyle name="Comma 2 2 42 2 2 2 2" xfId="11717"/>
    <cellStyle name="Comma 2 2 42 2 2 3" xfId="11718"/>
    <cellStyle name="Comma 2 2 42 2 2 4" xfId="11719"/>
    <cellStyle name="Comma 2 2 42 2 3" xfId="11720"/>
    <cellStyle name="Comma 2 2 42 2 3 2" xfId="11721"/>
    <cellStyle name="Comma 2 2 42 2 3 3" xfId="11722"/>
    <cellStyle name="Comma 2 2 42 2 4" xfId="11723"/>
    <cellStyle name="Comma 2 2 42 2 5" xfId="11724"/>
    <cellStyle name="Comma 2 2 42 2 6" xfId="11725"/>
    <cellStyle name="Comma 2 2 42 3" xfId="11726"/>
    <cellStyle name="Comma 2 2 43" xfId="11727"/>
    <cellStyle name="Comma 2 2 43 2" xfId="11728"/>
    <cellStyle name="Comma 2 2 43 2 2" xfId="11729"/>
    <cellStyle name="Comma 2 2 43 2 2 2" xfId="11730"/>
    <cellStyle name="Comma 2 2 43 2 2 2 2" xfId="11731"/>
    <cellStyle name="Comma 2 2 43 2 2 3" xfId="11732"/>
    <cellStyle name="Comma 2 2 43 2 2 4" xfId="11733"/>
    <cellStyle name="Comma 2 2 43 2 3" xfId="11734"/>
    <cellStyle name="Comma 2 2 43 2 3 2" xfId="11735"/>
    <cellStyle name="Comma 2 2 43 2 3 3" xfId="11736"/>
    <cellStyle name="Comma 2 2 43 2 4" xfId="11737"/>
    <cellStyle name="Comma 2 2 43 2 5" xfId="11738"/>
    <cellStyle name="Comma 2 2 43 2 6" xfId="11739"/>
    <cellStyle name="Comma 2 2 43 3" xfId="11740"/>
    <cellStyle name="Comma 2 2 44" xfId="11741"/>
    <cellStyle name="Comma 2 2 44 2" xfId="11742"/>
    <cellStyle name="Comma 2 2 44 2 2" xfId="11743"/>
    <cellStyle name="Comma 2 2 44 2 2 2" xfId="11744"/>
    <cellStyle name="Comma 2 2 44 2 2 2 2" xfId="11745"/>
    <cellStyle name="Comma 2 2 44 2 2 3" xfId="11746"/>
    <cellStyle name="Comma 2 2 44 2 2 4" xfId="11747"/>
    <cellStyle name="Comma 2 2 44 2 3" xfId="11748"/>
    <cellStyle name="Comma 2 2 44 2 3 2" xfId="11749"/>
    <cellStyle name="Comma 2 2 44 2 3 3" xfId="11750"/>
    <cellStyle name="Comma 2 2 44 2 4" xfId="11751"/>
    <cellStyle name="Comma 2 2 44 2 5" xfId="11752"/>
    <cellStyle name="Comma 2 2 44 2 6" xfId="11753"/>
    <cellStyle name="Comma 2 2 44 3" xfId="11754"/>
    <cellStyle name="Comma 2 2 45" xfId="11755"/>
    <cellStyle name="Comma 2 2 45 2" xfId="11756"/>
    <cellStyle name="Comma 2 2 45 2 2" xfId="11757"/>
    <cellStyle name="Comma 2 2 45 2 2 2" xfId="11758"/>
    <cellStyle name="Comma 2 2 45 2 2 2 2" xfId="11759"/>
    <cellStyle name="Comma 2 2 45 2 2 3" xfId="11760"/>
    <cellStyle name="Comma 2 2 45 2 2 4" xfId="11761"/>
    <cellStyle name="Comma 2 2 45 2 3" xfId="11762"/>
    <cellStyle name="Comma 2 2 45 2 3 2" xfId="11763"/>
    <cellStyle name="Comma 2 2 45 2 3 3" xfId="11764"/>
    <cellStyle name="Comma 2 2 45 2 4" xfId="11765"/>
    <cellStyle name="Comma 2 2 45 2 5" xfId="11766"/>
    <cellStyle name="Comma 2 2 45 2 6" xfId="11767"/>
    <cellStyle name="Comma 2 2 45 3" xfId="11768"/>
    <cellStyle name="Comma 2 2 46" xfId="11769"/>
    <cellStyle name="Comma 2 2 46 2" xfId="11770"/>
    <cellStyle name="Comma 2 2 46 2 2" xfId="11771"/>
    <cellStyle name="Comma 2 2 46 2 2 2" xfId="11772"/>
    <cellStyle name="Comma 2 2 46 2 2 2 2" xfId="11773"/>
    <cellStyle name="Comma 2 2 46 2 2 3" xfId="11774"/>
    <cellStyle name="Comma 2 2 46 2 2 4" xfId="11775"/>
    <cellStyle name="Comma 2 2 46 2 3" xfId="11776"/>
    <cellStyle name="Comma 2 2 46 2 3 2" xfId="11777"/>
    <cellStyle name="Comma 2 2 46 2 3 3" xfId="11778"/>
    <cellStyle name="Comma 2 2 46 2 4" xfId="11779"/>
    <cellStyle name="Comma 2 2 46 2 5" xfId="11780"/>
    <cellStyle name="Comma 2 2 46 2 6" xfId="11781"/>
    <cellStyle name="Comma 2 2 46 3" xfId="11782"/>
    <cellStyle name="Comma 2 2 47" xfId="11783"/>
    <cellStyle name="Comma 2 2 47 2" xfId="11784"/>
    <cellStyle name="Comma 2 2 47 2 2" xfId="11785"/>
    <cellStyle name="Comma 2 2 47 2 2 2" xfId="11786"/>
    <cellStyle name="Comma 2 2 47 2 2 2 2" xfId="11787"/>
    <cellStyle name="Comma 2 2 47 2 2 3" xfId="11788"/>
    <cellStyle name="Comma 2 2 47 2 2 4" xfId="11789"/>
    <cellStyle name="Comma 2 2 47 2 3" xfId="11790"/>
    <cellStyle name="Comma 2 2 47 2 3 2" xfId="11791"/>
    <cellStyle name="Comma 2 2 47 2 3 3" xfId="11792"/>
    <cellStyle name="Comma 2 2 47 2 4" xfId="11793"/>
    <cellStyle name="Comma 2 2 47 2 5" xfId="11794"/>
    <cellStyle name="Comma 2 2 47 2 6" xfId="11795"/>
    <cellStyle name="Comma 2 2 47 3" xfId="11796"/>
    <cellStyle name="Comma 2 2 48" xfId="11797"/>
    <cellStyle name="Comma 2 2 48 2" xfId="11798"/>
    <cellStyle name="Comma 2 2 48 2 2" xfId="11799"/>
    <cellStyle name="Comma 2 2 48 2 2 2" xfId="11800"/>
    <cellStyle name="Comma 2 2 48 2 2 2 2" xfId="11801"/>
    <cellStyle name="Comma 2 2 48 2 2 3" xfId="11802"/>
    <cellStyle name="Comma 2 2 48 2 2 4" xfId="11803"/>
    <cellStyle name="Comma 2 2 48 2 3" xfId="11804"/>
    <cellStyle name="Comma 2 2 48 2 3 2" xfId="11805"/>
    <cellStyle name="Comma 2 2 48 2 3 3" xfId="11806"/>
    <cellStyle name="Comma 2 2 48 2 4" xfId="11807"/>
    <cellStyle name="Comma 2 2 48 2 5" xfId="11808"/>
    <cellStyle name="Comma 2 2 48 2 6" xfId="11809"/>
    <cellStyle name="Comma 2 2 48 3" xfId="11810"/>
    <cellStyle name="Comma 2 2 49" xfId="11811"/>
    <cellStyle name="Comma 2 2 49 2" xfId="11812"/>
    <cellStyle name="Comma 2 2 49 2 2" xfId="11813"/>
    <cellStyle name="Comma 2 2 49 2 2 2" xfId="11814"/>
    <cellStyle name="Comma 2 2 49 2 2 2 2" xfId="11815"/>
    <cellStyle name="Comma 2 2 49 2 2 3" xfId="11816"/>
    <cellStyle name="Comma 2 2 49 2 2 4" xfId="11817"/>
    <cellStyle name="Comma 2 2 49 2 3" xfId="11818"/>
    <cellStyle name="Comma 2 2 49 2 3 2" xfId="11819"/>
    <cellStyle name="Comma 2 2 49 2 3 3" xfId="11820"/>
    <cellStyle name="Comma 2 2 49 2 4" xfId="11821"/>
    <cellStyle name="Comma 2 2 49 2 5" xfId="11822"/>
    <cellStyle name="Comma 2 2 49 2 6" xfId="11823"/>
    <cellStyle name="Comma 2 2 49 3" xfId="11824"/>
    <cellStyle name="Comma 2 2 5" xfId="200"/>
    <cellStyle name="Comma 2 2 5 10" xfId="11825"/>
    <cellStyle name="Comma 2 2 5 11" xfId="11826"/>
    <cellStyle name="Comma 2 2 5 12" xfId="11827"/>
    <cellStyle name="Comma 2 2 5 13" xfId="11828"/>
    <cellStyle name="Comma 2 2 5 14" xfId="11829"/>
    <cellStyle name="Comma 2 2 5 15" xfId="11830"/>
    <cellStyle name="Comma 2 2 5 16" xfId="11831"/>
    <cellStyle name="Comma 2 2 5 17" xfId="11832"/>
    <cellStyle name="Comma 2 2 5 18" xfId="11833"/>
    <cellStyle name="Comma 2 2 5 19" xfId="11834"/>
    <cellStyle name="Comma 2 2 5 2" xfId="11835"/>
    <cellStyle name="Comma 2 2 5 2 2" xfId="11836"/>
    <cellStyle name="Comma 2 2 5 20" xfId="11837"/>
    <cellStyle name="Comma 2 2 5 21" xfId="11838"/>
    <cellStyle name="Comma 2 2 5 22" xfId="11839"/>
    <cellStyle name="Comma 2 2 5 23" xfId="11840"/>
    <cellStyle name="Comma 2 2 5 24" xfId="11841"/>
    <cellStyle name="Comma 2 2 5 25" xfId="11842"/>
    <cellStyle name="Comma 2 2 5 26" xfId="11843"/>
    <cellStyle name="Comma 2 2 5 27" xfId="11844"/>
    <cellStyle name="Comma 2 2 5 28" xfId="11845"/>
    <cellStyle name="Comma 2 2 5 29" xfId="11846"/>
    <cellStyle name="Comma 2 2 5 3" xfId="11847"/>
    <cellStyle name="Comma 2 2 5 3 2" xfId="11848"/>
    <cellStyle name="Comma 2 2 5 30" xfId="11849"/>
    <cellStyle name="Comma 2 2 5 31" xfId="11850"/>
    <cellStyle name="Comma 2 2 5 32" xfId="11851"/>
    <cellStyle name="Comma 2 2 5 33" xfId="11852"/>
    <cellStyle name="Comma 2 2 5 34" xfId="11853"/>
    <cellStyle name="Comma 2 2 5 35" xfId="11854"/>
    <cellStyle name="Comma 2 2 5 36" xfId="11855"/>
    <cellStyle name="Comma 2 2 5 37" xfId="11856"/>
    <cellStyle name="Comma 2 2 5 38" xfId="11857"/>
    <cellStyle name="Comma 2 2 5 39" xfId="11858"/>
    <cellStyle name="Comma 2 2 5 4" xfId="11859"/>
    <cellStyle name="Comma 2 2 5 4 2" xfId="11860"/>
    <cellStyle name="Comma 2 2 5 40" xfId="11861"/>
    <cellStyle name="Comma 2 2 5 41" xfId="11862"/>
    <cellStyle name="Comma 2 2 5 42" xfId="11863"/>
    <cellStyle name="Comma 2 2 5 43" xfId="11864"/>
    <cellStyle name="Comma 2 2 5 44" xfId="11865"/>
    <cellStyle name="Comma 2 2 5 45" xfId="11866"/>
    <cellStyle name="Comma 2 2 5 46" xfId="11867"/>
    <cellStyle name="Comma 2 2 5 47" xfId="11868"/>
    <cellStyle name="Comma 2 2 5 48" xfId="11869"/>
    <cellStyle name="Comma 2 2 5 49" xfId="11870"/>
    <cellStyle name="Comma 2 2 5 5" xfId="11871"/>
    <cellStyle name="Comma 2 2 5 50" xfId="11872"/>
    <cellStyle name="Comma 2 2 5 51" xfId="11873"/>
    <cellStyle name="Comma 2 2 5 52" xfId="11874"/>
    <cellStyle name="Comma 2 2 5 53" xfId="11875"/>
    <cellStyle name="Comma 2 2 5 54" xfId="11876"/>
    <cellStyle name="Comma 2 2 5 55" xfId="11877"/>
    <cellStyle name="Comma 2 2 5 56" xfId="11878"/>
    <cellStyle name="Comma 2 2 5 57" xfId="11879"/>
    <cellStyle name="Comma 2 2 5 58" xfId="11880"/>
    <cellStyle name="Comma 2 2 5 59" xfId="11881"/>
    <cellStyle name="Comma 2 2 5 6" xfId="11882"/>
    <cellStyle name="Comma 2 2 5 60" xfId="11883"/>
    <cellStyle name="Comma 2 2 5 61" xfId="11884"/>
    <cellStyle name="Comma 2 2 5 62" xfId="11885"/>
    <cellStyle name="Comma 2 2 5 63" xfId="11886"/>
    <cellStyle name="Comma 2 2 5 64" xfId="11887"/>
    <cellStyle name="Comma 2 2 5 65" xfId="11888"/>
    <cellStyle name="Comma 2 2 5 66" xfId="11889"/>
    <cellStyle name="Comma 2 2 5 67" xfId="11890"/>
    <cellStyle name="Comma 2 2 5 68" xfId="11891"/>
    <cellStyle name="Comma 2 2 5 7" xfId="11892"/>
    <cellStyle name="Comma 2 2 5 8" xfId="11893"/>
    <cellStyle name="Comma 2 2 5 9" xfId="11894"/>
    <cellStyle name="Comma 2 2 50" xfId="11895"/>
    <cellStyle name="Comma 2 2 50 2" xfId="11896"/>
    <cellStyle name="Comma 2 2 50 2 2" xfId="11897"/>
    <cellStyle name="Comma 2 2 50 2 2 2" xfId="11898"/>
    <cellStyle name="Comma 2 2 50 2 2 2 2" xfId="11899"/>
    <cellStyle name="Comma 2 2 50 2 2 3" xfId="11900"/>
    <cellStyle name="Comma 2 2 50 2 2 4" xfId="11901"/>
    <cellStyle name="Comma 2 2 50 2 3" xfId="11902"/>
    <cellStyle name="Comma 2 2 50 2 3 2" xfId="11903"/>
    <cellStyle name="Comma 2 2 50 2 3 3" xfId="11904"/>
    <cellStyle name="Comma 2 2 50 2 4" xfId="11905"/>
    <cellStyle name="Comma 2 2 50 2 5" xfId="11906"/>
    <cellStyle name="Comma 2 2 50 2 6" xfId="11907"/>
    <cellStyle name="Comma 2 2 50 3" xfId="11908"/>
    <cellStyle name="Comma 2 2 51" xfId="11909"/>
    <cellStyle name="Comma 2 2 51 2" xfId="11910"/>
    <cellStyle name="Comma 2 2 51 2 2" xfId="11911"/>
    <cellStyle name="Comma 2 2 51 2 2 2" xfId="11912"/>
    <cellStyle name="Comma 2 2 51 2 2 2 2" xfId="11913"/>
    <cellStyle name="Comma 2 2 51 2 2 3" xfId="11914"/>
    <cellStyle name="Comma 2 2 51 2 2 4" xfId="11915"/>
    <cellStyle name="Comma 2 2 51 2 3" xfId="11916"/>
    <cellStyle name="Comma 2 2 51 2 3 2" xfId="11917"/>
    <cellStyle name="Comma 2 2 51 2 3 3" xfId="11918"/>
    <cellStyle name="Comma 2 2 51 2 4" xfId="11919"/>
    <cellStyle name="Comma 2 2 51 2 5" xfId="11920"/>
    <cellStyle name="Comma 2 2 51 2 6" xfId="11921"/>
    <cellStyle name="Comma 2 2 51 3" xfId="11922"/>
    <cellStyle name="Comma 2 2 52" xfId="11923"/>
    <cellStyle name="Comma 2 2 52 2" xfId="11924"/>
    <cellStyle name="Comma 2 2 52 2 2" xfId="11925"/>
    <cellStyle name="Comma 2 2 52 2 2 2" xfId="11926"/>
    <cellStyle name="Comma 2 2 52 2 2 2 2" xfId="11927"/>
    <cellStyle name="Comma 2 2 52 2 2 3" xfId="11928"/>
    <cellStyle name="Comma 2 2 52 2 2 4" xfId="11929"/>
    <cellStyle name="Comma 2 2 52 2 3" xfId="11930"/>
    <cellStyle name="Comma 2 2 52 2 3 2" xfId="11931"/>
    <cellStyle name="Comma 2 2 52 2 3 3" xfId="11932"/>
    <cellStyle name="Comma 2 2 52 2 4" xfId="11933"/>
    <cellStyle name="Comma 2 2 52 2 5" xfId="11934"/>
    <cellStyle name="Comma 2 2 52 2 6" xfId="11935"/>
    <cellStyle name="Comma 2 2 52 3" xfId="11936"/>
    <cellStyle name="Comma 2 2 53" xfId="11937"/>
    <cellStyle name="Comma 2 2 53 2" xfId="11938"/>
    <cellStyle name="Comma 2 2 53 2 2" xfId="11939"/>
    <cellStyle name="Comma 2 2 53 2 2 2" xfId="11940"/>
    <cellStyle name="Comma 2 2 53 2 2 2 2" xfId="11941"/>
    <cellStyle name="Comma 2 2 53 2 2 3" xfId="11942"/>
    <cellStyle name="Comma 2 2 53 2 2 4" xfId="11943"/>
    <cellStyle name="Comma 2 2 53 2 3" xfId="11944"/>
    <cellStyle name="Comma 2 2 53 2 3 2" xfId="11945"/>
    <cellStyle name="Comma 2 2 53 2 3 3" xfId="11946"/>
    <cellStyle name="Comma 2 2 53 2 4" xfId="11947"/>
    <cellStyle name="Comma 2 2 53 2 5" xfId="11948"/>
    <cellStyle name="Comma 2 2 53 2 6" xfId="11949"/>
    <cellStyle name="Comma 2 2 53 3" xfId="11950"/>
    <cellStyle name="Comma 2 2 54" xfId="11951"/>
    <cellStyle name="Comma 2 2 54 2" xfId="11952"/>
    <cellStyle name="Comma 2 2 54 2 2" xfId="11953"/>
    <cellStyle name="Comma 2 2 54 2 2 2" xfId="11954"/>
    <cellStyle name="Comma 2 2 54 2 2 2 2" xfId="11955"/>
    <cellStyle name="Comma 2 2 54 2 2 3" xfId="11956"/>
    <cellStyle name="Comma 2 2 54 2 2 4" xfId="11957"/>
    <cellStyle name="Comma 2 2 54 2 3" xfId="11958"/>
    <cellStyle name="Comma 2 2 54 2 3 2" xfId="11959"/>
    <cellStyle name="Comma 2 2 54 2 3 3" xfId="11960"/>
    <cellStyle name="Comma 2 2 54 2 4" xfId="11961"/>
    <cellStyle name="Comma 2 2 54 2 5" xfId="11962"/>
    <cellStyle name="Comma 2 2 54 2 6" xfId="11963"/>
    <cellStyle name="Comma 2 2 54 3" xfId="11964"/>
    <cellStyle name="Comma 2 2 55" xfId="11965"/>
    <cellStyle name="Comma 2 2 55 2" xfId="11966"/>
    <cellStyle name="Comma 2 2 55 2 2" xfId="11967"/>
    <cellStyle name="Comma 2 2 55 2 2 2" xfId="11968"/>
    <cellStyle name="Comma 2 2 55 2 2 2 2" xfId="11969"/>
    <cellStyle name="Comma 2 2 55 2 2 3" xfId="11970"/>
    <cellStyle name="Comma 2 2 55 2 2 4" xfId="11971"/>
    <cellStyle name="Comma 2 2 55 2 3" xfId="11972"/>
    <cellStyle name="Comma 2 2 55 2 3 2" xfId="11973"/>
    <cellStyle name="Comma 2 2 55 2 3 3" xfId="11974"/>
    <cellStyle name="Comma 2 2 55 2 4" xfId="11975"/>
    <cellStyle name="Comma 2 2 55 2 5" xfId="11976"/>
    <cellStyle name="Comma 2 2 55 2 6" xfId="11977"/>
    <cellStyle name="Comma 2 2 55 3" xfId="11978"/>
    <cellStyle name="Comma 2 2 56" xfId="11979"/>
    <cellStyle name="Comma 2 2 56 2" xfId="11980"/>
    <cellStyle name="Comma 2 2 56 2 2" xfId="11981"/>
    <cellStyle name="Comma 2 2 56 2 2 2" xfId="11982"/>
    <cellStyle name="Comma 2 2 56 2 2 2 2" xfId="11983"/>
    <cellStyle name="Comma 2 2 56 2 2 3" xfId="11984"/>
    <cellStyle name="Comma 2 2 56 2 2 4" xfId="11985"/>
    <cellStyle name="Comma 2 2 56 2 3" xfId="11986"/>
    <cellStyle name="Comma 2 2 56 2 3 2" xfId="11987"/>
    <cellStyle name="Comma 2 2 56 2 3 3" xfId="11988"/>
    <cellStyle name="Comma 2 2 56 2 4" xfId="11989"/>
    <cellStyle name="Comma 2 2 56 2 5" xfId="11990"/>
    <cellStyle name="Comma 2 2 56 2 6" xfId="11991"/>
    <cellStyle name="Comma 2 2 56 3" xfId="11992"/>
    <cellStyle name="Comma 2 2 57" xfId="11993"/>
    <cellStyle name="Comma 2 2 57 2" xfId="11994"/>
    <cellStyle name="Comma 2 2 57 2 2" xfId="11995"/>
    <cellStyle name="Comma 2 2 57 2 2 2" xfId="11996"/>
    <cellStyle name="Comma 2 2 57 2 2 2 2" xfId="11997"/>
    <cellStyle name="Comma 2 2 57 2 2 3" xfId="11998"/>
    <cellStyle name="Comma 2 2 57 2 2 4" xfId="11999"/>
    <cellStyle name="Comma 2 2 57 2 3" xfId="12000"/>
    <cellStyle name="Comma 2 2 57 2 3 2" xfId="12001"/>
    <cellStyle name="Comma 2 2 57 2 3 3" xfId="12002"/>
    <cellStyle name="Comma 2 2 57 2 4" xfId="12003"/>
    <cellStyle name="Comma 2 2 57 2 5" xfId="12004"/>
    <cellStyle name="Comma 2 2 57 2 6" xfId="12005"/>
    <cellStyle name="Comma 2 2 57 3" xfId="12006"/>
    <cellStyle name="Comma 2 2 58" xfId="12007"/>
    <cellStyle name="Comma 2 2 58 2" xfId="12008"/>
    <cellStyle name="Comma 2 2 58 2 2" xfId="12009"/>
    <cellStyle name="Comma 2 2 58 2 2 2" xfId="12010"/>
    <cellStyle name="Comma 2 2 58 2 2 2 2" xfId="12011"/>
    <cellStyle name="Comma 2 2 58 2 2 3" xfId="12012"/>
    <cellStyle name="Comma 2 2 58 2 2 4" xfId="12013"/>
    <cellStyle name="Comma 2 2 58 2 3" xfId="12014"/>
    <cellStyle name="Comma 2 2 58 2 3 2" xfId="12015"/>
    <cellStyle name="Comma 2 2 58 2 3 3" xfId="12016"/>
    <cellStyle name="Comma 2 2 58 2 4" xfId="12017"/>
    <cellStyle name="Comma 2 2 58 2 5" xfId="12018"/>
    <cellStyle name="Comma 2 2 58 2 6" xfId="12019"/>
    <cellStyle name="Comma 2 2 58 3" xfId="12020"/>
    <cellStyle name="Comma 2 2 59" xfId="12021"/>
    <cellStyle name="Comma 2 2 59 2" xfId="12022"/>
    <cellStyle name="Comma 2 2 59 2 2" xfId="12023"/>
    <cellStyle name="Comma 2 2 59 2 2 2" xfId="12024"/>
    <cellStyle name="Comma 2 2 59 2 2 2 2" xfId="12025"/>
    <cellStyle name="Comma 2 2 59 2 2 3" xfId="12026"/>
    <cellStyle name="Comma 2 2 59 2 2 4" xfId="12027"/>
    <cellStyle name="Comma 2 2 59 2 3" xfId="12028"/>
    <cellStyle name="Comma 2 2 59 2 3 2" xfId="12029"/>
    <cellStyle name="Comma 2 2 59 2 3 3" xfId="12030"/>
    <cellStyle name="Comma 2 2 59 2 4" xfId="12031"/>
    <cellStyle name="Comma 2 2 59 2 5" xfId="12032"/>
    <cellStyle name="Comma 2 2 59 2 6" xfId="12033"/>
    <cellStyle name="Comma 2 2 59 3" xfId="12034"/>
    <cellStyle name="Comma 2 2 6" xfId="196"/>
    <cellStyle name="Comma 2 2 6 10" xfId="12035"/>
    <cellStyle name="Comma 2 2 6 11" xfId="12036"/>
    <cellStyle name="Comma 2 2 6 12" xfId="12037"/>
    <cellStyle name="Comma 2 2 6 13" xfId="12038"/>
    <cellStyle name="Comma 2 2 6 14" xfId="12039"/>
    <cellStyle name="Comma 2 2 6 15" xfId="12040"/>
    <cellStyle name="Comma 2 2 6 16" xfId="12041"/>
    <cellStyle name="Comma 2 2 6 17" xfId="12042"/>
    <cellStyle name="Comma 2 2 6 18" xfId="12043"/>
    <cellStyle name="Comma 2 2 6 19" xfId="12044"/>
    <cellStyle name="Comma 2 2 6 2" xfId="12045"/>
    <cellStyle name="Comma 2 2 6 2 2" xfId="12046"/>
    <cellStyle name="Comma 2 2 6 20" xfId="12047"/>
    <cellStyle name="Comma 2 2 6 21" xfId="12048"/>
    <cellStyle name="Comma 2 2 6 22" xfId="12049"/>
    <cellStyle name="Comma 2 2 6 23" xfId="12050"/>
    <cellStyle name="Comma 2 2 6 24" xfId="12051"/>
    <cellStyle name="Comma 2 2 6 25" xfId="12052"/>
    <cellStyle name="Comma 2 2 6 26" xfId="12053"/>
    <cellStyle name="Comma 2 2 6 27" xfId="12054"/>
    <cellStyle name="Comma 2 2 6 28" xfId="12055"/>
    <cellStyle name="Comma 2 2 6 29" xfId="12056"/>
    <cellStyle name="Comma 2 2 6 3" xfId="12057"/>
    <cellStyle name="Comma 2 2 6 3 2" xfId="12058"/>
    <cellStyle name="Comma 2 2 6 30" xfId="12059"/>
    <cellStyle name="Comma 2 2 6 31" xfId="12060"/>
    <cellStyle name="Comma 2 2 6 32" xfId="12061"/>
    <cellStyle name="Comma 2 2 6 33" xfId="12062"/>
    <cellStyle name="Comma 2 2 6 34" xfId="12063"/>
    <cellStyle name="Comma 2 2 6 35" xfId="12064"/>
    <cellStyle name="Comma 2 2 6 36" xfId="12065"/>
    <cellStyle name="Comma 2 2 6 37" xfId="12066"/>
    <cellStyle name="Comma 2 2 6 38" xfId="12067"/>
    <cellStyle name="Comma 2 2 6 39" xfId="12068"/>
    <cellStyle name="Comma 2 2 6 4" xfId="12069"/>
    <cellStyle name="Comma 2 2 6 4 2" xfId="12070"/>
    <cellStyle name="Comma 2 2 6 40" xfId="12071"/>
    <cellStyle name="Comma 2 2 6 41" xfId="12072"/>
    <cellStyle name="Comma 2 2 6 42" xfId="12073"/>
    <cellStyle name="Comma 2 2 6 43" xfId="12074"/>
    <cellStyle name="Comma 2 2 6 44" xfId="12075"/>
    <cellStyle name="Comma 2 2 6 45" xfId="12076"/>
    <cellStyle name="Comma 2 2 6 46" xfId="12077"/>
    <cellStyle name="Comma 2 2 6 47" xfId="12078"/>
    <cellStyle name="Comma 2 2 6 48" xfId="12079"/>
    <cellStyle name="Comma 2 2 6 49" xfId="12080"/>
    <cellStyle name="Comma 2 2 6 5" xfId="12081"/>
    <cellStyle name="Comma 2 2 6 50" xfId="12082"/>
    <cellStyle name="Comma 2 2 6 51" xfId="12083"/>
    <cellStyle name="Comma 2 2 6 52" xfId="12084"/>
    <cellStyle name="Comma 2 2 6 53" xfId="12085"/>
    <cellStyle name="Comma 2 2 6 54" xfId="12086"/>
    <cellStyle name="Comma 2 2 6 55" xfId="12087"/>
    <cellStyle name="Comma 2 2 6 56" xfId="12088"/>
    <cellStyle name="Comma 2 2 6 57" xfId="12089"/>
    <cellStyle name="Comma 2 2 6 58" xfId="12090"/>
    <cellStyle name="Comma 2 2 6 59" xfId="12091"/>
    <cellStyle name="Comma 2 2 6 6" xfId="12092"/>
    <cellStyle name="Comma 2 2 6 60" xfId="12093"/>
    <cellStyle name="Comma 2 2 6 61" xfId="12094"/>
    <cellStyle name="Comma 2 2 6 62" xfId="12095"/>
    <cellStyle name="Comma 2 2 6 63" xfId="12096"/>
    <cellStyle name="Comma 2 2 6 64" xfId="12097"/>
    <cellStyle name="Comma 2 2 6 65" xfId="12098"/>
    <cellStyle name="Comma 2 2 6 66" xfId="12099"/>
    <cellStyle name="Comma 2 2 6 67" xfId="12100"/>
    <cellStyle name="Comma 2 2 6 68" xfId="12101"/>
    <cellStyle name="Comma 2 2 6 7" xfId="12102"/>
    <cellStyle name="Comma 2 2 6 8" xfId="12103"/>
    <cellStyle name="Comma 2 2 6 9" xfId="12104"/>
    <cellStyle name="Comma 2 2 60" xfId="12105"/>
    <cellStyle name="Comma 2 2 60 2" xfId="12106"/>
    <cellStyle name="Comma 2 2 60 2 2" xfId="12107"/>
    <cellStyle name="Comma 2 2 60 2 2 2" xfId="12108"/>
    <cellStyle name="Comma 2 2 60 2 2 2 2" xfId="12109"/>
    <cellStyle name="Comma 2 2 60 2 2 3" xfId="12110"/>
    <cellStyle name="Comma 2 2 60 2 2 4" xfId="12111"/>
    <cellStyle name="Comma 2 2 60 2 3" xfId="12112"/>
    <cellStyle name="Comma 2 2 60 2 3 2" xfId="12113"/>
    <cellStyle name="Comma 2 2 60 2 3 3" xfId="12114"/>
    <cellStyle name="Comma 2 2 60 2 4" xfId="12115"/>
    <cellStyle name="Comma 2 2 60 2 5" xfId="12116"/>
    <cellStyle name="Comma 2 2 60 2 6" xfId="12117"/>
    <cellStyle name="Comma 2 2 60 3" xfId="12118"/>
    <cellStyle name="Comma 2 2 61" xfId="12119"/>
    <cellStyle name="Comma 2 2 61 2" xfId="12120"/>
    <cellStyle name="Comma 2 2 61 2 2" xfId="12121"/>
    <cellStyle name="Comma 2 2 61 2 2 2" xfId="12122"/>
    <cellStyle name="Comma 2 2 61 2 2 2 2" xfId="12123"/>
    <cellStyle name="Comma 2 2 61 2 2 3" xfId="12124"/>
    <cellStyle name="Comma 2 2 61 2 2 4" xfId="12125"/>
    <cellStyle name="Comma 2 2 61 2 3" xfId="12126"/>
    <cellStyle name="Comma 2 2 61 2 3 2" xfId="12127"/>
    <cellStyle name="Comma 2 2 61 2 3 3" xfId="12128"/>
    <cellStyle name="Comma 2 2 61 2 4" xfId="12129"/>
    <cellStyle name="Comma 2 2 61 2 5" xfId="12130"/>
    <cellStyle name="Comma 2 2 61 2 6" xfId="12131"/>
    <cellStyle name="Comma 2 2 61 3" xfId="12132"/>
    <cellStyle name="Comma 2 2 62" xfId="12133"/>
    <cellStyle name="Comma 2 2 62 2" xfId="12134"/>
    <cellStyle name="Comma 2 2 62 2 2" xfId="12135"/>
    <cellStyle name="Comma 2 2 62 2 2 2" xfId="12136"/>
    <cellStyle name="Comma 2 2 62 2 2 2 2" xfId="12137"/>
    <cellStyle name="Comma 2 2 62 2 2 3" xfId="12138"/>
    <cellStyle name="Comma 2 2 62 2 2 4" xfId="12139"/>
    <cellStyle name="Comma 2 2 62 2 3" xfId="12140"/>
    <cellStyle name="Comma 2 2 62 2 3 2" xfId="12141"/>
    <cellStyle name="Comma 2 2 62 2 3 3" xfId="12142"/>
    <cellStyle name="Comma 2 2 62 2 4" xfId="12143"/>
    <cellStyle name="Comma 2 2 62 2 5" xfId="12144"/>
    <cellStyle name="Comma 2 2 62 2 6" xfId="12145"/>
    <cellStyle name="Comma 2 2 62 3" xfId="12146"/>
    <cellStyle name="Comma 2 2 63" xfId="12147"/>
    <cellStyle name="Comma 2 2 63 2" xfId="12148"/>
    <cellStyle name="Comma 2 2 63 2 2" xfId="12149"/>
    <cellStyle name="Comma 2 2 63 2 2 2" xfId="12150"/>
    <cellStyle name="Comma 2 2 63 2 2 2 2" xfId="12151"/>
    <cellStyle name="Comma 2 2 63 2 2 3" xfId="12152"/>
    <cellStyle name="Comma 2 2 63 2 2 4" xfId="12153"/>
    <cellStyle name="Comma 2 2 63 2 3" xfId="12154"/>
    <cellStyle name="Comma 2 2 63 2 3 2" xfId="12155"/>
    <cellStyle name="Comma 2 2 63 2 3 3" xfId="12156"/>
    <cellStyle name="Comma 2 2 63 2 4" xfId="12157"/>
    <cellStyle name="Comma 2 2 63 2 5" xfId="12158"/>
    <cellStyle name="Comma 2 2 63 2 6" xfId="12159"/>
    <cellStyle name="Comma 2 2 63 3" xfId="12160"/>
    <cellStyle name="Comma 2 2 64" xfId="12161"/>
    <cellStyle name="Comma 2 2 64 2" xfId="12162"/>
    <cellStyle name="Comma 2 2 64 2 2" xfId="12163"/>
    <cellStyle name="Comma 2 2 64 2 2 2" xfId="12164"/>
    <cellStyle name="Comma 2 2 64 2 2 2 2" xfId="12165"/>
    <cellStyle name="Comma 2 2 64 2 2 3" xfId="12166"/>
    <cellStyle name="Comma 2 2 64 2 2 4" xfId="12167"/>
    <cellStyle name="Comma 2 2 64 2 3" xfId="12168"/>
    <cellStyle name="Comma 2 2 64 2 3 2" xfId="12169"/>
    <cellStyle name="Comma 2 2 64 2 3 3" xfId="12170"/>
    <cellStyle name="Comma 2 2 64 2 4" xfId="12171"/>
    <cellStyle name="Comma 2 2 64 2 5" xfId="12172"/>
    <cellStyle name="Comma 2 2 64 2 6" xfId="12173"/>
    <cellStyle name="Comma 2 2 64 3" xfId="12174"/>
    <cellStyle name="Comma 2 2 65" xfId="12175"/>
    <cellStyle name="Comma 2 2 65 2" xfId="12176"/>
    <cellStyle name="Comma 2 2 65 2 2" xfId="12177"/>
    <cellStyle name="Comma 2 2 65 2 2 2" xfId="12178"/>
    <cellStyle name="Comma 2 2 65 2 2 2 2" xfId="12179"/>
    <cellStyle name="Comma 2 2 65 2 2 3" xfId="12180"/>
    <cellStyle name="Comma 2 2 65 2 2 4" xfId="12181"/>
    <cellStyle name="Comma 2 2 65 2 3" xfId="12182"/>
    <cellStyle name="Comma 2 2 65 2 3 2" xfId="12183"/>
    <cellStyle name="Comma 2 2 65 2 3 3" xfId="12184"/>
    <cellStyle name="Comma 2 2 65 2 4" xfId="12185"/>
    <cellStyle name="Comma 2 2 65 2 5" xfId="12186"/>
    <cellStyle name="Comma 2 2 65 2 6" xfId="12187"/>
    <cellStyle name="Comma 2 2 65 3" xfId="12188"/>
    <cellStyle name="Comma 2 2 66" xfId="12189"/>
    <cellStyle name="Comma 2 2 66 2" xfId="12190"/>
    <cellStyle name="Comma 2 2 66 2 2" xfId="12191"/>
    <cellStyle name="Comma 2 2 66 2 2 2" xfId="12192"/>
    <cellStyle name="Comma 2 2 66 2 2 2 2" xfId="12193"/>
    <cellStyle name="Comma 2 2 66 2 2 3" xfId="12194"/>
    <cellStyle name="Comma 2 2 66 2 2 4" xfId="12195"/>
    <cellStyle name="Comma 2 2 66 2 3" xfId="12196"/>
    <cellStyle name="Comma 2 2 66 2 3 2" xfId="12197"/>
    <cellStyle name="Comma 2 2 66 2 3 3" xfId="12198"/>
    <cellStyle name="Comma 2 2 66 2 4" xfId="12199"/>
    <cellStyle name="Comma 2 2 66 2 5" xfId="12200"/>
    <cellStyle name="Comma 2 2 66 2 6" xfId="12201"/>
    <cellStyle name="Comma 2 2 66 3" xfId="12202"/>
    <cellStyle name="Comma 2 2 67" xfId="12203"/>
    <cellStyle name="Comma 2 2 67 2" xfId="12204"/>
    <cellStyle name="Comma 2 2 67 2 2" xfId="12205"/>
    <cellStyle name="Comma 2 2 67 2 2 2" xfId="12206"/>
    <cellStyle name="Comma 2 2 67 2 2 2 2" xfId="12207"/>
    <cellStyle name="Comma 2 2 67 2 2 3" xfId="12208"/>
    <cellStyle name="Comma 2 2 67 2 2 4" xfId="12209"/>
    <cellStyle name="Comma 2 2 67 2 3" xfId="12210"/>
    <cellStyle name="Comma 2 2 67 2 3 2" xfId="12211"/>
    <cellStyle name="Comma 2 2 67 2 3 3" xfId="12212"/>
    <cellStyle name="Comma 2 2 67 2 4" xfId="12213"/>
    <cellStyle name="Comma 2 2 67 2 5" xfId="12214"/>
    <cellStyle name="Comma 2 2 67 2 6" xfId="12215"/>
    <cellStyle name="Comma 2 2 67 3" xfId="12216"/>
    <cellStyle name="Comma 2 2 68" xfId="12217"/>
    <cellStyle name="Comma 2 2 68 2" xfId="12218"/>
    <cellStyle name="Comma 2 2 68 2 2" xfId="12219"/>
    <cellStyle name="Comma 2 2 68 2 2 2" xfId="12220"/>
    <cellStyle name="Comma 2 2 68 2 2 2 2" xfId="12221"/>
    <cellStyle name="Comma 2 2 68 2 2 3" xfId="12222"/>
    <cellStyle name="Comma 2 2 68 2 2 4" xfId="12223"/>
    <cellStyle name="Comma 2 2 68 2 3" xfId="12224"/>
    <cellStyle name="Comma 2 2 68 2 3 2" xfId="12225"/>
    <cellStyle name="Comma 2 2 68 2 3 3" xfId="12226"/>
    <cellStyle name="Comma 2 2 68 2 4" xfId="12227"/>
    <cellStyle name="Comma 2 2 68 2 5" xfId="12228"/>
    <cellStyle name="Comma 2 2 68 2 6" xfId="12229"/>
    <cellStyle name="Comma 2 2 68 3" xfId="12230"/>
    <cellStyle name="Comma 2 2 69" xfId="12231"/>
    <cellStyle name="Comma 2 2 69 2" xfId="12232"/>
    <cellStyle name="Comma 2 2 69 2 2" xfId="12233"/>
    <cellStyle name="Comma 2 2 69 2 2 2" xfId="12234"/>
    <cellStyle name="Comma 2 2 69 2 2 2 2" xfId="12235"/>
    <cellStyle name="Comma 2 2 69 2 2 3" xfId="12236"/>
    <cellStyle name="Comma 2 2 69 2 2 4" xfId="12237"/>
    <cellStyle name="Comma 2 2 69 2 3" xfId="12238"/>
    <cellStyle name="Comma 2 2 69 2 3 2" xfId="12239"/>
    <cellStyle name="Comma 2 2 69 2 3 3" xfId="12240"/>
    <cellStyle name="Comma 2 2 69 2 4" xfId="12241"/>
    <cellStyle name="Comma 2 2 69 2 5" xfId="12242"/>
    <cellStyle name="Comma 2 2 69 2 6" xfId="12243"/>
    <cellStyle name="Comma 2 2 69 3" xfId="12244"/>
    <cellStyle name="Comma 2 2 7" xfId="12245"/>
    <cellStyle name="Comma 2 2 7 10" xfId="12246"/>
    <cellStyle name="Comma 2 2 7 11" xfId="12247"/>
    <cellStyle name="Comma 2 2 7 12" xfId="12248"/>
    <cellStyle name="Comma 2 2 7 13" xfId="12249"/>
    <cellStyle name="Comma 2 2 7 14" xfId="12250"/>
    <cellStyle name="Comma 2 2 7 15" xfId="12251"/>
    <cellStyle name="Comma 2 2 7 16" xfId="12252"/>
    <cellStyle name="Comma 2 2 7 17" xfId="12253"/>
    <cellStyle name="Comma 2 2 7 18" xfId="12254"/>
    <cellStyle name="Comma 2 2 7 19" xfId="12255"/>
    <cellStyle name="Comma 2 2 7 2" xfId="12256"/>
    <cellStyle name="Comma 2 2 7 2 2" xfId="12257"/>
    <cellStyle name="Comma 2 2 7 20" xfId="12258"/>
    <cellStyle name="Comma 2 2 7 21" xfId="12259"/>
    <cellStyle name="Comma 2 2 7 22" xfId="12260"/>
    <cellStyle name="Comma 2 2 7 23" xfId="12261"/>
    <cellStyle name="Comma 2 2 7 24" xfId="12262"/>
    <cellStyle name="Comma 2 2 7 25" xfId="12263"/>
    <cellStyle name="Comma 2 2 7 26" xfId="12264"/>
    <cellStyle name="Comma 2 2 7 27" xfId="12265"/>
    <cellStyle name="Comma 2 2 7 28" xfId="12266"/>
    <cellStyle name="Comma 2 2 7 29" xfId="12267"/>
    <cellStyle name="Comma 2 2 7 3" xfId="12268"/>
    <cellStyle name="Comma 2 2 7 3 2" xfId="12269"/>
    <cellStyle name="Comma 2 2 7 30" xfId="12270"/>
    <cellStyle name="Comma 2 2 7 31" xfId="12271"/>
    <cellStyle name="Comma 2 2 7 32" xfId="12272"/>
    <cellStyle name="Comma 2 2 7 33" xfId="12273"/>
    <cellStyle name="Comma 2 2 7 34" xfId="12274"/>
    <cellStyle name="Comma 2 2 7 35" xfId="12275"/>
    <cellStyle name="Comma 2 2 7 36" xfId="12276"/>
    <cellStyle name="Comma 2 2 7 37" xfId="12277"/>
    <cellStyle name="Comma 2 2 7 38" xfId="12278"/>
    <cellStyle name="Comma 2 2 7 39" xfId="12279"/>
    <cellStyle name="Comma 2 2 7 4" xfId="12280"/>
    <cellStyle name="Comma 2 2 7 4 2" xfId="12281"/>
    <cellStyle name="Comma 2 2 7 40" xfId="12282"/>
    <cellStyle name="Comma 2 2 7 41" xfId="12283"/>
    <cellStyle name="Comma 2 2 7 42" xfId="12284"/>
    <cellStyle name="Comma 2 2 7 43" xfId="12285"/>
    <cellStyle name="Comma 2 2 7 44" xfId="12286"/>
    <cellStyle name="Comma 2 2 7 45" xfId="12287"/>
    <cellStyle name="Comma 2 2 7 46" xfId="12288"/>
    <cellStyle name="Comma 2 2 7 47" xfId="12289"/>
    <cellStyle name="Comma 2 2 7 48" xfId="12290"/>
    <cellStyle name="Comma 2 2 7 49" xfId="12291"/>
    <cellStyle name="Comma 2 2 7 5" xfId="12292"/>
    <cellStyle name="Comma 2 2 7 50" xfId="12293"/>
    <cellStyle name="Comma 2 2 7 51" xfId="12294"/>
    <cellStyle name="Comma 2 2 7 52" xfId="12295"/>
    <cellStyle name="Comma 2 2 7 53" xfId="12296"/>
    <cellStyle name="Comma 2 2 7 54" xfId="12297"/>
    <cellStyle name="Comma 2 2 7 55" xfId="12298"/>
    <cellStyle name="Comma 2 2 7 56" xfId="12299"/>
    <cellStyle name="Comma 2 2 7 57" xfId="12300"/>
    <cellStyle name="Comma 2 2 7 58" xfId="12301"/>
    <cellStyle name="Comma 2 2 7 59" xfId="12302"/>
    <cellStyle name="Comma 2 2 7 6" xfId="12303"/>
    <cellStyle name="Comma 2 2 7 60" xfId="12304"/>
    <cellStyle name="Comma 2 2 7 61" xfId="12305"/>
    <cellStyle name="Comma 2 2 7 62" xfId="12306"/>
    <cellStyle name="Comma 2 2 7 63" xfId="12307"/>
    <cellStyle name="Comma 2 2 7 64" xfId="12308"/>
    <cellStyle name="Comma 2 2 7 65" xfId="12309"/>
    <cellStyle name="Comma 2 2 7 66" xfId="12310"/>
    <cellStyle name="Comma 2 2 7 67" xfId="12311"/>
    <cellStyle name="Comma 2 2 7 68" xfId="12312"/>
    <cellStyle name="Comma 2 2 7 7" xfId="12313"/>
    <cellStyle name="Comma 2 2 7 8" xfId="12314"/>
    <cellStyle name="Comma 2 2 7 9" xfId="12315"/>
    <cellStyle name="Comma 2 2 70" xfId="12316"/>
    <cellStyle name="Comma 2 2 70 2" xfId="12317"/>
    <cellStyle name="Comma 2 2 70 2 2" xfId="12318"/>
    <cellStyle name="Comma 2 2 70 2 2 2" xfId="12319"/>
    <cellStyle name="Comma 2 2 70 2 2 2 2" xfId="12320"/>
    <cellStyle name="Comma 2 2 70 2 2 3" xfId="12321"/>
    <cellStyle name="Comma 2 2 70 2 2 4" xfId="12322"/>
    <cellStyle name="Comma 2 2 70 2 3" xfId="12323"/>
    <cellStyle name="Comma 2 2 70 2 3 2" xfId="12324"/>
    <cellStyle name="Comma 2 2 70 2 3 3" xfId="12325"/>
    <cellStyle name="Comma 2 2 70 2 4" xfId="12326"/>
    <cellStyle name="Comma 2 2 70 2 5" xfId="12327"/>
    <cellStyle name="Comma 2 2 70 2 6" xfId="12328"/>
    <cellStyle name="Comma 2 2 70 3" xfId="12329"/>
    <cellStyle name="Comma 2 2 71" xfId="12330"/>
    <cellStyle name="Comma 2 2 71 2" xfId="12331"/>
    <cellStyle name="Comma 2 2 71 2 2" xfId="12332"/>
    <cellStyle name="Comma 2 2 71 2 2 2" xfId="12333"/>
    <cellStyle name="Comma 2 2 71 2 2 2 2" xfId="12334"/>
    <cellStyle name="Comma 2 2 71 2 2 3" xfId="12335"/>
    <cellStyle name="Comma 2 2 71 2 2 4" xfId="12336"/>
    <cellStyle name="Comma 2 2 71 2 3" xfId="12337"/>
    <cellStyle name="Comma 2 2 71 2 3 2" xfId="12338"/>
    <cellStyle name="Comma 2 2 71 2 3 3" xfId="12339"/>
    <cellStyle name="Comma 2 2 71 2 4" xfId="12340"/>
    <cellStyle name="Comma 2 2 71 2 5" xfId="12341"/>
    <cellStyle name="Comma 2 2 71 2 6" xfId="12342"/>
    <cellStyle name="Comma 2 2 71 3" xfId="12343"/>
    <cellStyle name="Comma 2 2 72" xfId="12344"/>
    <cellStyle name="Comma 2 2 72 2" xfId="12345"/>
    <cellStyle name="Comma 2 2 72 2 2" xfId="12346"/>
    <cellStyle name="Comma 2 2 72 2 2 2" xfId="12347"/>
    <cellStyle name="Comma 2 2 72 2 2 2 2" xfId="12348"/>
    <cellStyle name="Comma 2 2 72 2 2 3" xfId="12349"/>
    <cellStyle name="Comma 2 2 72 2 2 4" xfId="12350"/>
    <cellStyle name="Comma 2 2 72 2 3" xfId="12351"/>
    <cellStyle name="Comma 2 2 72 2 3 2" xfId="12352"/>
    <cellStyle name="Comma 2 2 72 2 3 3" xfId="12353"/>
    <cellStyle name="Comma 2 2 72 2 4" xfId="12354"/>
    <cellStyle name="Comma 2 2 72 2 5" xfId="12355"/>
    <cellStyle name="Comma 2 2 72 2 6" xfId="12356"/>
    <cellStyle name="Comma 2 2 72 3" xfId="12357"/>
    <cellStyle name="Comma 2 2 73" xfId="12358"/>
    <cellStyle name="Comma 2 2 73 2" xfId="12359"/>
    <cellStyle name="Comma 2 2 73 2 2" xfId="12360"/>
    <cellStyle name="Comma 2 2 73 2 2 2" xfId="12361"/>
    <cellStyle name="Comma 2 2 73 2 2 2 2" xfId="12362"/>
    <cellStyle name="Comma 2 2 73 2 2 3" xfId="12363"/>
    <cellStyle name="Comma 2 2 73 2 2 4" xfId="12364"/>
    <cellStyle name="Comma 2 2 73 2 3" xfId="12365"/>
    <cellStyle name="Comma 2 2 73 2 3 2" xfId="12366"/>
    <cellStyle name="Comma 2 2 73 2 3 3" xfId="12367"/>
    <cellStyle name="Comma 2 2 73 2 4" xfId="12368"/>
    <cellStyle name="Comma 2 2 73 2 5" xfId="12369"/>
    <cellStyle name="Comma 2 2 73 2 6" xfId="12370"/>
    <cellStyle name="Comma 2 2 73 3" xfId="12371"/>
    <cellStyle name="Comma 2 2 74" xfId="12372"/>
    <cellStyle name="Comma 2 2 74 2" xfId="12373"/>
    <cellStyle name="Comma 2 2 74 2 2" xfId="12374"/>
    <cellStyle name="Comma 2 2 74 2 2 2" xfId="12375"/>
    <cellStyle name="Comma 2 2 74 2 2 2 2" xfId="12376"/>
    <cellStyle name="Comma 2 2 74 2 2 3" xfId="12377"/>
    <cellStyle name="Comma 2 2 74 2 2 4" xfId="12378"/>
    <cellStyle name="Comma 2 2 74 2 3" xfId="12379"/>
    <cellStyle name="Comma 2 2 74 2 3 2" xfId="12380"/>
    <cellStyle name="Comma 2 2 74 2 3 3" xfId="12381"/>
    <cellStyle name="Comma 2 2 74 2 4" xfId="12382"/>
    <cellStyle name="Comma 2 2 74 2 5" xfId="12383"/>
    <cellStyle name="Comma 2 2 74 2 6" xfId="12384"/>
    <cellStyle name="Comma 2 2 74 3" xfId="12385"/>
    <cellStyle name="Comma 2 2 75" xfId="12386"/>
    <cellStyle name="Comma 2 2 75 2" xfId="12387"/>
    <cellStyle name="Comma 2 2 75 2 2" xfId="12388"/>
    <cellStyle name="Comma 2 2 75 2 2 2" xfId="12389"/>
    <cellStyle name="Comma 2 2 75 2 2 2 2" xfId="12390"/>
    <cellStyle name="Comma 2 2 75 2 2 3" xfId="12391"/>
    <cellStyle name="Comma 2 2 75 2 2 4" xfId="12392"/>
    <cellStyle name="Comma 2 2 75 2 3" xfId="12393"/>
    <cellStyle name="Comma 2 2 75 2 3 2" xfId="12394"/>
    <cellStyle name="Comma 2 2 75 2 3 3" xfId="12395"/>
    <cellStyle name="Comma 2 2 75 2 4" xfId="12396"/>
    <cellStyle name="Comma 2 2 75 2 5" xfId="12397"/>
    <cellStyle name="Comma 2 2 75 2 6" xfId="12398"/>
    <cellStyle name="Comma 2 2 75 3" xfId="12399"/>
    <cellStyle name="Comma 2 2 76" xfId="12400"/>
    <cellStyle name="Comma 2 2 76 2" xfId="12401"/>
    <cellStyle name="Comma 2 2 76 2 2" xfId="12402"/>
    <cellStyle name="Comma 2 2 76 2 2 2" xfId="12403"/>
    <cellStyle name="Comma 2 2 76 2 2 2 2" xfId="12404"/>
    <cellStyle name="Comma 2 2 76 2 2 3" xfId="12405"/>
    <cellStyle name="Comma 2 2 76 2 2 4" xfId="12406"/>
    <cellStyle name="Comma 2 2 76 2 3" xfId="12407"/>
    <cellStyle name="Comma 2 2 76 2 3 2" xfId="12408"/>
    <cellStyle name="Comma 2 2 76 2 3 3" xfId="12409"/>
    <cellStyle name="Comma 2 2 76 2 4" xfId="12410"/>
    <cellStyle name="Comma 2 2 76 2 5" xfId="12411"/>
    <cellStyle name="Comma 2 2 76 2 6" xfId="12412"/>
    <cellStyle name="Comma 2 2 76 3" xfId="12413"/>
    <cellStyle name="Comma 2 2 77" xfId="12414"/>
    <cellStyle name="Comma 2 2 77 2" xfId="12415"/>
    <cellStyle name="Comma 2 2 77 2 2" xfId="12416"/>
    <cellStyle name="Comma 2 2 77 2 2 2" xfId="12417"/>
    <cellStyle name="Comma 2 2 77 2 2 2 2" xfId="12418"/>
    <cellStyle name="Comma 2 2 77 2 2 3" xfId="12419"/>
    <cellStyle name="Comma 2 2 77 2 2 4" xfId="12420"/>
    <cellStyle name="Comma 2 2 77 2 3" xfId="12421"/>
    <cellStyle name="Comma 2 2 77 2 3 2" xfId="12422"/>
    <cellStyle name="Comma 2 2 77 2 3 3" xfId="12423"/>
    <cellStyle name="Comma 2 2 77 2 4" xfId="12424"/>
    <cellStyle name="Comma 2 2 77 2 5" xfId="12425"/>
    <cellStyle name="Comma 2 2 77 2 6" xfId="12426"/>
    <cellStyle name="Comma 2 2 77 3" xfId="12427"/>
    <cellStyle name="Comma 2 2 78" xfId="12428"/>
    <cellStyle name="Comma 2 2 78 2" xfId="12429"/>
    <cellStyle name="Comma 2 2 78 2 2" xfId="12430"/>
    <cellStyle name="Comma 2 2 78 2 2 2" xfId="12431"/>
    <cellStyle name="Comma 2 2 78 2 2 2 2" xfId="12432"/>
    <cellStyle name="Comma 2 2 78 2 2 3" xfId="12433"/>
    <cellStyle name="Comma 2 2 78 2 2 4" xfId="12434"/>
    <cellStyle name="Comma 2 2 78 2 3" xfId="12435"/>
    <cellStyle name="Comma 2 2 78 2 3 2" xfId="12436"/>
    <cellStyle name="Comma 2 2 78 2 3 3" xfId="12437"/>
    <cellStyle name="Comma 2 2 78 2 4" xfId="12438"/>
    <cellStyle name="Comma 2 2 78 2 5" xfId="12439"/>
    <cellStyle name="Comma 2 2 78 2 6" xfId="12440"/>
    <cellStyle name="Comma 2 2 78 3" xfId="12441"/>
    <cellStyle name="Comma 2 2 79" xfId="12442"/>
    <cellStyle name="Comma 2 2 79 2" xfId="12443"/>
    <cellStyle name="Comma 2 2 79 2 2" xfId="12444"/>
    <cellStyle name="Comma 2 2 79 2 2 2" xfId="12445"/>
    <cellStyle name="Comma 2 2 79 2 2 2 2" xfId="12446"/>
    <cellStyle name="Comma 2 2 79 2 2 3" xfId="12447"/>
    <cellStyle name="Comma 2 2 79 2 2 4" xfId="12448"/>
    <cellStyle name="Comma 2 2 79 2 3" xfId="12449"/>
    <cellStyle name="Comma 2 2 79 2 3 2" xfId="12450"/>
    <cellStyle name="Comma 2 2 79 2 3 3" xfId="12451"/>
    <cellStyle name="Comma 2 2 79 2 4" xfId="12452"/>
    <cellStyle name="Comma 2 2 79 2 5" xfId="12453"/>
    <cellStyle name="Comma 2 2 79 2 6" xfId="12454"/>
    <cellStyle name="Comma 2 2 79 3" xfId="12455"/>
    <cellStyle name="Comma 2 2 8" xfId="12456"/>
    <cellStyle name="Comma 2 2 8 10" xfId="12457"/>
    <cellStyle name="Comma 2 2 8 11" xfId="12458"/>
    <cellStyle name="Comma 2 2 8 12" xfId="12459"/>
    <cellStyle name="Comma 2 2 8 13" xfId="12460"/>
    <cellStyle name="Comma 2 2 8 14" xfId="12461"/>
    <cellStyle name="Comma 2 2 8 15" xfId="12462"/>
    <cellStyle name="Comma 2 2 8 16" xfId="12463"/>
    <cellStyle name="Comma 2 2 8 17" xfId="12464"/>
    <cellStyle name="Comma 2 2 8 18" xfId="12465"/>
    <cellStyle name="Comma 2 2 8 19" xfId="12466"/>
    <cellStyle name="Comma 2 2 8 2" xfId="12467"/>
    <cellStyle name="Comma 2 2 8 2 2" xfId="12468"/>
    <cellStyle name="Comma 2 2 8 20" xfId="12469"/>
    <cellStyle name="Comma 2 2 8 21" xfId="12470"/>
    <cellStyle name="Comma 2 2 8 22" xfId="12471"/>
    <cellStyle name="Comma 2 2 8 23" xfId="12472"/>
    <cellStyle name="Comma 2 2 8 24" xfId="12473"/>
    <cellStyle name="Comma 2 2 8 25" xfId="12474"/>
    <cellStyle name="Comma 2 2 8 26" xfId="12475"/>
    <cellStyle name="Comma 2 2 8 27" xfId="12476"/>
    <cellStyle name="Comma 2 2 8 28" xfId="12477"/>
    <cellStyle name="Comma 2 2 8 29" xfId="12478"/>
    <cellStyle name="Comma 2 2 8 3" xfId="12479"/>
    <cellStyle name="Comma 2 2 8 3 2" xfId="12480"/>
    <cellStyle name="Comma 2 2 8 30" xfId="12481"/>
    <cellStyle name="Comma 2 2 8 31" xfId="12482"/>
    <cellStyle name="Comma 2 2 8 32" xfId="12483"/>
    <cellStyle name="Comma 2 2 8 33" xfId="12484"/>
    <cellStyle name="Comma 2 2 8 34" xfId="12485"/>
    <cellStyle name="Comma 2 2 8 35" xfId="12486"/>
    <cellStyle name="Comma 2 2 8 36" xfId="12487"/>
    <cellStyle name="Comma 2 2 8 37" xfId="12488"/>
    <cellStyle name="Comma 2 2 8 38" xfId="12489"/>
    <cellStyle name="Comma 2 2 8 39" xfId="12490"/>
    <cellStyle name="Comma 2 2 8 4" xfId="12491"/>
    <cellStyle name="Comma 2 2 8 4 2" xfId="12492"/>
    <cellStyle name="Comma 2 2 8 40" xfId="12493"/>
    <cellStyle name="Comma 2 2 8 41" xfId="12494"/>
    <cellStyle name="Comma 2 2 8 42" xfId="12495"/>
    <cellStyle name="Comma 2 2 8 43" xfId="12496"/>
    <cellStyle name="Comma 2 2 8 44" xfId="12497"/>
    <cellStyle name="Comma 2 2 8 45" xfId="12498"/>
    <cellStyle name="Comma 2 2 8 46" xfId="12499"/>
    <cellStyle name="Comma 2 2 8 47" xfId="12500"/>
    <cellStyle name="Comma 2 2 8 48" xfId="12501"/>
    <cellStyle name="Comma 2 2 8 49" xfId="12502"/>
    <cellStyle name="Comma 2 2 8 5" xfId="12503"/>
    <cellStyle name="Comma 2 2 8 50" xfId="12504"/>
    <cellStyle name="Comma 2 2 8 51" xfId="12505"/>
    <cellStyle name="Comma 2 2 8 52" xfId="12506"/>
    <cellStyle name="Comma 2 2 8 53" xfId="12507"/>
    <cellStyle name="Comma 2 2 8 54" xfId="12508"/>
    <cellStyle name="Comma 2 2 8 55" xfId="12509"/>
    <cellStyle name="Comma 2 2 8 56" xfId="12510"/>
    <cellStyle name="Comma 2 2 8 57" xfId="12511"/>
    <cellStyle name="Comma 2 2 8 58" xfId="12512"/>
    <cellStyle name="Comma 2 2 8 59" xfId="12513"/>
    <cellStyle name="Comma 2 2 8 6" xfId="12514"/>
    <cellStyle name="Comma 2 2 8 60" xfId="12515"/>
    <cellStyle name="Comma 2 2 8 61" xfId="12516"/>
    <cellStyle name="Comma 2 2 8 62" xfId="12517"/>
    <cellStyle name="Comma 2 2 8 63" xfId="12518"/>
    <cellStyle name="Comma 2 2 8 64" xfId="12519"/>
    <cellStyle name="Comma 2 2 8 65" xfId="12520"/>
    <cellStyle name="Comma 2 2 8 66" xfId="12521"/>
    <cellStyle name="Comma 2 2 8 67" xfId="12522"/>
    <cellStyle name="Comma 2 2 8 68" xfId="12523"/>
    <cellStyle name="Comma 2 2 8 7" xfId="12524"/>
    <cellStyle name="Comma 2 2 8 8" xfId="12525"/>
    <cellStyle name="Comma 2 2 8 9" xfId="12526"/>
    <cellStyle name="Comma 2 2 80" xfId="12527"/>
    <cellStyle name="Comma 2 2 80 2" xfId="12528"/>
    <cellStyle name="Comma 2 2 80 2 2" xfId="12529"/>
    <cellStyle name="Comma 2 2 80 2 2 2" xfId="12530"/>
    <cellStyle name="Comma 2 2 80 2 2 2 2" xfId="12531"/>
    <cellStyle name="Comma 2 2 80 2 2 3" xfId="12532"/>
    <cellStyle name="Comma 2 2 80 2 2 4" xfId="12533"/>
    <cellStyle name="Comma 2 2 80 2 3" xfId="12534"/>
    <cellStyle name="Comma 2 2 80 2 3 2" xfId="12535"/>
    <cellStyle name="Comma 2 2 80 2 3 3" xfId="12536"/>
    <cellStyle name="Comma 2 2 80 2 4" xfId="12537"/>
    <cellStyle name="Comma 2 2 80 2 5" xfId="12538"/>
    <cellStyle name="Comma 2 2 80 2 6" xfId="12539"/>
    <cellStyle name="Comma 2 2 80 3" xfId="12540"/>
    <cellStyle name="Comma 2 2 81" xfId="12541"/>
    <cellStyle name="Comma 2 2 81 2" xfId="12542"/>
    <cellStyle name="Comma 2 2 81 2 2" xfId="12543"/>
    <cellStyle name="Comma 2 2 81 2 2 2" xfId="12544"/>
    <cellStyle name="Comma 2 2 81 2 2 2 2" xfId="12545"/>
    <cellStyle name="Comma 2 2 81 2 2 3" xfId="12546"/>
    <cellStyle name="Comma 2 2 81 2 2 4" xfId="12547"/>
    <cellStyle name="Comma 2 2 81 2 3" xfId="12548"/>
    <cellStyle name="Comma 2 2 81 2 3 2" xfId="12549"/>
    <cellStyle name="Comma 2 2 81 2 3 3" xfId="12550"/>
    <cellStyle name="Comma 2 2 81 2 4" xfId="12551"/>
    <cellStyle name="Comma 2 2 81 2 5" xfId="12552"/>
    <cellStyle name="Comma 2 2 81 2 6" xfId="12553"/>
    <cellStyle name="Comma 2 2 81 3" xfId="12554"/>
    <cellStyle name="Comma 2 2 82" xfId="12555"/>
    <cellStyle name="Comma 2 2 82 2" xfId="12556"/>
    <cellStyle name="Comma 2 2 82 2 2" xfId="12557"/>
    <cellStyle name="Comma 2 2 82 2 2 2" xfId="12558"/>
    <cellStyle name="Comma 2 2 82 2 2 2 2" xfId="12559"/>
    <cellStyle name="Comma 2 2 82 2 2 3" xfId="12560"/>
    <cellStyle name="Comma 2 2 82 2 2 4" xfId="12561"/>
    <cellStyle name="Comma 2 2 82 2 3" xfId="12562"/>
    <cellStyle name="Comma 2 2 82 2 3 2" xfId="12563"/>
    <cellStyle name="Comma 2 2 82 2 3 3" xfId="12564"/>
    <cellStyle name="Comma 2 2 82 2 4" xfId="12565"/>
    <cellStyle name="Comma 2 2 82 2 5" xfId="12566"/>
    <cellStyle name="Comma 2 2 82 2 6" xfId="12567"/>
    <cellStyle name="Comma 2 2 82 3" xfId="12568"/>
    <cellStyle name="Comma 2 2 83" xfId="12569"/>
    <cellStyle name="Comma 2 2 83 2" xfId="12570"/>
    <cellStyle name="Comma 2 2 83 2 2" xfId="12571"/>
    <cellStyle name="Comma 2 2 83 2 2 2" xfId="12572"/>
    <cellStyle name="Comma 2 2 83 2 2 2 2" xfId="12573"/>
    <cellStyle name="Comma 2 2 83 2 2 3" xfId="12574"/>
    <cellStyle name="Comma 2 2 83 2 2 4" xfId="12575"/>
    <cellStyle name="Comma 2 2 83 2 3" xfId="12576"/>
    <cellStyle name="Comma 2 2 83 2 3 2" xfId="12577"/>
    <cellStyle name="Comma 2 2 83 2 3 3" xfId="12578"/>
    <cellStyle name="Comma 2 2 83 2 4" xfId="12579"/>
    <cellStyle name="Comma 2 2 83 2 5" xfId="12580"/>
    <cellStyle name="Comma 2 2 83 2 6" xfId="12581"/>
    <cellStyle name="Comma 2 2 83 3" xfId="12582"/>
    <cellStyle name="Comma 2 2 84" xfId="12583"/>
    <cellStyle name="Comma 2 2 84 2" xfId="12584"/>
    <cellStyle name="Comma 2 2 84 2 2" xfId="12585"/>
    <cellStyle name="Comma 2 2 84 2 2 2" xfId="12586"/>
    <cellStyle name="Comma 2 2 84 2 2 2 2" xfId="12587"/>
    <cellStyle name="Comma 2 2 84 2 2 3" xfId="12588"/>
    <cellStyle name="Comma 2 2 84 2 2 4" xfId="12589"/>
    <cellStyle name="Comma 2 2 84 2 3" xfId="12590"/>
    <cellStyle name="Comma 2 2 84 2 3 2" xfId="12591"/>
    <cellStyle name="Comma 2 2 84 2 3 3" xfId="12592"/>
    <cellStyle name="Comma 2 2 84 2 4" xfId="12593"/>
    <cellStyle name="Comma 2 2 84 2 5" xfId="12594"/>
    <cellStyle name="Comma 2 2 84 2 6" xfId="12595"/>
    <cellStyle name="Comma 2 2 84 3" xfId="12596"/>
    <cellStyle name="Comma 2 2 85" xfId="12597"/>
    <cellStyle name="Comma 2 2 85 2" xfId="12598"/>
    <cellStyle name="Comma 2 2 85 2 2" xfId="12599"/>
    <cellStyle name="Comma 2 2 85 2 2 2" xfId="12600"/>
    <cellStyle name="Comma 2 2 85 2 2 2 2" xfId="12601"/>
    <cellStyle name="Comma 2 2 85 2 2 3" xfId="12602"/>
    <cellStyle name="Comma 2 2 85 2 2 4" xfId="12603"/>
    <cellStyle name="Comma 2 2 85 2 3" xfId="12604"/>
    <cellStyle name="Comma 2 2 85 2 3 2" xfId="12605"/>
    <cellStyle name="Comma 2 2 85 2 3 3" xfId="12606"/>
    <cellStyle name="Comma 2 2 85 2 4" xfId="12607"/>
    <cellStyle name="Comma 2 2 85 2 5" xfId="12608"/>
    <cellStyle name="Comma 2 2 85 2 6" xfId="12609"/>
    <cellStyle name="Comma 2 2 85 3" xfId="12610"/>
    <cellStyle name="Comma 2 2 86" xfId="12611"/>
    <cellStyle name="Comma 2 2 86 2" xfId="12612"/>
    <cellStyle name="Comma 2 2 86 2 2" xfId="12613"/>
    <cellStyle name="Comma 2 2 86 2 2 2" xfId="12614"/>
    <cellStyle name="Comma 2 2 86 2 2 2 2" xfId="12615"/>
    <cellStyle name="Comma 2 2 86 2 2 3" xfId="12616"/>
    <cellStyle name="Comma 2 2 86 2 2 4" xfId="12617"/>
    <cellStyle name="Comma 2 2 86 2 3" xfId="12618"/>
    <cellStyle name="Comma 2 2 86 2 3 2" xfId="12619"/>
    <cellStyle name="Comma 2 2 86 2 3 3" xfId="12620"/>
    <cellStyle name="Comma 2 2 86 2 4" xfId="12621"/>
    <cellStyle name="Comma 2 2 86 2 5" xfId="12622"/>
    <cellStyle name="Comma 2 2 86 2 6" xfId="12623"/>
    <cellStyle name="Comma 2 2 86 3" xfId="12624"/>
    <cellStyle name="Comma 2 2 87" xfId="12625"/>
    <cellStyle name="Comma 2 2 87 2" xfId="12626"/>
    <cellStyle name="Comma 2 2 87 2 2" xfId="12627"/>
    <cellStyle name="Comma 2 2 87 2 2 2" xfId="12628"/>
    <cellStyle name="Comma 2 2 87 2 2 2 2" xfId="12629"/>
    <cellStyle name="Comma 2 2 87 2 2 3" xfId="12630"/>
    <cellStyle name="Comma 2 2 87 2 2 4" xfId="12631"/>
    <cellStyle name="Comma 2 2 87 2 3" xfId="12632"/>
    <cellStyle name="Comma 2 2 87 2 3 2" xfId="12633"/>
    <cellStyle name="Comma 2 2 87 2 3 3" xfId="12634"/>
    <cellStyle name="Comma 2 2 87 2 4" xfId="12635"/>
    <cellStyle name="Comma 2 2 87 2 5" xfId="12636"/>
    <cellStyle name="Comma 2 2 87 2 6" xfId="12637"/>
    <cellStyle name="Comma 2 2 87 3" xfId="12638"/>
    <cellStyle name="Comma 2 2 88" xfId="12639"/>
    <cellStyle name="Comma 2 2 88 2" xfId="12640"/>
    <cellStyle name="Comma 2 2 88 2 2" xfId="12641"/>
    <cellStyle name="Comma 2 2 88 2 2 2" xfId="12642"/>
    <cellStyle name="Comma 2 2 88 2 2 2 2" xfId="12643"/>
    <cellStyle name="Comma 2 2 88 2 2 3" xfId="12644"/>
    <cellStyle name="Comma 2 2 88 2 2 4" xfId="12645"/>
    <cellStyle name="Comma 2 2 88 2 3" xfId="12646"/>
    <cellStyle name="Comma 2 2 88 2 3 2" xfId="12647"/>
    <cellStyle name="Comma 2 2 88 2 3 3" xfId="12648"/>
    <cellStyle name="Comma 2 2 88 2 4" xfId="12649"/>
    <cellStyle name="Comma 2 2 88 2 5" xfId="12650"/>
    <cellStyle name="Comma 2 2 88 2 6" xfId="12651"/>
    <cellStyle name="Comma 2 2 88 3" xfId="12652"/>
    <cellStyle name="Comma 2 2 89" xfId="12653"/>
    <cellStyle name="Comma 2 2 89 2" xfId="12654"/>
    <cellStyle name="Comma 2 2 89 2 2" xfId="12655"/>
    <cellStyle name="Comma 2 2 89 2 2 2" xfId="12656"/>
    <cellStyle name="Comma 2 2 89 2 2 2 2" xfId="12657"/>
    <cellStyle name="Comma 2 2 89 2 2 3" xfId="12658"/>
    <cellStyle name="Comma 2 2 89 2 2 4" xfId="12659"/>
    <cellStyle name="Comma 2 2 89 2 3" xfId="12660"/>
    <cellStyle name="Comma 2 2 89 2 3 2" xfId="12661"/>
    <cellStyle name="Comma 2 2 89 2 3 3" xfId="12662"/>
    <cellStyle name="Comma 2 2 89 2 4" xfId="12663"/>
    <cellStyle name="Comma 2 2 89 2 5" xfId="12664"/>
    <cellStyle name="Comma 2 2 89 2 6" xfId="12665"/>
    <cellStyle name="Comma 2 2 89 3" xfId="12666"/>
    <cellStyle name="Comma 2 2 9" xfId="12667"/>
    <cellStyle name="Comma 2 2 9 10" xfId="12668"/>
    <cellStyle name="Comma 2 2 9 11" xfId="12669"/>
    <cellStyle name="Comma 2 2 9 12" xfId="12670"/>
    <cellStyle name="Comma 2 2 9 13" xfId="12671"/>
    <cellStyle name="Comma 2 2 9 14" xfId="12672"/>
    <cellStyle name="Comma 2 2 9 15" xfId="12673"/>
    <cellStyle name="Comma 2 2 9 16" xfId="12674"/>
    <cellStyle name="Comma 2 2 9 17" xfId="12675"/>
    <cellStyle name="Comma 2 2 9 18" xfId="12676"/>
    <cellStyle name="Comma 2 2 9 19" xfId="12677"/>
    <cellStyle name="Comma 2 2 9 2" xfId="12678"/>
    <cellStyle name="Comma 2 2 9 2 2" xfId="12679"/>
    <cellStyle name="Comma 2 2 9 20" xfId="12680"/>
    <cellStyle name="Comma 2 2 9 21" xfId="12681"/>
    <cellStyle name="Comma 2 2 9 22" xfId="12682"/>
    <cellStyle name="Comma 2 2 9 23" xfId="12683"/>
    <cellStyle name="Comma 2 2 9 24" xfId="12684"/>
    <cellStyle name="Comma 2 2 9 25" xfId="12685"/>
    <cellStyle name="Comma 2 2 9 26" xfId="12686"/>
    <cellStyle name="Comma 2 2 9 27" xfId="12687"/>
    <cellStyle name="Comma 2 2 9 28" xfId="12688"/>
    <cellStyle name="Comma 2 2 9 29" xfId="12689"/>
    <cellStyle name="Comma 2 2 9 3" xfId="12690"/>
    <cellStyle name="Comma 2 2 9 3 2" xfId="12691"/>
    <cellStyle name="Comma 2 2 9 30" xfId="12692"/>
    <cellStyle name="Comma 2 2 9 31" xfId="12693"/>
    <cellStyle name="Comma 2 2 9 32" xfId="12694"/>
    <cellStyle name="Comma 2 2 9 33" xfId="12695"/>
    <cellStyle name="Comma 2 2 9 34" xfId="12696"/>
    <cellStyle name="Comma 2 2 9 35" xfId="12697"/>
    <cellStyle name="Comma 2 2 9 36" xfId="12698"/>
    <cellStyle name="Comma 2 2 9 37" xfId="12699"/>
    <cellStyle name="Comma 2 2 9 38" xfId="12700"/>
    <cellStyle name="Comma 2 2 9 39" xfId="12701"/>
    <cellStyle name="Comma 2 2 9 4" xfId="12702"/>
    <cellStyle name="Comma 2 2 9 4 2" xfId="12703"/>
    <cellStyle name="Comma 2 2 9 40" xfId="12704"/>
    <cellStyle name="Comma 2 2 9 41" xfId="12705"/>
    <cellStyle name="Comma 2 2 9 42" xfId="12706"/>
    <cellStyle name="Comma 2 2 9 43" xfId="12707"/>
    <cellStyle name="Comma 2 2 9 44" xfId="12708"/>
    <cellStyle name="Comma 2 2 9 45" xfId="12709"/>
    <cellStyle name="Comma 2 2 9 46" xfId="12710"/>
    <cellStyle name="Comma 2 2 9 47" xfId="12711"/>
    <cellStyle name="Comma 2 2 9 48" xfId="12712"/>
    <cellStyle name="Comma 2 2 9 49" xfId="12713"/>
    <cellStyle name="Comma 2 2 9 5" xfId="12714"/>
    <cellStyle name="Comma 2 2 9 50" xfId="12715"/>
    <cellStyle name="Comma 2 2 9 51" xfId="12716"/>
    <cellStyle name="Comma 2 2 9 52" xfId="12717"/>
    <cellStyle name="Comma 2 2 9 53" xfId="12718"/>
    <cellStyle name="Comma 2 2 9 54" xfId="12719"/>
    <cellStyle name="Comma 2 2 9 55" xfId="12720"/>
    <cellStyle name="Comma 2 2 9 56" xfId="12721"/>
    <cellStyle name="Comma 2 2 9 57" xfId="12722"/>
    <cellStyle name="Comma 2 2 9 58" xfId="12723"/>
    <cellStyle name="Comma 2 2 9 59" xfId="12724"/>
    <cellStyle name="Comma 2 2 9 6" xfId="12725"/>
    <cellStyle name="Comma 2 2 9 60" xfId="12726"/>
    <cellStyle name="Comma 2 2 9 61" xfId="12727"/>
    <cellStyle name="Comma 2 2 9 62" xfId="12728"/>
    <cellStyle name="Comma 2 2 9 63" xfId="12729"/>
    <cellStyle name="Comma 2 2 9 64" xfId="12730"/>
    <cellStyle name="Comma 2 2 9 65" xfId="12731"/>
    <cellStyle name="Comma 2 2 9 66" xfId="12732"/>
    <cellStyle name="Comma 2 2 9 67" xfId="12733"/>
    <cellStyle name="Comma 2 2 9 68" xfId="12734"/>
    <cellStyle name="Comma 2 2 9 7" xfId="12735"/>
    <cellStyle name="Comma 2 2 9 8" xfId="12736"/>
    <cellStyle name="Comma 2 2 9 9" xfId="12737"/>
    <cellStyle name="Comma 2 2 90" xfId="12738"/>
    <cellStyle name="Comma 2 2 90 2" xfId="12739"/>
    <cellStyle name="Comma 2 2 90 2 2" xfId="12740"/>
    <cellStyle name="Comma 2 2 90 2 2 2" xfId="12741"/>
    <cellStyle name="Comma 2 2 90 2 2 2 2" xfId="12742"/>
    <cellStyle name="Comma 2 2 90 2 2 3" xfId="12743"/>
    <cellStyle name="Comma 2 2 90 2 2 4" xfId="12744"/>
    <cellStyle name="Comma 2 2 90 2 3" xfId="12745"/>
    <cellStyle name="Comma 2 2 90 2 3 2" xfId="12746"/>
    <cellStyle name="Comma 2 2 90 2 3 3" xfId="12747"/>
    <cellStyle name="Comma 2 2 90 2 4" xfId="12748"/>
    <cellStyle name="Comma 2 2 90 2 5" xfId="12749"/>
    <cellStyle name="Comma 2 2 90 2 6" xfId="12750"/>
    <cellStyle name="Comma 2 2 90 3" xfId="12751"/>
    <cellStyle name="Comma 2 2 91" xfId="12752"/>
    <cellStyle name="Comma 2 2 91 2" xfId="12753"/>
    <cellStyle name="Comma 2 2 91 2 2" xfId="12754"/>
    <cellStyle name="Comma 2 2 91 2 2 2" xfId="12755"/>
    <cellStyle name="Comma 2 2 91 2 2 2 2" xfId="12756"/>
    <cellStyle name="Comma 2 2 91 2 2 3" xfId="12757"/>
    <cellStyle name="Comma 2 2 91 2 2 4" xfId="12758"/>
    <cellStyle name="Comma 2 2 91 2 3" xfId="12759"/>
    <cellStyle name="Comma 2 2 91 2 3 2" xfId="12760"/>
    <cellStyle name="Comma 2 2 91 2 3 3" xfId="12761"/>
    <cellStyle name="Comma 2 2 91 2 4" xfId="12762"/>
    <cellStyle name="Comma 2 2 91 2 5" xfId="12763"/>
    <cellStyle name="Comma 2 2 91 2 6" xfId="12764"/>
    <cellStyle name="Comma 2 2 91 3" xfId="12765"/>
    <cellStyle name="Comma 2 2 92" xfId="12766"/>
    <cellStyle name="Comma 2 2 92 2" xfId="12767"/>
    <cellStyle name="Comma 2 2 92 2 2" xfId="12768"/>
    <cellStyle name="Comma 2 2 92 2 2 2" xfId="12769"/>
    <cellStyle name="Comma 2 2 92 2 2 2 2" xfId="12770"/>
    <cellStyle name="Comma 2 2 92 2 2 3" xfId="12771"/>
    <cellStyle name="Comma 2 2 92 2 2 4" xfId="12772"/>
    <cellStyle name="Comma 2 2 92 2 3" xfId="12773"/>
    <cellStyle name="Comma 2 2 92 2 3 2" xfId="12774"/>
    <cellStyle name="Comma 2 2 92 2 3 3" xfId="12775"/>
    <cellStyle name="Comma 2 2 92 2 4" xfId="12776"/>
    <cellStyle name="Comma 2 2 92 2 5" xfId="12777"/>
    <cellStyle name="Comma 2 2 92 2 6" xfId="12778"/>
    <cellStyle name="Comma 2 2 92 3" xfId="12779"/>
    <cellStyle name="Comma 2 2 93" xfId="12780"/>
    <cellStyle name="Comma 2 2 93 2" xfId="12781"/>
    <cellStyle name="Comma 2 2 93 2 2" xfId="12782"/>
    <cellStyle name="Comma 2 2 93 2 2 2" xfId="12783"/>
    <cellStyle name="Comma 2 2 93 2 2 2 2" xfId="12784"/>
    <cellStyle name="Comma 2 2 93 2 2 3" xfId="12785"/>
    <cellStyle name="Comma 2 2 93 2 2 4" xfId="12786"/>
    <cellStyle name="Comma 2 2 93 2 3" xfId="12787"/>
    <cellStyle name="Comma 2 2 93 2 3 2" xfId="12788"/>
    <cellStyle name="Comma 2 2 93 2 3 3" xfId="12789"/>
    <cellStyle name="Comma 2 2 93 2 4" xfId="12790"/>
    <cellStyle name="Comma 2 2 93 2 5" xfId="12791"/>
    <cellStyle name="Comma 2 2 93 2 6" xfId="12792"/>
    <cellStyle name="Comma 2 2 93 3" xfId="12793"/>
    <cellStyle name="Comma 2 2 94" xfId="12794"/>
    <cellStyle name="Comma 2 2 94 2" xfId="12795"/>
    <cellStyle name="Comma 2 2 94 2 2" xfId="12796"/>
    <cellStyle name="Comma 2 2 94 2 2 2" xfId="12797"/>
    <cellStyle name="Comma 2 2 94 2 2 2 2" xfId="12798"/>
    <cellStyle name="Comma 2 2 94 2 2 3" xfId="12799"/>
    <cellStyle name="Comma 2 2 94 2 2 4" xfId="12800"/>
    <cellStyle name="Comma 2 2 94 2 3" xfId="12801"/>
    <cellStyle name="Comma 2 2 94 2 3 2" xfId="12802"/>
    <cellStyle name="Comma 2 2 94 2 3 3" xfId="12803"/>
    <cellStyle name="Comma 2 2 94 2 4" xfId="12804"/>
    <cellStyle name="Comma 2 2 94 2 5" xfId="12805"/>
    <cellStyle name="Comma 2 2 94 2 6" xfId="12806"/>
    <cellStyle name="Comma 2 2 94 3" xfId="12807"/>
    <cellStyle name="Comma 2 2 95" xfId="12808"/>
    <cellStyle name="Comma 2 2 95 2" xfId="12809"/>
    <cellStyle name="Comma 2 2 95 2 2" xfId="12810"/>
    <cellStyle name="Comma 2 2 95 2 2 2" xfId="12811"/>
    <cellStyle name="Comma 2 2 95 2 2 2 2" xfId="12812"/>
    <cellStyle name="Comma 2 2 95 2 2 3" xfId="12813"/>
    <cellStyle name="Comma 2 2 95 2 2 4" xfId="12814"/>
    <cellStyle name="Comma 2 2 95 2 3" xfId="12815"/>
    <cellStyle name="Comma 2 2 95 2 3 2" xfId="12816"/>
    <cellStyle name="Comma 2 2 95 2 3 3" xfId="12817"/>
    <cellStyle name="Comma 2 2 95 2 4" xfId="12818"/>
    <cellStyle name="Comma 2 2 95 2 5" xfId="12819"/>
    <cellStyle name="Comma 2 2 95 2 6" xfId="12820"/>
    <cellStyle name="Comma 2 2 95 3" xfId="12821"/>
    <cellStyle name="Comma 2 2 96" xfId="12822"/>
    <cellStyle name="Comma 2 2 96 2" xfId="12823"/>
    <cellStyle name="Comma 2 2 96 2 2" xfId="12824"/>
    <cellStyle name="Comma 2 2 96 2 2 2" xfId="12825"/>
    <cellStyle name="Comma 2 2 96 2 2 2 2" xfId="12826"/>
    <cellStyle name="Comma 2 2 96 2 2 3" xfId="12827"/>
    <cellStyle name="Comma 2 2 96 2 2 4" xfId="12828"/>
    <cellStyle name="Comma 2 2 96 2 3" xfId="12829"/>
    <cellStyle name="Comma 2 2 96 2 3 2" xfId="12830"/>
    <cellStyle name="Comma 2 2 96 2 3 3" xfId="12831"/>
    <cellStyle name="Comma 2 2 96 2 4" xfId="12832"/>
    <cellStyle name="Comma 2 2 96 2 5" xfId="12833"/>
    <cellStyle name="Comma 2 2 96 2 6" xfId="12834"/>
    <cellStyle name="Comma 2 2 96 3" xfId="12835"/>
    <cellStyle name="Comma 2 2 97" xfId="12836"/>
    <cellStyle name="Comma 2 2 97 2" xfId="12837"/>
    <cellStyle name="Comma 2 2 97 2 2" xfId="12838"/>
    <cellStyle name="Comma 2 2 97 2 2 2" xfId="12839"/>
    <cellStyle name="Comma 2 2 97 2 2 2 2" xfId="12840"/>
    <cellStyle name="Comma 2 2 97 2 2 3" xfId="12841"/>
    <cellStyle name="Comma 2 2 97 2 2 4" xfId="12842"/>
    <cellStyle name="Comma 2 2 97 2 3" xfId="12843"/>
    <cellStyle name="Comma 2 2 97 2 3 2" xfId="12844"/>
    <cellStyle name="Comma 2 2 97 2 3 3" xfId="12845"/>
    <cellStyle name="Comma 2 2 97 2 4" xfId="12846"/>
    <cellStyle name="Comma 2 2 97 2 5" xfId="12847"/>
    <cellStyle name="Comma 2 2 97 2 6" xfId="12848"/>
    <cellStyle name="Comma 2 2 97 3" xfId="12849"/>
    <cellStyle name="Comma 2 2 98" xfId="12850"/>
    <cellStyle name="Comma 2 2 98 2" xfId="12851"/>
    <cellStyle name="Comma 2 2 98 2 2" xfId="12852"/>
    <cellStyle name="Comma 2 2 98 2 2 2" xfId="12853"/>
    <cellStyle name="Comma 2 2 98 2 2 2 2" xfId="12854"/>
    <cellStyle name="Comma 2 2 98 2 2 3" xfId="12855"/>
    <cellStyle name="Comma 2 2 98 2 2 4" xfId="12856"/>
    <cellStyle name="Comma 2 2 98 2 3" xfId="12857"/>
    <cellStyle name="Comma 2 2 98 2 3 2" xfId="12858"/>
    <cellStyle name="Comma 2 2 98 2 3 3" xfId="12859"/>
    <cellStyle name="Comma 2 2 98 2 4" xfId="12860"/>
    <cellStyle name="Comma 2 2 98 2 5" xfId="12861"/>
    <cellStyle name="Comma 2 2 98 2 6" xfId="12862"/>
    <cellStyle name="Comma 2 2 98 3" xfId="12863"/>
    <cellStyle name="Comma 2 2 99" xfId="12864"/>
    <cellStyle name="Comma 2 2 99 2" xfId="12865"/>
    <cellStyle name="Comma 2 2 99 2 2" xfId="12866"/>
    <cellStyle name="Comma 2 2 99 2 2 2" xfId="12867"/>
    <cellStyle name="Comma 2 2 99 2 2 2 2" xfId="12868"/>
    <cellStyle name="Comma 2 2 99 2 2 3" xfId="12869"/>
    <cellStyle name="Comma 2 2 99 2 2 4" xfId="12870"/>
    <cellStyle name="Comma 2 2 99 2 3" xfId="12871"/>
    <cellStyle name="Comma 2 2 99 2 3 2" xfId="12872"/>
    <cellStyle name="Comma 2 2 99 2 3 3" xfId="12873"/>
    <cellStyle name="Comma 2 2 99 2 4" xfId="12874"/>
    <cellStyle name="Comma 2 2 99 2 5" xfId="12875"/>
    <cellStyle name="Comma 2 2 99 2 6" xfId="12876"/>
    <cellStyle name="Comma 2 2 99 3" xfId="12877"/>
    <cellStyle name="Comma 2 20" xfId="12878"/>
    <cellStyle name="Comma 2 20 2" xfId="12879"/>
    <cellStyle name="Comma 2 20 2 2" xfId="12880"/>
    <cellStyle name="Comma 2 20 2 2 2" xfId="12881"/>
    <cellStyle name="Comma 2 20 2 2 2 2" xfId="12882"/>
    <cellStyle name="Comma 2 20 2 2 3" xfId="12883"/>
    <cellStyle name="Comma 2 20 2 2 4" xfId="12884"/>
    <cellStyle name="Comma 2 20 2 3" xfId="12885"/>
    <cellStyle name="Comma 2 20 2 3 2" xfId="12886"/>
    <cellStyle name="Comma 2 20 2 3 3" xfId="12887"/>
    <cellStyle name="Comma 2 20 2 4" xfId="12888"/>
    <cellStyle name="Comma 2 20 2 5" xfId="12889"/>
    <cellStyle name="Comma 2 20 2 6" xfId="12890"/>
    <cellStyle name="Comma 2 20 3" xfId="12891"/>
    <cellStyle name="Comma 2 21" xfId="12892"/>
    <cellStyle name="Comma 2 21 2" xfId="12893"/>
    <cellStyle name="Comma 2 21 2 2" xfId="12894"/>
    <cellStyle name="Comma 2 21 2 2 2" xfId="12895"/>
    <cellStyle name="Comma 2 21 2 2 2 2" xfId="12896"/>
    <cellStyle name="Comma 2 21 2 2 3" xfId="12897"/>
    <cellStyle name="Comma 2 21 2 2 4" xfId="12898"/>
    <cellStyle name="Comma 2 21 2 3" xfId="12899"/>
    <cellStyle name="Comma 2 21 2 3 2" xfId="12900"/>
    <cellStyle name="Comma 2 21 2 3 3" xfId="12901"/>
    <cellStyle name="Comma 2 21 2 4" xfId="12902"/>
    <cellStyle name="Comma 2 21 2 5" xfId="12903"/>
    <cellStyle name="Comma 2 21 2 6" xfId="12904"/>
    <cellStyle name="Comma 2 21 3" xfId="12905"/>
    <cellStyle name="Comma 2 22" xfId="12906"/>
    <cellStyle name="Comma 2 22 2" xfId="12907"/>
    <cellStyle name="Comma 2 22 2 2" xfId="12908"/>
    <cellStyle name="Comma 2 22 2 2 2" xfId="12909"/>
    <cellStyle name="Comma 2 22 2 2 2 2" xfId="12910"/>
    <cellStyle name="Comma 2 22 2 2 3" xfId="12911"/>
    <cellStyle name="Comma 2 22 2 2 4" xfId="12912"/>
    <cellStyle name="Comma 2 22 2 3" xfId="12913"/>
    <cellStyle name="Comma 2 22 2 3 2" xfId="12914"/>
    <cellStyle name="Comma 2 22 2 3 3" xfId="12915"/>
    <cellStyle name="Comma 2 22 2 4" xfId="12916"/>
    <cellStyle name="Comma 2 22 2 5" xfId="12917"/>
    <cellStyle name="Comma 2 22 2 6" xfId="12918"/>
    <cellStyle name="Comma 2 22 3" xfId="12919"/>
    <cellStyle name="Comma 2 23" xfId="12920"/>
    <cellStyle name="Comma 2 23 2" xfId="12921"/>
    <cellStyle name="Comma 2 23 2 2" xfId="12922"/>
    <cellStyle name="Comma 2 23 2 2 2" xfId="12923"/>
    <cellStyle name="Comma 2 23 2 2 2 2" xfId="12924"/>
    <cellStyle name="Comma 2 23 2 2 3" xfId="12925"/>
    <cellStyle name="Comma 2 23 2 2 4" xfId="12926"/>
    <cellStyle name="Comma 2 23 2 3" xfId="12927"/>
    <cellStyle name="Comma 2 23 2 3 2" xfId="12928"/>
    <cellStyle name="Comma 2 23 2 3 3" xfId="12929"/>
    <cellStyle name="Comma 2 23 2 4" xfId="12930"/>
    <cellStyle name="Comma 2 23 2 5" xfId="12931"/>
    <cellStyle name="Comma 2 23 2 6" xfId="12932"/>
    <cellStyle name="Comma 2 23 3" xfId="12933"/>
    <cellStyle name="Comma 2 24" xfId="12934"/>
    <cellStyle name="Comma 2 24 2" xfId="12935"/>
    <cellStyle name="Comma 2 24 2 2" xfId="12936"/>
    <cellStyle name="Comma 2 24 2 2 2" xfId="12937"/>
    <cellStyle name="Comma 2 24 2 2 2 2" xfId="12938"/>
    <cellStyle name="Comma 2 24 2 2 3" xfId="12939"/>
    <cellStyle name="Comma 2 24 2 2 4" xfId="12940"/>
    <cellStyle name="Comma 2 24 2 3" xfId="12941"/>
    <cellStyle name="Comma 2 24 2 3 2" xfId="12942"/>
    <cellStyle name="Comma 2 24 2 3 3" xfId="12943"/>
    <cellStyle name="Comma 2 24 2 4" xfId="12944"/>
    <cellStyle name="Comma 2 24 2 5" xfId="12945"/>
    <cellStyle name="Comma 2 24 2 6" xfId="12946"/>
    <cellStyle name="Comma 2 24 3" xfId="12947"/>
    <cellStyle name="Comma 2 25" xfId="12948"/>
    <cellStyle name="Comma 2 25 2" xfId="12949"/>
    <cellStyle name="Comma 2 25 2 2" xfId="12950"/>
    <cellStyle name="Comma 2 25 2 2 2" xfId="12951"/>
    <cellStyle name="Comma 2 25 2 2 2 2" xfId="12952"/>
    <cellStyle name="Comma 2 25 2 2 3" xfId="12953"/>
    <cellStyle name="Comma 2 25 2 2 4" xfId="12954"/>
    <cellStyle name="Comma 2 25 2 3" xfId="12955"/>
    <cellStyle name="Comma 2 25 2 3 2" xfId="12956"/>
    <cellStyle name="Comma 2 25 2 3 3" xfId="12957"/>
    <cellStyle name="Comma 2 25 2 4" xfId="12958"/>
    <cellStyle name="Comma 2 25 2 5" xfId="12959"/>
    <cellStyle name="Comma 2 25 2 6" xfId="12960"/>
    <cellStyle name="Comma 2 25 3" xfId="12961"/>
    <cellStyle name="Comma 2 26" xfId="12962"/>
    <cellStyle name="Comma 2 26 2" xfId="12963"/>
    <cellStyle name="Comma 2 26 2 2" xfId="12964"/>
    <cellStyle name="Comma 2 26 2 2 2" xfId="12965"/>
    <cellStyle name="Comma 2 26 2 2 2 2" xfId="12966"/>
    <cellStyle name="Comma 2 26 2 2 3" xfId="12967"/>
    <cellStyle name="Comma 2 26 2 2 4" xfId="12968"/>
    <cellStyle name="Comma 2 26 2 3" xfId="12969"/>
    <cellStyle name="Comma 2 26 2 3 2" xfId="12970"/>
    <cellStyle name="Comma 2 26 2 3 3" xfId="12971"/>
    <cellStyle name="Comma 2 26 2 4" xfId="12972"/>
    <cellStyle name="Comma 2 26 2 5" xfId="12973"/>
    <cellStyle name="Comma 2 26 2 6" xfId="12974"/>
    <cellStyle name="Comma 2 26 3" xfId="12975"/>
    <cellStyle name="Comma 2 27" xfId="12976"/>
    <cellStyle name="Comma 2 27 2" xfId="12977"/>
    <cellStyle name="Comma 2 27 2 2" xfId="12978"/>
    <cellStyle name="Comma 2 27 2 2 2" xfId="12979"/>
    <cellStyle name="Comma 2 27 2 2 2 2" xfId="12980"/>
    <cellStyle name="Comma 2 27 2 2 3" xfId="12981"/>
    <cellStyle name="Comma 2 27 2 2 4" xfId="12982"/>
    <cellStyle name="Comma 2 27 2 3" xfId="12983"/>
    <cellStyle name="Comma 2 27 2 3 2" xfId="12984"/>
    <cellStyle name="Comma 2 27 2 3 3" xfId="12985"/>
    <cellStyle name="Comma 2 27 2 4" xfId="12986"/>
    <cellStyle name="Comma 2 27 2 5" xfId="12987"/>
    <cellStyle name="Comma 2 27 2 6" xfId="12988"/>
    <cellStyle name="Comma 2 27 3" xfId="12989"/>
    <cellStyle name="Comma 2 28" xfId="12990"/>
    <cellStyle name="Comma 2 28 2" xfId="12991"/>
    <cellStyle name="Comma 2 28 2 2" xfId="12992"/>
    <cellStyle name="Comma 2 28 2 2 2" xfId="12993"/>
    <cellStyle name="Comma 2 28 2 2 2 2" xfId="12994"/>
    <cellStyle name="Comma 2 28 2 2 3" xfId="12995"/>
    <cellStyle name="Comma 2 28 2 2 4" xfId="12996"/>
    <cellStyle name="Comma 2 28 2 3" xfId="12997"/>
    <cellStyle name="Comma 2 28 2 3 2" xfId="12998"/>
    <cellStyle name="Comma 2 28 2 3 3" xfId="12999"/>
    <cellStyle name="Comma 2 28 2 4" xfId="13000"/>
    <cellStyle name="Comma 2 28 2 5" xfId="13001"/>
    <cellStyle name="Comma 2 28 2 6" xfId="13002"/>
    <cellStyle name="Comma 2 28 3" xfId="13003"/>
    <cellStyle name="Comma 2 29" xfId="13004"/>
    <cellStyle name="Comma 2 29 2" xfId="13005"/>
    <cellStyle name="Comma 2 29 2 2" xfId="13006"/>
    <cellStyle name="Comma 2 29 2 2 2" xfId="13007"/>
    <cellStyle name="Comma 2 29 2 2 2 2" xfId="13008"/>
    <cellStyle name="Comma 2 29 2 2 3" xfId="13009"/>
    <cellStyle name="Comma 2 29 2 2 4" xfId="13010"/>
    <cellStyle name="Comma 2 29 2 3" xfId="13011"/>
    <cellStyle name="Comma 2 29 2 3 2" xfId="13012"/>
    <cellStyle name="Comma 2 29 2 3 3" xfId="13013"/>
    <cellStyle name="Comma 2 29 2 4" xfId="13014"/>
    <cellStyle name="Comma 2 29 2 5" xfId="13015"/>
    <cellStyle name="Comma 2 29 2 6" xfId="13016"/>
    <cellStyle name="Comma 2 29 3" xfId="13017"/>
    <cellStyle name="Comma 2 3" xfId="201"/>
    <cellStyle name="Comma 2 3 10" xfId="13018"/>
    <cellStyle name="Comma 2 3 10 10" xfId="13019"/>
    <cellStyle name="Comma 2 3 10 11" xfId="13020"/>
    <cellStyle name="Comma 2 3 10 12" xfId="13021"/>
    <cellStyle name="Comma 2 3 10 13" xfId="13022"/>
    <cellStyle name="Comma 2 3 10 14" xfId="13023"/>
    <cellStyle name="Comma 2 3 10 15" xfId="13024"/>
    <cellStyle name="Comma 2 3 10 16" xfId="13025"/>
    <cellStyle name="Comma 2 3 10 17" xfId="13026"/>
    <cellStyle name="Comma 2 3 10 18" xfId="13027"/>
    <cellStyle name="Comma 2 3 10 19" xfId="13028"/>
    <cellStyle name="Comma 2 3 10 2" xfId="13029"/>
    <cellStyle name="Comma 2 3 10 2 2" xfId="13030"/>
    <cellStyle name="Comma 2 3 10 20" xfId="13031"/>
    <cellStyle name="Comma 2 3 10 21" xfId="13032"/>
    <cellStyle name="Comma 2 3 10 22" xfId="13033"/>
    <cellStyle name="Comma 2 3 10 23" xfId="13034"/>
    <cellStyle name="Comma 2 3 10 24" xfId="13035"/>
    <cellStyle name="Comma 2 3 10 25" xfId="13036"/>
    <cellStyle name="Comma 2 3 10 26" xfId="13037"/>
    <cellStyle name="Comma 2 3 10 27" xfId="13038"/>
    <cellStyle name="Comma 2 3 10 28" xfId="13039"/>
    <cellStyle name="Comma 2 3 10 29" xfId="13040"/>
    <cellStyle name="Comma 2 3 10 3" xfId="13041"/>
    <cellStyle name="Comma 2 3 10 3 2" xfId="13042"/>
    <cellStyle name="Comma 2 3 10 30" xfId="13043"/>
    <cellStyle name="Comma 2 3 10 31" xfId="13044"/>
    <cellStyle name="Comma 2 3 10 32" xfId="13045"/>
    <cellStyle name="Comma 2 3 10 33" xfId="13046"/>
    <cellStyle name="Comma 2 3 10 34" xfId="13047"/>
    <cellStyle name="Comma 2 3 10 35" xfId="13048"/>
    <cellStyle name="Comma 2 3 10 36" xfId="13049"/>
    <cellStyle name="Comma 2 3 10 37" xfId="13050"/>
    <cellStyle name="Comma 2 3 10 38" xfId="13051"/>
    <cellStyle name="Comma 2 3 10 39" xfId="13052"/>
    <cellStyle name="Comma 2 3 10 4" xfId="13053"/>
    <cellStyle name="Comma 2 3 10 4 2" xfId="13054"/>
    <cellStyle name="Comma 2 3 10 40" xfId="13055"/>
    <cellStyle name="Comma 2 3 10 41" xfId="13056"/>
    <cellStyle name="Comma 2 3 10 42" xfId="13057"/>
    <cellStyle name="Comma 2 3 10 43" xfId="13058"/>
    <cellStyle name="Comma 2 3 10 44" xfId="13059"/>
    <cellStyle name="Comma 2 3 10 45" xfId="13060"/>
    <cellStyle name="Comma 2 3 10 46" xfId="13061"/>
    <cellStyle name="Comma 2 3 10 47" xfId="13062"/>
    <cellStyle name="Comma 2 3 10 48" xfId="13063"/>
    <cellStyle name="Comma 2 3 10 49" xfId="13064"/>
    <cellStyle name="Comma 2 3 10 5" xfId="13065"/>
    <cellStyle name="Comma 2 3 10 50" xfId="13066"/>
    <cellStyle name="Comma 2 3 10 51" xfId="13067"/>
    <cellStyle name="Comma 2 3 10 52" xfId="13068"/>
    <cellStyle name="Comma 2 3 10 53" xfId="13069"/>
    <cellStyle name="Comma 2 3 10 54" xfId="13070"/>
    <cellStyle name="Comma 2 3 10 55" xfId="13071"/>
    <cellStyle name="Comma 2 3 10 56" xfId="13072"/>
    <cellStyle name="Comma 2 3 10 57" xfId="13073"/>
    <cellStyle name="Comma 2 3 10 58" xfId="13074"/>
    <cellStyle name="Comma 2 3 10 59" xfId="13075"/>
    <cellStyle name="Comma 2 3 10 6" xfId="13076"/>
    <cellStyle name="Comma 2 3 10 60" xfId="13077"/>
    <cellStyle name="Comma 2 3 10 61" xfId="13078"/>
    <cellStyle name="Comma 2 3 10 62" xfId="13079"/>
    <cellStyle name="Comma 2 3 10 63" xfId="13080"/>
    <cellStyle name="Comma 2 3 10 64" xfId="13081"/>
    <cellStyle name="Comma 2 3 10 65" xfId="13082"/>
    <cellStyle name="Comma 2 3 10 66" xfId="13083"/>
    <cellStyle name="Comma 2 3 10 67" xfId="13084"/>
    <cellStyle name="Comma 2 3 10 68" xfId="13085"/>
    <cellStyle name="Comma 2 3 10 7" xfId="13086"/>
    <cellStyle name="Comma 2 3 10 8" xfId="13087"/>
    <cellStyle name="Comma 2 3 10 9" xfId="13088"/>
    <cellStyle name="Comma 2 3 11" xfId="13089"/>
    <cellStyle name="Comma 2 3 11 10" xfId="13090"/>
    <cellStyle name="Comma 2 3 11 11" xfId="13091"/>
    <cellStyle name="Comma 2 3 11 12" xfId="13092"/>
    <cellStyle name="Comma 2 3 11 13" xfId="13093"/>
    <cellStyle name="Comma 2 3 11 14" xfId="13094"/>
    <cellStyle name="Comma 2 3 11 15" xfId="13095"/>
    <cellStyle name="Comma 2 3 11 16" xfId="13096"/>
    <cellStyle name="Comma 2 3 11 17" xfId="13097"/>
    <cellStyle name="Comma 2 3 11 18" xfId="13098"/>
    <cellStyle name="Comma 2 3 11 19" xfId="13099"/>
    <cellStyle name="Comma 2 3 11 2" xfId="13100"/>
    <cellStyle name="Comma 2 3 11 2 2" xfId="13101"/>
    <cellStyle name="Comma 2 3 11 20" xfId="13102"/>
    <cellStyle name="Comma 2 3 11 21" xfId="13103"/>
    <cellStyle name="Comma 2 3 11 22" xfId="13104"/>
    <cellStyle name="Comma 2 3 11 23" xfId="13105"/>
    <cellStyle name="Comma 2 3 11 24" xfId="13106"/>
    <cellStyle name="Comma 2 3 11 25" xfId="13107"/>
    <cellStyle name="Comma 2 3 11 26" xfId="13108"/>
    <cellStyle name="Comma 2 3 11 27" xfId="13109"/>
    <cellStyle name="Comma 2 3 11 28" xfId="13110"/>
    <cellStyle name="Comma 2 3 11 29" xfId="13111"/>
    <cellStyle name="Comma 2 3 11 3" xfId="13112"/>
    <cellStyle name="Comma 2 3 11 3 2" xfId="13113"/>
    <cellStyle name="Comma 2 3 11 30" xfId="13114"/>
    <cellStyle name="Comma 2 3 11 31" xfId="13115"/>
    <cellStyle name="Comma 2 3 11 32" xfId="13116"/>
    <cellStyle name="Comma 2 3 11 33" xfId="13117"/>
    <cellStyle name="Comma 2 3 11 34" xfId="13118"/>
    <cellStyle name="Comma 2 3 11 35" xfId="13119"/>
    <cellStyle name="Comma 2 3 11 36" xfId="13120"/>
    <cellStyle name="Comma 2 3 11 37" xfId="13121"/>
    <cellStyle name="Comma 2 3 11 38" xfId="13122"/>
    <cellStyle name="Comma 2 3 11 39" xfId="13123"/>
    <cellStyle name="Comma 2 3 11 4" xfId="13124"/>
    <cellStyle name="Comma 2 3 11 4 2" xfId="13125"/>
    <cellStyle name="Comma 2 3 11 40" xfId="13126"/>
    <cellStyle name="Comma 2 3 11 41" xfId="13127"/>
    <cellStyle name="Comma 2 3 11 42" xfId="13128"/>
    <cellStyle name="Comma 2 3 11 43" xfId="13129"/>
    <cellStyle name="Comma 2 3 11 44" xfId="13130"/>
    <cellStyle name="Comma 2 3 11 45" xfId="13131"/>
    <cellStyle name="Comma 2 3 11 46" xfId="13132"/>
    <cellStyle name="Comma 2 3 11 47" xfId="13133"/>
    <cellStyle name="Comma 2 3 11 48" xfId="13134"/>
    <cellStyle name="Comma 2 3 11 49" xfId="13135"/>
    <cellStyle name="Comma 2 3 11 5" xfId="13136"/>
    <cellStyle name="Comma 2 3 11 50" xfId="13137"/>
    <cellStyle name="Comma 2 3 11 51" xfId="13138"/>
    <cellStyle name="Comma 2 3 11 52" xfId="13139"/>
    <cellStyle name="Comma 2 3 11 53" xfId="13140"/>
    <cellStyle name="Comma 2 3 11 54" xfId="13141"/>
    <cellStyle name="Comma 2 3 11 55" xfId="13142"/>
    <cellStyle name="Comma 2 3 11 56" xfId="13143"/>
    <cellStyle name="Comma 2 3 11 57" xfId="13144"/>
    <cellStyle name="Comma 2 3 11 58" xfId="13145"/>
    <cellStyle name="Comma 2 3 11 59" xfId="13146"/>
    <cellStyle name="Comma 2 3 11 6" xfId="13147"/>
    <cellStyle name="Comma 2 3 11 60" xfId="13148"/>
    <cellStyle name="Comma 2 3 11 61" xfId="13149"/>
    <cellStyle name="Comma 2 3 11 62" xfId="13150"/>
    <cellStyle name="Comma 2 3 11 63" xfId="13151"/>
    <cellStyle name="Comma 2 3 11 64" xfId="13152"/>
    <cellStyle name="Comma 2 3 11 65" xfId="13153"/>
    <cellStyle name="Comma 2 3 11 66" xfId="13154"/>
    <cellStyle name="Comma 2 3 11 67" xfId="13155"/>
    <cellStyle name="Comma 2 3 11 68" xfId="13156"/>
    <cellStyle name="Comma 2 3 11 7" xfId="13157"/>
    <cellStyle name="Comma 2 3 11 8" xfId="13158"/>
    <cellStyle name="Comma 2 3 11 9" xfId="13159"/>
    <cellStyle name="Comma 2 3 12" xfId="13160"/>
    <cellStyle name="Comma 2 3 12 2" xfId="13161"/>
    <cellStyle name="Comma 2 3 12 2 2" xfId="13162"/>
    <cellStyle name="Comma 2 3 12 2 2 2" xfId="13163"/>
    <cellStyle name="Comma 2 3 12 2 2 2 2" xfId="13164"/>
    <cellStyle name="Comma 2 3 12 2 2 3" xfId="13165"/>
    <cellStyle name="Comma 2 3 12 2 2 4" xfId="13166"/>
    <cellStyle name="Comma 2 3 12 2 3" xfId="13167"/>
    <cellStyle name="Comma 2 3 12 2 3 2" xfId="13168"/>
    <cellStyle name="Comma 2 3 12 2 3 3" xfId="13169"/>
    <cellStyle name="Comma 2 3 12 2 4" xfId="13170"/>
    <cellStyle name="Comma 2 3 12 2 5" xfId="13171"/>
    <cellStyle name="Comma 2 3 12 2 6" xfId="13172"/>
    <cellStyle name="Comma 2 3 12 3" xfId="13173"/>
    <cellStyle name="Comma 2 3 13" xfId="13174"/>
    <cellStyle name="Comma 2 3 13 2" xfId="13175"/>
    <cellStyle name="Comma 2 3 13 2 2" xfId="13176"/>
    <cellStyle name="Comma 2 3 13 2 2 2" xfId="13177"/>
    <cellStyle name="Comma 2 3 13 2 2 2 2" xfId="13178"/>
    <cellStyle name="Comma 2 3 13 2 2 3" xfId="13179"/>
    <cellStyle name="Comma 2 3 13 2 2 4" xfId="13180"/>
    <cellStyle name="Comma 2 3 13 2 3" xfId="13181"/>
    <cellStyle name="Comma 2 3 13 2 3 2" xfId="13182"/>
    <cellStyle name="Comma 2 3 13 2 3 3" xfId="13183"/>
    <cellStyle name="Comma 2 3 13 2 4" xfId="13184"/>
    <cellStyle name="Comma 2 3 13 2 5" xfId="13185"/>
    <cellStyle name="Comma 2 3 13 2 6" xfId="13186"/>
    <cellStyle name="Comma 2 3 13 3" xfId="13187"/>
    <cellStyle name="Comma 2 3 14" xfId="13188"/>
    <cellStyle name="Comma 2 3 14 2" xfId="13189"/>
    <cellStyle name="Comma 2 3 14 2 2" xfId="13190"/>
    <cellStyle name="Comma 2 3 14 2 2 2" xfId="13191"/>
    <cellStyle name="Comma 2 3 14 2 3" xfId="13192"/>
    <cellStyle name="Comma 2 3 14 2 4" xfId="13193"/>
    <cellStyle name="Comma 2 3 14 2 5" xfId="13194"/>
    <cellStyle name="Comma 2 3 14 2 6" xfId="13195"/>
    <cellStyle name="Comma 2 3 14 3" xfId="13196"/>
    <cellStyle name="Comma 2 3 14 3 2" xfId="13197"/>
    <cellStyle name="Comma 2 3 14 3 3" xfId="13198"/>
    <cellStyle name="Comma 2 3 14 4" xfId="13199"/>
    <cellStyle name="Comma 2 3 14 5" xfId="13200"/>
    <cellStyle name="Comma 2 3 14 6" xfId="13201"/>
    <cellStyle name="Comma 2 3 15" xfId="13202"/>
    <cellStyle name="Comma 2 3 15 2" xfId="13203"/>
    <cellStyle name="Comma 2 3 15 3" xfId="13204"/>
    <cellStyle name="Comma 2 3 16" xfId="13205"/>
    <cellStyle name="Comma 2 3 16 2" xfId="13206"/>
    <cellStyle name="Comma 2 3 17" xfId="13207"/>
    <cellStyle name="Comma 2 3 17 2" xfId="13208"/>
    <cellStyle name="Comma 2 3 17 2 2" xfId="13209"/>
    <cellStyle name="Comma 2 3 17 2 3" xfId="13210"/>
    <cellStyle name="Comma 2 3 17 3" xfId="13211"/>
    <cellStyle name="Comma 2 3 17 4" xfId="13212"/>
    <cellStyle name="Comma 2 3 17 5" xfId="13213"/>
    <cellStyle name="Comma 2 3 17 6" xfId="13214"/>
    <cellStyle name="Comma 2 3 18" xfId="13215"/>
    <cellStyle name="Comma 2 3 18 2" xfId="13216"/>
    <cellStyle name="Comma 2 3 18 2 2" xfId="13217"/>
    <cellStyle name="Comma 2 3 18 2 3" xfId="13218"/>
    <cellStyle name="Comma 2 3 18 3" xfId="13219"/>
    <cellStyle name="Comma 2 3 18 4" xfId="13220"/>
    <cellStyle name="Comma 2 3 18 5" xfId="13221"/>
    <cellStyle name="Comma 2 3 18 6" xfId="13222"/>
    <cellStyle name="Comma 2 3 19" xfId="13223"/>
    <cellStyle name="Comma 2 3 19 2" xfId="13224"/>
    <cellStyle name="Comma 2 3 19 2 2" xfId="13225"/>
    <cellStyle name="Comma 2 3 19 3" xfId="13226"/>
    <cellStyle name="Comma 2 3 2" xfId="202"/>
    <cellStyle name="Comma 2 3 2 2" xfId="13227"/>
    <cellStyle name="Comma 2 3 2 2 2" xfId="13228"/>
    <cellStyle name="Comma 2 3 2 2 3" xfId="13229"/>
    <cellStyle name="Comma 2 3 2 2 4" xfId="13230"/>
    <cellStyle name="Comma 2 3 2 3" xfId="13231"/>
    <cellStyle name="Comma 2 3 2 4" xfId="13232"/>
    <cellStyle name="Comma 2 3 2 4 2" xfId="13233"/>
    <cellStyle name="Comma 2 3 2 5" xfId="13234"/>
    <cellStyle name="Comma 2 3 2 6" xfId="13235"/>
    <cellStyle name="Comma 2 3 20" xfId="13236"/>
    <cellStyle name="Comma 2 3 21" xfId="13237"/>
    <cellStyle name="Comma 2 3 22" xfId="13238"/>
    <cellStyle name="Comma 2 3 23" xfId="13239"/>
    <cellStyle name="Comma 2 3 24" xfId="13240"/>
    <cellStyle name="Comma 2 3 25" xfId="13241"/>
    <cellStyle name="Comma 2 3 26" xfId="13242"/>
    <cellStyle name="Comma 2 3 27" xfId="13243"/>
    <cellStyle name="Comma 2 3 28" xfId="13244"/>
    <cellStyle name="Comma 2 3 29" xfId="13245"/>
    <cellStyle name="Comma 2 3 3" xfId="13246"/>
    <cellStyle name="Comma 2 3 3 10" xfId="13247"/>
    <cellStyle name="Comma 2 3 3 11" xfId="13248"/>
    <cellStyle name="Comma 2 3 3 12" xfId="13249"/>
    <cellStyle name="Comma 2 3 3 13" xfId="13250"/>
    <cellStyle name="Comma 2 3 3 14" xfId="13251"/>
    <cellStyle name="Comma 2 3 3 15" xfId="13252"/>
    <cellStyle name="Comma 2 3 3 16" xfId="13253"/>
    <cellStyle name="Comma 2 3 3 17" xfId="13254"/>
    <cellStyle name="Comma 2 3 3 18" xfId="13255"/>
    <cellStyle name="Comma 2 3 3 19" xfId="13256"/>
    <cellStyle name="Comma 2 3 3 2" xfId="13257"/>
    <cellStyle name="Comma 2 3 3 2 2" xfId="13258"/>
    <cellStyle name="Comma 2 3 3 2 2 2" xfId="13259"/>
    <cellStyle name="Comma 2 3 3 20" xfId="13260"/>
    <cellStyle name="Comma 2 3 3 21" xfId="13261"/>
    <cellStyle name="Comma 2 3 3 22" xfId="13262"/>
    <cellStyle name="Comma 2 3 3 23" xfId="13263"/>
    <cellStyle name="Comma 2 3 3 23 2" xfId="13264"/>
    <cellStyle name="Comma 2 3 3 24" xfId="13265"/>
    <cellStyle name="Comma 2 3 3 25" xfId="13266"/>
    <cellStyle name="Comma 2 3 3 26" xfId="13267"/>
    <cellStyle name="Comma 2 3 3 27" xfId="13268"/>
    <cellStyle name="Comma 2 3 3 28" xfId="13269"/>
    <cellStyle name="Comma 2 3 3 29" xfId="13270"/>
    <cellStyle name="Comma 2 3 3 3" xfId="13271"/>
    <cellStyle name="Comma 2 3 3 3 2" xfId="13272"/>
    <cellStyle name="Comma 2 3 3 3 2 2" xfId="13273"/>
    <cellStyle name="Comma 2 3 3 30" xfId="13274"/>
    <cellStyle name="Comma 2 3 3 31" xfId="13275"/>
    <cellStyle name="Comma 2 3 3 32" xfId="13276"/>
    <cellStyle name="Comma 2 3 3 33" xfId="13277"/>
    <cellStyle name="Comma 2 3 3 34" xfId="13278"/>
    <cellStyle name="Comma 2 3 3 35" xfId="13279"/>
    <cellStyle name="Comma 2 3 3 36" xfId="13280"/>
    <cellStyle name="Comma 2 3 3 37" xfId="13281"/>
    <cellStyle name="Comma 2 3 3 38" xfId="13282"/>
    <cellStyle name="Comma 2 3 3 39" xfId="13283"/>
    <cellStyle name="Comma 2 3 3 4" xfId="13284"/>
    <cellStyle name="Comma 2 3 3 4 2" xfId="13285"/>
    <cellStyle name="Comma 2 3 3 40" xfId="13286"/>
    <cellStyle name="Comma 2 3 3 41" xfId="13287"/>
    <cellStyle name="Comma 2 3 3 42" xfId="13288"/>
    <cellStyle name="Comma 2 3 3 43" xfId="13289"/>
    <cellStyle name="Comma 2 3 3 44" xfId="13290"/>
    <cellStyle name="Comma 2 3 3 45" xfId="13291"/>
    <cellStyle name="Comma 2 3 3 46" xfId="13292"/>
    <cellStyle name="Comma 2 3 3 47" xfId="13293"/>
    <cellStyle name="Comma 2 3 3 48" xfId="13294"/>
    <cellStyle name="Comma 2 3 3 49" xfId="13295"/>
    <cellStyle name="Comma 2 3 3 5" xfId="13296"/>
    <cellStyle name="Comma 2 3 3 50" xfId="13297"/>
    <cellStyle name="Comma 2 3 3 51" xfId="13298"/>
    <cellStyle name="Comma 2 3 3 52" xfId="13299"/>
    <cellStyle name="Comma 2 3 3 53" xfId="13300"/>
    <cellStyle name="Comma 2 3 3 54" xfId="13301"/>
    <cellStyle name="Comma 2 3 3 55" xfId="13302"/>
    <cellStyle name="Comma 2 3 3 56" xfId="13303"/>
    <cellStyle name="Comma 2 3 3 57" xfId="13304"/>
    <cellStyle name="Comma 2 3 3 58" xfId="13305"/>
    <cellStyle name="Comma 2 3 3 59" xfId="13306"/>
    <cellStyle name="Comma 2 3 3 6" xfId="13307"/>
    <cellStyle name="Comma 2 3 3 60" xfId="13308"/>
    <cellStyle name="Comma 2 3 3 61" xfId="13309"/>
    <cellStyle name="Comma 2 3 3 62" xfId="13310"/>
    <cellStyle name="Comma 2 3 3 63" xfId="13311"/>
    <cellStyle name="Comma 2 3 3 64" xfId="13312"/>
    <cellStyle name="Comma 2 3 3 65" xfId="13313"/>
    <cellStyle name="Comma 2 3 3 66" xfId="13314"/>
    <cellStyle name="Comma 2 3 3 67" xfId="13315"/>
    <cellStyle name="Comma 2 3 3 68" xfId="13316"/>
    <cellStyle name="Comma 2 3 3 7" xfId="13317"/>
    <cellStyle name="Comma 2 3 3 8" xfId="13318"/>
    <cellStyle name="Comma 2 3 3 9" xfId="13319"/>
    <cellStyle name="Comma 2 3 30" xfId="13320"/>
    <cellStyle name="Comma 2 3 31" xfId="13321"/>
    <cellStyle name="Comma 2 3 32" xfId="13322"/>
    <cellStyle name="Comma 2 3 33" xfId="13323"/>
    <cellStyle name="Comma 2 3 34" xfId="13324"/>
    <cellStyle name="Comma 2 3 35" xfId="13325"/>
    <cellStyle name="Comma 2 3 36" xfId="13326"/>
    <cellStyle name="Comma 2 3 37" xfId="13327"/>
    <cellStyle name="Comma 2 3 38" xfId="13328"/>
    <cellStyle name="Comma 2 3 39" xfId="13329"/>
    <cellStyle name="Comma 2 3 4" xfId="13330"/>
    <cellStyle name="Comma 2 3 4 10" xfId="13331"/>
    <cellStyle name="Comma 2 3 4 11" xfId="13332"/>
    <cellStyle name="Comma 2 3 4 12" xfId="13333"/>
    <cellStyle name="Comma 2 3 4 13" xfId="13334"/>
    <cellStyle name="Comma 2 3 4 14" xfId="13335"/>
    <cellStyle name="Comma 2 3 4 15" xfId="13336"/>
    <cellStyle name="Comma 2 3 4 16" xfId="13337"/>
    <cellStyle name="Comma 2 3 4 17" xfId="13338"/>
    <cellStyle name="Comma 2 3 4 18" xfId="13339"/>
    <cellStyle name="Comma 2 3 4 19" xfId="13340"/>
    <cellStyle name="Comma 2 3 4 2" xfId="13341"/>
    <cellStyle name="Comma 2 3 4 2 2" xfId="13342"/>
    <cellStyle name="Comma 2 3 4 20" xfId="13343"/>
    <cellStyle name="Comma 2 3 4 21" xfId="13344"/>
    <cellStyle name="Comma 2 3 4 22" xfId="13345"/>
    <cellStyle name="Comma 2 3 4 23" xfId="13346"/>
    <cellStyle name="Comma 2 3 4 23 2" xfId="13347"/>
    <cellStyle name="Comma 2 3 4 24" xfId="13348"/>
    <cellStyle name="Comma 2 3 4 25" xfId="13349"/>
    <cellStyle name="Comma 2 3 4 26" xfId="13350"/>
    <cellStyle name="Comma 2 3 4 27" xfId="13351"/>
    <cellStyle name="Comma 2 3 4 28" xfId="13352"/>
    <cellStyle name="Comma 2 3 4 29" xfId="13353"/>
    <cellStyle name="Comma 2 3 4 3" xfId="13354"/>
    <cellStyle name="Comma 2 3 4 3 2" xfId="13355"/>
    <cellStyle name="Comma 2 3 4 30" xfId="13356"/>
    <cellStyle name="Comma 2 3 4 31" xfId="13357"/>
    <cellStyle name="Comma 2 3 4 32" xfId="13358"/>
    <cellStyle name="Comma 2 3 4 33" xfId="13359"/>
    <cellStyle name="Comma 2 3 4 34" xfId="13360"/>
    <cellStyle name="Comma 2 3 4 35" xfId="13361"/>
    <cellStyle name="Comma 2 3 4 36" xfId="13362"/>
    <cellStyle name="Comma 2 3 4 37" xfId="13363"/>
    <cellStyle name="Comma 2 3 4 38" xfId="13364"/>
    <cellStyle name="Comma 2 3 4 39" xfId="13365"/>
    <cellStyle name="Comma 2 3 4 4" xfId="13366"/>
    <cellStyle name="Comma 2 3 4 4 2" xfId="13367"/>
    <cellStyle name="Comma 2 3 4 40" xfId="13368"/>
    <cellStyle name="Comma 2 3 4 41" xfId="13369"/>
    <cellStyle name="Comma 2 3 4 42" xfId="13370"/>
    <cellStyle name="Comma 2 3 4 43" xfId="13371"/>
    <cellStyle name="Comma 2 3 4 44" xfId="13372"/>
    <cellStyle name="Comma 2 3 4 45" xfId="13373"/>
    <cellStyle name="Comma 2 3 4 46" xfId="13374"/>
    <cellStyle name="Comma 2 3 4 47" xfId="13375"/>
    <cellStyle name="Comma 2 3 4 48" xfId="13376"/>
    <cellStyle name="Comma 2 3 4 49" xfId="13377"/>
    <cellStyle name="Comma 2 3 4 5" xfId="13378"/>
    <cellStyle name="Comma 2 3 4 50" xfId="13379"/>
    <cellStyle name="Comma 2 3 4 51" xfId="13380"/>
    <cellStyle name="Comma 2 3 4 52" xfId="13381"/>
    <cellStyle name="Comma 2 3 4 53" xfId="13382"/>
    <cellStyle name="Comma 2 3 4 54" xfId="13383"/>
    <cellStyle name="Comma 2 3 4 55" xfId="13384"/>
    <cellStyle name="Comma 2 3 4 56" xfId="13385"/>
    <cellStyle name="Comma 2 3 4 57" xfId="13386"/>
    <cellStyle name="Comma 2 3 4 58" xfId="13387"/>
    <cellStyle name="Comma 2 3 4 59" xfId="13388"/>
    <cellStyle name="Comma 2 3 4 6" xfId="13389"/>
    <cellStyle name="Comma 2 3 4 60" xfId="13390"/>
    <cellStyle name="Comma 2 3 4 61" xfId="13391"/>
    <cellStyle name="Comma 2 3 4 62" xfId="13392"/>
    <cellStyle name="Comma 2 3 4 63" xfId="13393"/>
    <cellStyle name="Comma 2 3 4 64" xfId="13394"/>
    <cellStyle name="Comma 2 3 4 65" xfId="13395"/>
    <cellStyle name="Comma 2 3 4 66" xfId="13396"/>
    <cellStyle name="Comma 2 3 4 67" xfId="13397"/>
    <cellStyle name="Comma 2 3 4 68" xfId="13398"/>
    <cellStyle name="Comma 2 3 4 7" xfId="13399"/>
    <cellStyle name="Comma 2 3 4 8" xfId="13400"/>
    <cellStyle name="Comma 2 3 4 9" xfId="13401"/>
    <cellStyle name="Comma 2 3 40" xfId="13402"/>
    <cellStyle name="Comma 2 3 41" xfId="13403"/>
    <cellStyle name="Comma 2 3 42" xfId="13404"/>
    <cellStyle name="Comma 2 3 43" xfId="13405"/>
    <cellStyle name="Comma 2 3 44" xfId="13406"/>
    <cellStyle name="Comma 2 3 45" xfId="13407"/>
    <cellStyle name="Comma 2 3 46" xfId="13408"/>
    <cellStyle name="Comma 2 3 47" xfId="13409"/>
    <cellStyle name="Comma 2 3 48" xfId="13410"/>
    <cellStyle name="Comma 2 3 49" xfId="13411"/>
    <cellStyle name="Comma 2 3 5" xfId="13412"/>
    <cellStyle name="Comma 2 3 5 10" xfId="13413"/>
    <cellStyle name="Comma 2 3 5 11" xfId="13414"/>
    <cellStyle name="Comma 2 3 5 12" xfId="13415"/>
    <cellStyle name="Comma 2 3 5 13" xfId="13416"/>
    <cellStyle name="Comma 2 3 5 14" xfId="13417"/>
    <cellStyle name="Comma 2 3 5 15" xfId="13418"/>
    <cellStyle name="Comma 2 3 5 16" xfId="13419"/>
    <cellStyle name="Comma 2 3 5 17" xfId="13420"/>
    <cellStyle name="Comma 2 3 5 18" xfId="13421"/>
    <cellStyle name="Comma 2 3 5 19" xfId="13422"/>
    <cellStyle name="Comma 2 3 5 2" xfId="13423"/>
    <cellStyle name="Comma 2 3 5 2 2" xfId="13424"/>
    <cellStyle name="Comma 2 3 5 20" xfId="13425"/>
    <cellStyle name="Comma 2 3 5 21" xfId="13426"/>
    <cellStyle name="Comma 2 3 5 22" xfId="13427"/>
    <cellStyle name="Comma 2 3 5 23" xfId="13428"/>
    <cellStyle name="Comma 2 3 5 24" xfId="13429"/>
    <cellStyle name="Comma 2 3 5 25" xfId="13430"/>
    <cellStyle name="Comma 2 3 5 26" xfId="13431"/>
    <cellStyle name="Comma 2 3 5 27" xfId="13432"/>
    <cellStyle name="Comma 2 3 5 28" xfId="13433"/>
    <cellStyle name="Comma 2 3 5 29" xfId="13434"/>
    <cellStyle name="Comma 2 3 5 3" xfId="13435"/>
    <cellStyle name="Comma 2 3 5 3 2" xfId="13436"/>
    <cellStyle name="Comma 2 3 5 30" xfId="13437"/>
    <cellStyle name="Comma 2 3 5 31" xfId="13438"/>
    <cellStyle name="Comma 2 3 5 32" xfId="13439"/>
    <cellStyle name="Comma 2 3 5 33" xfId="13440"/>
    <cellStyle name="Comma 2 3 5 34" xfId="13441"/>
    <cellStyle name="Comma 2 3 5 35" xfId="13442"/>
    <cellStyle name="Comma 2 3 5 36" xfId="13443"/>
    <cellStyle name="Comma 2 3 5 37" xfId="13444"/>
    <cellStyle name="Comma 2 3 5 38" xfId="13445"/>
    <cellStyle name="Comma 2 3 5 39" xfId="13446"/>
    <cellStyle name="Comma 2 3 5 4" xfId="13447"/>
    <cellStyle name="Comma 2 3 5 4 2" xfId="13448"/>
    <cellStyle name="Comma 2 3 5 40" xfId="13449"/>
    <cellStyle name="Comma 2 3 5 41" xfId="13450"/>
    <cellStyle name="Comma 2 3 5 42" xfId="13451"/>
    <cellStyle name="Comma 2 3 5 43" xfId="13452"/>
    <cellStyle name="Comma 2 3 5 44" xfId="13453"/>
    <cellStyle name="Comma 2 3 5 45" xfId="13454"/>
    <cellStyle name="Comma 2 3 5 46" xfId="13455"/>
    <cellStyle name="Comma 2 3 5 47" xfId="13456"/>
    <cellStyle name="Comma 2 3 5 48" xfId="13457"/>
    <cellStyle name="Comma 2 3 5 49" xfId="13458"/>
    <cellStyle name="Comma 2 3 5 5" xfId="13459"/>
    <cellStyle name="Comma 2 3 5 50" xfId="13460"/>
    <cellStyle name="Comma 2 3 5 51" xfId="13461"/>
    <cellStyle name="Comma 2 3 5 52" xfId="13462"/>
    <cellStyle name="Comma 2 3 5 53" xfId="13463"/>
    <cellStyle name="Comma 2 3 5 54" xfId="13464"/>
    <cellStyle name="Comma 2 3 5 55" xfId="13465"/>
    <cellStyle name="Comma 2 3 5 56" xfId="13466"/>
    <cellStyle name="Comma 2 3 5 57" xfId="13467"/>
    <cellStyle name="Comma 2 3 5 58" xfId="13468"/>
    <cellStyle name="Comma 2 3 5 59" xfId="13469"/>
    <cellStyle name="Comma 2 3 5 6" xfId="13470"/>
    <cellStyle name="Comma 2 3 5 60" xfId="13471"/>
    <cellStyle name="Comma 2 3 5 61" xfId="13472"/>
    <cellStyle name="Comma 2 3 5 62" xfId="13473"/>
    <cellStyle name="Comma 2 3 5 63" xfId="13474"/>
    <cellStyle name="Comma 2 3 5 64" xfId="13475"/>
    <cellStyle name="Comma 2 3 5 65" xfId="13476"/>
    <cellStyle name="Comma 2 3 5 66" xfId="13477"/>
    <cellStyle name="Comma 2 3 5 67" xfId="13478"/>
    <cellStyle name="Comma 2 3 5 68" xfId="13479"/>
    <cellStyle name="Comma 2 3 5 7" xfId="13480"/>
    <cellStyle name="Comma 2 3 5 8" xfId="13481"/>
    <cellStyle name="Comma 2 3 5 9" xfId="13482"/>
    <cellStyle name="Comma 2 3 50" xfId="13483"/>
    <cellStyle name="Comma 2 3 51" xfId="13484"/>
    <cellStyle name="Comma 2 3 52" xfId="13485"/>
    <cellStyle name="Comma 2 3 53" xfId="13486"/>
    <cellStyle name="Comma 2 3 54" xfId="13487"/>
    <cellStyle name="Comma 2 3 55" xfId="13488"/>
    <cellStyle name="Comma 2 3 56" xfId="13489"/>
    <cellStyle name="Comma 2 3 57" xfId="13490"/>
    <cellStyle name="Comma 2 3 58" xfId="13491"/>
    <cellStyle name="Comma 2 3 59" xfId="13492"/>
    <cellStyle name="Comma 2 3 6" xfId="13493"/>
    <cellStyle name="Comma 2 3 6 10" xfId="13494"/>
    <cellStyle name="Comma 2 3 6 11" xfId="13495"/>
    <cellStyle name="Comma 2 3 6 12" xfId="13496"/>
    <cellStyle name="Comma 2 3 6 13" xfId="13497"/>
    <cellStyle name="Comma 2 3 6 14" xfId="13498"/>
    <cellStyle name="Comma 2 3 6 15" xfId="13499"/>
    <cellStyle name="Comma 2 3 6 16" xfId="13500"/>
    <cellStyle name="Comma 2 3 6 17" xfId="13501"/>
    <cellStyle name="Comma 2 3 6 18" xfId="13502"/>
    <cellStyle name="Comma 2 3 6 19" xfId="13503"/>
    <cellStyle name="Comma 2 3 6 2" xfId="13504"/>
    <cellStyle name="Comma 2 3 6 2 2" xfId="13505"/>
    <cellStyle name="Comma 2 3 6 20" xfId="13506"/>
    <cellStyle name="Comma 2 3 6 21" xfId="13507"/>
    <cellStyle name="Comma 2 3 6 22" xfId="13508"/>
    <cellStyle name="Comma 2 3 6 23" xfId="13509"/>
    <cellStyle name="Comma 2 3 6 24" xfId="13510"/>
    <cellStyle name="Comma 2 3 6 25" xfId="13511"/>
    <cellStyle name="Comma 2 3 6 26" xfId="13512"/>
    <cellStyle name="Comma 2 3 6 27" xfId="13513"/>
    <cellStyle name="Comma 2 3 6 28" xfId="13514"/>
    <cellStyle name="Comma 2 3 6 29" xfId="13515"/>
    <cellStyle name="Comma 2 3 6 3" xfId="13516"/>
    <cellStyle name="Comma 2 3 6 3 2" xfId="13517"/>
    <cellStyle name="Comma 2 3 6 30" xfId="13518"/>
    <cellStyle name="Comma 2 3 6 31" xfId="13519"/>
    <cellStyle name="Comma 2 3 6 32" xfId="13520"/>
    <cellStyle name="Comma 2 3 6 33" xfId="13521"/>
    <cellStyle name="Comma 2 3 6 34" xfId="13522"/>
    <cellStyle name="Comma 2 3 6 35" xfId="13523"/>
    <cellStyle name="Comma 2 3 6 36" xfId="13524"/>
    <cellStyle name="Comma 2 3 6 37" xfId="13525"/>
    <cellStyle name="Comma 2 3 6 38" xfId="13526"/>
    <cellStyle name="Comma 2 3 6 39" xfId="13527"/>
    <cellStyle name="Comma 2 3 6 4" xfId="13528"/>
    <cellStyle name="Comma 2 3 6 4 2" xfId="13529"/>
    <cellStyle name="Comma 2 3 6 40" xfId="13530"/>
    <cellStyle name="Comma 2 3 6 41" xfId="13531"/>
    <cellStyle name="Comma 2 3 6 42" xfId="13532"/>
    <cellStyle name="Comma 2 3 6 43" xfId="13533"/>
    <cellStyle name="Comma 2 3 6 44" xfId="13534"/>
    <cellStyle name="Comma 2 3 6 45" xfId="13535"/>
    <cellStyle name="Comma 2 3 6 46" xfId="13536"/>
    <cellStyle name="Comma 2 3 6 47" xfId="13537"/>
    <cellStyle name="Comma 2 3 6 48" xfId="13538"/>
    <cellStyle name="Comma 2 3 6 49" xfId="13539"/>
    <cellStyle name="Comma 2 3 6 5" xfId="13540"/>
    <cellStyle name="Comma 2 3 6 50" xfId="13541"/>
    <cellStyle name="Comma 2 3 6 51" xfId="13542"/>
    <cellStyle name="Comma 2 3 6 52" xfId="13543"/>
    <cellStyle name="Comma 2 3 6 53" xfId="13544"/>
    <cellStyle name="Comma 2 3 6 54" xfId="13545"/>
    <cellStyle name="Comma 2 3 6 55" xfId="13546"/>
    <cellStyle name="Comma 2 3 6 56" xfId="13547"/>
    <cellStyle name="Comma 2 3 6 57" xfId="13548"/>
    <cellStyle name="Comma 2 3 6 58" xfId="13549"/>
    <cellStyle name="Comma 2 3 6 59" xfId="13550"/>
    <cellStyle name="Comma 2 3 6 6" xfId="13551"/>
    <cellStyle name="Comma 2 3 6 60" xfId="13552"/>
    <cellStyle name="Comma 2 3 6 61" xfId="13553"/>
    <cellStyle name="Comma 2 3 6 62" xfId="13554"/>
    <cellStyle name="Comma 2 3 6 63" xfId="13555"/>
    <cellStyle name="Comma 2 3 6 64" xfId="13556"/>
    <cellStyle name="Comma 2 3 6 65" xfId="13557"/>
    <cellStyle name="Comma 2 3 6 66" xfId="13558"/>
    <cellStyle name="Comma 2 3 6 67" xfId="13559"/>
    <cellStyle name="Comma 2 3 6 68" xfId="13560"/>
    <cellStyle name="Comma 2 3 6 7" xfId="13561"/>
    <cellStyle name="Comma 2 3 6 8" xfId="13562"/>
    <cellStyle name="Comma 2 3 6 9" xfId="13563"/>
    <cellStyle name="Comma 2 3 60" xfId="13564"/>
    <cellStyle name="Comma 2 3 61" xfId="13565"/>
    <cellStyle name="Comma 2 3 62" xfId="13566"/>
    <cellStyle name="Comma 2 3 63" xfId="13567"/>
    <cellStyle name="Comma 2 3 64" xfId="13568"/>
    <cellStyle name="Comma 2 3 65" xfId="13569"/>
    <cellStyle name="Comma 2 3 66" xfId="13570"/>
    <cellStyle name="Comma 2 3 67" xfId="13571"/>
    <cellStyle name="Comma 2 3 68" xfId="13572"/>
    <cellStyle name="Comma 2 3 69" xfId="13573"/>
    <cellStyle name="Comma 2 3 7" xfId="13574"/>
    <cellStyle name="Comma 2 3 7 10" xfId="13575"/>
    <cellStyle name="Comma 2 3 7 11" xfId="13576"/>
    <cellStyle name="Comma 2 3 7 12" xfId="13577"/>
    <cellStyle name="Comma 2 3 7 13" xfId="13578"/>
    <cellStyle name="Comma 2 3 7 14" xfId="13579"/>
    <cellStyle name="Comma 2 3 7 15" xfId="13580"/>
    <cellStyle name="Comma 2 3 7 16" xfId="13581"/>
    <cellStyle name="Comma 2 3 7 17" xfId="13582"/>
    <cellStyle name="Comma 2 3 7 18" xfId="13583"/>
    <cellStyle name="Comma 2 3 7 19" xfId="13584"/>
    <cellStyle name="Comma 2 3 7 2" xfId="13585"/>
    <cellStyle name="Comma 2 3 7 2 2" xfId="13586"/>
    <cellStyle name="Comma 2 3 7 20" xfId="13587"/>
    <cellStyle name="Comma 2 3 7 21" xfId="13588"/>
    <cellStyle name="Comma 2 3 7 22" xfId="13589"/>
    <cellStyle name="Comma 2 3 7 23" xfId="13590"/>
    <cellStyle name="Comma 2 3 7 24" xfId="13591"/>
    <cellStyle name="Comma 2 3 7 25" xfId="13592"/>
    <cellStyle name="Comma 2 3 7 26" xfId="13593"/>
    <cellStyle name="Comma 2 3 7 27" xfId="13594"/>
    <cellStyle name="Comma 2 3 7 28" xfId="13595"/>
    <cellStyle name="Comma 2 3 7 29" xfId="13596"/>
    <cellStyle name="Comma 2 3 7 3" xfId="13597"/>
    <cellStyle name="Comma 2 3 7 3 2" xfId="13598"/>
    <cellStyle name="Comma 2 3 7 30" xfId="13599"/>
    <cellStyle name="Comma 2 3 7 31" xfId="13600"/>
    <cellStyle name="Comma 2 3 7 32" xfId="13601"/>
    <cellStyle name="Comma 2 3 7 33" xfId="13602"/>
    <cellStyle name="Comma 2 3 7 34" xfId="13603"/>
    <cellStyle name="Comma 2 3 7 35" xfId="13604"/>
    <cellStyle name="Comma 2 3 7 36" xfId="13605"/>
    <cellStyle name="Comma 2 3 7 37" xfId="13606"/>
    <cellStyle name="Comma 2 3 7 38" xfId="13607"/>
    <cellStyle name="Comma 2 3 7 39" xfId="13608"/>
    <cellStyle name="Comma 2 3 7 4" xfId="13609"/>
    <cellStyle name="Comma 2 3 7 4 2" xfId="13610"/>
    <cellStyle name="Comma 2 3 7 40" xfId="13611"/>
    <cellStyle name="Comma 2 3 7 41" xfId="13612"/>
    <cellStyle name="Comma 2 3 7 42" xfId="13613"/>
    <cellStyle name="Comma 2 3 7 43" xfId="13614"/>
    <cellStyle name="Comma 2 3 7 44" xfId="13615"/>
    <cellStyle name="Comma 2 3 7 45" xfId="13616"/>
    <cellStyle name="Comma 2 3 7 46" xfId="13617"/>
    <cellStyle name="Comma 2 3 7 47" xfId="13618"/>
    <cellStyle name="Comma 2 3 7 48" xfId="13619"/>
    <cellStyle name="Comma 2 3 7 49" xfId="13620"/>
    <cellStyle name="Comma 2 3 7 5" xfId="13621"/>
    <cellStyle name="Comma 2 3 7 50" xfId="13622"/>
    <cellStyle name="Comma 2 3 7 51" xfId="13623"/>
    <cellStyle name="Comma 2 3 7 52" xfId="13624"/>
    <cellStyle name="Comma 2 3 7 53" xfId="13625"/>
    <cellStyle name="Comma 2 3 7 54" xfId="13626"/>
    <cellStyle name="Comma 2 3 7 55" xfId="13627"/>
    <cellStyle name="Comma 2 3 7 56" xfId="13628"/>
    <cellStyle name="Comma 2 3 7 57" xfId="13629"/>
    <cellStyle name="Comma 2 3 7 58" xfId="13630"/>
    <cellStyle name="Comma 2 3 7 59" xfId="13631"/>
    <cellStyle name="Comma 2 3 7 6" xfId="13632"/>
    <cellStyle name="Comma 2 3 7 60" xfId="13633"/>
    <cellStyle name="Comma 2 3 7 61" xfId="13634"/>
    <cellStyle name="Comma 2 3 7 62" xfId="13635"/>
    <cellStyle name="Comma 2 3 7 63" xfId="13636"/>
    <cellStyle name="Comma 2 3 7 64" xfId="13637"/>
    <cellStyle name="Comma 2 3 7 65" xfId="13638"/>
    <cellStyle name="Comma 2 3 7 66" xfId="13639"/>
    <cellStyle name="Comma 2 3 7 67" xfId="13640"/>
    <cellStyle name="Comma 2 3 7 68" xfId="13641"/>
    <cellStyle name="Comma 2 3 7 7" xfId="13642"/>
    <cellStyle name="Comma 2 3 7 8" xfId="13643"/>
    <cellStyle name="Comma 2 3 7 9" xfId="13644"/>
    <cellStyle name="Comma 2 3 70" xfId="13645"/>
    <cellStyle name="Comma 2 3 71" xfId="13646"/>
    <cellStyle name="Comma 2 3 72" xfId="13647"/>
    <cellStyle name="Comma 2 3 73" xfId="13648"/>
    <cellStyle name="Comma 2 3 74" xfId="13649"/>
    <cellStyle name="Comma 2 3 75" xfId="13650"/>
    <cellStyle name="Comma 2 3 76" xfId="13651"/>
    <cellStyle name="Comma 2 3 77" xfId="13652"/>
    <cellStyle name="Comma 2 3 78" xfId="13653"/>
    <cellStyle name="Comma 2 3 79" xfId="13654"/>
    <cellStyle name="Comma 2 3 8" xfId="13655"/>
    <cellStyle name="Comma 2 3 8 10" xfId="13656"/>
    <cellStyle name="Comma 2 3 8 11" xfId="13657"/>
    <cellStyle name="Comma 2 3 8 12" xfId="13658"/>
    <cellStyle name="Comma 2 3 8 13" xfId="13659"/>
    <cellStyle name="Comma 2 3 8 14" xfId="13660"/>
    <cellStyle name="Comma 2 3 8 15" xfId="13661"/>
    <cellStyle name="Comma 2 3 8 16" xfId="13662"/>
    <cellStyle name="Comma 2 3 8 17" xfId="13663"/>
    <cellStyle name="Comma 2 3 8 18" xfId="13664"/>
    <cellStyle name="Comma 2 3 8 19" xfId="13665"/>
    <cellStyle name="Comma 2 3 8 2" xfId="13666"/>
    <cellStyle name="Comma 2 3 8 2 2" xfId="13667"/>
    <cellStyle name="Comma 2 3 8 20" xfId="13668"/>
    <cellStyle name="Comma 2 3 8 21" xfId="13669"/>
    <cellStyle name="Comma 2 3 8 22" xfId="13670"/>
    <cellStyle name="Comma 2 3 8 23" xfId="13671"/>
    <cellStyle name="Comma 2 3 8 24" xfId="13672"/>
    <cellStyle name="Comma 2 3 8 25" xfId="13673"/>
    <cellStyle name="Comma 2 3 8 26" xfId="13674"/>
    <cellStyle name="Comma 2 3 8 27" xfId="13675"/>
    <cellStyle name="Comma 2 3 8 28" xfId="13676"/>
    <cellStyle name="Comma 2 3 8 29" xfId="13677"/>
    <cellStyle name="Comma 2 3 8 3" xfId="13678"/>
    <cellStyle name="Comma 2 3 8 3 2" xfId="13679"/>
    <cellStyle name="Comma 2 3 8 30" xfId="13680"/>
    <cellStyle name="Comma 2 3 8 31" xfId="13681"/>
    <cellStyle name="Comma 2 3 8 32" xfId="13682"/>
    <cellStyle name="Comma 2 3 8 33" xfId="13683"/>
    <cellStyle name="Comma 2 3 8 34" xfId="13684"/>
    <cellStyle name="Comma 2 3 8 35" xfId="13685"/>
    <cellStyle name="Comma 2 3 8 36" xfId="13686"/>
    <cellStyle name="Comma 2 3 8 37" xfId="13687"/>
    <cellStyle name="Comma 2 3 8 38" xfId="13688"/>
    <cellStyle name="Comma 2 3 8 39" xfId="13689"/>
    <cellStyle name="Comma 2 3 8 4" xfId="13690"/>
    <cellStyle name="Comma 2 3 8 4 2" xfId="13691"/>
    <cellStyle name="Comma 2 3 8 40" xfId="13692"/>
    <cellStyle name="Comma 2 3 8 41" xfId="13693"/>
    <cellStyle name="Comma 2 3 8 42" xfId="13694"/>
    <cellStyle name="Comma 2 3 8 43" xfId="13695"/>
    <cellStyle name="Comma 2 3 8 44" xfId="13696"/>
    <cellStyle name="Comma 2 3 8 45" xfId="13697"/>
    <cellStyle name="Comma 2 3 8 46" xfId="13698"/>
    <cellStyle name="Comma 2 3 8 47" xfId="13699"/>
    <cellStyle name="Comma 2 3 8 48" xfId="13700"/>
    <cellStyle name="Comma 2 3 8 49" xfId="13701"/>
    <cellStyle name="Comma 2 3 8 5" xfId="13702"/>
    <cellStyle name="Comma 2 3 8 50" xfId="13703"/>
    <cellStyle name="Comma 2 3 8 51" xfId="13704"/>
    <cellStyle name="Comma 2 3 8 52" xfId="13705"/>
    <cellStyle name="Comma 2 3 8 53" xfId="13706"/>
    <cellStyle name="Comma 2 3 8 54" xfId="13707"/>
    <cellStyle name="Comma 2 3 8 55" xfId="13708"/>
    <cellStyle name="Comma 2 3 8 56" xfId="13709"/>
    <cellStyle name="Comma 2 3 8 57" xfId="13710"/>
    <cellStyle name="Comma 2 3 8 58" xfId="13711"/>
    <cellStyle name="Comma 2 3 8 59" xfId="13712"/>
    <cellStyle name="Comma 2 3 8 6" xfId="13713"/>
    <cellStyle name="Comma 2 3 8 60" xfId="13714"/>
    <cellStyle name="Comma 2 3 8 61" xfId="13715"/>
    <cellStyle name="Comma 2 3 8 62" xfId="13716"/>
    <cellStyle name="Comma 2 3 8 63" xfId="13717"/>
    <cellStyle name="Comma 2 3 8 64" xfId="13718"/>
    <cellStyle name="Comma 2 3 8 65" xfId="13719"/>
    <cellStyle name="Comma 2 3 8 66" xfId="13720"/>
    <cellStyle name="Comma 2 3 8 67" xfId="13721"/>
    <cellStyle name="Comma 2 3 8 68" xfId="13722"/>
    <cellStyle name="Comma 2 3 8 7" xfId="13723"/>
    <cellStyle name="Comma 2 3 8 8" xfId="13724"/>
    <cellStyle name="Comma 2 3 8 9" xfId="13725"/>
    <cellStyle name="Comma 2 3 80" xfId="13726"/>
    <cellStyle name="Comma 2 3 81" xfId="13727"/>
    <cellStyle name="Comma 2 3 82" xfId="13728"/>
    <cellStyle name="Comma 2 3 9" xfId="13729"/>
    <cellStyle name="Comma 2 3 9 10" xfId="13730"/>
    <cellStyle name="Comma 2 3 9 11" xfId="13731"/>
    <cellStyle name="Comma 2 3 9 12" xfId="13732"/>
    <cellStyle name="Comma 2 3 9 13" xfId="13733"/>
    <cellStyle name="Comma 2 3 9 14" xfId="13734"/>
    <cellStyle name="Comma 2 3 9 15" xfId="13735"/>
    <cellStyle name="Comma 2 3 9 16" xfId="13736"/>
    <cellStyle name="Comma 2 3 9 17" xfId="13737"/>
    <cellStyle name="Comma 2 3 9 18" xfId="13738"/>
    <cellStyle name="Comma 2 3 9 19" xfId="13739"/>
    <cellStyle name="Comma 2 3 9 2" xfId="13740"/>
    <cellStyle name="Comma 2 3 9 2 2" xfId="13741"/>
    <cellStyle name="Comma 2 3 9 20" xfId="13742"/>
    <cellStyle name="Comma 2 3 9 21" xfId="13743"/>
    <cellStyle name="Comma 2 3 9 22" xfId="13744"/>
    <cellStyle name="Comma 2 3 9 23" xfId="13745"/>
    <cellStyle name="Comma 2 3 9 24" xfId="13746"/>
    <cellStyle name="Comma 2 3 9 25" xfId="13747"/>
    <cellStyle name="Comma 2 3 9 26" xfId="13748"/>
    <cellStyle name="Comma 2 3 9 27" xfId="13749"/>
    <cellStyle name="Comma 2 3 9 28" xfId="13750"/>
    <cellStyle name="Comma 2 3 9 29" xfId="13751"/>
    <cellStyle name="Comma 2 3 9 3" xfId="13752"/>
    <cellStyle name="Comma 2 3 9 3 2" xfId="13753"/>
    <cellStyle name="Comma 2 3 9 30" xfId="13754"/>
    <cellStyle name="Comma 2 3 9 31" xfId="13755"/>
    <cellStyle name="Comma 2 3 9 32" xfId="13756"/>
    <cellStyle name="Comma 2 3 9 33" xfId="13757"/>
    <cellStyle name="Comma 2 3 9 34" xfId="13758"/>
    <cellStyle name="Comma 2 3 9 35" xfId="13759"/>
    <cellStyle name="Comma 2 3 9 36" xfId="13760"/>
    <cellStyle name="Comma 2 3 9 37" xfId="13761"/>
    <cellStyle name="Comma 2 3 9 38" xfId="13762"/>
    <cellStyle name="Comma 2 3 9 39" xfId="13763"/>
    <cellStyle name="Comma 2 3 9 4" xfId="13764"/>
    <cellStyle name="Comma 2 3 9 4 2" xfId="13765"/>
    <cellStyle name="Comma 2 3 9 40" xfId="13766"/>
    <cellStyle name="Comma 2 3 9 41" xfId="13767"/>
    <cellStyle name="Comma 2 3 9 42" xfId="13768"/>
    <cellStyle name="Comma 2 3 9 43" xfId="13769"/>
    <cellStyle name="Comma 2 3 9 44" xfId="13770"/>
    <cellStyle name="Comma 2 3 9 45" xfId="13771"/>
    <cellStyle name="Comma 2 3 9 46" xfId="13772"/>
    <cellStyle name="Comma 2 3 9 47" xfId="13773"/>
    <cellStyle name="Comma 2 3 9 48" xfId="13774"/>
    <cellStyle name="Comma 2 3 9 49" xfId="13775"/>
    <cellStyle name="Comma 2 3 9 5" xfId="13776"/>
    <cellStyle name="Comma 2 3 9 50" xfId="13777"/>
    <cellStyle name="Comma 2 3 9 51" xfId="13778"/>
    <cellStyle name="Comma 2 3 9 52" xfId="13779"/>
    <cellStyle name="Comma 2 3 9 53" xfId="13780"/>
    <cellStyle name="Comma 2 3 9 54" xfId="13781"/>
    <cellStyle name="Comma 2 3 9 55" xfId="13782"/>
    <cellStyle name="Comma 2 3 9 56" xfId="13783"/>
    <cellStyle name="Comma 2 3 9 57" xfId="13784"/>
    <cellStyle name="Comma 2 3 9 58" xfId="13785"/>
    <cellStyle name="Comma 2 3 9 59" xfId="13786"/>
    <cellStyle name="Comma 2 3 9 6" xfId="13787"/>
    <cellStyle name="Comma 2 3 9 60" xfId="13788"/>
    <cellStyle name="Comma 2 3 9 61" xfId="13789"/>
    <cellStyle name="Comma 2 3 9 62" xfId="13790"/>
    <cellStyle name="Comma 2 3 9 63" xfId="13791"/>
    <cellStyle name="Comma 2 3 9 64" xfId="13792"/>
    <cellStyle name="Comma 2 3 9 65" xfId="13793"/>
    <cellStyle name="Comma 2 3 9 66" xfId="13794"/>
    <cellStyle name="Comma 2 3 9 67" xfId="13795"/>
    <cellStyle name="Comma 2 3 9 68" xfId="13796"/>
    <cellStyle name="Comma 2 3 9 7" xfId="13797"/>
    <cellStyle name="Comma 2 3 9 8" xfId="13798"/>
    <cellStyle name="Comma 2 3 9 9" xfId="13799"/>
    <cellStyle name="Comma 2 30" xfId="13800"/>
    <cellStyle name="Comma 2 30 2" xfId="13801"/>
    <cellStyle name="Comma 2 30 2 2" xfId="13802"/>
    <cellStyle name="Comma 2 30 2 2 2" xfId="13803"/>
    <cellStyle name="Comma 2 30 2 2 2 2" xfId="13804"/>
    <cellStyle name="Comma 2 30 2 2 3" xfId="13805"/>
    <cellStyle name="Comma 2 30 2 2 4" xfId="13806"/>
    <cellStyle name="Comma 2 30 2 3" xfId="13807"/>
    <cellStyle name="Comma 2 30 2 3 2" xfId="13808"/>
    <cellStyle name="Comma 2 30 2 3 3" xfId="13809"/>
    <cellStyle name="Comma 2 30 2 4" xfId="13810"/>
    <cellStyle name="Comma 2 30 2 5" xfId="13811"/>
    <cellStyle name="Comma 2 30 2 6" xfId="13812"/>
    <cellStyle name="Comma 2 30 3" xfId="13813"/>
    <cellStyle name="Comma 2 31" xfId="13814"/>
    <cellStyle name="Comma 2 31 2" xfId="13815"/>
    <cellStyle name="Comma 2 31 2 2" xfId="13816"/>
    <cellStyle name="Comma 2 31 2 2 2" xfId="13817"/>
    <cellStyle name="Comma 2 31 2 2 2 2" xfId="13818"/>
    <cellStyle name="Comma 2 31 2 2 3" xfId="13819"/>
    <cellStyle name="Comma 2 31 2 2 4" xfId="13820"/>
    <cellStyle name="Comma 2 31 2 3" xfId="13821"/>
    <cellStyle name="Comma 2 31 2 3 2" xfId="13822"/>
    <cellStyle name="Comma 2 31 2 3 3" xfId="13823"/>
    <cellStyle name="Comma 2 31 2 4" xfId="13824"/>
    <cellStyle name="Comma 2 31 2 5" xfId="13825"/>
    <cellStyle name="Comma 2 31 2 6" xfId="13826"/>
    <cellStyle name="Comma 2 31 3" xfId="13827"/>
    <cellStyle name="Comma 2 32" xfId="13828"/>
    <cellStyle name="Comma 2 32 2" xfId="13829"/>
    <cellStyle name="Comma 2 32 2 2" xfId="13830"/>
    <cellStyle name="Comma 2 32 2 2 2" xfId="13831"/>
    <cellStyle name="Comma 2 32 2 2 2 2" xfId="13832"/>
    <cellStyle name="Comma 2 32 2 2 3" xfId="13833"/>
    <cellStyle name="Comma 2 32 2 2 4" xfId="13834"/>
    <cellStyle name="Comma 2 32 2 3" xfId="13835"/>
    <cellStyle name="Comma 2 32 2 3 2" xfId="13836"/>
    <cellStyle name="Comma 2 32 2 3 3" xfId="13837"/>
    <cellStyle name="Comma 2 32 2 4" xfId="13838"/>
    <cellStyle name="Comma 2 32 2 5" xfId="13839"/>
    <cellStyle name="Comma 2 32 2 6" xfId="13840"/>
    <cellStyle name="Comma 2 32 3" xfId="13841"/>
    <cellStyle name="Comma 2 33" xfId="13842"/>
    <cellStyle name="Comma 2 33 2" xfId="13843"/>
    <cellStyle name="Comma 2 33 2 2" xfId="13844"/>
    <cellStyle name="Comma 2 33 2 2 2" xfId="13845"/>
    <cellStyle name="Comma 2 33 2 2 2 2" xfId="13846"/>
    <cellStyle name="Comma 2 33 2 2 3" xfId="13847"/>
    <cellStyle name="Comma 2 33 2 2 4" xfId="13848"/>
    <cellStyle name="Comma 2 33 2 3" xfId="13849"/>
    <cellStyle name="Comma 2 33 2 3 2" xfId="13850"/>
    <cellStyle name="Comma 2 33 2 3 3" xfId="13851"/>
    <cellStyle name="Comma 2 33 2 4" xfId="13852"/>
    <cellStyle name="Comma 2 33 2 5" xfId="13853"/>
    <cellStyle name="Comma 2 33 2 6" xfId="13854"/>
    <cellStyle name="Comma 2 33 3" xfId="13855"/>
    <cellStyle name="Comma 2 34" xfId="13856"/>
    <cellStyle name="Comma 2 34 2" xfId="13857"/>
    <cellStyle name="Comma 2 34 2 2" xfId="13858"/>
    <cellStyle name="Comma 2 34 2 2 2" xfId="13859"/>
    <cellStyle name="Comma 2 34 2 2 2 2" xfId="13860"/>
    <cellStyle name="Comma 2 34 2 2 3" xfId="13861"/>
    <cellStyle name="Comma 2 34 2 2 4" xfId="13862"/>
    <cellStyle name="Comma 2 34 2 3" xfId="13863"/>
    <cellStyle name="Comma 2 34 2 3 2" xfId="13864"/>
    <cellStyle name="Comma 2 34 2 3 3" xfId="13865"/>
    <cellStyle name="Comma 2 34 2 4" xfId="13866"/>
    <cellStyle name="Comma 2 34 2 5" xfId="13867"/>
    <cellStyle name="Comma 2 34 2 6" xfId="13868"/>
    <cellStyle name="Comma 2 34 3" xfId="13869"/>
    <cellStyle name="Comma 2 35" xfId="13870"/>
    <cellStyle name="Comma 2 35 2" xfId="13871"/>
    <cellStyle name="Comma 2 35 2 2" xfId="13872"/>
    <cellStyle name="Comma 2 35 2 2 2" xfId="13873"/>
    <cellStyle name="Comma 2 35 2 2 2 2" xfId="13874"/>
    <cellStyle name="Comma 2 35 2 2 3" xfId="13875"/>
    <cellStyle name="Comma 2 35 2 2 4" xfId="13876"/>
    <cellStyle name="Comma 2 35 2 3" xfId="13877"/>
    <cellStyle name="Comma 2 35 2 3 2" xfId="13878"/>
    <cellStyle name="Comma 2 35 2 3 3" xfId="13879"/>
    <cellStyle name="Comma 2 35 2 4" xfId="13880"/>
    <cellStyle name="Comma 2 35 2 5" xfId="13881"/>
    <cellStyle name="Comma 2 35 2 6" xfId="13882"/>
    <cellStyle name="Comma 2 35 3" xfId="13883"/>
    <cellStyle name="Comma 2 36" xfId="13884"/>
    <cellStyle name="Comma 2 36 2" xfId="13885"/>
    <cellStyle name="Comma 2 36 2 2" xfId="13886"/>
    <cellStyle name="Comma 2 36 2 2 2" xfId="13887"/>
    <cellStyle name="Comma 2 36 2 2 2 2" xfId="13888"/>
    <cellStyle name="Comma 2 36 2 2 3" xfId="13889"/>
    <cellStyle name="Comma 2 36 2 2 4" xfId="13890"/>
    <cellStyle name="Comma 2 36 2 3" xfId="13891"/>
    <cellStyle name="Comma 2 36 2 3 2" xfId="13892"/>
    <cellStyle name="Comma 2 36 2 3 3" xfId="13893"/>
    <cellStyle name="Comma 2 36 2 4" xfId="13894"/>
    <cellStyle name="Comma 2 36 2 5" xfId="13895"/>
    <cellStyle name="Comma 2 36 2 6" xfId="13896"/>
    <cellStyle name="Comma 2 36 3" xfId="13897"/>
    <cellStyle name="Comma 2 37" xfId="13898"/>
    <cellStyle name="Comma 2 37 2" xfId="13899"/>
    <cellStyle name="Comma 2 37 2 2" xfId="13900"/>
    <cellStyle name="Comma 2 37 2 2 2" xfId="13901"/>
    <cellStyle name="Comma 2 37 2 2 2 2" xfId="13902"/>
    <cellStyle name="Comma 2 37 2 2 3" xfId="13903"/>
    <cellStyle name="Comma 2 37 2 2 4" xfId="13904"/>
    <cellStyle name="Comma 2 37 2 3" xfId="13905"/>
    <cellStyle name="Comma 2 37 2 3 2" xfId="13906"/>
    <cellStyle name="Comma 2 37 2 3 3" xfId="13907"/>
    <cellStyle name="Comma 2 37 2 4" xfId="13908"/>
    <cellStyle name="Comma 2 37 2 5" xfId="13909"/>
    <cellStyle name="Comma 2 37 2 6" xfId="13910"/>
    <cellStyle name="Comma 2 37 3" xfId="13911"/>
    <cellStyle name="Comma 2 38" xfId="13912"/>
    <cellStyle name="Comma 2 38 2" xfId="13913"/>
    <cellStyle name="Comma 2 38 2 2" xfId="13914"/>
    <cellStyle name="Comma 2 38 2 2 2" xfId="13915"/>
    <cellStyle name="Comma 2 38 2 2 2 2" xfId="13916"/>
    <cellStyle name="Comma 2 38 2 2 3" xfId="13917"/>
    <cellStyle name="Comma 2 38 2 2 4" xfId="13918"/>
    <cellStyle name="Comma 2 38 2 3" xfId="13919"/>
    <cellStyle name="Comma 2 38 2 3 2" xfId="13920"/>
    <cellStyle name="Comma 2 38 2 3 3" xfId="13921"/>
    <cellStyle name="Comma 2 38 2 4" xfId="13922"/>
    <cellStyle name="Comma 2 38 2 5" xfId="13923"/>
    <cellStyle name="Comma 2 38 2 6" xfId="13924"/>
    <cellStyle name="Comma 2 38 3" xfId="13925"/>
    <cellStyle name="Comma 2 39" xfId="13926"/>
    <cellStyle name="Comma 2 39 2" xfId="13927"/>
    <cellStyle name="Comma 2 39 2 2" xfId="13928"/>
    <cellStyle name="Comma 2 39 2 2 2" xfId="13929"/>
    <cellStyle name="Comma 2 39 2 2 2 2" xfId="13930"/>
    <cellStyle name="Comma 2 39 2 2 3" xfId="13931"/>
    <cellStyle name="Comma 2 39 2 2 4" xfId="13932"/>
    <cellStyle name="Comma 2 39 2 3" xfId="13933"/>
    <cellStyle name="Comma 2 39 2 3 2" xfId="13934"/>
    <cellStyle name="Comma 2 39 2 3 3" xfId="13935"/>
    <cellStyle name="Comma 2 39 2 4" xfId="13936"/>
    <cellStyle name="Comma 2 39 2 5" xfId="13937"/>
    <cellStyle name="Comma 2 39 2 6" xfId="13938"/>
    <cellStyle name="Comma 2 39 3" xfId="13939"/>
    <cellStyle name="Comma 2 4" xfId="203"/>
    <cellStyle name="Comma 2 4 10" xfId="13940"/>
    <cellStyle name="Comma 2 4 11" xfId="13941"/>
    <cellStyle name="Comma 2 4 12" xfId="13942"/>
    <cellStyle name="Comma 2 4 13" xfId="13943"/>
    <cellStyle name="Comma 2 4 14" xfId="13944"/>
    <cellStyle name="Comma 2 4 15" xfId="13945"/>
    <cellStyle name="Comma 2 4 16" xfId="13946"/>
    <cellStyle name="Comma 2 4 17" xfId="13947"/>
    <cellStyle name="Comma 2 4 18" xfId="13948"/>
    <cellStyle name="Comma 2 4 19" xfId="13949"/>
    <cellStyle name="Comma 2 4 2" xfId="13950"/>
    <cellStyle name="Comma 2 4 2 2" xfId="13951"/>
    <cellStyle name="Comma 2 4 20" xfId="13952"/>
    <cellStyle name="Comma 2 4 21" xfId="13953"/>
    <cellStyle name="Comma 2 4 22" xfId="13954"/>
    <cellStyle name="Comma 2 4 23" xfId="13955"/>
    <cellStyle name="Comma 2 4 24" xfId="13956"/>
    <cellStyle name="Comma 2 4 25" xfId="13957"/>
    <cellStyle name="Comma 2 4 26" xfId="13958"/>
    <cellStyle name="Comma 2 4 27" xfId="13959"/>
    <cellStyle name="Comma 2 4 28" xfId="13960"/>
    <cellStyle name="Comma 2 4 29" xfId="13961"/>
    <cellStyle name="Comma 2 4 3" xfId="13962"/>
    <cellStyle name="Comma 2 4 3 2" xfId="13963"/>
    <cellStyle name="Comma 2 4 30" xfId="13964"/>
    <cellStyle name="Comma 2 4 31" xfId="13965"/>
    <cellStyle name="Comma 2 4 32" xfId="13966"/>
    <cellStyle name="Comma 2 4 33" xfId="13967"/>
    <cellStyle name="Comma 2 4 34" xfId="13968"/>
    <cellStyle name="Comma 2 4 35" xfId="13969"/>
    <cellStyle name="Comma 2 4 36" xfId="13970"/>
    <cellStyle name="Comma 2 4 37" xfId="13971"/>
    <cellStyle name="Comma 2 4 38" xfId="13972"/>
    <cellStyle name="Comma 2 4 39" xfId="13973"/>
    <cellStyle name="Comma 2 4 4" xfId="13974"/>
    <cellStyle name="Comma 2 4 4 2" xfId="13975"/>
    <cellStyle name="Comma 2 4 40" xfId="13976"/>
    <cellStyle name="Comma 2 4 41" xfId="13977"/>
    <cellStyle name="Comma 2 4 42" xfId="13978"/>
    <cellStyle name="Comma 2 4 43" xfId="13979"/>
    <cellStyle name="Comma 2 4 44" xfId="13980"/>
    <cellStyle name="Comma 2 4 45" xfId="13981"/>
    <cellStyle name="Comma 2 4 46" xfId="13982"/>
    <cellStyle name="Comma 2 4 47" xfId="13983"/>
    <cellStyle name="Comma 2 4 48" xfId="13984"/>
    <cellStyle name="Comma 2 4 49" xfId="13985"/>
    <cellStyle name="Comma 2 4 5" xfId="13986"/>
    <cellStyle name="Comma 2 4 50" xfId="13987"/>
    <cellStyle name="Comma 2 4 51" xfId="13988"/>
    <cellStyle name="Comma 2 4 52" xfId="13989"/>
    <cellStyle name="Comma 2 4 53" xfId="13990"/>
    <cellStyle name="Comma 2 4 54" xfId="13991"/>
    <cellStyle name="Comma 2 4 55" xfId="13992"/>
    <cellStyle name="Comma 2 4 56" xfId="13993"/>
    <cellStyle name="Comma 2 4 57" xfId="13994"/>
    <cellStyle name="Comma 2 4 58" xfId="13995"/>
    <cellStyle name="Comma 2 4 59" xfId="13996"/>
    <cellStyle name="Comma 2 4 6" xfId="13997"/>
    <cellStyle name="Comma 2 4 60" xfId="13998"/>
    <cellStyle name="Comma 2 4 61" xfId="13999"/>
    <cellStyle name="Comma 2 4 62" xfId="14000"/>
    <cellStyle name="Comma 2 4 63" xfId="14001"/>
    <cellStyle name="Comma 2 4 64" xfId="14002"/>
    <cellStyle name="Comma 2 4 65" xfId="14003"/>
    <cellStyle name="Comma 2 4 66" xfId="14004"/>
    <cellStyle name="Comma 2 4 67" xfId="14005"/>
    <cellStyle name="Comma 2 4 68" xfId="14006"/>
    <cellStyle name="Comma 2 4 7" xfId="14007"/>
    <cellStyle name="Comma 2 4 8" xfId="14008"/>
    <cellStyle name="Comma 2 4 9" xfId="14009"/>
    <cellStyle name="Comma 2 40" xfId="14010"/>
    <cellStyle name="Comma 2 40 2" xfId="14011"/>
    <cellStyle name="Comma 2 40 2 2" xfId="14012"/>
    <cellStyle name="Comma 2 40 2 2 2" xfId="14013"/>
    <cellStyle name="Comma 2 40 2 2 2 2" xfId="14014"/>
    <cellStyle name="Comma 2 40 2 2 3" xfId="14015"/>
    <cellStyle name="Comma 2 40 2 2 4" xfId="14016"/>
    <cellStyle name="Comma 2 40 2 3" xfId="14017"/>
    <cellStyle name="Comma 2 40 2 3 2" xfId="14018"/>
    <cellStyle name="Comma 2 40 2 3 3" xfId="14019"/>
    <cellStyle name="Comma 2 40 2 4" xfId="14020"/>
    <cellStyle name="Comma 2 40 2 5" xfId="14021"/>
    <cellStyle name="Comma 2 40 2 6" xfId="14022"/>
    <cellStyle name="Comma 2 40 3" xfId="14023"/>
    <cellStyle name="Comma 2 41" xfId="14024"/>
    <cellStyle name="Comma 2 41 2" xfId="14025"/>
    <cellStyle name="Comma 2 41 2 2" xfId="14026"/>
    <cellStyle name="Comma 2 41 2 2 2" xfId="14027"/>
    <cellStyle name="Comma 2 41 2 2 2 2" xfId="14028"/>
    <cellStyle name="Comma 2 41 2 2 3" xfId="14029"/>
    <cellStyle name="Comma 2 41 2 2 4" xfId="14030"/>
    <cellStyle name="Comma 2 41 2 3" xfId="14031"/>
    <cellStyle name="Comma 2 41 2 3 2" xfId="14032"/>
    <cellStyle name="Comma 2 41 2 3 3" xfId="14033"/>
    <cellStyle name="Comma 2 41 2 4" xfId="14034"/>
    <cellStyle name="Comma 2 41 2 5" xfId="14035"/>
    <cellStyle name="Comma 2 41 2 6" xfId="14036"/>
    <cellStyle name="Comma 2 41 3" xfId="14037"/>
    <cellStyle name="Comma 2 42" xfId="14038"/>
    <cellStyle name="Comma 2 42 2" xfId="14039"/>
    <cellStyle name="Comma 2 42 2 2" xfId="14040"/>
    <cellStyle name="Comma 2 42 2 2 2" xfId="14041"/>
    <cellStyle name="Comma 2 42 2 2 2 2" xfId="14042"/>
    <cellStyle name="Comma 2 42 2 2 3" xfId="14043"/>
    <cellStyle name="Comma 2 42 2 2 4" xfId="14044"/>
    <cellStyle name="Comma 2 42 2 3" xfId="14045"/>
    <cellStyle name="Comma 2 42 2 3 2" xfId="14046"/>
    <cellStyle name="Comma 2 42 2 3 3" xfId="14047"/>
    <cellStyle name="Comma 2 42 2 4" xfId="14048"/>
    <cellStyle name="Comma 2 42 2 5" xfId="14049"/>
    <cellStyle name="Comma 2 42 2 6" xfId="14050"/>
    <cellStyle name="Comma 2 42 3" xfId="14051"/>
    <cellStyle name="Comma 2 43" xfId="14052"/>
    <cellStyle name="Comma 2 43 2" xfId="14053"/>
    <cellStyle name="Comma 2 43 2 2" xfId="14054"/>
    <cellStyle name="Comma 2 43 2 2 2" xfId="14055"/>
    <cellStyle name="Comma 2 43 2 2 2 2" xfId="14056"/>
    <cellStyle name="Comma 2 43 2 2 3" xfId="14057"/>
    <cellStyle name="Comma 2 43 2 2 4" xfId="14058"/>
    <cellStyle name="Comma 2 43 2 3" xfId="14059"/>
    <cellStyle name="Comma 2 43 2 3 2" xfId="14060"/>
    <cellStyle name="Comma 2 43 2 3 3" xfId="14061"/>
    <cellStyle name="Comma 2 43 2 4" xfId="14062"/>
    <cellStyle name="Comma 2 43 2 5" xfId="14063"/>
    <cellStyle name="Comma 2 43 2 6" xfId="14064"/>
    <cellStyle name="Comma 2 43 3" xfId="14065"/>
    <cellStyle name="Comma 2 44" xfId="14066"/>
    <cellStyle name="Comma 2 44 2" xfId="14067"/>
    <cellStyle name="Comma 2 44 2 2" xfId="14068"/>
    <cellStyle name="Comma 2 44 2 2 2" xfId="14069"/>
    <cellStyle name="Comma 2 44 2 2 2 2" xfId="14070"/>
    <cellStyle name="Comma 2 44 2 2 3" xfId="14071"/>
    <cellStyle name="Comma 2 44 2 2 4" xfId="14072"/>
    <cellStyle name="Comma 2 44 2 3" xfId="14073"/>
    <cellStyle name="Comma 2 44 2 3 2" xfId="14074"/>
    <cellStyle name="Comma 2 44 2 3 3" xfId="14075"/>
    <cellStyle name="Comma 2 44 2 4" xfId="14076"/>
    <cellStyle name="Comma 2 44 2 5" xfId="14077"/>
    <cellStyle name="Comma 2 44 2 6" xfId="14078"/>
    <cellStyle name="Comma 2 44 3" xfId="14079"/>
    <cellStyle name="Comma 2 45" xfId="14080"/>
    <cellStyle name="Comma 2 45 2" xfId="14081"/>
    <cellStyle name="Comma 2 45 2 2" xfId="14082"/>
    <cellStyle name="Comma 2 45 2 2 2" xfId="14083"/>
    <cellStyle name="Comma 2 45 2 2 2 2" xfId="14084"/>
    <cellStyle name="Comma 2 45 2 2 3" xfId="14085"/>
    <cellStyle name="Comma 2 45 2 2 4" xfId="14086"/>
    <cellStyle name="Comma 2 45 2 3" xfId="14087"/>
    <cellStyle name="Comma 2 45 2 3 2" xfId="14088"/>
    <cellStyle name="Comma 2 45 2 3 3" xfId="14089"/>
    <cellStyle name="Comma 2 45 2 4" xfId="14090"/>
    <cellStyle name="Comma 2 45 2 5" xfId="14091"/>
    <cellStyle name="Comma 2 45 2 6" xfId="14092"/>
    <cellStyle name="Comma 2 45 3" xfId="14093"/>
    <cellStyle name="Comma 2 46" xfId="14094"/>
    <cellStyle name="Comma 2 46 2" xfId="14095"/>
    <cellStyle name="Comma 2 46 2 2" xfId="14096"/>
    <cellStyle name="Comma 2 46 2 2 2" xfId="14097"/>
    <cellStyle name="Comma 2 46 2 2 2 2" xfId="14098"/>
    <cellStyle name="Comma 2 46 2 2 3" xfId="14099"/>
    <cellStyle name="Comma 2 46 2 2 4" xfId="14100"/>
    <cellStyle name="Comma 2 46 2 3" xfId="14101"/>
    <cellStyle name="Comma 2 46 2 3 2" xfId="14102"/>
    <cellStyle name="Comma 2 46 2 3 3" xfId="14103"/>
    <cellStyle name="Comma 2 46 2 4" xfId="14104"/>
    <cellStyle name="Comma 2 46 2 5" xfId="14105"/>
    <cellStyle name="Comma 2 46 2 6" xfId="14106"/>
    <cellStyle name="Comma 2 46 3" xfId="14107"/>
    <cellStyle name="Comma 2 47" xfId="14108"/>
    <cellStyle name="Comma 2 47 2" xfId="14109"/>
    <cellStyle name="Comma 2 47 2 2" xfId="14110"/>
    <cellStyle name="Comma 2 47 2 2 2" xfId="14111"/>
    <cellStyle name="Comma 2 47 2 2 2 2" xfId="14112"/>
    <cellStyle name="Comma 2 47 2 2 3" xfId="14113"/>
    <cellStyle name="Comma 2 47 2 2 4" xfId="14114"/>
    <cellStyle name="Comma 2 47 2 3" xfId="14115"/>
    <cellStyle name="Comma 2 47 2 3 2" xfId="14116"/>
    <cellStyle name="Comma 2 47 2 3 3" xfId="14117"/>
    <cellStyle name="Comma 2 47 2 4" xfId="14118"/>
    <cellStyle name="Comma 2 47 2 5" xfId="14119"/>
    <cellStyle name="Comma 2 47 2 6" xfId="14120"/>
    <cellStyle name="Comma 2 47 3" xfId="14121"/>
    <cellStyle name="Comma 2 48" xfId="14122"/>
    <cellStyle name="Comma 2 48 2" xfId="14123"/>
    <cellStyle name="Comma 2 48 2 2" xfId="14124"/>
    <cellStyle name="Comma 2 48 2 2 2" xfId="14125"/>
    <cellStyle name="Comma 2 48 2 2 2 2" xfId="14126"/>
    <cellStyle name="Comma 2 48 2 2 3" xfId="14127"/>
    <cellStyle name="Comma 2 48 2 2 4" xfId="14128"/>
    <cellStyle name="Comma 2 48 2 3" xfId="14129"/>
    <cellStyle name="Comma 2 48 2 3 2" xfId="14130"/>
    <cellStyle name="Comma 2 48 2 3 3" xfId="14131"/>
    <cellStyle name="Comma 2 48 2 4" xfId="14132"/>
    <cellStyle name="Comma 2 48 2 5" xfId="14133"/>
    <cellStyle name="Comma 2 48 2 6" xfId="14134"/>
    <cellStyle name="Comma 2 48 3" xfId="14135"/>
    <cellStyle name="Comma 2 49" xfId="14136"/>
    <cellStyle name="Comma 2 49 2" xfId="14137"/>
    <cellStyle name="Comma 2 49 2 2" xfId="14138"/>
    <cellStyle name="Comma 2 49 2 2 2" xfId="14139"/>
    <cellStyle name="Comma 2 49 2 2 2 2" xfId="14140"/>
    <cellStyle name="Comma 2 49 2 2 3" xfId="14141"/>
    <cellStyle name="Comma 2 49 2 2 4" xfId="14142"/>
    <cellStyle name="Comma 2 49 2 3" xfId="14143"/>
    <cellStyle name="Comma 2 49 2 3 2" xfId="14144"/>
    <cellStyle name="Comma 2 49 2 3 3" xfId="14145"/>
    <cellStyle name="Comma 2 49 2 4" xfId="14146"/>
    <cellStyle name="Comma 2 49 2 5" xfId="14147"/>
    <cellStyle name="Comma 2 49 2 6" xfId="14148"/>
    <cellStyle name="Comma 2 49 3" xfId="14149"/>
    <cellStyle name="Comma 2 5" xfId="204"/>
    <cellStyle name="Comma 2 5 10" xfId="14150"/>
    <cellStyle name="Comma 2 5 10 2" xfId="14151"/>
    <cellStyle name="Comma 2 5 10 2 2" xfId="14152"/>
    <cellStyle name="Comma 2 5 10 2 2 2" xfId="14153"/>
    <cellStyle name="Comma 2 5 10 2 2 2 2" xfId="14154"/>
    <cellStyle name="Comma 2 5 10 2 2 3" xfId="14155"/>
    <cellStyle name="Comma 2 5 10 2 2 4" xfId="14156"/>
    <cellStyle name="Comma 2 5 10 2 3" xfId="14157"/>
    <cellStyle name="Comma 2 5 10 2 3 2" xfId="14158"/>
    <cellStyle name="Comma 2 5 10 2 3 3" xfId="14159"/>
    <cellStyle name="Comma 2 5 10 2 4" xfId="14160"/>
    <cellStyle name="Comma 2 5 10 2 5" xfId="14161"/>
    <cellStyle name="Comma 2 5 10 2 6" xfId="14162"/>
    <cellStyle name="Comma 2 5 10 3" xfId="14163"/>
    <cellStyle name="Comma 2 5 11" xfId="14164"/>
    <cellStyle name="Comma 2 5 11 2" xfId="14165"/>
    <cellStyle name="Comma 2 5 11 2 2" xfId="14166"/>
    <cellStyle name="Comma 2 5 11 2 2 2" xfId="14167"/>
    <cellStyle name="Comma 2 5 11 2 2 2 2" xfId="14168"/>
    <cellStyle name="Comma 2 5 11 2 2 3" xfId="14169"/>
    <cellStyle name="Comma 2 5 11 2 2 4" xfId="14170"/>
    <cellStyle name="Comma 2 5 11 2 3" xfId="14171"/>
    <cellStyle name="Comma 2 5 11 2 3 2" xfId="14172"/>
    <cellStyle name="Comma 2 5 11 2 3 3" xfId="14173"/>
    <cellStyle name="Comma 2 5 11 2 4" xfId="14174"/>
    <cellStyle name="Comma 2 5 11 2 5" xfId="14175"/>
    <cellStyle name="Comma 2 5 11 2 6" xfId="14176"/>
    <cellStyle name="Comma 2 5 11 3" xfId="14177"/>
    <cellStyle name="Comma 2 5 12" xfId="14178"/>
    <cellStyle name="Comma 2 5 12 2" xfId="14179"/>
    <cellStyle name="Comma 2 5 12 2 2" xfId="14180"/>
    <cellStyle name="Comma 2 5 12 2 2 2" xfId="14181"/>
    <cellStyle name="Comma 2 5 12 2 2 2 2" xfId="14182"/>
    <cellStyle name="Comma 2 5 12 2 2 3" xfId="14183"/>
    <cellStyle name="Comma 2 5 12 2 2 4" xfId="14184"/>
    <cellStyle name="Comma 2 5 12 2 3" xfId="14185"/>
    <cellStyle name="Comma 2 5 12 2 3 2" xfId="14186"/>
    <cellStyle name="Comma 2 5 12 2 3 3" xfId="14187"/>
    <cellStyle name="Comma 2 5 12 2 4" xfId="14188"/>
    <cellStyle name="Comma 2 5 12 2 5" xfId="14189"/>
    <cellStyle name="Comma 2 5 12 2 6" xfId="14190"/>
    <cellStyle name="Comma 2 5 12 3" xfId="14191"/>
    <cellStyle name="Comma 2 5 13" xfId="14192"/>
    <cellStyle name="Comma 2 5 13 2" xfId="14193"/>
    <cellStyle name="Comma 2 5 13 2 2" xfId="14194"/>
    <cellStyle name="Comma 2 5 13 2 2 2" xfId="14195"/>
    <cellStyle name="Comma 2 5 13 2 2 2 2" xfId="14196"/>
    <cellStyle name="Comma 2 5 13 2 2 3" xfId="14197"/>
    <cellStyle name="Comma 2 5 13 2 2 4" xfId="14198"/>
    <cellStyle name="Comma 2 5 13 2 3" xfId="14199"/>
    <cellStyle name="Comma 2 5 13 2 3 2" xfId="14200"/>
    <cellStyle name="Comma 2 5 13 2 3 3" xfId="14201"/>
    <cellStyle name="Comma 2 5 13 2 4" xfId="14202"/>
    <cellStyle name="Comma 2 5 13 2 5" xfId="14203"/>
    <cellStyle name="Comma 2 5 13 2 6" xfId="14204"/>
    <cellStyle name="Comma 2 5 13 3" xfId="14205"/>
    <cellStyle name="Comma 2 5 14" xfId="14206"/>
    <cellStyle name="Comma 2 5 14 2" xfId="14207"/>
    <cellStyle name="Comma 2 5 14 2 2" xfId="14208"/>
    <cellStyle name="Comma 2 5 14 2 2 2" xfId="14209"/>
    <cellStyle name="Comma 2 5 14 2 2 2 2" xfId="14210"/>
    <cellStyle name="Comma 2 5 14 2 2 3" xfId="14211"/>
    <cellStyle name="Comma 2 5 14 2 2 4" xfId="14212"/>
    <cellStyle name="Comma 2 5 14 2 3" xfId="14213"/>
    <cellStyle name="Comma 2 5 14 2 3 2" xfId="14214"/>
    <cellStyle name="Comma 2 5 14 2 3 3" xfId="14215"/>
    <cellStyle name="Comma 2 5 14 2 4" xfId="14216"/>
    <cellStyle name="Comma 2 5 14 2 5" xfId="14217"/>
    <cellStyle name="Comma 2 5 14 2 6" xfId="14218"/>
    <cellStyle name="Comma 2 5 14 3" xfId="14219"/>
    <cellStyle name="Comma 2 5 15" xfId="14220"/>
    <cellStyle name="Comma 2 5 15 2" xfId="14221"/>
    <cellStyle name="Comma 2 5 15 2 2" xfId="14222"/>
    <cellStyle name="Comma 2 5 15 2 2 2" xfId="14223"/>
    <cellStyle name="Comma 2 5 15 2 2 2 2" xfId="14224"/>
    <cellStyle name="Comma 2 5 15 2 2 3" xfId="14225"/>
    <cellStyle name="Comma 2 5 15 2 2 4" xfId="14226"/>
    <cellStyle name="Comma 2 5 15 2 3" xfId="14227"/>
    <cellStyle name="Comma 2 5 15 2 3 2" xfId="14228"/>
    <cellStyle name="Comma 2 5 15 2 3 3" xfId="14229"/>
    <cellStyle name="Comma 2 5 15 2 4" xfId="14230"/>
    <cellStyle name="Comma 2 5 15 2 5" xfId="14231"/>
    <cellStyle name="Comma 2 5 15 2 6" xfId="14232"/>
    <cellStyle name="Comma 2 5 15 3" xfId="14233"/>
    <cellStyle name="Comma 2 5 16" xfId="14234"/>
    <cellStyle name="Comma 2 5 16 2" xfId="14235"/>
    <cellStyle name="Comma 2 5 16 2 2" xfId="14236"/>
    <cellStyle name="Comma 2 5 16 2 2 2" xfId="14237"/>
    <cellStyle name="Comma 2 5 16 2 2 2 2" xfId="14238"/>
    <cellStyle name="Comma 2 5 16 2 2 3" xfId="14239"/>
    <cellStyle name="Comma 2 5 16 2 2 4" xfId="14240"/>
    <cellStyle name="Comma 2 5 16 2 3" xfId="14241"/>
    <cellStyle name="Comma 2 5 16 2 3 2" xfId="14242"/>
    <cellStyle name="Comma 2 5 16 2 3 3" xfId="14243"/>
    <cellStyle name="Comma 2 5 16 2 4" xfId="14244"/>
    <cellStyle name="Comma 2 5 16 2 5" xfId="14245"/>
    <cellStyle name="Comma 2 5 16 2 6" xfId="14246"/>
    <cellStyle name="Comma 2 5 16 3" xfId="14247"/>
    <cellStyle name="Comma 2 5 17" xfId="14248"/>
    <cellStyle name="Comma 2 5 17 2" xfId="14249"/>
    <cellStyle name="Comma 2 5 17 2 2" xfId="14250"/>
    <cellStyle name="Comma 2 5 17 2 2 2" xfId="14251"/>
    <cellStyle name="Comma 2 5 17 2 2 2 2" xfId="14252"/>
    <cellStyle name="Comma 2 5 17 2 2 3" xfId="14253"/>
    <cellStyle name="Comma 2 5 17 2 2 4" xfId="14254"/>
    <cellStyle name="Comma 2 5 17 2 3" xfId="14255"/>
    <cellStyle name="Comma 2 5 17 2 3 2" xfId="14256"/>
    <cellStyle name="Comma 2 5 17 2 3 3" xfId="14257"/>
    <cellStyle name="Comma 2 5 17 2 4" xfId="14258"/>
    <cellStyle name="Comma 2 5 17 2 5" xfId="14259"/>
    <cellStyle name="Comma 2 5 17 2 6" xfId="14260"/>
    <cellStyle name="Comma 2 5 17 3" xfId="14261"/>
    <cellStyle name="Comma 2 5 18" xfId="14262"/>
    <cellStyle name="Comma 2 5 18 2" xfId="14263"/>
    <cellStyle name="Comma 2 5 18 2 2" xfId="14264"/>
    <cellStyle name="Comma 2 5 18 2 2 2" xfId="14265"/>
    <cellStyle name="Comma 2 5 18 2 2 2 2" xfId="14266"/>
    <cellStyle name="Comma 2 5 18 2 2 3" xfId="14267"/>
    <cellStyle name="Comma 2 5 18 2 2 4" xfId="14268"/>
    <cellStyle name="Comma 2 5 18 2 3" xfId="14269"/>
    <cellStyle name="Comma 2 5 18 2 3 2" xfId="14270"/>
    <cellStyle name="Comma 2 5 18 2 3 3" xfId="14271"/>
    <cellStyle name="Comma 2 5 18 2 4" xfId="14272"/>
    <cellStyle name="Comma 2 5 18 2 5" xfId="14273"/>
    <cellStyle name="Comma 2 5 18 2 6" xfId="14274"/>
    <cellStyle name="Comma 2 5 18 3" xfId="14275"/>
    <cellStyle name="Comma 2 5 19" xfId="14276"/>
    <cellStyle name="Comma 2 5 19 2" xfId="14277"/>
    <cellStyle name="Comma 2 5 19 2 2" xfId="14278"/>
    <cellStyle name="Comma 2 5 19 2 2 2" xfId="14279"/>
    <cellStyle name="Comma 2 5 19 2 2 2 2" xfId="14280"/>
    <cellStyle name="Comma 2 5 19 2 2 3" xfId="14281"/>
    <cellStyle name="Comma 2 5 19 2 2 4" xfId="14282"/>
    <cellStyle name="Comma 2 5 19 2 3" xfId="14283"/>
    <cellStyle name="Comma 2 5 19 2 3 2" xfId="14284"/>
    <cellStyle name="Comma 2 5 19 2 3 3" xfId="14285"/>
    <cellStyle name="Comma 2 5 19 2 4" xfId="14286"/>
    <cellStyle name="Comma 2 5 19 2 5" xfId="14287"/>
    <cellStyle name="Comma 2 5 19 2 6" xfId="14288"/>
    <cellStyle name="Comma 2 5 19 3" xfId="14289"/>
    <cellStyle name="Comma 2 5 2" xfId="14290"/>
    <cellStyle name="Comma 2 5 2 2" xfId="14291"/>
    <cellStyle name="Comma 2 5 2 3" xfId="14292"/>
    <cellStyle name="Comma 2 5 2 4" xfId="14293"/>
    <cellStyle name="Comma 2 5 20" xfId="14294"/>
    <cellStyle name="Comma 2 5 20 2" xfId="14295"/>
    <cellStyle name="Comma 2 5 20 2 2" xfId="14296"/>
    <cellStyle name="Comma 2 5 20 2 2 2" xfId="14297"/>
    <cellStyle name="Comma 2 5 20 2 2 2 2" xfId="14298"/>
    <cellStyle name="Comma 2 5 20 2 2 3" xfId="14299"/>
    <cellStyle name="Comma 2 5 20 2 2 4" xfId="14300"/>
    <cellStyle name="Comma 2 5 20 2 3" xfId="14301"/>
    <cellStyle name="Comma 2 5 20 2 3 2" xfId="14302"/>
    <cellStyle name="Comma 2 5 20 2 3 3" xfId="14303"/>
    <cellStyle name="Comma 2 5 20 2 4" xfId="14304"/>
    <cellStyle name="Comma 2 5 20 2 5" xfId="14305"/>
    <cellStyle name="Comma 2 5 20 2 6" xfId="14306"/>
    <cellStyle name="Comma 2 5 20 3" xfId="14307"/>
    <cellStyle name="Comma 2 5 21" xfId="14308"/>
    <cellStyle name="Comma 2 5 21 2" xfId="14309"/>
    <cellStyle name="Comma 2 5 21 2 2" xfId="14310"/>
    <cellStyle name="Comma 2 5 21 2 2 2" xfId="14311"/>
    <cellStyle name="Comma 2 5 21 2 2 2 2" xfId="14312"/>
    <cellStyle name="Comma 2 5 21 2 2 3" xfId="14313"/>
    <cellStyle name="Comma 2 5 21 2 2 4" xfId="14314"/>
    <cellStyle name="Comma 2 5 21 2 3" xfId="14315"/>
    <cellStyle name="Comma 2 5 21 2 3 2" xfId="14316"/>
    <cellStyle name="Comma 2 5 21 2 3 3" xfId="14317"/>
    <cellStyle name="Comma 2 5 21 2 4" xfId="14318"/>
    <cellStyle name="Comma 2 5 21 2 5" xfId="14319"/>
    <cellStyle name="Comma 2 5 21 2 6" xfId="14320"/>
    <cellStyle name="Comma 2 5 21 3" xfId="14321"/>
    <cellStyle name="Comma 2 5 22" xfId="14322"/>
    <cellStyle name="Comma 2 5 22 2" xfId="14323"/>
    <cellStyle name="Comma 2 5 22 2 2" xfId="14324"/>
    <cellStyle name="Comma 2 5 22 2 2 2" xfId="14325"/>
    <cellStyle name="Comma 2 5 22 2 2 2 2" xfId="14326"/>
    <cellStyle name="Comma 2 5 22 2 2 2 2 2" xfId="14327"/>
    <cellStyle name="Comma 2 5 22 2 2 2 3" xfId="14328"/>
    <cellStyle name="Comma 2 5 22 2 2 2 4" xfId="14329"/>
    <cellStyle name="Comma 2 5 22 2 2 3" xfId="14330"/>
    <cellStyle name="Comma 2 5 22 2 2 3 2" xfId="14331"/>
    <cellStyle name="Comma 2 5 22 2 2 3 3" xfId="14332"/>
    <cellStyle name="Comma 2 5 22 2 2 4" xfId="14333"/>
    <cellStyle name="Comma 2 5 22 2 2 5" xfId="14334"/>
    <cellStyle name="Comma 2 5 22 2 2 6" xfId="14335"/>
    <cellStyle name="Comma 2 5 22 2 3" xfId="14336"/>
    <cellStyle name="Comma 2 5 22 2 4" xfId="14337"/>
    <cellStyle name="Comma 2 5 22 2 5" xfId="14338"/>
    <cellStyle name="Comma 2 5 22 2 6" xfId="14339"/>
    <cellStyle name="Comma 2 5 22 2 7" xfId="14340"/>
    <cellStyle name="Comma 2 5 22 2 8" xfId="14341"/>
    <cellStyle name="Comma 2 5 22 3" xfId="14342"/>
    <cellStyle name="Comma 2 5 22 4" xfId="14343"/>
    <cellStyle name="Comma 2 5 22 5" xfId="14344"/>
    <cellStyle name="Comma 2 5 22 6" xfId="14345"/>
    <cellStyle name="Comma 2 5 23" xfId="14346"/>
    <cellStyle name="Comma 2 5 23 2" xfId="14347"/>
    <cellStyle name="Comma 2 5 23 3" xfId="14348"/>
    <cellStyle name="Comma 2 5 23 4" xfId="14349"/>
    <cellStyle name="Comma 2 5 23 5" xfId="14350"/>
    <cellStyle name="Comma 2 5 23 6" xfId="14351"/>
    <cellStyle name="Comma 2 5 23 7" xfId="14352"/>
    <cellStyle name="Comma 2 5 24" xfId="14353"/>
    <cellStyle name="Comma 2 5 24 2" xfId="14354"/>
    <cellStyle name="Comma 2 5 24 3" xfId="14355"/>
    <cellStyle name="Comma 2 5 24 4" xfId="14356"/>
    <cellStyle name="Comma 2 5 24 5" xfId="14357"/>
    <cellStyle name="Comma 2 5 24 6" xfId="14358"/>
    <cellStyle name="Comma 2 5 24 7" xfId="14359"/>
    <cellStyle name="Comma 2 5 25" xfId="14360"/>
    <cellStyle name="Comma 2 5 25 2" xfId="14361"/>
    <cellStyle name="Comma 2 5 25 3" xfId="14362"/>
    <cellStyle name="Comma 2 5 26" xfId="14363"/>
    <cellStyle name="Comma 2 5 26 2" xfId="14364"/>
    <cellStyle name="Comma 2 5 27" xfId="14365"/>
    <cellStyle name="Comma 2 5 28" xfId="14366"/>
    <cellStyle name="Comma 2 5 29" xfId="14367"/>
    <cellStyle name="Comma 2 5 3" xfId="14368"/>
    <cellStyle name="Comma 2 5 3 2" xfId="14369"/>
    <cellStyle name="Comma 2 5 3 2 2" xfId="14370"/>
    <cellStyle name="Comma 2 5 3 2 2 2" xfId="14371"/>
    <cellStyle name="Comma 2 5 3 2 2 2 2" xfId="14372"/>
    <cellStyle name="Comma 2 5 3 2 2 3" xfId="14373"/>
    <cellStyle name="Comma 2 5 3 2 2 4" xfId="14374"/>
    <cellStyle name="Comma 2 5 3 2 3" xfId="14375"/>
    <cellStyle name="Comma 2 5 3 2 3 2" xfId="14376"/>
    <cellStyle name="Comma 2 5 3 2 3 3" xfId="14377"/>
    <cellStyle name="Comma 2 5 3 2 4" xfId="14378"/>
    <cellStyle name="Comma 2 5 3 2 5" xfId="14379"/>
    <cellStyle name="Comma 2 5 3 2 6" xfId="14380"/>
    <cellStyle name="Comma 2 5 3 3" xfId="14381"/>
    <cellStyle name="Comma 2 5 30" xfId="14382"/>
    <cellStyle name="Comma 2 5 4" xfId="14383"/>
    <cellStyle name="Comma 2 5 4 2" xfId="14384"/>
    <cellStyle name="Comma 2 5 4 2 2" xfId="14385"/>
    <cellStyle name="Comma 2 5 4 3" xfId="14386"/>
    <cellStyle name="Comma 2 5 5" xfId="14387"/>
    <cellStyle name="Comma 2 5 5 2" xfId="14388"/>
    <cellStyle name="Comma 2 5 5 2 2" xfId="14389"/>
    <cellStyle name="Comma 2 5 5 2 2 2" xfId="14390"/>
    <cellStyle name="Comma 2 5 5 2 2 2 2" xfId="14391"/>
    <cellStyle name="Comma 2 5 5 2 2 3" xfId="14392"/>
    <cellStyle name="Comma 2 5 5 2 2 4" xfId="14393"/>
    <cellStyle name="Comma 2 5 5 2 3" xfId="14394"/>
    <cellStyle name="Comma 2 5 5 2 3 2" xfId="14395"/>
    <cellStyle name="Comma 2 5 5 2 3 3" xfId="14396"/>
    <cellStyle name="Comma 2 5 5 2 4" xfId="14397"/>
    <cellStyle name="Comma 2 5 5 2 5" xfId="14398"/>
    <cellStyle name="Comma 2 5 5 2 6" xfId="14399"/>
    <cellStyle name="Comma 2 5 5 3" xfId="14400"/>
    <cellStyle name="Comma 2 5 6" xfId="14401"/>
    <cellStyle name="Comma 2 5 6 2" xfId="14402"/>
    <cellStyle name="Comma 2 5 6 2 2" xfId="14403"/>
    <cellStyle name="Comma 2 5 6 2 2 2" xfId="14404"/>
    <cellStyle name="Comma 2 5 6 2 2 2 2" xfId="14405"/>
    <cellStyle name="Comma 2 5 6 2 2 3" xfId="14406"/>
    <cellStyle name="Comma 2 5 6 2 2 4" xfId="14407"/>
    <cellStyle name="Comma 2 5 6 2 3" xfId="14408"/>
    <cellStyle name="Comma 2 5 6 2 3 2" xfId="14409"/>
    <cellStyle name="Comma 2 5 6 2 3 3" xfId="14410"/>
    <cellStyle name="Comma 2 5 6 2 4" xfId="14411"/>
    <cellStyle name="Comma 2 5 6 2 5" xfId="14412"/>
    <cellStyle name="Comma 2 5 6 2 6" xfId="14413"/>
    <cellStyle name="Comma 2 5 6 3" xfId="14414"/>
    <cellStyle name="Comma 2 5 7" xfId="14415"/>
    <cellStyle name="Comma 2 5 7 2" xfId="14416"/>
    <cellStyle name="Comma 2 5 7 2 2" xfId="14417"/>
    <cellStyle name="Comma 2 5 7 2 2 2" xfId="14418"/>
    <cellStyle name="Comma 2 5 7 2 2 2 2" xfId="14419"/>
    <cellStyle name="Comma 2 5 7 2 2 3" xfId="14420"/>
    <cellStyle name="Comma 2 5 7 2 2 4" xfId="14421"/>
    <cellStyle name="Comma 2 5 7 2 3" xfId="14422"/>
    <cellStyle name="Comma 2 5 7 2 3 2" xfId="14423"/>
    <cellStyle name="Comma 2 5 7 2 3 3" xfId="14424"/>
    <cellStyle name="Comma 2 5 7 2 4" xfId="14425"/>
    <cellStyle name="Comma 2 5 7 2 5" xfId="14426"/>
    <cellStyle name="Comma 2 5 7 2 6" xfId="14427"/>
    <cellStyle name="Comma 2 5 7 3" xfId="14428"/>
    <cellStyle name="Comma 2 5 8" xfId="14429"/>
    <cellStyle name="Comma 2 5 8 2" xfId="14430"/>
    <cellStyle name="Comma 2 5 8 2 2" xfId="14431"/>
    <cellStyle name="Comma 2 5 8 2 2 2" xfId="14432"/>
    <cellStyle name="Comma 2 5 8 2 2 2 2" xfId="14433"/>
    <cellStyle name="Comma 2 5 8 2 2 3" xfId="14434"/>
    <cellStyle name="Comma 2 5 8 2 2 4" xfId="14435"/>
    <cellStyle name="Comma 2 5 8 2 3" xfId="14436"/>
    <cellStyle name="Comma 2 5 8 2 3 2" xfId="14437"/>
    <cellStyle name="Comma 2 5 8 2 3 3" xfId="14438"/>
    <cellStyle name="Comma 2 5 8 2 4" xfId="14439"/>
    <cellStyle name="Comma 2 5 8 2 5" xfId="14440"/>
    <cellStyle name="Comma 2 5 8 2 6" xfId="14441"/>
    <cellStyle name="Comma 2 5 8 3" xfId="14442"/>
    <cellStyle name="Comma 2 5 9" xfId="14443"/>
    <cellStyle name="Comma 2 5 9 2" xfId="14444"/>
    <cellStyle name="Comma 2 5 9 2 2" xfId="14445"/>
    <cellStyle name="Comma 2 5 9 2 2 2" xfId="14446"/>
    <cellStyle name="Comma 2 5 9 2 2 2 2" xfId="14447"/>
    <cellStyle name="Comma 2 5 9 2 2 3" xfId="14448"/>
    <cellStyle name="Comma 2 5 9 2 2 4" xfId="14449"/>
    <cellStyle name="Comma 2 5 9 2 3" xfId="14450"/>
    <cellStyle name="Comma 2 5 9 2 3 2" xfId="14451"/>
    <cellStyle name="Comma 2 5 9 2 3 3" xfId="14452"/>
    <cellStyle name="Comma 2 5 9 2 4" xfId="14453"/>
    <cellStyle name="Comma 2 5 9 2 5" xfId="14454"/>
    <cellStyle name="Comma 2 5 9 2 6" xfId="14455"/>
    <cellStyle name="Comma 2 5 9 3" xfId="14456"/>
    <cellStyle name="Comma 2 50" xfId="14457"/>
    <cellStyle name="Comma 2 50 2" xfId="14458"/>
    <cellStyle name="Comma 2 50 2 2" xfId="14459"/>
    <cellStyle name="Comma 2 50 2 2 2" xfId="14460"/>
    <cellStyle name="Comma 2 50 2 2 2 2" xfId="14461"/>
    <cellStyle name="Comma 2 50 2 2 3" xfId="14462"/>
    <cellStyle name="Comma 2 50 2 2 4" xfId="14463"/>
    <cellStyle name="Comma 2 50 2 3" xfId="14464"/>
    <cellStyle name="Comma 2 50 2 3 2" xfId="14465"/>
    <cellStyle name="Comma 2 50 2 3 3" xfId="14466"/>
    <cellStyle name="Comma 2 50 2 4" xfId="14467"/>
    <cellStyle name="Comma 2 50 2 5" xfId="14468"/>
    <cellStyle name="Comma 2 50 2 6" xfId="14469"/>
    <cellStyle name="Comma 2 50 3" xfId="14470"/>
    <cellStyle name="Comma 2 51" xfId="14471"/>
    <cellStyle name="Comma 2 51 2" xfId="14472"/>
    <cellStyle name="Comma 2 51 2 2" xfId="14473"/>
    <cellStyle name="Comma 2 51 2 2 2" xfId="14474"/>
    <cellStyle name="Comma 2 51 2 2 2 2" xfId="14475"/>
    <cellStyle name="Comma 2 51 2 2 3" xfId="14476"/>
    <cellStyle name="Comma 2 51 2 2 4" xfId="14477"/>
    <cellStyle name="Comma 2 51 2 3" xfId="14478"/>
    <cellStyle name="Comma 2 51 2 3 2" xfId="14479"/>
    <cellStyle name="Comma 2 51 2 3 3" xfId="14480"/>
    <cellStyle name="Comma 2 51 2 4" xfId="14481"/>
    <cellStyle name="Comma 2 51 2 5" xfId="14482"/>
    <cellStyle name="Comma 2 51 2 6" xfId="14483"/>
    <cellStyle name="Comma 2 51 3" xfId="14484"/>
    <cellStyle name="Comma 2 52" xfId="14485"/>
    <cellStyle name="Comma 2 52 2" xfId="14486"/>
    <cellStyle name="Comma 2 52 2 2" xfId="14487"/>
    <cellStyle name="Comma 2 52 2 2 2" xfId="14488"/>
    <cellStyle name="Comma 2 52 2 2 2 2" xfId="14489"/>
    <cellStyle name="Comma 2 52 2 2 3" xfId="14490"/>
    <cellStyle name="Comma 2 52 2 2 4" xfId="14491"/>
    <cellStyle name="Comma 2 52 2 3" xfId="14492"/>
    <cellStyle name="Comma 2 52 2 3 2" xfId="14493"/>
    <cellStyle name="Comma 2 52 2 3 3" xfId="14494"/>
    <cellStyle name="Comma 2 52 2 4" xfId="14495"/>
    <cellStyle name="Comma 2 52 2 5" xfId="14496"/>
    <cellStyle name="Comma 2 52 2 6" xfId="14497"/>
    <cellStyle name="Comma 2 52 3" xfId="14498"/>
    <cellStyle name="Comma 2 53" xfId="14499"/>
    <cellStyle name="Comma 2 53 2" xfId="14500"/>
    <cellStyle name="Comma 2 53 2 2" xfId="14501"/>
    <cellStyle name="Comma 2 53 2 2 2" xfId="14502"/>
    <cellStyle name="Comma 2 53 2 2 2 2" xfId="14503"/>
    <cellStyle name="Comma 2 53 2 2 3" xfId="14504"/>
    <cellStyle name="Comma 2 53 2 2 4" xfId="14505"/>
    <cellStyle name="Comma 2 53 2 3" xfId="14506"/>
    <cellStyle name="Comma 2 53 2 3 2" xfId="14507"/>
    <cellStyle name="Comma 2 53 2 3 3" xfId="14508"/>
    <cellStyle name="Comma 2 53 2 4" xfId="14509"/>
    <cellStyle name="Comma 2 53 2 5" xfId="14510"/>
    <cellStyle name="Comma 2 53 2 6" xfId="14511"/>
    <cellStyle name="Comma 2 53 3" xfId="14512"/>
    <cellStyle name="Comma 2 54" xfId="14513"/>
    <cellStyle name="Comma 2 54 2" xfId="14514"/>
    <cellStyle name="Comma 2 54 2 2" xfId="14515"/>
    <cellStyle name="Comma 2 54 2 2 2" xfId="14516"/>
    <cellStyle name="Comma 2 54 2 2 2 2" xfId="14517"/>
    <cellStyle name="Comma 2 54 2 2 3" xfId="14518"/>
    <cellStyle name="Comma 2 54 2 2 4" xfId="14519"/>
    <cellStyle name="Comma 2 54 2 3" xfId="14520"/>
    <cellStyle name="Comma 2 54 2 3 2" xfId="14521"/>
    <cellStyle name="Comma 2 54 2 3 3" xfId="14522"/>
    <cellStyle name="Comma 2 54 2 4" xfId="14523"/>
    <cellStyle name="Comma 2 54 2 5" xfId="14524"/>
    <cellStyle name="Comma 2 54 2 6" xfId="14525"/>
    <cellStyle name="Comma 2 54 3" xfId="14526"/>
    <cellStyle name="Comma 2 55" xfId="14527"/>
    <cellStyle name="Comma 2 55 2" xfId="14528"/>
    <cellStyle name="Comma 2 55 2 2" xfId="14529"/>
    <cellStyle name="Comma 2 55 2 2 2" xfId="14530"/>
    <cellStyle name="Comma 2 55 2 2 2 2" xfId="14531"/>
    <cellStyle name="Comma 2 55 2 2 3" xfId="14532"/>
    <cellStyle name="Comma 2 55 2 2 4" xfId="14533"/>
    <cellStyle name="Comma 2 55 2 3" xfId="14534"/>
    <cellStyle name="Comma 2 55 2 3 2" xfId="14535"/>
    <cellStyle name="Comma 2 55 2 3 3" xfId="14536"/>
    <cellStyle name="Comma 2 55 2 4" xfId="14537"/>
    <cellStyle name="Comma 2 55 2 5" xfId="14538"/>
    <cellStyle name="Comma 2 55 2 6" xfId="14539"/>
    <cellStyle name="Comma 2 55 3" xfId="14540"/>
    <cellStyle name="Comma 2 56" xfId="14541"/>
    <cellStyle name="Comma 2 56 2" xfId="14542"/>
    <cellStyle name="Comma 2 56 2 2" xfId="14543"/>
    <cellStyle name="Comma 2 56 2 2 2" xfId="14544"/>
    <cellStyle name="Comma 2 56 2 2 2 2" xfId="14545"/>
    <cellStyle name="Comma 2 56 2 2 3" xfId="14546"/>
    <cellStyle name="Comma 2 56 2 2 4" xfId="14547"/>
    <cellStyle name="Comma 2 56 2 3" xfId="14548"/>
    <cellStyle name="Comma 2 56 2 3 2" xfId="14549"/>
    <cellStyle name="Comma 2 56 2 3 3" xfId="14550"/>
    <cellStyle name="Comma 2 56 2 4" xfId="14551"/>
    <cellStyle name="Comma 2 56 2 5" xfId="14552"/>
    <cellStyle name="Comma 2 56 2 6" xfId="14553"/>
    <cellStyle name="Comma 2 56 3" xfId="14554"/>
    <cellStyle name="Comma 2 57" xfId="14555"/>
    <cellStyle name="Comma 2 57 2" xfId="14556"/>
    <cellStyle name="Comma 2 57 2 2" xfId="14557"/>
    <cellStyle name="Comma 2 57 2 2 2" xfId="14558"/>
    <cellStyle name="Comma 2 57 2 2 2 2" xfId="14559"/>
    <cellStyle name="Comma 2 57 2 2 3" xfId="14560"/>
    <cellStyle name="Comma 2 57 2 2 4" xfId="14561"/>
    <cellStyle name="Comma 2 57 2 3" xfId="14562"/>
    <cellStyle name="Comma 2 57 2 3 2" xfId="14563"/>
    <cellStyle name="Comma 2 57 2 3 3" xfId="14564"/>
    <cellStyle name="Comma 2 57 2 4" xfId="14565"/>
    <cellStyle name="Comma 2 57 2 5" xfId="14566"/>
    <cellStyle name="Comma 2 57 2 6" xfId="14567"/>
    <cellStyle name="Comma 2 57 3" xfId="14568"/>
    <cellStyle name="Comma 2 58" xfId="14569"/>
    <cellStyle name="Comma 2 58 2" xfId="14570"/>
    <cellStyle name="Comma 2 58 2 2" xfId="14571"/>
    <cellStyle name="Comma 2 58 2 2 2" xfId="14572"/>
    <cellStyle name="Comma 2 58 2 2 2 2" xfId="14573"/>
    <cellStyle name="Comma 2 58 2 2 3" xfId="14574"/>
    <cellStyle name="Comma 2 58 2 2 4" xfId="14575"/>
    <cellStyle name="Comma 2 58 2 3" xfId="14576"/>
    <cellStyle name="Comma 2 58 2 3 2" xfId="14577"/>
    <cellStyle name="Comma 2 58 2 3 3" xfId="14578"/>
    <cellStyle name="Comma 2 58 2 4" xfId="14579"/>
    <cellStyle name="Comma 2 58 2 5" xfId="14580"/>
    <cellStyle name="Comma 2 58 2 6" xfId="14581"/>
    <cellStyle name="Comma 2 58 3" xfId="14582"/>
    <cellStyle name="Comma 2 59" xfId="14583"/>
    <cellStyle name="Comma 2 59 2" xfId="14584"/>
    <cellStyle name="Comma 2 59 2 2" xfId="14585"/>
    <cellStyle name="Comma 2 59 2 2 2" xfId="14586"/>
    <cellStyle name="Comma 2 59 2 2 2 2" xfId="14587"/>
    <cellStyle name="Comma 2 59 2 2 3" xfId="14588"/>
    <cellStyle name="Comma 2 59 2 2 4" xfId="14589"/>
    <cellStyle name="Comma 2 59 2 3" xfId="14590"/>
    <cellStyle name="Comma 2 59 2 3 2" xfId="14591"/>
    <cellStyle name="Comma 2 59 2 3 3" xfId="14592"/>
    <cellStyle name="Comma 2 59 2 4" xfId="14593"/>
    <cellStyle name="Comma 2 59 2 5" xfId="14594"/>
    <cellStyle name="Comma 2 59 2 6" xfId="14595"/>
    <cellStyle name="Comma 2 59 3" xfId="14596"/>
    <cellStyle name="Comma 2 6" xfId="205"/>
    <cellStyle name="Comma 2 6 10" xfId="14597"/>
    <cellStyle name="Comma 2 6 10 2" xfId="14598"/>
    <cellStyle name="Comma 2 6 10 2 2" xfId="14599"/>
    <cellStyle name="Comma 2 6 10 2 2 2" xfId="14600"/>
    <cellStyle name="Comma 2 6 10 2 2 2 2" xfId="14601"/>
    <cellStyle name="Comma 2 6 10 2 2 3" xfId="14602"/>
    <cellStyle name="Comma 2 6 10 2 2 4" xfId="14603"/>
    <cellStyle name="Comma 2 6 10 2 3" xfId="14604"/>
    <cellStyle name="Comma 2 6 10 2 3 2" xfId="14605"/>
    <cellStyle name="Comma 2 6 10 2 3 3" xfId="14606"/>
    <cellStyle name="Comma 2 6 10 2 4" xfId="14607"/>
    <cellStyle name="Comma 2 6 10 2 5" xfId="14608"/>
    <cellStyle name="Comma 2 6 10 2 6" xfId="14609"/>
    <cellStyle name="Comma 2 6 10 3" xfId="14610"/>
    <cellStyle name="Comma 2 6 11" xfId="14611"/>
    <cellStyle name="Comma 2 6 11 2" xfId="14612"/>
    <cellStyle name="Comma 2 6 11 2 2" xfId="14613"/>
    <cellStyle name="Comma 2 6 11 2 2 2" xfId="14614"/>
    <cellStyle name="Comma 2 6 11 2 2 2 2" xfId="14615"/>
    <cellStyle name="Comma 2 6 11 2 2 3" xfId="14616"/>
    <cellStyle name="Comma 2 6 11 2 2 4" xfId="14617"/>
    <cellStyle name="Comma 2 6 11 2 3" xfId="14618"/>
    <cellStyle name="Comma 2 6 11 2 3 2" xfId="14619"/>
    <cellStyle name="Comma 2 6 11 2 3 3" xfId="14620"/>
    <cellStyle name="Comma 2 6 11 2 4" xfId="14621"/>
    <cellStyle name="Comma 2 6 11 2 5" xfId="14622"/>
    <cellStyle name="Comma 2 6 11 2 6" xfId="14623"/>
    <cellStyle name="Comma 2 6 11 3" xfId="14624"/>
    <cellStyle name="Comma 2 6 12" xfId="14625"/>
    <cellStyle name="Comma 2 6 12 2" xfId="14626"/>
    <cellStyle name="Comma 2 6 12 2 2" xfId="14627"/>
    <cellStyle name="Comma 2 6 12 2 2 2" xfId="14628"/>
    <cellStyle name="Comma 2 6 12 2 2 2 2" xfId="14629"/>
    <cellStyle name="Comma 2 6 12 2 2 3" xfId="14630"/>
    <cellStyle name="Comma 2 6 12 2 2 4" xfId="14631"/>
    <cellStyle name="Comma 2 6 12 2 3" xfId="14632"/>
    <cellStyle name="Comma 2 6 12 2 3 2" xfId="14633"/>
    <cellStyle name="Comma 2 6 12 2 3 3" xfId="14634"/>
    <cellStyle name="Comma 2 6 12 2 4" xfId="14635"/>
    <cellStyle name="Comma 2 6 12 2 5" xfId="14636"/>
    <cellStyle name="Comma 2 6 12 2 6" xfId="14637"/>
    <cellStyle name="Comma 2 6 12 3" xfId="14638"/>
    <cellStyle name="Comma 2 6 13" xfId="14639"/>
    <cellStyle name="Comma 2 6 13 2" xfId="14640"/>
    <cellStyle name="Comma 2 6 13 2 2" xfId="14641"/>
    <cellStyle name="Comma 2 6 13 2 2 2" xfId="14642"/>
    <cellStyle name="Comma 2 6 13 2 2 2 2" xfId="14643"/>
    <cellStyle name="Comma 2 6 13 2 2 3" xfId="14644"/>
    <cellStyle name="Comma 2 6 13 2 2 4" xfId="14645"/>
    <cellStyle name="Comma 2 6 13 2 3" xfId="14646"/>
    <cellStyle name="Comma 2 6 13 2 3 2" xfId="14647"/>
    <cellStyle name="Comma 2 6 13 2 3 3" xfId="14648"/>
    <cellStyle name="Comma 2 6 13 2 4" xfId="14649"/>
    <cellStyle name="Comma 2 6 13 2 5" xfId="14650"/>
    <cellStyle name="Comma 2 6 13 2 6" xfId="14651"/>
    <cellStyle name="Comma 2 6 13 3" xfId="14652"/>
    <cellStyle name="Comma 2 6 14" xfId="14653"/>
    <cellStyle name="Comma 2 6 14 2" xfId="14654"/>
    <cellStyle name="Comma 2 6 14 2 2" xfId="14655"/>
    <cellStyle name="Comma 2 6 14 2 2 2" xfId="14656"/>
    <cellStyle name="Comma 2 6 14 2 2 2 2" xfId="14657"/>
    <cellStyle name="Comma 2 6 14 2 2 3" xfId="14658"/>
    <cellStyle name="Comma 2 6 14 2 2 4" xfId="14659"/>
    <cellStyle name="Comma 2 6 14 2 3" xfId="14660"/>
    <cellStyle name="Comma 2 6 14 2 3 2" xfId="14661"/>
    <cellStyle name="Comma 2 6 14 2 3 3" xfId="14662"/>
    <cellStyle name="Comma 2 6 14 2 4" xfId="14663"/>
    <cellStyle name="Comma 2 6 14 2 5" xfId="14664"/>
    <cellStyle name="Comma 2 6 14 2 6" xfId="14665"/>
    <cellStyle name="Comma 2 6 14 3" xfId="14666"/>
    <cellStyle name="Comma 2 6 15" xfId="14667"/>
    <cellStyle name="Comma 2 6 15 2" xfId="14668"/>
    <cellStyle name="Comma 2 6 15 2 2" xfId="14669"/>
    <cellStyle name="Comma 2 6 15 2 2 2" xfId="14670"/>
    <cellStyle name="Comma 2 6 15 2 2 2 2" xfId="14671"/>
    <cellStyle name="Comma 2 6 15 2 2 3" xfId="14672"/>
    <cellStyle name="Comma 2 6 15 2 2 4" xfId="14673"/>
    <cellStyle name="Comma 2 6 15 2 3" xfId="14674"/>
    <cellStyle name="Comma 2 6 15 2 3 2" xfId="14675"/>
    <cellStyle name="Comma 2 6 15 2 3 3" xfId="14676"/>
    <cellStyle name="Comma 2 6 15 2 4" xfId="14677"/>
    <cellStyle name="Comma 2 6 15 2 5" xfId="14678"/>
    <cellStyle name="Comma 2 6 15 2 6" xfId="14679"/>
    <cellStyle name="Comma 2 6 15 3" xfId="14680"/>
    <cellStyle name="Comma 2 6 16" xfId="14681"/>
    <cellStyle name="Comma 2 6 16 2" xfId="14682"/>
    <cellStyle name="Comma 2 6 16 2 2" xfId="14683"/>
    <cellStyle name="Comma 2 6 16 2 2 2" xfId="14684"/>
    <cellStyle name="Comma 2 6 16 2 2 2 2" xfId="14685"/>
    <cellStyle name="Comma 2 6 16 2 2 3" xfId="14686"/>
    <cellStyle name="Comma 2 6 16 2 2 4" xfId="14687"/>
    <cellStyle name="Comma 2 6 16 2 3" xfId="14688"/>
    <cellStyle name="Comma 2 6 16 2 3 2" xfId="14689"/>
    <cellStyle name="Comma 2 6 16 2 3 3" xfId="14690"/>
    <cellStyle name="Comma 2 6 16 2 4" xfId="14691"/>
    <cellStyle name="Comma 2 6 16 2 5" xfId="14692"/>
    <cellStyle name="Comma 2 6 16 2 6" xfId="14693"/>
    <cellStyle name="Comma 2 6 16 3" xfId="14694"/>
    <cellStyle name="Comma 2 6 17" xfId="14695"/>
    <cellStyle name="Comma 2 6 17 2" xfId="14696"/>
    <cellStyle name="Comma 2 6 17 2 2" xfId="14697"/>
    <cellStyle name="Comma 2 6 17 2 2 2" xfId="14698"/>
    <cellStyle name="Comma 2 6 17 2 2 2 2" xfId="14699"/>
    <cellStyle name="Comma 2 6 17 2 2 3" xfId="14700"/>
    <cellStyle name="Comma 2 6 17 2 2 4" xfId="14701"/>
    <cellStyle name="Comma 2 6 17 2 3" xfId="14702"/>
    <cellStyle name="Comma 2 6 17 2 3 2" xfId="14703"/>
    <cellStyle name="Comma 2 6 17 2 3 3" xfId="14704"/>
    <cellStyle name="Comma 2 6 17 2 4" xfId="14705"/>
    <cellStyle name="Comma 2 6 17 2 5" xfId="14706"/>
    <cellStyle name="Comma 2 6 17 2 6" xfId="14707"/>
    <cellStyle name="Comma 2 6 17 3" xfId="14708"/>
    <cellStyle name="Comma 2 6 18" xfId="14709"/>
    <cellStyle name="Comma 2 6 18 2" xfId="14710"/>
    <cellStyle name="Comma 2 6 18 2 2" xfId="14711"/>
    <cellStyle name="Comma 2 6 18 2 2 2" xfId="14712"/>
    <cellStyle name="Comma 2 6 18 2 2 2 2" xfId="14713"/>
    <cellStyle name="Comma 2 6 18 2 2 3" xfId="14714"/>
    <cellStyle name="Comma 2 6 18 2 2 4" xfId="14715"/>
    <cellStyle name="Comma 2 6 18 2 3" xfId="14716"/>
    <cellStyle name="Comma 2 6 18 2 3 2" xfId="14717"/>
    <cellStyle name="Comma 2 6 18 2 3 3" xfId="14718"/>
    <cellStyle name="Comma 2 6 18 2 4" xfId="14719"/>
    <cellStyle name="Comma 2 6 18 2 5" xfId="14720"/>
    <cellStyle name="Comma 2 6 18 2 6" xfId="14721"/>
    <cellStyle name="Comma 2 6 18 3" xfId="14722"/>
    <cellStyle name="Comma 2 6 19" xfId="14723"/>
    <cellStyle name="Comma 2 6 19 2" xfId="14724"/>
    <cellStyle name="Comma 2 6 19 2 2" xfId="14725"/>
    <cellStyle name="Comma 2 6 19 2 2 2" xfId="14726"/>
    <cellStyle name="Comma 2 6 19 2 2 2 2" xfId="14727"/>
    <cellStyle name="Comma 2 6 19 2 2 3" xfId="14728"/>
    <cellStyle name="Comma 2 6 19 2 2 4" xfId="14729"/>
    <cellStyle name="Comma 2 6 19 2 3" xfId="14730"/>
    <cellStyle name="Comma 2 6 19 2 3 2" xfId="14731"/>
    <cellStyle name="Comma 2 6 19 2 3 3" xfId="14732"/>
    <cellStyle name="Comma 2 6 19 2 4" xfId="14733"/>
    <cellStyle name="Comma 2 6 19 2 5" xfId="14734"/>
    <cellStyle name="Comma 2 6 19 2 6" xfId="14735"/>
    <cellStyle name="Comma 2 6 19 3" xfId="14736"/>
    <cellStyle name="Comma 2 6 2" xfId="14737"/>
    <cellStyle name="Comma 2 6 2 2" xfId="14738"/>
    <cellStyle name="Comma 2 6 2 2 2" xfId="14739"/>
    <cellStyle name="Comma 2 6 2 2 2 2" xfId="14740"/>
    <cellStyle name="Comma 2 6 2 2 2 2 2" xfId="14741"/>
    <cellStyle name="Comma 2 6 2 2 2 3" xfId="14742"/>
    <cellStyle name="Comma 2 6 2 2 2 4" xfId="14743"/>
    <cellStyle name="Comma 2 6 2 2 3" xfId="14744"/>
    <cellStyle name="Comma 2 6 2 2 3 2" xfId="14745"/>
    <cellStyle name="Comma 2 6 2 2 3 3" xfId="14746"/>
    <cellStyle name="Comma 2 6 2 2 4" xfId="14747"/>
    <cellStyle name="Comma 2 6 2 2 5" xfId="14748"/>
    <cellStyle name="Comma 2 6 2 2 6" xfId="14749"/>
    <cellStyle name="Comma 2 6 2 3" xfId="14750"/>
    <cellStyle name="Comma 2 6 20" xfId="14751"/>
    <cellStyle name="Comma 2 6 20 2" xfId="14752"/>
    <cellStyle name="Comma 2 6 20 2 2" xfId="14753"/>
    <cellStyle name="Comma 2 6 20 2 2 2" xfId="14754"/>
    <cellStyle name="Comma 2 6 20 2 2 2 2" xfId="14755"/>
    <cellStyle name="Comma 2 6 20 2 2 3" xfId="14756"/>
    <cellStyle name="Comma 2 6 20 2 2 4" xfId="14757"/>
    <cellStyle name="Comma 2 6 20 2 3" xfId="14758"/>
    <cellStyle name="Comma 2 6 20 2 3 2" xfId="14759"/>
    <cellStyle name="Comma 2 6 20 2 3 3" xfId="14760"/>
    <cellStyle name="Comma 2 6 20 2 4" xfId="14761"/>
    <cellStyle name="Comma 2 6 20 2 5" xfId="14762"/>
    <cellStyle name="Comma 2 6 20 3" xfId="14763"/>
    <cellStyle name="Comma 2 6 21" xfId="14764"/>
    <cellStyle name="Comma 2 6 21 2" xfId="14765"/>
    <cellStyle name="Comma 2 6 22" xfId="14766"/>
    <cellStyle name="Comma 2 6 23" xfId="14767"/>
    <cellStyle name="Comma 2 6 24" xfId="14768"/>
    <cellStyle name="Comma 2 6 3" xfId="14769"/>
    <cellStyle name="Comma 2 6 3 2" xfId="14770"/>
    <cellStyle name="Comma 2 6 3 2 2" xfId="14771"/>
    <cellStyle name="Comma 2 6 3 2 2 2" xfId="14772"/>
    <cellStyle name="Comma 2 6 3 2 2 2 2" xfId="14773"/>
    <cellStyle name="Comma 2 6 3 2 2 3" xfId="14774"/>
    <cellStyle name="Comma 2 6 3 2 2 4" xfId="14775"/>
    <cellStyle name="Comma 2 6 3 2 3" xfId="14776"/>
    <cellStyle name="Comma 2 6 3 2 3 2" xfId="14777"/>
    <cellStyle name="Comma 2 6 3 2 3 3" xfId="14778"/>
    <cellStyle name="Comma 2 6 3 2 4" xfId="14779"/>
    <cellStyle name="Comma 2 6 3 2 5" xfId="14780"/>
    <cellStyle name="Comma 2 6 3 2 6" xfId="14781"/>
    <cellStyle name="Comma 2 6 3 3" xfId="14782"/>
    <cellStyle name="Comma 2 6 4" xfId="14783"/>
    <cellStyle name="Comma 2 6 4 2" xfId="14784"/>
    <cellStyle name="Comma 2 6 4 2 2" xfId="14785"/>
    <cellStyle name="Comma 2 6 4 2 2 2" xfId="14786"/>
    <cellStyle name="Comma 2 6 4 2 2 2 2" xfId="14787"/>
    <cellStyle name="Comma 2 6 4 2 2 3" xfId="14788"/>
    <cellStyle name="Comma 2 6 4 2 2 4" xfId="14789"/>
    <cellStyle name="Comma 2 6 4 2 3" xfId="14790"/>
    <cellStyle name="Comma 2 6 4 2 3 2" xfId="14791"/>
    <cellStyle name="Comma 2 6 4 2 3 3" xfId="14792"/>
    <cellStyle name="Comma 2 6 4 2 4" xfId="14793"/>
    <cellStyle name="Comma 2 6 4 2 5" xfId="14794"/>
    <cellStyle name="Comma 2 6 4 2 6" xfId="14795"/>
    <cellStyle name="Comma 2 6 4 3" xfId="14796"/>
    <cellStyle name="Comma 2 6 5" xfId="14797"/>
    <cellStyle name="Comma 2 6 5 2" xfId="14798"/>
    <cellStyle name="Comma 2 6 5 2 2" xfId="14799"/>
    <cellStyle name="Comma 2 6 5 2 2 2" xfId="14800"/>
    <cellStyle name="Comma 2 6 5 2 2 2 2" xfId="14801"/>
    <cellStyle name="Comma 2 6 5 2 2 3" xfId="14802"/>
    <cellStyle name="Comma 2 6 5 2 2 4" xfId="14803"/>
    <cellStyle name="Comma 2 6 5 2 3" xfId="14804"/>
    <cellStyle name="Comma 2 6 5 2 3 2" xfId="14805"/>
    <cellStyle name="Comma 2 6 5 2 3 3" xfId="14806"/>
    <cellStyle name="Comma 2 6 5 2 4" xfId="14807"/>
    <cellStyle name="Comma 2 6 5 2 5" xfId="14808"/>
    <cellStyle name="Comma 2 6 5 2 6" xfId="14809"/>
    <cellStyle name="Comma 2 6 5 3" xfId="14810"/>
    <cellStyle name="Comma 2 6 6" xfId="14811"/>
    <cellStyle name="Comma 2 6 6 2" xfId="14812"/>
    <cellStyle name="Comma 2 6 6 2 2" xfId="14813"/>
    <cellStyle name="Comma 2 6 6 2 2 2" xfId="14814"/>
    <cellStyle name="Comma 2 6 6 2 2 2 2" xfId="14815"/>
    <cellStyle name="Comma 2 6 6 2 2 3" xfId="14816"/>
    <cellStyle name="Comma 2 6 6 2 2 4" xfId="14817"/>
    <cellStyle name="Comma 2 6 6 2 3" xfId="14818"/>
    <cellStyle name="Comma 2 6 6 2 3 2" xfId="14819"/>
    <cellStyle name="Comma 2 6 6 2 3 3" xfId="14820"/>
    <cellStyle name="Comma 2 6 6 2 4" xfId="14821"/>
    <cellStyle name="Comma 2 6 6 2 5" xfId="14822"/>
    <cellStyle name="Comma 2 6 6 2 6" xfId="14823"/>
    <cellStyle name="Comma 2 6 6 3" xfId="14824"/>
    <cellStyle name="Comma 2 6 7" xfId="14825"/>
    <cellStyle name="Comma 2 6 7 2" xfId="14826"/>
    <cellStyle name="Comma 2 6 7 2 2" xfId="14827"/>
    <cellStyle name="Comma 2 6 7 2 2 2" xfId="14828"/>
    <cellStyle name="Comma 2 6 7 2 2 2 2" xfId="14829"/>
    <cellStyle name="Comma 2 6 7 2 2 3" xfId="14830"/>
    <cellStyle name="Comma 2 6 7 2 2 4" xfId="14831"/>
    <cellStyle name="Comma 2 6 7 2 3" xfId="14832"/>
    <cellStyle name="Comma 2 6 7 2 3 2" xfId="14833"/>
    <cellStyle name="Comma 2 6 7 2 3 3" xfId="14834"/>
    <cellStyle name="Comma 2 6 7 2 4" xfId="14835"/>
    <cellStyle name="Comma 2 6 7 2 5" xfId="14836"/>
    <cellStyle name="Comma 2 6 7 2 6" xfId="14837"/>
    <cellStyle name="Comma 2 6 7 3" xfId="14838"/>
    <cellStyle name="Comma 2 6 8" xfId="14839"/>
    <cellStyle name="Comma 2 6 8 2" xfId="14840"/>
    <cellStyle name="Comma 2 6 8 2 2" xfId="14841"/>
    <cellStyle name="Comma 2 6 8 2 2 2" xfId="14842"/>
    <cellStyle name="Comma 2 6 8 2 2 2 2" xfId="14843"/>
    <cellStyle name="Comma 2 6 8 2 2 3" xfId="14844"/>
    <cellStyle name="Comma 2 6 8 2 2 4" xfId="14845"/>
    <cellStyle name="Comma 2 6 8 2 3" xfId="14846"/>
    <cellStyle name="Comma 2 6 8 2 3 2" xfId="14847"/>
    <cellStyle name="Comma 2 6 8 2 3 3" xfId="14848"/>
    <cellStyle name="Comma 2 6 8 2 4" xfId="14849"/>
    <cellStyle name="Comma 2 6 8 2 5" xfId="14850"/>
    <cellStyle name="Comma 2 6 8 2 6" xfId="14851"/>
    <cellStyle name="Comma 2 6 8 3" xfId="14852"/>
    <cellStyle name="Comma 2 6 9" xfId="14853"/>
    <cellStyle name="Comma 2 6 9 2" xfId="14854"/>
    <cellStyle name="Comma 2 6 9 2 2" xfId="14855"/>
    <cellStyle name="Comma 2 6 9 2 2 2" xfId="14856"/>
    <cellStyle name="Comma 2 6 9 2 2 2 2" xfId="14857"/>
    <cellStyle name="Comma 2 6 9 2 2 3" xfId="14858"/>
    <cellStyle name="Comma 2 6 9 2 2 4" xfId="14859"/>
    <cellStyle name="Comma 2 6 9 2 3" xfId="14860"/>
    <cellStyle name="Comma 2 6 9 2 3 2" xfId="14861"/>
    <cellStyle name="Comma 2 6 9 2 3 3" xfId="14862"/>
    <cellStyle name="Comma 2 6 9 2 4" xfId="14863"/>
    <cellStyle name="Comma 2 6 9 2 5" xfId="14864"/>
    <cellStyle name="Comma 2 6 9 2 6" xfId="14865"/>
    <cellStyle name="Comma 2 6 9 3" xfId="14866"/>
    <cellStyle name="Comma 2 60" xfId="14867"/>
    <cellStyle name="Comma 2 60 2" xfId="14868"/>
    <cellStyle name="Comma 2 60 2 2" xfId="14869"/>
    <cellStyle name="Comma 2 60 2 2 2" xfId="14870"/>
    <cellStyle name="Comma 2 60 2 2 2 2" xfId="14871"/>
    <cellStyle name="Comma 2 60 2 2 3" xfId="14872"/>
    <cellStyle name="Comma 2 60 2 2 4" xfId="14873"/>
    <cellStyle name="Comma 2 60 2 3" xfId="14874"/>
    <cellStyle name="Comma 2 60 2 3 2" xfId="14875"/>
    <cellStyle name="Comma 2 60 2 3 3" xfId="14876"/>
    <cellStyle name="Comma 2 60 2 4" xfId="14877"/>
    <cellStyle name="Comma 2 60 2 5" xfId="14878"/>
    <cellStyle name="Comma 2 60 2 6" xfId="14879"/>
    <cellStyle name="Comma 2 60 3" xfId="14880"/>
    <cellStyle name="Comma 2 61" xfId="14881"/>
    <cellStyle name="Comma 2 61 2" xfId="14882"/>
    <cellStyle name="Comma 2 61 2 2" xfId="14883"/>
    <cellStyle name="Comma 2 61 2 2 2" xfId="14884"/>
    <cellStyle name="Comma 2 61 2 2 2 2" xfId="14885"/>
    <cellStyle name="Comma 2 61 2 2 3" xfId="14886"/>
    <cellStyle name="Comma 2 61 2 2 4" xfId="14887"/>
    <cellStyle name="Comma 2 61 2 3" xfId="14888"/>
    <cellStyle name="Comma 2 61 2 3 2" xfId="14889"/>
    <cellStyle name="Comma 2 61 2 3 3" xfId="14890"/>
    <cellStyle name="Comma 2 61 2 4" xfId="14891"/>
    <cellStyle name="Comma 2 61 2 5" xfId="14892"/>
    <cellStyle name="Comma 2 61 2 6" xfId="14893"/>
    <cellStyle name="Comma 2 61 3" xfId="14894"/>
    <cellStyle name="Comma 2 62" xfId="14895"/>
    <cellStyle name="Comma 2 62 2" xfId="14896"/>
    <cellStyle name="Comma 2 62 2 2" xfId="14897"/>
    <cellStyle name="Comma 2 62 2 2 2" xfId="14898"/>
    <cellStyle name="Comma 2 62 2 2 2 2" xfId="14899"/>
    <cellStyle name="Comma 2 62 2 2 3" xfId="14900"/>
    <cellStyle name="Comma 2 62 2 2 4" xfId="14901"/>
    <cellStyle name="Comma 2 62 2 3" xfId="14902"/>
    <cellStyle name="Comma 2 62 2 3 2" xfId="14903"/>
    <cellStyle name="Comma 2 62 2 3 3" xfId="14904"/>
    <cellStyle name="Comma 2 62 2 4" xfId="14905"/>
    <cellStyle name="Comma 2 62 2 5" xfId="14906"/>
    <cellStyle name="Comma 2 62 2 6" xfId="14907"/>
    <cellStyle name="Comma 2 62 3" xfId="14908"/>
    <cellStyle name="Comma 2 63" xfId="14909"/>
    <cellStyle name="Comma 2 63 2" xfId="14910"/>
    <cellStyle name="Comma 2 63 2 2" xfId="14911"/>
    <cellStyle name="Comma 2 63 2 2 2" xfId="14912"/>
    <cellStyle name="Comma 2 63 2 2 2 2" xfId="14913"/>
    <cellStyle name="Comma 2 63 2 2 3" xfId="14914"/>
    <cellStyle name="Comma 2 63 2 2 4" xfId="14915"/>
    <cellStyle name="Comma 2 63 2 3" xfId="14916"/>
    <cellStyle name="Comma 2 63 2 3 2" xfId="14917"/>
    <cellStyle name="Comma 2 63 2 3 3" xfId="14918"/>
    <cellStyle name="Comma 2 63 2 4" xfId="14919"/>
    <cellStyle name="Comma 2 63 2 5" xfId="14920"/>
    <cellStyle name="Comma 2 63 2 6" xfId="14921"/>
    <cellStyle name="Comma 2 63 3" xfId="14922"/>
    <cellStyle name="Comma 2 64" xfId="14923"/>
    <cellStyle name="Comma 2 64 2" xfId="14924"/>
    <cellStyle name="Comma 2 64 2 2" xfId="14925"/>
    <cellStyle name="Comma 2 64 2 2 2" xfId="14926"/>
    <cellStyle name="Comma 2 64 2 2 2 2" xfId="14927"/>
    <cellStyle name="Comma 2 64 2 2 3" xfId="14928"/>
    <cellStyle name="Comma 2 64 2 2 4" xfId="14929"/>
    <cellStyle name="Comma 2 64 2 3" xfId="14930"/>
    <cellStyle name="Comma 2 64 2 3 2" xfId="14931"/>
    <cellStyle name="Comma 2 64 2 3 3" xfId="14932"/>
    <cellStyle name="Comma 2 64 2 4" xfId="14933"/>
    <cellStyle name="Comma 2 64 2 5" xfId="14934"/>
    <cellStyle name="Comma 2 64 2 6" xfId="14935"/>
    <cellStyle name="Comma 2 64 3" xfId="14936"/>
    <cellStyle name="Comma 2 65" xfId="14937"/>
    <cellStyle name="Comma 2 65 2" xfId="14938"/>
    <cellStyle name="Comma 2 65 2 2" xfId="14939"/>
    <cellStyle name="Comma 2 65 2 2 2" xfId="14940"/>
    <cellStyle name="Comma 2 65 2 2 2 2" xfId="14941"/>
    <cellStyle name="Comma 2 65 2 2 3" xfId="14942"/>
    <cellStyle name="Comma 2 65 2 2 4" xfId="14943"/>
    <cellStyle name="Comma 2 65 2 3" xfId="14944"/>
    <cellStyle name="Comma 2 65 2 3 2" xfId="14945"/>
    <cellStyle name="Comma 2 65 2 3 3" xfId="14946"/>
    <cellStyle name="Comma 2 65 2 4" xfId="14947"/>
    <cellStyle name="Comma 2 65 2 5" xfId="14948"/>
    <cellStyle name="Comma 2 65 2 6" xfId="14949"/>
    <cellStyle name="Comma 2 65 3" xfId="14950"/>
    <cellStyle name="Comma 2 66" xfId="14951"/>
    <cellStyle name="Comma 2 66 2" xfId="14952"/>
    <cellStyle name="Comma 2 66 2 2" xfId="14953"/>
    <cellStyle name="Comma 2 66 2 2 2" xfId="14954"/>
    <cellStyle name="Comma 2 66 2 2 2 2" xfId="14955"/>
    <cellStyle name="Comma 2 66 2 2 3" xfId="14956"/>
    <cellStyle name="Comma 2 66 2 2 4" xfId="14957"/>
    <cellStyle name="Comma 2 66 2 3" xfId="14958"/>
    <cellStyle name="Comma 2 66 2 3 2" xfId="14959"/>
    <cellStyle name="Comma 2 66 2 3 3" xfId="14960"/>
    <cellStyle name="Comma 2 66 2 4" xfId="14961"/>
    <cellStyle name="Comma 2 66 2 5" xfId="14962"/>
    <cellStyle name="Comma 2 66 2 6" xfId="14963"/>
    <cellStyle name="Comma 2 66 3" xfId="14964"/>
    <cellStyle name="Comma 2 67" xfId="14965"/>
    <cellStyle name="Comma 2 67 2" xfId="14966"/>
    <cellStyle name="Comma 2 67 2 2" xfId="14967"/>
    <cellStyle name="Comma 2 67 2 2 2" xfId="14968"/>
    <cellStyle name="Comma 2 67 2 2 2 2" xfId="14969"/>
    <cellStyle name="Comma 2 67 2 2 3" xfId="14970"/>
    <cellStyle name="Comma 2 67 2 2 4" xfId="14971"/>
    <cellStyle name="Comma 2 67 2 3" xfId="14972"/>
    <cellStyle name="Comma 2 67 2 3 2" xfId="14973"/>
    <cellStyle name="Comma 2 67 2 3 3" xfId="14974"/>
    <cellStyle name="Comma 2 67 2 4" xfId="14975"/>
    <cellStyle name="Comma 2 67 2 5" xfId="14976"/>
    <cellStyle name="Comma 2 67 2 6" xfId="14977"/>
    <cellStyle name="Comma 2 67 3" xfId="14978"/>
    <cellStyle name="Comma 2 68" xfId="14979"/>
    <cellStyle name="Comma 2 68 2" xfId="14980"/>
    <cellStyle name="Comma 2 68 2 2" xfId="14981"/>
    <cellStyle name="Comma 2 68 2 2 2" xfId="14982"/>
    <cellStyle name="Comma 2 68 2 2 2 2" xfId="14983"/>
    <cellStyle name="Comma 2 68 2 2 3" xfId="14984"/>
    <cellStyle name="Comma 2 68 2 2 4" xfId="14985"/>
    <cellStyle name="Comma 2 68 2 3" xfId="14986"/>
    <cellStyle name="Comma 2 68 2 3 2" xfId="14987"/>
    <cellStyle name="Comma 2 68 2 3 3" xfId="14988"/>
    <cellStyle name="Comma 2 68 2 4" xfId="14989"/>
    <cellStyle name="Comma 2 68 2 5" xfId="14990"/>
    <cellStyle name="Comma 2 68 2 6" xfId="14991"/>
    <cellStyle name="Comma 2 68 3" xfId="14992"/>
    <cellStyle name="Comma 2 69" xfId="14993"/>
    <cellStyle name="Comma 2 69 2" xfId="14994"/>
    <cellStyle name="Comma 2 69 2 2" xfId="14995"/>
    <cellStyle name="Comma 2 69 2 2 2" xfId="14996"/>
    <cellStyle name="Comma 2 69 2 2 2 2" xfId="14997"/>
    <cellStyle name="Comma 2 69 2 2 3" xfId="14998"/>
    <cellStyle name="Comma 2 69 2 2 4" xfId="14999"/>
    <cellStyle name="Comma 2 69 2 3" xfId="15000"/>
    <cellStyle name="Comma 2 69 2 3 2" xfId="15001"/>
    <cellStyle name="Comma 2 69 2 3 3" xfId="15002"/>
    <cellStyle name="Comma 2 69 2 4" xfId="15003"/>
    <cellStyle name="Comma 2 69 2 5" xfId="15004"/>
    <cellStyle name="Comma 2 69 2 6" xfId="15005"/>
    <cellStyle name="Comma 2 69 3" xfId="15006"/>
    <cellStyle name="Comma 2 7" xfId="206"/>
    <cellStyle name="Comma 2 7 2" xfId="15007"/>
    <cellStyle name="Comma 2 7 2 2" xfId="15008"/>
    <cellStyle name="Comma 2 7 3" xfId="15009"/>
    <cellStyle name="Comma 2 7 4" xfId="15010"/>
    <cellStyle name="Comma 2 7 5" xfId="15011"/>
    <cellStyle name="Comma 2 7 6" xfId="15012"/>
    <cellStyle name="Comma 2 70" xfId="15013"/>
    <cellStyle name="Comma 2 70 2" xfId="15014"/>
    <cellStyle name="Comma 2 70 2 2" xfId="15015"/>
    <cellStyle name="Comma 2 70 2 2 2" xfId="15016"/>
    <cellStyle name="Comma 2 70 2 2 2 2" xfId="15017"/>
    <cellStyle name="Comma 2 70 2 2 3" xfId="15018"/>
    <cellStyle name="Comma 2 70 2 2 4" xfId="15019"/>
    <cellStyle name="Comma 2 70 2 3" xfId="15020"/>
    <cellStyle name="Comma 2 70 2 3 2" xfId="15021"/>
    <cellStyle name="Comma 2 70 2 3 3" xfId="15022"/>
    <cellStyle name="Comma 2 70 2 4" xfId="15023"/>
    <cellStyle name="Comma 2 70 2 5" xfId="15024"/>
    <cellStyle name="Comma 2 70 2 6" xfId="15025"/>
    <cellStyle name="Comma 2 70 3" xfId="15026"/>
    <cellStyle name="Comma 2 71" xfId="15027"/>
    <cellStyle name="Comma 2 71 2" xfId="15028"/>
    <cellStyle name="Comma 2 71 2 2" xfId="15029"/>
    <cellStyle name="Comma 2 71 2 2 2" xfId="15030"/>
    <cellStyle name="Comma 2 71 2 2 2 2" xfId="15031"/>
    <cellStyle name="Comma 2 71 2 2 3" xfId="15032"/>
    <cellStyle name="Comma 2 71 2 2 4" xfId="15033"/>
    <cellStyle name="Comma 2 71 2 3" xfId="15034"/>
    <cellStyle name="Comma 2 71 2 3 2" xfId="15035"/>
    <cellStyle name="Comma 2 71 2 3 3" xfId="15036"/>
    <cellStyle name="Comma 2 71 2 4" xfId="15037"/>
    <cellStyle name="Comma 2 71 2 5" xfId="15038"/>
    <cellStyle name="Comma 2 71 2 6" xfId="15039"/>
    <cellStyle name="Comma 2 71 3" xfId="15040"/>
    <cellStyle name="Comma 2 72" xfId="15041"/>
    <cellStyle name="Comma 2 72 2" xfId="15042"/>
    <cellStyle name="Comma 2 72 2 2" xfId="15043"/>
    <cellStyle name="Comma 2 72 2 2 2" xfId="15044"/>
    <cellStyle name="Comma 2 72 2 2 2 2" xfId="15045"/>
    <cellStyle name="Comma 2 72 2 2 3" xfId="15046"/>
    <cellStyle name="Comma 2 72 2 2 4" xfId="15047"/>
    <cellStyle name="Comma 2 72 2 3" xfId="15048"/>
    <cellStyle name="Comma 2 72 2 3 2" xfId="15049"/>
    <cellStyle name="Comma 2 72 2 3 3" xfId="15050"/>
    <cellStyle name="Comma 2 72 2 4" xfId="15051"/>
    <cellStyle name="Comma 2 72 2 5" xfId="15052"/>
    <cellStyle name="Comma 2 72 2 6" xfId="15053"/>
    <cellStyle name="Comma 2 72 3" xfId="15054"/>
    <cellStyle name="Comma 2 73" xfId="15055"/>
    <cellStyle name="Comma 2 73 2" xfId="15056"/>
    <cellStyle name="Comma 2 73 2 2" xfId="15057"/>
    <cellStyle name="Comma 2 73 2 2 2" xfId="15058"/>
    <cellStyle name="Comma 2 73 2 2 2 2" xfId="15059"/>
    <cellStyle name="Comma 2 73 2 2 3" xfId="15060"/>
    <cellStyle name="Comma 2 73 2 2 4" xfId="15061"/>
    <cellStyle name="Comma 2 73 2 3" xfId="15062"/>
    <cellStyle name="Comma 2 73 2 3 2" xfId="15063"/>
    <cellStyle name="Comma 2 73 2 3 3" xfId="15064"/>
    <cellStyle name="Comma 2 73 2 4" xfId="15065"/>
    <cellStyle name="Comma 2 73 2 5" xfId="15066"/>
    <cellStyle name="Comma 2 73 2 6" xfId="15067"/>
    <cellStyle name="Comma 2 73 3" xfId="15068"/>
    <cellStyle name="Comma 2 74" xfId="15069"/>
    <cellStyle name="Comma 2 74 2" xfId="15070"/>
    <cellStyle name="Comma 2 74 2 2" xfId="15071"/>
    <cellStyle name="Comma 2 74 2 2 2" xfId="15072"/>
    <cellStyle name="Comma 2 74 2 2 2 2" xfId="15073"/>
    <cellStyle name="Comma 2 74 2 2 3" xfId="15074"/>
    <cellStyle name="Comma 2 74 2 2 4" xfId="15075"/>
    <cellStyle name="Comma 2 74 2 3" xfId="15076"/>
    <cellStyle name="Comma 2 74 2 3 2" xfId="15077"/>
    <cellStyle name="Comma 2 74 2 3 3" xfId="15078"/>
    <cellStyle name="Comma 2 74 2 4" xfId="15079"/>
    <cellStyle name="Comma 2 74 2 5" xfId="15080"/>
    <cellStyle name="Comma 2 74 2 6" xfId="15081"/>
    <cellStyle name="Comma 2 74 3" xfId="15082"/>
    <cellStyle name="Comma 2 75" xfId="15083"/>
    <cellStyle name="Comma 2 75 2" xfId="15084"/>
    <cellStyle name="Comma 2 75 2 2" xfId="15085"/>
    <cellStyle name="Comma 2 75 2 2 2" xfId="15086"/>
    <cellStyle name="Comma 2 75 2 2 2 2" xfId="15087"/>
    <cellStyle name="Comma 2 75 2 2 3" xfId="15088"/>
    <cellStyle name="Comma 2 75 2 2 4" xfId="15089"/>
    <cellStyle name="Comma 2 75 2 3" xfId="15090"/>
    <cellStyle name="Comma 2 75 2 3 2" xfId="15091"/>
    <cellStyle name="Comma 2 75 2 3 3" xfId="15092"/>
    <cellStyle name="Comma 2 75 2 4" xfId="15093"/>
    <cellStyle name="Comma 2 75 2 5" xfId="15094"/>
    <cellStyle name="Comma 2 75 2 6" xfId="15095"/>
    <cellStyle name="Comma 2 75 3" xfId="15096"/>
    <cellStyle name="Comma 2 76" xfId="15097"/>
    <cellStyle name="Comma 2 76 2" xfId="15098"/>
    <cellStyle name="Comma 2 76 2 2" xfId="15099"/>
    <cellStyle name="Comma 2 76 2 2 2" xfId="15100"/>
    <cellStyle name="Comma 2 76 2 2 2 2" xfId="15101"/>
    <cellStyle name="Comma 2 76 2 2 3" xfId="15102"/>
    <cellStyle name="Comma 2 76 2 2 4" xfId="15103"/>
    <cellStyle name="Comma 2 76 2 3" xfId="15104"/>
    <cellStyle name="Comma 2 76 2 3 2" xfId="15105"/>
    <cellStyle name="Comma 2 76 2 3 3" xfId="15106"/>
    <cellStyle name="Comma 2 76 2 4" xfId="15107"/>
    <cellStyle name="Comma 2 76 2 5" xfId="15108"/>
    <cellStyle name="Comma 2 76 2 6" xfId="15109"/>
    <cellStyle name="Comma 2 76 3" xfId="15110"/>
    <cellStyle name="Comma 2 77" xfId="15111"/>
    <cellStyle name="Comma 2 77 2" xfId="15112"/>
    <cellStyle name="Comma 2 77 2 2" xfId="15113"/>
    <cellStyle name="Comma 2 77 2 2 2" xfId="15114"/>
    <cellStyle name="Comma 2 77 2 2 2 2" xfId="15115"/>
    <cellStyle name="Comma 2 77 2 2 3" xfId="15116"/>
    <cellStyle name="Comma 2 77 2 2 4" xfId="15117"/>
    <cellStyle name="Comma 2 77 2 3" xfId="15118"/>
    <cellStyle name="Comma 2 77 2 3 2" xfId="15119"/>
    <cellStyle name="Comma 2 77 2 3 3" xfId="15120"/>
    <cellStyle name="Comma 2 77 2 4" xfId="15121"/>
    <cellStyle name="Comma 2 77 2 5" xfId="15122"/>
    <cellStyle name="Comma 2 77 2 6" xfId="15123"/>
    <cellStyle name="Comma 2 77 3" xfId="15124"/>
    <cellStyle name="Comma 2 78" xfId="15125"/>
    <cellStyle name="Comma 2 78 2" xfId="15126"/>
    <cellStyle name="Comma 2 78 2 2" xfId="15127"/>
    <cellStyle name="Comma 2 78 2 2 2" xfId="15128"/>
    <cellStyle name="Comma 2 78 2 2 2 2" xfId="15129"/>
    <cellStyle name="Comma 2 78 2 2 3" xfId="15130"/>
    <cellStyle name="Comma 2 78 2 2 4" xfId="15131"/>
    <cellStyle name="Comma 2 78 2 3" xfId="15132"/>
    <cellStyle name="Comma 2 78 2 3 2" xfId="15133"/>
    <cellStyle name="Comma 2 78 2 3 3" xfId="15134"/>
    <cellStyle name="Comma 2 78 2 4" xfId="15135"/>
    <cellStyle name="Comma 2 78 2 5" xfId="15136"/>
    <cellStyle name="Comma 2 78 2 6" xfId="15137"/>
    <cellStyle name="Comma 2 78 3" xfId="15138"/>
    <cellStyle name="Comma 2 79" xfId="15139"/>
    <cellStyle name="Comma 2 79 2" xfId="15140"/>
    <cellStyle name="Comma 2 79 2 2" xfId="15141"/>
    <cellStyle name="Comma 2 79 2 2 2" xfId="15142"/>
    <cellStyle name="Comma 2 79 2 2 2 2" xfId="15143"/>
    <cellStyle name="Comma 2 79 2 2 3" xfId="15144"/>
    <cellStyle name="Comma 2 79 2 2 4" xfId="15145"/>
    <cellStyle name="Comma 2 79 2 3" xfId="15146"/>
    <cellStyle name="Comma 2 79 2 3 2" xfId="15147"/>
    <cellStyle name="Comma 2 79 2 3 3" xfId="15148"/>
    <cellStyle name="Comma 2 79 2 4" xfId="15149"/>
    <cellStyle name="Comma 2 79 2 5" xfId="15150"/>
    <cellStyle name="Comma 2 79 2 6" xfId="15151"/>
    <cellStyle name="Comma 2 79 3" xfId="15152"/>
    <cellStyle name="Comma 2 8" xfId="207"/>
    <cellStyle name="Comma 2 8 2" xfId="15153"/>
    <cellStyle name="Comma 2 8 2 2" xfId="15154"/>
    <cellStyle name="Comma 2 8 3" xfId="15155"/>
    <cellStyle name="Comma 2 8 4" xfId="15156"/>
    <cellStyle name="Comma 2 8 5" xfId="15157"/>
    <cellStyle name="Comma 2 8 6" xfId="15158"/>
    <cellStyle name="Comma 2 80" xfId="15159"/>
    <cellStyle name="Comma 2 80 2" xfId="15160"/>
    <cellStyle name="Comma 2 80 2 2" xfId="15161"/>
    <cellStyle name="Comma 2 80 2 2 2" xfId="15162"/>
    <cellStyle name="Comma 2 80 2 2 2 2" xfId="15163"/>
    <cellStyle name="Comma 2 80 2 2 3" xfId="15164"/>
    <cellStyle name="Comma 2 80 2 2 4" xfId="15165"/>
    <cellStyle name="Comma 2 80 2 3" xfId="15166"/>
    <cellStyle name="Comma 2 80 2 3 2" xfId="15167"/>
    <cellStyle name="Comma 2 80 2 3 3" xfId="15168"/>
    <cellStyle name="Comma 2 80 2 4" xfId="15169"/>
    <cellStyle name="Comma 2 80 2 5" xfId="15170"/>
    <cellStyle name="Comma 2 80 2 6" xfId="15171"/>
    <cellStyle name="Comma 2 80 3" xfId="15172"/>
    <cellStyle name="Comma 2 81" xfId="15173"/>
    <cellStyle name="Comma 2 81 2" xfId="15174"/>
    <cellStyle name="Comma 2 81 2 2" xfId="15175"/>
    <cellStyle name="Comma 2 81 2 2 2" xfId="15176"/>
    <cellStyle name="Comma 2 81 2 2 2 2" xfId="15177"/>
    <cellStyle name="Comma 2 81 2 2 3" xfId="15178"/>
    <cellStyle name="Comma 2 81 2 2 4" xfId="15179"/>
    <cellStyle name="Comma 2 81 2 3" xfId="15180"/>
    <cellStyle name="Comma 2 81 2 3 2" xfId="15181"/>
    <cellStyle name="Comma 2 81 2 3 3" xfId="15182"/>
    <cellStyle name="Comma 2 81 2 4" xfId="15183"/>
    <cellStyle name="Comma 2 81 2 5" xfId="15184"/>
    <cellStyle name="Comma 2 81 2 6" xfId="15185"/>
    <cellStyle name="Comma 2 81 3" xfId="15186"/>
    <cellStyle name="Comma 2 82" xfId="15187"/>
    <cellStyle name="Comma 2 82 2" xfId="15188"/>
    <cellStyle name="Comma 2 82 2 2" xfId="15189"/>
    <cellStyle name="Comma 2 82 2 2 2" xfId="15190"/>
    <cellStyle name="Comma 2 82 2 2 2 2" xfId="15191"/>
    <cellStyle name="Comma 2 82 2 2 3" xfId="15192"/>
    <cellStyle name="Comma 2 82 2 2 4" xfId="15193"/>
    <cellStyle name="Comma 2 82 2 3" xfId="15194"/>
    <cellStyle name="Comma 2 82 2 3 2" xfId="15195"/>
    <cellStyle name="Comma 2 82 2 3 3" xfId="15196"/>
    <cellStyle name="Comma 2 82 2 4" xfId="15197"/>
    <cellStyle name="Comma 2 82 2 5" xfId="15198"/>
    <cellStyle name="Comma 2 82 2 6" xfId="15199"/>
    <cellStyle name="Comma 2 82 3" xfId="15200"/>
    <cellStyle name="Comma 2 83" xfId="15201"/>
    <cellStyle name="Comma 2 83 2" xfId="15202"/>
    <cellStyle name="Comma 2 83 2 2" xfId="15203"/>
    <cellStyle name="Comma 2 83 2 2 2" xfId="15204"/>
    <cellStyle name="Comma 2 83 2 2 2 2" xfId="15205"/>
    <cellStyle name="Comma 2 83 2 2 3" xfId="15206"/>
    <cellStyle name="Comma 2 83 2 2 4" xfId="15207"/>
    <cellStyle name="Comma 2 83 2 3" xfId="15208"/>
    <cellStyle name="Comma 2 83 2 3 2" xfId="15209"/>
    <cellStyle name="Comma 2 83 2 3 3" xfId="15210"/>
    <cellStyle name="Comma 2 83 2 4" xfId="15211"/>
    <cellStyle name="Comma 2 83 2 5" xfId="15212"/>
    <cellStyle name="Comma 2 83 2 6" xfId="15213"/>
    <cellStyle name="Comma 2 83 3" xfId="15214"/>
    <cellStyle name="Comma 2 84" xfId="15215"/>
    <cellStyle name="Comma 2 84 2" xfId="15216"/>
    <cellStyle name="Comma 2 84 2 2" xfId="15217"/>
    <cellStyle name="Comma 2 84 2 2 2" xfId="15218"/>
    <cellStyle name="Comma 2 84 2 2 2 2" xfId="15219"/>
    <cellStyle name="Comma 2 84 2 2 3" xfId="15220"/>
    <cellStyle name="Comma 2 84 2 2 4" xfId="15221"/>
    <cellStyle name="Comma 2 84 2 3" xfId="15222"/>
    <cellStyle name="Comma 2 84 2 3 2" xfId="15223"/>
    <cellStyle name="Comma 2 84 2 3 3" xfId="15224"/>
    <cellStyle name="Comma 2 84 2 4" xfId="15225"/>
    <cellStyle name="Comma 2 84 2 5" xfId="15226"/>
    <cellStyle name="Comma 2 84 2 6" xfId="15227"/>
    <cellStyle name="Comma 2 84 3" xfId="15228"/>
    <cellStyle name="Comma 2 85" xfId="15229"/>
    <cellStyle name="Comma 2 85 2" xfId="15230"/>
    <cellStyle name="Comma 2 85 2 2" xfId="15231"/>
    <cellStyle name="Comma 2 85 2 2 2" xfId="15232"/>
    <cellStyle name="Comma 2 85 2 2 2 2" xfId="15233"/>
    <cellStyle name="Comma 2 85 2 2 3" xfId="15234"/>
    <cellStyle name="Comma 2 85 2 2 4" xfId="15235"/>
    <cellStyle name="Comma 2 85 2 3" xfId="15236"/>
    <cellStyle name="Comma 2 85 2 3 2" xfId="15237"/>
    <cellStyle name="Comma 2 85 2 3 3" xfId="15238"/>
    <cellStyle name="Comma 2 85 2 4" xfId="15239"/>
    <cellStyle name="Comma 2 85 2 5" xfId="15240"/>
    <cellStyle name="Comma 2 85 2 6" xfId="15241"/>
    <cellStyle name="Comma 2 85 3" xfId="15242"/>
    <cellStyle name="Comma 2 86" xfId="15243"/>
    <cellStyle name="Comma 2 86 2" xfId="15244"/>
    <cellStyle name="Comma 2 86 2 2" xfId="15245"/>
    <cellStyle name="Comma 2 86 2 2 2" xfId="15246"/>
    <cellStyle name="Comma 2 86 2 2 2 2" xfId="15247"/>
    <cellStyle name="Comma 2 86 2 2 3" xfId="15248"/>
    <cellStyle name="Comma 2 86 2 2 4" xfId="15249"/>
    <cellStyle name="Comma 2 86 2 3" xfId="15250"/>
    <cellStyle name="Comma 2 86 2 3 2" xfId="15251"/>
    <cellStyle name="Comma 2 86 2 3 3" xfId="15252"/>
    <cellStyle name="Comma 2 86 2 4" xfId="15253"/>
    <cellStyle name="Comma 2 86 2 5" xfId="15254"/>
    <cellStyle name="Comma 2 86 2 6" xfId="15255"/>
    <cellStyle name="Comma 2 86 3" xfId="15256"/>
    <cellStyle name="Comma 2 87" xfId="15257"/>
    <cellStyle name="Comma 2 87 2" xfId="15258"/>
    <cellStyle name="Comma 2 87 2 2" xfId="15259"/>
    <cellStyle name="Comma 2 87 2 2 2" xfId="15260"/>
    <cellStyle name="Comma 2 87 2 2 2 2" xfId="15261"/>
    <cellStyle name="Comma 2 87 2 2 3" xfId="15262"/>
    <cellStyle name="Comma 2 87 2 2 4" xfId="15263"/>
    <cellStyle name="Comma 2 87 2 3" xfId="15264"/>
    <cellStyle name="Comma 2 87 2 3 2" xfId="15265"/>
    <cellStyle name="Comma 2 87 2 3 3" xfId="15266"/>
    <cellStyle name="Comma 2 87 2 4" xfId="15267"/>
    <cellStyle name="Comma 2 87 2 5" xfId="15268"/>
    <cellStyle name="Comma 2 87 2 6" xfId="15269"/>
    <cellStyle name="Comma 2 87 3" xfId="15270"/>
    <cellStyle name="Comma 2 88" xfId="15271"/>
    <cellStyle name="Comma 2 88 2" xfId="15272"/>
    <cellStyle name="Comma 2 88 2 2" xfId="15273"/>
    <cellStyle name="Comma 2 88 2 2 2" xfId="15274"/>
    <cellStyle name="Comma 2 88 2 2 2 2" xfId="15275"/>
    <cellStyle name="Comma 2 88 2 2 3" xfId="15276"/>
    <cellStyle name="Comma 2 88 2 2 4" xfId="15277"/>
    <cellStyle name="Comma 2 88 2 3" xfId="15278"/>
    <cellStyle name="Comma 2 88 2 3 2" xfId="15279"/>
    <cellStyle name="Comma 2 88 2 3 3" xfId="15280"/>
    <cellStyle name="Comma 2 88 2 4" xfId="15281"/>
    <cellStyle name="Comma 2 88 2 5" xfId="15282"/>
    <cellStyle name="Comma 2 88 2 6" xfId="15283"/>
    <cellStyle name="Comma 2 88 3" xfId="15284"/>
    <cellStyle name="Comma 2 89" xfId="15285"/>
    <cellStyle name="Comma 2 89 2" xfId="15286"/>
    <cellStyle name="Comma 2 89 2 2" xfId="15287"/>
    <cellStyle name="Comma 2 89 2 2 2" xfId="15288"/>
    <cellStyle name="Comma 2 89 2 2 2 2" xfId="15289"/>
    <cellStyle name="Comma 2 89 2 2 3" xfId="15290"/>
    <cellStyle name="Comma 2 89 2 2 4" xfId="15291"/>
    <cellStyle name="Comma 2 89 2 3" xfId="15292"/>
    <cellStyle name="Comma 2 89 2 3 2" xfId="15293"/>
    <cellStyle name="Comma 2 89 2 3 3" xfId="15294"/>
    <cellStyle name="Comma 2 89 2 4" xfId="15295"/>
    <cellStyle name="Comma 2 89 2 5" xfId="15296"/>
    <cellStyle name="Comma 2 89 2 6" xfId="15297"/>
    <cellStyle name="Comma 2 89 3" xfId="15298"/>
    <cellStyle name="Comma 2 9" xfId="208"/>
    <cellStyle name="Comma 2 9 2" xfId="15299"/>
    <cellStyle name="Comma 2 9 2 2" xfId="15300"/>
    <cellStyle name="Comma 2 9 3" xfId="15301"/>
    <cellStyle name="Comma 2 9 4" xfId="15302"/>
    <cellStyle name="Comma 2 9 5" xfId="15303"/>
    <cellStyle name="Comma 2 9 6" xfId="15304"/>
    <cellStyle name="Comma 2 90" xfId="15305"/>
    <cellStyle name="Comma 2 90 2" xfId="15306"/>
    <cellStyle name="Comma 2 90 2 2" xfId="15307"/>
    <cellStyle name="Comma 2 90 2 2 2" xfId="15308"/>
    <cellStyle name="Comma 2 90 2 2 2 2" xfId="15309"/>
    <cellStyle name="Comma 2 90 2 2 3" xfId="15310"/>
    <cellStyle name="Comma 2 90 2 2 4" xfId="15311"/>
    <cellStyle name="Comma 2 90 2 3" xfId="15312"/>
    <cellStyle name="Comma 2 90 2 3 2" xfId="15313"/>
    <cellStyle name="Comma 2 90 2 3 3" xfId="15314"/>
    <cellStyle name="Comma 2 90 2 4" xfId="15315"/>
    <cellStyle name="Comma 2 90 2 5" xfId="15316"/>
    <cellStyle name="Comma 2 90 2 6" xfId="15317"/>
    <cellStyle name="Comma 2 90 3" xfId="15318"/>
    <cellStyle name="Comma 2 91" xfId="15319"/>
    <cellStyle name="Comma 2 91 2" xfId="15320"/>
    <cellStyle name="Comma 2 91 2 2" xfId="15321"/>
    <cellStyle name="Comma 2 91 2 2 2" xfId="15322"/>
    <cellStyle name="Comma 2 91 2 2 2 2" xfId="15323"/>
    <cellStyle name="Comma 2 91 2 2 3" xfId="15324"/>
    <cellStyle name="Comma 2 91 2 2 4" xfId="15325"/>
    <cellStyle name="Comma 2 91 2 3" xfId="15326"/>
    <cellStyle name="Comma 2 91 2 3 2" xfId="15327"/>
    <cellStyle name="Comma 2 91 2 3 3" xfId="15328"/>
    <cellStyle name="Comma 2 91 2 4" xfId="15329"/>
    <cellStyle name="Comma 2 91 2 5" xfId="15330"/>
    <cellStyle name="Comma 2 91 2 6" xfId="15331"/>
    <cellStyle name="Comma 2 91 3" xfId="15332"/>
    <cellStyle name="Comma 2 92" xfId="15333"/>
    <cellStyle name="Comma 2 92 2" xfId="15334"/>
    <cellStyle name="Comma 2 92 2 2" xfId="15335"/>
    <cellStyle name="Comma 2 92 2 2 2" xfId="15336"/>
    <cellStyle name="Comma 2 92 2 2 2 2" xfId="15337"/>
    <cellStyle name="Comma 2 92 2 2 3" xfId="15338"/>
    <cellStyle name="Comma 2 92 2 2 4" xfId="15339"/>
    <cellStyle name="Comma 2 92 2 3" xfId="15340"/>
    <cellStyle name="Comma 2 92 2 3 2" xfId="15341"/>
    <cellStyle name="Comma 2 92 2 3 3" xfId="15342"/>
    <cellStyle name="Comma 2 92 2 4" xfId="15343"/>
    <cellStyle name="Comma 2 92 2 5" xfId="15344"/>
    <cellStyle name="Comma 2 92 2 6" xfId="15345"/>
    <cellStyle name="Comma 2 92 3" xfId="15346"/>
    <cellStyle name="Comma 2 93" xfId="15347"/>
    <cellStyle name="Comma 2 93 2" xfId="15348"/>
    <cellStyle name="Comma 2 93 2 2" xfId="15349"/>
    <cellStyle name="Comma 2 93 2 2 2" xfId="15350"/>
    <cellStyle name="Comma 2 93 2 2 2 2" xfId="15351"/>
    <cellStyle name="Comma 2 93 2 2 3" xfId="15352"/>
    <cellStyle name="Comma 2 93 2 2 4" xfId="15353"/>
    <cellStyle name="Comma 2 93 2 3" xfId="15354"/>
    <cellStyle name="Comma 2 93 2 3 2" xfId="15355"/>
    <cellStyle name="Comma 2 93 2 3 3" xfId="15356"/>
    <cellStyle name="Comma 2 93 2 4" xfId="15357"/>
    <cellStyle name="Comma 2 93 2 5" xfId="15358"/>
    <cellStyle name="Comma 2 93 2 6" xfId="15359"/>
    <cellStyle name="Comma 2 93 3" xfId="15360"/>
    <cellStyle name="Comma 2 94" xfId="15361"/>
    <cellStyle name="Comma 2 94 2" xfId="15362"/>
    <cellStyle name="Comma 2 94 2 2" xfId="15363"/>
    <cellStyle name="Comma 2 94 2 2 2" xfId="15364"/>
    <cellStyle name="Comma 2 94 2 2 2 2" xfId="15365"/>
    <cellStyle name="Comma 2 94 2 2 3" xfId="15366"/>
    <cellStyle name="Comma 2 94 2 2 4" xfId="15367"/>
    <cellStyle name="Comma 2 94 2 3" xfId="15368"/>
    <cellStyle name="Comma 2 94 2 3 2" xfId="15369"/>
    <cellStyle name="Comma 2 94 2 3 3" xfId="15370"/>
    <cellStyle name="Comma 2 94 2 4" xfId="15371"/>
    <cellStyle name="Comma 2 94 2 5" xfId="15372"/>
    <cellStyle name="Comma 2 94 2 6" xfId="15373"/>
    <cellStyle name="Comma 2 94 3" xfId="15374"/>
    <cellStyle name="Comma 2 95" xfId="15375"/>
    <cellStyle name="Comma 2 95 2" xfId="15376"/>
    <cellStyle name="Comma 2 95 2 2" xfId="15377"/>
    <cellStyle name="Comma 2 95 2 2 2" xfId="15378"/>
    <cellStyle name="Comma 2 95 2 2 2 2" xfId="15379"/>
    <cellStyle name="Comma 2 95 2 2 3" xfId="15380"/>
    <cellStyle name="Comma 2 95 2 2 4" xfId="15381"/>
    <cellStyle name="Comma 2 95 2 3" xfId="15382"/>
    <cellStyle name="Comma 2 95 2 3 2" xfId="15383"/>
    <cellStyle name="Comma 2 95 2 3 3" xfId="15384"/>
    <cellStyle name="Comma 2 95 2 4" xfId="15385"/>
    <cellStyle name="Comma 2 95 2 5" xfId="15386"/>
    <cellStyle name="Comma 2 95 2 6" xfId="15387"/>
    <cellStyle name="Comma 2 95 3" xfId="15388"/>
    <cellStyle name="Comma 2 96" xfId="15389"/>
    <cellStyle name="Comma 2 96 2" xfId="15390"/>
    <cellStyle name="Comma 2 96 2 2" xfId="15391"/>
    <cellStyle name="Comma 2 96 2 2 2" xfId="15392"/>
    <cellStyle name="Comma 2 96 2 2 2 2" xfId="15393"/>
    <cellStyle name="Comma 2 96 2 2 3" xfId="15394"/>
    <cellStyle name="Comma 2 96 2 2 4" xfId="15395"/>
    <cellStyle name="Comma 2 96 2 3" xfId="15396"/>
    <cellStyle name="Comma 2 96 2 3 2" xfId="15397"/>
    <cellStyle name="Comma 2 96 2 3 3" xfId="15398"/>
    <cellStyle name="Comma 2 96 2 4" xfId="15399"/>
    <cellStyle name="Comma 2 96 2 5" xfId="15400"/>
    <cellStyle name="Comma 2 96 2 6" xfId="15401"/>
    <cellStyle name="Comma 2 96 3" xfId="15402"/>
    <cellStyle name="Comma 2 97" xfId="15403"/>
    <cellStyle name="Comma 2 97 2" xfId="15404"/>
    <cellStyle name="Comma 2 97 2 2" xfId="15405"/>
    <cellStyle name="Comma 2 97 2 2 2" xfId="15406"/>
    <cellStyle name="Comma 2 97 2 2 2 2" xfId="15407"/>
    <cellStyle name="Comma 2 97 2 2 3" xfId="15408"/>
    <cellStyle name="Comma 2 97 2 2 4" xfId="15409"/>
    <cellStyle name="Comma 2 97 2 3" xfId="15410"/>
    <cellStyle name="Comma 2 97 2 3 2" xfId="15411"/>
    <cellStyle name="Comma 2 97 2 3 3" xfId="15412"/>
    <cellStyle name="Comma 2 97 2 4" xfId="15413"/>
    <cellStyle name="Comma 2 97 2 5" xfId="15414"/>
    <cellStyle name="Comma 2 97 2 6" xfId="15415"/>
    <cellStyle name="Comma 2 97 3" xfId="15416"/>
    <cellStyle name="Comma 2 98" xfId="15417"/>
    <cellStyle name="Comma 2 98 2" xfId="15418"/>
    <cellStyle name="Comma 2 98 2 2" xfId="15419"/>
    <cellStyle name="Comma 2 98 2 2 2" xfId="15420"/>
    <cellStyle name="Comma 2 98 2 2 2 2" xfId="15421"/>
    <cellStyle name="Comma 2 98 2 2 3" xfId="15422"/>
    <cellStyle name="Comma 2 98 2 2 4" xfId="15423"/>
    <cellStyle name="Comma 2 98 2 3" xfId="15424"/>
    <cellStyle name="Comma 2 98 2 3 2" xfId="15425"/>
    <cellStyle name="Comma 2 98 2 3 3" xfId="15426"/>
    <cellStyle name="Comma 2 98 2 4" xfId="15427"/>
    <cellStyle name="Comma 2 98 2 5" xfId="15428"/>
    <cellStyle name="Comma 2 98 2 6" xfId="15429"/>
    <cellStyle name="Comma 2 98 3" xfId="15430"/>
    <cellStyle name="Comma 2 99" xfId="15431"/>
    <cellStyle name="Comma 2 99 2" xfId="15432"/>
    <cellStyle name="Comma 2 99 2 2" xfId="15433"/>
    <cellStyle name="Comma 2 99 2 2 2" xfId="15434"/>
    <cellStyle name="Comma 2 99 2 2 2 2" xfId="15435"/>
    <cellStyle name="Comma 2 99 2 2 3" xfId="15436"/>
    <cellStyle name="Comma 2 99 2 2 4" xfId="15437"/>
    <cellStyle name="Comma 2 99 2 3" xfId="15438"/>
    <cellStyle name="Comma 2 99 2 3 2" xfId="15439"/>
    <cellStyle name="Comma 2 99 2 3 3" xfId="15440"/>
    <cellStyle name="Comma 2 99 2 4" xfId="15441"/>
    <cellStyle name="Comma 2 99 2 5" xfId="15442"/>
    <cellStyle name="Comma 2 99 2 6" xfId="15443"/>
    <cellStyle name="Comma 2 99 3" xfId="15444"/>
    <cellStyle name="Comma 2*" xfId="209"/>
    <cellStyle name="Comma 2_Model_Sep_2_02" xfId="210"/>
    <cellStyle name="Comma 20" xfId="15445"/>
    <cellStyle name="Comma 20 2" xfId="15446"/>
    <cellStyle name="Comma 20 2 2" xfId="15447"/>
    <cellStyle name="Comma 20 2 2 2" xfId="15448"/>
    <cellStyle name="Comma 20 2 2 3" xfId="15449"/>
    <cellStyle name="Comma 20 2 2 4" xfId="15450"/>
    <cellStyle name="Comma 20 2 3" xfId="15451"/>
    <cellStyle name="Comma 20 2 3 2" xfId="15452"/>
    <cellStyle name="Comma 20 2 3 3" xfId="15453"/>
    <cellStyle name="Comma 20 2 3 4" xfId="15454"/>
    <cellStyle name="Comma 20 2 4" xfId="15455"/>
    <cellStyle name="Comma 20 2 4 2" xfId="15456"/>
    <cellStyle name="Comma 20 2 4 3" xfId="15457"/>
    <cellStyle name="Comma 20 2 4 4" xfId="15458"/>
    <cellStyle name="Comma 20 2 5" xfId="15459"/>
    <cellStyle name="Comma 20 2 5 2" xfId="15460"/>
    <cellStyle name="Comma 20 2 5 3" xfId="15461"/>
    <cellStyle name="Comma 20 2 6" xfId="15462"/>
    <cellStyle name="Comma 20 2 7" xfId="15463"/>
    <cellStyle name="Comma 20 2 8" xfId="15464"/>
    <cellStyle name="Comma 20 3" xfId="15465"/>
    <cellStyle name="Comma 20 3 2" xfId="15466"/>
    <cellStyle name="Comma 20 4" xfId="15467"/>
    <cellStyle name="Comma 20 4 2" xfId="15468"/>
    <cellStyle name="Comma 20 4 3" xfId="15469"/>
    <cellStyle name="Comma 20 5" xfId="15470"/>
    <cellStyle name="Comma 20 6" xfId="15471"/>
    <cellStyle name="Comma 21" xfId="15472"/>
    <cellStyle name="Comma 21 2" xfId="15473"/>
    <cellStyle name="Comma 21 2 2" xfId="15474"/>
    <cellStyle name="Comma 21 2 2 2" xfId="15475"/>
    <cellStyle name="Comma 21 2 2 3" xfId="15476"/>
    <cellStyle name="Comma 21 2 3" xfId="15477"/>
    <cellStyle name="Comma 21 2 4" xfId="15478"/>
    <cellStyle name="Comma 21 2 5" xfId="15479"/>
    <cellStyle name="Comma 21 3" xfId="15480"/>
    <cellStyle name="Comma 21 3 2" xfId="15481"/>
    <cellStyle name="Comma 21 4" xfId="15482"/>
    <cellStyle name="Comma 21 5" xfId="15483"/>
    <cellStyle name="Comma 22" xfId="15484"/>
    <cellStyle name="Comma 22 10" xfId="15485"/>
    <cellStyle name="Comma 22 10 2" xfId="15486"/>
    <cellStyle name="Comma 22 10 2 2" xfId="15487"/>
    <cellStyle name="Comma 22 10 2 2 2" xfId="15488"/>
    <cellStyle name="Comma 22 10 2 2 2 2" xfId="15489"/>
    <cellStyle name="Comma 22 10 2 2 3" xfId="15490"/>
    <cellStyle name="Comma 22 10 2 3" xfId="15491"/>
    <cellStyle name="Comma 22 10 2 3 2" xfId="15492"/>
    <cellStyle name="Comma 22 10 2 4" xfId="15493"/>
    <cellStyle name="Comma 22 10 2 5" xfId="15494"/>
    <cellStyle name="Comma 22 10 3" xfId="15495"/>
    <cellStyle name="Comma 22 10 3 2" xfId="15496"/>
    <cellStyle name="Comma 22 10 3 2 2" xfId="15497"/>
    <cellStyle name="Comma 22 10 3 2 2 2" xfId="15498"/>
    <cellStyle name="Comma 22 10 3 2 3" xfId="15499"/>
    <cellStyle name="Comma 22 10 3 3" xfId="15500"/>
    <cellStyle name="Comma 22 10 3 3 2" xfId="15501"/>
    <cellStyle name="Comma 22 10 3 4" xfId="15502"/>
    <cellStyle name="Comma 22 10 3 5" xfId="15503"/>
    <cellStyle name="Comma 22 10 4" xfId="15504"/>
    <cellStyle name="Comma 22 10 4 2" xfId="15505"/>
    <cellStyle name="Comma 22 10 4 2 2" xfId="15506"/>
    <cellStyle name="Comma 22 10 4 2 2 2" xfId="15507"/>
    <cellStyle name="Comma 22 10 4 2 3" xfId="15508"/>
    <cellStyle name="Comma 22 10 4 3" xfId="15509"/>
    <cellStyle name="Comma 22 10 4 3 2" xfId="15510"/>
    <cellStyle name="Comma 22 10 4 4" xfId="15511"/>
    <cellStyle name="Comma 22 10 4 5" xfId="15512"/>
    <cellStyle name="Comma 22 10 5" xfId="15513"/>
    <cellStyle name="Comma 22 10 5 2" xfId="15514"/>
    <cellStyle name="Comma 22 10 5 2 2" xfId="15515"/>
    <cellStyle name="Comma 22 10 5 3" xfId="15516"/>
    <cellStyle name="Comma 22 10 6" xfId="15517"/>
    <cellStyle name="Comma 22 10 6 2" xfId="15518"/>
    <cellStyle name="Comma 22 10 7" xfId="15519"/>
    <cellStyle name="Comma 22 10 8" xfId="15520"/>
    <cellStyle name="Comma 22 10 9" xfId="15521"/>
    <cellStyle name="Comma 22 11" xfId="15522"/>
    <cellStyle name="Comma 22 11 2" xfId="15523"/>
    <cellStyle name="Comma 22 11 2 2" xfId="15524"/>
    <cellStyle name="Comma 22 11 2 2 2" xfId="15525"/>
    <cellStyle name="Comma 22 11 2 2 2 2" xfId="15526"/>
    <cellStyle name="Comma 22 11 2 2 3" xfId="15527"/>
    <cellStyle name="Comma 22 11 2 3" xfId="15528"/>
    <cellStyle name="Comma 22 11 2 3 2" xfId="15529"/>
    <cellStyle name="Comma 22 11 2 4" xfId="15530"/>
    <cellStyle name="Comma 22 11 2 5" xfId="15531"/>
    <cellStyle name="Comma 22 11 3" xfId="15532"/>
    <cellStyle name="Comma 22 11 3 2" xfId="15533"/>
    <cellStyle name="Comma 22 11 3 2 2" xfId="15534"/>
    <cellStyle name="Comma 22 11 3 3" xfId="15535"/>
    <cellStyle name="Comma 22 11 4" xfId="15536"/>
    <cellStyle name="Comma 22 11 4 2" xfId="15537"/>
    <cellStyle name="Comma 22 11 5" xfId="15538"/>
    <cellStyle name="Comma 22 11 6" xfId="15539"/>
    <cellStyle name="Comma 22 11 7" xfId="15540"/>
    <cellStyle name="Comma 22 12" xfId="15541"/>
    <cellStyle name="Comma 22 12 2" xfId="15542"/>
    <cellStyle name="Comma 22 12 2 2" xfId="15543"/>
    <cellStyle name="Comma 22 12 2 2 2" xfId="15544"/>
    <cellStyle name="Comma 22 12 2 3" xfId="15545"/>
    <cellStyle name="Comma 22 12 3" xfId="15546"/>
    <cellStyle name="Comma 22 12 3 2" xfId="15547"/>
    <cellStyle name="Comma 22 12 4" xfId="15548"/>
    <cellStyle name="Comma 22 12 5" xfId="15549"/>
    <cellStyle name="Comma 22 13" xfId="15550"/>
    <cellStyle name="Comma 22 13 2" xfId="15551"/>
    <cellStyle name="Comma 22 13 2 2" xfId="15552"/>
    <cellStyle name="Comma 22 13 2 2 2" xfId="15553"/>
    <cellStyle name="Comma 22 13 2 3" xfId="15554"/>
    <cellStyle name="Comma 22 13 3" xfId="15555"/>
    <cellStyle name="Comma 22 13 3 2" xfId="15556"/>
    <cellStyle name="Comma 22 13 4" xfId="15557"/>
    <cellStyle name="Comma 22 13 5" xfId="15558"/>
    <cellStyle name="Comma 22 14" xfId="15559"/>
    <cellStyle name="Comma 22 14 2" xfId="15560"/>
    <cellStyle name="Comma 22 14 2 2" xfId="15561"/>
    <cellStyle name="Comma 22 14 2 2 2" xfId="15562"/>
    <cellStyle name="Comma 22 14 2 3" xfId="15563"/>
    <cellStyle name="Comma 22 14 3" xfId="15564"/>
    <cellStyle name="Comma 22 14 3 2" xfId="15565"/>
    <cellStyle name="Comma 22 14 4" xfId="15566"/>
    <cellStyle name="Comma 22 14 5" xfId="15567"/>
    <cellStyle name="Comma 22 15" xfId="15568"/>
    <cellStyle name="Comma 22 15 2" xfId="15569"/>
    <cellStyle name="Comma 22 15 2 2" xfId="15570"/>
    <cellStyle name="Comma 22 15 3" xfId="15571"/>
    <cellStyle name="Comma 22 15 4" xfId="15572"/>
    <cellStyle name="Comma 22 16" xfId="15573"/>
    <cellStyle name="Comma 22 16 2" xfId="15574"/>
    <cellStyle name="Comma 22 16 3" xfId="15575"/>
    <cellStyle name="Comma 22 17" xfId="15576"/>
    <cellStyle name="Comma 22 17 2" xfId="15577"/>
    <cellStyle name="Comma 22 18" xfId="15578"/>
    <cellStyle name="Comma 22 19" xfId="15579"/>
    <cellStyle name="Comma 22 2" xfId="15580"/>
    <cellStyle name="Comma 22 2 10" xfId="15581"/>
    <cellStyle name="Comma 22 2 10 2" xfId="15582"/>
    <cellStyle name="Comma 22 2 10 2 2" xfId="15583"/>
    <cellStyle name="Comma 22 2 10 2 2 2" xfId="15584"/>
    <cellStyle name="Comma 22 2 10 2 3" xfId="15585"/>
    <cellStyle name="Comma 22 2 10 3" xfId="15586"/>
    <cellStyle name="Comma 22 2 10 3 2" xfId="15587"/>
    <cellStyle name="Comma 22 2 10 4" xfId="15588"/>
    <cellStyle name="Comma 22 2 10 5" xfId="15589"/>
    <cellStyle name="Comma 22 2 11" xfId="15590"/>
    <cellStyle name="Comma 22 2 11 2" xfId="15591"/>
    <cellStyle name="Comma 22 2 11 2 2" xfId="15592"/>
    <cellStyle name="Comma 22 2 11 3" xfId="15593"/>
    <cellStyle name="Comma 22 2 12" xfId="15594"/>
    <cellStyle name="Comma 22 2 12 2" xfId="15595"/>
    <cellStyle name="Comma 22 2 13" xfId="15596"/>
    <cellStyle name="Comma 22 2 14" xfId="15597"/>
    <cellStyle name="Comma 22 2 15" xfId="15598"/>
    <cellStyle name="Comma 22 2 16" xfId="15599"/>
    <cellStyle name="Comma 22 2 2" xfId="15600"/>
    <cellStyle name="Comma 22 2 2 10" xfId="15601"/>
    <cellStyle name="Comma 22 2 2 10 2" xfId="15602"/>
    <cellStyle name="Comma 22 2 2 11" xfId="15603"/>
    <cellStyle name="Comma 22 2 2 12" xfId="15604"/>
    <cellStyle name="Comma 22 2 2 13" xfId="15605"/>
    <cellStyle name="Comma 22 2 2 2" xfId="15606"/>
    <cellStyle name="Comma 22 2 2 2 10" xfId="15607"/>
    <cellStyle name="Comma 22 2 2 2 11" xfId="15608"/>
    <cellStyle name="Comma 22 2 2 2 12" xfId="15609"/>
    <cellStyle name="Comma 22 2 2 2 2" xfId="15610"/>
    <cellStyle name="Comma 22 2 2 2 2 2" xfId="15611"/>
    <cellStyle name="Comma 22 2 2 2 2 2 2" xfId="15612"/>
    <cellStyle name="Comma 22 2 2 2 2 2 2 2" xfId="15613"/>
    <cellStyle name="Comma 22 2 2 2 2 2 2 2 2" xfId="15614"/>
    <cellStyle name="Comma 22 2 2 2 2 2 2 3" xfId="15615"/>
    <cellStyle name="Comma 22 2 2 2 2 2 3" xfId="15616"/>
    <cellStyle name="Comma 22 2 2 2 2 2 3 2" xfId="15617"/>
    <cellStyle name="Comma 22 2 2 2 2 2 4" xfId="15618"/>
    <cellStyle name="Comma 22 2 2 2 2 2 5" xfId="15619"/>
    <cellStyle name="Comma 22 2 2 2 2 3" xfId="15620"/>
    <cellStyle name="Comma 22 2 2 2 2 3 2" xfId="15621"/>
    <cellStyle name="Comma 22 2 2 2 2 3 2 2" xfId="15622"/>
    <cellStyle name="Comma 22 2 2 2 2 3 2 2 2" xfId="15623"/>
    <cellStyle name="Comma 22 2 2 2 2 3 2 3" xfId="15624"/>
    <cellStyle name="Comma 22 2 2 2 2 3 3" xfId="15625"/>
    <cellStyle name="Comma 22 2 2 2 2 3 3 2" xfId="15626"/>
    <cellStyle name="Comma 22 2 2 2 2 3 4" xfId="15627"/>
    <cellStyle name="Comma 22 2 2 2 2 3 5" xfId="15628"/>
    <cellStyle name="Comma 22 2 2 2 2 4" xfId="15629"/>
    <cellStyle name="Comma 22 2 2 2 2 4 2" xfId="15630"/>
    <cellStyle name="Comma 22 2 2 2 2 4 2 2" xfId="15631"/>
    <cellStyle name="Comma 22 2 2 2 2 4 2 2 2" xfId="15632"/>
    <cellStyle name="Comma 22 2 2 2 2 4 2 3" xfId="15633"/>
    <cellStyle name="Comma 22 2 2 2 2 4 3" xfId="15634"/>
    <cellStyle name="Comma 22 2 2 2 2 4 3 2" xfId="15635"/>
    <cellStyle name="Comma 22 2 2 2 2 4 4" xfId="15636"/>
    <cellStyle name="Comma 22 2 2 2 2 4 5" xfId="15637"/>
    <cellStyle name="Comma 22 2 2 2 2 5" xfId="15638"/>
    <cellStyle name="Comma 22 2 2 2 2 5 2" xfId="15639"/>
    <cellStyle name="Comma 22 2 2 2 2 5 2 2" xfId="15640"/>
    <cellStyle name="Comma 22 2 2 2 2 5 3" xfId="15641"/>
    <cellStyle name="Comma 22 2 2 2 2 6" xfId="15642"/>
    <cellStyle name="Comma 22 2 2 2 2 6 2" xfId="15643"/>
    <cellStyle name="Comma 22 2 2 2 2 7" xfId="15644"/>
    <cellStyle name="Comma 22 2 2 2 2 8" xfId="15645"/>
    <cellStyle name="Comma 22 2 2 2 2 9" xfId="15646"/>
    <cellStyle name="Comma 22 2 2 2 3" xfId="15647"/>
    <cellStyle name="Comma 22 2 2 2 3 2" xfId="15648"/>
    <cellStyle name="Comma 22 2 2 2 3 2 2" xfId="15649"/>
    <cellStyle name="Comma 22 2 2 2 3 2 2 2" xfId="15650"/>
    <cellStyle name="Comma 22 2 2 2 3 2 2 2 2" xfId="15651"/>
    <cellStyle name="Comma 22 2 2 2 3 2 2 3" xfId="15652"/>
    <cellStyle name="Comma 22 2 2 2 3 2 3" xfId="15653"/>
    <cellStyle name="Comma 22 2 2 2 3 2 3 2" xfId="15654"/>
    <cellStyle name="Comma 22 2 2 2 3 2 4" xfId="15655"/>
    <cellStyle name="Comma 22 2 2 2 3 2 5" xfId="15656"/>
    <cellStyle name="Comma 22 2 2 2 3 3" xfId="15657"/>
    <cellStyle name="Comma 22 2 2 2 3 3 2" xfId="15658"/>
    <cellStyle name="Comma 22 2 2 2 3 3 2 2" xfId="15659"/>
    <cellStyle name="Comma 22 2 2 2 3 3 2 2 2" xfId="15660"/>
    <cellStyle name="Comma 22 2 2 2 3 3 2 3" xfId="15661"/>
    <cellStyle name="Comma 22 2 2 2 3 3 3" xfId="15662"/>
    <cellStyle name="Comma 22 2 2 2 3 3 3 2" xfId="15663"/>
    <cellStyle name="Comma 22 2 2 2 3 3 4" xfId="15664"/>
    <cellStyle name="Comma 22 2 2 2 3 3 5" xfId="15665"/>
    <cellStyle name="Comma 22 2 2 2 3 4" xfId="15666"/>
    <cellStyle name="Comma 22 2 2 2 3 4 2" xfId="15667"/>
    <cellStyle name="Comma 22 2 2 2 3 4 2 2" xfId="15668"/>
    <cellStyle name="Comma 22 2 2 2 3 4 2 2 2" xfId="15669"/>
    <cellStyle name="Comma 22 2 2 2 3 4 2 3" xfId="15670"/>
    <cellStyle name="Comma 22 2 2 2 3 4 3" xfId="15671"/>
    <cellStyle name="Comma 22 2 2 2 3 4 3 2" xfId="15672"/>
    <cellStyle name="Comma 22 2 2 2 3 4 4" xfId="15673"/>
    <cellStyle name="Comma 22 2 2 2 3 4 5" xfId="15674"/>
    <cellStyle name="Comma 22 2 2 2 3 5" xfId="15675"/>
    <cellStyle name="Comma 22 2 2 2 3 5 2" xfId="15676"/>
    <cellStyle name="Comma 22 2 2 2 3 5 2 2" xfId="15677"/>
    <cellStyle name="Comma 22 2 2 2 3 5 3" xfId="15678"/>
    <cellStyle name="Comma 22 2 2 2 3 6" xfId="15679"/>
    <cellStyle name="Comma 22 2 2 2 3 6 2" xfId="15680"/>
    <cellStyle name="Comma 22 2 2 2 3 7" xfId="15681"/>
    <cellStyle name="Comma 22 2 2 2 3 8" xfId="15682"/>
    <cellStyle name="Comma 22 2 2 2 4" xfId="15683"/>
    <cellStyle name="Comma 22 2 2 2 4 2" xfId="15684"/>
    <cellStyle name="Comma 22 2 2 2 4 2 2" xfId="15685"/>
    <cellStyle name="Comma 22 2 2 2 4 2 2 2" xfId="15686"/>
    <cellStyle name="Comma 22 2 2 2 4 2 2 2 2" xfId="15687"/>
    <cellStyle name="Comma 22 2 2 2 4 2 2 3" xfId="15688"/>
    <cellStyle name="Comma 22 2 2 2 4 2 3" xfId="15689"/>
    <cellStyle name="Comma 22 2 2 2 4 2 3 2" xfId="15690"/>
    <cellStyle name="Comma 22 2 2 2 4 2 4" xfId="15691"/>
    <cellStyle name="Comma 22 2 2 2 4 2 5" xfId="15692"/>
    <cellStyle name="Comma 22 2 2 2 4 3" xfId="15693"/>
    <cellStyle name="Comma 22 2 2 2 4 3 2" xfId="15694"/>
    <cellStyle name="Comma 22 2 2 2 4 3 2 2" xfId="15695"/>
    <cellStyle name="Comma 22 2 2 2 4 3 3" xfId="15696"/>
    <cellStyle name="Comma 22 2 2 2 4 4" xfId="15697"/>
    <cellStyle name="Comma 22 2 2 2 4 4 2" xfId="15698"/>
    <cellStyle name="Comma 22 2 2 2 4 5" xfId="15699"/>
    <cellStyle name="Comma 22 2 2 2 4 6" xfId="15700"/>
    <cellStyle name="Comma 22 2 2 2 5" xfId="15701"/>
    <cellStyle name="Comma 22 2 2 2 5 2" xfId="15702"/>
    <cellStyle name="Comma 22 2 2 2 5 2 2" xfId="15703"/>
    <cellStyle name="Comma 22 2 2 2 5 2 2 2" xfId="15704"/>
    <cellStyle name="Comma 22 2 2 2 5 2 3" xfId="15705"/>
    <cellStyle name="Comma 22 2 2 2 5 3" xfId="15706"/>
    <cellStyle name="Comma 22 2 2 2 5 3 2" xfId="15707"/>
    <cellStyle name="Comma 22 2 2 2 5 4" xfId="15708"/>
    <cellStyle name="Comma 22 2 2 2 5 5" xfId="15709"/>
    <cellStyle name="Comma 22 2 2 2 6" xfId="15710"/>
    <cellStyle name="Comma 22 2 2 2 6 2" xfId="15711"/>
    <cellStyle name="Comma 22 2 2 2 6 2 2" xfId="15712"/>
    <cellStyle name="Comma 22 2 2 2 6 2 2 2" xfId="15713"/>
    <cellStyle name="Comma 22 2 2 2 6 2 3" xfId="15714"/>
    <cellStyle name="Comma 22 2 2 2 6 3" xfId="15715"/>
    <cellStyle name="Comma 22 2 2 2 6 3 2" xfId="15716"/>
    <cellStyle name="Comma 22 2 2 2 6 4" xfId="15717"/>
    <cellStyle name="Comma 22 2 2 2 6 5" xfId="15718"/>
    <cellStyle name="Comma 22 2 2 2 7" xfId="15719"/>
    <cellStyle name="Comma 22 2 2 2 7 2" xfId="15720"/>
    <cellStyle name="Comma 22 2 2 2 7 2 2" xfId="15721"/>
    <cellStyle name="Comma 22 2 2 2 7 2 2 2" xfId="15722"/>
    <cellStyle name="Comma 22 2 2 2 7 2 3" xfId="15723"/>
    <cellStyle name="Comma 22 2 2 2 7 3" xfId="15724"/>
    <cellStyle name="Comma 22 2 2 2 7 3 2" xfId="15725"/>
    <cellStyle name="Comma 22 2 2 2 7 4" xfId="15726"/>
    <cellStyle name="Comma 22 2 2 2 7 5" xfId="15727"/>
    <cellStyle name="Comma 22 2 2 2 8" xfId="15728"/>
    <cellStyle name="Comma 22 2 2 2 8 2" xfId="15729"/>
    <cellStyle name="Comma 22 2 2 2 8 2 2" xfId="15730"/>
    <cellStyle name="Comma 22 2 2 2 8 3" xfId="15731"/>
    <cellStyle name="Comma 22 2 2 2 9" xfId="15732"/>
    <cellStyle name="Comma 22 2 2 2 9 2" xfId="15733"/>
    <cellStyle name="Comma 22 2 2 3" xfId="15734"/>
    <cellStyle name="Comma 22 2 2 3 2" xfId="15735"/>
    <cellStyle name="Comma 22 2 2 3 2 2" xfId="15736"/>
    <cellStyle name="Comma 22 2 2 3 2 2 2" xfId="15737"/>
    <cellStyle name="Comma 22 2 2 3 2 2 2 2" xfId="15738"/>
    <cellStyle name="Comma 22 2 2 3 2 2 3" xfId="15739"/>
    <cellStyle name="Comma 22 2 2 3 2 3" xfId="15740"/>
    <cellStyle name="Comma 22 2 2 3 2 3 2" xfId="15741"/>
    <cellStyle name="Comma 22 2 2 3 2 4" xfId="15742"/>
    <cellStyle name="Comma 22 2 2 3 2 5" xfId="15743"/>
    <cellStyle name="Comma 22 2 2 3 3" xfId="15744"/>
    <cellStyle name="Comma 22 2 2 3 3 2" xfId="15745"/>
    <cellStyle name="Comma 22 2 2 3 3 2 2" xfId="15746"/>
    <cellStyle name="Comma 22 2 2 3 3 2 2 2" xfId="15747"/>
    <cellStyle name="Comma 22 2 2 3 3 2 3" xfId="15748"/>
    <cellStyle name="Comma 22 2 2 3 3 3" xfId="15749"/>
    <cellStyle name="Comma 22 2 2 3 3 3 2" xfId="15750"/>
    <cellStyle name="Comma 22 2 2 3 3 4" xfId="15751"/>
    <cellStyle name="Comma 22 2 2 3 3 5" xfId="15752"/>
    <cellStyle name="Comma 22 2 2 3 4" xfId="15753"/>
    <cellStyle name="Comma 22 2 2 3 4 2" xfId="15754"/>
    <cellStyle name="Comma 22 2 2 3 4 2 2" xfId="15755"/>
    <cellStyle name="Comma 22 2 2 3 4 2 2 2" xfId="15756"/>
    <cellStyle name="Comma 22 2 2 3 4 2 3" xfId="15757"/>
    <cellStyle name="Comma 22 2 2 3 4 3" xfId="15758"/>
    <cellStyle name="Comma 22 2 2 3 4 3 2" xfId="15759"/>
    <cellStyle name="Comma 22 2 2 3 4 4" xfId="15760"/>
    <cellStyle name="Comma 22 2 2 3 4 5" xfId="15761"/>
    <cellStyle name="Comma 22 2 2 3 5" xfId="15762"/>
    <cellStyle name="Comma 22 2 2 3 5 2" xfId="15763"/>
    <cellStyle name="Comma 22 2 2 3 5 2 2" xfId="15764"/>
    <cellStyle name="Comma 22 2 2 3 5 3" xfId="15765"/>
    <cellStyle name="Comma 22 2 2 3 6" xfId="15766"/>
    <cellStyle name="Comma 22 2 2 3 6 2" xfId="15767"/>
    <cellStyle name="Comma 22 2 2 3 7" xfId="15768"/>
    <cellStyle name="Comma 22 2 2 3 8" xfId="15769"/>
    <cellStyle name="Comma 22 2 2 3 9" xfId="15770"/>
    <cellStyle name="Comma 22 2 2 4" xfId="15771"/>
    <cellStyle name="Comma 22 2 2 4 2" xfId="15772"/>
    <cellStyle name="Comma 22 2 2 4 2 2" xfId="15773"/>
    <cellStyle name="Comma 22 2 2 4 2 2 2" xfId="15774"/>
    <cellStyle name="Comma 22 2 2 4 2 2 2 2" xfId="15775"/>
    <cellStyle name="Comma 22 2 2 4 2 2 3" xfId="15776"/>
    <cellStyle name="Comma 22 2 2 4 2 3" xfId="15777"/>
    <cellStyle name="Comma 22 2 2 4 2 3 2" xfId="15778"/>
    <cellStyle name="Comma 22 2 2 4 2 4" xfId="15779"/>
    <cellStyle name="Comma 22 2 2 4 2 5" xfId="15780"/>
    <cellStyle name="Comma 22 2 2 4 3" xfId="15781"/>
    <cellStyle name="Comma 22 2 2 4 3 2" xfId="15782"/>
    <cellStyle name="Comma 22 2 2 4 3 2 2" xfId="15783"/>
    <cellStyle name="Comma 22 2 2 4 3 2 2 2" xfId="15784"/>
    <cellStyle name="Comma 22 2 2 4 3 2 3" xfId="15785"/>
    <cellStyle name="Comma 22 2 2 4 3 3" xfId="15786"/>
    <cellStyle name="Comma 22 2 2 4 3 3 2" xfId="15787"/>
    <cellStyle name="Comma 22 2 2 4 3 4" xfId="15788"/>
    <cellStyle name="Comma 22 2 2 4 3 5" xfId="15789"/>
    <cellStyle name="Comma 22 2 2 4 4" xfId="15790"/>
    <cellStyle name="Comma 22 2 2 4 4 2" xfId="15791"/>
    <cellStyle name="Comma 22 2 2 4 4 2 2" xfId="15792"/>
    <cellStyle name="Comma 22 2 2 4 4 2 2 2" xfId="15793"/>
    <cellStyle name="Comma 22 2 2 4 4 2 3" xfId="15794"/>
    <cellStyle name="Comma 22 2 2 4 4 3" xfId="15795"/>
    <cellStyle name="Comma 22 2 2 4 4 3 2" xfId="15796"/>
    <cellStyle name="Comma 22 2 2 4 4 4" xfId="15797"/>
    <cellStyle name="Comma 22 2 2 4 4 5" xfId="15798"/>
    <cellStyle name="Comma 22 2 2 4 5" xfId="15799"/>
    <cellStyle name="Comma 22 2 2 4 5 2" xfId="15800"/>
    <cellStyle name="Comma 22 2 2 4 5 2 2" xfId="15801"/>
    <cellStyle name="Comma 22 2 2 4 5 3" xfId="15802"/>
    <cellStyle name="Comma 22 2 2 4 6" xfId="15803"/>
    <cellStyle name="Comma 22 2 2 4 6 2" xfId="15804"/>
    <cellStyle name="Comma 22 2 2 4 7" xfId="15805"/>
    <cellStyle name="Comma 22 2 2 4 8" xfId="15806"/>
    <cellStyle name="Comma 22 2 2 5" xfId="15807"/>
    <cellStyle name="Comma 22 2 2 5 2" xfId="15808"/>
    <cellStyle name="Comma 22 2 2 5 2 2" xfId="15809"/>
    <cellStyle name="Comma 22 2 2 5 2 2 2" xfId="15810"/>
    <cellStyle name="Comma 22 2 2 5 2 2 2 2" xfId="15811"/>
    <cellStyle name="Comma 22 2 2 5 2 2 3" xfId="15812"/>
    <cellStyle name="Comma 22 2 2 5 2 3" xfId="15813"/>
    <cellStyle name="Comma 22 2 2 5 2 3 2" xfId="15814"/>
    <cellStyle name="Comma 22 2 2 5 2 4" xfId="15815"/>
    <cellStyle name="Comma 22 2 2 5 2 5" xfId="15816"/>
    <cellStyle name="Comma 22 2 2 5 3" xfId="15817"/>
    <cellStyle name="Comma 22 2 2 5 3 2" xfId="15818"/>
    <cellStyle name="Comma 22 2 2 5 3 2 2" xfId="15819"/>
    <cellStyle name="Comma 22 2 2 5 3 3" xfId="15820"/>
    <cellStyle name="Comma 22 2 2 5 4" xfId="15821"/>
    <cellStyle name="Comma 22 2 2 5 4 2" xfId="15822"/>
    <cellStyle name="Comma 22 2 2 5 5" xfId="15823"/>
    <cellStyle name="Comma 22 2 2 5 6" xfId="15824"/>
    <cellStyle name="Comma 22 2 2 6" xfId="15825"/>
    <cellStyle name="Comma 22 2 2 6 2" xfId="15826"/>
    <cellStyle name="Comma 22 2 2 6 2 2" xfId="15827"/>
    <cellStyle name="Comma 22 2 2 6 2 2 2" xfId="15828"/>
    <cellStyle name="Comma 22 2 2 6 2 3" xfId="15829"/>
    <cellStyle name="Comma 22 2 2 6 3" xfId="15830"/>
    <cellStyle name="Comma 22 2 2 6 3 2" xfId="15831"/>
    <cellStyle name="Comma 22 2 2 6 4" xfId="15832"/>
    <cellStyle name="Comma 22 2 2 6 5" xfId="15833"/>
    <cellStyle name="Comma 22 2 2 7" xfId="15834"/>
    <cellStyle name="Comma 22 2 2 7 2" xfId="15835"/>
    <cellStyle name="Comma 22 2 2 7 2 2" xfId="15836"/>
    <cellStyle name="Comma 22 2 2 7 2 2 2" xfId="15837"/>
    <cellStyle name="Comma 22 2 2 7 2 3" xfId="15838"/>
    <cellStyle name="Comma 22 2 2 7 3" xfId="15839"/>
    <cellStyle name="Comma 22 2 2 7 3 2" xfId="15840"/>
    <cellStyle name="Comma 22 2 2 7 4" xfId="15841"/>
    <cellStyle name="Comma 22 2 2 7 5" xfId="15842"/>
    <cellStyle name="Comma 22 2 2 8" xfId="15843"/>
    <cellStyle name="Comma 22 2 2 8 2" xfId="15844"/>
    <cellStyle name="Comma 22 2 2 8 2 2" xfId="15845"/>
    <cellStyle name="Comma 22 2 2 8 2 2 2" xfId="15846"/>
    <cellStyle name="Comma 22 2 2 8 2 3" xfId="15847"/>
    <cellStyle name="Comma 22 2 2 8 3" xfId="15848"/>
    <cellStyle name="Comma 22 2 2 8 3 2" xfId="15849"/>
    <cellStyle name="Comma 22 2 2 8 4" xfId="15850"/>
    <cellStyle name="Comma 22 2 2 8 5" xfId="15851"/>
    <cellStyle name="Comma 22 2 2 9" xfId="15852"/>
    <cellStyle name="Comma 22 2 2 9 2" xfId="15853"/>
    <cellStyle name="Comma 22 2 2 9 2 2" xfId="15854"/>
    <cellStyle name="Comma 22 2 2 9 3" xfId="15855"/>
    <cellStyle name="Comma 22 2 3" xfId="15856"/>
    <cellStyle name="Comma 22 2 3 10" xfId="15857"/>
    <cellStyle name="Comma 22 2 3 10 2" xfId="15858"/>
    <cellStyle name="Comma 22 2 3 11" xfId="15859"/>
    <cellStyle name="Comma 22 2 3 12" xfId="15860"/>
    <cellStyle name="Comma 22 2 3 13" xfId="15861"/>
    <cellStyle name="Comma 22 2 3 2" xfId="15862"/>
    <cellStyle name="Comma 22 2 3 2 10" xfId="15863"/>
    <cellStyle name="Comma 22 2 3 2 11" xfId="15864"/>
    <cellStyle name="Comma 22 2 3 2 12" xfId="15865"/>
    <cellStyle name="Comma 22 2 3 2 2" xfId="15866"/>
    <cellStyle name="Comma 22 2 3 2 2 2" xfId="15867"/>
    <cellStyle name="Comma 22 2 3 2 2 2 2" xfId="15868"/>
    <cellStyle name="Comma 22 2 3 2 2 2 2 2" xfId="15869"/>
    <cellStyle name="Comma 22 2 3 2 2 2 2 2 2" xfId="15870"/>
    <cellStyle name="Comma 22 2 3 2 2 2 2 3" xfId="15871"/>
    <cellStyle name="Comma 22 2 3 2 2 2 3" xfId="15872"/>
    <cellStyle name="Comma 22 2 3 2 2 2 3 2" xfId="15873"/>
    <cellStyle name="Comma 22 2 3 2 2 2 4" xfId="15874"/>
    <cellStyle name="Comma 22 2 3 2 2 2 5" xfId="15875"/>
    <cellStyle name="Comma 22 2 3 2 2 3" xfId="15876"/>
    <cellStyle name="Comma 22 2 3 2 2 3 2" xfId="15877"/>
    <cellStyle name="Comma 22 2 3 2 2 3 2 2" xfId="15878"/>
    <cellStyle name="Comma 22 2 3 2 2 3 2 2 2" xfId="15879"/>
    <cellStyle name="Comma 22 2 3 2 2 3 2 3" xfId="15880"/>
    <cellStyle name="Comma 22 2 3 2 2 3 3" xfId="15881"/>
    <cellStyle name="Comma 22 2 3 2 2 3 3 2" xfId="15882"/>
    <cellStyle name="Comma 22 2 3 2 2 3 4" xfId="15883"/>
    <cellStyle name="Comma 22 2 3 2 2 3 5" xfId="15884"/>
    <cellStyle name="Comma 22 2 3 2 2 4" xfId="15885"/>
    <cellStyle name="Comma 22 2 3 2 2 4 2" xfId="15886"/>
    <cellStyle name="Comma 22 2 3 2 2 4 2 2" xfId="15887"/>
    <cellStyle name="Comma 22 2 3 2 2 4 2 2 2" xfId="15888"/>
    <cellStyle name="Comma 22 2 3 2 2 4 2 3" xfId="15889"/>
    <cellStyle name="Comma 22 2 3 2 2 4 3" xfId="15890"/>
    <cellStyle name="Comma 22 2 3 2 2 4 3 2" xfId="15891"/>
    <cellStyle name="Comma 22 2 3 2 2 4 4" xfId="15892"/>
    <cellStyle name="Comma 22 2 3 2 2 4 5" xfId="15893"/>
    <cellStyle name="Comma 22 2 3 2 2 5" xfId="15894"/>
    <cellStyle name="Comma 22 2 3 2 2 5 2" xfId="15895"/>
    <cellStyle name="Comma 22 2 3 2 2 5 2 2" xfId="15896"/>
    <cellStyle name="Comma 22 2 3 2 2 5 3" xfId="15897"/>
    <cellStyle name="Comma 22 2 3 2 2 6" xfId="15898"/>
    <cellStyle name="Comma 22 2 3 2 2 6 2" xfId="15899"/>
    <cellStyle name="Comma 22 2 3 2 2 7" xfId="15900"/>
    <cellStyle name="Comma 22 2 3 2 2 8" xfId="15901"/>
    <cellStyle name="Comma 22 2 3 2 2 9" xfId="15902"/>
    <cellStyle name="Comma 22 2 3 2 3" xfId="15903"/>
    <cellStyle name="Comma 22 2 3 2 3 2" xfId="15904"/>
    <cellStyle name="Comma 22 2 3 2 3 2 2" xfId="15905"/>
    <cellStyle name="Comma 22 2 3 2 3 2 2 2" xfId="15906"/>
    <cellStyle name="Comma 22 2 3 2 3 2 2 2 2" xfId="15907"/>
    <cellStyle name="Comma 22 2 3 2 3 2 2 3" xfId="15908"/>
    <cellStyle name="Comma 22 2 3 2 3 2 3" xfId="15909"/>
    <cellStyle name="Comma 22 2 3 2 3 2 3 2" xfId="15910"/>
    <cellStyle name="Comma 22 2 3 2 3 2 4" xfId="15911"/>
    <cellStyle name="Comma 22 2 3 2 3 2 5" xfId="15912"/>
    <cellStyle name="Comma 22 2 3 2 3 3" xfId="15913"/>
    <cellStyle name="Comma 22 2 3 2 3 3 2" xfId="15914"/>
    <cellStyle name="Comma 22 2 3 2 3 3 2 2" xfId="15915"/>
    <cellStyle name="Comma 22 2 3 2 3 3 2 2 2" xfId="15916"/>
    <cellStyle name="Comma 22 2 3 2 3 3 2 3" xfId="15917"/>
    <cellStyle name="Comma 22 2 3 2 3 3 3" xfId="15918"/>
    <cellStyle name="Comma 22 2 3 2 3 3 3 2" xfId="15919"/>
    <cellStyle name="Comma 22 2 3 2 3 3 4" xfId="15920"/>
    <cellStyle name="Comma 22 2 3 2 3 3 5" xfId="15921"/>
    <cellStyle name="Comma 22 2 3 2 3 4" xfId="15922"/>
    <cellStyle name="Comma 22 2 3 2 3 4 2" xfId="15923"/>
    <cellStyle name="Comma 22 2 3 2 3 4 2 2" xfId="15924"/>
    <cellStyle name="Comma 22 2 3 2 3 4 2 2 2" xfId="15925"/>
    <cellStyle name="Comma 22 2 3 2 3 4 2 3" xfId="15926"/>
    <cellStyle name="Comma 22 2 3 2 3 4 3" xfId="15927"/>
    <cellStyle name="Comma 22 2 3 2 3 4 3 2" xfId="15928"/>
    <cellStyle name="Comma 22 2 3 2 3 4 4" xfId="15929"/>
    <cellStyle name="Comma 22 2 3 2 3 4 5" xfId="15930"/>
    <cellStyle name="Comma 22 2 3 2 3 5" xfId="15931"/>
    <cellStyle name="Comma 22 2 3 2 3 5 2" xfId="15932"/>
    <cellStyle name="Comma 22 2 3 2 3 5 2 2" xfId="15933"/>
    <cellStyle name="Comma 22 2 3 2 3 5 3" xfId="15934"/>
    <cellStyle name="Comma 22 2 3 2 3 6" xfId="15935"/>
    <cellStyle name="Comma 22 2 3 2 3 6 2" xfId="15936"/>
    <cellStyle name="Comma 22 2 3 2 3 7" xfId="15937"/>
    <cellStyle name="Comma 22 2 3 2 3 8" xfId="15938"/>
    <cellStyle name="Comma 22 2 3 2 4" xfId="15939"/>
    <cellStyle name="Comma 22 2 3 2 4 2" xfId="15940"/>
    <cellStyle name="Comma 22 2 3 2 4 2 2" xfId="15941"/>
    <cellStyle name="Comma 22 2 3 2 4 2 2 2" xfId="15942"/>
    <cellStyle name="Comma 22 2 3 2 4 2 2 2 2" xfId="15943"/>
    <cellStyle name="Comma 22 2 3 2 4 2 2 3" xfId="15944"/>
    <cellStyle name="Comma 22 2 3 2 4 2 3" xfId="15945"/>
    <cellStyle name="Comma 22 2 3 2 4 2 3 2" xfId="15946"/>
    <cellStyle name="Comma 22 2 3 2 4 2 4" xfId="15947"/>
    <cellStyle name="Comma 22 2 3 2 4 2 5" xfId="15948"/>
    <cellStyle name="Comma 22 2 3 2 4 3" xfId="15949"/>
    <cellStyle name="Comma 22 2 3 2 4 3 2" xfId="15950"/>
    <cellStyle name="Comma 22 2 3 2 4 3 2 2" xfId="15951"/>
    <cellStyle name="Comma 22 2 3 2 4 3 3" xfId="15952"/>
    <cellStyle name="Comma 22 2 3 2 4 4" xfId="15953"/>
    <cellStyle name="Comma 22 2 3 2 4 4 2" xfId="15954"/>
    <cellStyle name="Comma 22 2 3 2 4 5" xfId="15955"/>
    <cellStyle name="Comma 22 2 3 2 4 6" xfId="15956"/>
    <cellStyle name="Comma 22 2 3 2 5" xfId="15957"/>
    <cellStyle name="Comma 22 2 3 2 5 2" xfId="15958"/>
    <cellStyle name="Comma 22 2 3 2 5 2 2" xfId="15959"/>
    <cellStyle name="Comma 22 2 3 2 5 2 2 2" xfId="15960"/>
    <cellStyle name="Comma 22 2 3 2 5 2 3" xfId="15961"/>
    <cellStyle name="Comma 22 2 3 2 5 3" xfId="15962"/>
    <cellStyle name="Comma 22 2 3 2 5 3 2" xfId="15963"/>
    <cellStyle name="Comma 22 2 3 2 5 4" xfId="15964"/>
    <cellStyle name="Comma 22 2 3 2 5 5" xfId="15965"/>
    <cellStyle name="Comma 22 2 3 2 6" xfId="15966"/>
    <cellStyle name="Comma 22 2 3 2 6 2" xfId="15967"/>
    <cellStyle name="Comma 22 2 3 2 6 2 2" xfId="15968"/>
    <cellStyle name="Comma 22 2 3 2 6 2 2 2" xfId="15969"/>
    <cellStyle name="Comma 22 2 3 2 6 2 3" xfId="15970"/>
    <cellStyle name="Comma 22 2 3 2 6 3" xfId="15971"/>
    <cellStyle name="Comma 22 2 3 2 6 3 2" xfId="15972"/>
    <cellStyle name="Comma 22 2 3 2 6 4" xfId="15973"/>
    <cellStyle name="Comma 22 2 3 2 6 5" xfId="15974"/>
    <cellStyle name="Comma 22 2 3 2 7" xfId="15975"/>
    <cellStyle name="Comma 22 2 3 2 7 2" xfId="15976"/>
    <cellStyle name="Comma 22 2 3 2 7 2 2" xfId="15977"/>
    <cellStyle name="Comma 22 2 3 2 7 2 2 2" xfId="15978"/>
    <cellStyle name="Comma 22 2 3 2 7 2 3" xfId="15979"/>
    <cellStyle name="Comma 22 2 3 2 7 3" xfId="15980"/>
    <cellStyle name="Comma 22 2 3 2 7 3 2" xfId="15981"/>
    <cellStyle name="Comma 22 2 3 2 7 4" xfId="15982"/>
    <cellStyle name="Comma 22 2 3 2 7 5" xfId="15983"/>
    <cellStyle name="Comma 22 2 3 2 8" xfId="15984"/>
    <cellStyle name="Comma 22 2 3 2 8 2" xfId="15985"/>
    <cellStyle name="Comma 22 2 3 2 8 2 2" xfId="15986"/>
    <cellStyle name="Comma 22 2 3 2 8 3" xfId="15987"/>
    <cellStyle name="Comma 22 2 3 2 9" xfId="15988"/>
    <cellStyle name="Comma 22 2 3 2 9 2" xfId="15989"/>
    <cellStyle name="Comma 22 2 3 3" xfId="15990"/>
    <cellStyle name="Comma 22 2 3 3 2" xfId="15991"/>
    <cellStyle name="Comma 22 2 3 3 2 2" xfId="15992"/>
    <cellStyle name="Comma 22 2 3 3 2 2 2" xfId="15993"/>
    <cellStyle name="Comma 22 2 3 3 2 2 2 2" xfId="15994"/>
    <cellStyle name="Comma 22 2 3 3 2 2 3" xfId="15995"/>
    <cellStyle name="Comma 22 2 3 3 2 3" xfId="15996"/>
    <cellStyle name="Comma 22 2 3 3 2 3 2" xfId="15997"/>
    <cellStyle name="Comma 22 2 3 3 2 4" xfId="15998"/>
    <cellStyle name="Comma 22 2 3 3 2 5" xfId="15999"/>
    <cellStyle name="Comma 22 2 3 3 3" xfId="16000"/>
    <cellStyle name="Comma 22 2 3 3 3 2" xfId="16001"/>
    <cellStyle name="Comma 22 2 3 3 3 2 2" xfId="16002"/>
    <cellStyle name="Comma 22 2 3 3 3 2 2 2" xfId="16003"/>
    <cellStyle name="Comma 22 2 3 3 3 2 3" xfId="16004"/>
    <cellStyle name="Comma 22 2 3 3 3 3" xfId="16005"/>
    <cellStyle name="Comma 22 2 3 3 3 3 2" xfId="16006"/>
    <cellStyle name="Comma 22 2 3 3 3 4" xfId="16007"/>
    <cellStyle name="Comma 22 2 3 3 3 5" xfId="16008"/>
    <cellStyle name="Comma 22 2 3 3 4" xfId="16009"/>
    <cellStyle name="Comma 22 2 3 3 4 2" xfId="16010"/>
    <cellStyle name="Comma 22 2 3 3 4 2 2" xfId="16011"/>
    <cellStyle name="Comma 22 2 3 3 4 2 2 2" xfId="16012"/>
    <cellStyle name="Comma 22 2 3 3 4 2 3" xfId="16013"/>
    <cellStyle name="Comma 22 2 3 3 4 3" xfId="16014"/>
    <cellStyle name="Comma 22 2 3 3 4 3 2" xfId="16015"/>
    <cellStyle name="Comma 22 2 3 3 4 4" xfId="16016"/>
    <cellStyle name="Comma 22 2 3 3 4 5" xfId="16017"/>
    <cellStyle name="Comma 22 2 3 3 5" xfId="16018"/>
    <cellStyle name="Comma 22 2 3 3 5 2" xfId="16019"/>
    <cellStyle name="Comma 22 2 3 3 5 2 2" xfId="16020"/>
    <cellStyle name="Comma 22 2 3 3 5 3" xfId="16021"/>
    <cellStyle name="Comma 22 2 3 3 6" xfId="16022"/>
    <cellStyle name="Comma 22 2 3 3 6 2" xfId="16023"/>
    <cellStyle name="Comma 22 2 3 3 7" xfId="16024"/>
    <cellStyle name="Comma 22 2 3 3 8" xfId="16025"/>
    <cellStyle name="Comma 22 2 3 3 9" xfId="16026"/>
    <cellStyle name="Comma 22 2 3 4" xfId="16027"/>
    <cellStyle name="Comma 22 2 3 4 2" xfId="16028"/>
    <cellStyle name="Comma 22 2 3 4 2 2" xfId="16029"/>
    <cellStyle name="Comma 22 2 3 4 2 2 2" xfId="16030"/>
    <cellStyle name="Comma 22 2 3 4 2 2 2 2" xfId="16031"/>
    <cellStyle name="Comma 22 2 3 4 2 2 3" xfId="16032"/>
    <cellStyle name="Comma 22 2 3 4 2 3" xfId="16033"/>
    <cellStyle name="Comma 22 2 3 4 2 3 2" xfId="16034"/>
    <cellStyle name="Comma 22 2 3 4 2 4" xfId="16035"/>
    <cellStyle name="Comma 22 2 3 4 2 5" xfId="16036"/>
    <cellStyle name="Comma 22 2 3 4 3" xfId="16037"/>
    <cellStyle name="Comma 22 2 3 4 3 2" xfId="16038"/>
    <cellStyle name="Comma 22 2 3 4 3 2 2" xfId="16039"/>
    <cellStyle name="Comma 22 2 3 4 3 2 2 2" xfId="16040"/>
    <cellStyle name="Comma 22 2 3 4 3 2 3" xfId="16041"/>
    <cellStyle name="Comma 22 2 3 4 3 3" xfId="16042"/>
    <cellStyle name="Comma 22 2 3 4 3 3 2" xfId="16043"/>
    <cellStyle name="Comma 22 2 3 4 3 4" xfId="16044"/>
    <cellStyle name="Comma 22 2 3 4 3 5" xfId="16045"/>
    <cellStyle name="Comma 22 2 3 4 4" xfId="16046"/>
    <cellStyle name="Comma 22 2 3 4 4 2" xfId="16047"/>
    <cellStyle name="Comma 22 2 3 4 4 2 2" xfId="16048"/>
    <cellStyle name="Comma 22 2 3 4 4 2 2 2" xfId="16049"/>
    <cellStyle name="Comma 22 2 3 4 4 2 3" xfId="16050"/>
    <cellStyle name="Comma 22 2 3 4 4 3" xfId="16051"/>
    <cellStyle name="Comma 22 2 3 4 4 3 2" xfId="16052"/>
    <cellStyle name="Comma 22 2 3 4 4 4" xfId="16053"/>
    <cellStyle name="Comma 22 2 3 4 4 5" xfId="16054"/>
    <cellStyle name="Comma 22 2 3 4 5" xfId="16055"/>
    <cellStyle name="Comma 22 2 3 4 5 2" xfId="16056"/>
    <cellStyle name="Comma 22 2 3 4 5 2 2" xfId="16057"/>
    <cellStyle name="Comma 22 2 3 4 5 3" xfId="16058"/>
    <cellStyle name="Comma 22 2 3 4 6" xfId="16059"/>
    <cellStyle name="Comma 22 2 3 4 6 2" xfId="16060"/>
    <cellStyle name="Comma 22 2 3 4 7" xfId="16061"/>
    <cellStyle name="Comma 22 2 3 4 8" xfId="16062"/>
    <cellStyle name="Comma 22 2 3 5" xfId="16063"/>
    <cellStyle name="Comma 22 2 3 5 2" xfId="16064"/>
    <cellStyle name="Comma 22 2 3 5 2 2" xfId="16065"/>
    <cellStyle name="Comma 22 2 3 5 2 2 2" xfId="16066"/>
    <cellStyle name="Comma 22 2 3 5 2 2 2 2" xfId="16067"/>
    <cellStyle name="Comma 22 2 3 5 2 2 3" xfId="16068"/>
    <cellStyle name="Comma 22 2 3 5 2 3" xfId="16069"/>
    <cellStyle name="Comma 22 2 3 5 2 3 2" xfId="16070"/>
    <cellStyle name="Comma 22 2 3 5 2 4" xfId="16071"/>
    <cellStyle name="Comma 22 2 3 5 2 5" xfId="16072"/>
    <cellStyle name="Comma 22 2 3 5 3" xfId="16073"/>
    <cellStyle name="Comma 22 2 3 5 3 2" xfId="16074"/>
    <cellStyle name="Comma 22 2 3 5 3 2 2" xfId="16075"/>
    <cellStyle name="Comma 22 2 3 5 3 3" xfId="16076"/>
    <cellStyle name="Comma 22 2 3 5 4" xfId="16077"/>
    <cellStyle name="Comma 22 2 3 5 4 2" xfId="16078"/>
    <cellStyle name="Comma 22 2 3 5 5" xfId="16079"/>
    <cellStyle name="Comma 22 2 3 5 6" xfId="16080"/>
    <cellStyle name="Comma 22 2 3 6" xfId="16081"/>
    <cellStyle name="Comma 22 2 3 6 2" xfId="16082"/>
    <cellStyle name="Comma 22 2 3 6 2 2" xfId="16083"/>
    <cellStyle name="Comma 22 2 3 6 2 2 2" xfId="16084"/>
    <cellStyle name="Comma 22 2 3 6 2 3" xfId="16085"/>
    <cellStyle name="Comma 22 2 3 6 3" xfId="16086"/>
    <cellStyle name="Comma 22 2 3 6 3 2" xfId="16087"/>
    <cellStyle name="Comma 22 2 3 6 4" xfId="16088"/>
    <cellStyle name="Comma 22 2 3 6 5" xfId="16089"/>
    <cellStyle name="Comma 22 2 3 7" xfId="16090"/>
    <cellStyle name="Comma 22 2 3 7 2" xfId="16091"/>
    <cellStyle name="Comma 22 2 3 7 2 2" xfId="16092"/>
    <cellStyle name="Comma 22 2 3 7 2 2 2" xfId="16093"/>
    <cellStyle name="Comma 22 2 3 7 2 3" xfId="16094"/>
    <cellStyle name="Comma 22 2 3 7 3" xfId="16095"/>
    <cellStyle name="Comma 22 2 3 7 3 2" xfId="16096"/>
    <cellStyle name="Comma 22 2 3 7 4" xfId="16097"/>
    <cellStyle name="Comma 22 2 3 7 5" xfId="16098"/>
    <cellStyle name="Comma 22 2 3 8" xfId="16099"/>
    <cellStyle name="Comma 22 2 3 8 2" xfId="16100"/>
    <cellStyle name="Comma 22 2 3 8 2 2" xfId="16101"/>
    <cellStyle name="Comma 22 2 3 8 2 2 2" xfId="16102"/>
    <cellStyle name="Comma 22 2 3 8 2 3" xfId="16103"/>
    <cellStyle name="Comma 22 2 3 8 3" xfId="16104"/>
    <cellStyle name="Comma 22 2 3 8 3 2" xfId="16105"/>
    <cellStyle name="Comma 22 2 3 8 4" xfId="16106"/>
    <cellStyle name="Comma 22 2 3 8 5" xfId="16107"/>
    <cellStyle name="Comma 22 2 3 9" xfId="16108"/>
    <cellStyle name="Comma 22 2 3 9 2" xfId="16109"/>
    <cellStyle name="Comma 22 2 3 9 2 2" xfId="16110"/>
    <cellStyle name="Comma 22 2 3 9 3" xfId="16111"/>
    <cellStyle name="Comma 22 2 4" xfId="16112"/>
    <cellStyle name="Comma 22 2 4 10" xfId="16113"/>
    <cellStyle name="Comma 22 2 4 11" xfId="16114"/>
    <cellStyle name="Comma 22 2 4 12" xfId="16115"/>
    <cellStyle name="Comma 22 2 4 2" xfId="16116"/>
    <cellStyle name="Comma 22 2 4 2 2" xfId="16117"/>
    <cellStyle name="Comma 22 2 4 2 2 2" xfId="16118"/>
    <cellStyle name="Comma 22 2 4 2 2 2 2" xfId="16119"/>
    <cellStyle name="Comma 22 2 4 2 2 2 2 2" xfId="16120"/>
    <cellStyle name="Comma 22 2 4 2 2 2 3" xfId="16121"/>
    <cellStyle name="Comma 22 2 4 2 2 3" xfId="16122"/>
    <cellStyle name="Comma 22 2 4 2 2 3 2" xfId="16123"/>
    <cellStyle name="Comma 22 2 4 2 2 4" xfId="16124"/>
    <cellStyle name="Comma 22 2 4 2 2 5" xfId="16125"/>
    <cellStyle name="Comma 22 2 4 2 3" xfId="16126"/>
    <cellStyle name="Comma 22 2 4 2 3 2" xfId="16127"/>
    <cellStyle name="Comma 22 2 4 2 3 2 2" xfId="16128"/>
    <cellStyle name="Comma 22 2 4 2 3 2 2 2" xfId="16129"/>
    <cellStyle name="Comma 22 2 4 2 3 2 3" xfId="16130"/>
    <cellStyle name="Comma 22 2 4 2 3 3" xfId="16131"/>
    <cellStyle name="Comma 22 2 4 2 3 3 2" xfId="16132"/>
    <cellStyle name="Comma 22 2 4 2 3 4" xfId="16133"/>
    <cellStyle name="Comma 22 2 4 2 3 5" xfId="16134"/>
    <cellStyle name="Comma 22 2 4 2 4" xfId="16135"/>
    <cellStyle name="Comma 22 2 4 2 4 2" xfId="16136"/>
    <cellStyle name="Comma 22 2 4 2 4 2 2" xfId="16137"/>
    <cellStyle name="Comma 22 2 4 2 4 2 2 2" xfId="16138"/>
    <cellStyle name="Comma 22 2 4 2 4 2 3" xfId="16139"/>
    <cellStyle name="Comma 22 2 4 2 4 3" xfId="16140"/>
    <cellStyle name="Comma 22 2 4 2 4 3 2" xfId="16141"/>
    <cellStyle name="Comma 22 2 4 2 4 4" xfId="16142"/>
    <cellStyle name="Comma 22 2 4 2 4 5" xfId="16143"/>
    <cellStyle name="Comma 22 2 4 2 5" xfId="16144"/>
    <cellStyle name="Comma 22 2 4 2 5 2" xfId="16145"/>
    <cellStyle name="Comma 22 2 4 2 5 2 2" xfId="16146"/>
    <cellStyle name="Comma 22 2 4 2 5 3" xfId="16147"/>
    <cellStyle name="Comma 22 2 4 2 6" xfId="16148"/>
    <cellStyle name="Comma 22 2 4 2 6 2" xfId="16149"/>
    <cellStyle name="Comma 22 2 4 2 7" xfId="16150"/>
    <cellStyle name="Comma 22 2 4 2 8" xfId="16151"/>
    <cellStyle name="Comma 22 2 4 2 9" xfId="16152"/>
    <cellStyle name="Comma 22 2 4 3" xfId="16153"/>
    <cellStyle name="Comma 22 2 4 3 2" xfId="16154"/>
    <cellStyle name="Comma 22 2 4 3 2 2" xfId="16155"/>
    <cellStyle name="Comma 22 2 4 3 2 2 2" xfId="16156"/>
    <cellStyle name="Comma 22 2 4 3 2 2 2 2" xfId="16157"/>
    <cellStyle name="Comma 22 2 4 3 2 2 3" xfId="16158"/>
    <cellStyle name="Comma 22 2 4 3 2 3" xfId="16159"/>
    <cellStyle name="Comma 22 2 4 3 2 3 2" xfId="16160"/>
    <cellStyle name="Comma 22 2 4 3 2 4" xfId="16161"/>
    <cellStyle name="Comma 22 2 4 3 2 5" xfId="16162"/>
    <cellStyle name="Comma 22 2 4 3 3" xfId="16163"/>
    <cellStyle name="Comma 22 2 4 3 3 2" xfId="16164"/>
    <cellStyle name="Comma 22 2 4 3 3 2 2" xfId="16165"/>
    <cellStyle name="Comma 22 2 4 3 3 2 2 2" xfId="16166"/>
    <cellStyle name="Comma 22 2 4 3 3 2 3" xfId="16167"/>
    <cellStyle name="Comma 22 2 4 3 3 3" xfId="16168"/>
    <cellStyle name="Comma 22 2 4 3 3 3 2" xfId="16169"/>
    <cellStyle name="Comma 22 2 4 3 3 4" xfId="16170"/>
    <cellStyle name="Comma 22 2 4 3 3 5" xfId="16171"/>
    <cellStyle name="Comma 22 2 4 3 4" xfId="16172"/>
    <cellStyle name="Comma 22 2 4 3 4 2" xfId="16173"/>
    <cellStyle name="Comma 22 2 4 3 4 2 2" xfId="16174"/>
    <cellStyle name="Comma 22 2 4 3 4 2 2 2" xfId="16175"/>
    <cellStyle name="Comma 22 2 4 3 4 2 3" xfId="16176"/>
    <cellStyle name="Comma 22 2 4 3 4 3" xfId="16177"/>
    <cellStyle name="Comma 22 2 4 3 4 3 2" xfId="16178"/>
    <cellStyle name="Comma 22 2 4 3 4 4" xfId="16179"/>
    <cellStyle name="Comma 22 2 4 3 4 5" xfId="16180"/>
    <cellStyle name="Comma 22 2 4 3 5" xfId="16181"/>
    <cellStyle name="Comma 22 2 4 3 5 2" xfId="16182"/>
    <cellStyle name="Comma 22 2 4 3 5 2 2" xfId="16183"/>
    <cellStyle name="Comma 22 2 4 3 5 3" xfId="16184"/>
    <cellStyle name="Comma 22 2 4 3 6" xfId="16185"/>
    <cellStyle name="Comma 22 2 4 3 6 2" xfId="16186"/>
    <cellStyle name="Comma 22 2 4 3 7" xfId="16187"/>
    <cellStyle name="Comma 22 2 4 3 8" xfId="16188"/>
    <cellStyle name="Comma 22 2 4 4" xfId="16189"/>
    <cellStyle name="Comma 22 2 4 4 2" xfId="16190"/>
    <cellStyle name="Comma 22 2 4 4 2 2" xfId="16191"/>
    <cellStyle name="Comma 22 2 4 4 2 2 2" xfId="16192"/>
    <cellStyle name="Comma 22 2 4 4 2 2 2 2" xfId="16193"/>
    <cellStyle name="Comma 22 2 4 4 2 2 3" xfId="16194"/>
    <cellStyle name="Comma 22 2 4 4 2 3" xfId="16195"/>
    <cellStyle name="Comma 22 2 4 4 2 3 2" xfId="16196"/>
    <cellStyle name="Comma 22 2 4 4 2 4" xfId="16197"/>
    <cellStyle name="Comma 22 2 4 4 2 5" xfId="16198"/>
    <cellStyle name="Comma 22 2 4 4 3" xfId="16199"/>
    <cellStyle name="Comma 22 2 4 4 3 2" xfId="16200"/>
    <cellStyle name="Comma 22 2 4 4 3 2 2" xfId="16201"/>
    <cellStyle name="Comma 22 2 4 4 3 3" xfId="16202"/>
    <cellStyle name="Comma 22 2 4 4 4" xfId="16203"/>
    <cellStyle name="Comma 22 2 4 4 4 2" xfId="16204"/>
    <cellStyle name="Comma 22 2 4 4 5" xfId="16205"/>
    <cellStyle name="Comma 22 2 4 4 6" xfId="16206"/>
    <cellStyle name="Comma 22 2 4 5" xfId="16207"/>
    <cellStyle name="Comma 22 2 4 5 2" xfId="16208"/>
    <cellStyle name="Comma 22 2 4 5 2 2" xfId="16209"/>
    <cellStyle name="Comma 22 2 4 5 2 2 2" xfId="16210"/>
    <cellStyle name="Comma 22 2 4 5 2 3" xfId="16211"/>
    <cellStyle name="Comma 22 2 4 5 3" xfId="16212"/>
    <cellStyle name="Comma 22 2 4 5 3 2" xfId="16213"/>
    <cellStyle name="Comma 22 2 4 5 4" xfId="16214"/>
    <cellStyle name="Comma 22 2 4 5 5" xfId="16215"/>
    <cellStyle name="Comma 22 2 4 6" xfId="16216"/>
    <cellStyle name="Comma 22 2 4 6 2" xfId="16217"/>
    <cellStyle name="Comma 22 2 4 6 2 2" xfId="16218"/>
    <cellStyle name="Comma 22 2 4 6 2 2 2" xfId="16219"/>
    <cellStyle name="Comma 22 2 4 6 2 3" xfId="16220"/>
    <cellStyle name="Comma 22 2 4 6 3" xfId="16221"/>
    <cellStyle name="Comma 22 2 4 6 3 2" xfId="16222"/>
    <cellStyle name="Comma 22 2 4 6 4" xfId="16223"/>
    <cellStyle name="Comma 22 2 4 6 5" xfId="16224"/>
    <cellStyle name="Comma 22 2 4 7" xfId="16225"/>
    <cellStyle name="Comma 22 2 4 7 2" xfId="16226"/>
    <cellStyle name="Comma 22 2 4 7 2 2" xfId="16227"/>
    <cellStyle name="Comma 22 2 4 7 2 2 2" xfId="16228"/>
    <cellStyle name="Comma 22 2 4 7 2 3" xfId="16229"/>
    <cellStyle name="Comma 22 2 4 7 3" xfId="16230"/>
    <cellStyle name="Comma 22 2 4 7 3 2" xfId="16231"/>
    <cellStyle name="Comma 22 2 4 7 4" xfId="16232"/>
    <cellStyle name="Comma 22 2 4 7 5" xfId="16233"/>
    <cellStyle name="Comma 22 2 4 8" xfId="16234"/>
    <cellStyle name="Comma 22 2 4 8 2" xfId="16235"/>
    <cellStyle name="Comma 22 2 4 8 2 2" xfId="16236"/>
    <cellStyle name="Comma 22 2 4 8 3" xfId="16237"/>
    <cellStyle name="Comma 22 2 4 9" xfId="16238"/>
    <cellStyle name="Comma 22 2 4 9 2" xfId="16239"/>
    <cellStyle name="Comma 22 2 5" xfId="16240"/>
    <cellStyle name="Comma 22 2 5 2" xfId="16241"/>
    <cellStyle name="Comma 22 2 5 2 2" xfId="16242"/>
    <cellStyle name="Comma 22 2 5 2 2 2" xfId="16243"/>
    <cellStyle name="Comma 22 2 5 2 2 2 2" xfId="16244"/>
    <cellStyle name="Comma 22 2 5 2 2 3" xfId="16245"/>
    <cellStyle name="Comma 22 2 5 2 3" xfId="16246"/>
    <cellStyle name="Comma 22 2 5 2 3 2" xfId="16247"/>
    <cellStyle name="Comma 22 2 5 2 4" xfId="16248"/>
    <cellStyle name="Comma 22 2 5 2 5" xfId="16249"/>
    <cellStyle name="Comma 22 2 5 3" xfId="16250"/>
    <cellStyle name="Comma 22 2 5 3 2" xfId="16251"/>
    <cellStyle name="Comma 22 2 5 3 2 2" xfId="16252"/>
    <cellStyle name="Comma 22 2 5 3 2 2 2" xfId="16253"/>
    <cellStyle name="Comma 22 2 5 3 2 3" xfId="16254"/>
    <cellStyle name="Comma 22 2 5 3 3" xfId="16255"/>
    <cellStyle name="Comma 22 2 5 3 3 2" xfId="16256"/>
    <cellStyle name="Comma 22 2 5 3 4" xfId="16257"/>
    <cellStyle name="Comma 22 2 5 3 5" xfId="16258"/>
    <cellStyle name="Comma 22 2 5 4" xfId="16259"/>
    <cellStyle name="Comma 22 2 5 4 2" xfId="16260"/>
    <cellStyle name="Comma 22 2 5 4 2 2" xfId="16261"/>
    <cellStyle name="Comma 22 2 5 4 2 2 2" xfId="16262"/>
    <cellStyle name="Comma 22 2 5 4 2 3" xfId="16263"/>
    <cellStyle name="Comma 22 2 5 4 3" xfId="16264"/>
    <cellStyle name="Comma 22 2 5 4 3 2" xfId="16265"/>
    <cellStyle name="Comma 22 2 5 4 4" xfId="16266"/>
    <cellStyle name="Comma 22 2 5 4 5" xfId="16267"/>
    <cellStyle name="Comma 22 2 5 5" xfId="16268"/>
    <cellStyle name="Comma 22 2 5 5 2" xfId="16269"/>
    <cellStyle name="Comma 22 2 5 5 2 2" xfId="16270"/>
    <cellStyle name="Comma 22 2 5 5 2 2 2" xfId="16271"/>
    <cellStyle name="Comma 22 2 5 5 2 3" xfId="16272"/>
    <cellStyle name="Comma 22 2 5 5 3" xfId="16273"/>
    <cellStyle name="Comma 22 2 5 5 3 2" xfId="16274"/>
    <cellStyle name="Comma 22 2 5 5 4" xfId="16275"/>
    <cellStyle name="Comma 22 2 5 5 5" xfId="16276"/>
    <cellStyle name="Comma 22 2 5 6" xfId="16277"/>
    <cellStyle name="Comma 22 2 6" xfId="16278"/>
    <cellStyle name="Comma 22 2 6 2" xfId="16279"/>
    <cellStyle name="Comma 22 2 6 2 2" xfId="16280"/>
    <cellStyle name="Comma 22 2 6 2 2 2" xfId="16281"/>
    <cellStyle name="Comma 22 2 6 2 2 2 2" xfId="16282"/>
    <cellStyle name="Comma 22 2 6 2 2 3" xfId="16283"/>
    <cellStyle name="Comma 22 2 6 2 3" xfId="16284"/>
    <cellStyle name="Comma 22 2 6 2 3 2" xfId="16285"/>
    <cellStyle name="Comma 22 2 6 2 4" xfId="16286"/>
    <cellStyle name="Comma 22 2 6 2 5" xfId="16287"/>
    <cellStyle name="Comma 22 2 6 3" xfId="16288"/>
    <cellStyle name="Comma 22 2 6 3 2" xfId="16289"/>
    <cellStyle name="Comma 22 2 6 3 2 2" xfId="16290"/>
    <cellStyle name="Comma 22 2 6 3 2 2 2" xfId="16291"/>
    <cellStyle name="Comma 22 2 6 3 2 3" xfId="16292"/>
    <cellStyle name="Comma 22 2 6 3 3" xfId="16293"/>
    <cellStyle name="Comma 22 2 6 3 3 2" xfId="16294"/>
    <cellStyle name="Comma 22 2 6 3 4" xfId="16295"/>
    <cellStyle name="Comma 22 2 6 3 5" xfId="16296"/>
    <cellStyle name="Comma 22 2 6 4" xfId="16297"/>
    <cellStyle name="Comma 22 2 6 4 2" xfId="16298"/>
    <cellStyle name="Comma 22 2 6 4 2 2" xfId="16299"/>
    <cellStyle name="Comma 22 2 6 4 2 2 2" xfId="16300"/>
    <cellStyle name="Comma 22 2 6 4 2 3" xfId="16301"/>
    <cellStyle name="Comma 22 2 6 4 3" xfId="16302"/>
    <cellStyle name="Comma 22 2 6 4 3 2" xfId="16303"/>
    <cellStyle name="Comma 22 2 6 4 4" xfId="16304"/>
    <cellStyle name="Comma 22 2 6 4 5" xfId="16305"/>
    <cellStyle name="Comma 22 2 6 5" xfId="16306"/>
    <cellStyle name="Comma 22 2 6 5 2" xfId="16307"/>
    <cellStyle name="Comma 22 2 6 5 2 2" xfId="16308"/>
    <cellStyle name="Comma 22 2 6 5 3" xfId="16309"/>
    <cellStyle name="Comma 22 2 6 6" xfId="16310"/>
    <cellStyle name="Comma 22 2 6 6 2" xfId="16311"/>
    <cellStyle name="Comma 22 2 6 7" xfId="16312"/>
    <cellStyle name="Comma 22 2 6 8" xfId="16313"/>
    <cellStyle name="Comma 22 2 6 9" xfId="16314"/>
    <cellStyle name="Comma 22 2 7" xfId="16315"/>
    <cellStyle name="Comma 22 2 7 2" xfId="16316"/>
    <cellStyle name="Comma 22 2 7 2 2" xfId="16317"/>
    <cellStyle name="Comma 22 2 7 2 2 2" xfId="16318"/>
    <cellStyle name="Comma 22 2 7 2 2 2 2" xfId="16319"/>
    <cellStyle name="Comma 22 2 7 2 2 3" xfId="16320"/>
    <cellStyle name="Comma 22 2 7 2 3" xfId="16321"/>
    <cellStyle name="Comma 22 2 7 2 3 2" xfId="16322"/>
    <cellStyle name="Comma 22 2 7 2 4" xfId="16323"/>
    <cellStyle name="Comma 22 2 7 2 5" xfId="16324"/>
    <cellStyle name="Comma 22 2 7 3" xfId="16325"/>
    <cellStyle name="Comma 22 2 7 3 2" xfId="16326"/>
    <cellStyle name="Comma 22 2 7 3 2 2" xfId="16327"/>
    <cellStyle name="Comma 22 2 7 3 3" xfId="16328"/>
    <cellStyle name="Comma 22 2 7 4" xfId="16329"/>
    <cellStyle name="Comma 22 2 7 4 2" xfId="16330"/>
    <cellStyle name="Comma 22 2 7 5" xfId="16331"/>
    <cellStyle name="Comma 22 2 7 6" xfId="16332"/>
    <cellStyle name="Comma 22 2 7 7" xfId="16333"/>
    <cellStyle name="Comma 22 2 8" xfId="16334"/>
    <cellStyle name="Comma 22 2 8 2" xfId="16335"/>
    <cellStyle name="Comma 22 2 8 2 2" xfId="16336"/>
    <cellStyle name="Comma 22 2 8 2 2 2" xfId="16337"/>
    <cellStyle name="Comma 22 2 8 2 3" xfId="16338"/>
    <cellStyle name="Comma 22 2 8 3" xfId="16339"/>
    <cellStyle name="Comma 22 2 8 3 2" xfId="16340"/>
    <cellStyle name="Comma 22 2 8 4" xfId="16341"/>
    <cellStyle name="Comma 22 2 8 5" xfId="16342"/>
    <cellStyle name="Comma 22 2 9" xfId="16343"/>
    <cellStyle name="Comma 22 2 9 2" xfId="16344"/>
    <cellStyle name="Comma 22 2 9 2 2" xfId="16345"/>
    <cellStyle name="Comma 22 2 9 2 2 2" xfId="16346"/>
    <cellStyle name="Comma 22 2 9 2 3" xfId="16347"/>
    <cellStyle name="Comma 22 2 9 3" xfId="16348"/>
    <cellStyle name="Comma 22 2 9 3 2" xfId="16349"/>
    <cellStyle name="Comma 22 2 9 4" xfId="16350"/>
    <cellStyle name="Comma 22 2 9 5" xfId="16351"/>
    <cellStyle name="Comma 22 20" xfId="16352"/>
    <cellStyle name="Comma 22 21" xfId="16353"/>
    <cellStyle name="Comma 22 22" xfId="16354"/>
    <cellStyle name="Comma 22 23" xfId="16355"/>
    <cellStyle name="Comma 22 3" xfId="16356"/>
    <cellStyle name="Comma 22 3 10" xfId="16357"/>
    <cellStyle name="Comma 22 3 10 2" xfId="16358"/>
    <cellStyle name="Comma 22 3 10 2 2" xfId="16359"/>
    <cellStyle name="Comma 22 3 10 2 2 2" xfId="16360"/>
    <cellStyle name="Comma 22 3 10 2 3" xfId="16361"/>
    <cellStyle name="Comma 22 3 10 3" xfId="16362"/>
    <cellStyle name="Comma 22 3 10 3 2" xfId="16363"/>
    <cellStyle name="Comma 22 3 10 4" xfId="16364"/>
    <cellStyle name="Comma 22 3 10 5" xfId="16365"/>
    <cellStyle name="Comma 22 3 11" xfId="16366"/>
    <cellStyle name="Comma 22 3 11 2" xfId="16367"/>
    <cellStyle name="Comma 22 3 11 2 2" xfId="16368"/>
    <cellStyle name="Comma 22 3 11 3" xfId="16369"/>
    <cellStyle name="Comma 22 3 12" xfId="16370"/>
    <cellStyle name="Comma 22 3 12 2" xfId="16371"/>
    <cellStyle name="Comma 22 3 13" xfId="16372"/>
    <cellStyle name="Comma 22 3 14" xfId="16373"/>
    <cellStyle name="Comma 22 3 15" xfId="16374"/>
    <cellStyle name="Comma 22 3 16" xfId="16375"/>
    <cellStyle name="Comma 22 3 17" xfId="16376"/>
    <cellStyle name="Comma 22 3 2" xfId="16377"/>
    <cellStyle name="Comma 22 3 2 10" xfId="16378"/>
    <cellStyle name="Comma 22 3 2 10 2" xfId="16379"/>
    <cellStyle name="Comma 22 3 2 11" xfId="16380"/>
    <cellStyle name="Comma 22 3 2 12" xfId="16381"/>
    <cellStyle name="Comma 22 3 2 13" xfId="16382"/>
    <cellStyle name="Comma 22 3 2 2" xfId="16383"/>
    <cellStyle name="Comma 22 3 2 2 10" xfId="16384"/>
    <cellStyle name="Comma 22 3 2 2 11" xfId="16385"/>
    <cellStyle name="Comma 22 3 2 2 12" xfId="16386"/>
    <cellStyle name="Comma 22 3 2 2 2" xfId="16387"/>
    <cellStyle name="Comma 22 3 2 2 2 2" xfId="16388"/>
    <cellStyle name="Comma 22 3 2 2 2 2 2" xfId="16389"/>
    <cellStyle name="Comma 22 3 2 2 2 2 2 2" xfId="16390"/>
    <cellStyle name="Comma 22 3 2 2 2 2 2 2 2" xfId="16391"/>
    <cellStyle name="Comma 22 3 2 2 2 2 2 3" xfId="16392"/>
    <cellStyle name="Comma 22 3 2 2 2 2 3" xfId="16393"/>
    <cellStyle name="Comma 22 3 2 2 2 2 3 2" xfId="16394"/>
    <cellStyle name="Comma 22 3 2 2 2 2 4" xfId="16395"/>
    <cellStyle name="Comma 22 3 2 2 2 2 5" xfId="16396"/>
    <cellStyle name="Comma 22 3 2 2 2 3" xfId="16397"/>
    <cellStyle name="Comma 22 3 2 2 2 3 2" xfId="16398"/>
    <cellStyle name="Comma 22 3 2 2 2 3 2 2" xfId="16399"/>
    <cellStyle name="Comma 22 3 2 2 2 3 2 2 2" xfId="16400"/>
    <cellStyle name="Comma 22 3 2 2 2 3 2 3" xfId="16401"/>
    <cellStyle name="Comma 22 3 2 2 2 3 3" xfId="16402"/>
    <cellStyle name="Comma 22 3 2 2 2 3 3 2" xfId="16403"/>
    <cellStyle name="Comma 22 3 2 2 2 3 4" xfId="16404"/>
    <cellStyle name="Comma 22 3 2 2 2 3 5" xfId="16405"/>
    <cellStyle name="Comma 22 3 2 2 2 4" xfId="16406"/>
    <cellStyle name="Comma 22 3 2 2 2 4 2" xfId="16407"/>
    <cellStyle name="Comma 22 3 2 2 2 4 2 2" xfId="16408"/>
    <cellStyle name="Comma 22 3 2 2 2 4 2 2 2" xfId="16409"/>
    <cellStyle name="Comma 22 3 2 2 2 4 2 3" xfId="16410"/>
    <cellStyle name="Comma 22 3 2 2 2 4 3" xfId="16411"/>
    <cellStyle name="Comma 22 3 2 2 2 4 3 2" xfId="16412"/>
    <cellStyle name="Comma 22 3 2 2 2 4 4" xfId="16413"/>
    <cellStyle name="Comma 22 3 2 2 2 4 5" xfId="16414"/>
    <cellStyle name="Comma 22 3 2 2 2 5" xfId="16415"/>
    <cellStyle name="Comma 22 3 2 2 2 5 2" xfId="16416"/>
    <cellStyle name="Comma 22 3 2 2 2 5 2 2" xfId="16417"/>
    <cellStyle name="Comma 22 3 2 2 2 5 3" xfId="16418"/>
    <cellStyle name="Comma 22 3 2 2 2 6" xfId="16419"/>
    <cellStyle name="Comma 22 3 2 2 2 6 2" xfId="16420"/>
    <cellStyle name="Comma 22 3 2 2 2 7" xfId="16421"/>
    <cellStyle name="Comma 22 3 2 2 2 8" xfId="16422"/>
    <cellStyle name="Comma 22 3 2 2 2 9" xfId="16423"/>
    <cellStyle name="Comma 22 3 2 2 3" xfId="16424"/>
    <cellStyle name="Comma 22 3 2 2 3 2" xfId="16425"/>
    <cellStyle name="Comma 22 3 2 2 3 2 2" xfId="16426"/>
    <cellStyle name="Comma 22 3 2 2 3 2 2 2" xfId="16427"/>
    <cellStyle name="Comma 22 3 2 2 3 2 2 2 2" xfId="16428"/>
    <cellStyle name="Comma 22 3 2 2 3 2 2 3" xfId="16429"/>
    <cellStyle name="Comma 22 3 2 2 3 2 3" xfId="16430"/>
    <cellStyle name="Comma 22 3 2 2 3 2 3 2" xfId="16431"/>
    <cellStyle name="Comma 22 3 2 2 3 2 4" xfId="16432"/>
    <cellStyle name="Comma 22 3 2 2 3 2 5" xfId="16433"/>
    <cellStyle name="Comma 22 3 2 2 3 3" xfId="16434"/>
    <cellStyle name="Comma 22 3 2 2 3 3 2" xfId="16435"/>
    <cellStyle name="Comma 22 3 2 2 3 3 2 2" xfId="16436"/>
    <cellStyle name="Comma 22 3 2 2 3 3 2 2 2" xfId="16437"/>
    <cellStyle name="Comma 22 3 2 2 3 3 2 3" xfId="16438"/>
    <cellStyle name="Comma 22 3 2 2 3 3 3" xfId="16439"/>
    <cellStyle name="Comma 22 3 2 2 3 3 3 2" xfId="16440"/>
    <cellStyle name="Comma 22 3 2 2 3 3 4" xfId="16441"/>
    <cellStyle name="Comma 22 3 2 2 3 3 5" xfId="16442"/>
    <cellStyle name="Comma 22 3 2 2 3 4" xfId="16443"/>
    <cellStyle name="Comma 22 3 2 2 3 4 2" xfId="16444"/>
    <cellStyle name="Comma 22 3 2 2 3 4 2 2" xfId="16445"/>
    <cellStyle name="Comma 22 3 2 2 3 4 2 2 2" xfId="16446"/>
    <cellStyle name="Comma 22 3 2 2 3 4 2 3" xfId="16447"/>
    <cellStyle name="Comma 22 3 2 2 3 4 3" xfId="16448"/>
    <cellStyle name="Comma 22 3 2 2 3 4 3 2" xfId="16449"/>
    <cellStyle name="Comma 22 3 2 2 3 4 4" xfId="16450"/>
    <cellStyle name="Comma 22 3 2 2 3 4 5" xfId="16451"/>
    <cellStyle name="Comma 22 3 2 2 3 5" xfId="16452"/>
    <cellStyle name="Comma 22 3 2 2 3 5 2" xfId="16453"/>
    <cellStyle name="Comma 22 3 2 2 3 5 2 2" xfId="16454"/>
    <cellStyle name="Comma 22 3 2 2 3 5 3" xfId="16455"/>
    <cellStyle name="Comma 22 3 2 2 3 6" xfId="16456"/>
    <cellStyle name="Comma 22 3 2 2 3 6 2" xfId="16457"/>
    <cellStyle name="Comma 22 3 2 2 3 7" xfId="16458"/>
    <cellStyle name="Comma 22 3 2 2 3 8" xfId="16459"/>
    <cellStyle name="Comma 22 3 2 2 4" xfId="16460"/>
    <cellStyle name="Comma 22 3 2 2 4 2" xfId="16461"/>
    <cellStyle name="Comma 22 3 2 2 4 2 2" xfId="16462"/>
    <cellStyle name="Comma 22 3 2 2 4 2 2 2" xfId="16463"/>
    <cellStyle name="Comma 22 3 2 2 4 2 2 2 2" xfId="16464"/>
    <cellStyle name="Comma 22 3 2 2 4 2 2 3" xfId="16465"/>
    <cellStyle name="Comma 22 3 2 2 4 2 3" xfId="16466"/>
    <cellStyle name="Comma 22 3 2 2 4 2 3 2" xfId="16467"/>
    <cellStyle name="Comma 22 3 2 2 4 2 4" xfId="16468"/>
    <cellStyle name="Comma 22 3 2 2 4 2 5" xfId="16469"/>
    <cellStyle name="Comma 22 3 2 2 4 3" xfId="16470"/>
    <cellStyle name="Comma 22 3 2 2 4 3 2" xfId="16471"/>
    <cellStyle name="Comma 22 3 2 2 4 3 2 2" xfId="16472"/>
    <cellStyle name="Comma 22 3 2 2 4 3 3" xfId="16473"/>
    <cellStyle name="Comma 22 3 2 2 4 4" xfId="16474"/>
    <cellStyle name="Comma 22 3 2 2 4 4 2" xfId="16475"/>
    <cellStyle name="Comma 22 3 2 2 4 5" xfId="16476"/>
    <cellStyle name="Comma 22 3 2 2 4 6" xfId="16477"/>
    <cellStyle name="Comma 22 3 2 2 5" xfId="16478"/>
    <cellStyle name="Comma 22 3 2 2 5 2" xfId="16479"/>
    <cellStyle name="Comma 22 3 2 2 5 2 2" xfId="16480"/>
    <cellStyle name="Comma 22 3 2 2 5 2 2 2" xfId="16481"/>
    <cellStyle name="Comma 22 3 2 2 5 2 3" xfId="16482"/>
    <cellStyle name="Comma 22 3 2 2 5 3" xfId="16483"/>
    <cellStyle name="Comma 22 3 2 2 5 3 2" xfId="16484"/>
    <cellStyle name="Comma 22 3 2 2 5 4" xfId="16485"/>
    <cellStyle name="Comma 22 3 2 2 5 5" xfId="16486"/>
    <cellStyle name="Comma 22 3 2 2 6" xfId="16487"/>
    <cellStyle name="Comma 22 3 2 2 6 2" xfId="16488"/>
    <cellStyle name="Comma 22 3 2 2 6 2 2" xfId="16489"/>
    <cellStyle name="Comma 22 3 2 2 6 2 2 2" xfId="16490"/>
    <cellStyle name="Comma 22 3 2 2 6 2 3" xfId="16491"/>
    <cellStyle name="Comma 22 3 2 2 6 3" xfId="16492"/>
    <cellStyle name="Comma 22 3 2 2 6 3 2" xfId="16493"/>
    <cellStyle name="Comma 22 3 2 2 6 4" xfId="16494"/>
    <cellStyle name="Comma 22 3 2 2 6 5" xfId="16495"/>
    <cellStyle name="Comma 22 3 2 2 7" xfId="16496"/>
    <cellStyle name="Comma 22 3 2 2 7 2" xfId="16497"/>
    <cellStyle name="Comma 22 3 2 2 7 2 2" xfId="16498"/>
    <cellStyle name="Comma 22 3 2 2 7 2 2 2" xfId="16499"/>
    <cellStyle name="Comma 22 3 2 2 7 2 3" xfId="16500"/>
    <cellStyle name="Comma 22 3 2 2 7 3" xfId="16501"/>
    <cellStyle name="Comma 22 3 2 2 7 3 2" xfId="16502"/>
    <cellStyle name="Comma 22 3 2 2 7 4" xfId="16503"/>
    <cellStyle name="Comma 22 3 2 2 7 5" xfId="16504"/>
    <cellStyle name="Comma 22 3 2 2 8" xfId="16505"/>
    <cellStyle name="Comma 22 3 2 2 8 2" xfId="16506"/>
    <cellStyle name="Comma 22 3 2 2 8 2 2" xfId="16507"/>
    <cellStyle name="Comma 22 3 2 2 8 3" xfId="16508"/>
    <cellStyle name="Comma 22 3 2 2 9" xfId="16509"/>
    <cellStyle name="Comma 22 3 2 2 9 2" xfId="16510"/>
    <cellStyle name="Comma 22 3 2 3" xfId="16511"/>
    <cellStyle name="Comma 22 3 2 3 2" xfId="16512"/>
    <cellStyle name="Comma 22 3 2 3 2 2" xfId="16513"/>
    <cellStyle name="Comma 22 3 2 3 2 2 2" xfId="16514"/>
    <cellStyle name="Comma 22 3 2 3 2 2 2 2" xfId="16515"/>
    <cellStyle name="Comma 22 3 2 3 2 2 3" xfId="16516"/>
    <cellStyle name="Comma 22 3 2 3 2 3" xfId="16517"/>
    <cellStyle name="Comma 22 3 2 3 2 3 2" xfId="16518"/>
    <cellStyle name="Comma 22 3 2 3 2 4" xfId="16519"/>
    <cellStyle name="Comma 22 3 2 3 2 5" xfId="16520"/>
    <cellStyle name="Comma 22 3 2 3 3" xfId="16521"/>
    <cellStyle name="Comma 22 3 2 3 3 2" xfId="16522"/>
    <cellStyle name="Comma 22 3 2 3 3 2 2" xfId="16523"/>
    <cellStyle name="Comma 22 3 2 3 3 2 2 2" xfId="16524"/>
    <cellStyle name="Comma 22 3 2 3 3 2 3" xfId="16525"/>
    <cellStyle name="Comma 22 3 2 3 3 3" xfId="16526"/>
    <cellStyle name="Comma 22 3 2 3 3 3 2" xfId="16527"/>
    <cellStyle name="Comma 22 3 2 3 3 4" xfId="16528"/>
    <cellStyle name="Comma 22 3 2 3 3 5" xfId="16529"/>
    <cellStyle name="Comma 22 3 2 3 4" xfId="16530"/>
    <cellStyle name="Comma 22 3 2 3 4 2" xfId="16531"/>
    <cellStyle name="Comma 22 3 2 3 4 2 2" xfId="16532"/>
    <cellStyle name="Comma 22 3 2 3 4 2 2 2" xfId="16533"/>
    <cellStyle name="Comma 22 3 2 3 4 2 3" xfId="16534"/>
    <cellStyle name="Comma 22 3 2 3 4 3" xfId="16535"/>
    <cellStyle name="Comma 22 3 2 3 4 3 2" xfId="16536"/>
    <cellStyle name="Comma 22 3 2 3 4 4" xfId="16537"/>
    <cellStyle name="Comma 22 3 2 3 4 5" xfId="16538"/>
    <cellStyle name="Comma 22 3 2 3 5" xfId="16539"/>
    <cellStyle name="Comma 22 3 2 3 5 2" xfId="16540"/>
    <cellStyle name="Comma 22 3 2 3 5 2 2" xfId="16541"/>
    <cellStyle name="Comma 22 3 2 3 5 3" xfId="16542"/>
    <cellStyle name="Comma 22 3 2 3 6" xfId="16543"/>
    <cellStyle name="Comma 22 3 2 3 6 2" xfId="16544"/>
    <cellStyle name="Comma 22 3 2 3 7" xfId="16545"/>
    <cellStyle name="Comma 22 3 2 3 8" xfId="16546"/>
    <cellStyle name="Comma 22 3 2 3 9" xfId="16547"/>
    <cellStyle name="Comma 22 3 2 4" xfId="16548"/>
    <cellStyle name="Comma 22 3 2 4 2" xfId="16549"/>
    <cellStyle name="Comma 22 3 2 4 2 2" xfId="16550"/>
    <cellStyle name="Comma 22 3 2 4 2 2 2" xfId="16551"/>
    <cellStyle name="Comma 22 3 2 4 2 2 2 2" xfId="16552"/>
    <cellStyle name="Comma 22 3 2 4 2 2 3" xfId="16553"/>
    <cellStyle name="Comma 22 3 2 4 2 3" xfId="16554"/>
    <cellStyle name="Comma 22 3 2 4 2 3 2" xfId="16555"/>
    <cellStyle name="Comma 22 3 2 4 2 4" xfId="16556"/>
    <cellStyle name="Comma 22 3 2 4 2 5" xfId="16557"/>
    <cellStyle name="Comma 22 3 2 4 3" xfId="16558"/>
    <cellStyle name="Comma 22 3 2 4 3 2" xfId="16559"/>
    <cellStyle name="Comma 22 3 2 4 3 2 2" xfId="16560"/>
    <cellStyle name="Comma 22 3 2 4 3 2 2 2" xfId="16561"/>
    <cellStyle name="Comma 22 3 2 4 3 2 3" xfId="16562"/>
    <cellStyle name="Comma 22 3 2 4 3 3" xfId="16563"/>
    <cellStyle name="Comma 22 3 2 4 3 3 2" xfId="16564"/>
    <cellStyle name="Comma 22 3 2 4 3 4" xfId="16565"/>
    <cellStyle name="Comma 22 3 2 4 3 5" xfId="16566"/>
    <cellStyle name="Comma 22 3 2 4 4" xfId="16567"/>
    <cellStyle name="Comma 22 3 2 4 4 2" xfId="16568"/>
    <cellStyle name="Comma 22 3 2 4 4 2 2" xfId="16569"/>
    <cellStyle name="Comma 22 3 2 4 4 2 2 2" xfId="16570"/>
    <cellStyle name="Comma 22 3 2 4 4 2 3" xfId="16571"/>
    <cellStyle name="Comma 22 3 2 4 4 3" xfId="16572"/>
    <cellStyle name="Comma 22 3 2 4 4 3 2" xfId="16573"/>
    <cellStyle name="Comma 22 3 2 4 4 4" xfId="16574"/>
    <cellStyle name="Comma 22 3 2 4 4 5" xfId="16575"/>
    <cellStyle name="Comma 22 3 2 4 5" xfId="16576"/>
    <cellStyle name="Comma 22 3 2 4 5 2" xfId="16577"/>
    <cellStyle name="Comma 22 3 2 4 5 2 2" xfId="16578"/>
    <cellStyle name="Comma 22 3 2 4 5 3" xfId="16579"/>
    <cellStyle name="Comma 22 3 2 4 6" xfId="16580"/>
    <cellStyle name="Comma 22 3 2 4 6 2" xfId="16581"/>
    <cellStyle name="Comma 22 3 2 4 7" xfId="16582"/>
    <cellStyle name="Comma 22 3 2 4 8" xfId="16583"/>
    <cellStyle name="Comma 22 3 2 5" xfId="16584"/>
    <cellStyle name="Comma 22 3 2 5 2" xfId="16585"/>
    <cellStyle name="Comma 22 3 2 5 2 2" xfId="16586"/>
    <cellStyle name="Comma 22 3 2 5 2 2 2" xfId="16587"/>
    <cellStyle name="Comma 22 3 2 5 2 2 2 2" xfId="16588"/>
    <cellStyle name="Comma 22 3 2 5 2 2 3" xfId="16589"/>
    <cellStyle name="Comma 22 3 2 5 2 3" xfId="16590"/>
    <cellStyle name="Comma 22 3 2 5 2 3 2" xfId="16591"/>
    <cellStyle name="Comma 22 3 2 5 2 4" xfId="16592"/>
    <cellStyle name="Comma 22 3 2 5 2 5" xfId="16593"/>
    <cellStyle name="Comma 22 3 2 5 3" xfId="16594"/>
    <cellStyle name="Comma 22 3 2 5 3 2" xfId="16595"/>
    <cellStyle name="Comma 22 3 2 5 3 2 2" xfId="16596"/>
    <cellStyle name="Comma 22 3 2 5 3 3" xfId="16597"/>
    <cellStyle name="Comma 22 3 2 5 4" xfId="16598"/>
    <cellStyle name="Comma 22 3 2 5 4 2" xfId="16599"/>
    <cellStyle name="Comma 22 3 2 5 5" xfId="16600"/>
    <cellStyle name="Comma 22 3 2 5 6" xfId="16601"/>
    <cellStyle name="Comma 22 3 2 6" xfId="16602"/>
    <cellStyle name="Comma 22 3 2 6 2" xfId="16603"/>
    <cellStyle name="Comma 22 3 2 6 2 2" xfId="16604"/>
    <cellStyle name="Comma 22 3 2 6 2 2 2" xfId="16605"/>
    <cellStyle name="Comma 22 3 2 6 2 3" xfId="16606"/>
    <cellStyle name="Comma 22 3 2 6 3" xfId="16607"/>
    <cellStyle name="Comma 22 3 2 6 3 2" xfId="16608"/>
    <cellStyle name="Comma 22 3 2 6 4" xfId="16609"/>
    <cellStyle name="Comma 22 3 2 6 5" xfId="16610"/>
    <cellStyle name="Comma 22 3 2 7" xfId="16611"/>
    <cellStyle name="Comma 22 3 2 7 2" xfId="16612"/>
    <cellStyle name="Comma 22 3 2 7 2 2" xfId="16613"/>
    <cellStyle name="Comma 22 3 2 7 2 2 2" xfId="16614"/>
    <cellStyle name="Comma 22 3 2 7 2 3" xfId="16615"/>
    <cellStyle name="Comma 22 3 2 7 3" xfId="16616"/>
    <cellStyle name="Comma 22 3 2 7 3 2" xfId="16617"/>
    <cellStyle name="Comma 22 3 2 7 4" xfId="16618"/>
    <cellStyle name="Comma 22 3 2 7 5" xfId="16619"/>
    <cellStyle name="Comma 22 3 2 8" xfId="16620"/>
    <cellStyle name="Comma 22 3 2 8 2" xfId="16621"/>
    <cellStyle name="Comma 22 3 2 8 2 2" xfId="16622"/>
    <cellStyle name="Comma 22 3 2 8 2 2 2" xfId="16623"/>
    <cellStyle name="Comma 22 3 2 8 2 3" xfId="16624"/>
    <cellStyle name="Comma 22 3 2 8 3" xfId="16625"/>
    <cellStyle name="Comma 22 3 2 8 3 2" xfId="16626"/>
    <cellStyle name="Comma 22 3 2 8 4" xfId="16627"/>
    <cellStyle name="Comma 22 3 2 8 5" xfId="16628"/>
    <cellStyle name="Comma 22 3 2 9" xfId="16629"/>
    <cellStyle name="Comma 22 3 2 9 2" xfId="16630"/>
    <cellStyle name="Comma 22 3 2 9 2 2" xfId="16631"/>
    <cellStyle name="Comma 22 3 2 9 3" xfId="16632"/>
    <cellStyle name="Comma 22 3 3" xfId="16633"/>
    <cellStyle name="Comma 22 3 3 10" xfId="16634"/>
    <cellStyle name="Comma 22 3 3 10 2" xfId="16635"/>
    <cellStyle name="Comma 22 3 3 11" xfId="16636"/>
    <cellStyle name="Comma 22 3 3 12" xfId="16637"/>
    <cellStyle name="Comma 22 3 3 13" xfId="16638"/>
    <cellStyle name="Comma 22 3 3 2" xfId="16639"/>
    <cellStyle name="Comma 22 3 3 2 10" xfId="16640"/>
    <cellStyle name="Comma 22 3 3 2 11" xfId="16641"/>
    <cellStyle name="Comma 22 3 3 2 12" xfId="16642"/>
    <cellStyle name="Comma 22 3 3 2 2" xfId="16643"/>
    <cellStyle name="Comma 22 3 3 2 2 2" xfId="16644"/>
    <cellStyle name="Comma 22 3 3 2 2 2 2" xfId="16645"/>
    <cellStyle name="Comma 22 3 3 2 2 2 2 2" xfId="16646"/>
    <cellStyle name="Comma 22 3 3 2 2 2 2 2 2" xfId="16647"/>
    <cellStyle name="Comma 22 3 3 2 2 2 2 3" xfId="16648"/>
    <cellStyle name="Comma 22 3 3 2 2 2 3" xfId="16649"/>
    <cellStyle name="Comma 22 3 3 2 2 2 3 2" xfId="16650"/>
    <cellStyle name="Comma 22 3 3 2 2 2 4" xfId="16651"/>
    <cellStyle name="Comma 22 3 3 2 2 2 5" xfId="16652"/>
    <cellStyle name="Comma 22 3 3 2 2 3" xfId="16653"/>
    <cellStyle name="Comma 22 3 3 2 2 3 2" xfId="16654"/>
    <cellStyle name="Comma 22 3 3 2 2 3 2 2" xfId="16655"/>
    <cellStyle name="Comma 22 3 3 2 2 3 2 2 2" xfId="16656"/>
    <cellStyle name="Comma 22 3 3 2 2 3 2 3" xfId="16657"/>
    <cellStyle name="Comma 22 3 3 2 2 3 3" xfId="16658"/>
    <cellStyle name="Comma 22 3 3 2 2 3 3 2" xfId="16659"/>
    <cellStyle name="Comma 22 3 3 2 2 3 4" xfId="16660"/>
    <cellStyle name="Comma 22 3 3 2 2 3 5" xfId="16661"/>
    <cellStyle name="Comma 22 3 3 2 2 4" xfId="16662"/>
    <cellStyle name="Comma 22 3 3 2 2 4 2" xfId="16663"/>
    <cellStyle name="Comma 22 3 3 2 2 4 2 2" xfId="16664"/>
    <cellStyle name="Comma 22 3 3 2 2 4 2 2 2" xfId="16665"/>
    <cellStyle name="Comma 22 3 3 2 2 4 2 3" xfId="16666"/>
    <cellStyle name="Comma 22 3 3 2 2 4 3" xfId="16667"/>
    <cellStyle name="Comma 22 3 3 2 2 4 3 2" xfId="16668"/>
    <cellStyle name="Comma 22 3 3 2 2 4 4" xfId="16669"/>
    <cellStyle name="Comma 22 3 3 2 2 4 5" xfId="16670"/>
    <cellStyle name="Comma 22 3 3 2 2 5" xfId="16671"/>
    <cellStyle name="Comma 22 3 3 2 2 5 2" xfId="16672"/>
    <cellStyle name="Comma 22 3 3 2 2 5 2 2" xfId="16673"/>
    <cellStyle name="Comma 22 3 3 2 2 5 3" xfId="16674"/>
    <cellStyle name="Comma 22 3 3 2 2 6" xfId="16675"/>
    <cellStyle name="Comma 22 3 3 2 2 6 2" xfId="16676"/>
    <cellStyle name="Comma 22 3 3 2 2 7" xfId="16677"/>
    <cellStyle name="Comma 22 3 3 2 2 8" xfId="16678"/>
    <cellStyle name="Comma 22 3 3 2 2 9" xfId="16679"/>
    <cellStyle name="Comma 22 3 3 2 3" xfId="16680"/>
    <cellStyle name="Comma 22 3 3 2 3 2" xfId="16681"/>
    <cellStyle name="Comma 22 3 3 2 3 2 2" xfId="16682"/>
    <cellStyle name="Comma 22 3 3 2 3 2 2 2" xfId="16683"/>
    <cellStyle name="Comma 22 3 3 2 3 2 2 2 2" xfId="16684"/>
    <cellStyle name="Comma 22 3 3 2 3 2 2 3" xfId="16685"/>
    <cellStyle name="Comma 22 3 3 2 3 2 3" xfId="16686"/>
    <cellStyle name="Comma 22 3 3 2 3 2 3 2" xfId="16687"/>
    <cellStyle name="Comma 22 3 3 2 3 2 4" xfId="16688"/>
    <cellStyle name="Comma 22 3 3 2 3 2 5" xfId="16689"/>
    <cellStyle name="Comma 22 3 3 2 3 3" xfId="16690"/>
    <cellStyle name="Comma 22 3 3 2 3 3 2" xfId="16691"/>
    <cellStyle name="Comma 22 3 3 2 3 3 2 2" xfId="16692"/>
    <cellStyle name="Comma 22 3 3 2 3 3 2 2 2" xfId="16693"/>
    <cellStyle name="Comma 22 3 3 2 3 3 2 3" xfId="16694"/>
    <cellStyle name="Comma 22 3 3 2 3 3 3" xfId="16695"/>
    <cellStyle name="Comma 22 3 3 2 3 3 3 2" xfId="16696"/>
    <cellStyle name="Comma 22 3 3 2 3 3 4" xfId="16697"/>
    <cellStyle name="Comma 22 3 3 2 3 3 5" xfId="16698"/>
    <cellStyle name="Comma 22 3 3 2 3 4" xfId="16699"/>
    <cellStyle name="Comma 22 3 3 2 3 4 2" xfId="16700"/>
    <cellStyle name="Comma 22 3 3 2 3 4 2 2" xfId="16701"/>
    <cellStyle name="Comma 22 3 3 2 3 4 2 2 2" xfId="16702"/>
    <cellStyle name="Comma 22 3 3 2 3 4 2 3" xfId="16703"/>
    <cellStyle name="Comma 22 3 3 2 3 4 3" xfId="16704"/>
    <cellStyle name="Comma 22 3 3 2 3 4 3 2" xfId="16705"/>
    <cellStyle name="Comma 22 3 3 2 3 4 4" xfId="16706"/>
    <cellStyle name="Comma 22 3 3 2 3 4 5" xfId="16707"/>
    <cellStyle name="Comma 22 3 3 2 3 5" xfId="16708"/>
    <cellStyle name="Comma 22 3 3 2 3 5 2" xfId="16709"/>
    <cellStyle name="Comma 22 3 3 2 3 5 2 2" xfId="16710"/>
    <cellStyle name="Comma 22 3 3 2 3 5 3" xfId="16711"/>
    <cellStyle name="Comma 22 3 3 2 3 6" xfId="16712"/>
    <cellStyle name="Comma 22 3 3 2 3 6 2" xfId="16713"/>
    <cellStyle name="Comma 22 3 3 2 3 7" xfId="16714"/>
    <cellStyle name="Comma 22 3 3 2 3 8" xfId="16715"/>
    <cellStyle name="Comma 22 3 3 2 4" xfId="16716"/>
    <cellStyle name="Comma 22 3 3 2 4 2" xfId="16717"/>
    <cellStyle name="Comma 22 3 3 2 4 2 2" xfId="16718"/>
    <cellStyle name="Comma 22 3 3 2 4 2 2 2" xfId="16719"/>
    <cellStyle name="Comma 22 3 3 2 4 2 2 2 2" xfId="16720"/>
    <cellStyle name="Comma 22 3 3 2 4 2 2 3" xfId="16721"/>
    <cellStyle name="Comma 22 3 3 2 4 2 3" xfId="16722"/>
    <cellStyle name="Comma 22 3 3 2 4 2 3 2" xfId="16723"/>
    <cellStyle name="Comma 22 3 3 2 4 2 4" xfId="16724"/>
    <cellStyle name="Comma 22 3 3 2 4 2 5" xfId="16725"/>
    <cellStyle name="Comma 22 3 3 2 4 3" xfId="16726"/>
    <cellStyle name="Comma 22 3 3 2 4 3 2" xfId="16727"/>
    <cellStyle name="Comma 22 3 3 2 4 3 2 2" xfId="16728"/>
    <cellStyle name="Comma 22 3 3 2 4 3 3" xfId="16729"/>
    <cellStyle name="Comma 22 3 3 2 4 4" xfId="16730"/>
    <cellStyle name="Comma 22 3 3 2 4 4 2" xfId="16731"/>
    <cellStyle name="Comma 22 3 3 2 4 5" xfId="16732"/>
    <cellStyle name="Comma 22 3 3 2 4 6" xfId="16733"/>
    <cellStyle name="Comma 22 3 3 2 5" xfId="16734"/>
    <cellStyle name="Comma 22 3 3 2 5 2" xfId="16735"/>
    <cellStyle name="Comma 22 3 3 2 5 2 2" xfId="16736"/>
    <cellStyle name="Comma 22 3 3 2 5 2 2 2" xfId="16737"/>
    <cellStyle name="Comma 22 3 3 2 5 2 3" xfId="16738"/>
    <cellStyle name="Comma 22 3 3 2 5 3" xfId="16739"/>
    <cellStyle name="Comma 22 3 3 2 5 3 2" xfId="16740"/>
    <cellStyle name="Comma 22 3 3 2 5 4" xfId="16741"/>
    <cellStyle name="Comma 22 3 3 2 5 5" xfId="16742"/>
    <cellStyle name="Comma 22 3 3 2 6" xfId="16743"/>
    <cellStyle name="Comma 22 3 3 2 6 2" xfId="16744"/>
    <cellStyle name="Comma 22 3 3 2 6 2 2" xfId="16745"/>
    <cellStyle name="Comma 22 3 3 2 6 2 2 2" xfId="16746"/>
    <cellStyle name="Comma 22 3 3 2 6 2 3" xfId="16747"/>
    <cellStyle name="Comma 22 3 3 2 6 3" xfId="16748"/>
    <cellStyle name="Comma 22 3 3 2 6 3 2" xfId="16749"/>
    <cellStyle name="Comma 22 3 3 2 6 4" xfId="16750"/>
    <cellStyle name="Comma 22 3 3 2 6 5" xfId="16751"/>
    <cellStyle name="Comma 22 3 3 2 7" xfId="16752"/>
    <cellStyle name="Comma 22 3 3 2 7 2" xfId="16753"/>
    <cellStyle name="Comma 22 3 3 2 7 2 2" xfId="16754"/>
    <cellStyle name="Comma 22 3 3 2 7 2 2 2" xfId="16755"/>
    <cellStyle name="Comma 22 3 3 2 7 2 3" xfId="16756"/>
    <cellStyle name="Comma 22 3 3 2 7 3" xfId="16757"/>
    <cellStyle name="Comma 22 3 3 2 7 3 2" xfId="16758"/>
    <cellStyle name="Comma 22 3 3 2 7 4" xfId="16759"/>
    <cellStyle name="Comma 22 3 3 2 7 5" xfId="16760"/>
    <cellStyle name="Comma 22 3 3 2 8" xfId="16761"/>
    <cellStyle name="Comma 22 3 3 2 8 2" xfId="16762"/>
    <cellStyle name="Comma 22 3 3 2 8 2 2" xfId="16763"/>
    <cellStyle name="Comma 22 3 3 2 8 3" xfId="16764"/>
    <cellStyle name="Comma 22 3 3 2 9" xfId="16765"/>
    <cellStyle name="Comma 22 3 3 2 9 2" xfId="16766"/>
    <cellStyle name="Comma 22 3 3 3" xfId="16767"/>
    <cellStyle name="Comma 22 3 3 3 2" xfId="16768"/>
    <cellStyle name="Comma 22 3 3 3 2 2" xfId="16769"/>
    <cellStyle name="Comma 22 3 3 3 2 2 2" xfId="16770"/>
    <cellStyle name="Comma 22 3 3 3 2 2 2 2" xfId="16771"/>
    <cellStyle name="Comma 22 3 3 3 2 2 3" xfId="16772"/>
    <cellStyle name="Comma 22 3 3 3 2 3" xfId="16773"/>
    <cellStyle name="Comma 22 3 3 3 2 3 2" xfId="16774"/>
    <cellStyle name="Comma 22 3 3 3 2 4" xfId="16775"/>
    <cellStyle name="Comma 22 3 3 3 2 5" xfId="16776"/>
    <cellStyle name="Comma 22 3 3 3 3" xfId="16777"/>
    <cellStyle name="Comma 22 3 3 3 3 2" xfId="16778"/>
    <cellStyle name="Comma 22 3 3 3 3 2 2" xfId="16779"/>
    <cellStyle name="Comma 22 3 3 3 3 2 2 2" xfId="16780"/>
    <cellStyle name="Comma 22 3 3 3 3 2 3" xfId="16781"/>
    <cellStyle name="Comma 22 3 3 3 3 3" xfId="16782"/>
    <cellStyle name="Comma 22 3 3 3 3 3 2" xfId="16783"/>
    <cellStyle name="Comma 22 3 3 3 3 4" xfId="16784"/>
    <cellStyle name="Comma 22 3 3 3 3 5" xfId="16785"/>
    <cellStyle name="Comma 22 3 3 3 4" xfId="16786"/>
    <cellStyle name="Comma 22 3 3 3 4 2" xfId="16787"/>
    <cellStyle name="Comma 22 3 3 3 4 2 2" xfId="16788"/>
    <cellStyle name="Comma 22 3 3 3 4 2 2 2" xfId="16789"/>
    <cellStyle name="Comma 22 3 3 3 4 2 3" xfId="16790"/>
    <cellStyle name="Comma 22 3 3 3 4 3" xfId="16791"/>
    <cellStyle name="Comma 22 3 3 3 4 3 2" xfId="16792"/>
    <cellStyle name="Comma 22 3 3 3 4 4" xfId="16793"/>
    <cellStyle name="Comma 22 3 3 3 4 5" xfId="16794"/>
    <cellStyle name="Comma 22 3 3 3 5" xfId="16795"/>
    <cellStyle name="Comma 22 3 3 3 5 2" xfId="16796"/>
    <cellStyle name="Comma 22 3 3 3 5 2 2" xfId="16797"/>
    <cellStyle name="Comma 22 3 3 3 5 3" xfId="16798"/>
    <cellStyle name="Comma 22 3 3 3 6" xfId="16799"/>
    <cellStyle name="Comma 22 3 3 3 6 2" xfId="16800"/>
    <cellStyle name="Comma 22 3 3 3 7" xfId="16801"/>
    <cellStyle name="Comma 22 3 3 3 8" xfId="16802"/>
    <cellStyle name="Comma 22 3 3 3 9" xfId="16803"/>
    <cellStyle name="Comma 22 3 3 4" xfId="16804"/>
    <cellStyle name="Comma 22 3 3 4 2" xfId="16805"/>
    <cellStyle name="Comma 22 3 3 4 2 2" xfId="16806"/>
    <cellStyle name="Comma 22 3 3 4 2 2 2" xfId="16807"/>
    <cellStyle name="Comma 22 3 3 4 2 2 2 2" xfId="16808"/>
    <cellStyle name="Comma 22 3 3 4 2 2 3" xfId="16809"/>
    <cellStyle name="Comma 22 3 3 4 2 3" xfId="16810"/>
    <cellStyle name="Comma 22 3 3 4 2 3 2" xfId="16811"/>
    <cellStyle name="Comma 22 3 3 4 2 4" xfId="16812"/>
    <cellStyle name="Comma 22 3 3 4 2 5" xfId="16813"/>
    <cellStyle name="Comma 22 3 3 4 3" xfId="16814"/>
    <cellStyle name="Comma 22 3 3 4 3 2" xfId="16815"/>
    <cellStyle name="Comma 22 3 3 4 3 2 2" xfId="16816"/>
    <cellStyle name="Comma 22 3 3 4 3 2 2 2" xfId="16817"/>
    <cellStyle name="Comma 22 3 3 4 3 2 3" xfId="16818"/>
    <cellStyle name="Comma 22 3 3 4 3 3" xfId="16819"/>
    <cellStyle name="Comma 22 3 3 4 3 3 2" xfId="16820"/>
    <cellStyle name="Comma 22 3 3 4 3 4" xfId="16821"/>
    <cellStyle name="Comma 22 3 3 4 3 5" xfId="16822"/>
    <cellStyle name="Comma 22 3 3 4 4" xfId="16823"/>
    <cellStyle name="Comma 22 3 3 4 4 2" xfId="16824"/>
    <cellStyle name="Comma 22 3 3 4 4 2 2" xfId="16825"/>
    <cellStyle name="Comma 22 3 3 4 4 2 2 2" xfId="16826"/>
    <cellStyle name="Comma 22 3 3 4 4 2 3" xfId="16827"/>
    <cellStyle name="Comma 22 3 3 4 4 3" xfId="16828"/>
    <cellStyle name="Comma 22 3 3 4 4 3 2" xfId="16829"/>
    <cellStyle name="Comma 22 3 3 4 4 4" xfId="16830"/>
    <cellStyle name="Comma 22 3 3 4 4 5" xfId="16831"/>
    <cellStyle name="Comma 22 3 3 4 5" xfId="16832"/>
    <cellStyle name="Comma 22 3 3 4 5 2" xfId="16833"/>
    <cellStyle name="Comma 22 3 3 4 5 2 2" xfId="16834"/>
    <cellStyle name="Comma 22 3 3 4 5 3" xfId="16835"/>
    <cellStyle name="Comma 22 3 3 4 6" xfId="16836"/>
    <cellStyle name="Comma 22 3 3 4 6 2" xfId="16837"/>
    <cellStyle name="Comma 22 3 3 4 7" xfId="16838"/>
    <cellStyle name="Comma 22 3 3 4 8" xfId="16839"/>
    <cellStyle name="Comma 22 3 3 5" xfId="16840"/>
    <cellStyle name="Comma 22 3 3 5 2" xfId="16841"/>
    <cellStyle name="Comma 22 3 3 5 2 2" xfId="16842"/>
    <cellStyle name="Comma 22 3 3 5 2 2 2" xfId="16843"/>
    <cellStyle name="Comma 22 3 3 5 2 2 2 2" xfId="16844"/>
    <cellStyle name="Comma 22 3 3 5 2 2 3" xfId="16845"/>
    <cellStyle name="Comma 22 3 3 5 2 3" xfId="16846"/>
    <cellStyle name="Comma 22 3 3 5 2 3 2" xfId="16847"/>
    <cellStyle name="Comma 22 3 3 5 2 4" xfId="16848"/>
    <cellStyle name="Comma 22 3 3 5 2 5" xfId="16849"/>
    <cellStyle name="Comma 22 3 3 5 3" xfId="16850"/>
    <cellStyle name="Comma 22 3 3 5 3 2" xfId="16851"/>
    <cellStyle name="Comma 22 3 3 5 3 2 2" xfId="16852"/>
    <cellStyle name="Comma 22 3 3 5 3 3" xfId="16853"/>
    <cellStyle name="Comma 22 3 3 5 4" xfId="16854"/>
    <cellStyle name="Comma 22 3 3 5 4 2" xfId="16855"/>
    <cellStyle name="Comma 22 3 3 5 5" xfId="16856"/>
    <cellStyle name="Comma 22 3 3 5 6" xfId="16857"/>
    <cellStyle name="Comma 22 3 3 6" xfId="16858"/>
    <cellStyle name="Comma 22 3 3 6 2" xfId="16859"/>
    <cellStyle name="Comma 22 3 3 6 2 2" xfId="16860"/>
    <cellStyle name="Comma 22 3 3 6 2 2 2" xfId="16861"/>
    <cellStyle name="Comma 22 3 3 6 2 3" xfId="16862"/>
    <cellStyle name="Comma 22 3 3 6 3" xfId="16863"/>
    <cellStyle name="Comma 22 3 3 6 3 2" xfId="16864"/>
    <cellStyle name="Comma 22 3 3 6 4" xfId="16865"/>
    <cellStyle name="Comma 22 3 3 6 5" xfId="16866"/>
    <cellStyle name="Comma 22 3 3 7" xfId="16867"/>
    <cellStyle name="Comma 22 3 3 7 2" xfId="16868"/>
    <cellStyle name="Comma 22 3 3 7 2 2" xfId="16869"/>
    <cellStyle name="Comma 22 3 3 7 2 2 2" xfId="16870"/>
    <cellStyle name="Comma 22 3 3 7 2 3" xfId="16871"/>
    <cellStyle name="Comma 22 3 3 7 3" xfId="16872"/>
    <cellStyle name="Comma 22 3 3 7 3 2" xfId="16873"/>
    <cellStyle name="Comma 22 3 3 7 4" xfId="16874"/>
    <cellStyle name="Comma 22 3 3 7 5" xfId="16875"/>
    <cellStyle name="Comma 22 3 3 8" xfId="16876"/>
    <cellStyle name="Comma 22 3 3 8 2" xfId="16877"/>
    <cellStyle name="Comma 22 3 3 8 2 2" xfId="16878"/>
    <cellStyle name="Comma 22 3 3 8 2 2 2" xfId="16879"/>
    <cellStyle name="Comma 22 3 3 8 2 3" xfId="16880"/>
    <cellStyle name="Comma 22 3 3 8 3" xfId="16881"/>
    <cellStyle name="Comma 22 3 3 8 3 2" xfId="16882"/>
    <cellStyle name="Comma 22 3 3 8 4" xfId="16883"/>
    <cellStyle name="Comma 22 3 3 8 5" xfId="16884"/>
    <cellStyle name="Comma 22 3 3 9" xfId="16885"/>
    <cellStyle name="Comma 22 3 3 9 2" xfId="16886"/>
    <cellStyle name="Comma 22 3 3 9 2 2" xfId="16887"/>
    <cellStyle name="Comma 22 3 3 9 3" xfId="16888"/>
    <cellStyle name="Comma 22 3 4" xfId="16889"/>
    <cellStyle name="Comma 22 3 4 10" xfId="16890"/>
    <cellStyle name="Comma 22 3 4 11" xfId="16891"/>
    <cellStyle name="Comma 22 3 4 12" xfId="16892"/>
    <cellStyle name="Comma 22 3 4 2" xfId="16893"/>
    <cellStyle name="Comma 22 3 4 2 2" xfId="16894"/>
    <cellStyle name="Comma 22 3 4 2 2 2" xfId="16895"/>
    <cellStyle name="Comma 22 3 4 2 2 2 2" xfId="16896"/>
    <cellStyle name="Comma 22 3 4 2 2 2 2 2" xfId="16897"/>
    <cellStyle name="Comma 22 3 4 2 2 2 3" xfId="16898"/>
    <cellStyle name="Comma 22 3 4 2 2 3" xfId="16899"/>
    <cellStyle name="Comma 22 3 4 2 2 3 2" xfId="16900"/>
    <cellStyle name="Comma 22 3 4 2 2 4" xfId="16901"/>
    <cellStyle name="Comma 22 3 4 2 2 5" xfId="16902"/>
    <cellStyle name="Comma 22 3 4 2 3" xfId="16903"/>
    <cellStyle name="Comma 22 3 4 2 3 2" xfId="16904"/>
    <cellStyle name="Comma 22 3 4 2 3 2 2" xfId="16905"/>
    <cellStyle name="Comma 22 3 4 2 3 2 2 2" xfId="16906"/>
    <cellStyle name="Comma 22 3 4 2 3 2 3" xfId="16907"/>
    <cellStyle name="Comma 22 3 4 2 3 3" xfId="16908"/>
    <cellStyle name="Comma 22 3 4 2 3 3 2" xfId="16909"/>
    <cellStyle name="Comma 22 3 4 2 3 4" xfId="16910"/>
    <cellStyle name="Comma 22 3 4 2 3 5" xfId="16911"/>
    <cellStyle name="Comma 22 3 4 2 4" xfId="16912"/>
    <cellStyle name="Comma 22 3 4 2 4 2" xfId="16913"/>
    <cellStyle name="Comma 22 3 4 2 4 2 2" xfId="16914"/>
    <cellStyle name="Comma 22 3 4 2 4 2 2 2" xfId="16915"/>
    <cellStyle name="Comma 22 3 4 2 4 2 3" xfId="16916"/>
    <cellStyle name="Comma 22 3 4 2 4 3" xfId="16917"/>
    <cellStyle name="Comma 22 3 4 2 4 3 2" xfId="16918"/>
    <cellStyle name="Comma 22 3 4 2 4 4" xfId="16919"/>
    <cellStyle name="Comma 22 3 4 2 4 5" xfId="16920"/>
    <cellStyle name="Comma 22 3 4 2 5" xfId="16921"/>
    <cellStyle name="Comma 22 3 4 2 5 2" xfId="16922"/>
    <cellStyle name="Comma 22 3 4 2 5 2 2" xfId="16923"/>
    <cellStyle name="Comma 22 3 4 2 5 3" xfId="16924"/>
    <cellStyle name="Comma 22 3 4 2 6" xfId="16925"/>
    <cellStyle name="Comma 22 3 4 2 6 2" xfId="16926"/>
    <cellStyle name="Comma 22 3 4 2 7" xfId="16927"/>
    <cellStyle name="Comma 22 3 4 2 8" xfId="16928"/>
    <cellStyle name="Comma 22 3 4 2 9" xfId="16929"/>
    <cellStyle name="Comma 22 3 4 3" xfId="16930"/>
    <cellStyle name="Comma 22 3 4 3 2" xfId="16931"/>
    <cellStyle name="Comma 22 3 4 3 2 2" xfId="16932"/>
    <cellStyle name="Comma 22 3 4 3 2 2 2" xfId="16933"/>
    <cellStyle name="Comma 22 3 4 3 2 2 2 2" xfId="16934"/>
    <cellStyle name="Comma 22 3 4 3 2 2 3" xfId="16935"/>
    <cellStyle name="Comma 22 3 4 3 2 3" xfId="16936"/>
    <cellStyle name="Comma 22 3 4 3 2 3 2" xfId="16937"/>
    <cellStyle name="Comma 22 3 4 3 2 4" xfId="16938"/>
    <cellStyle name="Comma 22 3 4 3 2 5" xfId="16939"/>
    <cellStyle name="Comma 22 3 4 3 3" xfId="16940"/>
    <cellStyle name="Comma 22 3 4 3 3 2" xfId="16941"/>
    <cellStyle name="Comma 22 3 4 3 3 2 2" xfId="16942"/>
    <cellStyle name="Comma 22 3 4 3 3 2 2 2" xfId="16943"/>
    <cellStyle name="Comma 22 3 4 3 3 2 3" xfId="16944"/>
    <cellStyle name="Comma 22 3 4 3 3 3" xfId="16945"/>
    <cellStyle name="Comma 22 3 4 3 3 3 2" xfId="16946"/>
    <cellStyle name="Comma 22 3 4 3 3 4" xfId="16947"/>
    <cellStyle name="Comma 22 3 4 3 3 5" xfId="16948"/>
    <cellStyle name="Comma 22 3 4 3 4" xfId="16949"/>
    <cellStyle name="Comma 22 3 4 3 4 2" xfId="16950"/>
    <cellStyle name="Comma 22 3 4 3 4 2 2" xfId="16951"/>
    <cellStyle name="Comma 22 3 4 3 4 2 2 2" xfId="16952"/>
    <cellStyle name="Comma 22 3 4 3 4 2 3" xfId="16953"/>
    <cellStyle name="Comma 22 3 4 3 4 3" xfId="16954"/>
    <cellStyle name="Comma 22 3 4 3 4 3 2" xfId="16955"/>
    <cellStyle name="Comma 22 3 4 3 4 4" xfId="16956"/>
    <cellStyle name="Comma 22 3 4 3 4 5" xfId="16957"/>
    <cellStyle name="Comma 22 3 4 3 5" xfId="16958"/>
    <cellStyle name="Comma 22 3 4 3 5 2" xfId="16959"/>
    <cellStyle name="Comma 22 3 4 3 5 2 2" xfId="16960"/>
    <cellStyle name="Comma 22 3 4 3 5 3" xfId="16961"/>
    <cellStyle name="Comma 22 3 4 3 6" xfId="16962"/>
    <cellStyle name="Comma 22 3 4 3 6 2" xfId="16963"/>
    <cellStyle name="Comma 22 3 4 3 7" xfId="16964"/>
    <cellStyle name="Comma 22 3 4 3 8" xfId="16965"/>
    <cellStyle name="Comma 22 3 4 4" xfId="16966"/>
    <cellStyle name="Comma 22 3 4 4 2" xfId="16967"/>
    <cellStyle name="Comma 22 3 4 4 2 2" xfId="16968"/>
    <cellStyle name="Comma 22 3 4 4 2 2 2" xfId="16969"/>
    <cellStyle name="Comma 22 3 4 4 2 2 2 2" xfId="16970"/>
    <cellStyle name="Comma 22 3 4 4 2 2 3" xfId="16971"/>
    <cellStyle name="Comma 22 3 4 4 2 3" xfId="16972"/>
    <cellStyle name="Comma 22 3 4 4 2 3 2" xfId="16973"/>
    <cellStyle name="Comma 22 3 4 4 2 4" xfId="16974"/>
    <cellStyle name="Comma 22 3 4 4 2 5" xfId="16975"/>
    <cellStyle name="Comma 22 3 4 4 3" xfId="16976"/>
    <cellStyle name="Comma 22 3 4 4 3 2" xfId="16977"/>
    <cellStyle name="Comma 22 3 4 4 3 2 2" xfId="16978"/>
    <cellStyle name="Comma 22 3 4 4 3 3" xfId="16979"/>
    <cellStyle name="Comma 22 3 4 4 4" xfId="16980"/>
    <cellStyle name="Comma 22 3 4 4 4 2" xfId="16981"/>
    <cellStyle name="Comma 22 3 4 4 5" xfId="16982"/>
    <cellStyle name="Comma 22 3 4 4 6" xfId="16983"/>
    <cellStyle name="Comma 22 3 4 5" xfId="16984"/>
    <cellStyle name="Comma 22 3 4 5 2" xfId="16985"/>
    <cellStyle name="Comma 22 3 4 5 2 2" xfId="16986"/>
    <cellStyle name="Comma 22 3 4 5 2 2 2" xfId="16987"/>
    <cellStyle name="Comma 22 3 4 5 2 3" xfId="16988"/>
    <cellStyle name="Comma 22 3 4 5 3" xfId="16989"/>
    <cellStyle name="Comma 22 3 4 5 3 2" xfId="16990"/>
    <cellStyle name="Comma 22 3 4 5 4" xfId="16991"/>
    <cellStyle name="Comma 22 3 4 5 5" xfId="16992"/>
    <cellStyle name="Comma 22 3 4 6" xfId="16993"/>
    <cellStyle name="Comma 22 3 4 6 2" xfId="16994"/>
    <cellStyle name="Comma 22 3 4 6 2 2" xfId="16995"/>
    <cellStyle name="Comma 22 3 4 6 2 2 2" xfId="16996"/>
    <cellStyle name="Comma 22 3 4 6 2 3" xfId="16997"/>
    <cellStyle name="Comma 22 3 4 6 3" xfId="16998"/>
    <cellStyle name="Comma 22 3 4 6 3 2" xfId="16999"/>
    <cellStyle name="Comma 22 3 4 6 4" xfId="17000"/>
    <cellStyle name="Comma 22 3 4 6 5" xfId="17001"/>
    <cellStyle name="Comma 22 3 4 7" xfId="17002"/>
    <cellStyle name="Comma 22 3 4 7 2" xfId="17003"/>
    <cellStyle name="Comma 22 3 4 7 2 2" xfId="17004"/>
    <cellStyle name="Comma 22 3 4 7 2 2 2" xfId="17005"/>
    <cellStyle name="Comma 22 3 4 7 2 3" xfId="17006"/>
    <cellStyle name="Comma 22 3 4 7 3" xfId="17007"/>
    <cellStyle name="Comma 22 3 4 7 3 2" xfId="17008"/>
    <cellStyle name="Comma 22 3 4 7 4" xfId="17009"/>
    <cellStyle name="Comma 22 3 4 7 5" xfId="17010"/>
    <cellStyle name="Comma 22 3 4 8" xfId="17011"/>
    <cellStyle name="Comma 22 3 4 8 2" xfId="17012"/>
    <cellStyle name="Comma 22 3 4 8 2 2" xfId="17013"/>
    <cellStyle name="Comma 22 3 4 8 3" xfId="17014"/>
    <cellStyle name="Comma 22 3 4 9" xfId="17015"/>
    <cellStyle name="Comma 22 3 4 9 2" xfId="17016"/>
    <cellStyle name="Comma 22 3 5" xfId="17017"/>
    <cellStyle name="Comma 22 3 5 2" xfId="17018"/>
    <cellStyle name="Comma 22 3 5 2 2" xfId="17019"/>
    <cellStyle name="Comma 22 3 5 2 2 2" xfId="17020"/>
    <cellStyle name="Comma 22 3 5 2 2 2 2" xfId="17021"/>
    <cellStyle name="Comma 22 3 5 2 2 3" xfId="17022"/>
    <cellStyle name="Comma 22 3 5 2 3" xfId="17023"/>
    <cellStyle name="Comma 22 3 5 2 3 2" xfId="17024"/>
    <cellStyle name="Comma 22 3 5 2 4" xfId="17025"/>
    <cellStyle name="Comma 22 3 5 2 5" xfId="17026"/>
    <cellStyle name="Comma 22 3 5 3" xfId="17027"/>
    <cellStyle name="Comma 22 3 5 3 2" xfId="17028"/>
    <cellStyle name="Comma 22 3 5 3 2 2" xfId="17029"/>
    <cellStyle name="Comma 22 3 5 3 2 2 2" xfId="17030"/>
    <cellStyle name="Comma 22 3 5 3 2 3" xfId="17031"/>
    <cellStyle name="Comma 22 3 5 3 3" xfId="17032"/>
    <cellStyle name="Comma 22 3 5 3 3 2" xfId="17033"/>
    <cellStyle name="Comma 22 3 5 3 4" xfId="17034"/>
    <cellStyle name="Comma 22 3 5 3 5" xfId="17035"/>
    <cellStyle name="Comma 22 3 5 4" xfId="17036"/>
    <cellStyle name="Comma 22 3 5 4 2" xfId="17037"/>
    <cellStyle name="Comma 22 3 5 4 2 2" xfId="17038"/>
    <cellStyle name="Comma 22 3 5 4 2 2 2" xfId="17039"/>
    <cellStyle name="Comma 22 3 5 4 2 3" xfId="17040"/>
    <cellStyle name="Comma 22 3 5 4 3" xfId="17041"/>
    <cellStyle name="Comma 22 3 5 4 3 2" xfId="17042"/>
    <cellStyle name="Comma 22 3 5 4 4" xfId="17043"/>
    <cellStyle name="Comma 22 3 5 4 5" xfId="17044"/>
    <cellStyle name="Comma 22 3 5 5" xfId="17045"/>
    <cellStyle name="Comma 22 3 5 5 2" xfId="17046"/>
    <cellStyle name="Comma 22 3 5 5 2 2" xfId="17047"/>
    <cellStyle name="Comma 22 3 5 5 3" xfId="17048"/>
    <cellStyle name="Comma 22 3 5 6" xfId="17049"/>
    <cellStyle name="Comma 22 3 5 6 2" xfId="17050"/>
    <cellStyle name="Comma 22 3 5 7" xfId="17051"/>
    <cellStyle name="Comma 22 3 5 8" xfId="17052"/>
    <cellStyle name="Comma 22 3 5 9" xfId="17053"/>
    <cellStyle name="Comma 22 3 6" xfId="17054"/>
    <cellStyle name="Comma 22 3 6 2" xfId="17055"/>
    <cellStyle name="Comma 22 3 6 2 2" xfId="17056"/>
    <cellStyle name="Comma 22 3 6 2 2 2" xfId="17057"/>
    <cellStyle name="Comma 22 3 6 2 2 2 2" xfId="17058"/>
    <cellStyle name="Comma 22 3 6 2 2 3" xfId="17059"/>
    <cellStyle name="Comma 22 3 6 2 3" xfId="17060"/>
    <cellStyle name="Comma 22 3 6 2 3 2" xfId="17061"/>
    <cellStyle name="Comma 22 3 6 2 4" xfId="17062"/>
    <cellStyle name="Comma 22 3 6 2 5" xfId="17063"/>
    <cellStyle name="Comma 22 3 6 3" xfId="17064"/>
    <cellStyle name="Comma 22 3 6 3 2" xfId="17065"/>
    <cellStyle name="Comma 22 3 6 3 2 2" xfId="17066"/>
    <cellStyle name="Comma 22 3 6 3 2 2 2" xfId="17067"/>
    <cellStyle name="Comma 22 3 6 3 2 3" xfId="17068"/>
    <cellStyle name="Comma 22 3 6 3 3" xfId="17069"/>
    <cellStyle name="Comma 22 3 6 3 3 2" xfId="17070"/>
    <cellStyle name="Comma 22 3 6 3 4" xfId="17071"/>
    <cellStyle name="Comma 22 3 6 3 5" xfId="17072"/>
    <cellStyle name="Comma 22 3 6 4" xfId="17073"/>
    <cellStyle name="Comma 22 3 6 4 2" xfId="17074"/>
    <cellStyle name="Comma 22 3 6 4 2 2" xfId="17075"/>
    <cellStyle name="Comma 22 3 6 4 2 2 2" xfId="17076"/>
    <cellStyle name="Comma 22 3 6 4 2 3" xfId="17077"/>
    <cellStyle name="Comma 22 3 6 4 3" xfId="17078"/>
    <cellStyle name="Comma 22 3 6 4 3 2" xfId="17079"/>
    <cellStyle name="Comma 22 3 6 4 4" xfId="17080"/>
    <cellStyle name="Comma 22 3 6 4 5" xfId="17081"/>
    <cellStyle name="Comma 22 3 6 5" xfId="17082"/>
    <cellStyle name="Comma 22 3 6 5 2" xfId="17083"/>
    <cellStyle name="Comma 22 3 6 5 2 2" xfId="17084"/>
    <cellStyle name="Comma 22 3 6 5 3" xfId="17085"/>
    <cellStyle name="Comma 22 3 6 6" xfId="17086"/>
    <cellStyle name="Comma 22 3 6 6 2" xfId="17087"/>
    <cellStyle name="Comma 22 3 6 7" xfId="17088"/>
    <cellStyle name="Comma 22 3 6 8" xfId="17089"/>
    <cellStyle name="Comma 22 3 6 9" xfId="17090"/>
    <cellStyle name="Comma 22 3 7" xfId="17091"/>
    <cellStyle name="Comma 22 3 7 2" xfId="17092"/>
    <cellStyle name="Comma 22 3 7 2 2" xfId="17093"/>
    <cellStyle name="Comma 22 3 7 2 2 2" xfId="17094"/>
    <cellStyle name="Comma 22 3 7 2 2 2 2" xfId="17095"/>
    <cellStyle name="Comma 22 3 7 2 2 3" xfId="17096"/>
    <cellStyle name="Comma 22 3 7 2 3" xfId="17097"/>
    <cellStyle name="Comma 22 3 7 2 3 2" xfId="17098"/>
    <cellStyle name="Comma 22 3 7 2 4" xfId="17099"/>
    <cellStyle name="Comma 22 3 7 2 5" xfId="17100"/>
    <cellStyle name="Comma 22 3 7 3" xfId="17101"/>
    <cellStyle name="Comma 22 3 7 3 2" xfId="17102"/>
    <cellStyle name="Comma 22 3 7 3 2 2" xfId="17103"/>
    <cellStyle name="Comma 22 3 7 3 3" xfId="17104"/>
    <cellStyle name="Comma 22 3 7 4" xfId="17105"/>
    <cellStyle name="Comma 22 3 7 4 2" xfId="17106"/>
    <cellStyle name="Comma 22 3 7 5" xfId="17107"/>
    <cellStyle name="Comma 22 3 7 6" xfId="17108"/>
    <cellStyle name="Comma 22 3 8" xfId="17109"/>
    <cellStyle name="Comma 22 3 8 2" xfId="17110"/>
    <cellStyle name="Comma 22 3 8 2 2" xfId="17111"/>
    <cellStyle name="Comma 22 3 8 2 2 2" xfId="17112"/>
    <cellStyle name="Comma 22 3 8 2 3" xfId="17113"/>
    <cellStyle name="Comma 22 3 8 3" xfId="17114"/>
    <cellStyle name="Comma 22 3 8 3 2" xfId="17115"/>
    <cellStyle name="Comma 22 3 8 4" xfId="17116"/>
    <cellStyle name="Comma 22 3 8 5" xfId="17117"/>
    <cellStyle name="Comma 22 3 9" xfId="17118"/>
    <cellStyle name="Comma 22 3 9 2" xfId="17119"/>
    <cellStyle name="Comma 22 3 9 2 2" xfId="17120"/>
    <cellStyle name="Comma 22 3 9 2 2 2" xfId="17121"/>
    <cellStyle name="Comma 22 3 9 2 3" xfId="17122"/>
    <cellStyle name="Comma 22 3 9 3" xfId="17123"/>
    <cellStyle name="Comma 22 3 9 3 2" xfId="17124"/>
    <cellStyle name="Comma 22 3 9 4" xfId="17125"/>
    <cellStyle name="Comma 22 3 9 5" xfId="17126"/>
    <cellStyle name="Comma 22 4" xfId="17127"/>
    <cellStyle name="Comma 22 4 10" xfId="17128"/>
    <cellStyle name="Comma 22 4 10 2" xfId="17129"/>
    <cellStyle name="Comma 22 4 10 2 2" xfId="17130"/>
    <cellStyle name="Comma 22 4 10 2 2 2" xfId="17131"/>
    <cellStyle name="Comma 22 4 10 2 3" xfId="17132"/>
    <cellStyle name="Comma 22 4 10 3" xfId="17133"/>
    <cellStyle name="Comma 22 4 10 3 2" xfId="17134"/>
    <cellStyle name="Comma 22 4 10 4" xfId="17135"/>
    <cellStyle name="Comma 22 4 10 5" xfId="17136"/>
    <cellStyle name="Comma 22 4 11" xfId="17137"/>
    <cellStyle name="Comma 22 4 11 2" xfId="17138"/>
    <cellStyle name="Comma 22 4 11 2 2" xfId="17139"/>
    <cellStyle name="Comma 22 4 11 3" xfId="17140"/>
    <cellStyle name="Comma 22 4 12" xfId="17141"/>
    <cellStyle name="Comma 22 4 12 2" xfId="17142"/>
    <cellStyle name="Comma 22 4 13" xfId="17143"/>
    <cellStyle name="Comma 22 4 14" xfId="17144"/>
    <cellStyle name="Comma 22 4 15" xfId="17145"/>
    <cellStyle name="Comma 22 4 2" xfId="17146"/>
    <cellStyle name="Comma 22 4 2 10" xfId="17147"/>
    <cellStyle name="Comma 22 4 2 10 2" xfId="17148"/>
    <cellStyle name="Comma 22 4 2 11" xfId="17149"/>
    <cellStyle name="Comma 22 4 2 12" xfId="17150"/>
    <cellStyle name="Comma 22 4 2 13" xfId="17151"/>
    <cellStyle name="Comma 22 4 2 2" xfId="17152"/>
    <cellStyle name="Comma 22 4 2 2 10" xfId="17153"/>
    <cellStyle name="Comma 22 4 2 2 11" xfId="17154"/>
    <cellStyle name="Comma 22 4 2 2 12" xfId="17155"/>
    <cellStyle name="Comma 22 4 2 2 2" xfId="17156"/>
    <cellStyle name="Comma 22 4 2 2 2 2" xfId="17157"/>
    <cellStyle name="Comma 22 4 2 2 2 2 2" xfId="17158"/>
    <cellStyle name="Comma 22 4 2 2 2 2 2 2" xfId="17159"/>
    <cellStyle name="Comma 22 4 2 2 2 2 2 2 2" xfId="17160"/>
    <cellStyle name="Comma 22 4 2 2 2 2 2 3" xfId="17161"/>
    <cellStyle name="Comma 22 4 2 2 2 2 3" xfId="17162"/>
    <cellStyle name="Comma 22 4 2 2 2 2 3 2" xfId="17163"/>
    <cellStyle name="Comma 22 4 2 2 2 2 4" xfId="17164"/>
    <cellStyle name="Comma 22 4 2 2 2 2 5" xfId="17165"/>
    <cellStyle name="Comma 22 4 2 2 2 3" xfId="17166"/>
    <cellStyle name="Comma 22 4 2 2 2 3 2" xfId="17167"/>
    <cellStyle name="Comma 22 4 2 2 2 3 2 2" xfId="17168"/>
    <cellStyle name="Comma 22 4 2 2 2 3 2 2 2" xfId="17169"/>
    <cellStyle name="Comma 22 4 2 2 2 3 2 3" xfId="17170"/>
    <cellStyle name="Comma 22 4 2 2 2 3 3" xfId="17171"/>
    <cellStyle name="Comma 22 4 2 2 2 3 3 2" xfId="17172"/>
    <cellStyle name="Comma 22 4 2 2 2 3 4" xfId="17173"/>
    <cellStyle name="Comma 22 4 2 2 2 3 5" xfId="17174"/>
    <cellStyle name="Comma 22 4 2 2 2 4" xfId="17175"/>
    <cellStyle name="Comma 22 4 2 2 2 4 2" xfId="17176"/>
    <cellStyle name="Comma 22 4 2 2 2 4 2 2" xfId="17177"/>
    <cellStyle name="Comma 22 4 2 2 2 4 2 2 2" xfId="17178"/>
    <cellStyle name="Comma 22 4 2 2 2 4 2 3" xfId="17179"/>
    <cellStyle name="Comma 22 4 2 2 2 4 3" xfId="17180"/>
    <cellStyle name="Comma 22 4 2 2 2 4 3 2" xfId="17181"/>
    <cellStyle name="Comma 22 4 2 2 2 4 4" xfId="17182"/>
    <cellStyle name="Comma 22 4 2 2 2 4 5" xfId="17183"/>
    <cellStyle name="Comma 22 4 2 2 2 5" xfId="17184"/>
    <cellStyle name="Comma 22 4 2 2 2 5 2" xfId="17185"/>
    <cellStyle name="Comma 22 4 2 2 2 5 2 2" xfId="17186"/>
    <cellStyle name="Comma 22 4 2 2 2 5 3" xfId="17187"/>
    <cellStyle name="Comma 22 4 2 2 2 6" xfId="17188"/>
    <cellStyle name="Comma 22 4 2 2 2 6 2" xfId="17189"/>
    <cellStyle name="Comma 22 4 2 2 2 7" xfId="17190"/>
    <cellStyle name="Comma 22 4 2 2 2 8" xfId="17191"/>
    <cellStyle name="Comma 22 4 2 2 2 9" xfId="17192"/>
    <cellStyle name="Comma 22 4 2 2 3" xfId="17193"/>
    <cellStyle name="Comma 22 4 2 2 3 2" xfId="17194"/>
    <cellStyle name="Comma 22 4 2 2 3 2 2" xfId="17195"/>
    <cellStyle name="Comma 22 4 2 2 3 2 2 2" xfId="17196"/>
    <cellStyle name="Comma 22 4 2 2 3 2 2 2 2" xfId="17197"/>
    <cellStyle name="Comma 22 4 2 2 3 2 2 3" xfId="17198"/>
    <cellStyle name="Comma 22 4 2 2 3 2 3" xfId="17199"/>
    <cellStyle name="Comma 22 4 2 2 3 2 3 2" xfId="17200"/>
    <cellStyle name="Comma 22 4 2 2 3 2 4" xfId="17201"/>
    <cellStyle name="Comma 22 4 2 2 3 2 5" xfId="17202"/>
    <cellStyle name="Comma 22 4 2 2 3 3" xfId="17203"/>
    <cellStyle name="Comma 22 4 2 2 3 3 2" xfId="17204"/>
    <cellStyle name="Comma 22 4 2 2 3 3 2 2" xfId="17205"/>
    <cellStyle name="Comma 22 4 2 2 3 3 2 2 2" xfId="17206"/>
    <cellStyle name="Comma 22 4 2 2 3 3 2 3" xfId="17207"/>
    <cellStyle name="Comma 22 4 2 2 3 3 3" xfId="17208"/>
    <cellStyle name="Comma 22 4 2 2 3 3 3 2" xfId="17209"/>
    <cellStyle name="Comma 22 4 2 2 3 3 4" xfId="17210"/>
    <cellStyle name="Comma 22 4 2 2 3 3 5" xfId="17211"/>
    <cellStyle name="Comma 22 4 2 2 3 4" xfId="17212"/>
    <cellStyle name="Comma 22 4 2 2 3 4 2" xfId="17213"/>
    <cellStyle name="Comma 22 4 2 2 3 4 2 2" xfId="17214"/>
    <cellStyle name="Comma 22 4 2 2 3 4 2 2 2" xfId="17215"/>
    <cellStyle name="Comma 22 4 2 2 3 4 2 3" xfId="17216"/>
    <cellStyle name="Comma 22 4 2 2 3 4 3" xfId="17217"/>
    <cellStyle name="Comma 22 4 2 2 3 4 3 2" xfId="17218"/>
    <cellStyle name="Comma 22 4 2 2 3 4 4" xfId="17219"/>
    <cellStyle name="Comma 22 4 2 2 3 4 5" xfId="17220"/>
    <cellStyle name="Comma 22 4 2 2 3 5" xfId="17221"/>
    <cellStyle name="Comma 22 4 2 2 3 5 2" xfId="17222"/>
    <cellStyle name="Comma 22 4 2 2 3 5 2 2" xfId="17223"/>
    <cellStyle name="Comma 22 4 2 2 3 5 3" xfId="17224"/>
    <cellStyle name="Comma 22 4 2 2 3 6" xfId="17225"/>
    <cellStyle name="Comma 22 4 2 2 3 6 2" xfId="17226"/>
    <cellStyle name="Comma 22 4 2 2 3 7" xfId="17227"/>
    <cellStyle name="Comma 22 4 2 2 3 8" xfId="17228"/>
    <cellStyle name="Comma 22 4 2 2 4" xfId="17229"/>
    <cellStyle name="Comma 22 4 2 2 4 2" xfId="17230"/>
    <cellStyle name="Comma 22 4 2 2 4 2 2" xfId="17231"/>
    <cellStyle name="Comma 22 4 2 2 4 2 2 2" xfId="17232"/>
    <cellStyle name="Comma 22 4 2 2 4 2 2 2 2" xfId="17233"/>
    <cellStyle name="Comma 22 4 2 2 4 2 2 3" xfId="17234"/>
    <cellStyle name="Comma 22 4 2 2 4 2 3" xfId="17235"/>
    <cellStyle name="Comma 22 4 2 2 4 2 3 2" xfId="17236"/>
    <cellStyle name="Comma 22 4 2 2 4 2 4" xfId="17237"/>
    <cellStyle name="Comma 22 4 2 2 4 2 5" xfId="17238"/>
    <cellStyle name="Comma 22 4 2 2 4 3" xfId="17239"/>
    <cellStyle name="Comma 22 4 2 2 4 3 2" xfId="17240"/>
    <cellStyle name="Comma 22 4 2 2 4 3 2 2" xfId="17241"/>
    <cellStyle name="Comma 22 4 2 2 4 3 3" xfId="17242"/>
    <cellStyle name="Comma 22 4 2 2 4 4" xfId="17243"/>
    <cellStyle name="Comma 22 4 2 2 4 4 2" xfId="17244"/>
    <cellStyle name="Comma 22 4 2 2 4 5" xfId="17245"/>
    <cellStyle name="Comma 22 4 2 2 4 6" xfId="17246"/>
    <cellStyle name="Comma 22 4 2 2 5" xfId="17247"/>
    <cellStyle name="Comma 22 4 2 2 5 2" xfId="17248"/>
    <cellStyle name="Comma 22 4 2 2 5 2 2" xfId="17249"/>
    <cellStyle name="Comma 22 4 2 2 5 2 2 2" xfId="17250"/>
    <cellStyle name="Comma 22 4 2 2 5 2 3" xfId="17251"/>
    <cellStyle name="Comma 22 4 2 2 5 3" xfId="17252"/>
    <cellStyle name="Comma 22 4 2 2 5 3 2" xfId="17253"/>
    <cellStyle name="Comma 22 4 2 2 5 4" xfId="17254"/>
    <cellStyle name="Comma 22 4 2 2 5 5" xfId="17255"/>
    <cellStyle name="Comma 22 4 2 2 6" xfId="17256"/>
    <cellStyle name="Comma 22 4 2 2 6 2" xfId="17257"/>
    <cellStyle name="Comma 22 4 2 2 6 2 2" xfId="17258"/>
    <cellStyle name="Comma 22 4 2 2 6 2 2 2" xfId="17259"/>
    <cellStyle name="Comma 22 4 2 2 6 2 3" xfId="17260"/>
    <cellStyle name="Comma 22 4 2 2 6 3" xfId="17261"/>
    <cellStyle name="Comma 22 4 2 2 6 3 2" xfId="17262"/>
    <cellStyle name="Comma 22 4 2 2 6 4" xfId="17263"/>
    <cellStyle name="Comma 22 4 2 2 6 5" xfId="17264"/>
    <cellStyle name="Comma 22 4 2 2 7" xfId="17265"/>
    <cellStyle name="Comma 22 4 2 2 7 2" xfId="17266"/>
    <cellStyle name="Comma 22 4 2 2 7 2 2" xfId="17267"/>
    <cellStyle name="Comma 22 4 2 2 7 2 2 2" xfId="17268"/>
    <cellStyle name="Comma 22 4 2 2 7 2 3" xfId="17269"/>
    <cellStyle name="Comma 22 4 2 2 7 3" xfId="17270"/>
    <cellStyle name="Comma 22 4 2 2 7 3 2" xfId="17271"/>
    <cellStyle name="Comma 22 4 2 2 7 4" xfId="17272"/>
    <cellStyle name="Comma 22 4 2 2 7 5" xfId="17273"/>
    <cellStyle name="Comma 22 4 2 2 8" xfId="17274"/>
    <cellStyle name="Comma 22 4 2 2 8 2" xfId="17275"/>
    <cellStyle name="Comma 22 4 2 2 8 2 2" xfId="17276"/>
    <cellStyle name="Comma 22 4 2 2 8 3" xfId="17277"/>
    <cellStyle name="Comma 22 4 2 2 9" xfId="17278"/>
    <cellStyle name="Comma 22 4 2 2 9 2" xfId="17279"/>
    <cellStyle name="Comma 22 4 2 3" xfId="17280"/>
    <cellStyle name="Comma 22 4 2 3 2" xfId="17281"/>
    <cellStyle name="Comma 22 4 2 3 2 2" xfId="17282"/>
    <cellStyle name="Comma 22 4 2 3 2 2 2" xfId="17283"/>
    <cellStyle name="Comma 22 4 2 3 2 2 2 2" xfId="17284"/>
    <cellStyle name="Comma 22 4 2 3 2 2 3" xfId="17285"/>
    <cellStyle name="Comma 22 4 2 3 2 3" xfId="17286"/>
    <cellStyle name="Comma 22 4 2 3 2 3 2" xfId="17287"/>
    <cellStyle name="Comma 22 4 2 3 2 4" xfId="17288"/>
    <cellStyle name="Comma 22 4 2 3 2 5" xfId="17289"/>
    <cellStyle name="Comma 22 4 2 3 3" xfId="17290"/>
    <cellStyle name="Comma 22 4 2 3 3 2" xfId="17291"/>
    <cellStyle name="Comma 22 4 2 3 3 2 2" xfId="17292"/>
    <cellStyle name="Comma 22 4 2 3 3 2 2 2" xfId="17293"/>
    <cellStyle name="Comma 22 4 2 3 3 2 3" xfId="17294"/>
    <cellStyle name="Comma 22 4 2 3 3 3" xfId="17295"/>
    <cellStyle name="Comma 22 4 2 3 3 3 2" xfId="17296"/>
    <cellStyle name="Comma 22 4 2 3 3 4" xfId="17297"/>
    <cellStyle name="Comma 22 4 2 3 3 5" xfId="17298"/>
    <cellStyle name="Comma 22 4 2 3 4" xfId="17299"/>
    <cellStyle name="Comma 22 4 2 3 4 2" xfId="17300"/>
    <cellStyle name="Comma 22 4 2 3 4 2 2" xfId="17301"/>
    <cellStyle name="Comma 22 4 2 3 4 2 2 2" xfId="17302"/>
    <cellStyle name="Comma 22 4 2 3 4 2 3" xfId="17303"/>
    <cellStyle name="Comma 22 4 2 3 4 3" xfId="17304"/>
    <cellStyle name="Comma 22 4 2 3 4 3 2" xfId="17305"/>
    <cellStyle name="Comma 22 4 2 3 4 4" xfId="17306"/>
    <cellStyle name="Comma 22 4 2 3 4 5" xfId="17307"/>
    <cellStyle name="Comma 22 4 2 3 5" xfId="17308"/>
    <cellStyle name="Comma 22 4 2 3 5 2" xfId="17309"/>
    <cellStyle name="Comma 22 4 2 3 5 2 2" xfId="17310"/>
    <cellStyle name="Comma 22 4 2 3 5 3" xfId="17311"/>
    <cellStyle name="Comma 22 4 2 3 6" xfId="17312"/>
    <cellStyle name="Comma 22 4 2 3 6 2" xfId="17313"/>
    <cellStyle name="Comma 22 4 2 3 7" xfId="17314"/>
    <cellStyle name="Comma 22 4 2 3 8" xfId="17315"/>
    <cellStyle name="Comma 22 4 2 3 9" xfId="17316"/>
    <cellStyle name="Comma 22 4 2 4" xfId="17317"/>
    <cellStyle name="Comma 22 4 2 4 2" xfId="17318"/>
    <cellStyle name="Comma 22 4 2 4 2 2" xfId="17319"/>
    <cellStyle name="Comma 22 4 2 4 2 2 2" xfId="17320"/>
    <cellStyle name="Comma 22 4 2 4 2 2 2 2" xfId="17321"/>
    <cellStyle name="Comma 22 4 2 4 2 2 3" xfId="17322"/>
    <cellStyle name="Comma 22 4 2 4 2 3" xfId="17323"/>
    <cellStyle name="Comma 22 4 2 4 2 3 2" xfId="17324"/>
    <cellStyle name="Comma 22 4 2 4 2 4" xfId="17325"/>
    <cellStyle name="Comma 22 4 2 4 2 5" xfId="17326"/>
    <cellStyle name="Comma 22 4 2 4 3" xfId="17327"/>
    <cellStyle name="Comma 22 4 2 4 3 2" xfId="17328"/>
    <cellStyle name="Comma 22 4 2 4 3 2 2" xfId="17329"/>
    <cellStyle name="Comma 22 4 2 4 3 2 2 2" xfId="17330"/>
    <cellStyle name="Comma 22 4 2 4 3 2 3" xfId="17331"/>
    <cellStyle name="Comma 22 4 2 4 3 3" xfId="17332"/>
    <cellStyle name="Comma 22 4 2 4 3 3 2" xfId="17333"/>
    <cellStyle name="Comma 22 4 2 4 3 4" xfId="17334"/>
    <cellStyle name="Comma 22 4 2 4 3 5" xfId="17335"/>
    <cellStyle name="Comma 22 4 2 4 4" xfId="17336"/>
    <cellStyle name="Comma 22 4 2 4 4 2" xfId="17337"/>
    <cellStyle name="Comma 22 4 2 4 4 2 2" xfId="17338"/>
    <cellStyle name="Comma 22 4 2 4 4 2 2 2" xfId="17339"/>
    <cellStyle name="Comma 22 4 2 4 4 2 3" xfId="17340"/>
    <cellStyle name="Comma 22 4 2 4 4 3" xfId="17341"/>
    <cellStyle name="Comma 22 4 2 4 4 3 2" xfId="17342"/>
    <cellStyle name="Comma 22 4 2 4 4 4" xfId="17343"/>
    <cellStyle name="Comma 22 4 2 4 4 5" xfId="17344"/>
    <cellStyle name="Comma 22 4 2 4 5" xfId="17345"/>
    <cellStyle name="Comma 22 4 2 4 5 2" xfId="17346"/>
    <cellStyle name="Comma 22 4 2 4 5 2 2" xfId="17347"/>
    <cellStyle name="Comma 22 4 2 4 5 3" xfId="17348"/>
    <cellStyle name="Comma 22 4 2 4 6" xfId="17349"/>
    <cellStyle name="Comma 22 4 2 4 6 2" xfId="17350"/>
    <cellStyle name="Comma 22 4 2 4 7" xfId="17351"/>
    <cellStyle name="Comma 22 4 2 4 8" xfId="17352"/>
    <cellStyle name="Comma 22 4 2 5" xfId="17353"/>
    <cellStyle name="Comma 22 4 2 5 2" xfId="17354"/>
    <cellStyle name="Comma 22 4 2 5 2 2" xfId="17355"/>
    <cellStyle name="Comma 22 4 2 5 2 2 2" xfId="17356"/>
    <cellStyle name="Comma 22 4 2 5 2 2 2 2" xfId="17357"/>
    <cellStyle name="Comma 22 4 2 5 2 2 3" xfId="17358"/>
    <cellStyle name="Comma 22 4 2 5 2 3" xfId="17359"/>
    <cellStyle name="Comma 22 4 2 5 2 3 2" xfId="17360"/>
    <cellStyle name="Comma 22 4 2 5 2 4" xfId="17361"/>
    <cellStyle name="Comma 22 4 2 5 2 5" xfId="17362"/>
    <cellStyle name="Comma 22 4 2 5 3" xfId="17363"/>
    <cellStyle name="Comma 22 4 2 5 3 2" xfId="17364"/>
    <cellStyle name="Comma 22 4 2 5 3 2 2" xfId="17365"/>
    <cellStyle name="Comma 22 4 2 5 3 3" xfId="17366"/>
    <cellStyle name="Comma 22 4 2 5 4" xfId="17367"/>
    <cellStyle name="Comma 22 4 2 5 4 2" xfId="17368"/>
    <cellStyle name="Comma 22 4 2 5 5" xfId="17369"/>
    <cellStyle name="Comma 22 4 2 5 6" xfId="17370"/>
    <cellStyle name="Comma 22 4 2 6" xfId="17371"/>
    <cellStyle name="Comma 22 4 2 6 2" xfId="17372"/>
    <cellStyle name="Comma 22 4 2 6 2 2" xfId="17373"/>
    <cellStyle name="Comma 22 4 2 6 2 2 2" xfId="17374"/>
    <cellStyle name="Comma 22 4 2 6 2 3" xfId="17375"/>
    <cellStyle name="Comma 22 4 2 6 3" xfId="17376"/>
    <cellStyle name="Comma 22 4 2 6 3 2" xfId="17377"/>
    <cellStyle name="Comma 22 4 2 6 4" xfId="17378"/>
    <cellStyle name="Comma 22 4 2 6 5" xfId="17379"/>
    <cellStyle name="Comma 22 4 2 7" xfId="17380"/>
    <cellStyle name="Comma 22 4 2 7 2" xfId="17381"/>
    <cellStyle name="Comma 22 4 2 7 2 2" xfId="17382"/>
    <cellStyle name="Comma 22 4 2 7 2 2 2" xfId="17383"/>
    <cellStyle name="Comma 22 4 2 7 2 3" xfId="17384"/>
    <cellStyle name="Comma 22 4 2 7 3" xfId="17385"/>
    <cellStyle name="Comma 22 4 2 7 3 2" xfId="17386"/>
    <cellStyle name="Comma 22 4 2 7 4" xfId="17387"/>
    <cellStyle name="Comma 22 4 2 7 5" xfId="17388"/>
    <cellStyle name="Comma 22 4 2 8" xfId="17389"/>
    <cellStyle name="Comma 22 4 2 8 2" xfId="17390"/>
    <cellStyle name="Comma 22 4 2 8 2 2" xfId="17391"/>
    <cellStyle name="Comma 22 4 2 8 2 2 2" xfId="17392"/>
    <cellStyle name="Comma 22 4 2 8 2 3" xfId="17393"/>
    <cellStyle name="Comma 22 4 2 8 3" xfId="17394"/>
    <cellStyle name="Comma 22 4 2 8 3 2" xfId="17395"/>
    <cellStyle name="Comma 22 4 2 8 4" xfId="17396"/>
    <cellStyle name="Comma 22 4 2 8 5" xfId="17397"/>
    <cellStyle name="Comma 22 4 2 9" xfId="17398"/>
    <cellStyle name="Comma 22 4 2 9 2" xfId="17399"/>
    <cellStyle name="Comma 22 4 2 9 2 2" xfId="17400"/>
    <cellStyle name="Comma 22 4 2 9 3" xfId="17401"/>
    <cellStyle name="Comma 22 4 3" xfId="17402"/>
    <cellStyle name="Comma 22 4 3 10" xfId="17403"/>
    <cellStyle name="Comma 22 4 3 10 2" xfId="17404"/>
    <cellStyle name="Comma 22 4 3 11" xfId="17405"/>
    <cellStyle name="Comma 22 4 3 12" xfId="17406"/>
    <cellStyle name="Comma 22 4 3 13" xfId="17407"/>
    <cellStyle name="Comma 22 4 3 2" xfId="17408"/>
    <cellStyle name="Comma 22 4 3 2 10" xfId="17409"/>
    <cellStyle name="Comma 22 4 3 2 11" xfId="17410"/>
    <cellStyle name="Comma 22 4 3 2 12" xfId="17411"/>
    <cellStyle name="Comma 22 4 3 2 2" xfId="17412"/>
    <cellStyle name="Comma 22 4 3 2 2 2" xfId="17413"/>
    <cellStyle name="Comma 22 4 3 2 2 2 2" xfId="17414"/>
    <cellStyle name="Comma 22 4 3 2 2 2 2 2" xfId="17415"/>
    <cellStyle name="Comma 22 4 3 2 2 2 2 2 2" xfId="17416"/>
    <cellStyle name="Comma 22 4 3 2 2 2 2 3" xfId="17417"/>
    <cellStyle name="Comma 22 4 3 2 2 2 3" xfId="17418"/>
    <cellStyle name="Comma 22 4 3 2 2 2 3 2" xfId="17419"/>
    <cellStyle name="Comma 22 4 3 2 2 2 4" xfId="17420"/>
    <cellStyle name="Comma 22 4 3 2 2 2 5" xfId="17421"/>
    <cellStyle name="Comma 22 4 3 2 2 3" xfId="17422"/>
    <cellStyle name="Comma 22 4 3 2 2 3 2" xfId="17423"/>
    <cellStyle name="Comma 22 4 3 2 2 3 2 2" xfId="17424"/>
    <cellStyle name="Comma 22 4 3 2 2 3 2 2 2" xfId="17425"/>
    <cellStyle name="Comma 22 4 3 2 2 3 2 3" xfId="17426"/>
    <cellStyle name="Comma 22 4 3 2 2 3 3" xfId="17427"/>
    <cellStyle name="Comma 22 4 3 2 2 3 3 2" xfId="17428"/>
    <cellStyle name="Comma 22 4 3 2 2 3 4" xfId="17429"/>
    <cellStyle name="Comma 22 4 3 2 2 3 5" xfId="17430"/>
    <cellStyle name="Comma 22 4 3 2 2 4" xfId="17431"/>
    <cellStyle name="Comma 22 4 3 2 2 4 2" xfId="17432"/>
    <cellStyle name="Comma 22 4 3 2 2 4 2 2" xfId="17433"/>
    <cellStyle name="Comma 22 4 3 2 2 4 2 2 2" xfId="17434"/>
    <cellStyle name="Comma 22 4 3 2 2 4 2 3" xfId="17435"/>
    <cellStyle name="Comma 22 4 3 2 2 4 3" xfId="17436"/>
    <cellStyle name="Comma 22 4 3 2 2 4 3 2" xfId="17437"/>
    <cellStyle name="Comma 22 4 3 2 2 4 4" xfId="17438"/>
    <cellStyle name="Comma 22 4 3 2 2 4 5" xfId="17439"/>
    <cellStyle name="Comma 22 4 3 2 2 5" xfId="17440"/>
    <cellStyle name="Comma 22 4 3 2 2 5 2" xfId="17441"/>
    <cellStyle name="Comma 22 4 3 2 2 5 2 2" xfId="17442"/>
    <cellStyle name="Comma 22 4 3 2 2 5 3" xfId="17443"/>
    <cellStyle name="Comma 22 4 3 2 2 6" xfId="17444"/>
    <cellStyle name="Comma 22 4 3 2 2 6 2" xfId="17445"/>
    <cellStyle name="Comma 22 4 3 2 2 7" xfId="17446"/>
    <cellStyle name="Comma 22 4 3 2 2 8" xfId="17447"/>
    <cellStyle name="Comma 22 4 3 2 2 9" xfId="17448"/>
    <cellStyle name="Comma 22 4 3 2 3" xfId="17449"/>
    <cellStyle name="Comma 22 4 3 2 3 2" xfId="17450"/>
    <cellStyle name="Comma 22 4 3 2 3 2 2" xfId="17451"/>
    <cellStyle name="Comma 22 4 3 2 3 2 2 2" xfId="17452"/>
    <cellStyle name="Comma 22 4 3 2 3 2 2 2 2" xfId="17453"/>
    <cellStyle name="Comma 22 4 3 2 3 2 2 3" xfId="17454"/>
    <cellStyle name="Comma 22 4 3 2 3 2 3" xfId="17455"/>
    <cellStyle name="Comma 22 4 3 2 3 2 3 2" xfId="17456"/>
    <cellStyle name="Comma 22 4 3 2 3 2 4" xfId="17457"/>
    <cellStyle name="Comma 22 4 3 2 3 2 5" xfId="17458"/>
    <cellStyle name="Comma 22 4 3 2 3 3" xfId="17459"/>
    <cellStyle name="Comma 22 4 3 2 3 3 2" xfId="17460"/>
    <cellStyle name="Comma 22 4 3 2 3 3 2 2" xfId="17461"/>
    <cellStyle name="Comma 22 4 3 2 3 3 2 2 2" xfId="17462"/>
    <cellStyle name="Comma 22 4 3 2 3 3 2 3" xfId="17463"/>
    <cellStyle name="Comma 22 4 3 2 3 3 3" xfId="17464"/>
    <cellStyle name="Comma 22 4 3 2 3 3 3 2" xfId="17465"/>
    <cellStyle name="Comma 22 4 3 2 3 3 4" xfId="17466"/>
    <cellStyle name="Comma 22 4 3 2 3 3 5" xfId="17467"/>
    <cellStyle name="Comma 22 4 3 2 3 4" xfId="17468"/>
    <cellStyle name="Comma 22 4 3 2 3 4 2" xfId="17469"/>
    <cellStyle name="Comma 22 4 3 2 3 4 2 2" xfId="17470"/>
    <cellStyle name="Comma 22 4 3 2 3 4 2 2 2" xfId="17471"/>
    <cellStyle name="Comma 22 4 3 2 3 4 2 3" xfId="17472"/>
    <cellStyle name="Comma 22 4 3 2 3 4 3" xfId="17473"/>
    <cellStyle name="Comma 22 4 3 2 3 4 3 2" xfId="17474"/>
    <cellStyle name="Comma 22 4 3 2 3 4 4" xfId="17475"/>
    <cellStyle name="Comma 22 4 3 2 3 4 5" xfId="17476"/>
    <cellStyle name="Comma 22 4 3 2 3 5" xfId="17477"/>
    <cellStyle name="Comma 22 4 3 2 3 5 2" xfId="17478"/>
    <cellStyle name="Comma 22 4 3 2 3 5 2 2" xfId="17479"/>
    <cellStyle name="Comma 22 4 3 2 3 5 3" xfId="17480"/>
    <cellStyle name="Comma 22 4 3 2 3 6" xfId="17481"/>
    <cellStyle name="Comma 22 4 3 2 3 6 2" xfId="17482"/>
    <cellStyle name="Comma 22 4 3 2 3 7" xfId="17483"/>
    <cellStyle name="Comma 22 4 3 2 3 8" xfId="17484"/>
    <cellStyle name="Comma 22 4 3 2 4" xfId="17485"/>
    <cellStyle name="Comma 22 4 3 2 4 2" xfId="17486"/>
    <cellStyle name="Comma 22 4 3 2 4 2 2" xfId="17487"/>
    <cellStyle name="Comma 22 4 3 2 4 2 2 2" xfId="17488"/>
    <cellStyle name="Comma 22 4 3 2 4 2 2 2 2" xfId="17489"/>
    <cellStyle name="Comma 22 4 3 2 4 2 2 3" xfId="17490"/>
    <cellStyle name="Comma 22 4 3 2 4 2 3" xfId="17491"/>
    <cellStyle name="Comma 22 4 3 2 4 2 3 2" xfId="17492"/>
    <cellStyle name="Comma 22 4 3 2 4 2 4" xfId="17493"/>
    <cellStyle name="Comma 22 4 3 2 4 2 5" xfId="17494"/>
    <cellStyle name="Comma 22 4 3 2 4 3" xfId="17495"/>
    <cellStyle name="Comma 22 4 3 2 4 3 2" xfId="17496"/>
    <cellStyle name="Comma 22 4 3 2 4 3 2 2" xfId="17497"/>
    <cellStyle name="Comma 22 4 3 2 4 3 3" xfId="17498"/>
    <cellStyle name="Comma 22 4 3 2 4 4" xfId="17499"/>
    <cellStyle name="Comma 22 4 3 2 4 4 2" xfId="17500"/>
    <cellStyle name="Comma 22 4 3 2 4 5" xfId="17501"/>
    <cellStyle name="Comma 22 4 3 2 4 6" xfId="17502"/>
    <cellStyle name="Comma 22 4 3 2 5" xfId="17503"/>
    <cellStyle name="Comma 22 4 3 2 5 2" xfId="17504"/>
    <cellStyle name="Comma 22 4 3 2 5 2 2" xfId="17505"/>
    <cellStyle name="Comma 22 4 3 2 5 2 2 2" xfId="17506"/>
    <cellStyle name="Comma 22 4 3 2 5 2 3" xfId="17507"/>
    <cellStyle name="Comma 22 4 3 2 5 3" xfId="17508"/>
    <cellStyle name="Comma 22 4 3 2 5 3 2" xfId="17509"/>
    <cellStyle name="Comma 22 4 3 2 5 4" xfId="17510"/>
    <cellStyle name="Comma 22 4 3 2 5 5" xfId="17511"/>
    <cellStyle name="Comma 22 4 3 2 6" xfId="17512"/>
    <cellStyle name="Comma 22 4 3 2 6 2" xfId="17513"/>
    <cellStyle name="Comma 22 4 3 2 6 2 2" xfId="17514"/>
    <cellStyle name="Comma 22 4 3 2 6 2 2 2" xfId="17515"/>
    <cellStyle name="Comma 22 4 3 2 6 2 3" xfId="17516"/>
    <cellStyle name="Comma 22 4 3 2 6 3" xfId="17517"/>
    <cellStyle name="Comma 22 4 3 2 6 3 2" xfId="17518"/>
    <cellStyle name="Comma 22 4 3 2 6 4" xfId="17519"/>
    <cellStyle name="Comma 22 4 3 2 6 5" xfId="17520"/>
    <cellStyle name="Comma 22 4 3 2 7" xfId="17521"/>
    <cellStyle name="Comma 22 4 3 2 7 2" xfId="17522"/>
    <cellStyle name="Comma 22 4 3 2 7 2 2" xfId="17523"/>
    <cellStyle name="Comma 22 4 3 2 7 2 2 2" xfId="17524"/>
    <cellStyle name="Comma 22 4 3 2 7 2 3" xfId="17525"/>
    <cellStyle name="Comma 22 4 3 2 7 3" xfId="17526"/>
    <cellStyle name="Comma 22 4 3 2 7 3 2" xfId="17527"/>
    <cellStyle name="Comma 22 4 3 2 7 4" xfId="17528"/>
    <cellStyle name="Comma 22 4 3 2 7 5" xfId="17529"/>
    <cellStyle name="Comma 22 4 3 2 8" xfId="17530"/>
    <cellStyle name="Comma 22 4 3 2 8 2" xfId="17531"/>
    <cellStyle name="Comma 22 4 3 2 8 2 2" xfId="17532"/>
    <cellStyle name="Comma 22 4 3 2 8 3" xfId="17533"/>
    <cellStyle name="Comma 22 4 3 2 9" xfId="17534"/>
    <cellStyle name="Comma 22 4 3 2 9 2" xfId="17535"/>
    <cellStyle name="Comma 22 4 3 3" xfId="17536"/>
    <cellStyle name="Comma 22 4 3 3 2" xfId="17537"/>
    <cellStyle name="Comma 22 4 3 3 2 2" xfId="17538"/>
    <cellStyle name="Comma 22 4 3 3 2 2 2" xfId="17539"/>
    <cellStyle name="Comma 22 4 3 3 2 2 2 2" xfId="17540"/>
    <cellStyle name="Comma 22 4 3 3 2 2 3" xfId="17541"/>
    <cellStyle name="Comma 22 4 3 3 2 3" xfId="17542"/>
    <cellStyle name="Comma 22 4 3 3 2 3 2" xfId="17543"/>
    <cellStyle name="Comma 22 4 3 3 2 4" xfId="17544"/>
    <cellStyle name="Comma 22 4 3 3 2 5" xfId="17545"/>
    <cellStyle name="Comma 22 4 3 3 3" xfId="17546"/>
    <cellStyle name="Comma 22 4 3 3 3 2" xfId="17547"/>
    <cellStyle name="Comma 22 4 3 3 3 2 2" xfId="17548"/>
    <cellStyle name="Comma 22 4 3 3 3 2 2 2" xfId="17549"/>
    <cellStyle name="Comma 22 4 3 3 3 2 3" xfId="17550"/>
    <cellStyle name="Comma 22 4 3 3 3 3" xfId="17551"/>
    <cellStyle name="Comma 22 4 3 3 3 3 2" xfId="17552"/>
    <cellStyle name="Comma 22 4 3 3 3 4" xfId="17553"/>
    <cellStyle name="Comma 22 4 3 3 3 5" xfId="17554"/>
    <cellStyle name="Comma 22 4 3 3 4" xfId="17555"/>
    <cellStyle name="Comma 22 4 3 3 4 2" xfId="17556"/>
    <cellStyle name="Comma 22 4 3 3 4 2 2" xfId="17557"/>
    <cellStyle name="Comma 22 4 3 3 4 2 2 2" xfId="17558"/>
    <cellStyle name="Comma 22 4 3 3 4 2 3" xfId="17559"/>
    <cellStyle name="Comma 22 4 3 3 4 3" xfId="17560"/>
    <cellStyle name="Comma 22 4 3 3 4 3 2" xfId="17561"/>
    <cellStyle name="Comma 22 4 3 3 4 4" xfId="17562"/>
    <cellStyle name="Comma 22 4 3 3 4 5" xfId="17563"/>
    <cellStyle name="Comma 22 4 3 3 5" xfId="17564"/>
    <cellStyle name="Comma 22 4 3 3 5 2" xfId="17565"/>
    <cellStyle name="Comma 22 4 3 3 5 2 2" xfId="17566"/>
    <cellStyle name="Comma 22 4 3 3 5 3" xfId="17567"/>
    <cellStyle name="Comma 22 4 3 3 6" xfId="17568"/>
    <cellStyle name="Comma 22 4 3 3 6 2" xfId="17569"/>
    <cellStyle name="Comma 22 4 3 3 7" xfId="17570"/>
    <cellStyle name="Comma 22 4 3 3 8" xfId="17571"/>
    <cellStyle name="Comma 22 4 3 3 9" xfId="17572"/>
    <cellStyle name="Comma 22 4 3 4" xfId="17573"/>
    <cellStyle name="Comma 22 4 3 4 2" xfId="17574"/>
    <cellStyle name="Comma 22 4 3 4 2 2" xfId="17575"/>
    <cellStyle name="Comma 22 4 3 4 2 2 2" xfId="17576"/>
    <cellStyle name="Comma 22 4 3 4 2 2 2 2" xfId="17577"/>
    <cellStyle name="Comma 22 4 3 4 2 2 3" xfId="17578"/>
    <cellStyle name="Comma 22 4 3 4 2 3" xfId="17579"/>
    <cellStyle name="Comma 22 4 3 4 2 3 2" xfId="17580"/>
    <cellStyle name="Comma 22 4 3 4 2 4" xfId="17581"/>
    <cellStyle name="Comma 22 4 3 4 2 5" xfId="17582"/>
    <cellStyle name="Comma 22 4 3 4 3" xfId="17583"/>
    <cellStyle name="Comma 22 4 3 4 3 2" xfId="17584"/>
    <cellStyle name="Comma 22 4 3 4 3 2 2" xfId="17585"/>
    <cellStyle name="Comma 22 4 3 4 3 2 2 2" xfId="17586"/>
    <cellStyle name="Comma 22 4 3 4 3 2 3" xfId="17587"/>
    <cellStyle name="Comma 22 4 3 4 3 3" xfId="17588"/>
    <cellStyle name="Comma 22 4 3 4 3 3 2" xfId="17589"/>
    <cellStyle name="Comma 22 4 3 4 3 4" xfId="17590"/>
    <cellStyle name="Comma 22 4 3 4 3 5" xfId="17591"/>
    <cellStyle name="Comma 22 4 3 4 4" xfId="17592"/>
    <cellStyle name="Comma 22 4 3 4 4 2" xfId="17593"/>
    <cellStyle name="Comma 22 4 3 4 4 2 2" xfId="17594"/>
    <cellStyle name="Comma 22 4 3 4 4 2 2 2" xfId="17595"/>
    <cellStyle name="Comma 22 4 3 4 4 2 3" xfId="17596"/>
    <cellStyle name="Comma 22 4 3 4 4 3" xfId="17597"/>
    <cellStyle name="Comma 22 4 3 4 4 3 2" xfId="17598"/>
    <cellStyle name="Comma 22 4 3 4 4 4" xfId="17599"/>
    <cellStyle name="Comma 22 4 3 4 4 5" xfId="17600"/>
    <cellStyle name="Comma 22 4 3 4 5" xfId="17601"/>
    <cellStyle name="Comma 22 4 3 4 5 2" xfId="17602"/>
    <cellStyle name="Comma 22 4 3 4 5 2 2" xfId="17603"/>
    <cellStyle name="Comma 22 4 3 4 5 3" xfId="17604"/>
    <cellStyle name="Comma 22 4 3 4 6" xfId="17605"/>
    <cellStyle name="Comma 22 4 3 4 6 2" xfId="17606"/>
    <cellStyle name="Comma 22 4 3 4 7" xfId="17607"/>
    <cellStyle name="Comma 22 4 3 4 8" xfId="17608"/>
    <cellStyle name="Comma 22 4 3 5" xfId="17609"/>
    <cellStyle name="Comma 22 4 3 5 2" xfId="17610"/>
    <cellStyle name="Comma 22 4 3 5 2 2" xfId="17611"/>
    <cellStyle name="Comma 22 4 3 5 2 2 2" xfId="17612"/>
    <cellStyle name="Comma 22 4 3 5 2 2 2 2" xfId="17613"/>
    <cellStyle name="Comma 22 4 3 5 2 2 3" xfId="17614"/>
    <cellStyle name="Comma 22 4 3 5 2 3" xfId="17615"/>
    <cellStyle name="Comma 22 4 3 5 2 3 2" xfId="17616"/>
    <cellStyle name="Comma 22 4 3 5 2 4" xfId="17617"/>
    <cellStyle name="Comma 22 4 3 5 2 5" xfId="17618"/>
    <cellStyle name="Comma 22 4 3 5 3" xfId="17619"/>
    <cellStyle name="Comma 22 4 3 5 3 2" xfId="17620"/>
    <cellStyle name="Comma 22 4 3 5 3 2 2" xfId="17621"/>
    <cellStyle name="Comma 22 4 3 5 3 3" xfId="17622"/>
    <cellStyle name="Comma 22 4 3 5 4" xfId="17623"/>
    <cellStyle name="Comma 22 4 3 5 4 2" xfId="17624"/>
    <cellStyle name="Comma 22 4 3 5 5" xfId="17625"/>
    <cellStyle name="Comma 22 4 3 5 6" xfId="17626"/>
    <cellStyle name="Comma 22 4 3 6" xfId="17627"/>
    <cellStyle name="Comma 22 4 3 6 2" xfId="17628"/>
    <cellStyle name="Comma 22 4 3 6 2 2" xfId="17629"/>
    <cellStyle name="Comma 22 4 3 6 2 2 2" xfId="17630"/>
    <cellStyle name="Comma 22 4 3 6 2 3" xfId="17631"/>
    <cellStyle name="Comma 22 4 3 6 3" xfId="17632"/>
    <cellStyle name="Comma 22 4 3 6 3 2" xfId="17633"/>
    <cellStyle name="Comma 22 4 3 6 4" xfId="17634"/>
    <cellStyle name="Comma 22 4 3 6 5" xfId="17635"/>
    <cellStyle name="Comma 22 4 3 7" xfId="17636"/>
    <cellStyle name="Comma 22 4 3 7 2" xfId="17637"/>
    <cellStyle name="Comma 22 4 3 7 2 2" xfId="17638"/>
    <cellStyle name="Comma 22 4 3 7 2 2 2" xfId="17639"/>
    <cellStyle name="Comma 22 4 3 7 2 3" xfId="17640"/>
    <cellStyle name="Comma 22 4 3 7 3" xfId="17641"/>
    <cellStyle name="Comma 22 4 3 7 3 2" xfId="17642"/>
    <cellStyle name="Comma 22 4 3 7 4" xfId="17643"/>
    <cellStyle name="Comma 22 4 3 7 5" xfId="17644"/>
    <cellStyle name="Comma 22 4 3 8" xfId="17645"/>
    <cellStyle name="Comma 22 4 3 8 2" xfId="17646"/>
    <cellStyle name="Comma 22 4 3 8 2 2" xfId="17647"/>
    <cellStyle name="Comma 22 4 3 8 2 2 2" xfId="17648"/>
    <cellStyle name="Comma 22 4 3 8 2 3" xfId="17649"/>
    <cellStyle name="Comma 22 4 3 8 3" xfId="17650"/>
    <cellStyle name="Comma 22 4 3 8 3 2" xfId="17651"/>
    <cellStyle name="Comma 22 4 3 8 4" xfId="17652"/>
    <cellStyle name="Comma 22 4 3 8 5" xfId="17653"/>
    <cellStyle name="Comma 22 4 3 9" xfId="17654"/>
    <cellStyle name="Comma 22 4 3 9 2" xfId="17655"/>
    <cellStyle name="Comma 22 4 3 9 2 2" xfId="17656"/>
    <cellStyle name="Comma 22 4 3 9 3" xfId="17657"/>
    <cellStyle name="Comma 22 4 4" xfId="17658"/>
    <cellStyle name="Comma 22 4 4 10" xfId="17659"/>
    <cellStyle name="Comma 22 4 4 11" xfId="17660"/>
    <cellStyle name="Comma 22 4 4 12" xfId="17661"/>
    <cellStyle name="Comma 22 4 4 2" xfId="17662"/>
    <cellStyle name="Comma 22 4 4 2 2" xfId="17663"/>
    <cellStyle name="Comma 22 4 4 2 2 2" xfId="17664"/>
    <cellStyle name="Comma 22 4 4 2 2 2 2" xfId="17665"/>
    <cellStyle name="Comma 22 4 4 2 2 2 2 2" xfId="17666"/>
    <cellStyle name="Comma 22 4 4 2 2 2 3" xfId="17667"/>
    <cellStyle name="Comma 22 4 4 2 2 3" xfId="17668"/>
    <cellStyle name="Comma 22 4 4 2 2 3 2" xfId="17669"/>
    <cellStyle name="Comma 22 4 4 2 2 4" xfId="17670"/>
    <cellStyle name="Comma 22 4 4 2 2 5" xfId="17671"/>
    <cellStyle name="Comma 22 4 4 2 3" xfId="17672"/>
    <cellStyle name="Comma 22 4 4 2 3 2" xfId="17673"/>
    <cellStyle name="Comma 22 4 4 2 3 2 2" xfId="17674"/>
    <cellStyle name="Comma 22 4 4 2 3 2 2 2" xfId="17675"/>
    <cellStyle name="Comma 22 4 4 2 3 2 3" xfId="17676"/>
    <cellStyle name="Comma 22 4 4 2 3 3" xfId="17677"/>
    <cellStyle name="Comma 22 4 4 2 3 3 2" xfId="17678"/>
    <cellStyle name="Comma 22 4 4 2 3 4" xfId="17679"/>
    <cellStyle name="Comma 22 4 4 2 3 5" xfId="17680"/>
    <cellStyle name="Comma 22 4 4 2 4" xfId="17681"/>
    <cellStyle name="Comma 22 4 4 2 4 2" xfId="17682"/>
    <cellStyle name="Comma 22 4 4 2 4 2 2" xfId="17683"/>
    <cellStyle name="Comma 22 4 4 2 4 2 2 2" xfId="17684"/>
    <cellStyle name="Comma 22 4 4 2 4 2 3" xfId="17685"/>
    <cellStyle name="Comma 22 4 4 2 4 3" xfId="17686"/>
    <cellStyle name="Comma 22 4 4 2 4 3 2" xfId="17687"/>
    <cellStyle name="Comma 22 4 4 2 4 4" xfId="17688"/>
    <cellStyle name="Comma 22 4 4 2 4 5" xfId="17689"/>
    <cellStyle name="Comma 22 4 4 2 5" xfId="17690"/>
    <cellStyle name="Comma 22 4 4 2 5 2" xfId="17691"/>
    <cellStyle name="Comma 22 4 4 2 5 2 2" xfId="17692"/>
    <cellStyle name="Comma 22 4 4 2 5 3" xfId="17693"/>
    <cellStyle name="Comma 22 4 4 2 6" xfId="17694"/>
    <cellStyle name="Comma 22 4 4 2 6 2" xfId="17695"/>
    <cellStyle name="Comma 22 4 4 2 7" xfId="17696"/>
    <cellStyle name="Comma 22 4 4 2 8" xfId="17697"/>
    <cellStyle name="Comma 22 4 4 2 9" xfId="17698"/>
    <cellStyle name="Comma 22 4 4 3" xfId="17699"/>
    <cellStyle name="Comma 22 4 4 3 2" xfId="17700"/>
    <cellStyle name="Comma 22 4 4 3 2 2" xfId="17701"/>
    <cellStyle name="Comma 22 4 4 3 2 2 2" xfId="17702"/>
    <cellStyle name="Comma 22 4 4 3 2 2 2 2" xfId="17703"/>
    <cellStyle name="Comma 22 4 4 3 2 2 3" xfId="17704"/>
    <cellStyle name="Comma 22 4 4 3 2 3" xfId="17705"/>
    <cellStyle name="Comma 22 4 4 3 2 3 2" xfId="17706"/>
    <cellStyle name="Comma 22 4 4 3 2 4" xfId="17707"/>
    <cellStyle name="Comma 22 4 4 3 2 5" xfId="17708"/>
    <cellStyle name="Comma 22 4 4 3 3" xfId="17709"/>
    <cellStyle name="Comma 22 4 4 3 3 2" xfId="17710"/>
    <cellStyle name="Comma 22 4 4 3 3 2 2" xfId="17711"/>
    <cellStyle name="Comma 22 4 4 3 3 2 2 2" xfId="17712"/>
    <cellStyle name="Comma 22 4 4 3 3 2 3" xfId="17713"/>
    <cellStyle name="Comma 22 4 4 3 3 3" xfId="17714"/>
    <cellStyle name="Comma 22 4 4 3 3 3 2" xfId="17715"/>
    <cellStyle name="Comma 22 4 4 3 3 4" xfId="17716"/>
    <cellStyle name="Comma 22 4 4 3 3 5" xfId="17717"/>
    <cellStyle name="Comma 22 4 4 3 4" xfId="17718"/>
    <cellStyle name="Comma 22 4 4 3 4 2" xfId="17719"/>
    <cellStyle name="Comma 22 4 4 3 4 2 2" xfId="17720"/>
    <cellStyle name="Comma 22 4 4 3 4 2 2 2" xfId="17721"/>
    <cellStyle name="Comma 22 4 4 3 4 2 3" xfId="17722"/>
    <cellStyle name="Comma 22 4 4 3 4 3" xfId="17723"/>
    <cellStyle name="Comma 22 4 4 3 4 3 2" xfId="17724"/>
    <cellStyle name="Comma 22 4 4 3 4 4" xfId="17725"/>
    <cellStyle name="Comma 22 4 4 3 4 5" xfId="17726"/>
    <cellStyle name="Comma 22 4 4 3 5" xfId="17727"/>
    <cellStyle name="Comma 22 4 4 3 5 2" xfId="17728"/>
    <cellStyle name="Comma 22 4 4 3 5 2 2" xfId="17729"/>
    <cellStyle name="Comma 22 4 4 3 5 3" xfId="17730"/>
    <cellStyle name="Comma 22 4 4 3 6" xfId="17731"/>
    <cellStyle name="Comma 22 4 4 3 6 2" xfId="17732"/>
    <cellStyle name="Comma 22 4 4 3 7" xfId="17733"/>
    <cellStyle name="Comma 22 4 4 3 8" xfId="17734"/>
    <cellStyle name="Comma 22 4 4 4" xfId="17735"/>
    <cellStyle name="Comma 22 4 4 4 2" xfId="17736"/>
    <cellStyle name="Comma 22 4 4 4 2 2" xfId="17737"/>
    <cellStyle name="Comma 22 4 4 4 2 2 2" xfId="17738"/>
    <cellStyle name="Comma 22 4 4 4 2 2 2 2" xfId="17739"/>
    <cellStyle name="Comma 22 4 4 4 2 2 3" xfId="17740"/>
    <cellStyle name="Comma 22 4 4 4 2 3" xfId="17741"/>
    <cellStyle name="Comma 22 4 4 4 2 3 2" xfId="17742"/>
    <cellStyle name="Comma 22 4 4 4 2 4" xfId="17743"/>
    <cellStyle name="Comma 22 4 4 4 2 5" xfId="17744"/>
    <cellStyle name="Comma 22 4 4 4 3" xfId="17745"/>
    <cellStyle name="Comma 22 4 4 4 3 2" xfId="17746"/>
    <cellStyle name="Comma 22 4 4 4 3 2 2" xfId="17747"/>
    <cellStyle name="Comma 22 4 4 4 3 3" xfId="17748"/>
    <cellStyle name="Comma 22 4 4 4 4" xfId="17749"/>
    <cellStyle name="Comma 22 4 4 4 4 2" xfId="17750"/>
    <cellStyle name="Comma 22 4 4 4 5" xfId="17751"/>
    <cellStyle name="Comma 22 4 4 4 6" xfId="17752"/>
    <cellStyle name="Comma 22 4 4 5" xfId="17753"/>
    <cellStyle name="Comma 22 4 4 5 2" xfId="17754"/>
    <cellStyle name="Comma 22 4 4 5 2 2" xfId="17755"/>
    <cellStyle name="Comma 22 4 4 5 2 2 2" xfId="17756"/>
    <cellStyle name="Comma 22 4 4 5 2 3" xfId="17757"/>
    <cellStyle name="Comma 22 4 4 5 3" xfId="17758"/>
    <cellStyle name="Comma 22 4 4 5 3 2" xfId="17759"/>
    <cellStyle name="Comma 22 4 4 5 4" xfId="17760"/>
    <cellStyle name="Comma 22 4 4 5 5" xfId="17761"/>
    <cellStyle name="Comma 22 4 4 6" xfId="17762"/>
    <cellStyle name="Comma 22 4 4 6 2" xfId="17763"/>
    <cellStyle name="Comma 22 4 4 6 2 2" xfId="17764"/>
    <cellStyle name="Comma 22 4 4 6 2 2 2" xfId="17765"/>
    <cellStyle name="Comma 22 4 4 6 2 3" xfId="17766"/>
    <cellStyle name="Comma 22 4 4 6 3" xfId="17767"/>
    <cellStyle name="Comma 22 4 4 6 3 2" xfId="17768"/>
    <cellStyle name="Comma 22 4 4 6 4" xfId="17769"/>
    <cellStyle name="Comma 22 4 4 6 5" xfId="17770"/>
    <cellStyle name="Comma 22 4 4 7" xfId="17771"/>
    <cellStyle name="Comma 22 4 4 7 2" xfId="17772"/>
    <cellStyle name="Comma 22 4 4 7 2 2" xfId="17773"/>
    <cellStyle name="Comma 22 4 4 7 2 2 2" xfId="17774"/>
    <cellStyle name="Comma 22 4 4 7 2 3" xfId="17775"/>
    <cellStyle name="Comma 22 4 4 7 3" xfId="17776"/>
    <cellStyle name="Comma 22 4 4 7 3 2" xfId="17777"/>
    <cellStyle name="Comma 22 4 4 7 4" xfId="17778"/>
    <cellStyle name="Comma 22 4 4 7 5" xfId="17779"/>
    <cellStyle name="Comma 22 4 4 8" xfId="17780"/>
    <cellStyle name="Comma 22 4 4 8 2" xfId="17781"/>
    <cellStyle name="Comma 22 4 4 8 2 2" xfId="17782"/>
    <cellStyle name="Comma 22 4 4 8 3" xfId="17783"/>
    <cellStyle name="Comma 22 4 4 9" xfId="17784"/>
    <cellStyle name="Comma 22 4 4 9 2" xfId="17785"/>
    <cellStyle name="Comma 22 4 5" xfId="17786"/>
    <cellStyle name="Comma 22 4 5 2" xfId="17787"/>
    <cellStyle name="Comma 22 4 5 2 2" xfId="17788"/>
    <cellStyle name="Comma 22 4 5 2 2 2" xfId="17789"/>
    <cellStyle name="Comma 22 4 5 2 2 2 2" xfId="17790"/>
    <cellStyle name="Comma 22 4 5 2 2 3" xfId="17791"/>
    <cellStyle name="Comma 22 4 5 2 3" xfId="17792"/>
    <cellStyle name="Comma 22 4 5 2 3 2" xfId="17793"/>
    <cellStyle name="Comma 22 4 5 2 4" xfId="17794"/>
    <cellStyle name="Comma 22 4 5 2 5" xfId="17795"/>
    <cellStyle name="Comma 22 4 5 3" xfId="17796"/>
    <cellStyle name="Comma 22 4 5 3 2" xfId="17797"/>
    <cellStyle name="Comma 22 4 5 3 2 2" xfId="17798"/>
    <cellStyle name="Comma 22 4 5 3 2 2 2" xfId="17799"/>
    <cellStyle name="Comma 22 4 5 3 2 3" xfId="17800"/>
    <cellStyle name="Comma 22 4 5 3 3" xfId="17801"/>
    <cellStyle name="Comma 22 4 5 3 3 2" xfId="17802"/>
    <cellStyle name="Comma 22 4 5 3 4" xfId="17803"/>
    <cellStyle name="Comma 22 4 5 3 5" xfId="17804"/>
    <cellStyle name="Comma 22 4 5 4" xfId="17805"/>
    <cellStyle name="Comma 22 4 5 4 2" xfId="17806"/>
    <cellStyle name="Comma 22 4 5 4 2 2" xfId="17807"/>
    <cellStyle name="Comma 22 4 5 4 2 2 2" xfId="17808"/>
    <cellStyle name="Comma 22 4 5 4 2 3" xfId="17809"/>
    <cellStyle name="Comma 22 4 5 4 3" xfId="17810"/>
    <cellStyle name="Comma 22 4 5 4 3 2" xfId="17811"/>
    <cellStyle name="Comma 22 4 5 4 4" xfId="17812"/>
    <cellStyle name="Comma 22 4 5 4 5" xfId="17813"/>
    <cellStyle name="Comma 22 4 5 5" xfId="17814"/>
    <cellStyle name="Comma 22 4 5 5 2" xfId="17815"/>
    <cellStyle name="Comma 22 4 5 5 2 2" xfId="17816"/>
    <cellStyle name="Comma 22 4 5 5 3" xfId="17817"/>
    <cellStyle name="Comma 22 4 5 6" xfId="17818"/>
    <cellStyle name="Comma 22 4 5 6 2" xfId="17819"/>
    <cellStyle name="Comma 22 4 5 7" xfId="17820"/>
    <cellStyle name="Comma 22 4 5 8" xfId="17821"/>
    <cellStyle name="Comma 22 4 5 9" xfId="17822"/>
    <cellStyle name="Comma 22 4 6" xfId="17823"/>
    <cellStyle name="Comma 22 4 6 2" xfId="17824"/>
    <cellStyle name="Comma 22 4 6 2 2" xfId="17825"/>
    <cellStyle name="Comma 22 4 6 2 2 2" xfId="17826"/>
    <cellStyle name="Comma 22 4 6 2 2 2 2" xfId="17827"/>
    <cellStyle name="Comma 22 4 6 2 2 3" xfId="17828"/>
    <cellStyle name="Comma 22 4 6 2 3" xfId="17829"/>
    <cellStyle name="Comma 22 4 6 2 3 2" xfId="17830"/>
    <cellStyle name="Comma 22 4 6 2 4" xfId="17831"/>
    <cellStyle name="Comma 22 4 6 2 5" xfId="17832"/>
    <cellStyle name="Comma 22 4 6 3" xfId="17833"/>
    <cellStyle name="Comma 22 4 6 3 2" xfId="17834"/>
    <cellStyle name="Comma 22 4 6 3 2 2" xfId="17835"/>
    <cellStyle name="Comma 22 4 6 3 2 2 2" xfId="17836"/>
    <cellStyle name="Comma 22 4 6 3 2 3" xfId="17837"/>
    <cellStyle name="Comma 22 4 6 3 3" xfId="17838"/>
    <cellStyle name="Comma 22 4 6 3 3 2" xfId="17839"/>
    <cellStyle name="Comma 22 4 6 3 4" xfId="17840"/>
    <cellStyle name="Comma 22 4 6 3 5" xfId="17841"/>
    <cellStyle name="Comma 22 4 6 4" xfId="17842"/>
    <cellStyle name="Comma 22 4 6 4 2" xfId="17843"/>
    <cellStyle name="Comma 22 4 6 4 2 2" xfId="17844"/>
    <cellStyle name="Comma 22 4 6 4 2 2 2" xfId="17845"/>
    <cellStyle name="Comma 22 4 6 4 2 3" xfId="17846"/>
    <cellStyle name="Comma 22 4 6 4 3" xfId="17847"/>
    <cellStyle name="Comma 22 4 6 4 3 2" xfId="17848"/>
    <cellStyle name="Comma 22 4 6 4 4" xfId="17849"/>
    <cellStyle name="Comma 22 4 6 4 5" xfId="17850"/>
    <cellStyle name="Comma 22 4 6 5" xfId="17851"/>
    <cellStyle name="Comma 22 4 6 5 2" xfId="17852"/>
    <cellStyle name="Comma 22 4 6 5 2 2" xfId="17853"/>
    <cellStyle name="Comma 22 4 6 5 3" xfId="17854"/>
    <cellStyle name="Comma 22 4 6 6" xfId="17855"/>
    <cellStyle name="Comma 22 4 6 6 2" xfId="17856"/>
    <cellStyle name="Comma 22 4 6 7" xfId="17857"/>
    <cellStyle name="Comma 22 4 6 8" xfId="17858"/>
    <cellStyle name="Comma 22 4 6 9" xfId="17859"/>
    <cellStyle name="Comma 22 4 7" xfId="17860"/>
    <cellStyle name="Comma 22 4 7 2" xfId="17861"/>
    <cellStyle name="Comma 22 4 7 2 2" xfId="17862"/>
    <cellStyle name="Comma 22 4 7 2 2 2" xfId="17863"/>
    <cellStyle name="Comma 22 4 7 2 2 2 2" xfId="17864"/>
    <cellStyle name="Comma 22 4 7 2 2 3" xfId="17865"/>
    <cellStyle name="Comma 22 4 7 2 3" xfId="17866"/>
    <cellStyle name="Comma 22 4 7 2 3 2" xfId="17867"/>
    <cellStyle name="Comma 22 4 7 2 4" xfId="17868"/>
    <cellStyle name="Comma 22 4 7 2 5" xfId="17869"/>
    <cellStyle name="Comma 22 4 7 3" xfId="17870"/>
    <cellStyle name="Comma 22 4 7 3 2" xfId="17871"/>
    <cellStyle name="Comma 22 4 7 3 2 2" xfId="17872"/>
    <cellStyle name="Comma 22 4 7 3 3" xfId="17873"/>
    <cellStyle name="Comma 22 4 7 4" xfId="17874"/>
    <cellStyle name="Comma 22 4 7 4 2" xfId="17875"/>
    <cellStyle name="Comma 22 4 7 5" xfId="17876"/>
    <cellStyle name="Comma 22 4 7 6" xfId="17877"/>
    <cellStyle name="Comma 22 4 8" xfId="17878"/>
    <cellStyle name="Comma 22 4 8 2" xfId="17879"/>
    <cellStyle name="Comma 22 4 8 2 2" xfId="17880"/>
    <cellStyle name="Comma 22 4 8 2 2 2" xfId="17881"/>
    <cellStyle name="Comma 22 4 8 2 3" xfId="17882"/>
    <cellStyle name="Comma 22 4 8 3" xfId="17883"/>
    <cellStyle name="Comma 22 4 8 3 2" xfId="17884"/>
    <cellStyle name="Comma 22 4 8 4" xfId="17885"/>
    <cellStyle name="Comma 22 4 8 5" xfId="17886"/>
    <cellStyle name="Comma 22 4 9" xfId="17887"/>
    <cellStyle name="Comma 22 4 9 2" xfId="17888"/>
    <cellStyle name="Comma 22 4 9 2 2" xfId="17889"/>
    <cellStyle name="Comma 22 4 9 2 2 2" xfId="17890"/>
    <cellStyle name="Comma 22 4 9 2 3" xfId="17891"/>
    <cellStyle name="Comma 22 4 9 3" xfId="17892"/>
    <cellStyle name="Comma 22 4 9 3 2" xfId="17893"/>
    <cellStyle name="Comma 22 4 9 4" xfId="17894"/>
    <cellStyle name="Comma 22 4 9 5" xfId="17895"/>
    <cellStyle name="Comma 22 5" xfId="17896"/>
    <cellStyle name="Comma 22 5 10" xfId="17897"/>
    <cellStyle name="Comma 22 5 10 2" xfId="17898"/>
    <cellStyle name="Comma 22 5 10 2 2" xfId="17899"/>
    <cellStyle name="Comma 22 5 10 2 2 2" xfId="17900"/>
    <cellStyle name="Comma 22 5 10 2 3" xfId="17901"/>
    <cellStyle name="Comma 22 5 10 3" xfId="17902"/>
    <cellStyle name="Comma 22 5 10 3 2" xfId="17903"/>
    <cellStyle name="Comma 22 5 10 4" xfId="17904"/>
    <cellStyle name="Comma 22 5 10 5" xfId="17905"/>
    <cellStyle name="Comma 22 5 11" xfId="17906"/>
    <cellStyle name="Comma 22 5 11 2" xfId="17907"/>
    <cellStyle name="Comma 22 5 11 2 2" xfId="17908"/>
    <cellStyle name="Comma 22 5 11 3" xfId="17909"/>
    <cellStyle name="Comma 22 5 12" xfId="17910"/>
    <cellStyle name="Comma 22 5 12 2" xfId="17911"/>
    <cellStyle name="Comma 22 5 13" xfId="17912"/>
    <cellStyle name="Comma 22 5 14" xfId="17913"/>
    <cellStyle name="Comma 22 5 15" xfId="17914"/>
    <cellStyle name="Comma 22 5 2" xfId="17915"/>
    <cellStyle name="Comma 22 5 2 10" xfId="17916"/>
    <cellStyle name="Comma 22 5 2 10 2" xfId="17917"/>
    <cellStyle name="Comma 22 5 2 11" xfId="17918"/>
    <cellStyle name="Comma 22 5 2 12" xfId="17919"/>
    <cellStyle name="Comma 22 5 2 13" xfId="17920"/>
    <cellStyle name="Comma 22 5 2 2" xfId="17921"/>
    <cellStyle name="Comma 22 5 2 2 10" xfId="17922"/>
    <cellStyle name="Comma 22 5 2 2 11" xfId="17923"/>
    <cellStyle name="Comma 22 5 2 2 12" xfId="17924"/>
    <cellStyle name="Comma 22 5 2 2 2" xfId="17925"/>
    <cellStyle name="Comma 22 5 2 2 2 2" xfId="17926"/>
    <cellStyle name="Comma 22 5 2 2 2 2 2" xfId="17927"/>
    <cellStyle name="Comma 22 5 2 2 2 2 2 2" xfId="17928"/>
    <cellStyle name="Comma 22 5 2 2 2 2 2 2 2" xfId="17929"/>
    <cellStyle name="Comma 22 5 2 2 2 2 2 3" xfId="17930"/>
    <cellStyle name="Comma 22 5 2 2 2 2 3" xfId="17931"/>
    <cellStyle name="Comma 22 5 2 2 2 2 3 2" xfId="17932"/>
    <cellStyle name="Comma 22 5 2 2 2 2 4" xfId="17933"/>
    <cellStyle name="Comma 22 5 2 2 2 2 5" xfId="17934"/>
    <cellStyle name="Comma 22 5 2 2 2 3" xfId="17935"/>
    <cellStyle name="Comma 22 5 2 2 2 3 2" xfId="17936"/>
    <cellStyle name="Comma 22 5 2 2 2 3 2 2" xfId="17937"/>
    <cellStyle name="Comma 22 5 2 2 2 3 2 2 2" xfId="17938"/>
    <cellStyle name="Comma 22 5 2 2 2 3 2 3" xfId="17939"/>
    <cellStyle name="Comma 22 5 2 2 2 3 3" xfId="17940"/>
    <cellStyle name="Comma 22 5 2 2 2 3 3 2" xfId="17941"/>
    <cellStyle name="Comma 22 5 2 2 2 3 4" xfId="17942"/>
    <cellStyle name="Comma 22 5 2 2 2 3 5" xfId="17943"/>
    <cellStyle name="Comma 22 5 2 2 2 4" xfId="17944"/>
    <cellStyle name="Comma 22 5 2 2 2 4 2" xfId="17945"/>
    <cellStyle name="Comma 22 5 2 2 2 4 2 2" xfId="17946"/>
    <cellStyle name="Comma 22 5 2 2 2 4 2 2 2" xfId="17947"/>
    <cellStyle name="Comma 22 5 2 2 2 4 2 3" xfId="17948"/>
    <cellStyle name="Comma 22 5 2 2 2 4 3" xfId="17949"/>
    <cellStyle name="Comma 22 5 2 2 2 4 3 2" xfId="17950"/>
    <cellStyle name="Comma 22 5 2 2 2 4 4" xfId="17951"/>
    <cellStyle name="Comma 22 5 2 2 2 4 5" xfId="17952"/>
    <cellStyle name="Comma 22 5 2 2 2 5" xfId="17953"/>
    <cellStyle name="Comma 22 5 2 2 2 5 2" xfId="17954"/>
    <cellStyle name="Comma 22 5 2 2 2 5 2 2" xfId="17955"/>
    <cellStyle name="Comma 22 5 2 2 2 5 3" xfId="17956"/>
    <cellStyle name="Comma 22 5 2 2 2 6" xfId="17957"/>
    <cellStyle name="Comma 22 5 2 2 2 6 2" xfId="17958"/>
    <cellStyle name="Comma 22 5 2 2 2 7" xfId="17959"/>
    <cellStyle name="Comma 22 5 2 2 2 8" xfId="17960"/>
    <cellStyle name="Comma 22 5 2 2 2 9" xfId="17961"/>
    <cellStyle name="Comma 22 5 2 2 3" xfId="17962"/>
    <cellStyle name="Comma 22 5 2 2 3 2" xfId="17963"/>
    <cellStyle name="Comma 22 5 2 2 3 2 2" xfId="17964"/>
    <cellStyle name="Comma 22 5 2 2 3 2 2 2" xfId="17965"/>
    <cellStyle name="Comma 22 5 2 2 3 2 2 2 2" xfId="17966"/>
    <cellStyle name="Comma 22 5 2 2 3 2 2 3" xfId="17967"/>
    <cellStyle name="Comma 22 5 2 2 3 2 3" xfId="17968"/>
    <cellStyle name="Comma 22 5 2 2 3 2 3 2" xfId="17969"/>
    <cellStyle name="Comma 22 5 2 2 3 2 4" xfId="17970"/>
    <cellStyle name="Comma 22 5 2 2 3 2 5" xfId="17971"/>
    <cellStyle name="Comma 22 5 2 2 3 3" xfId="17972"/>
    <cellStyle name="Comma 22 5 2 2 3 3 2" xfId="17973"/>
    <cellStyle name="Comma 22 5 2 2 3 3 2 2" xfId="17974"/>
    <cellStyle name="Comma 22 5 2 2 3 3 2 2 2" xfId="17975"/>
    <cellStyle name="Comma 22 5 2 2 3 3 2 3" xfId="17976"/>
    <cellStyle name="Comma 22 5 2 2 3 3 3" xfId="17977"/>
    <cellStyle name="Comma 22 5 2 2 3 3 3 2" xfId="17978"/>
    <cellStyle name="Comma 22 5 2 2 3 3 4" xfId="17979"/>
    <cellStyle name="Comma 22 5 2 2 3 3 5" xfId="17980"/>
    <cellStyle name="Comma 22 5 2 2 3 4" xfId="17981"/>
    <cellStyle name="Comma 22 5 2 2 3 4 2" xfId="17982"/>
    <cellStyle name="Comma 22 5 2 2 3 4 2 2" xfId="17983"/>
    <cellStyle name="Comma 22 5 2 2 3 4 2 2 2" xfId="17984"/>
    <cellStyle name="Comma 22 5 2 2 3 4 2 3" xfId="17985"/>
    <cellStyle name="Comma 22 5 2 2 3 4 3" xfId="17986"/>
    <cellStyle name="Comma 22 5 2 2 3 4 3 2" xfId="17987"/>
    <cellStyle name="Comma 22 5 2 2 3 4 4" xfId="17988"/>
    <cellStyle name="Comma 22 5 2 2 3 4 5" xfId="17989"/>
    <cellStyle name="Comma 22 5 2 2 3 5" xfId="17990"/>
    <cellStyle name="Comma 22 5 2 2 3 5 2" xfId="17991"/>
    <cellStyle name="Comma 22 5 2 2 3 5 2 2" xfId="17992"/>
    <cellStyle name="Comma 22 5 2 2 3 5 3" xfId="17993"/>
    <cellStyle name="Comma 22 5 2 2 3 6" xfId="17994"/>
    <cellStyle name="Comma 22 5 2 2 3 6 2" xfId="17995"/>
    <cellStyle name="Comma 22 5 2 2 3 7" xfId="17996"/>
    <cellStyle name="Comma 22 5 2 2 3 8" xfId="17997"/>
    <cellStyle name="Comma 22 5 2 2 4" xfId="17998"/>
    <cellStyle name="Comma 22 5 2 2 4 2" xfId="17999"/>
    <cellStyle name="Comma 22 5 2 2 4 2 2" xfId="18000"/>
    <cellStyle name="Comma 22 5 2 2 4 2 2 2" xfId="18001"/>
    <cellStyle name="Comma 22 5 2 2 4 2 2 2 2" xfId="18002"/>
    <cellStyle name="Comma 22 5 2 2 4 2 2 3" xfId="18003"/>
    <cellStyle name="Comma 22 5 2 2 4 2 3" xfId="18004"/>
    <cellStyle name="Comma 22 5 2 2 4 2 3 2" xfId="18005"/>
    <cellStyle name="Comma 22 5 2 2 4 2 4" xfId="18006"/>
    <cellStyle name="Comma 22 5 2 2 4 2 5" xfId="18007"/>
    <cellStyle name="Comma 22 5 2 2 4 3" xfId="18008"/>
    <cellStyle name="Comma 22 5 2 2 4 3 2" xfId="18009"/>
    <cellStyle name="Comma 22 5 2 2 4 3 2 2" xfId="18010"/>
    <cellStyle name="Comma 22 5 2 2 4 3 3" xfId="18011"/>
    <cellStyle name="Comma 22 5 2 2 4 4" xfId="18012"/>
    <cellStyle name="Comma 22 5 2 2 4 4 2" xfId="18013"/>
    <cellStyle name="Comma 22 5 2 2 4 5" xfId="18014"/>
    <cellStyle name="Comma 22 5 2 2 4 6" xfId="18015"/>
    <cellStyle name="Comma 22 5 2 2 5" xfId="18016"/>
    <cellStyle name="Comma 22 5 2 2 5 2" xfId="18017"/>
    <cellStyle name="Comma 22 5 2 2 5 2 2" xfId="18018"/>
    <cellStyle name="Comma 22 5 2 2 5 2 2 2" xfId="18019"/>
    <cellStyle name="Comma 22 5 2 2 5 2 3" xfId="18020"/>
    <cellStyle name="Comma 22 5 2 2 5 3" xfId="18021"/>
    <cellStyle name="Comma 22 5 2 2 5 3 2" xfId="18022"/>
    <cellStyle name="Comma 22 5 2 2 5 4" xfId="18023"/>
    <cellStyle name="Comma 22 5 2 2 5 5" xfId="18024"/>
    <cellStyle name="Comma 22 5 2 2 6" xfId="18025"/>
    <cellStyle name="Comma 22 5 2 2 6 2" xfId="18026"/>
    <cellStyle name="Comma 22 5 2 2 6 2 2" xfId="18027"/>
    <cellStyle name="Comma 22 5 2 2 6 2 2 2" xfId="18028"/>
    <cellStyle name="Comma 22 5 2 2 6 2 3" xfId="18029"/>
    <cellStyle name="Comma 22 5 2 2 6 3" xfId="18030"/>
    <cellStyle name="Comma 22 5 2 2 6 3 2" xfId="18031"/>
    <cellStyle name="Comma 22 5 2 2 6 4" xfId="18032"/>
    <cellStyle name="Comma 22 5 2 2 6 5" xfId="18033"/>
    <cellStyle name="Comma 22 5 2 2 7" xfId="18034"/>
    <cellStyle name="Comma 22 5 2 2 7 2" xfId="18035"/>
    <cellStyle name="Comma 22 5 2 2 7 2 2" xfId="18036"/>
    <cellStyle name="Comma 22 5 2 2 7 2 2 2" xfId="18037"/>
    <cellStyle name="Comma 22 5 2 2 7 2 3" xfId="18038"/>
    <cellStyle name="Comma 22 5 2 2 7 3" xfId="18039"/>
    <cellStyle name="Comma 22 5 2 2 7 3 2" xfId="18040"/>
    <cellStyle name="Comma 22 5 2 2 7 4" xfId="18041"/>
    <cellStyle name="Comma 22 5 2 2 7 5" xfId="18042"/>
    <cellStyle name="Comma 22 5 2 2 8" xfId="18043"/>
    <cellStyle name="Comma 22 5 2 2 8 2" xfId="18044"/>
    <cellStyle name="Comma 22 5 2 2 8 2 2" xfId="18045"/>
    <cellStyle name="Comma 22 5 2 2 8 3" xfId="18046"/>
    <cellStyle name="Comma 22 5 2 2 9" xfId="18047"/>
    <cellStyle name="Comma 22 5 2 2 9 2" xfId="18048"/>
    <cellStyle name="Comma 22 5 2 3" xfId="18049"/>
    <cellStyle name="Comma 22 5 2 3 2" xfId="18050"/>
    <cellStyle name="Comma 22 5 2 3 2 2" xfId="18051"/>
    <cellStyle name="Comma 22 5 2 3 2 2 2" xfId="18052"/>
    <cellStyle name="Comma 22 5 2 3 2 2 2 2" xfId="18053"/>
    <cellStyle name="Comma 22 5 2 3 2 2 3" xfId="18054"/>
    <cellStyle name="Comma 22 5 2 3 2 3" xfId="18055"/>
    <cellStyle name="Comma 22 5 2 3 2 3 2" xfId="18056"/>
    <cellStyle name="Comma 22 5 2 3 2 4" xfId="18057"/>
    <cellStyle name="Comma 22 5 2 3 2 5" xfId="18058"/>
    <cellStyle name="Comma 22 5 2 3 3" xfId="18059"/>
    <cellStyle name="Comma 22 5 2 3 3 2" xfId="18060"/>
    <cellStyle name="Comma 22 5 2 3 3 2 2" xfId="18061"/>
    <cellStyle name="Comma 22 5 2 3 3 2 2 2" xfId="18062"/>
    <cellStyle name="Comma 22 5 2 3 3 2 3" xfId="18063"/>
    <cellStyle name="Comma 22 5 2 3 3 3" xfId="18064"/>
    <cellStyle name="Comma 22 5 2 3 3 3 2" xfId="18065"/>
    <cellStyle name="Comma 22 5 2 3 3 4" xfId="18066"/>
    <cellStyle name="Comma 22 5 2 3 3 5" xfId="18067"/>
    <cellStyle name="Comma 22 5 2 3 4" xfId="18068"/>
    <cellStyle name="Comma 22 5 2 3 4 2" xfId="18069"/>
    <cellStyle name="Comma 22 5 2 3 4 2 2" xfId="18070"/>
    <cellStyle name="Comma 22 5 2 3 4 2 2 2" xfId="18071"/>
    <cellStyle name="Comma 22 5 2 3 4 2 3" xfId="18072"/>
    <cellStyle name="Comma 22 5 2 3 4 3" xfId="18073"/>
    <cellStyle name="Comma 22 5 2 3 4 3 2" xfId="18074"/>
    <cellStyle name="Comma 22 5 2 3 4 4" xfId="18075"/>
    <cellStyle name="Comma 22 5 2 3 4 5" xfId="18076"/>
    <cellStyle name="Comma 22 5 2 3 5" xfId="18077"/>
    <cellStyle name="Comma 22 5 2 3 5 2" xfId="18078"/>
    <cellStyle name="Comma 22 5 2 3 5 2 2" xfId="18079"/>
    <cellStyle name="Comma 22 5 2 3 5 3" xfId="18080"/>
    <cellStyle name="Comma 22 5 2 3 6" xfId="18081"/>
    <cellStyle name="Comma 22 5 2 3 6 2" xfId="18082"/>
    <cellStyle name="Comma 22 5 2 3 7" xfId="18083"/>
    <cellStyle name="Comma 22 5 2 3 8" xfId="18084"/>
    <cellStyle name="Comma 22 5 2 3 9" xfId="18085"/>
    <cellStyle name="Comma 22 5 2 4" xfId="18086"/>
    <cellStyle name="Comma 22 5 2 4 2" xfId="18087"/>
    <cellStyle name="Comma 22 5 2 4 2 2" xfId="18088"/>
    <cellStyle name="Comma 22 5 2 4 2 2 2" xfId="18089"/>
    <cellStyle name="Comma 22 5 2 4 2 2 2 2" xfId="18090"/>
    <cellStyle name="Comma 22 5 2 4 2 2 3" xfId="18091"/>
    <cellStyle name="Comma 22 5 2 4 2 3" xfId="18092"/>
    <cellStyle name="Comma 22 5 2 4 2 3 2" xfId="18093"/>
    <cellStyle name="Comma 22 5 2 4 2 4" xfId="18094"/>
    <cellStyle name="Comma 22 5 2 4 2 5" xfId="18095"/>
    <cellStyle name="Comma 22 5 2 4 3" xfId="18096"/>
    <cellStyle name="Comma 22 5 2 4 3 2" xfId="18097"/>
    <cellStyle name="Comma 22 5 2 4 3 2 2" xfId="18098"/>
    <cellStyle name="Comma 22 5 2 4 3 2 2 2" xfId="18099"/>
    <cellStyle name="Comma 22 5 2 4 3 2 3" xfId="18100"/>
    <cellStyle name="Comma 22 5 2 4 3 3" xfId="18101"/>
    <cellStyle name="Comma 22 5 2 4 3 3 2" xfId="18102"/>
    <cellStyle name="Comma 22 5 2 4 3 4" xfId="18103"/>
    <cellStyle name="Comma 22 5 2 4 3 5" xfId="18104"/>
    <cellStyle name="Comma 22 5 2 4 4" xfId="18105"/>
    <cellStyle name="Comma 22 5 2 4 4 2" xfId="18106"/>
    <cellStyle name="Comma 22 5 2 4 4 2 2" xfId="18107"/>
    <cellStyle name="Comma 22 5 2 4 4 2 2 2" xfId="18108"/>
    <cellStyle name="Comma 22 5 2 4 4 2 3" xfId="18109"/>
    <cellStyle name="Comma 22 5 2 4 4 3" xfId="18110"/>
    <cellStyle name="Comma 22 5 2 4 4 3 2" xfId="18111"/>
    <cellStyle name="Comma 22 5 2 4 4 4" xfId="18112"/>
    <cellStyle name="Comma 22 5 2 4 4 5" xfId="18113"/>
    <cellStyle name="Comma 22 5 2 4 5" xfId="18114"/>
    <cellStyle name="Comma 22 5 2 4 5 2" xfId="18115"/>
    <cellStyle name="Comma 22 5 2 4 5 2 2" xfId="18116"/>
    <cellStyle name="Comma 22 5 2 4 5 3" xfId="18117"/>
    <cellStyle name="Comma 22 5 2 4 6" xfId="18118"/>
    <cellStyle name="Comma 22 5 2 4 6 2" xfId="18119"/>
    <cellStyle name="Comma 22 5 2 4 7" xfId="18120"/>
    <cellStyle name="Comma 22 5 2 4 8" xfId="18121"/>
    <cellStyle name="Comma 22 5 2 5" xfId="18122"/>
    <cellStyle name="Comma 22 5 2 5 2" xfId="18123"/>
    <cellStyle name="Comma 22 5 2 5 2 2" xfId="18124"/>
    <cellStyle name="Comma 22 5 2 5 2 2 2" xfId="18125"/>
    <cellStyle name="Comma 22 5 2 5 2 2 2 2" xfId="18126"/>
    <cellStyle name="Comma 22 5 2 5 2 2 3" xfId="18127"/>
    <cellStyle name="Comma 22 5 2 5 2 3" xfId="18128"/>
    <cellStyle name="Comma 22 5 2 5 2 3 2" xfId="18129"/>
    <cellStyle name="Comma 22 5 2 5 2 4" xfId="18130"/>
    <cellStyle name="Comma 22 5 2 5 2 5" xfId="18131"/>
    <cellStyle name="Comma 22 5 2 5 3" xfId="18132"/>
    <cellStyle name="Comma 22 5 2 5 3 2" xfId="18133"/>
    <cellStyle name="Comma 22 5 2 5 3 2 2" xfId="18134"/>
    <cellStyle name="Comma 22 5 2 5 3 3" xfId="18135"/>
    <cellStyle name="Comma 22 5 2 5 4" xfId="18136"/>
    <cellStyle name="Comma 22 5 2 5 4 2" xfId="18137"/>
    <cellStyle name="Comma 22 5 2 5 5" xfId="18138"/>
    <cellStyle name="Comma 22 5 2 5 6" xfId="18139"/>
    <cellStyle name="Comma 22 5 2 6" xfId="18140"/>
    <cellStyle name="Comma 22 5 2 6 2" xfId="18141"/>
    <cellStyle name="Comma 22 5 2 6 2 2" xfId="18142"/>
    <cellStyle name="Comma 22 5 2 6 2 2 2" xfId="18143"/>
    <cellStyle name="Comma 22 5 2 6 2 3" xfId="18144"/>
    <cellStyle name="Comma 22 5 2 6 3" xfId="18145"/>
    <cellStyle name="Comma 22 5 2 6 3 2" xfId="18146"/>
    <cellStyle name="Comma 22 5 2 6 4" xfId="18147"/>
    <cellStyle name="Comma 22 5 2 6 5" xfId="18148"/>
    <cellStyle name="Comma 22 5 2 7" xfId="18149"/>
    <cellStyle name="Comma 22 5 2 7 2" xfId="18150"/>
    <cellStyle name="Comma 22 5 2 7 2 2" xfId="18151"/>
    <cellStyle name="Comma 22 5 2 7 2 2 2" xfId="18152"/>
    <cellStyle name="Comma 22 5 2 7 2 3" xfId="18153"/>
    <cellStyle name="Comma 22 5 2 7 3" xfId="18154"/>
    <cellStyle name="Comma 22 5 2 7 3 2" xfId="18155"/>
    <cellStyle name="Comma 22 5 2 7 4" xfId="18156"/>
    <cellStyle name="Comma 22 5 2 7 5" xfId="18157"/>
    <cellStyle name="Comma 22 5 2 8" xfId="18158"/>
    <cellStyle name="Comma 22 5 2 8 2" xfId="18159"/>
    <cellStyle name="Comma 22 5 2 8 2 2" xfId="18160"/>
    <cellStyle name="Comma 22 5 2 8 2 2 2" xfId="18161"/>
    <cellStyle name="Comma 22 5 2 8 2 3" xfId="18162"/>
    <cellStyle name="Comma 22 5 2 8 3" xfId="18163"/>
    <cellStyle name="Comma 22 5 2 8 3 2" xfId="18164"/>
    <cellStyle name="Comma 22 5 2 8 4" xfId="18165"/>
    <cellStyle name="Comma 22 5 2 8 5" xfId="18166"/>
    <cellStyle name="Comma 22 5 2 9" xfId="18167"/>
    <cellStyle name="Comma 22 5 2 9 2" xfId="18168"/>
    <cellStyle name="Comma 22 5 2 9 2 2" xfId="18169"/>
    <cellStyle name="Comma 22 5 2 9 3" xfId="18170"/>
    <cellStyle name="Comma 22 5 3" xfId="18171"/>
    <cellStyle name="Comma 22 5 3 10" xfId="18172"/>
    <cellStyle name="Comma 22 5 3 10 2" xfId="18173"/>
    <cellStyle name="Comma 22 5 3 11" xfId="18174"/>
    <cellStyle name="Comma 22 5 3 12" xfId="18175"/>
    <cellStyle name="Comma 22 5 3 13" xfId="18176"/>
    <cellStyle name="Comma 22 5 3 2" xfId="18177"/>
    <cellStyle name="Comma 22 5 3 2 10" xfId="18178"/>
    <cellStyle name="Comma 22 5 3 2 11" xfId="18179"/>
    <cellStyle name="Comma 22 5 3 2 12" xfId="18180"/>
    <cellStyle name="Comma 22 5 3 2 2" xfId="18181"/>
    <cellStyle name="Comma 22 5 3 2 2 2" xfId="18182"/>
    <cellStyle name="Comma 22 5 3 2 2 2 2" xfId="18183"/>
    <cellStyle name="Comma 22 5 3 2 2 2 2 2" xfId="18184"/>
    <cellStyle name="Comma 22 5 3 2 2 2 2 2 2" xfId="18185"/>
    <cellStyle name="Comma 22 5 3 2 2 2 2 3" xfId="18186"/>
    <cellStyle name="Comma 22 5 3 2 2 2 3" xfId="18187"/>
    <cellStyle name="Comma 22 5 3 2 2 2 3 2" xfId="18188"/>
    <cellStyle name="Comma 22 5 3 2 2 2 4" xfId="18189"/>
    <cellStyle name="Comma 22 5 3 2 2 2 5" xfId="18190"/>
    <cellStyle name="Comma 22 5 3 2 2 3" xfId="18191"/>
    <cellStyle name="Comma 22 5 3 2 2 3 2" xfId="18192"/>
    <cellStyle name="Comma 22 5 3 2 2 3 2 2" xfId="18193"/>
    <cellStyle name="Comma 22 5 3 2 2 3 2 2 2" xfId="18194"/>
    <cellStyle name="Comma 22 5 3 2 2 3 2 3" xfId="18195"/>
    <cellStyle name="Comma 22 5 3 2 2 3 3" xfId="18196"/>
    <cellStyle name="Comma 22 5 3 2 2 3 3 2" xfId="18197"/>
    <cellStyle name="Comma 22 5 3 2 2 3 4" xfId="18198"/>
    <cellStyle name="Comma 22 5 3 2 2 3 5" xfId="18199"/>
    <cellStyle name="Comma 22 5 3 2 2 4" xfId="18200"/>
    <cellStyle name="Comma 22 5 3 2 2 4 2" xfId="18201"/>
    <cellStyle name="Comma 22 5 3 2 2 4 2 2" xfId="18202"/>
    <cellStyle name="Comma 22 5 3 2 2 4 2 2 2" xfId="18203"/>
    <cellStyle name="Comma 22 5 3 2 2 4 2 3" xfId="18204"/>
    <cellStyle name="Comma 22 5 3 2 2 4 3" xfId="18205"/>
    <cellStyle name="Comma 22 5 3 2 2 4 3 2" xfId="18206"/>
    <cellStyle name="Comma 22 5 3 2 2 4 4" xfId="18207"/>
    <cellStyle name="Comma 22 5 3 2 2 4 5" xfId="18208"/>
    <cellStyle name="Comma 22 5 3 2 2 5" xfId="18209"/>
    <cellStyle name="Comma 22 5 3 2 2 5 2" xfId="18210"/>
    <cellStyle name="Comma 22 5 3 2 2 5 2 2" xfId="18211"/>
    <cellStyle name="Comma 22 5 3 2 2 5 3" xfId="18212"/>
    <cellStyle name="Comma 22 5 3 2 2 6" xfId="18213"/>
    <cellStyle name="Comma 22 5 3 2 2 6 2" xfId="18214"/>
    <cellStyle name="Comma 22 5 3 2 2 7" xfId="18215"/>
    <cellStyle name="Comma 22 5 3 2 2 8" xfId="18216"/>
    <cellStyle name="Comma 22 5 3 2 2 9" xfId="18217"/>
    <cellStyle name="Comma 22 5 3 2 3" xfId="18218"/>
    <cellStyle name="Comma 22 5 3 2 3 2" xfId="18219"/>
    <cellStyle name="Comma 22 5 3 2 3 2 2" xfId="18220"/>
    <cellStyle name="Comma 22 5 3 2 3 2 2 2" xfId="18221"/>
    <cellStyle name="Comma 22 5 3 2 3 2 2 2 2" xfId="18222"/>
    <cellStyle name="Comma 22 5 3 2 3 2 2 3" xfId="18223"/>
    <cellStyle name="Comma 22 5 3 2 3 2 3" xfId="18224"/>
    <cellStyle name="Comma 22 5 3 2 3 2 3 2" xfId="18225"/>
    <cellStyle name="Comma 22 5 3 2 3 2 4" xfId="18226"/>
    <cellStyle name="Comma 22 5 3 2 3 2 5" xfId="18227"/>
    <cellStyle name="Comma 22 5 3 2 3 3" xfId="18228"/>
    <cellStyle name="Comma 22 5 3 2 3 3 2" xfId="18229"/>
    <cellStyle name="Comma 22 5 3 2 3 3 2 2" xfId="18230"/>
    <cellStyle name="Comma 22 5 3 2 3 3 2 2 2" xfId="18231"/>
    <cellStyle name="Comma 22 5 3 2 3 3 2 3" xfId="18232"/>
    <cellStyle name="Comma 22 5 3 2 3 3 3" xfId="18233"/>
    <cellStyle name="Comma 22 5 3 2 3 3 3 2" xfId="18234"/>
    <cellStyle name="Comma 22 5 3 2 3 3 4" xfId="18235"/>
    <cellStyle name="Comma 22 5 3 2 3 3 5" xfId="18236"/>
    <cellStyle name="Comma 22 5 3 2 3 4" xfId="18237"/>
    <cellStyle name="Comma 22 5 3 2 3 4 2" xfId="18238"/>
    <cellStyle name="Comma 22 5 3 2 3 4 2 2" xfId="18239"/>
    <cellStyle name="Comma 22 5 3 2 3 4 2 2 2" xfId="18240"/>
    <cellStyle name="Comma 22 5 3 2 3 4 2 3" xfId="18241"/>
    <cellStyle name="Comma 22 5 3 2 3 4 3" xfId="18242"/>
    <cellStyle name="Comma 22 5 3 2 3 4 3 2" xfId="18243"/>
    <cellStyle name="Comma 22 5 3 2 3 4 4" xfId="18244"/>
    <cellStyle name="Comma 22 5 3 2 3 4 5" xfId="18245"/>
    <cellStyle name="Comma 22 5 3 2 3 5" xfId="18246"/>
    <cellStyle name="Comma 22 5 3 2 3 5 2" xfId="18247"/>
    <cellStyle name="Comma 22 5 3 2 3 5 2 2" xfId="18248"/>
    <cellStyle name="Comma 22 5 3 2 3 5 3" xfId="18249"/>
    <cellStyle name="Comma 22 5 3 2 3 6" xfId="18250"/>
    <cellStyle name="Comma 22 5 3 2 3 6 2" xfId="18251"/>
    <cellStyle name="Comma 22 5 3 2 3 7" xfId="18252"/>
    <cellStyle name="Comma 22 5 3 2 3 8" xfId="18253"/>
    <cellStyle name="Comma 22 5 3 2 4" xfId="18254"/>
    <cellStyle name="Comma 22 5 3 2 4 2" xfId="18255"/>
    <cellStyle name="Comma 22 5 3 2 4 2 2" xfId="18256"/>
    <cellStyle name="Comma 22 5 3 2 4 2 2 2" xfId="18257"/>
    <cellStyle name="Comma 22 5 3 2 4 2 2 2 2" xfId="18258"/>
    <cellStyle name="Comma 22 5 3 2 4 2 2 3" xfId="18259"/>
    <cellStyle name="Comma 22 5 3 2 4 2 3" xfId="18260"/>
    <cellStyle name="Comma 22 5 3 2 4 2 3 2" xfId="18261"/>
    <cellStyle name="Comma 22 5 3 2 4 2 4" xfId="18262"/>
    <cellStyle name="Comma 22 5 3 2 4 2 5" xfId="18263"/>
    <cellStyle name="Comma 22 5 3 2 4 3" xfId="18264"/>
    <cellStyle name="Comma 22 5 3 2 4 3 2" xfId="18265"/>
    <cellStyle name="Comma 22 5 3 2 4 3 2 2" xfId="18266"/>
    <cellStyle name="Comma 22 5 3 2 4 3 3" xfId="18267"/>
    <cellStyle name="Comma 22 5 3 2 4 4" xfId="18268"/>
    <cellStyle name="Comma 22 5 3 2 4 4 2" xfId="18269"/>
    <cellStyle name="Comma 22 5 3 2 4 5" xfId="18270"/>
    <cellStyle name="Comma 22 5 3 2 4 6" xfId="18271"/>
    <cellStyle name="Comma 22 5 3 2 5" xfId="18272"/>
    <cellStyle name="Comma 22 5 3 2 5 2" xfId="18273"/>
    <cellStyle name="Comma 22 5 3 2 5 2 2" xfId="18274"/>
    <cellStyle name="Comma 22 5 3 2 5 2 2 2" xfId="18275"/>
    <cellStyle name="Comma 22 5 3 2 5 2 3" xfId="18276"/>
    <cellStyle name="Comma 22 5 3 2 5 3" xfId="18277"/>
    <cellStyle name="Comma 22 5 3 2 5 3 2" xfId="18278"/>
    <cellStyle name="Comma 22 5 3 2 5 4" xfId="18279"/>
    <cellStyle name="Comma 22 5 3 2 5 5" xfId="18280"/>
    <cellStyle name="Comma 22 5 3 2 6" xfId="18281"/>
    <cellStyle name="Comma 22 5 3 2 6 2" xfId="18282"/>
    <cellStyle name="Comma 22 5 3 2 6 2 2" xfId="18283"/>
    <cellStyle name="Comma 22 5 3 2 6 2 2 2" xfId="18284"/>
    <cellStyle name="Comma 22 5 3 2 6 2 3" xfId="18285"/>
    <cellStyle name="Comma 22 5 3 2 6 3" xfId="18286"/>
    <cellStyle name="Comma 22 5 3 2 6 3 2" xfId="18287"/>
    <cellStyle name="Comma 22 5 3 2 6 4" xfId="18288"/>
    <cellStyle name="Comma 22 5 3 2 6 5" xfId="18289"/>
    <cellStyle name="Comma 22 5 3 2 7" xfId="18290"/>
    <cellStyle name="Comma 22 5 3 2 7 2" xfId="18291"/>
    <cellStyle name="Comma 22 5 3 2 7 2 2" xfId="18292"/>
    <cellStyle name="Comma 22 5 3 2 7 2 2 2" xfId="18293"/>
    <cellStyle name="Comma 22 5 3 2 7 2 3" xfId="18294"/>
    <cellStyle name="Comma 22 5 3 2 7 3" xfId="18295"/>
    <cellStyle name="Comma 22 5 3 2 7 3 2" xfId="18296"/>
    <cellStyle name="Comma 22 5 3 2 7 4" xfId="18297"/>
    <cellStyle name="Comma 22 5 3 2 7 5" xfId="18298"/>
    <cellStyle name="Comma 22 5 3 2 8" xfId="18299"/>
    <cellStyle name="Comma 22 5 3 2 8 2" xfId="18300"/>
    <cellStyle name="Comma 22 5 3 2 8 2 2" xfId="18301"/>
    <cellStyle name="Comma 22 5 3 2 8 3" xfId="18302"/>
    <cellStyle name="Comma 22 5 3 2 9" xfId="18303"/>
    <cellStyle name="Comma 22 5 3 2 9 2" xfId="18304"/>
    <cellStyle name="Comma 22 5 3 3" xfId="18305"/>
    <cellStyle name="Comma 22 5 3 3 2" xfId="18306"/>
    <cellStyle name="Comma 22 5 3 3 2 2" xfId="18307"/>
    <cellStyle name="Comma 22 5 3 3 2 2 2" xfId="18308"/>
    <cellStyle name="Comma 22 5 3 3 2 2 2 2" xfId="18309"/>
    <cellStyle name="Comma 22 5 3 3 2 2 3" xfId="18310"/>
    <cellStyle name="Comma 22 5 3 3 2 3" xfId="18311"/>
    <cellStyle name="Comma 22 5 3 3 2 3 2" xfId="18312"/>
    <cellStyle name="Comma 22 5 3 3 2 4" xfId="18313"/>
    <cellStyle name="Comma 22 5 3 3 2 5" xfId="18314"/>
    <cellStyle name="Comma 22 5 3 3 3" xfId="18315"/>
    <cellStyle name="Comma 22 5 3 3 3 2" xfId="18316"/>
    <cellStyle name="Comma 22 5 3 3 3 2 2" xfId="18317"/>
    <cellStyle name="Comma 22 5 3 3 3 2 2 2" xfId="18318"/>
    <cellStyle name="Comma 22 5 3 3 3 2 3" xfId="18319"/>
    <cellStyle name="Comma 22 5 3 3 3 3" xfId="18320"/>
    <cellStyle name="Comma 22 5 3 3 3 3 2" xfId="18321"/>
    <cellStyle name="Comma 22 5 3 3 3 4" xfId="18322"/>
    <cellStyle name="Comma 22 5 3 3 3 5" xfId="18323"/>
    <cellStyle name="Comma 22 5 3 3 4" xfId="18324"/>
    <cellStyle name="Comma 22 5 3 3 4 2" xfId="18325"/>
    <cellStyle name="Comma 22 5 3 3 4 2 2" xfId="18326"/>
    <cellStyle name="Comma 22 5 3 3 4 2 2 2" xfId="18327"/>
    <cellStyle name="Comma 22 5 3 3 4 2 3" xfId="18328"/>
    <cellStyle name="Comma 22 5 3 3 4 3" xfId="18329"/>
    <cellStyle name="Comma 22 5 3 3 4 3 2" xfId="18330"/>
    <cellStyle name="Comma 22 5 3 3 4 4" xfId="18331"/>
    <cellStyle name="Comma 22 5 3 3 4 5" xfId="18332"/>
    <cellStyle name="Comma 22 5 3 3 5" xfId="18333"/>
    <cellStyle name="Comma 22 5 3 3 5 2" xfId="18334"/>
    <cellStyle name="Comma 22 5 3 3 5 2 2" xfId="18335"/>
    <cellStyle name="Comma 22 5 3 3 5 3" xfId="18336"/>
    <cellStyle name="Comma 22 5 3 3 6" xfId="18337"/>
    <cellStyle name="Comma 22 5 3 3 6 2" xfId="18338"/>
    <cellStyle name="Comma 22 5 3 3 7" xfId="18339"/>
    <cellStyle name="Comma 22 5 3 3 8" xfId="18340"/>
    <cellStyle name="Comma 22 5 3 3 9" xfId="18341"/>
    <cellStyle name="Comma 22 5 3 4" xfId="18342"/>
    <cellStyle name="Comma 22 5 3 4 2" xfId="18343"/>
    <cellStyle name="Comma 22 5 3 4 2 2" xfId="18344"/>
    <cellStyle name="Comma 22 5 3 4 2 2 2" xfId="18345"/>
    <cellStyle name="Comma 22 5 3 4 2 2 2 2" xfId="18346"/>
    <cellStyle name="Comma 22 5 3 4 2 2 3" xfId="18347"/>
    <cellStyle name="Comma 22 5 3 4 2 3" xfId="18348"/>
    <cellStyle name="Comma 22 5 3 4 2 3 2" xfId="18349"/>
    <cellStyle name="Comma 22 5 3 4 2 4" xfId="18350"/>
    <cellStyle name="Comma 22 5 3 4 2 5" xfId="18351"/>
    <cellStyle name="Comma 22 5 3 4 3" xfId="18352"/>
    <cellStyle name="Comma 22 5 3 4 3 2" xfId="18353"/>
    <cellStyle name="Comma 22 5 3 4 3 2 2" xfId="18354"/>
    <cellStyle name="Comma 22 5 3 4 3 2 2 2" xfId="18355"/>
    <cellStyle name="Comma 22 5 3 4 3 2 3" xfId="18356"/>
    <cellStyle name="Comma 22 5 3 4 3 3" xfId="18357"/>
    <cellStyle name="Comma 22 5 3 4 3 3 2" xfId="18358"/>
    <cellStyle name="Comma 22 5 3 4 3 4" xfId="18359"/>
    <cellStyle name="Comma 22 5 3 4 3 5" xfId="18360"/>
    <cellStyle name="Comma 22 5 3 4 4" xfId="18361"/>
    <cellStyle name="Comma 22 5 3 4 4 2" xfId="18362"/>
    <cellStyle name="Comma 22 5 3 4 4 2 2" xfId="18363"/>
    <cellStyle name="Comma 22 5 3 4 4 2 2 2" xfId="18364"/>
    <cellStyle name="Comma 22 5 3 4 4 2 3" xfId="18365"/>
    <cellStyle name="Comma 22 5 3 4 4 3" xfId="18366"/>
    <cellStyle name="Comma 22 5 3 4 4 3 2" xfId="18367"/>
    <cellStyle name="Comma 22 5 3 4 4 4" xfId="18368"/>
    <cellStyle name="Comma 22 5 3 4 4 5" xfId="18369"/>
    <cellStyle name="Comma 22 5 3 4 5" xfId="18370"/>
    <cellStyle name="Comma 22 5 3 4 5 2" xfId="18371"/>
    <cellStyle name="Comma 22 5 3 4 5 2 2" xfId="18372"/>
    <cellStyle name="Comma 22 5 3 4 5 3" xfId="18373"/>
    <cellStyle name="Comma 22 5 3 4 6" xfId="18374"/>
    <cellStyle name="Comma 22 5 3 4 6 2" xfId="18375"/>
    <cellStyle name="Comma 22 5 3 4 7" xfId="18376"/>
    <cellStyle name="Comma 22 5 3 4 8" xfId="18377"/>
    <cellStyle name="Comma 22 5 3 5" xfId="18378"/>
    <cellStyle name="Comma 22 5 3 5 2" xfId="18379"/>
    <cellStyle name="Comma 22 5 3 5 2 2" xfId="18380"/>
    <cellStyle name="Comma 22 5 3 5 2 2 2" xfId="18381"/>
    <cellStyle name="Comma 22 5 3 5 2 2 2 2" xfId="18382"/>
    <cellStyle name="Comma 22 5 3 5 2 2 3" xfId="18383"/>
    <cellStyle name="Comma 22 5 3 5 2 3" xfId="18384"/>
    <cellStyle name="Comma 22 5 3 5 2 3 2" xfId="18385"/>
    <cellStyle name="Comma 22 5 3 5 2 4" xfId="18386"/>
    <cellStyle name="Comma 22 5 3 5 2 5" xfId="18387"/>
    <cellStyle name="Comma 22 5 3 5 3" xfId="18388"/>
    <cellStyle name="Comma 22 5 3 5 3 2" xfId="18389"/>
    <cellStyle name="Comma 22 5 3 5 3 2 2" xfId="18390"/>
    <cellStyle name="Comma 22 5 3 5 3 3" xfId="18391"/>
    <cellStyle name="Comma 22 5 3 5 4" xfId="18392"/>
    <cellStyle name="Comma 22 5 3 5 4 2" xfId="18393"/>
    <cellStyle name="Comma 22 5 3 5 5" xfId="18394"/>
    <cellStyle name="Comma 22 5 3 5 6" xfId="18395"/>
    <cellStyle name="Comma 22 5 3 6" xfId="18396"/>
    <cellStyle name="Comma 22 5 3 6 2" xfId="18397"/>
    <cellStyle name="Comma 22 5 3 6 2 2" xfId="18398"/>
    <cellStyle name="Comma 22 5 3 6 2 2 2" xfId="18399"/>
    <cellStyle name="Comma 22 5 3 6 2 3" xfId="18400"/>
    <cellStyle name="Comma 22 5 3 6 3" xfId="18401"/>
    <cellStyle name="Comma 22 5 3 6 3 2" xfId="18402"/>
    <cellStyle name="Comma 22 5 3 6 4" xfId="18403"/>
    <cellStyle name="Comma 22 5 3 6 5" xfId="18404"/>
    <cellStyle name="Comma 22 5 3 7" xfId="18405"/>
    <cellStyle name="Comma 22 5 3 7 2" xfId="18406"/>
    <cellStyle name="Comma 22 5 3 7 2 2" xfId="18407"/>
    <cellStyle name="Comma 22 5 3 7 2 2 2" xfId="18408"/>
    <cellStyle name="Comma 22 5 3 7 2 3" xfId="18409"/>
    <cellStyle name="Comma 22 5 3 7 3" xfId="18410"/>
    <cellStyle name="Comma 22 5 3 7 3 2" xfId="18411"/>
    <cellStyle name="Comma 22 5 3 7 4" xfId="18412"/>
    <cellStyle name="Comma 22 5 3 7 5" xfId="18413"/>
    <cellStyle name="Comma 22 5 3 8" xfId="18414"/>
    <cellStyle name="Comma 22 5 3 8 2" xfId="18415"/>
    <cellStyle name="Comma 22 5 3 8 2 2" xfId="18416"/>
    <cellStyle name="Comma 22 5 3 8 2 2 2" xfId="18417"/>
    <cellStyle name="Comma 22 5 3 8 2 3" xfId="18418"/>
    <cellStyle name="Comma 22 5 3 8 3" xfId="18419"/>
    <cellStyle name="Comma 22 5 3 8 3 2" xfId="18420"/>
    <cellStyle name="Comma 22 5 3 8 4" xfId="18421"/>
    <cellStyle name="Comma 22 5 3 8 5" xfId="18422"/>
    <cellStyle name="Comma 22 5 3 9" xfId="18423"/>
    <cellStyle name="Comma 22 5 3 9 2" xfId="18424"/>
    <cellStyle name="Comma 22 5 3 9 2 2" xfId="18425"/>
    <cellStyle name="Comma 22 5 3 9 3" xfId="18426"/>
    <cellStyle name="Comma 22 5 4" xfId="18427"/>
    <cellStyle name="Comma 22 5 4 10" xfId="18428"/>
    <cellStyle name="Comma 22 5 4 11" xfId="18429"/>
    <cellStyle name="Comma 22 5 4 12" xfId="18430"/>
    <cellStyle name="Comma 22 5 4 2" xfId="18431"/>
    <cellStyle name="Comma 22 5 4 2 2" xfId="18432"/>
    <cellStyle name="Comma 22 5 4 2 2 2" xfId="18433"/>
    <cellStyle name="Comma 22 5 4 2 2 2 2" xfId="18434"/>
    <cellStyle name="Comma 22 5 4 2 2 2 2 2" xfId="18435"/>
    <cellStyle name="Comma 22 5 4 2 2 2 3" xfId="18436"/>
    <cellStyle name="Comma 22 5 4 2 2 3" xfId="18437"/>
    <cellStyle name="Comma 22 5 4 2 2 3 2" xfId="18438"/>
    <cellStyle name="Comma 22 5 4 2 2 4" xfId="18439"/>
    <cellStyle name="Comma 22 5 4 2 2 5" xfId="18440"/>
    <cellStyle name="Comma 22 5 4 2 3" xfId="18441"/>
    <cellStyle name="Comma 22 5 4 2 3 2" xfId="18442"/>
    <cellStyle name="Comma 22 5 4 2 3 2 2" xfId="18443"/>
    <cellStyle name="Comma 22 5 4 2 3 2 2 2" xfId="18444"/>
    <cellStyle name="Comma 22 5 4 2 3 2 3" xfId="18445"/>
    <cellStyle name="Comma 22 5 4 2 3 3" xfId="18446"/>
    <cellStyle name="Comma 22 5 4 2 3 3 2" xfId="18447"/>
    <cellStyle name="Comma 22 5 4 2 3 4" xfId="18448"/>
    <cellStyle name="Comma 22 5 4 2 3 5" xfId="18449"/>
    <cellStyle name="Comma 22 5 4 2 4" xfId="18450"/>
    <cellStyle name="Comma 22 5 4 2 4 2" xfId="18451"/>
    <cellStyle name="Comma 22 5 4 2 4 2 2" xfId="18452"/>
    <cellStyle name="Comma 22 5 4 2 4 2 2 2" xfId="18453"/>
    <cellStyle name="Comma 22 5 4 2 4 2 3" xfId="18454"/>
    <cellStyle name="Comma 22 5 4 2 4 3" xfId="18455"/>
    <cellStyle name="Comma 22 5 4 2 4 3 2" xfId="18456"/>
    <cellStyle name="Comma 22 5 4 2 4 4" xfId="18457"/>
    <cellStyle name="Comma 22 5 4 2 4 5" xfId="18458"/>
    <cellStyle name="Comma 22 5 4 2 5" xfId="18459"/>
    <cellStyle name="Comma 22 5 4 2 5 2" xfId="18460"/>
    <cellStyle name="Comma 22 5 4 2 5 2 2" xfId="18461"/>
    <cellStyle name="Comma 22 5 4 2 5 3" xfId="18462"/>
    <cellStyle name="Comma 22 5 4 2 6" xfId="18463"/>
    <cellStyle name="Comma 22 5 4 2 6 2" xfId="18464"/>
    <cellStyle name="Comma 22 5 4 2 7" xfId="18465"/>
    <cellStyle name="Comma 22 5 4 2 8" xfId="18466"/>
    <cellStyle name="Comma 22 5 4 2 9" xfId="18467"/>
    <cellStyle name="Comma 22 5 4 3" xfId="18468"/>
    <cellStyle name="Comma 22 5 4 3 2" xfId="18469"/>
    <cellStyle name="Comma 22 5 4 3 2 2" xfId="18470"/>
    <cellStyle name="Comma 22 5 4 3 2 2 2" xfId="18471"/>
    <cellStyle name="Comma 22 5 4 3 2 2 2 2" xfId="18472"/>
    <cellStyle name="Comma 22 5 4 3 2 2 3" xfId="18473"/>
    <cellStyle name="Comma 22 5 4 3 2 3" xfId="18474"/>
    <cellStyle name="Comma 22 5 4 3 2 3 2" xfId="18475"/>
    <cellStyle name="Comma 22 5 4 3 2 4" xfId="18476"/>
    <cellStyle name="Comma 22 5 4 3 2 5" xfId="18477"/>
    <cellStyle name="Comma 22 5 4 3 3" xfId="18478"/>
    <cellStyle name="Comma 22 5 4 3 3 2" xfId="18479"/>
    <cellStyle name="Comma 22 5 4 3 3 2 2" xfId="18480"/>
    <cellStyle name="Comma 22 5 4 3 3 2 2 2" xfId="18481"/>
    <cellStyle name="Comma 22 5 4 3 3 2 3" xfId="18482"/>
    <cellStyle name="Comma 22 5 4 3 3 3" xfId="18483"/>
    <cellStyle name="Comma 22 5 4 3 3 3 2" xfId="18484"/>
    <cellStyle name="Comma 22 5 4 3 3 4" xfId="18485"/>
    <cellStyle name="Comma 22 5 4 3 3 5" xfId="18486"/>
    <cellStyle name="Comma 22 5 4 3 4" xfId="18487"/>
    <cellStyle name="Comma 22 5 4 3 4 2" xfId="18488"/>
    <cellStyle name="Comma 22 5 4 3 4 2 2" xfId="18489"/>
    <cellStyle name="Comma 22 5 4 3 4 2 2 2" xfId="18490"/>
    <cellStyle name="Comma 22 5 4 3 4 2 3" xfId="18491"/>
    <cellStyle name="Comma 22 5 4 3 4 3" xfId="18492"/>
    <cellStyle name="Comma 22 5 4 3 4 3 2" xfId="18493"/>
    <cellStyle name="Comma 22 5 4 3 4 4" xfId="18494"/>
    <cellStyle name="Comma 22 5 4 3 4 5" xfId="18495"/>
    <cellStyle name="Comma 22 5 4 3 5" xfId="18496"/>
    <cellStyle name="Comma 22 5 4 3 5 2" xfId="18497"/>
    <cellStyle name="Comma 22 5 4 3 5 2 2" xfId="18498"/>
    <cellStyle name="Comma 22 5 4 3 5 3" xfId="18499"/>
    <cellStyle name="Comma 22 5 4 3 6" xfId="18500"/>
    <cellStyle name="Comma 22 5 4 3 6 2" xfId="18501"/>
    <cellStyle name="Comma 22 5 4 3 7" xfId="18502"/>
    <cellStyle name="Comma 22 5 4 3 8" xfId="18503"/>
    <cellStyle name="Comma 22 5 4 4" xfId="18504"/>
    <cellStyle name="Comma 22 5 4 4 2" xfId="18505"/>
    <cellStyle name="Comma 22 5 4 4 2 2" xfId="18506"/>
    <cellStyle name="Comma 22 5 4 4 2 2 2" xfId="18507"/>
    <cellStyle name="Comma 22 5 4 4 2 2 2 2" xfId="18508"/>
    <cellStyle name="Comma 22 5 4 4 2 2 3" xfId="18509"/>
    <cellStyle name="Comma 22 5 4 4 2 3" xfId="18510"/>
    <cellStyle name="Comma 22 5 4 4 2 3 2" xfId="18511"/>
    <cellStyle name="Comma 22 5 4 4 2 4" xfId="18512"/>
    <cellStyle name="Comma 22 5 4 4 2 5" xfId="18513"/>
    <cellStyle name="Comma 22 5 4 4 3" xfId="18514"/>
    <cellStyle name="Comma 22 5 4 4 3 2" xfId="18515"/>
    <cellStyle name="Comma 22 5 4 4 3 2 2" xfId="18516"/>
    <cellStyle name="Comma 22 5 4 4 3 3" xfId="18517"/>
    <cellStyle name="Comma 22 5 4 4 4" xfId="18518"/>
    <cellStyle name="Comma 22 5 4 4 4 2" xfId="18519"/>
    <cellStyle name="Comma 22 5 4 4 5" xfId="18520"/>
    <cellStyle name="Comma 22 5 4 4 6" xfId="18521"/>
    <cellStyle name="Comma 22 5 4 5" xfId="18522"/>
    <cellStyle name="Comma 22 5 4 5 2" xfId="18523"/>
    <cellStyle name="Comma 22 5 4 5 2 2" xfId="18524"/>
    <cellStyle name="Comma 22 5 4 5 2 2 2" xfId="18525"/>
    <cellStyle name="Comma 22 5 4 5 2 3" xfId="18526"/>
    <cellStyle name="Comma 22 5 4 5 3" xfId="18527"/>
    <cellStyle name="Comma 22 5 4 5 3 2" xfId="18528"/>
    <cellStyle name="Comma 22 5 4 5 4" xfId="18529"/>
    <cellStyle name="Comma 22 5 4 5 5" xfId="18530"/>
    <cellStyle name="Comma 22 5 4 6" xfId="18531"/>
    <cellStyle name="Comma 22 5 4 6 2" xfId="18532"/>
    <cellStyle name="Comma 22 5 4 6 2 2" xfId="18533"/>
    <cellStyle name="Comma 22 5 4 6 2 2 2" xfId="18534"/>
    <cellStyle name="Comma 22 5 4 6 2 3" xfId="18535"/>
    <cellStyle name="Comma 22 5 4 6 3" xfId="18536"/>
    <cellStyle name="Comma 22 5 4 6 3 2" xfId="18537"/>
    <cellStyle name="Comma 22 5 4 6 4" xfId="18538"/>
    <cellStyle name="Comma 22 5 4 6 5" xfId="18539"/>
    <cellStyle name="Comma 22 5 4 7" xfId="18540"/>
    <cellStyle name="Comma 22 5 4 7 2" xfId="18541"/>
    <cellStyle name="Comma 22 5 4 7 2 2" xfId="18542"/>
    <cellStyle name="Comma 22 5 4 7 2 2 2" xfId="18543"/>
    <cellStyle name="Comma 22 5 4 7 2 3" xfId="18544"/>
    <cellStyle name="Comma 22 5 4 7 3" xfId="18545"/>
    <cellStyle name="Comma 22 5 4 7 3 2" xfId="18546"/>
    <cellStyle name="Comma 22 5 4 7 4" xfId="18547"/>
    <cellStyle name="Comma 22 5 4 7 5" xfId="18548"/>
    <cellStyle name="Comma 22 5 4 8" xfId="18549"/>
    <cellStyle name="Comma 22 5 4 8 2" xfId="18550"/>
    <cellStyle name="Comma 22 5 4 8 2 2" xfId="18551"/>
    <cellStyle name="Comma 22 5 4 8 3" xfId="18552"/>
    <cellStyle name="Comma 22 5 4 9" xfId="18553"/>
    <cellStyle name="Comma 22 5 4 9 2" xfId="18554"/>
    <cellStyle name="Comma 22 5 5" xfId="18555"/>
    <cellStyle name="Comma 22 5 5 2" xfId="18556"/>
    <cellStyle name="Comma 22 5 5 2 2" xfId="18557"/>
    <cellStyle name="Comma 22 5 5 2 2 2" xfId="18558"/>
    <cellStyle name="Comma 22 5 5 2 2 2 2" xfId="18559"/>
    <cellStyle name="Comma 22 5 5 2 2 3" xfId="18560"/>
    <cellStyle name="Comma 22 5 5 2 3" xfId="18561"/>
    <cellStyle name="Comma 22 5 5 2 3 2" xfId="18562"/>
    <cellStyle name="Comma 22 5 5 2 4" xfId="18563"/>
    <cellStyle name="Comma 22 5 5 2 5" xfId="18564"/>
    <cellStyle name="Comma 22 5 5 3" xfId="18565"/>
    <cellStyle name="Comma 22 5 5 3 2" xfId="18566"/>
    <cellStyle name="Comma 22 5 5 3 2 2" xfId="18567"/>
    <cellStyle name="Comma 22 5 5 3 2 2 2" xfId="18568"/>
    <cellStyle name="Comma 22 5 5 3 2 3" xfId="18569"/>
    <cellStyle name="Comma 22 5 5 3 3" xfId="18570"/>
    <cellStyle name="Comma 22 5 5 3 3 2" xfId="18571"/>
    <cellStyle name="Comma 22 5 5 3 4" xfId="18572"/>
    <cellStyle name="Comma 22 5 5 3 5" xfId="18573"/>
    <cellStyle name="Comma 22 5 5 4" xfId="18574"/>
    <cellStyle name="Comma 22 5 5 4 2" xfId="18575"/>
    <cellStyle name="Comma 22 5 5 4 2 2" xfId="18576"/>
    <cellStyle name="Comma 22 5 5 4 2 2 2" xfId="18577"/>
    <cellStyle name="Comma 22 5 5 4 2 3" xfId="18578"/>
    <cellStyle name="Comma 22 5 5 4 3" xfId="18579"/>
    <cellStyle name="Comma 22 5 5 4 3 2" xfId="18580"/>
    <cellStyle name="Comma 22 5 5 4 4" xfId="18581"/>
    <cellStyle name="Comma 22 5 5 4 5" xfId="18582"/>
    <cellStyle name="Comma 22 5 5 5" xfId="18583"/>
    <cellStyle name="Comma 22 5 5 5 2" xfId="18584"/>
    <cellStyle name="Comma 22 5 5 5 2 2" xfId="18585"/>
    <cellStyle name="Comma 22 5 5 5 3" xfId="18586"/>
    <cellStyle name="Comma 22 5 5 6" xfId="18587"/>
    <cellStyle name="Comma 22 5 5 6 2" xfId="18588"/>
    <cellStyle name="Comma 22 5 5 7" xfId="18589"/>
    <cellStyle name="Comma 22 5 5 8" xfId="18590"/>
    <cellStyle name="Comma 22 5 5 9" xfId="18591"/>
    <cellStyle name="Comma 22 5 6" xfId="18592"/>
    <cellStyle name="Comma 22 5 6 2" xfId="18593"/>
    <cellStyle name="Comma 22 5 6 2 2" xfId="18594"/>
    <cellStyle name="Comma 22 5 6 2 2 2" xfId="18595"/>
    <cellStyle name="Comma 22 5 6 2 2 2 2" xfId="18596"/>
    <cellStyle name="Comma 22 5 6 2 2 3" xfId="18597"/>
    <cellStyle name="Comma 22 5 6 2 3" xfId="18598"/>
    <cellStyle name="Comma 22 5 6 2 3 2" xfId="18599"/>
    <cellStyle name="Comma 22 5 6 2 4" xfId="18600"/>
    <cellStyle name="Comma 22 5 6 2 5" xfId="18601"/>
    <cellStyle name="Comma 22 5 6 3" xfId="18602"/>
    <cellStyle name="Comma 22 5 6 3 2" xfId="18603"/>
    <cellStyle name="Comma 22 5 6 3 2 2" xfId="18604"/>
    <cellStyle name="Comma 22 5 6 3 2 2 2" xfId="18605"/>
    <cellStyle name="Comma 22 5 6 3 2 3" xfId="18606"/>
    <cellStyle name="Comma 22 5 6 3 3" xfId="18607"/>
    <cellStyle name="Comma 22 5 6 3 3 2" xfId="18608"/>
    <cellStyle name="Comma 22 5 6 3 4" xfId="18609"/>
    <cellStyle name="Comma 22 5 6 3 5" xfId="18610"/>
    <cellStyle name="Comma 22 5 6 4" xfId="18611"/>
    <cellStyle name="Comma 22 5 6 4 2" xfId="18612"/>
    <cellStyle name="Comma 22 5 6 4 2 2" xfId="18613"/>
    <cellStyle name="Comma 22 5 6 4 2 2 2" xfId="18614"/>
    <cellStyle name="Comma 22 5 6 4 2 3" xfId="18615"/>
    <cellStyle name="Comma 22 5 6 4 3" xfId="18616"/>
    <cellStyle name="Comma 22 5 6 4 3 2" xfId="18617"/>
    <cellStyle name="Comma 22 5 6 4 4" xfId="18618"/>
    <cellStyle name="Comma 22 5 6 4 5" xfId="18619"/>
    <cellStyle name="Comma 22 5 6 5" xfId="18620"/>
    <cellStyle name="Comma 22 5 6 5 2" xfId="18621"/>
    <cellStyle name="Comma 22 5 6 5 2 2" xfId="18622"/>
    <cellStyle name="Comma 22 5 6 5 3" xfId="18623"/>
    <cellStyle name="Comma 22 5 6 6" xfId="18624"/>
    <cellStyle name="Comma 22 5 6 6 2" xfId="18625"/>
    <cellStyle name="Comma 22 5 6 7" xfId="18626"/>
    <cellStyle name="Comma 22 5 6 8" xfId="18627"/>
    <cellStyle name="Comma 22 5 6 9" xfId="18628"/>
    <cellStyle name="Comma 22 5 7" xfId="18629"/>
    <cellStyle name="Comma 22 5 7 2" xfId="18630"/>
    <cellStyle name="Comma 22 5 7 2 2" xfId="18631"/>
    <cellStyle name="Comma 22 5 7 2 2 2" xfId="18632"/>
    <cellStyle name="Comma 22 5 7 2 2 2 2" xfId="18633"/>
    <cellStyle name="Comma 22 5 7 2 2 3" xfId="18634"/>
    <cellStyle name="Comma 22 5 7 2 3" xfId="18635"/>
    <cellStyle name="Comma 22 5 7 2 3 2" xfId="18636"/>
    <cellStyle name="Comma 22 5 7 2 4" xfId="18637"/>
    <cellStyle name="Comma 22 5 7 2 5" xfId="18638"/>
    <cellStyle name="Comma 22 5 7 3" xfId="18639"/>
    <cellStyle name="Comma 22 5 7 3 2" xfId="18640"/>
    <cellStyle name="Comma 22 5 7 3 2 2" xfId="18641"/>
    <cellStyle name="Comma 22 5 7 3 3" xfId="18642"/>
    <cellStyle name="Comma 22 5 7 4" xfId="18643"/>
    <cellStyle name="Comma 22 5 7 4 2" xfId="18644"/>
    <cellStyle name="Comma 22 5 7 5" xfId="18645"/>
    <cellStyle name="Comma 22 5 7 6" xfId="18646"/>
    <cellStyle name="Comma 22 5 8" xfId="18647"/>
    <cellStyle name="Comma 22 5 8 2" xfId="18648"/>
    <cellStyle name="Comma 22 5 8 2 2" xfId="18649"/>
    <cellStyle name="Comma 22 5 8 2 2 2" xfId="18650"/>
    <cellStyle name="Comma 22 5 8 2 3" xfId="18651"/>
    <cellStyle name="Comma 22 5 8 3" xfId="18652"/>
    <cellStyle name="Comma 22 5 8 3 2" xfId="18653"/>
    <cellStyle name="Comma 22 5 8 4" xfId="18654"/>
    <cellStyle name="Comma 22 5 8 5" xfId="18655"/>
    <cellStyle name="Comma 22 5 9" xfId="18656"/>
    <cellStyle name="Comma 22 5 9 2" xfId="18657"/>
    <cellStyle name="Comma 22 5 9 2 2" xfId="18658"/>
    <cellStyle name="Comma 22 5 9 2 2 2" xfId="18659"/>
    <cellStyle name="Comma 22 5 9 2 3" xfId="18660"/>
    <cellStyle name="Comma 22 5 9 3" xfId="18661"/>
    <cellStyle name="Comma 22 5 9 3 2" xfId="18662"/>
    <cellStyle name="Comma 22 5 9 4" xfId="18663"/>
    <cellStyle name="Comma 22 5 9 5" xfId="18664"/>
    <cellStyle name="Comma 22 6" xfId="18665"/>
    <cellStyle name="Comma 22 6 10" xfId="18666"/>
    <cellStyle name="Comma 22 6 10 2" xfId="18667"/>
    <cellStyle name="Comma 22 6 11" xfId="18668"/>
    <cellStyle name="Comma 22 6 12" xfId="18669"/>
    <cellStyle name="Comma 22 6 13" xfId="18670"/>
    <cellStyle name="Comma 22 6 2" xfId="18671"/>
    <cellStyle name="Comma 22 6 2 10" xfId="18672"/>
    <cellStyle name="Comma 22 6 2 11" xfId="18673"/>
    <cellStyle name="Comma 22 6 2 12" xfId="18674"/>
    <cellStyle name="Comma 22 6 2 2" xfId="18675"/>
    <cellStyle name="Comma 22 6 2 2 2" xfId="18676"/>
    <cellStyle name="Comma 22 6 2 2 2 2" xfId="18677"/>
    <cellStyle name="Comma 22 6 2 2 2 2 2" xfId="18678"/>
    <cellStyle name="Comma 22 6 2 2 2 2 2 2" xfId="18679"/>
    <cellStyle name="Comma 22 6 2 2 2 2 3" xfId="18680"/>
    <cellStyle name="Comma 22 6 2 2 2 3" xfId="18681"/>
    <cellStyle name="Comma 22 6 2 2 2 3 2" xfId="18682"/>
    <cellStyle name="Comma 22 6 2 2 2 4" xfId="18683"/>
    <cellStyle name="Comma 22 6 2 2 2 5" xfId="18684"/>
    <cellStyle name="Comma 22 6 2 2 3" xfId="18685"/>
    <cellStyle name="Comma 22 6 2 2 3 2" xfId="18686"/>
    <cellStyle name="Comma 22 6 2 2 3 2 2" xfId="18687"/>
    <cellStyle name="Comma 22 6 2 2 3 2 2 2" xfId="18688"/>
    <cellStyle name="Comma 22 6 2 2 3 2 3" xfId="18689"/>
    <cellStyle name="Comma 22 6 2 2 3 3" xfId="18690"/>
    <cellStyle name="Comma 22 6 2 2 3 3 2" xfId="18691"/>
    <cellStyle name="Comma 22 6 2 2 3 4" xfId="18692"/>
    <cellStyle name="Comma 22 6 2 2 3 5" xfId="18693"/>
    <cellStyle name="Comma 22 6 2 2 4" xfId="18694"/>
    <cellStyle name="Comma 22 6 2 2 4 2" xfId="18695"/>
    <cellStyle name="Comma 22 6 2 2 4 2 2" xfId="18696"/>
    <cellStyle name="Comma 22 6 2 2 4 2 2 2" xfId="18697"/>
    <cellStyle name="Comma 22 6 2 2 4 2 3" xfId="18698"/>
    <cellStyle name="Comma 22 6 2 2 4 3" xfId="18699"/>
    <cellStyle name="Comma 22 6 2 2 4 3 2" xfId="18700"/>
    <cellStyle name="Comma 22 6 2 2 4 4" xfId="18701"/>
    <cellStyle name="Comma 22 6 2 2 4 5" xfId="18702"/>
    <cellStyle name="Comma 22 6 2 2 5" xfId="18703"/>
    <cellStyle name="Comma 22 6 2 2 5 2" xfId="18704"/>
    <cellStyle name="Comma 22 6 2 2 5 2 2" xfId="18705"/>
    <cellStyle name="Comma 22 6 2 2 5 3" xfId="18706"/>
    <cellStyle name="Comma 22 6 2 2 6" xfId="18707"/>
    <cellStyle name="Comma 22 6 2 2 6 2" xfId="18708"/>
    <cellStyle name="Comma 22 6 2 2 7" xfId="18709"/>
    <cellStyle name="Comma 22 6 2 2 8" xfId="18710"/>
    <cellStyle name="Comma 22 6 2 2 9" xfId="18711"/>
    <cellStyle name="Comma 22 6 2 3" xfId="18712"/>
    <cellStyle name="Comma 22 6 2 3 2" xfId="18713"/>
    <cellStyle name="Comma 22 6 2 3 2 2" xfId="18714"/>
    <cellStyle name="Comma 22 6 2 3 2 2 2" xfId="18715"/>
    <cellStyle name="Comma 22 6 2 3 2 2 2 2" xfId="18716"/>
    <cellStyle name="Comma 22 6 2 3 2 2 3" xfId="18717"/>
    <cellStyle name="Comma 22 6 2 3 2 3" xfId="18718"/>
    <cellStyle name="Comma 22 6 2 3 2 3 2" xfId="18719"/>
    <cellStyle name="Comma 22 6 2 3 2 4" xfId="18720"/>
    <cellStyle name="Comma 22 6 2 3 2 5" xfId="18721"/>
    <cellStyle name="Comma 22 6 2 3 3" xfId="18722"/>
    <cellStyle name="Comma 22 6 2 3 3 2" xfId="18723"/>
    <cellStyle name="Comma 22 6 2 3 3 2 2" xfId="18724"/>
    <cellStyle name="Comma 22 6 2 3 3 2 2 2" xfId="18725"/>
    <cellStyle name="Comma 22 6 2 3 3 2 3" xfId="18726"/>
    <cellStyle name="Comma 22 6 2 3 3 3" xfId="18727"/>
    <cellStyle name="Comma 22 6 2 3 3 3 2" xfId="18728"/>
    <cellStyle name="Comma 22 6 2 3 3 4" xfId="18729"/>
    <cellStyle name="Comma 22 6 2 3 3 5" xfId="18730"/>
    <cellStyle name="Comma 22 6 2 3 4" xfId="18731"/>
    <cellStyle name="Comma 22 6 2 3 4 2" xfId="18732"/>
    <cellStyle name="Comma 22 6 2 3 4 2 2" xfId="18733"/>
    <cellStyle name="Comma 22 6 2 3 4 2 2 2" xfId="18734"/>
    <cellStyle name="Comma 22 6 2 3 4 2 3" xfId="18735"/>
    <cellStyle name="Comma 22 6 2 3 4 3" xfId="18736"/>
    <cellStyle name="Comma 22 6 2 3 4 3 2" xfId="18737"/>
    <cellStyle name="Comma 22 6 2 3 4 4" xfId="18738"/>
    <cellStyle name="Comma 22 6 2 3 4 5" xfId="18739"/>
    <cellStyle name="Comma 22 6 2 3 5" xfId="18740"/>
    <cellStyle name="Comma 22 6 2 3 5 2" xfId="18741"/>
    <cellStyle name="Comma 22 6 2 3 5 2 2" xfId="18742"/>
    <cellStyle name="Comma 22 6 2 3 5 3" xfId="18743"/>
    <cellStyle name="Comma 22 6 2 3 6" xfId="18744"/>
    <cellStyle name="Comma 22 6 2 3 6 2" xfId="18745"/>
    <cellStyle name="Comma 22 6 2 3 7" xfId="18746"/>
    <cellStyle name="Comma 22 6 2 3 8" xfId="18747"/>
    <cellStyle name="Comma 22 6 2 4" xfId="18748"/>
    <cellStyle name="Comma 22 6 2 4 2" xfId="18749"/>
    <cellStyle name="Comma 22 6 2 4 2 2" xfId="18750"/>
    <cellStyle name="Comma 22 6 2 4 2 2 2" xfId="18751"/>
    <cellStyle name="Comma 22 6 2 4 2 2 2 2" xfId="18752"/>
    <cellStyle name="Comma 22 6 2 4 2 2 3" xfId="18753"/>
    <cellStyle name="Comma 22 6 2 4 2 3" xfId="18754"/>
    <cellStyle name="Comma 22 6 2 4 2 3 2" xfId="18755"/>
    <cellStyle name="Comma 22 6 2 4 2 4" xfId="18756"/>
    <cellStyle name="Comma 22 6 2 4 2 5" xfId="18757"/>
    <cellStyle name="Comma 22 6 2 4 3" xfId="18758"/>
    <cellStyle name="Comma 22 6 2 4 3 2" xfId="18759"/>
    <cellStyle name="Comma 22 6 2 4 3 2 2" xfId="18760"/>
    <cellStyle name="Comma 22 6 2 4 3 3" xfId="18761"/>
    <cellStyle name="Comma 22 6 2 4 4" xfId="18762"/>
    <cellStyle name="Comma 22 6 2 4 4 2" xfId="18763"/>
    <cellStyle name="Comma 22 6 2 4 5" xfId="18764"/>
    <cellStyle name="Comma 22 6 2 4 6" xfId="18765"/>
    <cellStyle name="Comma 22 6 2 5" xfId="18766"/>
    <cellStyle name="Comma 22 6 2 5 2" xfId="18767"/>
    <cellStyle name="Comma 22 6 2 5 2 2" xfId="18768"/>
    <cellStyle name="Comma 22 6 2 5 2 2 2" xfId="18769"/>
    <cellStyle name="Comma 22 6 2 5 2 3" xfId="18770"/>
    <cellStyle name="Comma 22 6 2 5 3" xfId="18771"/>
    <cellStyle name="Comma 22 6 2 5 3 2" xfId="18772"/>
    <cellStyle name="Comma 22 6 2 5 4" xfId="18773"/>
    <cellStyle name="Comma 22 6 2 5 5" xfId="18774"/>
    <cellStyle name="Comma 22 6 2 6" xfId="18775"/>
    <cellStyle name="Comma 22 6 2 6 2" xfId="18776"/>
    <cellStyle name="Comma 22 6 2 6 2 2" xfId="18777"/>
    <cellStyle name="Comma 22 6 2 6 2 2 2" xfId="18778"/>
    <cellStyle name="Comma 22 6 2 6 2 3" xfId="18779"/>
    <cellStyle name="Comma 22 6 2 6 3" xfId="18780"/>
    <cellStyle name="Comma 22 6 2 6 3 2" xfId="18781"/>
    <cellStyle name="Comma 22 6 2 6 4" xfId="18782"/>
    <cellStyle name="Comma 22 6 2 6 5" xfId="18783"/>
    <cellStyle name="Comma 22 6 2 7" xfId="18784"/>
    <cellStyle name="Comma 22 6 2 7 2" xfId="18785"/>
    <cellStyle name="Comma 22 6 2 7 2 2" xfId="18786"/>
    <cellStyle name="Comma 22 6 2 7 2 2 2" xfId="18787"/>
    <cellStyle name="Comma 22 6 2 7 2 3" xfId="18788"/>
    <cellStyle name="Comma 22 6 2 7 3" xfId="18789"/>
    <cellStyle name="Comma 22 6 2 7 3 2" xfId="18790"/>
    <cellStyle name="Comma 22 6 2 7 4" xfId="18791"/>
    <cellStyle name="Comma 22 6 2 7 5" xfId="18792"/>
    <cellStyle name="Comma 22 6 2 8" xfId="18793"/>
    <cellStyle name="Comma 22 6 2 8 2" xfId="18794"/>
    <cellStyle name="Comma 22 6 2 8 2 2" xfId="18795"/>
    <cellStyle name="Comma 22 6 2 8 3" xfId="18796"/>
    <cellStyle name="Comma 22 6 2 9" xfId="18797"/>
    <cellStyle name="Comma 22 6 2 9 2" xfId="18798"/>
    <cellStyle name="Comma 22 6 3" xfId="18799"/>
    <cellStyle name="Comma 22 6 3 2" xfId="18800"/>
    <cellStyle name="Comma 22 6 3 2 2" xfId="18801"/>
    <cellStyle name="Comma 22 6 3 2 2 2" xfId="18802"/>
    <cellStyle name="Comma 22 6 3 2 2 2 2" xfId="18803"/>
    <cellStyle name="Comma 22 6 3 2 2 3" xfId="18804"/>
    <cellStyle name="Comma 22 6 3 2 3" xfId="18805"/>
    <cellStyle name="Comma 22 6 3 2 3 2" xfId="18806"/>
    <cellStyle name="Comma 22 6 3 2 4" xfId="18807"/>
    <cellStyle name="Comma 22 6 3 2 5" xfId="18808"/>
    <cellStyle name="Comma 22 6 3 3" xfId="18809"/>
    <cellStyle name="Comma 22 6 3 3 2" xfId="18810"/>
    <cellStyle name="Comma 22 6 3 3 2 2" xfId="18811"/>
    <cellStyle name="Comma 22 6 3 3 2 2 2" xfId="18812"/>
    <cellStyle name="Comma 22 6 3 3 2 3" xfId="18813"/>
    <cellStyle name="Comma 22 6 3 3 3" xfId="18814"/>
    <cellStyle name="Comma 22 6 3 3 3 2" xfId="18815"/>
    <cellStyle name="Comma 22 6 3 3 4" xfId="18816"/>
    <cellStyle name="Comma 22 6 3 3 5" xfId="18817"/>
    <cellStyle name="Comma 22 6 3 4" xfId="18818"/>
    <cellStyle name="Comma 22 6 3 4 2" xfId="18819"/>
    <cellStyle name="Comma 22 6 3 4 2 2" xfId="18820"/>
    <cellStyle name="Comma 22 6 3 4 2 2 2" xfId="18821"/>
    <cellStyle name="Comma 22 6 3 4 2 3" xfId="18822"/>
    <cellStyle name="Comma 22 6 3 4 3" xfId="18823"/>
    <cellStyle name="Comma 22 6 3 4 3 2" xfId="18824"/>
    <cellStyle name="Comma 22 6 3 4 4" xfId="18825"/>
    <cellStyle name="Comma 22 6 3 4 5" xfId="18826"/>
    <cellStyle name="Comma 22 6 3 5" xfId="18827"/>
    <cellStyle name="Comma 22 6 3 5 2" xfId="18828"/>
    <cellStyle name="Comma 22 6 3 5 2 2" xfId="18829"/>
    <cellStyle name="Comma 22 6 3 5 3" xfId="18830"/>
    <cellStyle name="Comma 22 6 3 6" xfId="18831"/>
    <cellStyle name="Comma 22 6 3 6 2" xfId="18832"/>
    <cellStyle name="Comma 22 6 3 7" xfId="18833"/>
    <cellStyle name="Comma 22 6 3 8" xfId="18834"/>
    <cellStyle name="Comma 22 6 3 9" xfId="18835"/>
    <cellStyle name="Comma 22 6 4" xfId="18836"/>
    <cellStyle name="Comma 22 6 4 2" xfId="18837"/>
    <cellStyle name="Comma 22 6 4 2 2" xfId="18838"/>
    <cellStyle name="Comma 22 6 4 2 2 2" xfId="18839"/>
    <cellStyle name="Comma 22 6 4 2 2 2 2" xfId="18840"/>
    <cellStyle name="Comma 22 6 4 2 2 3" xfId="18841"/>
    <cellStyle name="Comma 22 6 4 2 3" xfId="18842"/>
    <cellStyle name="Comma 22 6 4 2 3 2" xfId="18843"/>
    <cellStyle name="Comma 22 6 4 2 4" xfId="18844"/>
    <cellStyle name="Comma 22 6 4 2 5" xfId="18845"/>
    <cellStyle name="Comma 22 6 4 3" xfId="18846"/>
    <cellStyle name="Comma 22 6 4 3 2" xfId="18847"/>
    <cellStyle name="Comma 22 6 4 3 2 2" xfId="18848"/>
    <cellStyle name="Comma 22 6 4 3 2 2 2" xfId="18849"/>
    <cellStyle name="Comma 22 6 4 3 2 3" xfId="18850"/>
    <cellStyle name="Comma 22 6 4 3 3" xfId="18851"/>
    <cellStyle name="Comma 22 6 4 3 3 2" xfId="18852"/>
    <cellStyle name="Comma 22 6 4 3 4" xfId="18853"/>
    <cellStyle name="Comma 22 6 4 3 5" xfId="18854"/>
    <cellStyle name="Comma 22 6 4 4" xfId="18855"/>
    <cellStyle name="Comma 22 6 4 4 2" xfId="18856"/>
    <cellStyle name="Comma 22 6 4 4 2 2" xfId="18857"/>
    <cellStyle name="Comma 22 6 4 4 2 2 2" xfId="18858"/>
    <cellStyle name="Comma 22 6 4 4 2 3" xfId="18859"/>
    <cellStyle name="Comma 22 6 4 4 3" xfId="18860"/>
    <cellStyle name="Comma 22 6 4 4 3 2" xfId="18861"/>
    <cellStyle name="Comma 22 6 4 4 4" xfId="18862"/>
    <cellStyle name="Comma 22 6 4 4 5" xfId="18863"/>
    <cellStyle name="Comma 22 6 4 5" xfId="18864"/>
    <cellStyle name="Comma 22 6 4 5 2" xfId="18865"/>
    <cellStyle name="Comma 22 6 4 5 2 2" xfId="18866"/>
    <cellStyle name="Comma 22 6 4 5 3" xfId="18867"/>
    <cellStyle name="Comma 22 6 4 6" xfId="18868"/>
    <cellStyle name="Comma 22 6 4 6 2" xfId="18869"/>
    <cellStyle name="Comma 22 6 4 7" xfId="18870"/>
    <cellStyle name="Comma 22 6 4 8" xfId="18871"/>
    <cellStyle name="Comma 22 6 4 9" xfId="18872"/>
    <cellStyle name="Comma 22 6 5" xfId="18873"/>
    <cellStyle name="Comma 22 6 5 2" xfId="18874"/>
    <cellStyle name="Comma 22 6 5 2 2" xfId="18875"/>
    <cellStyle name="Comma 22 6 5 2 2 2" xfId="18876"/>
    <cellStyle name="Comma 22 6 5 2 2 2 2" xfId="18877"/>
    <cellStyle name="Comma 22 6 5 2 2 3" xfId="18878"/>
    <cellStyle name="Comma 22 6 5 2 3" xfId="18879"/>
    <cellStyle name="Comma 22 6 5 2 3 2" xfId="18880"/>
    <cellStyle name="Comma 22 6 5 2 4" xfId="18881"/>
    <cellStyle name="Comma 22 6 5 2 5" xfId="18882"/>
    <cellStyle name="Comma 22 6 5 3" xfId="18883"/>
    <cellStyle name="Comma 22 6 5 3 2" xfId="18884"/>
    <cellStyle name="Comma 22 6 5 3 2 2" xfId="18885"/>
    <cellStyle name="Comma 22 6 5 3 3" xfId="18886"/>
    <cellStyle name="Comma 22 6 5 4" xfId="18887"/>
    <cellStyle name="Comma 22 6 5 4 2" xfId="18888"/>
    <cellStyle name="Comma 22 6 5 5" xfId="18889"/>
    <cellStyle name="Comma 22 6 5 6" xfId="18890"/>
    <cellStyle name="Comma 22 6 6" xfId="18891"/>
    <cellStyle name="Comma 22 6 6 2" xfId="18892"/>
    <cellStyle name="Comma 22 6 6 2 2" xfId="18893"/>
    <cellStyle name="Comma 22 6 6 2 2 2" xfId="18894"/>
    <cellStyle name="Comma 22 6 6 2 3" xfId="18895"/>
    <cellStyle name="Comma 22 6 6 3" xfId="18896"/>
    <cellStyle name="Comma 22 6 6 3 2" xfId="18897"/>
    <cellStyle name="Comma 22 6 6 4" xfId="18898"/>
    <cellStyle name="Comma 22 6 6 5" xfId="18899"/>
    <cellStyle name="Comma 22 6 7" xfId="18900"/>
    <cellStyle name="Comma 22 6 7 2" xfId="18901"/>
    <cellStyle name="Comma 22 6 7 2 2" xfId="18902"/>
    <cellStyle name="Comma 22 6 7 2 2 2" xfId="18903"/>
    <cellStyle name="Comma 22 6 7 2 3" xfId="18904"/>
    <cellStyle name="Comma 22 6 7 3" xfId="18905"/>
    <cellStyle name="Comma 22 6 7 3 2" xfId="18906"/>
    <cellStyle name="Comma 22 6 7 4" xfId="18907"/>
    <cellStyle name="Comma 22 6 7 5" xfId="18908"/>
    <cellStyle name="Comma 22 6 8" xfId="18909"/>
    <cellStyle name="Comma 22 6 8 2" xfId="18910"/>
    <cellStyle name="Comma 22 6 8 2 2" xfId="18911"/>
    <cellStyle name="Comma 22 6 8 2 2 2" xfId="18912"/>
    <cellStyle name="Comma 22 6 8 2 3" xfId="18913"/>
    <cellStyle name="Comma 22 6 8 3" xfId="18914"/>
    <cellStyle name="Comma 22 6 8 3 2" xfId="18915"/>
    <cellStyle name="Comma 22 6 8 4" xfId="18916"/>
    <cellStyle name="Comma 22 6 8 5" xfId="18917"/>
    <cellStyle name="Comma 22 6 9" xfId="18918"/>
    <cellStyle name="Comma 22 6 9 2" xfId="18919"/>
    <cellStyle name="Comma 22 6 9 2 2" xfId="18920"/>
    <cellStyle name="Comma 22 6 9 3" xfId="18921"/>
    <cellStyle name="Comma 22 7" xfId="18922"/>
    <cellStyle name="Comma 22 7 10" xfId="18923"/>
    <cellStyle name="Comma 22 7 10 2" xfId="18924"/>
    <cellStyle name="Comma 22 7 11" xfId="18925"/>
    <cellStyle name="Comma 22 7 12" xfId="18926"/>
    <cellStyle name="Comma 22 7 13" xfId="18927"/>
    <cellStyle name="Comma 22 7 2" xfId="18928"/>
    <cellStyle name="Comma 22 7 2 10" xfId="18929"/>
    <cellStyle name="Comma 22 7 2 11" xfId="18930"/>
    <cellStyle name="Comma 22 7 2 12" xfId="18931"/>
    <cellStyle name="Comma 22 7 2 2" xfId="18932"/>
    <cellStyle name="Comma 22 7 2 2 2" xfId="18933"/>
    <cellStyle name="Comma 22 7 2 2 2 2" xfId="18934"/>
    <cellStyle name="Comma 22 7 2 2 2 2 2" xfId="18935"/>
    <cellStyle name="Comma 22 7 2 2 2 2 2 2" xfId="18936"/>
    <cellStyle name="Comma 22 7 2 2 2 2 3" xfId="18937"/>
    <cellStyle name="Comma 22 7 2 2 2 3" xfId="18938"/>
    <cellStyle name="Comma 22 7 2 2 2 3 2" xfId="18939"/>
    <cellStyle name="Comma 22 7 2 2 2 4" xfId="18940"/>
    <cellStyle name="Comma 22 7 2 2 2 5" xfId="18941"/>
    <cellStyle name="Comma 22 7 2 2 3" xfId="18942"/>
    <cellStyle name="Comma 22 7 2 2 3 2" xfId="18943"/>
    <cellStyle name="Comma 22 7 2 2 3 2 2" xfId="18944"/>
    <cellStyle name="Comma 22 7 2 2 3 2 2 2" xfId="18945"/>
    <cellStyle name="Comma 22 7 2 2 3 2 3" xfId="18946"/>
    <cellStyle name="Comma 22 7 2 2 3 3" xfId="18947"/>
    <cellStyle name="Comma 22 7 2 2 3 3 2" xfId="18948"/>
    <cellStyle name="Comma 22 7 2 2 3 4" xfId="18949"/>
    <cellStyle name="Comma 22 7 2 2 3 5" xfId="18950"/>
    <cellStyle name="Comma 22 7 2 2 4" xfId="18951"/>
    <cellStyle name="Comma 22 7 2 2 4 2" xfId="18952"/>
    <cellStyle name="Comma 22 7 2 2 4 2 2" xfId="18953"/>
    <cellStyle name="Comma 22 7 2 2 4 2 2 2" xfId="18954"/>
    <cellStyle name="Comma 22 7 2 2 4 2 3" xfId="18955"/>
    <cellStyle name="Comma 22 7 2 2 4 3" xfId="18956"/>
    <cellStyle name="Comma 22 7 2 2 4 3 2" xfId="18957"/>
    <cellStyle name="Comma 22 7 2 2 4 4" xfId="18958"/>
    <cellStyle name="Comma 22 7 2 2 4 5" xfId="18959"/>
    <cellStyle name="Comma 22 7 2 2 5" xfId="18960"/>
    <cellStyle name="Comma 22 7 2 2 5 2" xfId="18961"/>
    <cellStyle name="Comma 22 7 2 2 5 2 2" xfId="18962"/>
    <cellStyle name="Comma 22 7 2 2 5 3" xfId="18963"/>
    <cellStyle name="Comma 22 7 2 2 6" xfId="18964"/>
    <cellStyle name="Comma 22 7 2 2 6 2" xfId="18965"/>
    <cellStyle name="Comma 22 7 2 2 7" xfId="18966"/>
    <cellStyle name="Comma 22 7 2 2 8" xfId="18967"/>
    <cellStyle name="Comma 22 7 2 2 9" xfId="18968"/>
    <cellStyle name="Comma 22 7 2 3" xfId="18969"/>
    <cellStyle name="Comma 22 7 2 3 2" xfId="18970"/>
    <cellStyle name="Comma 22 7 2 3 2 2" xfId="18971"/>
    <cellStyle name="Comma 22 7 2 3 2 2 2" xfId="18972"/>
    <cellStyle name="Comma 22 7 2 3 2 2 2 2" xfId="18973"/>
    <cellStyle name="Comma 22 7 2 3 2 2 3" xfId="18974"/>
    <cellStyle name="Comma 22 7 2 3 2 3" xfId="18975"/>
    <cellStyle name="Comma 22 7 2 3 2 3 2" xfId="18976"/>
    <cellStyle name="Comma 22 7 2 3 2 4" xfId="18977"/>
    <cellStyle name="Comma 22 7 2 3 2 5" xfId="18978"/>
    <cellStyle name="Comma 22 7 2 3 3" xfId="18979"/>
    <cellStyle name="Comma 22 7 2 3 3 2" xfId="18980"/>
    <cellStyle name="Comma 22 7 2 3 3 2 2" xfId="18981"/>
    <cellStyle name="Comma 22 7 2 3 3 2 2 2" xfId="18982"/>
    <cellStyle name="Comma 22 7 2 3 3 2 3" xfId="18983"/>
    <cellStyle name="Comma 22 7 2 3 3 3" xfId="18984"/>
    <cellStyle name="Comma 22 7 2 3 3 3 2" xfId="18985"/>
    <cellStyle name="Comma 22 7 2 3 3 4" xfId="18986"/>
    <cellStyle name="Comma 22 7 2 3 3 5" xfId="18987"/>
    <cellStyle name="Comma 22 7 2 3 4" xfId="18988"/>
    <cellStyle name="Comma 22 7 2 3 4 2" xfId="18989"/>
    <cellStyle name="Comma 22 7 2 3 4 2 2" xfId="18990"/>
    <cellStyle name="Comma 22 7 2 3 4 2 2 2" xfId="18991"/>
    <cellStyle name="Comma 22 7 2 3 4 2 3" xfId="18992"/>
    <cellStyle name="Comma 22 7 2 3 4 3" xfId="18993"/>
    <cellStyle name="Comma 22 7 2 3 4 3 2" xfId="18994"/>
    <cellStyle name="Comma 22 7 2 3 4 4" xfId="18995"/>
    <cellStyle name="Comma 22 7 2 3 4 5" xfId="18996"/>
    <cellStyle name="Comma 22 7 2 3 5" xfId="18997"/>
    <cellStyle name="Comma 22 7 2 3 5 2" xfId="18998"/>
    <cellStyle name="Comma 22 7 2 3 5 2 2" xfId="18999"/>
    <cellStyle name="Comma 22 7 2 3 5 3" xfId="19000"/>
    <cellStyle name="Comma 22 7 2 3 6" xfId="19001"/>
    <cellStyle name="Comma 22 7 2 3 6 2" xfId="19002"/>
    <cellStyle name="Comma 22 7 2 3 7" xfId="19003"/>
    <cellStyle name="Comma 22 7 2 3 8" xfId="19004"/>
    <cellStyle name="Comma 22 7 2 4" xfId="19005"/>
    <cellStyle name="Comma 22 7 2 4 2" xfId="19006"/>
    <cellStyle name="Comma 22 7 2 4 2 2" xfId="19007"/>
    <cellStyle name="Comma 22 7 2 4 2 2 2" xfId="19008"/>
    <cellStyle name="Comma 22 7 2 4 2 2 2 2" xfId="19009"/>
    <cellStyle name="Comma 22 7 2 4 2 2 3" xfId="19010"/>
    <cellStyle name="Comma 22 7 2 4 2 3" xfId="19011"/>
    <cellStyle name="Comma 22 7 2 4 2 3 2" xfId="19012"/>
    <cellStyle name="Comma 22 7 2 4 2 4" xfId="19013"/>
    <cellStyle name="Comma 22 7 2 4 2 5" xfId="19014"/>
    <cellStyle name="Comma 22 7 2 4 3" xfId="19015"/>
    <cellStyle name="Comma 22 7 2 4 3 2" xfId="19016"/>
    <cellStyle name="Comma 22 7 2 4 3 2 2" xfId="19017"/>
    <cellStyle name="Comma 22 7 2 4 3 3" xfId="19018"/>
    <cellStyle name="Comma 22 7 2 4 4" xfId="19019"/>
    <cellStyle name="Comma 22 7 2 4 4 2" xfId="19020"/>
    <cellStyle name="Comma 22 7 2 4 5" xfId="19021"/>
    <cellStyle name="Comma 22 7 2 4 6" xfId="19022"/>
    <cellStyle name="Comma 22 7 2 5" xfId="19023"/>
    <cellStyle name="Comma 22 7 2 5 2" xfId="19024"/>
    <cellStyle name="Comma 22 7 2 5 2 2" xfId="19025"/>
    <cellStyle name="Comma 22 7 2 5 2 2 2" xfId="19026"/>
    <cellStyle name="Comma 22 7 2 5 2 3" xfId="19027"/>
    <cellStyle name="Comma 22 7 2 5 3" xfId="19028"/>
    <cellStyle name="Comma 22 7 2 5 3 2" xfId="19029"/>
    <cellStyle name="Comma 22 7 2 5 4" xfId="19030"/>
    <cellStyle name="Comma 22 7 2 5 5" xfId="19031"/>
    <cellStyle name="Comma 22 7 2 6" xfId="19032"/>
    <cellStyle name="Comma 22 7 2 6 2" xfId="19033"/>
    <cellStyle name="Comma 22 7 2 6 2 2" xfId="19034"/>
    <cellStyle name="Comma 22 7 2 6 2 2 2" xfId="19035"/>
    <cellStyle name="Comma 22 7 2 6 2 3" xfId="19036"/>
    <cellStyle name="Comma 22 7 2 6 3" xfId="19037"/>
    <cellStyle name="Comma 22 7 2 6 3 2" xfId="19038"/>
    <cellStyle name="Comma 22 7 2 6 4" xfId="19039"/>
    <cellStyle name="Comma 22 7 2 6 5" xfId="19040"/>
    <cellStyle name="Comma 22 7 2 7" xfId="19041"/>
    <cellStyle name="Comma 22 7 2 7 2" xfId="19042"/>
    <cellStyle name="Comma 22 7 2 7 2 2" xfId="19043"/>
    <cellStyle name="Comma 22 7 2 7 2 2 2" xfId="19044"/>
    <cellStyle name="Comma 22 7 2 7 2 3" xfId="19045"/>
    <cellStyle name="Comma 22 7 2 7 3" xfId="19046"/>
    <cellStyle name="Comma 22 7 2 7 3 2" xfId="19047"/>
    <cellStyle name="Comma 22 7 2 7 4" xfId="19048"/>
    <cellStyle name="Comma 22 7 2 7 5" xfId="19049"/>
    <cellStyle name="Comma 22 7 2 8" xfId="19050"/>
    <cellStyle name="Comma 22 7 2 8 2" xfId="19051"/>
    <cellStyle name="Comma 22 7 2 8 2 2" xfId="19052"/>
    <cellStyle name="Comma 22 7 2 8 3" xfId="19053"/>
    <cellStyle name="Comma 22 7 2 9" xfId="19054"/>
    <cellStyle name="Comma 22 7 2 9 2" xfId="19055"/>
    <cellStyle name="Comma 22 7 3" xfId="19056"/>
    <cellStyle name="Comma 22 7 3 2" xfId="19057"/>
    <cellStyle name="Comma 22 7 3 2 2" xfId="19058"/>
    <cellStyle name="Comma 22 7 3 2 2 2" xfId="19059"/>
    <cellStyle name="Comma 22 7 3 2 2 2 2" xfId="19060"/>
    <cellStyle name="Comma 22 7 3 2 2 3" xfId="19061"/>
    <cellStyle name="Comma 22 7 3 2 3" xfId="19062"/>
    <cellStyle name="Comma 22 7 3 2 3 2" xfId="19063"/>
    <cellStyle name="Comma 22 7 3 2 4" xfId="19064"/>
    <cellStyle name="Comma 22 7 3 2 5" xfId="19065"/>
    <cellStyle name="Comma 22 7 3 3" xfId="19066"/>
    <cellStyle name="Comma 22 7 3 3 2" xfId="19067"/>
    <cellStyle name="Comma 22 7 3 3 2 2" xfId="19068"/>
    <cellStyle name="Comma 22 7 3 3 2 2 2" xfId="19069"/>
    <cellStyle name="Comma 22 7 3 3 2 3" xfId="19070"/>
    <cellStyle name="Comma 22 7 3 3 3" xfId="19071"/>
    <cellStyle name="Comma 22 7 3 3 3 2" xfId="19072"/>
    <cellStyle name="Comma 22 7 3 3 4" xfId="19073"/>
    <cellStyle name="Comma 22 7 3 3 5" xfId="19074"/>
    <cellStyle name="Comma 22 7 3 4" xfId="19075"/>
    <cellStyle name="Comma 22 7 3 4 2" xfId="19076"/>
    <cellStyle name="Comma 22 7 3 4 2 2" xfId="19077"/>
    <cellStyle name="Comma 22 7 3 4 2 2 2" xfId="19078"/>
    <cellStyle name="Comma 22 7 3 4 2 3" xfId="19079"/>
    <cellStyle name="Comma 22 7 3 4 3" xfId="19080"/>
    <cellStyle name="Comma 22 7 3 4 3 2" xfId="19081"/>
    <cellStyle name="Comma 22 7 3 4 4" xfId="19082"/>
    <cellStyle name="Comma 22 7 3 4 5" xfId="19083"/>
    <cellStyle name="Comma 22 7 3 5" xfId="19084"/>
    <cellStyle name="Comma 22 7 3 5 2" xfId="19085"/>
    <cellStyle name="Comma 22 7 3 5 2 2" xfId="19086"/>
    <cellStyle name="Comma 22 7 3 5 3" xfId="19087"/>
    <cellStyle name="Comma 22 7 3 6" xfId="19088"/>
    <cellStyle name="Comma 22 7 3 6 2" xfId="19089"/>
    <cellStyle name="Comma 22 7 3 7" xfId="19090"/>
    <cellStyle name="Comma 22 7 3 8" xfId="19091"/>
    <cellStyle name="Comma 22 7 3 9" xfId="19092"/>
    <cellStyle name="Comma 22 7 4" xfId="19093"/>
    <cellStyle name="Comma 22 7 4 2" xfId="19094"/>
    <cellStyle name="Comma 22 7 4 2 2" xfId="19095"/>
    <cellStyle name="Comma 22 7 4 2 2 2" xfId="19096"/>
    <cellStyle name="Comma 22 7 4 2 2 2 2" xfId="19097"/>
    <cellStyle name="Comma 22 7 4 2 2 3" xfId="19098"/>
    <cellStyle name="Comma 22 7 4 2 3" xfId="19099"/>
    <cellStyle name="Comma 22 7 4 2 3 2" xfId="19100"/>
    <cellStyle name="Comma 22 7 4 2 4" xfId="19101"/>
    <cellStyle name="Comma 22 7 4 2 5" xfId="19102"/>
    <cellStyle name="Comma 22 7 4 3" xfId="19103"/>
    <cellStyle name="Comma 22 7 4 3 2" xfId="19104"/>
    <cellStyle name="Comma 22 7 4 3 2 2" xfId="19105"/>
    <cellStyle name="Comma 22 7 4 3 2 2 2" xfId="19106"/>
    <cellStyle name="Comma 22 7 4 3 2 3" xfId="19107"/>
    <cellStyle name="Comma 22 7 4 3 3" xfId="19108"/>
    <cellStyle name="Comma 22 7 4 3 3 2" xfId="19109"/>
    <cellStyle name="Comma 22 7 4 3 4" xfId="19110"/>
    <cellStyle name="Comma 22 7 4 3 5" xfId="19111"/>
    <cellStyle name="Comma 22 7 4 4" xfId="19112"/>
    <cellStyle name="Comma 22 7 4 4 2" xfId="19113"/>
    <cellStyle name="Comma 22 7 4 4 2 2" xfId="19114"/>
    <cellStyle name="Comma 22 7 4 4 2 2 2" xfId="19115"/>
    <cellStyle name="Comma 22 7 4 4 2 3" xfId="19116"/>
    <cellStyle name="Comma 22 7 4 4 3" xfId="19117"/>
    <cellStyle name="Comma 22 7 4 4 3 2" xfId="19118"/>
    <cellStyle name="Comma 22 7 4 4 4" xfId="19119"/>
    <cellStyle name="Comma 22 7 4 4 5" xfId="19120"/>
    <cellStyle name="Comma 22 7 4 5" xfId="19121"/>
    <cellStyle name="Comma 22 7 4 5 2" xfId="19122"/>
    <cellStyle name="Comma 22 7 4 5 2 2" xfId="19123"/>
    <cellStyle name="Comma 22 7 4 5 3" xfId="19124"/>
    <cellStyle name="Comma 22 7 4 6" xfId="19125"/>
    <cellStyle name="Comma 22 7 4 6 2" xfId="19126"/>
    <cellStyle name="Comma 22 7 4 7" xfId="19127"/>
    <cellStyle name="Comma 22 7 4 8" xfId="19128"/>
    <cellStyle name="Comma 22 7 4 9" xfId="19129"/>
    <cellStyle name="Comma 22 7 5" xfId="19130"/>
    <cellStyle name="Comma 22 7 5 2" xfId="19131"/>
    <cellStyle name="Comma 22 7 5 2 2" xfId="19132"/>
    <cellStyle name="Comma 22 7 5 2 2 2" xfId="19133"/>
    <cellStyle name="Comma 22 7 5 2 2 2 2" xfId="19134"/>
    <cellStyle name="Comma 22 7 5 2 2 3" xfId="19135"/>
    <cellStyle name="Comma 22 7 5 2 3" xfId="19136"/>
    <cellStyle name="Comma 22 7 5 2 3 2" xfId="19137"/>
    <cellStyle name="Comma 22 7 5 2 4" xfId="19138"/>
    <cellStyle name="Comma 22 7 5 2 5" xfId="19139"/>
    <cellStyle name="Comma 22 7 5 3" xfId="19140"/>
    <cellStyle name="Comma 22 7 5 3 2" xfId="19141"/>
    <cellStyle name="Comma 22 7 5 3 2 2" xfId="19142"/>
    <cellStyle name="Comma 22 7 5 3 3" xfId="19143"/>
    <cellStyle name="Comma 22 7 5 4" xfId="19144"/>
    <cellStyle name="Comma 22 7 5 4 2" xfId="19145"/>
    <cellStyle name="Comma 22 7 5 5" xfId="19146"/>
    <cellStyle name="Comma 22 7 5 6" xfId="19147"/>
    <cellStyle name="Comma 22 7 6" xfId="19148"/>
    <cellStyle name="Comma 22 7 6 2" xfId="19149"/>
    <cellStyle name="Comma 22 7 6 2 2" xfId="19150"/>
    <cellStyle name="Comma 22 7 6 2 2 2" xfId="19151"/>
    <cellStyle name="Comma 22 7 6 2 3" xfId="19152"/>
    <cellStyle name="Comma 22 7 6 3" xfId="19153"/>
    <cellStyle name="Comma 22 7 6 3 2" xfId="19154"/>
    <cellStyle name="Comma 22 7 6 4" xfId="19155"/>
    <cellStyle name="Comma 22 7 6 5" xfId="19156"/>
    <cellStyle name="Comma 22 7 7" xfId="19157"/>
    <cellStyle name="Comma 22 7 7 2" xfId="19158"/>
    <cellStyle name="Comma 22 7 7 2 2" xfId="19159"/>
    <cellStyle name="Comma 22 7 7 2 2 2" xfId="19160"/>
    <cellStyle name="Comma 22 7 7 2 3" xfId="19161"/>
    <cellStyle name="Comma 22 7 7 3" xfId="19162"/>
    <cellStyle name="Comma 22 7 7 3 2" xfId="19163"/>
    <cellStyle name="Comma 22 7 7 4" xfId="19164"/>
    <cellStyle name="Comma 22 7 7 5" xfId="19165"/>
    <cellStyle name="Comma 22 7 8" xfId="19166"/>
    <cellStyle name="Comma 22 7 8 2" xfId="19167"/>
    <cellStyle name="Comma 22 7 8 2 2" xfId="19168"/>
    <cellStyle name="Comma 22 7 8 2 2 2" xfId="19169"/>
    <cellStyle name="Comma 22 7 8 2 3" xfId="19170"/>
    <cellStyle name="Comma 22 7 8 3" xfId="19171"/>
    <cellStyle name="Comma 22 7 8 3 2" xfId="19172"/>
    <cellStyle name="Comma 22 7 8 4" xfId="19173"/>
    <cellStyle name="Comma 22 7 8 5" xfId="19174"/>
    <cellStyle name="Comma 22 7 9" xfId="19175"/>
    <cellStyle name="Comma 22 7 9 2" xfId="19176"/>
    <cellStyle name="Comma 22 7 9 2 2" xfId="19177"/>
    <cellStyle name="Comma 22 7 9 3" xfId="19178"/>
    <cellStyle name="Comma 22 8" xfId="19179"/>
    <cellStyle name="Comma 22 8 10" xfId="19180"/>
    <cellStyle name="Comma 22 8 11" xfId="19181"/>
    <cellStyle name="Comma 22 8 12" xfId="19182"/>
    <cellStyle name="Comma 22 8 2" xfId="19183"/>
    <cellStyle name="Comma 22 8 2 2" xfId="19184"/>
    <cellStyle name="Comma 22 8 2 2 2" xfId="19185"/>
    <cellStyle name="Comma 22 8 2 2 2 2" xfId="19186"/>
    <cellStyle name="Comma 22 8 2 2 2 2 2" xfId="19187"/>
    <cellStyle name="Comma 22 8 2 2 2 3" xfId="19188"/>
    <cellStyle name="Comma 22 8 2 2 3" xfId="19189"/>
    <cellStyle name="Comma 22 8 2 2 3 2" xfId="19190"/>
    <cellStyle name="Comma 22 8 2 2 4" xfId="19191"/>
    <cellStyle name="Comma 22 8 2 2 5" xfId="19192"/>
    <cellStyle name="Comma 22 8 2 3" xfId="19193"/>
    <cellStyle name="Comma 22 8 2 3 2" xfId="19194"/>
    <cellStyle name="Comma 22 8 2 3 2 2" xfId="19195"/>
    <cellStyle name="Comma 22 8 2 3 2 2 2" xfId="19196"/>
    <cellStyle name="Comma 22 8 2 3 2 3" xfId="19197"/>
    <cellStyle name="Comma 22 8 2 3 3" xfId="19198"/>
    <cellStyle name="Comma 22 8 2 3 3 2" xfId="19199"/>
    <cellStyle name="Comma 22 8 2 3 4" xfId="19200"/>
    <cellStyle name="Comma 22 8 2 3 5" xfId="19201"/>
    <cellStyle name="Comma 22 8 2 4" xfId="19202"/>
    <cellStyle name="Comma 22 8 2 4 2" xfId="19203"/>
    <cellStyle name="Comma 22 8 2 4 2 2" xfId="19204"/>
    <cellStyle name="Comma 22 8 2 4 2 2 2" xfId="19205"/>
    <cellStyle name="Comma 22 8 2 4 2 3" xfId="19206"/>
    <cellStyle name="Comma 22 8 2 4 3" xfId="19207"/>
    <cellStyle name="Comma 22 8 2 4 3 2" xfId="19208"/>
    <cellStyle name="Comma 22 8 2 4 4" xfId="19209"/>
    <cellStyle name="Comma 22 8 2 4 5" xfId="19210"/>
    <cellStyle name="Comma 22 8 2 5" xfId="19211"/>
    <cellStyle name="Comma 22 8 2 5 2" xfId="19212"/>
    <cellStyle name="Comma 22 8 2 5 2 2" xfId="19213"/>
    <cellStyle name="Comma 22 8 2 5 3" xfId="19214"/>
    <cellStyle name="Comma 22 8 2 6" xfId="19215"/>
    <cellStyle name="Comma 22 8 2 6 2" xfId="19216"/>
    <cellStyle name="Comma 22 8 2 7" xfId="19217"/>
    <cellStyle name="Comma 22 8 2 8" xfId="19218"/>
    <cellStyle name="Comma 22 8 2 9" xfId="19219"/>
    <cellStyle name="Comma 22 8 3" xfId="19220"/>
    <cellStyle name="Comma 22 8 3 2" xfId="19221"/>
    <cellStyle name="Comma 22 8 3 2 2" xfId="19222"/>
    <cellStyle name="Comma 22 8 3 2 2 2" xfId="19223"/>
    <cellStyle name="Comma 22 8 3 2 2 2 2" xfId="19224"/>
    <cellStyle name="Comma 22 8 3 2 2 3" xfId="19225"/>
    <cellStyle name="Comma 22 8 3 2 3" xfId="19226"/>
    <cellStyle name="Comma 22 8 3 2 3 2" xfId="19227"/>
    <cellStyle name="Comma 22 8 3 2 4" xfId="19228"/>
    <cellStyle name="Comma 22 8 3 2 5" xfId="19229"/>
    <cellStyle name="Comma 22 8 3 3" xfId="19230"/>
    <cellStyle name="Comma 22 8 3 3 2" xfId="19231"/>
    <cellStyle name="Comma 22 8 3 3 2 2" xfId="19232"/>
    <cellStyle name="Comma 22 8 3 3 2 2 2" xfId="19233"/>
    <cellStyle name="Comma 22 8 3 3 2 3" xfId="19234"/>
    <cellStyle name="Comma 22 8 3 3 3" xfId="19235"/>
    <cellStyle name="Comma 22 8 3 3 3 2" xfId="19236"/>
    <cellStyle name="Comma 22 8 3 3 4" xfId="19237"/>
    <cellStyle name="Comma 22 8 3 3 5" xfId="19238"/>
    <cellStyle name="Comma 22 8 3 4" xfId="19239"/>
    <cellStyle name="Comma 22 8 3 4 2" xfId="19240"/>
    <cellStyle name="Comma 22 8 3 4 2 2" xfId="19241"/>
    <cellStyle name="Comma 22 8 3 4 2 2 2" xfId="19242"/>
    <cellStyle name="Comma 22 8 3 4 2 3" xfId="19243"/>
    <cellStyle name="Comma 22 8 3 4 3" xfId="19244"/>
    <cellStyle name="Comma 22 8 3 4 3 2" xfId="19245"/>
    <cellStyle name="Comma 22 8 3 4 4" xfId="19246"/>
    <cellStyle name="Comma 22 8 3 4 5" xfId="19247"/>
    <cellStyle name="Comma 22 8 3 5" xfId="19248"/>
    <cellStyle name="Comma 22 8 3 5 2" xfId="19249"/>
    <cellStyle name="Comma 22 8 3 5 2 2" xfId="19250"/>
    <cellStyle name="Comma 22 8 3 5 3" xfId="19251"/>
    <cellStyle name="Comma 22 8 3 6" xfId="19252"/>
    <cellStyle name="Comma 22 8 3 6 2" xfId="19253"/>
    <cellStyle name="Comma 22 8 3 7" xfId="19254"/>
    <cellStyle name="Comma 22 8 3 8" xfId="19255"/>
    <cellStyle name="Comma 22 8 3 9" xfId="19256"/>
    <cellStyle name="Comma 22 8 4" xfId="19257"/>
    <cellStyle name="Comma 22 8 4 2" xfId="19258"/>
    <cellStyle name="Comma 22 8 4 2 2" xfId="19259"/>
    <cellStyle name="Comma 22 8 4 2 2 2" xfId="19260"/>
    <cellStyle name="Comma 22 8 4 2 2 2 2" xfId="19261"/>
    <cellStyle name="Comma 22 8 4 2 2 3" xfId="19262"/>
    <cellStyle name="Comma 22 8 4 2 3" xfId="19263"/>
    <cellStyle name="Comma 22 8 4 2 3 2" xfId="19264"/>
    <cellStyle name="Comma 22 8 4 2 4" xfId="19265"/>
    <cellStyle name="Comma 22 8 4 2 5" xfId="19266"/>
    <cellStyle name="Comma 22 8 4 3" xfId="19267"/>
    <cellStyle name="Comma 22 8 4 3 2" xfId="19268"/>
    <cellStyle name="Comma 22 8 4 3 2 2" xfId="19269"/>
    <cellStyle name="Comma 22 8 4 3 3" xfId="19270"/>
    <cellStyle name="Comma 22 8 4 4" xfId="19271"/>
    <cellStyle name="Comma 22 8 4 4 2" xfId="19272"/>
    <cellStyle name="Comma 22 8 4 5" xfId="19273"/>
    <cellStyle name="Comma 22 8 4 6" xfId="19274"/>
    <cellStyle name="Comma 22 8 5" xfId="19275"/>
    <cellStyle name="Comma 22 8 5 2" xfId="19276"/>
    <cellStyle name="Comma 22 8 5 2 2" xfId="19277"/>
    <cellStyle name="Comma 22 8 5 2 2 2" xfId="19278"/>
    <cellStyle name="Comma 22 8 5 2 3" xfId="19279"/>
    <cellStyle name="Comma 22 8 5 3" xfId="19280"/>
    <cellStyle name="Comma 22 8 5 3 2" xfId="19281"/>
    <cellStyle name="Comma 22 8 5 4" xfId="19282"/>
    <cellStyle name="Comma 22 8 5 5" xfId="19283"/>
    <cellStyle name="Comma 22 8 6" xfId="19284"/>
    <cellStyle name="Comma 22 8 6 2" xfId="19285"/>
    <cellStyle name="Comma 22 8 6 2 2" xfId="19286"/>
    <cellStyle name="Comma 22 8 6 2 2 2" xfId="19287"/>
    <cellStyle name="Comma 22 8 6 2 3" xfId="19288"/>
    <cellStyle name="Comma 22 8 6 3" xfId="19289"/>
    <cellStyle name="Comma 22 8 6 3 2" xfId="19290"/>
    <cellStyle name="Comma 22 8 6 4" xfId="19291"/>
    <cellStyle name="Comma 22 8 6 5" xfId="19292"/>
    <cellStyle name="Comma 22 8 7" xfId="19293"/>
    <cellStyle name="Comma 22 8 7 2" xfId="19294"/>
    <cellStyle name="Comma 22 8 7 2 2" xfId="19295"/>
    <cellStyle name="Comma 22 8 7 2 2 2" xfId="19296"/>
    <cellStyle name="Comma 22 8 7 2 3" xfId="19297"/>
    <cellStyle name="Comma 22 8 7 3" xfId="19298"/>
    <cellStyle name="Comma 22 8 7 3 2" xfId="19299"/>
    <cellStyle name="Comma 22 8 7 4" xfId="19300"/>
    <cellStyle name="Comma 22 8 7 5" xfId="19301"/>
    <cellStyle name="Comma 22 8 8" xfId="19302"/>
    <cellStyle name="Comma 22 8 8 2" xfId="19303"/>
    <cellStyle name="Comma 22 8 8 2 2" xfId="19304"/>
    <cellStyle name="Comma 22 8 8 3" xfId="19305"/>
    <cellStyle name="Comma 22 8 9" xfId="19306"/>
    <cellStyle name="Comma 22 8 9 2" xfId="19307"/>
    <cellStyle name="Comma 22 9" xfId="19308"/>
    <cellStyle name="Comma 22 9 2" xfId="19309"/>
    <cellStyle name="Comma 22 9 2 2" xfId="19310"/>
    <cellStyle name="Comma 22 9 2 2 2" xfId="19311"/>
    <cellStyle name="Comma 22 9 2 2 2 2" xfId="19312"/>
    <cellStyle name="Comma 22 9 2 2 3" xfId="19313"/>
    <cellStyle name="Comma 22 9 2 3" xfId="19314"/>
    <cellStyle name="Comma 22 9 2 3 2" xfId="19315"/>
    <cellStyle name="Comma 22 9 2 4" xfId="19316"/>
    <cellStyle name="Comma 22 9 2 5" xfId="19317"/>
    <cellStyle name="Comma 22 9 3" xfId="19318"/>
    <cellStyle name="Comma 22 9 3 2" xfId="19319"/>
    <cellStyle name="Comma 22 9 3 2 2" xfId="19320"/>
    <cellStyle name="Comma 22 9 3 2 2 2" xfId="19321"/>
    <cellStyle name="Comma 22 9 3 2 3" xfId="19322"/>
    <cellStyle name="Comma 22 9 3 3" xfId="19323"/>
    <cellStyle name="Comma 22 9 3 3 2" xfId="19324"/>
    <cellStyle name="Comma 22 9 3 4" xfId="19325"/>
    <cellStyle name="Comma 22 9 3 5" xfId="19326"/>
    <cellStyle name="Comma 22 9 4" xfId="19327"/>
    <cellStyle name="Comma 22 9 4 2" xfId="19328"/>
    <cellStyle name="Comma 22 9 4 2 2" xfId="19329"/>
    <cellStyle name="Comma 22 9 4 2 2 2" xfId="19330"/>
    <cellStyle name="Comma 22 9 4 2 3" xfId="19331"/>
    <cellStyle name="Comma 22 9 4 3" xfId="19332"/>
    <cellStyle name="Comma 22 9 4 3 2" xfId="19333"/>
    <cellStyle name="Comma 22 9 4 4" xfId="19334"/>
    <cellStyle name="Comma 22 9 4 5" xfId="19335"/>
    <cellStyle name="Comma 22 9 5" xfId="19336"/>
    <cellStyle name="Comma 22 9 5 2" xfId="19337"/>
    <cellStyle name="Comma 22 9 5 2 2" xfId="19338"/>
    <cellStyle name="Comma 22 9 5 2 2 2" xfId="19339"/>
    <cellStyle name="Comma 22 9 5 2 3" xfId="19340"/>
    <cellStyle name="Comma 22 9 5 3" xfId="19341"/>
    <cellStyle name="Comma 22 9 5 3 2" xfId="19342"/>
    <cellStyle name="Comma 22 9 5 4" xfId="19343"/>
    <cellStyle name="Comma 22 9 5 5" xfId="19344"/>
    <cellStyle name="Comma 22 9 6" xfId="19345"/>
    <cellStyle name="Comma 23" xfId="19346"/>
    <cellStyle name="Comma 23 2" xfId="19347"/>
    <cellStyle name="Comma 24" xfId="19348"/>
    <cellStyle name="Comma 24 2" xfId="19349"/>
    <cellStyle name="Comma 24 2 2" xfId="19350"/>
    <cellStyle name="Comma 24 2 3" xfId="19351"/>
    <cellStyle name="Comma 24 3" xfId="19352"/>
    <cellStyle name="Comma 24 3 2" xfId="19353"/>
    <cellStyle name="Comma 24 4" xfId="19354"/>
    <cellStyle name="Comma 24 4 2" xfId="19355"/>
    <cellStyle name="Comma 24 5" xfId="19356"/>
    <cellStyle name="Comma 25" xfId="19357"/>
    <cellStyle name="Comma 25 2" xfId="19358"/>
    <cellStyle name="Comma 25 2 2" xfId="19359"/>
    <cellStyle name="Comma 25 2 2 2" xfId="19360"/>
    <cellStyle name="Comma 25 2 2 2 2" xfId="19361"/>
    <cellStyle name="Comma 25 2 2 3" xfId="19362"/>
    <cellStyle name="Comma 25 2 3" xfId="19363"/>
    <cellStyle name="Comma 25 2 3 2" xfId="19364"/>
    <cellStyle name="Comma 25 2 3 3" xfId="19365"/>
    <cellStyle name="Comma 25 2 4" xfId="19366"/>
    <cellStyle name="Comma 25 2 5" xfId="19367"/>
    <cellStyle name="Comma 25 3" xfId="19368"/>
    <cellStyle name="Comma 25 3 2" xfId="19369"/>
    <cellStyle name="Comma 25 3 2 2" xfId="19370"/>
    <cellStyle name="Comma 25 3 2 3" xfId="19371"/>
    <cellStyle name="Comma 25 3 2 4" xfId="19372"/>
    <cellStyle name="Comma 25 3 3" xfId="19373"/>
    <cellStyle name="Comma 25 3 4" xfId="19374"/>
    <cellStyle name="Comma 25 4" xfId="19375"/>
    <cellStyle name="Comma 25 4 2" xfId="19376"/>
    <cellStyle name="Comma 25 5" xfId="19377"/>
    <cellStyle name="Comma 25 5 2" xfId="19378"/>
    <cellStyle name="Comma 25 6" xfId="19379"/>
    <cellStyle name="Comma 26" xfId="19380"/>
    <cellStyle name="Comma 26 2" xfId="19381"/>
    <cellStyle name="Comma 26 2 2" xfId="19382"/>
    <cellStyle name="Comma 26 3" xfId="19383"/>
    <cellStyle name="Comma 26 4" xfId="19384"/>
    <cellStyle name="Comma 26 4 2" xfId="19385"/>
    <cellStyle name="Comma 26 5" xfId="19386"/>
    <cellStyle name="Comma 26 6" xfId="19387"/>
    <cellStyle name="Comma 26 6 2" xfId="19388"/>
    <cellStyle name="Comma 26 7" xfId="19389"/>
    <cellStyle name="Comma 26 8" xfId="19390"/>
    <cellStyle name="Comma 27" xfId="19391"/>
    <cellStyle name="Comma 27 2" xfId="19392"/>
    <cellStyle name="Comma 27 2 2" xfId="19393"/>
    <cellStyle name="Comma 27 2 2 2" xfId="19394"/>
    <cellStyle name="Comma 27 2 3" xfId="19395"/>
    <cellStyle name="Comma 27 3" xfId="19396"/>
    <cellStyle name="Comma 27 4" xfId="19397"/>
    <cellStyle name="Comma 27 4 2" xfId="19398"/>
    <cellStyle name="Comma 27 4 3" xfId="19399"/>
    <cellStyle name="Comma 27 5" xfId="19400"/>
    <cellStyle name="Comma 27 5 2" xfId="19401"/>
    <cellStyle name="Comma 27 5 2 2" xfId="19402"/>
    <cellStyle name="Comma 27 5 3" xfId="19403"/>
    <cellStyle name="Comma 27 5 4" xfId="19404"/>
    <cellStyle name="Comma 27 6" xfId="19405"/>
    <cellStyle name="Comma 27 6 2" xfId="19406"/>
    <cellStyle name="Comma 27 7" xfId="19407"/>
    <cellStyle name="Comma 27 8" xfId="19408"/>
    <cellStyle name="Comma 28" xfId="19409"/>
    <cellStyle name="Comma 28 2" xfId="19410"/>
    <cellStyle name="Comma 28 2 2" xfId="19411"/>
    <cellStyle name="Comma 28 3" xfId="19412"/>
    <cellStyle name="Comma 28 3 2" xfId="19413"/>
    <cellStyle name="Comma 28 4" xfId="19414"/>
    <cellStyle name="Comma 28 4 2" xfId="19415"/>
    <cellStyle name="Comma 28 5" xfId="19416"/>
    <cellStyle name="Comma 29" xfId="19417"/>
    <cellStyle name="Comma 29 2" xfId="19418"/>
    <cellStyle name="Comma 29 3" xfId="19419"/>
    <cellStyle name="Comma 29 3 2" xfId="19420"/>
    <cellStyle name="Comma 29 4" xfId="19421"/>
    <cellStyle name="Comma 29 4 2" xfId="19422"/>
    <cellStyle name="Comma 29 5" xfId="19423"/>
    <cellStyle name="Comma 29 6" xfId="19424"/>
    <cellStyle name="Comma 3" xfId="24"/>
    <cellStyle name="Comma 3 10" xfId="19425"/>
    <cellStyle name="Comma 3 10 2" xfId="19426"/>
    <cellStyle name="Comma 3 10 2 2" xfId="19427"/>
    <cellStyle name="Comma 3 10 2 2 2" xfId="19428"/>
    <cellStyle name="Comma 3 10 2 2 2 2" xfId="19429"/>
    <cellStyle name="Comma 3 10 2 2 3" xfId="19430"/>
    <cellStyle name="Comma 3 10 2 2 4" xfId="19431"/>
    <cellStyle name="Comma 3 10 2 3" xfId="19432"/>
    <cellStyle name="Comma 3 10 2 3 2" xfId="19433"/>
    <cellStyle name="Comma 3 10 2 3 3" xfId="19434"/>
    <cellStyle name="Comma 3 10 2 4" xfId="19435"/>
    <cellStyle name="Comma 3 10 2 5" xfId="19436"/>
    <cellStyle name="Comma 3 10 2 6" xfId="19437"/>
    <cellStyle name="Comma 3 10 3" xfId="19438"/>
    <cellStyle name="Comma 3 11" xfId="19439"/>
    <cellStyle name="Comma 3 11 2" xfId="19440"/>
    <cellStyle name="Comma 3 11 2 2" xfId="19441"/>
    <cellStyle name="Comma 3 11 2 2 2" xfId="19442"/>
    <cellStyle name="Comma 3 11 2 2 2 2" xfId="19443"/>
    <cellStyle name="Comma 3 11 2 2 3" xfId="19444"/>
    <cellStyle name="Comma 3 11 2 2 4" xfId="19445"/>
    <cellStyle name="Comma 3 11 2 3" xfId="19446"/>
    <cellStyle name="Comma 3 11 2 3 2" xfId="19447"/>
    <cellStyle name="Comma 3 11 2 3 3" xfId="19448"/>
    <cellStyle name="Comma 3 11 2 4" xfId="19449"/>
    <cellStyle name="Comma 3 11 2 5" xfId="19450"/>
    <cellStyle name="Comma 3 11 2 6" xfId="19451"/>
    <cellStyle name="Comma 3 11 3" xfId="19452"/>
    <cellStyle name="Comma 3 12" xfId="19453"/>
    <cellStyle name="Comma 3 12 2" xfId="19454"/>
    <cellStyle name="Comma 3 12 2 2" xfId="19455"/>
    <cellStyle name="Comma 3 12 2 2 2" xfId="19456"/>
    <cellStyle name="Comma 3 12 2 2 2 2" xfId="19457"/>
    <cellStyle name="Comma 3 12 2 2 3" xfId="19458"/>
    <cellStyle name="Comma 3 12 2 2 4" xfId="19459"/>
    <cellStyle name="Comma 3 12 2 3" xfId="19460"/>
    <cellStyle name="Comma 3 12 2 3 2" xfId="19461"/>
    <cellStyle name="Comma 3 12 2 3 3" xfId="19462"/>
    <cellStyle name="Comma 3 12 2 4" xfId="19463"/>
    <cellStyle name="Comma 3 12 2 5" xfId="19464"/>
    <cellStyle name="Comma 3 12 2 6" xfId="19465"/>
    <cellStyle name="Comma 3 12 3" xfId="19466"/>
    <cellStyle name="Comma 3 13" xfId="19467"/>
    <cellStyle name="Comma 3 13 2" xfId="19468"/>
    <cellStyle name="Comma 3 13 2 2" xfId="19469"/>
    <cellStyle name="Comma 3 13 2 2 2" xfId="19470"/>
    <cellStyle name="Comma 3 13 2 2 2 2" xfId="19471"/>
    <cellStyle name="Comma 3 13 2 2 3" xfId="19472"/>
    <cellStyle name="Comma 3 13 2 2 4" xfId="19473"/>
    <cellStyle name="Comma 3 13 2 3" xfId="19474"/>
    <cellStyle name="Comma 3 13 2 3 2" xfId="19475"/>
    <cellStyle name="Comma 3 13 2 3 3" xfId="19476"/>
    <cellStyle name="Comma 3 13 2 4" xfId="19477"/>
    <cellStyle name="Comma 3 13 2 5" xfId="19478"/>
    <cellStyle name="Comma 3 13 2 6" xfId="19479"/>
    <cellStyle name="Comma 3 13 3" xfId="19480"/>
    <cellStyle name="Comma 3 14" xfId="19481"/>
    <cellStyle name="Comma 3 14 2" xfId="19482"/>
    <cellStyle name="Comma 3 14 2 2" xfId="19483"/>
    <cellStyle name="Comma 3 14 2 2 2" xfId="19484"/>
    <cellStyle name="Comma 3 14 2 2 2 2" xfId="19485"/>
    <cellStyle name="Comma 3 14 2 2 3" xfId="19486"/>
    <cellStyle name="Comma 3 14 2 2 4" xfId="19487"/>
    <cellStyle name="Comma 3 14 2 3" xfId="19488"/>
    <cellStyle name="Comma 3 14 2 3 2" xfId="19489"/>
    <cellStyle name="Comma 3 14 2 3 3" xfId="19490"/>
    <cellStyle name="Comma 3 14 2 4" xfId="19491"/>
    <cellStyle name="Comma 3 14 2 5" xfId="19492"/>
    <cellStyle name="Comma 3 14 2 6" xfId="19493"/>
    <cellStyle name="Comma 3 14 3" xfId="19494"/>
    <cellStyle name="Comma 3 15" xfId="19495"/>
    <cellStyle name="Comma 3 15 2" xfId="19496"/>
    <cellStyle name="Comma 3 15 2 2" xfId="19497"/>
    <cellStyle name="Comma 3 15 2 2 2" xfId="19498"/>
    <cellStyle name="Comma 3 15 2 2 2 2" xfId="19499"/>
    <cellStyle name="Comma 3 15 2 2 3" xfId="19500"/>
    <cellStyle name="Comma 3 15 2 2 4" xfId="19501"/>
    <cellStyle name="Comma 3 15 2 3" xfId="19502"/>
    <cellStyle name="Comma 3 15 2 3 2" xfId="19503"/>
    <cellStyle name="Comma 3 15 2 3 3" xfId="19504"/>
    <cellStyle name="Comma 3 15 2 4" xfId="19505"/>
    <cellStyle name="Comma 3 15 2 5" xfId="19506"/>
    <cellStyle name="Comma 3 15 2 6" xfId="19507"/>
    <cellStyle name="Comma 3 15 3" xfId="19508"/>
    <cellStyle name="Comma 3 16" xfId="19509"/>
    <cellStyle name="Comma 3 16 2" xfId="19510"/>
    <cellStyle name="Comma 3 16 2 2" xfId="19511"/>
    <cellStyle name="Comma 3 16 2 2 2" xfId="19512"/>
    <cellStyle name="Comma 3 16 2 2 2 2" xfId="19513"/>
    <cellStyle name="Comma 3 16 2 2 3" xfId="19514"/>
    <cellStyle name="Comma 3 16 2 2 4" xfId="19515"/>
    <cellStyle name="Comma 3 16 2 3" xfId="19516"/>
    <cellStyle name="Comma 3 16 2 3 2" xfId="19517"/>
    <cellStyle name="Comma 3 16 2 3 3" xfId="19518"/>
    <cellStyle name="Comma 3 16 2 4" xfId="19519"/>
    <cellStyle name="Comma 3 16 2 5" xfId="19520"/>
    <cellStyle name="Comma 3 16 2 6" xfId="19521"/>
    <cellStyle name="Comma 3 16 3" xfId="19522"/>
    <cellStyle name="Comma 3 17" xfId="19523"/>
    <cellStyle name="Comma 3 17 2" xfId="19524"/>
    <cellStyle name="Comma 3 17 2 2" xfId="19525"/>
    <cellStyle name="Comma 3 17 2 2 2" xfId="19526"/>
    <cellStyle name="Comma 3 17 2 2 2 2" xfId="19527"/>
    <cellStyle name="Comma 3 17 2 2 3" xfId="19528"/>
    <cellStyle name="Comma 3 17 2 2 4" xfId="19529"/>
    <cellStyle name="Comma 3 17 2 3" xfId="19530"/>
    <cellStyle name="Comma 3 17 2 3 2" xfId="19531"/>
    <cellStyle name="Comma 3 17 2 3 3" xfId="19532"/>
    <cellStyle name="Comma 3 17 2 4" xfId="19533"/>
    <cellStyle name="Comma 3 17 2 5" xfId="19534"/>
    <cellStyle name="Comma 3 17 2 6" xfId="19535"/>
    <cellStyle name="Comma 3 17 3" xfId="19536"/>
    <cellStyle name="Comma 3 18" xfId="19537"/>
    <cellStyle name="Comma 3 18 2" xfId="19538"/>
    <cellStyle name="Comma 3 18 2 2" xfId="19539"/>
    <cellStyle name="Comma 3 18 2 2 2" xfId="19540"/>
    <cellStyle name="Comma 3 18 2 2 2 2" xfId="19541"/>
    <cellStyle name="Comma 3 18 2 2 3" xfId="19542"/>
    <cellStyle name="Comma 3 18 2 2 4" xfId="19543"/>
    <cellStyle name="Comma 3 18 2 3" xfId="19544"/>
    <cellStyle name="Comma 3 18 2 3 2" xfId="19545"/>
    <cellStyle name="Comma 3 18 2 3 3" xfId="19546"/>
    <cellStyle name="Comma 3 18 2 4" xfId="19547"/>
    <cellStyle name="Comma 3 18 2 5" xfId="19548"/>
    <cellStyle name="Comma 3 18 2 6" xfId="19549"/>
    <cellStyle name="Comma 3 18 3" xfId="19550"/>
    <cellStyle name="Comma 3 19" xfId="19551"/>
    <cellStyle name="Comma 3 19 2" xfId="19552"/>
    <cellStyle name="Comma 3 19 2 2" xfId="19553"/>
    <cellStyle name="Comma 3 19 2 2 2" xfId="19554"/>
    <cellStyle name="Comma 3 19 2 2 2 2" xfId="19555"/>
    <cellStyle name="Comma 3 19 2 2 3" xfId="19556"/>
    <cellStyle name="Comma 3 19 2 2 4" xfId="19557"/>
    <cellStyle name="Comma 3 19 2 3" xfId="19558"/>
    <cellStyle name="Comma 3 19 2 3 2" xfId="19559"/>
    <cellStyle name="Comma 3 19 2 3 3" xfId="19560"/>
    <cellStyle name="Comma 3 19 2 4" xfId="19561"/>
    <cellStyle name="Comma 3 19 2 5" xfId="19562"/>
    <cellStyle name="Comma 3 19 2 6" xfId="19563"/>
    <cellStyle name="Comma 3 19 3" xfId="19564"/>
    <cellStyle name="Comma 3 2" xfId="212"/>
    <cellStyle name="Comma 3 2 10" xfId="19565"/>
    <cellStyle name="Comma 3 2 10 2" xfId="19566"/>
    <cellStyle name="Comma 3 2 10 3" xfId="19567"/>
    <cellStyle name="Comma 3 2 11" xfId="19568"/>
    <cellStyle name="Comma 3 2 11 2" xfId="19569"/>
    <cellStyle name="Comma 3 2 11 3" xfId="19570"/>
    <cellStyle name="Comma 3 2 12" xfId="19571"/>
    <cellStyle name="Comma 3 2 12 2" xfId="19572"/>
    <cellStyle name="Comma 3 2 12 3" xfId="19573"/>
    <cellStyle name="Comma 3 2 13" xfId="19574"/>
    <cellStyle name="Comma 3 2 13 2" xfId="19575"/>
    <cellStyle name="Comma 3 2 13 3" xfId="19576"/>
    <cellStyle name="Comma 3 2 14" xfId="19577"/>
    <cellStyle name="Comma 3 2 14 2" xfId="19578"/>
    <cellStyle name="Comma 3 2 14 2 2" xfId="19579"/>
    <cellStyle name="Comma 3 2 14 2 2 2" xfId="19580"/>
    <cellStyle name="Comma 3 2 14 2 3" xfId="19581"/>
    <cellStyle name="Comma 3 2 14 2 4" xfId="19582"/>
    <cellStyle name="Comma 3 2 14 2 5" xfId="19583"/>
    <cellStyle name="Comma 3 2 14 2 6" xfId="19584"/>
    <cellStyle name="Comma 3 2 14 2 7" xfId="19585"/>
    <cellStyle name="Comma 3 2 14 2 8" xfId="19586"/>
    <cellStyle name="Comma 3 2 14 2 9" xfId="19587"/>
    <cellStyle name="Comma 3 2 14 3" xfId="19588"/>
    <cellStyle name="Comma 3 2 14 4" xfId="19589"/>
    <cellStyle name="Comma 3 2 14 5" xfId="19590"/>
    <cellStyle name="Comma 3 2 14 6" xfId="19591"/>
    <cellStyle name="Comma 3 2 15" xfId="19592"/>
    <cellStyle name="Comma 3 2 15 2" xfId="19593"/>
    <cellStyle name="Comma 3 2 15 3" xfId="19594"/>
    <cellStyle name="Comma 3 2 15 4" xfId="19595"/>
    <cellStyle name="Comma 3 2 15 5" xfId="19596"/>
    <cellStyle name="Comma 3 2 15 6" xfId="19597"/>
    <cellStyle name="Comma 3 2 15 7" xfId="19598"/>
    <cellStyle name="Comma 3 2 16" xfId="19599"/>
    <cellStyle name="Comma 3 2 16 2" xfId="19600"/>
    <cellStyle name="Comma 3 2 16 2 2" xfId="19601"/>
    <cellStyle name="Comma 3 2 16 2 3" xfId="19602"/>
    <cellStyle name="Comma 3 2 16 3" xfId="19603"/>
    <cellStyle name="Comma 3 2 16 4" xfId="19604"/>
    <cellStyle name="Comma 3 2 16 5" xfId="19605"/>
    <cellStyle name="Comma 3 2 16 6" xfId="19606"/>
    <cellStyle name="Comma 3 2 16 7" xfId="19607"/>
    <cellStyle name="Comma 3 2 17" xfId="19608"/>
    <cellStyle name="Comma 3 2 17 2" xfId="19609"/>
    <cellStyle name="Comma 3 2 17 3" xfId="19610"/>
    <cellStyle name="Comma 3 2 18" xfId="19611"/>
    <cellStyle name="Comma 3 2 18 2" xfId="19612"/>
    <cellStyle name="Comma 3 2 18 3" xfId="19613"/>
    <cellStyle name="Comma 3 2 19" xfId="19614"/>
    <cellStyle name="Comma 3 2 2" xfId="19615"/>
    <cellStyle name="Comma 3 2 2 2" xfId="19616"/>
    <cellStyle name="Comma 3 2 2 2 2" xfId="19617"/>
    <cellStyle name="Comma 3 2 2 2 2 2" xfId="19618"/>
    <cellStyle name="Comma 3 2 2 2 2 2 2" xfId="19619"/>
    <cellStyle name="Comma 3 2 2 2 2 2 2 2" xfId="19620"/>
    <cellStyle name="Comma 3 2 2 2 2 2 3" xfId="19621"/>
    <cellStyle name="Comma 3 2 2 2 2 2 4" xfId="19622"/>
    <cellStyle name="Comma 3 2 2 2 2 3" xfId="19623"/>
    <cellStyle name="Comma 3 2 2 2 2 3 2" xfId="19624"/>
    <cellStyle name="Comma 3 2 2 2 2 3 3" xfId="19625"/>
    <cellStyle name="Comma 3 2 2 2 2 4" xfId="19626"/>
    <cellStyle name="Comma 3 2 2 2 2 5" xfId="19627"/>
    <cellStyle name="Comma 3 2 2 3" xfId="19628"/>
    <cellStyle name="Comma 3 2 2 4" xfId="19629"/>
    <cellStyle name="Comma 3 2 2 5" xfId="19630"/>
    <cellStyle name="Comma 3 2 2 6" xfId="19631"/>
    <cellStyle name="Comma 3 2 20" xfId="19632"/>
    <cellStyle name="Comma 3 2 21" xfId="19633"/>
    <cellStyle name="Comma 3 2 22" xfId="19634"/>
    <cellStyle name="Comma 3 2 3" xfId="19635"/>
    <cellStyle name="Comma 3 2 3 2" xfId="19636"/>
    <cellStyle name="Comma 3 2 3 2 2" xfId="19637"/>
    <cellStyle name="Comma 3 2 3 3" xfId="19638"/>
    <cellStyle name="Comma 3 2 4" xfId="19639"/>
    <cellStyle name="Comma 3 2 4 2" xfId="19640"/>
    <cellStyle name="Comma 3 2 4 3" xfId="19641"/>
    <cellStyle name="Comma 3 2 5" xfId="19642"/>
    <cellStyle name="Comma 3 2 5 2" xfId="19643"/>
    <cellStyle name="Comma 3 2 5 3" xfId="19644"/>
    <cellStyle name="Comma 3 2 6" xfId="19645"/>
    <cellStyle name="Comma 3 2 6 2" xfId="19646"/>
    <cellStyle name="Comma 3 2 6 3" xfId="19647"/>
    <cellStyle name="Comma 3 2 7" xfId="19648"/>
    <cellStyle name="Comma 3 2 7 2" xfId="19649"/>
    <cellStyle name="Comma 3 2 7 3" xfId="19650"/>
    <cellStyle name="Comma 3 2 8" xfId="19651"/>
    <cellStyle name="Comma 3 2 8 2" xfId="19652"/>
    <cellStyle name="Comma 3 2 8 3" xfId="19653"/>
    <cellStyle name="Comma 3 2 9" xfId="19654"/>
    <cellStyle name="Comma 3 2 9 2" xfId="19655"/>
    <cellStyle name="Comma 3 2 9 3" xfId="19656"/>
    <cellStyle name="Comma 3 20" xfId="19657"/>
    <cellStyle name="Comma 3 20 2" xfId="19658"/>
    <cellStyle name="Comma 3 20 2 2" xfId="19659"/>
    <cellStyle name="Comma 3 20 2 2 2" xfId="19660"/>
    <cellStyle name="Comma 3 20 2 2 2 2" xfId="19661"/>
    <cellStyle name="Comma 3 20 2 2 3" xfId="19662"/>
    <cellStyle name="Comma 3 20 2 2 4" xfId="19663"/>
    <cellStyle name="Comma 3 20 2 3" xfId="19664"/>
    <cellStyle name="Comma 3 20 2 3 2" xfId="19665"/>
    <cellStyle name="Comma 3 20 2 3 3" xfId="19666"/>
    <cellStyle name="Comma 3 20 2 4" xfId="19667"/>
    <cellStyle name="Comma 3 20 2 5" xfId="19668"/>
    <cellStyle name="Comma 3 20 2 6" xfId="19669"/>
    <cellStyle name="Comma 3 20 3" xfId="19670"/>
    <cellStyle name="Comma 3 21" xfId="19671"/>
    <cellStyle name="Comma 3 21 2" xfId="19672"/>
    <cellStyle name="Comma 3 21 2 2" xfId="19673"/>
    <cellStyle name="Comma 3 21 2 2 2" xfId="19674"/>
    <cellStyle name="Comma 3 21 2 2 2 2" xfId="19675"/>
    <cellStyle name="Comma 3 21 2 2 3" xfId="19676"/>
    <cellStyle name="Comma 3 21 2 2 4" xfId="19677"/>
    <cellStyle name="Comma 3 21 2 3" xfId="19678"/>
    <cellStyle name="Comma 3 21 2 3 2" xfId="19679"/>
    <cellStyle name="Comma 3 21 2 3 3" xfId="19680"/>
    <cellStyle name="Comma 3 21 2 4" xfId="19681"/>
    <cellStyle name="Comma 3 21 2 5" xfId="19682"/>
    <cellStyle name="Comma 3 21 2 6" xfId="19683"/>
    <cellStyle name="Comma 3 21 3" xfId="19684"/>
    <cellStyle name="Comma 3 22" xfId="19685"/>
    <cellStyle name="Comma 3 22 2" xfId="19686"/>
    <cellStyle name="Comma 3 22 2 2" xfId="19687"/>
    <cellStyle name="Comma 3 22 2 2 2" xfId="19688"/>
    <cellStyle name="Comma 3 22 2 2 2 2" xfId="19689"/>
    <cellStyle name="Comma 3 22 2 2 3" xfId="19690"/>
    <cellStyle name="Comma 3 22 2 2 4" xfId="19691"/>
    <cellStyle name="Comma 3 22 2 3" xfId="19692"/>
    <cellStyle name="Comma 3 22 2 3 2" xfId="19693"/>
    <cellStyle name="Comma 3 22 2 3 3" xfId="19694"/>
    <cellStyle name="Comma 3 22 2 4" xfId="19695"/>
    <cellStyle name="Comma 3 22 2 5" xfId="19696"/>
    <cellStyle name="Comma 3 22 2 6" xfId="19697"/>
    <cellStyle name="Comma 3 22 3" xfId="19698"/>
    <cellStyle name="Comma 3 23" xfId="19699"/>
    <cellStyle name="Comma 3 23 2" xfId="19700"/>
    <cellStyle name="Comma 3 23 2 2" xfId="19701"/>
    <cellStyle name="Comma 3 23 2 2 2" xfId="19702"/>
    <cellStyle name="Comma 3 23 2 2 2 2" xfId="19703"/>
    <cellStyle name="Comma 3 23 2 2 3" xfId="19704"/>
    <cellStyle name="Comma 3 23 2 2 4" xfId="19705"/>
    <cellStyle name="Comma 3 23 2 3" xfId="19706"/>
    <cellStyle name="Comma 3 23 2 3 2" xfId="19707"/>
    <cellStyle name="Comma 3 23 2 3 3" xfId="19708"/>
    <cellStyle name="Comma 3 23 2 4" xfId="19709"/>
    <cellStyle name="Comma 3 23 2 5" xfId="19710"/>
    <cellStyle name="Comma 3 23 2 6" xfId="19711"/>
    <cellStyle name="Comma 3 23 3" xfId="19712"/>
    <cellStyle name="Comma 3 24" xfId="19713"/>
    <cellStyle name="Comma 3 24 2" xfId="19714"/>
    <cellStyle name="Comma 3 24 2 2" xfId="19715"/>
    <cellStyle name="Comma 3 24 2 2 2" xfId="19716"/>
    <cellStyle name="Comma 3 24 2 2 2 2" xfId="19717"/>
    <cellStyle name="Comma 3 24 2 2 3" xfId="19718"/>
    <cellStyle name="Comma 3 24 2 2 4" xfId="19719"/>
    <cellStyle name="Comma 3 24 2 3" xfId="19720"/>
    <cellStyle name="Comma 3 24 2 3 2" xfId="19721"/>
    <cellStyle name="Comma 3 24 2 3 3" xfId="19722"/>
    <cellStyle name="Comma 3 24 2 4" xfId="19723"/>
    <cellStyle name="Comma 3 24 2 5" xfId="19724"/>
    <cellStyle name="Comma 3 24 2 6" xfId="19725"/>
    <cellStyle name="Comma 3 24 3" xfId="19726"/>
    <cellStyle name="Comma 3 25" xfId="19727"/>
    <cellStyle name="Comma 3 25 2" xfId="19728"/>
    <cellStyle name="Comma 3 25 2 2" xfId="19729"/>
    <cellStyle name="Comma 3 25 2 2 2" xfId="19730"/>
    <cellStyle name="Comma 3 25 2 2 2 2" xfId="19731"/>
    <cellStyle name="Comma 3 25 2 2 3" xfId="19732"/>
    <cellStyle name="Comma 3 25 2 2 4" xfId="19733"/>
    <cellStyle name="Comma 3 25 2 3" xfId="19734"/>
    <cellStyle name="Comma 3 25 2 3 2" xfId="19735"/>
    <cellStyle name="Comma 3 25 2 3 3" xfId="19736"/>
    <cellStyle name="Comma 3 25 2 4" xfId="19737"/>
    <cellStyle name="Comma 3 25 2 5" xfId="19738"/>
    <cellStyle name="Comma 3 25 2 6" xfId="19739"/>
    <cellStyle name="Comma 3 25 3" xfId="19740"/>
    <cellStyle name="Comma 3 26" xfId="19741"/>
    <cellStyle name="Comma 3 26 2" xfId="19742"/>
    <cellStyle name="Comma 3 26 2 2" xfId="19743"/>
    <cellStyle name="Comma 3 26 2 2 2" xfId="19744"/>
    <cellStyle name="Comma 3 26 2 2 2 2" xfId="19745"/>
    <cellStyle name="Comma 3 26 2 2 3" xfId="19746"/>
    <cellStyle name="Comma 3 26 2 2 4" xfId="19747"/>
    <cellStyle name="Comma 3 26 2 3" xfId="19748"/>
    <cellStyle name="Comma 3 26 2 3 2" xfId="19749"/>
    <cellStyle name="Comma 3 26 2 3 3" xfId="19750"/>
    <cellStyle name="Comma 3 26 2 4" xfId="19751"/>
    <cellStyle name="Comma 3 26 2 5" xfId="19752"/>
    <cellStyle name="Comma 3 26 2 6" xfId="19753"/>
    <cellStyle name="Comma 3 26 3" xfId="19754"/>
    <cellStyle name="Comma 3 27" xfId="19755"/>
    <cellStyle name="Comma 3 27 2" xfId="19756"/>
    <cellStyle name="Comma 3 27 2 2" xfId="19757"/>
    <cellStyle name="Comma 3 27 2 2 2" xfId="19758"/>
    <cellStyle name="Comma 3 27 2 2 2 2" xfId="19759"/>
    <cellStyle name="Comma 3 27 2 2 3" xfId="19760"/>
    <cellStyle name="Comma 3 27 2 2 4" xfId="19761"/>
    <cellStyle name="Comma 3 27 2 3" xfId="19762"/>
    <cellStyle name="Comma 3 27 2 3 2" xfId="19763"/>
    <cellStyle name="Comma 3 27 2 3 3" xfId="19764"/>
    <cellStyle name="Comma 3 27 2 4" xfId="19765"/>
    <cellStyle name="Comma 3 27 2 5" xfId="19766"/>
    <cellStyle name="Comma 3 27 2 6" xfId="19767"/>
    <cellStyle name="Comma 3 27 3" xfId="19768"/>
    <cellStyle name="Comma 3 28" xfId="19769"/>
    <cellStyle name="Comma 3 28 2" xfId="19770"/>
    <cellStyle name="Comma 3 28 2 2" xfId="19771"/>
    <cellStyle name="Comma 3 28 2 2 2" xfId="19772"/>
    <cellStyle name="Comma 3 28 2 2 2 2" xfId="19773"/>
    <cellStyle name="Comma 3 28 2 2 3" xfId="19774"/>
    <cellStyle name="Comma 3 28 2 2 4" xfId="19775"/>
    <cellStyle name="Comma 3 28 2 3" xfId="19776"/>
    <cellStyle name="Comma 3 28 2 3 2" xfId="19777"/>
    <cellStyle name="Comma 3 28 2 3 3" xfId="19778"/>
    <cellStyle name="Comma 3 28 2 4" xfId="19779"/>
    <cellStyle name="Comma 3 28 2 5" xfId="19780"/>
    <cellStyle name="Comma 3 28 2 6" xfId="19781"/>
    <cellStyle name="Comma 3 28 3" xfId="19782"/>
    <cellStyle name="Comma 3 29" xfId="19783"/>
    <cellStyle name="Comma 3 29 2" xfId="19784"/>
    <cellStyle name="Comma 3 29 2 2" xfId="19785"/>
    <cellStyle name="Comma 3 29 2 2 2" xfId="19786"/>
    <cellStyle name="Comma 3 29 2 2 2 2" xfId="19787"/>
    <cellStyle name="Comma 3 29 2 2 3" xfId="19788"/>
    <cellStyle name="Comma 3 29 2 2 4" xfId="19789"/>
    <cellStyle name="Comma 3 29 2 3" xfId="19790"/>
    <cellStyle name="Comma 3 29 2 3 2" xfId="19791"/>
    <cellStyle name="Comma 3 29 2 3 3" xfId="19792"/>
    <cellStyle name="Comma 3 29 2 4" xfId="19793"/>
    <cellStyle name="Comma 3 29 2 5" xfId="19794"/>
    <cellStyle name="Comma 3 29 2 6" xfId="19795"/>
    <cellStyle name="Comma 3 29 3" xfId="19796"/>
    <cellStyle name="Comma 3 3" xfId="213"/>
    <cellStyle name="Comma 3 3 2" xfId="19797"/>
    <cellStyle name="Comma 3 3 3" xfId="19798"/>
    <cellStyle name="Comma 3 3 4" xfId="19799"/>
    <cellStyle name="Comma 3 3 5" xfId="19800"/>
    <cellStyle name="Comma 3 3 6" xfId="19801"/>
    <cellStyle name="Comma 3 30" xfId="19802"/>
    <cellStyle name="Comma 3 30 2" xfId="19803"/>
    <cellStyle name="Comma 3 30 2 2" xfId="19804"/>
    <cellStyle name="Comma 3 30 2 2 2" xfId="19805"/>
    <cellStyle name="Comma 3 30 2 2 2 2" xfId="19806"/>
    <cellStyle name="Comma 3 30 2 2 3" xfId="19807"/>
    <cellStyle name="Comma 3 30 2 2 4" xfId="19808"/>
    <cellStyle name="Comma 3 30 2 3" xfId="19809"/>
    <cellStyle name="Comma 3 30 2 3 2" xfId="19810"/>
    <cellStyle name="Comma 3 30 2 3 3" xfId="19811"/>
    <cellStyle name="Comma 3 30 2 4" xfId="19812"/>
    <cellStyle name="Comma 3 30 2 5" xfId="19813"/>
    <cellStyle name="Comma 3 30 2 6" xfId="19814"/>
    <cellStyle name="Comma 3 30 3" xfId="19815"/>
    <cellStyle name="Comma 3 31" xfId="19816"/>
    <cellStyle name="Comma 3 31 2" xfId="19817"/>
    <cellStyle name="Comma 3 31 2 2" xfId="19818"/>
    <cellStyle name="Comma 3 31 2 2 2" xfId="19819"/>
    <cellStyle name="Comma 3 31 2 2 2 2" xfId="19820"/>
    <cellStyle name="Comma 3 31 2 2 3" xfId="19821"/>
    <cellStyle name="Comma 3 31 2 2 4" xfId="19822"/>
    <cellStyle name="Comma 3 31 2 3" xfId="19823"/>
    <cellStyle name="Comma 3 31 2 3 2" xfId="19824"/>
    <cellStyle name="Comma 3 31 2 3 3" xfId="19825"/>
    <cellStyle name="Comma 3 31 2 4" xfId="19826"/>
    <cellStyle name="Comma 3 31 2 5" xfId="19827"/>
    <cellStyle name="Comma 3 31 2 6" xfId="19828"/>
    <cellStyle name="Comma 3 31 3" xfId="19829"/>
    <cellStyle name="Comma 3 32" xfId="19830"/>
    <cellStyle name="Comma 3 32 2" xfId="19831"/>
    <cellStyle name="Comma 3 32 2 2" xfId="19832"/>
    <cellStyle name="Comma 3 32 2 2 2" xfId="19833"/>
    <cellStyle name="Comma 3 32 2 2 2 2" xfId="19834"/>
    <cellStyle name="Comma 3 32 2 2 3" xfId="19835"/>
    <cellStyle name="Comma 3 32 2 2 4" xfId="19836"/>
    <cellStyle name="Comma 3 32 2 3" xfId="19837"/>
    <cellStyle name="Comma 3 32 2 3 2" xfId="19838"/>
    <cellStyle name="Comma 3 32 2 3 3" xfId="19839"/>
    <cellStyle name="Comma 3 32 2 4" xfId="19840"/>
    <cellStyle name="Comma 3 32 2 5" xfId="19841"/>
    <cellStyle name="Comma 3 32 2 6" xfId="19842"/>
    <cellStyle name="Comma 3 32 3" xfId="19843"/>
    <cellStyle name="Comma 3 33" xfId="19844"/>
    <cellStyle name="Comma 3 33 2" xfId="19845"/>
    <cellStyle name="Comma 3 33 2 2" xfId="19846"/>
    <cellStyle name="Comma 3 33 2 2 2" xfId="19847"/>
    <cellStyle name="Comma 3 33 2 2 2 2" xfId="19848"/>
    <cellStyle name="Comma 3 33 2 2 3" xfId="19849"/>
    <cellStyle name="Comma 3 33 2 2 4" xfId="19850"/>
    <cellStyle name="Comma 3 33 2 3" xfId="19851"/>
    <cellStyle name="Comma 3 33 2 3 2" xfId="19852"/>
    <cellStyle name="Comma 3 33 2 3 3" xfId="19853"/>
    <cellStyle name="Comma 3 33 2 4" xfId="19854"/>
    <cellStyle name="Comma 3 33 2 5" xfId="19855"/>
    <cellStyle name="Comma 3 33 2 6" xfId="19856"/>
    <cellStyle name="Comma 3 33 3" xfId="19857"/>
    <cellStyle name="Comma 3 34" xfId="19858"/>
    <cellStyle name="Comma 3 34 2" xfId="19859"/>
    <cellStyle name="Comma 3 34 2 2" xfId="19860"/>
    <cellStyle name="Comma 3 34 2 2 2" xfId="19861"/>
    <cellStyle name="Comma 3 34 2 2 2 2" xfId="19862"/>
    <cellStyle name="Comma 3 34 2 2 3" xfId="19863"/>
    <cellStyle name="Comma 3 34 2 2 4" xfId="19864"/>
    <cellStyle name="Comma 3 34 2 3" xfId="19865"/>
    <cellStyle name="Comma 3 34 2 3 2" xfId="19866"/>
    <cellStyle name="Comma 3 34 2 3 3" xfId="19867"/>
    <cellStyle name="Comma 3 34 2 4" xfId="19868"/>
    <cellStyle name="Comma 3 34 2 5" xfId="19869"/>
    <cellStyle name="Comma 3 34 2 6" xfId="19870"/>
    <cellStyle name="Comma 3 34 3" xfId="19871"/>
    <cellStyle name="Comma 3 35" xfId="19872"/>
    <cellStyle name="Comma 3 35 2" xfId="19873"/>
    <cellStyle name="Comma 3 35 2 2" xfId="19874"/>
    <cellStyle name="Comma 3 35 2 2 2" xfId="19875"/>
    <cellStyle name="Comma 3 35 2 2 2 2" xfId="19876"/>
    <cellStyle name="Comma 3 35 2 2 3" xfId="19877"/>
    <cellStyle name="Comma 3 35 2 2 4" xfId="19878"/>
    <cellStyle name="Comma 3 35 2 3" xfId="19879"/>
    <cellStyle name="Comma 3 35 2 3 2" xfId="19880"/>
    <cellStyle name="Comma 3 35 2 3 3" xfId="19881"/>
    <cellStyle name="Comma 3 35 2 4" xfId="19882"/>
    <cellStyle name="Comma 3 35 2 5" xfId="19883"/>
    <cellStyle name="Comma 3 35 2 6" xfId="19884"/>
    <cellStyle name="Comma 3 35 3" xfId="19885"/>
    <cellStyle name="Comma 3 36" xfId="19886"/>
    <cellStyle name="Comma 3 36 2" xfId="19887"/>
    <cellStyle name="Comma 3 36 2 2" xfId="19888"/>
    <cellStyle name="Comma 3 36 2 2 2" xfId="19889"/>
    <cellStyle name="Comma 3 36 2 2 2 2" xfId="19890"/>
    <cellStyle name="Comma 3 36 2 2 3" xfId="19891"/>
    <cellStyle name="Comma 3 36 2 2 4" xfId="19892"/>
    <cellStyle name="Comma 3 36 2 3" xfId="19893"/>
    <cellStyle name="Comma 3 36 2 3 2" xfId="19894"/>
    <cellStyle name="Comma 3 36 2 3 3" xfId="19895"/>
    <cellStyle name="Comma 3 36 2 4" xfId="19896"/>
    <cellStyle name="Comma 3 36 2 5" xfId="19897"/>
    <cellStyle name="Comma 3 36 2 6" xfId="19898"/>
    <cellStyle name="Comma 3 36 3" xfId="19899"/>
    <cellStyle name="Comma 3 37" xfId="19900"/>
    <cellStyle name="Comma 3 37 2" xfId="19901"/>
    <cellStyle name="Comma 3 37 2 2" xfId="19902"/>
    <cellStyle name="Comma 3 37 2 2 2" xfId="19903"/>
    <cellStyle name="Comma 3 37 2 2 2 2" xfId="19904"/>
    <cellStyle name="Comma 3 37 2 2 3" xfId="19905"/>
    <cellStyle name="Comma 3 37 2 2 4" xfId="19906"/>
    <cellStyle name="Comma 3 37 2 3" xfId="19907"/>
    <cellStyle name="Comma 3 37 2 3 2" xfId="19908"/>
    <cellStyle name="Comma 3 37 2 3 3" xfId="19909"/>
    <cellStyle name="Comma 3 37 2 4" xfId="19910"/>
    <cellStyle name="Comma 3 37 2 5" xfId="19911"/>
    <cellStyle name="Comma 3 37 2 6" xfId="19912"/>
    <cellStyle name="Comma 3 37 3" xfId="19913"/>
    <cellStyle name="Comma 3 38" xfId="19914"/>
    <cellStyle name="Comma 3 38 2" xfId="19915"/>
    <cellStyle name="Comma 3 38 2 2" xfId="19916"/>
    <cellStyle name="Comma 3 38 2 2 2" xfId="19917"/>
    <cellStyle name="Comma 3 38 2 2 2 2" xfId="19918"/>
    <cellStyle name="Comma 3 38 2 2 3" xfId="19919"/>
    <cellStyle name="Comma 3 38 2 2 4" xfId="19920"/>
    <cellStyle name="Comma 3 38 2 3" xfId="19921"/>
    <cellStyle name="Comma 3 38 2 3 2" xfId="19922"/>
    <cellStyle name="Comma 3 38 2 3 3" xfId="19923"/>
    <cellStyle name="Comma 3 38 2 4" xfId="19924"/>
    <cellStyle name="Comma 3 38 2 5" xfId="19925"/>
    <cellStyle name="Comma 3 38 2 6" xfId="19926"/>
    <cellStyle name="Comma 3 38 3" xfId="19927"/>
    <cellStyle name="Comma 3 39" xfId="19928"/>
    <cellStyle name="Comma 3 39 2" xfId="19929"/>
    <cellStyle name="Comma 3 39 2 2" xfId="19930"/>
    <cellStyle name="Comma 3 39 2 2 2" xfId="19931"/>
    <cellStyle name="Comma 3 39 2 2 2 2" xfId="19932"/>
    <cellStyle name="Comma 3 39 2 2 3" xfId="19933"/>
    <cellStyle name="Comma 3 39 2 2 4" xfId="19934"/>
    <cellStyle name="Comma 3 39 2 3" xfId="19935"/>
    <cellStyle name="Comma 3 39 2 3 2" xfId="19936"/>
    <cellStyle name="Comma 3 39 2 3 3" xfId="19937"/>
    <cellStyle name="Comma 3 39 2 4" xfId="19938"/>
    <cellStyle name="Comma 3 39 2 5" xfId="19939"/>
    <cellStyle name="Comma 3 39 2 6" xfId="19940"/>
    <cellStyle name="Comma 3 39 3" xfId="19941"/>
    <cellStyle name="Comma 3 4" xfId="214"/>
    <cellStyle name="Comma 3 4 2" xfId="19942"/>
    <cellStyle name="Comma 3 4 3" xfId="19943"/>
    <cellStyle name="Comma 3 4 4" xfId="19944"/>
    <cellStyle name="Comma 3 4 5" xfId="19945"/>
    <cellStyle name="Comma 3 4 6" xfId="19946"/>
    <cellStyle name="Comma 3 40" xfId="19947"/>
    <cellStyle name="Comma 3 40 2" xfId="19948"/>
    <cellStyle name="Comma 3 40 2 2" xfId="19949"/>
    <cellStyle name="Comma 3 40 2 2 2" xfId="19950"/>
    <cellStyle name="Comma 3 40 2 2 2 2" xfId="19951"/>
    <cellStyle name="Comma 3 40 2 2 3" xfId="19952"/>
    <cellStyle name="Comma 3 40 2 2 4" xfId="19953"/>
    <cellStyle name="Comma 3 40 2 3" xfId="19954"/>
    <cellStyle name="Comma 3 40 2 3 2" xfId="19955"/>
    <cellStyle name="Comma 3 40 2 3 3" xfId="19956"/>
    <cellStyle name="Comma 3 40 2 4" xfId="19957"/>
    <cellStyle name="Comma 3 40 2 5" xfId="19958"/>
    <cellStyle name="Comma 3 40 2 6" xfId="19959"/>
    <cellStyle name="Comma 3 40 3" xfId="19960"/>
    <cellStyle name="Comma 3 41" xfId="19961"/>
    <cellStyle name="Comma 3 41 2" xfId="19962"/>
    <cellStyle name="Comma 3 41 2 2" xfId="19963"/>
    <cellStyle name="Comma 3 41 2 2 2" xfId="19964"/>
    <cellStyle name="Comma 3 41 2 2 2 2" xfId="19965"/>
    <cellStyle name="Comma 3 41 2 2 3" xfId="19966"/>
    <cellStyle name="Comma 3 41 2 2 4" xfId="19967"/>
    <cellStyle name="Comma 3 41 2 3" xfId="19968"/>
    <cellStyle name="Comma 3 41 2 3 2" xfId="19969"/>
    <cellStyle name="Comma 3 41 2 3 3" xfId="19970"/>
    <cellStyle name="Comma 3 41 2 4" xfId="19971"/>
    <cellStyle name="Comma 3 41 2 5" xfId="19972"/>
    <cellStyle name="Comma 3 41 2 6" xfId="19973"/>
    <cellStyle name="Comma 3 41 3" xfId="19974"/>
    <cellStyle name="Comma 3 42" xfId="19975"/>
    <cellStyle name="Comma 3 42 2" xfId="19976"/>
    <cellStyle name="Comma 3 42 2 2" xfId="19977"/>
    <cellStyle name="Comma 3 42 2 2 2" xfId="19978"/>
    <cellStyle name="Comma 3 42 2 2 2 2" xfId="19979"/>
    <cellStyle name="Comma 3 42 2 2 3" xfId="19980"/>
    <cellStyle name="Comma 3 42 2 2 4" xfId="19981"/>
    <cellStyle name="Comma 3 42 2 3" xfId="19982"/>
    <cellStyle name="Comma 3 42 2 3 2" xfId="19983"/>
    <cellStyle name="Comma 3 42 2 3 3" xfId="19984"/>
    <cellStyle name="Comma 3 42 2 4" xfId="19985"/>
    <cellStyle name="Comma 3 42 2 5" xfId="19986"/>
    <cellStyle name="Comma 3 42 2 6" xfId="19987"/>
    <cellStyle name="Comma 3 42 3" xfId="19988"/>
    <cellStyle name="Comma 3 43" xfId="19989"/>
    <cellStyle name="Comma 3 43 2" xfId="19990"/>
    <cellStyle name="Comma 3 43 2 2" xfId="19991"/>
    <cellStyle name="Comma 3 43 2 2 2" xfId="19992"/>
    <cellStyle name="Comma 3 43 2 2 2 2" xfId="19993"/>
    <cellStyle name="Comma 3 43 2 2 3" xfId="19994"/>
    <cellStyle name="Comma 3 43 2 2 4" xfId="19995"/>
    <cellStyle name="Comma 3 43 2 3" xfId="19996"/>
    <cellStyle name="Comma 3 43 2 3 2" xfId="19997"/>
    <cellStyle name="Comma 3 43 2 3 3" xfId="19998"/>
    <cellStyle name="Comma 3 43 2 4" xfId="19999"/>
    <cellStyle name="Comma 3 43 2 5" xfId="20000"/>
    <cellStyle name="Comma 3 43 2 6" xfId="20001"/>
    <cellStyle name="Comma 3 43 3" xfId="20002"/>
    <cellStyle name="Comma 3 44" xfId="20003"/>
    <cellStyle name="Comma 3 44 2" xfId="20004"/>
    <cellStyle name="Comma 3 44 2 2" xfId="20005"/>
    <cellStyle name="Comma 3 44 2 2 2" xfId="20006"/>
    <cellStyle name="Comma 3 44 2 2 2 2" xfId="20007"/>
    <cellStyle name="Comma 3 44 2 2 3" xfId="20008"/>
    <cellStyle name="Comma 3 44 2 2 4" xfId="20009"/>
    <cellStyle name="Comma 3 44 2 3" xfId="20010"/>
    <cellStyle name="Comma 3 44 2 3 2" xfId="20011"/>
    <cellStyle name="Comma 3 44 2 3 3" xfId="20012"/>
    <cellStyle name="Comma 3 44 2 4" xfId="20013"/>
    <cellStyle name="Comma 3 44 2 5" xfId="20014"/>
    <cellStyle name="Comma 3 44 2 6" xfId="20015"/>
    <cellStyle name="Comma 3 44 3" xfId="20016"/>
    <cellStyle name="Comma 3 45" xfId="20017"/>
    <cellStyle name="Comma 3 45 2" xfId="20018"/>
    <cellStyle name="Comma 3 45 2 2" xfId="20019"/>
    <cellStyle name="Comma 3 45 2 2 2" xfId="20020"/>
    <cellStyle name="Comma 3 45 2 2 2 2" xfId="20021"/>
    <cellStyle name="Comma 3 45 2 2 3" xfId="20022"/>
    <cellStyle name="Comma 3 45 2 2 4" xfId="20023"/>
    <cellStyle name="Comma 3 45 2 3" xfId="20024"/>
    <cellStyle name="Comma 3 45 2 3 2" xfId="20025"/>
    <cellStyle name="Comma 3 45 2 3 3" xfId="20026"/>
    <cellStyle name="Comma 3 45 2 4" xfId="20027"/>
    <cellStyle name="Comma 3 45 2 5" xfId="20028"/>
    <cellStyle name="Comma 3 45 2 6" xfId="20029"/>
    <cellStyle name="Comma 3 45 3" xfId="20030"/>
    <cellStyle name="Comma 3 46" xfId="20031"/>
    <cellStyle name="Comma 3 46 2" xfId="20032"/>
    <cellStyle name="Comma 3 46 2 2" xfId="20033"/>
    <cellStyle name="Comma 3 46 2 2 2" xfId="20034"/>
    <cellStyle name="Comma 3 46 2 2 2 2" xfId="20035"/>
    <cellStyle name="Comma 3 46 2 2 3" xfId="20036"/>
    <cellStyle name="Comma 3 46 2 2 4" xfId="20037"/>
    <cellStyle name="Comma 3 46 2 3" xfId="20038"/>
    <cellStyle name="Comma 3 46 2 3 2" xfId="20039"/>
    <cellStyle name="Comma 3 46 2 3 3" xfId="20040"/>
    <cellStyle name="Comma 3 46 2 4" xfId="20041"/>
    <cellStyle name="Comma 3 46 2 5" xfId="20042"/>
    <cellStyle name="Comma 3 46 2 6" xfId="20043"/>
    <cellStyle name="Comma 3 46 3" xfId="20044"/>
    <cellStyle name="Comma 3 47" xfId="20045"/>
    <cellStyle name="Comma 3 47 2" xfId="20046"/>
    <cellStyle name="Comma 3 47 2 2" xfId="20047"/>
    <cellStyle name="Comma 3 47 2 2 2" xfId="20048"/>
    <cellStyle name="Comma 3 47 2 2 2 2" xfId="20049"/>
    <cellStyle name="Comma 3 47 2 2 3" xfId="20050"/>
    <cellStyle name="Comma 3 47 2 2 4" xfId="20051"/>
    <cellStyle name="Comma 3 47 2 3" xfId="20052"/>
    <cellStyle name="Comma 3 47 2 3 2" xfId="20053"/>
    <cellStyle name="Comma 3 47 2 3 3" xfId="20054"/>
    <cellStyle name="Comma 3 47 2 4" xfId="20055"/>
    <cellStyle name="Comma 3 47 2 5" xfId="20056"/>
    <cellStyle name="Comma 3 47 2 6" xfId="20057"/>
    <cellStyle name="Comma 3 47 3" xfId="20058"/>
    <cellStyle name="Comma 3 48" xfId="20059"/>
    <cellStyle name="Comma 3 48 2" xfId="20060"/>
    <cellStyle name="Comma 3 48 2 2" xfId="20061"/>
    <cellStyle name="Comma 3 48 2 2 2" xfId="20062"/>
    <cellStyle name="Comma 3 48 2 2 2 2" xfId="20063"/>
    <cellStyle name="Comma 3 48 2 2 3" xfId="20064"/>
    <cellStyle name="Comma 3 48 2 2 4" xfId="20065"/>
    <cellStyle name="Comma 3 48 2 3" xfId="20066"/>
    <cellStyle name="Comma 3 48 2 3 2" xfId="20067"/>
    <cellStyle name="Comma 3 48 2 3 3" xfId="20068"/>
    <cellStyle name="Comma 3 48 2 4" xfId="20069"/>
    <cellStyle name="Comma 3 48 2 5" xfId="20070"/>
    <cellStyle name="Comma 3 48 2 6" xfId="20071"/>
    <cellStyle name="Comma 3 48 3" xfId="20072"/>
    <cellStyle name="Comma 3 49" xfId="20073"/>
    <cellStyle name="Comma 3 49 2" xfId="20074"/>
    <cellStyle name="Comma 3 49 2 2" xfId="20075"/>
    <cellStyle name="Comma 3 49 2 2 2" xfId="20076"/>
    <cellStyle name="Comma 3 49 2 2 2 2" xfId="20077"/>
    <cellStyle name="Comma 3 49 2 2 3" xfId="20078"/>
    <cellStyle name="Comma 3 49 2 2 4" xfId="20079"/>
    <cellStyle name="Comma 3 49 2 3" xfId="20080"/>
    <cellStyle name="Comma 3 49 2 3 2" xfId="20081"/>
    <cellStyle name="Comma 3 49 2 3 3" xfId="20082"/>
    <cellStyle name="Comma 3 49 2 4" xfId="20083"/>
    <cellStyle name="Comma 3 49 2 5" xfId="20084"/>
    <cellStyle name="Comma 3 49 2 6" xfId="20085"/>
    <cellStyle name="Comma 3 49 3" xfId="20086"/>
    <cellStyle name="Comma 3 5" xfId="215"/>
    <cellStyle name="Comma 3 5 2" xfId="20087"/>
    <cellStyle name="Comma 3 5 2 2" xfId="20088"/>
    <cellStyle name="Comma 3 5 3" xfId="20089"/>
    <cellStyle name="Comma 3 50" xfId="20090"/>
    <cellStyle name="Comma 3 50 2" xfId="20091"/>
    <cellStyle name="Comma 3 50 2 2" xfId="20092"/>
    <cellStyle name="Comma 3 50 2 2 2" xfId="20093"/>
    <cellStyle name="Comma 3 50 2 2 2 2" xfId="20094"/>
    <cellStyle name="Comma 3 50 2 2 3" xfId="20095"/>
    <cellStyle name="Comma 3 50 2 2 4" xfId="20096"/>
    <cellStyle name="Comma 3 50 2 3" xfId="20097"/>
    <cellStyle name="Comma 3 50 2 3 2" xfId="20098"/>
    <cellStyle name="Comma 3 50 2 3 3" xfId="20099"/>
    <cellStyle name="Comma 3 50 2 4" xfId="20100"/>
    <cellStyle name="Comma 3 50 2 5" xfId="20101"/>
    <cellStyle name="Comma 3 50 2 6" xfId="20102"/>
    <cellStyle name="Comma 3 50 3" xfId="20103"/>
    <cellStyle name="Comma 3 51" xfId="20104"/>
    <cellStyle name="Comma 3 51 2" xfId="20105"/>
    <cellStyle name="Comma 3 51 2 2" xfId="20106"/>
    <cellStyle name="Comma 3 51 2 2 2" xfId="20107"/>
    <cellStyle name="Comma 3 51 2 2 2 2" xfId="20108"/>
    <cellStyle name="Comma 3 51 2 2 3" xfId="20109"/>
    <cellStyle name="Comma 3 51 2 2 4" xfId="20110"/>
    <cellStyle name="Comma 3 51 2 3" xfId="20111"/>
    <cellStyle name="Comma 3 51 2 3 2" xfId="20112"/>
    <cellStyle name="Comma 3 51 2 3 3" xfId="20113"/>
    <cellStyle name="Comma 3 51 2 4" xfId="20114"/>
    <cellStyle name="Comma 3 51 2 5" xfId="20115"/>
    <cellStyle name="Comma 3 51 2 6" xfId="20116"/>
    <cellStyle name="Comma 3 51 3" xfId="20117"/>
    <cellStyle name="Comma 3 52" xfId="20118"/>
    <cellStyle name="Comma 3 52 2" xfId="20119"/>
    <cellStyle name="Comma 3 52 2 2" xfId="20120"/>
    <cellStyle name="Comma 3 52 2 2 2" xfId="20121"/>
    <cellStyle name="Comma 3 52 2 2 2 2" xfId="20122"/>
    <cellStyle name="Comma 3 52 2 2 3" xfId="20123"/>
    <cellStyle name="Comma 3 52 2 2 4" xfId="20124"/>
    <cellStyle name="Comma 3 52 2 3" xfId="20125"/>
    <cellStyle name="Comma 3 52 2 3 2" xfId="20126"/>
    <cellStyle name="Comma 3 52 2 3 3" xfId="20127"/>
    <cellStyle name="Comma 3 52 2 4" xfId="20128"/>
    <cellStyle name="Comma 3 52 2 5" xfId="20129"/>
    <cellStyle name="Comma 3 52 2 6" xfId="20130"/>
    <cellStyle name="Comma 3 52 3" xfId="20131"/>
    <cellStyle name="Comma 3 53" xfId="20132"/>
    <cellStyle name="Comma 3 53 2" xfId="20133"/>
    <cellStyle name="Comma 3 53 2 2" xfId="20134"/>
    <cellStyle name="Comma 3 53 2 2 2" xfId="20135"/>
    <cellStyle name="Comma 3 53 2 2 2 2" xfId="20136"/>
    <cellStyle name="Comma 3 53 2 2 3" xfId="20137"/>
    <cellStyle name="Comma 3 53 2 2 4" xfId="20138"/>
    <cellStyle name="Comma 3 53 2 3" xfId="20139"/>
    <cellStyle name="Comma 3 53 2 3 2" xfId="20140"/>
    <cellStyle name="Comma 3 53 2 3 3" xfId="20141"/>
    <cellStyle name="Comma 3 53 2 4" xfId="20142"/>
    <cellStyle name="Comma 3 53 2 5" xfId="20143"/>
    <cellStyle name="Comma 3 53 2 6" xfId="20144"/>
    <cellStyle name="Comma 3 53 3" xfId="20145"/>
    <cellStyle name="Comma 3 54" xfId="20146"/>
    <cellStyle name="Comma 3 54 2" xfId="20147"/>
    <cellStyle name="Comma 3 54 2 2" xfId="20148"/>
    <cellStyle name="Comma 3 54 2 2 2" xfId="20149"/>
    <cellStyle name="Comma 3 54 2 2 2 2" xfId="20150"/>
    <cellStyle name="Comma 3 54 2 2 3" xfId="20151"/>
    <cellStyle name="Comma 3 54 2 2 4" xfId="20152"/>
    <cellStyle name="Comma 3 54 2 3" xfId="20153"/>
    <cellStyle name="Comma 3 54 2 3 2" xfId="20154"/>
    <cellStyle name="Comma 3 54 2 3 3" xfId="20155"/>
    <cellStyle name="Comma 3 54 2 4" xfId="20156"/>
    <cellStyle name="Comma 3 54 2 5" xfId="20157"/>
    <cellStyle name="Comma 3 54 2 6" xfId="20158"/>
    <cellStyle name="Comma 3 54 3" xfId="20159"/>
    <cellStyle name="Comma 3 55" xfId="20160"/>
    <cellStyle name="Comma 3 55 2" xfId="20161"/>
    <cellStyle name="Comma 3 55 2 2" xfId="20162"/>
    <cellStyle name="Comma 3 55 2 2 2" xfId="20163"/>
    <cellStyle name="Comma 3 55 2 2 2 2" xfId="20164"/>
    <cellStyle name="Comma 3 55 2 2 3" xfId="20165"/>
    <cellStyle name="Comma 3 55 2 2 4" xfId="20166"/>
    <cellStyle name="Comma 3 55 2 3" xfId="20167"/>
    <cellStyle name="Comma 3 55 2 3 2" xfId="20168"/>
    <cellStyle name="Comma 3 55 2 3 3" xfId="20169"/>
    <cellStyle name="Comma 3 55 2 4" xfId="20170"/>
    <cellStyle name="Comma 3 55 2 5" xfId="20171"/>
    <cellStyle name="Comma 3 55 2 6" xfId="20172"/>
    <cellStyle name="Comma 3 55 3" xfId="20173"/>
    <cellStyle name="Comma 3 56" xfId="20174"/>
    <cellStyle name="Comma 3 56 2" xfId="20175"/>
    <cellStyle name="Comma 3 56 2 2" xfId="20176"/>
    <cellStyle name="Comma 3 56 2 2 2" xfId="20177"/>
    <cellStyle name="Comma 3 56 2 2 2 2" xfId="20178"/>
    <cellStyle name="Comma 3 56 2 2 3" xfId="20179"/>
    <cellStyle name="Comma 3 56 2 2 4" xfId="20180"/>
    <cellStyle name="Comma 3 56 2 3" xfId="20181"/>
    <cellStyle name="Comma 3 56 2 3 2" xfId="20182"/>
    <cellStyle name="Comma 3 56 2 3 3" xfId="20183"/>
    <cellStyle name="Comma 3 56 2 4" xfId="20184"/>
    <cellStyle name="Comma 3 56 2 5" xfId="20185"/>
    <cellStyle name="Comma 3 56 2 6" xfId="20186"/>
    <cellStyle name="Comma 3 56 3" xfId="20187"/>
    <cellStyle name="Comma 3 57" xfId="20188"/>
    <cellStyle name="Comma 3 57 2" xfId="20189"/>
    <cellStyle name="Comma 3 57 2 2" xfId="20190"/>
    <cellStyle name="Comma 3 57 2 2 2" xfId="20191"/>
    <cellStyle name="Comma 3 57 2 2 2 2" xfId="20192"/>
    <cellStyle name="Comma 3 57 2 2 3" xfId="20193"/>
    <cellStyle name="Comma 3 57 2 2 4" xfId="20194"/>
    <cellStyle name="Comma 3 57 2 3" xfId="20195"/>
    <cellStyle name="Comma 3 57 2 3 2" xfId="20196"/>
    <cellStyle name="Comma 3 57 2 3 3" xfId="20197"/>
    <cellStyle name="Comma 3 57 2 4" xfId="20198"/>
    <cellStyle name="Comma 3 57 2 5" xfId="20199"/>
    <cellStyle name="Comma 3 57 2 6" xfId="20200"/>
    <cellStyle name="Comma 3 57 3" xfId="20201"/>
    <cellStyle name="Comma 3 58" xfId="20202"/>
    <cellStyle name="Comma 3 58 2" xfId="20203"/>
    <cellStyle name="Comma 3 58 2 2" xfId="20204"/>
    <cellStyle name="Comma 3 58 2 2 2" xfId="20205"/>
    <cellStyle name="Comma 3 58 2 2 2 2" xfId="20206"/>
    <cellStyle name="Comma 3 58 2 2 3" xfId="20207"/>
    <cellStyle name="Comma 3 58 2 2 4" xfId="20208"/>
    <cellStyle name="Comma 3 58 2 3" xfId="20209"/>
    <cellStyle name="Comma 3 58 2 3 2" xfId="20210"/>
    <cellStyle name="Comma 3 58 2 3 3" xfId="20211"/>
    <cellStyle name="Comma 3 58 2 4" xfId="20212"/>
    <cellStyle name="Comma 3 58 2 5" xfId="20213"/>
    <cellStyle name="Comma 3 58 2 6" xfId="20214"/>
    <cellStyle name="Comma 3 58 3" xfId="20215"/>
    <cellStyle name="Comma 3 59" xfId="20216"/>
    <cellStyle name="Comma 3 59 2" xfId="20217"/>
    <cellStyle name="Comma 3 59 2 2" xfId="20218"/>
    <cellStyle name="Comma 3 59 2 2 2" xfId="20219"/>
    <cellStyle name="Comma 3 59 2 2 2 2" xfId="20220"/>
    <cellStyle name="Comma 3 59 2 2 3" xfId="20221"/>
    <cellStyle name="Comma 3 59 2 2 4" xfId="20222"/>
    <cellStyle name="Comma 3 59 2 3" xfId="20223"/>
    <cellStyle name="Comma 3 59 2 3 2" xfId="20224"/>
    <cellStyle name="Comma 3 59 2 3 3" xfId="20225"/>
    <cellStyle name="Comma 3 59 2 4" xfId="20226"/>
    <cellStyle name="Comma 3 59 2 5" xfId="20227"/>
    <cellStyle name="Comma 3 59 2 6" xfId="20228"/>
    <cellStyle name="Comma 3 59 3" xfId="20229"/>
    <cellStyle name="Comma 3 6" xfId="216"/>
    <cellStyle name="Comma 3 6 2" xfId="20230"/>
    <cellStyle name="Comma 3 6 2 2" xfId="20231"/>
    <cellStyle name="Comma 3 6 3" xfId="20232"/>
    <cellStyle name="Comma 3 60" xfId="20233"/>
    <cellStyle name="Comma 3 60 2" xfId="20234"/>
    <cellStyle name="Comma 3 60 2 2" xfId="20235"/>
    <cellStyle name="Comma 3 60 2 2 2" xfId="20236"/>
    <cellStyle name="Comma 3 60 2 2 2 2" xfId="20237"/>
    <cellStyle name="Comma 3 60 2 2 3" xfId="20238"/>
    <cellStyle name="Comma 3 60 2 2 4" xfId="20239"/>
    <cellStyle name="Comma 3 60 2 3" xfId="20240"/>
    <cellStyle name="Comma 3 60 2 3 2" xfId="20241"/>
    <cellStyle name="Comma 3 60 2 3 3" xfId="20242"/>
    <cellStyle name="Comma 3 60 2 4" xfId="20243"/>
    <cellStyle name="Comma 3 60 2 5" xfId="20244"/>
    <cellStyle name="Comma 3 60 2 6" xfId="20245"/>
    <cellStyle name="Comma 3 60 3" xfId="20246"/>
    <cellStyle name="Comma 3 61" xfId="20247"/>
    <cellStyle name="Comma 3 61 2" xfId="20248"/>
    <cellStyle name="Comma 3 61 2 2" xfId="20249"/>
    <cellStyle name="Comma 3 61 2 2 2" xfId="20250"/>
    <cellStyle name="Comma 3 61 2 2 2 2" xfId="20251"/>
    <cellStyle name="Comma 3 61 2 2 3" xfId="20252"/>
    <cellStyle name="Comma 3 61 2 2 4" xfId="20253"/>
    <cellStyle name="Comma 3 61 2 3" xfId="20254"/>
    <cellStyle name="Comma 3 61 2 3 2" xfId="20255"/>
    <cellStyle name="Comma 3 61 2 3 3" xfId="20256"/>
    <cellStyle name="Comma 3 61 2 4" xfId="20257"/>
    <cellStyle name="Comma 3 61 2 5" xfId="20258"/>
    <cellStyle name="Comma 3 61 2 6" xfId="20259"/>
    <cellStyle name="Comma 3 61 3" xfId="20260"/>
    <cellStyle name="Comma 3 62" xfId="20261"/>
    <cellStyle name="Comma 3 62 2" xfId="20262"/>
    <cellStyle name="Comma 3 62 2 2" xfId="20263"/>
    <cellStyle name="Comma 3 62 2 2 2" xfId="20264"/>
    <cellStyle name="Comma 3 62 2 2 2 2" xfId="20265"/>
    <cellStyle name="Comma 3 62 2 2 3" xfId="20266"/>
    <cellStyle name="Comma 3 62 2 2 4" xfId="20267"/>
    <cellStyle name="Comma 3 62 2 3" xfId="20268"/>
    <cellStyle name="Comma 3 62 2 3 2" xfId="20269"/>
    <cellStyle name="Comma 3 62 2 3 3" xfId="20270"/>
    <cellStyle name="Comma 3 62 2 4" xfId="20271"/>
    <cellStyle name="Comma 3 62 2 5" xfId="20272"/>
    <cellStyle name="Comma 3 62 2 6" xfId="20273"/>
    <cellStyle name="Comma 3 62 3" xfId="20274"/>
    <cellStyle name="Comma 3 63" xfId="20275"/>
    <cellStyle name="Comma 3 63 2" xfId="20276"/>
    <cellStyle name="Comma 3 63 2 2" xfId="20277"/>
    <cellStyle name="Comma 3 63 2 2 2" xfId="20278"/>
    <cellStyle name="Comma 3 63 2 2 2 2" xfId="20279"/>
    <cellStyle name="Comma 3 63 2 2 3" xfId="20280"/>
    <cellStyle name="Comma 3 63 2 2 4" xfId="20281"/>
    <cellStyle name="Comma 3 63 2 3" xfId="20282"/>
    <cellStyle name="Comma 3 63 2 3 2" xfId="20283"/>
    <cellStyle name="Comma 3 63 2 3 3" xfId="20284"/>
    <cellStyle name="Comma 3 63 2 4" xfId="20285"/>
    <cellStyle name="Comma 3 63 2 5" xfId="20286"/>
    <cellStyle name="Comma 3 63 2 6" xfId="20287"/>
    <cellStyle name="Comma 3 63 3" xfId="20288"/>
    <cellStyle name="Comma 3 64" xfId="20289"/>
    <cellStyle name="Comma 3 64 2" xfId="20290"/>
    <cellStyle name="Comma 3 64 2 2" xfId="20291"/>
    <cellStyle name="Comma 3 64 2 2 2" xfId="20292"/>
    <cellStyle name="Comma 3 64 2 2 2 2" xfId="20293"/>
    <cellStyle name="Comma 3 64 2 2 3" xfId="20294"/>
    <cellStyle name="Comma 3 64 2 2 4" xfId="20295"/>
    <cellStyle name="Comma 3 64 2 3" xfId="20296"/>
    <cellStyle name="Comma 3 64 2 3 2" xfId="20297"/>
    <cellStyle name="Comma 3 64 2 3 3" xfId="20298"/>
    <cellStyle name="Comma 3 64 2 4" xfId="20299"/>
    <cellStyle name="Comma 3 64 2 5" xfId="20300"/>
    <cellStyle name="Comma 3 64 2 6" xfId="20301"/>
    <cellStyle name="Comma 3 64 3" xfId="20302"/>
    <cellStyle name="Comma 3 65" xfId="20303"/>
    <cellStyle name="Comma 3 65 2" xfId="20304"/>
    <cellStyle name="Comma 3 65 2 2" xfId="20305"/>
    <cellStyle name="Comma 3 65 2 2 2" xfId="20306"/>
    <cellStyle name="Comma 3 65 2 2 2 2" xfId="20307"/>
    <cellStyle name="Comma 3 65 2 2 3" xfId="20308"/>
    <cellStyle name="Comma 3 65 2 2 4" xfId="20309"/>
    <cellStyle name="Comma 3 65 2 3" xfId="20310"/>
    <cellStyle name="Comma 3 65 2 3 2" xfId="20311"/>
    <cellStyle name="Comma 3 65 2 3 3" xfId="20312"/>
    <cellStyle name="Comma 3 65 2 4" xfId="20313"/>
    <cellStyle name="Comma 3 65 2 5" xfId="20314"/>
    <cellStyle name="Comma 3 65 2 6" xfId="20315"/>
    <cellStyle name="Comma 3 65 3" xfId="20316"/>
    <cellStyle name="Comma 3 66" xfId="20317"/>
    <cellStyle name="Comma 3 66 2" xfId="20318"/>
    <cellStyle name="Comma 3 66 2 2" xfId="20319"/>
    <cellStyle name="Comma 3 66 2 2 2" xfId="20320"/>
    <cellStyle name="Comma 3 66 2 2 2 2" xfId="20321"/>
    <cellStyle name="Comma 3 66 2 2 3" xfId="20322"/>
    <cellStyle name="Comma 3 66 2 2 4" xfId="20323"/>
    <cellStyle name="Comma 3 66 2 3" xfId="20324"/>
    <cellStyle name="Comma 3 66 2 3 2" xfId="20325"/>
    <cellStyle name="Comma 3 66 2 3 3" xfId="20326"/>
    <cellStyle name="Comma 3 66 2 4" xfId="20327"/>
    <cellStyle name="Comma 3 66 2 5" xfId="20328"/>
    <cellStyle name="Comma 3 66 2 6" xfId="20329"/>
    <cellStyle name="Comma 3 66 3" xfId="20330"/>
    <cellStyle name="Comma 3 67" xfId="20331"/>
    <cellStyle name="Comma 3 67 2" xfId="20332"/>
    <cellStyle name="Comma 3 67 2 2" xfId="20333"/>
    <cellStyle name="Comma 3 67 2 2 2" xfId="20334"/>
    <cellStyle name="Comma 3 67 2 2 2 2" xfId="20335"/>
    <cellStyle name="Comma 3 67 2 2 3" xfId="20336"/>
    <cellStyle name="Comma 3 67 2 2 4" xfId="20337"/>
    <cellStyle name="Comma 3 67 2 3" xfId="20338"/>
    <cellStyle name="Comma 3 67 2 3 2" xfId="20339"/>
    <cellStyle name="Comma 3 67 2 3 3" xfId="20340"/>
    <cellStyle name="Comma 3 67 2 4" xfId="20341"/>
    <cellStyle name="Comma 3 67 2 5" xfId="20342"/>
    <cellStyle name="Comma 3 67 2 6" xfId="20343"/>
    <cellStyle name="Comma 3 67 3" xfId="20344"/>
    <cellStyle name="Comma 3 68" xfId="20345"/>
    <cellStyle name="Comma 3 68 2" xfId="20346"/>
    <cellStyle name="Comma 3 68 2 2" xfId="20347"/>
    <cellStyle name="Comma 3 68 2 2 2" xfId="20348"/>
    <cellStyle name="Comma 3 68 2 2 2 2" xfId="20349"/>
    <cellStyle name="Comma 3 68 2 2 3" xfId="20350"/>
    <cellStyle name="Comma 3 68 2 2 4" xfId="20351"/>
    <cellStyle name="Comma 3 68 2 3" xfId="20352"/>
    <cellStyle name="Comma 3 68 2 3 2" xfId="20353"/>
    <cellStyle name="Comma 3 68 2 3 3" xfId="20354"/>
    <cellStyle name="Comma 3 68 2 4" xfId="20355"/>
    <cellStyle name="Comma 3 68 2 5" xfId="20356"/>
    <cellStyle name="Comma 3 68 2 6" xfId="20357"/>
    <cellStyle name="Comma 3 68 3" xfId="20358"/>
    <cellStyle name="Comma 3 69" xfId="20359"/>
    <cellStyle name="Comma 3 69 2" xfId="20360"/>
    <cellStyle name="Comma 3 69 2 2" xfId="20361"/>
    <cellStyle name="Comma 3 69 2 2 2" xfId="20362"/>
    <cellStyle name="Comma 3 69 2 2 2 2" xfId="20363"/>
    <cellStyle name="Comma 3 69 2 2 3" xfId="20364"/>
    <cellStyle name="Comma 3 69 2 2 4" xfId="20365"/>
    <cellStyle name="Comma 3 69 2 3" xfId="20366"/>
    <cellStyle name="Comma 3 69 2 3 2" xfId="20367"/>
    <cellStyle name="Comma 3 69 2 3 3" xfId="20368"/>
    <cellStyle name="Comma 3 69 2 4" xfId="20369"/>
    <cellStyle name="Comma 3 69 2 5" xfId="20370"/>
    <cellStyle name="Comma 3 69 2 6" xfId="20371"/>
    <cellStyle name="Comma 3 69 3" xfId="20372"/>
    <cellStyle name="Comma 3 7" xfId="217"/>
    <cellStyle name="Comma 3 7 2" xfId="20373"/>
    <cellStyle name="Comma 3 7 2 2" xfId="20374"/>
    <cellStyle name="Comma 3 7 2 2 2" xfId="20375"/>
    <cellStyle name="Comma 3 7 2 2 2 2" xfId="20376"/>
    <cellStyle name="Comma 3 7 2 2 3" xfId="20377"/>
    <cellStyle name="Comma 3 7 2 2 4" xfId="20378"/>
    <cellStyle name="Comma 3 7 2 3" xfId="20379"/>
    <cellStyle name="Comma 3 7 2 3 2" xfId="20380"/>
    <cellStyle name="Comma 3 7 2 3 3" xfId="20381"/>
    <cellStyle name="Comma 3 7 2 4" xfId="20382"/>
    <cellStyle name="Comma 3 7 2 5" xfId="20383"/>
    <cellStyle name="Comma 3 7 2 6" xfId="20384"/>
    <cellStyle name="Comma 3 7 3" xfId="20385"/>
    <cellStyle name="Comma 3 70" xfId="20386"/>
    <cellStyle name="Comma 3 70 2" xfId="20387"/>
    <cellStyle name="Comma 3 70 2 2" xfId="20388"/>
    <cellStyle name="Comma 3 70 2 2 2" xfId="20389"/>
    <cellStyle name="Comma 3 70 2 2 2 2" xfId="20390"/>
    <cellStyle name="Comma 3 70 2 2 3" xfId="20391"/>
    <cellStyle name="Comma 3 70 2 2 4" xfId="20392"/>
    <cellStyle name="Comma 3 70 2 3" xfId="20393"/>
    <cellStyle name="Comma 3 70 2 3 2" xfId="20394"/>
    <cellStyle name="Comma 3 70 2 3 3" xfId="20395"/>
    <cellStyle name="Comma 3 70 2 4" xfId="20396"/>
    <cellStyle name="Comma 3 70 2 5" xfId="20397"/>
    <cellStyle name="Comma 3 70 2 6" xfId="20398"/>
    <cellStyle name="Comma 3 70 3" xfId="20399"/>
    <cellStyle name="Comma 3 71" xfId="20400"/>
    <cellStyle name="Comma 3 71 2" xfId="20401"/>
    <cellStyle name="Comma 3 71 2 2" xfId="20402"/>
    <cellStyle name="Comma 3 71 2 2 2" xfId="20403"/>
    <cellStyle name="Comma 3 71 2 2 2 2" xfId="20404"/>
    <cellStyle name="Comma 3 71 2 2 3" xfId="20405"/>
    <cellStyle name="Comma 3 71 2 2 4" xfId="20406"/>
    <cellStyle name="Comma 3 71 2 3" xfId="20407"/>
    <cellStyle name="Comma 3 71 2 3 2" xfId="20408"/>
    <cellStyle name="Comma 3 71 2 3 3" xfId="20409"/>
    <cellStyle name="Comma 3 71 2 4" xfId="20410"/>
    <cellStyle name="Comma 3 71 2 5" xfId="20411"/>
    <cellStyle name="Comma 3 71 2 6" xfId="20412"/>
    <cellStyle name="Comma 3 71 3" xfId="20413"/>
    <cellStyle name="Comma 3 72" xfId="20414"/>
    <cellStyle name="Comma 3 72 2" xfId="20415"/>
    <cellStyle name="Comma 3 72 2 2" xfId="20416"/>
    <cellStyle name="Comma 3 72 2 2 2" xfId="20417"/>
    <cellStyle name="Comma 3 72 2 2 2 2" xfId="20418"/>
    <cellStyle name="Comma 3 72 2 2 3" xfId="20419"/>
    <cellStyle name="Comma 3 72 2 2 4" xfId="20420"/>
    <cellStyle name="Comma 3 72 2 3" xfId="20421"/>
    <cellStyle name="Comma 3 72 2 3 2" xfId="20422"/>
    <cellStyle name="Comma 3 72 2 3 3" xfId="20423"/>
    <cellStyle name="Comma 3 72 2 4" xfId="20424"/>
    <cellStyle name="Comma 3 72 2 5" xfId="20425"/>
    <cellStyle name="Comma 3 72 2 6" xfId="20426"/>
    <cellStyle name="Comma 3 72 3" xfId="20427"/>
    <cellStyle name="Comma 3 73" xfId="20428"/>
    <cellStyle name="Comma 3 73 2" xfId="20429"/>
    <cellStyle name="Comma 3 73 2 2" xfId="20430"/>
    <cellStyle name="Comma 3 73 2 2 2" xfId="20431"/>
    <cellStyle name="Comma 3 73 2 2 2 2" xfId="20432"/>
    <cellStyle name="Comma 3 73 2 2 3" xfId="20433"/>
    <cellStyle name="Comma 3 73 2 2 4" xfId="20434"/>
    <cellStyle name="Comma 3 73 2 3" xfId="20435"/>
    <cellStyle name="Comma 3 73 2 3 2" xfId="20436"/>
    <cellStyle name="Comma 3 73 2 3 3" xfId="20437"/>
    <cellStyle name="Comma 3 73 2 4" xfId="20438"/>
    <cellStyle name="Comma 3 73 2 5" xfId="20439"/>
    <cellStyle name="Comma 3 73 2 6" xfId="20440"/>
    <cellStyle name="Comma 3 73 3" xfId="20441"/>
    <cellStyle name="Comma 3 74" xfId="20442"/>
    <cellStyle name="Comma 3 74 2" xfId="20443"/>
    <cellStyle name="Comma 3 74 2 2" xfId="20444"/>
    <cellStyle name="Comma 3 74 2 2 2" xfId="20445"/>
    <cellStyle name="Comma 3 74 2 2 2 2" xfId="20446"/>
    <cellStyle name="Comma 3 74 2 2 3" xfId="20447"/>
    <cellStyle name="Comma 3 74 2 2 4" xfId="20448"/>
    <cellStyle name="Comma 3 74 2 3" xfId="20449"/>
    <cellStyle name="Comma 3 74 2 3 2" xfId="20450"/>
    <cellStyle name="Comma 3 74 2 3 3" xfId="20451"/>
    <cellStyle name="Comma 3 74 2 4" xfId="20452"/>
    <cellStyle name="Comma 3 74 2 5" xfId="20453"/>
    <cellStyle name="Comma 3 74 2 6" xfId="20454"/>
    <cellStyle name="Comma 3 74 3" xfId="20455"/>
    <cellStyle name="Comma 3 75" xfId="20456"/>
    <cellStyle name="Comma 3 75 2" xfId="20457"/>
    <cellStyle name="Comma 3 75 2 2" xfId="20458"/>
    <cellStyle name="Comma 3 75 2 2 2" xfId="20459"/>
    <cellStyle name="Comma 3 75 2 2 2 2" xfId="20460"/>
    <cellStyle name="Comma 3 75 2 2 3" xfId="20461"/>
    <cellStyle name="Comma 3 75 2 2 4" xfId="20462"/>
    <cellStyle name="Comma 3 75 2 3" xfId="20463"/>
    <cellStyle name="Comma 3 75 2 3 2" xfId="20464"/>
    <cellStyle name="Comma 3 75 2 3 3" xfId="20465"/>
    <cellStyle name="Comma 3 75 2 4" xfId="20466"/>
    <cellStyle name="Comma 3 75 2 5" xfId="20467"/>
    <cellStyle name="Comma 3 75 2 6" xfId="20468"/>
    <cellStyle name="Comma 3 75 3" xfId="20469"/>
    <cellStyle name="Comma 3 76" xfId="20470"/>
    <cellStyle name="Comma 3 76 2" xfId="20471"/>
    <cellStyle name="Comma 3 76 2 2" xfId="20472"/>
    <cellStyle name="Comma 3 76 2 2 2" xfId="20473"/>
    <cellStyle name="Comma 3 76 2 2 2 2" xfId="20474"/>
    <cellStyle name="Comma 3 76 2 2 3" xfId="20475"/>
    <cellStyle name="Comma 3 76 2 2 4" xfId="20476"/>
    <cellStyle name="Comma 3 76 2 3" xfId="20477"/>
    <cellStyle name="Comma 3 76 2 3 2" xfId="20478"/>
    <cellStyle name="Comma 3 76 2 3 3" xfId="20479"/>
    <cellStyle name="Comma 3 76 2 4" xfId="20480"/>
    <cellStyle name="Comma 3 76 2 5" xfId="20481"/>
    <cellStyle name="Comma 3 76 2 6" xfId="20482"/>
    <cellStyle name="Comma 3 76 3" xfId="20483"/>
    <cellStyle name="Comma 3 77" xfId="20484"/>
    <cellStyle name="Comma 3 77 2" xfId="20485"/>
    <cellStyle name="Comma 3 77 2 2" xfId="20486"/>
    <cellStyle name="Comma 3 77 2 2 2" xfId="20487"/>
    <cellStyle name="Comma 3 77 2 2 2 2" xfId="20488"/>
    <cellStyle name="Comma 3 77 2 2 3" xfId="20489"/>
    <cellStyle name="Comma 3 77 2 2 4" xfId="20490"/>
    <cellStyle name="Comma 3 77 2 3" xfId="20491"/>
    <cellStyle name="Comma 3 77 2 3 2" xfId="20492"/>
    <cellStyle name="Comma 3 77 2 3 3" xfId="20493"/>
    <cellStyle name="Comma 3 77 2 4" xfId="20494"/>
    <cellStyle name="Comma 3 77 2 5" xfId="20495"/>
    <cellStyle name="Comma 3 77 2 6" xfId="20496"/>
    <cellStyle name="Comma 3 77 3" xfId="20497"/>
    <cellStyle name="Comma 3 78" xfId="20498"/>
    <cellStyle name="Comma 3 78 2" xfId="20499"/>
    <cellStyle name="Comma 3 78 2 2" xfId="20500"/>
    <cellStyle name="Comma 3 78 2 2 2" xfId="20501"/>
    <cellStyle name="Comma 3 78 2 2 2 2" xfId="20502"/>
    <cellStyle name="Comma 3 78 2 2 3" xfId="20503"/>
    <cellStyle name="Comma 3 78 2 2 4" xfId="20504"/>
    <cellStyle name="Comma 3 78 2 3" xfId="20505"/>
    <cellStyle name="Comma 3 78 2 3 2" xfId="20506"/>
    <cellStyle name="Comma 3 78 2 3 3" xfId="20507"/>
    <cellStyle name="Comma 3 78 2 4" xfId="20508"/>
    <cellStyle name="Comma 3 78 2 5" xfId="20509"/>
    <cellStyle name="Comma 3 78 2 6" xfId="20510"/>
    <cellStyle name="Comma 3 78 3" xfId="20511"/>
    <cellStyle name="Comma 3 79" xfId="20512"/>
    <cellStyle name="Comma 3 79 2" xfId="20513"/>
    <cellStyle name="Comma 3 79 2 2" xfId="20514"/>
    <cellStyle name="Comma 3 79 2 2 2" xfId="20515"/>
    <cellStyle name="Comma 3 79 2 2 2 2" xfId="20516"/>
    <cellStyle name="Comma 3 79 2 2 3" xfId="20517"/>
    <cellStyle name="Comma 3 79 2 2 4" xfId="20518"/>
    <cellStyle name="Comma 3 79 2 3" xfId="20519"/>
    <cellStyle name="Comma 3 79 2 3 2" xfId="20520"/>
    <cellStyle name="Comma 3 79 2 3 3" xfId="20521"/>
    <cellStyle name="Comma 3 79 2 4" xfId="20522"/>
    <cellStyle name="Comma 3 79 2 5" xfId="20523"/>
    <cellStyle name="Comma 3 79 2 6" xfId="20524"/>
    <cellStyle name="Comma 3 79 3" xfId="20525"/>
    <cellStyle name="Comma 3 8" xfId="218"/>
    <cellStyle name="Comma 3 8 2" xfId="20526"/>
    <cellStyle name="Comma 3 8 2 2" xfId="20527"/>
    <cellStyle name="Comma 3 8 2 2 2" xfId="20528"/>
    <cellStyle name="Comma 3 8 2 2 2 2" xfId="20529"/>
    <cellStyle name="Comma 3 8 2 2 3" xfId="20530"/>
    <cellStyle name="Comma 3 8 2 2 4" xfId="20531"/>
    <cellStyle name="Comma 3 8 2 3" xfId="20532"/>
    <cellStyle name="Comma 3 8 2 3 2" xfId="20533"/>
    <cellStyle name="Comma 3 8 2 3 3" xfId="20534"/>
    <cellStyle name="Comma 3 8 2 4" xfId="20535"/>
    <cellStyle name="Comma 3 8 2 5" xfId="20536"/>
    <cellStyle name="Comma 3 8 2 6" xfId="20537"/>
    <cellStyle name="Comma 3 8 3" xfId="20538"/>
    <cellStyle name="Comma 3 80" xfId="20539"/>
    <cellStyle name="Comma 3 80 2" xfId="20540"/>
    <cellStyle name="Comma 3 80 2 2" xfId="20541"/>
    <cellStyle name="Comma 3 80 2 2 2" xfId="20542"/>
    <cellStyle name="Comma 3 80 2 2 2 2" xfId="20543"/>
    <cellStyle name="Comma 3 80 2 2 3" xfId="20544"/>
    <cellStyle name="Comma 3 80 2 2 4" xfId="20545"/>
    <cellStyle name="Comma 3 80 2 3" xfId="20546"/>
    <cellStyle name="Comma 3 80 2 3 2" xfId="20547"/>
    <cellStyle name="Comma 3 80 2 3 3" xfId="20548"/>
    <cellStyle name="Comma 3 80 2 4" xfId="20549"/>
    <cellStyle name="Comma 3 80 2 5" xfId="20550"/>
    <cellStyle name="Comma 3 80 2 6" xfId="20551"/>
    <cellStyle name="Comma 3 80 3" xfId="20552"/>
    <cellStyle name="Comma 3 81" xfId="20553"/>
    <cellStyle name="Comma 3 81 2" xfId="20554"/>
    <cellStyle name="Comma 3 81 2 2" xfId="20555"/>
    <cellStyle name="Comma 3 81 2 2 2" xfId="20556"/>
    <cellStyle name="Comma 3 81 2 2 2 2" xfId="20557"/>
    <cellStyle name="Comma 3 81 2 2 3" xfId="20558"/>
    <cellStyle name="Comma 3 81 2 2 4" xfId="20559"/>
    <cellStyle name="Comma 3 81 2 3" xfId="20560"/>
    <cellStyle name="Comma 3 81 2 3 2" xfId="20561"/>
    <cellStyle name="Comma 3 81 2 3 3" xfId="20562"/>
    <cellStyle name="Comma 3 81 2 4" xfId="20563"/>
    <cellStyle name="Comma 3 81 2 5" xfId="20564"/>
    <cellStyle name="Comma 3 81 2 6" xfId="20565"/>
    <cellStyle name="Comma 3 81 3" xfId="20566"/>
    <cellStyle name="Comma 3 82" xfId="20567"/>
    <cellStyle name="Comma 3 82 2" xfId="20568"/>
    <cellStyle name="Comma 3 82 2 2" xfId="20569"/>
    <cellStyle name="Comma 3 82 2 2 2" xfId="20570"/>
    <cellStyle name="Comma 3 82 2 2 2 2" xfId="20571"/>
    <cellStyle name="Comma 3 82 2 2 3" xfId="20572"/>
    <cellStyle name="Comma 3 82 2 2 4" xfId="20573"/>
    <cellStyle name="Comma 3 82 2 3" xfId="20574"/>
    <cellStyle name="Comma 3 82 2 3 2" xfId="20575"/>
    <cellStyle name="Comma 3 82 2 3 3" xfId="20576"/>
    <cellStyle name="Comma 3 82 2 4" xfId="20577"/>
    <cellStyle name="Comma 3 82 2 5" xfId="20578"/>
    <cellStyle name="Comma 3 82 2 6" xfId="20579"/>
    <cellStyle name="Comma 3 82 3" xfId="20580"/>
    <cellStyle name="Comma 3 83" xfId="20581"/>
    <cellStyle name="Comma 3 83 2" xfId="20582"/>
    <cellStyle name="Comma 3 83 2 2" xfId="20583"/>
    <cellStyle name="Comma 3 83 2 2 2" xfId="20584"/>
    <cellStyle name="Comma 3 83 2 2 2 2" xfId="20585"/>
    <cellStyle name="Comma 3 83 2 2 3" xfId="20586"/>
    <cellStyle name="Comma 3 83 2 2 4" xfId="20587"/>
    <cellStyle name="Comma 3 83 2 3" xfId="20588"/>
    <cellStyle name="Comma 3 83 2 3 2" xfId="20589"/>
    <cellStyle name="Comma 3 83 2 3 3" xfId="20590"/>
    <cellStyle name="Comma 3 83 2 4" xfId="20591"/>
    <cellStyle name="Comma 3 83 2 5" xfId="20592"/>
    <cellStyle name="Comma 3 83 2 6" xfId="20593"/>
    <cellStyle name="Comma 3 83 3" xfId="20594"/>
    <cellStyle name="Comma 3 84" xfId="20595"/>
    <cellStyle name="Comma 3 84 2" xfId="20596"/>
    <cellStyle name="Comma 3 84 2 2" xfId="20597"/>
    <cellStyle name="Comma 3 84 2 2 2" xfId="20598"/>
    <cellStyle name="Comma 3 84 2 2 2 2" xfId="20599"/>
    <cellStyle name="Comma 3 84 2 2 3" xfId="20600"/>
    <cellStyle name="Comma 3 84 2 2 4" xfId="20601"/>
    <cellStyle name="Comma 3 84 2 3" xfId="20602"/>
    <cellStyle name="Comma 3 84 2 3 2" xfId="20603"/>
    <cellStyle name="Comma 3 84 2 3 3" xfId="20604"/>
    <cellStyle name="Comma 3 84 2 4" xfId="20605"/>
    <cellStyle name="Comma 3 84 2 5" xfId="20606"/>
    <cellStyle name="Comma 3 84 2 6" xfId="20607"/>
    <cellStyle name="Comma 3 84 3" xfId="20608"/>
    <cellStyle name="Comma 3 85" xfId="20609"/>
    <cellStyle name="Comma 3 85 2" xfId="20610"/>
    <cellStyle name="Comma 3 85 2 2" xfId="20611"/>
    <cellStyle name="Comma 3 85 2 2 2" xfId="20612"/>
    <cellStyle name="Comma 3 85 2 2 2 2" xfId="20613"/>
    <cellStyle name="Comma 3 85 2 2 3" xfId="20614"/>
    <cellStyle name="Comma 3 85 2 2 4" xfId="20615"/>
    <cellStyle name="Comma 3 85 2 3" xfId="20616"/>
    <cellStyle name="Comma 3 85 2 3 2" xfId="20617"/>
    <cellStyle name="Comma 3 85 2 3 3" xfId="20618"/>
    <cellStyle name="Comma 3 85 2 4" xfId="20619"/>
    <cellStyle name="Comma 3 85 2 5" xfId="20620"/>
    <cellStyle name="Comma 3 85 2 6" xfId="20621"/>
    <cellStyle name="Comma 3 85 3" xfId="20622"/>
    <cellStyle name="Comma 3 86" xfId="20623"/>
    <cellStyle name="Comma 3 86 2" xfId="20624"/>
    <cellStyle name="Comma 3 86 2 2" xfId="20625"/>
    <cellStyle name="Comma 3 86 2 2 2" xfId="20626"/>
    <cellStyle name="Comma 3 86 2 2 2 2" xfId="20627"/>
    <cellStyle name="Comma 3 86 2 2 3" xfId="20628"/>
    <cellStyle name="Comma 3 86 2 2 4" xfId="20629"/>
    <cellStyle name="Comma 3 86 2 3" xfId="20630"/>
    <cellStyle name="Comma 3 86 2 3 2" xfId="20631"/>
    <cellStyle name="Comma 3 86 2 3 3" xfId="20632"/>
    <cellStyle name="Comma 3 86 2 4" xfId="20633"/>
    <cellStyle name="Comma 3 86 2 5" xfId="20634"/>
    <cellStyle name="Comma 3 86 2 6" xfId="20635"/>
    <cellStyle name="Comma 3 86 3" xfId="20636"/>
    <cellStyle name="Comma 3 87" xfId="20637"/>
    <cellStyle name="Comma 3 87 2" xfId="20638"/>
    <cellStyle name="Comma 3 87 2 2" xfId="20639"/>
    <cellStyle name="Comma 3 87 2 3" xfId="20640"/>
    <cellStyle name="Comma 3 87 2 4" xfId="20641"/>
    <cellStyle name="Comma 3 87 2 5" xfId="20642"/>
    <cellStyle name="Comma 3 87 2 6" xfId="20643"/>
    <cellStyle name="Comma 3 87 2 7" xfId="20644"/>
    <cellStyle name="Comma 3 87 3" xfId="20645"/>
    <cellStyle name="Comma 3 87 4" xfId="20646"/>
    <cellStyle name="Comma 3 87 5" xfId="20647"/>
    <cellStyle name="Comma 3 87 6" xfId="20648"/>
    <cellStyle name="Comma 3 88" xfId="20649"/>
    <cellStyle name="Comma 3 88 2" xfId="20650"/>
    <cellStyle name="Comma 3 88 3" xfId="20651"/>
    <cellStyle name="Comma 3 88 4" xfId="20652"/>
    <cellStyle name="Comma 3 88 5" xfId="20653"/>
    <cellStyle name="Comma 3 88 6" xfId="20654"/>
    <cellStyle name="Comma 3 88 7" xfId="20655"/>
    <cellStyle name="Comma 3 89" xfId="20656"/>
    <cellStyle name="Comma 3 89 2" xfId="20657"/>
    <cellStyle name="Comma 3 89 3" xfId="20658"/>
    <cellStyle name="Comma 3 89 4" xfId="20659"/>
    <cellStyle name="Comma 3 89 5" xfId="20660"/>
    <cellStyle name="Comma 3 89 6" xfId="20661"/>
    <cellStyle name="Comma 3 89 7" xfId="20662"/>
    <cellStyle name="Comma 3 9" xfId="211"/>
    <cellStyle name="Comma 3 9 2" xfId="20663"/>
    <cellStyle name="Comma 3 9 2 2" xfId="20664"/>
    <cellStyle name="Comma 3 9 2 2 2" xfId="20665"/>
    <cellStyle name="Comma 3 9 2 2 2 2" xfId="20666"/>
    <cellStyle name="Comma 3 9 2 2 3" xfId="20667"/>
    <cellStyle name="Comma 3 9 2 2 4" xfId="20668"/>
    <cellStyle name="Comma 3 9 2 3" xfId="20669"/>
    <cellStyle name="Comma 3 9 2 3 2" xfId="20670"/>
    <cellStyle name="Comma 3 9 2 3 3" xfId="20671"/>
    <cellStyle name="Comma 3 9 2 4" xfId="20672"/>
    <cellStyle name="Comma 3 9 2 5" xfId="20673"/>
    <cellStyle name="Comma 3 9 2 6" xfId="20674"/>
    <cellStyle name="Comma 3 9 3" xfId="20675"/>
    <cellStyle name="Comma 3 90" xfId="20676"/>
    <cellStyle name="Comma 3 90 2" xfId="20677"/>
    <cellStyle name="Comma 3 90 3" xfId="20678"/>
    <cellStyle name="Comma 3 91" xfId="20679"/>
    <cellStyle name="Comma 3 92" xfId="20680"/>
    <cellStyle name="Comma 3 93" xfId="20681"/>
    <cellStyle name="Comma 3 94" xfId="20682"/>
    <cellStyle name="Comma 3 95" xfId="20683"/>
    <cellStyle name="Comma 3 95 2" xfId="20684"/>
    <cellStyle name="Comma 3 95 2 2" xfId="20685"/>
    <cellStyle name="Comma 3 95 2 2 2" xfId="20686"/>
    <cellStyle name="Comma 3 95 2 3" xfId="20687"/>
    <cellStyle name="Comma 3 95 2 4" xfId="20688"/>
    <cellStyle name="Comma 3 95 3" xfId="20689"/>
    <cellStyle name="Comma 3 95 3 2" xfId="20690"/>
    <cellStyle name="Comma 3 95 3 3" xfId="20691"/>
    <cellStyle name="Comma 3 95 4" xfId="20692"/>
    <cellStyle name="Comma 3 95 5" xfId="20693"/>
    <cellStyle name="Comma 3 95 6" xfId="20694"/>
    <cellStyle name="Comma 3 96" xfId="20695"/>
    <cellStyle name="Comma 3 97" xfId="20696"/>
    <cellStyle name="Comma 3*" xfId="219"/>
    <cellStyle name="Comma 30" xfId="20697"/>
    <cellStyle name="Comma 30 2" xfId="20698"/>
    <cellStyle name="Comma 30 2 2" xfId="20699"/>
    <cellStyle name="Comma 30 3" xfId="20700"/>
    <cellStyle name="Comma 30 3 2" xfId="20701"/>
    <cellStyle name="Comma 30 4" xfId="20702"/>
    <cellStyle name="Comma 30 5" xfId="20703"/>
    <cellStyle name="Comma 31" xfId="20704"/>
    <cellStyle name="Comma 31 2" xfId="20705"/>
    <cellStyle name="Comma 31 2 2" xfId="20706"/>
    <cellStyle name="Comma 31 2 3" xfId="20707"/>
    <cellStyle name="Comma 31 3" xfId="20708"/>
    <cellStyle name="Comma 31 4" xfId="20709"/>
    <cellStyle name="Comma 32" xfId="20710"/>
    <cellStyle name="Comma 32 2" xfId="20711"/>
    <cellStyle name="Comma 32 2 2" xfId="20712"/>
    <cellStyle name="Comma 32 2 3" xfId="20713"/>
    <cellStyle name="Comma 32 3" xfId="20714"/>
    <cellStyle name="Comma 33" xfId="20715"/>
    <cellStyle name="Comma 34" xfId="20716"/>
    <cellStyle name="Comma 35" xfId="20717"/>
    <cellStyle name="Comma 36" xfId="20718"/>
    <cellStyle name="Comma 37" xfId="20719"/>
    <cellStyle name="Comma 38" xfId="20720"/>
    <cellStyle name="Comma 39" xfId="20721"/>
    <cellStyle name="Comma 4" xfId="30"/>
    <cellStyle name="Comma 4 10" xfId="220"/>
    <cellStyle name="Comma 4 10 10" xfId="20722"/>
    <cellStyle name="Comma 4 10 11" xfId="20723"/>
    <cellStyle name="Comma 4 10 12" xfId="20724"/>
    <cellStyle name="Comma 4 10 13" xfId="20725"/>
    <cellStyle name="Comma 4 10 14" xfId="20726"/>
    <cellStyle name="Comma 4 10 15" xfId="20727"/>
    <cellStyle name="Comma 4 10 16" xfId="20728"/>
    <cellStyle name="Comma 4 10 17" xfId="20729"/>
    <cellStyle name="Comma 4 10 18" xfId="20730"/>
    <cellStyle name="Comma 4 10 19" xfId="20731"/>
    <cellStyle name="Comma 4 10 2" xfId="20732"/>
    <cellStyle name="Comma 4 10 2 2" xfId="20733"/>
    <cellStyle name="Comma 4 10 20" xfId="20734"/>
    <cellStyle name="Comma 4 10 21" xfId="20735"/>
    <cellStyle name="Comma 4 10 22" xfId="20736"/>
    <cellStyle name="Comma 4 10 23" xfId="20737"/>
    <cellStyle name="Comma 4 10 24" xfId="20738"/>
    <cellStyle name="Comma 4 10 25" xfId="20739"/>
    <cellStyle name="Comma 4 10 26" xfId="20740"/>
    <cellStyle name="Comma 4 10 27" xfId="20741"/>
    <cellStyle name="Comma 4 10 28" xfId="20742"/>
    <cellStyle name="Comma 4 10 29" xfId="20743"/>
    <cellStyle name="Comma 4 10 3" xfId="20744"/>
    <cellStyle name="Comma 4 10 3 2" xfId="20745"/>
    <cellStyle name="Comma 4 10 30" xfId="20746"/>
    <cellStyle name="Comma 4 10 31" xfId="20747"/>
    <cellStyle name="Comma 4 10 32" xfId="20748"/>
    <cellStyle name="Comma 4 10 33" xfId="20749"/>
    <cellStyle name="Comma 4 10 34" xfId="20750"/>
    <cellStyle name="Comma 4 10 35" xfId="20751"/>
    <cellStyle name="Comma 4 10 36" xfId="20752"/>
    <cellStyle name="Comma 4 10 37" xfId="20753"/>
    <cellStyle name="Comma 4 10 38" xfId="20754"/>
    <cellStyle name="Comma 4 10 39" xfId="20755"/>
    <cellStyle name="Comma 4 10 4" xfId="20756"/>
    <cellStyle name="Comma 4 10 4 2" xfId="20757"/>
    <cellStyle name="Comma 4 10 40" xfId="20758"/>
    <cellStyle name="Comma 4 10 41" xfId="20759"/>
    <cellStyle name="Comma 4 10 42" xfId="20760"/>
    <cellStyle name="Comma 4 10 43" xfId="20761"/>
    <cellStyle name="Comma 4 10 44" xfId="20762"/>
    <cellStyle name="Comma 4 10 45" xfId="20763"/>
    <cellStyle name="Comma 4 10 46" xfId="20764"/>
    <cellStyle name="Comma 4 10 47" xfId="20765"/>
    <cellStyle name="Comma 4 10 48" xfId="20766"/>
    <cellStyle name="Comma 4 10 49" xfId="20767"/>
    <cellStyle name="Comma 4 10 5" xfId="20768"/>
    <cellStyle name="Comma 4 10 50" xfId="20769"/>
    <cellStyle name="Comma 4 10 51" xfId="20770"/>
    <cellStyle name="Comma 4 10 52" xfId="20771"/>
    <cellStyle name="Comma 4 10 53" xfId="20772"/>
    <cellStyle name="Comma 4 10 54" xfId="20773"/>
    <cellStyle name="Comma 4 10 55" xfId="20774"/>
    <cellStyle name="Comma 4 10 56" xfId="20775"/>
    <cellStyle name="Comma 4 10 57" xfId="20776"/>
    <cellStyle name="Comma 4 10 58" xfId="20777"/>
    <cellStyle name="Comma 4 10 59" xfId="20778"/>
    <cellStyle name="Comma 4 10 6" xfId="20779"/>
    <cellStyle name="Comma 4 10 60" xfId="20780"/>
    <cellStyle name="Comma 4 10 61" xfId="20781"/>
    <cellStyle name="Comma 4 10 62" xfId="20782"/>
    <cellStyle name="Comma 4 10 63" xfId="20783"/>
    <cellStyle name="Comma 4 10 64" xfId="20784"/>
    <cellStyle name="Comma 4 10 65" xfId="20785"/>
    <cellStyle name="Comma 4 10 66" xfId="20786"/>
    <cellStyle name="Comma 4 10 67" xfId="20787"/>
    <cellStyle name="Comma 4 10 68" xfId="20788"/>
    <cellStyle name="Comma 4 10 7" xfId="20789"/>
    <cellStyle name="Comma 4 10 8" xfId="20790"/>
    <cellStyle name="Comma 4 10 9" xfId="20791"/>
    <cellStyle name="Comma 4 11" xfId="20792"/>
    <cellStyle name="Comma 4 11 10" xfId="20793"/>
    <cellStyle name="Comma 4 11 11" xfId="20794"/>
    <cellStyle name="Comma 4 11 12" xfId="20795"/>
    <cellStyle name="Comma 4 11 13" xfId="20796"/>
    <cellStyle name="Comma 4 11 14" xfId="20797"/>
    <cellStyle name="Comma 4 11 15" xfId="20798"/>
    <cellStyle name="Comma 4 11 16" xfId="20799"/>
    <cellStyle name="Comma 4 11 17" xfId="20800"/>
    <cellStyle name="Comma 4 11 18" xfId="20801"/>
    <cellStyle name="Comma 4 11 19" xfId="20802"/>
    <cellStyle name="Comma 4 11 2" xfId="20803"/>
    <cellStyle name="Comma 4 11 2 2" xfId="20804"/>
    <cellStyle name="Comma 4 11 20" xfId="20805"/>
    <cellStyle name="Comma 4 11 21" xfId="20806"/>
    <cellStyle name="Comma 4 11 22" xfId="20807"/>
    <cellStyle name="Comma 4 11 23" xfId="20808"/>
    <cellStyle name="Comma 4 11 24" xfId="20809"/>
    <cellStyle name="Comma 4 11 25" xfId="20810"/>
    <cellStyle name="Comma 4 11 26" xfId="20811"/>
    <cellStyle name="Comma 4 11 27" xfId="20812"/>
    <cellStyle name="Comma 4 11 28" xfId="20813"/>
    <cellStyle name="Comma 4 11 29" xfId="20814"/>
    <cellStyle name="Comma 4 11 3" xfId="20815"/>
    <cellStyle name="Comma 4 11 3 2" xfId="20816"/>
    <cellStyle name="Comma 4 11 30" xfId="20817"/>
    <cellStyle name="Comma 4 11 31" xfId="20818"/>
    <cellStyle name="Comma 4 11 32" xfId="20819"/>
    <cellStyle name="Comma 4 11 33" xfId="20820"/>
    <cellStyle name="Comma 4 11 34" xfId="20821"/>
    <cellStyle name="Comma 4 11 35" xfId="20822"/>
    <cellStyle name="Comma 4 11 36" xfId="20823"/>
    <cellStyle name="Comma 4 11 37" xfId="20824"/>
    <cellStyle name="Comma 4 11 38" xfId="20825"/>
    <cellStyle name="Comma 4 11 39" xfId="20826"/>
    <cellStyle name="Comma 4 11 4" xfId="20827"/>
    <cellStyle name="Comma 4 11 4 2" xfId="20828"/>
    <cellStyle name="Comma 4 11 40" xfId="20829"/>
    <cellStyle name="Comma 4 11 41" xfId="20830"/>
    <cellStyle name="Comma 4 11 42" xfId="20831"/>
    <cellStyle name="Comma 4 11 43" xfId="20832"/>
    <cellStyle name="Comma 4 11 44" xfId="20833"/>
    <cellStyle name="Comma 4 11 45" xfId="20834"/>
    <cellStyle name="Comma 4 11 46" xfId="20835"/>
    <cellStyle name="Comma 4 11 47" xfId="20836"/>
    <cellStyle name="Comma 4 11 48" xfId="20837"/>
    <cellStyle name="Comma 4 11 49" xfId="20838"/>
    <cellStyle name="Comma 4 11 5" xfId="20839"/>
    <cellStyle name="Comma 4 11 50" xfId="20840"/>
    <cellStyle name="Comma 4 11 51" xfId="20841"/>
    <cellStyle name="Comma 4 11 52" xfId="20842"/>
    <cellStyle name="Comma 4 11 53" xfId="20843"/>
    <cellStyle name="Comma 4 11 54" xfId="20844"/>
    <cellStyle name="Comma 4 11 55" xfId="20845"/>
    <cellStyle name="Comma 4 11 56" xfId="20846"/>
    <cellStyle name="Comma 4 11 57" xfId="20847"/>
    <cellStyle name="Comma 4 11 58" xfId="20848"/>
    <cellStyle name="Comma 4 11 59" xfId="20849"/>
    <cellStyle name="Comma 4 11 6" xfId="20850"/>
    <cellStyle name="Comma 4 11 60" xfId="20851"/>
    <cellStyle name="Comma 4 11 61" xfId="20852"/>
    <cellStyle name="Comma 4 11 62" xfId="20853"/>
    <cellStyle name="Comma 4 11 63" xfId="20854"/>
    <cellStyle name="Comma 4 11 64" xfId="20855"/>
    <cellStyle name="Comma 4 11 65" xfId="20856"/>
    <cellStyle name="Comma 4 11 66" xfId="20857"/>
    <cellStyle name="Comma 4 11 67" xfId="20858"/>
    <cellStyle name="Comma 4 11 68" xfId="20859"/>
    <cellStyle name="Comma 4 11 7" xfId="20860"/>
    <cellStyle name="Comma 4 11 8" xfId="20861"/>
    <cellStyle name="Comma 4 11 9" xfId="20862"/>
    <cellStyle name="Comma 4 12" xfId="20863"/>
    <cellStyle name="Comma 4 12 2" xfId="20864"/>
    <cellStyle name="Comma 4 12 2 2" xfId="20865"/>
    <cellStyle name="Comma 4 12 2 2 2" xfId="20866"/>
    <cellStyle name="Comma 4 12 2 2 2 2" xfId="20867"/>
    <cellStyle name="Comma 4 12 2 2 3" xfId="20868"/>
    <cellStyle name="Comma 4 12 2 2 4" xfId="20869"/>
    <cellStyle name="Comma 4 12 2 3" xfId="20870"/>
    <cellStyle name="Comma 4 12 2 3 2" xfId="20871"/>
    <cellStyle name="Comma 4 12 2 3 3" xfId="20872"/>
    <cellStyle name="Comma 4 12 2 4" xfId="20873"/>
    <cellStyle name="Comma 4 12 2 5" xfId="20874"/>
    <cellStyle name="Comma 4 12 2 6" xfId="20875"/>
    <cellStyle name="Comma 4 12 3" xfId="20876"/>
    <cellStyle name="Comma 4 13" xfId="20877"/>
    <cellStyle name="Comma 4 13 2" xfId="20878"/>
    <cellStyle name="Comma 4 13 2 2" xfId="20879"/>
    <cellStyle name="Comma 4 13 2 2 2" xfId="20880"/>
    <cellStyle name="Comma 4 13 2 2 2 2" xfId="20881"/>
    <cellStyle name="Comma 4 13 2 2 3" xfId="20882"/>
    <cellStyle name="Comma 4 13 2 2 4" xfId="20883"/>
    <cellStyle name="Comma 4 13 2 3" xfId="20884"/>
    <cellStyle name="Comma 4 13 2 3 2" xfId="20885"/>
    <cellStyle name="Comma 4 13 2 3 3" xfId="20886"/>
    <cellStyle name="Comma 4 13 2 4" xfId="20887"/>
    <cellStyle name="Comma 4 13 2 5" xfId="20888"/>
    <cellStyle name="Comma 4 13 2 6" xfId="20889"/>
    <cellStyle name="Comma 4 13 3" xfId="20890"/>
    <cellStyle name="Comma 4 14" xfId="20891"/>
    <cellStyle name="Comma 4 14 2" xfId="20892"/>
    <cellStyle name="Comma 4 14 2 2" xfId="20893"/>
    <cellStyle name="Comma 4 14 2 3" xfId="20894"/>
    <cellStyle name="Comma 4 14 2 4" xfId="20895"/>
    <cellStyle name="Comma 4 14 2 5" xfId="20896"/>
    <cellStyle name="Comma 4 14 2 6" xfId="20897"/>
    <cellStyle name="Comma 4 14 2 7" xfId="20898"/>
    <cellStyle name="Comma 4 14 3" xfId="20899"/>
    <cellStyle name="Comma 4 14 4" xfId="20900"/>
    <cellStyle name="Comma 4 14 5" xfId="20901"/>
    <cellStyle name="Comma 4 14 6" xfId="20902"/>
    <cellStyle name="Comma 4 15" xfId="20903"/>
    <cellStyle name="Comma 4 15 2" xfId="20904"/>
    <cellStyle name="Comma 4 15 3" xfId="20905"/>
    <cellStyle name="Comma 4 15 4" xfId="20906"/>
    <cellStyle name="Comma 4 15 5" xfId="20907"/>
    <cellStyle name="Comma 4 15 6" xfId="20908"/>
    <cellStyle name="Comma 4 15 7" xfId="20909"/>
    <cellStyle name="Comma 4 16" xfId="20910"/>
    <cellStyle name="Comma 4 16 2" xfId="20911"/>
    <cellStyle name="Comma 4 16 3" xfId="20912"/>
    <cellStyle name="Comma 4 16 4" xfId="20913"/>
    <cellStyle name="Comma 4 16 5" xfId="20914"/>
    <cellStyle name="Comma 4 16 6" xfId="20915"/>
    <cellStyle name="Comma 4 16 7" xfId="20916"/>
    <cellStyle name="Comma 4 17" xfId="20917"/>
    <cellStyle name="Comma 4 17 2" xfId="20918"/>
    <cellStyle name="Comma 4 17 3" xfId="20919"/>
    <cellStyle name="Comma 4 18" xfId="20920"/>
    <cellStyle name="Comma 4 19" xfId="20921"/>
    <cellStyle name="Comma 4 2" xfId="31"/>
    <cellStyle name="Comma 4 2 2" xfId="221"/>
    <cellStyle name="Comma 4 2 3" xfId="20922"/>
    <cellStyle name="Comma 4 2 4" xfId="20923"/>
    <cellStyle name="Comma 4 2 5" xfId="20924"/>
    <cellStyle name="Comma 4 2 6" xfId="20925"/>
    <cellStyle name="Comma 4 2 7" xfId="20926"/>
    <cellStyle name="Comma 4 20" xfId="20927"/>
    <cellStyle name="Comma 4 21" xfId="20928"/>
    <cellStyle name="Comma 4 22" xfId="20929"/>
    <cellStyle name="Comma 4 22 2" xfId="20930"/>
    <cellStyle name="Comma 4 3" xfId="222"/>
    <cellStyle name="Comma 4 3 10" xfId="20931"/>
    <cellStyle name="Comma 4 3 11" xfId="20932"/>
    <cellStyle name="Comma 4 3 12" xfId="20933"/>
    <cellStyle name="Comma 4 3 13" xfId="20934"/>
    <cellStyle name="Comma 4 3 14" xfId="20935"/>
    <cellStyle name="Comma 4 3 15" xfId="20936"/>
    <cellStyle name="Comma 4 3 16" xfId="20937"/>
    <cellStyle name="Comma 4 3 17" xfId="20938"/>
    <cellStyle name="Comma 4 3 18" xfId="20939"/>
    <cellStyle name="Comma 4 3 19" xfId="20940"/>
    <cellStyle name="Comma 4 3 2" xfId="20941"/>
    <cellStyle name="Comma 4 3 2 2" xfId="20942"/>
    <cellStyle name="Comma 4 3 20" xfId="20943"/>
    <cellStyle name="Comma 4 3 21" xfId="20944"/>
    <cellStyle name="Comma 4 3 22" xfId="20945"/>
    <cellStyle name="Comma 4 3 23" xfId="20946"/>
    <cellStyle name="Comma 4 3 23 2" xfId="20947"/>
    <cellStyle name="Comma 4 3 24" xfId="20948"/>
    <cellStyle name="Comma 4 3 25" xfId="20949"/>
    <cellStyle name="Comma 4 3 26" xfId="20950"/>
    <cellStyle name="Comma 4 3 27" xfId="20951"/>
    <cellStyle name="Comma 4 3 28" xfId="20952"/>
    <cellStyle name="Comma 4 3 29" xfId="20953"/>
    <cellStyle name="Comma 4 3 3" xfId="20954"/>
    <cellStyle name="Comma 4 3 3 2" xfId="20955"/>
    <cellStyle name="Comma 4 3 30" xfId="20956"/>
    <cellStyle name="Comma 4 3 31" xfId="20957"/>
    <cellStyle name="Comma 4 3 32" xfId="20958"/>
    <cellStyle name="Comma 4 3 33" xfId="20959"/>
    <cellStyle name="Comma 4 3 34" xfId="20960"/>
    <cellStyle name="Comma 4 3 35" xfId="20961"/>
    <cellStyle name="Comma 4 3 36" xfId="20962"/>
    <cellStyle name="Comma 4 3 37" xfId="20963"/>
    <cellStyle name="Comma 4 3 38" xfId="20964"/>
    <cellStyle name="Comma 4 3 39" xfId="20965"/>
    <cellStyle name="Comma 4 3 4" xfId="20966"/>
    <cellStyle name="Comma 4 3 4 2" xfId="20967"/>
    <cellStyle name="Comma 4 3 40" xfId="20968"/>
    <cellStyle name="Comma 4 3 41" xfId="20969"/>
    <cellStyle name="Comma 4 3 42" xfId="20970"/>
    <cellStyle name="Comma 4 3 43" xfId="20971"/>
    <cellStyle name="Comma 4 3 44" xfId="20972"/>
    <cellStyle name="Comma 4 3 45" xfId="20973"/>
    <cellStyle name="Comma 4 3 46" xfId="20974"/>
    <cellStyle name="Comma 4 3 47" xfId="20975"/>
    <cellStyle name="Comma 4 3 48" xfId="20976"/>
    <cellStyle name="Comma 4 3 49" xfId="20977"/>
    <cellStyle name="Comma 4 3 5" xfId="20978"/>
    <cellStyle name="Comma 4 3 50" xfId="20979"/>
    <cellStyle name="Comma 4 3 51" xfId="20980"/>
    <cellStyle name="Comma 4 3 52" xfId="20981"/>
    <cellStyle name="Comma 4 3 53" xfId="20982"/>
    <cellStyle name="Comma 4 3 54" xfId="20983"/>
    <cellStyle name="Comma 4 3 55" xfId="20984"/>
    <cellStyle name="Comma 4 3 56" xfId="20985"/>
    <cellStyle name="Comma 4 3 57" xfId="20986"/>
    <cellStyle name="Comma 4 3 58" xfId="20987"/>
    <cellStyle name="Comma 4 3 59" xfId="20988"/>
    <cellStyle name="Comma 4 3 6" xfId="20989"/>
    <cellStyle name="Comma 4 3 60" xfId="20990"/>
    <cellStyle name="Comma 4 3 61" xfId="20991"/>
    <cellStyle name="Comma 4 3 62" xfId="20992"/>
    <cellStyle name="Comma 4 3 63" xfId="20993"/>
    <cellStyle name="Comma 4 3 64" xfId="20994"/>
    <cellStyle name="Comma 4 3 65" xfId="20995"/>
    <cellStyle name="Comma 4 3 66" xfId="20996"/>
    <cellStyle name="Comma 4 3 67" xfId="20997"/>
    <cellStyle name="Comma 4 3 68" xfId="20998"/>
    <cellStyle name="Comma 4 3 7" xfId="20999"/>
    <cellStyle name="Comma 4 3 8" xfId="21000"/>
    <cellStyle name="Comma 4 3 9" xfId="21001"/>
    <cellStyle name="Comma 4 4" xfId="223"/>
    <cellStyle name="Comma 4 4 10" xfId="21002"/>
    <cellStyle name="Comma 4 4 11" xfId="21003"/>
    <cellStyle name="Comma 4 4 12" xfId="21004"/>
    <cellStyle name="Comma 4 4 13" xfId="21005"/>
    <cellStyle name="Comma 4 4 14" xfId="21006"/>
    <cellStyle name="Comma 4 4 15" xfId="21007"/>
    <cellStyle name="Comma 4 4 16" xfId="21008"/>
    <cellStyle name="Comma 4 4 17" xfId="21009"/>
    <cellStyle name="Comma 4 4 18" xfId="21010"/>
    <cellStyle name="Comma 4 4 19" xfId="21011"/>
    <cellStyle name="Comma 4 4 2" xfId="21012"/>
    <cellStyle name="Comma 4 4 2 2" xfId="21013"/>
    <cellStyle name="Comma 4 4 20" xfId="21014"/>
    <cellStyle name="Comma 4 4 21" xfId="21015"/>
    <cellStyle name="Comma 4 4 22" xfId="21016"/>
    <cellStyle name="Comma 4 4 23" xfId="21017"/>
    <cellStyle name="Comma 4 4 23 2" xfId="21018"/>
    <cellStyle name="Comma 4 4 24" xfId="21019"/>
    <cellStyle name="Comma 4 4 25" xfId="21020"/>
    <cellStyle name="Comma 4 4 26" xfId="21021"/>
    <cellStyle name="Comma 4 4 27" xfId="21022"/>
    <cellStyle name="Comma 4 4 28" xfId="21023"/>
    <cellStyle name="Comma 4 4 29" xfId="21024"/>
    <cellStyle name="Comma 4 4 3" xfId="21025"/>
    <cellStyle name="Comma 4 4 3 2" xfId="21026"/>
    <cellStyle name="Comma 4 4 30" xfId="21027"/>
    <cellStyle name="Comma 4 4 31" xfId="21028"/>
    <cellStyle name="Comma 4 4 32" xfId="21029"/>
    <cellStyle name="Comma 4 4 33" xfId="21030"/>
    <cellStyle name="Comma 4 4 34" xfId="21031"/>
    <cellStyle name="Comma 4 4 35" xfId="21032"/>
    <cellStyle name="Comma 4 4 36" xfId="21033"/>
    <cellStyle name="Comma 4 4 37" xfId="21034"/>
    <cellStyle name="Comma 4 4 38" xfId="21035"/>
    <cellStyle name="Comma 4 4 39" xfId="21036"/>
    <cellStyle name="Comma 4 4 4" xfId="21037"/>
    <cellStyle name="Comma 4 4 4 2" xfId="21038"/>
    <cellStyle name="Comma 4 4 40" xfId="21039"/>
    <cellStyle name="Comma 4 4 41" xfId="21040"/>
    <cellStyle name="Comma 4 4 42" xfId="21041"/>
    <cellStyle name="Comma 4 4 43" xfId="21042"/>
    <cellStyle name="Comma 4 4 44" xfId="21043"/>
    <cellStyle name="Comma 4 4 45" xfId="21044"/>
    <cellStyle name="Comma 4 4 46" xfId="21045"/>
    <cellStyle name="Comma 4 4 47" xfId="21046"/>
    <cellStyle name="Comma 4 4 48" xfId="21047"/>
    <cellStyle name="Comma 4 4 49" xfId="21048"/>
    <cellStyle name="Comma 4 4 5" xfId="21049"/>
    <cellStyle name="Comma 4 4 50" xfId="21050"/>
    <cellStyle name="Comma 4 4 51" xfId="21051"/>
    <cellStyle name="Comma 4 4 52" xfId="21052"/>
    <cellStyle name="Comma 4 4 53" xfId="21053"/>
    <cellStyle name="Comma 4 4 54" xfId="21054"/>
    <cellStyle name="Comma 4 4 55" xfId="21055"/>
    <cellStyle name="Comma 4 4 56" xfId="21056"/>
    <cellStyle name="Comma 4 4 57" xfId="21057"/>
    <cellStyle name="Comma 4 4 58" xfId="21058"/>
    <cellStyle name="Comma 4 4 59" xfId="21059"/>
    <cellStyle name="Comma 4 4 6" xfId="21060"/>
    <cellStyle name="Comma 4 4 60" xfId="21061"/>
    <cellStyle name="Comma 4 4 61" xfId="21062"/>
    <cellStyle name="Comma 4 4 62" xfId="21063"/>
    <cellStyle name="Comma 4 4 63" xfId="21064"/>
    <cellStyle name="Comma 4 4 64" xfId="21065"/>
    <cellStyle name="Comma 4 4 65" xfId="21066"/>
    <cellStyle name="Comma 4 4 66" xfId="21067"/>
    <cellStyle name="Comma 4 4 67" xfId="21068"/>
    <cellStyle name="Comma 4 4 68" xfId="21069"/>
    <cellStyle name="Comma 4 4 7" xfId="21070"/>
    <cellStyle name="Comma 4 4 8" xfId="21071"/>
    <cellStyle name="Comma 4 4 9" xfId="21072"/>
    <cellStyle name="Comma 4 5" xfId="224"/>
    <cellStyle name="Comma 4 5 10" xfId="21073"/>
    <cellStyle name="Comma 4 5 11" xfId="21074"/>
    <cellStyle name="Comma 4 5 12" xfId="21075"/>
    <cellStyle name="Comma 4 5 13" xfId="21076"/>
    <cellStyle name="Comma 4 5 14" xfId="21077"/>
    <cellStyle name="Comma 4 5 15" xfId="21078"/>
    <cellStyle name="Comma 4 5 16" xfId="21079"/>
    <cellStyle name="Comma 4 5 17" xfId="21080"/>
    <cellStyle name="Comma 4 5 18" xfId="21081"/>
    <cellStyle name="Comma 4 5 19" xfId="21082"/>
    <cellStyle name="Comma 4 5 2" xfId="21083"/>
    <cellStyle name="Comma 4 5 2 2" xfId="21084"/>
    <cellStyle name="Comma 4 5 20" xfId="21085"/>
    <cellStyle name="Comma 4 5 21" xfId="21086"/>
    <cellStyle name="Comma 4 5 22" xfId="21087"/>
    <cellStyle name="Comma 4 5 23" xfId="21088"/>
    <cellStyle name="Comma 4 5 23 2" xfId="21089"/>
    <cellStyle name="Comma 4 5 24" xfId="21090"/>
    <cellStyle name="Comma 4 5 25" xfId="21091"/>
    <cellStyle name="Comma 4 5 26" xfId="21092"/>
    <cellStyle name="Comma 4 5 27" xfId="21093"/>
    <cellStyle name="Comma 4 5 28" xfId="21094"/>
    <cellStyle name="Comma 4 5 29" xfId="21095"/>
    <cellStyle name="Comma 4 5 3" xfId="21096"/>
    <cellStyle name="Comma 4 5 3 2" xfId="21097"/>
    <cellStyle name="Comma 4 5 30" xfId="21098"/>
    <cellStyle name="Comma 4 5 31" xfId="21099"/>
    <cellStyle name="Comma 4 5 32" xfId="21100"/>
    <cellStyle name="Comma 4 5 33" xfId="21101"/>
    <cellStyle name="Comma 4 5 34" xfId="21102"/>
    <cellStyle name="Comma 4 5 35" xfId="21103"/>
    <cellStyle name="Comma 4 5 36" xfId="21104"/>
    <cellStyle name="Comma 4 5 37" xfId="21105"/>
    <cellStyle name="Comma 4 5 38" xfId="21106"/>
    <cellStyle name="Comma 4 5 39" xfId="21107"/>
    <cellStyle name="Comma 4 5 4" xfId="21108"/>
    <cellStyle name="Comma 4 5 4 2" xfId="21109"/>
    <cellStyle name="Comma 4 5 40" xfId="21110"/>
    <cellStyle name="Comma 4 5 41" xfId="21111"/>
    <cellStyle name="Comma 4 5 42" xfId="21112"/>
    <cellStyle name="Comma 4 5 43" xfId="21113"/>
    <cellStyle name="Comma 4 5 44" xfId="21114"/>
    <cellStyle name="Comma 4 5 45" xfId="21115"/>
    <cellStyle name="Comma 4 5 46" xfId="21116"/>
    <cellStyle name="Comma 4 5 47" xfId="21117"/>
    <cellStyle name="Comma 4 5 48" xfId="21118"/>
    <cellStyle name="Comma 4 5 49" xfId="21119"/>
    <cellStyle name="Comma 4 5 5" xfId="21120"/>
    <cellStyle name="Comma 4 5 50" xfId="21121"/>
    <cellStyle name="Comma 4 5 51" xfId="21122"/>
    <cellStyle name="Comma 4 5 52" xfId="21123"/>
    <cellStyle name="Comma 4 5 53" xfId="21124"/>
    <cellStyle name="Comma 4 5 54" xfId="21125"/>
    <cellStyle name="Comma 4 5 55" xfId="21126"/>
    <cellStyle name="Comma 4 5 56" xfId="21127"/>
    <cellStyle name="Comma 4 5 57" xfId="21128"/>
    <cellStyle name="Comma 4 5 58" xfId="21129"/>
    <cellStyle name="Comma 4 5 59" xfId="21130"/>
    <cellStyle name="Comma 4 5 6" xfId="21131"/>
    <cellStyle name="Comma 4 5 60" xfId="21132"/>
    <cellStyle name="Comma 4 5 61" xfId="21133"/>
    <cellStyle name="Comma 4 5 62" xfId="21134"/>
    <cellStyle name="Comma 4 5 63" xfId="21135"/>
    <cellStyle name="Comma 4 5 64" xfId="21136"/>
    <cellStyle name="Comma 4 5 65" xfId="21137"/>
    <cellStyle name="Comma 4 5 66" xfId="21138"/>
    <cellStyle name="Comma 4 5 67" xfId="21139"/>
    <cellStyle name="Comma 4 5 68" xfId="21140"/>
    <cellStyle name="Comma 4 5 7" xfId="21141"/>
    <cellStyle name="Comma 4 5 8" xfId="21142"/>
    <cellStyle name="Comma 4 5 9" xfId="21143"/>
    <cellStyle name="Comma 4 6" xfId="225"/>
    <cellStyle name="Comma 4 6 10" xfId="21144"/>
    <cellStyle name="Comma 4 6 11" xfId="21145"/>
    <cellStyle name="Comma 4 6 12" xfId="21146"/>
    <cellStyle name="Comma 4 6 13" xfId="21147"/>
    <cellStyle name="Comma 4 6 14" xfId="21148"/>
    <cellStyle name="Comma 4 6 15" xfId="21149"/>
    <cellStyle name="Comma 4 6 16" xfId="21150"/>
    <cellStyle name="Comma 4 6 17" xfId="21151"/>
    <cellStyle name="Comma 4 6 18" xfId="21152"/>
    <cellStyle name="Comma 4 6 19" xfId="21153"/>
    <cellStyle name="Comma 4 6 2" xfId="21154"/>
    <cellStyle name="Comma 4 6 2 2" xfId="21155"/>
    <cellStyle name="Comma 4 6 20" xfId="21156"/>
    <cellStyle name="Comma 4 6 21" xfId="21157"/>
    <cellStyle name="Comma 4 6 22" xfId="21158"/>
    <cellStyle name="Comma 4 6 23" xfId="21159"/>
    <cellStyle name="Comma 4 6 23 2" xfId="21160"/>
    <cellStyle name="Comma 4 6 24" xfId="21161"/>
    <cellStyle name="Comma 4 6 25" xfId="21162"/>
    <cellStyle name="Comma 4 6 26" xfId="21163"/>
    <cellStyle name="Comma 4 6 27" xfId="21164"/>
    <cellStyle name="Comma 4 6 28" xfId="21165"/>
    <cellStyle name="Comma 4 6 29" xfId="21166"/>
    <cellStyle name="Comma 4 6 3" xfId="21167"/>
    <cellStyle name="Comma 4 6 3 2" xfId="21168"/>
    <cellStyle name="Comma 4 6 30" xfId="21169"/>
    <cellStyle name="Comma 4 6 31" xfId="21170"/>
    <cellStyle name="Comma 4 6 32" xfId="21171"/>
    <cellStyle name="Comma 4 6 33" xfId="21172"/>
    <cellStyle name="Comma 4 6 34" xfId="21173"/>
    <cellStyle name="Comma 4 6 35" xfId="21174"/>
    <cellStyle name="Comma 4 6 36" xfId="21175"/>
    <cellStyle name="Comma 4 6 37" xfId="21176"/>
    <cellStyle name="Comma 4 6 38" xfId="21177"/>
    <cellStyle name="Comma 4 6 39" xfId="21178"/>
    <cellStyle name="Comma 4 6 4" xfId="21179"/>
    <cellStyle name="Comma 4 6 4 2" xfId="21180"/>
    <cellStyle name="Comma 4 6 40" xfId="21181"/>
    <cellStyle name="Comma 4 6 41" xfId="21182"/>
    <cellStyle name="Comma 4 6 42" xfId="21183"/>
    <cellStyle name="Comma 4 6 43" xfId="21184"/>
    <cellStyle name="Comma 4 6 44" xfId="21185"/>
    <cellStyle name="Comma 4 6 45" xfId="21186"/>
    <cellStyle name="Comma 4 6 46" xfId="21187"/>
    <cellStyle name="Comma 4 6 47" xfId="21188"/>
    <cellStyle name="Comma 4 6 48" xfId="21189"/>
    <cellStyle name="Comma 4 6 49" xfId="21190"/>
    <cellStyle name="Comma 4 6 5" xfId="21191"/>
    <cellStyle name="Comma 4 6 50" xfId="21192"/>
    <cellStyle name="Comma 4 6 51" xfId="21193"/>
    <cellStyle name="Comma 4 6 52" xfId="21194"/>
    <cellStyle name="Comma 4 6 53" xfId="21195"/>
    <cellStyle name="Comma 4 6 54" xfId="21196"/>
    <cellStyle name="Comma 4 6 55" xfId="21197"/>
    <cellStyle name="Comma 4 6 56" xfId="21198"/>
    <cellStyle name="Comma 4 6 57" xfId="21199"/>
    <cellStyle name="Comma 4 6 58" xfId="21200"/>
    <cellStyle name="Comma 4 6 59" xfId="21201"/>
    <cellStyle name="Comma 4 6 6" xfId="21202"/>
    <cellStyle name="Comma 4 6 60" xfId="21203"/>
    <cellStyle name="Comma 4 6 61" xfId="21204"/>
    <cellStyle name="Comma 4 6 62" xfId="21205"/>
    <cellStyle name="Comma 4 6 63" xfId="21206"/>
    <cellStyle name="Comma 4 6 64" xfId="21207"/>
    <cellStyle name="Comma 4 6 65" xfId="21208"/>
    <cellStyle name="Comma 4 6 66" xfId="21209"/>
    <cellStyle name="Comma 4 6 67" xfId="21210"/>
    <cellStyle name="Comma 4 6 68" xfId="21211"/>
    <cellStyle name="Comma 4 6 7" xfId="21212"/>
    <cellStyle name="Comma 4 6 8" xfId="21213"/>
    <cellStyle name="Comma 4 6 9" xfId="21214"/>
    <cellStyle name="Comma 4 7" xfId="226"/>
    <cellStyle name="Comma 4 7 10" xfId="21215"/>
    <cellStyle name="Comma 4 7 11" xfId="21216"/>
    <cellStyle name="Comma 4 7 12" xfId="21217"/>
    <cellStyle name="Comma 4 7 13" xfId="21218"/>
    <cellStyle name="Comma 4 7 14" xfId="21219"/>
    <cellStyle name="Comma 4 7 15" xfId="21220"/>
    <cellStyle name="Comma 4 7 16" xfId="21221"/>
    <cellStyle name="Comma 4 7 17" xfId="21222"/>
    <cellStyle name="Comma 4 7 18" xfId="21223"/>
    <cellStyle name="Comma 4 7 19" xfId="21224"/>
    <cellStyle name="Comma 4 7 2" xfId="21225"/>
    <cellStyle name="Comma 4 7 2 2" xfId="21226"/>
    <cellStyle name="Comma 4 7 20" xfId="21227"/>
    <cellStyle name="Comma 4 7 21" xfId="21228"/>
    <cellStyle name="Comma 4 7 22" xfId="21229"/>
    <cellStyle name="Comma 4 7 23" xfId="21230"/>
    <cellStyle name="Comma 4 7 23 2" xfId="21231"/>
    <cellStyle name="Comma 4 7 24" xfId="21232"/>
    <cellStyle name="Comma 4 7 25" xfId="21233"/>
    <cellStyle name="Comma 4 7 26" xfId="21234"/>
    <cellStyle name="Comma 4 7 27" xfId="21235"/>
    <cellStyle name="Comma 4 7 28" xfId="21236"/>
    <cellStyle name="Comma 4 7 29" xfId="21237"/>
    <cellStyle name="Comma 4 7 3" xfId="21238"/>
    <cellStyle name="Comma 4 7 3 2" xfId="21239"/>
    <cellStyle name="Comma 4 7 30" xfId="21240"/>
    <cellStyle name="Comma 4 7 31" xfId="21241"/>
    <cellStyle name="Comma 4 7 32" xfId="21242"/>
    <cellStyle name="Comma 4 7 33" xfId="21243"/>
    <cellStyle name="Comma 4 7 34" xfId="21244"/>
    <cellStyle name="Comma 4 7 35" xfId="21245"/>
    <cellStyle name="Comma 4 7 36" xfId="21246"/>
    <cellStyle name="Comma 4 7 37" xfId="21247"/>
    <cellStyle name="Comma 4 7 38" xfId="21248"/>
    <cellStyle name="Comma 4 7 39" xfId="21249"/>
    <cellStyle name="Comma 4 7 4" xfId="21250"/>
    <cellStyle name="Comma 4 7 4 2" xfId="21251"/>
    <cellStyle name="Comma 4 7 40" xfId="21252"/>
    <cellStyle name="Comma 4 7 41" xfId="21253"/>
    <cellStyle name="Comma 4 7 42" xfId="21254"/>
    <cellStyle name="Comma 4 7 43" xfId="21255"/>
    <cellStyle name="Comma 4 7 44" xfId="21256"/>
    <cellStyle name="Comma 4 7 45" xfId="21257"/>
    <cellStyle name="Comma 4 7 46" xfId="21258"/>
    <cellStyle name="Comma 4 7 47" xfId="21259"/>
    <cellStyle name="Comma 4 7 48" xfId="21260"/>
    <cellStyle name="Comma 4 7 49" xfId="21261"/>
    <cellStyle name="Comma 4 7 5" xfId="21262"/>
    <cellStyle name="Comma 4 7 50" xfId="21263"/>
    <cellStyle name="Comma 4 7 51" xfId="21264"/>
    <cellStyle name="Comma 4 7 52" xfId="21265"/>
    <cellStyle name="Comma 4 7 53" xfId="21266"/>
    <cellStyle name="Comma 4 7 54" xfId="21267"/>
    <cellStyle name="Comma 4 7 55" xfId="21268"/>
    <cellStyle name="Comma 4 7 56" xfId="21269"/>
    <cellStyle name="Comma 4 7 57" xfId="21270"/>
    <cellStyle name="Comma 4 7 58" xfId="21271"/>
    <cellStyle name="Comma 4 7 59" xfId="21272"/>
    <cellStyle name="Comma 4 7 6" xfId="21273"/>
    <cellStyle name="Comma 4 7 60" xfId="21274"/>
    <cellStyle name="Comma 4 7 61" xfId="21275"/>
    <cellStyle name="Comma 4 7 62" xfId="21276"/>
    <cellStyle name="Comma 4 7 63" xfId="21277"/>
    <cellStyle name="Comma 4 7 64" xfId="21278"/>
    <cellStyle name="Comma 4 7 65" xfId="21279"/>
    <cellStyle name="Comma 4 7 66" xfId="21280"/>
    <cellStyle name="Comma 4 7 67" xfId="21281"/>
    <cellStyle name="Comma 4 7 68" xfId="21282"/>
    <cellStyle name="Comma 4 7 7" xfId="21283"/>
    <cellStyle name="Comma 4 7 8" xfId="21284"/>
    <cellStyle name="Comma 4 7 9" xfId="21285"/>
    <cellStyle name="Comma 4 8" xfId="227"/>
    <cellStyle name="Comma 4 8 10" xfId="21286"/>
    <cellStyle name="Comma 4 8 11" xfId="21287"/>
    <cellStyle name="Comma 4 8 12" xfId="21288"/>
    <cellStyle name="Comma 4 8 13" xfId="21289"/>
    <cellStyle name="Comma 4 8 14" xfId="21290"/>
    <cellStyle name="Comma 4 8 15" xfId="21291"/>
    <cellStyle name="Comma 4 8 16" xfId="21292"/>
    <cellStyle name="Comma 4 8 17" xfId="21293"/>
    <cellStyle name="Comma 4 8 18" xfId="21294"/>
    <cellStyle name="Comma 4 8 19" xfId="21295"/>
    <cellStyle name="Comma 4 8 2" xfId="21296"/>
    <cellStyle name="Comma 4 8 2 2" xfId="21297"/>
    <cellStyle name="Comma 4 8 20" xfId="21298"/>
    <cellStyle name="Comma 4 8 21" xfId="21299"/>
    <cellStyle name="Comma 4 8 22" xfId="21300"/>
    <cellStyle name="Comma 4 8 23" xfId="21301"/>
    <cellStyle name="Comma 4 8 23 2" xfId="21302"/>
    <cellStyle name="Comma 4 8 24" xfId="21303"/>
    <cellStyle name="Comma 4 8 25" xfId="21304"/>
    <cellStyle name="Comma 4 8 26" xfId="21305"/>
    <cellStyle name="Comma 4 8 27" xfId="21306"/>
    <cellStyle name="Comma 4 8 28" xfId="21307"/>
    <cellStyle name="Comma 4 8 29" xfId="21308"/>
    <cellStyle name="Comma 4 8 3" xfId="21309"/>
    <cellStyle name="Comma 4 8 3 2" xfId="21310"/>
    <cellStyle name="Comma 4 8 30" xfId="21311"/>
    <cellStyle name="Comma 4 8 31" xfId="21312"/>
    <cellStyle name="Comma 4 8 32" xfId="21313"/>
    <cellStyle name="Comma 4 8 33" xfId="21314"/>
    <cellStyle name="Comma 4 8 34" xfId="21315"/>
    <cellStyle name="Comma 4 8 35" xfId="21316"/>
    <cellStyle name="Comma 4 8 36" xfId="21317"/>
    <cellStyle name="Comma 4 8 37" xfId="21318"/>
    <cellStyle name="Comma 4 8 38" xfId="21319"/>
    <cellStyle name="Comma 4 8 39" xfId="21320"/>
    <cellStyle name="Comma 4 8 4" xfId="21321"/>
    <cellStyle name="Comma 4 8 4 2" xfId="21322"/>
    <cellStyle name="Comma 4 8 40" xfId="21323"/>
    <cellStyle name="Comma 4 8 41" xfId="21324"/>
    <cellStyle name="Comma 4 8 42" xfId="21325"/>
    <cellStyle name="Comma 4 8 43" xfId="21326"/>
    <cellStyle name="Comma 4 8 44" xfId="21327"/>
    <cellStyle name="Comma 4 8 45" xfId="21328"/>
    <cellStyle name="Comma 4 8 46" xfId="21329"/>
    <cellStyle name="Comma 4 8 47" xfId="21330"/>
    <cellStyle name="Comma 4 8 48" xfId="21331"/>
    <cellStyle name="Comma 4 8 49" xfId="21332"/>
    <cellStyle name="Comma 4 8 5" xfId="21333"/>
    <cellStyle name="Comma 4 8 50" xfId="21334"/>
    <cellStyle name="Comma 4 8 51" xfId="21335"/>
    <cellStyle name="Comma 4 8 52" xfId="21336"/>
    <cellStyle name="Comma 4 8 53" xfId="21337"/>
    <cellStyle name="Comma 4 8 54" xfId="21338"/>
    <cellStyle name="Comma 4 8 55" xfId="21339"/>
    <cellStyle name="Comma 4 8 56" xfId="21340"/>
    <cellStyle name="Comma 4 8 57" xfId="21341"/>
    <cellStyle name="Comma 4 8 58" xfId="21342"/>
    <cellStyle name="Comma 4 8 59" xfId="21343"/>
    <cellStyle name="Comma 4 8 6" xfId="21344"/>
    <cellStyle name="Comma 4 8 60" xfId="21345"/>
    <cellStyle name="Comma 4 8 61" xfId="21346"/>
    <cellStyle name="Comma 4 8 62" xfId="21347"/>
    <cellStyle name="Comma 4 8 63" xfId="21348"/>
    <cellStyle name="Comma 4 8 64" xfId="21349"/>
    <cellStyle name="Comma 4 8 65" xfId="21350"/>
    <cellStyle name="Comma 4 8 66" xfId="21351"/>
    <cellStyle name="Comma 4 8 67" xfId="21352"/>
    <cellStyle name="Comma 4 8 68" xfId="21353"/>
    <cellStyle name="Comma 4 8 7" xfId="21354"/>
    <cellStyle name="Comma 4 8 8" xfId="21355"/>
    <cellStyle name="Comma 4 8 9" xfId="21356"/>
    <cellStyle name="Comma 4 9" xfId="228"/>
    <cellStyle name="Comma 4 9 10" xfId="21357"/>
    <cellStyle name="Comma 4 9 11" xfId="21358"/>
    <cellStyle name="Comma 4 9 12" xfId="21359"/>
    <cellStyle name="Comma 4 9 13" xfId="21360"/>
    <cellStyle name="Comma 4 9 14" xfId="21361"/>
    <cellStyle name="Comma 4 9 15" xfId="21362"/>
    <cellStyle name="Comma 4 9 16" xfId="21363"/>
    <cellStyle name="Comma 4 9 17" xfId="21364"/>
    <cellStyle name="Comma 4 9 18" xfId="21365"/>
    <cellStyle name="Comma 4 9 19" xfId="21366"/>
    <cellStyle name="Comma 4 9 2" xfId="21367"/>
    <cellStyle name="Comma 4 9 2 2" xfId="21368"/>
    <cellStyle name="Comma 4 9 20" xfId="21369"/>
    <cellStyle name="Comma 4 9 21" xfId="21370"/>
    <cellStyle name="Comma 4 9 22" xfId="21371"/>
    <cellStyle name="Comma 4 9 23" xfId="21372"/>
    <cellStyle name="Comma 4 9 23 2" xfId="21373"/>
    <cellStyle name="Comma 4 9 24" xfId="21374"/>
    <cellStyle name="Comma 4 9 25" xfId="21375"/>
    <cellStyle name="Comma 4 9 26" xfId="21376"/>
    <cellStyle name="Comma 4 9 27" xfId="21377"/>
    <cellStyle name="Comma 4 9 28" xfId="21378"/>
    <cellStyle name="Comma 4 9 29" xfId="21379"/>
    <cellStyle name="Comma 4 9 3" xfId="21380"/>
    <cellStyle name="Comma 4 9 3 2" xfId="21381"/>
    <cellStyle name="Comma 4 9 30" xfId="21382"/>
    <cellStyle name="Comma 4 9 31" xfId="21383"/>
    <cellStyle name="Comma 4 9 32" xfId="21384"/>
    <cellStyle name="Comma 4 9 33" xfId="21385"/>
    <cellStyle name="Comma 4 9 34" xfId="21386"/>
    <cellStyle name="Comma 4 9 35" xfId="21387"/>
    <cellStyle name="Comma 4 9 36" xfId="21388"/>
    <cellStyle name="Comma 4 9 37" xfId="21389"/>
    <cellStyle name="Comma 4 9 38" xfId="21390"/>
    <cellStyle name="Comma 4 9 39" xfId="21391"/>
    <cellStyle name="Comma 4 9 4" xfId="21392"/>
    <cellStyle name="Comma 4 9 4 2" xfId="21393"/>
    <cellStyle name="Comma 4 9 40" xfId="21394"/>
    <cellStyle name="Comma 4 9 41" xfId="21395"/>
    <cellStyle name="Comma 4 9 42" xfId="21396"/>
    <cellStyle name="Comma 4 9 43" xfId="21397"/>
    <cellStyle name="Comma 4 9 44" xfId="21398"/>
    <cellStyle name="Comma 4 9 45" xfId="21399"/>
    <cellStyle name="Comma 4 9 46" xfId="21400"/>
    <cellStyle name="Comma 4 9 47" xfId="21401"/>
    <cellStyle name="Comma 4 9 48" xfId="21402"/>
    <cellStyle name="Comma 4 9 49" xfId="21403"/>
    <cellStyle name="Comma 4 9 5" xfId="21404"/>
    <cellStyle name="Comma 4 9 50" xfId="21405"/>
    <cellStyle name="Comma 4 9 51" xfId="21406"/>
    <cellStyle name="Comma 4 9 52" xfId="21407"/>
    <cellStyle name="Comma 4 9 53" xfId="21408"/>
    <cellStyle name="Comma 4 9 54" xfId="21409"/>
    <cellStyle name="Comma 4 9 55" xfId="21410"/>
    <cellStyle name="Comma 4 9 56" xfId="21411"/>
    <cellStyle name="Comma 4 9 57" xfId="21412"/>
    <cellStyle name="Comma 4 9 58" xfId="21413"/>
    <cellStyle name="Comma 4 9 59" xfId="21414"/>
    <cellStyle name="Comma 4 9 6" xfId="21415"/>
    <cellStyle name="Comma 4 9 60" xfId="21416"/>
    <cellStyle name="Comma 4 9 61" xfId="21417"/>
    <cellStyle name="Comma 4 9 62" xfId="21418"/>
    <cellStyle name="Comma 4 9 63" xfId="21419"/>
    <cellStyle name="Comma 4 9 64" xfId="21420"/>
    <cellStyle name="Comma 4 9 65" xfId="21421"/>
    <cellStyle name="Comma 4 9 66" xfId="21422"/>
    <cellStyle name="Comma 4 9 67" xfId="21423"/>
    <cellStyle name="Comma 4 9 68" xfId="21424"/>
    <cellStyle name="Comma 4 9 7" xfId="21425"/>
    <cellStyle name="Comma 4 9 8" xfId="21426"/>
    <cellStyle name="Comma 4 9 9" xfId="21427"/>
    <cellStyle name="Comma 40" xfId="21428"/>
    <cellStyle name="Comma 41" xfId="21429"/>
    <cellStyle name="Comma 42" xfId="21430"/>
    <cellStyle name="Comma 43" xfId="21431"/>
    <cellStyle name="Comma 44" xfId="21432"/>
    <cellStyle name="Comma 45" xfId="21433"/>
    <cellStyle name="Comma 46" xfId="21434"/>
    <cellStyle name="Comma 47" xfId="21435"/>
    <cellStyle name="Comma 48" xfId="21436"/>
    <cellStyle name="Comma 49" xfId="21437"/>
    <cellStyle name="Comma 5" xfId="229"/>
    <cellStyle name="Comma 5 10" xfId="21438"/>
    <cellStyle name="Comma 5 10 2" xfId="21439"/>
    <cellStyle name="Comma 5 10 2 2" xfId="21440"/>
    <cellStyle name="Comma 5 10 2 2 2" xfId="21441"/>
    <cellStyle name="Comma 5 10 2 2 2 2" xfId="21442"/>
    <cellStyle name="Comma 5 10 2 2 3" xfId="21443"/>
    <cellStyle name="Comma 5 10 2 2 4" xfId="21444"/>
    <cellStyle name="Comma 5 10 2 3" xfId="21445"/>
    <cellStyle name="Comma 5 10 2 3 2" xfId="21446"/>
    <cellStyle name="Comma 5 10 2 3 3" xfId="21447"/>
    <cellStyle name="Comma 5 10 2 4" xfId="21448"/>
    <cellStyle name="Comma 5 10 2 5" xfId="21449"/>
    <cellStyle name="Comma 5 10 2 6" xfId="21450"/>
    <cellStyle name="Comma 5 10 3" xfId="21451"/>
    <cellStyle name="Comma 5 11" xfId="21452"/>
    <cellStyle name="Comma 5 11 2" xfId="21453"/>
    <cellStyle name="Comma 5 11 2 2" xfId="21454"/>
    <cellStyle name="Comma 5 11 2 2 2" xfId="21455"/>
    <cellStyle name="Comma 5 11 2 2 2 2" xfId="21456"/>
    <cellStyle name="Comma 5 11 2 2 3" xfId="21457"/>
    <cellStyle name="Comma 5 11 2 2 4" xfId="21458"/>
    <cellStyle name="Comma 5 11 2 3" xfId="21459"/>
    <cellStyle name="Comma 5 11 2 3 2" xfId="21460"/>
    <cellStyle name="Comma 5 11 2 3 3" xfId="21461"/>
    <cellStyle name="Comma 5 11 2 4" xfId="21462"/>
    <cellStyle name="Comma 5 11 2 5" xfId="21463"/>
    <cellStyle name="Comma 5 11 2 6" xfId="21464"/>
    <cellStyle name="Comma 5 11 3" xfId="21465"/>
    <cellStyle name="Comma 5 12" xfId="21466"/>
    <cellStyle name="Comma 5 12 2" xfId="21467"/>
    <cellStyle name="Comma 5 12 2 2" xfId="21468"/>
    <cellStyle name="Comma 5 12 2 2 2" xfId="21469"/>
    <cellStyle name="Comma 5 12 2 2 2 2" xfId="21470"/>
    <cellStyle name="Comma 5 12 2 2 3" xfId="21471"/>
    <cellStyle name="Comma 5 12 2 2 4" xfId="21472"/>
    <cellStyle name="Comma 5 12 2 3" xfId="21473"/>
    <cellStyle name="Comma 5 12 2 3 2" xfId="21474"/>
    <cellStyle name="Comma 5 12 2 3 3" xfId="21475"/>
    <cellStyle name="Comma 5 12 2 4" xfId="21476"/>
    <cellStyle name="Comma 5 12 2 5" xfId="21477"/>
    <cellStyle name="Comma 5 12 2 6" xfId="21478"/>
    <cellStyle name="Comma 5 12 3" xfId="21479"/>
    <cellStyle name="Comma 5 13" xfId="21480"/>
    <cellStyle name="Comma 5 13 2" xfId="21481"/>
    <cellStyle name="Comma 5 13 2 2" xfId="21482"/>
    <cellStyle name="Comma 5 13 2 2 2" xfId="21483"/>
    <cellStyle name="Comma 5 13 2 2 2 2" xfId="21484"/>
    <cellStyle name="Comma 5 13 2 2 3" xfId="21485"/>
    <cellStyle name="Comma 5 13 2 2 4" xfId="21486"/>
    <cellStyle name="Comma 5 13 2 3" xfId="21487"/>
    <cellStyle name="Comma 5 13 2 3 2" xfId="21488"/>
    <cellStyle name="Comma 5 13 2 3 3" xfId="21489"/>
    <cellStyle name="Comma 5 13 2 4" xfId="21490"/>
    <cellStyle name="Comma 5 13 2 5" xfId="21491"/>
    <cellStyle name="Comma 5 13 2 6" xfId="21492"/>
    <cellStyle name="Comma 5 13 3" xfId="21493"/>
    <cellStyle name="Comma 5 14" xfId="21494"/>
    <cellStyle name="Comma 5 14 2" xfId="21495"/>
    <cellStyle name="Comma 5 14 2 2" xfId="21496"/>
    <cellStyle name="Comma 5 14 2 2 2" xfId="21497"/>
    <cellStyle name="Comma 5 14 2 2 2 2" xfId="21498"/>
    <cellStyle name="Comma 5 14 2 2 3" xfId="21499"/>
    <cellStyle name="Comma 5 14 2 2 4" xfId="21500"/>
    <cellStyle name="Comma 5 14 2 3" xfId="21501"/>
    <cellStyle name="Comma 5 14 2 3 2" xfId="21502"/>
    <cellStyle name="Comma 5 14 2 3 3" xfId="21503"/>
    <cellStyle name="Comma 5 14 2 4" xfId="21504"/>
    <cellStyle name="Comma 5 14 2 5" xfId="21505"/>
    <cellStyle name="Comma 5 14 2 6" xfId="21506"/>
    <cellStyle name="Comma 5 14 3" xfId="21507"/>
    <cellStyle name="Comma 5 15" xfId="21508"/>
    <cellStyle name="Comma 5 15 2" xfId="21509"/>
    <cellStyle name="Comma 5 15 2 2" xfId="21510"/>
    <cellStyle name="Comma 5 15 2 3" xfId="21511"/>
    <cellStyle name="Comma 5 15 2 4" xfId="21512"/>
    <cellStyle name="Comma 5 15 2 5" xfId="21513"/>
    <cellStyle name="Comma 5 15 2 6" xfId="21514"/>
    <cellStyle name="Comma 5 15 2 7" xfId="21515"/>
    <cellStyle name="Comma 5 15 2 8" xfId="21516"/>
    <cellStyle name="Comma 5 15 3" xfId="21517"/>
    <cellStyle name="Comma 5 15 4" xfId="21518"/>
    <cellStyle name="Comma 5 15 5" xfId="21519"/>
    <cellStyle name="Comma 5 15 6" xfId="21520"/>
    <cellStyle name="Comma 5 16" xfId="21521"/>
    <cellStyle name="Comma 5 16 2" xfId="21522"/>
    <cellStyle name="Comma 5 16 3" xfId="21523"/>
    <cellStyle name="Comma 5 16 4" xfId="21524"/>
    <cellStyle name="Comma 5 16 5" xfId="21525"/>
    <cellStyle name="Comma 5 16 6" xfId="21526"/>
    <cellStyle name="Comma 5 16 7" xfId="21527"/>
    <cellStyle name="Comma 5 17" xfId="21528"/>
    <cellStyle name="Comma 5 17 2" xfId="21529"/>
    <cellStyle name="Comma 5 17 3" xfId="21530"/>
    <cellStyle name="Comma 5 17 4" xfId="21531"/>
    <cellStyle name="Comma 5 17 5" xfId="21532"/>
    <cellStyle name="Comma 5 17 6" xfId="21533"/>
    <cellStyle name="Comma 5 17 7" xfId="21534"/>
    <cellStyle name="Comma 5 18" xfId="21535"/>
    <cellStyle name="Comma 5 18 2" xfId="21536"/>
    <cellStyle name="Comma 5 18 3" xfId="21537"/>
    <cellStyle name="Comma 5 19" xfId="21538"/>
    <cellStyle name="Comma 5 19 2" xfId="21539"/>
    <cellStyle name="Comma 5 2" xfId="230"/>
    <cellStyle name="Comma 5 2 10" xfId="21540"/>
    <cellStyle name="Comma 5 2 10 2" xfId="21541"/>
    <cellStyle name="Comma 5 2 10 2 2" xfId="21542"/>
    <cellStyle name="Comma 5 2 10 2 2 2" xfId="21543"/>
    <cellStyle name="Comma 5 2 10 2 2 2 2" xfId="21544"/>
    <cellStyle name="Comma 5 2 10 2 2 3" xfId="21545"/>
    <cellStyle name="Comma 5 2 10 2 2 4" xfId="21546"/>
    <cellStyle name="Comma 5 2 10 2 3" xfId="21547"/>
    <cellStyle name="Comma 5 2 10 2 3 2" xfId="21548"/>
    <cellStyle name="Comma 5 2 10 2 3 3" xfId="21549"/>
    <cellStyle name="Comma 5 2 10 2 4" xfId="21550"/>
    <cellStyle name="Comma 5 2 10 2 5" xfId="21551"/>
    <cellStyle name="Comma 5 2 10 2 6" xfId="21552"/>
    <cellStyle name="Comma 5 2 10 3" xfId="21553"/>
    <cellStyle name="Comma 5 2 11" xfId="21554"/>
    <cellStyle name="Comma 5 2 11 2" xfId="21555"/>
    <cellStyle name="Comma 5 2 11 2 2" xfId="21556"/>
    <cellStyle name="Comma 5 2 11 2 2 2" xfId="21557"/>
    <cellStyle name="Comma 5 2 11 2 2 2 2" xfId="21558"/>
    <cellStyle name="Comma 5 2 11 2 2 3" xfId="21559"/>
    <cellStyle name="Comma 5 2 11 2 2 4" xfId="21560"/>
    <cellStyle name="Comma 5 2 11 2 3" xfId="21561"/>
    <cellStyle name="Comma 5 2 11 2 3 2" xfId="21562"/>
    <cellStyle name="Comma 5 2 11 2 3 3" xfId="21563"/>
    <cellStyle name="Comma 5 2 11 2 4" xfId="21564"/>
    <cellStyle name="Comma 5 2 11 2 5" xfId="21565"/>
    <cellStyle name="Comma 5 2 11 2 6" xfId="21566"/>
    <cellStyle name="Comma 5 2 11 3" xfId="21567"/>
    <cellStyle name="Comma 5 2 12" xfId="21568"/>
    <cellStyle name="Comma 5 2 12 2" xfId="21569"/>
    <cellStyle name="Comma 5 2 12 2 2" xfId="21570"/>
    <cellStyle name="Comma 5 2 12 2 2 2" xfId="21571"/>
    <cellStyle name="Comma 5 2 12 2 2 2 2" xfId="21572"/>
    <cellStyle name="Comma 5 2 12 2 2 3" xfId="21573"/>
    <cellStyle name="Comma 5 2 12 2 2 4" xfId="21574"/>
    <cellStyle name="Comma 5 2 12 2 3" xfId="21575"/>
    <cellStyle name="Comma 5 2 12 2 3 2" xfId="21576"/>
    <cellStyle name="Comma 5 2 12 2 3 3" xfId="21577"/>
    <cellStyle name="Comma 5 2 12 2 4" xfId="21578"/>
    <cellStyle name="Comma 5 2 12 2 5" xfId="21579"/>
    <cellStyle name="Comma 5 2 12 2 6" xfId="21580"/>
    <cellStyle name="Comma 5 2 12 3" xfId="21581"/>
    <cellStyle name="Comma 5 2 13" xfId="21582"/>
    <cellStyle name="Comma 5 2 13 2" xfId="21583"/>
    <cellStyle name="Comma 5 2 13 2 2" xfId="21584"/>
    <cellStyle name="Comma 5 2 13 2 2 2" xfId="21585"/>
    <cellStyle name="Comma 5 2 13 2 2 2 2" xfId="21586"/>
    <cellStyle name="Comma 5 2 13 2 2 3" xfId="21587"/>
    <cellStyle name="Comma 5 2 13 2 2 4" xfId="21588"/>
    <cellStyle name="Comma 5 2 13 2 3" xfId="21589"/>
    <cellStyle name="Comma 5 2 13 2 3 2" xfId="21590"/>
    <cellStyle name="Comma 5 2 13 2 3 3" xfId="21591"/>
    <cellStyle name="Comma 5 2 13 2 4" xfId="21592"/>
    <cellStyle name="Comma 5 2 13 2 5" xfId="21593"/>
    <cellStyle name="Comma 5 2 13 2 6" xfId="21594"/>
    <cellStyle name="Comma 5 2 13 3" xfId="21595"/>
    <cellStyle name="Comma 5 2 14" xfId="21596"/>
    <cellStyle name="Comma 5 2 14 2" xfId="21597"/>
    <cellStyle name="Comma 5 2 14 2 2" xfId="21598"/>
    <cellStyle name="Comma 5 2 14 2 2 2" xfId="21599"/>
    <cellStyle name="Comma 5 2 14 2 2 2 2" xfId="21600"/>
    <cellStyle name="Comma 5 2 14 2 2 3" xfId="21601"/>
    <cellStyle name="Comma 5 2 14 2 2 4" xfId="21602"/>
    <cellStyle name="Comma 5 2 14 2 3" xfId="21603"/>
    <cellStyle name="Comma 5 2 14 2 3 2" xfId="21604"/>
    <cellStyle name="Comma 5 2 14 2 3 3" xfId="21605"/>
    <cellStyle name="Comma 5 2 14 2 4" xfId="21606"/>
    <cellStyle name="Comma 5 2 14 2 5" xfId="21607"/>
    <cellStyle name="Comma 5 2 14 2 6" xfId="21608"/>
    <cellStyle name="Comma 5 2 14 3" xfId="21609"/>
    <cellStyle name="Comma 5 2 15" xfId="21610"/>
    <cellStyle name="Comma 5 2 15 2" xfId="21611"/>
    <cellStyle name="Comma 5 2 15 2 2" xfId="21612"/>
    <cellStyle name="Comma 5 2 15 2 2 2" xfId="21613"/>
    <cellStyle name="Comma 5 2 15 2 2 2 2" xfId="21614"/>
    <cellStyle name="Comma 5 2 15 2 2 3" xfId="21615"/>
    <cellStyle name="Comma 5 2 15 2 2 4" xfId="21616"/>
    <cellStyle name="Comma 5 2 15 2 3" xfId="21617"/>
    <cellStyle name="Comma 5 2 15 2 3 2" xfId="21618"/>
    <cellStyle name="Comma 5 2 15 2 3 3" xfId="21619"/>
    <cellStyle name="Comma 5 2 15 2 4" xfId="21620"/>
    <cellStyle name="Comma 5 2 15 2 5" xfId="21621"/>
    <cellStyle name="Comma 5 2 15 2 6" xfId="21622"/>
    <cellStyle name="Comma 5 2 15 3" xfId="21623"/>
    <cellStyle name="Comma 5 2 16" xfId="21624"/>
    <cellStyle name="Comma 5 2 16 2" xfId="21625"/>
    <cellStyle name="Comma 5 2 16 2 2" xfId="21626"/>
    <cellStyle name="Comma 5 2 16 2 2 2" xfId="21627"/>
    <cellStyle name="Comma 5 2 16 2 2 2 2" xfId="21628"/>
    <cellStyle name="Comma 5 2 16 2 2 3" xfId="21629"/>
    <cellStyle name="Comma 5 2 16 2 2 4" xfId="21630"/>
    <cellStyle name="Comma 5 2 16 2 3" xfId="21631"/>
    <cellStyle name="Comma 5 2 16 2 3 2" xfId="21632"/>
    <cellStyle name="Comma 5 2 16 2 3 3" xfId="21633"/>
    <cellStyle name="Comma 5 2 16 2 4" xfId="21634"/>
    <cellStyle name="Comma 5 2 16 2 5" xfId="21635"/>
    <cellStyle name="Comma 5 2 16 2 6" xfId="21636"/>
    <cellStyle name="Comma 5 2 16 3" xfId="21637"/>
    <cellStyle name="Comma 5 2 17" xfId="21638"/>
    <cellStyle name="Comma 5 2 17 2" xfId="21639"/>
    <cellStyle name="Comma 5 2 17 2 2" xfId="21640"/>
    <cellStyle name="Comma 5 2 17 2 2 2" xfId="21641"/>
    <cellStyle name="Comma 5 2 17 2 2 2 2" xfId="21642"/>
    <cellStyle name="Comma 5 2 17 2 2 3" xfId="21643"/>
    <cellStyle name="Comma 5 2 17 2 2 4" xfId="21644"/>
    <cellStyle name="Comma 5 2 17 2 3" xfId="21645"/>
    <cellStyle name="Comma 5 2 17 2 3 2" xfId="21646"/>
    <cellStyle name="Comma 5 2 17 2 3 3" xfId="21647"/>
    <cellStyle name="Comma 5 2 17 2 4" xfId="21648"/>
    <cellStyle name="Comma 5 2 17 2 5" xfId="21649"/>
    <cellStyle name="Comma 5 2 17 2 6" xfId="21650"/>
    <cellStyle name="Comma 5 2 17 3" xfId="21651"/>
    <cellStyle name="Comma 5 2 18" xfId="21652"/>
    <cellStyle name="Comma 5 2 18 2" xfId="21653"/>
    <cellStyle name="Comma 5 2 18 2 2" xfId="21654"/>
    <cellStyle name="Comma 5 2 18 2 2 2" xfId="21655"/>
    <cellStyle name="Comma 5 2 18 2 2 2 2" xfId="21656"/>
    <cellStyle name="Comma 5 2 18 2 2 3" xfId="21657"/>
    <cellStyle name="Comma 5 2 18 2 2 4" xfId="21658"/>
    <cellStyle name="Comma 5 2 18 2 3" xfId="21659"/>
    <cellStyle name="Comma 5 2 18 2 3 2" xfId="21660"/>
    <cellStyle name="Comma 5 2 18 2 3 3" xfId="21661"/>
    <cellStyle name="Comma 5 2 18 2 4" xfId="21662"/>
    <cellStyle name="Comma 5 2 18 2 5" xfId="21663"/>
    <cellStyle name="Comma 5 2 18 2 6" xfId="21664"/>
    <cellStyle name="Comma 5 2 18 3" xfId="21665"/>
    <cellStyle name="Comma 5 2 19" xfId="21666"/>
    <cellStyle name="Comma 5 2 19 2" xfId="21667"/>
    <cellStyle name="Comma 5 2 19 2 2" xfId="21668"/>
    <cellStyle name="Comma 5 2 19 2 2 2" xfId="21669"/>
    <cellStyle name="Comma 5 2 19 2 2 2 2" xfId="21670"/>
    <cellStyle name="Comma 5 2 19 2 2 3" xfId="21671"/>
    <cellStyle name="Comma 5 2 19 2 2 4" xfId="21672"/>
    <cellStyle name="Comma 5 2 19 2 3" xfId="21673"/>
    <cellStyle name="Comma 5 2 19 2 3 2" xfId="21674"/>
    <cellStyle name="Comma 5 2 19 2 3 3" xfId="21675"/>
    <cellStyle name="Comma 5 2 19 2 4" xfId="21676"/>
    <cellStyle name="Comma 5 2 19 2 5" xfId="21677"/>
    <cellStyle name="Comma 5 2 19 2 6" xfId="21678"/>
    <cellStyle name="Comma 5 2 19 3" xfId="21679"/>
    <cellStyle name="Comma 5 2 2" xfId="21680"/>
    <cellStyle name="Comma 5 2 2 2" xfId="21681"/>
    <cellStyle name="Comma 5 2 2 2 2" xfId="21682"/>
    <cellStyle name="Comma 5 2 2 2 2 2" xfId="21683"/>
    <cellStyle name="Comma 5 2 2 2 2 2 2" xfId="21684"/>
    <cellStyle name="Comma 5 2 2 2 2 3" xfId="21685"/>
    <cellStyle name="Comma 5 2 2 2 2 4" xfId="21686"/>
    <cellStyle name="Comma 5 2 2 2 3" xfId="21687"/>
    <cellStyle name="Comma 5 2 2 2 3 2" xfId="21688"/>
    <cellStyle name="Comma 5 2 2 2 3 3" xfId="21689"/>
    <cellStyle name="Comma 5 2 2 2 4" xfId="21690"/>
    <cellStyle name="Comma 5 2 2 2 5" xfId="21691"/>
    <cellStyle name="Comma 5 2 2 2 6" xfId="21692"/>
    <cellStyle name="Comma 5 2 2 3" xfId="21693"/>
    <cellStyle name="Comma 5 2 20" xfId="21694"/>
    <cellStyle name="Comma 5 2 20 2" xfId="21695"/>
    <cellStyle name="Comma 5 2 20 2 2" xfId="21696"/>
    <cellStyle name="Comma 5 2 20 2 2 2" xfId="21697"/>
    <cellStyle name="Comma 5 2 20 2 2 2 2" xfId="21698"/>
    <cellStyle name="Comma 5 2 20 2 2 3" xfId="21699"/>
    <cellStyle name="Comma 5 2 20 2 2 4" xfId="21700"/>
    <cellStyle name="Comma 5 2 20 2 3" xfId="21701"/>
    <cellStyle name="Comma 5 2 20 2 3 2" xfId="21702"/>
    <cellStyle name="Comma 5 2 20 2 3 3" xfId="21703"/>
    <cellStyle name="Comma 5 2 20 2 4" xfId="21704"/>
    <cellStyle name="Comma 5 2 20 2 5" xfId="21705"/>
    <cellStyle name="Comma 5 2 20 2 6" xfId="21706"/>
    <cellStyle name="Comma 5 2 20 3" xfId="21707"/>
    <cellStyle name="Comma 5 2 21" xfId="21708"/>
    <cellStyle name="Comma 5 2 22" xfId="21709"/>
    <cellStyle name="Comma 5 2 3" xfId="21710"/>
    <cellStyle name="Comma 5 2 3 2" xfId="21711"/>
    <cellStyle name="Comma 5 2 3 2 2" xfId="21712"/>
    <cellStyle name="Comma 5 2 3 2 2 2" xfId="21713"/>
    <cellStyle name="Comma 5 2 3 2 2 2 2" xfId="21714"/>
    <cellStyle name="Comma 5 2 3 2 2 3" xfId="21715"/>
    <cellStyle name="Comma 5 2 3 2 2 4" xfId="21716"/>
    <cellStyle name="Comma 5 2 3 2 3" xfId="21717"/>
    <cellStyle name="Comma 5 2 3 2 3 2" xfId="21718"/>
    <cellStyle name="Comma 5 2 3 2 3 3" xfId="21719"/>
    <cellStyle name="Comma 5 2 3 2 4" xfId="21720"/>
    <cellStyle name="Comma 5 2 3 2 5" xfId="21721"/>
    <cellStyle name="Comma 5 2 3 2 6" xfId="21722"/>
    <cellStyle name="Comma 5 2 3 3" xfId="21723"/>
    <cellStyle name="Comma 5 2 4" xfId="21724"/>
    <cellStyle name="Comma 5 2 4 2" xfId="21725"/>
    <cellStyle name="Comma 5 2 4 2 2" xfId="21726"/>
    <cellStyle name="Comma 5 2 4 2 2 2" xfId="21727"/>
    <cellStyle name="Comma 5 2 4 2 2 2 2" xfId="21728"/>
    <cellStyle name="Comma 5 2 4 2 2 3" xfId="21729"/>
    <cellStyle name="Comma 5 2 4 2 2 4" xfId="21730"/>
    <cellStyle name="Comma 5 2 4 2 3" xfId="21731"/>
    <cellStyle name="Comma 5 2 4 2 3 2" xfId="21732"/>
    <cellStyle name="Comma 5 2 4 2 3 3" xfId="21733"/>
    <cellStyle name="Comma 5 2 4 2 4" xfId="21734"/>
    <cellStyle name="Comma 5 2 4 2 5" xfId="21735"/>
    <cellStyle name="Comma 5 2 4 2 6" xfId="21736"/>
    <cellStyle name="Comma 5 2 4 3" xfId="21737"/>
    <cellStyle name="Comma 5 2 5" xfId="21738"/>
    <cellStyle name="Comma 5 2 5 2" xfId="21739"/>
    <cellStyle name="Comma 5 2 5 2 2" xfId="21740"/>
    <cellStyle name="Comma 5 2 5 2 2 2" xfId="21741"/>
    <cellStyle name="Comma 5 2 5 2 2 2 2" xfId="21742"/>
    <cellStyle name="Comma 5 2 5 2 2 3" xfId="21743"/>
    <cellStyle name="Comma 5 2 5 2 2 4" xfId="21744"/>
    <cellStyle name="Comma 5 2 5 2 3" xfId="21745"/>
    <cellStyle name="Comma 5 2 5 2 3 2" xfId="21746"/>
    <cellStyle name="Comma 5 2 5 2 3 3" xfId="21747"/>
    <cellStyle name="Comma 5 2 5 2 4" xfId="21748"/>
    <cellStyle name="Comma 5 2 5 2 5" xfId="21749"/>
    <cellStyle name="Comma 5 2 5 2 6" xfId="21750"/>
    <cellStyle name="Comma 5 2 5 3" xfId="21751"/>
    <cellStyle name="Comma 5 2 6" xfId="21752"/>
    <cellStyle name="Comma 5 2 6 2" xfId="21753"/>
    <cellStyle name="Comma 5 2 6 2 2" xfId="21754"/>
    <cellStyle name="Comma 5 2 6 2 2 2" xfId="21755"/>
    <cellStyle name="Comma 5 2 6 2 2 2 2" xfId="21756"/>
    <cellStyle name="Comma 5 2 6 2 2 3" xfId="21757"/>
    <cellStyle name="Comma 5 2 6 2 2 4" xfId="21758"/>
    <cellStyle name="Comma 5 2 6 2 3" xfId="21759"/>
    <cellStyle name="Comma 5 2 6 2 3 2" xfId="21760"/>
    <cellStyle name="Comma 5 2 6 2 3 3" xfId="21761"/>
    <cellStyle name="Comma 5 2 6 2 4" xfId="21762"/>
    <cellStyle name="Comma 5 2 6 2 5" xfId="21763"/>
    <cellStyle name="Comma 5 2 6 2 6" xfId="21764"/>
    <cellStyle name="Comma 5 2 6 3" xfId="21765"/>
    <cellStyle name="Comma 5 2 7" xfId="21766"/>
    <cellStyle name="Comma 5 2 7 2" xfId="21767"/>
    <cellStyle name="Comma 5 2 7 2 2" xfId="21768"/>
    <cellStyle name="Comma 5 2 7 2 2 2" xfId="21769"/>
    <cellStyle name="Comma 5 2 7 2 2 2 2" xfId="21770"/>
    <cellStyle name="Comma 5 2 7 2 2 3" xfId="21771"/>
    <cellStyle name="Comma 5 2 7 2 2 4" xfId="21772"/>
    <cellStyle name="Comma 5 2 7 2 3" xfId="21773"/>
    <cellStyle name="Comma 5 2 7 2 3 2" xfId="21774"/>
    <cellStyle name="Comma 5 2 7 2 3 3" xfId="21775"/>
    <cellStyle name="Comma 5 2 7 2 4" xfId="21776"/>
    <cellStyle name="Comma 5 2 7 2 5" xfId="21777"/>
    <cellStyle name="Comma 5 2 7 2 6" xfId="21778"/>
    <cellStyle name="Comma 5 2 7 3" xfId="21779"/>
    <cellStyle name="Comma 5 2 8" xfId="21780"/>
    <cellStyle name="Comma 5 2 8 2" xfId="21781"/>
    <cellStyle name="Comma 5 2 8 2 2" xfId="21782"/>
    <cellStyle name="Comma 5 2 8 2 2 2" xfId="21783"/>
    <cellStyle name="Comma 5 2 8 2 2 2 2" xfId="21784"/>
    <cellStyle name="Comma 5 2 8 2 2 3" xfId="21785"/>
    <cellStyle name="Comma 5 2 8 2 2 4" xfId="21786"/>
    <cellStyle name="Comma 5 2 8 2 3" xfId="21787"/>
    <cellStyle name="Comma 5 2 8 2 3 2" xfId="21788"/>
    <cellStyle name="Comma 5 2 8 2 3 3" xfId="21789"/>
    <cellStyle name="Comma 5 2 8 2 4" xfId="21790"/>
    <cellStyle name="Comma 5 2 8 2 5" xfId="21791"/>
    <cellStyle name="Comma 5 2 8 2 6" xfId="21792"/>
    <cellStyle name="Comma 5 2 8 3" xfId="21793"/>
    <cellStyle name="Comma 5 2 9" xfId="21794"/>
    <cellStyle name="Comma 5 2 9 2" xfId="21795"/>
    <cellStyle name="Comma 5 2 9 2 2" xfId="21796"/>
    <cellStyle name="Comma 5 2 9 2 2 2" xfId="21797"/>
    <cellStyle name="Comma 5 2 9 2 2 2 2" xfId="21798"/>
    <cellStyle name="Comma 5 2 9 2 2 3" xfId="21799"/>
    <cellStyle name="Comma 5 2 9 2 2 4" xfId="21800"/>
    <cellStyle name="Comma 5 2 9 2 3" xfId="21801"/>
    <cellStyle name="Comma 5 2 9 2 3 2" xfId="21802"/>
    <cellStyle name="Comma 5 2 9 2 3 3" xfId="21803"/>
    <cellStyle name="Comma 5 2 9 2 4" xfId="21804"/>
    <cellStyle name="Comma 5 2 9 2 5" xfId="21805"/>
    <cellStyle name="Comma 5 2 9 2 6" xfId="21806"/>
    <cellStyle name="Comma 5 2 9 3" xfId="21807"/>
    <cellStyle name="Comma 5 20" xfId="21808"/>
    <cellStyle name="Comma 5 21" xfId="21809"/>
    <cellStyle name="Comma 5 22" xfId="21810"/>
    <cellStyle name="Comma 5 23" xfId="21811"/>
    <cellStyle name="Comma 5 24" xfId="21812"/>
    <cellStyle name="Comma 5 3" xfId="231"/>
    <cellStyle name="Comma 5 3 10" xfId="21813"/>
    <cellStyle name="Comma 5 3 2" xfId="21814"/>
    <cellStyle name="Comma 5 3 2 2" xfId="21815"/>
    <cellStyle name="Comma 5 3 2 2 2" xfId="21816"/>
    <cellStyle name="Comma 5 3 2 2 2 2" xfId="21817"/>
    <cellStyle name="Comma 5 3 2 2 2 2 2" xfId="21818"/>
    <cellStyle name="Comma 5 3 2 2 2 2 2 2" xfId="21819"/>
    <cellStyle name="Comma 5 3 2 2 2 2 3" xfId="21820"/>
    <cellStyle name="Comma 5 3 2 2 2 2 4" xfId="21821"/>
    <cellStyle name="Comma 5 3 2 2 2 3" xfId="21822"/>
    <cellStyle name="Comma 5 3 2 2 2 3 2" xfId="21823"/>
    <cellStyle name="Comma 5 3 2 2 2 3 3" xfId="21824"/>
    <cellStyle name="Comma 5 3 2 2 2 4" xfId="21825"/>
    <cellStyle name="Comma 5 3 2 2 2 5" xfId="21826"/>
    <cellStyle name="Comma 5 3 2 2 2 6" xfId="21827"/>
    <cellStyle name="Comma 5 3 2 2 3" xfId="21828"/>
    <cellStyle name="Comma 5 3 2 2 4" xfId="21829"/>
    <cellStyle name="Comma 5 3 2 2 5" xfId="21830"/>
    <cellStyle name="Comma 5 3 2 2 6" xfId="21831"/>
    <cellStyle name="Comma 5 3 2 2 7" xfId="21832"/>
    <cellStyle name="Comma 5 3 2 2 8" xfId="21833"/>
    <cellStyle name="Comma 5 3 2 3" xfId="21834"/>
    <cellStyle name="Comma 5 3 2 4" xfId="21835"/>
    <cellStyle name="Comma 5 3 2 5" xfId="21836"/>
    <cellStyle name="Comma 5 3 2 6" xfId="21837"/>
    <cellStyle name="Comma 5 3 3" xfId="21838"/>
    <cellStyle name="Comma 5 3 3 2" xfId="21839"/>
    <cellStyle name="Comma 5 3 3 3" xfId="21840"/>
    <cellStyle name="Comma 5 3 3 4" xfId="21841"/>
    <cellStyle name="Comma 5 3 3 5" xfId="21842"/>
    <cellStyle name="Comma 5 3 3 6" xfId="21843"/>
    <cellStyle name="Comma 5 3 3 7" xfId="21844"/>
    <cellStyle name="Comma 5 3 4" xfId="21845"/>
    <cellStyle name="Comma 5 3 4 2" xfId="21846"/>
    <cellStyle name="Comma 5 3 4 3" xfId="21847"/>
    <cellStyle name="Comma 5 3 4 4" xfId="21848"/>
    <cellStyle name="Comma 5 3 4 5" xfId="21849"/>
    <cellStyle name="Comma 5 3 4 6" xfId="21850"/>
    <cellStyle name="Comma 5 3 4 7" xfId="21851"/>
    <cellStyle name="Comma 5 3 5" xfId="21852"/>
    <cellStyle name="Comma 5 3 5 2" xfId="21853"/>
    <cellStyle name="Comma 5 3 5 3" xfId="21854"/>
    <cellStyle name="Comma 5 3 6" xfId="21855"/>
    <cellStyle name="Comma 5 3 7" xfId="21856"/>
    <cellStyle name="Comma 5 3 7 2" xfId="21857"/>
    <cellStyle name="Comma 5 3 8" xfId="21858"/>
    <cellStyle name="Comma 5 3 9" xfId="21859"/>
    <cellStyle name="Comma 5 4" xfId="232"/>
    <cellStyle name="Comma 5 4 2" xfId="21860"/>
    <cellStyle name="Comma 5 4 2 2" xfId="21861"/>
    <cellStyle name="Comma 5 4 2 2 2" xfId="21862"/>
    <cellStyle name="Comma 5 4 2 2 2 2" xfId="21863"/>
    <cellStyle name="Comma 5 4 2 2 3" xfId="21864"/>
    <cellStyle name="Comma 5 4 2 2 4" xfId="21865"/>
    <cellStyle name="Comma 5 4 2 3" xfId="21866"/>
    <cellStyle name="Comma 5 4 2 3 2" xfId="21867"/>
    <cellStyle name="Comma 5 4 2 3 3" xfId="21868"/>
    <cellStyle name="Comma 5 4 2 4" xfId="21869"/>
    <cellStyle name="Comma 5 4 2 5" xfId="21870"/>
    <cellStyle name="Comma 5 4 2 6" xfId="21871"/>
    <cellStyle name="Comma 5 4 3" xfId="21872"/>
    <cellStyle name="Comma 5 5" xfId="233"/>
    <cellStyle name="Comma 5 5 2" xfId="21873"/>
    <cellStyle name="Comma 5 5 2 2" xfId="21874"/>
    <cellStyle name="Comma 5 5 2 2 2" xfId="21875"/>
    <cellStyle name="Comma 5 5 2 2 2 2" xfId="21876"/>
    <cellStyle name="Comma 5 5 2 2 3" xfId="21877"/>
    <cellStyle name="Comma 5 5 2 2 4" xfId="21878"/>
    <cellStyle name="Comma 5 5 2 3" xfId="21879"/>
    <cellStyle name="Comma 5 5 2 3 2" xfId="21880"/>
    <cellStyle name="Comma 5 5 2 3 3" xfId="21881"/>
    <cellStyle name="Comma 5 5 2 4" xfId="21882"/>
    <cellStyle name="Comma 5 5 2 5" xfId="21883"/>
    <cellStyle name="Comma 5 5 2 6" xfId="21884"/>
    <cellStyle name="Comma 5 5 3" xfId="21885"/>
    <cellStyle name="Comma 5 6" xfId="234"/>
    <cellStyle name="Comma 5 6 2" xfId="21886"/>
    <cellStyle name="Comma 5 6 2 2" xfId="21887"/>
    <cellStyle name="Comma 5 6 2 2 2" xfId="21888"/>
    <cellStyle name="Comma 5 6 2 2 2 2" xfId="21889"/>
    <cellStyle name="Comma 5 6 2 2 3" xfId="21890"/>
    <cellStyle name="Comma 5 6 2 2 4" xfId="21891"/>
    <cellStyle name="Comma 5 6 2 3" xfId="21892"/>
    <cellStyle name="Comma 5 6 2 3 2" xfId="21893"/>
    <cellStyle name="Comma 5 6 2 3 3" xfId="21894"/>
    <cellStyle name="Comma 5 6 2 4" xfId="21895"/>
    <cellStyle name="Comma 5 6 2 5" xfId="21896"/>
    <cellStyle name="Comma 5 6 2 6" xfId="21897"/>
    <cellStyle name="Comma 5 6 3" xfId="21898"/>
    <cellStyle name="Comma 5 7" xfId="235"/>
    <cellStyle name="Comma 5 7 2" xfId="21899"/>
    <cellStyle name="Comma 5 7 2 2" xfId="21900"/>
    <cellStyle name="Comma 5 7 2 2 2" xfId="21901"/>
    <cellStyle name="Comma 5 7 2 2 2 2" xfId="21902"/>
    <cellStyle name="Comma 5 7 2 2 3" xfId="21903"/>
    <cellStyle name="Comma 5 7 2 2 4" xfId="21904"/>
    <cellStyle name="Comma 5 7 2 3" xfId="21905"/>
    <cellStyle name="Comma 5 7 2 3 2" xfId="21906"/>
    <cellStyle name="Comma 5 7 2 3 3" xfId="21907"/>
    <cellStyle name="Comma 5 7 2 4" xfId="21908"/>
    <cellStyle name="Comma 5 7 2 5" xfId="21909"/>
    <cellStyle name="Comma 5 7 2 6" xfId="21910"/>
    <cellStyle name="Comma 5 7 3" xfId="21911"/>
    <cellStyle name="Comma 5 8" xfId="236"/>
    <cellStyle name="Comma 5 8 2" xfId="21912"/>
    <cellStyle name="Comma 5 8 2 2" xfId="21913"/>
    <cellStyle name="Comma 5 8 2 2 2" xfId="21914"/>
    <cellStyle name="Comma 5 8 2 2 2 2" xfId="21915"/>
    <cellStyle name="Comma 5 8 2 2 3" xfId="21916"/>
    <cellStyle name="Comma 5 8 2 2 4" xfId="21917"/>
    <cellStyle name="Comma 5 8 2 3" xfId="21918"/>
    <cellStyle name="Comma 5 8 2 3 2" xfId="21919"/>
    <cellStyle name="Comma 5 8 2 3 3" xfId="21920"/>
    <cellStyle name="Comma 5 8 2 4" xfId="21921"/>
    <cellStyle name="Comma 5 8 2 5" xfId="21922"/>
    <cellStyle name="Comma 5 8 2 6" xfId="21923"/>
    <cellStyle name="Comma 5 8 3" xfId="21924"/>
    <cellStyle name="Comma 5 9" xfId="21925"/>
    <cellStyle name="Comma 5 9 2" xfId="21926"/>
    <cellStyle name="Comma 5 9 2 2" xfId="21927"/>
    <cellStyle name="Comma 5 9 2 2 2" xfId="21928"/>
    <cellStyle name="Comma 5 9 2 2 2 2" xfId="21929"/>
    <cellStyle name="Comma 5 9 2 2 3" xfId="21930"/>
    <cellStyle name="Comma 5 9 2 2 4" xfId="21931"/>
    <cellStyle name="Comma 5 9 2 3" xfId="21932"/>
    <cellStyle name="Comma 5 9 2 3 2" xfId="21933"/>
    <cellStyle name="Comma 5 9 2 3 3" xfId="21934"/>
    <cellStyle name="Comma 5 9 2 4" xfId="21935"/>
    <cellStyle name="Comma 5 9 2 5" xfId="21936"/>
    <cellStyle name="Comma 5 9 2 6" xfId="21937"/>
    <cellStyle name="Comma 5 9 3" xfId="21938"/>
    <cellStyle name="Comma 50" xfId="21939"/>
    <cellStyle name="Comma 51" xfId="21940"/>
    <cellStyle name="Comma 52" xfId="21941"/>
    <cellStyle name="Comma 53" xfId="21942"/>
    <cellStyle name="Comma 54" xfId="21943"/>
    <cellStyle name="Comma 55" xfId="21944"/>
    <cellStyle name="Comma 56" xfId="21945"/>
    <cellStyle name="Comma 57" xfId="21946"/>
    <cellStyle name="Comma 58" xfId="21947"/>
    <cellStyle name="Comma 59" xfId="21948"/>
    <cellStyle name="Comma 6" xfId="237"/>
    <cellStyle name="Comma 6 10" xfId="21949"/>
    <cellStyle name="Comma 6 10 2" xfId="21950"/>
    <cellStyle name="Comma 6 10 2 2" xfId="21951"/>
    <cellStyle name="Comma 6 10 2 2 2" xfId="21952"/>
    <cellStyle name="Comma 6 10 2 2 2 2" xfId="21953"/>
    <cellStyle name="Comma 6 10 2 2 3" xfId="21954"/>
    <cellStyle name="Comma 6 10 2 2 4" xfId="21955"/>
    <cellStyle name="Comma 6 10 2 3" xfId="21956"/>
    <cellStyle name="Comma 6 10 2 3 2" xfId="21957"/>
    <cellStyle name="Comma 6 10 2 3 3" xfId="21958"/>
    <cellStyle name="Comma 6 10 2 4" xfId="21959"/>
    <cellStyle name="Comma 6 10 2 5" xfId="21960"/>
    <cellStyle name="Comma 6 10 2 6" xfId="21961"/>
    <cellStyle name="Comma 6 10 3" xfId="21962"/>
    <cellStyle name="Comma 6 11" xfId="21963"/>
    <cellStyle name="Comma 6 11 2" xfId="21964"/>
    <cellStyle name="Comma 6 11 2 2" xfId="21965"/>
    <cellStyle name="Comma 6 11 2 2 2" xfId="21966"/>
    <cellStyle name="Comma 6 11 2 2 2 2" xfId="21967"/>
    <cellStyle name="Comma 6 11 2 2 3" xfId="21968"/>
    <cellStyle name="Comma 6 11 2 2 4" xfId="21969"/>
    <cellStyle name="Comma 6 11 2 3" xfId="21970"/>
    <cellStyle name="Comma 6 11 2 3 2" xfId="21971"/>
    <cellStyle name="Comma 6 11 2 3 3" xfId="21972"/>
    <cellStyle name="Comma 6 11 2 4" xfId="21973"/>
    <cellStyle name="Comma 6 11 2 5" xfId="21974"/>
    <cellStyle name="Comma 6 11 2 6" xfId="21975"/>
    <cellStyle name="Comma 6 11 3" xfId="21976"/>
    <cellStyle name="Comma 6 12" xfId="21977"/>
    <cellStyle name="Comma 6 12 2" xfId="21978"/>
    <cellStyle name="Comma 6 12 2 2" xfId="21979"/>
    <cellStyle name="Comma 6 12 2 2 2" xfId="21980"/>
    <cellStyle name="Comma 6 12 2 2 2 2" xfId="21981"/>
    <cellStyle name="Comma 6 12 2 2 3" xfId="21982"/>
    <cellStyle name="Comma 6 12 2 2 4" xfId="21983"/>
    <cellStyle name="Comma 6 12 2 3" xfId="21984"/>
    <cellStyle name="Comma 6 12 2 3 2" xfId="21985"/>
    <cellStyle name="Comma 6 12 2 3 3" xfId="21986"/>
    <cellStyle name="Comma 6 12 2 4" xfId="21987"/>
    <cellStyle name="Comma 6 12 2 5" xfId="21988"/>
    <cellStyle name="Comma 6 12 2 6" xfId="21989"/>
    <cellStyle name="Comma 6 12 3" xfId="21990"/>
    <cellStyle name="Comma 6 13" xfId="21991"/>
    <cellStyle name="Comma 6 13 2" xfId="21992"/>
    <cellStyle name="Comma 6 13 2 2" xfId="21993"/>
    <cellStyle name="Comma 6 13 2 2 2" xfId="21994"/>
    <cellStyle name="Comma 6 13 2 2 2 2" xfId="21995"/>
    <cellStyle name="Comma 6 13 2 2 3" xfId="21996"/>
    <cellStyle name="Comma 6 13 2 2 4" xfId="21997"/>
    <cellStyle name="Comma 6 13 2 3" xfId="21998"/>
    <cellStyle name="Comma 6 13 2 3 2" xfId="21999"/>
    <cellStyle name="Comma 6 13 2 3 3" xfId="22000"/>
    <cellStyle name="Comma 6 13 2 4" xfId="22001"/>
    <cellStyle name="Comma 6 13 2 5" xfId="22002"/>
    <cellStyle name="Comma 6 13 2 6" xfId="22003"/>
    <cellStyle name="Comma 6 13 3" xfId="22004"/>
    <cellStyle name="Comma 6 14" xfId="22005"/>
    <cellStyle name="Comma 6 14 2" xfId="22006"/>
    <cellStyle name="Comma 6 14 2 2" xfId="22007"/>
    <cellStyle name="Comma 6 14 2 3" xfId="22008"/>
    <cellStyle name="Comma 6 14 2 4" xfId="22009"/>
    <cellStyle name="Comma 6 14 2 5" xfId="22010"/>
    <cellStyle name="Comma 6 14 2 6" xfId="22011"/>
    <cellStyle name="Comma 6 14 2 7" xfId="22012"/>
    <cellStyle name="Comma 6 14 3" xfId="22013"/>
    <cellStyle name="Comma 6 14 3 2" xfId="22014"/>
    <cellStyle name="Comma 6 14 3 3" xfId="22015"/>
    <cellStyle name="Comma 6 14 4" xfId="22016"/>
    <cellStyle name="Comma 6 14 5" xfId="22017"/>
    <cellStyle name="Comma 6 14 6" xfId="22018"/>
    <cellStyle name="Comma 6 15" xfId="22019"/>
    <cellStyle name="Comma 6 15 2" xfId="22020"/>
    <cellStyle name="Comma 6 16" xfId="22021"/>
    <cellStyle name="Comma 6 16 2" xfId="22022"/>
    <cellStyle name="Comma 6 17" xfId="22023"/>
    <cellStyle name="Comma 6 17 2" xfId="22024"/>
    <cellStyle name="Comma 6 17 2 2" xfId="22025"/>
    <cellStyle name="Comma 6 17 3" xfId="22026"/>
    <cellStyle name="Comma 6 17 4" xfId="22027"/>
    <cellStyle name="Comma 6 17 5" xfId="22028"/>
    <cellStyle name="Comma 6 17 6" xfId="22029"/>
    <cellStyle name="Comma 6 18" xfId="22030"/>
    <cellStyle name="Comma 6 18 2" xfId="22031"/>
    <cellStyle name="Comma 6 18 2 2" xfId="22032"/>
    <cellStyle name="Comma 6 18 3" xfId="22033"/>
    <cellStyle name="Comma 6 18 4" xfId="22034"/>
    <cellStyle name="Comma 6 18 5" xfId="22035"/>
    <cellStyle name="Comma 6 18 6" xfId="22036"/>
    <cellStyle name="Comma 6 19" xfId="22037"/>
    <cellStyle name="Comma 6 19 2" xfId="22038"/>
    <cellStyle name="Comma 6 19 2 2" xfId="22039"/>
    <cellStyle name="Comma 6 19 3" xfId="22040"/>
    <cellStyle name="Comma 6 2" xfId="238"/>
    <cellStyle name="Comma 6 2 10" xfId="22041"/>
    <cellStyle name="Comma 6 2 11" xfId="22042"/>
    <cellStyle name="Comma 6 2 12" xfId="22043"/>
    <cellStyle name="Comma 6 2 13" xfId="22044"/>
    <cellStyle name="Comma 6 2 14" xfId="22045"/>
    <cellStyle name="Comma 6 2 15" xfId="22046"/>
    <cellStyle name="Comma 6 2 16" xfId="22047"/>
    <cellStyle name="Comma 6 2 17" xfId="22048"/>
    <cellStyle name="Comma 6 2 18" xfId="22049"/>
    <cellStyle name="Comma 6 2 19" xfId="22050"/>
    <cellStyle name="Comma 6 2 2" xfId="22051"/>
    <cellStyle name="Comma 6 2 2 2" xfId="22052"/>
    <cellStyle name="Comma 6 2 20" xfId="22053"/>
    <cellStyle name="Comma 6 2 21" xfId="22054"/>
    <cellStyle name="Comma 6 2 22" xfId="22055"/>
    <cellStyle name="Comma 6 2 23" xfId="22056"/>
    <cellStyle name="Comma 6 2 24" xfId="22057"/>
    <cellStyle name="Comma 6 2 25" xfId="22058"/>
    <cellStyle name="Comma 6 2 26" xfId="22059"/>
    <cellStyle name="Comma 6 2 27" xfId="22060"/>
    <cellStyle name="Comma 6 2 28" xfId="22061"/>
    <cellStyle name="Comma 6 2 29" xfId="22062"/>
    <cellStyle name="Comma 6 2 3" xfId="22063"/>
    <cellStyle name="Comma 6 2 3 2" xfId="22064"/>
    <cellStyle name="Comma 6 2 30" xfId="22065"/>
    <cellStyle name="Comma 6 2 31" xfId="22066"/>
    <cellStyle name="Comma 6 2 32" xfId="22067"/>
    <cellStyle name="Comma 6 2 33" xfId="22068"/>
    <cellStyle name="Comma 6 2 34" xfId="22069"/>
    <cellStyle name="Comma 6 2 35" xfId="22070"/>
    <cellStyle name="Comma 6 2 36" xfId="22071"/>
    <cellStyle name="Comma 6 2 37" xfId="22072"/>
    <cellStyle name="Comma 6 2 38" xfId="22073"/>
    <cellStyle name="Comma 6 2 39" xfId="22074"/>
    <cellStyle name="Comma 6 2 4" xfId="22075"/>
    <cellStyle name="Comma 6 2 4 2" xfId="22076"/>
    <cellStyle name="Comma 6 2 40" xfId="22077"/>
    <cellStyle name="Comma 6 2 41" xfId="22078"/>
    <cellStyle name="Comma 6 2 42" xfId="22079"/>
    <cellStyle name="Comma 6 2 43" xfId="22080"/>
    <cellStyle name="Comma 6 2 44" xfId="22081"/>
    <cellStyle name="Comma 6 2 45" xfId="22082"/>
    <cellStyle name="Comma 6 2 46" xfId="22083"/>
    <cellStyle name="Comma 6 2 47" xfId="22084"/>
    <cellStyle name="Comma 6 2 48" xfId="22085"/>
    <cellStyle name="Comma 6 2 49" xfId="22086"/>
    <cellStyle name="Comma 6 2 5" xfId="22087"/>
    <cellStyle name="Comma 6 2 50" xfId="22088"/>
    <cellStyle name="Comma 6 2 51" xfId="22089"/>
    <cellStyle name="Comma 6 2 52" xfId="22090"/>
    <cellStyle name="Comma 6 2 53" xfId="22091"/>
    <cellStyle name="Comma 6 2 54" xfId="22092"/>
    <cellStyle name="Comma 6 2 55" xfId="22093"/>
    <cellStyle name="Comma 6 2 56" xfId="22094"/>
    <cellStyle name="Comma 6 2 57" xfId="22095"/>
    <cellStyle name="Comma 6 2 58" xfId="22096"/>
    <cellStyle name="Comma 6 2 59" xfId="22097"/>
    <cellStyle name="Comma 6 2 6" xfId="22098"/>
    <cellStyle name="Comma 6 2 60" xfId="22099"/>
    <cellStyle name="Comma 6 2 61" xfId="22100"/>
    <cellStyle name="Comma 6 2 62" xfId="22101"/>
    <cellStyle name="Comma 6 2 63" xfId="22102"/>
    <cellStyle name="Comma 6 2 64" xfId="22103"/>
    <cellStyle name="Comma 6 2 65" xfId="22104"/>
    <cellStyle name="Comma 6 2 66" xfId="22105"/>
    <cellStyle name="Comma 6 2 67" xfId="22106"/>
    <cellStyle name="Comma 6 2 68" xfId="22107"/>
    <cellStyle name="Comma 6 2 7" xfId="22108"/>
    <cellStyle name="Comma 6 2 8" xfId="22109"/>
    <cellStyle name="Comma 6 2 9" xfId="22110"/>
    <cellStyle name="Comma 6 20" xfId="22111"/>
    <cellStyle name="Comma 6 21" xfId="22112"/>
    <cellStyle name="Comma 6 22" xfId="22113"/>
    <cellStyle name="Comma 6 23" xfId="22114"/>
    <cellStyle name="Comma 6 24" xfId="22115"/>
    <cellStyle name="Comma 6 25" xfId="22116"/>
    <cellStyle name="Comma 6 26" xfId="22117"/>
    <cellStyle name="Comma 6 27" xfId="22118"/>
    <cellStyle name="Comma 6 28" xfId="22119"/>
    <cellStyle name="Comma 6 29" xfId="22120"/>
    <cellStyle name="Comma 6 3" xfId="239"/>
    <cellStyle name="Comma 6 3 2" xfId="22121"/>
    <cellStyle name="Comma 6 3 2 2" xfId="22122"/>
    <cellStyle name="Comma 6 3 2 2 2" xfId="22123"/>
    <cellStyle name="Comma 6 3 2 2 2 2" xfId="22124"/>
    <cellStyle name="Comma 6 3 2 2 3" xfId="22125"/>
    <cellStyle name="Comma 6 3 2 2 4" xfId="22126"/>
    <cellStyle name="Comma 6 3 2 3" xfId="22127"/>
    <cellStyle name="Comma 6 3 2 3 2" xfId="22128"/>
    <cellStyle name="Comma 6 3 2 3 3" xfId="22129"/>
    <cellStyle name="Comma 6 3 2 4" xfId="22130"/>
    <cellStyle name="Comma 6 3 2 5" xfId="22131"/>
    <cellStyle name="Comma 6 3 2 6" xfId="22132"/>
    <cellStyle name="Comma 6 3 3" xfId="22133"/>
    <cellStyle name="Comma 6 30" xfId="22134"/>
    <cellStyle name="Comma 6 31" xfId="22135"/>
    <cellStyle name="Comma 6 32" xfId="22136"/>
    <cellStyle name="Comma 6 33" xfId="22137"/>
    <cellStyle name="Comma 6 34" xfId="22138"/>
    <cellStyle name="Comma 6 35" xfId="22139"/>
    <cellStyle name="Comma 6 35 2" xfId="22140"/>
    <cellStyle name="Comma 6 36" xfId="22141"/>
    <cellStyle name="Comma 6 36 2" xfId="22142"/>
    <cellStyle name="Comma 6 37" xfId="22143"/>
    <cellStyle name="Comma 6 38" xfId="22144"/>
    <cellStyle name="Comma 6 39" xfId="22145"/>
    <cellStyle name="Comma 6 4" xfId="240"/>
    <cellStyle name="Comma 6 4 2" xfId="22146"/>
    <cellStyle name="Comma 6 4 2 2" xfId="22147"/>
    <cellStyle name="Comma 6 4 2 2 2" xfId="22148"/>
    <cellStyle name="Comma 6 4 2 2 2 2" xfId="22149"/>
    <cellStyle name="Comma 6 4 2 2 3" xfId="22150"/>
    <cellStyle name="Comma 6 4 2 2 4" xfId="22151"/>
    <cellStyle name="Comma 6 4 2 3" xfId="22152"/>
    <cellStyle name="Comma 6 4 2 3 2" xfId="22153"/>
    <cellStyle name="Comma 6 4 2 3 3" xfId="22154"/>
    <cellStyle name="Comma 6 4 2 4" xfId="22155"/>
    <cellStyle name="Comma 6 4 2 5" xfId="22156"/>
    <cellStyle name="Comma 6 4 2 6" xfId="22157"/>
    <cellStyle name="Comma 6 4 3" xfId="22158"/>
    <cellStyle name="Comma 6 40" xfId="22159"/>
    <cellStyle name="Comma 6 41" xfId="22160"/>
    <cellStyle name="Comma 6 42" xfId="22161"/>
    <cellStyle name="Comma 6 43" xfId="22162"/>
    <cellStyle name="Comma 6 44" xfId="22163"/>
    <cellStyle name="Comma 6 45" xfId="22164"/>
    <cellStyle name="Comma 6 46" xfId="22165"/>
    <cellStyle name="Comma 6 47" xfId="22166"/>
    <cellStyle name="Comma 6 48" xfId="22167"/>
    <cellStyle name="Comma 6 49" xfId="22168"/>
    <cellStyle name="Comma 6 5" xfId="241"/>
    <cellStyle name="Comma 6 5 2" xfId="22169"/>
    <cellStyle name="Comma 6 5 2 2" xfId="22170"/>
    <cellStyle name="Comma 6 5 2 2 2" xfId="22171"/>
    <cellStyle name="Comma 6 5 2 2 2 2" xfId="22172"/>
    <cellStyle name="Comma 6 5 2 2 3" xfId="22173"/>
    <cellStyle name="Comma 6 5 2 2 4" xfId="22174"/>
    <cellStyle name="Comma 6 5 2 3" xfId="22175"/>
    <cellStyle name="Comma 6 5 2 3 2" xfId="22176"/>
    <cellStyle name="Comma 6 5 2 3 3" xfId="22177"/>
    <cellStyle name="Comma 6 5 2 4" xfId="22178"/>
    <cellStyle name="Comma 6 5 2 5" xfId="22179"/>
    <cellStyle name="Comma 6 5 2 6" xfId="22180"/>
    <cellStyle name="Comma 6 5 3" xfId="22181"/>
    <cellStyle name="Comma 6 50" xfId="22182"/>
    <cellStyle name="Comma 6 51" xfId="22183"/>
    <cellStyle name="Comma 6 52" xfId="22184"/>
    <cellStyle name="Comma 6 53" xfId="22185"/>
    <cellStyle name="Comma 6 54" xfId="22186"/>
    <cellStyle name="Comma 6 55" xfId="22187"/>
    <cellStyle name="Comma 6 56" xfId="22188"/>
    <cellStyle name="Comma 6 57" xfId="22189"/>
    <cellStyle name="Comma 6 58" xfId="22190"/>
    <cellStyle name="Comma 6 59" xfId="22191"/>
    <cellStyle name="Comma 6 6" xfId="242"/>
    <cellStyle name="Comma 6 6 2" xfId="22192"/>
    <cellStyle name="Comma 6 6 2 2" xfId="22193"/>
    <cellStyle name="Comma 6 6 2 2 2" xfId="22194"/>
    <cellStyle name="Comma 6 6 2 2 2 2" xfId="22195"/>
    <cellStyle name="Comma 6 6 2 2 3" xfId="22196"/>
    <cellStyle name="Comma 6 6 2 2 4" xfId="22197"/>
    <cellStyle name="Comma 6 6 2 3" xfId="22198"/>
    <cellStyle name="Comma 6 6 2 3 2" xfId="22199"/>
    <cellStyle name="Comma 6 6 2 3 3" xfId="22200"/>
    <cellStyle name="Comma 6 6 2 4" xfId="22201"/>
    <cellStyle name="Comma 6 6 2 5" xfId="22202"/>
    <cellStyle name="Comma 6 6 2 6" xfId="22203"/>
    <cellStyle name="Comma 6 6 3" xfId="22204"/>
    <cellStyle name="Comma 6 60" xfId="22205"/>
    <cellStyle name="Comma 6 61" xfId="22206"/>
    <cellStyle name="Comma 6 62" xfId="22207"/>
    <cellStyle name="Comma 6 63" xfId="22208"/>
    <cellStyle name="Comma 6 64" xfId="22209"/>
    <cellStyle name="Comma 6 65" xfId="22210"/>
    <cellStyle name="Comma 6 66" xfId="22211"/>
    <cellStyle name="Comma 6 67" xfId="22212"/>
    <cellStyle name="Comma 6 67 2" xfId="22213"/>
    <cellStyle name="Comma 6 68" xfId="22214"/>
    <cellStyle name="Comma 6 69" xfId="22215"/>
    <cellStyle name="Comma 6 7" xfId="243"/>
    <cellStyle name="Comma 6 7 2" xfId="22216"/>
    <cellStyle name="Comma 6 7 2 2" xfId="22217"/>
    <cellStyle name="Comma 6 7 2 2 2" xfId="22218"/>
    <cellStyle name="Comma 6 7 2 2 2 2" xfId="22219"/>
    <cellStyle name="Comma 6 7 2 2 3" xfId="22220"/>
    <cellStyle name="Comma 6 7 2 2 4" xfId="22221"/>
    <cellStyle name="Comma 6 7 2 3" xfId="22222"/>
    <cellStyle name="Comma 6 7 2 3 2" xfId="22223"/>
    <cellStyle name="Comma 6 7 2 3 3" xfId="22224"/>
    <cellStyle name="Comma 6 7 2 4" xfId="22225"/>
    <cellStyle name="Comma 6 7 2 5" xfId="22226"/>
    <cellStyle name="Comma 6 7 2 6" xfId="22227"/>
    <cellStyle name="Comma 6 7 3" xfId="22228"/>
    <cellStyle name="Comma 6 70" xfId="22229"/>
    <cellStyle name="Comma 6 71" xfId="22230"/>
    <cellStyle name="Comma 6 72" xfId="22231"/>
    <cellStyle name="Comma 6 73" xfId="22232"/>
    <cellStyle name="Comma 6 74" xfId="22233"/>
    <cellStyle name="Comma 6 75" xfId="22234"/>
    <cellStyle name="Comma 6 76" xfId="22235"/>
    <cellStyle name="Comma 6 77" xfId="22236"/>
    <cellStyle name="Comma 6 78" xfId="22237"/>
    <cellStyle name="Comma 6 79" xfId="22238"/>
    <cellStyle name="Comma 6 8" xfId="244"/>
    <cellStyle name="Comma 6 8 2" xfId="22239"/>
    <cellStyle name="Comma 6 8 2 2" xfId="22240"/>
    <cellStyle name="Comma 6 8 2 2 2" xfId="22241"/>
    <cellStyle name="Comma 6 8 2 2 2 2" xfId="22242"/>
    <cellStyle name="Comma 6 8 2 2 3" xfId="22243"/>
    <cellStyle name="Comma 6 8 2 2 4" xfId="22244"/>
    <cellStyle name="Comma 6 8 2 3" xfId="22245"/>
    <cellStyle name="Comma 6 8 2 3 2" xfId="22246"/>
    <cellStyle name="Comma 6 8 2 3 3" xfId="22247"/>
    <cellStyle name="Comma 6 8 2 4" xfId="22248"/>
    <cellStyle name="Comma 6 8 2 5" xfId="22249"/>
    <cellStyle name="Comma 6 8 2 6" xfId="22250"/>
    <cellStyle name="Comma 6 8 3" xfId="22251"/>
    <cellStyle name="Comma 6 80" xfId="22252"/>
    <cellStyle name="Comma 6 81" xfId="22253"/>
    <cellStyle name="Comma 6 82" xfId="22254"/>
    <cellStyle name="Comma 6 83" xfId="22255"/>
    <cellStyle name="Comma 6 9" xfId="22256"/>
    <cellStyle name="Comma 6 9 2" xfId="22257"/>
    <cellStyle name="Comma 6 9 2 2" xfId="22258"/>
    <cellStyle name="Comma 6 9 2 2 2" xfId="22259"/>
    <cellStyle name="Comma 6 9 2 2 2 2" xfId="22260"/>
    <cellStyle name="Comma 6 9 2 2 3" xfId="22261"/>
    <cellStyle name="Comma 6 9 2 2 4" xfId="22262"/>
    <cellStyle name="Comma 6 9 2 3" xfId="22263"/>
    <cellStyle name="Comma 6 9 2 3 2" xfId="22264"/>
    <cellStyle name="Comma 6 9 2 3 3" xfId="22265"/>
    <cellStyle name="Comma 6 9 2 4" xfId="22266"/>
    <cellStyle name="Comma 6 9 2 5" xfId="22267"/>
    <cellStyle name="Comma 6 9 2 6" xfId="22268"/>
    <cellStyle name="Comma 6 9 3" xfId="22269"/>
    <cellStyle name="Comma 60" xfId="22270"/>
    <cellStyle name="Comma 61" xfId="22271"/>
    <cellStyle name="Comma 62" xfId="22272"/>
    <cellStyle name="Comma 63" xfId="22273"/>
    <cellStyle name="Comma 64" xfId="22274"/>
    <cellStyle name="Comma 65" xfId="22275"/>
    <cellStyle name="Comma 66" xfId="22276"/>
    <cellStyle name="Comma 67" xfId="22277"/>
    <cellStyle name="Comma 68" xfId="22278"/>
    <cellStyle name="Comma 68 2" xfId="22279"/>
    <cellStyle name="Comma 68 2 2" xfId="22280"/>
    <cellStyle name="Comma 68 2 2 2" xfId="22281"/>
    <cellStyle name="Comma 68 2 3" xfId="22282"/>
    <cellStyle name="Comma 68 2 4" xfId="22283"/>
    <cellStyle name="Comma 68 3" xfId="22284"/>
    <cellStyle name="Comma 68 3 2" xfId="22285"/>
    <cellStyle name="Comma 68 3 3" xfId="22286"/>
    <cellStyle name="Comma 68 4" xfId="22287"/>
    <cellStyle name="Comma 68 5" xfId="22288"/>
    <cellStyle name="Comma 69" xfId="22289"/>
    <cellStyle name="Comma 7" xfId="245"/>
    <cellStyle name="Comma 7 10" xfId="22290"/>
    <cellStyle name="Comma 7 10 2" xfId="22291"/>
    <cellStyle name="Comma 7 10 2 2" xfId="22292"/>
    <cellStyle name="Comma 7 10 2 2 2" xfId="22293"/>
    <cellStyle name="Comma 7 10 2 2 2 2" xfId="22294"/>
    <cellStyle name="Comma 7 10 2 2 3" xfId="22295"/>
    <cellStyle name="Comma 7 10 2 2 4" xfId="22296"/>
    <cellStyle name="Comma 7 10 2 3" xfId="22297"/>
    <cellStyle name="Comma 7 10 2 3 2" xfId="22298"/>
    <cellStyle name="Comma 7 10 2 3 3" xfId="22299"/>
    <cellStyle name="Comma 7 10 2 4" xfId="22300"/>
    <cellStyle name="Comma 7 10 2 5" xfId="22301"/>
    <cellStyle name="Comma 7 10 2 6" xfId="22302"/>
    <cellStyle name="Comma 7 10 3" xfId="22303"/>
    <cellStyle name="Comma 7 11" xfId="22304"/>
    <cellStyle name="Comma 7 11 2" xfId="22305"/>
    <cellStyle name="Comma 7 11 2 2" xfId="22306"/>
    <cellStyle name="Comma 7 11 2 2 2" xfId="22307"/>
    <cellStyle name="Comma 7 11 2 2 2 2" xfId="22308"/>
    <cellStyle name="Comma 7 11 2 2 3" xfId="22309"/>
    <cellStyle name="Comma 7 11 2 2 4" xfId="22310"/>
    <cellStyle name="Comma 7 11 2 3" xfId="22311"/>
    <cellStyle name="Comma 7 11 2 3 2" xfId="22312"/>
    <cellStyle name="Comma 7 11 2 3 3" xfId="22313"/>
    <cellStyle name="Comma 7 11 2 4" xfId="22314"/>
    <cellStyle name="Comma 7 11 2 5" xfId="22315"/>
    <cellStyle name="Comma 7 11 2 6" xfId="22316"/>
    <cellStyle name="Comma 7 11 3" xfId="22317"/>
    <cellStyle name="Comma 7 12" xfId="22318"/>
    <cellStyle name="Comma 7 12 2" xfId="22319"/>
    <cellStyle name="Comma 7 12 2 2" xfId="22320"/>
    <cellStyle name="Comma 7 12 2 2 2" xfId="22321"/>
    <cellStyle name="Comma 7 12 2 2 2 2" xfId="22322"/>
    <cellStyle name="Comma 7 12 2 2 3" xfId="22323"/>
    <cellStyle name="Comma 7 12 2 2 4" xfId="22324"/>
    <cellStyle name="Comma 7 12 2 3" xfId="22325"/>
    <cellStyle name="Comma 7 12 2 3 2" xfId="22326"/>
    <cellStyle name="Comma 7 12 2 3 3" xfId="22327"/>
    <cellStyle name="Comma 7 12 2 4" xfId="22328"/>
    <cellStyle name="Comma 7 12 2 5" xfId="22329"/>
    <cellStyle name="Comma 7 12 2 6" xfId="22330"/>
    <cellStyle name="Comma 7 12 3" xfId="22331"/>
    <cellStyle name="Comma 7 13" xfId="22332"/>
    <cellStyle name="Comma 7 13 2" xfId="22333"/>
    <cellStyle name="Comma 7 13 2 2" xfId="22334"/>
    <cellStyle name="Comma 7 13 2 3" xfId="22335"/>
    <cellStyle name="Comma 7 13 2 4" xfId="22336"/>
    <cellStyle name="Comma 7 13 2 5" xfId="22337"/>
    <cellStyle name="Comma 7 13 2 6" xfId="22338"/>
    <cellStyle name="Comma 7 13 2 7" xfId="22339"/>
    <cellStyle name="Comma 7 13 3" xfId="22340"/>
    <cellStyle name="Comma 7 13 3 2" xfId="22341"/>
    <cellStyle name="Comma 7 13 3 3" xfId="22342"/>
    <cellStyle name="Comma 7 13 4" xfId="22343"/>
    <cellStyle name="Comma 7 13 5" xfId="22344"/>
    <cellStyle name="Comma 7 13 6" xfId="22345"/>
    <cellStyle name="Comma 7 14" xfId="22346"/>
    <cellStyle name="Comma 7 14 2" xfId="22347"/>
    <cellStyle name="Comma 7 15" xfId="22348"/>
    <cellStyle name="Comma 7 15 2" xfId="22349"/>
    <cellStyle name="Comma 7 16" xfId="22350"/>
    <cellStyle name="Comma 7 16 2" xfId="22351"/>
    <cellStyle name="Comma 7 16 2 2" xfId="22352"/>
    <cellStyle name="Comma 7 16 3" xfId="22353"/>
    <cellStyle name="Comma 7 16 4" xfId="22354"/>
    <cellStyle name="Comma 7 16 5" xfId="22355"/>
    <cellStyle name="Comma 7 16 6" xfId="22356"/>
    <cellStyle name="Comma 7 17" xfId="22357"/>
    <cellStyle name="Comma 7 17 2" xfId="22358"/>
    <cellStyle name="Comma 7 17 2 2" xfId="22359"/>
    <cellStyle name="Comma 7 17 3" xfId="22360"/>
    <cellStyle name="Comma 7 17 4" xfId="22361"/>
    <cellStyle name="Comma 7 17 5" xfId="22362"/>
    <cellStyle name="Comma 7 17 6" xfId="22363"/>
    <cellStyle name="Comma 7 18" xfId="22364"/>
    <cellStyle name="Comma 7 18 2" xfId="22365"/>
    <cellStyle name="Comma 7 18 2 2" xfId="22366"/>
    <cellStyle name="Comma 7 18 3" xfId="22367"/>
    <cellStyle name="Comma 7 19" xfId="22368"/>
    <cellStyle name="Comma 7 2" xfId="246"/>
    <cellStyle name="Comma 7 2 2" xfId="22369"/>
    <cellStyle name="Comma 7 2 2 2" xfId="22370"/>
    <cellStyle name="Comma 7 2 3" xfId="22371"/>
    <cellStyle name="Comma 7 20" xfId="22372"/>
    <cellStyle name="Comma 7 21" xfId="22373"/>
    <cellStyle name="Comma 7 22" xfId="22374"/>
    <cellStyle name="Comma 7 23" xfId="22375"/>
    <cellStyle name="Comma 7 24" xfId="22376"/>
    <cellStyle name="Comma 7 25" xfId="22377"/>
    <cellStyle name="Comma 7 26" xfId="22378"/>
    <cellStyle name="Comma 7 27" xfId="22379"/>
    <cellStyle name="Comma 7 28" xfId="22380"/>
    <cellStyle name="Comma 7 29" xfId="22381"/>
    <cellStyle name="Comma 7 3" xfId="247"/>
    <cellStyle name="Comma 7 3 2" xfId="22382"/>
    <cellStyle name="Comma 7 3 2 2" xfId="22383"/>
    <cellStyle name="Comma 7 3 3" xfId="22384"/>
    <cellStyle name="Comma 7 30" xfId="22385"/>
    <cellStyle name="Comma 7 31" xfId="22386"/>
    <cellStyle name="Comma 7 32" xfId="22387"/>
    <cellStyle name="Comma 7 33" xfId="22388"/>
    <cellStyle name="Comma 7 34" xfId="22389"/>
    <cellStyle name="Comma 7 34 2" xfId="22390"/>
    <cellStyle name="Comma 7 35" xfId="22391"/>
    <cellStyle name="Comma 7 35 2" xfId="22392"/>
    <cellStyle name="Comma 7 36" xfId="22393"/>
    <cellStyle name="Comma 7 37" xfId="22394"/>
    <cellStyle name="Comma 7 38" xfId="22395"/>
    <cellStyle name="Comma 7 39" xfId="22396"/>
    <cellStyle name="Comma 7 4" xfId="248"/>
    <cellStyle name="Comma 7 4 2" xfId="22397"/>
    <cellStyle name="Comma 7 4 2 2" xfId="22398"/>
    <cellStyle name="Comma 7 4 3" xfId="22399"/>
    <cellStyle name="Comma 7 40" xfId="22400"/>
    <cellStyle name="Comma 7 41" xfId="22401"/>
    <cellStyle name="Comma 7 42" xfId="22402"/>
    <cellStyle name="Comma 7 43" xfId="22403"/>
    <cellStyle name="Comma 7 44" xfId="22404"/>
    <cellStyle name="Comma 7 45" xfId="22405"/>
    <cellStyle name="Comma 7 46" xfId="22406"/>
    <cellStyle name="Comma 7 47" xfId="22407"/>
    <cellStyle name="Comma 7 48" xfId="22408"/>
    <cellStyle name="Comma 7 49" xfId="22409"/>
    <cellStyle name="Comma 7 5" xfId="249"/>
    <cellStyle name="Comma 7 5 2" xfId="22410"/>
    <cellStyle name="Comma 7 5 2 2" xfId="22411"/>
    <cellStyle name="Comma 7 5 3" xfId="22412"/>
    <cellStyle name="Comma 7 50" xfId="22413"/>
    <cellStyle name="Comma 7 51" xfId="22414"/>
    <cellStyle name="Comma 7 52" xfId="22415"/>
    <cellStyle name="Comma 7 53" xfId="22416"/>
    <cellStyle name="Comma 7 54" xfId="22417"/>
    <cellStyle name="Comma 7 55" xfId="22418"/>
    <cellStyle name="Comma 7 56" xfId="22419"/>
    <cellStyle name="Comma 7 57" xfId="22420"/>
    <cellStyle name="Comma 7 58" xfId="22421"/>
    <cellStyle name="Comma 7 59" xfId="22422"/>
    <cellStyle name="Comma 7 6" xfId="250"/>
    <cellStyle name="Comma 7 6 2" xfId="22423"/>
    <cellStyle name="Comma 7 6 2 2" xfId="22424"/>
    <cellStyle name="Comma 7 6 3" xfId="22425"/>
    <cellStyle name="Comma 7 60" xfId="22426"/>
    <cellStyle name="Comma 7 61" xfId="22427"/>
    <cellStyle name="Comma 7 62" xfId="22428"/>
    <cellStyle name="Comma 7 63" xfId="22429"/>
    <cellStyle name="Comma 7 64" xfId="22430"/>
    <cellStyle name="Comma 7 65" xfId="22431"/>
    <cellStyle name="Comma 7 66" xfId="22432"/>
    <cellStyle name="Comma 7 66 2" xfId="22433"/>
    <cellStyle name="Comma 7 67" xfId="22434"/>
    <cellStyle name="Comma 7 68" xfId="22435"/>
    <cellStyle name="Comma 7 69" xfId="22436"/>
    <cellStyle name="Comma 7 7" xfId="251"/>
    <cellStyle name="Comma 7 7 2" xfId="22437"/>
    <cellStyle name="Comma 7 7 2 2" xfId="22438"/>
    <cellStyle name="Comma 7 7 3" xfId="22439"/>
    <cellStyle name="Comma 7 70" xfId="22440"/>
    <cellStyle name="Comma 7 71" xfId="22441"/>
    <cellStyle name="Comma 7 72" xfId="22442"/>
    <cellStyle name="Comma 7 73" xfId="22443"/>
    <cellStyle name="Comma 7 74" xfId="22444"/>
    <cellStyle name="Comma 7 75" xfId="22445"/>
    <cellStyle name="Comma 7 76" xfId="22446"/>
    <cellStyle name="Comma 7 77" xfId="22447"/>
    <cellStyle name="Comma 7 78" xfId="22448"/>
    <cellStyle name="Comma 7 79" xfId="22449"/>
    <cellStyle name="Comma 7 8" xfId="252"/>
    <cellStyle name="Comma 7 8 2" xfId="22450"/>
    <cellStyle name="Comma 7 8 2 2" xfId="22451"/>
    <cellStyle name="Comma 7 8 3" xfId="22452"/>
    <cellStyle name="Comma 7 80" xfId="22453"/>
    <cellStyle name="Comma 7 81" xfId="22454"/>
    <cellStyle name="Comma 7 82" xfId="22455"/>
    <cellStyle name="Comma 7 9" xfId="22456"/>
    <cellStyle name="Comma 7 9 2" xfId="22457"/>
    <cellStyle name="Comma 7 9 2 2" xfId="22458"/>
    <cellStyle name="Comma 7 9 2 2 2" xfId="22459"/>
    <cellStyle name="Comma 7 9 2 2 2 2" xfId="22460"/>
    <cellStyle name="Comma 7 9 2 2 3" xfId="22461"/>
    <cellStyle name="Comma 7 9 2 2 4" xfId="22462"/>
    <cellStyle name="Comma 7 9 2 3" xfId="22463"/>
    <cellStyle name="Comma 7 9 2 3 2" xfId="22464"/>
    <cellStyle name="Comma 7 9 2 3 3" xfId="22465"/>
    <cellStyle name="Comma 7 9 2 4" xfId="22466"/>
    <cellStyle name="Comma 7 9 2 5" xfId="22467"/>
    <cellStyle name="Comma 7 9 2 6" xfId="22468"/>
    <cellStyle name="Comma 7 9 3" xfId="22469"/>
    <cellStyle name="Comma 70" xfId="22470"/>
    <cellStyle name="Comma 71" xfId="22471"/>
    <cellStyle name="Comma 71 2" xfId="22472"/>
    <cellStyle name="Comma 71 2 2" xfId="22473"/>
    <cellStyle name="Comma 71 2 2 2" xfId="22474"/>
    <cellStyle name="Comma 71 2 3" xfId="22475"/>
    <cellStyle name="Comma 71 2 4" xfId="22476"/>
    <cellStyle name="Comma 71 3" xfId="22477"/>
    <cellStyle name="Comma 71 3 2" xfId="22478"/>
    <cellStyle name="Comma 71 3 3" xfId="22479"/>
    <cellStyle name="Comma 71 4" xfId="22480"/>
    <cellStyle name="Comma 71 5" xfId="22481"/>
    <cellStyle name="Comma 72" xfId="22482"/>
    <cellStyle name="Comma 72 2" xfId="22483"/>
    <cellStyle name="Comma 72 3" xfId="22484"/>
    <cellStyle name="Comma 72 3 2" xfId="22485"/>
    <cellStyle name="Comma 72 4" xfId="22486"/>
    <cellStyle name="Comma 73" xfId="22487"/>
    <cellStyle name="Comma 74" xfId="22488"/>
    <cellStyle name="Comma 74 2" xfId="22489"/>
    <cellStyle name="Comma 75" xfId="22490"/>
    <cellStyle name="Comma 76" xfId="22491"/>
    <cellStyle name="Comma 77" xfId="22492"/>
    <cellStyle name="Comma 77 2" xfId="22493"/>
    <cellStyle name="Comma 77 3" xfId="22494"/>
    <cellStyle name="Comma 77 4" xfId="22495"/>
    <cellStyle name="Comma 78" xfId="22496"/>
    <cellStyle name="Comma 78 2" xfId="22497"/>
    <cellStyle name="Comma 78 3" xfId="22498"/>
    <cellStyle name="Comma 78 4" xfId="22499"/>
    <cellStyle name="Comma 79" xfId="22500"/>
    <cellStyle name="Comma 79 2" xfId="22501"/>
    <cellStyle name="Comma 79 2 2" xfId="22502"/>
    <cellStyle name="Comma 79 3" xfId="22503"/>
    <cellStyle name="Comma 8" xfId="253"/>
    <cellStyle name="Comma 8 10" xfId="22504"/>
    <cellStyle name="Comma 8 10 2" xfId="22505"/>
    <cellStyle name="Comma 8 10 2 2" xfId="22506"/>
    <cellStyle name="Comma 8 10 2 2 2" xfId="22507"/>
    <cellStyle name="Comma 8 10 2 2 2 2" xfId="22508"/>
    <cellStyle name="Comma 8 10 2 2 3" xfId="22509"/>
    <cellStyle name="Comma 8 10 2 2 4" xfId="22510"/>
    <cellStyle name="Comma 8 10 2 3" xfId="22511"/>
    <cellStyle name="Comma 8 10 2 3 2" xfId="22512"/>
    <cellStyle name="Comma 8 10 2 3 3" xfId="22513"/>
    <cellStyle name="Comma 8 10 2 4" xfId="22514"/>
    <cellStyle name="Comma 8 10 2 5" xfId="22515"/>
    <cellStyle name="Comma 8 10 2 6" xfId="22516"/>
    <cellStyle name="Comma 8 10 3" xfId="22517"/>
    <cellStyle name="Comma 8 11" xfId="22518"/>
    <cellStyle name="Comma 8 11 2" xfId="22519"/>
    <cellStyle name="Comma 8 11 2 2" xfId="22520"/>
    <cellStyle name="Comma 8 11 2 2 2" xfId="22521"/>
    <cellStyle name="Comma 8 11 2 2 2 2" xfId="22522"/>
    <cellStyle name="Comma 8 11 2 2 3" xfId="22523"/>
    <cellStyle name="Comma 8 11 2 2 4" xfId="22524"/>
    <cellStyle name="Comma 8 11 2 3" xfId="22525"/>
    <cellStyle name="Comma 8 11 2 3 2" xfId="22526"/>
    <cellStyle name="Comma 8 11 2 3 3" xfId="22527"/>
    <cellStyle name="Comma 8 11 2 4" xfId="22528"/>
    <cellStyle name="Comma 8 11 2 5" xfId="22529"/>
    <cellStyle name="Comma 8 11 2 6" xfId="22530"/>
    <cellStyle name="Comma 8 11 3" xfId="22531"/>
    <cellStyle name="Comma 8 12" xfId="22532"/>
    <cellStyle name="Comma 8 12 2" xfId="22533"/>
    <cellStyle name="Comma 8 12 2 2" xfId="22534"/>
    <cellStyle name="Comma 8 12 2 2 2" xfId="22535"/>
    <cellStyle name="Comma 8 12 2 2 2 2" xfId="22536"/>
    <cellStyle name="Comma 8 12 2 2 3" xfId="22537"/>
    <cellStyle name="Comma 8 12 2 2 4" xfId="22538"/>
    <cellStyle name="Comma 8 12 2 3" xfId="22539"/>
    <cellStyle name="Comma 8 12 2 3 2" xfId="22540"/>
    <cellStyle name="Comma 8 12 2 3 3" xfId="22541"/>
    <cellStyle name="Comma 8 12 2 4" xfId="22542"/>
    <cellStyle name="Comma 8 12 2 5" xfId="22543"/>
    <cellStyle name="Comma 8 12 2 6" xfId="22544"/>
    <cellStyle name="Comma 8 12 3" xfId="22545"/>
    <cellStyle name="Comma 8 13" xfId="22546"/>
    <cellStyle name="Comma 8 13 2" xfId="22547"/>
    <cellStyle name="Comma 8 13 2 2" xfId="22548"/>
    <cellStyle name="Comma 8 13 2 2 2" xfId="22549"/>
    <cellStyle name="Comma 8 13 2 2 2 2" xfId="22550"/>
    <cellStyle name="Comma 8 13 2 2 3" xfId="22551"/>
    <cellStyle name="Comma 8 13 2 2 4" xfId="22552"/>
    <cellStyle name="Comma 8 13 2 3" xfId="22553"/>
    <cellStyle name="Comma 8 13 2 3 2" xfId="22554"/>
    <cellStyle name="Comma 8 13 2 3 3" xfId="22555"/>
    <cellStyle name="Comma 8 13 2 4" xfId="22556"/>
    <cellStyle name="Comma 8 13 2 5" xfId="22557"/>
    <cellStyle name="Comma 8 13 2 6" xfId="22558"/>
    <cellStyle name="Comma 8 13 3" xfId="22559"/>
    <cellStyle name="Comma 8 14" xfId="22560"/>
    <cellStyle name="Comma 8 14 2" xfId="22561"/>
    <cellStyle name="Comma 8 14 2 2" xfId="22562"/>
    <cellStyle name="Comma 8 14 2 3" xfId="22563"/>
    <cellStyle name="Comma 8 14 2 4" xfId="22564"/>
    <cellStyle name="Comma 8 14 2 5" xfId="22565"/>
    <cellStyle name="Comma 8 14 2 6" xfId="22566"/>
    <cellStyle name="Comma 8 14 2 7" xfId="22567"/>
    <cellStyle name="Comma 8 14 2 8" xfId="22568"/>
    <cellStyle name="Comma 8 14 2 9" xfId="22569"/>
    <cellStyle name="Comma 8 14 3" xfId="22570"/>
    <cellStyle name="Comma 8 14 4" xfId="22571"/>
    <cellStyle name="Comma 8 14 5" xfId="22572"/>
    <cellStyle name="Comma 8 14 6" xfId="22573"/>
    <cellStyle name="Comma 8 15" xfId="22574"/>
    <cellStyle name="Comma 8 15 2" xfId="22575"/>
    <cellStyle name="Comma 8 15 3" xfId="22576"/>
    <cellStyle name="Comma 8 15 4" xfId="22577"/>
    <cellStyle name="Comma 8 15 5" xfId="22578"/>
    <cellStyle name="Comma 8 15 6" xfId="22579"/>
    <cellStyle name="Comma 8 15 7" xfId="22580"/>
    <cellStyle name="Comma 8 16" xfId="22581"/>
    <cellStyle name="Comma 8 16 2" xfId="22582"/>
    <cellStyle name="Comma 8 16 3" xfId="22583"/>
    <cellStyle name="Comma 8 16 4" xfId="22584"/>
    <cellStyle name="Comma 8 16 5" xfId="22585"/>
    <cellStyle name="Comma 8 16 6" xfId="22586"/>
    <cellStyle name="Comma 8 16 7" xfId="22587"/>
    <cellStyle name="Comma 8 17" xfId="22588"/>
    <cellStyle name="Comma 8 17 2" xfId="22589"/>
    <cellStyle name="Comma 8 17 3" xfId="22590"/>
    <cellStyle name="Comma 8 17 4" xfId="22591"/>
    <cellStyle name="Comma 8 18" xfId="22592"/>
    <cellStyle name="Comma 8 18 2" xfId="22593"/>
    <cellStyle name="Comma 8 18 3" xfId="22594"/>
    <cellStyle name="Comma 8 19" xfId="22595"/>
    <cellStyle name="Comma 8 2" xfId="254"/>
    <cellStyle name="Comma 8 2 2" xfId="22596"/>
    <cellStyle name="Comma 8 2 3" xfId="22597"/>
    <cellStyle name="Comma 8 20" xfId="22598"/>
    <cellStyle name="Comma 8 21" xfId="22599"/>
    <cellStyle name="Comma 8 21 2" xfId="22600"/>
    <cellStyle name="Comma 8 3" xfId="255"/>
    <cellStyle name="Comma 8 3 2" xfId="22601"/>
    <cellStyle name="Comma 8 3 2 2" xfId="22602"/>
    <cellStyle name="Comma 8 3 2 2 2" xfId="22603"/>
    <cellStyle name="Comma 8 3 2 2 2 2" xfId="22604"/>
    <cellStyle name="Comma 8 3 2 2 3" xfId="22605"/>
    <cellStyle name="Comma 8 3 2 2 4" xfId="22606"/>
    <cellStyle name="Comma 8 3 2 3" xfId="22607"/>
    <cellStyle name="Comma 8 3 2 3 2" xfId="22608"/>
    <cellStyle name="Comma 8 3 2 3 3" xfId="22609"/>
    <cellStyle name="Comma 8 3 2 4" xfId="22610"/>
    <cellStyle name="Comma 8 3 2 5" xfId="22611"/>
    <cellStyle name="Comma 8 3 2 6" xfId="22612"/>
    <cellStyle name="Comma 8 3 3" xfId="22613"/>
    <cellStyle name="Comma 8 4" xfId="256"/>
    <cellStyle name="Comma 8 4 2" xfId="22614"/>
    <cellStyle name="Comma 8 4 2 2" xfId="22615"/>
    <cellStyle name="Comma 8 4 2 2 2" xfId="22616"/>
    <cellStyle name="Comma 8 4 2 2 2 2" xfId="22617"/>
    <cellStyle name="Comma 8 4 2 2 3" xfId="22618"/>
    <cellStyle name="Comma 8 4 2 2 4" xfId="22619"/>
    <cellStyle name="Comma 8 4 2 3" xfId="22620"/>
    <cellStyle name="Comma 8 4 2 3 2" xfId="22621"/>
    <cellStyle name="Comma 8 4 2 3 3" xfId="22622"/>
    <cellStyle name="Comma 8 4 2 4" xfId="22623"/>
    <cellStyle name="Comma 8 4 2 5" xfId="22624"/>
    <cellStyle name="Comma 8 4 2 6" xfId="22625"/>
    <cellStyle name="Comma 8 4 3" xfId="22626"/>
    <cellStyle name="Comma 8 5" xfId="257"/>
    <cellStyle name="Comma 8 5 2" xfId="22627"/>
    <cellStyle name="Comma 8 5 2 2" xfId="22628"/>
    <cellStyle name="Comma 8 5 2 2 2" xfId="22629"/>
    <cellStyle name="Comma 8 5 2 2 2 2" xfId="22630"/>
    <cellStyle name="Comma 8 5 2 2 3" xfId="22631"/>
    <cellStyle name="Comma 8 5 2 2 4" xfId="22632"/>
    <cellStyle name="Comma 8 5 2 3" xfId="22633"/>
    <cellStyle name="Comma 8 5 2 3 2" xfId="22634"/>
    <cellStyle name="Comma 8 5 2 3 3" xfId="22635"/>
    <cellStyle name="Comma 8 5 2 4" xfId="22636"/>
    <cellStyle name="Comma 8 5 2 5" xfId="22637"/>
    <cellStyle name="Comma 8 5 2 6" xfId="22638"/>
    <cellStyle name="Comma 8 5 3" xfId="22639"/>
    <cellStyle name="Comma 8 6" xfId="258"/>
    <cellStyle name="Comma 8 6 2" xfId="22640"/>
    <cellStyle name="Comma 8 6 2 2" xfId="22641"/>
    <cellStyle name="Comma 8 6 2 2 2" xfId="22642"/>
    <cellStyle name="Comma 8 6 2 2 2 2" xfId="22643"/>
    <cellStyle name="Comma 8 6 2 2 3" xfId="22644"/>
    <cellStyle name="Comma 8 6 2 2 4" xfId="22645"/>
    <cellStyle name="Comma 8 6 2 3" xfId="22646"/>
    <cellStyle name="Comma 8 6 2 3 2" xfId="22647"/>
    <cellStyle name="Comma 8 6 2 3 3" xfId="22648"/>
    <cellStyle name="Comma 8 6 2 4" xfId="22649"/>
    <cellStyle name="Comma 8 6 2 5" xfId="22650"/>
    <cellStyle name="Comma 8 6 2 6" xfId="22651"/>
    <cellStyle name="Comma 8 6 3" xfId="22652"/>
    <cellStyle name="Comma 8 7" xfId="259"/>
    <cellStyle name="Comma 8 7 2" xfId="22653"/>
    <cellStyle name="Comma 8 7 2 2" xfId="22654"/>
    <cellStyle name="Comma 8 7 2 2 2" xfId="22655"/>
    <cellStyle name="Comma 8 7 2 2 2 2" xfId="22656"/>
    <cellStyle name="Comma 8 7 2 2 3" xfId="22657"/>
    <cellStyle name="Comma 8 7 2 2 4" xfId="22658"/>
    <cellStyle name="Comma 8 7 2 3" xfId="22659"/>
    <cellStyle name="Comma 8 7 2 3 2" xfId="22660"/>
    <cellStyle name="Comma 8 7 2 3 3" xfId="22661"/>
    <cellStyle name="Comma 8 7 2 4" xfId="22662"/>
    <cellStyle name="Comma 8 7 2 5" xfId="22663"/>
    <cellStyle name="Comma 8 7 2 6" xfId="22664"/>
    <cellStyle name="Comma 8 7 3" xfId="22665"/>
    <cellStyle name="Comma 8 8" xfId="260"/>
    <cellStyle name="Comma 8 8 2" xfId="22666"/>
    <cellStyle name="Comma 8 8 2 2" xfId="22667"/>
    <cellStyle name="Comma 8 8 2 2 2" xfId="22668"/>
    <cellStyle name="Comma 8 8 2 2 2 2" xfId="22669"/>
    <cellStyle name="Comma 8 8 2 2 3" xfId="22670"/>
    <cellStyle name="Comma 8 8 2 2 4" xfId="22671"/>
    <cellStyle name="Comma 8 8 2 3" xfId="22672"/>
    <cellStyle name="Comma 8 8 2 3 2" xfId="22673"/>
    <cellStyle name="Comma 8 8 2 3 3" xfId="22674"/>
    <cellStyle name="Comma 8 8 2 4" xfId="22675"/>
    <cellStyle name="Comma 8 8 2 5" xfId="22676"/>
    <cellStyle name="Comma 8 8 2 6" xfId="22677"/>
    <cellStyle name="Comma 8 8 3" xfId="22678"/>
    <cellStyle name="Comma 8 9" xfId="261"/>
    <cellStyle name="Comma 8 9 2" xfId="22679"/>
    <cellStyle name="Comma 8 9 2 2" xfId="22680"/>
    <cellStyle name="Comma 8 9 2 2 2" xfId="22681"/>
    <cellStyle name="Comma 8 9 2 2 2 2" xfId="22682"/>
    <cellStyle name="Comma 8 9 2 2 3" xfId="22683"/>
    <cellStyle name="Comma 8 9 2 2 4" xfId="22684"/>
    <cellStyle name="Comma 8 9 2 3" xfId="22685"/>
    <cellStyle name="Comma 8 9 2 3 2" xfId="22686"/>
    <cellStyle name="Comma 8 9 2 3 3" xfId="22687"/>
    <cellStyle name="Comma 8 9 2 4" xfId="22688"/>
    <cellStyle name="Comma 8 9 2 5" xfId="22689"/>
    <cellStyle name="Comma 8 9 2 6" xfId="22690"/>
    <cellStyle name="Comma 8 9 3" xfId="22691"/>
    <cellStyle name="Comma 80" xfId="22692"/>
    <cellStyle name="Comma 80 2" xfId="22693"/>
    <cellStyle name="Comma 80 2 2" xfId="22694"/>
    <cellStyle name="Comma 80 3" xfId="22695"/>
    <cellStyle name="Comma 81" xfId="22696"/>
    <cellStyle name="Comma 81 2" xfId="22697"/>
    <cellStyle name="Comma 82" xfId="22698"/>
    <cellStyle name="Comma 83" xfId="22699"/>
    <cellStyle name="Comma 84" xfId="22700"/>
    <cellStyle name="Comma 85" xfId="22701"/>
    <cellStyle name="Comma 86" xfId="22702"/>
    <cellStyle name="Comma 87" xfId="22703"/>
    <cellStyle name="Comma 88" xfId="22704"/>
    <cellStyle name="Comma 89" xfId="22705"/>
    <cellStyle name="Comma 9" xfId="262"/>
    <cellStyle name="Comma 9 10" xfId="22706"/>
    <cellStyle name="Comma 9 10 2" xfId="22707"/>
    <cellStyle name="Comma 9 10 2 2" xfId="22708"/>
    <cellStyle name="Comma 9 10 2 2 2" xfId="22709"/>
    <cellStyle name="Comma 9 10 2 2 2 2" xfId="22710"/>
    <cellStyle name="Comma 9 10 2 2 3" xfId="22711"/>
    <cellStyle name="Comma 9 10 2 2 4" xfId="22712"/>
    <cellStyle name="Comma 9 10 2 3" xfId="22713"/>
    <cellStyle name="Comma 9 10 2 3 2" xfId="22714"/>
    <cellStyle name="Comma 9 10 2 3 3" xfId="22715"/>
    <cellStyle name="Comma 9 10 2 4" xfId="22716"/>
    <cellStyle name="Comma 9 10 2 5" xfId="22717"/>
    <cellStyle name="Comma 9 10 2 6" xfId="22718"/>
    <cellStyle name="Comma 9 10 3" xfId="22719"/>
    <cellStyle name="Comma 9 11" xfId="22720"/>
    <cellStyle name="Comma 9 11 2" xfId="22721"/>
    <cellStyle name="Comma 9 11 2 2" xfId="22722"/>
    <cellStyle name="Comma 9 11 2 2 2" xfId="22723"/>
    <cellStyle name="Comma 9 11 2 2 2 2" xfId="22724"/>
    <cellStyle name="Comma 9 11 2 2 3" xfId="22725"/>
    <cellStyle name="Comma 9 11 2 2 4" xfId="22726"/>
    <cellStyle name="Comma 9 11 2 3" xfId="22727"/>
    <cellStyle name="Comma 9 11 2 3 2" xfId="22728"/>
    <cellStyle name="Comma 9 11 2 3 3" xfId="22729"/>
    <cellStyle name="Comma 9 11 2 4" xfId="22730"/>
    <cellStyle name="Comma 9 11 2 5" xfId="22731"/>
    <cellStyle name="Comma 9 11 2 6" xfId="22732"/>
    <cellStyle name="Comma 9 11 3" xfId="22733"/>
    <cellStyle name="Comma 9 12" xfId="22734"/>
    <cellStyle name="Comma 9 12 2" xfId="22735"/>
    <cellStyle name="Comma 9 12 2 2" xfId="22736"/>
    <cellStyle name="Comma 9 12 2 2 2" xfId="22737"/>
    <cellStyle name="Comma 9 12 2 2 2 2" xfId="22738"/>
    <cellStyle name="Comma 9 12 2 2 3" xfId="22739"/>
    <cellStyle name="Comma 9 12 2 2 4" xfId="22740"/>
    <cellStyle name="Comma 9 12 2 3" xfId="22741"/>
    <cellStyle name="Comma 9 12 2 3 2" xfId="22742"/>
    <cellStyle name="Comma 9 12 2 3 3" xfId="22743"/>
    <cellStyle name="Comma 9 12 2 4" xfId="22744"/>
    <cellStyle name="Comma 9 12 2 5" xfId="22745"/>
    <cellStyle name="Comma 9 12 2 6" xfId="22746"/>
    <cellStyle name="Comma 9 12 3" xfId="22747"/>
    <cellStyle name="Comma 9 13" xfId="22748"/>
    <cellStyle name="Comma 9 13 2" xfId="22749"/>
    <cellStyle name="Comma 9 13 2 2" xfId="22750"/>
    <cellStyle name="Comma 9 13 2 2 2" xfId="22751"/>
    <cellStyle name="Comma 9 13 2 2 2 2" xfId="22752"/>
    <cellStyle name="Comma 9 13 2 2 3" xfId="22753"/>
    <cellStyle name="Comma 9 13 2 2 4" xfId="22754"/>
    <cellStyle name="Comma 9 13 2 3" xfId="22755"/>
    <cellStyle name="Comma 9 13 2 3 2" xfId="22756"/>
    <cellStyle name="Comma 9 13 2 3 3" xfId="22757"/>
    <cellStyle name="Comma 9 13 2 4" xfId="22758"/>
    <cellStyle name="Comma 9 13 2 5" xfId="22759"/>
    <cellStyle name="Comma 9 13 2 6" xfId="22760"/>
    <cellStyle name="Comma 9 13 3" xfId="22761"/>
    <cellStyle name="Comma 9 14" xfId="22762"/>
    <cellStyle name="Comma 9 14 2" xfId="22763"/>
    <cellStyle name="Comma 9 14 2 2" xfId="22764"/>
    <cellStyle name="Comma 9 14 2 2 2" xfId="22765"/>
    <cellStyle name="Comma 9 14 2 2 2 2" xfId="22766"/>
    <cellStyle name="Comma 9 14 2 2 3" xfId="22767"/>
    <cellStyle name="Comma 9 14 2 2 4" xfId="22768"/>
    <cellStyle name="Comma 9 14 2 3" xfId="22769"/>
    <cellStyle name="Comma 9 14 2 3 2" xfId="22770"/>
    <cellStyle name="Comma 9 14 2 3 3" xfId="22771"/>
    <cellStyle name="Comma 9 14 2 4" xfId="22772"/>
    <cellStyle name="Comma 9 14 2 5" xfId="22773"/>
    <cellStyle name="Comma 9 14 2 6" xfId="22774"/>
    <cellStyle name="Comma 9 14 3" xfId="22775"/>
    <cellStyle name="Comma 9 15" xfId="22776"/>
    <cellStyle name="Comma 9 15 2" xfId="22777"/>
    <cellStyle name="Comma 9 15 2 2" xfId="22778"/>
    <cellStyle name="Comma 9 15 2 2 2" xfId="22779"/>
    <cellStyle name="Comma 9 15 2 2 2 2" xfId="22780"/>
    <cellStyle name="Comma 9 15 2 2 3" xfId="22781"/>
    <cellStyle name="Comma 9 15 2 2 4" xfId="22782"/>
    <cellStyle name="Comma 9 15 2 3" xfId="22783"/>
    <cellStyle name="Comma 9 15 2 3 2" xfId="22784"/>
    <cellStyle name="Comma 9 15 2 3 3" xfId="22785"/>
    <cellStyle name="Comma 9 15 2 4" xfId="22786"/>
    <cellStyle name="Comma 9 15 2 5" xfId="22787"/>
    <cellStyle name="Comma 9 15 2 6" xfId="22788"/>
    <cellStyle name="Comma 9 15 3" xfId="22789"/>
    <cellStyle name="Comma 9 16" xfId="22790"/>
    <cellStyle name="Comma 9 16 2" xfId="22791"/>
    <cellStyle name="Comma 9 16 2 2" xfId="22792"/>
    <cellStyle name="Comma 9 16 2 2 2" xfId="22793"/>
    <cellStyle name="Comma 9 16 2 2 2 2" xfId="22794"/>
    <cellStyle name="Comma 9 16 2 2 3" xfId="22795"/>
    <cellStyle name="Comma 9 16 2 2 4" xfId="22796"/>
    <cellStyle name="Comma 9 16 2 3" xfId="22797"/>
    <cellStyle name="Comma 9 16 2 3 2" xfId="22798"/>
    <cellStyle name="Comma 9 16 2 3 3" xfId="22799"/>
    <cellStyle name="Comma 9 16 2 4" xfId="22800"/>
    <cellStyle name="Comma 9 16 2 5" xfId="22801"/>
    <cellStyle name="Comma 9 16 2 6" xfId="22802"/>
    <cellStyle name="Comma 9 16 3" xfId="22803"/>
    <cellStyle name="Comma 9 17" xfId="22804"/>
    <cellStyle name="Comma 9 17 2" xfId="22805"/>
    <cellStyle name="Comma 9 17 2 2" xfId="22806"/>
    <cellStyle name="Comma 9 17 2 2 2" xfId="22807"/>
    <cellStyle name="Comma 9 17 2 2 2 2" xfId="22808"/>
    <cellStyle name="Comma 9 17 2 2 3" xfId="22809"/>
    <cellStyle name="Comma 9 17 2 2 4" xfId="22810"/>
    <cellStyle name="Comma 9 17 2 3" xfId="22811"/>
    <cellStyle name="Comma 9 17 2 3 2" xfId="22812"/>
    <cellStyle name="Comma 9 17 2 3 3" xfId="22813"/>
    <cellStyle name="Comma 9 17 2 4" xfId="22814"/>
    <cellStyle name="Comma 9 17 2 5" xfId="22815"/>
    <cellStyle name="Comma 9 17 2 6" xfId="22816"/>
    <cellStyle name="Comma 9 17 3" xfId="22817"/>
    <cellStyle name="Comma 9 18" xfId="22818"/>
    <cellStyle name="Comma 9 18 2" xfId="22819"/>
    <cellStyle name="Comma 9 18 2 2" xfId="22820"/>
    <cellStyle name="Comma 9 18 2 2 2" xfId="22821"/>
    <cellStyle name="Comma 9 18 2 2 2 2" xfId="22822"/>
    <cellStyle name="Comma 9 18 2 2 3" xfId="22823"/>
    <cellStyle name="Comma 9 18 2 2 4" xfId="22824"/>
    <cellStyle name="Comma 9 18 2 3" xfId="22825"/>
    <cellStyle name="Comma 9 18 2 3 2" xfId="22826"/>
    <cellStyle name="Comma 9 18 2 3 3" xfId="22827"/>
    <cellStyle name="Comma 9 18 2 4" xfId="22828"/>
    <cellStyle name="Comma 9 18 2 5" xfId="22829"/>
    <cellStyle name="Comma 9 18 2 6" xfId="22830"/>
    <cellStyle name="Comma 9 18 3" xfId="22831"/>
    <cellStyle name="Comma 9 19" xfId="22832"/>
    <cellStyle name="Comma 9 19 2" xfId="22833"/>
    <cellStyle name="Comma 9 19 2 2" xfId="22834"/>
    <cellStyle name="Comma 9 19 2 2 2" xfId="22835"/>
    <cellStyle name="Comma 9 19 2 2 2 2" xfId="22836"/>
    <cellStyle name="Comma 9 19 2 2 3" xfId="22837"/>
    <cellStyle name="Comma 9 19 2 2 4" xfId="22838"/>
    <cellStyle name="Comma 9 19 2 3" xfId="22839"/>
    <cellStyle name="Comma 9 19 2 3 2" xfId="22840"/>
    <cellStyle name="Comma 9 19 2 3 3" xfId="22841"/>
    <cellStyle name="Comma 9 19 2 4" xfId="22842"/>
    <cellStyle name="Comma 9 19 2 5" xfId="22843"/>
    <cellStyle name="Comma 9 19 2 6" xfId="22844"/>
    <cellStyle name="Comma 9 19 3" xfId="22845"/>
    <cellStyle name="Comma 9 2" xfId="263"/>
    <cellStyle name="Comma 9 2 2" xfId="22846"/>
    <cellStyle name="Comma 9 2 2 2" xfId="22847"/>
    <cellStyle name="Comma 9 2 3" xfId="22848"/>
    <cellStyle name="Comma 9 20" xfId="22849"/>
    <cellStyle name="Comma 9 21" xfId="22850"/>
    <cellStyle name="Comma 9 22" xfId="22851"/>
    <cellStyle name="Comma 9 23" xfId="22852"/>
    <cellStyle name="Comma 9 24" xfId="22853"/>
    <cellStyle name="Comma 9 3" xfId="264"/>
    <cellStyle name="Comma 9 3 2" xfId="22854"/>
    <cellStyle name="Comma 9 3 2 2" xfId="22855"/>
    <cellStyle name="Comma 9 3 3" xfId="22856"/>
    <cellStyle name="Comma 9 4" xfId="265"/>
    <cellStyle name="Comma 9 4 2" xfId="22857"/>
    <cellStyle name="Comma 9 4 2 2" xfId="22858"/>
    <cellStyle name="Comma 9 4 3" xfId="22859"/>
    <cellStyle name="Comma 9 5" xfId="266"/>
    <cellStyle name="Comma 9 5 2" xfId="22860"/>
    <cellStyle name="Comma 9 5 2 2" xfId="22861"/>
    <cellStyle name="Comma 9 5 3" xfId="22862"/>
    <cellStyle name="Comma 9 6" xfId="267"/>
    <cellStyle name="Comma 9 6 2" xfId="22863"/>
    <cellStyle name="Comma 9 6 2 2" xfId="22864"/>
    <cellStyle name="Comma 9 6 3" xfId="22865"/>
    <cellStyle name="Comma 9 7" xfId="268"/>
    <cellStyle name="Comma 9 7 2" xfId="22866"/>
    <cellStyle name="Comma 9 7 2 2" xfId="22867"/>
    <cellStyle name="Comma 9 7 3" xfId="22868"/>
    <cellStyle name="Comma 9 8" xfId="269"/>
    <cellStyle name="Comma 9 8 2" xfId="22869"/>
    <cellStyle name="Comma 9 8 2 2" xfId="22870"/>
    <cellStyle name="Comma 9 8 2 2 2" xfId="22871"/>
    <cellStyle name="Comma 9 8 2 2 2 2" xfId="22872"/>
    <cellStyle name="Comma 9 8 2 2 3" xfId="22873"/>
    <cellStyle name="Comma 9 8 2 2 4" xfId="22874"/>
    <cellStyle name="Comma 9 8 2 3" xfId="22875"/>
    <cellStyle name="Comma 9 8 2 3 2" xfId="22876"/>
    <cellStyle name="Comma 9 8 2 3 3" xfId="22877"/>
    <cellStyle name="Comma 9 8 2 4" xfId="22878"/>
    <cellStyle name="Comma 9 8 2 5" xfId="22879"/>
    <cellStyle name="Comma 9 8 2 6" xfId="22880"/>
    <cellStyle name="Comma 9 8 3" xfId="22881"/>
    <cellStyle name="Comma 9 9" xfId="270"/>
    <cellStyle name="Comma 9 9 2" xfId="22882"/>
    <cellStyle name="Comma 9 9 2 2" xfId="22883"/>
    <cellStyle name="Comma 9 9 2 2 2" xfId="22884"/>
    <cellStyle name="Comma 9 9 2 2 2 2" xfId="22885"/>
    <cellStyle name="Comma 9 9 2 2 3" xfId="22886"/>
    <cellStyle name="Comma 9 9 2 2 4" xfId="22887"/>
    <cellStyle name="Comma 9 9 2 3" xfId="22888"/>
    <cellStyle name="Comma 9 9 2 3 2" xfId="22889"/>
    <cellStyle name="Comma 9 9 2 3 3" xfId="22890"/>
    <cellStyle name="Comma 9 9 2 4" xfId="22891"/>
    <cellStyle name="Comma 9 9 2 5" xfId="22892"/>
    <cellStyle name="Comma 9 9 2 6" xfId="22893"/>
    <cellStyle name="Comma 9 9 3" xfId="22894"/>
    <cellStyle name="Comma 90" xfId="22895"/>
    <cellStyle name="Comma 91" xfId="22896"/>
    <cellStyle name="Comma 92" xfId="55004"/>
    <cellStyle name="Comma w/o decimals" xfId="22897"/>
    <cellStyle name="Comma w/o decimals 2" xfId="22898"/>
    <cellStyle name="Comma w/o decimals 3" xfId="22899"/>
    <cellStyle name="Comma w/o decimals 4" xfId="22900"/>
    <cellStyle name="Comma w/o decimals 5" xfId="22901"/>
    <cellStyle name="Comma*" xfId="271"/>
    <cellStyle name="comma[0]" xfId="272"/>
    <cellStyle name="Comma0" xfId="273"/>
    <cellStyle name="Comma0 - Style4" xfId="22902"/>
    <cellStyle name="Comma0 - Style4 10" xfId="22903"/>
    <cellStyle name="Comma0 - Style4 11" xfId="22904"/>
    <cellStyle name="Comma0 - Style4 12" xfId="22905"/>
    <cellStyle name="Comma0 - Style4 13" xfId="22906"/>
    <cellStyle name="Comma0 - Style4 14" xfId="22907"/>
    <cellStyle name="Comma0 - Style4 15" xfId="22908"/>
    <cellStyle name="Comma0 - Style4 16" xfId="22909"/>
    <cellStyle name="Comma0 - Style4 17" xfId="22910"/>
    <cellStyle name="Comma0 - Style4 18" xfId="22911"/>
    <cellStyle name="Comma0 - Style4 19" xfId="22912"/>
    <cellStyle name="Comma0 - Style4 2" xfId="22913"/>
    <cellStyle name="Comma0 - Style4 2 2" xfId="22914"/>
    <cellStyle name="Comma0 - Style4 2 2 2" xfId="22915"/>
    <cellStyle name="Comma0 - Style4 3" xfId="22916"/>
    <cellStyle name="Comma0 - Style4 3 2" xfId="22917"/>
    <cellStyle name="Comma0 - Style4 4" xfId="22918"/>
    <cellStyle name="Comma0 - Style4 5" xfId="22919"/>
    <cellStyle name="Comma0 - Style4 6" xfId="22920"/>
    <cellStyle name="Comma0 - Style4 7" xfId="22921"/>
    <cellStyle name="Comma0 - Style4 8" xfId="22922"/>
    <cellStyle name="Comma0 - Style4 9" xfId="22923"/>
    <cellStyle name="Comma0 - Style4_Journal 1" xfId="22924"/>
    <cellStyle name="Comma0 10" xfId="22925"/>
    <cellStyle name="Comma0 11" xfId="22926"/>
    <cellStyle name="Comma0 12" xfId="22927"/>
    <cellStyle name="Comma0 13" xfId="22928"/>
    <cellStyle name="Comma0 14" xfId="22929"/>
    <cellStyle name="Comma0 15" xfId="22930"/>
    <cellStyle name="Comma0 16" xfId="22931"/>
    <cellStyle name="Comma0 17" xfId="22932"/>
    <cellStyle name="Comma0 18" xfId="22933"/>
    <cellStyle name="Comma0 19" xfId="22934"/>
    <cellStyle name="Comma0 2" xfId="948"/>
    <cellStyle name="Comma0 2 2" xfId="22935"/>
    <cellStyle name="Comma0 20" xfId="22936"/>
    <cellStyle name="Comma0 21" xfId="22937"/>
    <cellStyle name="Comma0 22" xfId="22938"/>
    <cellStyle name="Comma0 23" xfId="22939"/>
    <cellStyle name="Comma0 24" xfId="22940"/>
    <cellStyle name="Comma0 25" xfId="22941"/>
    <cellStyle name="Comma0 26" xfId="22942"/>
    <cellStyle name="Comma0 27" xfId="22943"/>
    <cellStyle name="Comma0 28" xfId="22944"/>
    <cellStyle name="Comma0 29" xfId="22945"/>
    <cellStyle name="Comma0 3" xfId="949"/>
    <cellStyle name="Comma0 30" xfId="22946"/>
    <cellStyle name="Comma0 31" xfId="22947"/>
    <cellStyle name="Comma0 4" xfId="22948"/>
    <cellStyle name="Comma0 5" xfId="22949"/>
    <cellStyle name="Comma0 6" xfId="22950"/>
    <cellStyle name="Comma0 7" xfId="22951"/>
    <cellStyle name="Comma0 8" xfId="22952"/>
    <cellStyle name="Comma0 9" xfId="22953"/>
    <cellStyle name="Comma0_00001 ELS 03-31-10" xfId="22954"/>
    <cellStyle name="Comment" xfId="22955"/>
    <cellStyle name="Comment 10" xfId="22956"/>
    <cellStyle name="Comment 11" xfId="22957"/>
    <cellStyle name="Comment 12" xfId="22958"/>
    <cellStyle name="Comment 13" xfId="22959"/>
    <cellStyle name="Comment 14" xfId="22960"/>
    <cellStyle name="Comment 15" xfId="22961"/>
    <cellStyle name="Comment 16" xfId="22962"/>
    <cellStyle name="Comment 17" xfId="22963"/>
    <cellStyle name="Comment 2" xfId="22964"/>
    <cellStyle name="Comment 2 2" xfId="22965"/>
    <cellStyle name="Comment 2 2 2" xfId="22966"/>
    <cellStyle name="Comment 3" xfId="22967"/>
    <cellStyle name="Comment 3 2" xfId="22968"/>
    <cellStyle name="Comment 4" xfId="22969"/>
    <cellStyle name="Comment 5" xfId="22970"/>
    <cellStyle name="Comment 6" xfId="22971"/>
    <cellStyle name="Comment 7" xfId="22972"/>
    <cellStyle name="Comment 8" xfId="22973"/>
    <cellStyle name="Comment 9" xfId="22974"/>
    <cellStyle name="CompanyName" xfId="274"/>
    <cellStyle name="Copied" xfId="275"/>
    <cellStyle name="Copied 2" xfId="950"/>
    <cellStyle name="Copied 3" xfId="951"/>
    <cellStyle name="Copy0_" xfId="276"/>
    <cellStyle name="Copy1_" xfId="277"/>
    <cellStyle name="Copy2_" xfId="278"/>
    <cellStyle name="Currency" xfId="2" builtinId="4"/>
    <cellStyle name="Currency .00" xfId="279"/>
    <cellStyle name="Currency [0.00]" xfId="280"/>
    <cellStyle name="Currency [1]" xfId="22975"/>
    <cellStyle name="Currency [2]" xfId="22976"/>
    <cellStyle name="Currency [3 space]" xfId="281"/>
    <cellStyle name="Currency [3]" xfId="282"/>
    <cellStyle name="Currency [3] 2" xfId="22977"/>
    <cellStyle name="Currency [3] 3" xfId="22978"/>
    <cellStyle name="Currency [4]" xfId="283"/>
    <cellStyle name="Currency [4] 2" xfId="284"/>
    <cellStyle name="Currency [4] 2 2" xfId="952"/>
    <cellStyle name="Currency [4] 3" xfId="285"/>
    <cellStyle name="Currency [4] 3 2" xfId="953"/>
    <cellStyle name="Currency [4] 4" xfId="286"/>
    <cellStyle name="Currency [4] 4 2" xfId="954"/>
    <cellStyle name="Currency [4] 5" xfId="955"/>
    <cellStyle name="Currency 0" xfId="287"/>
    <cellStyle name="Currency 0 2" xfId="956"/>
    <cellStyle name="Currency 0 3" xfId="957"/>
    <cellStyle name="Currency 10" xfId="22979"/>
    <cellStyle name="Currency 10 2" xfId="22980"/>
    <cellStyle name="Currency 11" xfId="22981"/>
    <cellStyle name="Currency 11 2" xfId="22982"/>
    <cellStyle name="Currency 11 2 2" xfId="22983"/>
    <cellStyle name="Currency 11 3" xfId="22984"/>
    <cellStyle name="Currency 11 3 2" xfId="22985"/>
    <cellStyle name="Currency 11 4" xfId="22986"/>
    <cellStyle name="Currency 11 5" xfId="22987"/>
    <cellStyle name="Currency 12" xfId="22988"/>
    <cellStyle name="Currency 12 2" xfId="22989"/>
    <cellStyle name="Currency 12 3" xfId="22990"/>
    <cellStyle name="Currency 13" xfId="22991"/>
    <cellStyle name="Currency 13 2" xfId="22992"/>
    <cellStyle name="Currency 14" xfId="22993"/>
    <cellStyle name="Currency 14 2" xfId="22994"/>
    <cellStyle name="Currency 15" xfId="22995"/>
    <cellStyle name="Currency 15 2" xfId="22996"/>
    <cellStyle name="Currency 16" xfId="22997"/>
    <cellStyle name="Currency 16 2" xfId="22998"/>
    <cellStyle name="Currency 17" xfId="22999"/>
    <cellStyle name="Currency 17 2" xfId="23000"/>
    <cellStyle name="Currency 18" xfId="23001"/>
    <cellStyle name="Currency 18 2" xfId="23002"/>
    <cellStyle name="Currency 19" xfId="23003"/>
    <cellStyle name="Currency 19 2" xfId="23004"/>
    <cellStyle name="Currency 2" xfId="18"/>
    <cellStyle name="Currency 2 10" xfId="289"/>
    <cellStyle name="Currency 2 11" xfId="290"/>
    <cellStyle name="Currency 2 12" xfId="288"/>
    <cellStyle name="Currency 2 2" xfId="291"/>
    <cellStyle name="Currency 2 2 2" xfId="292"/>
    <cellStyle name="Currency 2 2 3" xfId="23005"/>
    <cellStyle name="Currency 2 2 4" xfId="23006"/>
    <cellStyle name="Currency 2 2 5" xfId="23007"/>
    <cellStyle name="Currency 2 3" xfId="293"/>
    <cellStyle name="Currency 2 4" xfId="294"/>
    <cellStyle name="Currency 2 4 2" xfId="23008"/>
    <cellStyle name="Currency 2 4 2 2" xfId="23009"/>
    <cellStyle name="Currency 2 4 2 3" xfId="23010"/>
    <cellStyle name="Currency 2 5" xfId="295"/>
    <cellStyle name="Currency 2 5 2" xfId="23011"/>
    <cellStyle name="Currency 2 6" xfId="296"/>
    <cellStyle name="Currency 2 7" xfId="297"/>
    <cellStyle name="Currency 2 7 2" xfId="23012"/>
    <cellStyle name="Currency 2 7 3" xfId="23013"/>
    <cellStyle name="Currency 2 8" xfId="298"/>
    <cellStyle name="Currency 2 9" xfId="299"/>
    <cellStyle name="Currency 2*" xfId="300"/>
    <cellStyle name="Currency 2_Model_Sep_2_02" xfId="301"/>
    <cellStyle name="Currency 20" xfId="23014"/>
    <cellStyle name="Currency 20 2" xfId="23015"/>
    <cellStyle name="Currency 21" xfId="23016"/>
    <cellStyle name="Currency 21 2" xfId="23017"/>
    <cellStyle name="Currency 22" xfId="761"/>
    <cellStyle name="Currency 23" xfId="23018"/>
    <cellStyle name="Currency 24" xfId="23019"/>
    <cellStyle name="Currency 25" xfId="23020"/>
    <cellStyle name="Currency 26" xfId="23021"/>
    <cellStyle name="Currency 27" xfId="23022"/>
    <cellStyle name="Currency 28" xfId="23023"/>
    <cellStyle name="Currency 29" xfId="23024"/>
    <cellStyle name="Currency 3" xfId="302"/>
    <cellStyle name="Currency 3 2" xfId="303"/>
    <cellStyle name="Currency 3 2 2" xfId="23025"/>
    <cellStyle name="Currency 3 2 3" xfId="23026"/>
    <cellStyle name="Currency 3 3" xfId="304"/>
    <cellStyle name="Currency 3 4" xfId="23027"/>
    <cellStyle name="Currency 3 5" xfId="23028"/>
    <cellStyle name="Currency 3*" xfId="305"/>
    <cellStyle name="Currency 30" xfId="23029"/>
    <cellStyle name="Currency 31" xfId="23030"/>
    <cellStyle name="Currency 32" xfId="23031"/>
    <cellStyle name="Currency 33" xfId="23032"/>
    <cellStyle name="Currency 4" xfId="306"/>
    <cellStyle name="Currency 4 2" xfId="23033"/>
    <cellStyle name="Currency 4 3" xfId="23034"/>
    <cellStyle name="Currency 4 4" xfId="23035"/>
    <cellStyle name="Currency 4 5" xfId="23036"/>
    <cellStyle name="Currency 4 6" xfId="23037"/>
    <cellStyle name="Currency 4 7" xfId="23038"/>
    <cellStyle name="Currency 4 8" xfId="23039"/>
    <cellStyle name="Currency 5" xfId="307"/>
    <cellStyle name="Currency 5 2" xfId="23040"/>
    <cellStyle name="Currency 5 3" xfId="23041"/>
    <cellStyle name="Currency 5 4" xfId="23042"/>
    <cellStyle name="Currency 5 5" xfId="23043"/>
    <cellStyle name="Currency 5 6" xfId="23044"/>
    <cellStyle name="Currency 5 7" xfId="23045"/>
    <cellStyle name="Currency 5 8" xfId="23046"/>
    <cellStyle name="Currency 6" xfId="308"/>
    <cellStyle name="Currency 6 2" xfId="23047"/>
    <cellStyle name="Currency 6 3" xfId="23048"/>
    <cellStyle name="Currency 6 4" xfId="23049"/>
    <cellStyle name="Currency 6 5" xfId="23050"/>
    <cellStyle name="Currency 6 6" xfId="23051"/>
    <cellStyle name="Currency 6 7" xfId="23052"/>
    <cellStyle name="Currency 6 8" xfId="23053"/>
    <cellStyle name="Currency 7" xfId="309"/>
    <cellStyle name="Currency 7 2" xfId="23054"/>
    <cellStyle name="Currency 7 3" xfId="23055"/>
    <cellStyle name="Currency 7 4" xfId="23056"/>
    <cellStyle name="Currency 7 5" xfId="23057"/>
    <cellStyle name="Currency 7 6" xfId="23058"/>
    <cellStyle name="Currency 7 7" xfId="23059"/>
    <cellStyle name="Currency 7 8" xfId="23060"/>
    <cellStyle name="Currency 8" xfId="310"/>
    <cellStyle name="Currency 8 2" xfId="23061"/>
    <cellStyle name="Currency 8 3" xfId="23062"/>
    <cellStyle name="Currency 8 4" xfId="23063"/>
    <cellStyle name="Currency 8 5" xfId="23064"/>
    <cellStyle name="Currency 8 6" xfId="23065"/>
    <cellStyle name="Currency 8 7" xfId="23066"/>
    <cellStyle name="Currency 8 8" xfId="23067"/>
    <cellStyle name="Currency 9" xfId="23068"/>
    <cellStyle name="Currency 9 2" xfId="23069"/>
    <cellStyle name="Currency 9 3" xfId="23070"/>
    <cellStyle name="Currency 9 4" xfId="23071"/>
    <cellStyle name="Currency 9 5" xfId="23072"/>
    <cellStyle name="Currency 9 6" xfId="23073"/>
    <cellStyle name="Currency 9 7" xfId="23074"/>
    <cellStyle name="Currency*" xfId="311"/>
    <cellStyle name="Currency0" xfId="312"/>
    <cellStyle name="Currency0 2" xfId="958"/>
    <cellStyle name="Currency0 2 2" xfId="23075"/>
    <cellStyle name="Currency0 3" xfId="959"/>
    <cellStyle name="Currency0 4" xfId="23076"/>
    <cellStyle name="Currency0 5" xfId="23077"/>
    <cellStyle name="Currency0_April ADI" xfId="23078"/>
    <cellStyle name="Dash" xfId="313"/>
    <cellStyle name="Data" xfId="23079"/>
    <cellStyle name="data input" xfId="314"/>
    <cellStyle name="Date" xfId="315"/>
    <cellStyle name="Date 10" xfId="23080"/>
    <cellStyle name="Date 10 2" xfId="23081"/>
    <cellStyle name="Date 10 2 2" xfId="23082"/>
    <cellStyle name="Date 10 2 2 2" xfId="23083"/>
    <cellStyle name="Date 10 2 2 2 2" xfId="23084"/>
    <cellStyle name="Date 10 2 2 3" xfId="23085"/>
    <cellStyle name="Date 10 2 2 4" xfId="23086"/>
    <cellStyle name="Date 10 2 3" xfId="23087"/>
    <cellStyle name="Date 10 2 3 2" xfId="23088"/>
    <cellStyle name="Date 10 2 3 3" xfId="23089"/>
    <cellStyle name="Date 10 2 4" xfId="23090"/>
    <cellStyle name="Date 10 2 5" xfId="23091"/>
    <cellStyle name="Date 10 2 6" xfId="23092"/>
    <cellStyle name="Date 10 3" xfId="23093"/>
    <cellStyle name="Date 11" xfId="23094"/>
    <cellStyle name="Date 11 2" xfId="23095"/>
    <cellStyle name="Date 11 2 2" xfId="23096"/>
    <cellStyle name="Date 11 2 2 2" xfId="23097"/>
    <cellStyle name="Date 11 2 2 2 2" xfId="23098"/>
    <cellStyle name="Date 11 2 2 3" xfId="23099"/>
    <cellStyle name="Date 11 2 2 4" xfId="23100"/>
    <cellStyle name="Date 11 2 3" xfId="23101"/>
    <cellStyle name="Date 11 2 3 2" xfId="23102"/>
    <cellStyle name="Date 11 2 3 3" xfId="23103"/>
    <cellStyle name="Date 11 2 4" xfId="23104"/>
    <cellStyle name="Date 11 2 5" xfId="23105"/>
    <cellStyle name="Date 11 2 6" xfId="23106"/>
    <cellStyle name="Date 11 3" xfId="23107"/>
    <cellStyle name="Date 12" xfId="23108"/>
    <cellStyle name="Date 12 2" xfId="23109"/>
    <cellStyle name="Date 12 2 2" xfId="23110"/>
    <cellStyle name="Date 12 2 2 2" xfId="23111"/>
    <cellStyle name="Date 12 2 2 2 2" xfId="23112"/>
    <cellStyle name="Date 12 2 2 3" xfId="23113"/>
    <cellStyle name="Date 12 2 2 4" xfId="23114"/>
    <cellStyle name="Date 12 2 3" xfId="23115"/>
    <cellStyle name="Date 12 2 3 2" xfId="23116"/>
    <cellStyle name="Date 12 2 3 3" xfId="23117"/>
    <cellStyle name="Date 12 2 4" xfId="23118"/>
    <cellStyle name="Date 12 2 5" xfId="23119"/>
    <cellStyle name="Date 12 2 6" xfId="23120"/>
    <cellStyle name="Date 12 3" xfId="23121"/>
    <cellStyle name="Date 13" xfId="23122"/>
    <cellStyle name="Date 13 2" xfId="23123"/>
    <cellStyle name="Date 13 2 2" xfId="23124"/>
    <cellStyle name="Date 13 2 2 2" xfId="23125"/>
    <cellStyle name="Date 13 2 2 2 2" xfId="23126"/>
    <cellStyle name="Date 13 2 2 3" xfId="23127"/>
    <cellStyle name="Date 13 2 2 4" xfId="23128"/>
    <cellStyle name="Date 13 2 3" xfId="23129"/>
    <cellStyle name="Date 13 2 3 2" xfId="23130"/>
    <cellStyle name="Date 13 2 3 3" xfId="23131"/>
    <cellStyle name="Date 13 2 4" xfId="23132"/>
    <cellStyle name="Date 13 2 5" xfId="23133"/>
    <cellStyle name="Date 13 2 6" xfId="23134"/>
    <cellStyle name="Date 13 3" xfId="23135"/>
    <cellStyle name="Date 14" xfId="23136"/>
    <cellStyle name="Date 14 2" xfId="23137"/>
    <cellStyle name="Date 14 2 2" xfId="23138"/>
    <cellStyle name="Date 14 2 3" xfId="23139"/>
    <cellStyle name="Date 14 3" xfId="23140"/>
    <cellStyle name="Date 14 4" xfId="23141"/>
    <cellStyle name="Date 14 5" xfId="23142"/>
    <cellStyle name="Date 14 6" xfId="23143"/>
    <cellStyle name="Date 15" xfId="23144"/>
    <cellStyle name="Date 15 2" xfId="23145"/>
    <cellStyle name="Date 16" xfId="23146"/>
    <cellStyle name="Date 16 2" xfId="23147"/>
    <cellStyle name="Date 17" xfId="23148"/>
    <cellStyle name="Date 17 2" xfId="23149"/>
    <cellStyle name="Date 17 2 2" xfId="23150"/>
    <cellStyle name="Date 17 3" xfId="23151"/>
    <cellStyle name="Date 18" xfId="23152"/>
    <cellStyle name="Date 19" xfId="23153"/>
    <cellStyle name="Date 2" xfId="23154"/>
    <cellStyle name="Date 2 2" xfId="23155"/>
    <cellStyle name="Date 2 3" xfId="23156"/>
    <cellStyle name="Date 2 4" xfId="23157"/>
    <cellStyle name="Date 2 5" xfId="23158"/>
    <cellStyle name="Date 2 6" xfId="23159"/>
    <cellStyle name="Date 2_Upload" xfId="23160"/>
    <cellStyle name="Date 20" xfId="23161"/>
    <cellStyle name="Date 3" xfId="23162"/>
    <cellStyle name="Date 3 2" xfId="23163"/>
    <cellStyle name="Date 3 2 2" xfId="23164"/>
    <cellStyle name="Date 3 3" xfId="23165"/>
    <cellStyle name="Date 4" xfId="23166"/>
    <cellStyle name="Date 4 2" xfId="23167"/>
    <cellStyle name="Date 4 2 2" xfId="23168"/>
    <cellStyle name="Date 4 2 2 2" xfId="23169"/>
    <cellStyle name="Date 4 2 2 2 2" xfId="23170"/>
    <cellStyle name="Date 4 2 2 3" xfId="23171"/>
    <cellStyle name="Date 4 2 2 4" xfId="23172"/>
    <cellStyle name="Date 4 2 3" xfId="23173"/>
    <cellStyle name="Date 4 2 3 2" xfId="23174"/>
    <cellStyle name="Date 4 2 3 3" xfId="23175"/>
    <cellStyle name="Date 4 2 4" xfId="23176"/>
    <cellStyle name="Date 4 2 5" xfId="23177"/>
    <cellStyle name="Date 4 2 6" xfId="23178"/>
    <cellStyle name="Date 4 3" xfId="23179"/>
    <cellStyle name="Date 5" xfId="23180"/>
    <cellStyle name="Date 5 2" xfId="23181"/>
    <cellStyle name="Date 5 2 2" xfId="23182"/>
    <cellStyle name="Date 5 2 2 2" xfId="23183"/>
    <cellStyle name="Date 5 2 2 2 2" xfId="23184"/>
    <cellStyle name="Date 5 2 2 3" xfId="23185"/>
    <cellStyle name="Date 5 2 2 4" xfId="23186"/>
    <cellStyle name="Date 5 2 3" xfId="23187"/>
    <cellStyle name="Date 5 2 3 2" xfId="23188"/>
    <cellStyle name="Date 5 2 3 3" xfId="23189"/>
    <cellStyle name="Date 5 2 4" xfId="23190"/>
    <cellStyle name="Date 5 2 5" xfId="23191"/>
    <cellStyle name="Date 5 2 6" xfId="23192"/>
    <cellStyle name="Date 5 3" xfId="23193"/>
    <cellStyle name="Date 6" xfId="23194"/>
    <cellStyle name="Date 6 2" xfId="23195"/>
    <cellStyle name="Date 6 2 2" xfId="23196"/>
    <cellStyle name="Date 6 2 2 2" xfId="23197"/>
    <cellStyle name="Date 6 2 2 2 2" xfId="23198"/>
    <cellStyle name="Date 6 2 2 3" xfId="23199"/>
    <cellStyle name="Date 6 2 2 4" xfId="23200"/>
    <cellStyle name="Date 6 2 3" xfId="23201"/>
    <cellStyle name="Date 6 2 3 2" xfId="23202"/>
    <cellStyle name="Date 6 2 3 3" xfId="23203"/>
    <cellStyle name="Date 6 2 4" xfId="23204"/>
    <cellStyle name="Date 6 2 5" xfId="23205"/>
    <cellStyle name="Date 6 2 6" xfId="23206"/>
    <cellStyle name="Date 6 3" xfId="23207"/>
    <cellStyle name="Date 7" xfId="23208"/>
    <cellStyle name="Date 7 2" xfId="23209"/>
    <cellStyle name="Date 7 2 2" xfId="23210"/>
    <cellStyle name="Date 7 2 2 2" xfId="23211"/>
    <cellStyle name="Date 7 2 2 2 2" xfId="23212"/>
    <cellStyle name="Date 7 2 2 3" xfId="23213"/>
    <cellStyle name="Date 7 2 2 4" xfId="23214"/>
    <cellStyle name="Date 7 2 3" xfId="23215"/>
    <cellStyle name="Date 7 2 3 2" xfId="23216"/>
    <cellStyle name="Date 7 2 3 3" xfId="23217"/>
    <cellStyle name="Date 7 2 4" xfId="23218"/>
    <cellStyle name="Date 7 2 5" xfId="23219"/>
    <cellStyle name="Date 7 2 6" xfId="23220"/>
    <cellStyle name="Date 7 3" xfId="23221"/>
    <cellStyle name="Date 8" xfId="23222"/>
    <cellStyle name="Date 8 2" xfId="23223"/>
    <cellStyle name="Date 8 2 2" xfId="23224"/>
    <cellStyle name="Date 8 2 2 2" xfId="23225"/>
    <cellStyle name="Date 8 2 2 2 2" xfId="23226"/>
    <cellStyle name="Date 8 2 2 3" xfId="23227"/>
    <cellStyle name="Date 8 2 2 4" xfId="23228"/>
    <cellStyle name="Date 8 2 3" xfId="23229"/>
    <cellStyle name="Date 8 2 3 2" xfId="23230"/>
    <cellStyle name="Date 8 2 3 3" xfId="23231"/>
    <cellStyle name="Date 8 2 4" xfId="23232"/>
    <cellStyle name="Date 8 2 5" xfId="23233"/>
    <cellStyle name="Date 8 2 6" xfId="23234"/>
    <cellStyle name="Date 8 3" xfId="23235"/>
    <cellStyle name="Date 9" xfId="23236"/>
    <cellStyle name="Date 9 2" xfId="23237"/>
    <cellStyle name="Date 9 2 2" xfId="23238"/>
    <cellStyle name="Date 9 2 2 2" xfId="23239"/>
    <cellStyle name="Date 9 2 2 2 2" xfId="23240"/>
    <cellStyle name="Date 9 2 2 3" xfId="23241"/>
    <cellStyle name="Date 9 2 2 4" xfId="23242"/>
    <cellStyle name="Date 9 2 3" xfId="23243"/>
    <cellStyle name="Date 9 2 3 2" xfId="23244"/>
    <cellStyle name="Date 9 2 3 3" xfId="23245"/>
    <cellStyle name="Date 9 2 4" xfId="23246"/>
    <cellStyle name="Date 9 2 5" xfId="23247"/>
    <cellStyle name="Date 9 2 6" xfId="23248"/>
    <cellStyle name="Date 9 3" xfId="23249"/>
    <cellStyle name="Date Aligned" xfId="316"/>
    <cellStyle name="Date Aligned 2" xfId="960"/>
    <cellStyle name="Date Aligned 3" xfId="961"/>
    <cellStyle name="Date Aligned*" xfId="317"/>
    <cellStyle name="Date Aligned_Model_Sep_2_02" xfId="318"/>
    <cellStyle name="Date long" xfId="319"/>
    <cellStyle name="Date short" xfId="320"/>
    <cellStyle name="Date_00001 ELS 03-31-10" xfId="23250"/>
    <cellStyle name="Dec places 0" xfId="321"/>
    <cellStyle name="Dec places 1, millions" xfId="322"/>
    <cellStyle name="Dec places 2" xfId="323"/>
    <cellStyle name="Dec places 2, millions" xfId="324"/>
    <cellStyle name="Decimal 4" xfId="325"/>
    <cellStyle name="Dezimal [0]_Compiling Utility Macros" xfId="326"/>
    <cellStyle name="Dezimal_Compiling Utility Macros" xfId="327"/>
    <cellStyle name="dollar" xfId="328"/>
    <cellStyle name="dollar[0]" xfId="329"/>
    <cellStyle name="dollar_Model_Sep_2_02" xfId="330"/>
    <cellStyle name="Dotted Line" xfId="331"/>
    <cellStyle name="Dotted Line 2" xfId="962"/>
    <cellStyle name="Dotted Line 3" xfId="963"/>
    <cellStyle name="DOWNFOOT" xfId="23251"/>
    <cellStyle name="DP 0, no commas" xfId="332"/>
    <cellStyle name="dth/day" xfId="333"/>
    <cellStyle name="dth/day 2" xfId="23252"/>
    <cellStyle name="dth/day 3" xfId="23253"/>
    <cellStyle name="Entered" xfId="334"/>
    <cellStyle name="Entered 2" xfId="964"/>
    <cellStyle name="Entered 3" xfId="965"/>
    <cellStyle name="ERRORS" xfId="23254"/>
    <cellStyle name="ERRORS 10" xfId="23255"/>
    <cellStyle name="ERRORS 11" xfId="23256"/>
    <cellStyle name="ERRORS 12" xfId="23257"/>
    <cellStyle name="ERRORS 13" xfId="23258"/>
    <cellStyle name="ERRORS 14" xfId="23259"/>
    <cellStyle name="ERRORS 15" xfId="23260"/>
    <cellStyle name="ERRORS 16" xfId="23261"/>
    <cellStyle name="ERRORS 17" xfId="23262"/>
    <cellStyle name="ERRORS 2" xfId="23263"/>
    <cellStyle name="ERRORS 2 2" xfId="23264"/>
    <cellStyle name="ERRORS 2 2 2" xfId="23265"/>
    <cellStyle name="ERRORS 3" xfId="23266"/>
    <cellStyle name="ERRORS 3 2" xfId="23267"/>
    <cellStyle name="ERRORS 4" xfId="23268"/>
    <cellStyle name="ERRORS 5" xfId="23269"/>
    <cellStyle name="ERRORS 6" xfId="23270"/>
    <cellStyle name="ERRORS 7" xfId="23271"/>
    <cellStyle name="ERRORS 8" xfId="23272"/>
    <cellStyle name="ERRORS 9" xfId="23273"/>
    <cellStyle name="Euro" xfId="335"/>
    <cellStyle name="Euro 10" xfId="23274"/>
    <cellStyle name="Euro 10 2" xfId="23275"/>
    <cellStyle name="Euro 10 3" xfId="23276"/>
    <cellStyle name="Euro 10 4" xfId="23277"/>
    <cellStyle name="Euro 11" xfId="23278"/>
    <cellStyle name="Euro 11 2" xfId="23279"/>
    <cellStyle name="Euro 11 3" xfId="23280"/>
    <cellStyle name="Euro 11 4" xfId="23281"/>
    <cellStyle name="Euro 12" xfId="23282"/>
    <cellStyle name="Euro 12 2" xfId="23283"/>
    <cellStyle name="Euro 12 2 2" xfId="23284"/>
    <cellStyle name="Euro 12 3" xfId="23285"/>
    <cellStyle name="Euro 12 4" xfId="23286"/>
    <cellStyle name="Euro 13" xfId="23287"/>
    <cellStyle name="Euro 13 2" xfId="23288"/>
    <cellStyle name="Euro 13 3" xfId="23289"/>
    <cellStyle name="Euro 14" xfId="23290"/>
    <cellStyle name="Euro 14 2" xfId="23291"/>
    <cellStyle name="Euro 14 3" xfId="23292"/>
    <cellStyle name="Euro 15" xfId="23293"/>
    <cellStyle name="Euro 15 2" xfId="23294"/>
    <cellStyle name="Euro 15 3" xfId="23295"/>
    <cellStyle name="Euro 16" xfId="23296"/>
    <cellStyle name="Euro 16 2" xfId="23297"/>
    <cellStyle name="Euro 16 3" xfId="23298"/>
    <cellStyle name="Euro 17" xfId="23299"/>
    <cellStyle name="Euro 17 2" xfId="23300"/>
    <cellStyle name="Euro 17 3" xfId="23301"/>
    <cellStyle name="Euro 18" xfId="23302"/>
    <cellStyle name="Euro 18 2" xfId="23303"/>
    <cellStyle name="Euro 18 3" xfId="23304"/>
    <cellStyle name="Euro 19" xfId="23305"/>
    <cellStyle name="Euro 19 2" xfId="23306"/>
    <cellStyle name="Euro 19 3" xfId="23307"/>
    <cellStyle name="Euro 2" xfId="23308"/>
    <cellStyle name="Euro 2 10" xfId="23309"/>
    <cellStyle name="Euro 2 11" xfId="23310"/>
    <cellStyle name="Euro 2 12" xfId="23311"/>
    <cellStyle name="Euro 2 13" xfId="23312"/>
    <cellStyle name="Euro 2 14" xfId="23313"/>
    <cellStyle name="Euro 2 15" xfId="23314"/>
    <cellStyle name="Euro 2 16" xfId="23315"/>
    <cellStyle name="Euro 2 2" xfId="23316"/>
    <cellStyle name="Euro 2 2 2" xfId="23317"/>
    <cellStyle name="Euro 2 2 3" xfId="23318"/>
    <cellStyle name="Euro 2 3" xfId="23319"/>
    <cellStyle name="Euro 2 4" xfId="23320"/>
    <cellStyle name="Euro 2 5" xfId="23321"/>
    <cellStyle name="Euro 2 6" xfId="23322"/>
    <cellStyle name="Euro 2 7" xfId="23323"/>
    <cellStyle name="Euro 2 8" xfId="23324"/>
    <cellStyle name="Euro 2 9" xfId="23325"/>
    <cellStyle name="Euro 20" xfId="23326"/>
    <cellStyle name="Euro 20 2" xfId="23327"/>
    <cellStyle name="Euro 20 3" xfId="23328"/>
    <cellStyle name="Euro 21" xfId="23329"/>
    <cellStyle name="Euro 21 2" xfId="23330"/>
    <cellStyle name="Euro 21 3" xfId="23331"/>
    <cellStyle name="Euro 22" xfId="23332"/>
    <cellStyle name="Euro 22 2" xfId="23333"/>
    <cellStyle name="Euro 22 3" xfId="23334"/>
    <cellStyle name="Euro 23" xfId="23335"/>
    <cellStyle name="Euro 23 2" xfId="23336"/>
    <cellStyle name="Euro 23 3" xfId="23337"/>
    <cellStyle name="Euro 24" xfId="23338"/>
    <cellStyle name="Euro 24 2" xfId="23339"/>
    <cellStyle name="Euro 24 3" xfId="23340"/>
    <cellStyle name="Euro 25" xfId="23341"/>
    <cellStyle name="Euro 25 2" xfId="23342"/>
    <cellStyle name="Euro 25 3" xfId="23343"/>
    <cellStyle name="Euro 26" xfId="23344"/>
    <cellStyle name="Euro 26 2" xfId="23345"/>
    <cellStyle name="Euro 26 3" xfId="23346"/>
    <cellStyle name="Euro 27" xfId="23347"/>
    <cellStyle name="Euro 27 2" xfId="23348"/>
    <cellStyle name="Euro 27 3" xfId="23349"/>
    <cellStyle name="Euro 28" xfId="23350"/>
    <cellStyle name="Euro 28 2" xfId="23351"/>
    <cellStyle name="Euro 28 3" xfId="23352"/>
    <cellStyle name="Euro 29" xfId="23353"/>
    <cellStyle name="Euro 29 2" xfId="23354"/>
    <cellStyle name="Euro 29 3" xfId="23355"/>
    <cellStyle name="Euro 3" xfId="23356"/>
    <cellStyle name="Euro 3 10" xfId="23357"/>
    <cellStyle name="Euro 3 11" xfId="23358"/>
    <cellStyle name="Euro 3 12" xfId="23359"/>
    <cellStyle name="Euro 3 13" xfId="23360"/>
    <cellStyle name="Euro 3 14" xfId="23361"/>
    <cellStyle name="Euro 3 15" xfId="23362"/>
    <cellStyle name="Euro 3 16" xfId="23363"/>
    <cellStyle name="Euro 3 2" xfId="23364"/>
    <cellStyle name="Euro 3 3" xfId="23365"/>
    <cellStyle name="Euro 3 4" xfId="23366"/>
    <cellStyle name="Euro 3 5" xfId="23367"/>
    <cellStyle name="Euro 3 6" xfId="23368"/>
    <cellStyle name="Euro 3 7" xfId="23369"/>
    <cellStyle name="Euro 3 8" xfId="23370"/>
    <cellStyle name="Euro 3 9" xfId="23371"/>
    <cellStyle name="Euro 30" xfId="23372"/>
    <cellStyle name="Euro 30 2" xfId="23373"/>
    <cellStyle name="Euro 30 3" xfId="23374"/>
    <cellStyle name="Euro 31" xfId="23375"/>
    <cellStyle name="Euro 31 2" xfId="23376"/>
    <cellStyle name="Euro 31 3" xfId="23377"/>
    <cellStyle name="Euro 32" xfId="23378"/>
    <cellStyle name="Euro 32 2" xfId="23379"/>
    <cellStyle name="Euro 32 3" xfId="23380"/>
    <cellStyle name="Euro 33" xfId="23381"/>
    <cellStyle name="Euro 33 2" xfId="23382"/>
    <cellStyle name="Euro 33 3" xfId="23383"/>
    <cellStyle name="Euro 34" xfId="23384"/>
    <cellStyle name="Euro 34 2" xfId="23385"/>
    <cellStyle name="Euro 34 3" xfId="23386"/>
    <cellStyle name="Euro 35" xfId="23387"/>
    <cellStyle name="Euro 35 2" xfId="23388"/>
    <cellStyle name="Euro 35 3" xfId="23389"/>
    <cellStyle name="Euro 36" xfId="23390"/>
    <cellStyle name="Euro 36 2" xfId="23391"/>
    <cellStyle name="Euro 36 3" xfId="23392"/>
    <cellStyle name="Euro 37" xfId="23393"/>
    <cellStyle name="Euro 37 2" xfId="23394"/>
    <cellStyle name="Euro 37 3" xfId="23395"/>
    <cellStyle name="Euro 38" xfId="23396"/>
    <cellStyle name="Euro 38 2" xfId="23397"/>
    <cellStyle name="Euro 38 3" xfId="23398"/>
    <cellStyle name="Euro 39" xfId="23399"/>
    <cellStyle name="Euro 39 2" xfId="23400"/>
    <cellStyle name="Euro 39 3" xfId="23401"/>
    <cellStyle name="Euro 4" xfId="23402"/>
    <cellStyle name="Euro 4 2" xfId="23403"/>
    <cellStyle name="Euro 4 3" xfId="23404"/>
    <cellStyle name="Euro 4 4" xfId="23405"/>
    <cellStyle name="Euro 40" xfId="23406"/>
    <cellStyle name="Euro 40 2" xfId="23407"/>
    <cellStyle name="Euro 40 3" xfId="23408"/>
    <cellStyle name="Euro 41" xfId="23409"/>
    <cellStyle name="Euro 41 2" xfId="23410"/>
    <cellStyle name="Euro 41 3" xfId="23411"/>
    <cellStyle name="Euro 42" xfId="23412"/>
    <cellStyle name="Euro 42 2" xfId="23413"/>
    <cellStyle name="Euro 42 3" xfId="23414"/>
    <cellStyle name="Euro 43" xfId="23415"/>
    <cellStyle name="Euro 43 2" xfId="23416"/>
    <cellStyle name="Euro 43 3" xfId="23417"/>
    <cellStyle name="Euro 44" xfId="23418"/>
    <cellStyle name="Euro 44 2" xfId="23419"/>
    <cellStyle name="Euro 44 3" xfId="23420"/>
    <cellStyle name="Euro 45" xfId="23421"/>
    <cellStyle name="Euro 45 2" xfId="23422"/>
    <cellStyle name="Euro 45 3" xfId="23423"/>
    <cellStyle name="Euro 46" xfId="23424"/>
    <cellStyle name="Euro 46 2" xfId="23425"/>
    <cellStyle name="Euro 46 3" xfId="23426"/>
    <cellStyle name="Euro 47" xfId="23427"/>
    <cellStyle name="Euro 47 2" xfId="23428"/>
    <cellStyle name="Euro 48" xfId="23429"/>
    <cellStyle name="Euro 48 2" xfId="23430"/>
    <cellStyle name="Euro 49" xfId="23431"/>
    <cellStyle name="Euro 49 2" xfId="23432"/>
    <cellStyle name="Euro 5" xfId="23433"/>
    <cellStyle name="Euro 5 2" xfId="23434"/>
    <cellStyle name="Euro 5 3" xfId="23435"/>
    <cellStyle name="Euro 5 4" xfId="23436"/>
    <cellStyle name="Euro 50" xfId="23437"/>
    <cellStyle name="Euro 50 2" xfId="23438"/>
    <cellStyle name="Euro 51" xfId="23439"/>
    <cellStyle name="Euro 51 2" xfId="23440"/>
    <cellStyle name="Euro 52" xfId="23441"/>
    <cellStyle name="Euro 52 2" xfId="23442"/>
    <cellStyle name="Euro 53" xfId="23443"/>
    <cellStyle name="Euro 54" xfId="23444"/>
    <cellStyle name="Euro 55" xfId="23445"/>
    <cellStyle name="Euro 56" xfId="23446"/>
    <cellStyle name="Euro 57" xfId="23447"/>
    <cellStyle name="Euro 58" xfId="23448"/>
    <cellStyle name="Euro 59" xfId="23449"/>
    <cellStyle name="Euro 6" xfId="23450"/>
    <cellStyle name="Euro 6 2" xfId="23451"/>
    <cellStyle name="Euro 6 3" xfId="23452"/>
    <cellStyle name="Euro 6 4" xfId="23453"/>
    <cellStyle name="Euro 7" xfId="23454"/>
    <cellStyle name="Euro 7 2" xfId="23455"/>
    <cellStyle name="Euro 7 3" xfId="23456"/>
    <cellStyle name="Euro 7 4" xfId="23457"/>
    <cellStyle name="Euro 8" xfId="23458"/>
    <cellStyle name="Euro 8 2" xfId="23459"/>
    <cellStyle name="Euro 8 3" xfId="23460"/>
    <cellStyle name="Euro 8 4" xfId="23461"/>
    <cellStyle name="Euro 9" xfId="23462"/>
    <cellStyle name="Euro 9 2" xfId="23463"/>
    <cellStyle name="Euro 9 3" xfId="23464"/>
    <cellStyle name="Euro 9 4" xfId="23465"/>
    <cellStyle name="Explanatory Text 10" xfId="23466"/>
    <cellStyle name="Explanatory Text 10 10" xfId="23467"/>
    <cellStyle name="Explanatory Text 10 11" xfId="23468"/>
    <cellStyle name="Explanatory Text 10 12" xfId="23469"/>
    <cellStyle name="Explanatory Text 10 13" xfId="23470"/>
    <cellStyle name="Explanatory Text 10 14" xfId="23471"/>
    <cellStyle name="Explanatory Text 10 15" xfId="23472"/>
    <cellStyle name="Explanatory Text 10 16" xfId="23473"/>
    <cellStyle name="Explanatory Text 10 17" xfId="23474"/>
    <cellStyle name="Explanatory Text 10 18" xfId="23475"/>
    <cellStyle name="Explanatory Text 10 19" xfId="23476"/>
    <cellStyle name="Explanatory Text 10 2" xfId="23477"/>
    <cellStyle name="Explanatory Text 10 2 2" xfId="23478"/>
    <cellStyle name="Explanatory Text 10 2 2 2" xfId="23479"/>
    <cellStyle name="Explanatory Text 10 3" xfId="23480"/>
    <cellStyle name="Explanatory Text 10 3 2" xfId="23481"/>
    <cellStyle name="Explanatory Text 10 4" xfId="23482"/>
    <cellStyle name="Explanatory Text 10 5" xfId="23483"/>
    <cellStyle name="Explanatory Text 10 6" xfId="23484"/>
    <cellStyle name="Explanatory Text 10 7" xfId="23485"/>
    <cellStyle name="Explanatory Text 10 8" xfId="23486"/>
    <cellStyle name="Explanatory Text 10 9" xfId="23487"/>
    <cellStyle name="Explanatory Text 11" xfId="23488"/>
    <cellStyle name="Explanatory Text 11 2" xfId="23489"/>
    <cellStyle name="Explanatory Text 11 3" xfId="23490"/>
    <cellStyle name="Explanatory Text 12" xfId="23491"/>
    <cellStyle name="Explanatory Text 12 2" xfId="23492"/>
    <cellStyle name="Explanatory Text 12 3" xfId="23493"/>
    <cellStyle name="Explanatory Text 13" xfId="23494"/>
    <cellStyle name="Explanatory Text 13 2" xfId="23495"/>
    <cellStyle name="Explanatory Text 14" xfId="23496"/>
    <cellStyle name="Explanatory Text 15" xfId="23497"/>
    <cellStyle name="Explanatory Text 16" xfId="23498"/>
    <cellStyle name="Explanatory Text 17" xfId="23499"/>
    <cellStyle name="Explanatory Text 18" xfId="23500"/>
    <cellStyle name="Explanatory Text 19" xfId="23501"/>
    <cellStyle name="Explanatory Text 2" xfId="336"/>
    <cellStyle name="Explanatory Text 2 10" xfId="23502"/>
    <cellStyle name="Explanatory Text 2 11" xfId="23503"/>
    <cellStyle name="Explanatory Text 2 12" xfId="23504"/>
    <cellStyle name="Explanatory Text 2 13" xfId="23505"/>
    <cellStyle name="Explanatory Text 2 14" xfId="23506"/>
    <cellStyle name="Explanatory Text 2 15" xfId="23507"/>
    <cellStyle name="Explanatory Text 2 16" xfId="23508"/>
    <cellStyle name="Explanatory Text 2 17" xfId="23509"/>
    <cellStyle name="Explanatory Text 2 18" xfId="23510"/>
    <cellStyle name="Explanatory Text 2 19" xfId="23511"/>
    <cellStyle name="Explanatory Text 2 2" xfId="337"/>
    <cellStyle name="Explanatory Text 2 2 2" xfId="966"/>
    <cellStyle name="Explanatory Text 2 2 3" xfId="967"/>
    <cellStyle name="Explanatory Text 2 2 4" xfId="23512"/>
    <cellStyle name="Explanatory Text 2 20" xfId="23513"/>
    <cellStyle name="Explanatory Text 2 3" xfId="968"/>
    <cellStyle name="Explanatory Text 2 3 2" xfId="23514"/>
    <cellStyle name="Explanatory Text 2 3 3" xfId="23515"/>
    <cellStyle name="Explanatory Text 2 3 4" xfId="23516"/>
    <cellStyle name="Explanatory Text 2 4" xfId="969"/>
    <cellStyle name="Explanatory Text 2 4 2" xfId="23517"/>
    <cellStyle name="Explanatory Text 2 5" xfId="23518"/>
    <cellStyle name="Explanatory Text 2 6" xfId="23519"/>
    <cellStyle name="Explanatory Text 2 7" xfId="23520"/>
    <cellStyle name="Explanatory Text 2 8" xfId="23521"/>
    <cellStyle name="Explanatory Text 2 9" xfId="23522"/>
    <cellStyle name="Explanatory Text 3" xfId="23523"/>
    <cellStyle name="Explanatory Text 3 10" xfId="23524"/>
    <cellStyle name="Explanatory Text 3 11" xfId="23525"/>
    <cellStyle name="Explanatory Text 3 12" xfId="23526"/>
    <cellStyle name="Explanatory Text 3 13" xfId="23527"/>
    <cellStyle name="Explanatory Text 3 14" xfId="23528"/>
    <cellStyle name="Explanatory Text 3 15" xfId="23529"/>
    <cellStyle name="Explanatory Text 3 16" xfId="23530"/>
    <cellStyle name="Explanatory Text 3 17" xfId="23531"/>
    <cellStyle name="Explanatory Text 3 18" xfId="23532"/>
    <cellStyle name="Explanatory Text 3 19" xfId="23533"/>
    <cellStyle name="Explanatory Text 3 2" xfId="23534"/>
    <cellStyle name="Explanatory Text 3 2 2" xfId="23535"/>
    <cellStyle name="Explanatory Text 3 2 2 2" xfId="23536"/>
    <cellStyle name="Explanatory Text 3 3" xfId="23537"/>
    <cellStyle name="Explanatory Text 3 3 2" xfId="23538"/>
    <cellStyle name="Explanatory Text 3 4" xfId="23539"/>
    <cellStyle name="Explanatory Text 3 5" xfId="23540"/>
    <cellStyle name="Explanatory Text 3 6" xfId="23541"/>
    <cellStyle name="Explanatory Text 3 7" xfId="23542"/>
    <cellStyle name="Explanatory Text 3 8" xfId="23543"/>
    <cellStyle name="Explanatory Text 3 9" xfId="23544"/>
    <cellStyle name="Explanatory Text 4" xfId="23545"/>
    <cellStyle name="Explanatory Text 4 10" xfId="23546"/>
    <cellStyle name="Explanatory Text 4 11" xfId="23547"/>
    <cellStyle name="Explanatory Text 4 12" xfId="23548"/>
    <cellStyle name="Explanatory Text 4 13" xfId="23549"/>
    <cellStyle name="Explanatory Text 4 14" xfId="23550"/>
    <cellStyle name="Explanatory Text 4 15" xfId="23551"/>
    <cellStyle name="Explanatory Text 4 16" xfId="23552"/>
    <cellStyle name="Explanatory Text 4 17" xfId="23553"/>
    <cellStyle name="Explanatory Text 4 18" xfId="23554"/>
    <cellStyle name="Explanatory Text 4 19" xfId="23555"/>
    <cellStyle name="Explanatory Text 4 2" xfId="23556"/>
    <cellStyle name="Explanatory Text 4 2 2" xfId="23557"/>
    <cellStyle name="Explanatory Text 4 2 2 2" xfId="23558"/>
    <cellStyle name="Explanatory Text 4 3" xfId="23559"/>
    <cellStyle name="Explanatory Text 4 3 2" xfId="23560"/>
    <cellStyle name="Explanatory Text 4 4" xfId="23561"/>
    <cellStyle name="Explanatory Text 4 5" xfId="23562"/>
    <cellStyle name="Explanatory Text 4 6" xfId="23563"/>
    <cellStyle name="Explanatory Text 4 7" xfId="23564"/>
    <cellStyle name="Explanatory Text 4 8" xfId="23565"/>
    <cellStyle name="Explanatory Text 4 9" xfId="23566"/>
    <cellStyle name="Explanatory Text 5" xfId="23567"/>
    <cellStyle name="Explanatory Text 5 10" xfId="23568"/>
    <cellStyle name="Explanatory Text 5 11" xfId="23569"/>
    <cellStyle name="Explanatory Text 5 12" xfId="23570"/>
    <cellStyle name="Explanatory Text 5 13" xfId="23571"/>
    <cellStyle name="Explanatory Text 5 14" xfId="23572"/>
    <cellStyle name="Explanatory Text 5 15" xfId="23573"/>
    <cellStyle name="Explanatory Text 5 16" xfId="23574"/>
    <cellStyle name="Explanatory Text 5 17" xfId="23575"/>
    <cellStyle name="Explanatory Text 5 18" xfId="23576"/>
    <cellStyle name="Explanatory Text 5 19" xfId="23577"/>
    <cellStyle name="Explanatory Text 5 2" xfId="23578"/>
    <cellStyle name="Explanatory Text 5 2 2" xfId="23579"/>
    <cellStyle name="Explanatory Text 5 2 2 2" xfId="23580"/>
    <cellStyle name="Explanatory Text 5 3" xfId="23581"/>
    <cellStyle name="Explanatory Text 5 3 2" xfId="23582"/>
    <cellStyle name="Explanatory Text 5 4" xfId="23583"/>
    <cellStyle name="Explanatory Text 5 5" xfId="23584"/>
    <cellStyle name="Explanatory Text 5 6" xfId="23585"/>
    <cellStyle name="Explanatory Text 5 7" xfId="23586"/>
    <cellStyle name="Explanatory Text 5 8" xfId="23587"/>
    <cellStyle name="Explanatory Text 5 9" xfId="23588"/>
    <cellStyle name="Explanatory Text 6" xfId="23589"/>
    <cellStyle name="Explanatory Text 6 10" xfId="23590"/>
    <cellStyle name="Explanatory Text 6 11" xfId="23591"/>
    <cellStyle name="Explanatory Text 6 12" xfId="23592"/>
    <cellStyle name="Explanatory Text 6 13" xfId="23593"/>
    <cellStyle name="Explanatory Text 6 14" xfId="23594"/>
    <cellStyle name="Explanatory Text 6 15" xfId="23595"/>
    <cellStyle name="Explanatory Text 6 16" xfId="23596"/>
    <cellStyle name="Explanatory Text 6 17" xfId="23597"/>
    <cellStyle name="Explanatory Text 6 18" xfId="23598"/>
    <cellStyle name="Explanatory Text 6 19" xfId="23599"/>
    <cellStyle name="Explanatory Text 6 2" xfId="23600"/>
    <cellStyle name="Explanatory Text 6 2 2" xfId="23601"/>
    <cellStyle name="Explanatory Text 6 2 2 2" xfId="23602"/>
    <cellStyle name="Explanatory Text 6 3" xfId="23603"/>
    <cellStyle name="Explanatory Text 6 3 2" xfId="23604"/>
    <cellStyle name="Explanatory Text 6 4" xfId="23605"/>
    <cellStyle name="Explanatory Text 6 5" xfId="23606"/>
    <cellStyle name="Explanatory Text 6 6" xfId="23607"/>
    <cellStyle name="Explanatory Text 6 7" xfId="23608"/>
    <cellStyle name="Explanatory Text 6 8" xfId="23609"/>
    <cellStyle name="Explanatory Text 6 9" xfId="23610"/>
    <cellStyle name="Explanatory Text 7" xfId="23611"/>
    <cellStyle name="Explanatory Text 7 10" xfId="23612"/>
    <cellStyle name="Explanatory Text 7 11" xfId="23613"/>
    <cellStyle name="Explanatory Text 7 12" xfId="23614"/>
    <cellStyle name="Explanatory Text 7 13" xfId="23615"/>
    <cellStyle name="Explanatory Text 7 14" xfId="23616"/>
    <cellStyle name="Explanatory Text 7 15" xfId="23617"/>
    <cellStyle name="Explanatory Text 7 16" xfId="23618"/>
    <cellStyle name="Explanatory Text 7 17" xfId="23619"/>
    <cellStyle name="Explanatory Text 7 18" xfId="23620"/>
    <cellStyle name="Explanatory Text 7 19" xfId="23621"/>
    <cellStyle name="Explanatory Text 7 2" xfId="23622"/>
    <cellStyle name="Explanatory Text 7 2 2" xfId="23623"/>
    <cellStyle name="Explanatory Text 7 2 2 2" xfId="23624"/>
    <cellStyle name="Explanatory Text 7 3" xfId="23625"/>
    <cellStyle name="Explanatory Text 7 3 2" xfId="23626"/>
    <cellStyle name="Explanatory Text 7 4" xfId="23627"/>
    <cellStyle name="Explanatory Text 7 5" xfId="23628"/>
    <cellStyle name="Explanatory Text 7 6" xfId="23629"/>
    <cellStyle name="Explanatory Text 7 7" xfId="23630"/>
    <cellStyle name="Explanatory Text 7 8" xfId="23631"/>
    <cellStyle name="Explanatory Text 7 9" xfId="23632"/>
    <cellStyle name="Explanatory Text 8" xfId="23633"/>
    <cellStyle name="Explanatory Text 8 10" xfId="23634"/>
    <cellStyle name="Explanatory Text 8 11" xfId="23635"/>
    <cellStyle name="Explanatory Text 8 12" xfId="23636"/>
    <cellStyle name="Explanatory Text 8 13" xfId="23637"/>
    <cellStyle name="Explanatory Text 8 14" xfId="23638"/>
    <cellStyle name="Explanatory Text 8 15" xfId="23639"/>
    <cellStyle name="Explanatory Text 8 16" xfId="23640"/>
    <cellStyle name="Explanatory Text 8 17" xfId="23641"/>
    <cellStyle name="Explanatory Text 8 18" xfId="23642"/>
    <cellStyle name="Explanatory Text 8 19" xfId="23643"/>
    <cellStyle name="Explanatory Text 8 2" xfId="23644"/>
    <cellStyle name="Explanatory Text 8 2 2" xfId="23645"/>
    <cellStyle name="Explanatory Text 8 2 2 2" xfId="23646"/>
    <cellStyle name="Explanatory Text 8 3" xfId="23647"/>
    <cellStyle name="Explanatory Text 8 3 2" xfId="23648"/>
    <cellStyle name="Explanatory Text 8 4" xfId="23649"/>
    <cellStyle name="Explanatory Text 8 5" xfId="23650"/>
    <cellStyle name="Explanatory Text 8 6" xfId="23651"/>
    <cellStyle name="Explanatory Text 8 7" xfId="23652"/>
    <cellStyle name="Explanatory Text 8 8" xfId="23653"/>
    <cellStyle name="Explanatory Text 8 9" xfId="23654"/>
    <cellStyle name="Explanatory Text 9" xfId="23655"/>
    <cellStyle name="Explanatory Text 9 10" xfId="23656"/>
    <cellStyle name="Explanatory Text 9 11" xfId="23657"/>
    <cellStyle name="Explanatory Text 9 12" xfId="23658"/>
    <cellStyle name="Explanatory Text 9 13" xfId="23659"/>
    <cellStyle name="Explanatory Text 9 14" xfId="23660"/>
    <cellStyle name="Explanatory Text 9 15" xfId="23661"/>
    <cellStyle name="Explanatory Text 9 16" xfId="23662"/>
    <cellStyle name="Explanatory Text 9 17" xfId="23663"/>
    <cellStyle name="Explanatory Text 9 18" xfId="23664"/>
    <cellStyle name="Explanatory Text 9 19" xfId="23665"/>
    <cellStyle name="Explanatory Text 9 2" xfId="23666"/>
    <cellStyle name="Explanatory Text 9 2 2" xfId="23667"/>
    <cellStyle name="Explanatory Text 9 2 2 2" xfId="23668"/>
    <cellStyle name="Explanatory Text 9 3" xfId="23669"/>
    <cellStyle name="Explanatory Text 9 3 2" xfId="23670"/>
    <cellStyle name="Explanatory Text 9 4" xfId="23671"/>
    <cellStyle name="Explanatory Text 9 5" xfId="23672"/>
    <cellStyle name="Explanatory Text 9 6" xfId="23673"/>
    <cellStyle name="Explanatory Text 9 7" xfId="23674"/>
    <cellStyle name="Explanatory Text 9 8" xfId="23675"/>
    <cellStyle name="Explanatory Text 9 9" xfId="23676"/>
    <cellStyle name="ExtRef_Date" xfId="23677"/>
    <cellStyle name="Fixed" xfId="338"/>
    <cellStyle name="Fixed 0" xfId="339"/>
    <cellStyle name="Fixed 0.0000" xfId="340"/>
    <cellStyle name="Fixed 2" xfId="970"/>
    <cellStyle name="Fixed 2 2" xfId="23678"/>
    <cellStyle name="Fixed 3" xfId="971"/>
    <cellStyle name="Fixed 4" xfId="972"/>
    <cellStyle name="Fixed 5" xfId="973"/>
    <cellStyle name="Fixed_April ADI" xfId="23679"/>
    <cellStyle name="FOOTER - Style1" xfId="341"/>
    <cellStyle name="FOOTER - Style1 2" xfId="974"/>
    <cellStyle name="FOOTER - Style1 3" xfId="975"/>
    <cellStyle name="Footnote" xfId="342"/>
    <cellStyle name="Footnote 2" xfId="976"/>
    <cellStyle name="Footnote 3" xfId="977"/>
    <cellStyle name="FORECAST" xfId="343"/>
    <cellStyle name="Good 10" xfId="23680"/>
    <cellStyle name="Good 10 10" xfId="23681"/>
    <cellStyle name="Good 10 11" xfId="23682"/>
    <cellStyle name="Good 10 12" xfId="23683"/>
    <cellStyle name="Good 10 13" xfId="23684"/>
    <cellStyle name="Good 10 14" xfId="23685"/>
    <cellStyle name="Good 10 15" xfId="23686"/>
    <cellStyle name="Good 10 16" xfId="23687"/>
    <cellStyle name="Good 10 17" xfId="23688"/>
    <cellStyle name="Good 10 18" xfId="23689"/>
    <cellStyle name="Good 10 19" xfId="23690"/>
    <cellStyle name="Good 10 2" xfId="23691"/>
    <cellStyle name="Good 10 2 2" xfId="23692"/>
    <cellStyle name="Good 10 2 2 2" xfId="23693"/>
    <cellStyle name="Good 10 3" xfId="23694"/>
    <cellStyle name="Good 10 3 2" xfId="23695"/>
    <cellStyle name="Good 10 4" xfId="23696"/>
    <cellStyle name="Good 10 5" xfId="23697"/>
    <cellStyle name="Good 10 6" xfId="23698"/>
    <cellStyle name="Good 10 7" xfId="23699"/>
    <cellStyle name="Good 10 8" xfId="23700"/>
    <cellStyle name="Good 10 9" xfId="23701"/>
    <cellStyle name="Good 11" xfId="23702"/>
    <cellStyle name="Good 11 2" xfId="23703"/>
    <cellStyle name="Good 11 3" xfId="23704"/>
    <cellStyle name="Good 12" xfId="23705"/>
    <cellStyle name="Good 12 2" xfId="23706"/>
    <cellStyle name="Good 12 3" xfId="23707"/>
    <cellStyle name="Good 13" xfId="23708"/>
    <cellStyle name="Good 13 2" xfId="23709"/>
    <cellStyle name="Good 14" xfId="23710"/>
    <cellStyle name="Good 15" xfId="23711"/>
    <cellStyle name="Good 16" xfId="23712"/>
    <cellStyle name="Good 17" xfId="23713"/>
    <cellStyle name="Good 18" xfId="23714"/>
    <cellStyle name="Good 19" xfId="23715"/>
    <cellStyle name="Good 2" xfId="344"/>
    <cellStyle name="Good 2 10" xfId="23716"/>
    <cellStyle name="Good 2 11" xfId="23717"/>
    <cellStyle name="Good 2 12" xfId="23718"/>
    <cellStyle name="Good 2 13" xfId="23719"/>
    <cellStyle name="Good 2 14" xfId="23720"/>
    <cellStyle name="Good 2 15" xfId="23721"/>
    <cellStyle name="Good 2 16" xfId="23722"/>
    <cellStyle name="Good 2 17" xfId="23723"/>
    <cellStyle name="Good 2 18" xfId="23724"/>
    <cellStyle name="Good 2 19" xfId="23725"/>
    <cellStyle name="Good 2 2" xfId="978"/>
    <cellStyle name="Good 2 2 2" xfId="23726"/>
    <cellStyle name="Good 2 2 3" xfId="23727"/>
    <cellStyle name="Good 2 2 4" xfId="23728"/>
    <cellStyle name="Good 2 20" xfId="23729"/>
    <cellStyle name="Good 2 3" xfId="979"/>
    <cellStyle name="Good 2 3 2" xfId="23730"/>
    <cellStyle name="Good 2 3 3" xfId="23731"/>
    <cellStyle name="Good 2 3 4" xfId="23732"/>
    <cellStyle name="Good 2 4" xfId="23733"/>
    <cellStyle name="Good 2 4 2" xfId="23734"/>
    <cellStyle name="Good 2 5" xfId="23735"/>
    <cellStyle name="Good 2 6" xfId="23736"/>
    <cellStyle name="Good 2 7" xfId="23737"/>
    <cellStyle name="Good 2 8" xfId="23738"/>
    <cellStyle name="Good 2 9" xfId="23739"/>
    <cellStyle name="Good 3" xfId="23740"/>
    <cellStyle name="Good 3 10" xfId="23741"/>
    <cellStyle name="Good 3 11" xfId="23742"/>
    <cellStyle name="Good 3 12" xfId="23743"/>
    <cellStyle name="Good 3 13" xfId="23744"/>
    <cellStyle name="Good 3 14" xfId="23745"/>
    <cellStyle name="Good 3 15" xfId="23746"/>
    <cellStyle name="Good 3 16" xfId="23747"/>
    <cellStyle name="Good 3 17" xfId="23748"/>
    <cellStyle name="Good 3 18" xfId="23749"/>
    <cellStyle name="Good 3 19" xfId="23750"/>
    <cellStyle name="Good 3 2" xfId="23751"/>
    <cellStyle name="Good 3 2 2" xfId="23752"/>
    <cellStyle name="Good 3 2 2 2" xfId="23753"/>
    <cellStyle name="Good 3 3" xfId="23754"/>
    <cellStyle name="Good 3 3 2" xfId="23755"/>
    <cellStyle name="Good 3 4" xfId="23756"/>
    <cellStyle name="Good 3 5" xfId="23757"/>
    <cellStyle name="Good 3 6" xfId="23758"/>
    <cellStyle name="Good 3 7" xfId="23759"/>
    <cellStyle name="Good 3 8" xfId="23760"/>
    <cellStyle name="Good 3 9" xfId="23761"/>
    <cellStyle name="Good 4" xfId="23762"/>
    <cellStyle name="Good 4 10" xfId="23763"/>
    <cellStyle name="Good 4 11" xfId="23764"/>
    <cellStyle name="Good 4 12" xfId="23765"/>
    <cellStyle name="Good 4 13" xfId="23766"/>
    <cellStyle name="Good 4 14" xfId="23767"/>
    <cellStyle name="Good 4 15" xfId="23768"/>
    <cellStyle name="Good 4 16" xfId="23769"/>
    <cellStyle name="Good 4 17" xfId="23770"/>
    <cellStyle name="Good 4 18" xfId="23771"/>
    <cellStyle name="Good 4 19" xfId="23772"/>
    <cellStyle name="Good 4 2" xfId="23773"/>
    <cellStyle name="Good 4 2 2" xfId="23774"/>
    <cellStyle name="Good 4 2 2 2" xfId="23775"/>
    <cellStyle name="Good 4 3" xfId="23776"/>
    <cellStyle name="Good 4 3 2" xfId="23777"/>
    <cellStyle name="Good 4 4" xfId="23778"/>
    <cellStyle name="Good 4 5" xfId="23779"/>
    <cellStyle name="Good 4 6" xfId="23780"/>
    <cellStyle name="Good 4 7" xfId="23781"/>
    <cellStyle name="Good 4 8" xfId="23782"/>
    <cellStyle name="Good 4 9" xfId="23783"/>
    <cellStyle name="Good 5" xfId="23784"/>
    <cellStyle name="Good 5 10" xfId="23785"/>
    <cellStyle name="Good 5 11" xfId="23786"/>
    <cellStyle name="Good 5 12" xfId="23787"/>
    <cellStyle name="Good 5 13" xfId="23788"/>
    <cellStyle name="Good 5 14" xfId="23789"/>
    <cellStyle name="Good 5 15" xfId="23790"/>
    <cellStyle name="Good 5 16" xfId="23791"/>
    <cellStyle name="Good 5 17" xfId="23792"/>
    <cellStyle name="Good 5 18" xfId="23793"/>
    <cellStyle name="Good 5 19" xfId="23794"/>
    <cellStyle name="Good 5 2" xfId="23795"/>
    <cellStyle name="Good 5 2 2" xfId="23796"/>
    <cellStyle name="Good 5 2 2 2" xfId="23797"/>
    <cellStyle name="Good 5 3" xfId="23798"/>
    <cellStyle name="Good 5 3 2" xfId="23799"/>
    <cellStyle name="Good 5 4" xfId="23800"/>
    <cellStyle name="Good 5 5" xfId="23801"/>
    <cellStyle name="Good 5 6" xfId="23802"/>
    <cellStyle name="Good 5 7" xfId="23803"/>
    <cellStyle name="Good 5 8" xfId="23804"/>
    <cellStyle name="Good 5 9" xfId="23805"/>
    <cellStyle name="Good 6" xfId="23806"/>
    <cellStyle name="Good 6 10" xfId="23807"/>
    <cellStyle name="Good 6 11" xfId="23808"/>
    <cellStyle name="Good 6 12" xfId="23809"/>
    <cellStyle name="Good 6 13" xfId="23810"/>
    <cellStyle name="Good 6 14" xfId="23811"/>
    <cellStyle name="Good 6 15" xfId="23812"/>
    <cellStyle name="Good 6 16" xfId="23813"/>
    <cellStyle name="Good 6 17" xfId="23814"/>
    <cellStyle name="Good 6 18" xfId="23815"/>
    <cellStyle name="Good 6 19" xfId="23816"/>
    <cellStyle name="Good 6 2" xfId="23817"/>
    <cellStyle name="Good 6 2 2" xfId="23818"/>
    <cellStyle name="Good 6 2 2 2" xfId="23819"/>
    <cellStyle name="Good 6 3" xfId="23820"/>
    <cellStyle name="Good 6 3 2" xfId="23821"/>
    <cellStyle name="Good 6 4" xfId="23822"/>
    <cellStyle name="Good 6 5" xfId="23823"/>
    <cellStyle name="Good 6 6" xfId="23824"/>
    <cellStyle name="Good 6 7" xfId="23825"/>
    <cellStyle name="Good 6 8" xfId="23826"/>
    <cellStyle name="Good 6 9" xfId="23827"/>
    <cellStyle name="Good 7" xfId="23828"/>
    <cellStyle name="Good 7 10" xfId="23829"/>
    <cellStyle name="Good 7 11" xfId="23830"/>
    <cellStyle name="Good 7 12" xfId="23831"/>
    <cellStyle name="Good 7 13" xfId="23832"/>
    <cellStyle name="Good 7 14" xfId="23833"/>
    <cellStyle name="Good 7 15" xfId="23834"/>
    <cellStyle name="Good 7 16" xfId="23835"/>
    <cellStyle name="Good 7 17" xfId="23836"/>
    <cellStyle name="Good 7 18" xfId="23837"/>
    <cellStyle name="Good 7 19" xfId="23838"/>
    <cellStyle name="Good 7 2" xfId="23839"/>
    <cellStyle name="Good 7 2 2" xfId="23840"/>
    <cellStyle name="Good 7 2 2 2" xfId="23841"/>
    <cellStyle name="Good 7 3" xfId="23842"/>
    <cellStyle name="Good 7 3 2" xfId="23843"/>
    <cellStyle name="Good 7 4" xfId="23844"/>
    <cellStyle name="Good 7 5" xfId="23845"/>
    <cellStyle name="Good 7 6" xfId="23846"/>
    <cellStyle name="Good 7 7" xfId="23847"/>
    <cellStyle name="Good 7 8" xfId="23848"/>
    <cellStyle name="Good 7 9" xfId="23849"/>
    <cellStyle name="Good 8" xfId="23850"/>
    <cellStyle name="Good 8 10" xfId="23851"/>
    <cellStyle name="Good 8 11" xfId="23852"/>
    <cellStyle name="Good 8 12" xfId="23853"/>
    <cellStyle name="Good 8 13" xfId="23854"/>
    <cellStyle name="Good 8 14" xfId="23855"/>
    <cellStyle name="Good 8 15" xfId="23856"/>
    <cellStyle name="Good 8 16" xfId="23857"/>
    <cellStyle name="Good 8 17" xfId="23858"/>
    <cellStyle name="Good 8 18" xfId="23859"/>
    <cellStyle name="Good 8 19" xfId="23860"/>
    <cellStyle name="Good 8 2" xfId="23861"/>
    <cellStyle name="Good 8 2 2" xfId="23862"/>
    <cellStyle name="Good 8 2 2 2" xfId="23863"/>
    <cellStyle name="Good 8 3" xfId="23864"/>
    <cellStyle name="Good 8 3 2" xfId="23865"/>
    <cellStyle name="Good 8 4" xfId="23866"/>
    <cellStyle name="Good 8 5" xfId="23867"/>
    <cellStyle name="Good 8 6" xfId="23868"/>
    <cellStyle name="Good 8 7" xfId="23869"/>
    <cellStyle name="Good 8 8" xfId="23870"/>
    <cellStyle name="Good 8 9" xfId="23871"/>
    <cellStyle name="Good 9" xfId="23872"/>
    <cellStyle name="Good 9 10" xfId="23873"/>
    <cellStyle name="Good 9 11" xfId="23874"/>
    <cellStyle name="Good 9 12" xfId="23875"/>
    <cellStyle name="Good 9 13" xfId="23876"/>
    <cellStyle name="Good 9 14" xfId="23877"/>
    <cellStyle name="Good 9 15" xfId="23878"/>
    <cellStyle name="Good 9 16" xfId="23879"/>
    <cellStyle name="Good 9 17" xfId="23880"/>
    <cellStyle name="Good 9 18" xfId="23881"/>
    <cellStyle name="Good 9 19" xfId="23882"/>
    <cellStyle name="Good 9 2" xfId="23883"/>
    <cellStyle name="Good 9 2 2" xfId="23884"/>
    <cellStyle name="Good 9 2 2 2" xfId="23885"/>
    <cellStyle name="Good 9 3" xfId="23886"/>
    <cellStyle name="Good 9 3 2" xfId="23887"/>
    <cellStyle name="Good 9 4" xfId="23888"/>
    <cellStyle name="Good 9 5" xfId="23889"/>
    <cellStyle name="Good 9 6" xfId="23890"/>
    <cellStyle name="Good 9 7" xfId="23891"/>
    <cellStyle name="Good 9 8" xfId="23892"/>
    <cellStyle name="Good 9 9" xfId="23893"/>
    <cellStyle name="Grey" xfId="345"/>
    <cellStyle name="Grey 2" xfId="23894"/>
    <cellStyle name="Grey 3" xfId="23895"/>
    <cellStyle name="Grey 4" xfId="23896"/>
    <cellStyle name="Grey 5" xfId="23897"/>
    <cellStyle name="Hard Percent" xfId="346"/>
    <cellStyle name="Hard Percent 2" xfId="980"/>
    <cellStyle name="Hard Percent 3" xfId="981"/>
    <cellStyle name="Header" xfId="347"/>
    <cellStyle name="Header 2" xfId="982"/>
    <cellStyle name="Header 3" xfId="983"/>
    <cellStyle name="Header1" xfId="348"/>
    <cellStyle name="Header1 10" xfId="23898"/>
    <cellStyle name="Header1 11" xfId="23899"/>
    <cellStyle name="Header1 12" xfId="23900"/>
    <cellStyle name="Header1 13" xfId="23901"/>
    <cellStyle name="Header1 14" xfId="23902"/>
    <cellStyle name="Header1 15" xfId="23903"/>
    <cellStyle name="Header1 16" xfId="23904"/>
    <cellStyle name="Header1 17" xfId="23905"/>
    <cellStyle name="Header1 18" xfId="23906"/>
    <cellStyle name="Header1 19" xfId="23907"/>
    <cellStyle name="Header1 2" xfId="984"/>
    <cellStyle name="Header1 2 2" xfId="23908"/>
    <cellStyle name="Header1 2 2 2" xfId="23909"/>
    <cellStyle name="Header1 3" xfId="985"/>
    <cellStyle name="Header1 3 2" xfId="23910"/>
    <cellStyle name="Header1 4" xfId="23911"/>
    <cellStyle name="Header1 5" xfId="23912"/>
    <cellStyle name="Header1 6" xfId="23913"/>
    <cellStyle name="Header1 7" xfId="23914"/>
    <cellStyle name="Header1 8" xfId="23915"/>
    <cellStyle name="Header1 9" xfId="23916"/>
    <cellStyle name="Header2" xfId="349"/>
    <cellStyle name="Header2 10" xfId="23917"/>
    <cellStyle name="Header2 11" xfId="23918"/>
    <cellStyle name="Header2 12" xfId="23919"/>
    <cellStyle name="Header2 13" xfId="23920"/>
    <cellStyle name="Header2 14" xfId="23921"/>
    <cellStyle name="Header2 15" xfId="23922"/>
    <cellStyle name="Header2 16" xfId="23923"/>
    <cellStyle name="Header2 17" xfId="23924"/>
    <cellStyle name="Header2 18" xfId="23925"/>
    <cellStyle name="Header2 19" xfId="23926"/>
    <cellStyle name="Header2 2" xfId="350"/>
    <cellStyle name="Header2 2 2" xfId="986"/>
    <cellStyle name="Header2 2 2 2" xfId="23927"/>
    <cellStyle name="Header2 2 2 3" xfId="23928"/>
    <cellStyle name="Header2 2 3" xfId="987"/>
    <cellStyle name="Header2 2 3 2" xfId="23929"/>
    <cellStyle name="Header2 2 3 3" xfId="23930"/>
    <cellStyle name="Header2 2 4" xfId="23931"/>
    <cellStyle name="Header2 3" xfId="351"/>
    <cellStyle name="Header2 3 2" xfId="988"/>
    <cellStyle name="Header2 3 3" xfId="989"/>
    <cellStyle name="Header2 3 4" xfId="23932"/>
    <cellStyle name="Header2 3 5" xfId="23933"/>
    <cellStyle name="Header2 4" xfId="352"/>
    <cellStyle name="Header2 4 2" xfId="990"/>
    <cellStyle name="Header2 4 3" xfId="991"/>
    <cellStyle name="Header2 4 4" xfId="23934"/>
    <cellStyle name="Header2 5" xfId="992"/>
    <cellStyle name="Header2 5 2" xfId="23935"/>
    <cellStyle name="Header2 6" xfId="993"/>
    <cellStyle name="Header2 7" xfId="23936"/>
    <cellStyle name="Header2 8" xfId="23937"/>
    <cellStyle name="Header2 9" xfId="23938"/>
    <cellStyle name="Header2_Journal 1" xfId="23939"/>
    <cellStyle name="Heading 1 10" xfId="23940"/>
    <cellStyle name="Heading 1 10 10" xfId="23941"/>
    <cellStyle name="Heading 1 10 11" xfId="23942"/>
    <cellStyle name="Heading 1 10 12" xfId="23943"/>
    <cellStyle name="Heading 1 10 13" xfId="23944"/>
    <cellStyle name="Heading 1 10 14" xfId="23945"/>
    <cellStyle name="Heading 1 10 15" xfId="23946"/>
    <cellStyle name="Heading 1 10 16" xfId="23947"/>
    <cellStyle name="Heading 1 10 17" xfId="23948"/>
    <cellStyle name="Heading 1 10 18" xfId="23949"/>
    <cellStyle name="Heading 1 10 19" xfId="23950"/>
    <cellStyle name="Heading 1 10 2" xfId="23951"/>
    <cellStyle name="Heading 1 10 2 2" xfId="23952"/>
    <cellStyle name="Heading 1 10 2 2 2" xfId="23953"/>
    <cellStyle name="Heading 1 10 3" xfId="23954"/>
    <cellStyle name="Heading 1 10 3 2" xfId="23955"/>
    <cellStyle name="Heading 1 10 4" xfId="23956"/>
    <cellStyle name="Heading 1 10 5" xfId="23957"/>
    <cellStyle name="Heading 1 10 6" xfId="23958"/>
    <cellStyle name="Heading 1 10 7" xfId="23959"/>
    <cellStyle name="Heading 1 10 8" xfId="23960"/>
    <cellStyle name="Heading 1 10 9" xfId="23961"/>
    <cellStyle name="Heading 1 11" xfId="23962"/>
    <cellStyle name="Heading 1 11 2" xfId="23963"/>
    <cellStyle name="Heading 1 11 2 2" xfId="23964"/>
    <cellStyle name="Heading 1 11 2 3" xfId="23965"/>
    <cellStyle name="Heading 1 11 2 4" xfId="23966"/>
    <cellStyle name="Heading 1 11 2 5" xfId="23967"/>
    <cellStyle name="Heading 1 11 2 6" xfId="23968"/>
    <cellStyle name="Heading 1 11 2 7" xfId="23969"/>
    <cellStyle name="Heading 1 11 3" xfId="23970"/>
    <cellStyle name="Heading 1 11 3 2" xfId="23971"/>
    <cellStyle name="Heading 1 11 4" xfId="23972"/>
    <cellStyle name="Heading 1 11 5" xfId="23973"/>
    <cellStyle name="Heading 1 11 6" xfId="23974"/>
    <cellStyle name="Heading 1 11 7" xfId="23975"/>
    <cellStyle name="Heading 1 11 8" xfId="23976"/>
    <cellStyle name="Heading 1 12" xfId="23977"/>
    <cellStyle name="Heading 1 12 2" xfId="23978"/>
    <cellStyle name="Heading 1 12 2 2" xfId="23979"/>
    <cellStyle name="Heading 1 12 3" xfId="23980"/>
    <cellStyle name="Heading 1 12 4" xfId="23981"/>
    <cellStyle name="Heading 1 13" xfId="23982"/>
    <cellStyle name="Heading 1 13 2" xfId="23983"/>
    <cellStyle name="Heading 1 13 3" xfId="23984"/>
    <cellStyle name="Heading 1 14" xfId="23985"/>
    <cellStyle name="Heading 1 14 2" xfId="23986"/>
    <cellStyle name="Heading 1 15" xfId="23987"/>
    <cellStyle name="Heading 1 16" xfId="23988"/>
    <cellStyle name="Heading 1 17" xfId="23989"/>
    <cellStyle name="Heading 1 18" xfId="23990"/>
    <cellStyle name="Heading 1 19" xfId="23991"/>
    <cellStyle name="Heading 1 2" xfId="353"/>
    <cellStyle name="Heading 1 2 10" xfId="23992"/>
    <cellStyle name="Heading 1 2 11" xfId="23993"/>
    <cellStyle name="Heading 1 2 12" xfId="23994"/>
    <cellStyle name="Heading 1 2 13" xfId="23995"/>
    <cellStyle name="Heading 1 2 14" xfId="23996"/>
    <cellStyle name="Heading 1 2 15" xfId="23997"/>
    <cellStyle name="Heading 1 2 16" xfId="23998"/>
    <cellStyle name="Heading 1 2 17" xfId="23999"/>
    <cellStyle name="Heading 1 2 18" xfId="24000"/>
    <cellStyle name="Heading 1 2 19" xfId="24001"/>
    <cellStyle name="Heading 1 2 2" xfId="354"/>
    <cellStyle name="Heading 1 2 2 2" xfId="994"/>
    <cellStyle name="Heading 1 2 2 2 2" xfId="24002"/>
    <cellStyle name="Heading 1 2 2 2 2 2" xfId="24003"/>
    <cellStyle name="Heading 1 2 2 2 2 3" xfId="24004"/>
    <cellStyle name="Heading 1 2 2 2 3" xfId="24005"/>
    <cellStyle name="Heading 1 2 2 2 4" xfId="24006"/>
    <cellStyle name="Heading 1 2 2 2 5" xfId="24007"/>
    <cellStyle name="Heading 1 2 2 3" xfId="995"/>
    <cellStyle name="Heading 1 2 2 3 2" xfId="24008"/>
    <cellStyle name="Heading 1 2 2 3 3" xfId="24009"/>
    <cellStyle name="Heading 1 2 2 4" xfId="24010"/>
    <cellStyle name="Heading 1 2 2 5" xfId="24011"/>
    <cellStyle name="Heading 1 2 20" xfId="24012"/>
    <cellStyle name="Heading 1 2 3" xfId="996"/>
    <cellStyle name="Heading 1 2 3 2" xfId="24013"/>
    <cellStyle name="Heading 1 2 3 2 2" xfId="24014"/>
    <cellStyle name="Heading 1 2 3 3" xfId="24015"/>
    <cellStyle name="Heading 1 2 3 4" xfId="24016"/>
    <cellStyle name="Heading 1 2 3 5" xfId="24017"/>
    <cellStyle name="Heading 1 2 4" xfId="997"/>
    <cellStyle name="Heading 1 2 4 2" xfId="24018"/>
    <cellStyle name="Heading 1 2 5" xfId="24019"/>
    <cellStyle name="Heading 1 2 6" xfId="24020"/>
    <cellStyle name="Heading 1 2 7" xfId="24021"/>
    <cellStyle name="Heading 1 2 8" xfId="24022"/>
    <cellStyle name="Heading 1 2 9" xfId="24023"/>
    <cellStyle name="Heading 1 3" xfId="24024"/>
    <cellStyle name="Heading 1 3 10" xfId="24025"/>
    <cellStyle name="Heading 1 3 11" xfId="24026"/>
    <cellStyle name="Heading 1 3 12" xfId="24027"/>
    <cellStyle name="Heading 1 3 13" xfId="24028"/>
    <cellStyle name="Heading 1 3 14" xfId="24029"/>
    <cellStyle name="Heading 1 3 15" xfId="24030"/>
    <cellStyle name="Heading 1 3 16" xfId="24031"/>
    <cellStyle name="Heading 1 3 17" xfId="24032"/>
    <cellStyle name="Heading 1 3 18" xfId="24033"/>
    <cellStyle name="Heading 1 3 19" xfId="24034"/>
    <cellStyle name="Heading 1 3 2" xfId="24035"/>
    <cellStyle name="Heading 1 3 2 2" xfId="24036"/>
    <cellStyle name="Heading 1 3 2 2 2" xfId="24037"/>
    <cellStyle name="Heading 1 3 3" xfId="24038"/>
    <cellStyle name="Heading 1 3 3 2" xfId="24039"/>
    <cellStyle name="Heading 1 3 4" xfId="24040"/>
    <cellStyle name="Heading 1 3 5" xfId="24041"/>
    <cellStyle name="Heading 1 3 6" xfId="24042"/>
    <cellStyle name="Heading 1 3 7" xfId="24043"/>
    <cellStyle name="Heading 1 3 8" xfId="24044"/>
    <cellStyle name="Heading 1 3 9" xfId="24045"/>
    <cellStyle name="Heading 1 4" xfId="24046"/>
    <cellStyle name="Heading 1 4 10" xfId="24047"/>
    <cellStyle name="Heading 1 4 11" xfId="24048"/>
    <cellStyle name="Heading 1 4 12" xfId="24049"/>
    <cellStyle name="Heading 1 4 13" xfId="24050"/>
    <cellStyle name="Heading 1 4 14" xfId="24051"/>
    <cellStyle name="Heading 1 4 15" xfId="24052"/>
    <cellStyle name="Heading 1 4 16" xfId="24053"/>
    <cellStyle name="Heading 1 4 17" xfId="24054"/>
    <cellStyle name="Heading 1 4 18" xfId="24055"/>
    <cellStyle name="Heading 1 4 19" xfId="24056"/>
    <cellStyle name="Heading 1 4 2" xfId="24057"/>
    <cellStyle name="Heading 1 4 2 2" xfId="24058"/>
    <cellStyle name="Heading 1 4 2 2 2" xfId="24059"/>
    <cellStyle name="Heading 1 4 3" xfId="24060"/>
    <cellStyle name="Heading 1 4 3 2" xfId="24061"/>
    <cellStyle name="Heading 1 4 4" xfId="24062"/>
    <cellStyle name="Heading 1 4 5" xfId="24063"/>
    <cellStyle name="Heading 1 4 6" xfId="24064"/>
    <cellStyle name="Heading 1 4 7" xfId="24065"/>
    <cellStyle name="Heading 1 4 8" xfId="24066"/>
    <cellStyle name="Heading 1 4 9" xfId="24067"/>
    <cellStyle name="Heading 1 5" xfId="24068"/>
    <cellStyle name="Heading 1 5 10" xfId="24069"/>
    <cellStyle name="Heading 1 5 11" xfId="24070"/>
    <cellStyle name="Heading 1 5 12" xfId="24071"/>
    <cellStyle name="Heading 1 5 13" xfId="24072"/>
    <cellStyle name="Heading 1 5 14" xfId="24073"/>
    <cellStyle name="Heading 1 5 15" xfId="24074"/>
    <cellStyle name="Heading 1 5 16" xfId="24075"/>
    <cellStyle name="Heading 1 5 17" xfId="24076"/>
    <cellStyle name="Heading 1 5 18" xfId="24077"/>
    <cellStyle name="Heading 1 5 19" xfId="24078"/>
    <cellStyle name="Heading 1 5 2" xfId="24079"/>
    <cellStyle name="Heading 1 5 2 2" xfId="24080"/>
    <cellStyle name="Heading 1 5 2 2 2" xfId="24081"/>
    <cellStyle name="Heading 1 5 3" xfId="24082"/>
    <cellStyle name="Heading 1 5 3 2" xfId="24083"/>
    <cellStyle name="Heading 1 5 4" xfId="24084"/>
    <cellStyle name="Heading 1 5 5" xfId="24085"/>
    <cellStyle name="Heading 1 5 6" xfId="24086"/>
    <cellStyle name="Heading 1 5 7" xfId="24087"/>
    <cellStyle name="Heading 1 5 8" xfId="24088"/>
    <cellStyle name="Heading 1 5 9" xfId="24089"/>
    <cellStyle name="Heading 1 6" xfId="24090"/>
    <cellStyle name="Heading 1 6 10" xfId="24091"/>
    <cellStyle name="Heading 1 6 11" xfId="24092"/>
    <cellStyle name="Heading 1 6 12" xfId="24093"/>
    <cellStyle name="Heading 1 6 13" xfId="24094"/>
    <cellStyle name="Heading 1 6 14" xfId="24095"/>
    <cellStyle name="Heading 1 6 15" xfId="24096"/>
    <cellStyle name="Heading 1 6 16" xfId="24097"/>
    <cellStyle name="Heading 1 6 17" xfId="24098"/>
    <cellStyle name="Heading 1 6 18" xfId="24099"/>
    <cellStyle name="Heading 1 6 19" xfId="24100"/>
    <cellStyle name="Heading 1 6 2" xfId="24101"/>
    <cellStyle name="Heading 1 6 2 2" xfId="24102"/>
    <cellStyle name="Heading 1 6 2 2 2" xfId="24103"/>
    <cellStyle name="Heading 1 6 3" xfId="24104"/>
    <cellStyle name="Heading 1 6 3 2" xfId="24105"/>
    <cellStyle name="Heading 1 6 4" xfId="24106"/>
    <cellStyle name="Heading 1 6 5" xfId="24107"/>
    <cellStyle name="Heading 1 6 6" xfId="24108"/>
    <cellStyle name="Heading 1 6 7" xfId="24109"/>
    <cellStyle name="Heading 1 6 8" xfId="24110"/>
    <cellStyle name="Heading 1 6 9" xfId="24111"/>
    <cellStyle name="Heading 1 7" xfId="24112"/>
    <cellStyle name="Heading 1 7 10" xfId="24113"/>
    <cellStyle name="Heading 1 7 11" xfId="24114"/>
    <cellStyle name="Heading 1 7 12" xfId="24115"/>
    <cellStyle name="Heading 1 7 13" xfId="24116"/>
    <cellStyle name="Heading 1 7 14" xfId="24117"/>
    <cellStyle name="Heading 1 7 15" xfId="24118"/>
    <cellStyle name="Heading 1 7 16" xfId="24119"/>
    <cellStyle name="Heading 1 7 17" xfId="24120"/>
    <cellStyle name="Heading 1 7 18" xfId="24121"/>
    <cellStyle name="Heading 1 7 19" xfId="24122"/>
    <cellStyle name="Heading 1 7 2" xfId="24123"/>
    <cellStyle name="Heading 1 7 2 2" xfId="24124"/>
    <cellStyle name="Heading 1 7 2 2 2" xfId="24125"/>
    <cellStyle name="Heading 1 7 3" xfId="24126"/>
    <cellStyle name="Heading 1 7 3 2" xfId="24127"/>
    <cellStyle name="Heading 1 7 4" xfId="24128"/>
    <cellStyle name="Heading 1 7 5" xfId="24129"/>
    <cellStyle name="Heading 1 7 6" xfId="24130"/>
    <cellStyle name="Heading 1 7 7" xfId="24131"/>
    <cellStyle name="Heading 1 7 8" xfId="24132"/>
    <cellStyle name="Heading 1 7 9" xfId="24133"/>
    <cellStyle name="Heading 1 8" xfId="24134"/>
    <cellStyle name="Heading 1 8 10" xfId="24135"/>
    <cellStyle name="Heading 1 8 11" xfId="24136"/>
    <cellStyle name="Heading 1 8 12" xfId="24137"/>
    <cellStyle name="Heading 1 8 13" xfId="24138"/>
    <cellStyle name="Heading 1 8 14" xfId="24139"/>
    <cellStyle name="Heading 1 8 15" xfId="24140"/>
    <cellStyle name="Heading 1 8 16" xfId="24141"/>
    <cellStyle name="Heading 1 8 17" xfId="24142"/>
    <cellStyle name="Heading 1 8 18" xfId="24143"/>
    <cellStyle name="Heading 1 8 19" xfId="24144"/>
    <cellStyle name="Heading 1 8 2" xfId="24145"/>
    <cellStyle name="Heading 1 8 2 2" xfId="24146"/>
    <cellStyle name="Heading 1 8 2 2 2" xfId="24147"/>
    <cellStyle name="Heading 1 8 3" xfId="24148"/>
    <cellStyle name="Heading 1 8 3 2" xfId="24149"/>
    <cellStyle name="Heading 1 8 4" xfId="24150"/>
    <cellStyle name="Heading 1 8 5" xfId="24151"/>
    <cellStyle name="Heading 1 8 6" xfId="24152"/>
    <cellStyle name="Heading 1 8 7" xfId="24153"/>
    <cellStyle name="Heading 1 8 8" xfId="24154"/>
    <cellStyle name="Heading 1 8 9" xfId="24155"/>
    <cellStyle name="Heading 1 9" xfId="24156"/>
    <cellStyle name="Heading 1 9 10" xfId="24157"/>
    <cellStyle name="Heading 1 9 11" xfId="24158"/>
    <cellStyle name="Heading 1 9 12" xfId="24159"/>
    <cellStyle name="Heading 1 9 13" xfId="24160"/>
    <cellStyle name="Heading 1 9 14" xfId="24161"/>
    <cellStyle name="Heading 1 9 15" xfId="24162"/>
    <cellStyle name="Heading 1 9 16" xfId="24163"/>
    <cellStyle name="Heading 1 9 17" xfId="24164"/>
    <cellStyle name="Heading 1 9 18" xfId="24165"/>
    <cellStyle name="Heading 1 9 19" xfId="24166"/>
    <cellStyle name="Heading 1 9 2" xfId="24167"/>
    <cellStyle name="Heading 1 9 2 2" xfId="24168"/>
    <cellStyle name="Heading 1 9 2 2 2" xfId="24169"/>
    <cellStyle name="Heading 1 9 3" xfId="24170"/>
    <cellStyle name="Heading 1 9 3 2" xfId="24171"/>
    <cellStyle name="Heading 1 9 4" xfId="24172"/>
    <cellStyle name="Heading 1 9 5" xfId="24173"/>
    <cellStyle name="Heading 1 9 6" xfId="24174"/>
    <cellStyle name="Heading 1 9 7" xfId="24175"/>
    <cellStyle name="Heading 1 9 8" xfId="24176"/>
    <cellStyle name="Heading 1 9 9" xfId="24177"/>
    <cellStyle name="Heading 2 10" xfId="24178"/>
    <cellStyle name="Heading 2 10 10" xfId="24179"/>
    <cellStyle name="Heading 2 10 11" xfId="24180"/>
    <cellStyle name="Heading 2 10 12" xfId="24181"/>
    <cellStyle name="Heading 2 10 13" xfId="24182"/>
    <cellStyle name="Heading 2 10 14" xfId="24183"/>
    <cellStyle name="Heading 2 10 15" xfId="24184"/>
    <cellStyle name="Heading 2 10 16" xfId="24185"/>
    <cellStyle name="Heading 2 10 17" xfId="24186"/>
    <cellStyle name="Heading 2 10 18" xfId="24187"/>
    <cellStyle name="Heading 2 10 19" xfId="24188"/>
    <cellStyle name="Heading 2 10 2" xfId="24189"/>
    <cellStyle name="Heading 2 10 2 2" xfId="24190"/>
    <cellStyle name="Heading 2 10 2 2 2" xfId="24191"/>
    <cellStyle name="Heading 2 10 3" xfId="24192"/>
    <cellStyle name="Heading 2 10 3 2" xfId="24193"/>
    <cellStyle name="Heading 2 10 4" xfId="24194"/>
    <cellStyle name="Heading 2 10 5" xfId="24195"/>
    <cellStyle name="Heading 2 10 6" xfId="24196"/>
    <cellStyle name="Heading 2 10 7" xfId="24197"/>
    <cellStyle name="Heading 2 10 8" xfId="24198"/>
    <cellStyle name="Heading 2 10 9" xfId="24199"/>
    <cellStyle name="Heading 2 11" xfId="24200"/>
    <cellStyle name="Heading 2 11 2" xfId="24201"/>
    <cellStyle name="Heading 2 11 2 2" xfId="24202"/>
    <cellStyle name="Heading 2 11 2 3" xfId="24203"/>
    <cellStyle name="Heading 2 11 2 4" xfId="24204"/>
    <cellStyle name="Heading 2 11 2 5" xfId="24205"/>
    <cellStyle name="Heading 2 11 2 6" xfId="24206"/>
    <cellStyle name="Heading 2 11 2 7" xfId="24207"/>
    <cellStyle name="Heading 2 11 3" xfId="24208"/>
    <cellStyle name="Heading 2 11 3 2" xfId="24209"/>
    <cellStyle name="Heading 2 11 4" xfId="24210"/>
    <cellStyle name="Heading 2 11 5" xfId="24211"/>
    <cellStyle name="Heading 2 11 6" xfId="24212"/>
    <cellStyle name="Heading 2 11 7" xfId="24213"/>
    <cellStyle name="Heading 2 11 8" xfId="24214"/>
    <cellStyle name="Heading 2 12" xfId="24215"/>
    <cellStyle name="Heading 2 12 2" xfId="24216"/>
    <cellStyle name="Heading 2 12 2 2" xfId="24217"/>
    <cellStyle name="Heading 2 12 3" xfId="24218"/>
    <cellStyle name="Heading 2 12 4" xfId="24219"/>
    <cellStyle name="Heading 2 13" xfId="24220"/>
    <cellStyle name="Heading 2 13 2" xfId="24221"/>
    <cellStyle name="Heading 2 13 3" xfId="24222"/>
    <cellStyle name="Heading 2 14" xfId="24223"/>
    <cellStyle name="Heading 2 14 2" xfId="24224"/>
    <cellStyle name="Heading 2 15" xfId="24225"/>
    <cellStyle name="Heading 2 16" xfId="24226"/>
    <cellStyle name="Heading 2 17" xfId="24227"/>
    <cellStyle name="Heading 2 18" xfId="24228"/>
    <cellStyle name="Heading 2 19" xfId="24229"/>
    <cellStyle name="Heading 2 2" xfId="355"/>
    <cellStyle name="Heading 2 2 10" xfId="24230"/>
    <cellStyle name="Heading 2 2 11" xfId="24231"/>
    <cellStyle name="Heading 2 2 12" xfId="24232"/>
    <cellStyle name="Heading 2 2 13" xfId="24233"/>
    <cellStyle name="Heading 2 2 14" xfId="24234"/>
    <cellStyle name="Heading 2 2 15" xfId="24235"/>
    <cellStyle name="Heading 2 2 16" xfId="24236"/>
    <cellStyle name="Heading 2 2 17" xfId="24237"/>
    <cellStyle name="Heading 2 2 18" xfId="24238"/>
    <cellStyle name="Heading 2 2 19" xfId="24239"/>
    <cellStyle name="Heading 2 2 2" xfId="356"/>
    <cellStyle name="Heading 2 2 2 2" xfId="998"/>
    <cellStyle name="Heading 2 2 2 2 2" xfId="24240"/>
    <cellStyle name="Heading 2 2 2 2 2 2" xfId="24241"/>
    <cellStyle name="Heading 2 2 2 2 2 3" xfId="24242"/>
    <cellStyle name="Heading 2 2 2 2 3" xfId="24243"/>
    <cellStyle name="Heading 2 2 2 2 4" xfId="24244"/>
    <cellStyle name="Heading 2 2 2 2 5" xfId="24245"/>
    <cellStyle name="Heading 2 2 2 3" xfId="999"/>
    <cellStyle name="Heading 2 2 2 3 2" xfId="24246"/>
    <cellStyle name="Heading 2 2 2 3 3" xfId="24247"/>
    <cellStyle name="Heading 2 2 2 4" xfId="24248"/>
    <cellStyle name="Heading 2 2 2 5" xfId="24249"/>
    <cellStyle name="Heading 2 2 20" xfId="24250"/>
    <cellStyle name="Heading 2 2 3" xfId="1000"/>
    <cellStyle name="Heading 2 2 3 2" xfId="24251"/>
    <cellStyle name="Heading 2 2 3 2 2" xfId="24252"/>
    <cellStyle name="Heading 2 2 3 3" xfId="24253"/>
    <cellStyle name="Heading 2 2 3 4" xfId="24254"/>
    <cellStyle name="Heading 2 2 3 5" xfId="24255"/>
    <cellStyle name="Heading 2 2 4" xfId="1001"/>
    <cellStyle name="Heading 2 2 4 2" xfId="24256"/>
    <cellStyle name="Heading 2 2 5" xfId="24257"/>
    <cellStyle name="Heading 2 2 6" xfId="24258"/>
    <cellStyle name="Heading 2 2 7" xfId="24259"/>
    <cellStyle name="Heading 2 2 8" xfId="24260"/>
    <cellStyle name="Heading 2 2 9" xfId="24261"/>
    <cellStyle name="Heading 2 3" xfId="24262"/>
    <cellStyle name="Heading 2 3 10" xfId="24263"/>
    <cellStyle name="Heading 2 3 11" xfId="24264"/>
    <cellStyle name="Heading 2 3 12" xfId="24265"/>
    <cellStyle name="Heading 2 3 13" xfId="24266"/>
    <cellStyle name="Heading 2 3 14" xfId="24267"/>
    <cellStyle name="Heading 2 3 15" xfId="24268"/>
    <cellStyle name="Heading 2 3 16" xfId="24269"/>
    <cellStyle name="Heading 2 3 17" xfId="24270"/>
    <cellStyle name="Heading 2 3 18" xfId="24271"/>
    <cellStyle name="Heading 2 3 19" xfId="24272"/>
    <cellStyle name="Heading 2 3 2" xfId="24273"/>
    <cellStyle name="Heading 2 3 2 2" xfId="24274"/>
    <cellStyle name="Heading 2 3 2 2 2" xfId="24275"/>
    <cellStyle name="Heading 2 3 3" xfId="24276"/>
    <cellStyle name="Heading 2 3 3 2" xfId="24277"/>
    <cellStyle name="Heading 2 3 4" xfId="24278"/>
    <cellStyle name="Heading 2 3 5" xfId="24279"/>
    <cellStyle name="Heading 2 3 6" xfId="24280"/>
    <cellStyle name="Heading 2 3 7" xfId="24281"/>
    <cellStyle name="Heading 2 3 8" xfId="24282"/>
    <cellStyle name="Heading 2 3 9" xfId="24283"/>
    <cellStyle name="Heading 2 4" xfId="24284"/>
    <cellStyle name="Heading 2 4 10" xfId="24285"/>
    <cellStyle name="Heading 2 4 11" xfId="24286"/>
    <cellStyle name="Heading 2 4 12" xfId="24287"/>
    <cellStyle name="Heading 2 4 13" xfId="24288"/>
    <cellStyle name="Heading 2 4 14" xfId="24289"/>
    <cellStyle name="Heading 2 4 15" xfId="24290"/>
    <cellStyle name="Heading 2 4 16" xfId="24291"/>
    <cellStyle name="Heading 2 4 17" xfId="24292"/>
    <cellStyle name="Heading 2 4 18" xfId="24293"/>
    <cellStyle name="Heading 2 4 19" xfId="24294"/>
    <cellStyle name="Heading 2 4 2" xfId="24295"/>
    <cellStyle name="Heading 2 4 2 2" xfId="24296"/>
    <cellStyle name="Heading 2 4 2 2 2" xfId="24297"/>
    <cellStyle name="Heading 2 4 3" xfId="24298"/>
    <cellStyle name="Heading 2 4 3 2" xfId="24299"/>
    <cellStyle name="Heading 2 4 4" xfId="24300"/>
    <cellStyle name="Heading 2 4 5" xfId="24301"/>
    <cellStyle name="Heading 2 4 6" xfId="24302"/>
    <cellStyle name="Heading 2 4 7" xfId="24303"/>
    <cellStyle name="Heading 2 4 8" xfId="24304"/>
    <cellStyle name="Heading 2 4 9" xfId="24305"/>
    <cellStyle name="Heading 2 5" xfId="24306"/>
    <cellStyle name="Heading 2 5 10" xfId="24307"/>
    <cellStyle name="Heading 2 5 11" xfId="24308"/>
    <cellStyle name="Heading 2 5 12" xfId="24309"/>
    <cellStyle name="Heading 2 5 13" xfId="24310"/>
    <cellStyle name="Heading 2 5 14" xfId="24311"/>
    <cellStyle name="Heading 2 5 15" xfId="24312"/>
    <cellStyle name="Heading 2 5 16" xfId="24313"/>
    <cellStyle name="Heading 2 5 17" xfId="24314"/>
    <cellStyle name="Heading 2 5 18" xfId="24315"/>
    <cellStyle name="Heading 2 5 19" xfId="24316"/>
    <cellStyle name="Heading 2 5 2" xfId="24317"/>
    <cellStyle name="Heading 2 5 2 2" xfId="24318"/>
    <cellStyle name="Heading 2 5 2 2 2" xfId="24319"/>
    <cellStyle name="Heading 2 5 3" xfId="24320"/>
    <cellStyle name="Heading 2 5 3 2" xfId="24321"/>
    <cellStyle name="Heading 2 5 4" xfId="24322"/>
    <cellStyle name="Heading 2 5 5" xfId="24323"/>
    <cellStyle name="Heading 2 5 6" xfId="24324"/>
    <cellStyle name="Heading 2 5 7" xfId="24325"/>
    <cellStyle name="Heading 2 5 8" xfId="24326"/>
    <cellStyle name="Heading 2 5 9" xfId="24327"/>
    <cellStyle name="Heading 2 6" xfId="24328"/>
    <cellStyle name="Heading 2 6 10" xfId="24329"/>
    <cellStyle name="Heading 2 6 11" xfId="24330"/>
    <cellStyle name="Heading 2 6 12" xfId="24331"/>
    <cellStyle name="Heading 2 6 13" xfId="24332"/>
    <cellStyle name="Heading 2 6 14" xfId="24333"/>
    <cellStyle name="Heading 2 6 15" xfId="24334"/>
    <cellStyle name="Heading 2 6 16" xfId="24335"/>
    <cellStyle name="Heading 2 6 17" xfId="24336"/>
    <cellStyle name="Heading 2 6 18" xfId="24337"/>
    <cellStyle name="Heading 2 6 19" xfId="24338"/>
    <cellStyle name="Heading 2 6 2" xfId="24339"/>
    <cellStyle name="Heading 2 6 2 2" xfId="24340"/>
    <cellStyle name="Heading 2 6 2 2 2" xfId="24341"/>
    <cellStyle name="Heading 2 6 3" xfId="24342"/>
    <cellStyle name="Heading 2 6 3 2" xfId="24343"/>
    <cellStyle name="Heading 2 6 4" xfId="24344"/>
    <cellStyle name="Heading 2 6 5" xfId="24345"/>
    <cellStyle name="Heading 2 6 6" xfId="24346"/>
    <cellStyle name="Heading 2 6 7" xfId="24347"/>
    <cellStyle name="Heading 2 6 8" xfId="24348"/>
    <cellStyle name="Heading 2 6 9" xfId="24349"/>
    <cellStyle name="Heading 2 7" xfId="24350"/>
    <cellStyle name="Heading 2 7 10" xfId="24351"/>
    <cellStyle name="Heading 2 7 11" xfId="24352"/>
    <cellStyle name="Heading 2 7 12" xfId="24353"/>
    <cellStyle name="Heading 2 7 13" xfId="24354"/>
    <cellStyle name="Heading 2 7 14" xfId="24355"/>
    <cellStyle name="Heading 2 7 15" xfId="24356"/>
    <cellStyle name="Heading 2 7 16" xfId="24357"/>
    <cellStyle name="Heading 2 7 17" xfId="24358"/>
    <cellStyle name="Heading 2 7 18" xfId="24359"/>
    <cellStyle name="Heading 2 7 19" xfId="24360"/>
    <cellStyle name="Heading 2 7 2" xfId="24361"/>
    <cellStyle name="Heading 2 7 2 2" xfId="24362"/>
    <cellStyle name="Heading 2 7 2 2 2" xfId="24363"/>
    <cellStyle name="Heading 2 7 3" xfId="24364"/>
    <cellStyle name="Heading 2 7 3 2" xfId="24365"/>
    <cellStyle name="Heading 2 7 4" xfId="24366"/>
    <cellStyle name="Heading 2 7 5" xfId="24367"/>
    <cellStyle name="Heading 2 7 6" xfId="24368"/>
    <cellStyle name="Heading 2 7 7" xfId="24369"/>
    <cellStyle name="Heading 2 7 8" xfId="24370"/>
    <cellStyle name="Heading 2 7 9" xfId="24371"/>
    <cellStyle name="Heading 2 8" xfId="24372"/>
    <cellStyle name="Heading 2 8 10" xfId="24373"/>
    <cellStyle name="Heading 2 8 11" xfId="24374"/>
    <cellStyle name="Heading 2 8 12" xfId="24375"/>
    <cellStyle name="Heading 2 8 13" xfId="24376"/>
    <cellStyle name="Heading 2 8 14" xfId="24377"/>
    <cellStyle name="Heading 2 8 15" xfId="24378"/>
    <cellStyle name="Heading 2 8 16" xfId="24379"/>
    <cellStyle name="Heading 2 8 17" xfId="24380"/>
    <cellStyle name="Heading 2 8 18" xfId="24381"/>
    <cellStyle name="Heading 2 8 19" xfId="24382"/>
    <cellStyle name="Heading 2 8 2" xfId="24383"/>
    <cellStyle name="Heading 2 8 2 2" xfId="24384"/>
    <cellStyle name="Heading 2 8 2 2 2" xfId="24385"/>
    <cellStyle name="Heading 2 8 3" xfId="24386"/>
    <cellStyle name="Heading 2 8 3 2" xfId="24387"/>
    <cellStyle name="Heading 2 8 4" xfId="24388"/>
    <cellStyle name="Heading 2 8 5" xfId="24389"/>
    <cellStyle name="Heading 2 8 6" xfId="24390"/>
    <cellStyle name="Heading 2 8 7" xfId="24391"/>
    <cellStyle name="Heading 2 8 8" xfId="24392"/>
    <cellStyle name="Heading 2 8 9" xfId="24393"/>
    <cellStyle name="Heading 2 9" xfId="24394"/>
    <cellStyle name="Heading 2 9 10" xfId="24395"/>
    <cellStyle name="Heading 2 9 11" xfId="24396"/>
    <cellStyle name="Heading 2 9 12" xfId="24397"/>
    <cellStyle name="Heading 2 9 13" xfId="24398"/>
    <cellStyle name="Heading 2 9 14" xfId="24399"/>
    <cellStyle name="Heading 2 9 15" xfId="24400"/>
    <cellStyle name="Heading 2 9 16" xfId="24401"/>
    <cellStyle name="Heading 2 9 17" xfId="24402"/>
    <cellStyle name="Heading 2 9 18" xfId="24403"/>
    <cellStyle name="Heading 2 9 19" xfId="24404"/>
    <cellStyle name="Heading 2 9 2" xfId="24405"/>
    <cellStyle name="Heading 2 9 2 2" xfId="24406"/>
    <cellStyle name="Heading 2 9 2 2 2" xfId="24407"/>
    <cellStyle name="Heading 2 9 3" xfId="24408"/>
    <cellStyle name="Heading 2 9 3 2" xfId="24409"/>
    <cellStyle name="Heading 2 9 4" xfId="24410"/>
    <cellStyle name="Heading 2 9 5" xfId="24411"/>
    <cellStyle name="Heading 2 9 6" xfId="24412"/>
    <cellStyle name="Heading 2 9 7" xfId="24413"/>
    <cellStyle name="Heading 2 9 8" xfId="24414"/>
    <cellStyle name="Heading 2 9 9" xfId="24415"/>
    <cellStyle name="Heading 3 10" xfId="24416"/>
    <cellStyle name="Heading 3 10 10" xfId="24417"/>
    <cellStyle name="Heading 3 10 11" xfId="24418"/>
    <cellStyle name="Heading 3 10 12" xfId="24419"/>
    <cellStyle name="Heading 3 10 13" xfId="24420"/>
    <cellStyle name="Heading 3 10 14" xfId="24421"/>
    <cellStyle name="Heading 3 10 15" xfId="24422"/>
    <cellStyle name="Heading 3 10 16" xfId="24423"/>
    <cellStyle name="Heading 3 10 17" xfId="24424"/>
    <cellStyle name="Heading 3 10 18" xfId="24425"/>
    <cellStyle name="Heading 3 10 19" xfId="24426"/>
    <cellStyle name="Heading 3 10 2" xfId="24427"/>
    <cellStyle name="Heading 3 10 2 2" xfId="24428"/>
    <cellStyle name="Heading 3 10 2 2 2" xfId="24429"/>
    <cellStyle name="Heading 3 10 3" xfId="24430"/>
    <cellStyle name="Heading 3 10 3 2" xfId="24431"/>
    <cellStyle name="Heading 3 10 4" xfId="24432"/>
    <cellStyle name="Heading 3 10 5" xfId="24433"/>
    <cellStyle name="Heading 3 10 6" xfId="24434"/>
    <cellStyle name="Heading 3 10 7" xfId="24435"/>
    <cellStyle name="Heading 3 10 8" xfId="24436"/>
    <cellStyle name="Heading 3 10 9" xfId="24437"/>
    <cellStyle name="Heading 3 11" xfId="24438"/>
    <cellStyle name="Heading 3 11 2" xfId="24439"/>
    <cellStyle name="Heading 3 11 2 2" xfId="24440"/>
    <cellStyle name="Heading 3 11 2 3" xfId="24441"/>
    <cellStyle name="Heading 3 11 2 4" xfId="24442"/>
    <cellStyle name="Heading 3 11 2 5" xfId="24443"/>
    <cellStyle name="Heading 3 11 2 6" xfId="24444"/>
    <cellStyle name="Heading 3 11 2 7" xfId="24445"/>
    <cellStyle name="Heading 3 11 3" xfId="24446"/>
    <cellStyle name="Heading 3 11 3 2" xfId="24447"/>
    <cellStyle name="Heading 3 11 4" xfId="24448"/>
    <cellStyle name="Heading 3 11 5" xfId="24449"/>
    <cellStyle name="Heading 3 11 6" xfId="24450"/>
    <cellStyle name="Heading 3 11 7" xfId="24451"/>
    <cellStyle name="Heading 3 11 8" xfId="24452"/>
    <cellStyle name="Heading 3 12" xfId="24453"/>
    <cellStyle name="Heading 3 12 2" xfId="24454"/>
    <cellStyle name="Heading 3 12 2 2" xfId="24455"/>
    <cellStyle name="Heading 3 12 3" xfId="24456"/>
    <cellStyle name="Heading 3 12 4" xfId="24457"/>
    <cellStyle name="Heading 3 13" xfId="24458"/>
    <cellStyle name="Heading 3 13 2" xfId="24459"/>
    <cellStyle name="Heading 3 13 3" xfId="24460"/>
    <cellStyle name="Heading 3 14" xfId="24461"/>
    <cellStyle name="Heading 3 14 2" xfId="24462"/>
    <cellStyle name="Heading 3 15" xfId="24463"/>
    <cellStyle name="Heading 3 16" xfId="24464"/>
    <cellStyle name="Heading 3 17" xfId="24465"/>
    <cellStyle name="Heading 3 18" xfId="24466"/>
    <cellStyle name="Heading 3 19" xfId="24467"/>
    <cellStyle name="Heading 3 2" xfId="357"/>
    <cellStyle name="Heading 3 2 10" xfId="24468"/>
    <cellStyle name="Heading 3 2 11" xfId="24469"/>
    <cellStyle name="Heading 3 2 12" xfId="24470"/>
    <cellStyle name="Heading 3 2 13" xfId="24471"/>
    <cellStyle name="Heading 3 2 14" xfId="24472"/>
    <cellStyle name="Heading 3 2 15" xfId="24473"/>
    <cellStyle name="Heading 3 2 16" xfId="24474"/>
    <cellStyle name="Heading 3 2 17" xfId="24475"/>
    <cellStyle name="Heading 3 2 18" xfId="24476"/>
    <cellStyle name="Heading 3 2 19" xfId="24477"/>
    <cellStyle name="Heading 3 2 2" xfId="358"/>
    <cellStyle name="Heading 3 2 2 2" xfId="1002"/>
    <cellStyle name="Heading 3 2 2 2 2" xfId="24478"/>
    <cellStyle name="Heading 3 2 2 2 2 2" xfId="24479"/>
    <cellStyle name="Heading 3 2 2 2 2 3" xfId="24480"/>
    <cellStyle name="Heading 3 2 2 2 3" xfId="24481"/>
    <cellStyle name="Heading 3 2 2 2 4" xfId="24482"/>
    <cellStyle name="Heading 3 2 2 2 5" xfId="24483"/>
    <cellStyle name="Heading 3 2 2 3" xfId="1003"/>
    <cellStyle name="Heading 3 2 2 3 2" xfId="24484"/>
    <cellStyle name="Heading 3 2 2 3 3" xfId="24485"/>
    <cellStyle name="Heading 3 2 2 4" xfId="24486"/>
    <cellStyle name="Heading 3 2 2 5" xfId="24487"/>
    <cellStyle name="Heading 3 2 20" xfId="24488"/>
    <cellStyle name="Heading 3 2 3" xfId="1004"/>
    <cellStyle name="Heading 3 2 3 2" xfId="24489"/>
    <cellStyle name="Heading 3 2 3 2 2" xfId="24490"/>
    <cellStyle name="Heading 3 2 3 3" xfId="24491"/>
    <cellStyle name="Heading 3 2 3 4" xfId="24492"/>
    <cellStyle name="Heading 3 2 3 5" xfId="24493"/>
    <cellStyle name="Heading 3 2 4" xfId="1005"/>
    <cellStyle name="Heading 3 2 4 2" xfId="24494"/>
    <cellStyle name="Heading 3 2 5" xfId="24495"/>
    <cellStyle name="Heading 3 2 6" xfId="24496"/>
    <cellStyle name="Heading 3 2 7" xfId="24497"/>
    <cellStyle name="Heading 3 2 8" xfId="24498"/>
    <cellStyle name="Heading 3 2 9" xfId="24499"/>
    <cellStyle name="Heading 3 3" xfId="24500"/>
    <cellStyle name="Heading 3 3 10" xfId="24501"/>
    <cellStyle name="Heading 3 3 11" xfId="24502"/>
    <cellStyle name="Heading 3 3 12" xfId="24503"/>
    <cellStyle name="Heading 3 3 13" xfId="24504"/>
    <cellStyle name="Heading 3 3 14" xfId="24505"/>
    <cellStyle name="Heading 3 3 15" xfId="24506"/>
    <cellStyle name="Heading 3 3 16" xfId="24507"/>
    <cellStyle name="Heading 3 3 17" xfId="24508"/>
    <cellStyle name="Heading 3 3 18" xfId="24509"/>
    <cellStyle name="Heading 3 3 19" xfId="24510"/>
    <cellStyle name="Heading 3 3 2" xfId="24511"/>
    <cellStyle name="Heading 3 3 2 2" xfId="24512"/>
    <cellStyle name="Heading 3 3 2 2 2" xfId="24513"/>
    <cellStyle name="Heading 3 3 3" xfId="24514"/>
    <cellStyle name="Heading 3 3 3 2" xfId="24515"/>
    <cellStyle name="Heading 3 3 4" xfId="24516"/>
    <cellStyle name="Heading 3 3 5" xfId="24517"/>
    <cellStyle name="Heading 3 3 6" xfId="24518"/>
    <cellStyle name="Heading 3 3 7" xfId="24519"/>
    <cellStyle name="Heading 3 3 8" xfId="24520"/>
    <cellStyle name="Heading 3 3 9" xfId="24521"/>
    <cellStyle name="Heading 3 4" xfId="24522"/>
    <cellStyle name="Heading 3 4 10" xfId="24523"/>
    <cellStyle name="Heading 3 4 11" xfId="24524"/>
    <cellStyle name="Heading 3 4 12" xfId="24525"/>
    <cellStyle name="Heading 3 4 13" xfId="24526"/>
    <cellStyle name="Heading 3 4 14" xfId="24527"/>
    <cellStyle name="Heading 3 4 15" xfId="24528"/>
    <cellStyle name="Heading 3 4 16" xfId="24529"/>
    <cellStyle name="Heading 3 4 17" xfId="24530"/>
    <cellStyle name="Heading 3 4 18" xfId="24531"/>
    <cellStyle name="Heading 3 4 19" xfId="24532"/>
    <cellStyle name="Heading 3 4 2" xfId="24533"/>
    <cellStyle name="Heading 3 4 2 2" xfId="24534"/>
    <cellStyle name="Heading 3 4 2 2 2" xfId="24535"/>
    <cellStyle name="Heading 3 4 3" xfId="24536"/>
    <cellStyle name="Heading 3 4 3 2" xfId="24537"/>
    <cellStyle name="Heading 3 4 4" xfId="24538"/>
    <cellStyle name="Heading 3 4 5" xfId="24539"/>
    <cellStyle name="Heading 3 4 6" xfId="24540"/>
    <cellStyle name="Heading 3 4 7" xfId="24541"/>
    <cellStyle name="Heading 3 4 8" xfId="24542"/>
    <cellStyle name="Heading 3 4 9" xfId="24543"/>
    <cellStyle name="Heading 3 5" xfId="24544"/>
    <cellStyle name="Heading 3 5 10" xfId="24545"/>
    <cellStyle name="Heading 3 5 11" xfId="24546"/>
    <cellStyle name="Heading 3 5 12" xfId="24547"/>
    <cellStyle name="Heading 3 5 13" xfId="24548"/>
    <cellStyle name="Heading 3 5 14" xfId="24549"/>
    <cellStyle name="Heading 3 5 15" xfId="24550"/>
    <cellStyle name="Heading 3 5 16" xfId="24551"/>
    <cellStyle name="Heading 3 5 17" xfId="24552"/>
    <cellStyle name="Heading 3 5 18" xfId="24553"/>
    <cellStyle name="Heading 3 5 19" xfId="24554"/>
    <cellStyle name="Heading 3 5 2" xfId="24555"/>
    <cellStyle name="Heading 3 5 2 2" xfId="24556"/>
    <cellStyle name="Heading 3 5 2 2 2" xfId="24557"/>
    <cellStyle name="Heading 3 5 3" xfId="24558"/>
    <cellStyle name="Heading 3 5 3 2" xfId="24559"/>
    <cellStyle name="Heading 3 5 4" xfId="24560"/>
    <cellStyle name="Heading 3 5 5" xfId="24561"/>
    <cellStyle name="Heading 3 5 6" xfId="24562"/>
    <cellStyle name="Heading 3 5 7" xfId="24563"/>
    <cellStyle name="Heading 3 5 8" xfId="24564"/>
    <cellStyle name="Heading 3 5 9" xfId="24565"/>
    <cellStyle name="Heading 3 6" xfId="24566"/>
    <cellStyle name="Heading 3 6 10" xfId="24567"/>
    <cellStyle name="Heading 3 6 11" xfId="24568"/>
    <cellStyle name="Heading 3 6 12" xfId="24569"/>
    <cellStyle name="Heading 3 6 13" xfId="24570"/>
    <cellStyle name="Heading 3 6 14" xfId="24571"/>
    <cellStyle name="Heading 3 6 15" xfId="24572"/>
    <cellStyle name="Heading 3 6 16" xfId="24573"/>
    <cellStyle name="Heading 3 6 17" xfId="24574"/>
    <cellStyle name="Heading 3 6 18" xfId="24575"/>
    <cellStyle name="Heading 3 6 19" xfId="24576"/>
    <cellStyle name="Heading 3 6 2" xfId="24577"/>
    <cellStyle name="Heading 3 6 2 2" xfId="24578"/>
    <cellStyle name="Heading 3 6 2 2 2" xfId="24579"/>
    <cellStyle name="Heading 3 6 3" xfId="24580"/>
    <cellStyle name="Heading 3 6 3 2" xfId="24581"/>
    <cellStyle name="Heading 3 6 4" xfId="24582"/>
    <cellStyle name="Heading 3 6 5" xfId="24583"/>
    <cellStyle name="Heading 3 6 6" xfId="24584"/>
    <cellStyle name="Heading 3 6 7" xfId="24585"/>
    <cellStyle name="Heading 3 6 8" xfId="24586"/>
    <cellStyle name="Heading 3 6 9" xfId="24587"/>
    <cellStyle name="Heading 3 7" xfId="24588"/>
    <cellStyle name="Heading 3 7 10" xfId="24589"/>
    <cellStyle name="Heading 3 7 11" xfId="24590"/>
    <cellStyle name="Heading 3 7 12" xfId="24591"/>
    <cellStyle name="Heading 3 7 13" xfId="24592"/>
    <cellStyle name="Heading 3 7 14" xfId="24593"/>
    <cellStyle name="Heading 3 7 15" xfId="24594"/>
    <cellStyle name="Heading 3 7 16" xfId="24595"/>
    <cellStyle name="Heading 3 7 17" xfId="24596"/>
    <cellStyle name="Heading 3 7 18" xfId="24597"/>
    <cellStyle name="Heading 3 7 19" xfId="24598"/>
    <cellStyle name="Heading 3 7 2" xfId="24599"/>
    <cellStyle name="Heading 3 7 2 2" xfId="24600"/>
    <cellStyle name="Heading 3 7 2 2 2" xfId="24601"/>
    <cellStyle name="Heading 3 7 3" xfId="24602"/>
    <cellStyle name="Heading 3 7 3 2" xfId="24603"/>
    <cellStyle name="Heading 3 7 4" xfId="24604"/>
    <cellStyle name="Heading 3 7 5" xfId="24605"/>
    <cellStyle name="Heading 3 7 6" xfId="24606"/>
    <cellStyle name="Heading 3 7 7" xfId="24607"/>
    <cellStyle name="Heading 3 7 8" xfId="24608"/>
    <cellStyle name="Heading 3 7 9" xfId="24609"/>
    <cellStyle name="Heading 3 8" xfId="24610"/>
    <cellStyle name="Heading 3 8 10" xfId="24611"/>
    <cellStyle name="Heading 3 8 11" xfId="24612"/>
    <cellStyle name="Heading 3 8 12" xfId="24613"/>
    <cellStyle name="Heading 3 8 13" xfId="24614"/>
    <cellStyle name="Heading 3 8 14" xfId="24615"/>
    <cellStyle name="Heading 3 8 15" xfId="24616"/>
    <cellStyle name="Heading 3 8 16" xfId="24617"/>
    <cellStyle name="Heading 3 8 17" xfId="24618"/>
    <cellStyle name="Heading 3 8 18" xfId="24619"/>
    <cellStyle name="Heading 3 8 19" xfId="24620"/>
    <cellStyle name="Heading 3 8 2" xfId="24621"/>
    <cellStyle name="Heading 3 8 2 2" xfId="24622"/>
    <cellStyle name="Heading 3 8 2 2 2" xfId="24623"/>
    <cellStyle name="Heading 3 8 3" xfId="24624"/>
    <cellStyle name="Heading 3 8 3 2" xfId="24625"/>
    <cellStyle name="Heading 3 8 4" xfId="24626"/>
    <cellStyle name="Heading 3 8 5" xfId="24627"/>
    <cellStyle name="Heading 3 8 6" xfId="24628"/>
    <cellStyle name="Heading 3 8 7" xfId="24629"/>
    <cellStyle name="Heading 3 8 8" xfId="24630"/>
    <cellStyle name="Heading 3 8 9" xfId="24631"/>
    <cellStyle name="Heading 3 9" xfId="24632"/>
    <cellStyle name="Heading 3 9 10" xfId="24633"/>
    <cellStyle name="Heading 3 9 11" xfId="24634"/>
    <cellStyle name="Heading 3 9 12" xfId="24635"/>
    <cellStyle name="Heading 3 9 13" xfId="24636"/>
    <cellStyle name="Heading 3 9 14" xfId="24637"/>
    <cellStyle name="Heading 3 9 15" xfId="24638"/>
    <cellStyle name="Heading 3 9 16" xfId="24639"/>
    <cellStyle name="Heading 3 9 17" xfId="24640"/>
    <cellStyle name="Heading 3 9 18" xfId="24641"/>
    <cellStyle name="Heading 3 9 19" xfId="24642"/>
    <cellStyle name="Heading 3 9 2" xfId="24643"/>
    <cellStyle name="Heading 3 9 2 2" xfId="24644"/>
    <cellStyle name="Heading 3 9 2 2 2" xfId="24645"/>
    <cellStyle name="Heading 3 9 3" xfId="24646"/>
    <cellStyle name="Heading 3 9 3 2" xfId="24647"/>
    <cellStyle name="Heading 3 9 4" xfId="24648"/>
    <cellStyle name="Heading 3 9 5" xfId="24649"/>
    <cellStyle name="Heading 3 9 6" xfId="24650"/>
    <cellStyle name="Heading 3 9 7" xfId="24651"/>
    <cellStyle name="Heading 3 9 8" xfId="24652"/>
    <cellStyle name="Heading 3 9 9" xfId="24653"/>
    <cellStyle name="Heading 4 10" xfId="24654"/>
    <cellStyle name="Heading 4 10 10" xfId="24655"/>
    <cellStyle name="Heading 4 10 11" xfId="24656"/>
    <cellStyle name="Heading 4 10 12" xfId="24657"/>
    <cellStyle name="Heading 4 10 13" xfId="24658"/>
    <cellStyle name="Heading 4 10 14" xfId="24659"/>
    <cellStyle name="Heading 4 10 15" xfId="24660"/>
    <cellStyle name="Heading 4 10 16" xfId="24661"/>
    <cellStyle name="Heading 4 10 17" xfId="24662"/>
    <cellStyle name="Heading 4 10 18" xfId="24663"/>
    <cellStyle name="Heading 4 10 19" xfId="24664"/>
    <cellStyle name="Heading 4 10 2" xfId="24665"/>
    <cellStyle name="Heading 4 10 2 2" xfId="24666"/>
    <cellStyle name="Heading 4 10 2 2 2" xfId="24667"/>
    <cellStyle name="Heading 4 10 3" xfId="24668"/>
    <cellStyle name="Heading 4 10 3 2" xfId="24669"/>
    <cellStyle name="Heading 4 10 4" xfId="24670"/>
    <cellStyle name="Heading 4 10 5" xfId="24671"/>
    <cellStyle name="Heading 4 10 6" xfId="24672"/>
    <cellStyle name="Heading 4 10 7" xfId="24673"/>
    <cellStyle name="Heading 4 10 8" xfId="24674"/>
    <cellStyle name="Heading 4 10 9" xfId="24675"/>
    <cellStyle name="Heading 4 11" xfId="24676"/>
    <cellStyle name="Heading 4 11 2" xfId="24677"/>
    <cellStyle name="Heading 4 11 2 2" xfId="24678"/>
    <cellStyle name="Heading 4 11 2 3" xfId="24679"/>
    <cellStyle name="Heading 4 11 2 4" xfId="24680"/>
    <cellStyle name="Heading 4 11 2 5" xfId="24681"/>
    <cellStyle name="Heading 4 11 2 6" xfId="24682"/>
    <cellStyle name="Heading 4 11 2 7" xfId="24683"/>
    <cellStyle name="Heading 4 11 3" xfId="24684"/>
    <cellStyle name="Heading 4 11 3 2" xfId="24685"/>
    <cellStyle name="Heading 4 11 4" xfId="24686"/>
    <cellStyle name="Heading 4 11 5" xfId="24687"/>
    <cellStyle name="Heading 4 11 6" xfId="24688"/>
    <cellStyle name="Heading 4 11 7" xfId="24689"/>
    <cellStyle name="Heading 4 11 8" xfId="24690"/>
    <cellStyle name="Heading 4 12" xfId="24691"/>
    <cellStyle name="Heading 4 12 2" xfId="24692"/>
    <cellStyle name="Heading 4 12 2 2" xfId="24693"/>
    <cellStyle name="Heading 4 12 3" xfId="24694"/>
    <cellStyle name="Heading 4 12 4" xfId="24695"/>
    <cellStyle name="Heading 4 13" xfId="24696"/>
    <cellStyle name="Heading 4 13 2" xfId="24697"/>
    <cellStyle name="Heading 4 13 3" xfId="24698"/>
    <cellStyle name="Heading 4 14" xfId="24699"/>
    <cellStyle name="Heading 4 14 2" xfId="24700"/>
    <cellStyle name="Heading 4 15" xfId="24701"/>
    <cellStyle name="Heading 4 16" xfId="24702"/>
    <cellStyle name="Heading 4 17" xfId="24703"/>
    <cellStyle name="Heading 4 18" xfId="24704"/>
    <cellStyle name="Heading 4 19" xfId="24705"/>
    <cellStyle name="Heading 4 2" xfId="359"/>
    <cellStyle name="Heading 4 2 10" xfId="24706"/>
    <cellStyle name="Heading 4 2 11" xfId="24707"/>
    <cellStyle name="Heading 4 2 12" xfId="24708"/>
    <cellStyle name="Heading 4 2 13" xfId="24709"/>
    <cellStyle name="Heading 4 2 14" xfId="24710"/>
    <cellStyle name="Heading 4 2 15" xfId="24711"/>
    <cellStyle name="Heading 4 2 16" xfId="24712"/>
    <cellStyle name="Heading 4 2 17" xfId="24713"/>
    <cellStyle name="Heading 4 2 18" xfId="24714"/>
    <cellStyle name="Heading 4 2 19" xfId="24715"/>
    <cellStyle name="Heading 4 2 2" xfId="360"/>
    <cellStyle name="Heading 4 2 2 2" xfId="1006"/>
    <cellStyle name="Heading 4 2 2 2 2" xfId="24716"/>
    <cellStyle name="Heading 4 2 2 2 2 2" xfId="24717"/>
    <cellStyle name="Heading 4 2 2 2 2 3" xfId="24718"/>
    <cellStyle name="Heading 4 2 2 2 3" xfId="24719"/>
    <cellStyle name="Heading 4 2 2 2 4" xfId="24720"/>
    <cellStyle name="Heading 4 2 2 2 5" xfId="24721"/>
    <cellStyle name="Heading 4 2 2 3" xfId="1007"/>
    <cellStyle name="Heading 4 2 2 3 2" xfId="24722"/>
    <cellStyle name="Heading 4 2 2 3 3" xfId="24723"/>
    <cellStyle name="Heading 4 2 2 4" xfId="24724"/>
    <cellStyle name="Heading 4 2 2 5" xfId="24725"/>
    <cellStyle name="Heading 4 2 20" xfId="24726"/>
    <cellStyle name="Heading 4 2 3" xfId="1008"/>
    <cellStyle name="Heading 4 2 3 2" xfId="24727"/>
    <cellStyle name="Heading 4 2 3 2 2" xfId="24728"/>
    <cellStyle name="Heading 4 2 3 3" xfId="24729"/>
    <cellStyle name="Heading 4 2 3 4" xfId="24730"/>
    <cellStyle name="Heading 4 2 3 5" xfId="24731"/>
    <cellStyle name="Heading 4 2 4" xfId="1009"/>
    <cellStyle name="Heading 4 2 4 2" xfId="24732"/>
    <cellStyle name="Heading 4 2 5" xfId="24733"/>
    <cellStyle name="Heading 4 2 6" xfId="24734"/>
    <cellStyle name="Heading 4 2 7" xfId="24735"/>
    <cellStyle name="Heading 4 2 8" xfId="24736"/>
    <cellStyle name="Heading 4 2 9" xfId="24737"/>
    <cellStyle name="Heading 4 3" xfId="24738"/>
    <cellStyle name="Heading 4 3 10" xfId="24739"/>
    <cellStyle name="Heading 4 3 11" xfId="24740"/>
    <cellStyle name="Heading 4 3 12" xfId="24741"/>
    <cellStyle name="Heading 4 3 13" xfId="24742"/>
    <cellStyle name="Heading 4 3 14" xfId="24743"/>
    <cellStyle name="Heading 4 3 15" xfId="24744"/>
    <cellStyle name="Heading 4 3 16" xfId="24745"/>
    <cellStyle name="Heading 4 3 17" xfId="24746"/>
    <cellStyle name="Heading 4 3 18" xfId="24747"/>
    <cellStyle name="Heading 4 3 19" xfId="24748"/>
    <cellStyle name="Heading 4 3 2" xfId="24749"/>
    <cellStyle name="Heading 4 3 2 2" xfId="24750"/>
    <cellStyle name="Heading 4 3 2 2 2" xfId="24751"/>
    <cellStyle name="Heading 4 3 3" xfId="24752"/>
    <cellStyle name="Heading 4 3 3 2" xfId="24753"/>
    <cellStyle name="Heading 4 3 4" xfId="24754"/>
    <cellStyle name="Heading 4 3 5" xfId="24755"/>
    <cellStyle name="Heading 4 3 6" xfId="24756"/>
    <cellStyle name="Heading 4 3 7" xfId="24757"/>
    <cellStyle name="Heading 4 3 8" xfId="24758"/>
    <cellStyle name="Heading 4 3 9" xfId="24759"/>
    <cellStyle name="Heading 4 4" xfId="24760"/>
    <cellStyle name="Heading 4 4 10" xfId="24761"/>
    <cellStyle name="Heading 4 4 11" xfId="24762"/>
    <cellStyle name="Heading 4 4 12" xfId="24763"/>
    <cellStyle name="Heading 4 4 13" xfId="24764"/>
    <cellStyle name="Heading 4 4 14" xfId="24765"/>
    <cellStyle name="Heading 4 4 15" xfId="24766"/>
    <cellStyle name="Heading 4 4 16" xfId="24767"/>
    <cellStyle name="Heading 4 4 17" xfId="24768"/>
    <cellStyle name="Heading 4 4 18" xfId="24769"/>
    <cellStyle name="Heading 4 4 19" xfId="24770"/>
    <cellStyle name="Heading 4 4 2" xfId="24771"/>
    <cellStyle name="Heading 4 4 2 2" xfId="24772"/>
    <cellStyle name="Heading 4 4 2 2 2" xfId="24773"/>
    <cellStyle name="Heading 4 4 3" xfId="24774"/>
    <cellStyle name="Heading 4 4 3 2" xfId="24775"/>
    <cellStyle name="Heading 4 4 4" xfId="24776"/>
    <cellStyle name="Heading 4 4 5" xfId="24777"/>
    <cellStyle name="Heading 4 4 6" xfId="24778"/>
    <cellStyle name="Heading 4 4 7" xfId="24779"/>
    <cellStyle name="Heading 4 4 8" xfId="24780"/>
    <cellStyle name="Heading 4 4 9" xfId="24781"/>
    <cellStyle name="Heading 4 5" xfId="24782"/>
    <cellStyle name="Heading 4 5 10" xfId="24783"/>
    <cellStyle name="Heading 4 5 11" xfId="24784"/>
    <cellStyle name="Heading 4 5 12" xfId="24785"/>
    <cellStyle name="Heading 4 5 13" xfId="24786"/>
    <cellStyle name="Heading 4 5 14" xfId="24787"/>
    <cellStyle name="Heading 4 5 15" xfId="24788"/>
    <cellStyle name="Heading 4 5 16" xfId="24789"/>
    <cellStyle name="Heading 4 5 17" xfId="24790"/>
    <cellStyle name="Heading 4 5 18" xfId="24791"/>
    <cellStyle name="Heading 4 5 19" xfId="24792"/>
    <cellStyle name="Heading 4 5 2" xfId="24793"/>
    <cellStyle name="Heading 4 5 2 2" xfId="24794"/>
    <cellStyle name="Heading 4 5 2 2 2" xfId="24795"/>
    <cellStyle name="Heading 4 5 3" xfId="24796"/>
    <cellStyle name="Heading 4 5 3 2" xfId="24797"/>
    <cellStyle name="Heading 4 5 4" xfId="24798"/>
    <cellStyle name="Heading 4 5 5" xfId="24799"/>
    <cellStyle name="Heading 4 5 6" xfId="24800"/>
    <cellStyle name="Heading 4 5 7" xfId="24801"/>
    <cellStyle name="Heading 4 5 8" xfId="24802"/>
    <cellStyle name="Heading 4 5 9" xfId="24803"/>
    <cellStyle name="Heading 4 6" xfId="24804"/>
    <cellStyle name="Heading 4 6 10" xfId="24805"/>
    <cellStyle name="Heading 4 6 11" xfId="24806"/>
    <cellStyle name="Heading 4 6 12" xfId="24807"/>
    <cellStyle name="Heading 4 6 13" xfId="24808"/>
    <cellStyle name="Heading 4 6 14" xfId="24809"/>
    <cellStyle name="Heading 4 6 15" xfId="24810"/>
    <cellStyle name="Heading 4 6 16" xfId="24811"/>
    <cellStyle name="Heading 4 6 17" xfId="24812"/>
    <cellStyle name="Heading 4 6 18" xfId="24813"/>
    <cellStyle name="Heading 4 6 19" xfId="24814"/>
    <cellStyle name="Heading 4 6 2" xfId="24815"/>
    <cellStyle name="Heading 4 6 2 2" xfId="24816"/>
    <cellStyle name="Heading 4 6 2 2 2" xfId="24817"/>
    <cellStyle name="Heading 4 6 3" xfId="24818"/>
    <cellStyle name="Heading 4 6 3 2" xfId="24819"/>
    <cellStyle name="Heading 4 6 4" xfId="24820"/>
    <cellStyle name="Heading 4 6 5" xfId="24821"/>
    <cellStyle name="Heading 4 6 6" xfId="24822"/>
    <cellStyle name="Heading 4 6 7" xfId="24823"/>
    <cellStyle name="Heading 4 6 8" xfId="24824"/>
    <cellStyle name="Heading 4 6 9" xfId="24825"/>
    <cellStyle name="Heading 4 7" xfId="24826"/>
    <cellStyle name="Heading 4 7 10" xfId="24827"/>
    <cellStyle name="Heading 4 7 11" xfId="24828"/>
    <cellStyle name="Heading 4 7 12" xfId="24829"/>
    <cellStyle name="Heading 4 7 13" xfId="24830"/>
    <cellStyle name="Heading 4 7 14" xfId="24831"/>
    <cellStyle name="Heading 4 7 15" xfId="24832"/>
    <cellStyle name="Heading 4 7 16" xfId="24833"/>
    <cellStyle name="Heading 4 7 17" xfId="24834"/>
    <cellStyle name="Heading 4 7 18" xfId="24835"/>
    <cellStyle name="Heading 4 7 19" xfId="24836"/>
    <cellStyle name="Heading 4 7 2" xfId="24837"/>
    <cellStyle name="Heading 4 7 2 2" xfId="24838"/>
    <cellStyle name="Heading 4 7 2 2 2" xfId="24839"/>
    <cellStyle name="Heading 4 7 3" xfId="24840"/>
    <cellStyle name="Heading 4 7 3 2" xfId="24841"/>
    <cellStyle name="Heading 4 7 4" xfId="24842"/>
    <cellStyle name="Heading 4 7 5" xfId="24843"/>
    <cellStyle name="Heading 4 7 6" xfId="24844"/>
    <cellStyle name="Heading 4 7 7" xfId="24845"/>
    <cellStyle name="Heading 4 7 8" xfId="24846"/>
    <cellStyle name="Heading 4 7 9" xfId="24847"/>
    <cellStyle name="Heading 4 8" xfId="24848"/>
    <cellStyle name="Heading 4 8 10" xfId="24849"/>
    <cellStyle name="Heading 4 8 11" xfId="24850"/>
    <cellStyle name="Heading 4 8 12" xfId="24851"/>
    <cellStyle name="Heading 4 8 13" xfId="24852"/>
    <cellStyle name="Heading 4 8 14" xfId="24853"/>
    <cellStyle name="Heading 4 8 15" xfId="24854"/>
    <cellStyle name="Heading 4 8 16" xfId="24855"/>
    <cellStyle name="Heading 4 8 17" xfId="24856"/>
    <cellStyle name="Heading 4 8 18" xfId="24857"/>
    <cellStyle name="Heading 4 8 19" xfId="24858"/>
    <cellStyle name="Heading 4 8 2" xfId="24859"/>
    <cellStyle name="Heading 4 8 2 2" xfId="24860"/>
    <cellStyle name="Heading 4 8 2 2 2" xfId="24861"/>
    <cellStyle name="Heading 4 8 3" xfId="24862"/>
    <cellStyle name="Heading 4 8 3 2" xfId="24863"/>
    <cellStyle name="Heading 4 8 4" xfId="24864"/>
    <cellStyle name="Heading 4 8 5" xfId="24865"/>
    <cellStyle name="Heading 4 8 6" xfId="24866"/>
    <cellStyle name="Heading 4 8 7" xfId="24867"/>
    <cellStyle name="Heading 4 8 8" xfId="24868"/>
    <cellStyle name="Heading 4 8 9" xfId="24869"/>
    <cellStyle name="Heading 4 9" xfId="24870"/>
    <cellStyle name="Heading 4 9 10" xfId="24871"/>
    <cellStyle name="Heading 4 9 11" xfId="24872"/>
    <cellStyle name="Heading 4 9 12" xfId="24873"/>
    <cellStyle name="Heading 4 9 13" xfId="24874"/>
    <cellStyle name="Heading 4 9 14" xfId="24875"/>
    <cellStyle name="Heading 4 9 15" xfId="24876"/>
    <cellStyle name="Heading 4 9 16" xfId="24877"/>
    <cellStyle name="Heading 4 9 17" xfId="24878"/>
    <cellStyle name="Heading 4 9 18" xfId="24879"/>
    <cellStyle name="Heading 4 9 19" xfId="24880"/>
    <cellStyle name="Heading 4 9 2" xfId="24881"/>
    <cellStyle name="Heading 4 9 2 2" xfId="24882"/>
    <cellStyle name="Heading 4 9 2 2 2" xfId="24883"/>
    <cellStyle name="Heading 4 9 3" xfId="24884"/>
    <cellStyle name="Heading 4 9 3 2" xfId="24885"/>
    <cellStyle name="Heading 4 9 4" xfId="24886"/>
    <cellStyle name="Heading 4 9 5" xfId="24887"/>
    <cellStyle name="Heading 4 9 6" xfId="24888"/>
    <cellStyle name="Heading 4 9 7" xfId="24889"/>
    <cellStyle name="Heading 4 9 8" xfId="24890"/>
    <cellStyle name="Heading 4 9 9" xfId="24891"/>
    <cellStyle name="Heading1" xfId="361"/>
    <cellStyle name="Heading1 2" xfId="1010"/>
    <cellStyle name="Heading1 3" xfId="1011"/>
    <cellStyle name="Heading2" xfId="362"/>
    <cellStyle name="Heading2 2" xfId="1012"/>
    <cellStyle name="Heading2 3" xfId="1013"/>
    <cellStyle name="HEADINGS" xfId="363"/>
    <cellStyle name="Hidden" xfId="24892"/>
    <cellStyle name="Hidden 2" xfId="24893"/>
    <cellStyle name="Hidden 2 2" xfId="24894"/>
    <cellStyle name="Hidden 3" xfId="24895"/>
    <cellStyle name="Hidden 4" xfId="24896"/>
    <cellStyle name="Hidden 5" xfId="24897"/>
    <cellStyle name="Hidden_April ADI" xfId="24898"/>
    <cellStyle name="HIGHLIGHT" xfId="364"/>
    <cellStyle name="HIGHLIGHT 2" xfId="1014"/>
    <cellStyle name="HIGHLIGHT 3" xfId="1015"/>
    <cellStyle name="Hyperlink 2" xfId="24899"/>
    <cellStyle name="Hyperlink 2 2" xfId="24900"/>
    <cellStyle name="Hyperlink 2 2 2" xfId="24901"/>
    <cellStyle name="Hyperlink 2 3" xfId="24902"/>
    <cellStyle name="Hyperlink 2 4" xfId="24903"/>
    <cellStyle name="Hyperlink 2 5" xfId="24904"/>
    <cellStyle name="Hyperlink 3" xfId="24905"/>
    <cellStyle name="Hyperlink 4" xfId="24906"/>
    <cellStyle name="Incomplete" xfId="365"/>
    <cellStyle name="Incomplete 2" xfId="1016"/>
    <cellStyle name="Incomplete 3" xfId="1017"/>
    <cellStyle name="Input [yellow]" xfId="366"/>
    <cellStyle name="Input [yellow] 2" xfId="367"/>
    <cellStyle name="Input [yellow] 2 2" xfId="1018"/>
    <cellStyle name="Input [yellow] 2 2 2" xfId="24907"/>
    <cellStyle name="Input [yellow] 2 2 2 2" xfId="24908"/>
    <cellStyle name="Input [yellow] 2 2 3" xfId="24909"/>
    <cellStyle name="Input [yellow] 2 3" xfId="24910"/>
    <cellStyle name="Input [yellow] 2 3 2" xfId="24911"/>
    <cellStyle name="Input [yellow] 3" xfId="368"/>
    <cellStyle name="Input [yellow] 3 2" xfId="1019"/>
    <cellStyle name="Input [yellow] 3 2 2" xfId="24912"/>
    <cellStyle name="Input [yellow] 3 2 2 2" xfId="24913"/>
    <cellStyle name="Input [yellow] 3 2 3" xfId="24914"/>
    <cellStyle name="Input [yellow] 3 3" xfId="24915"/>
    <cellStyle name="Input [yellow] 3 3 2" xfId="24916"/>
    <cellStyle name="Input [yellow] 4" xfId="369"/>
    <cellStyle name="Input [yellow] 4 2" xfId="1020"/>
    <cellStyle name="Input [yellow] 4 2 2" xfId="24917"/>
    <cellStyle name="Input [yellow] 4 2 2 2" xfId="24918"/>
    <cellStyle name="Input [yellow] 4 2 3" xfId="24919"/>
    <cellStyle name="Input [yellow] 4 3" xfId="24920"/>
    <cellStyle name="Input [yellow] 4 3 2" xfId="24921"/>
    <cellStyle name="Input [yellow] 5" xfId="1021"/>
    <cellStyle name="Input [yellow] 5 2" xfId="24922"/>
    <cellStyle name="Input [yellow] 5 2 2" xfId="24923"/>
    <cellStyle name="Input [yellow] 5 2 2 2" xfId="24924"/>
    <cellStyle name="Input [yellow] 5 2 3" xfId="24925"/>
    <cellStyle name="Input [yellow] 5 3" xfId="24926"/>
    <cellStyle name="Input [yellow] 5 3 2" xfId="24927"/>
    <cellStyle name="Input [yellow] 6" xfId="24928"/>
    <cellStyle name="Input [yellow] 6 2" xfId="24929"/>
    <cellStyle name="Input [yellow] 6 2 2" xfId="24930"/>
    <cellStyle name="Input [yellow] 6 3" xfId="24931"/>
    <cellStyle name="Input [yellow] 7" xfId="24932"/>
    <cellStyle name="Input [yellow] 7 2" xfId="24933"/>
    <cellStyle name="Input 10" xfId="24934"/>
    <cellStyle name="Input 10 10" xfId="24935"/>
    <cellStyle name="Input 10 11" xfId="24936"/>
    <cellStyle name="Input 10 12" xfId="24937"/>
    <cellStyle name="Input 10 13" xfId="24938"/>
    <cellStyle name="Input 10 14" xfId="24939"/>
    <cellStyle name="Input 10 15" xfId="24940"/>
    <cellStyle name="Input 10 16" xfId="24941"/>
    <cellStyle name="Input 10 17" xfId="24942"/>
    <cellStyle name="Input 10 18" xfId="24943"/>
    <cellStyle name="Input 10 19" xfId="24944"/>
    <cellStyle name="Input 10 2" xfId="24945"/>
    <cellStyle name="Input 10 2 2" xfId="24946"/>
    <cellStyle name="Input 10 2 2 2" xfId="24947"/>
    <cellStyle name="Input 10 2 2 3" xfId="24948"/>
    <cellStyle name="Input 10 2 3" xfId="24949"/>
    <cellStyle name="Input 10 2 3 2" xfId="24950"/>
    <cellStyle name="Input 10 2 4" xfId="24951"/>
    <cellStyle name="Input 10 20" xfId="24952"/>
    <cellStyle name="Input 10 3" xfId="24953"/>
    <cellStyle name="Input 10 3 2" xfId="24954"/>
    <cellStyle name="Input 10 3 2 2" xfId="24955"/>
    <cellStyle name="Input 10 3 3" xfId="24956"/>
    <cellStyle name="Input 10 3 4" xfId="24957"/>
    <cellStyle name="Input 10 4" xfId="24958"/>
    <cellStyle name="Input 10 4 2" xfId="24959"/>
    <cellStyle name="Input 10 5" xfId="24960"/>
    <cellStyle name="Input 10 6" xfId="24961"/>
    <cellStyle name="Input 10 7" xfId="24962"/>
    <cellStyle name="Input 10 8" xfId="24963"/>
    <cellStyle name="Input 10 9" xfId="24964"/>
    <cellStyle name="Input 11" xfId="24965"/>
    <cellStyle name="Input 11 10" xfId="24966"/>
    <cellStyle name="Input 11 2" xfId="24967"/>
    <cellStyle name="Input 11 2 2" xfId="24968"/>
    <cellStyle name="Input 11 2 2 2" xfId="24969"/>
    <cellStyle name="Input 11 2 2 3" xfId="24970"/>
    <cellStyle name="Input 11 2 2 4" xfId="24971"/>
    <cellStyle name="Input 11 2 3" xfId="24972"/>
    <cellStyle name="Input 11 2 4" xfId="24973"/>
    <cellStyle name="Input 11 2 5" xfId="24974"/>
    <cellStyle name="Input 11 2 6" xfId="24975"/>
    <cellStyle name="Input 11 2 7" xfId="24976"/>
    <cellStyle name="Input 11 2 8" xfId="24977"/>
    <cellStyle name="Input 11 3" xfId="24978"/>
    <cellStyle name="Input 11 3 2" xfId="24979"/>
    <cellStyle name="Input 11 3 3" xfId="24980"/>
    <cellStyle name="Input 11 3 4" xfId="24981"/>
    <cellStyle name="Input 11 4" xfId="24982"/>
    <cellStyle name="Input 11 4 2" xfId="24983"/>
    <cellStyle name="Input 11 4 3" xfId="24984"/>
    <cellStyle name="Input 11 5" xfId="24985"/>
    <cellStyle name="Input 11 6" xfId="24986"/>
    <cellStyle name="Input 11 7" xfId="24987"/>
    <cellStyle name="Input 11 8" xfId="24988"/>
    <cellStyle name="Input 11 9" xfId="24989"/>
    <cellStyle name="Input 12" xfId="24990"/>
    <cellStyle name="Input 12 2" xfId="24991"/>
    <cellStyle name="Input 12 2 2" xfId="24992"/>
    <cellStyle name="Input 12 2 3" xfId="24993"/>
    <cellStyle name="Input 12 2 4" xfId="24994"/>
    <cellStyle name="Input 12 3" xfId="24995"/>
    <cellStyle name="Input 12 4" xfId="24996"/>
    <cellStyle name="Input 12 5" xfId="24997"/>
    <cellStyle name="Input 12 6" xfId="24998"/>
    <cellStyle name="Input 12 7" xfId="24999"/>
    <cellStyle name="Input 13" xfId="25000"/>
    <cellStyle name="Input 13 2" xfId="25001"/>
    <cellStyle name="Input 13 2 2" xfId="25002"/>
    <cellStyle name="Input 13 2 2 2" xfId="25003"/>
    <cellStyle name="Input 13 2 2 3" xfId="25004"/>
    <cellStyle name="Input 13 2 3" xfId="25005"/>
    <cellStyle name="Input 13 2 4" xfId="25006"/>
    <cellStyle name="Input 13 3" xfId="25007"/>
    <cellStyle name="Input 13 3 2" xfId="25008"/>
    <cellStyle name="Input 13 3 3" xfId="25009"/>
    <cellStyle name="Input 13 4" xfId="25010"/>
    <cellStyle name="Input 13 5" xfId="25011"/>
    <cellStyle name="Input 13 6" xfId="25012"/>
    <cellStyle name="Input 14" xfId="25013"/>
    <cellStyle name="Input 14 2" xfId="25014"/>
    <cellStyle name="Input 14 2 2" xfId="25015"/>
    <cellStyle name="Input 14 2 3" xfId="25016"/>
    <cellStyle name="Input 14 2 4" xfId="25017"/>
    <cellStyle name="Input 14 3" xfId="25018"/>
    <cellStyle name="Input 14 3 2" xfId="25019"/>
    <cellStyle name="Input 14 4" xfId="25020"/>
    <cellStyle name="Input 15" xfId="25021"/>
    <cellStyle name="Input 15 2" xfId="25022"/>
    <cellStyle name="Input 15 2 2" xfId="25023"/>
    <cellStyle name="Input 15 2 3" xfId="25024"/>
    <cellStyle name="Input 15 3" xfId="25025"/>
    <cellStyle name="Input 15 3 2" xfId="25026"/>
    <cellStyle name="Input 15 4" xfId="25027"/>
    <cellStyle name="Input 16" xfId="25028"/>
    <cellStyle name="Input 16 2" xfId="25029"/>
    <cellStyle name="Input 16 2 2" xfId="25030"/>
    <cellStyle name="Input 16 2 3" xfId="25031"/>
    <cellStyle name="Input 16 3" xfId="25032"/>
    <cellStyle name="Input 16 3 2" xfId="25033"/>
    <cellStyle name="Input 16 4" xfId="25034"/>
    <cellStyle name="Input 17" xfId="25035"/>
    <cellStyle name="Input 17 2" xfId="25036"/>
    <cellStyle name="Input 17 2 2" xfId="25037"/>
    <cellStyle name="Input 17 2 3" xfId="25038"/>
    <cellStyle name="Input 17 3" xfId="25039"/>
    <cellStyle name="Input 17 3 2" xfId="25040"/>
    <cellStyle name="Input 17 4" xfId="25041"/>
    <cellStyle name="Input 18" xfId="25042"/>
    <cellStyle name="Input 18 2" xfId="25043"/>
    <cellStyle name="Input 18 2 2" xfId="25044"/>
    <cellStyle name="Input 18 2 3" xfId="25045"/>
    <cellStyle name="Input 18 3" xfId="25046"/>
    <cellStyle name="Input 18 3 2" xfId="25047"/>
    <cellStyle name="Input 18 4" xfId="25048"/>
    <cellStyle name="Input 19" xfId="25049"/>
    <cellStyle name="Input 19 2" xfId="25050"/>
    <cellStyle name="Input 19 2 2" xfId="25051"/>
    <cellStyle name="Input 19 2 3" xfId="25052"/>
    <cellStyle name="Input 19 3" xfId="25053"/>
    <cellStyle name="Input 19 3 2" xfId="25054"/>
    <cellStyle name="Input 19 4" xfId="25055"/>
    <cellStyle name="Input 2" xfId="370"/>
    <cellStyle name="Input 2 10" xfId="25056"/>
    <cellStyle name="Input 2 11" xfId="25057"/>
    <cellStyle name="Input 2 12" xfId="25058"/>
    <cellStyle name="Input 2 13" xfId="25059"/>
    <cellStyle name="Input 2 14" xfId="25060"/>
    <cellStyle name="Input 2 15" xfId="25061"/>
    <cellStyle name="Input 2 16" xfId="25062"/>
    <cellStyle name="Input 2 17" xfId="25063"/>
    <cellStyle name="Input 2 18" xfId="25064"/>
    <cellStyle name="Input 2 19" xfId="25065"/>
    <cellStyle name="Input 2 2" xfId="371"/>
    <cellStyle name="Input 2 2 2" xfId="372"/>
    <cellStyle name="Input 2 2 2 2" xfId="1022"/>
    <cellStyle name="Input 2 2 2 2 2" xfId="25066"/>
    <cellStyle name="Input 2 2 2 2 2 2" xfId="25067"/>
    <cellStyle name="Input 2 2 2 2 3" xfId="25068"/>
    <cellStyle name="Input 2 2 2 2 4" xfId="25069"/>
    <cellStyle name="Input 2 2 2 3" xfId="1023"/>
    <cellStyle name="Input 2 2 2 4" xfId="25070"/>
    <cellStyle name="Input 2 2 2 5" xfId="25071"/>
    <cellStyle name="Input 2 2 2 6" xfId="25072"/>
    <cellStyle name="Input 2 2 3" xfId="373"/>
    <cellStyle name="Input 2 2 3 2" xfId="1024"/>
    <cellStyle name="Input 2 2 3 3" xfId="1025"/>
    <cellStyle name="Input 2 2 3 4" xfId="25073"/>
    <cellStyle name="Input 2 2 4" xfId="374"/>
    <cellStyle name="Input 2 2 4 2" xfId="1026"/>
    <cellStyle name="Input 2 2 4 3" xfId="1027"/>
    <cellStyle name="Input 2 2 5" xfId="375"/>
    <cellStyle name="Input 2 2 5 2" xfId="1028"/>
    <cellStyle name="Input 2 2 5 3" xfId="1029"/>
    <cellStyle name="Input 2 2 6" xfId="1030"/>
    <cellStyle name="Input 2 2 7" xfId="1031"/>
    <cellStyle name="Input 2 20" xfId="25074"/>
    <cellStyle name="Input 2 21" xfId="25075"/>
    <cellStyle name="Input 2 22" xfId="25076"/>
    <cellStyle name="Input 2 3" xfId="376"/>
    <cellStyle name="Input 2 3 2" xfId="1032"/>
    <cellStyle name="Input 2 3 2 2" xfId="25077"/>
    <cellStyle name="Input 2 3 2 2 2" xfId="25078"/>
    <cellStyle name="Input 2 3 2 2 3" xfId="25079"/>
    <cellStyle name="Input 2 3 2 3" xfId="25080"/>
    <cellStyle name="Input 2 3 2 4" xfId="25081"/>
    <cellStyle name="Input 2 3 3" xfId="1033"/>
    <cellStyle name="Input 2 3 3 2" xfId="25082"/>
    <cellStyle name="Input 2 3 3 3" xfId="25083"/>
    <cellStyle name="Input 2 3 4" xfId="25084"/>
    <cellStyle name="Input 2 3 4 2" xfId="25085"/>
    <cellStyle name="Input 2 3 5" xfId="25086"/>
    <cellStyle name="Input 2 3 6" xfId="25087"/>
    <cellStyle name="Input 2 3 7" xfId="25088"/>
    <cellStyle name="Input 2 3 8" xfId="25089"/>
    <cellStyle name="Input 2 3 9" xfId="25090"/>
    <cellStyle name="Input 2 4" xfId="377"/>
    <cellStyle name="Input 2 4 2" xfId="1034"/>
    <cellStyle name="Input 2 4 2 2" xfId="25091"/>
    <cellStyle name="Input 2 4 3" xfId="1035"/>
    <cellStyle name="Input 2 5" xfId="378"/>
    <cellStyle name="Input 2 5 2" xfId="1036"/>
    <cellStyle name="Input 2 5 3" xfId="1037"/>
    <cellStyle name="Input 2 6" xfId="379"/>
    <cellStyle name="Input 2 6 2" xfId="1038"/>
    <cellStyle name="Input 2 6 3" xfId="1039"/>
    <cellStyle name="Input 2 7" xfId="1040"/>
    <cellStyle name="Input 2 8" xfId="1041"/>
    <cellStyle name="Input 2 9" xfId="25092"/>
    <cellStyle name="Input 20" xfId="25093"/>
    <cellStyle name="Input 20 2" xfId="25094"/>
    <cellStyle name="Input 20 2 2" xfId="25095"/>
    <cellStyle name="Input 20 3" xfId="25096"/>
    <cellStyle name="Input 20 4" xfId="25097"/>
    <cellStyle name="Input 21" xfId="25098"/>
    <cellStyle name="Input 21 2" xfId="25099"/>
    <cellStyle name="Input 21 2 2" xfId="25100"/>
    <cellStyle name="Input 21 3" xfId="25101"/>
    <cellStyle name="Input 21 4" xfId="25102"/>
    <cellStyle name="Input 22" xfId="25103"/>
    <cellStyle name="Input 22 2" xfId="25104"/>
    <cellStyle name="Input 22 2 2" xfId="25105"/>
    <cellStyle name="Input 22 3" xfId="25106"/>
    <cellStyle name="Input 22 4" xfId="25107"/>
    <cellStyle name="Input 23" xfId="25108"/>
    <cellStyle name="Input 23 2" xfId="25109"/>
    <cellStyle name="Input 23 2 2" xfId="25110"/>
    <cellStyle name="Input 23 3" xfId="25111"/>
    <cellStyle name="Input 23 4" xfId="25112"/>
    <cellStyle name="Input 24" xfId="25113"/>
    <cellStyle name="Input 24 2" xfId="25114"/>
    <cellStyle name="Input 24 2 2" xfId="25115"/>
    <cellStyle name="Input 24 3" xfId="25116"/>
    <cellStyle name="Input 24 4" xfId="25117"/>
    <cellStyle name="Input 25" xfId="25118"/>
    <cellStyle name="Input 25 2" xfId="25119"/>
    <cellStyle name="Input 25 3" xfId="25120"/>
    <cellStyle name="Input 26" xfId="25121"/>
    <cellStyle name="Input 26 2" xfId="25122"/>
    <cellStyle name="Input 26 3" xfId="25123"/>
    <cellStyle name="Input 27" xfId="25124"/>
    <cellStyle name="Input 27 2" xfId="25125"/>
    <cellStyle name="Input 27 3" xfId="25126"/>
    <cellStyle name="Input 28" xfId="25127"/>
    <cellStyle name="Input 28 2" xfId="25128"/>
    <cellStyle name="Input 29" xfId="25129"/>
    <cellStyle name="Input 29 2" xfId="25130"/>
    <cellStyle name="Input 3" xfId="25131"/>
    <cellStyle name="Input 3 10" xfId="25132"/>
    <cellStyle name="Input 3 11" xfId="25133"/>
    <cellStyle name="Input 3 12" xfId="25134"/>
    <cellStyle name="Input 3 13" xfId="25135"/>
    <cellStyle name="Input 3 14" xfId="25136"/>
    <cellStyle name="Input 3 15" xfId="25137"/>
    <cellStyle name="Input 3 16" xfId="25138"/>
    <cellStyle name="Input 3 17" xfId="25139"/>
    <cellStyle name="Input 3 18" xfId="25140"/>
    <cellStyle name="Input 3 19" xfId="25141"/>
    <cellStyle name="Input 3 2" xfId="25142"/>
    <cellStyle name="Input 3 2 2" xfId="25143"/>
    <cellStyle name="Input 3 2 2 2" xfId="25144"/>
    <cellStyle name="Input 3 2 2 2 2" xfId="25145"/>
    <cellStyle name="Input 3 2 2 2 3" xfId="25146"/>
    <cellStyle name="Input 3 2 2 3" xfId="25147"/>
    <cellStyle name="Input 3 2 2 4" xfId="25148"/>
    <cellStyle name="Input 3 2 3" xfId="25149"/>
    <cellStyle name="Input 3 2 3 2" xfId="25150"/>
    <cellStyle name="Input 3 2 3 3" xfId="25151"/>
    <cellStyle name="Input 3 2 4" xfId="25152"/>
    <cellStyle name="Input 3 20" xfId="25153"/>
    <cellStyle name="Input 3 3" xfId="25154"/>
    <cellStyle name="Input 3 3 2" xfId="25155"/>
    <cellStyle name="Input 3 3 2 2" xfId="25156"/>
    <cellStyle name="Input 3 3 2 3" xfId="25157"/>
    <cellStyle name="Input 3 3 2 4" xfId="25158"/>
    <cellStyle name="Input 3 3 3" xfId="25159"/>
    <cellStyle name="Input 3 3 4" xfId="25160"/>
    <cellStyle name="Input 3 4" xfId="25161"/>
    <cellStyle name="Input 3 4 2" xfId="25162"/>
    <cellStyle name="Input 3 4 3" xfId="25163"/>
    <cellStyle name="Input 3 5" xfId="25164"/>
    <cellStyle name="Input 3 6" xfId="25165"/>
    <cellStyle name="Input 3 7" xfId="25166"/>
    <cellStyle name="Input 3 8" xfId="25167"/>
    <cellStyle name="Input 3 9" xfId="25168"/>
    <cellStyle name="Input 30" xfId="25169"/>
    <cellStyle name="Input 30 2" xfId="25170"/>
    <cellStyle name="Input 31" xfId="25171"/>
    <cellStyle name="Input 32" xfId="25172"/>
    <cellStyle name="Input 4" xfId="25173"/>
    <cellStyle name="Input 4 10" xfId="25174"/>
    <cellStyle name="Input 4 11" xfId="25175"/>
    <cellStyle name="Input 4 12" xfId="25176"/>
    <cellStyle name="Input 4 13" xfId="25177"/>
    <cellStyle name="Input 4 14" xfId="25178"/>
    <cellStyle name="Input 4 15" xfId="25179"/>
    <cellStyle name="Input 4 16" xfId="25180"/>
    <cellStyle name="Input 4 17" xfId="25181"/>
    <cellStyle name="Input 4 18" xfId="25182"/>
    <cellStyle name="Input 4 19" xfId="25183"/>
    <cellStyle name="Input 4 2" xfId="25184"/>
    <cellStyle name="Input 4 2 2" xfId="25185"/>
    <cellStyle name="Input 4 2 2 2" xfId="25186"/>
    <cellStyle name="Input 4 2 2 2 2" xfId="25187"/>
    <cellStyle name="Input 4 2 2 2 3" xfId="25188"/>
    <cellStyle name="Input 4 2 2 3" xfId="25189"/>
    <cellStyle name="Input 4 2 2 4" xfId="25190"/>
    <cellStyle name="Input 4 2 3" xfId="25191"/>
    <cellStyle name="Input 4 2 3 2" xfId="25192"/>
    <cellStyle name="Input 4 2 3 3" xfId="25193"/>
    <cellStyle name="Input 4 2 4" xfId="25194"/>
    <cellStyle name="Input 4 20" xfId="25195"/>
    <cellStyle name="Input 4 3" xfId="25196"/>
    <cellStyle name="Input 4 3 2" xfId="25197"/>
    <cellStyle name="Input 4 3 2 2" xfId="25198"/>
    <cellStyle name="Input 4 3 2 3" xfId="25199"/>
    <cellStyle name="Input 4 3 2 4" xfId="25200"/>
    <cellStyle name="Input 4 3 3" xfId="25201"/>
    <cellStyle name="Input 4 3 4" xfId="25202"/>
    <cellStyle name="Input 4 4" xfId="25203"/>
    <cellStyle name="Input 4 4 2" xfId="25204"/>
    <cellStyle name="Input 4 4 3" xfId="25205"/>
    <cellStyle name="Input 4 5" xfId="25206"/>
    <cellStyle name="Input 4 6" xfId="25207"/>
    <cellStyle name="Input 4 7" xfId="25208"/>
    <cellStyle name="Input 4 8" xfId="25209"/>
    <cellStyle name="Input 4 9" xfId="25210"/>
    <cellStyle name="Input 5" xfId="25211"/>
    <cellStyle name="Input 5 10" xfId="25212"/>
    <cellStyle name="Input 5 11" xfId="25213"/>
    <cellStyle name="Input 5 12" xfId="25214"/>
    <cellStyle name="Input 5 13" xfId="25215"/>
    <cellStyle name="Input 5 14" xfId="25216"/>
    <cellStyle name="Input 5 15" xfId="25217"/>
    <cellStyle name="Input 5 16" xfId="25218"/>
    <cellStyle name="Input 5 17" xfId="25219"/>
    <cellStyle name="Input 5 18" xfId="25220"/>
    <cellStyle name="Input 5 19" xfId="25221"/>
    <cellStyle name="Input 5 2" xfId="25222"/>
    <cellStyle name="Input 5 2 2" xfId="25223"/>
    <cellStyle name="Input 5 2 2 2" xfId="25224"/>
    <cellStyle name="Input 5 2 2 2 2" xfId="25225"/>
    <cellStyle name="Input 5 2 2 2 3" xfId="25226"/>
    <cellStyle name="Input 5 2 2 3" xfId="25227"/>
    <cellStyle name="Input 5 2 2 4" xfId="25228"/>
    <cellStyle name="Input 5 2 3" xfId="25229"/>
    <cellStyle name="Input 5 2 3 2" xfId="25230"/>
    <cellStyle name="Input 5 2 3 3" xfId="25231"/>
    <cellStyle name="Input 5 2 4" xfId="25232"/>
    <cellStyle name="Input 5 20" xfId="25233"/>
    <cellStyle name="Input 5 3" xfId="25234"/>
    <cellStyle name="Input 5 3 2" xfId="25235"/>
    <cellStyle name="Input 5 3 2 2" xfId="25236"/>
    <cellStyle name="Input 5 3 2 3" xfId="25237"/>
    <cellStyle name="Input 5 3 2 4" xfId="25238"/>
    <cellStyle name="Input 5 3 3" xfId="25239"/>
    <cellStyle name="Input 5 3 4" xfId="25240"/>
    <cellStyle name="Input 5 4" xfId="25241"/>
    <cellStyle name="Input 5 4 2" xfId="25242"/>
    <cellStyle name="Input 5 4 3" xfId="25243"/>
    <cellStyle name="Input 5 5" xfId="25244"/>
    <cellStyle name="Input 5 6" xfId="25245"/>
    <cellStyle name="Input 5 7" xfId="25246"/>
    <cellStyle name="Input 5 8" xfId="25247"/>
    <cellStyle name="Input 5 9" xfId="25248"/>
    <cellStyle name="Input 6" xfId="25249"/>
    <cellStyle name="Input 6 10" xfId="25250"/>
    <cellStyle name="Input 6 11" xfId="25251"/>
    <cellStyle name="Input 6 12" xfId="25252"/>
    <cellStyle name="Input 6 13" xfId="25253"/>
    <cellStyle name="Input 6 14" xfId="25254"/>
    <cellStyle name="Input 6 15" xfId="25255"/>
    <cellStyle name="Input 6 16" xfId="25256"/>
    <cellStyle name="Input 6 17" xfId="25257"/>
    <cellStyle name="Input 6 18" xfId="25258"/>
    <cellStyle name="Input 6 19" xfId="25259"/>
    <cellStyle name="Input 6 2" xfId="25260"/>
    <cellStyle name="Input 6 2 2" xfId="25261"/>
    <cellStyle name="Input 6 2 2 2" xfId="25262"/>
    <cellStyle name="Input 6 2 2 2 2" xfId="25263"/>
    <cellStyle name="Input 6 2 2 2 3" xfId="25264"/>
    <cellStyle name="Input 6 2 2 3" xfId="25265"/>
    <cellStyle name="Input 6 2 2 4" xfId="25266"/>
    <cellStyle name="Input 6 2 3" xfId="25267"/>
    <cellStyle name="Input 6 2 3 2" xfId="25268"/>
    <cellStyle name="Input 6 2 3 3" xfId="25269"/>
    <cellStyle name="Input 6 2 4" xfId="25270"/>
    <cellStyle name="Input 6 20" xfId="25271"/>
    <cellStyle name="Input 6 3" xfId="25272"/>
    <cellStyle name="Input 6 3 2" xfId="25273"/>
    <cellStyle name="Input 6 3 2 2" xfId="25274"/>
    <cellStyle name="Input 6 3 2 3" xfId="25275"/>
    <cellStyle name="Input 6 3 2 4" xfId="25276"/>
    <cellStyle name="Input 6 3 3" xfId="25277"/>
    <cellStyle name="Input 6 3 4" xfId="25278"/>
    <cellStyle name="Input 6 4" xfId="25279"/>
    <cellStyle name="Input 6 4 2" xfId="25280"/>
    <cellStyle name="Input 6 4 3" xfId="25281"/>
    <cellStyle name="Input 6 5" xfId="25282"/>
    <cellStyle name="Input 6 6" xfId="25283"/>
    <cellStyle name="Input 6 7" xfId="25284"/>
    <cellStyle name="Input 6 8" xfId="25285"/>
    <cellStyle name="Input 6 9" xfId="25286"/>
    <cellStyle name="Input 7" xfId="25287"/>
    <cellStyle name="Input 7 10" xfId="25288"/>
    <cellStyle name="Input 7 11" xfId="25289"/>
    <cellStyle name="Input 7 12" xfId="25290"/>
    <cellStyle name="Input 7 13" xfId="25291"/>
    <cellStyle name="Input 7 14" xfId="25292"/>
    <cellStyle name="Input 7 15" xfId="25293"/>
    <cellStyle name="Input 7 16" xfId="25294"/>
    <cellStyle name="Input 7 17" xfId="25295"/>
    <cellStyle name="Input 7 18" xfId="25296"/>
    <cellStyle name="Input 7 19" xfId="25297"/>
    <cellStyle name="Input 7 2" xfId="25298"/>
    <cellStyle name="Input 7 2 2" xfId="25299"/>
    <cellStyle name="Input 7 2 2 2" xfId="25300"/>
    <cellStyle name="Input 7 2 2 3" xfId="25301"/>
    <cellStyle name="Input 7 2 3" xfId="25302"/>
    <cellStyle name="Input 7 2 3 2" xfId="25303"/>
    <cellStyle name="Input 7 2 4" xfId="25304"/>
    <cellStyle name="Input 7 20" xfId="25305"/>
    <cellStyle name="Input 7 3" xfId="25306"/>
    <cellStyle name="Input 7 3 2" xfId="25307"/>
    <cellStyle name="Input 7 3 2 2" xfId="25308"/>
    <cellStyle name="Input 7 3 3" xfId="25309"/>
    <cellStyle name="Input 7 3 4" xfId="25310"/>
    <cellStyle name="Input 7 4" xfId="25311"/>
    <cellStyle name="Input 7 4 2" xfId="25312"/>
    <cellStyle name="Input 7 5" xfId="25313"/>
    <cellStyle name="Input 7 6" xfId="25314"/>
    <cellStyle name="Input 7 7" xfId="25315"/>
    <cellStyle name="Input 7 8" xfId="25316"/>
    <cellStyle name="Input 7 9" xfId="25317"/>
    <cellStyle name="Input 8" xfId="25318"/>
    <cellStyle name="Input 8 10" xfId="25319"/>
    <cellStyle name="Input 8 11" xfId="25320"/>
    <cellStyle name="Input 8 12" xfId="25321"/>
    <cellStyle name="Input 8 13" xfId="25322"/>
    <cellStyle name="Input 8 14" xfId="25323"/>
    <cellStyle name="Input 8 15" xfId="25324"/>
    <cellStyle name="Input 8 16" xfId="25325"/>
    <cellStyle name="Input 8 17" xfId="25326"/>
    <cellStyle name="Input 8 18" xfId="25327"/>
    <cellStyle name="Input 8 19" xfId="25328"/>
    <cellStyle name="Input 8 2" xfId="25329"/>
    <cellStyle name="Input 8 2 2" xfId="25330"/>
    <cellStyle name="Input 8 2 2 2" xfId="25331"/>
    <cellStyle name="Input 8 2 2 3" xfId="25332"/>
    <cellStyle name="Input 8 2 3" xfId="25333"/>
    <cellStyle name="Input 8 2 3 2" xfId="25334"/>
    <cellStyle name="Input 8 2 4" xfId="25335"/>
    <cellStyle name="Input 8 20" xfId="25336"/>
    <cellStyle name="Input 8 3" xfId="25337"/>
    <cellStyle name="Input 8 3 2" xfId="25338"/>
    <cellStyle name="Input 8 3 2 2" xfId="25339"/>
    <cellStyle name="Input 8 3 3" xfId="25340"/>
    <cellStyle name="Input 8 3 4" xfId="25341"/>
    <cellStyle name="Input 8 4" xfId="25342"/>
    <cellStyle name="Input 8 4 2" xfId="25343"/>
    <cellStyle name="Input 8 5" xfId="25344"/>
    <cellStyle name="Input 8 6" xfId="25345"/>
    <cellStyle name="Input 8 7" xfId="25346"/>
    <cellStyle name="Input 8 8" xfId="25347"/>
    <cellStyle name="Input 8 9" xfId="25348"/>
    <cellStyle name="Input 9" xfId="25349"/>
    <cellStyle name="Input 9 10" xfId="25350"/>
    <cellStyle name="Input 9 11" xfId="25351"/>
    <cellStyle name="Input 9 12" xfId="25352"/>
    <cellStyle name="Input 9 13" xfId="25353"/>
    <cellStyle name="Input 9 14" xfId="25354"/>
    <cellStyle name="Input 9 15" xfId="25355"/>
    <cellStyle name="Input 9 16" xfId="25356"/>
    <cellStyle name="Input 9 17" xfId="25357"/>
    <cellStyle name="Input 9 18" xfId="25358"/>
    <cellStyle name="Input 9 19" xfId="25359"/>
    <cellStyle name="Input 9 2" xfId="25360"/>
    <cellStyle name="Input 9 2 2" xfId="25361"/>
    <cellStyle name="Input 9 2 2 2" xfId="25362"/>
    <cellStyle name="Input 9 2 2 3" xfId="25363"/>
    <cellStyle name="Input 9 2 3" xfId="25364"/>
    <cellStyle name="Input 9 2 3 2" xfId="25365"/>
    <cellStyle name="Input 9 2 4" xfId="25366"/>
    <cellStyle name="Input 9 20" xfId="25367"/>
    <cellStyle name="Input 9 3" xfId="25368"/>
    <cellStyle name="Input 9 3 2" xfId="25369"/>
    <cellStyle name="Input 9 3 2 2" xfId="25370"/>
    <cellStyle name="Input 9 3 3" xfId="25371"/>
    <cellStyle name="Input 9 3 4" xfId="25372"/>
    <cellStyle name="Input 9 4" xfId="25373"/>
    <cellStyle name="Input 9 4 2" xfId="25374"/>
    <cellStyle name="Input 9 5" xfId="25375"/>
    <cellStyle name="Input 9 6" xfId="25376"/>
    <cellStyle name="Input 9 7" xfId="25377"/>
    <cellStyle name="Input 9 8" xfId="25378"/>
    <cellStyle name="Input 9 9" xfId="25379"/>
    <cellStyle name="InputBlueFont" xfId="380"/>
    <cellStyle name="InputBlueFont 2" xfId="1042"/>
    <cellStyle name="InputBlueFont 3" xfId="1043"/>
    <cellStyle name="InputNegative" xfId="381"/>
    <cellStyle name="Integer" xfId="382"/>
    <cellStyle name="Left:" xfId="383"/>
    <cellStyle name="Left: 2" xfId="25380"/>
    <cellStyle name="Left: 3" xfId="25381"/>
    <cellStyle name="Lines" xfId="25382"/>
    <cellStyle name="Lines 10" xfId="25383"/>
    <cellStyle name="Lines 11" xfId="25384"/>
    <cellStyle name="Lines 12" xfId="25385"/>
    <cellStyle name="Lines 13" xfId="25386"/>
    <cellStyle name="Lines 14" xfId="25387"/>
    <cellStyle name="Lines 15" xfId="25388"/>
    <cellStyle name="Lines 16" xfId="25389"/>
    <cellStyle name="Lines 17" xfId="25390"/>
    <cellStyle name="Lines 18" xfId="25391"/>
    <cellStyle name="Lines 2" xfId="25392"/>
    <cellStyle name="Lines 2 2" xfId="25393"/>
    <cellStyle name="Lines 2 2 2" xfId="25394"/>
    <cellStyle name="Lines 2 2 3" xfId="25395"/>
    <cellStyle name="Lines 2 3" xfId="25396"/>
    <cellStyle name="Lines 3" xfId="25397"/>
    <cellStyle name="Lines 3 2" xfId="25398"/>
    <cellStyle name="Lines 3 2 2" xfId="25399"/>
    <cellStyle name="Lines 4" xfId="25400"/>
    <cellStyle name="Lines 5" xfId="25401"/>
    <cellStyle name="Lines 6" xfId="25402"/>
    <cellStyle name="Lines 7" xfId="25403"/>
    <cellStyle name="Lines 8" xfId="25404"/>
    <cellStyle name="Lines 9" xfId="25405"/>
    <cellStyle name="Lines_Journal 1" xfId="25406"/>
    <cellStyle name="Linked Cell 10" xfId="25407"/>
    <cellStyle name="Linked Cell 10 10" xfId="25408"/>
    <cellStyle name="Linked Cell 10 11" xfId="25409"/>
    <cellStyle name="Linked Cell 10 12" xfId="25410"/>
    <cellStyle name="Linked Cell 10 13" xfId="25411"/>
    <cellStyle name="Linked Cell 10 14" xfId="25412"/>
    <cellStyle name="Linked Cell 10 15" xfId="25413"/>
    <cellStyle name="Linked Cell 10 16" xfId="25414"/>
    <cellStyle name="Linked Cell 10 17" xfId="25415"/>
    <cellStyle name="Linked Cell 10 18" xfId="25416"/>
    <cellStyle name="Linked Cell 10 19" xfId="25417"/>
    <cellStyle name="Linked Cell 10 2" xfId="25418"/>
    <cellStyle name="Linked Cell 10 2 2" xfId="25419"/>
    <cellStyle name="Linked Cell 10 2 2 2" xfId="25420"/>
    <cellStyle name="Linked Cell 10 3" xfId="25421"/>
    <cellStyle name="Linked Cell 10 3 2" xfId="25422"/>
    <cellStyle name="Linked Cell 10 4" xfId="25423"/>
    <cellStyle name="Linked Cell 10 5" xfId="25424"/>
    <cellStyle name="Linked Cell 10 6" xfId="25425"/>
    <cellStyle name="Linked Cell 10 7" xfId="25426"/>
    <cellStyle name="Linked Cell 10 8" xfId="25427"/>
    <cellStyle name="Linked Cell 10 9" xfId="25428"/>
    <cellStyle name="Linked Cell 11" xfId="25429"/>
    <cellStyle name="Linked Cell 11 2" xfId="25430"/>
    <cellStyle name="Linked Cell 11 3" xfId="25431"/>
    <cellStyle name="Linked Cell 12" xfId="25432"/>
    <cellStyle name="Linked Cell 12 2" xfId="25433"/>
    <cellStyle name="Linked Cell 12 3" xfId="25434"/>
    <cellStyle name="Linked Cell 13" xfId="25435"/>
    <cellStyle name="Linked Cell 13 2" xfId="25436"/>
    <cellStyle name="Linked Cell 14" xfId="25437"/>
    <cellStyle name="Linked Cell 15" xfId="25438"/>
    <cellStyle name="Linked Cell 16" xfId="25439"/>
    <cellStyle name="Linked Cell 17" xfId="25440"/>
    <cellStyle name="Linked Cell 18" xfId="25441"/>
    <cellStyle name="Linked Cell 19" xfId="25442"/>
    <cellStyle name="Linked Cell 2" xfId="384"/>
    <cellStyle name="Linked Cell 2 10" xfId="25443"/>
    <cellStyle name="Linked Cell 2 11" xfId="25444"/>
    <cellStyle name="Linked Cell 2 12" xfId="25445"/>
    <cellStyle name="Linked Cell 2 13" xfId="25446"/>
    <cellStyle name="Linked Cell 2 14" xfId="25447"/>
    <cellStyle name="Linked Cell 2 15" xfId="25448"/>
    <cellStyle name="Linked Cell 2 16" xfId="25449"/>
    <cellStyle name="Linked Cell 2 17" xfId="25450"/>
    <cellStyle name="Linked Cell 2 18" xfId="25451"/>
    <cellStyle name="Linked Cell 2 19" xfId="25452"/>
    <cellStyle name="Linked Cell 2 2" xfId="385"/>
    <cellStyle name="Linked Cell 2 2 2" xfId="1044"/>
    <cellStyle name="Linked Cell 2 2 3" xfId="1045"/>
    <cellStyle name="Linked Cell 2 2 4" xfId="25453"/>
    <cellStyle name="Linked Cell 2 20" xfId="25454"/>
    <cellStyle name="Linked Cell 2 3" xfId="1046"/>
    <cellStyle name="Linked Cell 2 3 2" xfId="25455"/>
    <cellStyle name="Linked Cell 2 3 3" xfId="25456"/>
    <cellStyle name="Linked Cell 2 3 4" xfId="25457"/>
    <cellStyle name="Linked Cell 2 4" xfId="1047"/>
    <cellStyle name="Linked Cell 2 4 2" xfId="25458"/>
    <cellStyle name="Linked Cell 2 5" xfId="25459"/>
    <cellStyle name="Linked Cell 2 6" xfId="25460"/>
    <cellStyle name="Linked Cell 2 7" xfId="25461"/>
    <cellStyle name="Linked Cell 2 8" xfId="25462"/>
    <cellStyle name="Linked Cell 2 9" xfId="25463"/>
    <cellStyle name="Linked Cell 3" xfId="25464"/>
    <cellStyle name="Linked Cell 3 10" xfId="25465"/>
    <cellStyle name="Linked Cell 3 11" xfId="25466"/>
    <cellStyle name="Linked Cell 3 12" xfId="25467"/>
    <cellStyle name="Linked Cell 3 13" xfId="25468"/>
    <cellStyle name="Linked Cell 3 14" xfId="25469"/>
    <cellStyle name="Linked Cell 3 15" xfId="25470"/>
    <cellStyle name="Linked Cell 3 16" xfId="25471"/>
    <cellStyle name="Linked Cell 3 17" xfId="25472"/>
    <cellStyle name="Linked Cell 3 18" xfId="25473"/>
    <cellStyle name="Linked Cell 3 19" xfId="25474"/>
    <cellStyle name="Linked Cell 3 2" xfId="25475"/>
    <cellStyle name="Linked Cell 3 2 2" xfId="25476"/>
    <cellStyle name="Linked Cell 3 2 2 2" xfId="25477"/>
    <cellStyle name="Linked Cell 3 3" xfId="25478"/>
    <cellStyle name="Linked Cell 3 3 2" xfId="25479"/>
    <cellStyle name="Linked Cell 3 4" xfId="25480"/>
    <cellStyle name="Linked Cell 3 5" xfId="25481"/>
    <cellStyle name="Linked Cell 3 6" xfId="25482"/>
    <cellStyle name="Linked Cell 3 7" xfId="25483"/>
    <cellStyle name="Linked Cell 3 8" xfId="25484"/>
    <cellStyle name="Linked Cell 3 9" xfId="25485"/>
    <cellStyle name="Linked Cell 4" xfId="25486"/>
    <cellStyle name="Linked Cell 4 10" xfId="25487"/>
    <cellStyle name="Linked Cell 4 11" xfId="25488"/>
    <cellStyle name="Linked Cell 4 12" xfId="25489"/>
    <cellStyle name="Linked Cell 4 13" xfId="25490"/>
    <cellStyle name="Linked Cell 4 14" xfId="25491"/>
    <cellStyle name="Linked Cell 4 15" xfId="25492"/>
    <cellStyle name="Linked Cell 4 16" xfId="25493"/>
    <cellStyle name="Linked Cell 4 17" xfId="25494"/>
    <cellStyle name="Linked Cell 4 18" xfId="25495"/>
    <cellStyle name="Linked Cell 4 19" xfId="25496"/>
    <cellStyle name="Linked Cell 4 2" xfId="25497"/>
    <cellStyle name="Linked Cell 4 2 2" xfId="25498"/>
    <cellStyle name="Linked Cell 4 2 2 2" xfId="25499"/>
    <cellStyle name="Linked Cell 4 3" xfId="25500"/>
    <cellStyle name="Linked Cell 4 3 2" xfId="25501"/>
    <cellStyle name="Linked Cell 4 4" xfId="25502"/>
    <cellStyle name="Linked Cell 4 5" xfId="25503"/>
    <cellStyle name="Linked Cell 4 6" xfId="25504"/>
    <cellStyle name="Linked Cell 4 7" xfId="25505"/>
    <cellStyle name="Linked Cell 4 8" xfId="25506"/>
    <cellStyle name="Linked Cell 4 9" xfId="25507"/>
    <cellStyle name="Linked Cell 5" xfId="25508"/>
    <cellStyle name="Linked Cell 5 10" xfId="25509"/>
    <cellStyle name="Linked Cell 5 11" xfId="25510"/>
    <cellStyle name="Linked Cell 5 12" xfId="25511"/>
    <cellStyle name="Linked Cell 5 13" xfId="25512"/>
    <cellStyle name="Linked Cell 5 14" xfId="25513"/>
    <cellStyle name="Linked Cell 5 15" xfId="25514"/>
    <cellStyle name="Linked Cell 5 16" xfId="25515"/>
    <cellStyle name="Linked Cell 5 17" xfId="25516"/>
    <cellStyle name="Linked Cell 5 18" xfId="25517"/>
    <cellStyle name="Linked Cell 5 19" xfId="25518"/>
    <cellStyle name="Linked Cell 5 2" xfId="25519"/>
    <cellStyle name="Linked Cell 5 2 2" xfId="25520"/>
    <cellStyle name="Linked Cell 5 2 2 2" xfId="25521"/>
    <cellStyle name="Linked Cell 5 3" xfId="25522"/>
    <cellStyle name="Linked Cell 5 3 2" xfId="25523"/>
    <cellStyle name="Linked Cell 5 4" xfId="25524"/>
    <cellStyle name="Linked Cell 5 5" xfId="25525"/>
    <cellStyle name="Linked Cell 5 6" xfId="25526"/>
    <cellStyle name="Linked Cell 5 7" xfId="25527"/>
    <cellStyle name="Linked Cell 5 8" xfId="25528"/>
    <cellStyle name="Linked Cell 5 9" xfId="25529"/>
    <cellStyle name="Linked Cell 6" xfId="25530"/>
    <cellStyle name="Linked Cell 6 10" xfId="25531"/>
    <cellStyle name="Linked Cell 6 11" xfId="25532"/>
    <cellStyle name="Linked Cell 6 12" xfId="25533"/>
    <cellStyle name="Linked Cell 6 13" xfId="25534"/>
    <cellStyle name="Linked Cell 6 14" xfId="25535"/>
    <cellStyle name="Linked Cell 6 15" xfId="25536"/>
    <cellStyle name="Linked Cell 6 16" xfId="25537"/>
    <cellStyle name="Linked Cell 6 17" xfId="25538"/>
    <cellStyle name="Linked Cell 6 18" xfId="25539"/>
    <cellStyle name="Linked Cell 6 19" xfId="25540"/>
    <cellStyle name="Linked Cell 6 2" xfId="25541"/>
    <cellStyle name="Linked Cell 6 2 2" xfId="25542"/>
    <cellStyle name="Linked Cell 6 2 2 2" xfId="25543"/>
    <cellStyle name="Linked Cell 6 3" xfId="25544"/>
    <cellStyle name="Linked Cell 6 3 2" xfId="25545"/>
    <cellStyle name="Linked Cell 6 4" xfId="25546"/>
    <cellStyle name="Linked Cell 6 5" xfId="25547"/>
    <cellStyle name="Linked Cell 6 6" xfId="25548"/>
    <cellStyle name="Linked Cell 6 7" xfId="25549"/>
    <cellStyle name="Linked Cell 6 8" xfId="25550"/>
    <cellStyle name="Linked Cell 6 9" xfId="25551"/>
    <cellStyle name="Linked Cell 7" xfId="25552"/>
    <cellStyle name="Linked Cell 7 10" xfId="25553"/>
    <cellStyle name="Linked Cell 7 11" xfId="25554"/>
    <cellStyle name="Linked Cell 7 12" xfId="25555"/>
    <cellStyle name="Linked Cell 7 13" xfId="25556"/>
    <cellStyle name="Linked Cell 7 14" xfId="25557"/>
    <cellStyle name="Linked Cell 7 15" xfId="25558"/>
    <cellStyle name="Linked Cell 7 16" xfId="25559"/>
    <cellStyle name="Linked Cell 7 17" xfId="25560"/>
    <cellStyle name="Linked Cell 7 18" xfId="25561"/>
    <cellStyle name="Linked Cell 7 19" xfId="25562"/>
    <cellStyle name="Linked Cell 7 2" xfId="25563"/>
    <cellStyle name="Linked Cell 7 2 2" xfId="25564"/>
    <cellStyle name="Linked Cell 7 2 2 2" xfId="25565"/>
    <cellStyle name="Linked Cell 7 3" xfId="25566"/>
    <cellStyle name="Linked Cell 7 3 2" xfId="25567"/>
    <cellStyle name="Linked Cell 7 4" xfId="25568"/>
    <cellStyle name="Linked Cell 7 5" xfId="25569"/>
    <cellStyle name="Linked Cell 7 6" xfId="25570"/>
    <cellStyle name="Linked Cell 7 7" xfId="25571"/>
    <cellStyle name="Linked Cell 7 8" xfId="25572"/>
    <cellStyle name="Linked Cell 7 9" xfId="25573"/>
    <cellStyle name="Linked Cell 8" xfId="25574"/>
    <cellStyle name="Linked Cell 8 10" xfId="25575"/>
    <cellStyle name="Linked Cell 8 11" xfId="25576"/>
    <cellStyle name="Linked Cell 8 12" xfId="25577"/>
    <cellStyle name="Linked Cell 8 13" xfId="25578"/>
    <cellStyle name="Linked Cell 8 14" xfId="25579"/>
    <cellStyle name="Linked Cell 8 15" xfId="25580"/>
    <cellStyle name="Linked Cell 8 16" xfId="25581"/>
    <cellStyle name="Linked Cell 8 17" xfId="25582"/>
    <cellStyle name="Linked Cell 8 18" xfId="25583"/>
    <cellStyle name="Linked Cell 8 19" xfId="25584"/>
    <cellStyle name="Linked Cell 8 2" xfId="25585"/>
    <cellStyle name="Linked Cell 8 2 2" xfId="25586"/>
    <cellStyle name="Linked Cell 8 2 2 2" xfId="25587"/>
    <cellStyle name="Linked Cell 8 3" xfId="25588"/>
    <cellStyle name="Linked Cell 8 3 2" xfId="25589"/>
    <cellStyle name="Linked Cell 8 4" xfId="25590"/>
    <cellStyle name="Linked Cell 8 5" xfId="25591"/>
    <cellStyle name="Linked Cell 8 6" xfId="25592"/>
    <cellStyle name="Linked Cell 8 7" xfId="25593"/>
    <cellStyle name="Linked Cell 8 8" xfId="25594"/>
    <cellStyle name="Linked Cell 8 9" xfId="25595"/>
    <cellStyle name="Linked Cell 9" xfId="25596"/>
    <cellStyle name="Linked Cell 9 10" xfId="25597"/>
    <cellStyle name="Linked Cell 9 11" xfId="25598"/>
    <cellStyle name="Linked Cell 9 12" xfId="25599"/>
    <cellStyle name="Linked Cell 9 13" xfId="25600"/>
    <cellStyle name="Linked Cell 9 14" xfId="25601"/>
    <cellStyle name="Linked Cell 9 15" xfId="25602"/>
    <cellStyle name="Linked Cell 9 16" xfId="25603"/>
    <cellStyle name="Linked Cell 9 17" xfId="25604"/>
    <cellStyle name="Linked Cell 9 18" xfId="25605"/>
    <cellStyle name="Linked Cell 9 19" xfId="25606"/>
    <cellStyle name="Linked Cell 9 2" xfId="25607"/>
    <cellStyle name="Linked Cell 9 2 2" xfId="25608"/>
    <cellStyle name="Linked Cell 9 2 2 2" xfId="25609"/>
    <cellStyle name="Linked Cell 9 3" xfId="25610"/>
    <cellStyle name="Linked Cell 9 3 2" xfId="25611"/>
    <cellStyle name="Linked Cell 9 4" xfId="25612"/>
    <cellStyle name="Linked Cell 9 5" xfId="25613"/>
    <cellStyle name="Linked Cell 9 6" xfId="25614"/>
    <cellStyle name="Linked Cell 9 7" xfId="25615"/>
    <cellStyle name="Linked Cell 9 8" xfId="25616"/>
    <cellStyle name="Linked Cell 9 9" xfId="25617"/>
    <cellStyle name="M2" xfId="386"/>
    <cellStyle name="M2 2" xfId="25618"/>
    <cellStyle name="M2 3" xfId="25619"/>
    <cellStyle name="M3" xfId="387"/>
    <cellStyle name="M3 2" xfId="25620"/>
    <cellStyle name="M3 3" xfId="25621"/>
    <cellStyle name="MACRO" xfId="388"/>
    <cellStyle name="MacroHeader" xfId="25622"/>
    <cellStyle name="MacroHeader 10" xfId="25623"/>
    <cellStyle name="MacroHeader 11" xfId="25624"/>
    <cellStyle name="MacroHeader 12" xfId="25625"/>
    <cellStyle name="MacroHeader 13" xfId="25626"/>
    <cellStyle name="MacroHeader 14" xfId="25627"/>
    <cellStyle name="MacroHeader 15" xfId="25628"/>
    <cellStyle name="MacroHeader 16" xfId="25629"/>
    <cellStyle name="MacroHeader 17" xfId="25630"/>
    <cellStyle name="MacroHeader 2" xfId="25631"/>
    <cellStyle name="MacroHeader 2 2" xfId="25632"/>
    <cellStyle name="MacroHeader 2 2 2" xfId="25633"/>
    <cellStyle name="MacroHeader 3" xfId="25634"/>
    <cellStyle name="MacroHeader 3 2" xfId="25635"/>
    <cellStyle name="MacroHeader 4" xfId="25636"/>
    <cellStyle name="MacroHeader 5" xfId="25637"/>
    <cellStyle name="MacroHeader 6" xfId="25638"/>
    <cellStyle name="MacroHeader 7" xfId="25639"/>
    <cellStyle name="MacroHeader 8" xfId="25640"/>
    <cellStyle name="MacroHeader 9" xfId="25641"/>
    <cellStyle name="Main Title" xfId="25642"/>
    <cellStyle name="Main Title 10" xfId="25643"/>
    <cellStyle name="Main Title 11" xfId="25644"/>
    <cellStyle name="Main Title 12" xfId="25645"/>
    <cellStyle name="Main Title 13" xfId="25646"/>
    <cellStyle name="Main Title 14" xfId="25647"/>
    <cellStyle name="Main Title 15" xfId="25648"/>
    <cellStyle name="Main Title 16" xfId="25649"/>
    <cellStyle name="Main Title 17" xfId="25650"/>
    <cellStyle name="Main Title 18" xfId="25651"/>
    <cellStyle name="Main Title 19" xfId="25652"/>
    <cellStyle name="Main Title 2" xfId="25653"/>
    <cellStyle name="Main Title 2 2" xfId="25654"/>
    <cellStyle name="Main Title 2 2 2" xfId="25655"/>
    <cellStyle name="Main Title 3" xfId="25656"/>
    <cellStyle name="Main Title 3 2" xfId="25657"/>
    <cellStyle name="Main Title 4" xfId="25658"/>
    <cellStyle name="Main Title 5" xfId="25659"/>
    <cellStyle name="Main Title 6" xfId="25660"/>
    <cellStyle name="Main Title 7" xfId="25661"/>
    <cellStyle name="Main Title 8" xfId="25662"/>
    <cellStyle name="Main Title 9" xfId="25663"/>
    <cellStyle name="MAN06" xfId="25664"/>
    <cellStyle name="Model" xfId="389"/>
    <cellStyle name="Model 2" xfId="1048"/>
    <cellStyle name="Model 3" xfId="1049"/>
    <cellStyle name="mult" xfId="390"/>
    <cellStyle name="Multiple" xfId="391"/>
    <cellStyle name="MultipleBelow" xfId="392"/>
    <cellStyle name="Neutral 10" xfId="25665"/>
    <cellStyle name="Neutral 10 10" xfId="25666"/>
    <cellStyle name="Neutral 10 11" xfId="25667"/>
    <cellStyle name="Neutral 10 12" xfId="25668"/>
    <cellStyle name="Neutral 10 13" xfId="25669"/>
    <cellStyle name="Neutral 10 14" xfId="25670"/>
    <cellStyle name="Neutral 10 15" xfId="25671"/>
    <cellStyle name="Neutral 10 16" xfId="25672"/>
    <cellStyle name="Neutral 10 17" xfId="25673"/>
    <cellStyle name="Neutral 10 18" xfId="25674"/>
    <cellStyle name="Neutral 10 19" xfId="25675"/>
    <cellStyle name="Neutral 10 2" xfId="25676"/>
    <cellStyle name="Neutral 10 2 2" xfId="25677"/>
    <cellStyle name="Neutral 10 2 2 2" xfId="25678"/>
    <cellStyle name="Neutral 10 3" xfId="25679"/>
    <cellStyle name="Neutral 10 3 2" xfId="25680"/>
    <cellStyle name="Neutral 10 4" xfId="25681"/>
    <cellStyle name="Neutral 10 5" xfId="25682"/>
    <cellStyle name="Neutral 10 6" xfId="25683"/>
    <cellStyle name="Neutral 10 7" xfId="25684"/>
    <cellStyle name="Neutral 10 8" xfId="25685"/>
    <cellStyle name="Neutral 10 9" xfId="25686"/>
    <cellStyle name="Neutral 11" xfId="25687"/>
    <cellStyle name="Neutral 11 2" xfId="25688"/>
    <cellStyle name="Neutral 11 3" xfId="25689"/>
    <cellStyle name="Neutral 12" xfId="25690"/>
    <cellStyle name="Neutral 12 2" xfId="25691"/>
    <cellStyle name="Neutral 12 3" xfId="25692"/>
    <cellStyle name="Neutral 13" xfId="25693"/>
    <cellStyle name="Neutral 13 2" xfId="25694"/>
    <cellStyle name="Neutral 14" xfId="25695"/>
    <cellStyle name="Neutral 15" xfId="25696"/>
    <cellStyle name="Neutral 16" xfId="25697"/>
    <cellStyle name="Neutral 17" xfId="25698"/>
    <cellStyle name="Neutral 18" xfId="25699"/>
    <cellStyle name="Neutral 19" xfId="25700"/>
    <cellStyle name="Neutral 2" xfId="393"/>
    <cellStyle name="Neutral 2 10" xfId="25701"/>
    <cellStyle name="Neutral 2 11" xfId="25702"/>
    <cellStyle name="Neutral 2 12" xfId="25703"/>
    <cellStyle name="Neutral 2 13" xfId="25704"/>
    <cellStyle name="Neutral 2 14" xfId="25705"/>
    <cellStyle name="Neutral 2 15" xfId="25706"/>
    <cellStyle name="Neutral 2 16" xfId="25707"/>
    <cellStyle name="Neutral 2 17" xfId="25708"/>
    <cellStyle name="Neutral 2 18" xfId="25709"/>
    <cellStyle name="Neutral 2 19" xfId="25710"/>
    <cellStyle name="Neutral 2 2" xfId="1050"/>
    <cellStyle name="Neutral 2 2 2" xfId="25711"/>
    <cellStyle name="Neutral 2 2 3" xfId="25712"/>
    <cellStyle name="Neutral 2 2 4" xfId="25713"/>
    <cellStyle name="Neutral 2 20" xfId="25714"/>
    <cellStyle name="Neutral 2 3" xfId="1051"/>
    <cellStyle name="Neutral 2 3 2" xfId="25715"/>
    <cellStyle name="Neutral 2 3 3" xfId="25716"/>
    <cellStyle name="Neutral 2 3 4" xfId="25717"/>
    <cellStyle name="Neutral 2 4" xfId="25718"/>
    <cellStyle name="Neutral 2 4 2" xfId="25719"/>
    <cellStyle name="Neutral 2 5" xfId="25720"/>
    <cellStyle name="Neutral 2 6" xfId="25721"/>
    <cellStyle name="Neutral 2 7" xfId="25722"/>
    <cellStyle name="Neutral 2 8" xfId="25723"/>
    <cellStyle name="Neutral 2 9" xfId="25724"/>
    <cellStyle name="Neutral 3" xfId="25725"/>
    <cellStyle name="Neutral 3 10" xfId="25726"/>
    <cellStyle name="Neutral 3 11" xfId="25727"/>
    <cellStyle name="Neutral 3 12" xfId="25728"/>
    <cellStyle name="Neutral 3 13" xfId="25729"/>
    <cellStyle name="Neutral 3 14" xfId="25730"/>
    <cellStyle name="Neutral 3 15" xfId="25731"/>
    <cellStyle name="Neutral 3 16" xfId="25732"/>
    <cellStyle name="Neutral 3 17" xfId="25733"/>
    <cellStyle name="Neutral 3 18" xfId="25734"/>
    <cellStyle name="Neutral 3 19" xfId="25735"/>
    <cellStyle name="Neutral 3 2" xfId="25736"/>
    <cellStyle name="Neutral 3 2 2" xfId="25737"/>
    <cellStyle name="Neutral 3 2 2 2" xfId="25738"/>
    <cellStyle name="Neutral 3 3" xfId="25739"/>
    <cellStyle name="Neutral 3 3 2" xfId="25740"/>
    <cellStyle name="Neutral 3 4" xfId="25741"/>
    <cellStyle name="Neutral 3 5" xfId="25742"/>
    <cellStyle name="Neutral 3 6" xfId="25743"/>
    <cellStyle name="Neutral 3 7" xfId="25744"/>
    <cellStyle name="Neutral 3 8" xfId="25745"/>
    <cellStyle name="Neutral 3 9" xfId="25746"/>
    <cellStyle name="Neutral 4" xfId="25747"/>
    <cellStyle name="Neutral 4 10" xfId="25748"/>
    <cellStyle name="Neutral 4 11" xfId="25749"/>
    <cellStyle name="Neutral 4 12" xfId="25750"/>
    <cellStyle name="Neutral 4 13" xfId="25751"/>
    <cellStyle name="Neutral 4 14" xfId="25752"/>
    <cellStyle name="Neutral 4 15" xfId="25753"/>
    <cellStyle name="Neutral 4 16" xfId="25754"/>
    <cellStyle name="Neutral 4 17" xfId="25755"/>
    <cellStyle name="Neutral 4 18" xfId="25756"/>
    <cellStyle name="Neutral 4 19" xfId="25757"/>
    <cellStyle name="Neutral 4 2" xfId="25758"/>
    <cellStyle name="Neutral 4 2 2" xfId="25759"/>
    <cellStyle name="Neutral 4 2 2 2" xfId="25760"/>
    <cellStyle name="Neutral 4 3" xfId="25761"/>
    <cellStyle name="Neutral 4 3 2" xfId="25762"/>
    <cellStyle name="Neutral 4 4" xfId="25763"/>
    <cellStyle name="Neutral 4 5" xfId="25764"/>
    <cellStyle name="Neutral 4 6" xfId="25765"/>
    <cellStyle name="Neutral 4 7" xfId="25766"/>
    <cellStyle name="Neutral 4 8" xfId="25767"/>
    <cellStyle name="Neutral 4 9" xfId="25768"/>
    <cellStyle name="Neutral 5" xfId="25769"/>
    <cellStyle name="Neutral 5 10" xfId="25770"/>
    <cellStyle name="Neutral 5 11" xfId="25771"/>
    <cellStyle name="Neutral 5 12" xfId="25772"/>
    <cellStyle name="Neutral 5 13" xfId="25773"/>
    <cellStyle name="Neutral 5 14" xfId="25774"/>
    <cellStyle name="Neutral 5 15" xfId="25775"/>
    <cellStyle name="Neutral 5 16" xfId="25776"/>
    <cellStyle name="Neutral 5 17" xfId="25777"/>
    <cellStyle name="Neutral 5 18" xfId="25778"/>
    <cellStyle name="Neutral 5 19" xfId="25779"/>
    <cellStyle name="Neutral 5 2" xfId="25780"/>
    <cellStyle name="Neutral 5 2 2" xfId="25781"/>
    <cellStyle name="Neutral 5 2 2 2" xfId="25782"/>
    <cellStyle name="Neutral 5 3" xfId="25783"/>
    <cellStyle name="Neutral 5 3 2" xfId="25784"/>
    <cellStyle name="Neutral 5 4" xfId="25785"/>
    <cellStyle name="Neutral 5 5" xfId="25786"/>
    <cellStyle name="Neutral 5 6" xfId="25787"/>
    <cellStyle name="Neutral 5 7" xfId="25788"/>
    <cellStyle name="Neutral 5 8" xfId="25789"/>
    <cellStyle name="Neutral 5 9" xfId="25790"/>
    <cellStyle name="Neutral 6" xfId="25791"/>
    <cellStyle name="Neutral 6 10" xfId="25792"/>
    <cellStyle name="Neutral 6 11" xfId="25793"/>
    <cellStyle name="Neutral 6 12" xfId="25794"/>
    <cellStyle name="Neutral 6 13" xfId="25795"/>
    <cellStyle name="Neutral 6 14" xfId="25796"/>
    <cellStyle name="Neutral 6 15" xfId="25797"/>
    <cellStyle name="Neutral 6 16" xfId="25798"/>
    <cellStyle name="Neutral 6 17" xfId="25799"/>
    <cellStyle name="Neutral 6 18" xfId="25800"/>
    <cellStyle name="Neutral 6 19" xfId="25801"/>
    <cellStyle name="Neutral 6 2" xfId="25802"/>
    <cellStyle name="Neutral 6 2 2" xfId="25803"/>
    <cellStyle name="Neutral 6 2 2 2" xfId="25804"/>
    <cellStyle name="Neutral 6 3" xfId="25805"/>
    <cellStyle name="Neutral 6 3 2" xfId="25806"/>
    <cellStyle name="Neutral 6 4" xfId="25807"/>
    <cellStyle name="Neutral 6 5" xfId="25808"/>
    <cellStyle name="Neutral 6 6" xfId="25809"/>
    <cellStyle name="Neutral 6 7" xfId="25810"/>
    <cellStyle name="Neutral 6 8" xfId="25811"/>
    <cellStyle name="Neutral 6 9" xfId="25812"/>
    <cellStyle name="Neutral 7" xfId="25813"/>
    <cellStyle name="Neutral 7 10" xfId="25814"/>
    <cellStyle name="Neutral 7 11" xfId="25815"/>
    <cellStyle name="Neutral 7 12" xfId="25816"/>
    <cellStyle name="Neutral 7 13" xfId="25817"/>
    <cellStyle name="Neutral 7 14" xfId="25818"/>
    <cellStyle name="Neutral 7 15" xfId="25819"/>
    <cellStyle name="Neutral 7 16" xfId="25820"/>
    <cellStyle name="Neutral 7 17" xfId="25821"/>
    <cellStyle name="Neutral 7 18" xfId="25822"/>
    <cellStyle name="Neutral 7 19" xfId="25823"/>
    <cellStyle name="Neutral 7 2" xfId="25824"/>
    <cellStyle name="Neutral 7 2 2" xfId="25825"/>
    <cellStyle name="Neutral 7 2 2 2" xfId="25826"/>
    <cellStyle name="Neutral 7 3" xfId="25827"/>
    <cellStyle name="Neutral 7 3 2" xfId="25828"/>
    <cellStyle name="Neutral 7 4" xfId="25829"/>
    <cellStyle name="Neutral 7 5" xfId="25830"/>
    <cellStyle name="Neutral 7 6" xfId="25831"/>
    <cellStyle name="Neutral 7 7" xfId="25832"/>
    <cellStyle name="Neutral 7 8" xfId="25833"/>
    <cellStyle name="Neutral 7 9" xfId="25834"/>
    <cellStyle name="Neutral 8" xfId="25835"/>
    <cellStyle name="Neutral 8 10" xfId="25836"/>
    <cellStyle name="Neutral 8 11" xfId="25837"/>
    <cellStyle name="Neutral 8 12" xfId="25838"/>
    <cellStyle name="Neutral 8 13" xfId="25839"/>
    <cellStyle name="Neutral 8 14" xfId="25840"/>
    <cellStyle name="Neutral 8 15" xfId="25841"/>
    <cellStyle name="Neutral 8 16" xfId="25842"/>
    <cellStyle name="Neutral 8 17" xfId="25843"/>
    <cellStyle name="Neutral 8 18" xfId="25844"/>
    <cellStyle name="Neutral 8 19" xfId="25845"/>
    <cellStyle name="Neutral 8 2" xfId="25846"/>
    <cellStyle name="Neutral 8 2 2" xfId="25847"/>
    <cellStyle name="Neutral 8 2 2 2" xfId="25848"/>
    <cellStyle name="Neutral 8 3" xfId="25849"/>
    <cellStyle name="Neutral 8 3 2" xfId="25850"/>
    <cellStyle name="Neutral 8 4" xfId="25851"/>
    <cellStyle name="Neutral 8 5" xfId="25852"/>
    <cellStyle name="Neutral 8 6" xfId="25853"/>
    <cellStyle name="Neutral 8 7" xfId="25854"/>
    <cellStyle name="Neutral 8 8" xfId="25855"/>
    <cellStyle name="Neutral 8 9" xfId="25856"/>
    <cellStyle name="Neutral 9" xfId="25857"/>
    <cellStyle name="Neutral 9 10" xfId="25858"/>
    <cellStyle name="Neutral 9 11" xfId="25859"/>
    <cellStyle name="Neutral 9 12" xfId="25860"/>
    <cellStyle name="Neutral 9 13" xfId="25861"/>
    <cellStyle name="Neutral 9 14" xfId="25862"/>
    <cellStyle name="Neutral 9 15" xfId="25863"/>
    <cellStyle name="Neutral 9 16" xfId="25864"/>
    <cellStyle name="Neutral 9 17" xfId="25865"/>
    <cellStyle name="Neutral 9 18" xfId="25866"/>
    <cellStyle name="Neutral 9 19" xfId="25867"/>
    <cellStyle name="Neutral 9 2" xfId="25868"/>
    <cellStyle name="Neutral 9 2 2" xfId="25869"/>
    <cellStyle name="Neutral 9 2 2 2" xfId="25870"/>
    <cellStyle name="Neutral 9 3" xfId="25871"/>
    <cellStyle name="Neutral 9 3 2" xfId="25872"/>
    <cellStyle name="Neutral 9 4" xfId="25873"/>
    <cellStyle name="Neutral 9 5" xfId="25874"/>
    <cellStyle name="Neutral 9 6" xfId="25875"/>
    <cellStyle name="Neutral 9 7" xfId="25876"/>
    <cellStyle name="Neutral 9 8" xfId="25877"/>
    <cellStyle name="Neutral 9 9" xfId="25878"/>
    <cellStyle name="no dec" xfId="394"/>
    <cellStyle name="Normal" xfId="0" builtinId="0"/>
    <cellStyle name="Normal - Style1" xfId="34"/>
    <cellStyle name="Normal - Style1 10" xfId="25879"/>
    <cellStyle name="Normal - Style1 11" xfId="25880"/>
    <cellStyle name="Normal - Style1 12" xfId="25881"/>
    <cellStyle name="Normal - Style1 13" xfId="25882"/>
    <cellStyle name="Normal - Style1 14" xfId="25883"/>
    <cellStyle name="Normal - Style1 14 2" xfId="25884"/>
    <cellStyle name="Normal - Style1 15" xfId="25885"/>
    <cellStyle name="Normal - Style1 15 2" xfId="25886"/>
    <cellStyle name="Normal - Style1 16" xfId="25887"/>
    <cellStyle name="Normal - Style1 16 2" xfId="25888"/>
    <cellStyle name="Normal - Style1 17" xfId="25889"/>
    <cellStyle name="Normal - Style1 17 2" xfId="25890"/>
    <cellStyle name="Normal - Style1 18" xfId="25891"/>
    <cellStyle name="Normal - Style1 18 2" xfId="25892"/>
    <cellStyle name="Normal - Style1 19" xfId="25893"/>
    <cellStyle name="Normal - Style1 2" xfId="1052"/>
    <cellStyle name="Normal - Style1 2 2" xfId="25894"/>
    <cellStyle name="Normal - Style1 2 3" xfId="25895"/>
    <cellStyle name="Normal - Style1 20" xfId="25896"/>
    <cellStyle name="Normal - Style1 20 2" xfId="25897"/>
    <cellStyle name="Normal - Style1 21" xfId="25898"/>
    <cellStyle name="Normal - Style1 21 2" xfId="25899"/>
    <cellStyle name="Normal - Style1 22" xfId="25900"/>
    <cellStyle name="Normal - Style1 22 2" xfId="25901"/>
    <cellStyle name="Normal - Style1 23" xfId="25902"/>
    <cellStyle name="Normal - Style1 23 2" xfId="25903"/>
    <cellStyle name="Normal - Style1 24" xfId="25904"/>
    <cellStyle name="Normal - Style1 25" xfId="25905"/>
    <cellStyle name="Normal - Style1 25 2" xfId="25906"/>
    <cellStyle name="Normal - Style1 26" xfId="25907"/>
    <cellStyle name="Normal - Style1 27" xfId="25908"/>
    <cellStyle name="Normal - Style1 28" xfId="25909"/>
    <cellStyle name="Normal - Style1 29" xfId="25910"/>
    <cellStyle name="Normal - Style1 3" xfId="1053"/>
    <cellStyle name="Normal - Style1 30" xfId="25911"/>
    <cellStyle name="Normal - Style1 31" xfId="25912"/>
    <cellStyle name="Normal - Style1 32" xfId="25913"/>
    <cellStyle name="Normal - Style1 33" xfId="25914"/>
    <cellStyle name="Normal - Style1 34" xfId="25915"/>
    <cellStyle name="Normal - Style1 35" xfId="25916"/>
    <cellStyle name="Normal - Style1 36" xfId="25917"/>
    <cellStyle name="Normal - Style1 37" xfId="25918"/>
    <cellStyle name="Normal - Style1 38" xfId="25919"/>
    <cellStyle name="Normal - Style1 39" xfId="25920"/>
    <cellStyle name="Normal - Style1 4" xfId="25921"/>
    <cellStyle name="Normal - Style1 40" xfId="25922"/>
    <cellStyle name="Normal - Style1 41" xfId="25923"/>
    <cellStyle name="Normal - Style1 42" xfId="25924"/>
    <cellStyle name="Normal - Style1 43" xfId="25925"/>
    <cellStyle name="Normal - Style1 44" xfId="25926"/>
    <cellStyle name="Normal - Style1 45" xfId="25927"/>
    <cellStyle name="Normal - Style1 46" xfId="25928"/>
    <cellStyle name="Normal - Style1 47" xfId="25929"/>
    <cellStyle name="Normal - Style1 48" xfId="25930"/>
    <cellStyle name="Normal - Style1 49" xfId="25931"/>
    <cellStyle name="Normal - Style1 5" xfId="25932"/>
    <cellStyle name="Normal - Style1 5 2" xfId="25933"/>
    <cellStyle name="Normal - Style1 50" xfId="25934"/>
    <cellStyle name="Normal - Style1 51" xfId="25935"/>
    <cellStyle name="Normal - Style1 52" xfId="25936"/>
    <cellStyle name="Normal - Style1 53" xfId="25937"/>
    <cellStyle name="Normal - Style1 54" xfId="25938"/>
    <cellStyle name="Normal - Style1 55" xfId="25939"/>
    <cellStyle name="Normal - Style1 56" xfId="25940"/>
    <cellStyle name="Normal - Style1 57" xfId="25941"/>
    <cellStyle name="Normal - Style1 58" xfId="25942"/>
    <cellStyle name="Normal - Style1 59" xfId="25943"/>
    <cellStyle name="Normal - Style1 6" xfId="25944"/>
    <cellStyle name="Normal - Style1 6 2" xfId="25945"/>
    <cellStyle name="Normal - Style1 6 2 2" xfId="25946"/>
    <cellStyle name="Normal - Style1 6 3" xfId="25947"/>
    <cellStyle name="Normal - Style1 60" xfId="25948"/>
    <cellStyle name="Normal - Style1 61" xfId="25949"/>
    <cellStyle name="Normal - Style1 62" xfId="25950"/>
    <cellStyle name="Normal - Style1 63" xfId="25951"/>
    <cellStyle name="Normal - Style1 64" xfId="25952"/>
    <cellStyle name="Normal - Style1 65" xfId="25953"/>
    <cellStyle name="Normal - Style1 66" xfId="25954"/>
    <cellStyle name="Normal - Style1 67" xfId="25955"/>
    <cellStyle name="Normal - Style1 68" xfId="25956"/>
    <cellStyle name="Normal - Style1 69" xfId="25957"/>
    <cellStyle name="Normal - Style1 69 2" xfId="25958"/>
    <cellStyle name="Normal - Style1 7" xfId="25959"/>
    <cellStyle name="Normal - Style1 70" xfId="25960"/>
    <cellStyle name="Normal - Style1 70 2" xfId="25961"/>
    <cellStyle name="Normal - Style1 8" xfId="25962"/>
    <cellStyle name="Normal - Style1 8 2" xfId="25963"/>
    <cellStyle name="Normal - Style1 9" xfId="25964"/>
    <cellStyle name="Normal - Style1_CLS-TES-KS_12-28-10" xfId="25965"/>
    <cellStyle name="Normal (0)" xfId="395"/>
    <cellStyle name="Normal (0) U" xfId="396"/>
    <cellStyle name="Normal (0) UD" xfId="397"/>
    <cellStyle name="Normal (1)" xfId="398"/>
    <cellStyle name="Normal (2)" xfId="399"/>
    <cellStyle name="Normal (3)" xfId="400"/>
    <cellStyle name="Normal 10" xfId="401"/>
    <cellStyle name="Normal 10 10" xfId="25966"/>
    <cellStyle name="Normal 10 11" xfId="25967"/>
    <cellStyle name="Normal 10 12" xfId="25968"/>
    <cellStyle name="Normal 10 13" xfId="25969"/>
    <cellStyle name="Normal 10 14" xfId="25970"/>
    <cellStyle name="Normal 10 15" xfId="25971"/>
    <cellStyle name="Normal 10 16" xfId="25972"/>
    <cellStyle name="Normal 10 17" xfId="25973"/>
    <cellStyle name="Normal 10 18" xfId="25974"/>
    <cellStyle name="Normal 10 19" xfId="25975"/>
    <cellStyle name="Normal 10 2" xfId="402"/>
    <cellStyle name="Normal 10 2 10" xfId="25976"/>
    <cellStyle name="Normal 10 2 11" xfId="25977"/>
    <cellStyle name="Normal 10 2 12" xfId="25978"/>
    <cellStyle name="Normal 10 2 13" xfId="25979"/>
    <cellStyle name="Normal 10 2 14" xfId="25980"/>
    <cellStyle name="Normal 10 2 15" xfId="25981"/>
    <cellStyle name="Normal 10 2 16" xfId="25982"/>
    <cellStyle name="Normal 10 2 17" xfId="25983"/>
    <cellStyle name="Normal 10 2 18" xfId="25984"/>
    <cellStyle name="Normal 10 2 2" xfId="1054"/>
    <cellStyle name="Normal 10 2 2 2" xfId="25985"/>
    <cellStyle name="Normal 10 2 2 2 2" xfId="25986"/>
    <cellStyle name="Normal 10 2 2 3" xfId="25987"/>
    <cellStyle name="Normal 10 2 3" xfId="1055"/>
    <cellStyle name="Normal 10 2 3 2" xfId="25988"/>
    <cellStyle name="Normal 10 2 3 2 2" xfId="25989"/>
    <cellStyle name="Normal 10 2 4" xfId="25990"/>
    <cellStyle name="Normal 10 2 4 2" xfId="25991"/>
    <cellStyle name="Normal 10 2 4 2 2" xfId="25992"/>
    <cellStyle name="Normal 10 2 5" xfId="25993"/>
    <cellStyle name="Normal 10 2 5 2" xfId="25994"/>
    <cellStyle name="Normal 10 2 5 3" xfId="25995"/>
    <cellStyle name="Normal 10 2 6" xfId="25996"/>
    <cellStyle name="Normal 10 2 7" xfId="25997"/>
    <cellStyle name="Normal 10 2 8" xfId="25998"/>
    <cellStyle name="Normal 10 2 9" xfId="25999"/>
    <cellStyle name="Normal 10 3" xfId="403"/>
    <cellStyle name="Normal 10 3 2" xfId="1056"/>
    <cellStyle name="Normal 10 3 2 2" xfId="26000"/>
    <cellStyle name="Normal 10 3 3" xfId="1057"/>
    <cellStyle name="Normal 10 4" xfId="1058"/>
    <cellStyle name="Normal 10 4 2" xfId="26001"/>
    <cellStyle name="Normal 10 4 2 2" xfId="26002"/>
    <cellStyle name="Normal 10 5" xfId="1059"/>
    <cellStyle name="Normal 10 5 2" xfId="26003"/>
    <cellStyle name="Normal 10 5 2 2" xfId="26004"/>
    <cellStyle name="Normal 10 6" xfId="26005"/>
    <cellStyle name="Normal 10 6 2" xfId="26006"/>
    <cellStyle name="Normal 10 6 3" xfId="26007"/>
    <cellStyle name="Normal 10 7" xfId="26008"/>
    <cellStyle name="Normal 10 8" xfId="26009"/>
    <cellStyle name="Normal 10 9" xfId="26010"/>
    <cellStyle name="Normal 10_Energy Trading TBBS 5-5" xfId="26011"/>
    <cellStyle name="Normal 100" xfId="26012"/>
    <cellStyle name="Normal 100 10" xfId="26013"/>
    <cellStyle name="Normal 100 11" xfId="26014"/>
    <cellStyle name="Normal 100 12" xfId="26015"/>
    <cellStyle name="Normal 100 13" xfId="26016"/>
    <cellStyle name="Normal 100 14" xfId="26017"/>
    <cellStyle name="Normal 100 15" xfId="26018"/>
    <cellStyle name="Normal 100 16" xfId="26019"/>
    <cellStyle name="Normal 100 17" xfId="26020"/>
    <cellStyle name="Normal 100 18" xfId="26021"/>
    <cellStyle name="Normal 100 19" xfId="26022"/>
    <cellStyle name="Normal 100 2" xfId="26023"/>
    <cellStyle name="Normal 100 2 2" xfId="26024"/>
    <cellStyle name="Normal 100 2 2 2" xfId="26025"/>
    <cellStyle name="Normal 100 2 2 2 2" xfId="26026"/>
    <cellStyle name="Normal 100 2 2 2 2 2" xfId="26027"/>
    <cellStyle name="Normal 100 2 2 2 3" xfId="26028"/>
    <cellStyle name="Normal 100 2 2 2 4" xfId="26029"/>
    <cellStyle name="Normal 100 2 2 3" xfId="26030"/>
    <cellStyle name="Normal 100 2 2 3 2" xfId="26031"/>
    <cellStyle name="Normal 100 2 2 3 3" xfId="26032"/>
    <cellStyle name="Normal 100 2 2 4" xfId="26033"/>
    <cellStyle name="Normal 100 2 2 5" xfId="26034"/>
    <cellStyle name="Normal 100 2 2 6" xfId="26035"/>
    <cellStyle name="Normal 100 2 3" xfId="26036"/>
    <cellStyle name="Normal 100 2 3 2" xfId="26037"/>
    <cellStyle name="Normal 100 3" xfId="26038"/>
    <cellStyle name="Normal 100 3 2" xfId="26039"/>
    <cellStyle name="Normal 100 4" xfId="26040"/>
    <cellStyle name="Normal 100 5" xfId="26041"/>
    <cellStyle name="Normal 100 6" xfId="26042"/>
    <cellStyle name="Normal 100 7" xfId="26043"/>
    <cellStyle name="Normal 100 8" xfId="26044"/>
    <cellStyle name="Normal 100 9" xfId="26045"/>
    <cellStyle name="Normal 101" xfId="26046"/>
    <cellStyle name="Normal 101 10" xfId="26047"/>
    <cellStyle name="Normal 101 11" xfId="26048"/>
    <cellStyle name="Normal 101 12" xfId="26049"/>
    <cellStyle name="Normal 101 13" xfId="26050"/>
    <cellStyle name="Normal 101 14" xfId="26051"/>
    <cellStyle name="Normal 101 15" xfId="26052"/>
    <cellStyle name="Normal 101 16" xfId="26053"/>
    <cellStyle name="Normal 101 17" xfId="26054"/>
    <cellStyle name="Normal 101 18" xfId="26055"/>
    <cellStyle name="Normal 101 19" xfId="26056"/>
    <cellStyle name="Normal 101 2" xfId="26057"/>
    <cellStyle name="Normal 101 2 2" xfId="26058"/>
    <cellStyle name="Normal 101 2 2 2" xfId="26059"/>
    <cellStyle name="Normal 101 2 2 2 2" xfId="26060"/>
    <cellStyle name="Normal 101 2 2 2 2 2" xfId="26061"/>
    <cellStyle name="Normal 101 2 2 2 3" xfId="26062"/>
    <cellStyle name="Normal 101 2 2 2 4" xfId="26063"/>
    <cellStyle name="Normal 101 2 2 3" xfId="26064"/>
    <cellStyle name="Normal 101 2 2 3 2" xfId="26065"/>
    <cellStyle name="Normal 101 2 2 3 3" xfId="26066"/>
    <cellStyle name="Normal 101 2 2 4" xfId="26067"/>
    <cellStyle name="Normal 101 2 2 5" xfId="26068"/>
    <cellStyle name="Normal 101 2 2 6" xfId="26069"/>
    <cellStyle name="Normal 101 2 3" xfId="26070"/>
    <cellStyle name="Normal 101 2 3 2" xfId="26071"/>
    <cellStyle name="Normal 101 3" xfId="26072"/>
    <cellStyle name="Normal 101 3 2" xfId="26073"/>
    <cellStyle name="Normal 101 4" xfId="26074"/>
    <cellStyle name="Normal 101 5" xfId="26075"/>
    <cellStyle name="Normal 101 6" xfId="26076"/>
    <cellStyle name="Normal 101 7" xfId="26077"/>
    <cellStyle name="Normal 101 8" xfId="26078"/>
    <cellStyle name="Normal 101 9" xfId="26079"/>
    <cellStyle name="Normal 102" xfId="26080"/>
    <cellStyle name="Normal 102 10" xfId="26081"/>
    <cellStyle name="Normal 102 11" xfId="26082"/>
    <cellStyle name="Normal 102 12" xfId="26083"/>
    <cellStyle name="Normal 102 13" xfId="26084"/>
    <cellStyle name="Normal 102 14" xfId="26085"/>
    <cellStyle name="Normal 102 15" xfId="26086"/>
    <cellStyle name="Normal 102 16" xfId="26087"/>
    <cellStyle name="Normal 102 17" xfId="26088"/>
    <cellStyle name="Normal 102 18" xfId="26089"/>
    <cellStyle name="Normal 102 19" xfId="26090"/>
    <cellStyle name="Normal 102 2" xfId="26091"/>
    <cellStyle name="Normal 102 2 2" xfId="26092"/>
    <cellStyle name="Normal 102 2 2 2" xfId="26093"/>
    <cellStyle name="Normal 102 2 2 2 2" xfId="26094"/>
    <cellStyle name="Normal 102 2 2 2 2 2" xfId="26095"/>
    <cellStyle name="Normal 102 2 2 2 3" xfId="26096"/>
    <cellStyle name="Normal 102 2 2 2 4" xfId="26097"/>
    <cellStyle name="Normal 102 2 2 3" xfId="26098"/>
    <cellStyle name="Normal 102 2 2 3 2" xfId="26099"/>
    <cellStyle name="Normal 102 2 2 3 3" xfId="26100"/>
    <cellStyle name="Normal 102 2 2 4" xfId="26101"/>
    <cellStyle name="Normal 102 2 2 5" xfId="26102"/>
    <cellStyle name="Normal 102 2 2 6" xfId="26103"/>
    <cellStyle name="Normal 102 2 3" xfId="26104"/>
    <cellStyle name="Normal 102 2 3 2" xfId="26105"/>
    <cellStyle name="Normal 102 3" xfId="26106"/>
    <cellStyle name="Normal 102 3 2" xfId="26107"/>
    <cellStyle name="Normal 102 4" xfId="26108"/>
    <cellStyle name="Normal 102 5" xfId="26109"/>
    <cellStyle name="Normal 102 6" xfId="26110"/>
    <cellStyle name="Normal 102 7" xfId="26111"/>
    <cellStyle name="Normal 102 8" xfId="26112"/>
    <cellStyle name="Normal 102 9" xfId="26113"/>
    <cellStyle name="Normal 103" xfId="26114"/>
    <cellStyle name="Normal 103 10" xfId="26115"/>
    <cellStyle name="Normal 103 11" xfId="26116"/>
    <cellStyle name="Normal 103 12" xfId="26117"/>
    <cellStyle name="Normal 103 13" xfId="26118"/>
    <cellStyle name="Normal 103 14" xfId="26119"/>
    <cellStyle name="Normal 103 15" xfId="26120"/>
    <cellStyle name="Normal 103 16" xfId="26121"/>
    <cellStyle name="Normal 103 17" xfId="26122"/>
    <cellStyle name="Normal 103 18" xfId="26123"/>
    <cellStyle name="Normal 103 19" xfId="26124"/>
    <cellStyle name="Normal 103 2" xfId="26125"/>
    <cellStyle name="Normal 103 2 2" xfId="26126"/>
    <cellStyle name="Normal 103 2 2 2" xfId="26127"/>
    <cellStyle name="Normal 103 2 2 2 2" xfId="26128"/>
    <cellStyle name="Normal 103 2 2 2 2 2" xfId="26129"/>
    <cellStyle name="Normal 103 2 2 2 3" xfId="26130"/>
    <cellStyle name="Normal 103 2 2 2 4" xfId="26131"/>
    <cellStyle name="Normal 103 2 2 3" xfId="26132"/>
    <cellStyle name="Normal 103 2 2 3 2" xfId="26133"/>
    <cellStyle name="Normal 103 2 2 3 3" xfId="26134"/>
    <cellStyle name="Normal 103 2 2 4" xfId="26135"/>
    <cellStyle name="Normal 103 2 2 5" xfId="26136"/>
    <cellStyle name="Normal 103 2 2 6" xfId="26137"/>
    <cellStyle name="Normal 103 2 3" xfId="26138"/>
    <cellStyle name="Normal 103 2 3 2" xfId="26139"/>
    <cellStyle name="Normal 103 3" xfId="26140"/>
    <cellStyle name="Normal 103 3 2" xfId="26141"/>
    <cellStyle name="Normal 103 4" xfId="26142"/>
    <cellStyle name="Normal 103 5" xfId="26143"/>
    <cellStyle name="Normal 103 6" xfId="26144"/>
    <cellStyle name="Normal 103 7" xfId="26145"/>
    <cellStyle name="Normal 103 8" xfId="26146"/>
    <cellStyle name="Normal 103 9" xfId="26147"/>
    <cellStyle name="Normal 104" xfId="26148"/>
    <cellStyle name="Normal 104 10" xfId="26149"/>
    <cellStyle name="Normal 104 11" xfId="26150"/>
    <cellStyle name="Normal 104 12" xfId="26151"/>
    <cellStyle name="Normal 104 13" xfId="26152"/>
    <cellStyle name="Normal 104 14" xfId="26153"/>
    <cellStyle name="Normal 104 15" xfId="26154"/>
    <cellStyle name="Normal 104 16" xfId="26155"/>
    <cellStyle name="Normal 104 17" xfId="26156"/>
    <cellStyle name="Normal 104 18" xfId="26157"/>
    <cellStyle name="Normal 104 19" xfId="26158"/>
    <cellStyle name="Normal 104 2" xfId="26159"/>
    <cellStyle name="Normal 104 2 2" xfId="26160"/>
    <cellStyle name="Normal 104 2 2 2" xfId="26161"/>
    <cellStyle name="Normal 104 2 2 2 2" xfId="26162"/>
    <cellStyle name="Normal 104 2 2 2 2 2" xfId="26163"/>
    <cellStyle name="Normal 104 2 2 2 3" xfId="26164"/>
    <cellStyle name="Normal 104 2 2 2 4" xfId="26165"/>
    <cellStyle name="Normal 104 2 2 3" xfId="26166"/>
    <cellStyle name="Normal 104 2 2 3 2" xfId="26167"/>
    <cellStyle name="Normal 104 2 2 3 3" xfId="26168"/>
    <cellStyle name="Normal 104 2 2 4" xfId="26169"/>
    <cellStyle name="Normal 104 2 2 5" xfId="26170"/>
    <cellStyle name="Normal 104 2 2 6" xfId="26171"/>
    <cellStyle name="Normal 104 2 3" xfId="26172"/>
    <cellStyle name="Normal 104 2 3 2" xfId="26173"/>
    <cellStyle name="Normal 104 3" xfId="26174"/>
    <cellStyle name="Normal 104 3 2" xfId="26175"/>
    <cellStyle name="Normal 104 4" xfId="26176"/>
    <cellStyle name="Normal 104 5" xfId="26177"/>
    <cellStyle name="Normal 104 6" xfId="26178"/>
    <cellStyle name="Normal 104 7" xfId="26179"/>
    <cellStyle name="Normal 104 8" xfId="26180"/>
    <cellStyle name="Normal 104 9" xfId="26181"/>
    <cellStyle name="Normal 105" xfId="26182"/>
    <cellStyle name="Normal 105 10" xfId="26183"/>
    <cellStyle name="Normal 105 11" xfId="26184"/>
    <cellStyle name="Normal 105 12" xfId="26185"/>
    <cellStyle name="Normal 105 13" xfId="26186"/>
    <cellStyle name="Normal 105 14" xfId="26187"/>
    <cellStyle name="Normal 105 15" xfId="26188"/>
    <cellStyle name="Normal 105 16" xfId="26189"/>
    <cellStyle name="Normal 105 17" xfId="26190"/>
    <cellStyle name="Normal 105 18" xfId="26191"/>
    <cellStyle name="Normal 105 19" xfId="26192"/>
    <cellStyle name="Normal 105 2" xfId="26193"/>
    <cellStyle name="Normal 105 2 2" xfId="26194"/>
    <cellStyle name="Normal 105 2 2 2" xfId="26195"/>
    <cellStyle name="Normal 105 2 2 2 2" xfId="26196"/>
    <cellStyle name="Normal 105 2 2 2 2 2" xfId="26197"/>
    <cellStyle name="Normal 105 2 2 2 3" xfId="26198"/>
    <cellStyle name="Normal 105 2 2 2 4" xfId="26199"/>
    <cellStyle name="Normal 105 2 2 3" xfId="26200"/>
    <cellStyle name="Normal 105 2 2 3 2" xfId="26201"/>
    <cellStyle name="Normal 105 2 2 3 3" xfId="26202"/>
    <cellStyle name="Normal 105 2 2 4" xfId="26203"/>
    <cellStyle name="Normal 105 2 2 5" xfId="26204"/>
    <cellStyle name="Normal 105 2 2 6" xfId="26205"/>
    <cellStyle name="Normal 105 2 3" xfId="26206"/>
    <cellStyle name="Normal 105 2 3 2" xfId="26207"/>
    <cellStyle name="Normal 105 3" xfId="26208"/>
    <cellStyle name="Normal 105 3 2" xfId="26209"/>
    <cellStyle name="Normal 105 4" xfId="26210"/>
    <cellStyle name="Normal 105 5" xfId="26211"/>
    <cellStyle name="Normal 105 6" xfId="26212"/>
    <cellStyle name="Normal 105 7" xfId="26213"/>
    <cellStyle name="Normal 105 8" xfId="26214"/>
    <cellStyle name="Normal 105 9" xfId="26215"/>
    <cellStyle name="Normal 106" xfId="26216"/>
    <cellStyle name="Normal 106 10" xfId="26217"/>
    <cellStyle name="Normal 106 11" xfId="26218"/>
    <cellStyle name="Normal 106 12" xfId="26219"/>
    <cellStyle name="Normal 106 13" xfId="26220"/>
    <cellStyle name="Normal 106 14" xfId="26221"/>
    <cellStyle name="Normal 106 15" xfId="26222"/>
    <cellStyle name="Normal 106 16" xfId="26223"/>
    <cellStyle name="Normal 106 17" xfId="26224"/>
    <cellStyle name="Normal 106 18" xfId="26225"/>
    <cellStyle name="Normal 106 19" xfId="26226"/>
    <cellStyle name="Normal 106 2" xfId="26227"/>
    <cellStyle name="Normal 106 2 2" xfId="26228"/>
    <cellStyle name="Normal 106 2 2 2" xfId="26229"/>
    <cellStyle name="Normal 106 2 2 2 2" xfId="26230"/>
    <cellStyle name="Normal 106 2 2 2 2 2" xfId="26231"/>
    <cellStyle name="Normal 106 2 2 2 3" xfId="26232"/>
    <cellStyle name="Normal 106 2 2 2 4" xfId="26233"/>
    <cellStyle name="Normal 106 2 2 3" xfId="26234"/>
    <cellStyle name="Normal 106 2 2 3 2" xfId="26235"/>
    <cellStyle name="Normal 106 2 2 3 3" xfId="26236"/>
    <cellStyle name="Normal 106 2 2 4" xfId="26237"/>
    <cellStyle name="Normal 106 2 2 5" xfId="26238"/>
    <cellStyle name="Normal 106 2 2 6" xfId="26239"/>
    <cellStyle name="Normal 106 2 3" xfId="26240"/>
    <cellStyle name="Normal 106 2 3 2" xfId="26241"/>
    <cellStyle name="Normal 106 3" xfId="26242"/>
    <cellStyle name="Normal 106 3 2" xfId="26243"/>
    <cellStyle name="Normal 106 4" xfId="26244"/>
    <cellStyle name="Normal 106 5" xfId="26245"/>
    <cellStyle name="Normal 106 6" xfId="26246"/>
    <cellStyle name="Normal 106 7" xfId="26247"/>
    <cellStyle name="Normal 106 8" xfId="26248"/>
    <cellStyle name="Normal 106 9" xfId="26249"/>
    <cellStyle name="Normal 107" xfId="26250"/>
    <cellStyle name="Normal 107 10" xfId="26251"/>
    <cellStyle name="Normal 107 11" xfId="26252"/>
    <cellStyle name="Normal 107 12" xfId="26253"/>
    <cellStyle name="Normal 107 13" xfId="26254"/>
    <cellStyle name="Normal 107 14" xfId="26255"/>
    <cellStyle name="Normal 107 15" xfId="26256"/>
    <cellStyle name="Normal 107 16" xfId="26257"/>
    <cellStyle name="Normal 107 17" xfId="26258"/>
    <cellStyle name="Normal 107 18" xfId="26259"/>
    <cellStyle name="Normal 107 19" xfId="26260"/>
    <cellStyle name="Normal 107 2" xfId="26261"/>
    <cellStyle name="Normal 107 2 2" xfId="26262"/>
    <cellStyle name="Normal 107 2 2 2" xfId="26263"/>
    <cellStyle name="Normal 107 2 2 2 2" xfId="26264"/>
    <cellStyle name="Normal 107 2 2 2 2 2" xfId="26265"/>
    <cellStyle name="Normal 107 2 2 2 3" xfId="26266"/>
    <cellStyle name="Normal 107 2 2 2 4" xfId="26267"/>
    <cellStyle name="Normal 107 2 2 3" xfId="26268"/>
    <cellStyle name="Normal 107 2 2 3 2" xfId="26269"/>
    <cellStyle name="Normal 107 2 2 3 3" xfId="26270"/>
    <cellStyle name="Normal 107 2 2 4" xfId="26271"/>
    <cellStyle name="Normal 107 2 2 5" xfId="26272"/>
    <cellStyle name="Normal 107 2 2 6" xfId="26273"/>
    <cellStyle name="Normal 107 2 3" xfId="26274"/>
    <cellStyle name="Normal 107 2 3 2" xfId="26275"/>
    <cellStyle name="Normal 107 3" xfId="26276"/>
    <cellStyle name="Normal 107 3 2" xfId="26277"/>
    <cellStyle name="Normal 107 4" xfId="26278"/>
    <cellStyle name="Normal 107 5" xfId="26279"/>
    <cellStyle name="Normal 107 6" xfId="26280"/>
    <cellStyle name="Normal 107 7" xfId="26281"/>
    <cellStyle name="Normal 107 8" xfId="26282"/>
    <cellStyle name="Normal 107 9" xfId="26283"/>
    <cellStyle name="Normal 108" xfId="26284"/>
    <cellStyle name="Normal 108 10" xfId="26285"/>
    <cellStyle name="Normal 108 11" xfId="26286"/>
    <cellStyle name="Normal 108 12" xfId="26287"/>
    <cellStyle name="Normal 108 13" xfId="26288"/>
    <cellStyle name="Normal 108 14" xfId="26289"/>
    <cellStyle name="Normal 108 15" xfId="26290"/>
    <cellStyle name="Normal 108 16" xfId="26291"/>
    <cellStyle name="Normal 108 17" xfId="26292"/>
    <cellStyle name="Normal 108 18" xfId="26293"/>
    <cellStyle name="Normal 108 19" xfId="26294"/>
    <cellStyle name="Normal 108 2" xfId="26295"/>
    <cellStyle name="Normal 108 2 2" xfId="26296"/>
    <cellStyle name="Normal 108 2 2 2" xfId="26297"/>
    <cellStyle name="Normal 108 2 2 2 2" xfId="26298"/>
    <cellStyle name="Normal 108 2 2 2 2 2" xfId="26299"/>
    <cellStyle name="Normal 108 2 2 2 3" xfId="26300"/>
    <cellStyle name="Normal 108 2 2 2 4" xfId="26301"/>
    <cellStyle name="Normal 108 2 2 3" xfId="26302"/>
    <cellStyle name="Normal 108 2 2 3 2" xfId="26303"/>
    <cellStyle name="Normal 108 2 2 3 3" xfId="26304"/>
    <cellStyle name="Normal 108 2 2 4" xfId="26305"/>
    <cellStyle name="Normal 108 2 2 5" xfId="26306"/>
    <cellStyle name="Normal 108 2 2 6" xfId="26307"/>
    <cellStyle name="Normal 108 2 3" xfId="26308"/>
    <cellStyle name="Normal 108 2 3 2" xfId="26309"/>
    <cellStyle name="Normal 108 3" xfId="26310"/>
    <cellStyle name="Normal 108 3 2" xfId="26311"/>
    <cellStyle name="Normal 108 4" xfId="26312"/>
    <cellStyle name="Normal 108 5" xfId="26313"/>
    <cellStyle name="Normal 108 6" xfId="26314"/>
    <cellStyle name="Normal 108 7" xfId="26315"/>
    <cellStyle name="Normal 108 8" xfId="26316"/>
    <cellStyle name="Normal 108 9" xfId="26317"/>
    <cellStyle name="Normal 109" xfId="26318"/>
    <cellStyle name="Normal 11" xfId="13"/>
    <cellStyle name="Normal 11 10" xfId="1572"/>
    <cellStyle name="Normal 11 10 2" xfId="26319"/>
    <cellStyle name="Normal 11 11" xfId="26320"/>
    <cellStyle name="Normal 11 11 2" xfId="26321"/>
    <cellStyle name="Normal 11 12" xfId="26322"/>
    <cellStyle name="Normal 11 12 2" xfId="26323"/>
    <cellStyle name="Normal 11 13" xfId="26324"/>
    <cellStyle name="Normal 11 13 2" xfId="26325"/>
    <cellStyle name="Normal 11 14" xfId="26326"/>
    <cellStyle name="Normal 11 14 2" xfId="26327"/>
    <cellStyle name="Normal 11 15" xfId="26328"/>
    <cellStyle name="Normal 11 15 2" xfId="26329"/>
    <cellStyle name="Normal 11 16" xfId="26330"/>
    <cellStyle name="Normal 11 16 2" xfId="26331"/>
    <cellStyle name="Normal 11 17" xfId="26332"/>
    <cellStyle name="Normal 11 17 2" xfId="26333"/>
    <cellStyle name="Normal 11 18" xfId="26334"/>
    <cellStyle name="Normal 11 18 2" xfId="26335"/>
    <cellStyle name="Normal 11 19" xfId="26336"/>
    <cellStyle name="Normal 11 19 2" xfId="26337"/>
    <cellStyle name="Normal 11 2" xfId="405"/>
    <cellStyle name="Normal 11 2 10" xfId="26338"/>
    <cellStyle name="Normal 11 2 10 2" xfId="26339"/>
    <cellStyle name="Normal 11 2 11" xfId="26340"/>
    <cellStyle name="Normal 11 2 11 2" xfId="26341"/>
    <cellStyle name="Normal 11 2 12" xfId="26342"/>
    <cellStyle name="Normal 11 2 12 2" xfId="26343"/>
    <cellStyle name="Normal 11 2 13" xfId="26344"/>
    <cellStyle name="Normal 11 2 13 2" xfId="26345"/>
    <cellStyle name="Normal 11 2 14" xfId="26346"/>
    <cellStyle name="Normal 11 2 14 2" xfId="26347"/>
    <cellStyle name="Normal 11 2 15" xfId="26348"/>
    <cellStyle name="Normal 11 2 15 2" xfId="26349"/>
    <cellStyle name="Normal 11 2 16" xfId="26350"/>
    <cellStyle name="Normal 11 2 16 2" xfId="26351"/>
    <cellStyle name="Normal 11 2 17" xfId="26352"/>
    <cellStyle name="Normal 11 2 17 2" xfId="26353"/>
    <cellStyle name="Normal 11 2 18" xfId="26354"/>
    <cellStyle name="Normal 11 2 18 2" xfId="26355"/>
    <cellStyle name="Normal 11 2 19" xfId="26356"/>
    <cellStyle name="Normal 11 2 19 2" xfId="26357"/>
    <cellStyle name="Normal 11 2 2" xfId="1060"/>
    <cellStyle name="Normal 11 2 2 2" xfId="26358"/>
    <cellStyle name="Normal 11 2 2 2 2" xfId="26359"/>
    <cellStyle name="Normal 11 2 2 2 2 2" xfId="26360"/>
    <cellStyle name="Normal 11 2 2 2 2 2 2" xfId="26361"/>
    <cellStyle name="Normal 11 2 2 2 2 3" xfId="26362"/>
    <cellStyle name="Normal 11 2 2 2 2 4" xfId="26363"/>
    <cellStyle name="Normal 11 2 2 2 3" xfId="26364"/>
    <cellStyle name="Normal 11 2 2 2 3 2" xfId="26365"/>
    <cellStyle name="Normal 11 2 2 2 3 3" xfId="26366"/>
    <cellStyle name="Normal 11 2 2 2 4" xfId="26367"/>
    <cellStyle name="Normal 11 2 2 2 5" xfId="26368"/>
    <cellStyle name="Normal 11 2 2 2 6" xfId="26369"/>
    <cellStyle name="Normal 11 2 2 3" xfId="26370"/>
    <cellStyle name="Normal 11 2 2 4" xfId="26371"/>
    <cellStyle name="Normal 11 2 20" xfId="26372"/>
    <cellStyle name="Normal 11 2 20 2" xfId="26373"/>
    <cellStyle name="Normal 11 2 21" xfId="26374"/>
    <cellStyle name="Normal 11 2 21 2" xfId="26375"/>
    <cellStyle name="Normal 11 2 22" xfId="26376"/>
    <cellStyle name="Normal 11 2 22 2" xfId="26377"/>
    <cellStyle name="Normal 11 2 23" xfId="26378"/>
    <cellStyle name="Normal 11 2 24" xfId="26379"/>
    <cellStyle name="Normal 11 2 25" xfId="26380"/>
    <cellStyle name="Normal 11 2 26" xfId="26381"/>
    <cellStyle name="Normal 11 2 27" xfId="26382"/>
    <cellStyle name="Normal 11 2 28" xfId="26383"/>
    <cellStyle name="Normal 11 2 29" xfId="26384"/>
    <cellStyle name="Normal 11 2 3" xfId="1061"/>
    <cellStyle name="Normal 11 2 3 2" xfId="26385"/>
    <cellStyle name="Normal 11 2 3 3" xfId="26386"/>
    <cellStyle name="Normal 11 2 3 4" xfId="26387"/>
    <cellStyle name="Normal 11 2 30" xfId="26388"/>
    <cellStyle name="Normal 11 2 31" xfId="26389"/>
    <cellStyle name="Normal 11 2 32" xfId="26390"/>
    <cellStyle name="Normal 11 2 33" xfId="26391"/>
    <cellStyle name="Normal 11 2 34" xfId="26392"/>
    <cellStyle name="Normal 11 2 35" xfId="26393"/>
    <cellStyle name="Normal 11 2 36" xfId="26394"/>
    <cellStyle name="Normal 11 2 37" xfId="26395"/>
    <cellStyle name="Normal 11 2 38" xfId="26396"/>
    <cellStyle name="Normal 11 2 39" xfId="26397"/>
    <cellStyle name="Normal 11 2 4" xfId="26398"/>
    <cellStyle name="Normal 11 2 4 2" xfId="26399"/>
    <cellStyle name="Normal 11 2 4 3" xfId="26400"/>
    <cellStyle name="Normal 11 2 4 4" xfId="26401"/>
    <cellStyle name="Normal 11 2 40" xfId="26402"/>
    <cellStyle name="Normal 11 2 41" xfId="26403"/>
    <cellStyle name="Normal 11 2 42" xfId="26404"/>
    <cellStyle name="Normal 11 2 43" xfId="26405"/>
    <cellStyle name="Normal 11 2 44" xfId="26406"/>
    <cellStyle name="Normal 11 2 45" xfId="26407"/>
    <cellStyle name="Normal 11 2 46" xfId="26408"/>
    <cellStyle name="Normal 11 2 47" xfId="26409"/>
    <cellStyle name="Normal 11 2 48" xfId="26410"/>
    <cellStyle name="Normal 11 2 49" xfId="26411"/>
    <cellStyle name="Normal 11 2 5" xfId="26412"/>
    <cellStyle name="Normal 11 2 5 2" xfId="26413"/>
    <cellStyle name="Normal 11 2 5 2 2" xfId="26414"/>
    <cellStyle name="Normal 11 2 5 3" xfId="26415"/>
    <cellStyle name="Normal 11 2 5 4" xfId="26416"/>
    <cellStyle name="Normal 11 2 50" xfId="26417"/>
    <cellStyle name="Normal 11 2 51" xfId="26418"/>
    <cellStyle name="Normal 11 2 52" xfId="26419"/>
    <cellStyle name="Normal 11 2 53" xfId="26420"/>
    <cellStyle name="Normal 11 2 54" xfId="26421"/>
    <cellStyle name="Normal 11 2 55" xfId="26422"/>
    <cellStyle name="Normal 11 2 55 2" xfId="26423"/>
    <cellStyle name="Normal 11 2 56" xfId="26424"/>
    <cellStyle name="Normal 11 2 57" xfId="26425"/>
    <cellStyle name="Normal 11 2 58" xfId="26426"/>
    <cellStyle name="Normal 11 2 59" xfId="26427"/>
    <cellStyle name="Normal 11 2 6" xfId="26428"/>
    <cellStyle name="Normal 11 2 6 2" xfId="26429"/>
    <cellStyle name="Normal 11 2 6 2 2" xfId="26430"/>
    <cellStyle name="Normal 11 2 6 3" xfId="26431"/>
    <cellStyle name="Normal 11 2 6 4" xfId="26432"/>
    <cellStyle name="Normal 11 2 60" xfId="26433"/>
    <cellStyle name="Normal 11 2 61" xfId="26434"/>
    <cellStyle name="Normal 11 2 62" xfId="26435"/>
    <cellStyle name="Normal 11 2 63" xfId="26436"/>
    <cellStyle name="Normal 11 2 64" xfId="26437"/>
    <cellStyle name="Normal 11 2 65" xfId="26438"/>
    <cellStyle name="Normal 11 2 66" xfId="26439"/>
    <cellStyle name="Normal 11 2 67" xfId="26440"/>
    <cellStyle name="Normal 11 2 68" xfId="26441"/>
    <cellStyle name="Normal 11 2 69" xfId="26442"/>
    <cellStyle name="Normal 11 2 7" xfId="26443"/>
    <cellStyle name="Normal 11 2 7 2" xfId="26444"/>
    <cellStyle name="Normal 11 2 7 2 2" xfId="26445"/>
    <cellStyle name="Normal 11 2 7 3" xfId="26446"/>
    <cellStyle name="Normal 11 2 7 4" xfId="26447"/>
    <cellStyle name="Normal 11 2 7 5" xfId="26448"/>
    <cellStyle name="Normal 11 2 7 6" xfId="26449"/>
    <cellStyle name="Normal 11 2 7 7" xfId="26450"/>
    <cellStyle name="Normal 11 2 70" xfId="26451"/>
    <cellStyle name="Normal 11 2 71" xfId="26452"/>
    <cellStyle name="Normal 11 2 72" xfId="26453"/>
    <cellStyle name="Normal 11 2 73" xfId="26454"/>
    <cellStyle name="Normal 11 2 74" xfId="26455"/>
    <cellStyle name="Normal 11 2 75" xfId="26456"/>
    <cellStyle name="Normal 11 2 76" xfId="26457"/>
    <cellStyle name="Normal 11 2 77" xfId="26458"/>
    <cellStyle name="Normal 11 2 78" xfId="26459"/>
    <cellStyle name="Normal 11 2 79" xfId="26460"/>
    <cellStyle name="Normal 11 2 8" xfId="26461"/>
    <cellStyle name="Normal 11 2 8 2" xfId="26462"/>
    <cellStyle name="Normal 11 2 8 3" xfId="26463"/>
    <cellStyle name="Normal 11 2 8 4" xfId="26464"/>
    <cellStyle name="Normal 11 2 8 5" xfId="26465"/>
    <cellStyle name="Normal 11 2 8 6" xfId="26466"/>
    <cellStyle name="Normal 11 2 8 7" xfId="26467"/>
    <cellStyle name="Normal 11 2 80" xfId="26468"/>
    <cellStyle name="Normal 11 2 81" xfId="26469"/>
    <cellStyle name="Normal 11 2 82" xfId="26470"/>
    <cellStyle name="Normal 11 2 9" xfId="26471"/>
    <cellStyle name="Normal 11 2 9 2" xfId="26472"/>
    <cellStyle name="Normal 11 2_Oracle Upload" xfId="26473"/>
    <cellStyle name="Normal 11 20" xfId="26474"/>
    <cellStyle name="Normal 11 20 2" xfId="26475"/>
    <cellStyle name="Normal 11 21" xfId="26476"/>
    <cellStyle name="Normal 11 21 2" xfId="26477"/>
    <cellStyle name="Normal 11 22" xfId="26478"/>
    <cellStyle name="Normal 11 22 2" xfId="26479"/>
    <cellStyle name="Normal 11 23" xfId="26480"/>
    <cellStyle name="Normal 11 23 2" xfId="26481"/>
    <cellStyle name="Normal 11 24" xfId="26482"/>
    <cellStyle name="Normal 11 24 2" xfId="26483"/>
    <cellStyle name="Normal 11 25" xfId="26484"/>
    <cellStyle name="Normal 11 25 2" xfId="26485"/>
    <cellStyle name="Normal 11 26" xfId="26486"/>
    <cellStyle name="Normal 11 26 2" xfId="26487"/>
    <cellStyle name="Normal 11 27" xfId="26488"/>
    <cellStyle name="Normal 11 27 2" xfId="26489"/>
    <cellStyle name="Normal 11 28" xfId="26490"/>
    <cellStyle name="Normal 11 29" xfId="26491"/>
    <cellStyle name="Normal 11 3" xfId="406"/>
    <cellStyle name="Normal 11 3 2" xfId="1062"/>
    <cellStyle name="Normal 11 3 3" xfId="1063"/>
    <cellStyle name="Normal 11 3 4" xfId="26492"/>
    <cellStyle name="Normal 11 30" xfId="26493"/>
    <cellStyle name="Normal 11 31" xfId="26494"/>
    <cellStyle name="Normal 11 32" xfId="26495"/>
    <cellStyle name="Normal 11 33" xfId="26496"/>
    <cellStyle name="Normal 11 34" xfId="26497"/>
    <cellStyle name="Normal 11 35" xfId="26498"/>
    <cellStyle name="Normal 11 36" xfId="26499"/>
    <cellStyle name="Normal 11 37" xfId="26500"/>
    <cellStyle name="Normal 11 38" xfId="26501"/>
    <cellStyle name="Normal 11 39" xfId="26502"/>
    <cellStyle name="Normal 11 4" xfId="1064"/>
    <cellStyle name="Normal 11 4 2" xfId="26503"/>
    <cellStyle name="Normal 11 4 3" xfId="26504"/>
    <cellStyle name="Normal 11 4 4" xfId="26505"/>
    <cellStyle name="Normal 11 40" xfId="26506"/>
    <cellStyle name="Normal 11 41" xfId="26507"/>
    <cellStyle name="Normal 11 42" xfId="26508"/>
    <cellStyle name="Normal 11 43" xfId="26509"/>
    <cellStyle name="Normal 11 44" xfId="26510"/>
    <cellStyle name="Normal 11 45" xfId="26511"/>
    <cellStyle name="Normal 11 46" xfId="26512"/>
    <cellStyle name="Normal 11 47" xfId="26513"/>
    <cellStyle name="Normal 11 48" xfId="26514"/>
    <cellStyle name="Normal 11 49" xfId="26515"/>
    <cellStyle name="Normal 11 5" xfId="1065"/>
    <cellStyle name="Normal 11 5 2" xfId="26516"/>
    <cellStyle name="Normal 11 5 3" xfId="26517"/>
    <cellStyle name="Normal 11 5 4" xfId="26518"/>
    <cellStyle name="Normal 11 50" xfId="26519"/>
    <cellStyle name="Normal 11 51" xfId="26520"/>
    <cellStyle name="Normal 11 52" xfId="26521"/>
    <cellStyle name="Normal 11 53" xfId="26522"/>
    <cellStyle name="Normal 11 54" xfId="26523"/>
    <cellStyle name="Normal 11 55" xfId="26524"/>
    <cellStyle name="Normal 11 56" xfId="26525"/>
    <cellStyle name="Normal 11 56 2" xfId="26526"/>
    <cellStyle name="Normal 11 57" xfId="26527"/>
    <cellStyle name="Normal 11 58" xfId="26528"/>
    <cellStyle name="Normal 11 59" xfId="26529"/>
    <cellStyle name="Normal 11 6" xfId="404"/>
    <cellStyle name="Normal 11 6 2" xfId="26530"/>
    <cellStyle name="Normal 11 6 2 2" xfId="26531"/>
    <cellStyle name="Normal 11 6 3" xfId="26532"/>
    <cellStyle name="Normal 11 6 4" xfId="26533"/>
    <cellStyle name="Normal 11 60" xfId="26534"/>
    <cellStyle name="Normal 11 61" xfId="26535"/>
    <cellStyle name="Normal 11 62" xfId="26536"/>
    <cellStyle name="Normal 11 63" xfId="26537"/>
    <cellStyle name="Normal 11 64" xfId="26538"/>
    <cellStyle name="Normal 11 65" xfId="26539"/>
    <cellStyle name="Normal 11 66" xfId="26540"/>
    <cellStyle name="Normal 11 67" xfId="26541"/>
    <cellStyle name="Normal 11 68" xfId="26542"/>
    <cellStyle name="Normal 11 69" xfId="26543"/>
    <cellStyle name="Normal 11 7" xfId="26544"/>
    <cellStyle name="Normal 11 7 2" xfId="26545"/>
    <cellStyle name="Normal 11 7 2 2" xfId="26546"/>
    <cellStyle name="Normal 11 7 3" xfId="26547"/>
    <cellStyle name="Normal 11 7 4" xfId="26548"/>
    <cellStyle name="Normal 11 70" xfId="26549"/>
    <cellStyle name="Normal 11 71" xfId="26550"/>
    <cellStyle name="Normal 11 72" xfId="26551"/>
    <cellStyle name="Normal 11 73" xfId="26552"/>
    <cellStyle name="Normal 11 74" xfId="26553"/>
    <cellStyle name="Normal 11 75" xfId="26554"/>
    <cellStyle name="Normal 11 76" xfId="26555"/>
    <cellStyle name="Normal 11 77" xfId="26556"/>
    <cellStyle name="Normal 11 78" xfId="26557"/>
    <cellStyle name="Normal 11 79" xfId="26558"/>
    <cellStyle name="Normal 11 8" xfId="26559"/>
    <cellStyle name="Normal 11 8 2" xfId="26560"/>
    <cellStyle name="Normal 11 8 2 2" xfId="26561"/>
    <cellStyle name="Normal 11 8 3" xfId="26562"/>
    <cellStyle name="Normal 11 8 4" xfId="26563"/>
    <cellStyle name="Normal 11 8 5" xfId="26564"/>
    <cellStyle name="Normal 11 8 6" xfId="26565"/>
    <cellStyle name="Normal 11 8 7" xfId="26566"/>
    <cellStyle name="Normal 11 80" xfId="26567"/>
    <cellStyle name="Normal 11 81" xfId="26568"/>
    <cellStyle name="Normal 11 82" xfId="26569"/>
    <cellStyle name="Normal 11 83" xfId="26570"/>
    <cellStyle name="Normal 11 9" xfId="26571"/>
    <cellStyle name="Normal 11 9 2" xfId="26572"/>
    <cellStyle name="Normal 11 9 3" xfId="26573"/>
    <cellStyle name="Normal 11 9 4" xfId="26574"/>
    <cellStyle name="Normal 11 9 5" xfId="26575"/>
    <cellStyle name="Normal 11 9 6" xfId="26576"/>
    <cellStyle name="Normal 11 9 7" xfId="26577"/>
    <cellStyle name="Normal 11_60 Keyspan Corp TBBS 6-9" xfId="26578"/>
    <cellStyle name="Normal 110" xfId="26579"/>
    <cellStyle name="Normal 111" xfId="26580"/>
    <cellStyle name="Normal 112" xfId="26581"/>
    <cellStyle name="Normal 113" xfId="26582"/>
    <cellStyle name="Normal 114" xfId="26583"/>
    <cellStyle name="Normal 115" xfId="26584"/>
    <cellStyle name="Normal 116" xfId="26585"/>
    <cellStyle name="Normal 117" xfId="55003"/>
    <cellStyle name="Normal 12" xfId="407"/>
    <cellStyle name="Normal 12 10" xfId="26586"/>
    <cellStyle name="Normal 12 10 2" xfId="26587"/>
    <cellStyle name="Normal 12 11" xfId="26588"/>
    <cellStyle name="Normal 12 11 2" xfId="26589"/>
    <cellStyle name="Normal 12 12" xfId="26590"/>
    <cellStyle name="Normal 12 13" xfId="26591"/>
    <cellStyle name="Normal 12 14" xfId="26592"/>
    <cellStyle name="Normal 12 15" xfId="26593"/>
    <cellStyle name="Normal 12 16" xfId="26594"/>
    <cellStyle name="Normal 12 17" xfId="26595"/>
    <cellStyle name="Normal 12 18" xfId="26596"/>
    <cellStyle name="Normal 12 19" xfId="26597"/>
    <cellStyle name="Normal 12 2" xfId="408"/>
    <cellStyle name="Normal 12 2 10" xfId="26598"/>
    <cellStyle name="Normal 12 2 10 2" xfId="26599"/>
    <cellStyle name="Normal 12 2 11" xfId="26600"/>
    <cellStyle name="Normal 12 2 11 2" xfId="26601"/>
    <cellStyle name="Normal 12 2 12" xfId="26602"/>
    <cellStyle name="Normal 12 2 12 2" xfId="26603"/>
    <cellStyle name="Normal 12 2 13" xfId="26604"/>
    <cellStyle name="Normal 12 2 13 2" xfId="26605"/>
    <cellStyle name="Normal 12 2 14" xfId="26606"/>
    <cellStyle name="Normal 12 2 14 2" xfId="26607"/>
    <cellStyle name="Normal 12 2 15" xfId="26608"/>
    <cellStyle name="Normal 12 2 15 2" xfId="26609"/>
    <cellStyle name="Normal 12 2 16" xfId="26610"/>
    <cellStyle name="Normal 12 2 16 2" xfId="26611"/>
    <cellStyle name="Normal 12 2 17" xfId="26612"/>
    <cellStyle name="Normal 12 2 17 2" xfId="26613"/>
    <cellStyle name="Normal 12 2 18" xfId="26614"/>
    <cellStyle name="Normal 12 2 18 2" xfId="26615"/>
    <cellStyle name="Normal 12 2 19" xfId="26616"/>
    <cellStyle name="Normal 12 2 19 2" xfId="26617"/>
    <cellStyle name="Normal 12 2 2" xfId="1066"/>
    <cellStyle name="Normal 12 2 2 2" xfId="26618"/>
    <cellStyle name="Normal 12 2 2 2 2" xfId="26619"/>
    <cellStyle name="Normal 12 2 2 2 2 2" xfId="26620"/>
    <cellStyle name="Normal 12 2 2 2 2 3" xfId="26621"/>
    <cellStyle name="Normal 12 2 2 2 2 4" xfId="26622"/>
    <cellStyle name="Normal 12 2 2 2 2 5" xfId="26623"/>
    <cellStyle name="Normal 12 2 2 2 2 6" xfId="26624"/>
    <cellStyle name="Normal 12 2 2 2 2 7" xfId="26625"/>
    <cellStyle name="Normal 12 2 2 2 3" xfId="26626"/>
    <cellStyle name="Normal 12 2 2 2 4" xfId="26627"/>
    <cellStyle name="Normal 12 2 2 2 5" xfId="26628"/>
    <cellStyle name="Normal 12 2 2 2 6" xfId="26629"/>
    <cellStyle name="Normal 12 2 2 2 7" xfId="26630"/>
    <cellStyle name="Normal 12 2 2 3" xfId="26631"/>
    <cellStyle name="Normal 12 2 2 3 2" xfId="26632"/>
    <cellStyle name="Normal 12 2 2 3 3" xfId="26633"/>
    <cellStyle name="Normal 12 2 2 4" xfId="26634"/>
    <cellStyle name="Normal 12 2 2 4 2" xfId="26635"/>
    <cellStyle name="Normal 12 2 2 4 3" xfId="26636"/>
    <cellStyle name="Normal 12 2 2 5" xfId="26637"/>
    <cellStyle name="Normal 12 2 2 6" xfId="26638"/>
    <cellStyle name="Normal 12 2 2 7" xfId="26639"/>
    <cellStyle name="Normal 12 2 2 8" xfId="26640"/>
    <cellStyle name="Normal 12 2 2 9" xfId="26641"/>
    <cellStyle name="Normal 12 2 20" xfId="26642"/>
    <cellStyle name="Normal 12 2 20 2" xfId="26643"/>
    <cellStyle name="Normal 12 2 21" xfId="26644"/>
    <cellStyle name="Normal 12 2 21 2" xfId="26645"/>
    <cellStyle name="Normal 12 2 22" xfId="26646"/>
    <cellStyle name="Normal 12 2 22 2" xfId="26647"/>
    <cellStyle name="Normal 12 2 23" xfId="26648"/>
    <cellStyle name="Normal 12 2 23 2" xfId="26649"/>
    <cellStyle name="Normal 12 2 23 3" xfId="26650"/>
    <cellStyle name="Normal 12 2 24" xfId="26651"/>
    <cellStyle name="Normal 12 2 24 2" xfId="26652"/>
    <cellStyle name="Normal 12 2 25" xfId="26653"/>
    <cellStyle name="Normal 12 2 26" xfId="26654"/>
    <cellStyle name="Normal 12 2 27" xfId="26655"/>
    <cellStyle name="Normal 12 2 28" xfId="26656"/>
    <cellStyle name="Normal 12 2 29" xfId="26657"/>
    <cellStyle name="Normal 12 2 3" xfId="1067"/>
    <cellStyle name="Normal 12 2 3 2" xfId="26658"/>
    <cellStyle name="Normal 12 2 3 2 2" xfId="26659"/>
    <cellStyle name="Normal 12 2 3 3" xfId="26660"/>
    <cellStyle name="Normal 12 2 3 4" xfId="26661"/>
    <cellStyle name="Normal 12 2 30" xfId="26662"/>
    <cellStyle name="Normal 12 2 31" xfId="26663"/>
    <cellStyle name="Normal 12 2 32" xfId="26664"/>
    <cellStyle name="Normal 12 2 33" xfId="26665"/>
    <cellStyle name="Normal 12 2 34" xfId="26666"/>
    <cellStyle name="Normal 12 2 35" xfId="26667"/>
    <cellStyle name="Normal 12 2 36" xfId="26668"/>
    <cellStyle name="Normal 12 2 37" xfId="26669"/>
    <cellStyle name="Normal 12 2 38" xfId="26670"/>
    <cellStyle name="Normal 12 2 39" xfId="26671"/>
    <cellStyle name="Normal 12 2 4" xfId="26672"/>
    <cellStyle name="Normal 12 2 4 2" xfId="26673"/>
    <cellStyle name="Normal 12 2 4 3" xfId="26674"/>
    <cellStyle name="Normal 12 2 4 4" xfId="26675"/>
    <cellStyle name="Normal 12 2 40" xfId="26676"/>
    <cellStyle name="Normal 12 2 41" xfId="26677"/>
    <cellStyle name="Normal 12 2 42" xfId="26678"/>
    <cellStyle name="Normal 12 2 43" xfId="26679"/>
    <cellStyle name="Normal 12 2 44" xfId="26680"/>
    <cellStyle name="Normal 12 2 45" xfId="26681"/>
    <cellStyle name="Normal 12 2 46" xfId="26682"/>
    <cellStyle name="Normal 12 2 47" xfId="26683"/>
    <cellStyle name="Normal 12 2 48" xfId="26684"/>
    <cellStyle name="Normal 12 2 49" xfId="26685"/>
    <cellStyle name="Normal 12 2 5" xfId="26686"/>
    <cellStyle name="Normal 12 2 5 2" xfId="26687"/>
    <cellStyle name="Normal 12 2 5 2 2" xfId="26688"/>
    <cellStyle name="Normal 12 2 5 2 3" xfId="26689"/>
    <cellStyle name="Normal 12 2 5 2 4" xfId="26690"/>
    <cellStyle name="Normal 12 2 5 2 5" xfId="26691"/>
    <cellStyle name="Normal 12 2 5 2 6" xfId="26692"/>
    <cellStyle name="Normal 12 2 5 2 7" xfId="26693"/>
    <cellStyle name="Normal 12 2 5 2 8" xfId="26694"/>
    <cellStyle name="Normal 12 2 5 3" xfId="26695"/>
    <cellStyle name="Normal 12 2 5 3 2" xfId="26696"/>
    <cellStyle name="Normal 12 2 5 3 3" xfId="26697"/>
    <cellStyle name="Normal 12 2 5 4" xfId="26698"/>
    <cellStyle name="Normal 12 2 5 4 2" xfId="26699"/>
    <cellStyle name="Normal 12 2 5 5" xfId="26700"/>
    <cellStyle name="Normal 12 2 5 6" xfId="26701"/>
    <cellStyle name="Normal 12 2 5 7" xfId="26702"/>
    <cellStyle name="Normal 12 2 5 8" xfId="26703"/>
    <cellStyle name="Normal 12 2 50" xfId="26704"/>
    <cellStyle name="Normal 12 2 51" xfId="26705"/>
    <cellStyle name="Normal 12 2 51 2" xfId="26706"/>
    <cellStyle name="Normal 12 2 52" xfId="26707"/>
    <cellStyle name="Normal 12 2 52 2" xfId="26708"/>
    <cellStyle name="Normal 12 2 53" xfId="26709"/>
    <cellStyle name="Normal 12 2 54" xfId="26710"/>
    <cellStyle name="Normal 12 2 55" xfId="26711"/>
    <cellStyle name="Normal 12 2 55 2" xfId="26712"/>
    <cellStyle name="Normal 12 2 56" xfId="26713"/>
    <cellStyle name="Normal 12 2 57" xfId="26714"/>
    <cellStyle name="Normal 12 2 58" xfId="26715"/>
    <cellStyle name="Normal 12 2 59" xfId="26716"/>
    <cellStyle name="Normal 12 2 6" xfId="26717"/>
    <cellStyle name="Normal 12 2 6 2" xfId="26718"/>
    <cellStyle name="Normal 12 2 6 2 2" xfId="26719"/>
    <cellStyle name="Normal 12 2 6 2 3" xfId="26720"/>
    <cellStyle name="Normal 12 2 6 2 4" xfId="26721"/>
    <cellStyle name="Normal 12 2 6 2 5" xfId="26722"/>
    <cellStyle name="Normal 12 2 6 2 6" xfId="26723"/>
    <cellStyle name="Normal 12 2 6 2 7" xfId="26724"/>
    <cellStyle name="Normal 12 2 6 2 8" xfId="26725"/>
    <cellStyle name="Normal 12 2 6 3" xfId="26726"/>
    <cellStyle name="Normal 12 2 6 3 2" xfId="26727"/>
    <cellStyle name="Normal 12 2 6 3 3" xfId="26728"/>
    <cellStyle name="Normal 12 2 6 4" xfId="26729"/>
    <cellStyle name="Normal 12 2 6 4 2" xfId="26730"/>
    <cellStyle name="Normal 12 2 6 5" xfId="26731"/>
    <cellStyle name="Normal 12 2 6 6" xfId="26732"/>
    <cellStyle name="Normal 12 2 6 7" xfId="26733"/>
    <cellStyle name="Normal 12 2 6 8" xfId="26734"/>
    <cellStyle name="Normal 12 2 60" xfId="26735"/>
    <cellStyle name="Normal 12 2 61" xfId="26736"/>
    <cellStyle name="Normal 12 2 62" xfId="26737"/>
    <cellStyle name="Normal 12 2 63" xfId="26738"/>
    <cellStyle name="Normal 12 2 64" xfId="26739"/>
    <cellStyle name="Normal 12 2 65" xfId="26740"/>
    <cellStyle name="Normal 12 2 66" xfId="26741"/>
    <cellStyle name="Normal 12 2 67" xfId="26742"/>
    <cellStyle name="Normal 12 2 68" xfId="26743"/>
    <cellStyle name="Normal 12 2 69" xfId="26744"/>
    <cellStyle name="Normal 12 2 7" xfId="26745"/>
    <cellStyle name="Normal 12 2 7 2" xfId="26746"/>
    <cellStyle name="Normal 12 2 7 2 2" xfId="26747"/>
    <cellStyle name="Normal 12 2 7 2 3" xfId="26748"/>
    <cellStyle name="Normal 12 2 7 3" xfId="26749"/>
    <cellStyle name="Normal 12 2 7 3 2" xfId="26750"/>
    <cellStyle name="Normal 12 2 7 4" xfId="26751"/>
    <cellStyle name="Normal 12 2 7 5" xfId="26752"/>
    <cellStyle name="Normal 12 2 7 6" xfId="26753"/>
    <cellStyle name="Normal 12 2 7 7" xfId="26754"/>
    <cellStyle name="Normal 12 2 70" xfId="26755"/>
    <cellStyle name="Normal 12 2 71" xfId="26756"/>
    <cellStyle name="Normal 12 2 72" xfId="26757"/>
    <cellStyle name="Normal 12 2 73" xfId="26758"/>
    <cellStyle name="Normal 12 2 74" xfId="26759"/>
    <cellStyle name="Normal 12 2 75" xfId="26760"/>
    <cellStyle name="Normal 12 2 76" xfId="26761"/>
    <cellStyle name="Normal 12 2 77" xfId="26762"/>
    <cellStyle name="Normal 12 2 78" xfId="26763"/>
    <cellStyle name="Normal 12 2 79" xfId="26764"/>
    <cellStyle name="Normal 12 2 8" xfId="26765"/>
    <cellStyle name="Normal 12 2 8 2" xfId="26766"/>
    <cellStyle name="Normal 12 2 8 3" xfId="26767"/>
    <cellStyle name="Normal 12 2 8 4" xfId="26768"/>
    <cellStyle name="Normal 12 2 8 5" xfId="26769"/>
    <cellStyle name="Normal 12 2 8 6" xfId="26770"/>
    <cellStyle name="Normal 12 2 8 7" xfId="26771"/>
    <cellStyle name="Normal 12 2 80" xfId="26772"/>
    <cellStyle name="Normal 12 2 81" xfId="26773"/>
    <cellStyle name="Normal 12 2 82" xfId="26774"/>
    <cellStyle name="Normal 12 2 9" xfId="26775"/>
    <cellStyle name="Normal 12 2 9 2" xfId="26776"/>
    <cellStyle name="Normal 12 2_Oracle Upload" xfId="26777"/>
    <cellStyle name="Normal 12 3" xfId="1068"/>
    <cellStyle name="Normal 12 3 2" xfId="26778"/>
    <cellStyle name="Normal 12 3 2 2" xfId="26779"/>
    <cellStyle name="Normal 12 3 3" xfId="26780"/>
    <cellStyle name="Normal 12 4" xfId="1069"/>
    <cellStyle name="Normal 12 4 2" xfId="26781"/>
    <cellStyle name="Normal 12 4 2 2" xfId="26782"/>
    <cellStyle name="Normal 12 5" xfId="26783"/>
    <cellStyle name="Normal 12 5 2" xfId="26784"/>
    <cellStyle name="Normal 12 5 2 2" xfId="26785"/>
    <cellStyle name="Normal 12 6" xfId="26786"/>
    <cellStyle name="Normal 12 6 2" xfId="26787"/>
    <cellStyle name="Normal 12 6 3" xfId="26788"/>
    <cellStyle name="Normal 12 7" xfId="26789"/>
    <cellStyle name="Normal 12 8" xfId="26790"/>
    <cellStyle name="Normal 12 9" xfId="26791"/>
    <cellStyle name="Normal 12 9 2" xfId="26792"/>
    <cellStyle name="Normal 12_00431" xfId="26793"/>
    <cellStyle name="Normal 122" xfId="26794"/>
    <cellStyle name="Normal 122 2" xfId="26795"/>
    <cellStyle name="Normal 122 2 2" xfId="26796"/>
    <cellStyle name="Normal 122 2 2 2" xfId="26797"/>
    <cellStyle name="Normal 122 2 3" xfId="26798"/>
    <cellStyle name="Normal 122 2 4" xfId="26799"/>
    <cellStyle name="Normal 122 3" xfId="26800"/>
    <cellStyle name="Normal 122 3 2" xfId="26801"/>
    <cellStyle name="Normal 122 3 3" xfId="26802"/>
    <cellStyle name="Normal 122 4" xfId="26803"/>
    <cellStyle name="Normal 122 5" xfId="26804"/>
    <cellStyle name="Normal 13" xfId="11"/>
    <cellStyle name="Normal 13 10" xfId="26805"/>
    <cellStyle name="Normal 13 10 2" xfId="26806"/>
    <cellStyle name="Normal 13 11" xfId="26807"/>
    <cellStyle name="Normal 13 11 2" xfId="26808"/>
    <cellStyle name="Normal 13 12" xfId="26809"/>
    <cellStyle name="Normal 13 12 2" xfId="26810"/>
    <cellStyle name="Normal 13 13" xfId="26811"/>
    <cellStyle name="Normal 13 13 2" xfId="26812"/>
    <cellStyle name="Normal 13 14" xfId="26813"/>
    <cellStyle name="Normal 13 14 2" xfId="26814"/>
    <cellStyle name="Normal 13 15" xfId="26815"/>
    <cellStyle name="Normal 13 15 2" xfId="26816"/>
    <cellStyle name="Normal 13 16" xfId="26817"/>
    <cellStyle name="Normal 13 16 2" xfId="26818"/>
    <cellStyle name="Normal 13 17" xfId="26819"/>
    <cellStyle name="Normal 13 17 2" xfId="26820"/>
    <cellStyle name="Normal 13 18" xfId="26821"/>
    <cellStyle name="Normal 13 18 2" xfId="26822"/>
    <cellStyle name="Normal 13 19" xfId="26823"/>
    <cellStyle name="Normal 13 19 2" xfId="26824"/>
    <cellStyle name="Normal 13 2" xfId="26"/>
    <cellStyle name="Normal 13 2 2" xfId="1070"/>
    <cellStyle name="Normal 13 2 3" xfId="1071"/>
    <cellStyle name="Normal 13 2 4" xfId="410"/>
    <cellStyle name="Normal 13 20" xfId="26825"/>
    <cellStyle name="Normal 13 20 2" xfId="26826"/>
    <cellStyle name="Normal 13 21" xfId="26827"/>
    <cellStyle name="Normal 13 21 2" xfId="26828"/>
    <cellStyle name="Normal 13 22" xfId="26829"/>
    <cellStyle name="Normal 13 22 2" xfId="26830"/>
    <cellStyle name="Normal 13 23" xfId="26831"/>
    <cellStyle name="Normal 13 23 2" xfId="26832"/>
    <cellStyle name="Normal 13 24" xfId="26833"/>
    <cellStyle name="Normal 13 24 2" xfId="26834"/>
    <cellStyle name="Normal 13 24 2 2" xfId="26835"/>
    <cellStyle name="Normal 13 24 2 2 2" xfId="26836"/>
    <cellStyle name="Normal 13 24 2 3" xfId="26837"/>
    <cellStyle name="Normal 13 24 2 4" xfId="26838"/>
    <cellStyle name="Normal 13 24 3" xfId="26839"/>
    <cellStyle name="Normal 13 24 3 2" xfId="26840"/>
    <cellStyle name="Normal 13 24 3 3" xfId="26841"/>
    <cellStyle name="Normal 13 24 4" xfId="26842"/>
    <cellStyle name="Normal 13 24 5" xfId="26843"/>
    <cellStyle name="Normal 13 24 6" xfId="26844"/>
    <cellStyle name="Normal 13 25" xfId="26845"/>
    <cellStyle name="Normal 13 25 2" xfId="26846"/>
    <cellStyle name="Normal 13 26" xfId="26847"/>
    <cellStyle name="Normal 13 26 2" xfId="26848"/>
    <cellStyle name="Normal 13 27" xfId="26849"/>
    <cellStyle name="Normal 13 28" xfId="26850"/>
    <cellStyle name="Normal 13 29" xfId="26851"/>
    <cellStyle name="Normal 13 3" xfId="29"/>
    <cellStyle name="Normal 13 3 2" xfId="1072"/>
    <cellStyle name="Normal 13 3 3" xfId="26852"/>
    <cellStyle name="Normal 13 3 4" xfId="26853"/>
    <cellStyle name="Normal 13 30" xfId="26854"/>
    <cellStyle name="Normal 13 31" xfId="26855"/>
    <cellStyle name="Normal 13 32" xfId="26856"/>
    <cellStyle name="Normal 13 33" xfId="26857"/>
    <cellStyle name="Normal 13 34" xfId="26858"/>
    <cellStyle name="Normal 13 35" xfId="26859"/>
    <cellStyle name="Normal 13 36" xfId="26860"/>
    <cellStyle name="Normal 13 37" xfId="26861"/>
    <cellStyle name="Normal 13 38" xfId="26862"/>
    <cellStyle name="Normal 13 39" xfId="26863"/>
    <cellStyle name="Normal 13 4" xfId="1073"/>
    <cellStyle name="Normal 13 4 2" xfId="26864"/>
    <cellStyle name="Normal 13 4 3" xfId="26865"/>
    <cellStyle name="Normal 13 4 4" xfId="26866"/>
    <cellStyle name="Normal 13 40" xfId="26867"/>
    <cellStyle name="Normal 13 41" xfId="26868"/>
    <cellStyle name="Normal 13 42" xfId="26869"/>
    <cellStyle name="Normal 13 43" xfId="26870"/>
    <cellStyle name="Normal 13 44" xfId="26871"/>
    <cellStyle name="Normal 13 45" xfId="26872"/>
    <cellStyle name="Normal 13 46" xfId="26873"/>
    <cellStyle name="Normal 13 47" xfId="26874"/>
    <cellStyle name="Normal 13 48" xfId="26875"/>
    <cellStyle name="Normal 13 49" xfId="26876"/>
    <cellStyle name="Normal 13 5" xfId="409"/>
    <cellStyle name="Normal 13 5 2" xfId="26877"/>
    <cellStyle name="Normal 13 5 2 2" xfId="26878"/>
    <cellStyle name="Normal 13 5 3" xfId="26879"/>
    <cellStyle name="Normal 13 5 4" xfId="26880"/>
    <cellStyle name="Normal 13 50" xfId="26881"/>
    <cellStyle name="Normal 13 51" xfId="26882"/>
    <cellStyle name="Normal 13 52" xfId="26883"/>
    <cellStyle name="Normal 13 53" xfId="26884"/>
    <cellStyle name="Normal 13 54" xfId="26885"/>
    <cellStyle name="Normal 13 55" xfId="26886"/>
    <cellStyle name="Normal 13 55 2" xfId="26887"/>
    <cellStyle name="Normal 13 56" xfId="26888"/>
    <cellStyle name="Normal 13 57" xfId="26889"/>
    <cellStyle name="Normal 13 58" xfId="26890"/>
    <cellStyle name="Normal 13 59" xfId="26891"/>
    <cellStyle name="Normal 13 6" xfId="26892"/>
    <cellStyle name="Normal 13 6 2" xfId="26893"/>
    <cellStyle name="Normal 13 6 2 2" xfId="26894"/>
    <cellStyle name="Normal 13 6 3" xfId="26895"/>
    <cellStyle name="Normal 13 6 4" xfId="26896"/>
    <cellStyle name="Normal 13 60" xfId="26897"/>
    <cellStyle name="Normal 13 61" xfId="26898"/>
    <cellStyle name="Normal 13 62" xfId="26899"/>
    <cellStyle name="Normal 13 63" xfId="26900"/>
    <cellStyle name="Normal 13 64" xfId="26901"/>
    <cellStyle name="Normal 13 65" xfId="26902"/>
    <cellStyle name="Normal 13 66" xfId="26903"/>
    <cellStyle name="Normal 13 67" xfId="26904"/>
    <cellStyle name="Normal 13 68" xfId="26905"/>
    <cellStyle name="Normal 13 69" xfId="26906"/>
    <cellStyle name="Normal 13 7" xfId="26907"/>
    <cellStyle name="Normal 13 7 2" xfId="26908"/>
    <cellStyle name="Normal 13 7 2 2" xfId="26909"/>
    <cellStyle name="Normal 13 7 3" xfId="26910"/>
    <cellStyle name="Normal 13 7 4" xfId="26911"/>
    <cellStyle name="Normal 13 7 5" xfId="26912"/>
    <cellStyle name="Normal 13 7 6" xfId="26913"/>
    <cellStyle name="Normal 13 7 7" xfId="26914"/>
    <cellStyle name="Normal 13 70" xfId="26915"/>
    <cellStyle name="Normal 13 71" xfId="26916"/>
    <cellStyle name="Normal 13 72" xfId="26917"/>
    <cellStyle name="Normal 13 73" xfId="26918"/>
    <cellStyle name="Normal 13 74" xfId="26919"/>
    <cellStyle name="Normal 13 75" xfId="26920"/>
    <cellStyle name="Normal 13 76" xfId="26921"/>
    <cellStyle name="Normal 13 77" xfId="26922"/>
    <cellStyle name="Normal 13 78" xfId="26923"/>
    <cellStyle name="Normal 13 79" xfId="26924"/>
    <cellStyle name="Normal 13 8" xfId="26925"/>
    <cellStyle name="Normal 13 8 2" xfId="26926"/>
    <cellStyle name="Normal 13 8 3" xfId="26927"/>
    <cellStyle name="Normal 13 8 4" xfId="26928"/>
    <cellStyle name="Normal 13 8 5" xfId="26929"/>
    <cellStyle name="Normal 13 8 6" xfId="26930"/>
    <cellStyle name="Normal 13 8 7" xfId="26931"/>
    <cellStyle name="Normal 13 80" xfId="26932"/>
    <cellStyle name="Normal 13 81" xfId="26933"/>
    <cellStyle name="Normal 13 82" xfId="26934"/>
    <cellStyle name="Normal 13 9" xfId="26935"/>
    <cellStyle name="Normal 13 9 2" xfId="26936"/>
    <cellStyle name="Normal 13_Oracle Upload" xfId="26937"/>
    <cellStyle name="Normal 14" xfId="411"/>
    <cellStyle name="Normal 14 10" xfId="26938"/>
    <cellStyle name="Normal 14 10 2" xfId="26939"/>
    <cellStyle name="Normal 14 11" xfId="26940"/>
    <cellStyle name="Normal 14 11 2" xfId="26941"/>
    <cellStyle name="Normal 14 12" xfId="26942"/>
    <cellStyle name="Normal 14 12 2" xfId="26943"/>
    <cellStyle name="Normal 14 13" xfId="26944"/>
    <cellStyle name="Normal 14 13 2" xfId="26945"/>
    <cellStyle name="Normal 14 14" xfId="26946"/>
    <cellStyle name="Normal 14 14 2" xfId="26947"/>
    <cellStyle name="Normal 14 15" xfId="26948"/>
    <cellStyle name="Normal 14 15 2" xfId="26949"/>
    <cellStyle name="Normal 14 16" xfId="26950"/>
    <cellStyle name="Normal 14 16 2" xfId="26951"/>
    <cellStyle name="Normal 14 17" xfId="26952"/>
    <cellStyle name="Normal 14 17 2" xfId="26953"/>
    <cellStyle name="Normal 14 18" xfId="26954"/>
    <cellStyle name="Normal 14 18 2" xfId="26955"/>
    <cellStyle name="Normal 14 19" xfId="26956"/>
    <cellStyle name="Normal 14 19 2" xfId="26957"/>
    <cellStyle name="Normal 14 2" xfId="1074"/>
    <cellStyle name="Normal 14 20" xfId="26958"/>
    <cellStyle name="Normal 14 20 2" xfId="26959"/>
    <cellStyle name="Normal 14 21" xfId="26960"/>
    <cellStyle name="Normal 14 21 2" xfId="26961"/>
    <cellStyle name="Normal 14 22" xfId="26962"/>
    <cellStyle name="Normal 14 22 2" xfId="26963"/>
    <cellStyle name="Normal 14 23" xfId="26964"/>
    <cellStyle name="Normal 14 23 2" xfId="26965"/>
    <cellStyle name="Normal 14 24" xfId="26966"/>
    <cellStyle name="Normal 14 24 2" xfId="26967"/>
    <cellStyle name="Normal 14 25" xfId="26968"/>
    <cellStyle name="Normal 14 25 2" xfId="26969"/>
    <cellStyle name="Normal 14 25 2 2" xfId="26970"/>
    <cellStyle name="Normal 14 25 2 2 2" xfId="26971"/>
    <cellStyle name="Normal 14 25 2 3" xfId="26972"/>
    <cellStyle name="Normal 14 25 2 4" xfId="26973"/>
    <cellStyle name="Normal 14 25 3" xfId="26974"/>
    <cellStyle name="Normal 14 25 3 2" xfId="26975"/>
    <cellStyle name="Normal 14 25 3 3" xfId="26976"/>
    <cellStyle name="Normal 14 25 4" xfId="26977"/>
    <cellStyle name="Normal 14 25 5" xfId="26978"/>
    <cellStyle name="Normal 14 25 6" xfId="26979"/>
    <cellStyle name="Normal 14 26" xfId="26980"/>
    <cellStyle name="Normal 14 26 2" xfId="26981"/>
    <cellStyle name="Normal 14 27" xfId="26982"/>
    <cellStyle name="Normal 14 27 2" xfId="26983"/>
    <cellStyle name="Normal 14 28" xfId="26984"/>
    <cellStyle name="Normal 14 29" xfId="26985"/>
    <cellStyle name="Normal 14 3" xfId="1075"/>
    <cellStyle name="Normal 14 3 2" xfId="26986"/>
    <cellStyle name="Normal 14 3 3" xfId="26987"/>
    <cellStyle name="Normal 14 3 4" xfId="26988"/>
    <cellStyle name="Normal 14 30" xfId="26989"/>
    <cellStyle name="Normal 14 31" xfId="26990"/>
    <cellStyle name="Normal 14 32" xfId="26991"/>
    <cellStyle name="Normal 14 33" xfId="26992"/>
    <cellStyle name="Normal 14 34" xfId="26993"/>
    <cellStyle name="Normal 14 35" xfId="26994"/>
    <cellStyle name="Normal 14 36" xfId="26995"/>
    <cellStyle name="Normal 14 37" xfId="26996"/>
    <cellStyle name="Normal 14 38" xfId="26997"/>
    <cellStyle name="Normal 14 39" xfId="26998"/>
    <cellStyle name="Normal 14 4" xfId="26999"/>
    <cellStyle name="Normal 14 4 2" xfId="27000"/>
    <cellStyle name="Normal 14 4 3" xfId="27001"/>
    <cellStyle name="Normal 14 4 4" xfId="27002"/>
    <cellStyle name="Normal 14 40" xfId="27003"/>
    <cellStyle name="Normal 14 41" xfId="27004"/>
    <cellStyle name="Normal 14 42" xfId="27005"/>
    <cellStyle name="Normal 14 43" xfId="27006"/>
    <cellStyle name="Normal 14 44" xfId="27007"/>
    <cellStyle name="Normal 14 45" xfId="27008"/>
    <cellStyle name="Normal 14 46" xfId="27009"/>
    <cellStyle name="Normal 14 47" xfId="27010"/>
    <cellStyle name="Normal 14 48" xfId="27011"/>
    <cellStyle name="Normal 14 49" xfId="27012"/>
    <cellStyle name="Normal 14 5" xfId="27013"/>
    <cellStyle name="Normal 14 5 2" xfId="27014"/>
    <cellStyle name="Normal 14 5 3" xfId="27015"/>
    <cellStyle name="Normal 14 5 4" xfId="27016"/>
    <cellStyle name="Normal 14 50" xfId="27017"/>
    <cellStyle name="Normal 14 51" xfId="27018"/>
    <cellStyle name="Normal 14 52" xfId="27019"/>
    <cellStyle name="Normal 14 53" xfId="27020"/>
    <cellStyle name="Normal 14 54" xfId="27021"/>
    <cellStyle name="Normal 14 55" xfId="27022"/>
    <cellStyle name="Normal 14 56" xfId="27023"/>
    <cellStyle name="Normal 14 56 2" xfId="27024"/>
    <cellStyle name="Normal 14 57" xfId="27025"/>
    <cellStyle name="Normal 14 58" xfId="27026"/>
    <cellStyle name="Normal 14 59" xfId="27027"/>
    <cellStyle name="Normal 14 6" xfId="27028"/>
    <cellStyle name="Normal 14 6 2" xfId="27029"/>
    <cellStyle name="Normal 14 6 2 2" xfId="27030"/>
    <cellStyle name="Normal 14 6 3" xfId="27031"/>
    <cellStyle name="Normal 14 6 4" xfId="27032"/>
    <cellStyle name="Normal 14 60" xfId="27033"/>
    <cellStyle name="Normal 14 61" xfId="27034"/>
    <cellStyle name="Normal 14 62" xfId="27035"/>
    <cellStyle name="Normal 14 63" xfId="27036"/>
    <cellStyle name="Normal 14 64" xfId="27037"/>
    <cellStyle name="Normal 14 65" xfId="27038"/>
    <cellStyle name="Normal 14 66" xfId="27039"/>
    <cellStyle name="Normal 14 67" xfId="27040"/>
    <cellStyle name="Normal 14 68" xfId="27041"/>
    <cellStyle name="Normal 14 69" xfId="27042"/>
    <cellStyle name="Normal 14 7" xfId="27043"/>
    <cellStyle name="Normal 14 7 2" xfId="27044"/>
    <cellStyle name="Normal 14 7 2 2" xfId="27045"/>
    <cellStyle name="Normal 14 7 3" xfId="27046"/>
    <cellStyle name="Normal 14 7 4" xfId="27047"/>
    <cellStyle name="Normal 14 70" xfId="27048"/>
    <cellStyle name="Normal 14 71" xfId="27049"/>
    <cellStyle name="Normal 14 72" xfId="27050"/>
    <cellStyle name="Normal 14 73" xfId="27051"/>
    <cellStyle name="Normal 14 74" xfId="27052"/>
    <cellStyle name="Normal 14 75" xfId="27053"/>
    <cellStyle name="Normal 14 76" xfId="27054"/>
    <cellStyle name="Normal 14 77" xfId="27055"/>
    <cellStyle name="Normal 14 78" xfId="27056"/>
    <cellStyle name="Normal 14 79" xfId="27057"/>
    <cellStyle name="Normal 14 8" xfId="27058"/>
    <cellStyle name="Normal 14 8 2" xfId="27059"/>
    <cellStyle name="Normal 14 8 2 2" xfId="27060"/>
    <cellStyle name="Normal 14 8 3" xfId="27061"/>
    <cellStyle name="Normal 14 8 4" xfId="27062"/>
    <cellStyle name="Normal 14 8 5" xfId="27063"/>
    <cellStyle name="Normal 14 8 6" xfId="27064"/>
    <cellStyle name="Normal 14 8 7" xfId="27065"/>
    <cellStyle name="Normal 14 80" xfId="27066"/>
    <cellStyle name="Normal 14 81" xfId="27067"/>
    <cellStyle name="Normal 14 82" xfId="27068"/>
    <cellStyle name="Normal 14 83" xfId="27069"/>
    <cellStyle name="Normal 14 9" xfId="27070"/>
    <cellStyle name="Normal 14 9 2" xfId="27071"/>
    <cellStyle name="Normal 14 9 3" xfId="27072"/>
    <cellStyle name="Normal 14 9 4" xfId="27073"/>
    <cellStyle name="Normal 14 9 5" xfId="27074"/>
    <cellStyle name="Normal 14 9 6" xfId="27075"/>
    <cellStyle name="Normal 14 9 7" xfId="27076"/>
    <cellStyle name="Normal 14_60 Keyspan Corp TBBS 6-9" xfId="27077"/>
    <cellStyle name="Normal 15" xfId="412"/>
    <cellStyle name="Normal 15 10" xfId="27078"/>
    <cellStyle name="Normal 15 10 2" xfId="27079"/>
    <cellStyle name="Normal 15 11" xfId="27080"/>
    <cellStyle name="Normal 15 11 2" xfId="27081"/>
    <cellStyle name="Normal 15 12" xfId="27082"/>
    <cellStyle name="Normal 15 12 2" xfId="27083"/>
    <cellStyle name="Normal 15 13" xfId="27084"/>
    <cellStyle name="Normal 15 13 2" xfId="27085"/>
    <cellStyle name="Normal 15 14" xfId="27086"/>
    <cellStyle name="Normal 15 14 2" xfId="27087"/>
    <cellStyle name="Normal 15 15" xfId="27088"/>
    <cellStyle name="Normal 15 15 2" xfId="27089"/>
    <cellStyle name="Normal 15 16" xfId="27090"/>
    <cellStyle name="Normal 15 16 2" xfId="27091"/>
    <cellStyle name="Normal 15 17" xfId="27092"/>
    <cellStyle name="Normal 15 17 2" xfId="27093"/>
    <cellStyle name="Normal 15 18" xfId="27094"/>
    <cellStyle name="Normal 15 18 2" xfId="27095"/>
    <cellStyle name="Normal 15 19" xfId="27096"/>
    <cellStyle name="Normal 15 19 2" xfId="27097"/>
    <cellStyle name="Normal 15 2" xfId="413"/>
    <cellStyle name="Normal 15 2 2" xfId="1076"/>
    <cellStyle name="Normal 15 2 3" xfId="1077"/>
    <cellStyle name="Normal 15 2 4" xfId="27098"/>
    <cellStyle name="Normal 15 20" xfId="27099"/>
    <cellStyle name="Normal 15 20 2" xfId="27100"/>
    <cellStyle name="Normal 15 21" xfId="27101"/>
    <cellStyle name="Normal 15 21 2" xfId="27102"/>
    <cellStyle name="Normal 15 22" xfId="27103"/>
    <cellStyle name="Normal 15 22 2" xfId="27104"/>
    <cellStyle name="Normal 15 23" xfId="27105"/>
    <cellStyle name="Normal 15 23 2" xfId="27106"/>
    <cellStyle name="Normal 15 24" xfId="27107"/>
    <cellStyle name="Normal 15 24 2" xfId="27108"/>
    <cellStyle name="Normal 15 24 2 2" xfId="27109"/>
    <cellStyle name="Normal 15 24 2 2 2" xfId="27110"/>
    <cellStyle name="Normal 15 24 2 3" xfId="27111"/>
    <cellStyle name="Normal 15 24 2 4" xfId="27112"/>
    <cellStyle name="Normal 15 24 3" xfId="27113"/>
    <cellStyle name="Normal 15 24 3 2" xfId="27114"/>
    <cellStyle name="Normal 15 24 3 3" xfId="27115"/>
    <cellStyle name="Normal 15 24 4" xfId="27116"/>
    <cellStyle name="Normal 15 24 5" xfId="27117"/>
    <cellStyle name="Normal 15 24 6" xfId="27118"/>
    <cellStyle name="Normal 15 25" xfId="27119"/>
    <cellStyle name="Normal 15 25 2" xfId="27120"/>
    <cellStyle name="Normal 15 26" xfId="27121"/>
    <cellStyle name="Normal 15 26 2" xfId="27122"/>
    <cellStyle name="Normal 15 27" xfId="27123"/>
    <cellStyle name="Normal 15 28" xfId="27124"/>
    <cellStyle name="Normal 15 29" xfId="27125"/>
    <cellStyle name="Normal 15 3" xfId="1078"/>
    <cellStyle name="Normal 15 3 2" xfId="27126"/>
    <cellStyle name="Normal 15 3 3" xfId="27127"/>
    <cellStyle name="Normal 15 3 4" xfId="27128"/>
    <cellStyle name="Normal 15 30" xfId="27129"/>
    <cellStyle name="Normal 15 31" xfId="27130"/>
    <cellStyle name="Normal 15 32" xfId="27131"/>
    <cellStyle name="Normal 15 33" xfId="27132"/>
    <cellStyle name="Normal 15 34" xfId="27133"/>
    <cellStyle name="Normal 15 35" xfId="27134"/>
    <cellStyle name="Normal 15 36" xfId="27135"/>
    <cellStyle name="Normal 15 37" xfId="27136"/>
    <cellStyle name="Normal 15 38" xfId="27137"/>
    <cellStyle name="Normal 15 39" xfId="27138"/>
    <cellStyle name="Normal 15 4" xfId="1079"/>
    <cellStyle name="Normal 15 4 2" xfId="27139"/>
    <cellStyle name="Normal 15 4 3" xfId="27140"/>
    <cellStyle name="Normal 15 4 4" xfId="27141"/>
    <cellStyle name="Normal 15 40" xfId="27142"/>
    <cellStyle name="Normal 15 41" xfId="27143"/>
    <cellStyle name="Normal 15 42" xfId="27144"/>
    <cellStyle name="Normal 15 43" xfId="27145"/>
    <cellStyle name="Normal 15 44" xfId="27146"/>
    <cellStyle name="Normal 15 45" xfId="27147"/>
    <cellStyle name="Normal 15 46" xfId="27148"/>
    <cellStyle name="Normal 15 47" xfId="27149"/>
    <cellStyle name="Normal 15 48" xfId="27150"/>
    <cellStyle name="Normal 15 49" xfId="27151"/>
    <cellStyle name="Normal 15 5" xfId="27152"/>
    <cellStyle name="Normal 15 5 2" xfId="27153"/>
    <cellStyle name="Normal 15 5 2 2" xfId="27154"/>
    <cellStyle name="Normal 15 5 3" xfId="27155"/>
    <cellStyle name="Normal 15 5 4" xfId="27156"/>
    <cellStyle name="Normal 15 50" xfId="27157"/>
    <cellStyle name="Normal 15 51" xfId="27158"/>
    <cellStyle name="Normal 15 52" xfId="27159"/>
    <cellStyle name="Normal 15 53" xfId="27160"/>
    <cellStyle name="Normal 15 54" xfId="27161"/>
    <cellStyle name="Normal 15 55" xfId="27162"/>
    <cellStyle name="Normal 15 55 2" xfId="27163"/>
    <cellStyle name="Normal 15 56" xfId="27164"/>
    <cellStyle name="Normal 15 57" xfId="27165"/>
    <cellStyle name="Normal 15 58" xfId="27166"/>
    <cellStyle name="Normal 15 59" xfId="27167"/>
    <cellStyle name="Normal 15 6" xfId="27168"/>
    <cellStyle name="Normal 15 6 2" xfId="27169"/>
    <cellStyle name="Normal 15 6 2 2" xfId="27170"/>
    <cellStyle name="Normal 15 6 3" xfId="27171"/>
    <cellStyle name="Normal 15 6 4" xfId="27172"/>
    <cellStyle name="Normal 15 60" xfId="27173"/>
    <cellStyle name="Normal 15 61" xfId="27174"/>
    <cellStyle name="Normal 15 62" xfId="27175"/>
    <cellStyle name="Normal 15 63" xfId="27176"/>
    <cellStyle name="Normal 15 64" xfId="27177"/>
    <cellStyle name="Normal 15 65" xfId="27178"/>
    <cellStyle name="Normal 15 66" xfId="27179"/>
    <cellStyle name="Normal 15 67" xfId="27180"/>
    <cellStyle name="Normal 15 68" xfId="27181"/>
    <cellStyle name="Normal 15 69" xfId="27182"/>
    <cellStyle name="Normal 15 7" xfId="27183"/>
    <cellStyle name="Normal 15 7 2" xfId="27184"/>
    <cellStyle name="Normal 15 7 2 2" xfId="27185"/>
    <cellStyle name="Normal 15 7 3" xfId="27186"/>
    <cellStyle name="Normal 15 7 4" xfId="27187"/>
    <cellStyle name="Normal 15 7 5" xfId="27188"/>
    <cellStyle name="Normal 15 7 6" xfId="27189"/>
    <cellStyle name="Normal 15 7 7" xfId="27190"/>
    <cellStyle name="Normal 15 70" xfId="27191"/>
    <cellStyle name="Normal 15 71" xfId="27192"/>
    <cellStyle name="Normal 15 72" xfId="27193"/>
    <cellStyle name="Normal 15 73" xfId="27194"/>
    <cellStyle name="Normal 15 74" xfId="27195"/>
    <cellStyle name="Normal 15 75" xfId="27196"/>
    <cellStyle name="Normal 15 76" xfId="27197"/>
    <cellStyle name="Normal 15 77" xfId="27198"/>
    <cellStyle name="Normal 15 78" xfId="27199"/>
    <cellStyle name="Normal 15 79" xfId="27200"/>
    <cellStyle name="Normal 15 8" xfId="27201"/>
    <cellStyle name="Normal 15 8 2" xfId="27202"/>
    <cellStyle name="Normal 15 8 3" xfId="27203"/>
    <cellStyle name="Normal 15 8 4" xfId="27204"/>
    <cellStyle name="Normal 15 8 5" xfId="27205"/>
    <cellStyle name="Normal 15 8 6" xfId="27206"/>
    <cellStyle name="Normal 15 8 7" xfId="27207"/>
    <cellStyle name="Normal 15 80" xfId="27208"/>
    <cellStyle name="Normal 15 81" xfId="27209"/>
    <cellStyle name="Normal 15 82" xfId="27210"/>
    <cellStyle name="Normal 15 9" xfId="27211"/>
    <cellStyle name="Normal 15 9 2" xfId="27212"/>
    <cellStyle name="Normal 15_Oracle Upload" xfId="27213"/>
    <cellStyle name="Normal 16" xfId="414"/>
    <cellStyle name="Normal 16 10" xfId="27214"/>
    <cellStyle name="Normal 16 11" xfId="27215"/>
    <cellStyle name="Normal 16 12" xfId="27216"/>
    <cellStyle name="Normal 16 13" xfId="27217"/>
    <cellStyle name="Normal 16 14" xfId="27218"/>
    <cellStyle name="Normal 16 15" xfId="27219"/>
    <cellStyle name="Normal 16 16" xfId="27220"/>
    <cellStyle name="Normal 16 17" xfId="27221"/>
    <cellStyle name="Normal 16 18" xfId="27222"/>
    <cellStyle name="Normal 16 2" xfId="1080"/>
    <cellStyle name="Normal 16 2 2" xfId="27223"/>
    <cellStyle name="Normal 16 2 2 2" xfId="27224"/>
    <cellStyle name="Normal 16 2 3" xfId="27225"/>
    <cellStyle name="Normal 16 2 3 2" xfId="27226"/>
    <cellStyle name="Normal 16 3" xfId="1081"/>
    <cellStyle name="Normal 16 3 2" xfId="27227"/>
    <cellStyle name="Normal 16 3 2 2" xfId="27228"/>
    <cellStyle name="Normal 16 3 2 2 2" xfId="27229"/>
    <cellStyle name="Normal 16 3 2 3" xfId="27230"/>
    <cellStyle name="Normal 16 3 2 4" xfId="27231"/>
    <cellStyle name="Normal 16 3 2 5" xfId="27232"/>
    <cellStyle name="Normal 16 3 3" xfId="27233"/>
    <cellStyle name="Normal 16 3 3 2" xfId="27234"/>
    <cellStyle name="Normal 16 3 3 3" xfId="27235"/>
    <cellStyle name="Normal 16 3 4" xfId="27236"/>
    <cellStyle name="Normal 16 3 5" xfId="27237"/>
    <cellStyle name="Normal 16 3 6" xfId="27238"/>
    <cellStyle name="Normal 16 4" xfId="27239"/>
    <cellStyle name="Normal 16 5" xfId="27240"/>
    <cellStyle name="Normal 16 5 2" xfId="27241"/>
    <cellStyle name="Normal 16 6" xfId="27242"/>
    <cellStyle name="Normal 16 7" xfId="27243"/>
    <cellStyle name="Normal 16 8" xfId="27244"/>
    <cellStyle name="Normal 16 9" xfId="27245"/>
    <cellStyle name="Normal 17" xfId="415"/>
    <cellStyle name="Normal 17 10" xfId="27246"/>
    <cellStyle name="Normal 17 11" xfId="27247"/>
    <cellStyle name="Normal 17 12" xfId="27248"/>
    <cellStyle name="Normal 17 13" xfId="27249"/>
    <cellStyle name="Normal 17 14" xfId="27250"/>
    <cellStyle name="Normal 17 15" xfId="27251"/>
    <cellStyle name="Normal 17 16" xfId="27252"/>
    <cellStyle name="Normal 17 17" xfId="27253"/>
    <cellStyle name="Normal 17 18" xfId="27254"/>
    <cellStyle name="Normal 17 19" xfId="27255"/>
    <cellStyle name="Normal 17 2" xfId="1082"/>
    <cellStyle name="Normal 17 20" xfId="27256"/>
    <cellStyle name="Normal 17 21" xfId="27257"/>
    <cellStyle name="Normal 17 22" xfId="27258"/>
    <cellStyle name="Normal 17 23" xfId="27259"/>
    <cellStyle name="Normal 17 23 2" xfId="27260"/>
    <cellStyle name="Normal 17 24" xfId="27261"/>
    <cellStyle name="Normal 17 24 2" xfId="27262"/>
    <cellStyle name="Normal 17 25" xfId="27263"/>
    <cellStyle name="Normal 17 25 2" xfId="27264"/>
    <cellStyle name="Normal 17 26" xfId="27265"/>
    <cellStyle name="Normal 17 26 2" xfId="27266"/>
    <cellStyle name="Normal 17 27" xfId="27267"/>
    <cellStyle name="Normal 17 28" xfId="27268"/>
    <cellStyle name="Normal 17 29" xfId="27269"/>
    <cellStyle name="Normal 17 3" xfId="1083"/>
    <cellStyle name="Normal 17 30" xfId="27270"/>
    <cellStyle name="Normal 17 31" xfId="27271"/>
    <cellStyle name="Normal 17 32" xfId="27272"/>
    <cellStyle name="Normal 17 33" xfId="27273"/>
    <cellStyle name="Normal 17 34" xfId="27274"/>
    <cellStyle name="Normal 17 35" xfId="27275"/>
    <cellStyle name="Normal 17 36" xfId="27276"/>
    <cellStyle name="Normal 17 37" xfId="27277"/>
    <cellStyle name="Normal 17 38" xfId="27278"/>
    <cellStyle name="Normal 17 39" xfId="27279"/>
    <cellStyle name="Normal 17 4" xfId="27280"/>
    <cellStyle name="Normal 17 40" xfId="27281"/>
    <cellStyle name="Normal 17 41" xfId="27282"/>
    <cellStyle name="Normal 17 42" xfId="27283"/>
    <cellStyle name="Normal 17 43" xfId="27284"/>
    <cellStyle name="Normal 17 44" xfId="27285"/>
    <cellStyle name="Normal 17 45" xfId="27286"/>
    <cellStyle name="Normal 17 46" xfId="27287"/>
    <cellStyle name="Normal 17 47" xfId="27288"/>
    <cellStyle name="Normal 17 48" xfId="27289"/>
    <cellStyle name="Normal 17 49" xfId="27290"/>
    <cellStyle name="Normal 17 5" xfId="27291"/>
    <cellStyle name="Normal 17 50" xfId="27292"/>
    <cellStyle name="Normal 17 51" xfId="27293"/>
    <cellStyle name="Normal 17 52" xfId="27294"/>
    <cellStyle name="Normal 17 53" xfId="27295"/>
    <cellStyle name="Normal 17 54" xfId="27296"/>
    <cellStyle name="Normal 17 55" xfId="27297"/>
    <cellStyle name="Normal 17 56" xfId="27298"/>
    <cellStyle name="Normal 17 57" xfId="27299"/>
    <cellStyle name="Normal 17 58" xfId="27300"/>
    <cellStyle name="Normal 17 59" xfId="27301"/>
    <cellStyle name="Normal 17 6" xfId="27302"/>
    <cellStyle name="Normal 17 6 2" xfId="27303"/>
    <cellStyle name="Normal 17 6 2 2" xfId="27304"/>
    <cellStyle name="Normal 17 6 3" xfId="27305"/>
    <cellStyle name="Normal 17 60" xfId="27306"/>
    <cellStyle name="Normal 17 61" xfId="27307"/>
    <cellStyle name="Normal 17 62" xfId="27308"/>
    <cellStyle name="Normal 17 63" xfId="27309"/>
    <cellStyle name="Normal 17 64" xfId="27310"/>
    <cellStyle name="Normal 17 65" xfId="27311"/>
    <cellStyle name="Normal 17 66" xfId="27312"/>
    <cellStyle name="Normal 17 67" xfId="27313"/>
    <cellStyle name="Normal 17 68" xfId="27314"/>
    <cellStyle name="Normal 17 69" xfId="27315"/>
    <cellStyle name="Normal 17 69 2" xfId="27316"/>
    <cellStyle name="Normal 17 7" xfId="27317"/>
    <cellStyle name="Normal 17 70" xfId="27318"/>
    <cellStyle name="Normal 17 70 2" xfId="27319"/>
    <cellStyle name="Normal 17 8" xfId="27320"/>
    <cellStyle name="Normal 17 8 2" xfId="27321"/>
    <cellStyle name="Normal 17 9" xfId="27322"/>
    <cellStyle name="Normal 17_CLS-TES-KS_12-28-10" xfId="27323"/>
    <cellStyle name="Normal 18" xfId="416"/>
    <cellStyle name="Normal 18 10" xfId="27324"/>
    <cellStyle name="Normal 18 11" xfId="27325"/>
    <cellStyle name="Normal 18 12" xfId="27326"/>
    <cellStyle name="Normal 18 13" xfId="27327"/>
    <cellStyle name="Normal 18 14" xfId="27328"/>
    <cellStyle name="Normal 18 15" xfId="27329"/>
    <cellStyle name="Normal 18 16" xfId="27330"/>
    <cellStyle name="Normal 18 17" xfId="27331"/>
    <cellStyle name="Normal 18 18" xfId="27332"/>
    <cellStyle name="Normal 18 2" xfId="1084"/>
    <cellStyle name="Normal 18 2 2" xfId="27333"/>
    <cellStyle name="Normal 18 2 2 2" xfId="27334"/>
    <cellStyle name="Normal 18 2 3" xfId="27335"/>
    <cellStyle name="Normal 18 3" xfId="1085"/>
    <cellStyle name="Normal 18 3 2" xfId="27336"/>
    <cellStyle name="Normal 18 3 2 2" xfId="27337"/>
    <cellStyle name="Normal 18 4" xfId="27338"/>
    <cellStyle name="Normal 18 4 2" xfId="27339"/>
    <cellStyle name="Normal 18 4 2 2" xfId="27340"/>
    <cellStyle name="Normal 18 5" xfId="27341"/>
    <cellStyle name="Normal 18 5 2" xfId="27342"/>
    <cellStyle name="Normal 18 5 3" xfId="27343"/>
    <cellStyle name="Normal 18 6" xfId="27344"/>
    <cellStyle name="Normal 18 7" xfId="27345"/>
    <cellStyle name="Normal 18 8" xfId="27346"/>
    <cellStyle name="Normal 18 9" xfId="27347"/>
    <cellStyle name="Normal 180" xfId="28"/>
    <cellStyle name="Normal 19" xfId="417"/>
    <cellStyle name="Normal 19 10" xfId="27348"/>
    <cellStyle name="Normal 19 11" xfId="27349"/>
    <cellStyle name="Normal 19 12" xfId="27350"/>
    <cellStyle name="Normal 19 13" xfId="27351"/>
    <cellStyle name="Normal 19 14" xfId="27352"/>
    <cellStyle name="Normal 19 15" xfId="27353"/>
    <cellStyle name="Normal 19 16" xfId="27354"/>
    <cellStyle name="Normal 19 17" xfId="27355"/>
    <cellStyle name="Normal 19 18" xfId="27356"/>
    <cellStyle name="Normal 19 18 2" xfId="27357"/>
    <cellStyle name="Normal 19 19" xfId="27358"/>
    <cellStyle name="Normal 19 2" xfId="1086"/>
    <cellStyle name="Normal 19 2 10" xfId="27359"/>
    <cellStyle name="Normal 19 2 11" xfId="27360"/>
    <cellStyle name="Normal 19 2 2" xfId="27361"/>
    <cellStyle name="Normal 19 2 2 2" xfId="27362"/>
    <cellStyle name="Normal 19 2 2 2 2" xfId="27363"/>
    <cellStyle name="Normal 19 2 2 2 3" xfId="27364"/>
    <cellStyle name="Normal 19 2 2 2 4" xfId="27365"/>
    <cellStyle name="Normal 19 2 2 2 5" xfId="27366"/>
    <cellStyle name="Normal 19 2 2 3" xfId="27367"/>
    <cellStyle name="Normal 19 2 2 3 2" xfId="27368"/>
    <cellStyle name="Normal 19 2 2 3 3" xfId="27369"/>
    <cellStyle name="Normal 19 2 2 4" xfId="27370"/>
    <cellStyle name="Normal 19 2 2 5" xfId="27371"/>
    <cellStyle name="Normal 19 2 2 6" xfId="27372"/>
    <cellStyle name="Normal 19 2 2 6 2" xfId="27373"/>
    <cellStyle name="Normal 19 2 2 6 2 2" xfId="27374"/>
    <cellStyle name="Normal 19 2 2 6 2 2 2" xfId="27375"/>
    <cellStyle name="Normal 19 2 2 6 2 3" xfId="27376"/>
    <cellStyle name="Normal 19 2 2 6 2 4" xfId="27377"/>
    <cellStyle name="Normal 19 2 2 6 3" xfId="27378"/>
    <cellStyle name="Normal 19 2 2 6 3 2" xfId="27379"/>
    <cellStyle name="Normal 19 2 2 6 3 3" xfId="27380"/>
    <cellStyle name="Normal 19 2 2 6 4" xfId="27381"/>
    <cellStyle name="Normal 19 2 2 6 5" xfId="27382"/>
    <cellStyle name="Normal 19 2 2 6 6" xfId="27383"/>
    <cellStyle name="Normal 19 2 2 7" xfId="27384"/>
    <cellStyle name="Normal 19 2 2 8" xfId="27385"/>
    <cellStyle name="Normal 19 2 3" xfId="27386"/>
    <cellStyle name="Normal 19 2 3 2" xfId="27387"/>
    <cellStyle name="Normal 19 2 3 2 2" xfId="27388"/>
    <cellStyle name="Normal 19 2 3 2 2 2" xfId="27389"/>
    <cellStyle name="Normal 19 2 3 2 3" xfId="27390"/>
    <cellStyle name="Normal 19 2 3 2 4" xfId="27391"/>
    <cellStyle name="Normal 19 2 3 2 5" xfId="27392"/>
    <cellStyle name="Normal 19 2 3 2 6" xfId="27393"/>
    <cellStyle name="Normal 19 2 3 2 7" xfId="27394"/>
    <cellStyle name="Normal 19 2 3 3" xfId="27395"/>
    <cellStyle name="Normal 19 2 3 3 2" xfId="27396"/>
    <cellStyle name="Normal 19 2 3 3 3" xfId="27397"/>
    <cellStyle name="Normal 19 2 3 4" xfId="27398"/>
    <cellStyle name="Normal 19 2 3 5" xfId="27399"/>
    <cellStyle name="Normal 19 2 3 6" xfId="27400"/>
    <cellStyle name="Normal 19 2 3 7" xfId="27401"/>
    <cellStyle name="Normal 19 2 3 8" xfId="27402"/>
    <cellStyle name="Normal 19 2 4" xfId="27403"/>
    <cellStyle name="Normal 19 2 4 2" xfId="27404"/>
    <cellStyle name="Normal 19 2 4 2 2" xfId="27405"/>
    <cellStyle name="Normal 19 2 4 2 2 2" xfId="27406"/>
    <cellStyle name="Normal 19 2 4 2 3" xfId="27407"/>
    <cellStyle name="Normal 19 2 4 2 4" xfId="27408"/>
    <cellStyle name="Normal 19 2 4 2 5" xfId="27409"/>
    <cellStyle name="Normal 19 2 4 3" xfId="27410"/>
    <cellStyle name="Normal 19 2 4 3 2" xfId="27411"/>
    <cellStyle name="Normal 19 2 4 3 3" xfId="27412"/>
    <cellStyle name="Normal 19 2 4 4" xfId="27413"/>
    <cellStyle name="Normal 19 2 4 5" xfId="27414"/>
    <cellStyle name="Normal 19 2 4 6" xfId="27415"/>
    <cellStyle name="Normal 19 2 4 7" xfId="27416"/>
    <cellStyle name="Normal 19 2 4 8" xfId="27417"/>
    <cellStyle name="Normal 19 2 5" xfId="27418"/>
    <cellStyle name="Normal 19 2 5 2" xfId="27419"/>
    <cellStyle name="Normal 19 2 5 3" xfId="27420"/>
    <cellStyle name="Normal 19 2 5 4" xfId="27421"/>
    <cellStyle name="Normal 19 2 5 5" xfId="27422"/>
    <cellStyle name="Normal 19 2 5 6" xfId="27423"/>
    <cellStyle name="Normal 19 2 6" xfId="27424"/>
    <cellStyle name="Normal 19 2 6 2" xfId="27425"/>
    <cellStyle name="Normal 19 2 6 3" xfId="27426"/>
    <cellStyle name="Normal 19 2 6 4" xfId="27427"/>
    <cellStyle name="Normal 19 2 6 5" xfId="27428"/>
    <cellStyle name="Normal 19 2 6 6" xfId="27429"/>
    <cellStyle name="Normal 19 2 7" xfId="27430"/>
    <cellStyle name="Normal 19 2 7 2" xfId="27431"/>
    <cellStyle name="Normal 19 2 7 3" xfId="27432"/>
    <cellStyle name="Normal 19 2 7 4" xfId="27433"/>
    <cellStyle name="Normal 19 2 7 5" xfId="27434"/>
    <cellStyle name="Normal 19 2 8" xfId="27435"/>
    <cellStyle name="Normal 19 2 9" xfId="27436"/>
    <cellStyle name="Normal 19 2_Journal Entry" xfId="27437"/>
    <cellStyle name="Normal 19 20" xfId="27438"/>
    <cellStyle name="Normal 19 21" xfId="27439"/>
    <cellStyle name="Normal 19 3" xfId="1087"/>
    <cellStyle name="Normal 19 3 2" xfId="27440"/>
    <cellStyle name="Normal 19 3 2 2" xfId="27441"/>
    <cellStyle name="Normal 19 3 2 2 2" xfId="27442"/>
    <cellStyle name="Normal 19 3 2 2 3" xfId="27443"/>
    <cellStyle name="Normal 19 3 2 3" xfId="27444"/>
    <cellStyle name="Normal 19 3 2 4" xfId="27445"/>
    <cellStyle name="Normal 19 3 2 5" xfId="27446"/>
    <cellStyle name="Normal 19 3 2 6" xfId="27447"/>
    <cellStyle name="Normal 19 3 2 7" xfId="27448"/>
    <cellStyle name="Normal 19 3 3" xfId="27449"/>
    <cellStyle name="Normal 19 3 3 2" xfId="27450"/>
    <cellStyle name="Normal 19 3 3 2 2" xfId="27451"/>
    <cellStyle name="Normal 19 3 3 3" xfId="27452"/>
    <cellStyle name="Normal 19 3 3 4" xfId="27453"/>
    <cellStyle name="Normal 19 3 3 5" xfId="27454"/>
    <cellStyle name="Normal 19 3 4" xfId="27455"/>
    <cellStyle name="Normal 19 3 5" xfId="27456"/>
    <cellStyle name="Normal 19 3 6" xfId="27457"/>
    <cellStyle name="Normal 19 3 7" xfId="27458"/>
    <cellStyle name="Normal 19 4" xfId="27459"/>
    <cellStyle name="Normal 19 4 2" xfId="27460"/>
    <cellStyle name="Normal 19 4 2 2" xfId="27461"/>
    <cellStyle name="Normal 19 4 2 2 2" xfId="27462"/>
    <cellStyle name="Normal 19 4 2 3" xfId="27463"/>
    <cellStyle name="Normal 19 4 2 4" xfId="27464"/>
    <cellStyle name="Normal 19 4 2 5" xfId="27465"/>
    <cellStyle name="Normal 19 4 2 6" xfId="27466"/>
    <cellStyle name="Normal 19 4 2 7" xfId="27467"/>
    <cellStyle name="Normal 19 4 3" xfId="27468"/>
    <cellStyle name="Normal 19 4 3 2" xfId="27469"/>
    <cellStyle name="Normal 19 4 3 3" xfId="27470"/>
    <cellStyle name="Normal 19 4 4" xfId="27471"/>
    <cellStyle name="Normal 19 4 5" xfId="27472"/>
    <cellStyle name="Normal 19 4 6" xfId="27473"/>
    <cellStyle name="Normal 19 4 7" xfId="27474"/>
    <cellStyle name="Normal 19 4 8" xfId="27475"/>
    <cellStyle name="Normal 19 5" xfId="27476"/>
    <cellStyle name="Normal 19 5 2" xfId="27477"/>
    <cellStyle name="Normal 19 5 2 2" xfId="27478"/>
    <cellStyle name="Normal 19 5 2 2 2" xfId="27479"/>
    <cellStyle name="Normal 19 5 2 3" xfId="27480"/>
    <cellStyle name="Normal 19 5 2 4" xfId="27481"/>
    <cellStyle name="Normal 19 5 2 5" xfId="27482"/>
    <cellStyle name="Normal 19 5 2 6" xfId="27483"/>
    <cellStyle name="Normal 19 5 3" xfId="27484"/>
    <cellStyle name="Normal 19 5 3 2" xfId="27485"/>
    <cellStyle name="Normal 19 5 3 3" xfId="27486"/>
    <cellStyle name="Normal 19 5 4" xfId="27487"/>
    <cellStyle name="Normal 19 5 5" xfId="27488"/>
    <cellStyle name="Normal 19 5 6" xfId="27489"/>
    <cellStyle name="Normal 19 5 7" xfId="27490"/>
    <cellStyle name="Normal 19 5 8" xfId="27491"/>
    <cellStyle name="Normal 19 6" xfId="27492"/>
    <cellStyle name="Normal 19 6 2" xfId="27493"/>
    <cellStyle name="Normal 19 6 3" xfId="27494"/>
    <cellStyle name="Normal 19 6 4" xfId="27495"/>
    <cellStyle name="Normal 19 6 5" xfId="27496"/>
    <cellStyle name="Normal 19 7" xfId="27497"/>
    <cellStyle name="Normal 19 7 2" xfId="27498"/>
    <cellStyle name="Normal 19 7 2 2" xfId="27499"/>
    <cellStyle name="Normal 19 7 2 2 2" xfId="27500"/>
    <cellStyle name="Normal 19 7 2 3" xfId="27501"/>
    <cellStyle name="Normal 19 7 2 4" xfId="27502"/>
    <cellStyle name="Normal 19 7 3" xfId="27503"/>
    <cellStyle name="Normal 19 7 3 2" xfId="27504"/>
    <cellStyle name="Normal 19 7 3 3" xfId="27505"/>
    <cellStyle name="Normal 19 7 4" xfId="27506"/>
    <cellStyle name="Normal 19 7 5" xfId="27507"/>
    <cellStyle name="Normal 19 7 6" xfId="27508"/>
    <cellStyle name="Normal 19 7 7" xfId="27509"/>
    <cellStyle name="Normal 19 7 8" xfId="27510"/>
    <cellStyle name="Normal 19 8" xfId="27511"/>
    <cellStyle name="Normal 19 9" xfId="27512"/>
    <cellStyle name="Normal 19 9 2" xfId="27513"/>
    <cellStyle name="Normal 19_Sheet2" xfId="27514"/>
    <cellStyle name="Normal 199 4 2" xfId="418"/>
    <cellStyle name="Normal 2" xfId="3"/>
    <cellStyle name="Normal 2 10" xfId="14"/>
    <cellStyle name="Normal 2 10 2" xfId="1088"/>
    <cellStyle name="Normal 2 10 2 2" xfId="27515"/>
    <cellStyle name="Normal 2 10 2 2 2" xfId="27516"/>
    <cellStyle name="Normal 2 10 2 3" xfId="27517"/>
    <cellStyle name="Normal 2 10 2 4" xfId="27518"/>
    <cellStyle name="Normal 2 10 2 5" xfId="27519"/>
    <cellStyle name="Normal 2 10 3" xfId="1089"/>
    <cellStyle name="Normal 2 11" xfId="420"/>
    <cellStyle name="Normal 2 11 2" xfId="1090"/>
    <cellStyle name="Normal 2 11 2 2" xfId="27520"/>
    <cellStyle name="Normal 2 11 2 3" xfId="27521"/>
    <cellStyle name="Normal 2 11 2 4" xfId="27522"/>
    <cellStyle name="Normal 2 11 3" xfId="1091"/>
    <cellStyle name="Normal 2 12" xfId="421"/>
    <cellStyle name="Normal 2 12 2" xfId="1092"/>
    <cellStyle name="Normal 2 12 3" xfId="1093"/>
    <cellStyle name="Normal 2 13" xfId="422"/>
    <cellStyle name="Normal 2 13 2" xfId="1094"/>
    <cellStyle name="Normal 2 13 3" xfId="1095"/>
    <cellStyle name="Normal 2 14" xfId="1096"/>
    <cellStyle name="Normal 2 14 2" xfId="27523"/>
    <cellStyle name="Normal 2 15" xfId="1097"/>
    <cellStyle name="Normal 2 15 2" xfId="27524"/>
    <cellStyle name="Normal 2 16" xfId="419"/>
    <cellStyle name="Normal 2 16 2" xfId="27525"/>
    <cellStyle name="Normal 2 17" xfId="27526"/>
    <cellStyle name="Normal 2 17 2" xfId="27527"/>
    <cellStyle name="Normal 2 18" xfId="27528"/>
    <cellStyle name="Normal 2 18 2" xfId="27529"/>
    <cellStyle name="Normal 2 19" xfId="27530"/>
    <cellStyle name="Normal 2 19 2" xfId="27531"/>
    <cellStyle name="Normal 2 19 2 2" xfId="27532"/>
    <cellStyle name="Normal 2 19 3" xfId="27533"/>
    <cellStyle name="Normal 2 2" xfId="21"/>
    <cellStyle name="Normal 2 2 10" xfId="423"/>
    <cellStyle name="Normal 2 2 10 2" xfId="1098"/>
    <cellStyle name="Normal 2 2 10 3" xfId="1099"/>
    <cellStyle name="Normal 2 2 11" xfId="424"/>
    <cellStyle name="Normal 2 2 11 2" xfId="1100"/>
    <cellStyle name="Normal 2 2 11 3" xfId="1101"/>
    <cellStyle name="Normal 2 2 12" xfId="1102"/>
    <cellStyle name="Normal 2 2 12 2" xfId="1103"/>
    <cellStyle name="Normal 2 2 12 3" xfId="1104"/>
    <cellStyle name="Normal 2 2 13" xfId="1105"/>
    <cellStyle name="Normal 2 2 14" xfId="27534"/>
    <cellStyle name="Normal 2 2 15" xfId="27535"/>
    <cellStyle name="Normal 2 2 16" xfId="27536"/>
    <cellStyle name="Normal 2 2 17" xfId="27537"/>
    <cellStyle name="Normal 2 2 18" xfId="27538"/>
    <cellStyle name="Normal 2 2 19" xfId="27539"/>
    <cellStyle name="Normal 2 2 2" xfId="425"/>
    <cellStyle name="Normal 2 2 2 10" xfId="9"/>
    <cellStyle name="Normal 2 2 2 11" xfId="27540"/>
    <cellStyle name="Normal 2 2 2 12" xfId="27541"/>
    <cellStyle name="Normal 2 2 2 13" xfId="27542"/>
    <cellStyle name="Normal 2 2 2 14" xfId="27543"/>
    <cellStyle name="Normal 2 2 2 15" xfId="27544"/>
    <cellStyle name="Normal 2 2 2 16" xfId="27545"/>
    <cellStyle name="Normal 2 2 2 17" xfId="27546"/>
    <cellStyle name="Normal 2 2 2 18" xfId="27547"/>
    <cellStyle name="Normal 2 2 2 19" xfId="27548"/>
    <cellStyle name="Normal 2 2 2 2" xfId="1106"/>
    <cellStyle name="Normal 2 2 2 2 10" xfId="27549"/>
    <cellStyle name="Normal 2 2 2 2 11" xfId="27550"/>
    <cellStyle name="Normal 2 2 2 2 12" xfId="27551"/>
    <cellStyle name="Normal 2 2 2 2 13" xfId="27552"/>
    <cellStyle name="Normal 2 2 2 2 14" xfId="27553"/>
    <cellStyle name="Normal 2 2 2 2 15" xfId="27554"/>
    <cellStyle name="Normal 2 2 2 2 16" xfId="27555"/>
    <cellStyle name="Normal 2 2 2 2 17" xfId="27556"/>
    <cellStyle name="Normal 2 2 2 2 18" xfId="27557"/>
    <cellStyle name="Normal 2 2 2 2 2" xfId="27558"/>
    <cellStyle name="Normal 2 2 2 2 2 2" xfId="27559"/>
    <cellStyle name="Normal 2 2 2 2 2 2 2" xfId="27560"/>
    <cellStyle name="Normal 2 2 2 2 2 3" xfId="27561"/>
    <cellStyle name="Normal 2 2 2 2 3" xfId="27562"/>
    <cellStyle name="Normal 2 2 2 2 3 2" xfId="27563"/>
    <cellStyle name="Normal 2 2 2 2 3 2 2" xfId="27564"/>
    <cellStyle name="Normal 2 2 2 2 4" xfId="27565"/>
    <cellStyle name="Normal 2 2 2 2 4 2" xfId="27566"/>
    <cellStyle name="Normal 2 2 2 2 4 2 2" xfId="27567"/>
    <cellStyle name="Normal 2 2 2 2 5" xfId="27568"/>
    <cellStyle name="Normal 2 2 2 2 5 2" xfId="27569"/>
    <cellStyle name="Normal 2 2 2 2 5 3" xfId="27570"/>
    <cellStyle name="Normal 2 2 2 2 6" xfId="27571"/>
    <cellStyle name="Normal 2 2 2 2 7" xfId="27572"/>
    <cellStyle name="Normal 2 2 2 2 8" xfId="27573"/>
    <cellStyle name="Normal 2 2 2 2 9" xfId="27574"/>
    <cellStyle name="Normal 2 2 2 3" xfId="1107"/>
    <cellStyle name="Normal 2 2 2 3 2" xfId="27575"/>
    <cellStyle name="Normal 2 2 2 3 2 2" xfId="27576"/>
    <cellStyle name="Normal 2 2 2 3 2 3" xfId="27577"/>
    <cellStyle name="Normal 2 2 2 3 3" xfId="27578"/>
    <cellStyle name="Normal 2 2 2 4" xfId="27579"/>
    <cellStyle name="Normal 2 2 2 4 2" xfId="27580"/>
    <cellStyle name="Normal 2 2 2 4 2 2" xfId="27581"/>
    <cellStyle name="Normal 2 2 2 5" xfId="27582"/>
    <cellStyle name="Normal 2 2 2 5 2" xfId="27583"/>
    <cellStyle name="Normal 2 2 2 5 2 2" xfId="27584"/>
    <cellStyle name="Normal 2 2 2 6" xfId="27585"/>
    <cellStyle name="Normal 2 2 2 6 2" xfId="27586"/>
    <cellStyle name="Normal 2 2 2 6 3" xfId="27587"/>
    <cellStyle name="Normal 2 2 2 7" xfId="27588"/>
    <cellStyle name="Normal 2 2 2 8" xfId="27589"/>
    <cellStyle name="Normal 2 2 2 9" xfId="27590"/>
    <cellStyle name="Normal 2 2 2_60 Keyspan Corp TBBS 6-9" xfId="27591"/>
    <cellStyle name="Normal 2 2 20" xfId="27592"/>
    <cellStyle name="Normal 2 2 3" xfId="426"/>
    <cellStyle name="Normal 2 2 3 10" xfId="27593"/>
    <cellStyle name="Normal 2 2 3 11" xfId="27594"/>
    <cellStyle name="Normal 2 2 3 12" xfId="27595"/>
    <cellStyle name="Normal 2 2 3 13" xfId="27596"/>
    <cellStyle name="Normal 2 2 3 14" xfId="27597"/>
    <cellStyle name="Normal 2 2 3 15" xfId="27598"/>
    <cellStyle name="Normal 2 2 3 16" xfId="27599"/>
    <cellStyle name="Normal 2 2 3 17" xfId="27600"/>
    <cellStyle name="Normal 2 2 3 18" xfId="27601"/>
    <cellStyle name="Normal 2 2 3 2" xfId="1108"/>
    <cellStyle name="Normal 2 2 3 2 2" xfId="27602"/>
    <cellStyle name="Normal 2 2 3 2 2 2" xfId="27603"/>
    <cellStyle name="Normal 2 2 3 2 3" xfId="27604"/>
    <cellStyle name="Normal 2 2 3 3" xfId="1109"/>
    <cellStyle name="Normal 2 2 3 3 2" xfId="27605"/>
    <cellStyle name="Normal 2 2 3 3 2 2" xfId="27606"/>
    <cellStyle name="Normal 2 2 3 4" xfId="27607"/>
    <cellStyle name="Normal 2 2 3 4 2" xfId="27608"/>
    <cellStyle name="Normal 2 2 3 4 2 2" xfId="27609"/>
    <cellStyle name="Normal 2 2 3 5" xfId="27610"/>
    <cellStyle name="Normal 2 2 3 5 2" xfId="27611"/>
    <cellStyle name="Normal 2 2 3 5 3" xfId="27612"/>
    <cellStyle name="Normal 2 2 3 6" xfId="27613"/>
    <cellStyle name="Normal 2 2 3 7" xfId="27614"/>
    <cellStyle name="Normal 2 2 3 8" xfId="27615"/>
    <cellStyle name="Normal 2 2 3 9" xfId="27616"/>
    <cellStyle name="Normal 2 2 4" xfId="427"/>
    <cellStyle name="Normal 2 2 4 2" xfId="1110"/>
    <cellStyle name="Normal 2 2 4 2 2" xfId="27617"/>
    <cellStyle name="Normal 2 2 4 3" xfId="1111"/>
    <cellStyle name="Normal 2 2 5" xfId="428"/>
    <cellStyle name="Normal 2 2 5 2" xfId="1112"/>
    <cellStyle name="Normal 2 2 5 2 2" xfId="27618"/>
    <cellStyle name="Normal 2 2 5 3" xfId="1113"/>
    <cellStyle name="Normal 2 2 6" xfId="429"/>
    <cellStyle name="Normal 2 2 6 2" xfId="1114"/>
    <cellStyle name="Normal 2 2 6 2 2" xfId="27619"/>
    <cellStyle name="Normal 2 2 6 3" xfId="1115"/>
    <cellStyle name="Normal 2 2 7" xfId="430"/>
    <cellStyle name="Normal 2 2 7 2" xfId="1116"/>
    <cellStyle name="Normal 2 2 7 3" xfId="1117"/>
    <cellStyle name="Normal 2 2 8" xfId="431"/>
    <cellStyle name="Normal 2 2 8 2" xfId="1118"/>
    <cellStyle name="Normal 2 2 8 3" xfId="1119"/>
    <cellStyle name="Normal 2 2 9" xfId="432"/>
    <cellStyle name="Normal 2 2 9 2" xfId="1120"/>
    <cellStyle name="Normal 2 2 9 3" xfId="1121"/>
    <cellStyle name="Normal 2 2_BUG K1" xfId="27620"/>
    <cellStyle name="Normal 2 20" xfId="27621"/>
    <cellStyle name="Normal 2 21" xfId="27622"/>
    <cellStyle name="Normal 2 22" xfId="27623"/>
    <cellStyle name="Normal 2 23" xfId="27624"/>
    <cellStyle name="Normal 2 24" xfId="27625"/>
    <cellStyle name="Normal 2 25" xfId="27626"/>
    <cellStyle name="Normal 2 26" xfId="27627"/>
    <cellStyle name="Normal 2 3" xfId="433"/>
    <cellStyle name="Normal 2 3 10" xfId="27628"/>
    <cellStyle name="Normal 2 3 10 10" xfId="27629"/>
    <cellStyle name="Normal 2 3 10 11" xfId="27630"/>
    <cellStyle name="Normal 2 3 10 12" xfId="27631"/>
    <cellStyle name="Normal 2 3 10 13" xfId="27632"/>
    <cellStyle name="Normal 2 3 10 14" xfId="27633"/>
    <cellStyle name="Normal 2 3 10 15" xfId="27634"/>
    <cellStyle name="Normal 2 3 10 16" xfId="27635"/>
    <cellStyle name="Normal 2 3 10 17" xfId="27636"/>
    <cellStyle name="Normal 2 3 10 18" xfId="27637"/>
    <cellStyle name="Normal 2 3 10 19" xfId="27638"/>
    <cellStyle name="Normal 2 3 10 2" xfId="27639"/>
    <cellStyle name="Normal 2 3 10 2 2" xfId="27640"/>
    <cellStyle name="Normal 2 3 10 2 2 2" xfId="4"/>
    <cellStyle name="Normal 2 3 10 2 2 2 2" xfId="27641"/>
    <cellStyle name="Normal 2 3 10 2 2 2 2 2" xfId="27642"/>
    <cellStyle name="Normal 2 3 10 2 2 2 3" xfId="27643"/>
    <cellStyle name="Normal 2 3 10 2 2 2 4" xfId="27644"/>
    <cellStyle name="Normal 2 3 10 2 2 3" xfId="27645"/>
    <cellStyle name="Normal 2 3 10 2 2 3 2" xfId="27646"/>
    <cellStyle name="Normal 2 3 10 2 2 3 3" xfId="27647"/>
    <cellStyle name="Normal 2 3 10 2 2 4" xfId="27648"/>
    <cellStyle name="Normal 2 3 10 2 2 5" xfId="27649"/>
    <cellStyle name="Normal 2 3 10 2 2 6" xfId="27650"/>
    <cellStyle name="Normal 2 3 10 2 3" xfId="27651"/>
    <cellStyle name="Normal 2 3 10 2 3 2" xfId="27652"/>
    <cellStyle name="Normal 2 3 10 3" xfId="27653"/>
    <cellStyle name="Normal 2 3 10 3 2" xfId="27654"/>
    <cellStyle name="Normal 2 3 10 4" xfId="27655"/>
    <cellStyle name="Normal 2 3 10 5" xfId="27656"/>
    <cellStyle name="Normal 2 3 10 6" xfId="27657"/>
    <cellStyle name="Normal 2 3 10 7" xfId="27658"/>
    <cellStyle name="Normal 2 3 10 8" xfId="27659"/>
    <cellStyle name="Normal 2 3 10 9" xfId="27660"/>
    <cellStyle name="Normal 2 3 11" xfId="27661"/>
    <cellStyle name="Normal 2 3 11 10" xfId="27662"/>
    <cellStyle name="Normal 2 3 11 11" xfId="27663"/>
    <cellStyle name="Normal 2 3 11 12" xfId="27664"/>
    <cellStyle name="Normal 2 3 11 13" xfId="27665"/>
    <cellStyle name="Normal 2 3 11 14" xfId="27666"/>
    <cellStyle name="Normal 2 3 11 15" xfId="27667"/>
    <cellStyle name="Normal 2 3 11 16" xfId="27668"/>
    <cellStyle name="Normal 2 3 11 17" xfId="27669"/>
    <cellStyle name="Normal 2 3 11 18" xfId="27670"/>
    <cellStyle name="Normal 2 3 11 19" xfId="27671"/>
    <cellStyle name="Normal 2 3 11 2" xfId="27672"/>
    <cellStyle name="Normal 2 3 11 2 2" xfId="27673"/>
    <cellStyle name="Normal 2 3 11 2 2 2" xfId="27674"/>
    <cellStyle name="Normal 2 3 11 2 2 2 2" xfId="27675"/>
    <cellStyle name="Normal 2 3 11 2 2 2 2 2" xfId="27676"/>
    <cellStyle name="Normal 2 3 11 2 2 2 3" xfId="27677"/>
    <cellStyle name="Normal 2 3 11 2 2 2 4" xfId="27678"/>
    <cellStyle name="Normal 2 3 11 2 2 3" xfId="27679"/>
    <cellStyle name="Normal 2 3 11 2 2 3 2" xfId="27680"/>
    <cellStyle name="Normal 2 3 11 2 2 3 3" xfId="27681"/>
    <cellStyle name="Normal 2 3 11 2 2 4" xfId="27682"/>
    <cellStyle name="Normal 2 3 11 2 2 5" xfId="27683"/>
    <cellStyle name="Normal 2 3 11 2 2 6" xfId="27684"/>
    <cellStyle name="Normal 2 3 11 2 3" xfId="27685"/>
    <cellStyle name="Normal 2 3 11 2 3 2" xfId="27686"/>
    <cellStyle name="Normal 2 3 11 3" xfId="27687"/>
    <cellStyle name="Normal 2 3 11 3 2" xfId="27688"/>
    <cellStyle name="Normal 2 3 11 4" xfId="27689"/>
    <cellStyle name="Normal 2 3 11 5" xfId="27690"/>
    <cellStyle name="Normal 2 3 11 6" xfId="27691"/>
    <cellStyle name="Normal 2 3 11 7" xfId="27692"/>
    <cellStyle name="Normal 2 3 11 8" xfId="27693"/>
    <cellStyle name="Normal 2 3 11 9" xfId="27694"/>
    <cellStyle name="Normal 2 3 12" xfId="27695"/>
    <cellStyle name="Normal 2 3 12 10" xfId="27696"/>
    <cellStyle name="Normal 2 3 12 11" xfId="27697"/>
    <cellStyle name="Normal 2 3 12 12" xfId="27698"/>
    <cellStyle name="Normal 2 3 12 13" xfId="27699"/>
    <cellStyle name="Normal 2 3 12 14" xfId="27700"/>
    <cellStyle name="Normal 2 3 12 15" xfId="27701"/>
    <cellStyle name="Normal 2 3 12 16" xfId="27702"/>
    <cellStyle name="Normal 2 3 12 17" xfId="27703"/>
    <cellStyle name="Normal 2 3 12 18" xfId="27704"/>
    <cellStyle name="Normal 2 3 12 19" xfId="27705"/>
    <cellStyle name="Normal 2 3 12 2" xfId="27706"/>
    <cellStyle name="Normal 2 3 12 2 2" xfId="27707"/>
    <cellStyle name="Normal 2 3 12 2 2 2" xfId="27708"/>
    <cellStyle name="Normal 2 3 12 2 2 2 2" xfId="27709"/>
    <cellStyle name="Normal 2 3 12 2 2 2 2 2" xfId="27710"/>
    <cellStyle name="Normal 2 3 12 2 2 2 3" xfId="27711"/>
    <cellStyle name="Normal 2 3 12 2 2 2 4" xfId="27712"/>
    <cellStyle name="Normal 2 3 12 2 2 3" xfId="27713"/>
    <cellStyle name="Normal 2 3 12 2 2 3 2" xfId="27714"/>
    <cellStyle name="Normal 2 3 12 2 2 3 3" xfId="27715"/>
    <cellStyle name="Normal 2 3 12 2 2 4" xfId="27716"/>
    <cellStyle name="Normal 2 3 12 2 2 5" xfId="27717"/>
    <cellStyle name="Normal 2 3 12 2 2 6" xfId="27718"/>
    <cellStyle name="Normal 2 3 12 2 3" xfId="27719"/>
    <cellStyle name="Normal 2 3 12 2 3 2" xfId="27720"/>
    <cellStyle name="Normal 2 3 12 3" xfId="27721"/>
    <cellStyle name="Normal 2 3 12 3 2" xfId="27722"/>
    <cellStyle name="Normal 2 3 12 4" xfId="27723"/>
    <cellStyle name="Normal 2 3 12 5" xfId="27724"/>
    <cellStyle name="Normal 2 3 12 6" xfId="27725"/>
    <cellStyle name="Normal 2 3 12 7" xfId="27726"/>
    <cellStyle name="Normal 2 3 12 8" xfId="27727"/>
    <cellStyle name="Normal 2 3 12 9" xfId="27728"/>
    <cellStyle name="Normal 2 3 13" xfId="27729"/>
    <cellStyle name="Normal 2 3 13 10" xfId="27730"/>
    <cellStyle name="Normal 2 3 13 11" xfId="27731"/>
    <cellStyle name="Normal 2 3 13 12" xfId="27732"/>
    <cellStyle name="Normal 2 3 13 13" xfId="27733"/>
    <cellStyle name="Normal 2 3 13 14" xfId="27734"/>
    <cellStyle name="Normal 2 3 13 15" xfId="27735"/>
    <cellStyle name="Normal 2 3 13 2" xfId="27736"/>
    <cellStyle name="Normal 2 3 13 2 2" xfId="27737"/>
    <cellStyle name="Normal 2 3 13 2 2 2" xfId="27738"/>
    <cellStyle name="Normal 2 3 13 2 2 3" xfId="27739"/>
    <cellStyle name="Normal 2 3 13 2 2 4" xfId="27740"/>
    <cellStyle name="Normal 2 3 13 2 2 5" xfId="27741"/>
    <cellStyle name="Normal 2 3 13 2 2 6" xfId="27742"/>
    <cellStyle name="Normal 2 3 13 2 3" xfId="27743"/>
    <cellStyle name="Normal 2 3 13 2 4" xfId="27744"/>
    <cellStyle name="Normal 2 3 13 2 5" xfId="27745"/>
    <cellStyle name="Normal 2 3 13 2 6" xfId="27746"/>
    <cellStyle name="Normal 2 3 13 2 7" xfId="27747"/>
    <cellStyle name="Normal 2 3 13 2 8" xfId="27748"/>
    <cellStyle name="Normal 2 3 13 2 9" xfId="27749"/>
    <cellStyle name="Normal 2 3 13 3" xfId="27750"/>
    <cellStyle name="Normal 2 3 13 3 2" xfId="27751"/>
    <cellStyle name="Normal 2 3 13 4" xfId="27752"/>
    <cellStyle name="Normal 2 3 13 4 2" xfId="27753"/>
    <cellStyle name="Normal 2 3 13 5" xfId="27754"/>
    <cellStyle name="Normal 2 3 13 5 2" xfId="27755"/>
    <cellStyle name="Normal 2 3 13 6" xfId="27756"/>
    <cellStyle name="Normal 2 3 13 6 2" xfId="27757"/>
    <cellStyle name="Normal 2 3 13 7" xfId="27758"/>
    <cellStyle name="Normal 2 3 13 7 2" xfId="27759"/>
    <cellStyle name="Normal 2 3 13 8" xfId="27760"/>
    <cellStyle name="Normal 2 3 13 8 2" xfId="27761"/>
    <cellStyle name="Normal 2 3 13 9" xfId="27762"/>
    <cellStyle name="Normal 2 3 14" xfId="27763"/>
    <cellStyle name="Normal 2 3 14 2" xfId="27764"/>
    <cellStyle name="Normal 2 3 14 2 2" xfId="27765"/>
    <cellStyle name="Normal 2 3 14 2 3" xfId="27766"/>
    <cellStyle name="Normal 2 3 14 2 4" xfId="27767"/>
    <cellStyle name="Normal 2 3 14 2 5" xfId="27768"/>
    <cellStyle name="Normal 2 3 14 2 6" xfId="27769"/>
    <cellStyle name="Normal 2 3 14 3" xfId="27770"/>
    <cellStyle name="Normal 2 3 14 4" xfId="27771"/>
    <cellStyle name="Normal 2 3 14 5" xfId="27772"/>
    <cellStyle name="Normal 2 3 14 6" xfId="27773"/>
    <cellStyle name="Normal 2 3 14 7" xfId="27774"/>
    <cellStyle name="Normal 2 3 14 8" xfId="27775"/>
    <cellStyle name="Normal 2 3 15" xfId="27776"/>
    <cellStyle name="Normal 2 3 15 2" xfId="27777"/>
    <cellStyle name="Normal 2 3 15 2 2" xfId="27778"/>
    <cellStyle name="Normal 2 3 15 2 3" xfId="27779"/>
    <cellStyle name="Normal 2 3 15 2 4" xfId="27780"/>
    <cellStyle name="Normal 2 3 15 2 5" xfId="27781"/>
    <cellStyle name="Normal 2 3 15 2 6" xfId="27782"/>
    <cellStyle name="Normal 2 3 15 2 7" xfId="27783"/>
    <cellStyle name="Normal 2 3 15 2 8" xfId="27784"/>
    <cellStyle name="Normal 2 3 15 3" xfId="27785"/>
    <cellStyle name="Normal 2 3 15 3 2" xfId="27786"/>
    <cellStyle name="Normal 2 3 15 4" xfId="27787"/>
    <cellStyle name="Normal 2 3 15 5" xfId="27788"/>
    <cellStyle name="Normal 2 3 15 6" xfId="27789"/>
    <cellStyle name="Normal 2 3 15 7" xfId="27790"/>
    <cellStyle name="Normal 2 3 16" xfId="27791"/>
    <cellStyle name="Normal 2 3 16 2" xfId="27792"/>
    <cellStyle name="Normal 2 3 16 3" xfId="27793"/>
    <cellStyle name="Normal 2 3 16 4" xfId="27794"/>
    <cellStyle name="Normal 2 3 16 5" xfId="27795"/>
    <cellStyle name="Normal 2 3 16 6" xfId="27796"/>
    <cellStyle name="Normal 2 3 16 7" xfId="27797"/>
    <cellStyle name="Normal 2 3 16 8" xfId="27798"/>
    <cellStyle name="Normal 2 3 17" xfId="27799"/>
    <cellStyle name="Normal 2 3 17 2" xfId="27800"/>
    <cellStyle name="Normal 2 3 18" xfId="27801"/>
    <cellStyle name="Normal 2 3 18 2" xfId="27802"/>
    <cellStyle name="Normal 2 3 19" xfId="27803"/>
    <cellStyle name="Normal 2 3 19 2" xfId="27804"/>
    <cellStyle name="Normal 2 3 2" xfId="1122"/>
    <cellStyle name="Normal 2 3 2 10" xfId="27805"/>
    <cellStyle name="Normal 2 3 2 11" xfId="27806"/>
    <cellStyle name="Normal 2 3 2 12" xfId="27807"/>
    <cellStyle name="Normal 2 3 2 13" xfId="27808"/>
    <cellStyle name="Normal 2 3 2 14" xfId="27809"/>
    <cellStyle name="Normal 2 3 2 15" xfId="27810"/>
    <cellStyle name="Normal 2 3 2 16" xfId="27811"/>
    <cellStyle name="Normal 2 3 2 17" xfId="27812"/>
    <cellStyle name="Normal 2 3 2 18" xfId="27813"/>
    <cellStyle name="Normal 2 3 2 19" xfId="27814"/>
    <cellStyle name="Normal 2 3 2 2" xfId="27815"/>
    <cellStyle name="Normal 2 3 2 2 2" xfId="27816"/>
    <cellStyle name="Normal 2 3 2 2 2 2" xfId="27817"/>
    <cellStyle name="Normal 2 3 2 2 3" xfId="27818"/>
    <cellStyle name="Normal 2 3 2 2 3 2" xfId="27819"/>
    <cellStyle name="Normal 2 3 2 3" xfId="27820"/>
    <cellStyle name="Normal 2 3 2 3 2" xfId="27821"/>
    <cellStyle name="Normal 2 3 2 4" xfId="27822"/>
    <cellStyle name="Normal 2 3 2 5" xfId="27823"/>
    <cellStyle name="Normal 2 3 2 6" xfId="27824"/>
    <cellStyle name="Normal 2 3 2 7" xfId="27825"/>
    <cellStyle name="Normal 2 3 2 8" xfId="27826"/>
    <cellStyle name="Normal 2 3 2 9" xfId="27827"/>
    <cellStyle name="Normal 2 3 20" xfId="27828"/>
    <cellStyle name="Normal 2 3 21" xfId="27829"/>
    <cellStyle name="Normal 2 3 22" xfId="27830"/>
    <cellStyle name="Normal 2 3 23" xfId="27831"/>
    <cellStyle name="Normal 2 3 24" xfId="27832"/>
    <cellStyle name="Normal 2 3 25" xfId="27833"/>
    <cellStyle name="Normal 2 3 26" xfId="27834"/>
    <cellStyle name="Normal 2 3 27" xfId="27835"/>
    <cellStyle name="Normal 2 3 28" xfId="27836"/>
    <cellStyle name="Normal 2 3 29" xfId="27837"/>
    <cellStyle name="Normal 2 3 3" xfId="1123"/>
    <cellStyle name="Normal 2 3 3 10" xfId="27838"/>
    <cellStyle name="Normal 2 3 3 11" xfId="27839"/>
    <cellStyle name="Normal 2 3 3 12" xfId="27840"/>
    <cellStyle name="Normal 2 3 3 13" xfId="27841"/>
    <cellStyle name="Normal 2 3 3 14" xfId="27842"/>
    <cellStyle name="Normal 2 3 3 15" xfId="27843"/>
    <cellStyle name="Normal 2 3 3 16" xfId="27844"/>
    <cellStyle name="Normal 2 3 3 17" xfId="27845"/>
    <cellStyle name="Normal 2 3 3 18" xfId="27846"/>
    <cellStyle name="Normal 2 3 3 19" xfId="27847"/>
    <cellStyle name="Normal 2 3 3 2" xfId="27848"/>
    <cellStyle name="Normal 2 3 3 2 2" xfId="27849"/>
    <cellStyle name="Normal 2 3 3 2 2 2" xfId="27850"/>
    <cellStyle name="Normal 2 3 3 2 3" xfId="27851"/>
    <cellStyle name="Normal 2 3 3 2 3 2" xfId="27852"/>
    <cellStyle name="Normal 2 3 3 3" xfId="27853"/>
    <cellStyle name="Normal 2 3 3 3 2" xfId="27854"/>
    <cellStyle name="Normal 2 3 3 4" xfId="27855"/>
    <cellStyle name="Normal 2 3 3 5" xfId="27856"/>
    <cellStyle name="Normal 2 3 3 6" xfId="27857"/>
    <cellStyle name="Normal 2 3 3 7" xfId="27858"/>
    <cellStyle name="Normal 2 3 3 8" xfId="27859"/>
    <cellStyle name="Normal 2 3 3 9" xfId="27860"/>
    <cellStyle name="Normal 2 3 30" xfId="27861"/>
    <cellStyle name="Normal 2 3 4" xfId="27862"/>
    <cellStyle name="Normal 2 3 4 10" xfId="27863"/>
    <cellStyle name="Normal 2 3 4 11" xfId="27864"/>
    <cellStyle name="Normal 2 3 4 12" xfId="27865"/>
    <cellStyle name="Normal 2 3 4 13" xfId="27866"/>
    <cellStyle name="Normal 2 3 4 14" xfId="27867"/>
    <cellStyle name="Normal 2 3 4 15" xfId="27868"/>
    <cellStyle name="Normal 2 3 4 16" xfId="27869"/>
    <cellStyle name="Normal 2 3 4 17" xfId="27870"/>
    <cellStyle name="Normal 2 3 4 18" xfId="27871"/>
    <cellStyle name="Normal 2 3 4 19" xfId="27872"/>
    <cellStyle name="Normal 2 3 4 2" xfId="27873"/>
    <cellStyle name="Normal 2 3 4 2 2" xfId="27874"/>
    <cellStyle name="Normal 2 3 4 2 2 2" xfId="27875"/>
    <cellStyle name="Normal 2 3 4 2 3" xfId="27876"/>
    <cellStyle name="Normal 2 3 4 2 3 2" xfId="27877"/>
    <cellStyle name="Normal 2 3 4 3" xfId="27878"/>
    <cellStyle name="Normal 2 3 4 3 2" xfId="27879"/>
    <cellStyle name="Normal 2 3 4 4" xfId="27880"/>
    <cellStyle name="Normal 2 3 4 5" xfId="27881"/>
    <cellStyle name="Normal 2 3 4 6" xfId="27882"/>
    <cellStyle name="Normal 2 3 4 7" xfId="27883"/>
    <cellStyle name="Normal 2 3 4 8" xfId="27884"/>
    <cellStyle name="Normal 2 3 4 9" xfId="27885"/>
    <cellStyle name="Normal 2 3 5" xfId="27886"/>
    <cellStyle name="Normal 2 3 5 10" xfId="27887"/>
    <cellStyle name="Normal 2 3 5 11" xfId="27888"/>
    <cellStyle name="Normal 2 3 5 12" xfId="27889"/>
    <cellStyle name="Normal 2 3 5 13" xfId="27890"/>
    <cellStyle name="Normal 2 3 5 14" xfId="27891"/>
    <cellStyle name="Normal 2 3 5 15" xfId="27892"/>
    <cellStyle name="Normal 2 3 5 16" xfId="27893"/>
    <cellStyle name="Normal 2 3 5 17" xfId="27894"/>
    <cellStyle name="Normal 2 3 5 18" xfId="27895"/>
    <cellStyle name="Normal 2 3 5 19" xfId="27896"/>
    <cellStyle name="Normal 2 3 5 2" xfId="27897"/>
    <cellStyle name="Normal 2 3 5 2 2" xfId="27898"/>
    <cellStyle name="Normal 2 3 5 2 2 2" xfId="27899"/>
    <cellStyle name="Normal 2 3 5 2 3" xfId="27900"/>
    <cellStyle name="Normal 2 3 5 2 3 2" xfId="27901"/>
    <cellStyle name="Normal 2 3 5 3" xfId="27902"/>
    <cellStyle name="Normal 2 3 5 3 2" xfId="27903"/>
    <cellStyle name="Normal 2 3 5 4" xfId="27904"/>
    <cellStyle name="Normal 2 3 5 5" xfId="27905"/>
    <cellStyle name="Normal 2 3 5 6" xfId="27906"/>
    <cellStyle name="Normal 2 3 5 7" xfId="27907"/>
    <cellStyle name="Normal 2 3 5 8" xfId="27908"/>
    <cellStyle name="Normal 2 3 5 9" xfId="27909"/>
    <cellStyle name="Normal 2 3 6" xfId="27910"/>
    <cellStyle name="Normal 2 3 6 10" xfId="27911"/>
    <cellStyle name="Normal 2 3 6 11" xfId="27912"/>
    <cellStyle name="Normal 2 3 6 12" xfId="27913"/>
    <cellStyle name="Normal 2 3 6 13" xfId="27914"/>
    <cellStyle name="Normal 2 3 6 14" xfId="27915"/>
    <cellStyle name="Normal 2 3 6 15" xfId="27916"/>
    <cellStyle name="Normal 2 3 6 16" xfId="27917"/>
    <cellStyle name="Normal 2 3 6 17" xfId="27918"/>
    <cellStyle name="Normal 2 3 6 18" xfId="27919"/>
    <cellStyle name="Normal 2 3 6 19" xfId="27920"/>
    <cellStyle name="Normal 2 3 6 2" xfId="27921"/>
    <cellStyle name="Normal 2 3 6 2 2" xfId="27922"/>
    <cellStyle name="Normal 2 3 6 2 2 2" xfId="27923"/>
    <cellStyle name="Normal 2 3 6 2 3" xfId="27924"/>
    <cellStyle name="Normal 2 3 6 2 3 2" xfId="27925"/>
    <cellStyle name="Normal 2 3 6 3" xfId="27926"/>
    <cellStyle name="Normal 2 3 6 3 2" xfId="27927"/>
    <cellStyle name="Normal 2 3 6 4" xfId="27928"/>
    <cellStyle name="Normal 2 3 6 5" xfId="27929"/>
    <cellStyle name="Normal 2 3 6 6" xfId="27930"/>
    <cellStyle name="Normal 2 3 6 7" xfId="27931"/>
    <cellStyle name="Normal 2 3 6 8" xfId="27932"/>
    <cellStyle name="Normal 2 3 6 9" xfId="27933"/>
    <cellStyle name="Normal 2 3 7" xfId="27934"/>
    <cellStyle name="Normal 2 3 7 10" xfId="27935"/>
    <cellStyle name="Normal 2 3 7 11" xfId="27936"/>
    <cellStyle name="Normal 2 3 7 12" xfId="27937"/>
    <cellStyle name="Normal 2 3 7 13" xfId="27938"/>
    <cellStyle name="Normal 2 3 7 14" xfId="27939"/>
    <cellStyle name="Normal 2 3 7 15" xfId="27940"/>
    <cellStyle name="Normal 2 3 7 16" xfId="27941"/>
    <cellStyle name="Normal 2 3 7 17" xfId="27942"/>
    <cellStyle name="Normal 2 3 7 18" xfId="27943"/>
    <cellStyle name="Normal 2 3 7 19" xfId="27944"/>
    <cellStyle name="Normal 2 3 7 2" xfId="27945"/>
    <cellStyle name="Normal 2 3 7 2 2" xfId="27946"/>
    <cellStyle name="Normal 2 3 7 2 2 2" xfId="27947"/>
    <cellStyle name="Normal 2 3 7 2 3" xfId="27948"/>
    <cellStyle name="Normal 2 3 7 2 3 2" xfId="27949"/>
    <cellStyle name="Normal 2 3 7 3" xfId="27950"/>
    <cellStyle name="Normal 2 3 7 3 2" xfId="27951"/>
    <cellStyle name="Normal 2 3 7 4" xfId="27952"/>
    <cellStyle name="Normal 2 3 7 5" xfId="27953"/>
    <cellStyle name="Normal 2 3 7 6" xfId="27954"/>
    <cellStyle name="Normal 2 3 7 7" xfId="27955"/>
    <cellStyle name="Normal 2 3 7 8" xfId="27956"/>
    <cellStyle name="Normal 2 3 7 9" xfId="27957"/>
    <cellStyle name="Normal 2 3 8" xfId="27958"/>
    <cellStyle name="Normal 2 3 8 10" xfId="27959"/>
    <cellStyle name="Normal 2 3 8 11" xfId="27960"/>
    <cellStyle name="Normal 2 3 8 12" xfId="27961"/>
    <cellStyle name="Normal 2 3 8 13" xfId="27962"/>
    <cellStyle name="Normal 2 3 8 14" xfId="27963"/>
    <cellStyle name="Normal 2 3 8 15" xfId="27964"/>
    <cellStyle name="Normal 2 3 8 16" xfId="27965"/>
    <cellStyle name="Normal 2 3 8 17" xfId="27966"/>
    <cellStyle name="Normal 2 3 8 18" xfId="27967"/>
    <cellStyle name="Normal 2 3 8 19" xfId="27968"/>
    <cellStyle name="Normal 2 3 8 2" xfId="27969"/>
    <cellStyle name="Normal 2 3 8 2 2" xfId="27970"/>
    <cellStyle name="Normal 2 3 8 2 2 2" xfId="27971"/>
    <cellStyle name="Normal 2 3 8 2 2 2 2" xfId="27972"/>
    <cellStyle name="Normal 2 3 8 2 2 2 2 2" xfId="27973"/>
    <cellStyle name="Normal 2 3 8 2 2 2 3" xfId="27974"/>
    <cellStyle name="Normal 2 3 8 2 2 2 4" xfId="27975"/>
    <cellStyle name="Normal 2 3 8 2 2 3" xfId="27976"/>
    <cellStyle name="Normal 2 3 8 2 2 3 2" xfId="27977"/>
    <cellStyle name="Normal 2 3 8 2 2 3 3" xfId="27978"/>
    <cellStyle name="Normal 2 3 8 2 2 4" xfId="27979"/>
    <cellStyle name="Normal 2 3 8 2 2 5" xfId="27980"/>
    <cellStyle name="Normal 2 3 8 2 2 6" xfId="27981"/>
    <cellStyle name="Normal 2 3 8 2 3" xfId="27982"/>
    <cellStyle name="Normal 2 3 8 2 3 2" xfId="27983"/>
    <cellStyle name="Normal 2 3 8 3" xfId="27984"/>
    <cellStyle name="Normal 2 3 8 3 2" xfId="27985"/>
    <cellStyle name="Normal 2 3 8 4" xfId="27986"/>
    <cellStyle name="Normal 2 3 8 5" xfId="27987"/>
    <cellStyle name="Normal 2 3 8 6" xfId="27988"/>
    <cellStyle name="Normal 2 3 8 7" xfId="27989"/>
    <cellStyle name="Normal 2 3 8 8" xfId="27990"/>
    <cellStyle name="Normal 2 3 8 9" xfId="27991"/>
    <cellStyle name="Normal 2 3 9" xfId="27992"/>
    <cellStyle name="Normal 2 3 9 10" xfId="27993"/>
    <cellStyle name="Normal 2 3 9 11" xfId="27994"/>
    <cellStyle name="Normal 2 3 9 12" xfId="27995"/>
    <cellStyle name="Normal 2 3 9 13" xfId="27996"/>
    <cellStyle name="Normal 2 3 9 14" xfId="27997"/>
    <cellStyle name="Normal 2 3 9 15" xfId="27998"/>
    <cellStyle name="Normal 2 3 9 16" xfId="27999"/>
    <cellStyle name="Normal 2 3 9 17" xfId="28000"/>
    <cellStyle name="Normal 2 3 9 18" xfId="28001"/>
    <cellStyle name="Normal 2 3 9 19" xfId="28002"/>
    <cellStyle name="Normal 2 3 9 2" xfId="28003"/>
    <cellStyle name="Normal 2 3 9 2 2" xfId="28004"/>
    <cellStyle name="Normal 2 3 9 2 2 2" xfId="28005"/>
    <cellStyle name="Normal 2 3 9 2 2 2 2" xfId="28006"/>
    <cellStyle name="Normal 2 3 9 2 2 2 2 2" xfId="28007"/>
    <cellStyle name="Normal 2 3 9 2 2 2 3" xfId="28008"/>
    <cellStyle name="Normal 2 3 9 2 2 2 4" xfId="28009"/>
    <cellStyle name="Normal 2 3 9 2 2 3" xfId="28010"/>
    <cellStyle name="Normal 2 3 9 2 2 3 2" xfId="28011"/>
    <cellStyle name="Normal 2 3 9 2 2 3 3" xfId="28012"/>
    <cellStyle name="Normal 2 3 9 2 2 4" xfId="28013"/>
    <cellStyle name="Normal 2 3 9 2 2 5" xfId="28014"/>
    <cellStyle name="Normal 2 3 9 2 2 6" xfId="28015"/>
    <cellStyle name="Normal 2 3 9 2 3" xfId="28016"/>
    <cellStyle name="Normal 2 3 9 2 3 2" xfId="28017"/>
    <cellStyle name="Normal 2 3 9 3" xfId="28018"/>
    <cellStyle name="Normal 2 3 9 3 2" xfId="28019"/>
    <cellStyle name="Normal 2 3 9 4" xfId="28020"/>
    <cellStyle name="Normal 2 3 9 5" xfId="28021"/>
    <cellStyle name="Normal 2 3 9 6" xfId="28022"/>
    <cellStyle name="Normal 2 3 9 7" xfId="28023"/>
    <cellStyle name="Normal 2 3 9 8" xfId="28024"/>
    <cellStyle name="Normal 2 3 9 9" xfId="28025"/>
    <cellStyle name="Normal 2 3_00401" xfId="28026"/>
    <cellStyle name="Normal 2 4" xfId="434"/>
    <cellStyle name="Normal 2 4 10" xfId="28027"/>
    <cellStyle name="Normal 2 4 11" xfId="28028"/>
    <cellStyle name="Normal 2 4 12" xfId="28029"/>
    <cellStyle name="Normal 2 4 13" xfId="28030"/>
    <cellStyle name="Normal 2 4 14" xfId="28031"/>
    <cellStyle name="Normal 2 4 15" xfId="28032"/>
    <cellStyle name="Normal 2 4 16" xfId="28033"/>
    <cellStyle name="Normal 2 4 17" xfId="28034"/>
    <cellStyle name="Normal 2 4 18" xfId="28035"/>
    <cellStyle name="Normal 2 4 2" xfId="1124"/>
    <cellStyle name="Normal 2 4 2 2" xfId="28036"/>
    <cellStyle name="Normal 2 4 2 2 2" xfId="28037"/>
    <cellStyle name="Normal 2 4 2 3" xfId="28038"/>
    <cellStyle name="Normal 2 4 3" xfId="1125"/>
    <cellStyle name="Normal 2 4 3 2" xfId="28039"/>
    <cellStyle name="Normal 2 4 3 2 2" xfId="28040"/>
    <cellStyle name="Normal 2 4 3 3" xfId="28041"/>
    <cellStyle name="Normal 2 4 4" xfId="28042"/>
    <cellStyle name="Normal 2 4 4 2" xfId="28043"/>
    <cellStyle name="Normal 2 4 4 2 2" xfId="28044"/>
    <cellStyle name="Normal 2 4 5" xfId="28045"/>
    <cellStyle name="Normal 2 4 5 2" xfId="28046"/>
    <cellStyle name="Normal 2 4 5 3" xfId="28047"/>
    <cellStyle name="Normal 2 4 6" xfId="28048"/>
    <cellStyle name="Normal 2 4 7" xfId="28049"/>
    <cellStyle name="Normal 2 4 8" xfId="28050"/>
    <cellStyle name="Normal 2 4 9" xfId="28051"/>
    <cellStyle name="Normal 2 4_KD1_FED_CC_I_R_WP_033109" xfId="28052"/>
    <cellStyle name="Normal 2 5" xfId="435"/>
    <cellStyle name="Normal 2 5 10" xfId="28053"/>
    <cellStyle name="Normal 2 5 10 10" xfId="28054"/>
    <cellStyle name="Normal 2 5 10 11" xfId="28055"/>
    <cellStyle name="Normal 2 5 10 12" xfId="28056"/>
    <cellStyle name="Normal 2 5 10 13" xfId="28057"/>
    <cellStyle name="Normal 2 5 10 14" xfId="28058"/>
    <cellStyle name="Normal 2 5 10 15" xfId="28059"/>
    <cellStyle name="Normal 2 5 10 16" xfId="28060"/>
    <cellStyle name="Normal 2 5 10 17" xfId="28061"/>
    <cellStyle name="Normal 2 5 10 18" xfId="28062"/>
    <cellStyle name="Normal 2 5 10 19" xfId="28063"/>
    <cellStyle name="Normal 2 5 10 2" xfId="28064"/>
    <cellStyle name="Normal 2 5 10 2 2" xfId="28065"/>
    <cellStyle name="Normal 2 5 10 2 2 2" xfId="28066"/>
    <cellStyle name="Normal 2 5 10 2 2 2 2" xfId="28067"/>
    <cellStyle name="Normal 2 5 10 2 2 2 2 2" xfId="28068"/>
    <cellStyle name="Normal 2 5 10 2 2 2 3" xfId="28069"/>
    <cellStyle name="Normal 2 5 10 2 2 2 4" xfId="28070"/>
    <cellStyle name="Normal 2 5 10 2 2 3" xfId="28071"/>
    <cellStyle name="Normal 2 5 10 2 2 3 2" xfId="28072"/>
    <cellStyle name="Normal 2 5 10 2 2 3 3" xfId="28073"/>
    <cellStyle name="Normal 2 5 10 2 2 4" xfId="28074"/>
    <cellStyle name="Normal 2 5 10 2 2 5" xfId="28075"/>
    <cellStyle name="Normal 2 5 10 2 2 6" xfId="28076"/>
    <cellStyle name="Normal 2 5 10 2 3" xfId="28077"/>
    <cellStyle name="Normal 2 5 10 2 3 2" xfId="28078"/>
    <cellStyle name="Normal 2 5 10 3" xfId="28079"/>
    <cellStyle name="Normal 2 5 10 3 2" xfId="28080"/>
    <cellStyle name="Normal 2 5 10 4" xfId="28081"/>
    <cellStyle name="Normal 2 5 10 5" xfId="28082"/>
    <cellStyle name="Normal 2 5 10 6" xfId="28083"/>
    <cellStyle name="Normal 2 5 10 7" xfId="28084"/>
    <cellStyle name="Normal 2 5 10 8" xfId="28085"/>
    <cellStyle name="Normal 2 5 10 9" xfId="28086"/>
    <cellStyle name="Normal 2 5 11" xfId="28087"/>
    <cellStyle name="Normal 2 5 11 10" xfId="28088"/>
    <cellStyle name="Normal 2 5 11 11" xfId="28089"/>
    <cellStyle name="Normal 2 5 11 12" xfId="28090"/>
    <cellStyle name="Normal 2 5 11 13" xfId="28091"/>
    <cellStyle name="Normal 2 5 11 14" xfId="28092"/>
    <cellStyle name="Normal 2 5 11 15" xfId="28093"/>
    <cellStyle name="Normal 2 5 11 16" xfId="28094"/>
    <cellStyle name="Normal 2 5 11 17" xfId="28095"/>
    <cellStyle name="Normal 2 5 11 18" xfId="28096"/>
    <cellStyle name="Normal 2 5 11 19" xfId="28097"/>
    <cellStyle name="Normal 2 5 11 2" xfId="28098"/>
    <cellStyle name="Normal 2 5 11 2 2" xfId="28099"/>
    <cellStyle name="Normal 2 5 11 2 2 2" xfId="28100"/>
    <cellStyle name="Normal 2 5 11 2 2 2 2" xfId="28101"/>
    <cellStyle name="Normal 2 5 11 2 2 2 2 2" xfId="28102"/>
    <cellStyle name="Normal 2 5 11 2 2 2 3" xfId="28103"/>
    <cellStyle name="Normal 2 5 11 2 2 2 4" xfId="28104"/>
    <cellStyle name="Normal 2 5 11 2 2 3" xfId="28105"/>
    <cellStyle name="Normal 2 5 11 2 2 3 2" xfId="28106"/>
    <cellStyle name="Normal 2 5 11 2 2 3 3" xfId="28107"/>
    <cellStyle name="Normal 2 5 11 2 2 4" xfId="28108"/>
    <cellStyle name="Normal 2 5 11 2 2 5" xfId="28109"/>
    <cellStyle name="Normal 2 5 11 2 2 6" xfId="28110"/>
    <cellStyle name="Normal 2 5 11 2 3" xfId="28111"/>
    <cellStyle name="Normal 2 5 11 2 3 2" xfId="28112"/>
    <cellStyle name="Normal 2 5 11 3" xfId="28113"/>
    <cellStyle name="Normal 2 5 11 3 2" xfId="28114"/>
    <cellStyle name="Normal 2 5 11 4" xfId="28115"/>
    <cellStyle name="Normal 2 5 11 5" xfId="28116"/>
    <cellStyle name="Normal 2 5 11 6" xfId="28117"/>
    <cellStyle name="Normal 2 5 11 7" xfId="28118"/>
    <cellStyle name="Normal 2 5 11 8" xfId="28119"/>
    <cellStyle name="Normal 2 5 11 9" xfId="28120"/>
    <cellStyle name="Normal 2 5 12" xfId="28121"/>
    <cellStyle name="Normal 2 5 12 10" xfId="28122"/>
    <cellStyle name="Normal 2 5 12 11" xfId="28123"/>
    <cellStyle name="Normal 2 5 12 12" xfId="28124"/>
    <cellStyle name="Normal 2 5 12 13" xfId="28125"/>
    <cellStyle name="Normal 2 5 12 14" xfId="28126"/>
    <cellStyle name="Normal 2 5 12 15" xfId="28127"/>
    <cellStyle name="Normal 2 5 12 16" xfId="28128"/>
    <cellStyle name="Normal 2 5 12 17" xfId="28129"/>
    <cellStyle name="Normal 2 5 12 18" xfId="28130"/>
    <cellStyle name="Normal 2 5 12 19" xfId="28131"/>
    <cellStyle name="Normal 2 5 12 2" xfId="28132"/>
    <cellStyle name="Normal 2 5 12 2 2" xfId="28133"/>
    <cellStyle name="Normal 2 5 12 2 2 2" xfId="28134"/>
    <cellStyle name="Normal 2 5 12 2 2 2 2" xfId="28135"/>
    <cellStyle name="Normal 2 5 12 2 2 2 2 2" xfId="28136"/>
    <cellStyle name="Normal 2 5 12 2 2 2 3" xfId="28137"/>
    <cellStyle name="Normal 2 5 12 2 2 2 4" xfId="28138"/>
    <cellStyle name="Normal 2 5 12 2 2 3" xfId="28139"/>
    <cellStyle name="Normal 2 5 12 2 2 3 2" xfId="28140"/>
    <cellStyle name="Normal 2 5 12 2 2 3 3" xfId="28141"/>
    <cellStyle name="Normal 2 5 12 2 2 4" xfId="28142"/>
    <cellStyle name="Normal 2 5 12 2 2 5" xfId="28143"/>
    <cellStyle name="Normal 2 5 12 2 2 6" xfId="28144"/>
    <cellStyle name="Normal 2 5 12 2 3" xfId="28145"/>
    <cellStyle name="Normal 2 5 12 2 3 2" xfId="28146"/>
    <cellStyle name="Normal 2 5 12 3" xfId="28147"/>
    <cellStyle name="Normal 2 5 12 3 2" xfId="28148"/>
    <cellStyle name="Normal 2 5 12 4" xfId="28149"/>
    <cellStyle name="Normal 2 5 12 5" xfId="28150"/>
    <cellStyle name="Normal 2 5 12 6" xfId="28151"/>
    <cellStyle name="Normal 2 5 12 7" xfId="28152"/>
    <cellStyle name="Normal 2 5 12 8" xfId="28153"/>
    <cellStyle name="Normal 2 5 12 9" xfId="28154"/>
    <cellStyle name="Normal 2 5 13" xfId="28155"/>
    <cellStyle name="Normal 2 5 13 10" xfId="28156"/>
    <cellStyle name="Normal 2 5 13 11" xfId="28157"/>
    <cellStyle name="Normal 2 5 13 12" xfId="28158"/>
    <cellStyle name="Normal 2 5 13 13" xfId="28159"/>
    <cellStyle name="Normal 2 5 13 14" xfId="28160"/>
    <cellStyle name="Normal 2 5 13 15" xfId="28161"/>
    <cellStyle name="Normal 2 5 13 16" xfId="28162"/>
    <cellStyle name="Normal 2 5 13 17" xfId="28163"/>
    <cellStyle name="Normal 2 5 13 18" xfId="28164"/>
    <cellStyle name="Normal 2 5 13 19" xfId="28165"/>
    <cellStyle name="Normal 2 5 13 2" xfId="28166"/>
    <cellStyle name="Normal 2 5 13 2 2" xfId="28167"/>
    <cellStyle name="Normal 2 5 13 2 2 2" xfId="28168"/>
    <cellStyle name="Normal 2 5 13 2 2 2 2" xfId="28169"/>
    <cellStyle name="Normal 2 5 13 2 2 2 2 2" xfId="28170"/>
    <cellStyle name="Normal 2 5 13 2 2 2 3" xfId="28171"/>
    <cellStyle name="Normal 2 5 13 2 2 2 4" xfId="28172"/>
    <cellStyle name="Normal 2 5 13 2 2 3" xfId="28173"/>
    <cellStyle name="Normal 2 5 13 2 2 3 2" xfId="28174"/>
    <cellStyle name="Normal 2 5 13 2 2 3 3" xfId="28175"/>
    <cellStyle name="Normal 2 5 13 2 2 4" xfId="28176"/>
    <cellStyle name="Normal 2 5 13 2 2 5" xfId="28177"/>
    <cellStyle name="Normal 2 5 13 2 2 6" xfId="28178"/>
    <cellStyle name="Normal 2 5 13 2 3" xfId="28179"/>
    <cellStyle name="Normal 2 5 13 2 3 2" xfId="28180"/>
    <cellStyle name="Normal 2 5 13 3" xfId="28181"/>
    <cellStyle name="Normal 2 5 13 3 2" xfId="28182"/>
    <cellStyle name="Normal 2 5 13 4" xfId="28183"/>
    <cellStyle name="Normal 2 5 13 5" xfId="28184"/>
    <cellStyle name="Normal 2 5 13 6" xfId="28185"/>
    <cellStyle name="Normal 2 5 13 7" xfId="28186"/>
    <cellStyle name="Normal 2 5 13 8" xfId="28187"/>
    <cellStyle name="Normal 2 5 13 9" xfId="28188"/>
    <cellStyle name="Normal 2 5 14" xfId="28189"/>
    <cellStyle name="Normal 2 5 14 10" xfId="28190"/>
    <cellStyle name="Normal 2 5 14 11" xfId="28191"/>
    <cellStyle name="Normal 2 5 14 12" xfId="28192"/>
    <cellStyle name="Normal 2 5 14 13" xfId="28193"/>
    <cellStyle name="Normal 2 5 14 14" xfId="28194"/>
    <cellStyle name="Normal 2 5 14 15" xfId="28195"/>
    <cellStyle name="Normal 2 5 14 16" xfId="28196"/>
    <cellStyle name="Normal 2 5 14 17" xfId="28197"/>
    <cellStyle name="Normal 2 5 14 18" xfId="28198"/>
    <cellStyle name="Normal 2 5 14 19" xfId="28199"/>
    <cellStyle name="Normal 2 5 14 2" xfId="28200"/>
    <cellStyle name="Normal 2 5 14 2 2" xfId="28201"/>
    <cellStyle name="Normal 2 5 14 2 2 2" xfId="28202"/>
    <cellStyle name="Normal 2 5 14 2 2 2 2" xfId="28203"/>
    <cellStyle name="Normal 2 5 14 2 2 2 2 2" xfId="28204"/>
    <cellStyle name="Normal 2 5 14 2 2 2 3" xfId="28205"/>
    <cellStyle name="Normal 2 5 14 2 2 2 4" xfId="28206"/>
    <cellStyle name="Normal 2 5 14 2 2 3" xfId="28207"/>
    <cellStyle name="Normal 2 5 14 2 2 3 2" xfId="28208"/>
    <cellStyle name="Normal 2 5 14 2 2 3 3" xfId="28209"/>
    <cellStyle name="Normal 2 5 14 2 2 4" xfId="28210"/>
    <cellStyle name="Normal 2 5 14 2 2 5" xfId="28211"/>
    <cellStyle name="Normal 2 5 14 2 2 6" xfId="28212"/>
    <cellStyle name="Normal 2 5 14 2 3" xfId="28213"/>
    <cellStyle name="Normal 2 5 14 2 3 2" xfId="28214"/>
    <cellStyle name="Normal 2 5 14 3" xfId="28215"/>
    <cellStyle name="Normal 2 5 14 3 2" xfId="28216"/>
    <cellStyle name="Normal 2 5 14 4" xfId="28217"/>
    <cellStyle name="Normal 2 5 14 5" xfId="28218"/>
    <cellStyle name="Normal 2 5 14 6" xfId="28219"/>
    <cellStyle name="Normal 2 5 14 7" xfId="28220"/>
    <cellStyle name="Normal 2 5 14 8" xfId="28221"/>
    <cellStyle name="Normal 2 5 14 9" xfId="28222"/>
    <cellStyle name="Normal 2 5 15" xfId="28223"/>
    <cellStyle name="Normal 2 5 15 10" xfId="28224"/>
    <cellStyle name="Normal 2 5 15 11" xfId="28225"/>
    <cellStyle name="Normal 2 5 15 12" xfId="28226"/>
    <cellStyle name="Normal 2 5 15 13" xfId="28227"/>
    <cellStyle name="Normal 2 5 15 14" xfId="28228"/>
    <cellStyle name="Normal 2 5 15 15" xfId="28229"/>
    <cellStyle name="Normal 2 5 15 16" xfId="28230"/>
    <cellStyle name="Normal 2 5 15 17" xfId="28231"/>
    <cellStyle name="Normal 2 5 15 18" xfId="28232"/>
    <cellStyle name="Normal 2 5 15 19" xfId="28233"/>
    <cellStyle name="Normal 2 5 15 2" xfId="28234"/>
    <cellStyle name="Normal 2 5 15 2 2" xfId="28235"/>
    <cellStyle name="Normal 2 5 15 2 2 2" xfId="28236"/>
    <cellStyle name="Normal 2 5 15 2 2 2 2" xfId="28237"/>
    <cellStyle name="Normal 2 5 15 2 2 2 2 2" xfId="28238"/>
    <cellStyle name="Normal 2 5 15 2 2 2 3" xfId="28239"/>
    <cellStyle name="Normal 2 5 15 2 2 2 4" xfId="28240"/>
    <cellStyle name="Normal 2 5 15 2 2 3" xfId="28241"/>
    <cellStyle name="Normal 2 5 15 2 2 3 2" xfId="28242"/>
    <cellStyle name="Normal 2 5 15 2 2 3 3" xfId="28243"/>
    <cellStyle name="Normal 2 5 15 2 2 4" xfId="28244"/>
    <cellStyle name="Normal 2 5 15 2 2 5" xfId="28245"/>
    <cellStyle name="Normal 2 5 15 2 2 6" xfId="28246"/>
    <cellStyle name="Normal 2 5 15 2 3" xfId="28247"/>
    <cellStyle name="Normal 2 5 15 2 3 2" xfId="28248"/>
    <cellStyle name="Normal 2 5 15 3" xfId="28249"/>
    <cellStyle name="Normal 2 5 15 3 2" xfId="28250"/>
    <cellStyle name="Normal 2 5 15 4" xfId="28251"/>
    <cellStyle name="Normal 2 5 15 5" xfId="28252"/>
    <cellStyle name="Normal 2 5 15 6" xfId="28253"/>
    <cellStyle name="Normal 2 5 15 7" xfId="28254"/>
    <cellStyle name="Normal 2 5 15 8" xfId="28255"/>
    <cellStyle name="Normal 2 5 15 9" xfId="28256"/>
    <cellStyle name="Normal 2 5 16" xfId="28257"/>
    <cellStyle name="Normal 2 5 16 10" xfId="28258"/>
    <cellStyle name="Normal 2 5 16 11" xfId="28259"/>
    <cellStyle name="Normal 2 5 16 12" xfId="28260"/>
    <cellStyle name="Normal 2 5 16 13" xfId="28261"/>
    <cellStyle name="Normal 2 5 16 14" xfId="28262"/>
    <cellStyle name="Normal 2 5 16 15" xfId="28263"/>
    <cellStyle name="Normal 2 5 16 16" xfId="28264"/>
    <cellStyle name="Normal 2 5 16 17" xfId="28265"/>
    <cellStyle name="Normal 2 5 16 18" xfId="28266"/>
    <cellStyle name="Normal 2 5 16 19" xfId="28267"/>
    <cellStyle name="Normal 2 5 16 2" xfId="28268"/>
    <cellStyle name="Normal 2 5 16 2 2" xfId="28269"/>
    <cellStyle name="Normal 2 5 16 2 2 2" xfId="28270"/>
    <cellStyle name="Normal 2 5 16 2 2 2 2" xfId="28271"/>
    <cellStyle name="Normal 2 5 16 2 2 2 2 2" xfId="28272"/>
    <cellStyle name="Normal 2 5 16 2 2 2 3" xfId="28273"/>
    <cellStyle name="Normal 2 5 16 2 2 2 4" xfId="28274"/>
    <cellStyle name="Normal 2 5 16 2 2 3" xfId="28275"/>
    <cellStyle name="Normal 2 5 16 2 2 3 2" xfId="28276"/>
    <cellStyle name="Normal 2 5 16 2 2 3 3" xfId="28277"/>
    <cellStyle name="Normal 2 5 16 2 2 4" xfId="28278"/>
    <cellStyle name="Normal 2 5 16 2 2 5" xfId="28279"/>
    <cellStyle name="Normal 2 5 16 2 2 6" xfId="28280"/>
    <cellStyle name="Normal 2 5 16 2 3" xfId="28281"/>
    <cellStyle name="Normal 2 5 16 2 3 2" xfId="28282"/>
    <cellStyle name="Normal 2 5 16 3" xfId="28283"/>
    <cellStyle name="Normal 2 5 16 3 2" xfId="28284"/>
    <cellStyle name="Normal 2 5 16 4" xfId="28285"/>
    <cellStyle name="Normal 2 5 16 5" xfId="28286"/>
    <cellStyle name="Normal 2 5 16 6" xfId="28287"/>
    <cellStyle name="Normal 2 5 16 7" xfId="28288"/>
    <cellStyle name="Normal 2 5 16 8" xfId="28289"/>
    <cellStyle name="Normal 2 5 16 9" xfId="28290"/>
    <cellStyle name="Normal 2 5 17" xfId="28291"/>
    <cellStyle name="Normal 2 5 17 10" xfId="28292"/>
    <cellStyle name="Normal 2 5 17 11" xfId="28293"/>
    <cellStyle name="Normal 2 5 17 12" xfId="28294"/>
    <cellStyle name="Normal 2 5 17 13" xfId="28295"/>
    <cellStyle name="Normal 2 5 17 14" xfId="28296"/>
    <cellStyle name="Normal 2 5 17 15" xfId="28297"/>
    <cellStyle name="Normal 2 5 17 16" xfId="28298"/>
    <cellStyle name="Normal 2 5 17 17" xfId="28299"/>
    <cellStyle name="Normal 2 5 17 18" xfId="28300"/>
    <cellStyle name="Normal 2 5 17 19" xfId="28301"/>
    <cellStyle name="Normal 2 5 17 2" xfId="28302"/>
    <cellStyle name="Normal 2 5 17 2 2" xfId="28303"/>
    <cellStyle name="Normal 2 5 17 2 2 2" xfId="28304"/>
    <cellStyle name="Normal 2 5 17 2 2 2 2" xfId="28305"/>
    <cellStyle name="Normal 2 5 17 2 2 2 2 2" xfId="28306"/>
    <cellStyle name="Normal 2 5 17 2 2 2 3" xfId="28307"/>
    <cellStyle name="Normal 2 5 17 2 2 2 4" xfId="28308"/>
    <cellStyle name="Normal 2 5 17 2 2 3" xfId="28309"/>
    <cellStyle name="Normal 2 5 17 2 2 3 2" xfId="28310"/>
    <cellStyle name="Normal 2 5 17 2 2 3 3" xfId="28311"/>
    <cellStyle name="Normal 2 5 17 2 2 4" xfId="28312"/>
    <cellStyle name="Normal 2 5 17 2 2 5" xfId="28313"/>
    <cellStyle name="Normal 2 5 17 2 2 6" xfId="28314"/>
    <cellStyle name="Normal 2 5 17 2 3" xfId="28315"/>
    <cellStyle name="Normal 2 5 17 2 3 2" xfId="28316"/>
    <cellStyle name="Normal 2 5 17 3" xfId="28317"/>
    <cellStyle name="Normal 2 5 17 3 2" xfId="28318"/>
    <cellStyle name="Normal 2 5 17 4" xfId="28319"/>
    <cellStyle name="Normal 2 5 17 5" xfId="28320"/>
    <cellStyle name="Normal 2 5 17 6" xfId="28321"/>
    <cellStyle name="Normal 2 5 17 7" xfId="28322"/>
    <cellStyle name="Normal 2 5 17 8" xfId="28323"/>
    <cellStyle name="Normal 2 5 17 9" xfId="28324"/>
    <cellStyle name="Normal 2 5 18" xfId="28325"/>
    <cellStyle name="Normal 2 5 18 10" xfId="28326"/>
    <cellStyle name="Normal 2 5 18 11" xfId="28327"/>
    <cellStyle name="Normal 2 5 18 12" xfId="28328"/>
    <cellStyle name="Normal 2 5 18 13" xfId="28329"/>
    <cellStyle name="Normal 2 5 18 14" xfId="28330"/>
    <cellStyle name="Normal 2 5 18 15" xfId="28331"/>
    <cellStyle name="Normal 2 5 18 16" xfId="28332"/>
    <cellStyle name="Normal 2 5 18 17" xfId="28333"/>
    <cellStyle name="Normal 2 5 18 18" xfId="28334"/>
    <cellStyle name="Normal 2 5 18 19" xfId="28335"/>
    <cellStyle name="Normal 2 5 18 2" xfId="28336"/>
    <cellStyle name="Normal 2 5 18 2 2" xfId="28337"/>
    <cellStyle name="Normal 2 5 18 2 2 2" xfId="28338"/>
    <cellStyle name="Normal 2 5 18 2 2 2 2" xfId="28339"/>
    <cellStyle name="Normal 2 5 18 2 2 2 2 2" xfId="28340"/>
    <cellStyle name="Normal 2 5 18 2 2 2 3" xfId="28341"/>
    <cellStyle name="Normal 2 5 18 2 2 2 4" xfId="28342"/>
    <cellStyle name="Normal 2 5 18 2 2 3" xfId="28343"/>
    <cellStyle name="Normal 2 5 18 2 2 3 2" xfId="28344"/>
    <cellStyle name="Normal 2 5 18 2 2 3 3" xfId="28345"/>
    <cellStyle name="Normal 2 5 18 2 2 4" xfId="28346"/>
    <cellStyle name="Normal 2 5 18 2 2 5" xfId="28347"/>
    <cellStyle name="Normal 2 5 18 2 2 6" xfId="28348"/>
    <cellStyle name="Normal 2 5 18 2 3" xfId="28349"/>
    <cellStyle name="Normal 2 5 18 2 3 2" xfId="28350"/>
    <cellStyle name="Normal 2 5 18 3" xfId="28351"/>
    <cellStyle name="Normal 2 5 18 3 2" xfId="28352"/>
    <cellStyle name="Normal 2 5 18 4" xfId="28353"/>
    <cellStyle name="Normal 2 5 18 5" xfId="28354"/>
    <cellStyle name="Normal 2 5 18 6" xfId="28355"/>
    <cellStyle name="Normal 2 5 18 7" xfId="28356"/>
    <cellStyle name="Normal 2 5 18 8" xfId="28357"/>
    <cellStyle name="Normal 2 5 18 9" xfId="28358"/>
    <cellStyle name="Normal 2 5 19" xfId="28359"/>
    <cellStyle name="Normal 2 5 19 10" xfId="28360"/>
    <cellStyle name="Normal 2 5 19 11" xfId="28361"/>
    <cellStyle name="Normal 2 5 19 12" xfId="28362"/>
    <cellStyle name="Normal 2 5 19 13" xfId="28363"/>
    <cellStyle name="Normal 2 5 19 14" xfId="28364"/>
    <cellStyle name="Normal 2 5 19 15" xfId="28365"/>
    <cellStyle name="Normal 2 5 19 16" xfId="28366"/>
    <cellStyle name="Normal 2 5 19 17" xfId="28367"/>
    <cellStyle name="Normal 2 5 19 18" xfId="28368"/>
    <cellStyle name="Normal 2 5 19 19" xfId="28369"/>
    <cellStyle name="Normal 2 5 19 2" xfId="28370"/>
    <cellStyle name="Normal 2 5 19 2 2" xfId="28371"/>
    <cellStyle name="Normal 2 5 19 2 2 2" xfId="28372"/>
    <cellStyle name="Normal 2 5 19 2 2 2 2" xfId="28373"/>
    <cellStyle name="Normal 2 5 19 2 2 2 2 2" xfId="28374"/>
    <cellStyle name="Normal 2 5 19 2 2 2 3" xfId="28375"/>
    <cellStyle name="Normal 2 5 19 2 2 2 4" xfId="28376"/>
    <cellStyle name="Normal 2 5 19 2 2 3" xfId="28377"/>
    <cellStyle name="Normal 2 5 19 2 2 3 2" xfId="28378"/>
    <cellStyle name="Normal 2 5 19 2 2 3 3" xfId="28379"/>
    <cellStyle name="Normal 2 5 19 2 2 4" xfId="28380"/>
    <cellStyle name="Normal 2 5 19 2 2 5" xfId="28381"/>
    <cellStyle name="Normal 2 5 19 2 2 6" xfId="28382"/>
    <cellStyle name="Normal 2 5 19 2 3" xfId="28383"/>
    <cellStyle name="Normal 2 5 19 2 3 2" xfId="28384"/>
    <cellStyle name="Normal 2 5 19 3" xfId="28385"/>
    <cellStyle name="Normal 2 5 19 3 2" xfId="28386"/>
    <cellStyle name="Normal 2 5 19 4" xfId="28387"/>
    <cellStyle name="Normal 2 5 19 5" xfId="28388"/>
    <cellStyle name="Normal 2 5 19 6" xfId="28389"/>
    <cellStyle name="Normal 2 5 19 7" xfId="28390"/>
    <cellStyle name="Normal 2 5 19 8" xfId="28391"/>
    <cellStyle name="Normal 2 5 19 9" xfId="28392"/>
    <cellStyle name="Normal 2 5 2" xfId="1126"/>
    <cellStyle name="Normal 2 5 2 10" xfId="28393"/>
    <cellStyle name="Normal 2 5 2 11" xfId="28394"/>
    <cellStyle name="Normal 2 5 2 12" xfId="28395"/>
    <cellStyle name="Normal 2 5 2 13" xfId="28396"/>
    <cellStyle name="Normal 2 5 2 14" xfId="28397"/>
    <cellStyle name="Normal 2 5 2 15" xfId="28398"/>
    <cellStyle name="Normal 2 5 2 16" xfId="28399"/>
    <cellStyle name="Normal 2 5 2 17" xfId="28400"/>
    <cellStyle name="Normal 2 5 2 18" xfId="28401"/>
    <cellStyle name="Normal 2 5 2 19" xfId="28402"/>
    <cellStyle name="Normal 2 5 2 2" xfId="28403"/>
    <cellStyle name="Normal 2 5 2 2 2" xfId="28404"/>
    <cellStyle name="Normal 2 5 2 2 2 2" xfId="28405"/>
    <cellStyle name="Normal 2 5 2 2 2 2 2" xfId="28406"/>
    <cellStyle name="Normal 2 5 2 2 2 2 2 2" xfId="28407"/>
    <cellStyle name="Normal 2 5 2 2 2 2 3" xfId="28408"/>
    <cellStyle name="Normal 2 5 2 2 2 2 4" xfId="28409"/>
    <cellStyle name="Normal 2 5 2 2 2 3" xfId="28410"/>
    <cellStyle name="Normal 2 5 2 2 2 3 2" xfId="28411"/>
    <cellStyle name="Normal 2 5 2 2 2 3 3" xfId="28412"/>
    <cellStyle name="Normal 2 5 2 2 2 4" xfId="28413"/>
    <cellStyle name="Normal 2 5 2 2 2 5" xfId="28414"/>
    <cellStyle name="Normal 2 5 2 2 2 6" xfId="28415"/>
    <cellStyle name="Normal 2 5 2 2 3" xfId="28416"/>
    <cellStyle name="Normal 2 5 2 2 3 2" xfId="28417"/>
    <cellStyle name="Normal 2 5 2 3" xfId="28418"/>
    <cellStyle name="Normal 2 5 2 3 2" xfId="28419"/>
    <cellStyle name="Normal 2 5 2 4" xfId="28420"/>
    <cellStyle name="Normal 2 5 2 5" xfId="28421"/>
    <cellStyle name="Normal 2 5 2 6" xfId="28422"/>
    <cellStyle name="Normal 2 5 2 7" xfId="28423"/>
    <cellStyle name="Normal 2 5 2 8" xfId="28424"/>
    <cellStyle name="Normal 2 5 2 9" xfId="28425"/>
    <cellStyle name="Normal 2 5 20" xfId="28426"/>
    <cellStyle name="Normal 2 5 20 10" xfId="28427"/>
    <cellStyle name="Normal 2 5 20 11" xfId="28428"/>
    <cellStyle name="Normal 2 5 20 12" xfId="28429"/>
    <cellStyle name="Normal 2 5 20 13" xfId="28430"/>
    <cellStyle name="Normal 2 5 20 14" xfId="28431"/>
    <cellStyle name="Normal 2 5 20 15" xfId="28432"/>
    <cellStyle name="Normal 2 5 20 16" xfId="28433"/>
    <cellStyle name="Normal 2 5 20 17" xfId="28434"/>
    <cellStyle name="Normal 2 5 20 18" xfId="28435"/>
    <cellStyle name="Normal 2 5 20 19" xfId="28436"/>
    <cellStyle name="Normal 2 5 20 2" xfId="28437"/>
    <cellStyle name="Normal 2 5 20 2 2" xfId="28438"/>
    <cellStyle name="Normal 2 5 20 2 2 2" xfId="28439"/>
    <cellStyle name="Normal 2 5 20 2 2 2 2" xfId="28440"/>
    <cellStyle name="Normal 2 5 20 2 2 2 2 2" xfId="28441"/>
    <cellStyle name="Normal 2 5 20 2 2 2 3" xfId="28442"/>
    <cellStyle name="Normal 2 5 20 2 2 2 4" xfId="28443"/>
    <cellStyle name="Normal 2 5 20 2 2 3" xfId="28444"/>
    <cellStyle name="Normal 2 5 20 2 2 3 2" xfId="28445"/>
    <cellStyle name="Normal 2 5 20 2 2 3 3" xfId="28446"/>
    <cellStyle name="Normal 2 5 20 2 2 4" xfId="28447"/>
    <cellStyle name="Normal 2 5 20 2 2 5" xfId="28448"/>
    <cellStyle name="Normal 2 5 20 2 2 6" xfId="28449"/>
    <cellStyle name="Normal 2 5 20 2 3" xfId="28450"/>
    <cellStyle name="Normal 2 5 20 2 3 2" xfId="28451"/>
    <cellStyle name="Normal 2 5 20 3" xfId="28452"/>
    <cellStyle name="Normal 2 5 20 3 2" xfId="28453"/>
    <cellStyle name="Normal 2 5 20 4" xfId="28454"/>
    <cellStyle name="Normal 2 5 20 5" xfId="28455"/>
    <cellStyle name="Normal 2 5 20 6" xfId="28456"/>
    <cellStyle name="Normal 2 5 20 7" xfId="28457"/>
    <cellStyle name="Normal 2 5 20 8" xfId="28458"/>
    <cellStyle name="Normal 2 5 20 9" xfId="28459"/>
    <cellStyle name="Normal 2 5 21" xfId="28460"/>
    <cellStyle name="Normal 2 5 21 2" xfId="28461"/>
    <cellStyle name="Normal 2 5 21 2 2" xfId="28462"/>
    <cellStyle name="Normal 2 5 21 2 2 2" xfId="28463"/>
    <cellStyle name="Normal 2 5 21 2 2 2 2" xfId="28464"/>
    <cellStyle name="Normal 2 5 21 2 2 3" xfId="28465"/>
    <cellStyle name="Normal 2 5 21 2 2 4" xfId="28466"/>
    <cellStyle name="Normal 2 5 21 2 3" xfId="28467"/>
    <cellStyle name="Normal 2 5 21 2 3 2" xfId="28468"/>
    <cellStyle name="Normal 2 5 21 2 3 3" xfId="28469"/>
    <cellStyle name="Normal 2 5 21 2 4" xfId="28470"/>
    <cellStyle name="Normal 2 5 21 2 5" xfId="28471"/>
    <cellStyle name="Normal 2 5 21 2 6" xfId="28472"/>
    <cellStyle name="Normal 2 5 21 3" xfId="28473"/>
    <cellStyle name="Normal 2 5 21 3 2" xfId="28474"/>
    <cellStyle name="Normal 2 5 21 3 2 2" xfId="28475"/>
    <cellStyle name="Normal 2 5 21 3 2 2 2" xfId="28476"/>
    <cellStyle name="Normal 2 5 21 3 2 3" xfId="28477"/>
    <cellStyle name="Normal 2 5 21 3 2 4" xfId="28478"/>
    <cellStyle name="Normal 2 5 21 3 3" xfId="28479"/>
    <cellStyle name="Normal 2 5 21 3 3 2" xfId="28480"/>
    <cellStyle name="Normal 2 5 21 3 3 3" xfId="28481"/>
    <cellStyle name="Normal 2 5 21 3 4" xfId="28482"/>
    <cellStyle name="Normal 2 5 21 3 5" xfId="28483"/>
    <cellStyle name="Normal 2 5 21 4" xfId="28484"/>
    <cellStyle name="Normal 2 5 21 4 2" xfId="28485"/>
    <cellStyle name="Normal 2 5 22" xfId="28486"/>
    <cellStyle name="Normal 2 5 22 2" xfId="28487"/>
    <cellStyle name="Normal 2 5 22 3" xfId="28488"/>
    <cellStyle name="Normal 2 5 23" xfId="28489"/>
    <cellStyle name="Normal 2 5 24" xfId="28490"/>
    <cellStyle name="Normal 2 5 24 2" xfId="28491"/>
    <cellStyle name="Normal 2 5 25" xfId="28492"/>
    <cellStyle name="Normal 2 5 26" xfId="28493"/>
    <cellStyle name="Normal 2 5 27" xfId="28494"/>
    <cellStyle name="Normal 2 5 28" xfId="28495"/>
    <cellStyle name="Normal 2 5 29" xfId="28496"/>
    <cellStyle name="Normal 2 5 3" xfId="1127"/>
    <cellStyle name="Normal 2 5 3 10" xfId="28497"/>
    <cellStyle name="Normal 2 5 3 11" xfId="28498"/>
    <cellStyle name="Normal 2 5 3 12" xfId="28499"/>
    <cellStyle name="Normal 2 5 3 13" xfId="28500"/>
    <cellStyle name="Normal 2 5 3 14" xfId="28501"/>
    <cellStyle name="Normal 2 5 3 15" xfId="28502"/>
    <cellStyle name="Normal 2 5 3 16" xfId="28503"/>
    <cellStyle name="Normal 2 5 3 17" xfId="28504"/>
    <cellStyle name="Normal 2 5 3 18" xfId="28505"/>
    <cellStyle name="Normal 2 5 3 19" xfId="28506"/>
    <cellStyle name="Normal 2 5 3 2" xfId="28507"/>
    <cellStyle name="Normal 2 5 3 2 2" xfId="28508"/>
    <cellStyle name="Normal 2 5 3 2 2 2" xfId="28509"/>
    <cellStyle name="Normal 2 5 3 2 2 2 2" xfId="28510"/>
    <cellStyle name="Normal 2 5 3 2 2 2 2 2" xfId="28511"/>
    <cellStyle name="Normal 2 5 3 2 2 2 3" xfId="28512"/>
    <cellStyle name="Normal 2 5 3 2 2 2 4" xfId="28513"/>
    <cellStyle name="Normal 2 5 3 2 2 3" xfId="28514"/>
    <cellStyle name="Normal 2 5 3 2 2 3 2" xfId="28515"/>
    <cellStyle name="Normal 2 5 3 2 2 3 3" xfId="28516"/>
    <cellStyle name="Normal 2 5 3 2 2 4" xfId="28517"/>
    <cellStyle name="Normal 2 5 3 2 2 5" xfId="28518"/>
    <cellStyle name="Normal 2 5 3 2 2 6" xfId="28519"/>
    <cellStyle name="Normal 2 5 3 2 3" xfId="28520"/>
    <cellStyle name="Normal 2 5 3 2 3 2" xfId="28521"/>
    <cellStyle name="Normal 2 5 3 3" xfId="28522"/>
    <cellStyle name="Normal 2 5 3 3 2" xfId="28523"/>
    <cellStyle name="Normal 2 5 3 4" xfId="28524"/>
    <cellStyle name="Normal 2 5 3 5" xfId="28525"/>
    <cellStyle name="Normal 2 5 3 6" xfId="28526"/>
    <cellStyle name="Normal 2 5 3 7" xfId="28527"/>
    <cellStyle name="Normal 2 5 3 8" xfId="28528"/>
    <cellStyle name="Normal 2 5 3 9" xfId="28529"/>
    <cellStyle name="Normal 2 5 30" xfId="28530"/>
    <cellStyle name="Normal 2 5 31" xfId="28531"/>
    <cellStyle name="Normal 2 5 32" xfId="28532"/>
    <cellStyle name="Normal 2 5 33" xfId="28533"/>
    <cellStyle name="Normal 2 5 34" xfId="28534"/>
    <cellStyle name="Normal 2 5 35" xfId="28535"/>
    <cellStyle name="Normal 2 5 36" xfId="28536"/>
    <cellStyle name="Normal 2 5 37" xfId="28537"/>
    <cellStyle name="Normal 2 5 38" xfId="28538"/>
    <cellStyle name="Normal 2 5 4" xfId="28539"/>
    <cellStyle name="Normal 2 5 4 10" xfId="28540"/>
    <cellStyle name="Normal 2 5 4 11" xfId="28541"/>
    <cellStyle name="Normal 2 5 4 12" xfId="28542"/>
    <cellStyle name="Normal 2 5 4 13" xfId="28543"/>
    <cellStyle name="Normal 2 5 4 14" xfId="28544"/>
    <cellStyle name="Normal 2 5 4 15" xfId="28545"/>
    <cellStyle name="Normal 2 5 4 16" xfId="28546"/>
    <cellStyle name="Normal 2 5 4 17" xfId="28547"/>
    <cellStyle name="Normal 2 5 4 18" xfId="28548"/>
    <cellStyle name="Normal 2 5 4 19" xfId="28549"/>
    <cellStyle name="Normal 2 5 4 2" xfId="28550"/>
    <cellStyle name="Normal 2 5 4 2 2" xfId="28551"/>
    <cellStyle name="Normal 2 5 4 2 2 2" xfId="28552"/>
    <cellStyle name="Normal 2 5 4 2 2 2 2" xfId="28553"/>
    <cellStyle name="Normal 2 5 4 2 2 2 2 2" xfId="28554"/>
    <cellStyle name="Normal 2 5 4 2 2 2 3" xfId="28555"/>
    <cellStyle name="Normal 2 5 4 2 2 2 4" xfId="28556"/>
    <cellStyle name="Normal 2 5 4 2 2 3" xfId="28557"/>
    <cellStyle name="Normal 2 5 4 2 2 3 2" xfId="28558"/>
    <cellStyle name="Normal 2 5 4 2 2 3 3" xfId="28559"/>
    <cellStyle name="Normal 2 5 4 2 2 4" xfId="28560"/>
    <cellStyle name="Normal 2 5 4 2 2 5" xfId="28561"/>
    <cellStyle name="Normal 2 5 4 2 2 6" xfId="28562"/>
    <cellStyle name="Normal 2 5 4 2 3" xfId="28563"/>
    <cellStyle name="Normal 2 5 4 2 3 2" xfId="28564"/>
    <cellStyle name="Normal 2 5 4 3" xfId="28565"/>
    <cellStyle name="Normal 2 5 4 3 2" xfId="28566"/>
    <cellStyle name="Normal 2 5 4 4" xfId="28567"/>
    <cellStyle name="Normal 2 5 4 5" xfId="28568"/>
    <cellStyle name="Normal 2 5 4 6" xfId="28569"/>
    <cellStyle name="Normal 2 5 4 7" xfId="28570"/>
    <cellStyle name="Normal 2 5 4 8" xfId="28571"/>
    <cellStyle name="Normal 2 5 4 9" xfId="28572"/>
    <cellStyle name="Normal 2 5 5" xfId="28573"/>
    <cellStyle name="Normal 2 5 5 10" xfId="28574"/>
    <cellStyle name="Normal 2 5 5 11" xfId="28575"/>
    <cellStyle name="Normal 2 5 5 12" xfId="28576"/>
    <cellStyle name="Normal 2 5 5 13" xfId="28577"/>
    <cellStyle name="Normal 2 5 5 14" xfId="28578"/>
    <cellStyle name="Normal 2 5 5 15" xfId="28579"/>
    <cellStyle name="Normal 2 5 5 16" xfId="28580"/>
    <cellStyle name="Normal 2 5 5 17" xfId="28581"/>
    <cellStyle name="Normal 2 5 5 18" xfId="28582"/>
    <cellStyle name="Normal 2 5 5 19" xfId="28583"/>
    <cellStyle name="Normal 2 5 5 2" xfId="28584"/>
    <cellStyle name="Normal 2 5 5 2 2" xfId="28585"/>
    <cellStyle name="Normal 2 5 5 2 2 2" xfId="28586"/>
    <cellStyle name="Normal 2 5 5 2 2 2 2" xfId="28587"/>
    <cellStyle name="Normal 2 5 5 2 2 2 2 2" xfId="28588"/>
    <cellStyle name="Normal 2 5 5 2 2 2 3" xfId="28589"/>
    <cellStyle name="Normal 2 5 5 2 2 2 4" xfId="28590"/>
    <cellStyle name="Normal 2 5 5 2 2 3" xfId="28591"/>
    <cellStyle name="Normal 2 5 5 2 2 3 2" xfId="28592"/>
    <cellStyle name="Normal 2 5 5 2 2 3 3" xfId="28593"/>
    <cellStyle name="Normal 2 5 5 2 2 4" xfId="28594"/>
    <cellStyle name="Normal 2 5 5 2 2 5" xfId="28595"/>
    <cellStyle name="Normal 2 5 5 2 2 6" xfId="28596"/>
    <cellStyle name="Normal 2 5 5 2 3" xfId="28597"/>
    <cellStyle name="Normal 2 5 5 2 3 2" xfId="28598"/>
    <cellStyle name="Normal 2 5 5 3" xfId="28599"/>
    <cellStyle name="Normal 2 5 5 3 2" xfId="28600"/>
    <cellStyle name="Normal 2 5 5 4" xfId="28601"/>
    <cellStyle name="Normal 2 5 5 5" xfId="28602"/>
    <cellStyle name="Normal 2 5 5 6" xfId="28603"/>
    <cellStyle name="Normal 2 5 5 7" xfId="28604"/>
    <cellStyle name="Normal 2 5 5 8" xfId="28605"/>
    <cellStyle name="Normal 2 5 5 9" xfId="28606"/>
    <cellStyle name="Normal 2 5 6" xfId="28607"/>
    <cellStyle name="Normal 2 5 6 10" xfId="28608"/>
    <cellStyle name="Normal 2 5 6 11" xfId="28609"/>
    <cellStyle name="Normal 2 5 6 12" xfId="28610"/>
    <cellStyle name="Normal 2 5 6 13" xfId="28611"/>
    <cellStyle name="Normal 2 5 6 14" xfId="28612"/>
    <cellStyle name="Normal 2 5 6 15" xfId="28613"/>
    <cellStyle name="Normal 2 5 6 16" xfId="28614"/>
    <cellStyle name="Normal 2 5 6 17" xfId="28615"/>
    <cellStyle name="Normal 2 5 6 18" xfId="28616"/>
    <cellStyle name="Normal 2 5 6 19" xfId="28617"/>
    <cellStyle name="Normal 2 5 6 2" xfId="28618"/>
    <cellStyle name="Normal 2 5 6 2 2" xfId="28619"/>
    <cellStyle name="Normal 2 5 6 2 2 2" xfId="28620"/>
    <cellStyle name="Normal 2 5 6 2 2 2 2" xfId="28621"/>
    <cellStyle name="Normal 2 5 6 2 2 2 2 2" xfId="28622"/>
    <cellStyle name="Normal 2 5 6 2 2 2 3" xfId="28623"/>
    <cellStyle name="Normal 2 5 6 2 2 2 4" xfId="28624"/>
    <cellStyle name="Normal 2 5 6 2 2 3" xfId="28625"/>
    <cellStyle name="Normal 2 5 6 2 2 3 2" xfId="28626"/>
    <cellStyle name="Normal 2 5 6 2 2 3 3" xfId="28627"/>
    <cellStyle name="Normal 2 5 6 2 2 4" xfId="28628"/>
    <cellStyle name="Normal 2 5 6 2 2 5" xfId="28629"/>
    <cellStyle name="Normal 2 5 6 2 2 6" xfId="28630"/>
    <cellStyle name="Normal 2 5 6 2 3" xfId="28631"/>
    <cellStyle name="Normal 2 5 6 2 3 2" xfId="28632"/>
    <cellStyle name="Normal 2 5 6 3" xfId="28633"/>
    <cellStyle name="Normal 2 5 6 3 2" xfId="28634"/>
    <cellStyle name="Normal 2 5 6 4" xfId="28635"/>
    <cellStyle name="Normal 2 5 6 5" xfId="28636"/>
    <cellStyle name="Normal 2 5 6 6" xfId="28637"/>
    <cellStyle name="Normal 2 5 6 7" xfId="28638"/>
    <cellStyle name="Normal 2 5 6 8" xfId="28639"/>
    <cellStyle name="Normal 2 5 6 9" xfId="28640"/>
    <cellStyle name="Normal 2 5 7" xfId="28641"/>
    <cellStyle name="Normal 2 5 7 10" xfId="28642"/>
    <cellStyle name="Normal 2 5 7 11" xfId="28643"/>
    <cellStyle name="Normal 2 5 7 12" xfId="28644"/>
    <cellStyle name="Normal 2 5 7 13" xfId="28645"/>
    <cellStyle name="Normal 2 5 7 14" xfId="28646"/>
    <cellStyle name="Normal 2 5 7 15" xfId="28647"/>
    <cellStyle name="Normal 2 5 7 16" xfId="28648"/>
    <cellStyle name="Normal 2 5 7 17" xfId="28649"/>
    <cellStyle name="Normal 2 5 7 18" xfId="28650"/>
    <cellStyle name="Normal 2 5 7 19" xfId="28651"/>
    <cellStyle name="Normal 2 5 7 2" xfId="28652"/>
    <cellStyle name="Normal 2 5 7 2 2" xfId="28653"/>
    <cellStyle name="Normal 2 5 7 2 2 2" xfId="28654"/>
    <cellStyle name="Normal 2 5 7 2 2 2 2" xfId="28655"/>
    <cellStyle name="Normal 2 5 7 2 2 2 2 2" xfId="28656"/>
    <cellStyle name="Normal 2 5 7 2 2 2 3" xfId="28657"/>
    <cellStyle name="Normal 2 5 7 2 2 2 4" xfId="28658"/>
    <cellStyle name="Normal 2 5 7 2 2 3" xfId="28659"/>
    <cellStyle name="Normal 2 5 7 2 2 3 2" xfId="28660"/>
    <cellStyle name="Normal 2 5 7 2 2 3 3" xfId="28661"/>
    <cellStyle name="Normal 2 5 7 2 2 4" xfId="28662"/>
    <cellStyle name="Normal 2 5 7 2 2 5" xfId="28663"/>
    <cellStyle name="Normal 2 5 7 2 2 6" xfId="28664"/>
    <cellStyle name="Normal 2 5 7 2 3" xfId="28665"/>
    <cellStyle name="Normal 2 5 7 2 3 2" xfId="28666"/>
    <cellStyle name="Normal 2 5 7 3" xfId="28667"/>
    <cellStyle name="Normal 2 5 7 3 2" xfId="28668"/>
    <cellStyle name="Normal 2 5 7 4" xfId="28669"/>
    <cellStyle name="Normal 2 5 7 5" xfId="28670"/>
    <cellStyle name="Normal 2 5 7 6" xfId="28671"/>
    <cellStyle name="Normal 2 5 7 7" xfId="28672"/>
    <cellStyle name="Normal 2 5 7 8" xfId="28673"/>
    <cellStyle name="Normal 2 5 7 9" xfId="28674"/>
    <cellStyle name="Normal 2 5 8" xfId="28675"/>
    <cellStyle name="Normal 2 5 8 10" xfId="28676"/>
    <cellStyle name="Normal 2 5 8 11" xfId="28677"/>
    <cellStyle name="Normal 2 5 8 12" xfId="28678"/>
    <cellStyle name="Normal 2 5 8 13" xfId="28679"/>
    <cellStyle name="Normal 2 5 8 14" xfId="28680"/>
    <cellStyle name="Normal 2 5 8 15" xfId="28681"/>
    <cellStyle name="Normal 2 5 8 16" xfId="28682"/>
    <cellStyle name="Normal 2 5 8 17" xfId="28683"/>
    <cellStyle name="Normal 2 5 8 18" xfId="28684"/>
    <cellStyle name="Normal 2 5 8 19" xfId="28685"/>
    <cellStyle name="Normal 2 5 8 2" xfId="28686"/>
    <cellStyle name="Normal 2 5 8 2 2" xfId="28687"/>
    <cellStyle name="Normal 2 5 8 2 2 2" xfId="28688"/>
    <cellStyle name="Normal 2 5 8 2 2 2 2" xfId="28689"/>
    <cellStyle name="Normal 2 5 8 2 2 2 2 2" xfId="28690"/>
    <cellStyle name="Normal 2 5 8 2 2 2 3" xfId="28691"/>
    <cellStyle name="Normal 2 5 8 2 2 2 4" xfId="28692"/>
    <cellStyle name="Normal 2 5 8 2 2 3" xfId="28693"/>
    <cellStyle name="Normal 2 5 8 2 2 3 2" xfId="28694"/>
    <cellStyle name="Normal 2 5 8 2 2 3 3" xfId="28695"/>
    <cellStyle name="Normal 2 5 8 2 2 4" xfId="28696"/>
    <cellStyle name="Normal 2 5 8 2 2 5" xfId="28697"/>
    <cellStyle name="Normal 2 5 8 2 2 6" xfId="28698"/>
    <cellStyle name="Normal 2 5 8 2 3" xfId="28699"/>
    <cellStyle name="Normal 2 5 8 2 3 2" xfId="28700"/>
    <cellStyle name="Normal 2 5 8 3" xfId="28701"/>
    <cellStyle name="Normal 2 5 8 3 2" xfId="28702"/>
    <cellStyle name="Normal 2 5 8 4" xfId="28703"/>
    <cellStyle name="Normal 2 5 8 5" xfId="28704"/>
    <cellStyle name="Normal 2 5 8 6" xfId="28705"/>
    <cellStyle name="Normal 2 5 8 7" xfId="28706"/>
    <cellStyle name="Normal 2 5 8 8" xfId="28707"/>
    <cellStyle name="Normal 2 5 8 9" xfId="28708"/>
    <cellStyle name="Normal 2 5 9" xfId="28709"/>
    <cellStyle name="Normal 2 5 9 10" xfId="28710"/>
    <cellStyle name="Normal 2 5 9 11" xfId="28711"/>
    <cellStyle name="Normal 2 5 9 12" xfId="28712"/>
    <cellStyle name="Normal 2 5 9 13" xfId="28713"/>
    <cellStyle name="Normal 2 5 9 14" xfId="28714"/>
    <cellStyle name="Normal 2 5 9 15" xfId="28715"/>
    <cellStyle name="Normal 2 5 9 16" xfId="28716"/>
    <cellStyle name="Normal 2 5 9 17" xfId="28717"/>
    <cellStyle name="Normal 2 5 9 18" xfId="28718"/>
    <cellStyle name="Normal 2 5 9 19" xfId="28719"/>
    <cellStyle name="Normal 2 5 9 2" xfId="28720"/>
    <cellStyle name="Normal 2 5 9 2 2" xfId="28721"/>
    <cellStyle name="Normal 2 5 9 2 2 2" xfId="28722"/>
    <cellStyle name="Normal 2 5 9 2 2 2 2" xfId="28723"/>
    <cellStyle name="Normal 2 5 9 2 2 2 2 2" xfId="28724"/>
    <cellStyle name="Normal 2 5 9 2 2 2 3" xfId="28725"/>
    <cellStyle name="Normal 2 5 9 2 2 2 4" xfId="28726"/>
    <cellStyle name="Normal 2 5 9 2 2 3" xfId="28727"/>
    <cellStyle name="Normal 2 5 9 2 2 3 2" xfId="28728"/>
    <cellStyle name="Normal 2 5 9 2 2 3 3" xfId="28729"/>
    <cellStyle name="Normal 2 5 9 2 2 4" xfId="28730"/>
    <cellStyle name="Normal 2 5 9 2 2 5" xfId="28731"/>
    <cellStyle name="Normal 2 5 9 2 2 6" xfId="28732"/>
    <cellStyle name="Normal 2 5 9 2 3" xfId="28733"/>
    <cellStyle name="Normal 2 5 9 2 3 2" xfId="28734"/>
    <cellStyle name="Normal 2 5 9 3" xfId="28735"/>
    <cellStyle name="Normal 2 5 9 3 2" xfId="28736"/>
    <cellStyle name="Normal 2 5 9 4" xfId="28737"/>
    <cellStyle name="Normal 2 5 9 5" xfId="28738"/>
    <cellStyle name="Normal 2 5 9 6" xfId="28739"/>
    <cellStyle name="Normal 2 5 9 7" xfId="28740"/>
    <cellStyle name="Normal 2 5 9 8" xfId="28741"/>
    <cellStyle name="Normal 2 5 9 9" xfId="28742"/>
    <cellStyle name="Normal 2 5_CLS-TES-KS_12-28-10" xfId="28743"/>
    <cellStyle name="Normal 2 6" xfId="436"/>
    <cellStyle name="Normal 2 6 2" xfId="1128"/>
    <cellStyle name="Normal 2 6 3" xfId="1129"/>
    <cellStyle name="Normal 2 6_KD1_FED_CC_I_R_WP_033109" xfId="28744"/>
    <cellStyle name="Normal 2 7" xfId="437"/>
    <cellStyle name="Normal 2 7 2" xfId="1130"/>
    <cellStyle name="Normal 2 7 2 2" xfId="28745"/>
    <cellStyle name="Normal 2 7 2 3" xfId="28746"/>
    <cellStyle name="Normal 2 7 2 4" xfId="28747"/>
    <cellStyle name="Normal 2 7 2 5" xfId="28748"/>
    <cellStyle name="Normal 2 7 2 6" xfId="28749"/>
    <cellStyle name="Normal 2 7 3" xfId="1131"/>
    <cellStyle name="Normal 2 7 3 2" xfId="28750"/>
    <cellStyle name="Normal 2 7 4" xfId="28751"/>
    <cellStyle name="Normal 2 7 4 2" xfId="28752"/>
    <cellStyle name="Normal 2 7 5" xfId="28753"/>
    <cellStyle name="Normal 2 7 6" xfId="28754"/>
    <cellStyle name="Normal 2 7 7" xfId="28755"/>
    <cellStyle name="Normal 2 7 8" xfId="28756"/>
    <cellStyle name="Normal 2 7 8 2" xfId="28757"/>
    <cellStyle name="Normal 2 7 8 3" xfId="28758"/>
    <cellStyle name="Normal 2 7 9" xfId="28759"/>
    <cellStyle name="Normal 2 8" xfId="438"/>
    <cellStyle name="Normal 2 8 2" xfId="1132"/>
    <cellStyle name="Normal 2 8 2 2" xfId="28760"/>
    <cellStyle name="Normal 2 8 2 3" xfId="28761"/>
    <cellStyle name="Normal 2 8 2 4" xfId="28762"/>
    <cellStyle name="Normal 2 8 3" xfId="1133"/>
    <cellStyle name="Normal 2 8 3 2" xfId="28763"/>
    <cellStyle name="Normal 2 9" xfId="439"/>
    <cellStyle name="Normal 2 9 2" xfId="1134"/>
    <cellStyle name="Normal 2 9 2 2" xfId="28764"/>
    <cellStyle name="Normal 2 9 2 3" xfId="28765"/>
    <cellStyle name="Normal 2 9 2 4" xfId="28766"/>
    <cellStyle name="Normal 2 9 3" xfId="1135"/>
    <cellStyle name="Normal 2 9 3 2" xfId="28767"/>
    <cellStyle name="Normal 2_00406" xfId="28768"/>
    <cellStyle name="Normal 20" xfId="440"/>
    <cellStyle name="Normal 20 10" xfId="28769"/>
    <cellStyle name="Normal 20 10 2" xfId="28770"/>
    <cellStyle name="Normal 20 11" xfId="28771"/>
    <cellStyle name="Normal 20 12" xfId="28772"/>
    <cellStyle name="Normal 20 13" xfId="28773"/>
    <cellStyle name="Normal 20 14" xfId="28774"/>
    <cellStyle name="Normal 20 15" xfId="28775"/>
    <cellStyle name="Normal 20 16" xfId="28776"/>
    <cellStyle name="Normal 20 2" xfId="1136"/>
    <cellStyle name="Normal 20 2 2" xfId="28777"/>
    <cellStyle name="Normal 20 2 2 2" xfId="28778"/>
    <cellStyle name="Normal 20 2 2 2 2" xfId="28779"/>
    <cellStyle name="Normal 20 2 2 2 2 2" xfId="28780"/>
    <cellStyle name="Normal 20 2 2 2 3" xfId="28781"/>
    <cellStyle name="Normal 20 2 2 2 4" xfId="28782"/>
    <cellStyle name="Normal 20 2 2 3" xfId="28783"/>
    <cellStyle name="Normal 20 2 2 3 2" xfId="28784"/>
    <cellStyle name="Normal 20 2 2 3 3" xfId="28785"/>
    <cellStyle name="Normal 20 2 2 4" xfId="28786"/>
    <cellStyle name="Normal 20 2 2 5" xfId="28787"/>
    <cellStyle name="Normal 20 2 2 6" xfId="28788"/>
    <cellStyle name="Normal 20 2 3" xfId="28789"/>
    <cellStyle name="Normal 20 2 3 2" xfId="28790"/>
    <cellStyle name="Normal 20 2 4" xfId="28791"/>
    <cellStyle name="Normal 20 2 5" xfId="28792"/>
    <cellStyle name="Normal 20 3" xfId="1137"/>
    <cellStyle name="Normal 20 3 2" xfId="28793"/>
    <cellStyle name="Normal 20 3 2 2" xfId="28794"/>
    <cellStyle name="Normal 20 3 2 3" xfId="28795"/>
    <cellStyle name="Normal 20 3 2 4" xfId="28796"/>
    <cellStyle name="Normal 20 3 2 5" xfId="28797"/>
    <cellStyle name="Normal 20 3 3" xfId="28798"/>
    <cellStyle name="Normal 20 3 3 2" xfId="28799"/>
    <cellStyle name="Normal 20 3 4" xfId="28800"/>
    <cellStyle name="Normal 20 3 5" xfId="28801"/>
    <cellStyle name="Normal 20 4" xfId="28802"/>
    <cellStyle name="Normal 20 5" xfId="28803"/>
    <cellStyle name="Normal 20 5 2" xfId="28804"/>
    <cellStyle name="Normal 20 6" xfId="28805"/>
    <cellStyle name="Normal 20 7" xfId="28806"/>
    <cellStyle name="Normal 20 7 2" xfId="28807"/>
    <cellStyle name="Normal 20 8" xfId="28808"/>
    <cellStyle name="Normal 20 9" xfId="28809"/>
    <cellStyle name="Normal 20_Oracle Upload 6-14-11 PSA3" xfId="28810"/>
    <cellStyle name="Normal 201" xfId="28811"/>
    <cellStyle name="Normal 21" xfId="441"/>
    <cellStyle name="Normal 21 2" xfId="1138"/>
    <cellStyle name="Normal 21 2 2" xfId="28812"/>
    <cellStyle name="Normal 21 2 2 2" xfId="28813"/>
    <cellStyle name="Normal 21 2 2 3" xfId="28814"/>
    <cellStyle name="Normal 21 2 2 4" xfId="28815"/>
    <cellStyle name="Normal 21 2 2 5" xfId="28816"/>
    <cellStyle name="Normal 21 2 3" xfId="28817"/>
    <cellStyle name="Normal 21 2 4" xfId="28818"/>
    <cellStyle name="Normal 21 2 5" xfId="28819"/>
    <cellStyle name="Normal 21 3" xfId="1139"/>
    <cellStyle name="Normal 21 3 2" xfId="28820"/>
    <cellStyle name="Normal 21 3 3" xfId="28821"/>
    <cellStyle name="Normal 21 3 4" xfId="28822"/>
    <cellStyle name="Normal 21 3 5" xfId="28823"/>
    <cellStyle name="Normal 21 4" xfId="28824"/>
    <cellStyle name="Normal 21 4 2" xfId="28825"/>
    <cellStyle name="Normal 21 4 3" xfId="28826"/>
    <cellStyle name="Normal 21 4 4" xfId="28827"/>
    <cellStyle name="Normal 21 4 5" xfId="28828"/>
    <cellStyle name="Normal 21 5" xfId="28829"/>
    <cellStyle name="Normal 21 5 2" xfId="28830"/>
    <cellStyle name="Normal 21 5 3" xfId="28831"/>
    <cellStyle name="Normal 21 6" xfId="28832"/>
    <cellStyle name="Normal 21 6 2" xfId="28833"/>
    <cellStyle name="Normal 21 6 3" xfId="28834"/>
    <cellStyle name="Normal 21 7" xfId="28835"/>
    <cellStyle name="Normal 22" xfId="442"/>
    <cellStyle name="Normal 22 2" xfId="1140"/>
    <cellStyle name="Normal 22 2 2" xfId="28836"/>
    <cellStyle name="Normal 22 2 2 2" xfId="28837"/>
    <cellStyle name="Normal 22 2 3" xfId="28838"/>
    <cellStyle name="Normal 22 2 4" xfId="28839"/>
    <cellStyle name="Normal 22 3" xfId="1141"/>
    <cellStyle name="Normal 22 4" xfId="28840"/>
    <cellStyle name="Normal 22 5" xfId="28841"/>
    <cellStyle name="Normal 23" xfId="443"/>
    <cellStyle name="Normal 23 2" xfId="1142"/>
    <cellStyle name="Normal 23 2 2" xfId="28842"/>
    <cellStyle name="Normal 23 2 2 2" xfId="28843"/>
    <cellStyle name="Normal 23 2 3" xfId="28844"/>
    <cellStyle name="Normal 23 3" xfId="1143"/>
    <cellStyle name="Normal 23 3 2" xfId="28845"/>
    <cellStyle name="Normal 23 4" xfId="28846"/>
    <cellStyle name="Normal 23 5" xfId="28847"/>
    <cellStyle name="Normal 23 6" xfId="28848"/>
    <cellStyle name="Normal 24" xfId="444"/>
    <cellStyle name="Normal 24 10" xfId="28849"/>
    <cellStyle name="Normal 24 10 2" xfId="28850"/>
    <cellStyle name="Normal 24 10 2 2" xfId="28851"/>
    <cellStyle name="Normal 24 10 2 2 2" xfId="28852"/>
    <cellStyle name="Normal 24 10 2 2 2 2" xfId="28853"/>
    <cellStyle name="Normal 24 10 2 2 3" xfId="28854"/>
    <cellStyle name="Normal 24 10 2 3" xfId="28855"/>
    <cellStyle name="Normal 24 10 2 3 2" xfId="28856"/>
    <cellStyle name="Normal 24 10 2 4" xfId="28857"/>
    <cellStyle name="Normal 24 10 2 5" xfId="28858"/>
    <cellStyle name="Normal 24 10 3" xfId="28859"/>
    <cellStyle name="Normal 24 10 3 2" xfId="28860"/>
    <cellStyle name="Normal 24 10 3 2 2" xfId="28861"/>
    <cellStyle name="Normal 24 10 3 2 2 2" xfId="28862"/>
    <cellStyle name="Normal 24 10 3 2 3" xfId="28863"/>
    <cellStyle name="Normal 24 10 3 3" xfId="28864"/>
    <cellStyle name="Normal 24 10 3 3 2" xfId="28865"/>
    <cellStyle name="Normal 24 10 3 4" xfId="28866"/>
    <cellStyle name="Normal 24 10 3 5" xfId="28867"/>
    <cellStyle name="Normal 24 10 4" xfId="28868"/>
    <cellStyle name="Normal 24 10 4 2" xfId="28869"/>
    <cellStyle name="Normal 24 10 4 2 2" xfId="28870"/>
    <cellStyle name="Normal 24 10 4 2 2 2" xfId="28871"/>
    <cellStyle name="Normal 24 10 4 2 3" xfId="28872"/>
    <cellStyle name="Normal 24 10 4 3" xfId="28873"/>
    <cellStyle name="Normal 24 10 4 3 2" xfId="28874"/>
    <cellStyle name="Normal 24 10 4 4" xfId="28875"/>
    <cellStyle name="Normal 24 10 4 5" xfId="28876"/>
    <cellStyle name="Normal 24 10 5" xfId="28877"/>
    <cellStyle name="Normal 24 10 5 2" xfId="28878"/>
    <cellStyle name="Normal 24 10 5 2 2" xfId="28879"/>
    <cellStyle name="Normal 24 10 5 3" xfId="28880"/>
    <cellStyle name="Normal 24 10 6" xfId="28881"/>
    <cellStyle name="Normal 24 10 6 2" xfId="28882"/>
    <cellStyle name="Normal 24 10 7" xfId="28883"/>
    <cellStyle name="Normal 24 10 8" xfId="28884"/>
    <cellStyle name="Normal 24 10 9" xfId="28885"/>
    <cellStyle name="Normal 24 11" xfId="28886"/>
    <cellStyle name="Normal 24 11 2" xfId="28887"/>
    <cellStyle name="Normal 24 11 2 2" xfId="28888"/>
    <cellStyle name="Normal 24 11 2 2 2" xfId="28889"/>
    <cellStyle name="Normal 24 11 2 2 2 2" xfId="28890"/>
    <cellStyle name="Normal 24 11 2 2 3" xfId="28891"/>
    <cellStyle name="Normal 24 11 2 3" xfId="28892"/>
    <cellStyle name="Normal 24 11 2 3 2" xfId="28893"/>
    <cellStyle name="Normal 24 11 2 4" xfId="28894"/>
    <cellStyle name="Normal 24 11 2 5" xfId="28895"/>
    <cellStyle name="Normal 24 11 3" xfId="28896"/>
    <cellStyle name="Normal 24 11 3 2" xfId="28897"/>
    <cellStyle name="Normal 24 11 3 2 2" xfId="28898"/>
    <cellStyle name="Normal 24 11 3 3" xfId="28899"/>
    <cellStyle name="Normal 24 11 4" xfId="28900"/>
    <cellStyle name="Normal 24 11 4 2" xfId="28901"/>
    <cellStyle name="Normal 24 11 5" xfId="28902"/>
    <cellStyle name="Normal 24 11 6" xfId="28903"/>
    <cellStyle name="Normal 24 11 7" xfId="28904"/>
    <cellStyle name="Normal 24 12" xfId="28905"/>
    <cellStyle name="Normal 24 12 2" xfId="28906"/>
    <cellStyle name="Normal 24 12 2 2" xfId="28907"/>
    <cellStyle name="Normal 24 12 2 2 2" xfId="28908"/>
    <cellStyle name="Normal 24 12 2 3" xfId="28909"/>
    <cellStyle name="Normal 24 12 3" xfId="28910"/>
    <cellStyle name="Normal 24 12 3 2" xfId="28911"/>
    <cellStyle name="Normal 24 12 4" xfId="28912"/>
    <cellStyle name="Normal 24 12 5" xfId="28913"/>
    <cellStyle name="Normal 24 13" xfId="28914"/>
    <cellStyle name="Normal 24 13 2" xfId="28915"/>
    <cellStyle name="Normal 24 13 2 2" xfId="28916"/>
    <cellStyle name="Normal 24 13 2 2 2" xfId="28917"/>
    <cellStyle name="Normal 24 13 2 3" xfId="28918"/>
    <cellStyle name="Normal 24 13 3" xfId="28919"/>
    <cellStyle name="Normal 24 13 3 2" xfId="28920"/>
    <cellStyle name="Normal 24 13 4" xfId="28921"/>
    <cellStyle name="Normal 24 13 5" xfId="28922"/>
    <cellStyle name="Normal 24 14" xfId="28923"/>
    <cellStyle name="Normal 24 14 2" xfId="28924"/>
    <cellStyle name="Normal 24 14 2 2" xfId="28925"/>
    <cellStyle name="Normal 24 14 2 2 2" xfId="28926"/>
    <cellStyle name="Normal 24 14 2 3" xfId="28927"/>
    <cellStyle name="Normal 24 14 3" xfId="28928"/>
    <cellStyle name="Normal 24 14 3 2" xfId="28929"/>
    <cellStyle name="Normal 24 14 4" xfId="28930"/>
    <cellStyle name="Normal 24 14 5" xfId="28931"/>
    <cellStyle name="Normal 24 15" xfId="28932"/>
    <cellStyle name="Normal 24 15 2" xfId="28933"/>
    <cellStyle name="Normal 24 15 2 2" xfId="28934"/>
    <cellStyle name="Normal 24 15 3" xfId="28935"/>
    <cellStyle name="Normal 24 15 4" xfId="28936"/>
    <cellStyle name="Normal 24 16" xfId="28937"/>
    <cellStyle name="Normal 24 16 2" xfId="28938"/>
    <cellStyle name="Normal 24 16 3" xfId="28939"/>
    <cellStyle name="Normal 24 17" xfId="28940"/>
    <cellStyle name="Normal 24 18" xfId="28941"/>
    <cellStyle name="Normal 24 19" xfId="28942"/>
    <cellStyle name="Normal 24 2" xfId="1144"/>
    <cellStyle name="Normal 24 2 10" xfId="28943"/>
    <cellStyle name="Normal 24 2 10 2" xfId="28944"/>
    <cellStyle name="Normal 24 2 10 2 2" xfId="28945"/>
    <cellStyle name="Normal 24 2 10 2 2 2" xfId="28946"/>
    <cellStyle name="Normal 24 2 10 2 3" xfId="28947"/>
    <cellStyle name="Normal 24 2 10 3" xfId="28948"/>
    <cellStyle name="Normal 24 2 10 3 2" xfId="28949"/>
    <cellStyle name="Normal 24 2 10 4" xfId="28950"/>
    <cellStyle name="Normal 24 2 10 5" xfId="28951"/>
    <cellStyle name="Normal 24 2 11" xfId="28952"/>
    <cellStyle name="Normal 24 2 11 2" xfId="28953"/>
    <cellStyle name="Normal 24 2 11 2 2" xfId="28954"/>
    <cellStyle name="Normal 24 2 11 3" xfId="28955"/>
    <cellStyle name="Normal 24 2 12" xfId="28956"/>
    <cellStyle name="Normal 24 2 12 2" xfId="28957"/>
    <cellStyle name="Normal 24 2 13" xfId="28958"/>
    <cellStyle name="Normal 24 2 14" xfId="28959"/>
    <cellStyle name="Normal 24 2 15" xfId="28960"/>
    <cellStyle name="Normal 24 2 16" xfId="28961"/>
    <cellStyle name="Normal 24 2 2" xfId="28962"/>
    <cellStyle name="Normal 24 2 2 10" xfId="28963"/>
    <cellStyle name="Normal 24 2 2 10 2" xfId="28964"/>
    <cellStyle name="Normal 24 2 2 11" xfId="28965"/>
    <cellStyle name="Normal 24 2 2 12" xfId="28966"/>
    <cellStyle name="Normal 24 2 2 13" xfId="28967"/>
    <cellStyle name="Normal 24 2 2 14" xfId="28968"/>
    <cellStyle name="Normal 24 2 2 2" xfId="28969"/>
    <cellStyle name="Normal 24 2 2 2 10" xfId="28970"/>
    <cellStyle name="Normal 24 2 2 2 11" xfId="28971"/>
    <cellStyle name="Normal 24 2 2 2 12" xfId="28972"/>
    <cellStyle name="Normal 24 2 2 2 2" xfId="28973"/>
    <cellStyle name="Normal 24 2 2 2 2 2" xfId="28974"/>
    <cellStyle name="Normal 24 2 2 2 2 2 2" xfId="28975"/>
    <cellStyle name="Normal 24 2 2 2 2 2 2 2" xfId="28976"/>
    <cellStyle name="Normal 24 2 2 2 2 2 2 2 2" xfId="28977"/>
    <cellStyle name="Normal 24 2 2 2 2 2 2 3" xfId="28978"/>
    <cellStyle name="Normal 24 2 2 2 2 2 3" xfId="28979"/>
    <cellStyle name="Normal 24 2 2 2 2 2 3 2" xfId="28980"/>
    <cellStyle name="Normal 24 2 2 2 2 2 4" xfId="28981"/>
    <cellStyle name="Normal 24 2 2 2 2 2 5" xfId="28982"/>
    <cellStyle name="Normal 24 2 2 2 2 3" xfId="28983"/>
    <cellStyle name="Normal 24 2 2 2 2 3 2" xfId="28984"/>
    <cellStyle name="Normal 24 2 2 2 2 3 2 2" xfId="28985"/>
    <cellStyle name="Normal 24 2 2 2 2 3 2 2 2" xfId="28986"/>
    <cellStyle name="Normal 24 2 2 2 2 3 2 3" xfId="28987"/>
    <cellStyle name="Normal 24 2 2 2 2 3 3" xfId="28988"/>
    <cellStyle name="Normal 24 2 2 2 2 3 3 2" xfId="28989"/>
    <cellStyle name="Normal 24 2 2 2 2 3 4" xfId="28990"/>
    <cellStyle name="Normal 24 2 2 2 2 3 5" xfId="28991"/>
    <cellStyle name="Normal 24 2 2 2 2 4" xfId="28992"/>
    <cellStyle name="Normal 24 2 2 2 2 4 2" xfId="28993"/>
    <cellStyle name="Normal 24 2 2 2 2 4 2 2" xfId="28994"/>
    <cellStyle name="Normal 24 2 2 2 2 4 2 2 2" xfId="28995"/>
    <cellStyle name="Normal 24 2 2 2 2 4 2 3" xfId="28996"/>
    <cellStyle name="Normal 24 2 2 2 2 4 3" xfId="28997"/>
    <cellStyle name="Normal 24 2 2 2 2 4 3 2" xfId="28998"/>
    <cellStyle name="Normal 24 2 2 2 2 4 4" xfId="28999"/>
    <cellStyle name="Normal 24 2 2 2 2 4 5" xfId="29000"/>
    <cellStyle name="Normal 24 2 2 2 2 5" xfId="29001"/>
    <cellStyle name="Normal 24 2 2 2 2 5 2" xfId="29002"/>
    <cellStyle name="Normal 24 2 2 2 2 5 2 2" xfId="29003"/>
    <cellStyle name="Normal 24 2 2 2 2 5 3" xfId="29004"/>
    <cellStyle name="Normal 24 2 2 2 2 6" xfId="29005"/>
    <cellStyle name="Normal 24 2 2 2 2 6 2" xfId="29006"/>
    <cellStyle name="Normal 24 2 2 2 2 7" xfId="29007"/>
    <cellStyle name="Normal 24 2 2 2 2 8" xfId="29008"/>
    <cellStyle name="Normal 24 2 2 2 2 9" xfId="29009"/>
    <cellStyle name="Normal 24 2 2 2 3" xfId="29010"/>
    <cellStyle name="Normal 24 2 2 2 3 2" xfId="29011"/>
    <cellStyle name="Normal 24 2 2 2 3 2 2" xfId="29012"/>
    <cellStyle name="Normal 24 2 2 2 3 2 2 2" xfId="29013"/>
    <cellStyle name="Normal 24 2 2 2 3 2 2 2 2" xfId="29014"/>
    <cellStyle name="Normal 24 2 2 2 3 2 2 3" xfId="29015"/>
    <cellStyle name="Normal 24 2 2 2 3 2 3" xfId="29016"/>
    <cellStyle name="Normal 24 2 2 2 3 2 3 2" xfId="29017"/>
    <cellStyle name="Normal 24 2 2 2 3 2 4" xfId="29018"/>
    <cellStyle name="Normal 24 2 2 2 3 2 5" xfId="29019"/>
    <cellStyle name="Normal 24 2 2 2 3 3" xfId="29020"/>
    <cellStyle name="Normal 24 2 2 2 3 3 2" xfId="29021"/>
    <cellStyle name="Normal 24 2 2 2 3 3 2 2" xfId="29022"/>
    <cellStyle name="Normal 24 2 2 2 3 3 2 2 2" xfId="29023"/>
    <cellStyle name="Normal 24 2 2 2 3 3 2 3" xfId="29024"/>
    <cellStyle name="Normal 24 2 2 2 3 3 3" xfId="29025"/>
    <cellStyle name="Normal 24 2 2 2 3 3 3 2" xfId="29026"/>
    <cellStyle name="Normal 24 2 2 2 3 3 4" xfId="29027"/>
    <cellStyle name="Normal 24 2 2 2 3 3 5" xfId="29028"/>
    <cellStyle name="Normal 24 2 2 2 3 4" xfId="29029"/>
    <cellStyle name="Normal 24 2 2 2 3 4 2" xfId="29030"/>
    <cellStyle name="Normal 24 2 2 2 3 4 2 2" xfId="29031"/>
    <cellStyle name="Normal 24 2 2 2 3 4 2 2 2" xfId="29032"/>
    <cellStyle name="Normal 24 2 2 2 3 4 2 3" xfId="29033"/>
    <cellStyle name="Normal 24 2 2 2 3 4 3" xfId="29034"/>
    <cellStyle name="Normal 24 2 2 2 3 4 3 2" xfId="29035"/>
    <cellStyle name="Normal 24 2 2 2 3 4 4" xfId="29036"/>
    <cellStyle name="Normal 24 2 2 2 3 4 5" xfId="29037"/>
    <cellStyle name="Normal 24 2 2 2 3 5" xfId="29038"/>
    <cellStyle name="Normal 24 2 2 2 3 5 2" xfId="29039"/>
    <cellStyle name="Normal 24 2 2 2 3 5 2 2" xfId="29040"/>
    <cellStyle name="Normal 24 2 2 2 3 5 3" xfId="29041"/>
    <cellStyle name="Normal 24 2 2 2 3 6" xfId="29042"/>
    <cellStyle name="Normal 24 2 2 2 3 6 2" xfId="29043"/>
    <cellStyle name="Normal 24 2 2 2 3 7" xfId="29044"/>
    <cellStyle name="Normal 24 2 2 2 3 8" xfId="29045"/>
    <cellStyle name="Normal 24 2 2 2 4" xfId="29046"/>
    <cellStyle name="Normal 24 2 2 2 4 2" xfId="29047"/>
    <cellStyle name="Normal 24 2 2 2 4 2 2" xfId="29048"/>
    <cellStyle name="Normal 24 2 2 2 4 2 2 2" xfId="29049"/>
    <cellStyle name="Normal 24 2 2 2 4 2 2 2 2" xfId="29050"/>
    <cellStyle name="Normal 24 2 2 2 4 2 2 3" xfId="29051"/>
    <cellStyle name="Normal 24 2 2 2 4 2 3" xfId="29052"/>
    <cellStyle name="Normal 24 2 2 2 4 2 3 2" xfId="29053"/>
    <cellStyle name="Normal 24 2 2 2 4 2 4" xfId="29054"/>
    <cellStyle name="Normal 24 2 2 2 4 2 5" xfId="29055"/>
    <cellStyle name="Normal 24 2 2 2 4 3" xfId="29056"/>
    <cellStyle name="Normal 24 2 2 2 4 3 2" xfId="29057"/>
    <cellStyle name="Normal 24 2 2 2 4 3 2 2" xfId="29058"/>
    <cellStyle name="Normal 24 2 2 2 4 3 3" xfId="29059"/>
    <cellStyle name="Normal 24 2 2 2 4 4" xfId="29060"/>
    <cellStyle name="Normal 24 2 2 2 4 4 2" xfId="29061"/>
    <cellStyle name="Normal 24 2 2 2 4 5" xfId="29062"/>
    <cellStyle name="Normal 24 2 2 2 4 6" xfId="29063"/>
    <cellStyle name="Normal 24 2 2 2 5" xfId="29064"/>
    <cellStyle name="Normal 24 2 2 2 5 2" xfId="29065"/>
    <cellStyle name="Normal 24 2 2 2 5 2 2" xfId="29066"/>
    <cellStyle name="Normal 24 2 2 2 5 2 2 2" xfId="29067"/>
    <cellStyle name="Normal 24 2 2 2 5 2 3" xfId="29068"/>
    <cellStyle name="Normal 24 2 2 2 5 3" xfId="29069"/>
    <cellStyle name="Normal 24 2 2 2 5 3 2" xfId="29070"/>
    <cellStyle name="Normal 24 2 2 2 5 4" xfId="29071"/>
    <cellStyle name="Normal 24 2 2 2 5 5" xfId="29072"/>
    <cellStyle name="Normal 24 2 2 2 6" xfId="29073"/>
    <cellStyle name="Normal 24 2 2 2 6 2" xfId="29074"/>
    <cellStyle name="Normal 24 2 2 2 6 2 2" xfId="29075"/>
    <cellStyle name="Normal 24 2 2 2 6 2 2 2" xfId="29076"/>
    <cellStyle name="Normal 24 2 2 2 6 2 3" xfId="29077"/>
    <cellStyle name="Normal 24 2 2 2 6 3" xfId="29078"/>
    <cellStyle name="Normal 24 2 2 2 6 3 2" xfId="29079"/>
    <cellStyle name="Normal 24 2 2 2 6 4" xfId="29080"/>
    <cellStyle name="Normal 24 2 2 2 6 5" xfId="29081"/>
    <cellStyle name="Normal 24 2 2 2 7" xfId="29082"/>
    <cellStyle name="Normal 24 2 2 2 7 2" xfId="29083"/>
    <cellStyle name="Normal 24 2 2 2 7 2 2" xfId="29084"/>
    <cellStyle name="Normal 24 2 2 2 7 2 2 2" xfId="29085"/>
    <cellStyle name="Normal 24 2 2 2 7 2 3" xfId="29086"/>
    <cellStyle name="Normal 24 2 2 2 7 3" xfId="29087"/>
    <cellStyle name="Normal 24 2 2 2 7 3 2" xfId="29088"/>
    <cellStyle name="Normal 24 2 2 2 7 4" xfId="29089"/>
    <cellStyle name="Normal 24 2 2 2 7 5" xfId="29090"/>
    <cellStyle name="Normal 24 2 2 2 8" xfId="29091"/>
    <cellStyle name="Normal 24 2 2 2 8 2" xfId="29092"/>
    <cellStyle name="Normal 24 2 2 2 8 2 2" xfId="29093"/>
    <cellStyle name="Normal 24 2 2 2 8 3" xfId="29094"/>
    <cellStyle name="Normal 24 2 2 2 9" xfId="29095"/>
    <cellStyle name="Normal 24 2 2 2 9 2" xfId="29096"/>
    <cellStyle name="Normal 24 2 2 3" xfId="29097"/>
    <cellStyle name="Normal 24 2 2 3 2" xfId="29098"/>
    <cellStyle name="Normal 24 2 2 3 2 2" xfId="29099"/>
    <cellStyle name="Normal 24 2 2 3 2 2 2" xfId="29100"/>
    <cellStyle name="Normal 24 2 2 3 2 2 2 2" xfId="29101"/>
    <cellStyle name="Normal 24 2 2 3 2 2 3" xfId="29102"/>
    <cellStyle name="Normal 24 2 2 3 2 3" xfId="29103"/>
    <cellStyle name="Normal 24 2 2 3 2 3 2" xfId="29104"/>
    <cellStyle name="Normal 24 2 2 3 2 4" xfId="29105"/>
    <cellStyle name="Normal 24 2 2 3 2 5" xfId="29106"/>
    <cellStyle name="Normal 24 2 2 3 3" xfId="29107"/>
    <cellStyle name="Normal 24 2 2 3 3 2" xfId="29108"/>
    <cellStyle name="Normal 24 2 2 3 3 2 2" xfId="29109"/>
    <cellStyle name="Normal 24 2 2 3 3 2 2 2" xfId="29110"/>
    <cellStyle name="Normal 24 2 2 3 3 2 3" xfId="29111"/>
    <cellStyle name="Normal 24 2 2 3 3 3" xfId="29112"/>
    <cellStyle name="Normal 24 2 2 3 3 3 2" xfId="29113"/>
    <cellStyle name="Normal 24 2 2 3 3 4" xfId="29114"/>
    <cellStyle name="Normal 24 2 2 3 3 5" xfId="29115"/>
    <cellStyle name="Normal 24 2 2 3 4" xfId="29116"/>
    <cellStyle name="Normal 24 2 2 3 4 2" xfId="29117"/>
    <cellStyle name="Normal 24 2 2 3 4 2 2" xfId="29118"/>
    <cellStyle name="Normal 24 2 2 3 4 2 2 2" xfId="29119"/>
    <cellStyle name="Normal 24 2 2 3 4 2 3" xfId="29120"/>
    <cellStyle name="Normal 24 2 2 3 4 3" xfId="29121"/>
    <cellStyle name="Normal 24 2 2 3 4 3 2" xfId="29122"/>
    <cellStyle name="Normal 24 2 2 3 4 4" xfId="29123"/>
    <cellStyle name="Normal 24 2 2 3 4 5" xfId="29124"/>
    <cellStyle name="Normal 24 2 2 3 5" xfId="29125"/>
    <cellStyle name="Normal 24 2 2 3 5 2" xfId="29126"/>
    <cellStyle name="Normal 24 2 2 3 5 2 2" xfId="29127"/>
    <cellStyle name="Normal 24 2 2 3 5 3" xfId="29128"/>
    <cellStyle name="Normal 24 2 2 3 6" xfId="29129"/>
    <cellStyle name="Normal 24 2 2 3 6 2" xfId="29130"/>
    <cellStyle name="Normal 24 2 2 3 7" xfId="29131"/>
    <cellStyle name="Normal 24 2 2 3 8" xfId="29132"/>
    <cellStyle name="Normal 24 2 2 3 9" xfId="29133"/>
    <cellStyle name="Normal 24 2 2 4" xfId="29134"/>
    <cellStyle name="Normal 24 2 2 4 2" xfId="29135"/>
    <cellStyle name="Normal 24 2 2 4 2 2" xfId="29136"/>
    <cellStyle name="Normal 24 2 2 4 2 2 2" xfId="29137"/>
    <cellStyle name="Normal 24 2 2 4 2 2 2 2" xfId="29138"/>
    <cellStyle name="Normal 24 2 2 4 2 2 3" xfId="29139"/>
    <cellStyle name="Normal 24 2 2 4 2 3" xfId="29140"/>
    <cellStyle name="Normal 24 2 2 4 2 3 2" xfId="29141"/>
    <cellStyle name="Normal 24 2 2 4 2 4" xfId="29142"/>
    <cellStyle name="Normal 24 2 2 4 2 5" xfId="29143"/>
    <cellStyle name="Normal 24 2 2 4 3" xfId="29144"/>
    <cellStyle name="Normal 24 2 2 4 3 2" xfId="29145"/>
    <cellStyle name="Normal 24 2 2 4 3 2 2" xfId="29146"/>
    <cellStyle name="Normal 24 2 2 4 3 2 2 2" xfId="29147"/>
    <cellStyle name="Normal 24 2 2 4 3 2 3" xfId="29148"/>
    <cellStyle name="Normal 24 2 2 4 3 3" xfId="29149"/>
    <cellStyle name="Normal 24 2 2 4 3 3 2" xfId="29150"/>
    <cellStyle name="Normal 24 2 2 4 3 4" xfId="29151"/>
    <cellStyle name="Normal 24 2 2 4 3 5" xfId="29152"/>
    <cellStyle name="Normal 24 2 2 4 4" xfId="29153"/>
    <cellStyle name="Normal 24 2 2 4 4 2" xfId="29154"/>
    <cellStyle name="Normal 24 2 2 4 4 2 2" xfId="29155"/>
    <cellStyle name="Normal 24 2 2 4 4 2 2 2" xfId="29156"/>
    <cellStyle name="Normal 24 2 2 4 4 2 3" xfId="29157"/>
    <cellStyle name="Normal 24 2 2 4 4 3" xfId="29158"/>
    <cellStyle name="Normal 24 2 2 4 4 3 2" xfId="29159"/>
    <cellStyle name="Normal 24 2 2 4 4 4" xfId="29160"/>
    <cellStyle name="Normal 24 2 2 4 4 5" xfId="29161"/>
    <cellStyle name="Normal 24 2 2 4 5" xfId="29162"/>
    <cellStyle name="Normal 24 2 2 4 5 2" xfId="29163"/>
    <cellStyle name="Normal 24 2 2 4 5 2 2" xfId="29164"/>
    <cellStyle name="Normal 24 2 2 4 5 3" xfId="29165"/>
    <cellStyle name="Normal 24 2 2 4 6" xfId="29166"/>
    <cellStyle name="Normal 24 2 2 4 6 2" xfId="29167"/>
    <cellStyle name="Normal 24 2 2 4 7" xfId="29168"/>
    <cellStyle name="Normal 24 2 2 4 8" xfId="29169"/>
    <cellStyle name="Normal 24 2 2 5" xfId="29170"/>
    <cellStyle name="Normal 24 2 2 5 2" xfId="29171"/>
    <cellStyle name="Normal 24 2 2 5 2 2" xfId="29172"/>
    <cellStyle name="Normal 24 2 2 5 2 2 2" xfId="29173"/>
    <cellStyle name="Normal 24 2 2 5 2 2 2 2" xfId="29174"/>
    <cellStyle name="Normal 24 2 2 5 2 2 3" xfId="29175"/>
    <cellStyle name="Normal 24 2 2 5 2 3" xfId="29176"/>
    <cellStyle name="Normal 24 2 2 5 2 3 2" xfId="29177"/>
    <cellStyle name="Normal 24 2 2 5 2 4" xfId="29178"/>
    <cellStyle name="Normal 24 2 2 5 2 5" xfId="29179"/>
    <cellStyle name="Normal 24 2 2 5 3" xfId="29180"/>
    <cellStyle name="Normal 24 2 2 5 3 2" xfId="29181"/>
    <cellStyle name="Normal 24 2 2 5 3 2 2" xfId="29182"/>
    <cellStyle name="Normal 24 2 2 5 3 3" xfId="29183"/>
    <cellStyle name="Normal 24 2 2 5 4" xfId="29184"/>
    <cellStyle name="Normal 24 2 2 5 4 2" xfId="29185"/>
    <cellStyle name="Normal 24 2 2 5 5" xfId="29186"/>
    <cellStyle name="Normal 24 2 2 5 6" xfId="29187"/>
    <cellStyle name="Normal 24 2 2 6" xfId="29188"/>
    <cellStyle name="Normal 24 2 2 6 2" xfId="29189"/>
    <cellStyle name="Normal 24 2 2 6 2 2" xfId="29190"/>
    <cellStyle name="Normal 24 2 2 6 2 2 2" xfId="29191"/>
    <cellStyle name="Normal 24 2 2 6 2 3" xfId="29192"/>
    <cellStyle name="Normal 24 2 2 6 3" xfId="29193"/>
    <cellStyle name="Normal 24 2 2 6 3 2" xfId="29194"/>
    <cellStyle name="Normal 24 2 2 6 4" xfId="29195"/>
    <cellStyle name="Normal 24 2 2 6 5" xfId="29196"/>
    <cellStyle name="Normal 24 2 2 7" xfId="29197"/>
    <cellStyle name="Normal 24 2 2 7 2" xfId="29198"/>
    <cellStyle name="Normal 24 2 2 7 2 2" xfId="29199"/>
    <cellStyle name="Normal 24 2 2 7 2 2 2" xfId="29200"/>
    <cellStyle name="Normal 24 2 2 7 2 3" xfId="29201"/>
    <cellStyle name="Normal 24 2 2 7 3" xfId="29202"/>
    <cellStyle name="Normal 24 2 2 7 3 2" xfId="29203"/>
    <cellStyle name="Normal 24 2 2 7 4" xfId="29204"/>
    <cellStyle name="Normal 24 2 2 7 5" xfId="29205"/>
    <cellStyle name="Normal 24 2 2 8" xfId="29206"/>
    <cellStyle name="Normal 24 2 2 8 2" xfId="29207"/>
    <cellStyle name="Normal 24 2 2 8 2 2" xfId="29208"/>
    <cellStyle name="Normal 24 2 2 8 2 2 2" xfId="29209"/>
    <cellStyle name="Normal 24 2 2 8 2 3" xfId="29210"/>
    <cellStyle name="Normal 24 2 2 8 3" xfId="29211"/>
    <cellStyle name="Normal 24 2 2 8 3 2" xfId="29212"/>
    <cellStyle name="Normal 24 2 2 8 4" xfId="29213"/>
    <cellStyle name="Normal 24 2 2 8 5" xfId="29214"/>
    <cellStyle name="Normal 24 2 2 9" xfId="29215"/>
    <cellStyle name="Normal 24 2 2 9 2" xfId="29216"/>
    <cellStyle name="Normal 24 2 2 9 2 2" xfId="29217"/>
    <cellStyle name="Normal 24 2 2 9 3" xfId="29218"/>
    <cellStyle name="Normal 24 2 3" xfId="29219"/>
    <cellStyle name="Normal 24 2 3 10" xfId="29220"/>
    <cellStyle name="Normal 24 2 3 10 2" xfId="29221"/>
    <cellStyle name="Normal 24 2 3 11" xfId="29222"/>
    <cellStyle name="Normal 24 2 3 12" xfId="29223"/>
    <cellStyle name="Normal 24 2 3 13" xfId="29224"/>
    <cellStyle name="Normal 24 2 3 2" xfId="29225"/>
    <cellStyle name="Normal 24 2 3 2 10" xfId="29226"/>
    <cellStyle name="Normal 24 2 3 2 11" xfId="29227"/>
    <cellStyle name="Normal 24 2 3 2 12" xfId="29228"/>
    <cellStyle name="Normal 24 2 3 2 2" xfId="29229"/>
    <cellStyle name="Normal 24 2 3 2 2 2" xfId="29230"/>
    <cellStyle name="Normal 24 2 3 2 2 2 2" xfId="29231"/>
    <cellStyle name="Normal 24 2 3 2 2 2 2 2" xfId="29232"/>
    <cellStyle name="Normal 24 2 3 2 2 2 2 2 2" xfId="29233"/>
    <cellStyle name="Normal 24 2 3 2 2 2 2 3" xfId="29234"/>
    <cellStyle name="Normal 24 2 3 2 2 2 3" xfId="29235"/>
    <cellStyle name="Normal 24 2 3 2 2 2 3 2" xfId="29236"/>
    <cellStyle name="Normal 24 2 3 2 2 2 4" xfId="29237"/>
    <cellStyle name="Normal 24 2 3 2 2 2 5" xfId="29238"/>
    <cellStyle name="Normal 24 2 3 2 2 3" xfId="29239"/>
    <cellStyle name="Normal 24 2 3 2 2 3 2" xfId="29240"/>
    <cellStyle name="Normal 24 2 3 2 2 3 2 2" xfId="29241"/>
    <cellStyle name="Normal 24 2 3 2 2 3 2 2 2" xfId="29242"/>
    <cellStyle name="Normal 24 2 3 2 2 3 2 3" xfId="29243"/>
    <cellStyle name="Normal 24 2 3 2 2 3 3" xfId="29244"/>
    <cellStyle name="Normal 24 2 3 2 2 3 3 2" xfId="29245"/>
    <cellStyle name="Normal 24 2 3 2 2 3 4" xfId="29246"/>
    <cellStyle name="Normal 24 2 3 2 2 3 5" xfId="29247"/>
    <cellStyle name="Normal 24 2 3 2 2 4" xfId="29248"/>
    <cellStyle name="Normal 24 2 3 2 2 4 2" xfId="29249"/>
    <cellStyle name="Normal 24 2 3 2 2 4 2 2" xfId="29250"/>
    <cellStyle name="Normal 24 2 3 2 2 4 2 2 2" xfId="29251"/>
    <cellStyle name="Normal 24 2 3 2 2 4 2 3" xfId="29252"/>
    <cellStyle name="Normal 24 2 3 2 2 4 3" xfId="29253"/>
    <cellStyle name="Normal 24 2 3 2 2 4 3 2" xfId="29254"/>
    <cellStyle name="Normal 24 2 3 2 2 4 4" xfId="29255"/>
    <cellStyle name="Normal 24 2 3 2 2 4 5" xfId="29256"/>
    <cellStyle name="Normal 24 2 3 2 2 5" xfId="29257"/>
    <cellStyle name="Normal 24 2 3 2 2 5 2" xfId="29258"/>
    <cellStyle name="Normal 24 2 3 2 2 5 2 2" xfId="29259"/>
    <cellStyle name="Normal 24 2 3 2 2 5 3" xfId="29260"/>
    <cellStyle name="Normal 24 2 3 2 2 6" xfId="29261"/>
    <cellStyle name="Normal 24 2 3 2 2 6 2" xfId="29262"/>
    <cellStyle name="Normal 24 2 3 2 2 7" xfId="29263"/>
    <cellStyle name="Normal 24 2 3 2 2 8" xfId="29264"/>
    <cellStyle name="Normal 24 2 3 2 2 9" xfId="29265"/>
    <cellStyle name="Normal 24 2 3 2 3" xfId="29266"/>
    <cellStyle name="Normal 24 2 3 2 3 2" xfId="29267"/>
    <cellStyle name="Normal 24 2 3 2 3 2 2" xfId="29268"/>
    <cellStyle name="Normal 24 2 3 2 3 2 2 2" xfId="29269"/>
    <cellStyle name="Normal 24 2 3 2 3 2 2 2 2" xfId="29270"/>
    <cellStyle name="Normal 24 2 3 2 3 2 2 3" xfId="29271"/>
    <cellStyle name="Normal 24 2 3 2 3 2 3" xfId="29272"/>
    <cellStyle name="Normal 24 2 3 2 3 2 3 2" xfId="29273"/>
    <cellStyle name="Normal 24 2 3 2 3 2 4" xfId="29274"/>
    <cellStyle name="Normal 24 2 3 2 3 2 5" xfId="29275"/>
    <cellStyle name="Normal 24 2 3 2 3 3" xfId="29276"/>
    <cellStyle name="Normal 24 2 3 2 3 3 2" xfId="29277"/>
    <cellStyle name="Normal 24 2 3 2 3 3 2 2" xfId="29278"/>
    <cellStyle name="Normal 24 2 3 2 3 3 2 2 2" xfId="29279"/>
    <cellStyle name="Normal 24 2 3 2 3 3 2 3" xfId="29280"/>
    <cellStyle name="Normal 24 2 3 2 3 3 3" xfId="29281"/>
    <cellStyle name="Normal 24 2 3 2 3 3 3 2" xfId="29282"/>
    <cellStyle name="Normal 24 2 3 2 3 3 4" xfId="29283"/>
    <cellStyle name="Normal 24 2 3 2 3 3 5" xfId="29284"/>
    <cellStyle name="Normal 24 2 3 2 3 4" xfId="29285"/>
    <cellStyle name="Normal 24 2 3 2 3 4 2" xfId="29286"/>
    <cellStyle name="Normal 24 2 3 2 3 4 2 2" xfId="29287"/>
    <cellStyle name="Normal 24 2 3 2 3 4 2 2 2" xfId="29288"/>
    <cellStyle name="Normal 24 2 3 2 3 4 2 3" xfId="29289"/>
    <cellStyle name="Normal 24 2 3 2 3 4 3" xfId="29290"/>
    <cellStyle name="Normal 24 2 3 2 3 4 3 2" xfId="29291"/>
    <cellStyle name="Normal 24 2 3 2 3 4 4" xfId="29292"/>
    <cellStyle name="Normal 24 2 3 2 3 4 5" xfId="29293"/>
    <cellStyle name="Normal 24 2 3 2 3 5" xfId="29294"/>
    <cellStyle name="Normal 24 2 3 2 3 5 2" xfId="29295"/>
    <cellStyle name="Normal 24 2 3 2 3 5 2 2" xfId="29296"/>
    <cellStyle name="Normal 24 2 3 2 3 5 3" xfId="29297"/>
    <cellStyle name="Normal 24 2 3 2 3 6" xfId="29298"/>
    <cellStyle name="Normal 24 2 3 2 3 6 2" xfId="29299"/>
    <cellStyle name="Normal 24 2 3 2 3 7" xfId="29300"/>
    <cellStyle name="Normal 24 2 3 2 3 8" xfId="29301"/>
    <cellStyle name="Normal 24 2 3 2 4" xfId="29302"/>
    <cellStyle name="Normal 24 2 3 2 4 2" xfId="29303"/>
    <cellStyle name="Normal 24 2 3 2 4 2 2" xfId="29304"/>
    <cellStyle name="Normal 24 2 3 2 4 2 2 2" xfId="29305"/>
    <cellStyle name="Normal 24 2 3 2 4 2 2 2 2" xfId="29306"/>
    <cellStyle name="Normal 24 2 3 2 4 2 2 3" xfId="29307"/>
    <cellStyle name="Normal 24 2 3 2 4 2 3" xfId="29308"/>
    <cellStyle name="Normal 24 2 3 2 4 2 3 2" xfId="29309"/>
    <cellStyle name="Normal 24 2 3 2 4 2 4" xfId="29310"/>
    <cellStyle name="Normal 24 2 3 2 4 2 5" xfId="29311"/>
    <cellStyle name="Normal 24 2 3 2 4 3" xfId="29312"/>
    <cellStyle name="Normal 24 2 3 2 4 3 2" xfId="29313"/>
    <cellStyle name="Normal 24 2 3 2 4 3 2 2" xfId="29314"/>
    <cellStyle name="Normal 24 2 3 2 4 3 3" xfId="29315"/>
    <cellStyle name="Normal 24 2 3 2 4 4" xfId="29316"/>
    <cellStyle name="Normal 24 2 3 2 4 4 2" xfId="29317"/>
    <cellStyle name="Normal 24 2 3 2 4 5" xfId="29318"/>
    <cellStyle name="Normal 24 2 3 2 4 6" xfId="29319"/>
    <cellStyle name="Normal 24 2 3 2 5" xfId="29320"/>
    <cellStyle name="Normal 24 2 3 2 5 2" xfId="29321"/>
    <cellStyle name="Normal 24 2 3 2 5 2 2" xfId="29322"/>
    <cellStyle name="Normal 24 2 3 2 5 2 2 2" xfId="29323"/>
    <cellStyle name="Normal 24 2 3 2 5 2 3" xfId="29324"/>
    <cellStyle name="Normal 24 2 3 2 5 3" xfId="29325"/>
    <cellStyle name="Normal 24 2 3 2 5 3 2" xfId="29326"/>
    <cellStyle name="Normal 24 2 3 2 5 4" xfId="29327"/>
    <cellStyle name="Normal 24 2 3 2 5 5" xfId="29328"/>
    <cellStyle name="Normal 24 2 3 2 6" xfId="29329"/>
    <cellStyle name="Normal 24 2 3 2 6 2" xfId="29330"/>
    <cellStyle name="Normal 24 2 3 2 6 2 2" xfId="29331"/>
    <cellStyle name="Normal 24 2 3 2 6 2 2 2" xfId="29332"/>
    <cellStyle name="Normal 24 2 3 2 6 2 3" xfId="29333"/>
    <cellStyle name="Normal 24 2 3 2 6 3" xfId="29334"/>
    <cellStyle name="Normal 24 2 3 2 6 3 2" xfId="29335"/>
    <cellStyle name="Normal 24 2 3 2 6 4" xfId="29336"/>
    <cellStyle name="Normal 24 2 3 2 6 5" xfId="29337"/>
    <cellStyle name="Normal 24 2 3 2 7" xfId="29338"/>
    <cellStyle name="Normal 24 2 3 2 7 2" xfId="29339"/>
    <cellStyle name="Normal 24 2 3 2 7 2 2" xfId="29340"/>
    <cellStyle name="Normal 24 2 3 2 7 2 2 2" xfId="29341"/>
    <cellStyle name="Normal 24 2 3 2 7 2 3" xfId="29342"/>
    <cellStyle name="Normal 24 2 3 2 7 3" xfId="29343"/>
    <cellStyle name="Normal 24 2 3 2 7 3 2" xfId="29344"/>
    <cellStyle name="Normal 24 2 3 2 7 4" xfId="29345"/>
    <cellStyle name="Normal 24 2 3 2 7 5" xfId="29346"/>
    <cellStyle name="Normal 24 2 3 2 8" xfId="29347"/>
    <cellStyle name="Normal 24 2 3 2 8 2" xfId="29348"/>
    <cellStyle name="Normal 24 2 3 2 8 2 2" xfId="29349"/>
    <cellStyle name="Normal 24 2 3 2 8 3" xfId="29350"/>
    <cellStyle name="Normal 24 2 3 2 9" xfId="29351"/>
    <cellStyle name="Normal 24 2 3 2 9 2" xfId="29352"/>
    <cellStyle name="Normal 24 2 3 3" xfId="29353"/>
    <cellStyle name="Normal 24 2 3 3 2" xfId="29354"/>
    <cellStyle name="Normal 24 2 3 3 2 2" xfId="29355"/>
    <cellStyle name="Normal 24 2 3 3 2 2 2" xfId="29356"/>
    <cellStyle name="Normal 24 2 3 3 2 2 2 2" xfId="29357"/>
    <cellStyle name="Normal 24 2 3 3 2 2 3" xfId="29358"/>
    <cellStyle name="Normal 24 2 3 3 2 3" xfId="29359"/>
    <cellStyle name="Normal 24 2 3 3 2 3 2" xfId="29360"/>
    <cellStyle name="Normal 24 2 3 3 2 4" xfId="29361"/>
    <cellStyle name="Normal 24 2 3 3 2 5" xfId="29362"/>
    <cellStyle name="Normal 24 2 3 3 3" xfId="29363"/>
    <cellStyle name="Normal 24 2 3 3 3 2" xfId="29364"/>
    <cellStyle name="Normal 24 2 3 3 3 2 2" xfId="29365"/>
    <cellStyle name="Normal 24 2 3 3 3 2 2 2" xfId="29366"/>
    <cellStyle name="Normal 24 2 3 3 3 2 3" xfId="29367"/>
    <cellStyle name="Normal 24 2 3 3 3 3" xfId="29368"/>
    <cellStyle name="Normal 24 2 3 3 3 3 2" xfId="29369"/>
    <cellStyle name="Normal 24 2 3 3 3 4" xfId="29370"/>
    <cellStyle name="Normal 24 2 3 3 3 5" xfId="29371"/>
    <cellStyle name="Normal 24 2 3 3 4" xfId="29372"/>
    <cellStyle name="Normal 24 2 3 3 4 2" xfId="29373"/>
    <cellStyle name="Normal 24 2 3 3 4 2 2" xfId="29374"/>
    <cellStyle name="Normal 24 2 3 3 4 2 2 2" xfId="29375"/>
    <cellStyle name="Normal 24 2 3 3 4 2 3" xfId="29376"/>
    <cellStyle name="Normal 24 2 3 3 4 3" xfId="29377"/>
    <cellStyle name="Normal 24 2 3 3 4 3 2" xfId="29378"/>
    <cellStyle name="Normal 24 2 3 3 4 4" xfId="29379"/>
    <cellStyle name="Normal 24 2 3 3 4 5" xfId="29380"/>
    <cellStyle name="Normal 24 2 3 3 5" xfId="29381"/>
    <cellStyle name="Normal 24 2 3 3 5 2" xfId="29382"/>
    <cellStyle name="Normal 24 2 3 3 5 2 2" xfId="29383"/>
    <cellStyle name="Normal 24 2 3 3 5 3" xfId="29384"/>
    <cellStyle name="Normal 24 2 3 3 6" xfId="29385"/>
    <cellStyle name="Normal 24 2 3 3 6 2" xfId="29386"/>
    <cellStyle name="Normal 24 2 3 3 7" xfId="29387"/>
    <cellStyle name="Normal 24 2 3 3 8" xfId="29388"/>
    <cellStyle name="Normal 24 2 3 3 9" xfId="29389"/>
    <cellStyle name="Normal 24 2 3 4" xfId="29390"/>
    <cellStyle name="Normal 24 2 3 4 2" xfId="29391"/>
    <cellStyle name="Normal 24 2 3 4 2 2" xfId="29392"/>
    <cellStyle name="Normal 24 2 3 4 2 2 2" xfId="29393"/>
    <cellStyle name="Normal 24 2 3 4 2 2 2 2" xfId="29394"/>
    <cellStyle name="Normal 24 2 3 4 2 2 3" xfId="29395"/>
    <cellStyle name="Normal 24 2 3 4 2 3" xfId="29396"/>
    <cellStyle name="Normal 24 2 3 4 2 3 2" xfId="29397"/>
    <cellStyle name="Normal 24 2 3 4 2 4" xfId="29398"/>
    <cellStyle name="Normal 24 2 3 4 2 5" xfId="29399"/>
    <cellStyle name="Normal 24 2 3 4 3" xfId="29400"/>
    <cellStyle name="Normal 24 2 3 4 3 2" xfId="29401"/>
    <cellStyle name="Normal 24 2 3 4 3 2 2" xfId="29402"/>
    <cellStyle name="Normal 24 2 3 4 3 2 2 2" xfId="29403"/>
    <cellStyle name="Normal 24 2 3 4 3 2 3" xfId="29404"/>
    <cellStyle name="Normal 24 2 3 4 3 3" xfId="29405"/>
    <cellStyle name="Normal 24 2 3 4 3 3 2" xfId="29406"/>
    <cellStyle name="Normal 24 2 3 4 3 4" xfId="29407"/>
    <cellStyle name="Normal 24 2 3 4 3 5" xfId="29408"/>
    <cellStyle name="Normal 24 2 3 4 4" xfId="29409"/>
    <cellStyle name="Normal 24 2 3 4 4 2" xfId="29410"/>
    <cellStyle name="Normal 24 2 3 4 4 2 2" xfId="29411"/>
    <cellStyle name="Normal 24 2 3 4 4 2 2 2" xfId="29412"/>
    <cellStyle name="Normal 24 2 3 4 4 2 3" xfId="29413"/>
    <cellStyle name="Normal 24 2 3 4 4 3" xfId="29414"/>
    <cellStyle name="Normal 24 2 3 4 4 3 2" xfId="29415"/>
    <cellStyle name="Normal 24 2 3 4 4 4" xfId="29416"/>
    <cellStyle name="Normal 24 2 3 4 4 5" xfId="29417"/>
    <cellStyle name="Normal 24 2 3 4 5" xfId="29418"/>
    <cellStyle name="Normal 24 2 3 4 5 2" xfId="29419"/>
    <cellStyle name="Normal 24 2 3 4 5 2 2" xfId="29420"/>
    <cellStyle name="Normal 24 2 3 4 5 3" xfId="29421"/>
    <cellStyle name="Normal 24 2 3 4 6" xfId="29422"/>
    <cellStyle name="Normal 24 2 3 4 6 2" xfId="29423"/>
    <cellStyle name="Normal 24 2 3 4 7" xfId="29424"/>
    <cellStyle name="Normal 24 2 3 4 8" xfId="29425"/>
    <cellStyle name="Normal 24 2 3 5" xfId="29426"/>
    <cellStyle name="Normal 24 2 3 5 2" xfId="29427"/>
    <cellStyle name="Normal 24 2 3 5 2 2" xfId="29428"/>
    <cellStyle name="Normal 24 2 3 5 2 2 2" xfId="29429"/>
    <cellStyle name="Normal 24 2 3 5 2 2 2 2" xfId="29430"/>
    <cellStyle name="Normal 24 2 3 5 2 2 3" xfId="29431"/>
    <cellStyle name="Normal 24 2 3 5 2 3" xfId="29432"/>
    <cellStyle name="Normal 24 2 3 5 2 3 2" xfId="29433"/>
    <cellStyle name="Normal 24 2 3 5 2 4" xfId="29434"/>
    <cellStyle name="Normal 24 2 3 5 2 5" xfId="29435"/>
    <cellStyle name="Normal 24 2 3 5 3" xfId="29436"/>
    <cellStyle name="Normal 24 2 3 5 3 2" xfId="29437"/>
    <cellStyle name="Normal 24 2 3 5 3 2 2" xfId="29438"/>
    <cellStyle name="Normal 24 2 3 5 3 3" xfId="29439"/>
    <cellStyle name="Normal 24 2 3 5 4" xfId="29440"/>
    <cellStyle name="Normal 24 2 3 5 4 2" xfId="29441"/>
    <cellStyle name="Normal 24 2 3 5 5" xfId="29442"/>
    <cellStyle name="Normal 24 2 3 5 6" xfId="29443"/>
    <cellStyle name="Normal 24 2 3 6" xfId="29444"/>
    <cellStyle name="Normal 24 2 3 6 2" xfId="29445"/>
    <cellStyle name="Normal 24 2 3 6 2 2" xfId="29446"/>
    <cellStyle name="Normal 24 2 3 6 2 2 2" xfId="29447"/>
    <cellStyle name="Normal 24 2 3 6 2 3" xfId="29448"/>
    <cellStyle name="Normal 24 2 3 6 3" xfId="29449"/>
    <cellStyle name="Normal 24 2 3 6 3 2" xfId="29450"/>
    <cellStyle name="Normal 24 2 3 6 4" xfId="29451"/>
    <cellStyle name="Normal 24 2 3 6 5" xfId="29452"/>
    <cellStyle name="Normal 24 2 3 7" xfId="29453"/>
    <cellStyle name="Normal 24 2 3 7 2" xfId="29454"/>
    <cellStyle name="Normal 24 2 3 7 2 2" xfId="29455"/>
    <cellStyle name="Normal 24 2 3 7 2 2 2" xfId="29456"/>
    <cellStyle name="Normal 24 2 3 7 2 3" xfId="29457"/>
    <cellStyle name="Normal 24 2 3 7 3" xfId="29458"/>
    <cellStyle name="Normal 24 2 3 7 3 2" xfId="29459"/>
    <cellStyle name="Normal 24 2 3 7 4" xfId="29460"/>
    <cellStyle name="Normal 24 2 3 7 5" xfId="29461"/>
    <cellStyle name="Normal 24 2 3 8" xfId="29462"/>
    <cellStyle name="Normal 24 2 3 8 2" xfId="29463"/>
    <cellStyle name="Normal 24 2 3 8 2 2" xfId="29464"/>
    <cellStyle name="Normal 24 2 3 8 2 2 2" xfId="29465"/>
    <cellStyle name="Normal 24 2 3 8 2 3" xfId="29466"/>
    <cellStyle name="Normal 24 2 3 8 3" xfId="29467"/>
    <cellStyle name="Normal 24 2 3 8 3 2" xfId="29468"/>
    <cellStyle name="Normal 24 2 3 8 4" xfId="29469"/>
    <cellStyle name="Normal 24 2 3 8 5" xfId="29470"/>
    <cellStyle name="Normal 24 2 3 9" xfId="29471"/>
    <cellStyle name="Normal 24 2 3 9 2" xfId="29472"/>
    <cellStyle name="Normal 24 2 3 9 2 2" xfId="29473"/>
    <cellStyle name="Normal 24 2 3 9 3" xfId="29474"/>
    <cellStyle name="Normal 24 2 4" xfId="29475"/>
    <cellStyle name="Normal 24 2 4 10" xfId="29476"/>
    <cellStyle name="Normal 24 2 4 11" xfId="29477"/>
    <cellStyle name="Normal 24 2 4 12" xfId="29478"/>
    <cellStyle name="Normal 24 2 4 2" xfId="29479"/>
    <cellStyle name="Normal 24 2 4 2 2" xfId="29480"/>
    <cellStyle name="Normal 24 2 4 2 2 2" xfId="29481"/>
    <cellStyle name="Normal 24 2 4 2 2 2 2" xfId="29482"/>
    <cellStyle name="Normal 24 2 4 2 2 2 2 2" xfId="29483"/>
    <cellStyle name="Normal 24 2 4 2 2 2 3" xfId="29484"/>
    <cellStyle name="Normal 24 2 4 2 2 3" xfId="29485"/>
    <cellStyle name="Normal 24 2 4 2 2 3 2" xfId="29486"/>
    <cellStyle name="Normal 24 2 4 2 2 4" xfId="29487"/>
    <cellStyle name="Normal 24 2 4 2 2 5" xfId="29488"/>
    <cellStyle name="Normal 24 2 4 2 3" xfId="29489"/>
    <cellStyle name="Normal 24 2 4 2 3 2" xfId="29490"/>
    <cellStyle name="Normal 24 2 4 2 3 2 2" xfId="29491"/>
    <cellStyle name="Normal 24 2 4 2 3 2 2 2" xfId="29492"/>
    <cellStyle name="Normal 24 2 4 2 3 2 3" xfId="29493"/>
    <cellStyle name="Normal 24 2 4 2 3 3" xfId="29494"/>
    <cellStyle name="Normal 24 2 4 2 3 3 2" xfId="29495"/>
    <cellStyle name="Normal 24 2 4 2 3 4" xfId="29496"/>
    <cellStyle name="Normal 24 2 4 2 3 5" xfId="29497"/>
    <cellStyle name="Normal 24 2 4 2 4" xfId="29498"/>
    <cellStyle name="Normal 24 2 4 2 4 2" xfId="29499"/>
    <cellStyle name="Normal 24 2 4 2 4 2 2" xfId="29500"/>
    <cellStyle name="Normal 24 2 4 2 4 2 2 2" xfId="29501"/>
    <cellStyle name="Normal 24 2 4 2 4 2 3" xfId="29502"/>
    <cellStyle name="Normal 24 2 4 2 4 3" xfId="29503"/>
    <cellStyle name="Normal 24 2 4 2 4 3 2" xfId="29504"/>
    <cellStyle name="Normal 24 2 4 2 4 4" xfId="29505"/>
    <cellStyle name="Normal 24 2 4 2 4 5" xfId="29506"/>
    <cellStyle name="Normal 24 2 4 2 5" xfId="29507"/>
    <cellStyle name="Normal 24 2 4 2 5 2" xfId="29508"/>
    <cellStyle name="Normal 24 2 4 2 5 2 2" xfId="29509"/>
    <cellStyle name="Normal 24 2 4 2 5 3" xfId="29510"/>
    <cellStyle name="Normal 24 2 4 2 6" xfId="29511"/>
    <cellStyle name="Normal 24 2 4 2 6 2" xfId="29512"/>
    <cellStyle name="Normal 24 2 4 2 7" xfId="29513"/>
    <cellStyle name="Normal 24 2 4 2 8" xfId="29514"/>
    <cellStyle name="Normal 24 2 4 2 9" xfId="29515"/>
    <cellStyle name="Normal 24 2 4 3" xfId="29516"/>
    <cellStyle name="Normal 24 2 4 3 2" xfId="29517"/>
    <cellStyle name="Normal 24 2 4 3 2 2" xfId="29518"/>
    <cellStyle name="Normal 24 2 4 3 2 2 2" xfId="29519"/>
    <cellStyle name="Normal 24 2 4 3 2 2 2 2" xfId="29520"/>
    <cellStyle name="Normal 24 2 4 3 2 2 3" xfId="29521"/>
    <cellStyle name="Normal 24 2 4 3 2 3" xfId="29522"/>
    <cellStyle name="Normal 24 2 4 3 2 3 2" xfId="29523"/>
    <cellStyle name="Normal 24 2 4 3 2 4" xfId="29524"/>
    <cellStyle name="Normal 24 2 4 3 2 5" xfId="29525"/>
    <cellStyle name="Normal 24 2 4 3 3" xfId="29526"/>
    <cellStyle name="Normal 24 2 4 3 3 2" xfId="29527"/>
    <cellStyle name="Normal 24 2 4 3 3 2 2" xfId="29528"/>
    <cellStyle name="Normal 24 2 4 3 3 2 2 2" xfId="29529"/>
    <cellStyle name="Normal 24 2 4 3 3 2 3" xfId="29530"/>
    <cellStyle name="Normal 24 2 4 3 3 3" xfId="29531"/>
    <cellStyle name="Normal 24 2 4 3 3 3 2" xfId="29532"/>
    <cellStyle name="Normal 24 2 4 3 3 4" xfId="29533"/>
    <cellStyle name="Normal 24 2 4 3 3 5" xfId="29534"/>
    <cellStyle name="Normal 24 2 4 3 4" xfId="29535"/>
    <cellStyle name="Normal 24 2 4 3 4 2" xfId="29536"/>
    <cellStyle name="Normal 24 2 4 3 4 2 2" xfId="29537"/>
    <cellStyle name="Normal 24 2 4 3 4 2 2 2" xfId="29538"/>
    <cellStyle name="Normal 24 2 4 3 4 2 3" xfId="29539"/>
    <cellStyle name="Normal 24 2 4 3 4 3" xfId="29540"/>
    <cellStyle name="Normal 24 2 4 3 4 3 2" xfId="29541"/>
    <cellStyle name="Normal 24 2 4 3 4 4" xfId="29542"/>
    <cellStyle name="Normal 24 2 4 3 4 5" xfId="29543"/>
    <cellStyle name="Normal 24 2 4 3 5" xfId="29544"/>
    <cellStyle name="Normal 24 2 4 3 5 2" xfId="29545"/>
    <cellStyle name="Normal 24 2 4 3 5 2 2" xfId="29546"/>
    <cellStyle name="Normal 24 2 4 3 5 3" xfId="29547"/>
    <cellStyle name="Normal 24 2 4 3 6" xfId="29548"/>
    <cellStyle name="Normal 24 2 4 3 6 2" xfId="29549"/>
    <cellStyle name="Normal 24 2 4 3 7" xfId="29550"/>
    <cellStyle name="Normal 24 2 4 3 8" xfId="29551"/>
    <cellStyle name="Normal 24 2 4 4" xfId="29552"/>
    <cellStyle name="Normal 24 2 4 4 2" xfId="29553"/>
    <cellStyle name="Normal 24 2 4 4 2 2" xfId="29554"/>
    <cellStyle name="Normal 24 2 4 4 2 2 2" xfId="29555"/>
    <cellStyle name="Normal 24 2 4 4 2 2 2 2" xfId="29556"/>
    <cellStyle name="Normal 24 2 4 4 2 2 3" xfId="29557"/>
    <cellStyle name="Normal 24 2 4 4 2 3" xfId="29558"/>
    <cellStyle name="Normal 24 2 4 4 2 3 2" xfId="29559"/>
    <cellStyle name="Normal 24 2 4 4 2 4" xfId="29560"/>
    <cellStyle name="Normal 24 2 4 4 2 5" xfId="29561"/>
    <cellStyle name="Normal 24 2 4 4 3" xfId="29562"/>
    <cellStyle name="Normal 24 2 4 4 3 2" xfId="29563"/>
    <cellStyle name="Normal 24 2 4 4 3 2 2" xfId="29564"/>
    <cellStyle name="Normal 24 2 4 4 3 3" xfId="29565"/>
    <cellStyle name="Normal 24 2 4 4 4" xfId="29566"/>
    <cellStyle name="Normal 24 2 4 4 4 2" xfId="29567"/>
    <cellStyle name="Normal 24 2 4 4 5" xfId="29568"/>
    <cellStyle name="Normal 24 2 4 4 6" xfId="29569"/>
    <cellStyle name="Normal 24 2 4 5" xfId="29570"/>
    <cellStyle name="Normal 24 2 4 5 2" xfId="29571"/>
    <cellStyle name="Normal 24 2 4 5 2 2" xfId="29572"/>
    <cellStyle name="Normal 24 2 4 5 2 2 2" xfId="29573"/>
    <cellStyle name="Normal 24 2 4 5 2 3" xfId="29574"/>
    <cellStyle name="Normal 24 2 4 5 3" xfId="29575"/>
    <cellStyle name="Normal 24 2 4 5 3 2" xfId="29576"/>
    <cellStyle name="Normal 24 2 4 5 4" xfId="29577"/>
    <cellStyle name="Normal 24 2 4 5 5" xfId="29578"/>
    <cellStyle name="Normal 24 2 4 6" xfId="29579"/>
    <cellStyle name="Normal 24 2 4 6 2" xfId="29580"/>
    <cellStyle name="Normal 24 2 4 6 2 2" xfId="29581"/>
    <cellStyle name="Normal 24 2 4 6 2 2 2" xfId="29582"/>
    <cellStyle name="Normal 24 2 4 6 2 3" xfId="29583"/>
    <cellStyle name="Normal 24 2 4 6 3" xfId="29584"/>
    <cellStyle name="Normal 24 2 4 6 3 2" xfId="29585"/>
    <cellStyle name="Normal 24 2 4 6 4" xfId="29586"/>
    <cellStyle name="Normal 24 2 4 6 5" xfId="29587"/>
    <cellStyle name="Normal 24 2 4 7" xfId="29588"/>
    <cellStyle name="Normal 24 2 4 7 2" xfId="29589"/>
    <cellStyle name="Normal 24 2 4 7 2 2" xfId="29590"/>
    <cellStyle name="Normal 24 2 4 7 2 2 2" xfId="29591"/>
    <cellStyle name="Normal 24 2 4 7 2 3" xfId="29592"/>
    <cellStyle name="Normal 24 2 4 7 3" xfId="29593"/>
    <cellStyle name="Normal 24 2 4 7 3 2" xfId="29594"/>
    <cellStyle name="Normal 24 2 4 7 4" xfId="29595"/>
    <cellStyle name="Normal 24 2 4 7 5" xfId="29596"/>
    <cellStyle name="Normal 24 2 4 8" xfId="29597"/>
    <cellStyle name="Normal 24 2 4 8 2" xfId="29598"/>
    <cellStyle name="Normal 24 2 4 8 2 2" xfId="29599"/>
    <cellStyle name="Normal 24 2 4 8 3" xfId="29600"/>
    <cellStyle name="Normal 24 2 4 9" xfId="29601"/>
    <cellStyle name="Normal 24 2 4 9 2" xfId="29602"/>
    <cellStyle name="Normal 24 2 5" xfId="29603"/>
    <cellStyle name="Normal 24 2 5 2" xfId="29604"/>
    <cellStyle name="Normal 24 2 5 2 2" xfId="29605"/>
    <cellStyle name="Normal 24 2 5 2 2 2" xfId="29606"/>
    <cellStyle name="Normal 24 2 5 2 2 2 2" xfId="29607"/>
    <cellStyle name="Normal 24 2 5 2 2 3" xfId="29608"/>
    <cellStyle name="Normal 24 2 5 2 3" xfId="29609"/>
    <cellStyle name="Normal 24 2 5 2 3 2" xfId="29610"/>
    <cellStyle name="Normal 24 2 5 2 4" xfId="29611"/>
    <cellStyle name="Normal 24 2 5 2 5" xfId="29612"/>
    <cellStyle name="Normal 24 2 5 3" xfId="29613"/>
    <cellStyle name="Normal 24 2 5 3 2" xfId="29614"/>
    <cellStyle name="Normal 24 2 5 3 2 2" xfId="29615"/>
    <cellStyle name="Normal 24 2 5 3 2 2 2" xfId="29616"/>
    <cellStyle name="Normal 24 2 5 3 2 3" xfId="29617"/>
    <cellStyle name="Normal 24 2 5 3 3" xfId="29618"/>
    <cellStyle name="Normal 24 2 5 3 3 2" xfId="29619"/>
    <cellStyle name="Normal 24 2 5 3 4" xfId="29620"/>
    <cellStyle name="Normal 24 2 5 3 5" xfId="29621"/>
    <cellStyle name="Normal 24 2 5 4" xfId="29622"/>
    <cellStyle name="Normal 24 2 5 4 2" xfId="29623"/>
    <cellStyle name="Normal 24 2 5 4 2 2" xfId="29624"/>
    <cellStyle name="Normal 24 2 5 4 2 2 2" xfId="29625"/>
    <cellStyle name="Normal 24 2 5 4 2 3" xfId="29626"/>
    <cellStyle name="Normal 24 2 5 4 3" xfId="29627"/>
    <cellStyle name="Normal 24 2 5 4 3 2" xfId="29628"/>
    <cellStyle name="Normal 24 2 5 4 4" xfId="29629"/>
    <cellStyle name="Normal 24 2 5 4 5" xfId="29630"/>
    <cellStyle name="Normal 24 2 5 5" xfId="29631"/>
    <cellStyle name="Normal 24 2 5 5 2" xfId="29632"/>
    <cellStyle name="Normal 24 2 5 5 2 2" xfId="29633"/>
    <cellStyle name="Normal 24 2 5 5 2 2 2" xfId="29634"/>
    <cellStyle name="Normal 24 2 5 5 2 3" xfId="29635"/>
    <cellStyle name="Normal 24 2 5 5 3" xfId="29636"/>
    <cellStyle name="Normal 24 2 5 5 3 2" xfId="29637"/>
    <cellStyle name="Normal 24 2 5 5 4" xfId="29638"/>
    <cellStyle name="Normal 24 2 5 5 5" xfId="29639"/>
    <cellStyle name="Normal 24 2 5 6" xfId="29640"/>
    <cellStyle name="Normal 24 2 6" xfId="29641"/>
    <cellStyle name="Normal 24 2 6 2" xfId="29642"/>
    <cellStyle name="Normal 24 2 6 2 2" xfId="29643"/>
    <cellStyle name="Normal 24 2 6 2 2 2" xfId="29644"/>
    <cellStyle name="Normal 24 2 6 2 2 2 2" xfId="29645"/>
    <cellStyle name="Normal 24 2 6 2 2 3" xfId="29646"/>
    <cellStyle name="Normal 24 2 6 2 3" xfId="29647"/>
    <cellStyle name="Normal 24 2 6 2 3 2" xfId="29648"/>
    <cellStyle name="Normal 24 2 6 2 4" xfId="29649"/>
    <cellStyle name="Normal 24 2 6 2 5" xfId="29650"/>
    <cellStyle name="Normal 24 2 6 3" xfId="29651"/>
    <cellStyle name="Normal 24 2 6 3 2" xfId="29652"/>
    <cellStyle name="Normal 24 2 6 3 2 2" xfId="29653"/>
    <cellStyle name="Normal 24 2 6 3 2 2 2" xfId="29654"/>
    <cellStyle name="Normal 24 2 6 3 2 3" xfId="29655"/>
    <cellStyle name="Normal 24 2 6 3 3" xfId="29656"/>
    <cellStyle name="Normal 24 2 6 3 3 2" xfId="29657"/>
    <cellStyle name="Normal 24 2 6 3 4" xfId="29658"/>
    <cellStyle name="Normal 24 2 6 3 5" xfId="29659"/>
    <cellStyle name="Normal 24 2 6 4" xfId="29660"/>
    <cellStyle name="Normal 24 2 6 4 2" xfId="29661"/>
    <cellStyle name="Normal 24 2 6 4 2 2" xfId="29662"/>
    <cellStyle name="Normal 24 2 6 4 2 2 2" xfId="29663"/>
    <cellStyle name="Normal 24 2 6 4 2 3" xfId="29664"/>
    <cellStyle name="Normal 24 2 6 4 3" xfId="29665"/>
    <cellStyle name="Normal 24 2 6 4 3 2" xfId="29666"/>
    <cellStyle name="Normal 24 2 6 4 4" xfId="29667"/>
    <cellStyle name="Normal 24 2 6 4 5" xfId="29668"/>
    <cellStyle name="Normal 24 2 6 5" xfId="29669"/>
    <cellStyle name="Normal 24 2 6 5 2" xfId="29670"/>
    <cellStyle name="Normal 24 2 6 5 2 2" xfId="29671"/>
    <cellStyle name="Normal 24 2 6 5 3" xfId="29672"/>
    <cellStyle name="Normal 24 2 6 6" xfId="29673"/>
    <cellStyle name="Normal 24 2 6 6 2" xfId="29674"/>
    <cellStyle name="Normal 24 2 6 7" xfId="29675"/>
    <cellStyle name="Normal 24 2 6 8" xfId="29676"/>
    <cellStyle name="Normal 24 2 6 9" xfId="29677"/>
    <cellStyle name="Normal 24 2 7" xfId="29678"/>
    <cellStyle name="Normal 24 2 7 2" xfId="29679"/>
    <cellStyle name="Normal 24 2 7 2 2" xfId="29680"/>
    <cellStyle name="Normal 24 2 7 2 2 2" xfId="29681"/>
    <cellStyle name="Normal 24 2 7 2 2 2 2" xfId="29682"/>
    <cellStyle name="Normal 24 2 7 2 2 3" xfId="29683"/>
    <cellStyle name="Normal 24 2 7 2 3" xfId="29684"/>
    <cellStyle name="Normal 24 2 7 2 3 2" xfId="29685"/>
    <cellStyle name="Normal 24 2 7 2 4" xfId="29686"/>
    <cellStyle name="Normal 24 2 7 2 5" xfId="29687"/>
    <cellStyle name="Normal 24 2 7 3" xfId="29688"/>
    <cellStyle name="Normal 24 2 7 3 2" xfId="29689"/>
    <cellStyle name="Normal 24 2 7 3 2 2" xfId="29690"/>
    <cellStyle name="Normal 24 2 7 3 3" xfId="29691"/>
    <cellStyle name="Normal 24 2 7 4" xfId="29692"/>
    <cellStyle name="Normal 24 2 7 4 2" xfId="29693"/>
    <cellStyle name="Normal 24 2 7 5" xfId="29694"/>
    <cellStyle name="Normal 24 2 7 6" xfId="29695"/>
    <cellStyle name="Normal 24 2 7 7" xfId="29696"/>
    <cellStyle name="Normal 24 2 8" xfId="29697"/>
    <cellStyle name="Normal 24 2 8 2" xfId="29698"/>
    <cellStyle name="Normal 24 2 8 2 2" xfId="29699"/>
    <cellStyle name="Normal 24 2 8 2 2 2" xfId="29700"/>
    <cellStyle name="Normal 24 2 8 2 3" xfId="29701"/>
    <cellStyle name="Normal 24 2 8 3" xfId="29702"/>
    <cellStyle name="Normal 24 2 8 3 2" xfId="29703"/>
    <cellStyle name="Normal 24 2 8 4" xfId="29704"/>
    <cellStyle name="Normal 24 2 8 5" xfId="29705"/>
    <cellStyle name="Normal 24 2 9" xfId="29706"/>
    <cellStyle name="Normal 24 2 9 2" xfId="29707"/>
    <cellStyle name="Normal 24 2 9 2 2" xfId="29708"/>
    <cellStyle name="Normal 24 2 9 2 2 2" xfId="29709"/>
    <cellStyle name="Normal 24 2 9 2 3" xfId="29710"/>
    <cellStyle name="Normal 24 2 9 3" xfId="29711"/>
    <cellStyle name="Normal 24 2 9 3 2" xfId="29712"/>
    <cellStyle name="Normal 24 2 9 4" xfId="29713"/>
    <cellStyle name="Normal 24 2 9 5" xfId="29714"/>
    <cellStyle name="Normal 24 20" xfId="29715"/>
    <cellStyle name="Normal 24 21" xfId="29716"/>
    <cellStyle name="Normal 24 22" xfId="29717"/>
    <cellStyle name="Normal 24 3" xfId="1145"/>
    <cellStyle name="Normal 24 3 10" xfId="29718"/>
    <cellStyle name="Normal 24 3 10 2" xfId="29719"/>
    <cellStyle name="Normal 24 3 10 2 2" xfId="29720"/>
    <cellStyle name="Normal 24 3 10 2 2 2" xfId="29721"/>
    <cellStyle name="Normal 24 3 10 2 3" xfId="29722"/>
    <cellStyle name="Normal 24 3 10 3" xfId="29723"/>
    <cellStyle name="Normal 24 3 10 3 2" xfId="29724"/>
    <cellStyle name="Normal 24 3 10 4" xfId="29725"/>
    <cellStyle name="Normal 24 3 10 5" xfId="29726"/>
    <cellStyle name="Normal 24 3 11" xfId="29727"/>
    <cellStyle name="Normal 24 3 11 2" xfId="29728"/>
    <cellStyle name="Normal 24 3 11 2 2" xfId="29729"/>
    <cellStyle name="Normal 24 3 11 3" xfId="29730"/>
    <cellStyle name="Normal 24 3 12" xfId="29731"/>
    <cellStyle name="Normal 24 3 12 2" xfId="29732"/>
    <cellStyle name="Normal 24 3 13" xfId="29733"/>
    <cellStyle name="Normal 24 3 14" xfId="29734"/>
    <cellStyle name="Normal 24 3 15" xfId="29735"/>
    <cellStyle name="Normal 24 3 16" xfId="29736"/>
    <cellStyle name="Normal 24 3 17" xfId="29737"/>
    <cellStyle name="Normal 24 3 2" xfId="29738"/>
    <cellStyle name="Normal 24 3 2 10" xfId="29739"/>
    <cellStyle name="Normal 24 3 2 10 2" xfId="29740"/>
    <cellStyle name="Normal 24 3 2 11" xfId="29741"/>
    <cellStyle name="Normal 24 3 2 12" xfId="29742"/>
    <cellStyle name="Normal 24 3 2 13" xfId="29743"/>
    <cellStyle name="Normal 24 3 2 2" xfId="29744"/>
    <cellStyle name="Normal 24 3 2 2 10" xfId="29745"/>
    <cellStyle name="Normal 24 3 2 2 11" xfId="29746"/>
    <cellStyle name="Normal 24 3 2 2 12" xfId="29747"/>
    <cellStyle name="Normal 24 3 2 2 2" xfId="29748"/>
    <cellStyle name="Normal 24 3 2 2 2 2" xfId="29749"/>
    <cellStyle name="Normal 24 3 2 2 2 2 2" xfId="29750"/>
    <cellStyle name="Normal 24 3 2 2 2 2 2 2" xfId="29751"/>
    <cellStyle name="Normal 24 3 2 2 2 2 2 2 2" xfId="29752"/>
    <cellStyle name="Normal 24 3 2 2 2 2 2 3" xfId="29753"/>
    <cellStyle name="Normal 24 3 2 2 2 2 3" xfId="29754"/>
    <cellStyle name="Normal 24 3 2 2 2 2 3 2" xfId="29755"/>
    <cellStyle name="Normal 24 3 2 2 2 2 4" xfId="29756"/>
    <cellStyle name="Normal 24 3 2 2 2 2 5" xfId="29757"/>
    <cellStyle name="Normal 24 3 2 2 2 3" xfId="29758"/>
    <cellStyle name="Normal 24 3 2 2 2 3 2" xfId="29759"/>
    <cellStyle name="Normal 24 3 2 2 2 3 2 2" xfId="29760"/>
    <cellStyle name="Normal 24 3 2 2 2 3 2 2 2" xfId="29761"/>
    <cellStyle name="Normal 24 3 2 2 2 3 2 3" xfId="29762"/>
    <cellStyle name="Normal 24 3 2 2 2 3 3" xfId="29763"/>
    <cellStyle name="Normal 24 3 2 2 2 3 3 2" xfId="29764"/>
    <cellStyle name="Normal 24 3 2 2 2 3 4" xfId="29765"/>
    <cellStyle name="Normal 24 3 2 2 2 3 5" xfId="29766"/>
    <cellStyle name="Normal 24 3 2 2 2 4" xfId="29767"/>
    <cellStyle name="Normal 24 3 2 2 2 4 2" xfId="29768"/>
    <cellStyle name="Normal 24 3 2 2 2 4 2 2" xfId="29769"/>
    <cellStyle name="Normal 24 3 2 2 2 4 2 2 2" xfId="29770"/>
    <cellStyle name="Normal 24 3 2 2 2 4 2 3" xfId="29771"/>
    <cellStyle name="Normal 24 3 2 2 2 4 3" xfId="29772"/>
    <cellStyle name="Normal 24 3 2 2 2 4 3 2" xfId="29773"/>
    <cellStyle name="Normal 24 3 2 2 2 4 4" xfId="29774"/>
    <cellStyle name="Normal 24 3 2 2 2 4 5" xfId="29775"/>
    <cellStyle name="Normal 24 3 2 2 2 5" xfId="29776"/>
    <cellStyle name="Normal 24 3 2 2 2 5 2" xfId="29777"/>
    <cellStyle name="Normal 24 3 2 2 2 5 2 2" xfId="29778"/>
    <cellStyle name="Normal 24 3 2 2 2 5 3" xfId="29779"/>
    <cellStyle name="Normal 24 3 2 2 2 6" xfId="29780"/>
    <cellStyle name="Normal 24 3 2 2 2 6 2" xfId="29781"/>
    <cellStyle name="Normal 24 3 2 2 2 7" xfId="29782"/>
    <cellStyle name="Normal 24 3 2 2 2 8" xfId="29783"/>
    <cellStyle name="Normal 24 3 2 2 2 9" xfId="29784"/>
    <cellStyle name="Normal 24 3 2 2 3" xfId="29785"/>
    <cellStyle name="Normal 24 3 2 2 3 2" xfId="29786"/>
    <cellStyle name="Normal 24 3 2 2 3 2 2" xfId="29787"/>
    <cellStyle name="Normal 24 3 2 2 3 2 2 2" xfId="29788"/>
    <cellStyle name="Normal 24 3 2 2 3 2 2 2 2" xfId="29789"/>
    <cellStyle name="Normal 24 3 2 2 3 2 2 3" xfId="29790"/>
    <cellStyle name="Normal 24 3 2 2 3 2 3" xfId="29791"/>
    <cellStyle name="Normal 24 3 2 2 3 2 3 2" xfId="29792"/>
    <cellStyle name="Normal 24 3 2 2 3 2 4" xfId="29793"/>
    <cellStyle name="Normal 24 3 2 2 3 2 5" xfId="29794"/>
    <cellStyle name="Normal 24 3 2 2 3 3" xfId="29795"/>
    <cellStyle name="Normal 24 3 2 2 3 3 2" xfId="29796"/>
    <cellStyle name="Normal 24 3 2 2 3 3 2 2" xfId="29797"/>
    <cellStyle name="Normal 24 3 2 2 3 3 2 2 2" xfId="29798"/>
    <cellStyle name="Normal 24 3 2 2 3 3 2 3" xfId="29799"/>
    <cellStyle name="Normal 24 3 2 2 3 3 3" xfId="29800"/>
    <cellStyle name="Normal 24 3 2 2 3 3 3 2" xfId="29801"/>
    <cellStyle name="Normal 24 3 2 2 3 3 4" xfId="29802"/>
    <cellStyle name="Normal 24 3 2 2 3 3 5" xfId="29803"/>
    <cellStyle name="Normal 24 3 2 2 3 4" xfId="29804"/>
    <cellStyle name="Normal 24 3 2 2 3 4 2" xfId="29805"/>
    <cellStyle name="Normal 24 3 2 2 3 4 2 2" xfId="29806"/>
    <cellStyle name="Normal 24 3 2 2 3 4 2 2 2" xfId="29807"/>
    <cellStyle name="Normal 24 3 2 2 3 4 2 3" xfId="29808"/>
    <cellStyle name="Normal 24 3 2 2 3 4 3" xfId="29809"/>
    <cellStyle name="Normal 24 3 2 2 3 4 3 2" xfId="29810"/>
    <cellStyle name="Normal 24 3 2 2 3 4 4" xfId="29811"/>
    <cellStyle name="Normal 24 3 2 2 3 4 5" xfId="29812"/>
    <cellStyle name="Normal 24 3 2 2 3 5" xfId="29813"/>
    <cellStyle name="Normal 24 3 2 2 3 5 2" xfId="29814"/>
    <cellStyle name="Normal 24 3 2 2 3 5 2 2" xfId="29815"/>
    <cellStyle name="Normal 24 3 2 2 3 5 3" xfId="29816"/>
    <cellStyle name="Normal 24 3 2 2 3 6" xfId="29817"/>
    <cellStyle name="Normal 24 3 2 2 3 6 2" xfId="29818"/>
    <cellStyle name="Normal 24 3 2 2 3 7" xfId="29819"/>
    <cellStyle name="Normal 24 3 2 2 3 8" xfId="29820"/>
    <cellStyle name="Normal 24 3 2 2 4" xfId="29821"/>
    <cellStyle name="Normal 24 3 2 2 4 2" xfId="29822"/>
    <cellStyle name="Normal 24 3 2 2 4 2 2" xfId="29823"/>
    <cellStyle name="Normal 24 3 2 2 4 2 2 2" xfId="29824"/>
    <cellStyle name="Normal 24 3 2 2 4 2 2 2 2" xfId="29825"/>
    <cellStyle name="Normal 24 3 2 2 4 2 2 3" xfId="29826"/>
    <cellStyle name="Normal 24 3 2 2 4 2 3" xfId="29827"/>
    <cellStyle name="Normal 24 3 2 2 4 2 3 2" xfId="29828"/>
    <cellStyle name="Normal 24 3 2 2 4 2 4" xfId="29829"/>
    <cellStyle name="Normal 24 3 2 2 4 2 5" xfId="29830"/>
    <cellStyle name="Normal 24 3 2 2 4 3" xfId="29831"/>
    <cellStyle name="Normal 24 3 2 2 4 3 2" xfId="29832"/>
    <cellStyle name="Normal 24 3 2 2 4 3 2 2" xfId="29833"/>
    <cellStyle name="Normal 24 3 2 2 4 3 3" xfId="29834"/>
    <cellStyle name="Normal 24 3 2 2 4 4" xfId="29835"/>
    <cellStyle name="Normal 24 3 2 2 4 4 2" xfId="29836"/>
    <cellStyle name="Normal 24 3 2 2 4 5" xfId="29837"/>
    <cellStyle name="Normal 24 3 2 2 4 6" xfId="29838"/>
    <cellStyle name="Normal 24 3 2 2 5" xfId="29839"/>
    <cellStyle name="Normal 24 3 2 2 5 2" xfId="29840"/>
    <cellStyle name="Normal 24 3 2 2 5 2 2" xfId="29841"/>
    <cellStyle name="Normal 24 3 2 2 5 2 2 2" xfId="29842"/>
    <cellStyle name="Normal 24 3 2 2 5 2 3" xfId="29843"/>
    <cellStyle name="Normal 24 3 2 2 5 3" xfId="29844"/>
    <cellStyle name="Normal 24 3 2 2 5 3 2" xfId="29845"/>
    <cellStyle name="Normal 24 3 2 2 5 4" xfId="29846"/>
    <cellStyle name="Normal 24 3 2 2 5 5" xfId="29847"/>
    <cellStyle name="Normal 24 3 2 2 6" xfId="29848"/>
    <cellStyle name="Normal 24 3 2 2 6 2" xfId="29849"/>
    <cellStyle name="Normal 24 3 2 2 6 2 2" xfId="29850"/>
    <cellStyle name="Normal 24 3 2 2 6 2 2 2" xfId="29851"/>
    <cellStyle name="Normal 24 3 2 2 6 2 3" xfId="29852"/>
    <cellStyle name="Normal 24 3 2 2 6 3" xfId="29853"/>
    <cellStyle name="Normal 24 3 2 2 6 3 2" xfId="29854"/>
    <cellStyle name="Normal 24 3 2 2 6 4" xfId="29855"/>
    <cellStyle name="Normal 24 3 2 2 6 5" xfId="29856"/>
    <cellStyle name="Normal 24 3 2 2 7" xfId="29857"/>
    <cellStyle name="Normal 24 3 2 2 7 2" xfId="29858"/>
    <cellStyle name="Normal 24 3 2 2 7 2 2" xfId="29859"/>
    <cellStyle name="Normal 24 3 2 2 7 2 2 2" xfId="29860"/>
    <cellStyle name="Normal 24 3 2 2 7 2 3" xfId="29861"/>
    <cellStyle name="Normal 24 3 2 2 7 3" xfId="29862"/>
    <cellStyle name="Normal 24 3 2 2 7 3 2" xfId="29863"/>
    <cellStyle name="Normal 24 3 2 2 7 4" xfId="29864"/>
    <cellStyle name="Normal 24 3 2 2 7 5" xfId="29865"/>
    <cellStyle name="Normal 24 3 2 2 8" xfId="29866"/>
    <cellStyle name="Normal 24 3 2 2 8 2" xfId="29867"/>
    <cellStyle name="Normal 24 3 2 2 8 2 2" xfId="29868"/>
    <cellStyle name="Normal 24 3 2 2 8 3" xfId="29869"/>
    <cellStyle name="Normal 24 3 2 2 9" xfId="29870"/>
    <cellStyle name="Normal 24 3 2 2 9 2" xfId="29871"/>
    <cellStyle name="Normal 24 3 2 3" xfId="29872"/>
    <cellStyle name="Normal 24 3 2 3 2" xfId="29873"/>
    <cellStyle name="Normal 24 3 2 3 2 2" xfId="29874"/>
    <cellStyle name="Normal 24 3 2 3 2 2 2" xfId="29875"/>
    <cellStyle name="Normal 24 3 2 3 2 2 2 2" xfId="29876"/>
    <cellStyle name="Normal 24 3 2 3 2 2 3" xfId="29877"/>
    <cellStyle name="Normal 24 3 2 3 2 3" xfId="29878"/>
    <cellStyle name="Normal 24 3 2 3 2 3 2" xfId="29879"/>
    <cellStyle name="Normal 24 3 2 3 2 4" xfId="29880"/>
    <cellStyle name="Normal 24 3 2 3 2 5" xfId="29881"/>
    <cellStyle name="Normal 24 3 2 3 3" xfId="29882"/>
    <cellStyle name="Normal 24 3 2 3 3 2" xfId="29883"/>
    <cellStyle name="Normal 24 3 2 3 3 2 2" xfId="29884"/>
    <cellStyle name="Normal 24 3 2 3 3 2 2 2" xfId="29885"/>
    <cellStyle name="Normal 24 3 2 3 3 2 3" xfId="29886"/>
    <cellStyle name="Normal 24 3 2 3 3 3" xfId="29887"/>
    <cellStyle name="Normal 24 3 2 3 3 3 2" xfId="29888"/>
    <cellStyle name="Normal 24 3 2 3 3 4" xfId="29889"/>
    <cellStyle name="Normal 24 3 2 3 3 5" xfId="29890"/>
    <cellStyle name="Normal 24 3 2 3 4" xfId="29891"/>
    <cellStyle name="Normal 24 3 2 3 4 2" xfId="29892"/>
    <cellStyle name="Normal 24 3 2 3 4 2 2" xfId="29893"/>
    <cellStyle name="Normal 24 3 2 3 4 2 2 2" xfId="29894"/>
    <cellStyle name="Normal 24 3 2 3 4 2 3" xfId="29895"/>
    <cellStyle name="Normal 24 3 2 3 4 3" xfId="29896"/>
    <cellStyle name="Normal 24 3 2 3 4 3 2" xfId="29897"/>
    <cellStyle name="Normal 24 3 2 3 4 4" xfId="29898"/>
    <cellStyle name="Normal 24 3 2 3 4 5" xfId="29899"/>
    <cellStyle name="Normal 24 3 2 3 5" xfId="29900"/>
    <cellStyle name="Normal 24 3 2 3 5 2" xfId="29901"/>
    <cellStyle name="Normal 24 3 2 3 5 2 2" xfId="29902"/>
    <cellStyle name="Normal 24 3 2 3 5 3" xfId="29903"/>
    <cellStyle name="Normal 24 3 2 3 6" xfId="29904"/>
    <cellStyle name="Normal 24 3 2 3 6 2" xfId="29905"/>
    <cellStyle name="Normal 24 3 2 3 7" xfId="29906"/>
    <cellStyle name="Normal 24 3 2 3 8" xfId="29907"/>
    <cellStyle name="Normal 24 3 2 3 9" xfId="29908"/>
    <cellStyle name="Normal 24 3 2 4" xfId="29909"/>
    <cellStyle name="Normal 24 3 2 4 2" xfId="29910"/>
    <cellStyle name="Normal 24 3 2 4 2 2" xfId="29911"/>
    <cellStyle name="Normal 24 3 2 4 2 2 2" xfId="29912"/>
    <cellStyle name="Normal 24 3 2 4 2 2 2 2" xfId="29913"/>
    <cellStyle name="Normal 24 3 2 4 2 2 3" xfId="29914"/>
    <cellStyle name="Normal 24 3 2 4 2 3" xfId="29915"/>
    <cellStyle name="Normal 24 3 2 4 2 3 2" xfId="29916"/>
    <cellStyle name="Normal 24 3 2 4 2 4" xfId="29917"/>
    <cellStyle name="Normal 24 3 2 4 2 5" xfId="29918"/>
    <cellStyle name="Normal 24 3 2 4 3" xfId="29919"/>
    <cellStyle name="Normal 24 3 2 4 3 2" xfId="29920"/>
    <cellStyle name="Normal 24 3 2 4 3 2 2" xfId="29921"/>
    <cellStyle name="Normal 24 3 2 4 3 2 2 2" xfId="29922"/>
    <cellStyle name="Normal 24 3 2 4 3 2 3" xfId="29923"/>
    <cellStyle name="Normal 24 3 2 4 3 3" xfId="29924"/>
    <cellStyle name="Normal 24 3 2 4 3 3 2" xfId="29925"/>
    <cellStyle name="Normal 24 3 2 4 3 4" xfId="29926"/>
    <cellStyle name="Normal 24 3 2 4 3 5" xfId="29927"/>
    <cellStyle name="Normal 24 3 2 4 4" xfId="29928"/>
    <cellStyle name="Normal 24 3 2 4 4 2" xfId="29929"/>
    <cellStyle name="Normal 24 3 2 4 4 2 2" xfId="29930"/>
    <cellStyle name="Normal 24 3 2 4 4 2 2 2" xfId="29931"/>
    <cellStyle name="Normal 24 3 2 4 4 2 3" xfId="29932"/>
    <cellStyle name="Normal 24 3 2 4 4 3" xfId="29933"/>
    <cellStyle name="Normal 24 3 2 4 4 3 2" xfId="29934"/>
    <cellStyle name="Normal 24 3 2 4 4 4" xfId="29935"/>
    <cellStyle name="Normal 24 3 2 4 4 5" xfId="29936"/>
    <cellStyle name="Normal 24 3 2 4 5" xfId="29937"/>
    <cellStyle name="Normal 24 3 2 4 5 2" xfId="29938"/>
    <cellStyle name="Normal 24 3 2 4 5 2 2" xfId="29939"/>
    <cellStyle name="Normal 24 3 2 4 5 3" xfId="29940"/>
    <cellStyle name="Normal 24 3 2 4 6" xfId="29941"/>
    <cellStyle name="Normal 24 3 2 4 6 2" xfId="29942"/>
    <cellStyle name="Normal 24 3 2 4 7" xfId="29943"/>
    <cellStyle name="Normal 24 3 2 4 8" xfId="29944"/>
    <cellStyle name="Normal 24 3 2 5" xfId="29945"/>
    <cellStyle name="Normal 24 3 2 5 2" xfId="29946"/>
    <cellStyle name="Normal 24 3 2 5 2 2" xfId="29947"/>
    <cellStyle name="Normal 24 3 2 5 2 2 2" xfId="29948"/>
    <cellStyle name="Normal 24 3 2 5 2 2 2 2" xfId="29949"/>
    <cellStyle name="Normal 24 3 2 5 2 2 3" xfId="29950"/>
    <cellStyle name="Normal 24 3 2 5 2 3" xfId="29951"/>
    <cellStyle name="Normal 24 3 2 5 2 3 2" xfId="29952"/>
    <cellStyle name="Normal 24 3 2 5 2 4" xfId="29953"/>
    <cellStyle name="Normal 24 3 2 5 2 5" xfId="29954"/>
    <cellStyle name="Normal 24 3 2 5 3" xfId="29955"/>
    <cellStyle name="Normal 24 3 2 5 3 2" xfId="29956"/>
    <cellStyle name="Normal 24 3 2 5 3 2 2" xfId="29957"/>
    <cellStyle name="Normal 24 3 2 5 3 3" xfId="29958"/>
    <cellStyle name="Normal 24 3 2 5 4" xfId="29959"/>
    <cellStyle name="Normal 24 3 2 5 4 2" xfId="29960"/>
    <cellStyle name="Normal 24 3 2 5 5" xfId="29961"/>
    <cellStyle name="Normal 24 3 2 5 6" xfId="29962"/>
    <cellStyle name="Normal 24 3 2 6" xfId="29963"/>
    <cellStyle name="Normal 24 3 2 6 2" xfId="29964"/>
    <cellStyle name="Normal 24 3 2 6 2 2" xfId="29965"/>
    <cellStyle name="Normal 24 3 2 6 2 2 2" xfId="29966"/>
    <cellStyle name="Normal 24 3 2 6 2 3" xfId="29967"/>
    <cellStyle name="Normal 24 3 2 6 3" xfId="29968"/>
    <cellStyle name="Normal 24 3 2 6 3 2" xfId="29969"/>
    <cellStyle name="Normal 24 3 2 6 4" xfId="29970"/>
    <cellStyle name="Normal 24 3 2 6 5" xfId="29971"/>
    <cellStyle name="Normal 24 3 2 7" xfId="29972"/>
    <cellStyle name="Normal 24 3 2 7 2" xfId="29973"/>
    <cellStyle name="Normal 24 3 2 7 2 2" xfId="29974"/>
    <cellStyle name="Normal 24 3 2 7 2 2 2" xfId="29975"/>
    <cellStyle name="Normal 24 3 2 7 2 3" xfId="29976"/>
    <cellStyle name="Normal 24 3 2 7 3" xfId="29977"/>
    <cellStyle name="Normal 24 3 2 7 3 2" xfId="29978"/>
    <cellStyle name="Normal 24 3 2 7 4" xfId="29979"/>
    <cellStyle name="Normal 24 3 2 7 5" xfId="29980"/>
    <cellStyle name="Normal 24 3 2 8" xfId="29981"/>
    <cellStyle name="Normal 24 3 2 8 2" xfId="29982"/>
    <cellStyle name="Normal 24 3 2 8 2 2" xfId="29983"/>
    <cellStyle name="Normal 24 3 2 8 2 2 2" xfId="29984"/>
    <cellStyle name="Normal 24 3 2 8 2 3" xfId="29985"/>
    <cellStyle name="Normal 24 3 2 8 3" xfId="29986"/>
    <cellStyle name="Normal 24 3 2 8 3 2" xfId="29987"/>
    <cellStyle name="Normal 24 3 2 8 4" xfId="29988"/>
    <cellStyle name="Normal 24 3 2 8 5" xfId="29989"/>
    <cellStyle name="Normal 24 3 2 9" xfId="29990"/>
    <cellStyle name="Normal 24 3 2 9 2" xfId="29991"/>
    <cellStyle name="Normal 24 3 2 9 2 2" xfId="29992"/>
    <cellStyle name="Normal 24 3 2 9 3" xfId="29993"/>
    <cellStyle name="Normal 24 3 3" xfId="29994"/>
    <cellStyle name="Normal 24 3 3 10" xfId="29995"/>
    <cellStyle name="Normal 24 3 3 10 2" xfId="29996"/>
    <cellStyle name="Normal 24 3 3 11" xfId="29997"/>
    <cellStyle name="Normal 24 3 3 12" xfId="29998"/>
    <cellStyle name="Normal 24 3 3 13" xfId="29999"/>
    <cellStyle name="Normal 24 3 3 2" xfId="30000"/>
    <cellStyle name="Normal 24 3 3 2 10" xfId="30001"/>
    <cellStyle name="Normal 24 3 3 2 11" xfId="30002"/>
    <cellStyle name="Normal 24 3 3 2 12" xfId="30003"/>
    <cellStyle name="Normal 24 3 3 2 2" xfId="30004"/>
    <cellStyle name="Normal 24 3 3 2 2 2" xfId="30005"/>
    <cellStyle name="Normal 24 3 3 2 2 2 2" xfId="30006"/>
    <cellStyle name="Normal 24 3 3 2 2 2 2 2" xfId="30007"/>
    <cellStyle name="Normal 24 3 3 2 2 2 2 2 2" xfId="30008"/>
    <cellStyle name="Normal 24 3 3 2 2 2 2 3" xfId="30009"/>
    <cellStyle name="Normal 24 3 3 2 2 2 3" xfId="30010"/>
    <cellStyle name="Normal 24 3 3 2 2 2 3 2" xfId="30011"/>
    <cellStyle name="Normal 24 3 3 2 2 2 4" xfId="30012"/>
    <cellStyle name="Normal 24 3 3 2 2 2 5" xfId="30013"/>
    <cellStyle name="Normal 24 3 3 2 2 3" xfId="30014"/>
    <cellStyle name="Normal 24 3 3 2 2 3 2" xfId="30015"/>
    <cellStyle name="Normal 24 3 3 2 2 3 2 2" xfId="30016"/>
    <cellStyle name="Normal 24 3 3 2 2 3 2 2 2" xfId="30017"/>
    <cellStyle name="Normal 24 3 3 2 2 3 2 3" xfId="30018"/>
    <cellStyle name="Normal 24 3 3 2 2 3 3" xfId="30019"/>
    <cellStyle name="Normal 24 3 3 2 2 3 3 2" xfId="30020"/>
    <cellStyle name="Normal 24 3 3 2 2 3 4" xfId="30021"/>
    <cellStyle name="Normal 24 3 3 2 2 3 5" xfId="30022"/>
    <cellStyle name="Normal 24 3 3 2 2 4" xfId="30023"/>
    <cellStyle name="Normal 24 3 3 2 2 4 2" xfId="30024"/>
    <cellStyle name="Normal 24 3 3 2 2 4 2 2" xfId="30025"/>
    <cellStyle name="Normal 24 3 3 2 2 4 2 2 2" xfId="30026"/>
    <cellStyle name="Normal 24 3 3 2 2 4 2 3" xfId="30027"/>
    <cellStyle name="Normal 24 3 3 2 2 4 3" xfId="30028"/>
    <cellStyle name="Normal 24 3 3 2 2 4 3 2" xfId="30029"/>
    <cellStyle name="Normal 24 3 3 2 2 4 4" xfId="30030"/>
    <cellStyle name="Normal 24 3 3 2 2 4 5" xfId="30031"/>
    <cellStyle name="Normal 24 3 3 2 2 5" xfId="30032"/>
    <cellStyle name="Normal 24 3 3 2 2 5 2" xfId="30033"/>
    <cellStyle name="Normal 24 3 3 2 2 5 2 2" xfId="30034"/>
    <cellStyle name="Normal 24 3 3 2 2 5 3" xfId="30035"/>
    <cellStyle name="Normal 24 3 3 2 2 6" xfId="30036"/>
    <cellStyle name="Normal 24 3 3 2 2 6 2" xfId="30037"/>
    <cellStyle name="Normal 24 3 3 2 2 7" xfId="30038"/>
    <cellStyle name="Normal 24 3 3 2 2 8" xfId="30039"/>
    <cellStyle name="Normal 24 3 3 2 2 9" xfId="30040"/>
    <cellStyle name="Normal 24 3 3 2 3" xfId="30041"/>
    <cellStyle name="Normal 24 3 3 2 3 2" xfId="30042"/>
    <cellStyle name="Normal 24 3 3 2 3 2 2" xfId="30043"/>
    <cellStyle name="Normal 24 3 3 2 3 2 2 2" xfId="30044"/>
    <cellStyle name="Normal 24 3 3 2 3 2 2 2 2" xfId="30045"/>
    <cellStyle name="Normal 24 3 3 2 3 2 2 3" xfId="30046"/>
    <cellStyle name="Normal 24 3 3 2 3 2 3" xfId="30047"/>
    <cellStyle name="Normal 24 3 3 2 3 2 3 2" xfId="30048"/>
    <cellStyle name="Normal 24 3 3 2 3 2 4" xfId="30049"/>
    <cellStyle name="Normal 24 3 3 2 3 2 5" xfId="30050"/>
    <cellStyle name="Normal 24 3 3 2 3 3" xfId="30051"/>
    <cellStyle name="Normal 24 3 3 2 3 3 2" xfId="30052"/>
    <cellStyle name="Normal 24 3 3 2 3 3 2 2" xfId="30053"/>
    <cellStyle name="Normal 24 3 3 2 3 3 2 2 2" xfId="30054"/>
    <cellStyle name="Normal 24 3 3 2 3 3 2 3" xfId="30055"/>
    <cellStyle name="Normal 24 3 3 2 3 3 3" xfId="30056"/>
    <cellStyle name="Normal 24 3 3 2 3 3 3 2" xfId="30057"/>
    <cellStyle name="Normal 24 3 3 2 3 3 4" xfId="30058"/>
    <cellStyle name="Normal 24 3 3 2 3 3 5" xfId="30059"/>
    <cellStyle name="Normal 24 3 3 2 3 4" xfId="30060"/>
    <cellStyle name="Normal 24 3 3 2 3 4 2" xfId="30061"/>
    <cellStyle name="Normal 24 3 3 2 3 4 2 2" xfId="30062"/>
    <cellStyle name="Normal 24 3 3 2 3 4 2 2 2" xfId="30063"/>
    <cellStyle name="Normal 24 3 3 2 3 4 2 3" xfId="30064"/>
    <cellStyle name="Normal 24 3 3 2 3 4 3" xfId="30065"/>
    <cellStyle name="Normal 24 3 3 2 3 4 3 2" xfId="30066"/>
    <cellStyle name="Normal 24 3 3 2 3 4 4" xfId="30067"/>
    <cellStyle name="Normal 24 3 3 2 3 4 5" xfId="30068"/>
    <cellStyle name="Normal 24 3 3 2 3 5" xfId="30069"/>
    <cellStyle name="Normal 24 3 3 2 3 5 2" xfId="30070"/>
    <cellStyle name="Normal 24 3 3 2 3 5 2 2" xfId="30071"/>
    <cellStyle name="Normal 24 3 3 2 3 5 3" xfId="30072"/>
    <cellStyle name="Normal 24 3 3 2 3 6" xfId="30073"/>
    <cellStyle name="Normal 24 3 3 2 3 6 2" xfId="30074"/>
    <cellStyle name="Normal 24 3 3 2 3 7" xfId="30075"/>
    <cellStyle name="Normal 24 3 3 2 3 8" xfId="30076"/>
    <cellStyle name="Normal 24 3 3 2 4" xfId="30077"/>
    <cellStyle name="Normal 24 3 3 2 4 2" xfId="30078"/>
    <cellStyle name="Normal 24 3 3 2 4 2 2" xfId="30079"/>
    <cellStyle name="Normal 24 3 3 2 4 2 2 2" xfId="30080"/>
    <cellStyle name="Normal 24 3 3 2 4 2 2 2 2" xfId="30081"/>
    <cellStyle name="Normal 24 3 3 2 4 2 2 3" xfId="30082"/>
    <cellStyle name="Normal 24 3 3 2 4 2 3" xfId="30083"/>
    <cellStyle name="Normal 24 3 3 2 4 2 3 2" xfId="30084"/>
    <cellStyle name="Normal 24 3 3 2 4 2 4" xfId="30085"/>
    <cellStyle name="Normal 24 3 3 2 4 2 5" xfId="30086"/>
    <cellStyle name="Normal 24 3 3 2 4 3" xfId="30087"/>
    <cellStyle name="Normal 24 3 3 2 4 3 2" xfId="30088"/>
    <cellStyle name="Normal 24 3 3 2 4 3 2 2" xfId="30089"/>
    <cellStyle name="Normal 24 3 3 2 4 3 3" xfId="30090"/>
    <cellStyle name="Normal 24 3 3 2 4 4" xfId="30091"/>
    <cellStyle name="Normal 24 3 3 2 4 4 2" xfId="30092"/>
    <cellStyle name="Normal 24 3 3 2 4 5" xfId="30093"/>
    <cellStyle name="Normal 24 3 3 2 4 6" xfId="30094"/>
    <cellStyle name="Normal 24 3 3 2 5" xfId="30095"/>
    <cellStyle name="Normal 24 3 3 2 5 2" xfId="30096"/>
    <cellStyle name="Normal 24 3 3 2 5 2 2" xfId="30097"/>
    <cellStyle name="Normal 24 3 3 2 5 2 2 2" xfId="30098"/>
    <cellStyle name="Normal 24 3 3 2 5 2 3" xfId="30099"/>
    <cellStyle name="Normal 24 3 3 2 5 3" xfId="30100"/>
    <cellStyle name="Normal 24 3 3 2 5 3 2" xfId="30101"/>
    <cellStyle name="Normal 24 3 3 2 5 4" xfId="30102"/>
    <cellStyle name="Normal 24 3 3 2 5 5" xfId="30103"/>
    <cellStyle name="Normal 24 3 3 2 6" xfId="30104"/>
    <cellStyle name="Normal 24 3 3 2 6 2" xfId="30105"/>
    <cellStyle name="Normal 24 3 3 2 6 2 2" xfId="30106"/>
    <cellStyle name="Normal 24 3 3 2 6 2 2 2" xfId="30107"/>
    <cellStyle name="Normal 24 3 3 2 6 2 3" xfId="30108"/>
    <cellStyle name="Normal 24 3 3 2 6 3" xfId="30109"/>
    <cellStyle name="Normal 24 3 3 2 6 3 2" xfId="30110"/>
    <cellStyle name="Normal 24 3 3 2 6 4" xfId="30111"/>
    <cellStyle name="Normal 24 3 3 2 6 5" xfId="30112"/>
    <cellStyle name="Normal 24 3 3 2 7" xfId="30113"/>
    <cellStyle name="Normal 24 3 3 2 7 2" xfId="30114"/>
    <cellStyle name="Normal 24 3 3 2 7 2 2" xfId="30115"/>
    <cellStyle name="Normal 24 3 3 2 7 2 2 2" xfId="30116"/>
    <cellStyle name="Normal 24 3 3 2 7 2 3" xfId="30117"/>
    <cellStyle name="Normal 24 3 3 2 7 3" xfId="30118"/>
    <cellStyle name="Normal 24 3 3 2 7 3 2" xfId="30119"/>
    <cellStyle name="Normal 24 3 3 2 7 4" xfId="30120"/>
    <cellStyle name="Normal 24 3 3 2 7 5" xfId="30121"/>
    <cellStyle name="Normal 24 3 3 2 8" xfId="30122"/>
    <cellStyle name="Normal 24 3 3 2 8 2" xfId="30123"/>
    <cellStyle name="Normal 24 3 3 2 8 2 2" xfId="30124"/>
    <cellStyle name="Normal 24 3 3 2 8 3" xfId="30125"/>
    <cellStyle name="Normal 24 3 3 2 9" xfId="30126"/>
    <cellStyle name="Normal 24 3 3 2 9 2" xfId="30127"/>
    <cellStyle name="Normal 24 3 3 3" xfId="30128"/>
    <cellStyle name="Normal 24 3 3 3 2" xfId="30129"/>
    <cellStyle name="Normal 24 3 3 3 2 2" xfId="30130"/>
    <cellStyle name="Normal 24 3 3 3 2 2 2" xfId="30131"/>
    <cellStyle name="Normal 24 3 3 3 2 2 2 2" xfId="30132"/>
    <cellStyle name="Normal 24 3 3 3 2 2 3" xfId="30133"/>
    <cellStyle name="Normal 24 3 3 3 2 3" xfId="30134"/>
    <cellStyle name="Normal 24 3 3 3 2 3 2" xfId="30135"/>
    <cellStyle name="Normal 24 3 3 3 2 4" xfId="30136"/>
    <cellStyle name="Normal 24 3 3 3 2 5" xfId="30137"/>
    <cellStyle name="Normal 24 3 3 3 3" xfId="30138"/>
    <cellStyle name="Normal 24 3 3 3 3 2" xfId="30139"/>
    <cellStyle name="Normal 24 3 3 3 3 2 2" xfId="30140"/>
    <cellStyle name="Normal 24 3 3 3 3 2 2 2" xfId="30141"/>
    <cellStyle name="Normal 24 3 3 3 3 2 3" xfId="30142"/>
    <cellStyle name="Normal 24 3 3 3 3 3" xfId="30143"/>
    <cellStyle name="Normal 24 3 3 3 3 3 2" xfId="30144"/>
    <cellStyle name="Normal 24 3 3 3 3 4" xfId="30145"/>
    <cellStyle name="Normal 24 3 3 3 3 5" xfId="30146"/>
    <cellStyle name="Normal 24 3 3 3 4" xfId="30147"/>
    <cellStyle name="Normal 24 3 3 3 4 2" xfId="30148"/>
    <cellStyle name="Normal 24 3 3 3 4 2 2" xfId="30149"/>
    <cellStyle name="Normal 24 3 3 3 4 2 2 2" xfId="30150"/>
    <cellStyle name="Normal 24 3 3 3 4 2 3" xfId="30151"/>
    <cellStyle name="Normal 24 3 3 3 4 3" xfId="30152"/>
    <cellStyle name="Normal 24 3 3 3 4 3 2" xfId="30153"/>
    <cellStyle name="Normal 24 3 3 3 4 4" xfId="30154"/>
    <cellStyle name="Normal 24 3 3 3 4 5" xfId="30155"/>
    <cellStyle name="Normal 24 3 3 3 5" xfId="30156"/>
    <cellStyle name="Normal 24 3 3 3 5 2" xfId="30157"/>
    <cellStyle name="Normal 24 3 3 3 5 2 2" xfId="30158"/>
    <cellStyle name="Normal 24 3 3 3 5 3" xfId="30159"/>
    <cellStyle name="Normal 24 3 3 3 6" xfId="30160"/>
    <cellStyle name="Normal 24 3 3 3 6 2" xfId="30161"/>
    <cellStyle name="Normal 24 3 3 3 7" xfId="30162"/>
    <cellStyle name="Normal 24 3 3 3 8" xfId="30163"/>
    <cellStyle name="Normal 24 3 3 3 9" xfId="30164"/>
    <cellStyle name="Normal 24 3 3 4" xfId="30165"/>
    <cellStyle name="Normal 24 3 3 4 2" xfId="30166"/>
    <cellStyle name="Normal 24 3 3 4 2 2" xfId="30167"/>
    <cellStyle name="Normal 24 3 3 4 2 2 2" xfId="30168"/>
    <cellStyle name="Normal 24 3 3 4 2 2 2 2" xfId="30169"/>
    <cellStyle name="Normal 24 3 3 4 2 2 3" xfId="30170"/>
    <cellStyle name="Normal 24 3 3 4 2 3" xfId="30171"/>
    <cellStyle name="Normal 24 3 3 4 2 3 2" xfId="30172"/>
    <cellStyle name="Normal 24 3 3 4 2 4" xfId="30173"/>
    <cellStyle name="Normal 24 3 3 4 2 5" xfId="30174"/>
    <cellStyle name="Normal 24 3 3 4 3" xfId="30175"/>
    <cellStyle name="Normal 24 3 3 4 3 2" xfId="30176"/>
    <cellStyle name="Normal 24 3 3 4 3 2 2" xfId="30177"/>
    <cellStyle name="Normal 24 3 3 4 3 2 2 2" xfId="30178"/>
    <cellStyle name="Normal 24 3 3 4 3 2 3" xfId="30179"/>
    <cellStyle name="Normal 24 3 3 4 3 3" xfId="30180"/>
    <cellStyle name="Normal 24 3 3 4 3 3 2" xfId="30181"/>
    <cellStyle name="Normal 24 3 3 4 3 4" xfId="30182"/>
    <cellStyle name="Normal 24 3 3 4 3 5" xfId="30183"/>
    <cellStyle name="Normal 24 3 3 4 4" xfId="30184"/>
    <cellStyle name="Normal 24 3 3 4 4 2" xfId="30185"/>
    <cellStyle name="Normal 24 3 3 4 4 2 2" xfId="30186"/>
    <cellStyle name="Normal 24 3 3 4 4 2 2 2" xfId="30187"/>
    <cellStyle name="Normal 24 3 3 4 4 2 3" xfId="30188"/>
    <cellStyle name="Normal 24 3 3 4 4 3" xfId="30189"/>
    <cellStyle name="Normal 24 3 3 4 4 3 2" xfId="30190"/>
    <cellStyle name="Normal 24 3 3 4 4 4" xfId="30191"/>
    <cellStyle name="Normal 24 3 3 4 4 5" xfId="30192"/>
    <cellStyle name="Normal 24 3 3 4 5" xfId="30193"/>
    <cellStyle name="Normal 24 3 3 4 5 2" xfId="30194"/>
    <cellStyle name="Normal 24 3 3 4 5 2 2" xfId="30195"/>
    <cellStyle name="Normal 24 3 3 4 5 3" xfId="30196"/>
    <cellStyle name="Normal 24 3 3 4 6" xfId="30197"/>
    <cellStyle name="Normal 24 3 3 4 6 2" xfId="30198"/>
    <cellStyle name="Normal 24 3 3 4 7" xfId="30199"/>
    <cellStyle name="Normal 24 3 3 4 8" xfId="30200"/>
    <cellStyle name="Normal 24 3 3 5" xfId="30201"/>
    <cellStyle name="Normal 24 3 3 5 2" xfId="30202"/>
    <cellStyle name="Normal 24 3 3 5 2 2" xfId="30203"/>
    <cellStyle name="Normal 24 3 3 5 2 2 2" xfId="30204"/>
    <cellStyle name="Normal 24 3 3 5 2 2 2 2" xfId="30205"/>
    <cellStyle name="Normal 24 3 3 5 2 2 3" xfId="30206"/>
    <cellStyle name="Normal 24 3 3 5 2 3" xfId="30207"/>
    <cellStyle name="Normal 24 3 3 5 2 3 2" xfId="30208"/>
    <cellStyle name="Normal 24 3 3 5 2 4" xfId="30209"/>
    <cellStyle name="Normal 24 3 3 5 2 5" xfId="30210"/>
    <cellStyle name="Normal 24 3 3 5 3" xfId="30211"/>
    <cellStyle name="Normal 24 3 3 5 3 2" xfId="30212"/>
    <cellStyle name="Normal 24 3 3 5 3 2 2" xfId="30213"/>
    <cellStyle name="Normal 24 3 3 5 3 3" xfId="30214"/>
    <cellStyle name="Normal 24 3 3 5 4" xfId="30215"/>
    <cellStyle name="Normal 24 3 3 5 4 2" xfId="30216"/>
    <cellStyle name="Normal 24 3 3 5 5" xfId="30217"/>
    <cellStyle name="Normal 24 3 3 5 6" xfId="30218"/>
    <cellStyle name="Normal 24 3 3 6" xfId="30219"/>
    <cellStyle name="Normal 24 3 3 6 2" xfId="30220"/>
    <cellStyle name="Normal 24 3 3 6 2 2" xfId="30221"/>
    <cellStyle name="Normal 24 3 3 6 2 2 2" xfId="30222"/>
    <cellStyle name="Normal 24 3 3 6 2 3" xfId="30223"/>
    <cellStyle name="Normal 24 3 3 6 3" xfId="30224"/>
    <cellStyle name="Normal 24 3 3 6 3 2" xfId="30225"/>
    <cellStyle name="Normal 24 3 3 6 4" xfId="30226"/>
    <cellStyle name="Normal 24 3 3 6 5" xfId="30227"/>
    <cellStyle name="Normal 24 3 3 7" xfId="30228"/>
    <cellStyle name="Normal 24 3 3 7 2" xfId="30229"/>
    <cellStyle name="Normal 24 3 3 7 2 2" xfId="30230"/>
    <cellStyle name="Normal 24 3 3 7 2 2 2" xfId="30231"/>
    <cellStyle name="Normal 24 3 3 7 2 3" xfId="30232"/>
    <cellStyle name="Normal 24 3 3 7 3" xfId="30233"/>
    <cellStyle name="Normal 24 3 3 7 3 2" xfId="30234"/>
    <cellStyle name="Normal 24 3 3 7 4" xfId="30235"/>
    <cellStyle name="Normal 24 3 3 7 5" xfId="30236"/>
    <cellStyle name="Normal 24 3 3 8" xfId="30237"/>
    <cellStyle name="Normal 24 3 3 8 2" xfId="30238"/>
    <cellStyle name="Normal 24 3 3 8 2 2" xfId="30239"/>
    <cellStyle name="Normal 24 3 3 8 2 2 2" xfId="30240"/>
    <cellStyle name="Normal 24 3 3 8 2 3" xfId="30241"/>
    <cellStyle name="Normal 24 3 3 8 3" xfId="30242"/>
    <cellStyle name="Normal 24 3 3 8 3 2" xfId="30243"/>
    <cellStyle name="Normal 24 3 3 8 4" xfId="30244"/>
    <cellStyle name="Normal 24 3 3 8 5" xfId="30245"/>
    <cellStyle name="Normal 24 3 3 9" xfId="30246"/>
    <cellStyle name="Normal 24 3 3 9 2" xfId="30247"/>
    <cellStyle name="Normal 24 3 3 9 2 2" xfId="30248"/>
    <cellStyle name="Normal 24 3 3 9 3" xfId="30249"/>
    <cellStyle name="Normal 24 3 4" xfId="30250"/>
    <cellStyle name="Normal 24 3 4 10" xfId="30251"/>
    <cellStyle name="Normal 24 3 4 11" xfId="30252"/>
    <cellStyle name="Normal 24 3 4 12" xfId="30253"/>
    <cellStyle name="Normal 24 3 4 2" xfId="30254"/>
    <cellStyle name="Normal 24 3 4 2 2" xfId="30255"/>
    <cellStyle name="Normal 24 3 4 2 2 2" xfId="30256"/>
    <cellStyle name="Normal 24 3 4 2 2 2 2" xfId="30257"/>
    <cellStyle name="Normal 24 3 4 2 2 2 2 2" xfId="30258"/>
    <cellStyle name="Normal 24 3 4 2 2 2 3" xfId="30259"/>
    <cellStyle name="Normal 24 3 4 2 2 3" xfId="30260"/>
    <cellStyle name="Normal 24 3 4 2 2 3 2" xfId="30261"/>
    <cellStyle name="Normal 24 3 4 2 2 4" xfId="30262"/>
    <cellStyle name="Normal 24 3 4 2 2 5" xfId="30263"/>
    <cellStyle name="Normal 24 3 4 2 3" xfId="30264"/>
    <cellStyle name="Normal 24 3 4 2 3 2" xfId="30265"/>
    <cellStyle name="Normal 24 3 4 2 3 2 2" xfId="30266"/>
    <cellStyle name="Normal 24 3 4 2 3 2 2 2" xfId="30267"/>
    <cellStyle name="Normal 24 3 4 2 3 2 3" xfId="30268"/>
    <cellStyle name="Normal 24 3 4 2 3 3" xfId="30269"/>
    <cellStyle name="Normal 24 3 4 2 3 3 2" xfId="30270"/>
    <cellStyle name="Normal 24 3 4 2 3 4" xfId="30271"/>
    <cellStyle name="Normal 24 3 4 2 3 5" xfId="30272"/>
    <cellStyle name="Normal 24 3 4 2 4" xfId="30273"/>
    <cellStyle name="Normal 24 3 4 2 4 2" xfId="30274"/>
    <cellStyle name="Normal 24 3 4 2 4 2 2" xfId="30275"/>
    <cellStyle name="Normal 24 3 4 2 4 2 2 2" xfId="30276"/>
    <cellStyle name="Normal 24 3 4 2 4 2 3" xfId="30277"/>
    <cellStyle name="Normal 24 3 4 2 4 3" xfId="30278"/>
    <cellStyle name="Normal 24 3 4 2 4 3 2" xfId="30279"/>
    <cellStyle name="Normal 24 3 4 2 4 4" xfId="30280"/>
    <cellStyle name="Normal 24 3 4 2 4 5" xfId="30281"/>
    <cellStyle name="Normal 24 3 4 2 5" xfId="30282"/>
    <cellStyle name="Normal 24 3 4 2 5 2" xfId="30283"/>
    <cellStyle name="Normal 24 3 4 2 5 2 2" xfId="30284"/>
    <cellStyle name="Normal 24 3 4 2 5 3" xfId="30285"/>
    <cellStyle name="Normal 24 3 4 2 6" xfId="30286"/>
    <cellStyle name="Normal 24 3 4 2 6 2" xfId="30287"/>
    <cellStyle name="Normal 24 3 4 2 7" xfId="30288"/>
    <cellStyle name="Normal 24 3 4 2 8" xfId="30289"/>
    <cellStyle name="Normal 24 3 4 2 9" xfId="30290"/>
    <cellStyle name="Normal 24 3 4 3" xfId="30291"/>
    <cellStyle name="Normal 24 3 4 3 2" xfId="30292"/>
    <cellStyle name="Normal 24 3 4 3 2 2" xfId="30293"/>
    <cellStyle name="Normal 24 3 4 3 2 2 2" xfId="30294"/>
    <cellStyle name="Normal 24 3 4 3 2 2 2 2" xfId="30295"/>
    <cellStyle name="Normal 24 3 4 3 2 2 3" xfId="30296"/>
    <cellStyle name="Normal 24 3 4 3 2 3" xfId="30297"/>
    <cellStyle name="Normal 24 3 4 3 2 3 2" xfId="30298"/>
    <cellStyle name="Normal 24 3 4 3 2 4" xfId="30299"/>
    <cellStyle name="Normal 24 3 4 3 2 5" xfId="30300"/>
    <cellStyle name="Normal 24 3 4 3 3" xfId="30301"/>
    <cellStyle name="Normal 24 3 4 3 3 2" xfId="30302"/>
    <cellStyle name="Normal 24 3 4 3 3 2 2" xfId="30303"/>
    <cellStyle name="Normal 24 3 4 3 3 2 2 2" xfId="30304"/>
    <cellStyle name="Normal 24 3 4 3 3 2 3" xfId="30305"/>
    <cellStyle name="Normal 24 3 4 3 3 3" xfId="30306"/>
    <cellStyle name="Normal 24 3 4 3 3 3 2" xfId="30307"/>
    <cellStyle name="Normal 24 3 4 3 3 4" xfId="30308"/>
    <cellStyle name="Normal 24 3 4 3 3 5" xfId="30309"/>
    <cellStyle name="Normal 24 3 4 3 4" xfId="30310"/>
    <cellStyle name="Normal 24 3 4 3 4 2" xfId="30311"/>
    <cellStyle name="Normal 24 3 4 3 4 2 2" xfId="30312"/>
    <cellStyle name="Normal 24 3 4 3 4 2 2 2" xfId="30313"/>
    <cellStyle name="Normal 24 3 4 3 4 2 3" xfId="30314"/>
    <cellStyle name="Normal 24 3 4 3 4 3" xfId="30315"/>
    <cellStyle name="Normal 24 3 4 3 4 3 2" xfId="30316"/>
    <cellStyle name="Normal 24 3 4 3 4 4" xfId="30317"/>
    <cellStyle name="Normal 24 3 4 3 4 5" xfId="30318"/>
    <cellStyle name="Normal 24 3 4 3 5" xfId="30319"/>
    <cellStyle name="Normal 24 3 4 3 5 2" xfId="30320"/>
    <cellStyle name="Normal 24 3 4 3 5 2 2" xfId="30321"/>
    <cellStyle name="Normal 24 3 4 3 5 3" xfId="30322"/>
    <cellStyle name="Normal 24 3 4 3 6" xfId="30323"/>
    <cellStyle name="Normal 24 3 4 3 6 2" xfId="30324"/>
    <cellStyle name="Normal 24 3 4 3 7" xfId="30325"/>
    <cellStyle name="Normal 24 3 4 3 8" xfId="30326"/>
    <cellStyle name="Normal 24 3 4 4" xfId="30327"/>
    <cellStyle name="Normal 24 3 4 4 2" xfId="30328"/>
    <cellStyle name="Normal 24 3 4 4 2 2" xfId="30329"/>
    <cellStyle name="Normal 24 3 4 4 2 2 2" xfId="30330"/>
    <cellStyle name="Normal 24 3 4 4 2 2 2 2" xfId="30331"/>
    <cellStyle name="Normal 24 3 4 4 2 2 3" xfId="30332"/>
    <cellStyle name="Normal 24 3 4 4 2 3" xfId="30333"/>
    <cellStyle name="Normal 24 3 4 4 2 3 2" xfId="30334"/>
    <cellStyle name="Normal 24 3 4 4 2 4" xfId="30335"/>
    <cellStyle name="Normal 24 3 4 4 2 5" xfId="30336"/>
    <cellStyle name="Normal 24 3 4 4 3" xfId="30337"/>
    <cellStyle name="Normal 24 3 4 4 3 2" xfId="30338"/>
    <cellStyle name="Normal 24 3 4 4 3 2 2" xfId="30339"/>
    <cellStyle name="Normal 24 3 4 4 3 3" xfId="30340"/>
    <cellStyle name="Normal 24 3 4 4 4" xfId="30341"/>
    <cellStyle name="Normal 24 3 4 4 4 2" xfId="30342"/>
    <cellStyle name="Normal 24 3 4 4 5" xfId="30343"/>
    <cellStyle name="Normal 24 3 4 4 6" xfId="30344"/>
    <cellStyle name="Normal 24 3 4 5" xfId="30345"/>
    <cellStyle name="Normal 24 3 4 5 2" xfId="30346"/>
    <cellStyle name="Normal 24 3 4 5 2 2" xfId="30347"/>
    <cellStyle name="Normal 24 3 4 5 2 2 2" xfId="30348"/>
    <cellStyle name="Normal 24 3 4 5 2 3" xfId="30349"/>
    <cellStyle name="Normal 24 3 4 5 3" xfId="30350"/>
    <cellStyle name="Normal 24 3 4 5 3 2" xfId="30351"/>
    <cellStyle name="Normal 24 3 4 5 4" xfId="30352"/>
    <cellStyle name="Normal 24 3 4 5 5" xfId="30353"/>
    <cellStyle name="Normal 24 3 4 6" xfId="30354"/>
    <cellStyle name="Normal 24 3 4 6 2" xfId="30355"/>
    <cellStyle name="Normal 24 3 4 6 2 2" xfId="30356"/>
    <cellStyle name="Normal 24 3 4 6 2 2 2" xfId="30357"/>
    <cellStyle name="Normal 24 3 4 6 2 3" xfId="30358"/>
    <cellStyle name="Normal 24 3 4 6 3" xfId="30359"/>
    <cellStyle name="Normal 24 3 4 6 3 2" xfId="30360"/>
    <cellStyle name="Normal 24 3 4 6 4" xfId="30361"/>
    <cellStyle name="Normal 24 3 4 6 5" xfId="30362"/>
    <cellStyle name="Normal 24 3 4 7" xfId="30363"/>
    <cellStyle name="Normal 24 3 4 7 2" xfId="30364"/>
    <cellStyle name="Normal 24 3 4 7 2 2" xfId="30365"/>
    <cellStyle name="Normal 24 3 4 7 2 2 2" xfId="30366"/>
    <cellStyle name="Normal 24 3 4 7 2 3" xfId="30367"/>
    <cellStyle name="Normal 24 3 4 7 3" xfId="30368"/>
    <cellStyle name="Normal 24 3 4 7 3 2" xfId="30369"/>
    <cellStyle name="Normal 24 3 4 7 4" xfId="30370"/>
    <cellStyle name="Normal 24 3 4 7 5" xfId="30371"/>
    <cellStyle name="Normal 24 3 4 8" xfId="30372"/>
    <cellStyle name="Normal 24 3 4 8 2" xfId="30373"/>
    <cellStyle name="Normal 24 3 4 8 2 2" xfId="30374"/>
    <cellStyle name="Normal 24 3 4 8 3" xfId="30375"/>
    <cellStyle name="Normal 24 3 4 9" xfId="30376"/>
    <cellStyle name="Normal 24 3 4 9 2" xfId="30377"/>
    <cellStyle name="Normal 24 3 5" xfId="30378"/>
    <cellStyle name="Normal 24 3 5 2" xfId="30379"/>
    <cellStyle name="Normal 24 3 5 2 2" xfId="30380"/>
    <cellStyle name="Normal 24 3 5 2 2 2" xfId="30381"/>
    <cellStyle name="Normal 24 3 5 2 2 2 2" xfId="30382"/>
    <cellStyle name="Normal 24 3 5 2 2 3" xfId="30383"/>
    <cellStyle name="Normal 24 3 5 2 3" xfId="30384"/>
    <cellStyle name="Normal 24 3 5 2 3 2" xfId="30385"/>
    <cellStyle name="Normal 24 3 5 2 4" xfId="30386"/>
    <cellStyle name="Normal 24 3 5 2 5" xfId="30387"/>
    <cellStyle name="Normal 24 3 5 3" xfId="30388"/>
    <cellStyle name="Normal 24 3 5 3 2" xfId="30389"/>
    <cellStyle name="Normal 24 3 5 3 2 2" xfId="30390"/>
    <cellStyle name="Normal 24 3 5 3 2 2 2" xfId="30391"/>
    <cellStyle name="Normal 24 3 5 3 2 3" xfId="30392"/>
    <cellStyle name="Normal 24 3 5 3 3" xfId="30393"/>
    <cellStyle name="Normal 24 3 5 3 3 2" xfId="30394"/>
    <cellStyle name="Normal 24 3 5 3 4" xfId="30395"/>
    <cellStyle name="Normal 24 3 5 3 5" xfId="30396"/>
    <cellStyle name="Normal 24 3 5 4" xfId="30397"/>
    <cellStyle name="Normal 24 3 5 4 2" xfId="30398"/>
    <cellStyle name="Normal 24 3 5 4 2 2" xfId="30399"/>
    <cellStyle name="Normal 24 3 5 4 2 2 2" xfId="30400"/>
    <cellStyle name="Normal 24 3 5 4 2 3" xfId="30401"/>
    <cellStyle name="Normal 24 3 5 4 3" xfId="30402"/>
    <cellStyle name="Normal 24 3 5 4 3 2" xfId="30403"/>
    <cellStyle name="Normal 24 3 5 4 4" xfId="30404"/>
    <cellStyle name="Normal 24 3 5 4 5" xfId="30405"/>
    <cellStyle name="Normal 24 3 5 5" xfId="30406"/>
    <cellStyle name="Normal 24 3 5 5 2" xfId="30407"/>
    <cellStyle name="Normal 24 3 5 5 2 2" xfId="30408"/>
    <cellStyle name="Normal 24 3 5 5 2 2 2" xfId="30409"/>
    <cellStyle name="Normal 24 3 5 5 2 3" xfId="30410"/>
    <cellStyle name="Normal 24 3 5 5 3" xfId="30411"/>
    <cellStyle name="Normal 24 3 5 5 3 2" xfId="30412"/>
    <cellStyle name="Normal 24 3 5 5 4" xfId="30413"/>
    <cellStyle name="Normal 24 3 5 5 5" xfId="30414"/>
    <cellStyle name="Normal 24 3 5 6" xfId="30415"/>
    <cellStyle name="Normal 24 3 6" xfId="30416"/>
    <cellStyle name="Normal 24 3 6 2" xfId="30417"/>
    <cellStyle name="Normal 24 3 6 2 2" xfId="30418"/>
    <cellStyle name="Normal 24 3 6 2 2 2" xfId="30419"/>
    <cellStyle name="Normal 24 3 6 2 2 2 2" xfId="30420"/>
    <cellStyle name="Normal 24 3 6 2 2 3" xfId="30421"/>
    <cellStyle name="Normal 24 3 6 2 3" xfId="30422"/>
    <cellStyle name="Normal 24 3 6 2 3 2" xfId="30423"/>
    <cellStyle name="Normal 24 3 6 2 4" xfId="30424"/>
    <cellStyle name="Normal 24 3 6 2 5" xfId="30425"/>
    <cellStyle name="Normal 24 3 6 3" xfId="30426"/>
    <cellStyle name="Normal 24 3 6 3 2" xfId="30427"/>
    <cellStyle name="Normal 24 3 6 3 2 2" xfId="30428"/>
    <cellStyle name="Normal 24 3 6 3 2 2 2" xfId="30429"/>
    <cellStyle name="Normal 24 3 6 3 2 3" xfId="30430"/>
    <cellStyle name="Normal 24 3 6 3 3" xfId="30431"/>
    <cellStyle name="Normal 24 3 6 3 3 2" xfId="30432"/>
    <cellStyle name="Normal 24 3 6 3 4" xfId="30433"/>
    <cellStyle name="Normal 24 3 6 3 5" xfId="30434"/>
    <cellStyle name="Normal 24 3 6 4" xfId="30435"/>
    <cellStyle name="Normal 24 3 6 4 2" xfId="30436"/>
    <cellStyle name="Normal 24 3 6 4 2 2" xfId="30437"/>
    <cellStyle name="Normal 24 3 6 4 2 2 2" xfId="30438"/>
    <cellStyle name="Normal 24 3 6 4 2 3" xfId="30439"/>
    <cellStyle name="Normal 24 3 6 4 3" xfId="30440"/>
    <cellStyle name="Normal 24 3 6 4 3 2" xfId="30441"/>
    <cellStyle name="Normal 24 3 6 4 4" xfId="30442"/>
    <cellStyle name="Normal 24 3 6 4 5" xfId="30443"/>
    <cellStyle name="Normal 24 3 6 5" xfId="30444"/>
    <cellStyle name="Normal 24 3 6 5 2" xfId="30445"/>
    <cellStyle name="Normal 24 3 6 5 2 2" xfId="30446"/>
    <cellStyle name="Normal 24 3 6 5 3" xfId="30447"/>
    <cellStyle name="Normal 24 3 6 6" xfId="30448"/>
    <cellStyle name="Normal 24 3 6 6 2" xfId="30449"/>
    <cellStyle name="Normal 24 3 6 7" xfId="30450"/>
    <cellStyle name="Normal 24 3 6 8" xfId="30451"/>
    <cellStyle name="Normal 24 3 6 9" xfId="30452"/>
    <cellStyle name="Normal 24 3 7" xfId="30453"/>
    <cellStyle name="Normal 24 3 7 2" xfId="30454"/>
    <cellStyle name="Normal 24 3 7 2 2" xfId="30455"/>
    <cellStyle name="Normal 24 3 7 2 2 2" xfId="30456"/>
    <cellStyle name="Normal 24 3 7 2 2 2 2" xfId="30457"/>
    <cellStyle name="Normal 24 3 7 2 2 3" xfId="30458"/>
    <cellStyle name="Normal 24 3 7 2 3" xfId="30459"/>
    <cellStyle name="Normal 24 3 7 2 3 2" xfId="30460"/>
    <cellStyle name="Normal 24 3 7 2 4" xfId="30461"/>
    <cellStyle name="Normal 24 3 7 2 5" xfId="30462"/>
    <cellStyle name="Normal 24 3 7 3" xfId="30463"/>
    <cellStyle name="Normal 24 3 7 3 2" xfId="30464"/>
    <cellStyle name="Normal 24 3 7 3 2 2" xfId="30465"/>
    <cellStyle name="Normal 24 3 7 3 3" xfId="30466"/>
    <cellStyle name="Normal 24 3 7 4" xfId="30467"/>
    <cellStyle name="Normal 24 3 7 4 2" xfId="30468"/>
    <cellStyle name="Normal 24 3 7 5" xfId="30469"/>
    <cellStyle name="Normal 24 3 7 6" xfId="30470"/>
    <cellStyle name="Normal 24 3 7 7" xfId="30471"/>
    <cellStyle name="Normal 24 3 8" xfId="30472"/>
    <cellStyle name="Normal 24 3 8 2" xfId="30473"/>
    <cellStyle name="Normal 24 3 8 2 2" xfId="30474"/>
    <cellStyle name="Normal 24 3 8 2 2 2" xfId="30475"/>
    <cellStyle name="Normal 24 3 8 2 3" xfId="30476"/>
    <cellStyle name="Normal 24 3 8 3" xfId="30477"/>
    <cellStyle name="Normal 24 3 8 3 2" xfId="30478"/>
    <cellStyle name="Normal 24 3 8 4" xfId="30479"/>
    <cellStyle name="Normal 24 3 8 5" xfId="30480"/>
    <cellStyle name="Normal 24 3 8 6" xfId="30481"/>
    <cellStyle name="Normal 24 3 9" xfId="30482"/>
    <cellStyle name="Normal 24 3 9 2" xfId="30483"/>
    <cellStyle name="Normal 24 3 9 2 2" xfId="30484"/>
    <cellStyle name="Normal 24 3 9 2 2 2" xfId="30485"/>
    <cellStyle name="Normal 24 3 9 2 3" xfId="30486"/>
    <cellStyle name="Normal 24 3 9 3" xfId="30487"/>
    <cellStyle name="Normal 24 3 9 3 2" xfId="30488"/>
    <cellStyle name="Normal 24 3 9 4" xfId="30489"/>
    <cellStyle name="Normal 24 3 9 5" xfId="30490"/>
    <cellStyle name="Normal 24 4" xfId="30491"/>
    <cellStyle name="Normal 24 4 10" xfId="30492"/>
    <cellStyle name="Normal 24 4 10 2" xfId="30493"/>
    <cellStyle name="Normal 24 4 10 2 2" xfId="30494"/>
    <cellStyle name="Normal 24 4 10 2 2 2" xfId="30495"/>
    <cellStyle name="Normal 24 4 10 2 3" xfId="30496"/>
    <cellStyle name="Normal 24 4 10 3" xfId="30497"/>
    <cellStyle name="Normal 24 4 10 3 2" xfId="30498"/>
    <cellStyle name="Normal 24 4 10 4" xfId="30499"/>
    <cellStyle name="Normal 24 4 10 5" xfId="30500"/>
    <cellStyle name="Normal 24 4 11" xfId="30501"/>
    <cellStyle name="Normal 24 4 11 2" xfId="30502"/>
    <cellStyle name="Normal 24 4 11 2 2" xfId="30503"/>
    <cellStyle name="Normal 24 4 11 3" xfId="30504"/>
    <cellStyle name="Normal 24 4 12" xfId="30505"/>
    <cellStyle name="Normal 24 4 12 2" xfId="30506"/>
    <cellStyle name="Normal 24 4 13" xfId="30507"/>
    <cellStyle name="Normal 24 4 14" xfId="30508"/>
    <cellStyle name="Normal 24 4 15" xfId="30509"/>
    <cellStyle name="Normal 24 4 2" xfId="30510"/>
    <cellStyle name="Normal 24 4 2 10" xfId="30511"/>
    <cellStyle name="Normal 24 4 2 10 2" xfId="30512"/>
    <cellStyle name="Normal 24 4 2 11" xfId="30513"/>
    <cellStyle name="Normal 24 4 2 12" xfId="30514"/>
    <cellStyle name="Normal 24 4 2 13" xfId="30515"/>
    <cellStyle name="Normal 24 4 2 2" xfId="30516"/>
    <cellStyle name="Normal 24 4 2 2 10" xfId="30517"/>
    <cellStyle name="Normal 24 4 2 2 11" xfId="30518"/>
    <cellStyle name="Normal 24 4 2 2 12" xfId="30519"/>
    <cellStyle name="Normal 24 4 2 2 2" xfId="30520"/>
    <cellStyle name="Normal 24 4 2 2 2 2" xfId="30521"/>
    <cellStyle name="Normal 24 4 2 2 2 2 2" xfId="30522"/>
    <cellStyle name="Normal 24 4 2 2 2 2 2 2" xfId="30523"/>
    <cellStyle name="Normal 24 4 2 2 2 2 2 2 2" xfId="30524"/>
    <cellStyle name="Normal 24 4 2 2 2 2 2 3" xfId="30525"/>
    <cellStyle name="Normal 24 4 2 2 2 2 3" xfId="30526"/>
    <cellStyle name="Normal 24 4 2 2 2 2 3 2" xfId="30527"/>
    <cellStyle name="Normal 24 4 2 2 2 2 4" xfId="30528"/>
    <cellStyle name="Normal 24 4 2 2 2 2 5" xfId="30529"/>
    <cellStyle name="Normal 24 4 2 2 2 3" xfId="30530"/>
    <cellStyle name="Normal 24 4 2 2 2 3 2" xfId="30531"/>
    <cellStyle name="Normal 24 4 2 2 2 3 2 2" xfId="30532"/>
    <cellStyle name="Normal 24 4 2 2 2 3 2 2 2" xfId="30533"/>
    <cellStyle name="Normal 24 4 2 2 2 3 2 3" xfId="30534"/>
    <cellStyle name="Normal 24 4 2 2 2 3 3" xfId="30535"/>
    <cellStyle name="Normal 24 4 2 2 2 3 3 2" xfId="30536"/>
    <cellStyle name="Normal 24 4 2 2 2 3 4" xfId="30537"/>
    <cellStyle name="Normal 24 4 2 2 2 3 5" xfId="30538"/>
    <cellStyle name="Normal 24 4 2 2 2 4" xfId="30539"/>
    <cellStyle name="Normal 24 4 2 2 2 4 2" xfId="30540"/>
    <cellStyle name="Normal 24 4 2 2 2 4 2 2" xfId="30541"/>
    <cellStyle name="Normal 24 4 2 2 2 4 2 2 2" xfId="30542"/>
    <cellStyle name="Normal 24 4 2 2 2 4 2 3" xfId="30543"/>
    <cellStyle name="Normal 24 4 2 2 2 4 3" xfId="30544"/>
    <cellStyle name="Normal 24 4 2 2 2 4 3 2" xfId="30545"/>
    <cellStyle name="Normal 24 4 2 2 2 4 4" xfId="30546"/>
    <cellStyle name="Normal 24 4 2 2 2 4 5" xfId="30547"/>
    <cellStyle name="Normal 24 4 2 2 2 5" xfId="30548"/>
    <cellStyle name="Normal 24 4 2 2 2 5 2" xfId="30549"/>
    <cellStyle name="Normal 24 4 2 2 2 5 2 2" xfId="30550"/>
    <cellStyle name="Normal 24 4 2 2 2 5 3" xfId="30551"/>
    <cellStyle name="Normal 24 4 2 2 2 6" xfId="30552"/>
    <cellStyle name="Normal 24 4 2 2 2 6 2" xfId="30553"/>
    <cellStyle name="Normal 24 4 2 2 2 7" xfId="30554"/>
    <cellStyle name="Normal 24 4 2 2 2 8" xfId="30555"/>
    <cellStyle name="Normal 24 4 2 2 2 9" xfId="30556"/>
    <cellStyle name="Normal 24 4 2 2 3" xfId="30557"/>
    <cellStyle name="Normal 24 4 2 2 3 2" xfId="30558"/>
    <cellStyle name="Normal 24 4 2 2 3 2 2" xfId="30559"/>
    <cellStyle name="Normal 24 4 2 2 3 2 2 2" xfId="30560"/>
    <cellStyle name="Normal 24 4 2 2 3 2 2 2 2" xfId="30561"/>
    <cellStyle name="Normal 24 4 2 2 3 2 2 3" xfId="30562"/>
    <cellStyle name="Normal 24 4 2 2 3 2 3" xfId="30563"/>
    <cellStyle name="Normal 24 4 2 2 3 2 3 2" xfId="30564"/>
    <cellStyle name="Normal 24 4 2 2 3 2 4" xfId="30565"/>
    <cellStyle name="Normal 24 4 2 2 3 2 5" xfId="30566"/>
    <cellStyle name="Normal 24 4 2 2 3 3" xfId="30567"/>
    <cellStyle name="Normal 24 4 2 2 3 3 2" xfId="30568"/>
    <cellStyle name="Normal 24 4 2 2 3 3 2 2" xfId="30569"/>
    <cellStyle name="Normal 24 4 2 2 3 3 2 2 2" xfId="30570"/>
    <cellStyle name="Normal 24 4 2 2 3 3 2 3" xfId="30571"/>
    <cellStyle name="Normal 24 4 2 2 3 3 3" xfId="30572"/>
    <cellStyle name="Normal 24 4 2 2 3 3 3 2" xfId="30573"/>
    <cellStyle name="Normal 24 4 2 2 3 3 4" xfId="30574"/>
    <cellStyle name="Normal 24 4 2 2 3 3 5" xfId="30575"/>
    <cellStyle name="Normal 24 4 2 2 3 4" xfId="30576"/>
    <cellStyle name="Normal 24 4 2 2 3 4 2" xfId="30577"/>
    <cellStyle name="Normal 24 4 2 2 3 4 2 2" xfId="30578"/>
    <cellStyle name="Normal 24 4 2 2 3 4 2 2 2" xfId="30579"/>
    <cellStyle name="Normal 24 4 2 2 3 4 2 3" xfId="30580"/>
    <cellStyle name="Normal 24 4 2 2 3 4 3" xfId="30581"/>
    <cellStyle name="Normal 24 4 2 2 3 4 3 2" xfId="30582"/>
    <cellStyle name="Normal 24 4 2 2 3 4 4" xfId="30583"/>
    <cellStyle name="Normal 24 4 2 2 3 4 5" xfId="30584"/>
    <cellStyle name="Normal 24 4 2 2 3 5" xfId="30585"/>
    <cellStyle name="Normal 24 4 2 2 3 5 2" xfId="30586"/>
    <cellStyle name="Normal 24 4 2 2 3 5 2 2" xfId="30587"/>
    <cellStyle name="Normal 24 4 2 2 3 5 3" xfId="30588"/>
    <cellStyle name="Normal 24 4 2 2 3 6" xfId="30589"/>
    <cellStyle name="Normal 24 4 2 2 3 6 2" xfId="30590"/>
    <cellStyle name="Normal 24 4 2 2 3 7" xfId="30591"/>
    <cellStyle name="Normal 24 4 2 2 3 8" xfId="30592"/>
    <cellStyle name="Normal 24 4 2 2 4" xfId="30593"/>
    <cellStyle name="Normal 24 4 2 2 4 2" xfId="30594"/>
    <cellStyle name="Normal 24 4 2 2 4 2 2" xfId="30595"/>
    <cellStyle name="Normal 24 4 2 2 4 2 2 2" xfId="30596"/>
    <cellStyle name="Normal 24 4 2 2 4 2 2 2 2" xfId="30597"/>
    <cellStyle name="Normal 24 4 2 2 4 2 2 3" xfId="30598"/>
    <cellStyle name="Normal 24 4 2 2 4 2 3" xfId="30599"/>
    <cellStyle name="Normal 24 4 2 2 4 2 3 2" xfId="30600"/>
    <cellStyle name="Normal 24 4 2 2 4 2 4" xfId="30601"/>
    <cellStyle name="Normal 24 4 2 2 4 2 5" xfId="30602"/>
    <cellStyle name="Normal 24 4 2 2 4 3" xfId="30603"/>
    <cellStyle name="Normal 24 4 2 2 4 3 2" xfId="30604"/>
    <cellStyle name="Normal 24 4 2 2 4 3 2 2" xfId="30605"/>
    <cellStyle name="Normal 24 4 2 2 4 3 3" xfId="30606"/>
    <cellStyle name="Normal 24 4 2 2 4 4" xfId="30607"/>
    <cellStyle name="Normal 24 4 2 2 4 4 2" xfId="30608"/>
    <cellStyle name="Normal 24 4 2 2 4 5" xfId="30609"/>
    <cellStyle name="Normal 24 4 2 2 4 6" xfId="30610"/>
    <cellStyle name="Normal 24 4 2 2 5" xfId="30611"/>
    <cellStyle name="Normal 24 4 2 2 5 2" xfId="30612"/>
    <cellStyle name="Normal 24 4 2 2 5 2 2" xfId="30613"/>
    <cellStyle name="Normal 24 4 2 2 5 2 2 2" xfId="30614"/>
    <cellStyle name="Normal 24 4 2 2 5 2 3" xfId="30615"/>
    <cellStyle name="Normal 24 4 2 2 5 3" xfId="30616"/>
    <cellStyle name="Normal 24 4 2 2 5 3 2" xfId="30617"/>
    <cellStyle name="Normal 24 4 2 2 5 4" xfId="30618"/>
    <cellStyle name="Normal 24 4 2 2 5 5" xfId="30619"/>
    <cellStyle name="Normal 24 4 2 2 6" xfId="30620"/>
    <cellStyle name="Normal 24 4 2 2 6 2" xfId="30621"/>
    <cellStyle name="Normal 24 4 2 2 6 2 2" xfId="30622"/>
    <cellStyle name="Normal 24 4 2 2 6 2 2 2" xfId="30623"/>
    <cellStyle name="Normal 24 4 2 2 6 2 3" xfId="30624"/>
    <cellStyle name="Normal 24 4 2 2 6 3" xfId="30625"/>
    <cellStyle name="Normal 24 4 2 2 6 3 2" xfId="30626"/>
    <cellStyle name="Normal 24 4 2 2 6 4" xfId="30627"/>
    <cellStyle name="Normal 24 4 2 2 6 5" xfId="30628"/>
    <cellStyle name="Normal 24 4 2 2 7" xfId="30629"/>
    <cellStyle name="Normal 24 4 2 2 7 2" xfId="30630"/>
    <cellStyle name="Normal 24 4 2 2 7 2 2" xfId="30631"/>
    <cellStyle name="Normal 24 4 2 2 7 2 2 2" xfId="30632"/>
    <cellStyle name="Normal 24 4 2 2 7 2 3" xfId="30633"/>
    <cellStyle name="Normal 24 4 2 2 7 3" xfId="30634"/>
    <cellStyle name="Normal 24 4 2 2 7 3 2" xfId="30635"/>
    <cellStyle name="Normal 24 4 2 2 7 4" xfId="30636"/>
    <cellStyle name="Normal 24 4 2 2 7 5" xfId="30637"/>
    <cellStyle name="Normal 24 4 2 2 8" xfId="30638"/>
    <cellStyle name="Normal 24 4 2 2 8 2" xfId="30639"/>
    <cellStyle name="Normal 24 4 2 2 8 2 2" xfId="30640"/>
    <cellStyle name="Normal 24 4 2 2 8 3" xfId="30641"/>
    <cellStyle name="Normal 24 4 2 2 9" xfId="30642"/>
    <cellStyle name="Normal 24 4 2 2 9 2" xfId="30643"/>
    <cellStyle name="Normal 24 4 2 3" xfId="30644"/>
    <cellStyle name="Normal 24 4 2 3 2" xfId="30645"/>
    <cellStyle name="Normal 24 4 2 3 2 2" xfId="30646"/>
    <cellStyle name="Normal 24 4 2 3 2 2 2" xfId="30647"/>
    <cellStyle name="Normal 24 4 2 3 2 2 2 2" xfId="30648"/>
    <cellStyle name="Normal 24 4 2 3 2 2 3" xfId="30649"/>
    <cellStyle name="Normal 24 4 2 3 2 3" xfId="30650"/>
    <cellStyle name="Normal 24 4 2 3 2 3 2" xfId="30651"/>
    <cellStyle name="Normal 24 4 2 3 2 4" xfId="30652"/>
    <cellStyle name="Normal 24 4 2 3 2 5" xfId="30653"/>
    <cellStyle name="Normal 24 4 2 3 3" xfId="30654"/>
    <cellStyle name="Normal 24 4 2 3 3 2" xfId="30655"/>
    <cellStyle name="Normal 24 4 2 3 3 2 2" xfId="30656"/>
    <cellStyle name="Normal 24 4 2 3 3 2 2 2" xfId="30657"/>
    <cellStyle name="Normal 24 4 2 3 3 2 3" xfId="30658"/>
    <cellStyle name="Normal 24 4 2 3 3 3" xfId="30659"/>
    <cellStyle name="Normal 24 4 2 3 3 3 2" xfId="30660"/>
    <cellStyle name="Normal 24 4 2 3 3 4" xfId="30661"/>
    <cellStyle name="Normal 24 4 2 3 3 5" xfId="30662"/>
    <cellStyle name="Normal 24 4 2 3 4" xfId="30663"/>
    <cellStyle name="Normal 24 4 2 3 4 2" xfId="30664"/>
    <cellStyle name="Normal 24 4 2 3 4 2 2" xfId="30665"/>
    <cellStyle name="Normal 24 4 2 3 4 2 2 2" xfId="30666"/>
    <cellStyle name="Normal 24 4 2 3 4 2 3" xfId="30667"/>
    <cellStyle name="Normal 24 4 2 3 4 3" xfId="30668"/>
    <cellStyle name="Normal 24 4 2 3 4 3 2" xfId="30669"/>
    <cellStyle name="Normal 24 4 2 3 4 4" xfId="30670"/>
    <cellStyle name="Normal 24 4 2 3 4 5" xfId="30671"/>
    <cellStyle name="Normal 24 4 2 3 5" xfId="30672"/>
    <cellStyle name="Normal 24 4 2 3 5 2" xfId="30673"/>
    <cellStyle name="Normal 24 4 2 3 5 2 2" xfId="30674"/>
    <cellStyle name="Normal 24 4 2 3 5 3" xfId="30675"/>
    <cellStyle name="Normal 24 4 2 3 6" xfId="30676"/>
    <cellStyle name="Normal 24 4 2 3 6 2" xfId="30677"/>
    <cellStyle name="Normal 24 4 2 3 7" xfId="30678"/>
    <cellStyle name="Normal 24 4 2 3 8" xfId="30679"/>
    <cellStyle name="Normal 24 4 2 3 9" xfId="30680"/>
    <cellStyle name="Normal 24 4 2 4" xfId="30681"/>
    <cellStyle name="Normal 24 4 2 4 2" xfId="30682"/>
    <cellStyle name="Normal 24 4 2 4 2 2" xfId="30683"/>
    <cellStyle name="Normal 24 4 2 4 2 2 2" xfId="30684"/>
    <cellStyle name="Normal 24 4 2 4 2 2 2 2" xfId="30685"/>
    <cellStyle name="Normal 24 4 2 4 2 2 3" xfId="30686"/>
    <cellStyle name="Normal 24 4 2 4 2 3" xfId="30687"/>
    <cellStyle name="Normal 24 4 2 4 2 3 2" xfId="30688"/>
    <cellStyle name="Normal 24 4 2 4 2 4" xfId="30689"/>
    <cellStyle name="Normal 24 4 2 4 2 5" xfId="30690"/>
    <cellStyle name="Normal 24 4 2 4 3" xfId="30691"/>
    <cellStyle name="Normal 24 4 2 4 3 2" xfId="30692"/>
    <cellStyle name="Normal 24 4 2 4 3 2 2" xfId="30693"/>
    <cellStyle name="Normal 24 4 2 4 3 2 2 2" xfId="30694"/>
    <cellStyle name="Normal 24 4 2 4 3 2 3" xfId="30695"/>
    <cellStyle name="Normal 24 4 2 4 3 3" xfId="30696"/>
    <cellStyle name="Normal 24 4 2 4 3 3 2" xfId="30697"/>
    <cellStyle name="Normal 24 4 2 4 3 4" xfId="30698"/>
    <cellStyle name="Normal 24 4 2 4 3 5" xfId="30699"/>
    <cellStyle name="Normal 24 4 2 4 4" xfId="30700"/>
    <cellStyle name="Normal 24 4 2 4 4 2" xfId="30701"/>
    <cellStyle name="Normal 24 4 2 4 4 2 2" xfId="30702"/>
    <cellStyle name="Normal 24 4 2 4 4 2 2 2" xfId="30703"/>
    <cellStyle name="Normal 24 4 2 4 4 2 3" xfId="30704"/>
    <cellStyle name="Normal 24 4 2 4 4 3" xfId="30705"/>
    <cellStyle name="Normal 24 4 2 4 4 3 2" xfId="30706"/>
    <cellStyle name="Normal 24 4 2 4 4 4" xfId="30707"/>
    <cellStyle name="Normal 24 4 2 4 4 5" xfId="30708"/>
    <cellStyle name="Normal 24 4 2 4 5" xfId="30709"/>
    <cellStyle name="Normal 24 4 2 4 5 2" xfId="30710"/>
    <cellStyle name="Normal 24 4 2 4 5 2 2" xfId="30711"/>
    <cellStyle name="Normal 24 4 2 4 5 3" xfId="30712"/>
    <cellStyle name="Normal 24 4 2 4 6" xfId="30713"/>
    <cellStyle name="Normal 24 4 2 4 6 2" xfId="30714"/>
    <cellStyle name="Normal 24 4 2 4 7" xfId="30715"/>
    <cellStyle name="Normal 24 4 2 4 8" xfId="30716"/>
    <cellStyle name="Normal 24 4 2 5" xfId="30717"/>
    <cellStyle name="Normal 24 4 2 5 2" xfId="30718"/>
    <cellStyle name="Normal 24 4 2 5 2 2" xfId="30719"/>
    <cellStyle name="Normal 24 4 2 5 2 2 2" xfId="30720"/>
    <cellStyle name="Normal 24 4 2 5 2 2 2 2" xfId="30721"/>
    <cellStyle name="Normal 24 4 2 5 2 2 3" xfId="30722"/>
    <cellStyle name="Normal 24 4 2 5 2 3" xfId="30723"/>
    <cellStyle name="Normal 24 4 2 5 2 3 2" xfId="30724"/>
    <cellStyle name="Normal 24 4 2 5 2 4" xfId="30725"/>
    <cellStyle name="Normal 24 4 2 5 2 5" xfId="30726"/>
    <cellStyle name="Normal 24 4 2 5 3" xfId="30727"/>
    <cellStyle name="Normal 24 4 2 5 3 2" xfId="30728"/>
    <cellStyle name="Normal 24 4 2 5 3 2 2" xfId="30729"/>
    <cellStyle name="Normal 24 4 2 5 3 3" xfId="30730"/>
    <cellStyle name="Normal 24 4 2 5 4" xfId="30731"/>
    <cellStyle name="Normal 24 4 2 5 4 2" xfId="30732"/>
    <cellStyle name="Normal 24 4 2 5 5" xfId="30733"/>
    <cellStyle name="Normal 24 4 2 5 6" xfId="30734"/>
    <cellStyle name="Normal 24 4 2 6" xfId="30735"/>
    <cellStyle name="Normal 24 4 2 6 2" xfId="30736"/>
    <cellStyle name="Normal 24 4 2 6 2 2" xfId="30737"/>
    <cellStyle name="Normal 24 4 2 6 2 2 2" xfId="30738"/>
    <cellStyle name="Normal 24 4 2 6 2 3" xfId="30739"/>
    <cellStyle name="Normal 24 4 2 6 3" xfId="30740"/>
    <cellStyle name="Normal 24 4 2 6 3 2" xfId="30741"/>
    <cellStyle name="Normal 24 4 2 6 4" xfId="30742"/>
    <cellStyle name="Normal 24 4 2 6 5" xfId="30743"/>
    <cellStyle name="Normal 24 4 2 7" xfId="30744"/>
    <cellStyle name="Normal 24 4 2 7 2" xfId="30745"/>
    <cellStyle name="Normal 24 4 2 7 2 2" xfId="30746"/>
    <cellStyle name="Normal 24 4 2 7 2 2 2" xfId="30747"/>
    <cellStyle name="Normal 24 4 2 7 2 3" xfId="30748"/>
    <cellStyle name="Normal 24 4 2 7 3" xfId="30749"/>
    <cellStyle name="Normal 24 4 2 7 3 2" xfId="30750"/>
    <cellStyle name="Normal 24 4 2 7 4" xfId="30751"/>
    <cellStyle name="Normal 24 4 2 7 5" xfId="30752"/>
    <cellStyle name="Normal 24 4 2 8" xfId="30753"/>
    <cellStyle name="Normal 24 4 2 8 2" xfId="30754"/>
    <cellStyle name="Normal 24 4 2 8 2 2" xfId="30755"/>
    <cellStyle name="Normal 24 4 2 8 2 2 2" xfId="30756"/>
    <cellStyle name="Normal 24 4 2 8 2 3" xfId="30757"/>
    <cellStyle name="Normal 24 4 2 8 3" xfId="30758"/>
    <cellStyle name="Normal 24 4 2 8 3 2" xfId="30759"/>
    <cellStyle name="Normal 24 4 2 8 4" xfId="30760"/>
    <cellStyle name="Normal 24 4 2 8 5" xfId="30761"/>
    <cellStyle name="Normal 24 4 2 9" xfId="30762"/>
    <cellStyle name="Normal 24 4 2 9 2" xfId="30763"/>
    <cellStyle name="Normal 24 4 2 9 2 2" xfId="30764"/>
    <cellStyle name="Normal 24 4 2 9 3" xfId="30765"/>
    <cellStyle name="Normal 24 4 3" xfId="30766"/>
    <cellStyle name="Normal 24 4 3 10" xfId="30767"/>
    <cellStyle name="Normal 24 4 3 10 2" xfId="30768"/>
    <cellStyle name="Normal 24 4 3 11" xfId="30769"/>
    <cellStyle name="Normal 24 4 3 12" xfId="30770"/>
    <cellStyle name="Normal 24 4 3 13" xfId="30771"/>
    <cellStyle name="Normal 24 4 3 2" xfId="30772"/>
    <cellStyle name="Normal 24 4 3 2 10" xfId="30773"/>
    <cellStyle name="Normal 24 4 3 2 11" xfId="30774"/>
    <cellStyle name="Normal 24 4 3 2 12" xfId="30775"/>
    <cellStyle name="Normal 24 4 3 2 2" xfId="30776"/>
    <cellStyle name="Normal 24 4 3 2 2 2" xfId="30777"/>
    <cellStyle name="Normal 24 4 3 2 2 2 2" xfId="30778"/>
    <cellStyle name="Normal 24 4 3 2 2 2 2 2" xfId="30779"/>
    <cellStyle name="Normal 24 4 3 2 2 2 2 2 2" xfId="30780"/>
    <cellStyle name="Normal 24 4 3 2 2 2 2 3" xfId="30781"/>
    <cellStyle name="Normal 24 4 3 2 2 2 3" xfId="30782"/>
    <cellStyle name="Normal 24 4 3 2 2 2 3 2" xfId="30783"/>
    <cellStyle name="Normal 24 4 3 2 2 2 4" xfId="30784"/>
    <cellStyle name="Normal 24 4 3 2 2 2 5" xfId="30785"/>
    <cellStyle name="Normal 24 4 3 2 2 3" xfId="30786"/>
    <cellStyle name="Normal 24 4 3 2 2 3 2" xfId="30787"/>
    <cellStyle name="Normal 24 4 3 2 2 3 2 2" xfId="30788"/>
    <cellStyle name="Normal 24 4 3 2 2 3 2 2 2" xfId="30789"/>
    <cellStyle name="Normal 24 4 3 2 2 3 2 3" xfId="30790"/>
    <cellStyle name="Normal 24 4 3 2 2 3 3" xfId="30791"/>
    <cellStyle name="Normal 24 4 3 2 2 3 3 2" xfId="30792"/>
    <cellStyle name="Normal 24 4 3 2 2 3 4" xfId="30793"/>
    <cellStyle name="Normal 24 4 3 2 2 3 5" xfId="30794"/>
    <cellStyle name="Normal 24 4 3 2 2 4" xfId="30795"/>
    <cellStyle name="Normal 24 4 3 2 2 4 2" xfId="30796"/>
    <cellStyle name="Normal 24 4 3 2 2 4 2 2" xfId="30797"/>
    <cellStyle name="Normal 24 4 3 2 2 4 2 2 2" xfId="30798"/>
    <cellStyle name="Normal 24 4 3 2 2 4 2 3" xfId="30799"/>
    <cellStyle name="Normal 24 4 3 2 2 4 3" xfId="30800"/>
    <cellStyle name="Normal 24 4 3 2 2 4 3 2" xfId="30801"/>
    <cellStyle name="Normal 24 4 3 2 2 4 4" xfId="30802"/>
    <cellStyle name="Normal 24 4 3 2 2 4 5" xfId="30803"/>
    <cellStyle name="Normal 24 4 3 2 2 5" xfId="30804"/>
    <cellStyle name="Normal 24 4 3 2 2 5 2" xfId="30805"/>
    <cellStyle name="Normal 24 4 3 2 2 5 2 2" xfId="30806"/>
    <cellStyle name="Normal 24 4 3 2 2 5 3" xfId="30807"/>
    <cellStyle name="Normal 24 4 3 2 2 6" xfId="30808"/>
    <cellStyle name="Normal 24 4 3 2 2 6 2" xfId="30809"/>
    <cellStyle name="Normal 24 4 3 2 2 7" xfId="30810"/>
    <cellStyle name="Normal 24 4 3 2 2 8" xfId="30811"/>
    <cellStyle name="Normal 24 4 3 2 2 9" xfId="30812"/>
    <cellStyle name="Normal 24 4 3 2 3" xfId="30813"/>
    <cellStyle name="Normal 24 4 3 2 3 2" xfId="30814"/>
    <cellStyle name="Normal 24 4 3 2 3 2 2" xfId="30815"/>
    <cellStyle name="Normal 24 4 3 2 3 2 2 2" xfId="30816"/>
    <cellStyle name="Normal 24 4 3 2 3 2 2 2 2" xfId="30817"/>
    <cellStyle name="Normal 24 4 3 2 3 2 2 3" xfId="30818"/>
    <cellStyle name="Normal 24 4 3 2 3 2 3" xfId="30819"/>
    <cellStyle name="Normal 24 4 3 2 3 2 3 2" xfId="30820"/>
    <cellStyle name="Normal 24 4 3 2 3 2 4" xfId="30821"/>
    <cellStyle name="Normal 24 4 3 2 3 2 5" xfId="30822"/>
    <cellStyle name="Normal 24 4 3 2 3 3" xfId="30823"/>
    <cellStyle name="Normal 24 4 3 2 3 3 2" xfId="30824"/>
    <cellStyle name="Normal 24 4 3 2 3 3 2 2" xfId="30825"/>
    <cellStyle name="Normal 24 4 3 2 3 3 2 2 2" xfId="30826"/>
    <cellStyle name="Normal 24 4 3 2 3 3 2 3" xfId="30827"/>
    <cellStyle name="Normal 24 4 3 2 3 3 3" xfId="30828"/>
    <cellStyle name="Normal 24 4 3 2 3 3 3 2" xfId="30829"/>
    <cellStyle name="Normal 24 4 3 2 3 3 4" xfId="30830"/>
    <cellStyle name="Normal 24 4 3 2 3 3 5" xfId="30831"/>
    <cellStyle name="Normal 24 4 3 2 3 4" xfId="30832"/>
    <cellStyle name="Normal 24 4 3 2 3 4 2" xfId="30833"/>
    <cellStyle name="Normal 24 4 3 2 3 4 2 2" xfId="30834"/>
    <cellStyle name="Normal 24 4 3 2 3 4 2 2 2" xfId="30835"/>
    <cellStyle name="Normal 24 4 3 2 3 4 2 3" xfId="30836"/>
    <cellStyle name="Normal 24 4 3 2 3 4 3" xfId="30837"/>
    <cellStyle name="Normal 24 4 3 2 3 4 3 2" xfId="30838"/>
    <cellStyle name="Normal 24 4 3 2 3 4 4" xfId="30839"/>
    <cellStyle name="Normal 24 4 3 2 3 4 5" xfId="30840"/>
    <cellStyle name="Normal 24 4 3 2 3 5" xfId="30841"/>
    <cellStyle name="Normal 24 4 3 2 3 5 2" xfId="30842"/>
    <cellStyle name="Normal 24 4 3 2 3 5 2 2" xfId="30843"/>
    <cellStyle name="Normal 24 4 3 2 3 5 3" xfId="30844"/>
    <cellStyle name="Normal 24 4 3 2 3 6" xfId="30845"/>
    <cellStyle name="Normal 24 4 3 2 3 6 2" xfId="30846"/>
    <cellStyle name="Normal 24 4 3 2 3 7" xfId="30847"/>
    <cellStyle name="Normal 24 4 3 2 3 8" xfId="30848"/>
    <cellStyle name="Normal 24 4 3 2 4" xfId="30849"/>
    <cellStyle name="Normal 24 4 3 2 4 2" xfId="30850"/>
    <cellStyle name="Normal 24 4 3 2 4 2 2" xfId="30851"/>
    <cellStyle name="Normal 24 4 3 2 4 2 2 2" xfId="30852"/>
    <cellStyle name="Normal 24 4 3 2 4 2 2 2 2" xfId="30853"/>
    <cellStyle name="Normal 24 4 3 2 4 2 2 3" xfId="30854"/>
    <cellStyle name="Normal 24 4 3 2 4 2 3" xfId="30855"/>
    <cellStyle name="Normal 24 4 3 2 4 2 3 2" xfId="30856"/>
    <cellStyle name="Normal 24 4 3 2 4 2 4" xfId="30857"/>
    <cellStyle name="Normal 24 4 3 2 4 2 5" xfId="30858"/>
    <cellStyle name="Normal 24 4 3 2 4 3" xfId="30859"/>
    <cellStyle name="Normal 24 4 3 2 4 3 2" xfId="30860"/>
    <cellStyle name="Normal 24 4 3 2 4 3 2 2" xfId="30861"/>
    <cellStyle name="Normal 24 4 3 2 4 3 3" xfId="30862"/>
    <cellStyle name="Normal 24 4 3 2 4 4" xfId="30863"/>
    <cellStyle name="Normal 24 4 3 2 4 4 2" xfId="30864"/>
    <cellStyle name="Normal 24 4 3 2 4 5" xfId="30865"/>
    <cellStyle name="Normal 24 4 3 2 4 6" xfId="30866"/>
    <cellStyle name="Normal 24 4 3 2 5" xfId="30867"/>
    <cellStyle name="Normal 24 4 3 2 5 2" xfId="30868"/>
    <cellStyle name="Normal 24 4 3 2 5 2 2" xfId="30869"/>
    <cellStyle name="Normal 24 4 3 2 5 2 2 2" xfId="30870"/>
    <cellStyle name="Normal 24 4 3 2 5 2 3" xfId="30871"/>
    <cellStyle name="Normal 24 4 3 2 5 3" xfId="30872"/>
    <cellStyle name="Normal 24 4 3 2 5 3 2" xfId="30873"/>
    <cellStyle name="Normal 24 4 3 2 5 4" xfId="30874"/>
    <cellStyle name="Normal 24 4 3 2 5 5" xfId="30875"/>
    <cellStyle name="Normal 24 4 3 2 6" xfId="30876"/>
    <cellStyle name="Normal 24 4 3 2 6 2" xfId="30877"/>
    <cellStyle name="Normal 24 4 3 2 6 2 2" xfId="30878"/>
    <cellStyle name="Normal 24 4 3 2 6 2 2 2" xfId="30879"/>
    <cellStyle name="Normal 24 4 3 2 6 2 3" xfId="30880"/>
    <cellStyle name="Normal 24 4 3 2 6 3" xfId="30881"/>
    <cellStyle name="Normal 24 4 3 2 6 3 2" xfId="30882"/>
    <cellStyle name="Normal 24 4 3 2 6 4" xfId="30883"/>
    <cellStyle name="Normal 24 4 3 2 6 5" xfId="30884"/>
    <cellStyle name="Normal 24 4 3 2 7" xfId="30885"/>
    <cellStyle name="Normal 24 4 3 2 7 2" xfId="30886"/>
    <cellStyle name="Normal 24 4 3 2 7 2 2" xfId="30887"/>
    <cellStyle name="Normal 24 4 3 2 7 2 2 2" xfId="30888"/>
    <cellStyle name="Normal 24 4 3 2 7 2 3" xfId="30889"/>
    <cellStyle name="Normal 24 4 3 2 7 3" xfId="30890"/>
    <cellStyle name="Normal 24 4 3 2 7 3 2" xfId="30891"/>
    <cellStyle name="Normal 24 4 3 2 7 4" xfId="30892"/>
    <cellStyle name="Normal 24 4 3 2 7 5" xfId="30893"/>
    <cellStyle name="Normal 24 4 3 2 8" xfId="30894"/>
    <cellStyle name="Normal 24 4 3 2 8 2" xfId="30895"/>
    <cellStyle name="Normal 24 4 3 2 8 2 2" xfId="30896"/>
    <cellStyle name="Normal 24 4 3 2 8 3" xfId="30897"/>
    <cellStyle name="Normal 24 4 3 2 9" xfId="30898"/>
    <cellStyle name="Normal 24 4 3 2 9 2" xfId="30899"/>
    <cellStyle name="Normal 24 4 3 3" xfId="30900"/>
    <cellStyle name="Normal 24 4 3 3 2" xfId="30901"/>
    <cellStyle name="Normal 24 4 3 3 2 2" xfId="30902"/>
    <cellStyle name="Normal 24 4 3 3 2 2 2" xfId="30903"/>
    <cellStyle name="Normal 24 4 3 3 2 2 2 2" xfId="30904"/>
    <cellStyle name="Normal 24 4 3 3 2 2 3" xfId="30905"/>
    <cellStyle name="Normal 24 4 3 3 2 3" xfId="30906"/>
    <cellStyle name="Normal 24 4 3 3 2 3 2" xfId="30907"/>
    <cellStyle name="Normal 24 4 3 3 2 4" xfId="30908"/>
    <cellStyle name="Normal 24 4 3 3 2 5" xfId="30909"/>
    <cellStyle name="Normal 24 4 3 3 3" xfId="30910"/>
    <cellStyle name="Normal 24 4 3 3 3 2" xfId="30911"/>
    <cellStyle name="Normal 24 4 3 3 3 2 2" xfId="30912"/>
    <cellStyle name="Normal 24 4 3 3 3 2 2 2" xfId="30913"/>
    <cellStyle name="Normal 24 4 3 3 3 2 3" xfId="30914"/>
    <cellStyle name="Normal 24 4 3 3 3 3" xfId="30915"/>
    <cellStyle name="Normal 24 4 3 3 3 3 2" xfId="30916"/>
    <cellStyle name="Normal 24 4 3 3 3 4" xfId="30917"/>
    <cellStyle name="Normal 24 4 3 3 3 5" xfId="30918"/>
    <cellStyle name="Normal 24 4 3 3 4" xfId="30919"/>
    <cellStyle name="Normal 24 4 3 3 4 2" xfId="30920"/>
    <cellStyle name="Normal 24 4 3 3 4 2 2" xfId="30921"/>
    <cellStyle name="Normal 24 4 3 3 4 2 2 2" xfId="30922"/>
    <cellStyle name="Normal 24 4 3 3 4 2 3" xfId="30923"/>
    <cellStyle name="Normal 24 4 3 3 4 3" xfId="30924"/>
    <cellStyle name="Normal 24 4 3 3 4 3 2" xfId="30925"/>
    <cellStyle name="Normal 24 4 3 3 4 4" xfId="30926"/>
    <cellStyle name="Normal 24 4 3 3 4 5" xfId="30927"/>
    <cellStyle name="Normal 24 4 3 3 5" xfId="30928"/>
    <cellStyle name="Normal 24 4 3 3 5 2" xfId="30929"/>
    <cellStyle name="Normal 24 4 3 3 5 2 2" xfId="30930"/>
    <cellStyle name="Normal 24 4 3 3 5 3" xfId="30931"/>
    <cellStyle name="Normal 24 4 3 3 6" xfId="30932"/>
    <cellStyle name="Normal 24 4 3 3 6 2" xfId="30933"/>
    <cellStyle name="Normal 24 4 3 3 7" xfId="30934"/>
    <cellStyle name="Normal 24 4 3 3 8" xfId="30935"/>
    <cellStyle name="Normal 24 4 3 3 9" xfId="30936"/>
    <cellStyle name="Normal 24 4 3 4" xfId="30937"/>
    <cellStyle name="Normal 24 4 3 4 2" xfId="30938"/>
    <cellStyle name="Normal 24 4 3 4 2 2" xfId="30939"/>
    <cellStyle name="Normal 24 4 3 4 2 2 2" xfId="30940"/>
    <cellStyle name="Normal 24 4 3 4 2 2 2 2" xfId="30941"/>
    <cellStyle name="Normal 24 4 3 4 2 2 3" xfId="30942"/>
    <cellStyle name="Normal 24 4 3 4 2 3" xfId="30943"/>
    <cellStyle name="Normal 24 4 3 4 2 3 2" xfId="30944"/>
    <cellStyle name="Normal 24 4 3 4 2 4" xfId="30945"/>
    <cellStyle name="Normal 24 4 3 4 2 5" xfId="30946"/>
    <cellStyle name="Normal 24 4 3 4 3" xfId="30947"/>
    <cellStyle name="Normal 24 4 3 4 3 2" xfId="30948"/>
    <cellStyle name="Normal 24 4 3 4 3 2 2" xfId="30949"/>
    <cellStyle name="Normal 24 4 3 4 3 2 2 2" xfId="30950"/>
    <cellStyle name="Normal 24 4 3 4 3 2 3" xfId="30951"/>
    <cellStyle name="Normal 24 4 3 4 3 3" xfId="30952"/>
    <cellStyle name="Normal 24 4 3 4 3 3 2" xfId="30953"/>
    <cellStyle name="Normal 24 4 3 4 3 4" xfId="30954"/>
    <cellStyle name="Normal 24 4 3 4 3 5" xfId="30955"/>
    <cellStyle name="Normal 24 4 3 4 4" xfId="30956"/>
    <cellStyle name="Normal 24 4 3 4 4 2" xfId="30957"/>
    <cellStyle name="Normal 24 4 3 4 4 2 2" xfId="30958"/>
    <cellStyle name="Normal 24 4 3 4 4 2 2 2" xfId="30959"/>
    <cellStyle name="Normal 24 4 3 4 4 2 3" xfId="30960"/>
    <cellStyle name="Normal 24 4 3 4 4 3" xfId="30961"/>
    <cellStyle name="Normal 24 4 3 4 4 3 2" xfId="30962"/>
    <cellStyle name="Normal 24 4 3 4 4 4" xfId="30963"/>
    <cellStyle name="Normal 24 4 3 4 4 5" xfId="30964"/>
    <cellStyle name="Normal 24 4 3 4 5" xfId="30965"/>
    <cellStyle name="Normal 24 4 3 4 5 2" xfId="30966"/>
    <cellStyle name="Normal 24 4 3 4 5 2 2" xfId="30967"/>
    <cellStyle name="Normal 24 4 3 4 5 3" xfId="30968"/>
    <cellStyle name="Normal 24 4 3 4 6" xfId="30969"/>
    <cellStyle name="Normal 24 4 3 4 6 2" xfId="30970"/>
    <cellStyle name="Normal 24 4 3 4 7" xfId="30971"/>
    <cellStyle name="Normal 24 4 3 4 8" xfId="30972"/>
    <cellStyle name="Normal 24 4 3 5" xfId="30973"/>
    <cellStyle name="Normal 24 4 3 5 2" xfId="30974"/>
    <cellStyle name="Normal 24 4 3 5 2 2" xfId="30975"/>
    <cellStyle name="Normal 24 4 3 5 2 2 2" xfId="30976"/>
    <cellStyle name="Normal 24 4 3 5 2 2 2 2" xfId="30977"/>
    <cellStyle name="Normal 24 4 3 5 2 2 3" xfId="30978"/>
    <cellStyle name="Normal 24 4 3 5 2 3" xfId="30979"/>
    <cellStyle name="Normal 24 4 3 5 2 3 2" xfId="30980"/>
    <cellStyle name="Normal 24 4 3 5 2 4" xfId="30981"/>
    <cellStyle name="Normal 24 4 3 5 2 5" xfId="30982"/>
    <cellStyle name="Normal 24 4 3 5 3" xfId="30983"/>
    <cellStyle name="Normal 24 4 3 5 3 2" xfId="30984"/>
    <cellStyle name="Normal 24 4 3 5 3 2 2" xfId="30985"/>
    <cellStyle name="Normal 24 4 3 5 3 3" xfId="30986"/>
    <cellStyle name="Normal 24 4 3 5 4" xfId="30987"/>
    <cellStyle name="Normal 24 4 3 5 4 2" xfId="30988"/>
    <cellStyle name="Normal 24 4 3 5 5" xfId="30989"/>
    <cellStyle name="Normal 24 4 3 5 6" xfId="30990"/>
    <cellStyle name="Normal 24 4 3 6" xfId="30991"/>
    <cellStyle name="Normal 24 4 3 6 2" xfId="30992"/>
    <cellStyle name="Normal 24 4 3 6 2 2" xfId="30993"/>
    <cellStyle name="Normal 24 4 3 6 2 2 2" xfId="30994"/>
    <cellStyle name="Normal 24 4 3 6 2 3" xfId="30995"/>
    <cellStyle name="Normal 24 4 3 6 3" xfId="30996"/>
    <cellStyle name="Normal 24 4 3 6 3 2" xfId="30997"/>
    <cellStyle name="Normal 24 4 3 6 4" xfId="30998"/>
    <cellStyle name="Normal 24 4 3 6 5" xfId="30999"/>
    <cellStyle name="Normal 24 4 3 7" xfId="31000"/>
    <cellStyle name="Normal 24 4 3 7 2" xfId="31001"/>
    <cellStyle name="Normal 24 4 3 7 2 2" xfId="31002"/>
    <cellStyle name="Normal 24 4 3 7 2 2 2" xfId="31003"/>
    <cellStyle name="Normal 24 4 3 7 2 3" xfId="31004"/>
    <cellStyle name="Normal 24 4 3 7 3" xfId="31005"/>
    <cellStyle name="Normal 24 4 3 7 3 2" xfId="31006"/>
    <cellStyle name="Normal 24 4 3 7 4" xfId="31007"/>
    <cellStyle name="Normal 24 4 3 7 5" xfId="31008"/>
    <cellStyle name="Normal 24 4 3 8" xfId="31009"/>
    <cellStyle name="Normal 24 4 3 8 2" xfId="31010"/>
    <cellStyle name="Normal 24 4 3 8 2 2" xfId="31011"/>
    <cellStyle name="Normal 24 4 3 8 2 2 2" xfId="31012"/>
    <cellStyle name="Normal 24 4 3 8 2 3" xfId="31013"/>
    <cellStyle name="Normal 24 4 3 8 3" xfId="31014"/>
    <cellStyle name="Normal 24 4 3 8 3 2" xfId="31015"/>
    <cellStyle name="Normal 24 4 3 8 4" xfId="31016"/>
    <cellStyle name="Normal 24 4 3 8 5" xfId="31017"/>
    <cellStyle name="Normal 24 4 3 9" xfId="31018"/>
    <cellStyle name="Normal 24 4 3 9 2" xfId="31019"/>
    <cellStyle name="Normal 24 4 3 9 2 2" xfId="31020"/>
    <cellStyle name="Normal 24 4 3 9 3" xfId="31021"/>
    <cellStyle name="Normal 24 4 4" xfId="31022"/>
    <cellStyle name="Normal 24 4 4 10" xfId="31023"/>
    <cellStyle name="Normal 24 4 4 11" xfId="31024"/>
    <cellStyle name="Normal 24 4 4 12" xfId="31025"/>
    <cellStyle name="Normal 24 4 4 2" xfId="31026"/>
    <cellStyle name="Normal 24 4 4 2 2" xfId="31027"/>
    <cellStyle name="Normal 24 4 4 2 2 2" xfId="31028"/>
    <cellStyle name="Normal 24 4 4 2 2 2 2" xfId="31029"/>
    <cellStyle name="Normal 24 4 4 2 2 2 2 2" xfId="31030"/>
    <cellStyle name="Normal 24 4 4 2 2 2 3" xfId="31031"/>
    <cellStyle name="Normal 24 4 4 2 2 3" xfId="31032"/>
    <cellStyle name="Normal 24 4 4 2 2 3 2" xfId="31033"/>
    <cellStyle name="Normal 24 4 4 2 2 4" xfId="31034"/>
    <cellStyle name="Normal 24 4 4 2 2 5" xfId="31035"/>
    <cellStyle name="Normal 24 4 4 2 3" xfId="31036"/>
    <cellStyle name="Normal 24 4 4 2 3 2" xfId="31037"/>
    <cellStyle name="Normal 24 4 4 2 3 2 2" xfId="31038"/>
    <cellStyle name="Normal 24 4 4 2 3 2 2 2" xfId="31039"/>
    <cellStyle name="Normal 24 4 4 2 3 2 3" xfId="31040"/>
    <cellStyle name="Normal 24 4 4 2 3 3" xfId="31041"/>
    <cellStyle name="Normal 24 4 4 2 3 3 2" xfId="31042"/>
    <cellStyle name="Normal 24 4 4 2 3 4" xfId="31043"/>
    <cellStyle name="Normal 24 4 4 2 3 5" xfId="31044"/>
    <cellStyle name="Normal 24 4 4 2 4" xfId="31045"/>
    <cellStyle name="Normal 24 4 4 2 4 2" xfId="31046"/>
    <cellStyle name="Normal 24 4 4 2 4 2 2" xfId="31047"/>
    <cellStyle name="Normal 24 4 4 2 4 2 2 2" xfId="31048"/>
    <cellStyle name="Normal 24 4 4 2 4 2 3" xfId="31049"/>
    <cellStyle name="Normal 24 4 4 2 4 3" xfId="31050"/>
    <cellStyle name="Normal 24 4 4 2 4 3 2" xfId="31051"/>
    <cellStyle name="Normal 24 4 4 2 4 4" xfId="31052"/>
    <cellStyle name="Normal 24 4 4 2 4 5" xfId="31053"/>
    <cellStyle name="Normal 24 4 4 2 5" xfId="31054"/>
    <cellStyle name="Normal 24 4 4 2 5 2" xfId="31055"/>
    <cellStyle name="Normal 24 4 4 2 5 2 2" xfId="31056"/>
    <cellStyle name="Normal 24 4 4 2 5 3" xfId="31057"/>
    <cellStyle name="Normal 24 4 4 2 6" xfId="31058"/>
    <cellStyle name="Normal 24 4 4 2 6 2" xfId="31059"/>
    <cellStyle name="Normal 24 4 4 2 7" xfId="31060"/>
    <cellStyle name="Normal 24 4 4 2 8" xfId="31061"/>
    <cellStyle name="Normal 24 4 4 2 9" xfId="31062"/>
    <cellStyle name="Normal 24 4 4 3" xfId="31063"/>
    <cellStyle name="Normal 24 4 4 3 2" xfId="31064"/>
    <cellStyle name="Normal 24 4 4 3 2 2" xfId="31065"/>
    <cellStyle name="Normal 24 4 4 3 2 2 2" xfId="31066"/>
    <cellStyle name="Normal 24 4 4 3 2 2 2 2" xfId="31067"/>
    <cellStyle name="Normal 24 4 4 3 2 2 3" xfId="31068"/>
    <cellStyle name="Normal 24 4 4 3 2 3" xfId="31069"/>
    <cellStyle name="Normal 24 4 4 3 2 3 2" xfId="31070"/>
    <cellStyle name="Normal 24 4 4 3 2 4" xfId="31071"/>
    <cellStyle name="Normal 24 4 4 3 2 5" xfId="31072"/>
    <cellStyle name="Normal 24 4 4 3 3" xfId="31073"/>
    <cellStyle name="Normal 24 4 4 3 3 2" xfId="31074"/>
    <cellStyle name="Normal 24 4 4 3 3 2 2" xfId="31075"/>
    <cellStyle name="Normal 24 4 4 3 3 2 2 2" xfId="31076"/>
    <cellStyle name="Normal 24 4 4 3 3 2 3" xfId="31077"/>
    <cellStyle name="Normal 24 4 4 3 3 3" xfId="31078"/>
    <cellStyle name="Normal 24 4 4 3 3 3 2" xfId="31079"/>
    <cellStyle name="Normal 24 4 4 3 3 4" xfId="31080"/>
    <cellStyle name="Normal 24 4 4 3 3 5" xfId="31081"/>
    <cellStyle name="Normal 24 4 4 3 4" xfId="31082"/>
    <cellStyle name="Normal 24 4 4 3 4 2" xfId="31083"/>
    <cellStyle name="Normal 24 4 4 3 4 2 2" xfId="31084"/>
    <cellStyle name="Normal 24 4 4 3 4 2 2 2" xfId="31085"/>
    <cellStyle name="Normal 24 4 4 3 4 2 3" xfId="31086"/>
    <cellStyle name="Normal 24 4 4 3 4 3" xfId="31087"/>
    <cellStyle name="Normal 24 4 4 3 4 3 2" xfId="31088"/>
    <cellStyle name="Normal 24 4 4 3 4 4" xfId="31089"/>
    <cellStyle name="Normal 24 4 4 3 4 5" xfId="31090"/>
    <cellStyle name="Normal 24 4 4 3 5" xfId="31091"/>
    <cellStyle name="Normal 24 4 4 3 5 2" xfId="31092"/>
    <cellStyle name="Normal 24 4 4 3 5 2 2" xfId="31093"/>
    <cellStyle name="Normal 24 4 4 3 5 3" xfId="31094"/>
    <cellStyle name="Normal 24 4 4 3 6" xfId="31095"/>
    <cellStyle name="Normal 24 4 4 3 6 2" xfId="31096"/>
    <cellStyle name="Normal 24 4 4 3 7" xfId="31097"/>
    <cellStyle name="Normal 24 4 4 3 8" xfId="31098"/>
    <cellStyle name="Normal 24 4 4 4" xfId="31099"/>
    <cellStyle name="Normal 24 4 4 4 2" xfId="31100"/>
    <cellStyle name="Normal 24 4 4 4 2 2" xfId="31101"/>
    <cellStyle name="Normal 24 4 4 4 2 2 2" xfId="31102"/>
    <cellStyle name="Normal 24 4 4 4 2 2 2 2" xfId="31103"/>
    <cellStyle name="Normal 24 4 4 4 2 2 3" xfId="31104"/>
    <cellStyle name="Normal 24 4 4 4 2 3" xfId="31105"/>
    <cellStyle name="Normal 24 4 4 4 2 3 2" xfId="31106"/>
    <cellStyle name="Normal 24 4 4 4 2 4" xfId="31107"/>
    <cellStyle name="Normal 24 4 4 4 2 5" xfId="31108"/>
    <cellStyle name="Normal 24 4 4 4 3" xfId="31109"/>
    <cellStyle name="Normal 24 4 4 4 3 2" xfId="31110"/>
    <cellStyle name="Normal 24 4 4 4 3 2 2" xfId="31111"/>
    <cellStyle name="Normal 24 4 4 4 3 3" xfId="31112"/>
    <cellStyle name="Normal 24 4 4 4 4" xfId="31113"/>
    <cellStyle name="Normal 24 4 4 4 4 2" xfId="31114"/>
    <cellStyle name="Normal 24 4 4 4 5" xfId="31115"/>
    <cellStyle name="Normal 24 4 4 4 6" xfId="31116"/>
    <cellStyle name="Normal 24 4 4 5" xfId="31117"/>
    <cellStyle name="Normal 24 4 4 5 2" xfId="31118"/>
    <cellStyle name="Normal 24 4 4 5 2 2" xfId="31119"/>
    <cellStyle name="Normal 24 4 4 5 2 2 2" xfId="31120"/>
    <cellStyle name="Normal 24 4 4 5 2 3" xfId="31121"/>
    <cellStyle name="Normal 24 4 4 5 3" xfId="31122"/>
    <cellStyle name="Normal 24 4 4 5 3 2" xfId="31123"/>
    <cellStyle name="Normal 24 4 4 5 4" xfId="31124"/>
    <cellStyle name="Normal 24 4 4 5 5" xfId="31125"/>
    <cellStyle name="Normal 24 4 4 6" xfId="31126"/>
    <cellStyle name="Normal 24 4 4 6 2" xfId="31127"/>
    <cellStyle name="Normal 24 4 4 6 2 2" xfId="31128"/>
    <cellStyle name="Normal 24 4 4 6 2 2 2" xfId="31129"/>
    <cellStyle name="Normal 24 4 4 6 2 3" xfId="31130"/>
    <cellStyle name="Normal 24 4 4 6 3" xfId="31131"/>
    <cellStyle name="Normal 24 4 4 6 3 2" xfId="31132"/>
    <cellStyle name="Normal 24 4 4 6 4" xfId="31133"/>
    <cellStyle name="Normal 24 4 4 6 5" xfId="31134"/>
    <cellStyle name="Normal 24 4 4 7" xfId="31135"/>
    <cellStyle name="Normal 24 4 4 7 2" xfId="31136"/>
    <cellStyle name="Normal 24 4 4 7 2 2" xfId="31137"/>
    <cellStyle name="Normal 24 4 4 7 2 2 2" xfId="31138"/>
    <cellStyle name="Normal 24 4 4 7 2 3" xfId="31139"/>
    <cellStyle name="Normal 24 4 4 7 3" xfId="31140"/>
    <cellStyle name="Normal 24 4 4 7 3 2" xfId="31141"/>
    <cellStyle name="Normal 24 4 4 7 4" xfId="31142"/>
    <cellStyle name="Normal 24 4 4 7 5" xfId="31143"/>
    <cellStyle name="Normal 24 4 4 8" xfId="31144"/>
    <cellStyle name="Normal 24 4 4 8 2" xfId="31145"/>
    <cellStyle name="Normal 24 4 4 8 2 2" xfId="31146"/>
    <cellStyle name="Normal 24 4 4 8 3" xfId="31147"/>
    <cellStyle name="Normal 24 4 4 9" xfId="31148"/>
    <cellStyle name="Normal 24 4 4 9 2" xfId="31149"/>
    <cellStyle name="Normal 24 4 5" xfId="31150"/>
    <cellStyle name="Normal 24 4 5 2" xfId="31151"/>
    <cellStyle name="Normal 24 4 5 2 2" xfId="31152"/>
    <cellStyle name="Normal 24 4 5 2 2 2" xfId="31153"/>
    <cellStyle name="Normal 24 4 5 2 2 2 2" xfId="31154"/>
    <cellStyle name="Normal 24 4 5 2 2 3" xfId="31155"/>
    <cellStyle name="Normal 24 4 5 2 3" xfId="31156"/>
    <cellStyle name="Normal 24 4 5 2 3 2" xfId="31157"/>
    <cellStyle name="Normal 24 4 5 2 4" xfId="31158"/>
    <cellStyle name="Normal 24 4 5 2 5" xfId="31159"/>
    <cellStyle name="Normal 24 4 5 3" xfId="31160"/>
    <cellStyle name="Normal 24 4 5 3 2" xfId="31161"/>
    <cellStyle name="Normal 24 4 5 3 2 2" xfId="31162"/>
    <cellStyle name="Normal 24 4 5 3 2 2 2" xfId="31163"/>
    <cellStyle name="Normal 24 4 5 3 2 3" xfId="31164"/>
    <cellStyle name="Normal 24 4 5 3 3" xfId="31165"/>
    <cellStyle name="Normal 24 4 5 3 3 2" xfId="31166"/>
    <cellStyle name="Normal 24 4 5 3 4" xfId="31167"/>
    <cellStyle name="Normal 24 4 5 3 5" xfId="31168"/>
    <cellStyle name="Normal 24 4 5 4" xfId="31169"/>
    <cellStyle name="Normal 24 4 5 4 2" xfId="31170"/>
    <cellStyle name="Normal 24 4 5 4 2 2" xfId="31171"/>
    <cellStyle name="Normal 24 4 5 4 2 2 2" xfId="31172"/>
    <cellStyle name="Normal 24 4 5 4 2 3" xfId="31173"/>
    <cellStyle name="Normal 24 4 5 4 3" xfId="31174"/>
    <cellStyle name="Normal 24 4 5 4 3 2" xfId="31175"/>
    <cellStyle name="Normal 24 4 5 4 4" xfId="31176"/>
    <cellStyle name="Normal 24 4 5 4 5" xfId="31177"/>
    <cellStyle name="Normal 24 4 5 5" xfId="31178"/>
    <cellStyle name="Normal 24 4 5 5 2" xfId="31179"/>
    <cellStyle name="Normal 24 4 5 5 2 2" xfId="31180"/>
    <cellStyle name="Normal 24 4 5 5 3" xfId="31181"/>
    <cellStyle name="Normal 24 4 5 6" xfId="31182"/>
    <cellStyle name="Normal 24 4 5 6 2" xfId="31183"/>
    <cellStyle name="Normal 24 4 5 7" xfId="31184"/>
    <cellStyle name="Normal 24 4 5 8" xfId="31185"/>
    <cellStyle name="Normal 24 4 5 9" xfId="31186"/>
    <cellStyle name="Normal 24 4 6" xfId="31187"/>
    <cellStyle name="Normal 24 4 6 2" xfId="31188"/>
    <cellStyle name="Normal 24 4 6 2 2" xfId="31189"/>
    <cellStyle name="Normal 24 4 6 2 2 2" xfId="31190"/>
    <cellStyle name="Normal 24 4 6 2 2 2 2" xfId="31191"/>
    <cellStyle name="Normal 24 4 6 2 2 3" xfId="31192"/>
    <cellStyle name="Normal 24 4 6 2 3" xfId="31193"/>
    <cellStyle name="Normal 24 4 6 2 3 2" xfId="31194"/>
    <cellStyle name="Normal 24 4 6 2 4" xfId="31195"/>
    <cellStyle name="Normal 24 4 6 2 5" xfId="31196"/>
    <cellStyle name="Normal 24 4 6 3" xfId="31197"/>
    <cellStyle name="Normal 24 4 6 3 2" xfId="31198"/>
    <cellStyle name="Normal 24 4 6 3 2 2" xfId="31199"/>
    <cellStyle name="Normal 24 4 6 3 2 2 2" xfId="31200"/>
    <cellStyle name="Normal 24 4 6 3 2 3" xfId="31201"/>
    <cellStyle name="Normal 24 4 6 3 3" xfId="31202"/>
    <cellStyle name="Normal 24 4 6 3 3 2" xfId="31203"/>
    <cellStyle name="Normal 24 4 6 3 4" xfId="31204"/>
    <cellStyle name="Normal 24 4 6 3 5" xfId="31205"/>
    <cellStyle name="Normal 24 4 6 4" xfId="31206"/>
    <cellStyle name="Normal 24 4 6 4 2" xfId="31207"/>
    <cellStyle name="Normal 24 4 6 4 2 2" xfId="31208"/>
    <cellStyle name="Normal 24 4 6 4 2 2 2" xfId="31209"/>
    <cellStyle name="Normal 24 4 6 4 2 3" xfId="31210"/>
    <cellStyle name="Normal 24 4 6 4 3" xfId="31211"/>
    <cellStyle name="Normal 24 4 6 4 3 2" xfId="31212"/>
    <cellStyle name="Normal 24 4 6 4 4" xfId="31213"/>
    <cellStyle name="Normal 24 4 6 4 5" xfId="31214"/>
    <cellStyle name="Normal 24 4 6 5" xfId="31215"/>
    <cellStyle name="Normal 24 4 6 5 2" xfId="31216"/>
    <cellStyle name="Normal 24 4 6 5 2 2" xfId="31217"/>
    <cellStyle name="Normal 24 4 6 5 3" xfId="31218"/>
    <cellStyle name="Normal 24 4 6 6" xfId="31219"/>
    <cellStyle name="Normal 24 4 6 6 2" xfId="31220"/>
    <cellStyle name="Normal 24 4 6 7" xfId="31221"/>
    <cellStyle name="Normal 24 4 6 8" xfId="31222"/>
    <cellStyle name="Normal 24 4 6 9" xfId="31223"/>
    <cellStyle name="Normal 24 4 7" xfId="31224"/>
    <cellStyle name="Normal 24 4 7 2" xfId="31225"/>
    <cellStyle name="Normal 24 4 7 2 2" xfId="31226"/>
    <cellStyle name="Normal 24 4 7 2 2 2" xfId="31227"/>
    <cellStyle name="Normal 24 4 7 2 2 2 2" xfId="31228"/>
    <cellStyle name="Normal 24 4 7 2 2 3" xfId="31229"/>
    <cellStyle name="Normal 24 4 7 2 3" xfId="31230"/>
    <cellStyle name="Normal 24 4 7 2 3 2" xfId="31231"/>
    <cellStyle name="Normal 24 4 7 2 4" xfId="31232"/>
    <cellStyle name="Normal 24 4 7 2 5" xfId="31233"/>
    <cellStyle name="Normal 24 4 7 3" xfId="31234"/>
    <cellStyle name="Normal 24 4 7 3 2" xfId="31235"/>
    <cellStyle name="Normal 24 4 7 3 2 2" xfId="31236"/>
    <cellStyle name="Normal 24 4 7 3 3" xfId="31237"/>
    <cellStyle name="Normal 24 4 7 4" xfId="31238"/>
    <cellStyle name="Normal 24 4 7 4 2" xfId="31239"/>
    <cellStyle name="Normal 24 4 7 5" xfId="31240"/>
    <cellStyle name="Normal 24 4 7 6" xfId="31241"/>
    <cellStyle name="Normal 24 4 8" xfId="31242"/>
    <cellStyle name="Normal 24 4 8 2" xfId="31243"/>
    <cellStyle name="Normal 24 4 8 2 2" xfId="31244"/>
    <cellStyle name="Normal 24 4 8 2 2 2" xfId="31245"/>
    <cellStyle name="Normal 24 4 8 2 3" xfId="31246"/>
    <cellStyle name="Normal 24 4 8 3" xfId="31247"/>
    <cellStyle name="Normal 24 4 8 3 2" xfId="31248"/>
    <cellStyle name="Normal 24 4 8 4" xfId="31249"/>
    <cellStyle name="Normal 24 4 8 5" xfId="31250"/>
    <cellStyle name="Normal 24 4 9" xfId="31251"/>
    <cellStyle name="Normal 24 4 9 2" xfId="31252"/>
    <cellStyle name="Normal 24 4 9 2 2" xfId="31253"/>
    <cellStyle name="Normal 24 4 9 2 2 2" xfId="31254"/>
    <cellStyle name="Normal 24 4 9 2 3" xfId="31255"/>
    <cellStyle name="Normal 24 4 9 3" xfId="31256"/>
    <cellStyle name="Normal 24 4 9 3 2" xfId="31257"/>
    <cellStyle name="Normal 24 4 9 4" xfId="31258"/>
    <cellStyle name="Normal 24 4 9 5" xfId="31259"/>
    <cellStyle name="Normal 24 5" xfId="31260"/>
    <cellStyle name="Normal 24 5 10" xfId="31261"/>
    <cellStyle name="Normal 24 5 10 2" xfId="31262"/>
    <cellStyle name="Normal 24 5 10 2 2" xfId="31263"/>
    <cellStyle name="Normal 24 5 10 2 2 2" xfId="31264"/>
    <cellStyle name="Normal 24 5 10 2 3" xfId="31265"/>
    <cellStyle name="Normal 24 5 10 3" xfId="31266"/>
    <cellStyle name="Normal 24 5 10 3 2" xfId="31267"/>
    <cellStyle name="Normal 24 5 10 4" xfId="31268"/>
    <cellStyle name="Normal 24 5 10 5" xfId="31269"/>
    <cellStyle name="Normal 24 5 11" xfId="31270"/>
    <cellStyle name="Normal 24 5 11 2" xfId="31271"/>
    <cellStyle name="Normal 24 5 11 2 2" xfId="31272"/>
    <cellStyle name="Normal 24 5 11 3" xfId="31273"/>
    <cellStyle name="Normal 24 5 12" xfId="31274"/>
    <cellStyle name="Normal 24 5 12 2" xfId="31275"/>
    <cellStyle name="Normal 24 5 13" xfId="31276"/>
    <cellStyle name="Normal 24 5 14" xfId="31277"/>
    <cellStyle name="Normal 24 5 15" xfId="31278"/>
    <cellStyle name="Normal 24 5 2" xfId="31279"/>
    <cellStyle name="Normal 24 5 2 10" xfId="31280"/>
    <cellStyle name="Normal 24 5 2 10 2" xfId="31281"/>
    <cellStyle name="Normal 24 5 2 11" xfId="31282"/>
    <cellStyle name="Normal 24 5 2 12" xfId="31283"/>
    <cellStyle name="Normal 24 5 2 13" xfId="31284"/>
    <cellStyle name="Normal 24 5 2 2" xfId="31285"/>
    <cellStyle name="Normal 24 5 2 2 10" xfId="31286"/>
    <cellStyle name="Normal 24 5 2 2 11" xfId="31287"/>
    <cellStyle name="Normal 24 5 2 2 12" xfId="31288"/>
    <cellStyle name="Normal 24 5 2 2 2" xfId="31289"/>
    <cellStyle name="Normal 24 5 2 2 2 2" xfId="31290"/>
    <cellStyle name="Normal 24 5 2 2 2 2 2" xfId="31291"/>
    <cellStyle name="Normal 24 5 2 2 2 2 2 2" xfId="31292"/>
    <cellStyle name="Normal 24 5 2 2 2 2 2 2 2" xfId="31293"/>
    <cellStyle name="Normal 24 5 2 2 2 2 2 3" xfId="31294"/>
    <cellStyle name="Normal 24 5 2 2 2 2 3" xfId="31295"/>
    <cellStyle name="Normal 24 5 2 2 2 2 3 2" xfId="31296"/>
    <cellStyle name="Normal 24 5 2 2 2 2 4" xfId="31297"/>
    <cellStyle name="Normal 24 5 2 2 2 2 5" xfId="31298"/>
    <cellStyle name="Normal 24 5 2 2 2 3" xfId="31299"/>
    <cellStyle name="Normal 24 5 2 2 2 3 2" xfId="31300"/>
    <cellStyle name="Normal 24 5 2 2 2 3 2 2" xfId="31301"/>
    <cellStyle name="Normal 24 5 2 2 2 3 2 2 2" xfId="31302"/>
    <cellStyle name="Normal 24 5 2 2 2 3 2 3" xfId="31303"/>
    <cellStyle name="Normal 24 5 2 2 2 3 3" xfId="31304"/>
    <cellStyle name="Normal 24 5 2 2 2 3 3 2" xfId="31305"/>
    <cellStyle name="Normal 24 5 2 2 2 3 4" xfId="31306"/>
    <cellStyle name="Normal 24 5 2 2 2 3 5" xfId="31307"/>
    <cellStyle name="Normal 24 5 2 2 2 4" xfId="31308"/>
    <cellStyle name="Normal 24 5 2 2 2 4 2" xfId="31309"/>
    <cellStyle name="Normal 24 5 2 2 2 4 2 2" xfId="31310"/>
    <cellStyle name="Normal 24 5 2 2 2 4 2 2 2" xfId="31311"/>
    <cellStyle name="Normal 24 5 2 2 2 4 2 3" xfId="31312"/>
    <cellStyle name="Normal 24 5 2 2 2 4 3" xfId="31313"/>
    <cellStyle name="Normal 24 5 2 2 2 4 3 2" xfId="31314"/>
    <cellStyle name="Normal 24 5 2 2 2 4 4" xfId="31315"/>
    <cellStyle name="Normal 24 5 2 2 2 4 5" xfId="31316"/>
    <cellStyle name="Normal 24 5 2 2 2 5" xfId="31317"/>
    <cellStyle name="Normal 24 5 2 2 2 5 2" xfId="31318"/>
    <cellStyle name="Normal 24 5 2 2 2 5 2 2" xfId="31319"/>
    <cellStyle name="Normal 24 5 2 2 2 5 3" xfId="31320"/>
    <cellStyle name="Normal 24 5 2 2 2 6" xfId="31321"/>
    <cellStyle name="Normal 24 5 2 2 2 6 2" xfId="31322"/>
    <cellStyle name="Normal 24 5 2 2 2 7" xfId="31323"/>
    <cellStyle name="Normal 24 5 2 2 2 8" xfId="31324"/>
    <cellStyle name="Normal 24 5 2 2 2 9" xfId="31325"/>
    <cellStyle name="Normal 24 5 2 2 3" xfId="31326"/>
    <cellStyle name="Normal 24 5 2 2 3 2" xfId="31327"/>
    <cellStyle name="Normal 24 5 2 2 3 2 2" xfId="31328"/>
    <cellStyle name="Normal 24 5 2 2 3 2 2 2" xfId="31329"/>
    <cellStyle name="Normal 24 5 2 2 3 2 2 2 2" xfId="31330"/>
    <cellStyle name="Normal 24 5 2 2 3 2 2 3" xfId="31331"/>
    <cellStyle name="Normal 24 5 2 2 3 2 3" xfId="31332"/>
    <cellStyle name="Normal 24 5 2 2 3 2 3 2" xfId="31333"/>
    <cellStyle name="Normal 24 5 2 2 3 2 4" xfId="31334"/>
    <cellStyle name="Normal 24 5 2 2 3 2 5" xfId="31335"/>
    <cellStyle name="Normal 24 5 2 2 3 3" xfId="31336"/>
    <cellStyle name="Normal 24 5 2 2 3 3 2" xfId="31337"/>
    <cellStyle name="Normal 24 5 2 2 3 3 2 2" xfId="31338"/>
    <cellStyle name="Normal 24 5 2 2 3 3 2 2 2" xfId="31339"/>
    <cellStyle name="Normal 24 5 2 2 3 3 2 3" xfId="31340"/>
    <cellStyle name="Normal 24 5 2 2 3 3 3" xfId="31341"/>
    <cellStyle name="Normal 24 5 2 2 3 3 3 2" xfId="31342"/>
    <cellStyle name="Normal 24 5 2 2 3 3 4" xfId="31343"/>
    <cellStyle name="Normal 24 5 2 2 3 3 5" xfId="31344"/>
    <cellStyle name="Normal 24 5 2 2 3 4" xfId="31345"/>
    <cellStyle name="Normal 24 5 2 2 3 4 2" xfId="31346"/>
    <cellStyle name="Normal 24 5 2 2 3 4 2 2" xfId="31347"/>
    <cellStyle name="Normal 24 5 2 2 3 4 2 2 2" xfId="31348"/>
    <cellStyle name="Normal 24 5 2 2 3 4 2 3" xfId="31349"/>
    <cellStyle name="Normal 24 5 2 2 3 4 3" xfId="31350"/>
    <cellStyle name="Normal 24 5 2 2 3 4 3 2" xfId="31351"/>
    <cellStyle name="Normal 24 5 2 2 3 4 4" xfId="31352"/>
    <cellStyle name="Normal 24 5 2 2 3 4 5" xfId="31353"/>
    <cellStyle name="Normal 24 5 2 2 3 5" xfId="31354"/>
    <cellStyle name="Normal 24 5 2 2 3 5 2" xfId="31355"/>
    <cellStyle name="Normal 24 5 2 2 3 5 2 2" xfId="31356"/>
    <cellStyle name="Normal 24 5 2 2 3 5 3" xfId="31357"/>
    <cellStyle name="Normal 24 5 2 2 3 6" xfId="31358"/>
    <cellStyle name="Normal 24 5 2 2 3 6 2" xfId="31359"/>
    <cellStyle name="Normal 24 5 2 2 3 7" xfId="31360"/>
    <cellStyle name="Normal 24 5 2 2 3 8" xfId="31361"/>
    <cellStyle name="Normal 24 5 2 2 4" xfId="31362"/>
    <cellStyle name="Normal 24 5 2 2 4 2" xfId="31363"/>
    <cellStyle name="Normal 24 5 2 2 4 2 2" xfId="31364"/>
    <cellStyle name="Normal 24 5 2 2 4 2 2 2" xfId="31365"/>
    <cellStyle name="Normal 24 5 2 2 4 2 2 2 2" xfId="31366"/>
    <cellStyle name="Normal 24 5 2 2 4 2 2 3" xfId="31367"/>
    <cellStyle name="Normal 24 5 2 2 4 2 3" xfId="31368"/>
    <cellStyle name="Normal 24 5 2 2 4 2 3 2" xfId="31369"/>
    <cellStyle name="Normal 24 5 2 2 4 2 4" xfId="31370"/>
    <cellStyle name="Normal 24 5 2 2 4 2 5" xfId="31371"/>
    <cellStyle name="Normal 24 5 2 2 4 3" xfId="31372"/>
    <cellStyle name="Normal 24 5 2 2 4 3 2" xfId="31373"/>
    <cellStyle name="Normal 24 5 2 2 4 3 2 2" xfId="31374"/>
    <cellStyle name="Normal 24 5 2 2 4 3 3" xfId="31375"/>
    <cellStyle name="Normal 24 5 2 2 4 4" xfId="31376"/>
    <cellStyle name="Normal 24 5 2 2 4 4 2" xfId="31377"/>
    <cellStyle name="Normal 24 5 2 2 4 5" xfId="31378"/>
    <cellStyle name="Normal 24 5 2 2 4 6" xfId="31379"/>
    <cellStyle name="Normal 24 5 2 2 5" xfId="31380"/>
    <cellStyle name="Normal 24 5 2 2 5 2" xfId="31381"/>
    <cellStyle name="Normal 24 5 2 2 5 2 2" xfId="31382"/>
    <cellStyle name="Normal 24 5 2 2 5 2 2 2" xfId="31383"/>
    <cellStyle name="Normal 24 5 2 2 5 2 3" xfId="31384"/>
    <cellStyle name="Normal 24 5 2 2 5 3" xfId="31385"/>
    <cellStyle name="Normal 24 5 2 2 5 3 2" xfId="31386"/>
    <cellStyle name="Normal 24 5 2 2 5 4" xfId="31387"/>
    <cellStyle name="Normal 24 5 2 2 5 5" xfId="31388"/>
    <cellStyle name="Normal 24 5 2 2 6" xfId="31389"/>
    <cellStyle name="Normal 24 5 2 2 6 2" xfId="31390"/>
    <cellStyle name="Normal 24 5 2 2 6 2 2" xfId="31391"/>
    <cellStyle name="Normal 24 5 2 2 6 2 2 2" xfId="31392"/>
    <cellStyle name="Normal 24 5 2 2 6 2 3" xfId="31393"/>
    <cellStyle name="Normal 24 5 2 2 6 3" xfId="31394"/>
    <cellStyle name="Normal 24 5 2 2 6 3 2" xfId="31395"/>
    <cellStyle name="Normal 24 5 2 2 6 4" xfId="31396"/>
    <cellStyle name="Normal 24 5 2 2 6 5" xfId="31397"/>
    <cellStyle name="Normal 24 5 2 2 7" xfId="31398"/>
    <cellStyle name="Normal 24 5 2 2 7 2" xfId="31399"/>
    <cellStyle name="Normal 24 5 2 2 7 2 2" xfId="31400"/>
    <cellStyle name="Normal 24 5 2 2 7 2 2 2" xfId="31401"/>
    <cellStyle name="Normal 24 5 2 2 7 2 3" xfId="31402"/>
    <cellStyle name="Normal 24 5 2 2 7 3" xfId="31403"/>
    <cellStyle name="Normal 24 5 2 2 7 3 2" xfId="31404"/>
    <cellStyle name="Normal 24 5 2 2 7 4" xfId="31405"/>
    <cellStyle name="Normal 24 5 2 2 7 5" xfId="31406"/>
    <cellStyle name="Normal 24 5 2 2 8" xfId="31407"/>
    <cellStyle name="Normal 24 5 2 2 8 2" xfId="31408"/>
    <cellStyle name="Normal 24 5 2 2 8 2 2" xfId="31409"/>
    <cellStyle name="Normal 24 5 2 2 8 3" xfId="31410"/>
    <cellStyle name="Normal 24 5 2 2 9" xfId="31411"/>
    <cellStyle name="Normal 24 5 2 2 9 2" xfId="31412"/>
    <cellStyle name="Normal 24 5 2 3" xfId="31413"/>
    <cellStyle name="Normal 24 5 2 3 2" xfId="31414"/>
    <cellStyle name="Normal 24 5 2 3 2 2" xfId="31415"/>
    <cellStyle name="Normal 24 5 2 3 2 2 2" xfId="31416"/>
    <cellStyle name="Normal 24 5 2 3 2 2 2 2" xfId="31417"/>
    <cellStyle name="Normal 24 5 2 3 2 2 3" xfId="31418"/>
    <cellStyle name="Normal 24 5 2 3 2 3" xfId="31419"/>
    <cellStyle name="Normal 24 5 2 3 2 3 2" xfId="31420"/>
    <cellStyle name="Normal 24 5 2 3 2 4" xfId="31421"/>
    <cellStyle name="Normal 24 5 2 3 2 5" xfId="31422"/>
    <cellStyle name="Normal 24 5 2 3 3" xfId="31423"/>
    <cellStyle name="Normal 24 5 2 3 3 2" xfId="31424"/>
    <cellStyle name="Normal 24 5 2 3 3 2 2" xfId="31425"/>
    <cellStyle name="Normal 24 5 2 3 3 2 2 2" xfId="31426"/>
    <cellStyle name="Normal 24 5 2 3 3 2 3" xfId="31427"/>
    <cellStyle name="Normal 24 5 2 3 3 3" xfId="31428"/>
    <cellStyle name="Normal 24 5 2 3 3 3 2" xfId="31429"/>
    <cellStyle name="Normal 24 5 2 3 3 4" xfId="31430"/>
    <cellStyle name="Normal 24 5 2 3 3 5" xfId="31431"/>
    <cellStyle name="Normal 24 5 2 3 4" xfId="31432"/>
    <cellStyle name="Normal 24 5 2 3 4 2" xfId="31433"/>
    <cellStyle name="Normal 24 5 2 3 4 2 2" xfId="31434"/>
    <cellStyle name="Normal 24 5 2 3 4 2 2 2" xfId="31435"/>
    <cellStyle name="Normal 24 5 2 3 4 2 3" xfId="31436"/>
    <cellStyle name="Normal 24 5 2 3 4 3" xfId="31437"/>
    <cellStyle name="Normal 24 5 2 3 4 3 2" xfId="31438"/>
    <cellStyle name="Normal 24 5 2 3 4 4" xfId="31439"/>
    <cellStyle name="Normal 24 5 2 3 4 5" xfId="31440"/>
    <cellStyle name="Normal 24 5 2 3 5" xfId="31441"/>
    <cellStyle name="Normal 24 5 2 3 5 2" xfId="31442"/>
    <cellStyle name="Normal 24 5 2 3 5 2 2" xfId="31443"/>
    <cellStyle name="Normal 24 5 2 3 5 3" xfId="31444"/>
    <cellStyle name="Normal 24 5 2 3 6" xfId="31445"/>
    <cellStyle name="Normal 24 5 2 3 6 2" xfId="31446"/>
    <cellStyle name="Normal 24 5 2 3 7" xfId="31447"/>
    <cellStyle name="Normal 24 5 2 3 8" xfId="31448"/>
    <cellStyle name="Normal 24 5 2 3 9" xfId="31449"/>
    <cellStyle name="Normal 24 5 2 4" xfId="31450"/>
    <cellStyle name="Normal 24 5 2 4 2" xfId="31451"/>
    <cellStyle name="Normal 24 5 2 4 2 2" xfId="31452"/>
    <cellStyle name="Normal 24 5 2 4 2 2 2" xfId="31453"/>
    <cellStyle name="Normal 24 5 2 4 2 2 2 2" xfId="31454"/>
    <cellStyle name="Normal 24 5 2 4 2 2 3" xfId="31455"/>
    <cellStyle name="Normal 24 5 2 4 2 3" xfId="31456"/>
    <cellStyle name="Normal 24 5 2 4 2 3 2" xfId="31457"/>
    <cellStyle name="Normal 24 5 2 4 2 4" xfId="31458"/>
    <cellStyle name="Normal 24 5 2 4 2 5" xfId="31459"/>
    <cellStyle name="Normal 24 5 2 4 3" xfId="31460"/>
    <cellStyle name="Normal 24 5 2 4 3 2" xfId="31461"/>
    <cellStyle name="Normal 24 5 2 4 3 2 2" xfId="31462"/>
    <cellStyle name="Normal 24 5 2 4 3 2 2 2" xfId="31463"/>
    <cellStyle name="Normal 24 5 2 4 3 2 3" xfId="31464"/>
    <cellStyle name="Normal 24 5 2 4 3 3" xfId="31465"/>
    <cellStyle name="Normal 24 5 2 4 3 3 2" xfId="31466"/>
    <cellStyle name="Normal 24 5 2 4 3 4" xfId="31467"/>
    <cellStyle name="Normal 24 5 2 4 3 5" xfId="31468"/>
    <cellStyle name="Normal 24 5 2 4 4" xfId="31469"/>
    <cellStyle name="Normal 24 5 2 4 4 2" xfId="31470"/>
    <cellStyle name="Normal 24 5 2 4 4 2 2" xfId="31471"/>
    <cellStyle name="Normal 24 5 2 4 4 2 2 2" xfId="31472"/>
    <cellStyle name="Normal 24 5 2 4 4 2 3" xfId="31473"/>
    <cellStyle name="Normal 24 5 2 4 4 3" xfId="31474"/>
    <cellStyle name="Normal 24 5 2 4 4 3 2" xfId="31475"/>
    <cellStyle name="Normal 24 5 2 4 4 4" xfId="31476"/>
    <cellStyle name="Normal 24 5 2 4 4 5" xfId="31477"/>
    <cellStyle name="Normal 24 5 2 4 5" xfId="31478"/>
    <cellStyle name="Normal 24 5 2 4 5 2" xfId="31479"/>
    <cellStyle name="Normal 24 5 2 4 5 2 2" xfId="31480"/>
    <cellStyle name="Normal 24 5 2 4 5 3" xfId="31481"/>
    <cellStyle name="Normal 24 5 2 4 6" xfId="31482"/>
    <cellStyle name="Normal 24 5 2 4 6 2" xfId="31483"/>
    <cellStyle name="Normal 24 5 2 4 7" xfId="31484"/>
    <cellStyle name="Normal 24 5 2 4 8" xfId="31485"/>
    <cellStyle name="Normal 24 5 2 5" xfId="31486"/>
    <cellStyle name="Normal 24 5 2 5 2" xfId="31487"/>
    <cellStyle name="Normal 24 5 2 5 2 2" xfId="31488"/>
    <cellStyle name="Normal 24 5 2 5 2 2 2" xfId="31489"/>
    <cellStyle name="Normal 24 5 2 5 2 2 2 2" xfId="31490"/>
    <cellStyle name="Normal 24 5 2 5 2 2 3" xfId="31491"/>
    <cellStyle name="Normal 24 5 2 5 2 3" xfId="31492"/>
    <cellStyle name="Normal 24 5 2 5 2 3 2" xfId="31493"/>
    <cellStyle name="Normal 24 5 2 5 2 4" xfId="31494"/>
    <cellStyle name="Normal 24 5 2 5 2 5" xfId="31495"/>
    <cellStyle name="Normal 24 5 2 5 3" xfId="31496"/>
    <cellStyle name="Normal 24 5 2 5 3 2" xfId="31497"/>
    <cellStyle name="Normal 24 5 2 5 3 2 2" xfId="31498"/>
    <cellStyle name="Normal 24 5 2 5 3 3" xfId="31499"/>
    <cellStyle name="Normal 24 5 2 5 4" xfId="31500"/>
    <cellStyle name="Normal 24 5 2 5 4 2" xfId="31501"/>
    <cellStyle name="Normal 24 5 2 5 5" xfId="31502"/>
    <cellStyle name="Normal 24 5 2 5 6" xfId="31503"/>
    <cellStyle name="Normal 24 5 2 6" xfId="31504"/>
    <cellStyle name="Normal 24 5 2 6 2" xfId="31505"/>
    <cellStyle name="Normal 24 5 2 6 2 2" xfId="31506"/>
    <cellStyle name="Normal 24 5 2 6 2 2 2" xfId="31507"/>
    <cellStyle name="Normal 24 5 2 6 2 3" xfId="31508"/>
    <cellStyle name="Normal 24 5 2 6 3" xfId="31509"/>
    <cellStyle name="Normal 24 5 2 6 3 2" xfId="31510"/>
    <cellStyle name="Normal 24 5 2 6 4" xfId="31511"/>
    <cellStyle name="Normal 24 5 2 6 5" xfId="31512"/>
    <cellStyle name="Normal 24 5 2 7" xfId="31513"/>
    <cellStyle name="Normal 24 5 2 7 2" xfId="31514"/>
    <cellStyle name="Normal 24 5 2 7 2 2" xfId="31515"/>
    <cellStyle name="Normal 24 5 2 7 2 2 2" xfId="31516"/>
    <cellStyle name="Normal 24 5 2 7 2 3" xfId="31517"/>
    <cellStyle name="Normal 24 5 2 7 3" xfId="31518"/>
    <cellStyle name="Normal 24 5 2 7 3 2" xfId="31519"/>
    <cellStyle name="Normal 24 5 2 7 4" xfId="31520"/>
    <cellStyle name="Normal 24 5 2 7 5" xfId="31521"/>
    <cellStyle name="Normal 24 5 2 8" xfId="31522"/>
    <cellStyle name="Normal 24 5 2 8 2" xfId="31523"/>
    <cellStyle name="Normal 24 5 2 8 2 2" xfId="31524"/>
    <cellStyle name="Normal 24 5 2 8 2 2 2" xfId="31525"/>
    <cellStyle name="Normal 24 5 2 8 2 3" xfId="31526"/>
    <cellStyle name="Normal 24 5 2 8 3" xfId="31527"/>
    <cellStyle name="Normal 24 5 2 8 3 2" xfId="31528"/>
    <cellStyle name="Normal 24 5 2 8 4" xfId="31529"/>
    <cellStyle name="Normal 24 5 2 8 5" xfId="31530"/>
    <cellStyle name="Normal 24 5 2 9" xfId="31531"/>
    <cellStyle name="Normal 24 5 2 9 2" xfId="31532"/>
    <cellStyle name="Normal 24 5 2 9 2 2" xfId="31533"/>
    <cellStyle name="Normal 24 5 2 9 3" xfId="31534"/>
    <cellStyle name="Normal 24 5 3" xfId="31535"/>
    <cellStyle name="Normal 24 5 3 10" xfId="31536"/>
    <cellStyle name="Normal 24 5 3 10 2" xfId="31537"/>
    <cellStyle name="Normal 24 5 3 11" xfId="31538"/>
    <cellStyle name="Normal 24 5 3 12" xfId="31539"/>
    <cellStyle name="Normal 24 5 3 13" xfId="31540"/>
    <cellStyle name="Normal 24 5 3 2" xfId="31541"/>
    <cellStyle name="Normal 24 5 3 2 10" xfId="31542"/>
    <cellStyle name="Normal 24 5 3 2 11" xfId="31543"/>
    <cellStyle name="Normal 24 5 3 2 12" xfId="31544"/>
    <cellStyle name="Normal 24 5 3 2 2" xfId="31545"/>
    <cellStyle name="Normal 24 5 3 2 2 2" xfId="31546"/>
    <cellStyle name="Normal 24 5 3 2 2 2 2" xfId="31547"/>
    <cellStyle name="Normal 24 5 3 2 2 2 2 2" xfId="31548"/>
    <cellStyle name="Normal 24 5 3 2 2 2 2 2 2" xfId="31549"/>
    <cellStyle name="Normal 24 5 3 2 2 2 2 3" xfId="31550"/>
    <cellStyle name="Normal 24 5 3 2 2 2 3" xfId="31551"/>
    <cellStyle name="Normal 24 5 3 2 2 2 3 2" xfId="31552"/>
    <cellStyle name="Normal 24 5 3 2 2 2 4" xfId="31553"/>
    <cellStyle name="Normal 24 5 3 2 2 2 5" xfId="31554"/>
    <cellStyle name="Normal 24 5 3 2 2 3" xfId="31555"/>
    <cellStyle name="Normal 24 5 3 2 2 3 2" xfId="31556"/>
    <cellStyle name="Normal 24 5 3 2 2 3 2 2" xfId="31557"/>
    <cellStyle name="Normal 24 5 3 2 2 3 2 2 2" xfId="31558"/>
    <cellStyle name="Normal 24 5 3 2 2 3 2 3" xfId="31559"/>
    <cellStyle name="Normal 24 5 3 2 2 3 3" xfId="31560"/>
    <cellStyle name="Normal 24 5 3 2 2 3 3 2" xfId="31561"/>
    <cellStyle name="Normal 24 5 3 2 2 3 4" xfId="31562"/>
    <cellStyle name="Normal 24 5 3 2 2 3 5" xfId="31563"/>
    <cellStyle name="Normal 24 5 3 2 2 4" xfId="31564"/>
    <cellStyle name="Normal 24 5 3 2 2 4 2" xfId="31565"/>
    <cellStyle name="Normal 24 5 3 2 2 4 2 2" xfId="31566"/>
    <cellStyle name="Normal 24 5 3 2 2 4 2 2 2" xfId="31567"/>
    <cellStyle name="Normal 24 5 3 2 2 4 2 3" xfId="31568"/>
    <cellStyle name="Normal 24 5 3 2 2 4 3" xfId="31569"/>
    <cellStyle name="Normal 24 5 3 2 2 4 3 2" xfId="31570"/>
    <cellStyle name="Normal 24 5 3 2 2 4 4" xfId="31571"/>
    <cellStyle name="Normal 24 5 3 2 2 4 5" xfId="31572"/>
    <cellStyle name="Normal 24 5 3 2 2 5" xfId="31573"/>
    <cellStyle name="Normal 24 5 3 2 2 5 2" xfId="31574"/>
    <cellStyle name="Normal 24 5 3 2 2 5 2 2" xfId="31575"/>
    <cellStyle name="Normal 24 5 3 2 2 5 3" xfId="31576"/>
    <cellStyle name="Normal 24 5 3 2 2 6" xfId="31577"/>
    <cellStyle name="Normal 24 5 3 2 2 6 2" xfId="31578"/>
    <cellStyle name="Normal 24 5 3 2 2 7" xfId="31579"/>
    <cellStyle name="Normal 24 5 3 2 2 8" xfId="31580"/>
    <cellStyle name="Normal 24 5 3 2 2 9" xfId="31581"/>
    <cellStyle name="Normal 24 5 3 2 3" xfId="31582"/>
    <cellStyle name="Normal 24 5 3 2 3 2" xfId="31583"/>
    <cellStyle name="Normal 24 5 3 2 3 2 2" xfId="31584"/>
    <cellStyle name="Normal 24 5 3 2 3 2 2 2" xfId="31585"/>
    <cellStyle name="Normal 24 5 3 2 3 2 2 2 2" xfId="31586"/>
    <cellStyle name="Normal 24 5 3 2 3 2 2 3" xfId="31587"/>
    <cellStyle name="Normal 24 5 3 2 3 2 3" xfId="31588"/>
    <cellStyle name="Normal 24 5 3 2 3 2 3 2" xfId="31589"/>
    <cellStyle name="Normal 24 5 3 2 3 2 4" xfId="31590"/>
    <cellStyle name="Normal 24 5 3 2 3 2 5" xfId="31591"/>
    <cellStyle name="Normal 24 5 3 2 3 3" xfId="31592"/>
    <cellStyle name="Normal 24 5 3 2 3 3 2" xfId="31593"/>
    <cellStyle name="Normal 24 5 3 2 3 3 2 2" xfId="31594"/>
    <cellStyle name="Normal 24 5 3 2 3 3 2 2 2" xfId="31595"/>
    <cellStyle name="Normal 24 5 3 2 3 3 2 3" xfId="31596"/>
    <cellStyle name="Normal 24 5 3 2 3 3 3" xfId="31597"/>
    <cellStyle name="Normal 24 5 3 2 3 3 3 2" xfId="31598"/>
    <cellStyle name="Normal 24 5 3 2 3 3 4" xfId="31599"/>
    <cellStyle name="Normal 24 5 3 2 3 3 5" xfId="31600"/>
    <cellStyle name="Normal 24 5 3 2 3 4" xfId="31601"/>
    <cellStyle name="Normal 24 5 3 2 3 4 2" xfId="31602"/>
    <cellStyle name="Normal 24 5 3 2 3 4 2 2" xfId="31603"/>
    <cellStyle name="Normal 24 5 3 2 3 4 2 2 2" xfId="31604"/>
    <cellStyle name="Normal 24 5 3 2 3 4 2 3" xfId="31605"/>
    <cellStyle name="Normal 24 5 3 2 3 4 3" xfId="31606"/>
    <cellStyle name="Normal 24 5 3 2 3 4 3 2" xfId="31607"/>
    <cellStyle name="Normal 24 5 3 2 3 4 4" xfId="31608"/>
    <cellStyle name="Normal 24 5 3 2 3 4 5" xfId="31609"/>
    <cellStyle name="Normal 24 5 3 2 3 5" xfId="31610"/>
    <cellStyle name="Normal 24 5 3 2 3 5 2" xfId="31611"/>
    <cellStyle name="Normal 24 5 3 2 3 5 2 2" xfId="31612"/>
    <cellStyle name="Normal 24 5 3 2 3 5 3" xfId="31613"/>
    <cellStyle name="Normal 24 5 3 2 3 6" xfId="31614"/>
    <cellStyle name="Normal 24 5 3 2 3 6 2" xfId="31615"/>
    <cellStyle name="Normal 24 5 3 2 3 7" xfId="31616"/>
    <cellStyle name="Normal 24 5 3 2 3 8" xfId="31617"/>
    <cellStyle name="Normal 24 5 3 2 4" xfId="31618"/>
    <cellStyle name="Normal 24 5 3 2 4 2" xfId="31619"/>
    <cellStyle name="Normal 24 5 3 2 4 2 2" xfId="31620"/>
    <cellStyle name="Normal 24 5 3 2 4 2 2 2" xfId="31621"/>
    <cellStyle name="Normal 24 5 3 2 4 2 2 2 2" xfId="31622"/>
    <cellStyle name="Normal 24 5 3 2 4 2 2 3" xfId="31623"/>
    <cellStyle name="Normal 24 5 3 2 4 2 3" xfId="31624"/>
    <cellStyle name="Normal 24 5 3 2 4 2 3 2" xfId="31625"/>
    <cellStyle name="Normal 24 5 3 2 4 2 4" xfId="31626"/>
    <cellStyle name="Normal 24 5 3 2 4 2 5" xfId="31627"/>
    <cellStyle name="Normal 24 5 3 2 4 3" xfId="31628"/>
    <cellStyle name="Normal 24 5 3 2 4 3 2" xfId="31629"/>
    <cellStyle name="Normal 24 5 3 2 4 3 2 2" xfId="31630"/>
    <cellStyle name="Normal 24 5 3 2 4 3 3" xfId="31631"/>
    <cellStyle name="Normal 24 5 3 2 4 4" xfId="31632"/>
    <cellStyle name="Normal 24 5 3 2 4 4 2" xfId="31633"/>
    <cellStyle name="Normal 24 5 3 2 4 5" xfId="31634"/>
    <cellStyle name="Normal 24 5 3 2 4 6" xfId="31635"/>
    <cellStyle name="Normal 24 5 3 2 5" xfId="31636"/>
    <cellStyle name="Normal 24 5 3 2 5 2" xfId="31637"/>
    <cellStyle name="Normal 24 5 3 2 5 2 2" xfId="31638"/>
    <cellStyle name="Normal 24 5 3 2 5 2 2 2" xfId="31639"/>
    <cellStyle name="Normal 24 5 3 2 5 2 3" xfId="31640"/>
    <cellStyle name="Normal 24 5 3 2 5 3" xfId="31641"/>
    <cellStyle name="Normal 24 5 3 2 5 3 2" xfId="31642"/>
    <cellStyle name="Normal 24 5 3 2 5 4" xfId="31643"/>
    <cellStyle name="Normal 24 5 3 2 5 5" xfId="31644"/>
    <cellStyle name="Normal 24 5 3 2 6" xfId="31645"/>
    <cellStyle name="Normal 24 5 3 2 6 2" xfId="31646"/>
    <cellStyle name="Normal 24 5 3 2 6 2 2" xfId="31647"/>
    <cellStyle name="Normal 24 5 3 2 6 2 2 2" xfId="31648"/>
    <cellStyle name="Normal 24 5 3 2 6 2 3" xfId="31649"/>
    <cellStyle name="Normal 24 5 3 2 6 3" xfId="31650"/>
    <cellStyle name="Normal 24 5 3 2 6 3 2" xfId="31651"/>
    <cellStyle name="Normal 24 5 3 2 6 4" xfId="31652"/>
    <cellStyle name="Normal 24 5 3 2 6 5" xfId="31653"/>
    <cellStyle name="Normal 24 5 3 2 7" xfId="31654"/>
    <cellStyle name="Normal 24 5 3 2 7 2" xfId="31655"/>
    <cellStyle name="Normal 24 5 3 2 7 2 2" xfId="31656"/>
    <cellStyle name="Normal 24 5 3 2 7 2 2 2" xfId="31657"/>
    <cellStyle name="Normal 24 5 3 2 7 2 3" xfId="31658"/>
    <cellStyle name="Normal 24 5 3 2 7 3" xfId="31659"/>
    <cellStyle name="Normal 24 5 3 2 7 3 2" xfId="31660"/>
    <cellStyle name="Normal 24 5 3 2 7 4" xfId="31661"/>
    <cellStyle name="Normal 24 5 3 2 7 5" xfId="31662"/>
    <cellStyle name="Normal 24 5 3 2 8" xfId="31663"/>
    <cellStyle name="Normal 24 5 3 2 8 2" xfId="31664"/>
    <cellStyle name="Normal 24 5 3 2 8 2 2" xfId="31665"/>
    <cellStyle name="Normal 24 5 3 2 8 3" xfId="31666"/>
    <cellStyle name="Normal 24 5 3 2 9" xfId="31667"/>
    <cellStyle name="Normal 24 5 3 2 9 2" xfId="31668"/>
    <cellStyle name="Normal 24 5 3 3" xfId="31669"/>
    <cellStyle name="Normal 24 5 3 3 2" xfId="31670"/>
    <cellStyle name="Normal 24 5 3 3 2 2" xfId="31671"/>
    <cellStyle name="Normal 24 5 3 3 2 2 2" xfId="31672"/>
    <cellStyle name="Normal 24 5 3 3 2 2 2 2" xfId="31673"/>
    <cellStyle name="Normal 24 5 3 3 2 2 3" xfId="31674"/>
    <cellStyle name="Normal 24 5 3 3 2 3" xfId="31675"/>
    <cellStyle name="Normal 24 5 3 3 2 3 2" xfId="31676"/>
    <cellStyle name="Normal 24 5 3 3 2 4" xfId="31677"/>
    <cellStyle name="Normal 24 5 3 3 2 5" xfId="31678"/>
    <cellStyle name="Normal 24 5 3 3 3" xfId="31679"/>
    <cellStyle name="Normal 24 5 3 3 3 2" xfId="31680"/>
    <cellStyle name="Normal 24 5 3 3 3 2 2" xfId="31681"/>
    <cellStyle name="Normal 24 5 3 3 3 2 2 2" xfId="31682"/>
    <cellStyle name="Normal 24 5 3 3 3 2 3" xfId="31683"/>
    <cellStyle name="Normal 24 5 3 3 3 3" xfId="31684"/>
    <cellStyle name="Normal 24 5 3 3 3 3 2" xfId="31685"/>
    <cellStyle name="Normal 24 5 3 3 3 4" xfId="31686"/>
    <cellStyle name="Normal 24 5 3 3 3 5" xfId="31687"/>
    <cellStyle name="Normal 24 5 3 3 4" xfId="31688"/>
    <cellStyle name="Normal 24 5 3 3 4 2" xfId="31689"/>
    <cellStyle name="Normal 24 5 3 3 4 2 2" xfId="31690"/>
    <cellStyle name="Normal 24 5 3 3 4 2 2 2" xfId="31691"/>
    <cellStyle name="Normal 24 5 3 3 4 2 3" xfId="31692"/>
    <cellStyle name="Normal 24 5 3 3 4 3" xfId="31693"/>
    <cellStyle name="Normal 24 5 3 3 4 3 2" xfId="31694"/>
    <cellStyle name="Normal 24 5 3 3 4 4" xfId="31695"/>
    <cellStyle name="Normal 24 5 3 3 4 5" xfId="31696"/>
    <cellStyle name="Normal 24 5 3 3 5" xfId="31697"/>
    <cellStyle name="Normal 24 5 3 3 5 2" xfId="31698"/>
    <cellStyle name="Normal 24 5 3 3 5 2 2" xfId="31699"/>
    <cellStyle name="Normal 24 5 3 3 5 3" xfId="31700"/>
    <cellStyle name="Normal 24 5 3 3 6" xfId="31701"/>
    <cellStyle name="Normal 24 5 3 3 6 2" xfId="31702"/>
    <cellStyle name="Normal 24 5 3 3 7" xfId="31703"/>
    <cellStyle name="Normal 24 5 3 3 8" xfId="31704"/>
    <cellStyle name="Normal 24 5 3 3 9" xfId="31705"/>
    <cellStyle name="Normal 24 5 3 4" xfId="31706"/>
    <cellStyle name="Normal 24 5 3 4 2" xfId="31707"/>
    <cellStyle name="Normal 24 5 3 4 2 2" xfId="31708"/>
    <cellStyle name="Normal 24 5 3 4 2 2 2" xfId="31709"/>
    <cellStyle name="Normal 24 5 3 4 2 2 2 2" xfId="31710"/>
    <cellStyle name="Normal 24 5 3 4 2 2 3" xfId="31711"/>
    <cellStyle name="Normal 24 5 3 4 2 3" xfId="31712"/>
    <cellStyle name="Normal 24 5 3 4 2 3 2" xfId="31713"/>
    <cellStyle name="Normal 24 5 3 4 2 4" xfId="31714"/>
    <cellStyle name="Normal 24 5 3 4 2 5" xfId="31715"/>
    <cellStyle name="Normal 24 5 3 4 3" xfId="31716"/>
    <cellStyle name="Normal 24 5 3 4 3 2" xfId="31717"/>
    <cellStyle name="Normal 24 5 3 4 3 2 2" xfId="31718"/>
    <cellStyle name="Normal 24 5 3 4 3 2 2 2" xfId="31719"/>
    <cellStyle name="Normal 24 5 3 4 3 2 3" xfId="31720"/>
    <cellStyle name="Normal 24 5 3 4 3 3" xfId="31721"/>
    <cellStyle name="Normal 24 5 3 4 3 3 2" xfId="31722"/>
    <cellStyle name="Normal 24 5 3 4 3 4" xfId="31723"/>
    <cellStyle name="Normal 24 5 3 4 3 5" xfId="31724"/>
    <cellStyle name="Normal 24 5 3 4 4" xfId="31725"/>
    <cellStyle name="Normal 24 5 3 4 4 2" xfId="31726"/>
    <cellStyle name="Normal 24 5 3 4 4 2 2" xfId="31727"/>
    <cellStyle name="Normal 24 5 3 4 4 2 2 2" xfId="31728"/>
    <cellStyle name="Normal 24 5 3 4 4 2 3" xfId="31729"/>
    <cellStyle name="Normal 24 5 3 4 4 3" xfId="31730"/>
    <cellStyle name="Normal 24 5 3 4 4 3 2" xfId="31731"/>
    <cellStyle name="Normal 24 5 3 4 4 4" xfId="31732"/>
    <cellStyle name="Normal 24 5 3 4 4 5" xfId="31733"/>
    <cellStyle name="Normal 24 5 3 4 5" xfId="31734"/>
    <cellStyle name="Normal 24 5 3 4 5 2" xfId="31735"/>
    <cellStyle name="Normal 24 5 3 4 5 2 2" xfId="31736"/>
    <cellStyle name="Normal 24 5 3 4 5 3" xfId="31737"/>
    <cellStyle name="Normal 24 5 3 4 6" xfId="31738"/>
    <cellStyle name="Normal 24 5 3 4 6 2" xfId="31739"/>
    <cellStyle name="Normal 24 5 3 4 7" xfId="31740"/>
    <cellStyle name="Normal 24 5 3 4 8" xfId="31741"/>
    <cellStyle name="Normal 24 5 3 5" xfId="31742"/>
    <cellStyle name="Normal 24 5 3 5 2" xfId="31743"/>
    <cellStyle name="Normal 24 5 3 5 2 2" xfId="31744"/>
    <cellStyle name="Normal 24 5 3 5 2 2 2" xfId="31745"/>
    <cellStyle name="Normal 24 5 3 5 2 2 2 2" xfId="31746"/>
    <cellStyle name="Normal 24 5 3 5 2 2 3" xfId="31747"/>
    <cellStyle name="Normal 24 5 3 5 2 3" xfId="31748"/>
    <cellStyle name="Normal 24 5 3 5 2 3 2" xfId="31749"/>
    <cellStyle name="Normal 24 5 3 5 2 4" xfId="31750"/>
    <cellStyle name="Normal 24 5 3 5 2 5" xfId="31751"/>
    <cellStyle name="Normal 24 5 3 5 3" xfId="31752"/>
    <cellStyle name="Normal 24 5 3 5 3 2" xfId="31753"/>
    <cellStyle name="Normal 24 5 3 5 3 2 2" xfId="31754"/>
    <cellStyle name="Normal 24 5 3 5 3 3" xfId="31755"/>
    <cellStyle name="Normal 24 5 3 5 4" xfId="31756"/>
    <cellStyle name="Normal 24 5 3 5 4 2" xfId="31757"/>
    <cellStyle name="Normal 24 5 3 5 5" xfId="31758"/>
    <cellStyle name="Normal 24 5 3 5 6" xfId="31759"/>
    <cellStyle name="Normal 24 5 3 6" xfId="31760"/>
    <cellStyle name="Normal 24 5 3 6 2" xfId="31761"/>
    <cellStyle name="Normal 24 5 3 6 2 2" xfId="31762"/>
    <cellStyle name="Normal 24 5 3 6 2 2 2" xfId="31763"/>
    <cellStyle name="Normal 24 5 3 6 2 3" xfId="31764"/>
    <cellStyle name="Normal 24 5 3 6 3" xfId="31765"/>
    <cellStyle name="Normal 24 5 3 6 3 2" xfId="31766"/>
    <cellStyle name="Normal 24 5 3 6 4" xfId="31767"/>
    <cellStyle name="Normal 24 5 3 6 5" xfId="31768"/>
    <cellStyle name="Normal 24 5 3 7" xfId="31769"/>
    <cellStyle name="Normal 24 5 3 7 2" xfId="31770"/>
    <cellStyle name="Normal 24 5 3 7 2 2" xfId="31771"/>
    <cellStyle name="Normal 24 5 3 7 2 2 2" xfId="31772"/>
    <cellStyle name="Normal 24 5 3 7 2 3" xfId="31773"/>
    <cellStyle name="Normal 24 5 3 7 3" xfId="31774"/>
    <cellStyle name="Normal 24 5 3 7 3 2" xfId="31775"/>
    <cellStyle name="Normal 24 5 3 7 4" xfId="31776"/>
    <cellStyle name="Normal 24 5 3 7 5" xfId="31777"/>
    <cellStyle name="Normal 24 5 3 8" xfId="31778"/>
    <cellStyle name="Normal 24 5 3 8 2" xfId="31779"/>
    <cellStyle name="Normal 24 5 3 8 2 2" xfId="31780"/>
    <cellStyle name="Normal 24 5 3 8 2 2 2" xfId="31781"/>
    <cellStyle name="Normal 24 5 3 8 2 3" xfId="31782"/>
    <cellStyle name="Normal 24 5 3 8 3" xfId="31783"/>
    <cellStyle name="Normal 24 5 3 8 3 2" xfId="31784"/>
    <cellStyle name="Normal 24 5 3 8 4" xfId="31785"/>
    <cellStyle name="Normal 24 5 3 8 5" xfId="31786"/>
    <cellStyle name="Normal 24 5 3 9" xfId="31787"/>
    <cellStyle name="Normal 24 5 3 9 2" xfId="31788"/>
    <cellStyle name="Normal 24 5 3 9 2 2" xfId="31789"/>
    <cellStyle name="Normal 24 5 3 9 3" xfId="31790"/>
    <cellStyle name="Normal 24 5 4" xfId="31791"/>
    <cellStyle name="Normal 24 5 4 10" xfId="31792"/>
    <cellStyle name="Normal 24 5 4 11" xfId="31793"/>
    <cellStyle name="Normal 24 5 4 12" xfId="31794"/>
    <cellStyle name="Normal 24 5 4 2" xfId="31795"/>
    <cellStyle name="Normal 24 5 4 2 2" xfId="31796"/>
    <cellStyle name="Normal 24 5 4 2 2 2" xfId="31797"/>
    <cellStyle name="Normal 24 5 4 2 2 2 2" xfId="31798"/>
    <cellStyle name="Normal 24 5 4 2 2 2 2 2" xfId="31799"/>
    <cellStyle name="Normal 24 5 4 2 2 2 3" xfId="31800"/>
    <cellStyle name="Normal 24 5 4 2 2 3" xfId="31801"/>
    <cellStyle name="Normal 24 5 4 2 2 3 2" xfId="31802"/>
    <cellStyle name="Normal 24 5 4 2 2 4" xfId="31803"/>
    <cellStyle name="Normal 24 5 4 2 2 5" xfId="31804"/>
    <cellStyle name="Normal 24 5 4 2 3" xfId="31805"/>
    <cellStyle name="Normal 24 5 4 2 3 2" xfId="31806"/>
    <cellStyle name="Normal 24 5 4 2 3 2 2" xfId="31807"/>
    <cellStyle name="Normal 24 5 4 2 3 2 2 2" xfId="31808"/>
    <cellStyle name="Normal 24 5 4 2 3 2 3" xfId="31809"/>
    <cellStyle name="Normal 24 5 4 2 3 3" xfId="31810"/>
    <cellStyle name="Normal 24 5 4 2 3 3 2" xfId="31811"/>
    <cellStyle name="Normal 24 5 4 2 3 4" xfId="31812"/>
    <cellStyle name="Normal 24 5 4 2 3 5" xfId="31813"/>
    <cellStyle name="Normal 24 5 4 2 4" xfId="31814"/>
    <cellStyle name="Normal 24 5 4 2 4 2" xfId="31815"/>
    <cellStyle name="Normal 24 5 4 2 4 2 2" xfId="31816"/>
    <cellStyle name="Normal 24 5 4 2 4 2 2 2" xfId="31817"/>
    <cellStyle name="Normal 24 5 4 2 4 2 3" xfId="31818"/>
    <cellStyle name="Normal 24 5 4 2 4 3" xfId="31819"/>
    <cellStyle name="Normal 24 5 4 2 4 3 2" xfId="31820"/>
    <cellStyle name="Normal 24 5 4 2 4 4" xfId="31821"/>
    <cellStyle name="Normal 24 5 4 2 4 5" xfId="31822"/>
    <cellStyle name="Normal 24 5 4 2 5" xfId="31823"/>
    <cellStyle name="Normal 24 5 4 2 5 2" xfId="31824"/>
    <cellStyle name="Normal 24 5 4 2 5 2 2" xfId="31825"/>
    <cellStyle name="Normal 24 5 4 2 5 3" xfId="31826"/>
    <cellStyle name="Normal 24 5 4 2 6" xfId="31827"/>
    <cellStyle name="Normal 24 5 4 2 6 2" xfId="31828"/>
    <cellStyle name="Normal 24 5 4 2 7" xfId="31829"/>
    <cellStyle name="Normal 24 5 4 2 8" xfId="31830"/>
    <cellStyle name="Normal 24 5 4 2 9" xfId="31831"/>
    <cellStyle name="Normal 24 5 4 3" xfId="31832"/>
    <cellStyle name="Normal 24 5 4 3 2" xfId="31833"/>
    <cellStyle name="Normal 24 5 4 3 2 2" xfId="31834"/>
    <cellStyle name="Normal 24 5 4 3 2 2 2" xfId="31835"/>
    <cellStyle name="Normal 24 5 4 3 2 2 2 2" xfId="31836"/>
    <cellStyle name="Normal 24 5 4 3 2 2 3" xfId="31837"/>
    <cellStyle name="Normal 24 5 4 3 2 3" xfId="31838"/>
    <cellStyle name="Normal 24 5 4 3 2 3 2" xfId="31839"/>
    <cellStyle name="Normal 24 5 4 3 2 4" xfId="31840"/>
    <cellStyle name="Normal 24 5 4 3 2 5" xfId="31841"/>
    <cellStyle name="Normal 24 5 4 3 3" xfId="31842"/>
    <cellStyle name="Normal 24 5 4 3 3 2" xfId="31843"/>
    <cellStyle name="Normal 24 5 4 3 3 2 2" xfId="31844"/>
    <cellStyle name="Normal 24 5 4 3 3 2 2 2" xfId="31845"/>
    <cellStyle name="Normal 24 5 4 3 3 2 3" xfId="31846"/>
    <cellStyle name="Normal 24 5 4 3 3 3" xfId="31847"/>
    <cellStyle name="Normal 24 5 4 3 3 3 2" xfId="31848"/>
    <cellStyle name="Normal 24 5 4 3 3 4" xfId="31849"/>
    <cellStyle name="Normal 24 5 4 3 3 5" xfId="31850"/>
    <cellStyle name="Normal 24 5 4 3 4" xfId="31851"/>
    <cellStyle name="Normal 24 5 4 3 4 2" xfId="31852"/>
    <cellStyle name="Normal 24 5 4 3 4 2 2" xfId="31853"/>
    <cellStyle name="Normal 24 5 4 3 4 2 2 2" xfId="31854"/>
    <cellStyle name="Normal 24 5 4 3 4 2 3" xfId="31855"/>
    <cellStyle name="Normal 24 5 4 3 4 3" xfId="31856"/>
    <cellStyle name="Normal 24 5 4 3 4 3 2" xfId="31857"/>
    <cellStyle name="Normal 24 5 4 3 4 4" xfId="31858"/>
    <cellStyle name="Normal 24 5 4 3 4 5" xfId="31859"/>
    <cellStyle name="Normal 24 5 4 3 5" xfId="31860"/>
    <cellStyle name="Normal 24 5 4 3 5 2" xfId="31861"/>
    <cellStyle name="Normal 24 5 4 3 5 2 2" xfId="31862"/>
    <cellStyle name="Normal 24 5 4 3 5 3" xfId="31863"/>
    <cellStyle name="Normal 24 5 4 3 6" xfId="31864"/>
    <cellStyle name="Normal 24 5 4 3 6 2" xfId="31865"/>
    <cellStyle name="Normal 24 5 4 3 7" xfId="31866"/>
    <cellStyle name="Normal 24 5 4 3 8" xfId="31867"/>
    <cellStyle name="Normal 24 5 4 4" xfId="31868"/>
    <cellStyle name="Normal 24 5 4 4 2" xfId="31869"/>
    <cellStyle name="Normal 24 5 4 4 2 2" xfId="31870"/>
    <cellStyle name="Normal 24 5 4 4 2 2 2" xfId="31871"/>
    <cellStyle name="Normal 24 5 4 4 2 2 2 2" xfId="31872"/>
    <cellStyle name="Normal 24 5 4 4 2 2 3" xfId="31873"/>
    <cellStyle name="Normal 24 5 4 4 2 3" xfId="31874"/>
    <cellStyle name="Normal 24 5 4 4 2 3 2" xfId="31875"/>
    <cellStyle name="Normal 24 5 4 4 2 4" xfId="31876"/>
    <cellStyle name="Normal 24 5 4 4 2 5" xfId="31877"/>
    <cellStyle name="Normal 24 5 4 4 3" xfId="31878"/>
    <cellStyle name="Normal 24 5 4 4 3 2" xfId="31879"/>
    <cellStyle name="Normal 24 5 4 4 3 2 2" xfId="31880"/>
    <cellStyle name="Normal 24 5 4 4 3 3" xfId="31881"/>
    <cellStyle name="Normal 24 5 4 4 4" xfId="31882"/>
    <cellStyle name="Normal 24 5 4 4 4 2" xfId="31883"/>
    <cellStyle name="Normal 24 5 4 4 5" xfId="31884"/>
    <cellStyle name="Normal 24 5 4 4 6" xfId="31885"/>
    <cellStyle name="Normal 24 5 4 5" xfId="31886"/>
    <cellStyle name="Normal 24 5 4 5 2" xfId="31887"/>
    <cellStyle name="Normal 24 5 4 5 2 2" xfId="31888"/>
    <cellStyle name="Normal 24 5 4 5 2 2 2" xfId="31889"/>
    <cellStyle name="Normal 24 5 4 5 2 3" xfId="31890"/>
    <cellStyle name="Normal 24 5 4 5 3" xfId="31891"/>
    <cellStyle name="Normal 24 5 4 5 3 2" xfId="31892"/>
    <cellStyle name="Normal 24 5 4 5 4" xfId="31893"/>
    <cellStyle name="Normal 24 5 4 5 5" xfId="31894"/>
    <cellStyle name="Normal 24 5 4 6" xfId="31895"/>
    <cellStyle name="Normal 24 5 4 6 2" xfId="31896"/>
    <cellStyle name="Normal 24 5 4 6 2 2" xfId="31897"/>
    <cellStyle name="Normal 24 5 4 6 2 2 2" xfId="31898"/>
    <cellStyle name="Normal 24 5 4 6 2 3" xfId="31899"/>
    <cellStyle name="Normal 24 5 4 6 3" xfId="31900"/>
    <cellStyle name="Normal 24 5 4 6 3 2" xfId="31901"/>
    <cellStyle name="Normal 24 5 4 6 4" xfId="31902"/>
    <cellStyle name="Normal 24 5 4 6 5" xfId="31903"/>
    <cellStyle name="Normal 24 5 4 7" xfId="31904"/>
    <cellStyle name="Normal 24 5 4 7 2" xfId="31905"/>
    <cellStyle name="Normal 24 5 4 7 2 2" xfId="31906"/>
    <cellStyle name="Normal 24 5 4 7 2 2 2" xfId="31907"/>
    <cellStyle name="Normal 24 5 4 7 2 3" xfId="31908"/>
    <cellStyle name="Normal 24 5 4 7 3" xfId="31909"/>
    <cellStyle name="Normal 24 5 4 7 3 2" xfId="31910"/>
    <cellStyle name="Normal 24 5 4 7 4" xfId="31911"/>
    <cellStyle name="Normal 24 5 4 7 5" xfId="31912"/>
    <cellStyle name="Normal 24 5 4 8" xfId="31913"/>
    <cellStyle name="Normal 24 5 4 8 2" xfId="31914"/>
    <cellStyle name="Normal 24 5 4 8 2 2" xfId="31915"/>
    <cellStyle name="Normal 24 5 4 8 3" xfId="31916"/>
    <cellStyle name="Normal 24 5 4 9" xfId="31917"/>
    <cellStyle name="Normal 24 5 4 9 2" xfId="31918"/>
    <cellStyle name="Normal 24 5 5" xfId="31919"/>
    <cellStyle name="Normal 24 5 5 2" xfId="31920"/>
    <cellStyle name="Normal 24 5 5 2 2" xfId="31921"/>
    <cellStyle name="Normal 24 5 5 2 2 2" xfId="31922"/>
    <cellStyle name="Normal 24 5 5 2 2 2 2" xfId="31923"/>
    <cellStyle name="Normal 24 5 5 2 2 3" xfId="31924"/>
    <cellStyle name="Normal 24 5 5 2 3" xfId="31925"/>
    <cellStyle name="Normal 24 5 5 2 3 2" xfId="31926"/>
    <cellStyle name="Normal 24 5 5 2 4" xfId="31927"/>
    <cellStyle name="Normal 24 5 5 2 5" xfId="31928"/>
    <cellStyle name="Normal 24 5 5 3" xfId="31929"/>
    <cellStyle name="Normal 24 5 5 3 2" xfId="31930"/>
    <cellStyle name="Normal 24 5 5 3 2 2" xfId="31931"/>
    <cellStyle name="Normal 24 5 5 3 2 2 2" xfId="31932"/>
    <cellStyle name="Normal 24 5 5 3 2 3" xfId="31933"/>
    <cellStyle name="Normal 24 5 5 3 3" xfId="31934"/>
    <cellStyle name="Normal 24 5 5 3 3 2" xfId="31935"/>
    <cellStyle name="Normal 24 5 5 3 4" xfId="31936"/>
    <cellStyle name="Normal 24 5 5 3 5" xfId="31937"/>
    <cellStyle name="Normal 24 5 5 4" xfId="31938"/>
    <cellStyle name="Normal 24 5 5 4 2" xfId="31939"/>
    <cellStyle name="Normal 24 5 5 4 2 2" xfId="31940"/>
    <cellStyle name="Normal 24 5 5 4 2 2 2" xfId="31941"/>
    <cellStyle name="Normal 24 5 5 4 2 3" xfId="31942"/>
    <cellStyle name="Normal 24 5 5 4 3" xfId="31943"/>
    <cellStyle name="Normal 24 5 5 4 3 2" xfId="31944"/>
    <cellStyle name="Normal 24 5 5 4 4" xfId="31945"/>
    <cellStyle name="Normal 24 5 5 4 5" xfId="31946"/>
    <cellStyle name="Normal 24 5 5 5" xfId="31947"/>
    <cellStyle name="Normal 24 5 5 5 2" xfId="31948"/>
    <cellStyle name="Normal 24 5 5 5 2 2" xfId="31949"/>
    <cellStyle name="Normal 24 5 5 5 3" xfId="31950"/>
    <cellStyle name="Normal 24 5 5 6" xfId="31951"/>
    <cellStyle name="Normal 24 5 5 6 2" xfId="31952"/>
    <cellStyle name="Normal 24 5 5 7" xfId="31953"/>
    <cellStyle name="Normal 24 5 5 8" xfId="31954"/>
    <cellStyle name="Normal 24 5 5 9" xfId="31955"/>
    <cellStyle name="Normal 24 5 6" xfId="31956"/>
    <cellStyle name="Normal 24 5 6 2" xfId="31957"/>
    <cellStyle name="Normal 24 5 6 2 2" xfId="31958"/>
    <cellStyle name="Normal 24 5 6 2 2 2" xfId="31959"/>
    <cellStyle name="Normal 24 5 6 2 2 2 2" xfId="31960"/>
    <cellStyle name="Normal 24 5 6 2 2 3" xfId="31961"/>
    <cellStyle name="Normal 24 5 6 2 3" xfId="31962"/>
    <cellStyle name="Normal 24 5 6 2 3 2" xfId="31963"/>
    <cellStyle name="Normal 24 5 6 2 4" xfId="31964"/>
    <cellStyle name="Normal 24 5 6 2 5" xfId="31965"/>
    <cellStyle name="Normal 24 5 6 3" xfId="31966"/>
    <cellStyle name="Normal 24 5 6 3 2" xfId="31967"/>
    <cellStyle name="Normal 24 5 6 3 2 2" xfId="31968"/>
    <cellStyle name="Normal 24 5 6 3 2 2 2" xfId="31969"/>
    <cellStyle name="Normal 24 5 6 3 2 3" xfId="31970"/>
    <cellStyle name="Normal 24 5 6 3 3" xfId="31971"/>
    <cellStyle name="Normal 24 5 6 3 3 2" xfId="31972"/>
    <cellStyle name="Normal 24 5 6 3 4" xfId="31973"/>
    <cellStyle name="Normal 24 5 6 3 5" xfId="31974"/>
    <cellStyle name="Normal 24 5 6 4" xfId="31975"/>
    <cellStyle name="Normal 24 5 6 4 2" xfId="31976"/>
    <cellStyle name="Normal 24 5 6 4 2 2" xfId="31977"/>
    <cellStyle name="Normal 24 5 6 4 2 2 2" xfId="31978"/>
    <cellStyle name="Normal 24 5 6 4 2 3" xfId="31979"/>
    <cellStyle name="Normal 24 5 6 4 3" xfId="31980"/>
    <cellStyle name="Normal 24 5 6 4 3 2" xfId="31981"/>
    <cellStyle name="Normal 24 5 6 4 4" xfId="31982"/>
    <cellStyle name="Normal 24 5 6 4 5" xfId="31983"/>
    <cellStyle name="Normal 24 5 6 5" xfId="31984"/>
    <cellStyle name="Normal 24 5 6 5 2" xfId="31985"/>
    <cellStyle name="Normal 24 5 6 5 2 2" xfId="31986"/>
    <cellStyle name="Normal 24 5 6 5 3" xfId="31987"/>
    <cellStyle name="Normal 24 5 6 6" xfId="31988"/>
    <cellStyle name="Normal 24 5 6 6 2" xfId="31989"/>
    <cellStyle name="Normal 24 5 6 7" xfId="31990"/>
    <cellStyle name="Normal 24 5 6 8" xfId="31991"/>
    <cellStyle name="Normal 24 5 6 9" xfId="31992"/>
    <cellStyle name="Normal 24 5 7" xfId="31993"/>
    <cellStyle name="Normal 24 5 7 2" xfId="31994"/>
    <cellStyle name="Normal 24 5 7 2 2" xfId="31995"/>
    <cellStyle name="Normal 24 5 7 2 2 2" xfId="31996"/>
    <cellStyle name="Normal 24 5 7 2 2 2 2" xfId="31997"/>
    <cellStyle name="Normal 24 5 7 2 2 3" xfId="31998"/>
    <cellStyle name="Normal 24 5 7 2 3" xfId="31999"/>
    <cellStyle name="Normal 24 5 7 2 3 2" xfId="32000"/>
    <cellStyle name="Normal 24 5 7 2 4" xfId="32001"/>
    <cellStyle name="Normal 24 5 7 2 5" xfId="32002"/>
    <cellStyle name="Normal 24 5 7 3" xfId="32003"/>
    <cellStyle name="Normal 24 5 7 3 2" xfId="32004"/>
    <cellStyle name="Normal 24 5 7 3 2 2" xfId="32005"/>
    <cellStyle name="Normal 24 5 7 3 3" xfId="32006"/>
    <cellStyle name="Normal 24 5 7 4" xfId="32007"/>
    <cellStyle name="Normal 24 5 7 4 2" xfId="32008"/>
    <cellStyle name="Normal 24 5 7 5" xfId="32009"/>
    <cellStyle name="Normal 24 5 7 6" xfId="32010"/>
    <cellStyle name="Normal 24 5 8" xfId="32011"/>
    <cellStyle name="Normal 24 5 8 2" xfId="32012"/>
    <cellStyle name="Normal 24 5 8 2 2" xfId="32013"/>
    <cellStyle name="Normal 24 5 8 2 2 2" xfId="32014"/>
    <cellStyle name="Normal 24 5 8 2 3" xfId="32015"/>
    <cellStyle name="Normal 24 5 8 3" xfId="32016"/>
    <cellStyle name="Normal 24 5 8 3 2" xfId="32017"/>
    <cellStyle name="Normal 24 5 8 4" xfId="32018"/>
    <cellStyle name="Normal 24 5 8 5" xfId="32019"/>
    <cellStyle name="Normal 24 5 9" xfId="32020"/>
    <cellStyle name="Normal 24 5 9 2" xfId="32021"/>
    <cellStyle name="Normal 24 5 9 2 2" xfId="32022"/>
    <cellStyle name="Normal 24 5 9 2 2 2" xfId="32023"/>
    <cellStyle name="Normal 24 5 9 2 3" xfId="32024"/>
    <cellStyle name="Normal 24 5 9 3" xfId="32025"/>
    <cellStyle name="Normal 24 5 9 3 2" xfId="32026"/>
    <cellStyle name="Normal 24 5 9 4" xfId="32027"/>
    <cellStyle name="Normal 24 5 9 5" xfId="32028"/>
    <cellStyle name="Normal 24 6" xfId="32029"/>
    <cellStyle name="Normal 24 6 10" xfId="32030"/>
    <cellStyle name="Normal 24 6 10 2" xfId="32031"/>
    <cellStyle name="Normal 24 6 11" xfId="32032"/>
    <cellStyle name="Normal 24 6 12" xfId="32033"/>
    <cellStyle name="Normal 24 6 13" xfId="32034"/>
    <cellStyle name="Normal 24 6 2" xfId="32035"/>
    <cellStyle name="Normal 24 6 2 10" xfId="32036"/>
    <cellStyle name="Normal 24 6 2 11" xfId="32037"/>
    <cellStyle name="Normal 24 6 2 12" xfId="32038"/>
    <cellStyle name="Normal 24 6 2 2" xfId="32039"/>
    <cellStyle name="Normal 24 6 2 2 2" xfId="32040"/>
    <cellStyle name="Normal 24 6 2 2 2 2" xfId="32041"/>
    <cellStyle name="Normal 24 6 2 2 2 2 2" xfId="32042"/>
    <cellStyle name="Normal 24 6 2 2 2 2 2 2" xfId="32043"/>
    <cellStyle name="Normal 24 6 2 2 2 2 3" xfId="32044"/>
    <cellStyle name="Normal 24 6 2 2 2 3" xfId="32045"/>
    <cellStyle name="Normal 24 6 2 2 2 3 2" xfId="32046"/>
    <cellStyle name="Normal 24 6 2 2 2 4" xfId="32047"/>
    <cellStyle name="Normal 24 6 2 2 2 5" xfId="32048"/>
    <cellStyle name="Normal 24 6 2 2 3" xfId="32049"/>
    <cellStyle name="Normal 24 6 2 2 3 2" xfId="32050"/>
    <cellStyle name="Normal 24 6 2 2 3 2 2" xfId="32051"/>
    <cellStyle name="Normal 24 6 2 2 3 2 2 2" xfId="32052"/>
    <cellStyle name="Normal 24 6 2 2 3 2 3" xfId="32053"/>
    <cellStyle name="Normal 24 6 2 2 3 3" xfId="32054"/>
    <cellStyle name="Normal 24 6 2 2 3 3 2" xfId="32055"/>
    <cellStyle name="Normal 24 6 2 2 3 4" xfId="32056"/>
    <cellStyle name="Normal 24 6 2 2 3 5" xfId="32057"/>
    <cellStyle name="Normal 24 6 2 2 4" xfId="32058"/>
    <cellStyle name="Normal 24 6 2 2 4 2" xfId="32059"/>
    <cellStyle name="Normal 24 6 2 2 4 2 2" xfId="32060"/>
    <cellStyle name="Normal 24 6 2 2 4 2 2 2" xfId="32061"/>
    <cellStyle name="Normal 24 6 2 2 4 2 3" xfId="32062"/>
    <cellStyle name="Normal 24 6 2 2 4 3" xfId="32063"/>
    <cellStyle name="Normal 24 6 2 2 4 3 2" xfId="32064"/>
    <cellStyle name="Normal 24 6 2 2 4 4" xfId="32065"/>
    <cellStyle name="Normal 24 6 2 2 4 5" xfId="32066"/>
    <cellStyle name="Normal 24 6 2 2 5" xfId="32067"/>
    <cellStyle name="Normal 24 6 2 2 5 2" xfId="32068"/>
    <cellStyle name="Normal 24 6 2 2 5 2 2" xfId="32069"/>
    <cellStyle name="Normal 24 6 2 2 5 3" xfId="32070"/>
    <cellStyle name="Normal 24 6 2 2 6" xfId="32071"/>
    <cellStyle name="Normal 24 6 2 2 6 2" xfId="32072"/>
    <cellStyle name="Normal 24 6 2 2 7" xfId="32073"/>
    <cellStyle name="Normal 24 6 2 2 8" xfId="32074"/>
    <cellStyle name="Normal 24 6 2 2 9" xfId="32075"/>
    <cellStyle name="Normal 24 6 2 3" xfId="32076"/>
    <cellStyle name="Normal 24 6 2 3 2" xfId="32077"/>
    <cellStyle name="Normal 24 6 2 3 2 2" xfId="32078"/>
    <cellStyle name="Normal 24 6 2 3 2 2 2" xfId="32079"/>
    <cellStyle name="Normal 24 6 2 3 2 2 2 2" xfId="32080"/>
    <cellStyle name="Normal 24 6 2 3 2 2 3" xfId="32081"/>
    <cellStyle name="Normal 24 6 2 3 2 3" xfId="32082"/>
    <cellStyle name="Normal 24 6 2 3 2 3 2" xfId="32083"/>
    <cellStyle name="Normal 24 6 2 3 2 4" xfId="32084"/>
    <cellStyle name="Normal 24 6 2 3 2 5" xfId="32085"/>
    <cellStyle name="Normal 24 6 2 3 3" xfId="32086"/>
    <cellStyle name="Normal 24 6 2 3 3 2" xfId="32087"/>
    <cellStyle name="Normal 24 6 2 3 3 2 2" xfId="32088"/>
    <cellStyle name="Normal 24 6 2 3 3 2 2 2" xfId="32089"/>
    <cellStyle name="Normal 24 6 2 3 3 2 3" xfId="32090"/>
    <cellStyle name="Normal 24 6 2 3 3 3" xfId="32091"/>
    <cellStyle name="Normal 24 6 2 3 3 3 2" xfId="32092"/>
    <cellStyle name="Normal 24 6 2 3 3 4" xfId="32093"/>
    <cellStyle name="Normal 24 6 2 3 3 5" xfId="32094"/>
    <cellStyle name="Normal 24 6 2 3 4" xfId="32095"/>
    <cellStyle name="Normal 24 6 2 3 4 2" xfId="32096"/>
    <cellStyle name="Normal 24 6 2 3 4 2 2" xfId="32097"/>
    <cellStyle name="Normal 24 6 2 3 4 2 2 2" xfId="32098"/>
    <cellStyle name="Normal 24 6 2 3 4 2 3" xfId="32099"/>
    <cellStyle name="Normal 24 6 2 3 4 3" xfId="32100"/>
    <cellStyle name="Normal 24 6 2 3 4 3 2" xfId="32101"/>
    <cellStyle name="Normal 24 6 2 3 4 4" xfId="32102"/>
    <cellStyle name="Normal 24 6 2 3 4 5" xfId="32103"/>
    <cellStyle name="Normal 24 6 2 3 5" xfId="32104"/>
    <cellStyle name="Normal 24 6 2 3 5 2" xfId="32105"/>
    <cellStyle name="Normal 24 6 2 3 5 2 2" xfId="32106"/>
    <cellStyle name="Normal 24 6 2 3 5 3" xfId="32107"/>
    <cellStyle name="Normal 24 6 2 3 6" xfId="32108"/>
    <cellStyle name="Normal 24 6 2 3 6 2" xfId="32109"/>
    <cellStyle name="Normal 24 6 2 3 7" xfId="32110"/>
    <cellStyle name="Normal 24 6 2 3 8" xfId="32111"/>
    <cellStyle name="Normal 24 6 2 4" xfId="32112"/>
    <cellStyle name="Normal 24 6 2 4 2" xfId="32113"/>
    <cellStyle name="Normal 24 6 2 4 2 2" xfId="32114"/>
    <cellStyle name="Normal 24 6 2 4 2 2 2" xfId="32115"/>
    <cellStyle name="Normal 24 6 2 4 2 2 2 2" xfId="32116"/>
    <cellStyle name="Normal 24 6 2 4 2 2 3" xfId="32117"/>
    <cellStyle name="Normal 24 6 2 4 2 3" xfId="32118"/>
    <cellStyle name="Normal 24 6 2 4 2 3 2" xfId="32119"/>
    <cellStyle name="Normal 24 6 2 4 2 4" xfId="32120"/>
    <cellStyle name="Normal 24 6 2 4 2 5" xfId="32121"/>
    <cellStyle name="Normal 24 6 2 4 3" xfId="32122"/>
    <cellStyle name="Normal 24 6 2 4 3 2" xfId="32123"/>
    <cellStyle name="Normal 24 6 2 4 3 2 2" xfId="32124"/>
    <cellStyle name="Normal 24 6 2 4 3 3" xfId="32125"/>
    <cellStyle name="Normal 24 6 2 4 4" xfId="32126"/>
    <cellStyle name="Normal 24 6 2 4 4 2" xfId="32127"/>
    <cellStyle name="Normal 24 6 2 4 5" xfId="32128"/>
    <cellStyle name="Normal 24 6 2 4 6" xfId="32129"/>
    <cellStyle name="Normal 24 6 2 5" xfId="32130"/>
    <cellStyle name="Normal 24 6 2 5 2" xfId="32131"/>
    <cellStyle name="Normal 24 6 2 5 2 2" xfId="32132"/>
    <cellStyle name="Normal 24 6 2 5 2 2 2" xfId="32133"/>
    <cellStyle name="Normal 24 6 2 5 2 3" xfId="32134"/>
    <cellStyle name="Normal 24 6 2 5 3" xfId="32135"/>
    <cellStyle name="Normal 24 6 2 5 3 2" xfId="32136"/>
    <cellStyle name="Normal 24 6 2 5 4" xfId="32137"/>
    <cellStyle name="Normal 24 6 2 5 5" xfId="32138"/>
    <cellStyle name="Normal 24 6 2 6" xfId="32139"/>
    <cellStyle name="Normal 24 6 2 6 2" xfId="32140"/>
    <cellStyle name="Normal 24 6 2 6 2 2" xfId="32141"/>
    <cellStyle name="Normal 24 6 2 6 2 2 2" xfId="32142"/>
    <cellStyle name="Normal 24 6 2 6 2 3" xfId="32143"/>
    <cellStyle name="Normal 24 6 2 6 3" xfId="32144"/>
    <cellStyle name="Normal 24 6 2 6 3 2" xfId="32145"/>
    <cellStyle name="Normal 24 6 2 6 4" xfId="32146"/>
    <cellStyle name="Normal 24 6 2 6 5" xfId="32147"/>
    <cellStyle name="Normal 24 6 2 7" xfId="32148"/>
    <cellStyle name="Normal 24 6 2 7 2" xfId="32149"/>
    <cellStyle name="Normal 24 6 2 7 2 2" xfId="32150"/>
    <cellStyle name="Normal 24 6 2 7 2 2 2" xfId="32151"/>
    <cellStyle name="Normal 24 6 2 7 2 3" xfId="32152"/>
    <cellStyle name="Normal 24 6 2 7 3" xfId="32153"/>
    <cellStyle name="Normal 24 6 2 7 3 2" xfId="32154"/>
    <cellStyle name="Normal 24 6 2 7 4" xfId="32155"/>
    <cellStyle name="Normal 24 6 2 7 5" xfId="32156"/>
    <cellStyle name="Normal 24 6 2 8" xfId="32157"/>
    <cellStyle name="Normal 24 6 2 8 2" xfId="32158"/>
    <cellStyle name="Normal 24 6 2 8 2 2" xfId="32159"/>
    <cellStyle name="Normal 24 6 2 8 3" xfId="32160"/>
    <cellStyle name="Normal 24 6 2 9" xfId="32161"/>
    <cellStyle name="Normal 24 6 2 9 2" xfId="32162"/>
    <cellStyle name="Normal 24 6 3" xfId="32163"/>
    <cellStyle name="Normal 24 6 3 2" xfId="32164"/>
    <cellStyle name="Normal 24 6 3 2 2" xfId="32165"/>
    <cellStyle name="Normal 24 6 3 2 2 2" xfId="32166"/>
    <cellStyle name="Normal 24 6 3 2 2 2 2" xfId="32167"/>
    <cellStyle name="Normal 24 6 3 2 2 3" xfId="32168"/>
    <cellStyle name="Normal 24 6 3 2 3" xfId="32169"/>
    <cellStyle name="Normal 24 6 3 2 3 2" xfId="32170"/>
    <cellStyle name="Normal 24 6 3 2 4" xfId="32171"/>
    <cellStyle name="Normal 24 6 3 2 5" xfId="32172"/>
    <cellStyle name="Normal 24 6 3 3" xfId="32173"/>
    <cellStyle name="Normal 24 6 3 3 2" xfId="32174"/>
    <cellStyle name="Normal 24 6 3 3 2 2" xfId="32175"/>
    <cellStyle name="Normal 24 6 3 3 2 2 2" xfId="32176"/>
    <cellStyle name="Normal 24 6 3 3 2 3" xfId="32177"/>
    <cellStyle name="Normal 24 6 3 3 3" xfId="32178"/>
    <cellStyle name="Normal 24 6 3 3 3 2" xfId="32179"/>
    <cellStyle name="Normal 24 6 3 3 4" xfId="32180"/>
    <cellStyle name="Normal 24 6 3 3 5" xfId="32181"/>
    <cellStyle name="Normal 24 6 3 4" xfId="32182"/>
    <cellStyle name="Normal 24 6 3 4 2" xfId="32183"/>
    <cellStyle name="Normal 24 6 3 4 2 2" xfId="32184"/>
    <cellStyle name="Normal 24 6 3 4 2 2 2" xfId="32185"/>
    <cellStyle name="Normal 24 6 3 4 2 3" xfId="32186"/>
    <cellStyle name="Normal 24 6 3 4 3" xfId="32187"/>
    <cellStyle name="Normal 24 6 3 4 3 2" xfId="32188"/>
    <cellStyle name="Normal 24 6 3 4 4" xfId="32189"/>
    <cellStyle name="Normal 24 6 3 4 5" xfId="32190"/>
    <cellStyle name="Normal 24 6 3 5" xfId="32191"/>
    <cellStyle name="Normal 24 6 3 5 2" xfId="32192"/>
    <cellStyle name="Normal 24 6 3 5 2 2" xfId="32193"/>
    <cellStyle name="Normal 24 6 3 5 3" xfId="32194"/>
    <cellStyle name="Normal 24 6 3 6" xfId="32195"/>
    <cellStyle name="Normal 24 6 3 6 2" xfId="32196"/>
    <cellStyle name="Normal 24 6 3 7" xfId="32197"/>
    <cellStyle name="Normal 24 6 3 8" xfId="32198"/>
    <cellStyle name="Normal 24 6 3 9" xfId="32199"/>
    <cellStyle name="Normal 24 6 4" xfId="32200"/>
    <cellStyle name="Normal 24 6 4 2" xfId="32201"/>
    <cellStyle name="Normal 24 6 4 2 2" xfId="32202"/>
    <cellStyle name="Normal 24 6 4 2 2 2" xfId="32203"/>
    <cellStyle name="Normal 24 6 4 2 2 2 2" xfId="32204"/>
    <cellStyle name="Normal 24 6 4 2 2 3" xfId="32205"/>
    <cellStyle name="Normal 24 6 4 2 3" xfId="32206"/>
    <cellStyle name="Normal 24 6 4 2 3 2" xfId="32207"/>
    <cellStyle name="Normal 24 6 4 2 4" xfId="32208"/>
    <cellStyle name="Normal 24 6 4 2 5" xfId="32209"/>
    <cellStyle name="Normal 24 6 4 3" xfId="32210"/>
    <cellStyle name="Normal 24 6 4 3 2" xfId="32211"/>
    <cellStyle name="Normal 24 6 4 3 2 2" xfId="32212"/>
    <cellStyle name="Normal 24 6 4 3 2 2 2" xfId="32213"/>
    <cellStyle name="Normal 24 6 4 3 2 3" xfId="32214"/>
    <cellStyle name="Normal 24 6 4 3 3" xfId="32215"/>
    <cellStyle name="Normal 24 6 4 3 3 2" xfId="32216"/>
    <cellStyle name="Normal 24 6 4 3 4" xfId="32217"/>
    <cellStyle name="Normal 24 6 4 3 5" xfId="32218"/>
    <cellStyle name="Normal 24 6 4 4" xfId="32219"/>
    <cellStyle name="Normal 24 6 4 4 2" xfId="32220"/>
    <cellStyle name="Normal 24 6 4 4 2 2" xfId="32221"/>
    <cellStyle name="Normal 24 6 4 4 2 2 2" xfId="32222"/>
    <cellStyle name="Normal 24 6 4 4 2 3" xfId="32223"/>
    <cellStyle name="Normal 24 6 4 4 3" xfId="32224"/>
    <cellStyle name="Normal 24 6 4 4 3 2" xfId="32225"/>
    <cellStyle name="Normal 24 6 4 4 4" xfId="32226"/>
    <cellStyle name="Normal 24 6 4 4 5" xfId="32227"/>
    <cellStyle name="Normal 24 6 4 5" xfId="32228"/>
    <cellStyle name="Normal 24 6 4 5 2" xfId="32229"/>
    <cellStyle name="Normal 24 6 4 5 2 2" xfId="32230"/>
    <cellStyle name="Normal 24 6 4 5 3" xfId="32231"/>
    <cellStyle name="Normal 24 6 4 6" xfId="32232"/>
    <cellStyle name="Normal 24 6 4 6 2" xfId="32233"/>
    <cellStyle name="Normal 24 6 4 7" xfId="32234"/>
    <cellStyle name="Normal 24 6 4 8" xfId="32235"/>
    <cellStyle name="Normal 24 6 4 9" xfId="32236"/>
    <cellStyle name="Normal 24 6 5" xfId="32237"/>
    <cellStyle name="Normal 24 6 5 2" xfId="32238"/>
    <cellStyle name="Normal 24 6 5 2 2" xfId="32239"/>
    <cellStyle name="Normal 24 6 5 2 2 2" xfId="32240"/>
    <cellStyle name="Normal 24 6 5 2 2 2 2" xfId="32241"/>
    <cellStyle name="Normal 24 6 5 2 2 3" xfId="32242"/>
    <cellStyle name="Normal 24 6 5 2 3" xfId="32243"/>
    <cellStyle name="Normal 24 6 5 2 3 2" xfId="32244"/>
    <cellStyle name="Normal 24 6 5 2 4" xfId="32245"/>
    <cellStyle name="Normal 24 6 5 2 5" xfId="32246"/>
    <cellStyle name="Normal 24 6 5 3" xfId="32247"/>
    <cellStyle name="Normal 24 6 5 3 2" xfId="32248"/>
    <cellStyle name="Normal 24 6 5 3 2 2" xfId="32249"/>
    <cellStyle name="Normal 24 6 5 3 3" xfId="32250"/>
    <cellStyle name="Normal 24 6 5 4" xfId="32251"/>
    <cellStyle name="Normal 24 6 5 4 2" xfId="32252"/>
    <cellStyle name="Normal 24 6 5 5" xfId="32253"/>
    <cellStyle name="Normal 24 6 5 6" xfId="32254"/>
    <cellStyle name="Normal 24 6 6" xfId="32255"/>
    <cellStyle name="Normal 24 6 6 2" xfId="32256"/>
    <cellStyle name="Normal 24 6 6 2 2" xfId="32257"/>
    <cellStyle name="Normal 24 6 6 2 2 2" xfId="32258"/>
    <cellStyle name="Normal 24 6 6 2 3" xfId="32259"/>
    <cellStyle name="Normal 24 6 6 3" xfId="32260"/>
    <cellStyle name="Normal 24 6 6 3 2" xfId="32261"/>
    <cellStyle name="Normal 24 6 6 4" xfId="32262"/>
    <cellStyle name="Normal 24 6 6 5" xfId="32263"/>
    <cellStyle name="Normal 24 6 7" xfId="32264"/>
    <cellStyle name="Normal 24 6 7 2" xfId="32265"/>
    <cellStyle name="Normal 24 6 7 2 2" xfId="32266"/>
    <cellStyle name="Normal 24 6 7 2 2 2" xfId="32267"/>
    <cellStyle name="Normal 24 6 7 2 3" xfId="32268"/>
    <cellStyle name="Normal 24 6 7 3" xfId="32269"/>
    <cellStyle name="Normal 24 6 7 3 2" xfId="32270"/>
    <cellStyle name="Normal 24 6 7 4" xfId="32271"/>
    <cellStyle name="Normal 24 6 7 5" xfId="32272"/>
    <cellStyle name="Normal 24 6 8" xfId="32273"/>
    <cellStyle name="Normal 24 6 8 2" xfId="32274"/>
    <cellStyle name="Normal 24 6 8 2 2" xfId="32275"/>
    <cellStyle name="Normal 24 6 8 2 2 2" xfId="32276"/>
    <cellStyle name="Normal 24 6 8 2 3" xfId="32277"/>
    <cellStyle name="Normal 24 6 8 3" xfId="32278"/>
    <cellStyle name="Normal 24 6 8 3 2" xfId="32279"/>
    <cellStyle name="Normal 24 6 8 4" xfId="32280"/>
    <cellStyle name="Normal 24 6 8 5" xfId="32281"/>
    <cellStyle name="Normal 24 6 9" xfId="32282"/>
    <cellStyle name="Normal 24 6 9 2" xfId="32283"/>
    <cellStyle name="Normal 24 6 9 2 2" xfId="32284"/>
    <cellStyle name="Normal 24 6 9 3" xfId="32285"/>
    <cellStyle name="Normal 24 7" xfId="32286"/>
    <cellStyle name="Normal 24 7 10" xfId="32287"/>
    <cellStyle name="Normal 24 7 10 2" xfId="32288"/>
    <cellStyle name="Normal 24 7 11" xfId="32289"/>
    <cellStyle name="Normal 24 7 12" xfId="32290"/>
    <cellStyle name="Normal 24 7 13" xfId="32291"/>
    <cellStyle name="Normal 24 7 2" xfId="32292"/>
    <cellStyle name="Normal 24 7 2 10" xfId="32293"/>
    <cellStyle name="Normal 24 7 2 11" xfId="32294"/>
    <cellStyle name="Normal 24 7 2 12" xfId="32295"/>
    <cellStyle name="Normal 24 7 2 2" xfId="32296"/>
    <cellStyle name="Normal 24 7 2 2 2" xfId="32297"/>
    <cellStyle name="Normal 24 7 2 2 2 2" xfId="32298"/>
    <cellStyle name="Normal 24 7 2 2 2 2 2" xfId="32299"/>
    <cellStyle name="Normal 24 7 2 2 2 2 2 2" xfId="32300"/>
    <cellStyle name="Normal 24 7 2 2 2 2 3" xfId="32301"/>
    <cellStyle name="Normal 24 7 2 2 2 3" xfId="32302"/>
    <cellStyle name="Normal 24 7 2 2 2 3 2" xfId="32303"/>
    <cellStyle name="Normal 24 7 2 2 2 4" xfId="32304"/>
    <cellStyle name="Normal 24 7 2 2 2 5" xfId="32305"/>
    <cellStyle name="Normal 24 7 2 2 3" xfId="32306"/>
    <cellStyle name="Normal 24 7 2 2 3 2" xfId="32307"/>
    <cellStyle name="Normal 24 7 2 2 3 2 2" xfId="32308"/>
    <cellStyle name="Normal 24 7 2 2 3 2 2 2" xfId="32309"/>
    <cellStyle name="Normal 24 7 2 2 3 2 3" xfId="32310"/>
    <cellStyle name="Normal 24 7 2 2 3 3" xfId="32311"/>
    <cellStyle name="Normal 24 7 2 2 3 3 2" xfId="32312"/>
    <cellStyle name="Normal 24 7 2 2 3 4" xfId="32313"/>
    <cellStyle name="Normal 24 7 2 2 3 5" xfId="32314"/>
    <cellStyle name="Normal 24 7 2 2 4" xfId="32315"/>
    <cellStyle name="Normal 24 7 2 2 4 2" xfId="32316"/>
    <cellStyle name="Normal 24 7 2 2 4 2 2" xfId="32317"/>
    <cellStyle name="Normal 24 7 2 2 4 2 2 2" xfId="32318"/>
    <cellStyle name="Normal 24 7 2 2 4 2 3" xfId="32319"/>
    <cellStyle name="Normal 24 7 2 2 4 3" xfId="32320"/>
    <cellStyle name="Normal 24 7 2 2 4 3 2" xfId="32321"/>
    <cellStyle name="Normal 24 7 2 2 4 4" xfId="32322"/>
    <cellStyle name="Normal 24 7 2 2 4 5" xfId="32323"/>
    <cellStyle name="Normal 24 7 2 2 5" xfId="32324"/>
    <cellStyle name="Normal 24 7 2 2 5 2" xfId="32325"/>
    <cellStyle name="Normal 24 7 2 2 5 2 2" xfId="32326"/>
    <cellStyle name="Normal 24 7 2 2 5 3" xfId="32327"/>
    <cellStyle name="Normal 24 7 2 2 6" xfId="32328"/>
    <cellStyle name="Normal 24 7 2 2 6 2" xfId="32329"/>
    <cellStyle name="Normal 24 7 2 2 7" xfId="32330"/>
    <cellStyle name="Normal 24 7 2 2 8" xfId="32331"/>
    <cellStyle name="Normal 24 7 2 2 9" xfId="32332"/>
    <cellStyle name="Normal 24 7 2 3" xfId="32333"/>
    <cellStyle name="Normal 24 7 2 3 2" xfId="32334"/>
    <cellStyle name="Normal 24 7 2 3 2 2" xfId="32335"/>
    <cellStyle name="Normal 24 7 2 3 2 2 2" xfId="32336"/>
    <cellStyle name="Normal 24 7 2 3 2 2 2 2" xfId="32337"/>
    <cellStyle name="Normal 24 7 2 3 2 2 3" xfId="32338"/>
    <cellStyle name="Normal 24 7 2 3 2 3" xfId="32339"/>
    <cellStyle name="Normal 24 7 2 3 2 3 2" xfId="32340"/>
    <cellStyle name="Normal 24 7 2 3 2 4" xfId="32341"/>
    <cellStyle name="Normal 24 7 2 3 2 5" xfId="32342"/>
    <cellStyle name="Normal 24 7 2 3 3" xfId="32343"/>
    <cellStyle name="Normal 24 7 2 3 3 2" xfId="32344"/>
    <cellStyle name="Normal 24 7 2 3 3 2 2" xfId="32345"/>
    <cellStyle name="Normal 24 7 2 3 3 2 2 2" xfId="32346"/>
    <cellStyle name="Normal 24 7 2 3 3 2 3" xfId="32347"/>
    <cellStyle name="Normal 24 7 2 3 3 3" xfId="32348"/>
    <cellStyle name="Normal 24 7 2 3 3 3 2" xfId="32349"/>
    <cellStyle name="Normal 24 7 2 3 3 4" xfId="32350"/>
    <cellStyle name="Normal 24 7 2 3 3 5" xfId="32351"/>
    <cellStyle name="Normal 24 7 2 3 4" xfId="32352"/>
    <cellStyle name="Normal 24 7 2 3 4 2" xfId="32353"/>
    <cellStyle name="Normal 24 7 2 3 4 2 2" xfId="32354"/>
    <cellStyle name="Normal 24 7 2 3 4 2 2 2" xfId="32355"/>
    <cellStyle name="Normal 24 7 2 3 4 2 3" xfId="32356"/>
    <cellStyle name="Normal 24 7 2 3 4 3" xfId="32357"/>
    <cellStyle name="Normal 24 7 2 3 4 3 2" xfId="32358"/>
    <cellStyle name="Normal 24 7 2 3 4 4" xfId="32359"/>
    <cellStyle name="Normal 24 7 2 3 4 5" xfId="32360"/>
    <cellStyle name="Normal 24 7 2 3 5" xfId="32361"/>
    <cellStyle name="Normal 24 7 2 3 5 2" xfId="32362"/>
    <cellStyle name="Normal 24 7 2 3 5 2 2" xfId="32363"/>
    <cellStyle name="Normal 24 7 2 3 5 3" xfId="32364"/>
    <cellStyle name="Normal 24 7 2 3 6" xfId="32365"/>
    <cellStyle name="Normal 24 7 2 3 6 2" xfId="32366"/>
    <cellStyle name="Normal 24 7 2 3 7" xfId="32367"/>
    <cellStyle name="Normal 24 7 2 3 8" xfId="32368"/>
    <cellStyle name="Normal 24 7 2 4" xfId="32369"/>
    <cellStyle name="Normal 24 7 2 4 2" xfId="32370"/>
    <cellStyle name="Normal 24 7 2 4 2 2" xfId="32371"/>
    <cellStyle name="Normal 24 7 2 4 2 2 2" xfId="32372"/>
    <cellStyle name="Normal 24 7 2 4 2 2 2 2" xfId="32373"/>
    <cellStyle name="Normal 24 7 2 4 2 2 3" xfId="32374"/>
    <cellStyle name="Normal 24 7 2 4 2 3" xfId="32375"/>
    <cellStyle name="Normal 24 7 2 4 2 3 2" xfId="32376"/>
    <cellStyle name="Normal 24 7 2 4 2 4" xfId="32377"/>
    <cellStyle name="Normal 24 7 2 4 2 5" xfId="32378"/>
    <cellStyle name="Normal 24 7 2 4 3" xfId="32379"/>
    <cellStyle name="Normal 24 7 2 4 3 2" xfId="32380"/>
    <cellStyle name="Normal 24 7 2 4 3 2 2" xfId="32381"/>
    <cellStyle name="Normal 24 7 2 4 3 3" xfId="32382"/>
    <cellStyle name="Normal 24 7 2 4 4" xfId="32383"/>
    <cellStyle name="Normal 24 7 2 4 4 2" xfId="32384"/>
    <cellStyle name="Normal 24 7 2 4 5" xfId="32385"/>
    <cellStyle name="Normal 24 7 2 4 6" xfId="32386"/>
    <cellStyle name="Normal 24 7 2 5" xfId="32387"/>
    <cellStyle name="Normal 24 7 2 5 2" xfId="32388"/>
    <cellStyle name="Normal 24 7 2 5 2 2" xfId="32389"/>
    <cellStyle name="Normal 24 7 2 5 2 2 2" xfId="32390"/>
    <cellStyle name="Normal 24 7 2 5 2 3" xfId="32391"/>
    <cellStyle name="Normal 24 7 2 5 3" xfId="32392"/>
    <cellStyle name="Normal 24 7 2 5 3 2" xfId="32393"/>
    <cellStyle name="Normal 24 7 2 5 4" xfId="32394"/>
    <cellStyle name="Normal 24 7 2 5 5" xfId="32395"/>
    <cellStyle name="Normal 24 7 2 6" xfId="32396"/>
    <cellStyle name="Normal 24 7 2 6 2" xfId="32397"/>
    <cellStyle name="Normal 24 7 2 6 2 2" xfId="32398"/>
    <cellStyle name="Normal 24 7 2 6 2 2 2" xfId="32399"/>
    <cellStyle name="Normal 24 7 2 6 2 3" xfId="32400"/>
    <cellStyle name="Normal 24 7 2 6 3" xfId="32401"/>
    <cellStyle name="Normal 24 7 2 6 3 2" xfId="32402"/>
    <cellStyle name="Normal 24 7 2 6 4" xfId="32403"/>
    <cellStyle name="Normal 24 7 2 6 5" xfId="32404"/>
    <cellStyle name="Normal 24 7 2 7" xfId="32405"/>
    <cellStyle name="Normal 24 7 2 7 2" xfId="32406"/>
    <cellStyle name="Normal 24 7 2 7 2 2" xfId="32407"/>
    <cellStyle name="Normal 24 7 2 7 2 2 2" xfId="32408"/>
    <cellStyle name="Normal 24 7 2 7 2 3" xfId="32409"/>
    <cellStyle name="Normal 24 7 2 7 3" xfId="32410"/>
    <cellStyle name="Normal 24 7 2 7 3 2" xfId="32411"/>
    <cellStyle name="Normal 24 7 2 7 4" xfId="32412"/>
    <cellStyle name="Normal 24 7 2 7 5" xfId="32413"/>
    <cellStyle name="Normal 24 7 2 8" xfId="32414"/>
    <cellStyle name="Normal 24 7 2 8 2" xfId="32415"/>
    <cellStyle name="Normal 24 7 2 8 2 2" xfId="32416"/>
    <cellStyle name="Normal 24 7 2 8 3" xfId="32417"/>
    <cellStyle name="Normal 24 7 2 9" xfId="32418"/>
    <cellStyle name="Normal 24 7 2 9 2" xfId="32419"/>
    <cellStyle name="Normal 24 7 3" xfId="32420"/>
    <cellStyle name="Normal 24 7 3 2" xfId="32421"/>
    <cellStyle name="Normal 24 7 3 2 2" xfId="32422"/>
    <cellStyle name="Normal 24 7 3 2 2 2" xfId="32423"/>
    <cellStyle name="Normal 24 7 3 2 2 2 2" xfId="32424"/>
    <cellStyle name="Normal 24 7 3 2 2 3" xfId="32425"/>
    <cellStyle name="Normal 24 7 3 2 3" xfId="32426"/>
    <cellStyle name="Normal 24 7 3 2 3 2" xfId="32427"/>
    <cellStyle name="Normal 24 7 3 2 4" xfId="32428"/>
    <cellStyle name="Normal 24 7 3 2 5" xfId="32429"/>
    <cellStyle name="Normal 24 7 3 3" xfId="32430"/>
    <cellStyle name="Normal 24 7 3 3 2" xfId="32431"/>
    <cellStyle name="Normal 24 7 3 3 2 2" xfId="32432"/>
    <cellStyle name="Normal 24 7 3 3 2 2 2" xfId="32433"/>
    <cellStyle name="Normal 24 7 3 3 2 3" xfId="32434"/>
    <cellStyle name="Normal 24 7 3 3 3" xfId="32435"/>
    <cellStyle name="Normal 24 7 3 3 3 2" xfId="32436"/>
    <cellStyle name="Normal 24 7 3 3 4" xfId="32437"/>
    <cellStyle name="Normal 24 7 3 3 5" xfId="32438"/>
    <cellStyle name="Normal 24 7 3 4" xfId="32439"/>
    <cellStyle name="Normal 24 7 3 4 2" xfId="32440"/>
    <cellStyle name="Normal 24 7 3 4 2 2" xfId="32441"/>
    <cellStyle name="Normal 24 7 3 4 2 2 2" xfId="32442"/>
    <cellStyle name="Normal 24 7 3 4 2 3" xfId="32443"/>
    <cellStyle name="Normal 24 7 3 4 3" xfId="32444"/>
    <cellStyle name="Normal 24 7 3 4 3 2" xfId="32445"/>
    <cellStyle name="Normal 24 7 3 4 4" xfId="32446"/>
    <cellStyle name="Normal 24 7 3 4 5" xfId="32447"/>
    <cellStyle name="Normal 24 7 3 5" xfId="32448"/>
    <cellStyle name="Normal 24 7 3 5 2" xfId="32449"/>
    <cellStyle name="Normal 24 7 3 5 2 2" xfId="32450"/>
    <cellStyle name="Normal 24 7 3 5 3" xfId="32451"/>
    <cellStyle name="Normal 24 7 3 6" xfId="32452"/>
    <cellStyle name="Normal 24 7 3 6 2" xfId="32453"/>
    <cellStyle name="Normal 24 7 3 7" xfId="32454"/>
    <cellStyle name="Normal 24 7 3 8" xfId="32455"/>
    <cellStyle name="Normal 24 7 3 9" xfId="32456"/>
    <cellStyle name="Normal 24 7 4" xfId="32457"/>
    <cellStyle name="Normal 24 7 4 2" xfId="32458"/>
    <cellStyle name="Normal 24 7 4 2 2" xfId="32459"/>
    <cellStyle name="Normal 24 7 4 2 2 2" xfId="32460"/>
    <cellStyle name="Normal 24 7 4 2 2 2 2" xfId="32461"/>
    <cellStyle name="Normal 24 7 4 2 2 3" xfId="32462"/>
    <cellStyle name="Normal 24 7 4 2 3" xfId="32463"/>
    <cellStyle name="Normal 24 7 4 2 3 2" xfId="32464"/>
    <cellStyle name="Normal 24 7 4 2 4" xfId="32465"/>
    <cellStyle name="Normal 24 7 4 2 5" xfId="32466"/>
    <cellStyle name="Normal 24 7 4 3" xfId="32467"/>
    <cellStyle name="Normal 24 7 4 3 2" xfId="32468"/>
    <cellStyle name="Normal 24 7 4 3 2 2" xfId="32469"/>
    <cellStyle name="Normal 24 7 4 3 2 2 2" xfId="32470"/>
    <cellStyle name="Normal 24 7 4 3 2 3" xfId="32471"/>
    <cellStyle name="Normal 24 7 4 3 3" xfId="32472"/>
    <cellStyle name="Normal 24 7 4 3 3 2" xfId="32473"/>
    <cellStyle name="Normal 24 7 4 3 4" xfId="32474"/>
    <cellStyle name="Normal 24 7 4 3 5" xfId="32475"/>
    <cellStyle name="Normal 24 7 4 4" xfId="32476"/>
    <cellStyle name="Normal 24 7 4 4 2" xfId="32477"/>
    <cellStyle name="Normal 24 7 4 4 2 2" xfId="32478"/>
    <cellStyle name="Normal 24 7 4 4 2 2 2" xfId="32479"/>
    <cellStyle name="Normal 24 7 4 4 2 3" xfId="32480"/>
    <cellStyle name="Normal 24 7 4 4 3" xfId="32481"/>
    <cellStyle name="Normal 24 7 4 4 3 2" xfId="32482"/>
    <cellStyle name="Normal 24 7 4 4 4" xfId="32483"/>
    <cellStyle name="Normal 24 7 4 4 5" xfId="32484"/>
    <cellStyle name="Normal 24 7 4 5" xfId="32485"/>
    <cellStyle name="Normal 24 7 4 5 2" xfId="32486"/>
    <cellStyle name="Normal 24 7 4 5 2 2" xfId="32487"/>
    <cellStyle name="Normal 24 7 4 5 3" xfId="32488"/>
    <cellStyle name="Normal 24 7 4 6" xfId="32489"/>
    <cellStyle name="Normal 24 7 4 6 2" xfId="32490"/>
    <cellStyle name="Normal 24 7 4 7" xfId="32491"/>
    <cellStyle name="Normal 24 7 4 8" xfId="32492"/>
    <cellStyle name="Normal 24 7 4 9" xfId="32493"/>
    <cellStyle name="Normal 24 7 5" xfId="32494"/>
    <cellStyle name="Normal 24 7 5 2" xfId="32495"/>
    <cellStyle name="Normal 24 7 5 2 2" xfId="32496"/>
    <cellStyle name="Normal 24 7 5 2 2 2" xfId="32497"/>
    <cellStyle name="Normal 24 7 5 2 2 2 2" xfId="32498"/>
    <cellStyle name="Normal 24 7 5 2 2 3" xfId="32499"/>
    <cellStyle name="Normal 24 7 5 2 3" xfId="32500"/>
    <cellStyle name="Normal 24 7 5 2 3 2" xfId="32501"/>
    <cellStyle name="Normal 24 7 5 2 4" xfId="32502"/>
    <cellStyle name="Normal 24 7 5 2 5" xfId="32503"/>
    <cellStyle name="Normal 24 7 5 3" xfId="32504"/>
    <cellStyle name="Normal 24 7 5 3 2" xfId="32505"/>
    <cellStyle name="Normal 24 7 5 3 2 2" xfId="32506"/>
    <cellStyle name="Normal 24 7 5 3 3" xfId="32507"/>
    <cellStyle name="Normal 24 7 5 4" xfId="32508"/>
    <cellStyle name="Normal 24 7 5 4 2" xfId="32509"/>
    <cellStyle name="Normal 24 7 5 5" xfId="32510"/>
    <cellStyle name="Normal 24 7 5 6" xfId="32511"/>
    <cellStyle name="Normal 24 7 6" xfId="32512"/>
    <cellStyle name="Normal 24 7 6 2" xfId="32513"/>
    <cellStyle name="Normal 24 7 6 2 2" xfId="32514"/>
    <cellStyle name="Normal 24 7 6 2 2 2" xfId="32515"/>
    <cellStyle name="Normal 24 7 6 2 3" xfId="32516"/>
    <cellStyle name="Normal 24 7 6 3" xfId="32517"/>
    <cellStyle name="Normal 24 7 6 3 2" xfId="32518"/>
    <cellStyle name="Normal 24 7 6 4" xfId="32519"/>
    <cellStyle name="Normal 24 7 6 5" xfId="32520"/>
    <cellStyle name="Normal 24 7 7" xfId="32521"/>
    <cellStyle name="Normal 24 7 7 2" xfId="32522"/>
    <cellStyle name="Normal 24 7 7 2 2" xfId="32523"/>
    <cellStyle name="Normal 24 7 7 2 2 2" xfId="32524"/>
    <cellStyle name="Normal 24 7 7 2 3" xfId="32525"/>
    <cellStyle name="Normal 24 7 7 3" xfId="32526"/>
    <cellStyle name="Normal 24 7 7 3 2" xfId="32527"/>
    <cellStyle name="Normal 24 7 7 4" xfId="32528"/>
    <cellStyle name="Normal 24 7 7 5" xfId="32529"/>
    <cellStyle name="Normal 24 7 8" xfId="32530"/>
    <cellStyle name="Normal 24 7 8 2" xfId="32531"/>
    <cellStyle name="Normal 24 7 8 2 2" xfId="32532"/>
    <cellStyle name="Normal 24 7 8 2 2 2" xfId="32533"/>
    <cellStyle name="Normal 24 7 8 2 3" xfId="32534"/>
    <cellStyle name="Normal 24 7 8 3" xfId="32535"/>
    <cellStyle name="Normal 24 7 8 3 2" xfId="32536"/>
    <cellStyle name="Normal 24 7 8 4" xfId="32537"/>
    <cellStyle name="Normal 24 7 8 5" xfId="32538"/>
    <cellStyle name="Normal 24 7 9" xfId="32539"/>
    <cellStyle name="Normal 24 7 9 2" xfId="32540"/>
    <cellStyle name="Normal 24 7 9 2 2" xfId="32541"/>
    <cellStyle name="Normal 24 7 9 3" xfId="32542"/>
    <cellStyle name="Normal 24 8" xfId="32543"/>
    <cellStyle name="Normal 24 8 10" xfId="32544"/>
    <cellStyle name="Normal 24 8 11" xfId="32545"/>
    <cellStyle name="Normal 24 8 12" xfId="32546"/>
    <cellStyle name="Normal 24 8 2" xfId="32547"/>
    <cellStyle name="Normal 24 8 2 2" xfId="32548"/>
    <cellStyle name="Normal 24 8 2 2 2" xfId="32549"/>
    <cellStyle name="Normal 24 8 2 2 2 2" xfId="32550"/>
    <cellStyle name="Normal 24 8 2 2 2 2 2" xfId="32551"/>
    <cellStyle name="Normal 24 8 2 2 2 3" xfId="32552"/>
    <cellStyle name="Normal 24 8 2 2 3" xfId="32553"/>
    <cellStyle name="Normal 24 8 2 2 3 2" xfId="32554"/>
    <cellStyle name="Normal 24 8 2 2 4" xfId="32555"/>
    <cellStyle name="Normal 24 8 2 2 5" xfId="32556"/>
    <cellStyle name="Normal 24 8 2 3" xfId="32557"/>
    <cellStyle name="Normal 24 8 2 3 2" xfId="32558"/>
    <cellStyle name="Normal 24 8 2 3 2 2" xfId="32559"/>
    <cellStyle name="Normal 24 8 2 3 2 2 2" xfId="32560"/>
    <cellStyle name="Normal 24 8 2 3 2 3" xfId="32561"/>
    <cellStyle name="Normal 24 8 2 3 3" xfId="32562"/>
    <cellStyle name="Normal 24 8 2 3 3 2" xfId="32563"/>
    <cellStyle name="Normal 24 8 2 3 4" xfId="32564"/>
    <cellStyle name="Normal 24 8 2 3 5" xfId="32565"/>
    <cellStyle name="Normal 24 8 2 4" xfId="32566"/>
    <cellStyle name="Normal 24 8 2 4 2" xfId="32567"/>
    <cellStyle name="Normal 24 8 2 4 2 2" xfId="32568"/>
    <cellStyle name="Normal 24 8 2 4 2 2 2" xfId="32569"/>
    <cellStyle name="Normal 24 8 2 4 2 3" xfId="32570"/>
    <cellStyle name="Normal 24 8 2 4 3" xfId="32571"/>
    <cellStyle name="Normal 24 8 2 4 3 2" xfId="32572"/>
    <cellStyle name="Normal 24 8 2 4 4" xfId="32573"/>
    <cellStyle name="Normal 24 8 2 4 5" xfId="32574"/>
    <cellStyle name="Normal 24 8 2 5" xfId="32575"/>
    <cellStyle name="Normal 24 8 2 5 2" xfId="32576"/>
    <cellStyle name="Normal 24 8 2 5 2 2" xfId="32577"/>
    <cellStyle name="Normal 24 8 2 5 3" xfId="32578"/>
    <cellStyle name="Normal 24 8 2 6" xfId="32579"/>
    <cellStyle name="Normal 24 8 2 6 2" xfId="32580"/>
    <cellStyle name="Normal 24 8 2 7" xfId="32581"/>
    <cellStyle name="Normal 24 8 2 8" xfId="32582"/>
    <cellStyle name="Normal 24 8 2 9" xfId="32583"/>
    <cellStyle name="Normal 24 8 3" xfId="32584"/>
    <cellStyle name="Normal 24 8 3 2" xfId="32585"/>
    <cellStyle name="Normal 24 8 3 2 2" xfId="32586"/>
    <cellStyle name="Normal 24 8 3 2 2 2" xfId="32587"/>
    <cellStyle name="Normal 24 8 3 2 2 2 2" xfId="32588"/>
    <cellStyle name="Normal 24 8 3 2 2 3" xfId="32589"/>
    <cellStyle name="Normal 24 8 3 2 3" xfId="32590"/>
    <cellStyle name="Normal 24 8 3 2 3 2" xfId="32591"/>
    <cellStyle name="Normal 24 8 3 2 4" xfId="32592"/>
    <cellStyle name="Normal 24 8 3 2 5" xfId="32593"/>
    <cellStyle name="Normal 24 8 3 3" xfId="32594"/>
    <cellStyle name="Normal 24 8 3 3 2" xfId="32595"/>
    <cellStyle name="Normal 24 8 3 3 2 2" xfId="32596"/>
    <cellStyle name="Normal 24 8 3 3 2 2 2" xfId="32597"/>
    <cellStyle name="Normal 24 8 3 3 2 3" xfId="32598"/>
    <cellStyle name="Normal 24 8 3 3 3" xfId="32599"/>
    <cellStyle name="Normal 24 8 3 3 3 2" xfId="32600"/>
    <cellStyle name="Normal 24 8 3 3 4" xfId="32601"/>
    <cellStyle name="Normal 24 8 3 3 5" xfId="32602"/>
    <cellStyle name="Normal 24 8 3 4" xfId="32603"/>
    <cellStyle name="Normal 24 8 3 4 2" xfId="32604"/>
    <cellStyle name="Normal 24 8 3 4 2 2" xfId="32605"/>
    <cellStyle name="Normal 24 8 3 4 2 2 2" xfId="32606"/>
    <cellStyle name="Normal 24 8 3 4 2 3" xfId="32607"/>
    <cellStyle name="Normal 24 8 3 4 3" xfId="32608"/>
    <cellStyle name="Normal 24 8 3 4 3 2" xfId="32609"/>
    <cellStyle name="Normal 24 8 3 4 4" xfId="32610"/>
    <cellStyle name="Normal 24 8 3 4 5" xfId="32611"/>
    <cellStyle name="Normal 24 8 3 5" xfId="32612"/>
    <cellStyle name="Normal 24 8 3 5 2" xfId="32613"/>
    <cellStyle name="Normal 24 8 3 5 2 2" xfId="32614"/>
    <cellStyle name="Normal 24 8 3 5 3" xfId="32615"/>
    <cellStyle name="Normal 24 8 3 6" xfId="32616"/>
    <cellStyle name="Normal 24 8 3 6 2" xfId="32617"/>
    <cellStyle name="Normal 24 8 3 7" xfId="32618"/>
    <cellStyle name="Normal 24 8 3 8" xfId="32619"/>
    <cellStyle name="Normal 24 8 3 9" xfId="32620"/>
    <cellStyle name="Normal 24 8 4" xfId="32621"/>
    <cellStyle name="Normal 24 8 4 2" xfId="32622"/>
    <cellStyle name="Normal 24 8 4 2 2" xfId="32623"/>
    <cellStyle name="Normal 24 8 4 2 2 2" xfId="32624"/>
    <cellStyle name="Normal 24 8 4 2 2 2 2" xfId="32625"/>
    <cellStyle name="Normal 24 8 4 2 2 3" xfId="32626"/>
    <cellStyle name="Normal 24 8 4 2 3" xfId="32627"/>
    <cellStyle name="Normal 24 8 4 2 3 2" xfId="32628"/>
    <cellStyle name="Normal 24 8 4 2 4" xfId="32629"/>
    <cellStyle name="Normal 24 8 4 2 5" xfId="32630"/>
    <cellStyle name="Normal 24 8 4 3" xfId="32631"/>
    <cellStyle name="Normal 24 8 4 3 2" xfId="32632"/>
    <cellStyle name="Normal 24 8 4 3 2 2" xfId="32633"/>
    <cellStyle name="Normal 24 8 4 3 3" xfId="32634"/>
    <cellStyle name="Normal 24 8 4 4" xfId="32635"/>
    <cellStyle name="Normal 24 8 4 4 2" xfId="32636"/>
    <cellStyle name="Normal 24 8 4 5" xfId="32637"/>
    <cellStyle name="Normal 24 8 4 6" xfId="32638"/>
    <cellStyle name="Normal 24 8 5" xfId="32639"/>
    <cellStyle name="Normal 24 8 5 2" xfId="32640"/>
    <cellStyle name="Normal 24 8 5 2 2" xfId="32641"/>
    <cellStyle name="Normal 24 8 5 2 2 2" xfId="32642"/>
    <cellStyle name="Normal 24 8 5 2 3" xfId="32643"/>
    <cellStyle name="Normal 24 8 5 3" xfId="32644"/>
    <cellStyle name="Normal 24 8 5 3 2" xfId="32645"/>
    <cellStyle name="Normal 24 8 5 4" xfId="32646"/>
    <cellStyle name="Normal 24 8 5 5" xfId="32647"/>
    <cellStyle name="Normal 24 8 6" xfId="32648"/>
    <cellStyle name="Normal 24 8 6 2" xfId="32649"/>
    <cellStyle name="Normal 24 8 6 2 2" xfId="32650"/>
    <cellStyle name="Normal 24 8 6 2 2 2" xfId="32651"/>
    <cellStyle name="Normal 24 8 6 2 3" xfId="32652"/>
    <cellStyle name="Normal 24 8 6 3" xfId="32653"/>
    <cellStyle name="Normal 24 8 6 3 2" xfId="32654"/>
    <cellStyle name="Normal 24 8 6 4" xfId="32655"/>
    <cellStyle name="Normal 24 8 6 5" xfId="32656"/>
    <cellStyle name="Normal 24 8 7" xfId="32657"/>
    <cellStyle name="Normal 24 8 7 2" xfId="32658"/>
    <cellStyle name="Normal 24 8 7 2 2" xfId="32659"/>
    <cellStyle name="Normal 24 8 7 2 2 2" xfId="32660"/>
    <cellStyle name="Normal 24 8 7 2 3" xfId="32661"/>
    <cellStyle name="Normal 24 8 7 3" xfId="32662"/>
    <cellStyle name="Normal 24 8 7 3 2" xfId="32663"/>
    <cellStyle name="Normal 24 8 7 4" xfId="32664"/>
    <cellStyle name="Normal 24 8 7 5" xfId="32665"/>
    <cellStyle name="Normal 24 8 8" xfId="32666"/>
    <cellStyle name="Normal 24 8 8 2" xfId="32667"/>
    <cellStyle name="Normal 24 8 8 2 2" xfId="32668"/>
    <cellStyle name="Normal 24 8 8 3" xfId="32669"/>
    <cellStyle name="Normal 24 8 9" xfId="32670"/>
    <cellStyle name="Normal 24 8 9 2" xfId="32671"/>
    <cellStyle name="Normal 24 9" xfId="32672"/>
    <cellStyle name="Normal 24 9 2" xfId="32673"/>
    <cellStyle name="Normal 24 9 2 2" xfId="32674"/>
    <cellStyle name="Normal 24 9 2 2 2" xfId="32675"/>
    <cellStyle name="Normal 24 9 2 2 2 2" xfId="32676"/>
    <cellStyle name="Normal 24 9 2 2 3" xfId="32677"/>
    <cellStyle name="Normal 24 9 2 3" xfId="32678"/>
    <cellStyle name="Normal 24 9 2 3 2" xfId="32679"/>
    <cellStyle name="Normal 24 9 2 4" xfId="32680"/>
    <cellStyle name="Normal 24 9 2 5" xfId="32681"/>
    <cellStyle name="Normal 24 9 3" xfId="32682"/>
    <cellStyle name="Normal 24 9 3 2" xfId="32683"/>
    <cellStyle name="Normal 24 9 3 2 2" xfId="32684"/>
    <cellStyle name="Normal 24 9 3 2 2 2" xfId="32685"/>
    <cellStyle name="Normal 24 9 3 2 3" xfId="32686"/>
    <cellStyle name="Normal 24 9 3 3" xfId="32687"/>
    <cellStyle name="Normal 24 9 3 3 2" xfId="32688"/>
    <cellStyle name="Normal 24 9 3 4" xfId="32689"/>
    <cellStyle name="Normal 24 9 3 5" xfId="32690"/>
    <cellStyle name="Normal 24 9 4" xfId="32691"/>
    <cellStyle name="Normal 24 9 4 2" xfId="32692"/>
    <cellStyle name="Normal 24 9 4 2 2" xfId="32693"/>
    <cellStyle name="Normal 24 9 4 2 2 2" xfId="32694"/>
    <cellStyle name="Normal 24 9 4 2 3" xfId="32695"/>
    <cellStyle name="Normal 24 9 4 3" xfId="32696"/>
    <cellStyle name="Normal 24 9 4 3 2" xfId="32697"/>
    <cellStyle name="Normal 24 9 4 4" xfId="32698"/>
    <cellStyle name="Normal 24 9 4 5" xfId="32699"/>
    <cellStyle name="Normal 24 9 5" xfId="32700"/>
    <cellStyle name="Normal 24 9 5 2" xfId="32701"/>
    <cellStyle name="Normal 24 9 5 2 2" xfId="32702"/>
    <cellStyle name="Normal 24 9 5 2 2 2" xfId="32703"/>
    <cellStyle name="Normal 24 9 5 2 3" xfId="32704"/>
    <cellStyle name="Normal 24 9 5 3" xfId="32705"/>
    <cellStyle name="Normal 24 9 5 3 2" xfId="32706"/>
    <cellStyle name="Normal 24 9 5 4" xfId="32707"/>
    <cellStyle name="Normal 24 9 5 5" xfId="32708"/>
    <cellStyle name="Normal 24 9 6" xfId="32709"/>
    <cellStyle name="Normal 24_Sheet3" xfId="32710"/>
    <cellStyle name="Normal 25" xfId="445"/>
    <cellStyle name="Normal 25 10" xfId="32711"/>
    <cellStyle name="Normal 25 10 2" xfId="32712"/>
    <cellStyle name="Normal 25 10 3" xfId="32713"/>
    <cellStyle name="Normal 25 10 4" xfId="32714"/>
    <cellStyle name="Normal 25 11" xfId="32715"/>
    <cellStyle name="Normal 25 11 2" xfId="32716"/>
    <cellStyle name="Normal 25 11 3" xfId="32717"/>
    <cellStyle name="Normal 25 11 4" xfId="32718"/>
    <cellStyle name="Normal 25 12" xfId="32719"/>
    <cellStyle name="Normal 25 12 2" xfId="32720"/>
    <cellStyle name="Normal 25 12 2 2" xfId="32721"/>
    <cellStyle name="Normal 25 12 3" xfId="32722"/>
    <cellStyle name="Normal 25 12 4" xfId="32723"/>
    <cellStyle name="Normal 25 13" xfId="32724"/>
    <cellStyle name="Normal 25 13 2" xfId="32725"/>
    <cellStyle name="Normal 25 13 3" xfId="32726"/>
    <cellStyle name="Normal 25 13 4" xfId="32727"/>
    <cellStyle name="Normal 25 14" xfId="32728"/>
    <cellStyle name="Normal 25 14 2" xfId="32729"/>
    <cellStyle name="Normal 25 14 3" xfId="32730"/>
    <cellStyle name="Normal 25 15" xfId="32731"/>
    <cellStyle name="Normal 25 15 2" xfId="32732"/>
    <cellStyle name="Normal 25 15 3" xfId="32733"/>
    <cellStyle name="Normal 25 16" xfId="32734"/>
    <cellStyle name="Normal 25 16 2" xfId="32735"/>
    <cellStyle name="Normal 25 16 3" xfId="32736"/>
    <cellStyle name="Normal 25 17" xfId="32737"/>
    <cellStyle name="Normal 25 17 2" xfId="32738"/>
    <cellStyle name="Normal 25 17 3" xfId="32739"/>
    <cellStyle name="Normal 25 18" xfId="32740"/>
    <cellStyle name="Normal 25 18 2" xfId="32741"/>
    <cellStyle name="Normal 25 18 3" xfId="32742"/>
    <cellStyle name="Normal 25 19" xfId="32743"/>
    <cellStyle name="Normal 25 19 2" xfId="32744"/>
    <cellStyle name="Normal 25 19 3" xfId="32745"/>
    <cellStyle name="Normal 25 2" xfId="1146"/>
    <cellStyle name="Normal 25 2 10" xfId="32746"/>
    <cellStyle name="Normal 25 2 11" xfId="32747"/>
    <cellStyle name="Normal 25 2 12" xfId="32748"/>
    <cellStyle name="Normal 25 2 13" xfId="32749"/>
    <cellStyle name="Normal 25 2 14" xfId="32750"/>
    <cellStyle name="Normal 25 2 15" xfId="32751"/>
    <cellStyle name="Normal 25 2 16" xfId="32752"/>
    <cellStyle name="Normal 25 2 2" xfId="32753"/>
    <cellStyle name="Normal 25 2 2 2" xfId="32754"/>
    <cellStyle name="Normal 25 2 2 2 2" xfId="32755"/>
    <cellStyle name="Normal 25 2 2 3" xfId="32756"/>
    <cellStyle name="Normal 25 2 2 4" xfId="32757"/>
    <cellStyle name="Normal 25 2 3" xfId="32758"/>
    <cellStyle name="Normal 25 2 3 2" xfId="32759"/>
    <cellStyle name="Normal 25 2 4" xfId="32760"/>
    <cellStyle name="Normal 25 2 4 2" xfId="32761"/>
    <cellStyle name="Normal 25 2 5" xfId="32762"/>
    <cellStyle name="Normal 25 2 6" xfId="32763"/>
    <cellStyle name="Normal 25 2 7" xfId="32764"/>
    <cellStyle name="Normal 25 2 8" xfId="32765"/>
    <cellStyle name="Normal 25 2 9" xfId="32766"/>
    <cellStyle name="Normal 25 20" xfId="32767"/>
    <cellStyle name="Normal 25 20 2" xfId="32768"/>
    <cellStyle name="Normal 25 20 3" xfId="32769"/>
    <cellStyle name="Normal 25 21" xfId="32770"/>
    <cellStyle name="Normal 25 21 2" xfId="32771"/>
    <cellStyle name="Normal 25 21 3" xfId="32772"/>
    <cellStyle name="Normal 25 22" xfId="32773"/>
    <cellStyle name="Normal 25 22 2" xfId="32774"/>
    <cellStyle name="Normal 25 22 3" xfId="32775"/>
    <cellStyle name="Normal 25 23" xfId="32776"/>
    <cellStyle name="Normal 25 23 2" xfId="32777"/>
    <cellStyle name="Normal 25 23 3" xfId="32778"/>
    <cellStyle name="Normal 25 24" xfId="32779"/>
    <cellStyle name="Normal 25 24 2" xfId="32780"/>
    <cellStyle name="Normal 25 24 3" xfId="32781"/>
    <cellStyle name="Normal 25 25" xfId="32782"/>
    <cellStyle name="Normal 25 25 2" xfId="32783"/>
    <cellStyle name="Normal 25 25 3" xfId="32784"/>
    <cellStyle name="Normal 25 26" xfId="32785"/>
    <cellStyle name="Normal 25 26 2" xfId="32786"/>
    <cellStyle name="Normal 25 26 3" xfId="32787"/>
    <cellStyle name="Normal 25 27" xfId="32788"/>
    <cellStyle name="Normal 25 27 2" xfId="32789"/>
    <cellStyle name="Normal 25 27 3" xfId="32790"/>
    <cellStyle name="Normal 25 28" xfId="32791"/>
    <cellStyle name="Normal 25 28 2" xfId="32792"/>
    <cellStyle name="Normal 25 28 3" xfId="32793"/>
    <cellStyle name="Normal 25 29" xfId="32794"/>
    <cellStyle name="Normal 25 29 2" xfId="32795"/>
    <cellStyle name="Normal 25 29 3" xfId="32796"/>
    <cellStyle name="Normal 25 3" xfId="1147"/>
    <cellStyle name="Normal 25 3 10" xfId="32797"/>
    <cellStyle name="Normal 25 3 11" xfId="32798"/>
    <cellStyle name="Normal 25 3 12" xfId="32799"/>
    <cellStyle name="Normal 25 3 13" xfId="32800"/>
    <cellStyle name="Normal 25 3 14" xfId="32801"/>
    <cellStyle name="Normal 25 3 15" xfId="32802"/>
    <cellStyle name="Normal 25 3 16" xfId="32803"/>
    <cellStyle name="Normal 25 3 17" xfId="32804"/>
    <cellStyle name="Normal 25 3 2" xfId="32805"/>
    <cellStyle name="Normal 25 3 2 2" xfId="32806"/>
    <cellStyle name="Normal 25 3 3" xfId="32807"/>
    <cellStyle name="Normal 25 3 3 2" xfId="32808"/>
    <cellStyle name="Normal 25 3 3 3" xfId="32809"/>
    <cellStyle name="Normal 25 3 4" xfId="32810"/>
    <cellStyle name="Normal 25 3 4 2" xfId="32811"/>
    <cellStyle name="Normal 25 3 5" xfId="32812"/>
    <cellStyle name="Normal 25 3 5 2" xfId="32813"/>
    <cellStyle name="Normal 25 3 6" xfId="32814"/>
    <cellStyle name="Normal 25 3 6 2" xfId="32815"/>
    <cellStyle name="Normal 25 3 7" xfId="32816"/>
    <cellStyle name="Normal 25 3 8" xfId="32817"/>
    <cellStyle name="Normal 25 3 9" xfId="32818"/>
    <cellStyle name="Normal 25 30" xfId="32819"/>
    <cellStyle name="Normal 25 30 2" xfId="32820"/>
    <cellStyle name="Normal 25 30 3" xfId="32821"/>
    <cellStyle name="Normal 25 31" xfId="32822"/>
    <cellStyle name="Normal 25 31 2" xfId="32823"/>
    <cellStyle name="Normal 25 31 3" xfId="32824"/>
    <cellStyle name="Normal 25 32" xfId="32825"/>
    <cellStyle name="Normal 25 32 2" xfId="32826"/>
    <cellStyle name="Normal 25 32 3" xfId="32827"/>
    <cellStyle name="Normal 25 33" xfId="32828"/>
    <cellStyle name="Normal 25 33 2" xfId="32829"/>
    <cellStyle name="Normal 25 33 3" xfId="32830"/>
    <cellStyle name="Normal 25 34" xfId="32831"/>
    <cellStyle name="Normal 25 34 2" xfId="32832"/>
    <cellStyle name="Normal 25 34 3" xfId="32833"/>
    <cellStyle name="Normal 25 35" xfId="32834"/>
    <cellStyle name="Normal 25 35 2" xfId="32835"/>
    <cellStyle name="Normal 25 35 3" xfId="32836"/>
    <cellStyle name="Normal 25 36" xfId="32837"/>
    <cellStyle name="Normal 25 36 2" xfId="32838"/>
    <cellStyle name="Normal 25 36 3" xfId="32839"/>
    <cellStyle name="Normal 25 37" xfId="32840"/>
    <cellStyle name="Normal 25 37 2" xfId="32841"/>
    <cellStyle name="Normal 25 37 3" xfId="32842"/>
    <cellStyle name="Normal 25 38" xfId="32843"/>
    <cellStyle name="Normal 25 38 2" xfId="32844"/>
    <cellStyle name="Normal 25 38 3" xfId="32845"/>
    <cellStyle name="Normal 25 39" xfId="32846"/>
    <cellStyle name="Normal 25 39 2" xfId="32847"/>
    <cellStyle name="Normal 25 39 3" xfId="32848"/>
    <cellStyle name="Normal 25 4" xfId="32849"/>
    <cellStyle name="Normal 25 4 2" xfId="32850"/>
    <cellStyle name="Normal 25 4 2 2" xfId="32851"/>
    <cellStyle name="Normal 25 4 3" xfId="32852"/>
    <cellStyle name="Normal 25 4 3 2" xfId="32853"/>
    <cellStyle name="Normal 25 4 4" xfId="32854"/>
    <cellStyle name="Normal 25 4 5" xfId="32855"/>
    <cellStyle name="Normal 25 4 6" xfId="32856"/>
    <cellStyle name="Normal 25 4 7" xfId="32857"/>
    <cellStyle name="Normal 25 40" xfId="32858"/>
    <cellStyle name="Normal 25 40 2" xfId="32859"/>
    <cellStyle name="Normal 25 40 3" xfId="32860"/>
    <cellStyle name="Normal 25 41" xfId="32861"/>
    <cellStyle name="Normal 25 41 2" xfId="32862"/>
    <cellStyle name="Normal 25 41 3" xfId="32863"/>
    <cellStyle name="Normal 25 42" xfId="32864"/>
    <cellStyle name="Normal 25 42 2" xfId="32865"/>
    <cellStyle name="Normal 25 42 3" xfId="32866"/>
    <cellStyle name="Normal 25 43" xfId="32867"/>
    <cellStyle name="Normal 25 43 2" xfId="32868"/>
    <cellStyle name="Normal 25 43 3" xfId="32869"/>
    <cellStyle name="Normal 25 44" xfId="32870"/>
    <cellStyle name="Normal 25 44 2" xfId="32871"/>
    <cellStyle name="Normal 25 44 3" xfId="32872"/>
    <cellStyle name="Normal 25 45" xfId="32873"/>
    <cellStyle name="Normal 25 45 2" xfId="32874"/>
    <cellStyle name="Normal 25 45 3" xfId="32875"/>
    <cellStyle name="Normal 25 46" xfId="32876"/>
    <cellStyle name="Normal 25 46 2" xfId="32877"/>
    <cellStyle name="Normal 25 46 3" xfId="32878"/>
    <cellStyle name="Normal 25 47" xfId="32879"/>
    <cellStyle name="Normal 25 47 2" xfId="32880"/>
    <cellStyle name="Normal 25 48" xfId="32881"/>
    <cellStyle name="Normal 25 48 2" xfId="32882"/>
    <cellStyle name="Normal 25 49" xfId="32883"/>
    <cellStyle name="Normal 25 49 2" xfId="32884"/>
    <cellStyle name="Normal 25 5" xfId="32885"/>
    <cellStyle name="Normal 25 5 2" xfId="32886"/>
    <cellStyle name="Normal 25 5 3" xfId="32887"/>
    <cellStyle name="Normal 25 5 4" xfId="32888"/>
    <cellStyle name="Normal 25 50" xfId="32889"/>
    <cellStyle name="Normal 25 50 2" xfId="32890"/>
    <cellStyle name="Normal 25 51" xfId="32891"/>
    <cellStyle name="Normal 25 51 2" xfId="32892"/>
    <cellStyle name="Normal 25 52" xfId="32893"/>
    <cellStyle name="Normal 25 53" xfId="32894"/>
    <cellStyle name="Normal 25 54" xfId="32895"/>
    <cellStyle name="Normal 25 54 2" xfId="32896"/>
    <cellStyle name="Normal 25 55" xfId="32897"/>
    <cellStyle name="Normal 25 55 2" xfId="32898"/>
    <cellStyle name="Normal 25 56" xfId="32899"/>
    <cellStyle name="Normal 25 57" xfId="32900"/>
    <cellStyle name="Normal 25 58" xfId="32901"/>
    <cellStyle name="Normal 25 59" xfId="32902"/>
    <cellStyle name="Normal 25 6" xfId="32903"/>
    <cellStyle name="Normal 25 6 2" xfId="32904"/>
    <cellStyle name="Normal 25 6 3" xfId="32905"/>
    <cellStyle name="Normal 25 6 4" xfId="32906"/>
    <cellStyle name="Normal 25 60" xfId="32907"/>
    <cellStyle name="Normal 25 61" xfId="32908"/>
    <cellStyle name="Normal 25 62" xfId="32909"/>
    <cellStyle name="Normal 25 63" xfId="32910"/>
    <cellStyle name="Normal 25 64" xfId="32911"/>
    <cellStyle name="Normal 25 7" xfId="32912"/>
    <cellStyle name="Normal 25 7 2" xfId="32913"/>
    <cellStyle name="Normal 25 7 3" xfId="32914"/>
    <cellStyle name="Normal 25 7 4" xfId="32915"/>
    <cellStyle name="Normal 25 8" xfId="32916"/>
    <cellStyle name="Normal 25 8 2" xfId="32917"/>
    <cellStyle name="Normal 25 8 3" xfId="32918"/>
    <cellStyle name="Normal 25 8 4" xfId="32919"/>
    <cellStyle name="Normal 25 9" xfId="32920"/>
    <cellStyle name="Normal 25 9 2" xfId="32921"/>
    <cellStyle name="Normal 25 9 3" xfId="32922"/>
    <cellStyle name="Normal 25 9 4" xfId="32923"/>
    <cellStyle name="Normal 25_CLS-TES-KS_12-28-10" xfId="32924"/>
    <cellStyle name="Normal 26" xfId="446"/>
    <cellStyle name="Normal 26 2" xfId="1148"/>
    <cellStyle name="Normal 26 2 2" xfId="32925"/>
    <cellStyle name="Normal 26 2 3" xfId="32926"/>
    <cellStyle name="Normal 26 3" xfId="1149"/>
    <cellStyle name="Normal 26 3 2" xfId="32927"/>
    <cellStyle name="Normal 26 4" xfId="32928"/>
    <cellStyle name="Normal 26 5" xfId="32929"/>
    <cellStyle name="Normal 27" xfId="447"/>
    <cellStyle name="Normal 27 10" xfId="32930"/>
    <cellStyle name="Normal 27 11" xfId="32931"/>
    <cellStyle name="Normal 27 12" xfId="32932"/>
    <cellStyle name="Normal 27 13" xfId="32933"/>
    <cellStyle name="Normal 27 14" xfId="32934"/>
    <cellStyle name="Normal 27 15" xfId="32935"/>
    <cellStyle name="Normal 27 16" xfId="32936"/>
    <cellStyle name="Normal 27 2" xfId="1150"/>
    <cellStyle name="Normal 27 2 2" xfId="32937"/>
    <cellStyle name="Normal 27 2 2 2" xfId="32938"/>
    <cellStyle name="Normal 27 3" xfId="1151"/>
    <cellStyle name="Normal 27 3 2" xfId="32939"/>
    <cellStyle name="Normal 27 4" xfId="32940"/>
    <cellStyle name="Normal 27 5" xfId="32941"/>
    <cellStyle name="Normal 27 6" xfId="32942"/>
    <cellStyle name="Normal 27 7" xfId="32943"/>
    <cellStyle name="Normal 27 8" xfId="32944"/>
    <cellStyle name="Normal 27 9" xfId="32945"/>
    <cellStyle name="Normal 28" xfId="448"/>
    <cellStyle name="Normal 28 2" xfId="1152"/>
    <cellStyle name="Normal 28 2 2" xfId="32946"/>
    <cellStyle name="Normal 28 2 2 2" xfId="32947"/>
    <cellStyle name="Normal 28 2 3" xfId="32948"/>
    <cellStyle name="Normal 28 2 4" xfId="32949"/>
    <cellStyle name="Normal 28 2 5" xfId="32950"/>
    <cellStyle name="Normal 28 2 6" xfId="32951"/>
    <cellStyle name="Normal 28 3" xfId="1153"/>
    <cellStyle name="Normal 28 3 2" xfId="32952"/>
    <cellStyle name="Normal 28 3 3" xfId="32953"/>
    <cellStyle name="Normal 28 4" xfId="32954"/>
    <cellStyle name="Normal 28 4 2" xfId="32955"/>
    <cellStyle name="Normal 28 5" xfId="32956"/>
    <cellStyle name="Normal 28_Sheet3" xfId="32957"/>
    <cellStyle name="Normal 29" xfId="449"/>
    <cellStyle name="Normal 29 2" xfId="1154"/>
    <cellStyle name="Normal 29 2 2" xfId="32958"/>
    <cellStyle name="Normal 29 2 2 2" xfId="32959"/>
    <cellStyle name="Normal 29 2 2 3" xfId="32960"/>
    <cellStyle name="Normal 29 2 3" xfId="32961"/>
    <cellStyle name="Normal 29 2 4" xfId="32962"/>
    <cellStyle name="Normal 29 2 5" xfId="32963"/>
    <cellStyle name="Normal 29 2 6" xfId="32964"/>
    <cellStyle name="Normal 29 3" xfId="1155"/>
    <cellStyle name="Normal 29 3 2" xfId="32965"/>
    <cellStyle name="Normal 29 3 2 2" xfId="32966"/>
    <cellStyle name="Normal 29 3 2 3" xfId="32967"/>
    <cellStyle name="Normal 29 3 2 4" xfId="32968"/>
    <cellStyle name="Normal 29 3 3" xfId="32969"/>
    <cellStyle name="Normal 29 3 3 2" xfId="32970"/>
    <cellStyle name="Normal 29 3 3 3" xfId="32971"/>
    <cellStyle name="Normal 29 3 4" xfId="32972"/>
    <cellStyle name="Normal 29 3 5" xfId="32973"/>
    <cellStyle name="Normal 29 4" xfId="32974"/>
    <cellStyle name="Normal 29 4 2" xfId="32975"/>
    <cellStyle name="Normal 29 4 2 2" xfId="32976"/>
    <cellStyle name="Normal 29 4 2 3" xfId="32977"/>
    <cellStyle name="Normal 29 4 3" xfId="32978"/>
    <cellStyle name="Normal 29 5" xfId="32979"/>
    <cellStyle name="Normal 29 5 2" xfId="32980"/>
    <cellStyle name="Normal 29 5 3" xfId="32981"/>
    <cellStyle name="Normal 29 6" xfId="32982"/>
    <cellStyle name="Normal 29 7" xfId="32983"/>
    <cellStyle name="Normal 29_Journal Entry" xfId="32984"/>
    <cellStyle name="Normal 3" xfId="16"/>
    <cellStyle name="Normal 3 10" xfId="451"/>
    <cellStyle name="Normal 3 10 10" xfId="32985"/>
    <cellStyle name="Normal 3 10 11" xfId="32986"/>
    <cellStyle name="Normal 3 10 12" xfId="32987"/>
    <cellStyle name="Normal 3 10 13" xfId="32988"/>
    <cellStyle name="Normal 3 10 14" xfId="32989"/>
    <cellStyle name="Normal 3 10 15" xfId="32990"/>
    <cellStyle name="Normal 3 10 16" xfId="32991"/>
    <cellStyle name="Normal 3 10 17" xfId="32992"/>
    <cellStyle name="Normal 3 10 18" xfId="32993"/>
    <cellStyle name="Normal 3 10 19" xfId="32994"/>
    <cellStyle name="Normal 3 10 2" xfId="1156"/>
    <cellStyle name="Normal 3 10 2 2" xfId="32995"/>
    <cellStyle name="Normal 3 10 2 2 2" xfId="32996"/>
    <cellStyle name="Normal 3 10 2 3" xfId="32997"/>
    <cellStyle name="Normal 3 10 2 3 2" xfId="32998"/>
    <cellStyle name="Normal 3 10 3" xfId="1157"/>
    <cellStyle name="Normal 3 10 3 2" xfId="32999"/>
    <cellStyle name="Normal 3 10 4" xfId="33000"/>
    <cellStyle name="Normal 3 10 5" xfId="33001"/>
    <cellStyle name="Normal 3 10 6" xfId="33002"/>
    <cellStyle name="Normal 3 10 7" xfId="33003"/>
    <cellStyle name="Normal 3 10 8" xfId="33004"/>
    <cellStyle name="Normal 3 10 9" xfId="33005"/>
    <cellStyle name="Normal 3 100" xfId="33006"/>
    <cellStyle name="Normal 3 100 10" xfId="33007"/>
    <cellStyle name="Normal 3 100 11" xfId="33008"/>
    <cellStyle name="Normal 3 100 12" xfId="33009"/>
    <cellStyle name="Normal 3 100 13" xfId="33010"/>
    <cellStyle name="Normal 3 100 14" xfId="33011"/>
    <cellStyle name="Normal 3 100 15" xfId="33012"/>
    <cellStyle name="Normal 3 100 16" xfId="33013"/>
    <cellStyle name="Normal 3 100 17" xfId="33014"/>
    <cellStyle name="Normal 3 100 18" xfId="33015"/>
    <cellStyle name="Normal 3 100 19" xfId="33016"/>
    <cellStyle name="Normal 3 100 2" xfId="33017"/>
    <cellStyle name="Normal 3 100 2 2" xfId="33018"/>
    <cellStyle name="Normal 3 100 2 2 2" xfId="33019"/>
    <cellStyle name="Normal 3 100 2 2 2 2" xfId="33020"/>
    <cellStyle name="Normal 3 100 2 2 2 2 2" xfId="33021"/>
    <cellStyle name="Normal 3 100 2 2 2 3" xfId="33022"/>
    <cellStyle name="Normal 3 100 2 2 2 4" xfId="33023"/>
    <cellStyle name="Normal 3 100 2 2 3" xfId="33024"/>
    <cellStyle name="Normal 3 100 2 2 3 2" xfId="33025"/>
    <cellStyle name="Normal 3 100 2 2 3 3" xfId="33026"/>
    <cellStyle name="Normal 3 100 2 2 4" xfId="33027"/>
    <cellStyle name="Normal 3 100 2 2 5" xfId="33028"/>
    <cellStyle name="Normal 3 100 2 2 6" xfId="33029"/>
    <cellStyle name="Normal 3 100 2 3" xfId="33030"/>
    <cellStyle name="Normal 3 100 2 3 2" xfId="33031"/>
    <cellStyle name="Normal 3 100 3" xfId="33032"/>
    <cellStyle name="Normal 3 100 3 2" xfId="33033"/>
    <cellStyle name="Normal 3 100 4" xfId="33034"/>
    <cellStyle name="Normal 3 100 5" xfId="33035"/>
    <cellStyle name="Normal 3 100 6" xfId="33036"/>
    <cellStyle name="Normal 3 100 7" xfId="33037"/>
    <cellStyle name="Normal 3 100 8" xfId="33038"/>
    <cellStyle name="Normal 3 100 9" xfId="33039"/>
    <cellStyle name="Normal 3 101" xfId="33040"/>
    <cellStyle name="Normal 3 101 2" xfId="33041"/>
    <cellStyle name="Normal 3 101 2 2" xfId="33042"/>
    <cellStyle name="Normal 3 101 2 3" xfId="33043"/>
    <cellStyle name="Normal 3 101 3" xfId="33044"/>
    <cellStyle name="Normal 3 101 3 2" xfId="33045"/>
    <cellStyle name="Normal 3 102" xfId="33046"/>
    <cellStyle name="Normal 3 102 2" xfId="33047"/>
    <cellStyle name="Normal 3 102 2 2" xfId="33048"/>
    <cellStyle name="Normal 3 103" xfId="33049"/>
    <cellStyle name="Normal 3 103 2" xfId="33050"/>
    <cellStyle name="Normal 3 103 2 2" xfId="33051"/>
    <cellStyle name="Normal 3 104" xfId="33052"/>
    <cellStyle name="Normal 3 104 2" xfId="33053"/>
    <cellStyle name="Normal 3 104 3" xfId="33054"/>
    <cellStyle name="Normal 3 105" xfId="33055"/>
    <cellStyle name="Normal 3 106" xfId="33056"/>
    <cellStyle name="Normal 3 107" xfId="33057"/>
    <cellStyle name="Normal 3 107 2" xfId="33058"/>
    <cellStyle name="Normal 3 108" xfId="33059"/>
    <cellStyle name="Normal 3 109" xfId="33060"/>
    <cellStyle name="Normal 3 11" xfId="452"/>
    <cellStyle name="Normal 3 11 10" xfId="33061"/>
    <cellStyle name="Normal 3 11 11" xfId="33062"/>
    <cellStyle name="Normal 3 11 12" xfId="33063"/>
    <cellStyle name="Normal 3 11 13" xfId="33064"/>
    <cellStyle name="Normal 3 11 14" xfId="33065"/>
    <cellStyle name="Normal 3 11 15" xfId="33066"/>
    <cellStyle name="Normal 3 11 16" xfId="33067"/>
    <cellStyle name="Normal 3 11 17" xfId="33068"/>
    <cellStyle name="Normal 3 11 18" xfId="33069"/>
    <cellStyle name="Normal 3 11 19" xfId="33070"/>
    <cellStyle name="Normal 3 11 2" xfId="1158"/>
    <cellStyle name="Normal 3 11 2 2" xfId="33071"/>
    <cellStyle name="Normal 3 11 2 2 2" xfId="33072"/>
    <cellStyle name="Normal 3 11 2 3" xfId="33073"/>
    <cellStyle name="Normal 3 11 2 3 2" xfId="33074"/>
    <cellStyle name="Normal 3 11 3" xfId="1159"/>
    <cellStyle name="Normal 3 11 3 2" xfId="33075"/>
    <cellStyle name="Normal 3 11 4" xfId="33076"/>
    <cellStyle name="Normal 3 11 5" xfId="33077"/>
    <cellStyle name="Normal 3 11 6" xfId="33078"/>
    <cellStyle name="Normal 3 11 7" xfId="33079"/>
    <cellStyle name="Normal 3 11 8" xfId="33080"/>
    <cellStyle name="Normal 3 11 9" xfId="33081"/>
    <cellStyle name="Normal 3 110" xfId="33082"/>
    <cellStyle name="Normal 3 111" xfId="33083"/>
    <cellStyle name="Normal 3 112" xfId="33084"/>
    <cellStyle name="Normal 3 113" xfId="33085"/>
    <cellStyle name="Normal 3 114" xfId="33086"/>
    <cellStyle name="Normal 3 115" xfId="33087"/>
    <cellStyle name="Normal 3 116" xfId="33088"/>
    <cellStyle name="Normal 3 117" xfId="33089"/>
    <cellStyle name="Normal 3 118" xfId="33090"/>
    <cellStyle name="Normal 3 119" xfId="33091"/>
    <cellStyle name="Normal 3 12" xfId="1160"/>
    <cellStyle name="Normal 3 12 10" xfId="33092"/>
    <cellStyle name="Normal 3 12 11" xfId="33093"/>
    <cellStyle name="Normal 3 12 12" xfId="33094"/>
    <cellStyle name="Normal 3 12 13" xfId="33095"/>
    <cellStyle name="Normal 3 12 14" xfId="33096"/>
    <cellStyle name="Normal 3 12 15" xfId="33097"/>
    <cellStyle name="Normal 3 12 16" xfId="33098"/>
    <cellStyle name="Normal 3 12 17" xfId="33099"/>
    <cellStyle name="Normal 3 12 18" xfId="33100"/>
    <cellStyle name="Normal 3 12 19" xfId="33101"/>
    <cellStyle name="Normal 3 12 2" xfId="33102"/>
    <cellStyle name="Normal 3 12 2 2" xfId="33103"/>
    <cellStyle name="Normal 3 12 2 2 2" xfId="33104"/>
    <cellStyle name="Normal 3 12 2 3" xfId="33105"/>
    <cellStyle name="Normal 3 12 2 3 2" xfId="33106"/>
    <cellStyle name="Normal 3 12 3" xfId="33107"/>
    <cellStyle name="Normal 3 12 3 2" xfId="33108"/>
    <cellStyle name="Normal 3 12 4" xfId="33109"/>
    <cellStyle name="Normal 3 12 5" xfId="33110"/>
    <cellStyle name="Normal 3 12 6" xfId="33111"/>
    <cellStyle name="Normal 3 12 7" xfId="33112"/>
    <cellStyle name="Normal 3 12 8" xfId="33113"/>
    <cellStyle name="Normal 3 12 9" xfId="33114"/>
    <cellStyle name="Normal 3 13" xfId="1161"/>
    <cellStyle name="Normal 3 13 10" xfId="33115"/>
    <cellStyle name="Normal 3 13 11" xfId="33116"/>
    <cellStyle name="Normal 3 13 12" xfId="33117"/>
    <cellStyle name="Normal 3 13 13" xfId="33118"/>
    <cellStyle name="Normal 3 13 14" xfId="33119"/>
    <cellStyle name="Normal 3 13 15" xfId="33120"/>
    <cellStyle name="Normal 3 13 16" xfId="33121"/>
    <cellStyle name="Normal 3 13 17" xfId="33122"/>
    <cellStyle name="Normal 3 13 18" xfId="33123"/>
    <cellStyle name="Normal 3 13 19" xfId="33124"/>
    <cellStyle name="Normal 3 13 2" xfId="33125"/>
    <cellStyle name="Normal 3 13 2 2" xfId="33126"/>
    <cellStyle name="Normal 3 13 2 2 2" xfId="33127"/>
    <cellStyle name="Normal 3 13 2 3" xfId="33128"/>
    <cellStyle name="Normal 3 13 2 3 2" xfId="33129"/>
    <cellStyle name="Normal 3 13 3" xfId="33130"/>
    <cellStyle name="Normal 3 13 3 2" xfId="33131"/>
    <cellStyle name="Normal 3 13 4" xfId="33132"/>
    <cellStyle name="Normal 3 13 5" xfId="33133"/>
    <cellStyle name="Normal 3 13 6" xfId="33134"/>
    <cellStyle name="Normal 3 13 7" xfId="33135"/>
    <cellStyle name="Normal 3 13 8" xfId="33136"/>
    <cellStyle name="Normal 3 13 9" xfId="33137"/>
    <cellStyle name="Normal 3 14" xfId="1162"/>
    <cellStyle name="Normal 3 14 10" xfId="33138"/>
    <cellStyle name="Normal 3 14 11" xfId="33139"/>
    <cellStyle name="Normal 3 14 12" xfId="33140"/>
    <cellStyle name="Normal 3 14 13" xfId="33141"/>
    <cellStyle name="Normal 3 14 14" xfId="33142"/>
    <cellStyle name="Normal 3 14 15" xfId="33143"/>
    <cellStyle name="Normal 3 14 16" xfId="33144"/>
    <cellStyle name="Normal 3 14 17" xfId="33145"/>
    <cellStyle name="Normal 3 14 18" xfId="33146"/>
    <cellStyle name="Normal 3 14 19" xfId="33147"/>
    <cellStyle name="Normal 3 14 2" xfId="33148"/>
    <cellStyle name="Normal 3 14 2 2" xfId="33149"/>
    <cellStyle name="Normal 3 14 2 2 2" xfId="33150"/>
    <cellStyle name="Normal 3 14 2 2 2 2" xfId="33151"/>
    <cellStyle name="Normal 3 14 2 2 2 2 2" xfId="33152"/>
    <cellStyle name="Normal 3 14 2 2 2 3" xfId="33153"/>
    <cellStyle name="Normal 3 14 2 2 2 4" xfId="33154"/>
    <cellStyle name="Normal 3 14 2 2 3" xfId="33155"/>
    <cellStyle name="Normal 3 14 2 2 3 2" xfId="33156"/>
    <cellStyle name="Normal 3 14 2 2 3 3" xfId="33157"/>
    <cellStyle name="Normal 3 14 2 2 4" xfId="33158"/>
    <cellStyle name="Normal 3 14 2 2 5" xfId="33159"/>
    <cellStyle name="Normal 3 14 2 2 6" xfId="33160"/>
    <cellStyle name="Normal 3 14 2 3" xfId="33161"/>
    <cellStyle name="Normal 3 14 2 3 2" xfId="33162"/>
    <cellStyle name="Normal 3 14 3" xfId="33163"/>
    <cellStyle name="Normal 3 14 3 2" xfId="33164"/>
    <cellStyle name="Normal 3 14 4" xfId="33165"/>
    <cellStyle name="Normal 3 14 5" xfId="33166"/>
    <cellStyle name="Normal 3 14 6" xfId="33167"/>
    <cellStyle name="Normal 3 14 7" xfId="33168"/>
    <cellStyle name="Normal 3 14 8" xfId="33169"/>
    <cellStyle name="Normal 3 14 9" xfId="33170"/>
    <cellStyle name="Normal 3 15" xfId="1163"/>
    <cellStyle name="Normal 3 15 10" xfId="33171"/>
    <cellStyle name="Normal 3 15 11" xfId="33172"/>
    <cellStyle name="Normal 3 15 12" xfId="33173"/>
    <cellStyle name="Normal 3 15 13" xfId="33174"/>
    <cellStyle name="Normal 3 15 14" xfId="33175"/>
    <cellStyle name="Normal 3 15 15" xfId="33176"/>
    <cellStyle name="Normal 3 15 16" xfId="33177"/>
    <cellStyle name="Normal 3 15 17" xfId="33178"/>
    <cellStyle name="Normal 3 15 18" xfId="33179"/>
    <cellStyle name="Normal 3 15 19" xfId="33180"/>
    <cellStyle name="Normal 3 15 2" xfId="33181"/>
    <cellStyle name="Normal 3 15 2 2" xfId="33182"/>
    <cellStyle name="Normal 3 15 2 2 2" xfId="33183"/>
    <cellStyle name="Normal 3 15 2 2 2 2" xfId="33184"/>
    <cellStyle name="Normal 3 15 2 2 2 2 2" xfId="33185"/>
    <cellStyle name="Normal 3 15 2 2 2 3" xfId="33186"/>
    <cellStyle name="Normal 3 15 2 2 2 4" xfId="33187"/>
    <cellStyle name="Normal 3 15 2 2 3" xfId="33188"/>
    <cellStyle name="Normal 3 15 2 2 3 2" xfId="33189"/>
    <cellStyle name="Normal 3 15 2 2 3 3" xfId="33190"/>
    <cellStyle name="Normal 3 15 2 2 4" xfId="33191"/>
    <cellStyle name="Normal 3 15 2 2 5" xfId="33192"/>
    <cellStyle name="Normal 3 15 2 2 6" xfId="33193"/>
    <cellStyle name="Normal 3 15 2 3" xfId="33194"/>
    <cellStyle name="Normal 3 15 2 3 2" xfId="33195"/>
    <cellStyle name="Normal 3 15 3" xfId="33196"/>
    <cellStyle name="Normal 3 15 3 2" xfId="33197"/>
    <cellStyle name="Normal 3 15 4" xfId="33198"/>
    <cellStyle name="Normal 3 15 5" xfId="33199"/>
    <cellStyle name="Normal 3 15 6" xfId="33200"/>
    <cellStyle name="Normal 3 15 7" xfId="33201"/>
    <cellStyle name="Normal 3 15 8" xfId="33202"/>
    <cellStyle name="Normal 3 15 9" xfId="33203"/>
    <cellStyle name="Normal 3 16" xfId="450"/>
    <cellStyle name="Normal 3 16 10" xfId="33204"/>
    <cellStyle name="Normal 3 16 11" xfId="33205"/>
    <cellStyle name="Normal 3 16 12" xfId="33206"/>
    <cellStyle name="Normal 3 16 13" xfId="33207"/>
    <cellStyle name="Normal 3 16 14" xfId="33208"/>
    <cellStyle name="Normal 3 16 15" xfId="33209"/>
    <cellStyle name="Normal 3 16 16" xfId="33210"/>
    <cellStyle name="Normal 3 16 17" xfId="33211"/>
    <cellStyle name="Normal 3 16 18" xfId="33212"/>
    <cellStyle name="Normal 3 16 19" xfId="33213"/>
    <cellStyle name="Normal 3 16 2" xfId="33214"/>
    <cellStyle name="Normal 3 16 2 2" xfId="33215"/>
    <cellStyle name="Normal 3 16 2 2 2" xfId="33216"/>
    <cellStyle name="Normal 3 16 2 2 2 2" xfId="33217"/>
    <cellStyle name="Normal 3 16 2 2 2 2 2" xfId="33218"/>
    <cellStyle name="Normal 3 16 2 2 2 3" xfId="33219"/>
    <cellStyle name="Normal 3 16 2 2 2 4" xfId="33220"/>
    <cellStyle name="Normal 3 16 2 2 3" xfId="33221"/>
    <cellStyle name="Normal 3 16 2 2 3 2" xfId="33222"/>
    <cellStyle name="Normal 3 16 2 2 3 3" xfId="33223"/>
    <cellStyle name="Normal 3 16 2 2 4" xfId="33224"/>
    <cellStyle name="Normal 3 16 2 2 5" xfId="33225"/>
    <cellStyle name="Normal 3 16 2 2 6" xfId="33226"/>
    <cellStyle name="Normal 3 16 2 3" xfId="33227"/>
    <cellStyle name="Normal 3 16 2 3 2" xfId="33228"/>
    <cellStyle name="Normal 3 16 3" xfId="33229"/>
    <cellStyle name="Normal 3 16 3 2" xfId="33230"/>
    <cellStyle name="Normal 3 16 4" xfId="33231"/>
    <cellStyle name="Normal 3 16 5" xfId="33232"/>
    <cellStyle name="Normal 3 16 6" xfId="33233"/>
    <cellStyle name="Normal 3 16 7" xfId="33234"/>
    <cellStyle name="Normal 3 16 8" xfId="33235"/>
    <cellStyle name="Normal 3 16 9" xfId="33236"/>
    <cellStyle name="Normal 3 17" xfId="1573"/>
    <cellStyle name="Normal 3 17 10" xfId="33237"/>
    <cellStyle name="Normal 3 17 11" xfId="33238"/>
    <cellStyle name="Normal 3 17 12" xfId="33239"/>
    <cellStyle name="Normal 3 17 13" xfId="33240"/>
    <cellStyle name="Normal 3 17 14" xfId="33241"/>
    <cellStyle name="Normal 3 17 15" xfId="33242"/>
    <cellStyle name="Normal 3 17 16" xfId="33243"/>
    <cellStyle name="Normal 3 17 17" xfId="33244"/>
    <cellStyle name="Normal 3 17 18" xfId="33245"/>
    <cellStyle name="Normal 3 17 19" xfId="33246"/>
    <cellStyle name="Normal 3 17 2" xfId="33247"/>
    <cellStyle name="Normal 3 17 2 2" xfId="33248"/>
    <cellStyle name="Normal 3 17 2 2 2" xfId="33249"/>
    <cellStyle name="Normal 3 17 2 2 2 2" xfId="33250"/>
    <cellStyle name="Normal 3 17 2 2 2 2 2" xfId="33251"/>
    <cellStyle name="Normal 3 17 2 2 2 3" xfId="33252"/>
    <cellStyle name="Normal 3 17 2 2 2 4" xfId="33253"/>
    <cellStyle name="Normal 3 17 2 2 3" xfId="33254"/>
    <cellStyle name="Normal 3 17 2 2 3 2" xfId="33255"/>
    <cellStyle name="Normal 3 17 2 2 3 3" xfId="33256"/>
    <cellStyle name="Normal 3 17 2 2 4" xfId="33257"/>
    <cellStyle name="Normal 3 17 2 2 5" xfId="33258"/>
    <cellStyle name="Normal 3 17 2 2 6" xfId="33259"/>
    <cellStyle name="Normal 3 17 2 3" xfId="33260"/>
    <cellStyle name="Normal 3 17 2 3 2" xfId="33261"/>
    <cellStyle name="Normal 3 17 3" xfId="33262"/>
    <cellStyle name="Normal 3 17 3 2" xfId="33263"/>
    <cellStyle name="Normal 3 17 4" xfId="33264"/>
    <cellStyle name="Normal 3 17 5" xfId="33265"/>
    <cellStyle name="Normal 3 17 6" xfId="33266"/>
    <cellStyle name="Normal 3 17 7" xfId="33267"/>
    <cellStyle name="Normal 3 17 8" xfId="33268"/>
    <cellStyle name="Normal 3 17 9" xfId="33269"/>
    <cellStyle name="Normal 3 18" xfId="33270"/>
    <cellStyle name="Normal 3 18 10" xfId="33271"/>
    <cellStyle name="Normal 3 18 11" xfId="33272"/>
    <cellStyle name="Normal 3 18 12" xfId="33273"/>
    <cellStyle name="Normal 3 18 13" xfId="33274"/>
    <cellStyle name="Normal 3 18 14" xfId="33275"/>
    <cellStyle name="Normal 3 18 15" xfId="33276"/>
    <cellStyle name="Normal 3 18 16" xfId="33277"/>
    <cellStyle name="Normal 3 18 17" xfId="33278"/>
    <cellStyle name="Normal 3 18 18" xfId="33279"/>
    <cellStyle name="Normal 3 18 19" xfId="33280"/>
    <cellStyle name="Normal 3 18 2" xfId="33281"/>
    <cellStyle name="Normal 3 18 2 2" xfId="33282"/>
    <cellStyle name="Normal 3 18 2 2 2" xfId="33283"/>
    <cellStyle name="Normal 3 18 2 2 2 2" xfId="33284"/>
    <cellStyle name="Normal 3 18 2 2 2 2 2" xfId="33285"/>
    <cellStyle name="Normal 3 18 2 2 2 3" xfId="33286"/>
    <cellStyle name="Normal 3 18 2 2 2 4" xfId="33287"/>
    <cellStyle name="Normal 3 18 2 2 3" xfId="33288"/>
    <cellStyle name="Normal 3 18 2 2 3 2" xfId="33289"/>
    <cellStyle name="Normal 3 18 2 2 3 3" xfId="33290"/>
    <cellStyle name="Normal 3 18 2 2 4" xfId="33291"/>
    <cellStyle name="Normal 3 18 2 2 5" xfId="33292"/>
    <cellStyle name="Normal 3 18 2 2 6" xfId="33293"/>
    <cellStyle name="Normal 3 18 2 3" xfId="33294"/>
    <cellStyle name="Normal 3 18 2 3 2" xfId="33295"/>
    <cellStyle name="Normal 3 18 3" xfId="33296"/>
    <cellStyle name="Normal 3 18 3 2" xfId="33297"/>
    <cellStyle name="Normal 3 18 4" xfId="33298"/>
    <cellStyle name="Normal 3 18 5" xfId="33299"/>
    <cellStyle name="Normal 3 18 6" xfId="33300"/>
    <cellStyle name="Normal 3 18 7" xfId="33301"/>
    <cellStyle name="Normal 3 18 8" xfId="33302"/>
    <cellStyle name="Normal 3 18 9" xfId="33303"/>
    <cellStyle name="Normal 3 19" xfId="33304"/>
    <cellStyle name="Normal 3 19 10" xfId="33305"/>
    <cellStyle name="Normal 3 19 11" xfId="33306"/>
    <cellStyle name="Normal 3 19 12" xfId="33307"/>
    <cellStyle name="Normal 3 19 13" xfId="33308"/>
    <cellStyle name="Normal 3 19 14" xfId="33309"/>
    <cellStyle name="Normal 3 19 15" xfId="33310"/>
    <cellStyle name="Normal 3 19 16" xfId="33311"/>
    <cellStyle name="Normal 3 19 17" xfId="33312"/>
    <cellStyle name="Normal 3 19 18" xfId="33313"/>
    <cellStyle name="Normal 3 19 19" xfId="33314"/>
    <cellStyle name="Normal 3 19 2" xfId="33315"/>
    <cellStyle name="Normal 3 19 2 2" xfId="33316"/>
    <cellStyle name="Normal 3 19 2 2 2" xfId="33317"/>
    <cellStyle name="Normal 3 19 2 2 2 2" xfId="33318"/>
    <cellStyle name="Normal 3 19 2 2 2 2 2" xfId="33319"/>
    <cellStyle name="Normal 3 19 2 2 2 3" xfId="33320"/>
    <cellStyle name="Normal 3 19 2 2 2 4" xfId="33321"/>
    <cellStyle name="Normal 3 19 2 2 3" xfId="33322"/>
    <cellStyle name="Normal 3 19 2 2 3 2" xfId="33323"/>
    <cellStyle name="Normal 3 19 2 2 3 3" xfId="33324"/>
    <cellStyle name="Normal 3 19 2 2 4" xfId="33325"/>
    <cellStyle name="Normal 3 19 2 2 5" xfId="33326"/>
    <cellStyle name="Normal 3 19 2 2 6" xfId="33327"/>
    <cellStyle name="Normal 3 19 2 3" xfId="33328"/>
    <cellStyle name="Normal 3 19 2 3 2" xfId="33329"/>
    <cellStyle name="Normal 3 19 3" xfId="33330"/>
    <cellStyle name="Normal 3 19 3 2" xfId="33331"/>
    <cellStyle name="Normal 3 19 4" xfId="33332"/>
    <cellStyle name="Normal 3 19 5" xfId="33333"/>
    <cellStyle name="Normal 3 19 6" xfId="33334"/>
    <cellStyle name="Normal 3 19 7" xfId="33335"/>
    <cellStyle name="Normal 3 19 8" xfId="33336"/>
    <cellStyle name="Normal 3 19 9" xfId="33337"/>
    <cellStyle name="Normal 3 2" xfId="453"/>
    <cellStyle name="Normal 3 2 10" xfId="33338"/>
    <cellStyle name="Normal 3 2 11" xfId="33339"/>
    <cellStyle name="Normal 3 2 12" xfId="33340"/>
    <cellStyle name="Normal 3 2 13" xfId="33341"/>
    <cellStyle name="Normal 3 2 2" xfId="454"/>
    <cellStyle name="Normal 3 2 2 10" xfId="33342"/>
    <cellStyle name="Normal 3 2 2 11" xfId="33343"/>
    <cellStyle name="Normal 3 2 2 12" xfId="33344"/>
    <cellStyle name="Normal 3 2 2 13" xfId="33345"/>
    <cellStyle name="Normal 3 2 2 14" xfId="33346"/>
    <cellStyle name="Normal 3 2 2 15" xfId="33347"/>
    <cellStyle name="Normal 3 2 2 16" xfId="33348"/>
    <cellStyle name="Normal 3 2 2 17" xfId="33349"/>
    <cellStyle name="Normal 3 2 2 18" xfId="33350"/>
    <cellStyle name="Normal 3 2 2 19" xfId="33351"/>
    <cellStyle name="Normal 3 2 2 2" xfId="455"/>
    <cellStyle name="Normal 3 2 2 2 2" xfId="1164"/>
    <cellStyle name="Normal 3 2 2 2 3" xfId="1165"/>
    <cellStyle name="Normal 3 2 2 20" xfId="33352"/>
    <cellStyle name="Normal 3 2 2 3" xfId="456"/>
    <cellStyle name="Normal 3 2 2 3 10" xfId="33353"/>
    <cellStyle name="Normal 3 2 2 3 11" xfId="33354"/>
    <cellStyle name="Normal 3 2 2 3 12" xfId="33355"/>
    <cellStyle name="Normal 3 2 2 3 13" xfId="33356"/>
    <cellStyle name="Normal 3 2 2 3 14" xfId="33357"/>
    <cellStyle name="Normal 3 2 2 3 15" xfId="33358"/>
    <cellStyle name="Normal 3 2 2 3 16" xfId="33359"/>
    <cellStyle name="Normal 3 2 2 3 17" xfId="33360"/>
    <cellStyle name="Normal 3 2 2 3 18" xfId="33361"/>
    <cellStyle name="Normal 3 2 2 3 2" xfId="1166"/>
    <cellStyle name="Normal 3 2 2 3 2 2" xfId="33362"/>
    <cellStyle name="Normal 3 2 2 3 2 2 2" xfId="33363"/>
    <cellStyle name="Normal 3 2 2 3 2 3" xfId="33364"/>
    <cellStyle name="Normal 3 2 2 3 3" xfId="1167"/>
    <cellStyle name="Normal 3 2 2 3 3 2" xfId="33365"/>
    <cellStyle name="Normal 3 2 2 3 3 2 2" xfId="33366"/>
    <cellStyle name="Normal 3 2 2 3 4" xfId="33367"/>
    <cellStyle name="Normal 3 2 2 3 4 2" xfId="33368"/>
    <cellStyle name="Normal 3 2 2 3 4 2 2" xfId="33369"/>
    <cellStyle name="Normal 3 2 2 3 5" xfId="33370"/>
    <cellStyle name="Normal 3 2 2 3 5 2" xfId="33371"/>
    <cellStyle name="Normal 3 2 2 3 5 3" xfId="33372"/>
    <cellStyle name="Normal 3 2 2 3 6" xfId="33373"/>
    <cellStyle name="Normal 3 2 2 3 7" xfId="33374"/>
    <cellStyle name="Normal 3 2 2 3 8" xfId="33375"/>
    <cellStyle name="Normal 3 2 2 3 9" xfId="33376"/>
    <cellStyle name="Normal 3 2 2 4" xfId="1168"/>
    <cellStyle name="Normal 3 2 2 4 2" xfId="33377"/>
    <cellStyle name="Normal 3 2 2 4 2 2" xfId="33378"/>
    <cellStyle name="Normal 3 2 2 4 3" xfId="33379"/>
    <cellStyle name="Normal 3 2 2 5" xfId="1169"/>
    <cellStyle name="Normal 3 2 2 5 2" xfId="33380"/>
    <cellStyle name="Normal 3 2 2 5 2 2" xfId="33381"/>
    <cellStyle name="Normal 3 2 2 6" xfId="33382"/>
    <cellStyle name="Normal 3 2 2 6 2" xfId="33383"/>
    <cellStyle name="Normal 3 2 2 6 2 2" xfId="33384"/>
    <cellStyle name="Normal 3 2 2 7" xfId="33385"/>
    <cellStyle name="Normal 3 2 2 7 2" xfId="33386"/>
    <cellStyle name="Normal 3 2 2 7 3" xfId="33387"/>
    <cellStyle name="Normal 3 2 2 8" xfId="33388"/>
    <cellStyle name="Normal 3 2 2 9" xfId="33389"/>
    <cellStyle name="Normal 3 2 2_Energy Trading TBBS 5-5" xfId="33390"/>
    <cellStyle name="Normal 3 2 3" xfId="457"/>
    <cellStyle name="Normal 3 2 3 2" xfId="1170"/>
    <cellStyle name="Normal 3 2 3 3" xfId="1171"/>
    <cellStyle name="Normal 3 2 4" xfId="458"/>
    <cellStyle name="Normal 3 2 4 2" xfId="1172"/>
    <cellStyle name="Normal 3 2 4 2 2" xfId="33391"/>
    <cellStyle name="Normal 3 2 4 2 2 2" xfId="33392"/>
    <cellStyle name="Normal 3 2 4 2 2 3" xfId="33393"/>
    <cellStyle name="Normal 3 2 4 2 2 4" xfId="33394"/>
    <cellStyle name="Normal 3 2 4 2 2 5" xfId="33395"/>
    <cellStyle name="Normal 3 2 4 2 2 6" xfId="33396"/>
    <cellStyle name="Normal 3 2 4 2 3" xfId="33397"/>
    <cellStyle name="Normal 3 2 4 2 4" xfId="33398"/>
    <cellStyle name="Normal 3 2 4 2 5" xfId="33399"/>
    <cellStyle name="Normal 3 2 4 2 6" xfId="33400"/>
    <cellStyle name="Normal 3 2 4 2 7" xfId="33401"/>
    <cellStyle name="Normal 3 2 4 2 8" xfId="33402"/>
    <cellStyle name="Normal 3 2 4 2 9" xfId="33403"/>
    <cellStyle name="Normal 3 2 4 3" xfId="1173"/>
    <cellStyle name="Normal 3 2 4 4" xfId="33404"/>
    <cellStyle name="Normal 3 2 4 5" xfId="33405"/>
    <cellStyle name="Normal 3 2 4 6" xfId="33406"/>
    <cellStyle name="Normal 3 2 5" xfId="1174"/>
    <cellStyle name="Normal 3 2 5 2" xfId="33407"/>
    <cellStyle name="Normal 3 2 5 3" xfId="33408"/>
    <cellStyle name="Normal 3 2 5 4" xfId="33409"/>
    <cellStyle name="Normal 3 2 5 5" xfId="33410"/>
    <cellStyle name="Normal 3 2 5 6" xfId="33411"/>
    <cellStyle name="Normal 3 2 5 7" xfId="33412"/>
    <cellStyle name="Normal 3 2 6" xfId="1175"/>
    <cellStyle name="Normal 3 2 6 2" xfId="33413"/>
    <cellStyle name="Normal 3 2 6 2 2" xfId="33414"/>
    <cellStyle name="Normal 3 2 6 3" xfId="33415"/>
    <cellStyle name="Normal 3 2 6 4" xfId="33416"/>
    <cellStyle name="Normal 3 2 6 5" xfId="33417"/>
    <cellStyle name="Normal 3 2 6 6" xfId="33418"/>
    <cellStyle name="Normal 3 2 7" xfId="33419"/>
    <cellStyle name="Normal 3 2 7 2" xfId="33420"/>
    <cellStyle name="Normal 3 2 7 2 2" xfId="33421"/>
    <cellStyle name="Normal 3 2 7 3" xfId="33422"/>
    <cellStyle name="Normal 3 2 7 4" xfId="33423"/>
    <cellStyle name="Normal 3 2 7 5" xfId="33424"/>
    <cellStyle name="Normal 3 2 7 6" xfId="33425"/>
    <cellStyle name="Normal 3 2 7 7" xfId="33426"/>
    <cellStyle name="Normal 3 2 8" xfId="33427"/>
    <cellStyle name="Normal 3 2 8 2" xfId="33428"/>
    <cellStyle name="Normal 3 2 9" xfId="33429"/>
    <cellStyle name="Normal 3 2_00437" xfId="33430"/>
    <cellStyle name="Normal 3 20" xfId="33431"/>
    <cellStyle name="Normal 3 20 10" xfId="33432"/>
    <cellStyle name="Normal 3 20 11" xfId="33433"/>
    <cellStyle name="Normal 3 20 12" xfId="33434"/>
    <cellStyle name="Normal 3 20 13" xfId="33435"/>
    <cellStyle name="Normal 3 20 14" xfId="33436"/>
    <cellStyle name="Normal 3 20 15" xfId="33437"/>
    <cellStyle name="Normal 3 20 16" xfId="33438"/>
    <cellStyle name="Normal 3 20 17" xfId="33439"/>
    <cellStyle name="Normal 3 20 18" xfId="33440"/>
    <cellStyle name="Normal 3 20 19" xfId="33441"/>
    <cellStyle name="Normal 3 20 2" xfId="33442"/>
    <cellStyle name="Normal 3 20 2 2" xfId="33443"/>
    <cellStyle name="Normal 3 20 2 2 2" xfId="33444"/>
    <cellStyle name="Normal 3 20 2 2 2 2" xfId="33445"/>
    <cellStyle name="Normal 3 20 2 2 2 2 2" xfId="33446"/>
    <cellStyle name="Normal 3 20 2 2 2 3" xfId="33447"/>
    <cellStyle name="Normal 3 20 2 2 2 4" xfId="33448"/>
    <cellStyle name="Normal 3 20 2 2 3" xfId="33449"/>
    <cellStyle name="Normal 3 20 2 2 3 2" xfId="33450"/>
    <cellStyle name="Normal 3 20 2 2 3 3" xfId="33451"/>
    <cellStyle name="Normal 3 20 2 2 4" xfId="33452"/>
    <cellStyle name="Normal 3 20 2 2 5" xfId="33453"/>
    <cellStyle name="Normal 3 20 2 2 6" xfId="33454"/>
    <cellStyle name="Normal 3 20 2 3" xfId="33455"/>
    <cellStyle name="Normal 3 20 2 3 2" xfId="33456"/>
    <cellStyle name="Normal 3 20 3" xfId="33457"/>
    <cellStyle name="Normal 3 20 3 2" xfId="33458"/>
    <cellStyle name="Normal 3 20 4" xfId="33459"/>
    <cellStyle name="Normal 3 20 5" xfId="33460"/>
    <cellStyle name="Normal 3 20 6" xfId="33461"/>
    <cellStyle name="Normal 3 20 7" xfId="33462"/>
    <cellStyle name="Normal 3 20 8" xfId="33463"/>
    <cellStyle name="Normal 3 20 9" xfId="33464"/>
    <cellStyle name="Normal 3 21" xfId="33465"/>
    <cellStyle name="Normal 3 21 10" xfId="33466"/>
    <cellStyle name="Normal 3 21 11" xfId="33467"/>
    <cellStyle name="Normal 3 21 12" xfId="33468"/>
    <cellStyle name="Normal 3 21 13" xfId="33469"/>
    <cellStyle name="Normal 3 21 14" xfId="33470"/>
    <cellStyle name="Normal 3 21 15" xfId="33471"/>
    <cellStyle name="Normal 3 21 16" xfId="33472"/>
    <cellStyle name="Normal 3 21 17" xfId="33473"/>
    <cellStyle name="Normal 3 21 18" xfId="33474"/>
    <cellStyle name="Normal 3 21 19" xfId="33475"/>
    <cellStyle name="Normal 3 21 2" xfId="33476"/>
    <cellStyle name="Normal 3 21 2 2" xfId="33477"/>
    <cellStyle name="Normal 3 21 2 2 2" xfId="33478"/>
    <cellStyle name="Normal 3 21 2 2 2 2" xfId="33479"/>
    <cellStyle name="Normal 3 21 2 2 2 2 2" xfId="33480"/>
    <cellStyle name="Normal 3 21 2 2 2 3" xfId="33481"/>
    <cellStyle name="Normal 3 21 2 2 2 4" xfId="33482"/>
    <cellStyle name="Normal 3 21 2 2 3" xfId="33483"/>
    <cellStyle name="Normal 3 21 2 2 3 2" xfId="33484"/>
    <cellStyle name="Normal 3 21 2 2 3 3" xfId="33485"/>
    <cellStyle name="Normal 3 21 2 2 4" xfId="33486"/>
    <cellStyle name="Normal 3 21 2 2 5" xfId="33487"/>
    <cellStyle name="Normal 3 21 2 2 6" xfId="33488"/>
    <cellStyle name="Normal 3 21 2 3" xfId="33489"/>
    <cellStyle name="Normal 3 21 2 3 2" xfId="33490"/>
    <cellStyle name="Normal 3 21 3" xfId="33491"/>
    <cellStyle name="Normal 3 21 3 2" xfId="33492"/>
    <cellStyle name="Normal 3 21 4" xfId="33493"/>
    <cellStyle name="Normal 3 21 5" xfId="33494"/>
    <cellStyle name="Normal 3 21 6" xfId="33495"/>
    <cellStyle name="Normal 3 21 7" xfId="33496"/>
    <cellStyle name="Normal 3 21 8" xfId="33497"/>
    <cellStyle name="Normal 3 21 9" xfId="33498"/>
    <cellStyle name="Normal 3 22" xfId="33499"/>
    <cellStyle name="Normal 3 22 10" xfId="33500"/>
    <cellStyle name="Normal 3 22 11" xfId="33501"/>
    <cellStyle name="Normal 3 22 12" xfId="33502"/>
    <cellStyle name="Normal 3 22 13" xfId="33503"/>
    <cellStyle name="Normal 3 22 14" xfId="33504"/>
    <cellStyle name="Normal 3 22 15" xfId="33505"/>
    <cellStyle name="Normal 3 22 16" xfId="33506"/>
    <cellStyle name="Normal 3 22 17" xfId="33507"/>
    <cellStyle name="Normal 3 22 18" xfId="33508"/>
    <cellStyle name="Normal 3 22 19" xfId="33509"/>
    <cellStyle name="Normal 3 22 2" xfId="33510"/>
    <cellStyle name="Normal 3 22 2 2" xfId="33511"/>
    <cellStyle name="Normal 3 22 2 2 2" xfId="33512"/>
    <cellStyle name="Normal 3 22 2 2 2 2" xfId="33513"/>
    <cellStyle name="Normal 3 22 2 2 2 2 2" xfId="33514"/>
    <cellStyle name="Normal 3 22 2 2 2 3" xfId="33515"/>
    <cellStyle name="Normal 3 22 2 2 2 4" xfId="33516"/>
    <cellStyle name="Normal 3 22 2 2 3" xfId="33517"/>
    <cellStyle name="Normal 3 22 2 2 3 2" xfId="33518"/>
    <cellStyle name="Normal 3 22 2 2 3 3" xfId="33519"/>
    <cellStyle name="Normal 3 22 2 2 4" xfId="33520"/>
    <cellStyle name="Normal 3 22 2 2 5" xfId="33521"/>
    <cellStyle name="Normal 3 22 2 2 6" xfId="33522"/>
    <cellStyle name="Normal 3 22 2 3" xfId="33523"/>
    <cellStyle name="Normal 3 22 2 3 2" xfId="33524"/>
    <cellStyle name="Normal 3 22 3" xfId="33525"/>
    <cellStyle name="Normal 3 22 3 2" xfId="33526"/>
    <cellStyle name="Normal 3 22 4" xfId="33527"/>
    <cellStyle name="Normal 3 22 5" xfId="33528"/>
    <cellStyle name="Normal 3 22 6" xfId="33529"/>
    <cellStyle name="Normal 3 22 7" xfId="33530"/>
    <cellStyle name="Normal 3 22 8" xfId="33531"/>
    <cellStyle name="Normal 3 22 9" xfId="33532"/>
    <cellStyle name="Normal 3 23" xfId="33533"/>
    <cellStyle name="Normal 3 23 10" xfId="33534"/>
    <cellStyle name="Normal 3 23 11" xfId="33535"/>
    <cellStyle name="Normal 3 23 12" xfId="33536"/>
    <cellStyle name="Normal 3 23 13" xfId="33537"/>
    <cellStyle name="Normal 3 23 14" xfId="33538"/>
    <cellStyle name="Normal 3 23 15" xfId="33539"/>
    <cellStyle name="Normal 3 23 16" xfId="33540"/>
    <cellStyle name="Normal 3 23 17" xfId="33541"/>
    <cellStyle name="Normal 3 23 18" xfId="33542"/>
    <cellStyle name="Normal 3 23 19" xfId="33543"/>
    <cellStyle name="Normal 3 23 2" xfId="33544"/>
    <cellStyle name="Normal 3 23 2 2" xfId="33545"/>
    <cellStyle name="Normal 3 23 2 2 2" xfId="33546"/>
    <cellStyle name="Normal 3 23 2 2 2 2" xfId="33547"/>
    <cellStyle name="Normal 3 23 2 2 2 2 2" xfId="33548"/>
    <cellStyle name="Normal 3 23 2 2 2 3" xfId="33549"/>
    <cellStyle name="Normal 3 23 2 2 2 4" xfId="33550"/>
    <cellStyle name="Normal 3 23 2 2 3" xfId="33551"/>
    <cellStyle name="Normal 3 23 2 2 3 2" xfId="33552"/>
    <cellStyle name="Normal 3 23 2 2 3 3" xfId="33553"/>
    <cellStyle name="Normal 3 23 2 2 4" xfId="33554"/>
    <cellStyle name="Normal 3 23 2 2 5" xfId="33555"/>
    <cellStyle name="Normal 3 23 2 2 6" xfId="33556"/>
    <cellStyle name="Normal 3 23 2 3" xfId="33557"/>
    <cellStyle name="Normal 3 23 2 3 2" xfId="33558"/>
    <cellStyle name="Normal 3 23 3" xfId="33559"/>
    <cellStyle name="Normal 3 23 3 2" xfId="33560"/>
    <cellStyle name="Normal 3 23 4" xfId="33561"/>
    <cellStyle name="Normal 3 23 5" xfId="33562"/>
    <cellStyle name="Normal 3 23 6" xfId="33563"/>
    <cellStyle name="Normal 3 23 7" xfId="33564"/>
    <cellStyle name="Normal 3 23 8" xfId="33565"/>
    <cellStyle name="Normal 3 23 9" xfId="33566"/>
    <cellStyle name="Normal 3 24" xfId="33567"/>
    <cellStyle name="Normal 3 24 10" xfId="33568"/>
    <cellStyle name="Normal 3 24 11" xfId="33569"/>
    <cellStyle name="Normal 3 24 12" xfId="33570"/>
    <cellStyle name="Normal 3 24 13" xfId="33571"/>
    <cellStyle name="Normal 3 24 14" xfId="33572"/>
    <cellStyle name="Normal 3 24 15" xfId="33573"/>
    <cellStyle name="Normal 3 24 16" xfId="33574"/>
    <cellStyle name="Normal 3 24 17" xfId="33575"/>
    <cellStyle name="Normal 3 24 18" xfId="33576"/>
    <cellStyle name="Normal 3 24 19" xfId="33577"/>
    <cellStyle name="Normal 3 24 2" xfId="33578"/>
    <cellStyle name="Normal 3 24 2 2" xfId="33579"/>
    <cellStyle name="Normal 3 24 2 2 2" xfId="33580"/>
    <cellStyle name="Normal 3 24 2 2 2 2" xfId="33581"/>
    <cellStyle name="Normal 3 24 2 2 2 2 2" xfId="33582"/>
    <cellStyle name="Normal 3 24 2 2 2 3" xfId="33583"/>
    <cellStyle name="Normal 3 24 2 2 2 4" xfId="33584"/>
    <cellStyle name="Normal 3 24 2 2 3" xfId="33585"/>
    <cellStyle name="Normal 3 24 2 2 3 2" xfId="33586"/>
    <cellStyle name="Normal 3 24 2 2 3 3" xfId="33587"/>
    <cellStyle name="Normal 3 24 2 2 4" xfId="33588"/>
    <cellStyle name="Normal 3 24 2 2 5" xfId="33589"/>
    <cellStyle name="Normal 3 24 2 2 6" xfId="33590"/>
    <cellStyle name="Normal 3 24 2 3" xfId="33591"/>
    <cellStyle name="Normal 3 24 2 3 2" xfId="33592"/>
    <cellStyle name="Normal 3 24 3" xfId="33593"/>
    <cellStyle name="Normal 3 24 3 2" xfId="33594"/>
    <cellStyle name="Normal 3 24 4" xfId="33595"/>
    <cellStyle name="Normal 3 24 5" xfId="33596"/>
    <cellStyle name="Normal 3 24 6" xfId="33597"/>
    <cellStyle name="Normal 3 24 7" xfId="33598"/>
    <cellStyle name="Normal 3 24 8" xfId="33599"/>
    <cellStyle name="Normal 3 24 9" xfId="33600"/>
    <cellStyle name="Normal 3 25" xfId="33601"/>
    <cellStyle name="Normal 3 25 10" xfId="33602"/>
    <cellStyle name="Normal 3 25 11" xfId="33603"/>
    <cellStyle name="Normal 3 25 12" xfId="33604"/>
    <cellStyle name="Normal 3 25 13" xfId="33605"/>
    <cellStyle name="Normal 3 25 14" xfId="33606"/>
    <cellStyle name="Normal 3 25 15" xfId="33607"/>
    <cellStyle name="Normal 3 25 16" xfId="33608"/>
    <cellStyle name="Normal 3 25 17" xfId="33609"/>
    <cellStyle name="Normal 3 25 18" xfId="33610"/>
    <cellStyle name="Normal 3 25 19" xfId="33611"/>
    <cellStyle name="Normal 3 25 2" xfId="33612"/>
    <cellStyle name="Normal 3 25 2 2" xfId="33613"/>
    <cellStyle name="Normal 3 25 2 2 2" xfId="33614"/>
    <cellStyle name="Normal 3 25 2 2 2 2" xfId="33615"/>
    <cellStyle name="Normal 3 25 2 2 2 2 2" xfId="33616"/>
    <cellStyle name="Normal 3 25 2 2 2 3" xfId="33617"/>
    <cellStyle name="Normal 3 25 2 2 2 4" xfId="33618"/>
    <cellStyle name="Normal 3 25 2 2 3" xfId="33619"/>
    <cellStyle name="Normal 3 25 2 2 3 2" xfId="33620"/>
    <cellStyle name="Normal 3 25 2 2 3 3" xfId="33621"/>
    <cellStyle name="Normal 3 25 2 2 4" xfId="33622"/>
    <cellStyle name="Normal 3 25 2 2 5" xfId="33623"/>
    <cellStyle name="Normal 3 25 2 2 6" xfId="33624"/>
    <cellStyle name="Normal 3 25 2 3" xfId="33625"/>
    <cellStyle name="Normal 3 25 2 3 2" xfId="33626"/>
    <cellStyle name="Normal 3 25 3" xfId="33627"/>
    <cellStyle name="Normal 3 25 3 2" xfId="33628"/>
    <cellStyle name="Normal 3 25 4" xfId="33629"/>
    <cellStyle name="Normal 3 25 5" xfId="33630"/>
    <cellStyle name="Normal 3 25 6" xfId="33631"/>
    <cellStyle name="Normal 3 25 7" xfId="33632"/>
    <cellStyle name="Normal 3 25 8" xfId="33633"/>
    <cellStyle name="Normal 3 25 9" xfId="33634"/>
    <cellStyle name="Normal 3 26" xfId="33635"/>
    <cellStyle name="Normal 3 26 10" xfId="33636"/>
    <cellStyle name="Normal 3 26 11" xfId="33637"/>
    <cellStyle name="Normal 3 26 12" xfId="33638"/>
    <cellStyle name="Normal 3 26 13" xfId="33639"/>
    <cellStyle name="Normal 3 26 14" xfId="33640"/>
    <cellStyle name="Normal 3 26 15" xfId="33641"/>
    <cellStyle name="Normal 3 26 16" xfId="33642"/>
    <cellStyle name="Normal 3 26 17" xfId="33643"/>
    <cellStyle name="Normal 3 26 18" xfId="33644"/>
    <cellStyle name="Normal 3 26 19" xfId="33645"/>
    <cellStyle name="Normal 3 26 2" xfId="33646"/>
    <cellStyle name="Normal 3 26 2 2" xfId="33647"/>
    <cellStyle name="Normal 3 26 2 2 2" xfId="33648"/>
    <cellStyle name="Normal 3 26 2 2 2 2" xfId="33649"/>
    <cellStyle name="Normal 3 26 2 2 2 2 2" xfId="33650"/>
    <cellStyle name="Normal 3 26 2 2 2 3" xfId="33651"/>
    <cellStyle name="Normal 3 26 2 2 2 4" xfId="33652"/>
    <cellStyle name="Normal 3 26 2 2 3" xfId="33653"/>
    <cellStyle name="Normal 3 26 2 2 3 2" xfId="33654"/>
    <cellStyle name="Normal 3 26 2 2 3 3" xfId="33655"/>
    <cellStyle name="Normal 3 26 2 2 4" xfId="33656"/>
    <cellStyle name="Normal 3 26 2 2 5" xfId="33657"/>
    <cellStyle name="Normal 3 26 2 2 6" xfId="33658"/>
    <cellStyle name="Normal 3 26 2 3" xfId="33659"/>
    <cellStyle name="Normal 3 26 2 3 2" xfId="33660"/>
    <cellStyle name="Normal 3 26 3" xfId="33661"/>
    <cellStyle name="Normal 3 26 3 2" xfId="33662"/>
    <cellStyle name="Normal 3 26 4" xfId="33663"/>
    <cellStyle name="Normal 3 26 5" xfId="33664"/>
    <cellStyle name="Normal 3 26 6" xfId="33665"/>
    <cellStyle name="Normal 3 26 7" xfId="33666"/>
    <cellStyle name="Normal 3 26 8" xfId="33667"/>
    <cellStyle name="Normal 3 26 9" xfId="33668"/>
    <cellStyle name="Normal 3 27" xfId="33669"/>
    <cellStyle name="Normal 3 27 10" xfId="33670"/>
    <cellStyle name="Normal 3 27 11" xfId="33671"/>
    <cellStyle name="Normal 3 27 12" xfId="33672"/>
    <cellStyle name="Normal 3 27 13" xfId="33673"/>
    <cellStyle name="Normal 3 27 14" xfId="33674"/>
    <cellStyle name="Normal 3 27 15" xfId="33675"/>
    <cellStyle name="Normal 3 27 16" xfId="33676"/>
    <cellStyle name="Normal 3 27 17" xfId="33677"/>
    <cellStyle name="Normal 3 27 18" xfId="33678"/>
    <cellStyle name="Normal 3 27 19" xfId="33679"/>
    <cellStyle name="Normal 3 27 2" xfId="33680"/>
    <cellStyle name="Normal 3 27 2 2" xfId="33681"/>
    <cellStyle name="Normal 3 27 2 2 2" xfId="33682"/>
    <cellStyle name="Normal 3 27 2 2 2 2" xfId="33683"/>
    <cellStyle name="Normal 3 27 2 2 2 2 2" xfId="33684"/>
    <cellStyle name="Normal 3 27 2 2 2 3" xfId="33685"/>
    <cellStyle name="Normal 3 27 2 2 2 4" xfId="33686"/>
    <cellStyle name="Normal 3 27 2 2 3" xfId="33687"/>
    <cellStyle name="Normal 3 27 2 2 3 2" xfId="33688"/>
    <cellStyle name="Normal 3 27 2 2 3 3" xfId="33689"/>
    <cellStyle name="Normal 3 27 2 2 4" xfId="33690"/>
    <cellStyle name="Normal 3 27 2 2 5" xfId="33691"/>
    <cellStyle name="Normal 3 27 2 2 6" xfId="33692"/>
    <cellStyle name="Normal 3 27 2 3" xfId="33693"/>
    <cellStyle name="Normal 3 27 2 3 2" xfId="33694"/>
    <cellStyle name="Normal 3 27 3" xfId="33695"/>
    <cellStyle name="Normal 3 27 3 2" xfId="33696"/>
    <cellStyle name="Normal 3 27 4" xfId="33697"/>
    <cellStyle name="Normal 3 27 5" xfId="33698"/>
    <cellStyle name="Normal 3 27 6" xfId="33699"/>
    <cellStyle name="Normal 3 27 7" xfId="33700"/>
    <cellStyle name="Normal 3 27 8" xfId="33701"/>
    <cellStyle name="Normal 3 27 9" xfId="33702"/>
    <cellStyle name="Normal 3 28" xfId="33703"/>
    <cellStyle name="Normal 3 28 10" xfId="33704"/>
    <cellStyle name="Normal 3 28 11" xfId="33705"/>
    <cellStyle name="Normal 3 28 12" xfId="33706"/>
    <cellStyle name="Normal 3 28 13" xfId="33707"/>
    <cellStyle name="Normal 3 28 14" xfId="33708"/>
    <cellStyle name="Normal 3 28 15" xfId="33709"/>
    <cellStyle name="Normal 3 28 16" xfId="33710"/>
    <cellStyle name="Normal 3 28 17" xfId="33711"/>
    <cellStyle name="Normal 3 28 18" xfId="33712"/>
    <cellStyle name="Normal 3 28 19" xfId="33713"/>
    <cellStyle name="Normal 3 28 2" xfId="33714"/>
    <cellStyle name="Normal 3 28 2 2" xfId="33715"/>
    <cellStyle name="Normal 3 28 2 2 2" xfId="33716"/>
    <cellStyle name="Normal 3 28 2 2 2 2" xfId="33717"/>
    <cellStyle name="Normal 3 28 2 2 2 2 2" xfId="33718"/>
    <cellStyle name="Normal 3 28 2 2 2 3" xfId="33719"/>
    <cellStyle name="Normal 3 28 2 2 2 4" xfId="33720"/>
    <cellStyle name="Normal 3 28 2 2 3" xfId="33721"/>
    <cellStyle name="Normal 3 28 2 2 3 2" xfId="33722"/>
    <cellStyle name="Normal 3 28 2 2 3 3" xfId="33723"/>
    <cellStyle name="Normal 3 28 2 2 4" xfId="33724"/>
    <cellStyle name="Normal 3 28 2 2 5" xfId="33725"/>
    <cellStyle name="Normal 3 28 2 2 6" xfId="33726"/>
    <cellStyle name="Normal 3 28 2 3" xfId="33727"/>
    <cellStyle name="Normal 3 28 2 3 2" xfId="33728"/>
    <cellStyle name="Normal 3 28 3" xfId="33729"/>
    <cellStyle name="Normal 3 28 3 2" xfId="33730"/>
    <cellStyle name="Normal 3 28 4" xfId="33731"/>
    <cellStyle name="Normal 3 28 5" xfId="33732"/>
    <cellStyle name="Normal 3 28 6" xfId="33733"/>
    <cellStyle name="Normal 3 28 7" xfId="33734"/>
    <cellStyle name="Normal 3 28 8" xfId="33735"/>
    <cellStyle name="Normal 3 28 9" xfId="33736"/>
    <cellStyle name="Normal 3 29" xfId="33737"/>
    <cellStyle name="Normal 3 29 10" xfId="33738"/>
    <cellStyle name="Normal 3 29 11" xfId="33739"/>
    <cellStyle name="Normal 3 29 12" xfId="33740"/>
    <cellStyle name="Normal 3 29 13" xfId="33741"/>
    <cellStyle name="Normal 3 29 14" xfId="33742"/>
    <cellStyle name="Normal 3 29 15" xfId="33743"/>
    <cellStyle name="Normal 3 29 16" xfId="33744"/>
    <cellStyle name="Normal 3 29 17" xfId="33745"/>
    <cellStyle name="Normal 3 29 18" xfId="33746"/>
    <cellStyle name="Normal 3 29 19" xfId="33747"/>
    <cellStyle name="Normal 3 29 2" xfId="33748"/>
    <cellStyle name="Normal 3 29 2 2" xfId="33749"/>
    <cellStyle name="Normal 3 29 2 2 2" xfId="33750"/>
    <cellStyle name="Normal 3 29 2 2 2 2" xfId="33751"/>
    <cellStyle name="Normal 3 29 2 2 2 2 2" xfId="33752"/>
    <cellStyle name="Normal 3 29 2 2 2 3" xfId="33753"/>
    <cellStyle name="Normal 3 29 2 2 2 4" xfId="33754"/>
    <cellStyle name="Normal 3 29 2 2 3" xfId="33755"/>
    <cellStyle name="Normal 3 29 2 2 3 2" xfId="33756"/>
    <cellStyle name="Normal 3 29 2 2 3 3" xfId="33757"/>
    <cellStyle name="Normal 3 29 2 2 4" xfId="33758"/>
    <cellStyle name="Normal 3 29 2 2 5" xfId="33759"/>
    <cellStyle name="Normal 3 29 2 2 6" xfId="33760"/>
    <cellStyle name="Normal 3 29 2 3" xfId="33761"/>
    <cellStyle name="Normal 3 29 2 3 2" xfId="33762"/>
    <cellStyle name="Normal 3 29 3" xfId="33763"/>
    <cellStyle name="Normal 3 29 3 2" xfId="33764"/>
    <cellStyle name="Normal 3 29 4" xfId="33765"/>
    <cellStyle name="Normal 3 29 5" xfId="33766"/>
    <cellStyle name="Normal 3 29 6" xfId="33767"/>
    <cellStyle name="Normal 3 29 7" xfId="33768"/>
    <cellStyle name="Normal 3 29 8" xfId="33769"/>
    <cellStyle name="Normal 3 29 9" xfId="33770"/>
    <cellStyle name="Normal 3 3" xfId="459"/>
    <cellStyle name="Normal 3 3 2" xfId="460"/>
    <cellStyle name="Normal 3 3 2 2" xfId="1176"/>
    <cellStyle name="Normal 3 3 2 3" xfId="1177"/>
    <cellStyle name="Normal 3 3 3" xfId="1178"/>
    <cellStyle name="Normal 3 3 4" xfId="1179"/>
    <cellStyle name="Normal 3 3 5" xfId="33771"/>
    <cellStyle name="Normal 3 3 6" xfId="33772"/>
    <cellStyle name="Normal 3 3 7" xfId="33773"/>
    <cellStyle name="Normal 3 3_60 Keyspan Corp TBBS 6-9" xfId="33774"/>
    <cellStyle name="Normal 3 30" xfId="33775"/>
    <cellStyle name="Normal 3 30 10" xfId="33776"/>
    <cellStyle name="Normal 3 30 11" xfId="33777"/>
    <cellStyle name="Normal 3 30 12" xfId="33778"/>
    <cellStyle name="Normal 3 30 13" xfId="33779"/>
    <cellStyle name="Normal 3 30 14" xfId="33780"/>
    <cellStyle name="Normal 3 30 15" xfId="33781"/>
    <cellStyle name="Normal 3 30 16" xfId="33782"/>
    <cellStyle name="Normal 3 30 17" xfId="33783"/>
    <cellStyle name="Normal 3 30 18" xfId="33784"/>
    <cellStyle name="Normal 3 30 19" xfId="33785"/>
    <cellStyle name="Normal 3 30 2" xfId="33786"/>
    <cellStyle name="Normal 3 30 2 2" xfId="33787"/>
    <cellStyle name="Normal 3 30 2 2 2" xfId="33788"/>
    <cellStyle name="Normal 3 30 2 2 2 2" xfId="33789"/>
    <cellStyle name="Normal 3 30 2 2 2 2 2" xfId="33790"/>
    <cellStyle name="Normal 3 30 2 2 2 3" xfId="33791"/>
    <cellStyle name="Normal 3 30 2 2 2 4" xfId="33792"/>
    <cellStyle name="Normal 3 30 2 2 3" xfId="33793"/>
    <cellStyle name="Normal 3 30 2 2 3 2" xfId="33794"/>
    <cellStyle name="Normal 3 30 2 2 3 3" xfId="33795"/>
    <cellStyle name="Normal 3 30 2 2 4" xfId="33796"/>
    <cellStyle name="Normal 3 30 2 2 5" xfId="33797"/>
    <cellStyle name="Normal 3 30 2 2 6" xfId="33798"/>
    <cellStyle name="Normal 3 30 2 3" xfId="33799"/>
    <cellStyle name="Normal 3 30 2 3 2" xfId="33800"/>
    <cellStyle name="Normal 3 30 3" xfId="33801"/>
    <cellStyle name="Normal 3 30 3 2" xfId="33802"/>
    <cellStyle name="Normal 3 30 4" xfId="33803"/>
    <cellStyle name="Normal 3 30 5" xfId="33804"/>
    <cellStyle name="Normal 3 30 6" xfId="33805"/>
    <cellStyle name="Normal 3 30 7" xfId="33806"/>
    <cellStyle name="Normal 3 30 8" xfId="33807"/>
    <cellStyle name="Normal 3 30 9" xfId="33808"/>
    <cellStyle name="Normal 3 31" xfId="33809"/>
    <cellStyle name="Normal 3 31 10" xfId="33810"/>
    <cellStyle name="Normal 3 31 11" xfId="33811"/>
    <cellStyle name="Normal 3 31 12" xfId="33812"/>
    <cellStyle name="Normal 3 31 13" xfId="33813"/>
    <cellStyle name="Normal 3 31 14" xfId="33814"/>
    <cellStyle name="Normal 3 31 15" xfId="33815"/>
    <cellStyle name="Normal 3 31 16" xfId="33816"/>
    <cellStyle name="Normal 3 31 17" xfId="33817"/>
    <cellStyle name="Normal 3 31 18" xfId="33818"/>
    <cellStyle name="Normal 3 31 19" xfId="33819"/>
    <cellStyle name="Normal 3 31 2" xfId="33820"/>
    <cellStyle name="Normal 3 31 2 2" xfId="33821"/>
    <cellStyle name="Normal 3 31 2 2 2" xfId="33822"/>
    <cellStyle name="Normal 3 31 2 2 2 2" xfId="33823"/>
    <cellStyle name="Normal 3 31 2 2 2 2 2" xfId="33824"/>
    <cellStyle name="Normal 3 31 2 2 2 3" xfId="33825"/>
    <cellStyle name="Normal 3 31 2 2 2 4" xfId="33826"/>
    <cellStyle name="Normal 3 31 2 2 3" xfId="33827"/>
    <cellStyle name="Normal 3 31 2 2 3 2" xfId="33828"/>
    <cellStyle name="Normal 3 31 2 2 3 3" xfId="33829"/>
    <cellStyle name="Normal 3 31 2 2 4" xfId="33830"/>
    <cellStyle name="Normal 3 31 2 2 5" xfId="33831"/>
    <cellStyle name="Normal 3 31 2 2 6" xfId="33832"/>
    <cellStyle name="Normal 3 31 2 3" xfId="33833"/>
    <cellStyle name="Normal 3 31 2 3 2" xfId="33834"/>
    <cellStyle name="Normal 3 31 3" xfId="33835"/>
    <cellStyle name="Normal 3 31 3 2" xfId="33836"/>
    <cellStyle name="Normal 3 31 4" xfId="33837"/>
    <cellStyle name="Normal 3 31 5" xfId="33838"/>
    <cellStyle name="Normal 3 31 6" xfId="33839"/>
    <cellStyle name="Normal 3 31 7" xfId="33840"/>
    <cellStyle name="Normal 3 31 8" xfId="33841"/>
    <cellStyle name="Normal 3 31 9" xfId="33842"/>
    <cellStyle name="Normal 3 32" xfId="33843"/>
    <cellStyle name="Normal 3 32 10" xfId="33844"/>
    <cellStyle name="Normal 3 32 11" xfId="33845"/>
    <cellStyle name="Normal 3 32 12" xfId="33846"/>
    <cellStyle name="Normal 3 32 13" xfId="33847"/>
    <cellStyle name="Normal 3 32 14" xfId="33848"/>
    <cellStyle name="Normal 3 32 15" xfId="33849"/>
    <cellStyle name="Normal 3 32 16" xfId="33850"/>
    <cellStyle name="Normal 3 32 17" xfId="33851"/>
    <cellStyle name="Normal 3 32 18" xfId="33852"/>
    <cellStyle name="Normal 3 32 19" xfId="33853"/>
    <cellStyle name="Normal 3 32 2" xfId="33854"/>
    <cellStyle name="Normal 3 32 2 2" xfId="33855"/>
    <cellStyle name="Normal 3 32 2 2 2" xfId="33856"/>
    <cellStyle name="Normal 3 32 2 2 2 2" xfId="33857"/>
    <cellStyle name="Normal 3 32 2 2 2 2 2" xfId="33858"/>
    <cellStyle name="Normal 3 32 2 2 2 3" xfId="33859"/>
    <cellStyle name="Normal 3 32 2 2 2 4" xfId="33860"/>
    <cellStyle name="Normal 3 32 2 2 3" xfId="33861"/>
    <cellStyle name="Normal 3 32 2 2 3 2" xfId="33862"/>
    <cellStyle name="Normal 3 32 2 2 3 3" xfId="33863"/>
    <cellStyle name="Normal 3 32 2 2 4" xfId="33864"/>
    <cellStyle name="Normal 3 32 2 2 5" xfId="33865"/>
    <cellStyle name="Normal 3 32 2 2 6" xfId="33866"/>
    <cellStyle name="Normal 3 32 2 3" xfId="33867"/>
    <cellStyle name="Normal 3 32 2 3 2" xfId="33868"/>
    <cellStyle name="Normal 3 32 3" xfId="33869"/>
    <cellStyle name="Normal 3 32 3 2" xfId="33870"/>
    <cellStyle name="Normal 3 32 4" xfId="33871"/>
    <cellStyle name="Normal 3 32 5" xfId="33872"/>
    <cellStyle name="Normal 3 32 6" xfId="33873"/>
    <cellStyle name="Normal 3 32 7" xfId="33874"/>
    <cellStyle name="Normal 3 32 8" xfId="33875"/>
    <cellStyle name="Normal 3 32 9" xfId="33876"/>
    <cellStyle name="Normal 3 33" xfId="33877"/>
    <cellStyle name="Normal 3 33 10" xfId="33878"/>
    <cellStyle name="Normal 3 33 11" xfId="33879"/>
    <cellStyle name="Normal 3 33 12" xfId="33880"/>
    <cellStyle name="Normal 3 33 13" xfId="33881"/>
    <cellStyle name="Normal 3 33 14" xfId="33882"/>
    <cellStyle name="Normal 3 33 15" xfId="33883"/>
    <cellStyle name="Normal 3 33 16" xfId="33884"/>
    <cellStyle name="Normal 3 33 17" xfId="33885"/>
    <cellStyle name="Normal 3 33 18" xfId="33886"/>
    <cellStyle name="Normal 3 33 19" xfId="33887"/>
    <cellStyle name="Normal 3 33 2" xfId="33888"/>
    <cellStyle name="Normal 3 33 2 2" xfId="33889"/>
    <cellStyle name="Normal 3 33 2 2 2" xfId="33890"/>
    <cellStyle name="Normal 3 33 2 2 2 2" xfId="33891"/>
    <cellStyle name="Normal 3 33 2 2 2 2 2" xfId="33892"/>
    <cellStyle name="Normal 3 33 2 2 2 3" xfId="33893"/>
    <cellStyle name="Normal 3 33 2 2 2 4" xfId="33894"/>
    <cellStyle name="Normal 3 33 2 2 3" xfId="33895"/>
    <cellStyle name="Normal 3 33 2 2 3 2" xfId="33896"/>
    <cellStyle name="Normal 3 33 2 2 3 3" xfId="33897"/>
    <cellStyle name="Normal 3 33 2 2 4" xfId="33898"/>
    <cellStyle name="Normal 3 33 2 2 5" xfId="33899"/>
    <cellStyle name="Normal 3 33 2 2 6" xfId="33900"/>
    <cellStyle name="Normal 3 33 2 3" xfId="33901"/>
    <cellStyle name="Normal 3 33 2 3 2" xfId="33902"/>
    <cellStyle name="Normal 3 33 3" xfId="33903"/>
    <cellStyle name="Normal 3 33 3 2" xfId="33904"/>
    <cellStyle name="Normal 3 33 4" xfId="33905"/>
    <cellStyle name="Normal 3 33 5" xfId="33906"/>
    <cellStyle name="Normal 3 33 6" xfId="33907"/>
    <cellStyle name="Normal 3 33 7" xfId="33908"/>
    <cellStyle name="Normal 3 33 8" xfId="33909"/>
    <cellStyle name="Normal 3 33 9" xfId="33910"/>
    <cellStyle name="Normal 3 34" xfId="33911"/>
    <cellStyle name="Normal 3 34 10" xfId="33912"/>
    <cellStyle name="Normal 3 34 11" xfId="33913"/>
    <cellStyle name="Normal 3 34 12" xfId="33914"/>
    <cellStyle name="Normal 3 34 13" xfId="33915"/>
    <cellStyle name="Normal 3 34 14" xfId="33916"/>
    <cellStyle name="Normal 3 34 15" xfId="33917"/>
    <cellStyle name="Normal 3 34 16" xfId="33918"/>
    <cellStyle name="Normal 3 34 17" xfId="33919"/>
    <cellStyle name="Normal 3 34 18" xfId="33920"/>
    <cellStyle name="Normal 3 34 19" xfId="33921"/>
    <cellStyle name="Normal 3 34 2" xfId="33922"/>
    <cellStyle name="Normal 3 34 2 2" xfId="33923"/>
    <cellStyle name="Normal 3 34 2 2 2" xfId="33924"/>
    <cellStyle name="Normal 3 34 2 2 2 2" xfId="33925"/>
    <cellStyle name="Normal 3 34 2 2 2 2 2" xfId="33926"/>
    <cellStyle name="Normal 3 34 2 2 2 3" xfId="33927"/>
    <cellStyle name="Normal 3 34 2 2 2 4" xfId="33928"/>
    <cellStyle name="Normal 3 34 2 2 3" xfId="33929"/>
    <cellStyle name="Normal 3 34 2 2 3 2" xfId="33930"/>
    <cellStyle name="Normal 3 34 2 2 3 3" xfId="33931"/>
    <cellStyle name="Normal 3 34 2 2 4" xfId="33932"/>
    <cellStyle name="Normal 3 34 2 2 5" xfId="33933"/>
    <cellStyle name="Normal 3 34 2 2 6" xfId="33934"/>
    <cellStyle name="Normal 3 34 2 3" xfId="33935"/>
    <cellStyle name="Normal 3 34 2 3 2" xfId="33936"/>
    <cellStyle name="Normal 3 34 3" xfId="33937"/>
    <cellStyle name="Normal 3 34 3 2" xfId="33938"/>
    <cellStyle name="Normal 3 34 4" xfId="33939"/>
    <cellStyle name="Normal 3 34 5" xfId="33940"/>
    <cellStyle name="Normal 3 34 6" xfId="33941"/>
    <cellStyle name="Normal 3 34 7" xfId="33942"/>
    <cellStyle name="Normal 3 34 8" xfId="33943"/>
    <cellStyle name="Normal 3 34 9" xfId="33944"/>
    <cellStyle name="Normal 3 35" xfId="33945"/>
    <cellStyle name="Normal 3 35 10" xfId="33946"/>
    <cellStyle name="Normal 3 35 11" xfId="33947"/>
    <cellStyle name="Normal 3 35 12" xfId="33948"/>
    <cellStyle name="Normal 3 35 13" xfId="33949"/>
    <cellStyle name="Normal 3 35 14" xfId="33950"/>
    <cellStyle name="Normal 3 35 15" xfId="33951"/>
    <cellStyle name="Normal 3 35 16" xfId="33952"/>
    <cellStyle name="Normal 3 35 17" xfId="33953"/>
    <cellStyle name="Normal 3 35 18" xfId="33954"/>
    <cellStyle name="Normal 3 35 19" xfId="33955"/>
    <cellStyle name="Normal 3 35 2" xfId="33956"/>
    <cellStyle name="Normal 3 35 2 2" xfId="33957"/>
    <cellStyle name="Normal 3 35 2 2 2" xfId="33958"/>
    <cellStyle name="Normal 3 35 2 2 2 2" xfId="33959"/>
    <cellStyle name="Normal 3 35 2 2 2 2 2" xfId="33960"/>
    <cellStyle name="Normal 3 35 2 2 2 3" xfId="33961"/>
    <cellStyle name="Normal 3 35 2 2 2 4" xfId="33962"/>
    <cellStyle name="Normal 3 35 2 2 3" xfId="33963"/>
    <cellStyle name="Normal 3 35 2 2 3 2" xfId="33964"/>
    <cellStyle name="Normal 3 35 2 2 3 3" xfId="33965"/>
    <cellStyle name="Normal 3 35 2 2 4" xfId="33966"/>
    <cellStyle name="Normal 3 35 2 2 5" xfId="33967"/>
    <cellStyle name="Normal 3 35 2 2 6" xfId="33968"/>
    <cellStyle name="Normal 3 35 2 3" xfId="33969"/>
    <cellStyle name="Normal 3 35 2 3 2" xfId="33970"/>
    <cellStyle name="Normal 3 35 3" xfId="33971"/>
    <cellStyle name="Normal 3 35 3 2" xfId="33972"/>
    <cellStyle name="Normal 3 35 4" xfId="33973"/>
    <cellStyle name="Normal 3 35 5" xfId="33974"/>
    <cellStyle name="Normal 3 35 6" xfId="33975"/>
    <cellStyle name="Normal 3 35 7" xfId="33976"/>
    <cellStyle name="Normal 3 35 8" xfId="33977"/>
    <cellStyle name="Normal 3 35 9" xfId="33978"/>
    <cellStyle name="Normal 3 36" xfId="33979"/>
    <cellStyle name="Normal 3 36 10" xfId="33980"/>
    <cellStyle name="Normal 3 36 11" xfId="33981"/>
    <cellStyle name="Normal 3 36 12" xfId="33982"/>
    <cellStyle name="Normal 3 36 13" xfId="33983"/>
    <cellStyle name="Normal 3 36 14" xfId="33984"/>
    <cellStyle name="Normal 3 36 15" xfId="33985"/>
    <cellStyle name="Normal 3 36 16" xfId="33986"/>
    <cellStyle name="Normal 3 36 17" xfId="33987"/>
    <cellStyle name="Normal 3 36 18" xfId="33988"/>
    <cellStyle name="Normal 3 36 19" xfId="33989"/>
    <cellStyle name="Normal 3 36 2" xfId="33990"/>
    <cellStyle name="Normal 3 36 2 2" xfId="33991"/>
    <cellStyle name="Normal 3 36 2 2 2" xfId="33992"/>
    <cellStyle name="Normal 3 36 2 2 2 2" xfId="33993"/>
    <cellStyle name="Normal 3 36 2 2 2 2 2" xfId="33994"/>
    <cellStyle name="Normal 3 36 2 2 2 3" xfId="33995"/>
    <cellStyle name="Normal 3 36 2 2 2 4" xfId="33996"/>
    <cellStyle name="Normal 3 36 2 2 3" xfId="33997"/>
    <cellStyle name="Normal 3 36 2 2 3 2" xfId="33998"/>
    <cellStyle name="Normal 3 36 2 2 3 3" xfId="33999"/>
    <cellStyle name="Normal 3 36 2 2 4" xfId="34000"/>
    <cellStyle name="Normal 3 36 2 2 5" xfId="34001"/>
    <cellStyle name="Normal 3 36 2 2 6" xfId="34002"/>
    <cellStyle name="Normal 3 36 2 3" xfId="34003"/>
    <cellStyle name="Normal 3 36 2 3 2" xfId="34004"/>
    <cellStyle name="Normal 3 36 3" xfId="34005"/>
    <cellStyle name="Normal 3 36 3 2" xfId="34006"/>
    <cellStyle name="Normal 3 36 4" xfId="34007"/>
    <cellStyle name="Normal 3 36 5" xfId="34008"/>
    <cellStyle name="Normal 3 36 6" xfId="34009"/>
    <cellStyle name="Normal 3 36 7" xfId="34010"/>
    <cellStyle name="Normal 3 36 8" xfId="34011"/>
    <cellStyle name="Normal 3 36 9" xfId="34012"/>
    <cellStyle name="Normal 3 37" xfId="34013"/>
    <cellStyle name="Normal 3 37 10" xfId="34014"/>
    <cellStyle name="Normal 3 37 11" xfId="34015"/>
    <cellStyle name="Normal 3 37 12" xfId="34016"/>
    <cellStyle name="Normal 3 37 13" xfId="34017"/>
    <cellStyle name="Normal 3 37 14" xfId="34018"/>
    <cellStyle name="Normal 3 37 15" xfId="34019"/>
    <cellStyle name="Normal 3 37 16" xfId="34020"/>
    <cellStyle name="Normal 3 37 17" xfId="34021"/>
    <cellStyle name="Normal 3 37 18" xfId="34022"/>
    <cellStyle name="Normal 3 37 19" xfId="34023"/>
    <cellStyle name="Normal 3 37 2" xfId="34024"/>
    <cellStyle name="Normal 3 37 2 2" xfId="34025"/>
    <cellStyle name="Normal 3 37 2 2 2" xfId="34026"/>
    <cellStyle name="Normal 3 37 2 2 2 2" xfId="34027"/>
    <cellStyle name="Normal 3 37 2 2 2 2 2" xfId="34028"/>
    <cellStyle name="Normal 3 37 2 2 2 3" xfId="34029"/>
    <cellStyle name="Normal 3 37 2 2 2 4" xfId="34030"/>
    <cellStyle name="Normal 3 37 2 2 3" xfId="34031"/>
    <cellStyle name="Normal 3 37 2 2 3 2" xfId="34032"/>
    <cellStyle name="Normal 3 37 2 2 3 3" xfId="34033"/>
    <cellStyle name="Normal 3 37 2 2 4" xfId="34034"/>
    <cellStyle name="Normal 3 37 2 2 5" xfId="34035"/>
    <cellStyle name="Normal 3 37 2 2 6" xfId="34036"/>
    <cellStyle name="Normal 3 37 2 3" xfId="34037"/>
    <cellStyle name="Normal 3 37 2 3 2" xfId="34038"/>
    <cellStyle name="Normal 3 37 3" xfId="34039"/>
    <cellStyle name="Normal 3 37 3 2" xfId="34040"/>
    <cellStyle name="Normal 3 37 4" xfId="34041"/>
    <cellStyle name="Normal 3 37 5" xfId="34042"/>
    <cellStyle name="Normal 3 37 6" xfId="34043"/>
    <cellStyle name="Normal 3 37 7" xfId="34044"/>
    <cellStyle name="Normal 3 37 8" xfId="34045"/>
    <cellStyle name="Normal 3 37 9" xfId="34046"/>
    <cellStyle name="Normal 3 38" xfId="34047"/>
    <cellStyle name="Normal 3 38 10" xfId="34048"/>
    <cellStyle name="Normal 3 38 11" xfId="34049"/>
    <cellStyle name="Normal 3 38 12" xfId="34050"/>
    <cellStyle name="Normal 3 38 13" xfId="34051"/>
    <cellStyle name="Normal 3 38 14" xfId="34052"/>
    <cellStyle name="Normal 3 38 15" xfId="34053"/>
    <cellStyle name="Normal 3 38 16" xfId="34054"/>
    <cellStyle name="Normal 3 38 17" xfId="34055"/>
    <cellStyle name="Normal 3 38 18" xfId="34056"/>
    <cellStyle name="Normal 3 38 19" xfId="34057"/>
    <cellStyle name="Normal 3 38 2" xfId="34058"/>
    <cellStyle name="Normal 3 38 2 2" xfId="34059"/>
    <cellStyle name="Normal 3 38 2 2 2" xfId="34060"/>
    <cellStyle name="Normal 3 38 2 2 2 2" xfId="34061"/>
    <cellStyle name="Normal 3 38 2 2 2 2 2" xfId="34062"/>
    <cellStyle name="Normal 3 38 2 2 2 3" xfId="34063"/>
    <cellStyle name="Normal 3 38 2 2 2 4" xfId="34064"/>
    <cellStyle name="Normal 3 38 2 2 3" xfId="34065"/>
    <cellStyle name="Normal 3 38 2 2 3 2" xfId="34066"/>
    <cellStyle name="Normal 3 38 2 2 3 3" xfId="34067"/>
    <cellStyle name="Normal 3 38 2 2 4" xfId="34068"/>
    <cellStyle name="Normal 3 38 2 2 5" xfId="34069"/>
    <cellStyle name="Normal 3 38 2 2 6" xfId="34070"/>
    <cellStyle name="Normal 3 38 2 3" xfId="34071"/>
    <cellStyle name="Normal 3 38 2 3 2" xfId="34072"/>
    <cellStyle name="Normal 3 38 3" xfId="34073"/>
    <cellStyle name="Normal 3 38 3 2" xfId="34074"/>
    <cellStyle name="Normal 3 38 4" xfId="34075"/>
    <cellStyle name="Normal 3 38 5" xfId="34076"/>
    <cellStyle name="Normal 3 38 6" xfId="34077"/>
    <cellStyle name="Normal 3 38 7" xfId="34078"/>
    <cellStyle name="Normal 3 38 8" xfId="34079"/>
    <cellStyle name="Normal 3 38 9" xfId="34080"/>
    <cellStyle name="Normal 3 39" xfId="34081"/>
    <cellStyle name="Normal 3 39 10" xfId="34082"/>
    <cellStyle name="Normal 3 39 11" xfId="34083"/>
    <cellStyle name="Normal 3 39 12" xfId="34084"/>
    <cellStyle name="Normal 3 39 13" xfId="34085"/>
    <cellStyle name="Normal 3 39 14" xfId="34086"/>
    <cellStyle name="Normal 3 39 15" xfId="34087"/>
    <cellStyle name="Normal 3 39 16" xfId="34088"/>
    <cellStyle name="Normal 3 39 17" xfId="34089"/>
    <cellStyle name="Normal 3 39 18" xfId="34090"/>
    <cellStyle name="Normal 3 39 19" xfId="34091"/>
    <cellStyle name="Normal 3 39 2" xfId="34092"/>
    <cellStyle name="Normal 3 39 2 2" xfId="34093"/>
    <cellStyle name="Normal 3 39 2 2 2" xfId="34094"/>
    <cellStyle name="Normal 3 39 2 2 2 2" xfId="34095"/>
    <cellStyle name="Normal 3 39 2 2 2 2 2" xfId="34096"/>
    <cellStyle name="Normal 3 39 2 2 2 3" xfId="34097"/>
    <cellStyle name="Normal 3 39 2 2 2 4" xfId="34098"/>
    <cellStyle name="Normal 3 39 2 2 3" xfId="34099"/>
    <cellStyle name="Normal 3 39 2 2 3 2" xfId="34100"/>
    <cellStyle name="Normal 3 39 2 2 3 3" xfId="34101"/>
    <cellStyle name="Normal 3 39 2 2 4" xfId="34102"/>
    <cellStyle name="Normal 3 39 2 2 5" xfId="34103"/>
    <cellStyle name="Normal 3 39 2 2 6" xfId="34104"/>
    <cellStyle name="Normal 3 39 2 3" xfId="34105"/>
    <cellStyle name="Normal 3 39 2 3 2" xfId="34106"/>
    <cellStyle name="Normal 3 39 3" xfId="34107"/>
    <cellStyle name="Normal 3 39 3 2" xfId="34108"/>
    <cellStyle name="Normal 3 39 4" xfId="34109"/>
    <cellStyle name="Normal 3 39 5" xfId="34110"/>
    <cellStyle name="Normal 3 39 6" xfId="34111"/>
    <cellStyle name="Normal 3 39 7" xfId="34112"/>
    <cellStyle name="Normal 3 39 8" xfId="34113"/>
    <cellStyle name="Normal 3 39 9" xfId="34114"/>
    <cellStyle name="Normal 3 4" xfId="461"/>
    <cellStyle name="Normal 3 4 10" xfId="34115"/>
    <cellStyle name="Normal 3 4 11" xfId="34116"/>
    <cellStyle name="Normal 3 4 12" xfId="34117"/>
    <cellStyle name="Normal 3 4 13" xfId="34118"/>
    <cellStyle name="Normal 3 4 14" xfId="34119"/>
    <cellStyle name="Normal 3 4 15" xfId="34120"/>
    <cellStyle name="Normal 3 4 16" xfId="34121"/>
    <cellStyle name="Normal 3 4 17" xfId="34122"/>
    <cellStyle name="Normal 3 4 18" xfId="34123"/>
    <cellStyle name="Normal 3 4 2" xfId="1180"/>
    <cellStyle name="Normal 3 4 2 2" xfId="34124"/>
    <cellStyle name="Normal 3 4 2 2 2" xfId="34125"/>
    <cellStyle name="Normal 3 4 2 3" xfId="34126"/>
    <cellStyle name="Normal 3 4 3" xfId="1181"/>
    <cellStyle name="Normal 3 4 3 2" xfId="34127"/>
    <cellStyle name="Normal 3 4 3 2 2" xfId="34128"/>
    <cellStyle name="Normal 3 4 3 3" xfId="34129"/>
    <cellStyle name="Normal 3 4 4" xfId="34130"/>
    <cellStyle name="Normal 3 4 4 2" xfId="34131"/>
    <cellStyle name="Normal 3 4 4 2 2" xfId="34132"/>
    <cellStyle name="Normal 3 4 5" xfId="34133"/>
    <cellStyle name="Normal 3 4 5 2" xfId="34134"/>
    <cellStyle name="Normal 3 4 5 3" xfId="34135"/>
    <cellStyle name="Normal 3 4 6" xfId="34136"/>
    <cellStyle name="Normal 3 4 7" xfId="34137"/>
    <cellStyle name="Normal 3 4 8" xfId="34138"/>
    <cellStyle name="Normal 3 4 9" xfId="34139"/>
    <cellStyle name="Normal 3 4_KD1_FED_CC_I_R_WP_033109" xfId="34140"/>
    <cellStyle name="Normal 3 40" xfId="34141"/>
    <cellStyle name="Normal 3 40 10" xfId="34142"/>
    <cellStyle name="Normal 3 40 11" xfId="34143"/>
    <cellStyle name="Normal 3 40 12" xfId="34144"/>
    <cellStyle name="Normal 3 40 13" xfId="34145"/>
    <cellStyle name="Normal 3 40 14" xfId="34146"/>
    <cellStyle name="Normal 3 40 15" xfId="34147"/>
    <cellStyle name="Normal 3 40 16" xfId="34148"/>
    <cellStyle name="Normal 3 40 17" xfId="34149"/>
    <cellStyle name="Normal 3 40 18" xfId="34150"/>
    <cellStyle name="Normal 3 40 19" xfId="34151"/>
    <cellStyle name="Normal 3 40 2" xfId="34152"/>
    <cellStyle name="Normal 3 40 2 2" xfId="34153"/>
    <cellStyle name="Normal 3 40 2 2 2" xfId="34154"/>
    <cellStyle name="Normal 3 40 2 2 2 2" xfId="34155"/>
    <cellStyle name="Normal 3 40 2 2 2 2 2" xfId="34156"/>
    <cellStyle name="Normal 3 40 2 2 2 3" xfId="34157"/>
    <cellStyle name="Normal 3 40 2 2 2 4" xfId="34158"/>
    <cellStyle name="Normal 3 40 2 2 3" xfId="34159"/>
    <cellStyle name="Normal 3 40 2 2 3 2" xfId="34160"/>
    <cellStyle name="Normal 3 40 2 2 3 3" xfId="34161"/>
    <cellStyle name="Normal 3 40 2 2 4" xfId="34162"/>
    <cellStyle name="Normal 3 40 2 2 5" xfId="34163"/>
    <cellStyle name="Normal 3 40 2 2 6" xfId="34164"/>
    <cellStyle name="Normal 3 40 2 3" xfId="34165"/>
    <cellStyle name="Normal 3 40 2 3 2" xfId="34166"/>
    <cellStyle name="Normal 3 40 3" xfId="34167"/>
    <cellStyle name="Normal 3 40 3 2" xfId="34168"/>
    <cellStyle name="Normal 3 40 4" xfId="34169"/>
    <cellStyle name="Normal 3 40 5" xfId="34170"/>
    <cellStyle name="Normal 3 40 6" xfId="34171"/>
    <cellStyle name="Normal 3 40 7" xfId="34172"/>
    <cellStyle name="Normal 3 40 8" xfId="34173"/>
    <cellStyle name="Normal 3 40 9" xfId="34174"/>
    <cellStyle name="Normal 3 41" xfId="34175"/>
    <cellStyle name="Normal 3 41 10" xfId="34176"/>
    <cellStyle name="Normal 3 41 11" xfId="34177"/>
    <cellStyle name="Normal 3 41 12" xfId="34178"/>
    <cellStyle name="Normal 3 41 13" xfId="34179"/>
    <cellStyle name="Normal 3 41 14" xfId="34180"/>
    <cellStyle name="Normal 3 41 15" xfId="34181"/>
    <cellStyle name="Normal 3 41 16" xfId="34182"/>
    <cellStyle name="Normal 3 41 17" xfId="34183"/>
    <cellStyle name="Normal 3 41 18" xfId="34184"/>
    <cellStyle name="Normal 3 41 19" xfId="34185"/>
    <cellStyle name="Normal 3 41 2" xfId="34186"/>
    <cellStyle name="Normal 3 41 2 2" xfId="34187"/>
    <cellStyle name="Normal 3 41 2 2 2" xfId="34188"/>
    <cellStyle name="Normal 3 41 2 2 2 2" xfId="34189"/>
    <cellStyle name="Normal 3 41 2 2 2 2 2" xfId="34190"/>
    <cellStyle name="Normal 3 41 2 2 2 3" xfId="34191"/>
    <cellStyle name="Normal 3 41 2 2 2 4" xfId="34192"/>
    <cellStyle name="Normal 3 41 2 2 3" xfId="34193"/>
    <cellStyle name="Normal 3 41 2 2 3 2" xfId="34194"/>
    <cellStyle name="Normal 3 41 2 2 3 3" xfId="34195"/>
    <cellStyle name="Normal 3 41 2 2 4" xfId="34196"/>
    <cellStyle name="Normal 3 41 2 2 5" xfId="34197"/>
    <cellStyle name="Normal 3 41 2 2 6" xfId="34198"/>
    <cellStyle name="Normal 3 41 2 3" xfId="34199"/>
    <cellStyle name="Normal 3 41 2 3 2" xfId="34200"/>
    <cellStyle name="Normal 3 41 3" xfId="34201"/>
    <cellStyle name="Normal 3 41 3 2" xfId="34202"/>
    <cellStyle name="Normal 3 41 4" xfId="34203"/>
    <cellStyle name="Normal 3 41 5" xfId="34204"/>
    <cellStyle name="Normal 3 41 6" xfId="34205"/>
    <cellStyle name="Normal 3 41 7" xfId="34206"/>
    <cellStyle name="Normal 3 41 8" xfId="34207"/>
    <cellStyle name="Normal 3 41 9" xfId="34208"/>
    <cellStyle name="Normal 3 42" xfId="34209"/>
    <cellStyle name="Normal 3 42 10" xfId="34210"/>
    <cellStyle name="Normal 3 42 11" xfId="34211"/>
    <cellStyle name="Normal 3 42 12" xfId="34212"/>
    <cellStyle name="Normal 3 42 13" xfId="34213"/>
    <cellStyle name="Normal 3 42 14" xfId="34214"/>
    <cellStyle name="Normal 3 42 15" xfId="34215"/>
    <cellStyle name="Normal 3 42 16" xfId="34216"/>
    <cellStyle name="Normal 3 42 17" xfId="34217"/>
    <cellStyle name="Normal 3 42 18" xfId="34218"/>
    <cellStyle name="Normal 3 42 19" xfId="34219"/>
    <cellStyle name="Normal 3 42 2" xfId="34220"/>
    <cellStyle name="Normal 3 42 2 2" xfId="34221"/>
    <cellStyle name="Normal 3 42 2 2 2" xfId="34222"/>
    <cellStyle name="Normal 3 42 2 2 2 2" xfId="34223"/>
    <cellStyle name="Normal 3 42 2 2 2 2 2" xfId="34224"/>
    <cellStyle name="Normal 3 42 2 2 2 3" xfId="34225"/>
    <cellStyle name="Normal 3 42 2 2 2 4" xfId="34226"/>
    <cellStyle name="Normal 3 42 2 2 3" xfId="34227"/>
    <cellStyle name="Normal 3 42 2 2 3 2" xfId="34228"/>
    <cellStyle name="Normal 3 42 2 2 3 3" xfId="34229"/>
    <cellStyle name="Normal 3 42 2 2 4" xfId="34230"/>
    <cellStyle name="Normal 3 42 2 2 5" xfId="34231"/>
    <cellStyle name="Normal 3 42 2 2 6" xfId="34232"/>
    <cellStyle name="Normal 3 42 2 3" xfId="34233"/>
    <cellStyle name="Normal 3 42 2 3 2" xfId="34234"/>
    <cellStyle name="Normal 3 42 3" xfId="34235"/>
    <cellStyle name="Normal 3 42 3 2" xfId="34236"/>
    <cellStyle name="Normal 3 42 4" xfId="34237"/>
    <cellStyle name="Normal 3 42 5" xfId="34238"/>
    <cellStyle name="Normal 3 42 6" xfId="34239"/>
    <cellStyle name="Normal 3 42 7" xfId="34240"/>
    <cellStyle name="Normal 3 42 8" xfId="34241"/>
    <cellStyle name="Normal 3 42 9" xfId="34242"/>
    <cellStyle name="Normal 3 43" xfId="34243"/>
    <cellStyle name="Normal 3 43 10" xfId="34244"/>
    <cellStyle name="Normal 3 43 11" xfId="34245"/>
    <cellStyle name="Normal 3 43 12" xfId="34246"/>
    <cellStyle name="Normal 3 43 13" xfId="34247"/>
    <cellStyle name="Normal 3 43 14" xfId="34248"/>
    <cellStyle name="Normal 3 43 15" xfId="34249"/>
    <cellStyle name="Normal 3 43 16" xfId="34250"/>
    <cellStyle name="Normal 3 43 17" xfId="34251"/>
    <cellStyle name="Normal 3 43 18" xfId="34252"/>
    <cellStyle name="Normal 3 43 19" xfId="34253"/>
    <cellStyle name="Normal 3 43 2" xfId="34254"/>
    <cellStyle name="Normal 3 43 2 2" xfId="34255"/>
    <cellStyle name="Normal 3 43 2 2 2" xfId="34256"/>
    <cellStyle name="Normal 3 43 2 2 2 2" xfId="34257"/>
    <cellStyle name="Normal 3 43 2 2 2 2 2" xfId="34258"/>
    <cellStyle name="Normal 3 43 2 2 2 3" xfId="34259"/>
    <cellStyle name="Normal 3 43 2 2 2 4" xfId="34260"/>
    <cellStyle name="Normal 3 43 2 2 3" xfId="34261"/>
    <cellStyle name="Normal 3 43 2 2 3 2" xfId="34262"/>
    <cellStyle name="Normal 3 43 2 2 3 3" xfId="34263"/>
    <cellStyle name="Normal 3 43 2 2 4" xfId="34264"/>
    <cellStyle name="Normal 3 43 2 2 5" xfId="34265"/>
    <cellStyle name="Normal 3 43 2 2 6" xfId="34266"/>
    <cellStyle name="Normal 3 43 2 3" xfId="34267"/>
    <cellStyle name="Normal 3 43 2 3 2" xfId="34268"/>
    <cellStyle name="Normal 3 43 3" xfId="34269"/>
    <cellStyle name="Normal 3 43 3 2" xfId="34270"/>
    <cellStyle name="Normal 3 43 4" xfId="34271"/>
    <cellStyle name="Normal 3 43 5" xfId="34272"/>
    <cellStyle name="Normal 3 43 6" xfId="34273"/>
    <cellStyle name="Normal 3 43 7" xfId="34274"/>
    <cellStyle name="Normal 3 43 8" xfId="34275"/>
    <cellStyle name="Normal 3 43 9" xfId="34276"/>
    <cellStyle name="Normal 3 44" xfId="34277"/>
    <cellStyle name="Normal 3 44 10" xfId="34278"/>
    <cellStyle name="Normal 3 44 11" xfId="34279"/>
    <cellStyle name="Normal 3 44 12" xfId="34280"/>
    <cellStyle name="Normal 3 44 13" xfId="34281"/>
    <cellStyle name="Normal 3 44 14" xfId="34282"/>
    <cellStyle name="Normal 3 44 15" xfId="34283"/>
    <cellStyle name="Normal 3 44 16" xfId="34284"/>
    <cellStyle name="Normal 3 44 17" xfId="34285"/>
    <cellStyle name="Normal 3 44 18" xfId="34286"/>
    <cellStyle name="Normal 3 44 19" xfId="34287"/>
    <cellStyle name="Normal 3 44 2" xfId="34288"/>
    <cellStyle name="Normal 3 44 2 2" xfId="34289"/>
    <cellStyle name="Normal 3 44 2 2 2" xfId="34290"/>
    <cellStyle name="Normal 3 44 2 2 2 2" xfId="34291"/>
    <cellStyle name="Normal 3 44 2 2 2 2 2" xfId="34292"/>
    <cellStyle name="Normal 3 44 2 2 2 3" xfId="34293"/>
    <cellStyle name="Normal 3 44 2 2 2 4" xfId="34294"/>
    <cellStyle name="Normal 3 44 2 2 3" xfId="34295"/>
    <cellStyle name="Normal 3 44 2 2 3 2" xfId="34296"/>
    <cellStyle name="Normal 3 44 2 2 3 3" xfId="34297"/>
    <cellStyle name="Normal 3 44 2 2 4" xfId="34298"/>
    <cellStyle name="Normal 3 44 2 2 5" xfId="34299"/>
    <cellStyle name="Normal 3 44 2 2 6" xfId="34300"/>
    <cellStyle name="Normal 3 44 2 3" xfId="34301"/>
    <cellStyle name="Normal 3 44 2 3 2" xfId="34302"/>
    <cellStyle name="Normal 3 44 3" xfId="34303"/>
    <cellStyle name="Normal 3 44 3 2" xfId="34304"/>
    <cellStyle name="Normal 3 44 4" xfId="34305"/>
    <cellStyle name="Normal 3 44 5" xfId="34306"/>
    <cellStyle name="Normal 3 44 6" xfId="34307"/>
    <cellStyle name="Normal 3 44 7" xfId="34308"/>
    <cellStyle name="Normal 3 44 8" xfId="34309"/>
    <cellStyle name="Normal 3 44 9" xfId="34310"/>
    <cellStyle name="Normal 3 45" xfId="34311"/>
    <cellStyle name="Normal 3 45 10" xfId="34312"/>
    <cellStyle name="Normal 3 45 11" xfId="34313"/>
    <cellStyle name="Normal 3 45 12" xfId="34314"/>
    <cellStyle name="Normal 3 45 13" xfId="34315"/>
    <cellStyle name="Normal 3 45 14" xfId="34316"/>
    <cellStyle name="Normal 3 45 15" xfId="34317"/>
    <cellStyle name="Normal 3 45 16" xfId="34318"/>
    <cellStyle name="Normal 3 45 17" xfId="34319"/>
    <cellStyle name="Normal 3 45 18" xfId="34320"/>
    <cellStyle name="Normal 3 45 19" xfId="34321"/>
    <cellStyle name="Normal 3 45 2" xfId="34322"/>
    <cellStyle name="Normal 3 45 2 2" xfId="34323"/>
    <cellStyle name="Normal 3 45 2 2 2" xfId="34324"/>
    <cellStyle name="Normal 3 45 2 2 2 2" xfId="34325"/>
    <cellStyle name="Normal 3 45 2 2 2 2 2" xfId="34326"/>
    <cellStyle name="Normal 3 45 2 2 2 3" xfId="34327"/>
    <cellStyle name="Normal 3 45 2 2 2 4" xfId="34328"/>
    <cellStyle name="Normal 3 45 2 2 3" xfId="34329"/>
    <cellStyle name="Normal 3 45 2 2 3 2" xfId="34330"/>
    <cellStyle name="Normal 3 45 2 2 3 3" xfId="34331"/>
    <cellStyle name="Normal 3 45 2 2 4" xfId="34332"/>
    <cellStyle name="Normal 3 45 2 2 5" xfId="34333"/>
    <cellStyle name="Normal 3 45 2 2 6" xfId="34334"/>
    <cellStyle name="Normal 3 45 2 3" xfId="34335"/>
    <cellStyle name="Normal 3 45 2 3 2" xfId="34336"/>
    <cellStyle name="Normal 3 45 3" xfId="34337"/>
    <cellStyle name="Normal 3 45 3 2" xfId="34338"/>
    <cellStyle name="Normal 3 45 4" xfId="34339"/>
    <cellStyle name="Normal 3 45 5" xfId="34340"/>
    <cellStyle name="Normal 3 45 6" xfId="34341"/>
    <cellStyle name="Normal 3 45 7" xfId="34342"/>
    <cellStyle name="Normal 3 45 8" xfId="34343"/>
    <cellStyle name="Normal 3 45 9" xfId="34344"/>
    <cellStyle name="Normal 3 46" xfId="34345"/>
    <cellStyle name="Normal 3 46 10" xfId="34346"/>
    <cellStyle name="Normal 3 46 11" xfId="34347"/>
    <cellStyle name="Normal 3 46 12" xfId="34348"/>
    <cellStyle name="Normal 3 46 13" xfId="34349"/>
    <cellStyle name="Normal 3 46 14" xfId="34350"/>
    <cellStyle name="Normal 3 46 15" xfId="34351"/>
    <cellStyle name="Normal 3 46 16" xfId="34352"/>
    <cellStyle name="Normal 3 46 17" xfId="34353"/>
    <cellStyle name="Normal 3 46 18" xfId="34354"/>
    <cellStyle name="Normal 3 46 19" xfId="34355"/>
    <cellStyle name="Normal 3 46 2" xfId="34356"/>
    <cellStyle name="Normal 3 46 2 2" xfId="34357"/>
    <cellStyle name="Normal 3 46 2 2 2" xfId="34358"/>
    <cellStyle name="Normal 3 46 2 2 2 2" xfId="34359"/>
    <cellStyle name="Normal 3 46 2 2 2 2 2" xfId="34360"/>
    <cellStyle name="Normal 3 46 2 2 2 3" xfId="34361"/>
    <cellStyle name="Normal 3 46 2 2 2 4" xfId="34362"/>
    <cellStyle name="Normal 3 46 2 2 3" xfId="34363"/>
    <cellStyle name="Normal 3 46 2 2 3 2" xfId="34364"/>
    <cellStyle name="Normal 3 46 2 2 3 3" xfId="34365"/>
    <cellStyle name="Normal 3 46 2 2 4" xfId="34366"/>
    <cellStyle name="Normal 3 46 2 2 5" xfId="34367"/>
    <cellStyle name="Normal 3 46 2 2 6" xfId="34368"/>
    <cellStyle name="Normal 3 46 2 3" xfId="34369"/>
    <cellStyle name="Normal 3 46 2 3 2" xfId="34370"/>
    <cellStyle name="Normal 3 46 3" xfId="34371"/>
    <cellStyle name="Normal 3 46 3 2" xfId="34372"/>
    <cellStyle name="Normal 3 46 4" xfId="34373"/>
    <cellStyle name="Normal 3 46 5" xfId="34374"/>
    <cellStyle name="Normal 3 46 6" xfId="34375"/>
    <cellStyle name="Normal 3 46 7" xfId="34376"/>
    <cellStyle name="Normal 3 46 8" xfId="34377"/>
    <cellStyle name="Normal 3 46 9" xfId="34378"/>
    <cellStyle name="Normal 3 47" xfId="34379"/>
    <cellStyle name="Normal 3 47 10" xfId="34380"/>
    <cellStyle name="Normal 3 47 11" xfId="34381"/>
    <cellStyle name="Normal 3 47 12" xfId="34382"/>
    <cellStyle name="Normal 3 47 13" xfId="34383"/>
    <cellStyle name="Normal 3 47 14" xfId="34384"/>
    <cellStyle name="Normal 3 47 15" xfId="34385"/>
    <cellStyle name="Normal 3 47 16" xfId="34386"/>
    <cellStyle name="Normal 3 47 17" xfId="34387"/>
    <cellStyle name="Normal 3 47 18" xfId="34388"/>
    <cellStyle name="Normal 3 47 19" xfId="34389"/>
    <cellStyle name="Normal 3 47 2" xfId="34390"/>
    <cellStyle name="Normal 3 47 2 2" xfId="34391"/>
    <cellStyle name="Normal 3 47 2 2 2" xfId="34392"/>
    <cellStyle name="Normal 3 47 2 2 2 2" xfId="34393"/>
    <cellStyle name="Normal 3 47 2 2 2 2 2" xfId="34394"/>
    <cellStyle name="Normal 3 47 2 2 2 3" xfId="34395"/>
    <cellStyle name="Normal 3 47 2 2 2 4" xfId="34396"/>
    <cellStyle name="Normal 3 47 2 2 3" xfId="34397"/>
    <cellStyle name="Normal 3 47 2 2 3 2" xfId="34398"/>
    <cellStyle name="Normal 3 47 2 2 3 3" xfId="34399"/>
    <cellStyle name="Normal 3 47 2 2 4" xfId="34400"/>
    <cellStyle name="Normal 3 47 2 2 5" xfId="34401"/>
    <cellStyle name="Normal 3 47 2 2 6" xfId="34402"/>
    <cellStyle name="Normal 3 47 2 3" xfId="34403"/>
    <cellStyle name="Normal 3 47 2 3 2" xfId="34404"/>
    <cellStyle name="Normal 3 47 3" xfId="34405"/>
    <cellStyle name="Normal 3 47 3 2" xfId="34406"/>
    <cellStyle name="Normal 3 47 4" xfId="34407"/>
    <cellStyle name="Normal 3 47 5" xfId="34408"/>
    <cellStyle name="Normal 3 47 6" xfId="34409"/>
    <cellStyle name="Normal 3 47 7" xfId="34410"/>
    <cellStyle name="Normal 3 47 8" xfId="34411"/>
    <cellStyle name="Normal 3 47 9" xfId="34412"/>
    <cellStyle name="Normal 3 48" xfId="34413"/>
    <cellStyle name="Normal 3 48 10" xfId="34414"/>
    <cellStyle name="Normal 3 48 11" xfId="34415"/>
    <cellStyle name="Normal 3 48 12" xfId="34416"/>
    <cellStyle name="Normal 3 48 13" xfId="34417"/>
    <cellStyle name="Normal 3 48 14" xfId="34418"/>
    <cellStyle name="Normal 3 48 15" xfId="34419"/>
    <cellStyle name="Normal 3 48 16" xfId="34420"/>
    <cellStyle name="Normal 3 48 17" xfId="34421"/>
    <cellStyle name="Normal 3 48 18" xfId="34422"/>
    <cellStyle name="Normal 3 48 19" xfId="34423"/>
    <cellStyle name="Normal 3 48 2" xfId="34424"/>
    <cellStyle name="Normal 3 48 2 2" xfId="34425"/>
    <cellStyle name="Normal 3 48 2 2 2" xfId="34426"/>
    <cellStyle name="Normal 3 48 2 2 2 2" xfId="34427"/>
    <cellStyle name="Normal 3 48 2 2 2 2 2" xfId="34428"/>
    <cellStyle name="Normal 3 48 2 2 2 3" xfId="34429"/>
    <cellStyle name="Normal 3 48 2 2 2 4" xfId="34430"/>
    <cellStyle name="Normal 3 48 2 2 3" xfId="34431"/>
    <cellStyle name="Normal 3 48 2 2 3 2" xfId="34432"/>
    <cellStyle name="Normal 3 48 2 2 3 3" xfId="34433"/>
    <cellStyle name="Normal 3 48 2 2 4" xfId="34434"/>
    <cellStyle name="Normal 3 48 2 2 5" xfId="34435"/>
    <cellStyle name="Normal 3 48 2 2 6" xfId="34436"/>
    <cellStyle name="Normal 3 48 2 3" xfId="34437"/>
    <cellStyle name="Normal 3 48 2 3 2" xfId="34438"/>
    <cellStyle name="Normal 3 48 3" xfId="34439"/>
    <cellStyle name="Normal 3 48 3 2" xfId="34440"/>
    <cellStyle name="Normal 3 48 4" xfId="34441"/>
    <cellStyle name="Normal 3 48 5" xfId="34442"/>
    <cellStyle name="Normal 3 48 6" xfId="34443"/>
    <cellStyle name="Normal 3 48 7" xfId="34444"/>
    <cellStyle name="Normal 3 48 8" xfId="34445"/>
    <cellStyle name="Normal 3 48 9" xfId="34446"/>
    <cellStyle name="Normal 3 49" xfId="34447"/>
    <cellStyle name="Normal 3 49 10" xfId="34448"/>
    <cellStyle name="Normal 3 49 11" xfId="34449"/>
    <cellStyle name="Normal 3 49 12" xfId="34450"/>
    <cellStyle name="Normal 3 49 13" xfId="34451"/>
    <cellStyle name="Normal 3 49 14" xfId="34452"/>
    <cellStyle name="Normal 3 49 15" xfId="34453"/>
    <cellStyle name="Normal 3 49 16" xfId="34454"/>
    <cellStyle name="Normal 3 49 17" xfId="34455"/>
    <cellStyle name="Normal 3 49 18" xfId="34456"/>
    <cellStyle name="Normal 3 49 19" xfId="34457"/>
    <cellStyle name="Normal 3 49 2" xfId="34458"/>
    <cellStyle name="Normal 3 49 2 2" xfId="34459"/>
    <cellStyle name="Normal 3 49 2 2 2" xfId="34460"/>
    <cellStyle name="Normal 3 49 2 2 2 2" xfId="34461"/>
    <cellStyle name="Normal 3 49 2 2 2 2 2" xfId="34462"/>
    <cellStyle name="Normal 3 49 2 2 2 3" xfId="34463"/>
    <cellStyle name="Normal 3 49 2 2 2 4" xfId="34464"/>
    <cellStyle name="Normal 3 49 2 2 3" xfId="34465"/>
    <cellStyle name="Normal 3 49 2 2 3 2" xfId="34466"/>
    <cellStyle name="Normal 3 49 2 2 3 3" xfId="34467"/>
    <cellStyle name="Normal 3 49 2 2 4" xfId="34468"/>
    <cellStyle name="Normal 3 49 2 2 5" xfId="34469"/>
    <cellStyle name="Normal 3 49 2 2 6" xfId="34470"/>
    <cellStyle name="Normal 3 49 2 3" xfId="34471"/>
    <cellStyle name="Normal 3 49 2 3 2" xfId="34472"/>
    <cellStyle name="Normal 3 49 3" xfId="34473"/>
    <cellStyle name="Normal 3 49 3 2" xfId="34474"/>
    <cellStyle name="Normal 3 49 4" xfId="34475"/>
    <cellStyle name="Normal 3 49 5" xfId="34476"/>
    <cellStyle name="Normal 3 49 6" xfId="34477"/>
    <cellStyle name="Normal 3 49 7" xfId="34478"/>
    <cellStyle name="Normal 3 49 8" xfId="34479"/>
    <cellStyle name="Normal 3 49 9" xfId="34480"/>
    <cellStyle name="Normal 3 5" xfId="462"/>
    <cellStyle name="Normal 3 5 10" xfId="34481"/>
    <cellStyle name="Normal 3 5 11" xfId="34482"/>
    <cellStyle name="Normal 3 5 2" xfId="1182"/>
    <cellStyle name="Normal 3 5 2 2" xfId="34483"/>
    <cellStyle name="Normal 3 5 2 2 2" xfId="34484"/>
    <cellStyle name="Normal 3 5 2 2 2 2" xfId="34485"/>
    <cellStyle name="Normal 3 5 2 2 2 3" xfId="34486"/>
    <cellStyle name="Normal 3 5 2 2 2 4" xfId="34487"/>
    <cellStyle name="Normal 3 5 2 2 2 5" xfId="34488"/>
    <cellStyle name="Normal 3 5 2 2 2 6" xfId="34489"/>
    <cellStyle name="Normal 3 5 2 2 3" xfId="34490"/>
    <cellStyle name="Normal 3 5 2 2 4" xfId="34491"/>
    <cellStyle name="Normal 3 5 2 2 5" xfId="34492"/>
    <cellStyle name="Normal 3 5 2 2 6" xfId="34493"/>
    <cellStyle name="Normal 3 5 2 2 7" xfId="34494"/>
    <cellStyle name="Normal 3 5 2 2 8" xfId="34495"/>
    <cellStyle name="Normal 3 5 2 2 9" xfId="34496"/>
    <cellStyle name="Normal 3 5 2 3" xfId="34497"/>
    <cellStyle name="Normal 3 5 2 4" xfId="34498"/>
    <cellStyle name="Normal 3 5 2 5" xfId="34499"/>
    <cellStyle name="Normal 3 5 2 6" xfId="34500"/>
    <cellStyle name="Normal 3 5 3" xfId="1183"/>
    <cellStyle name="Normal 3 5 3 2" xfId="34501"/>
    <cellStyle name="Normal 3 5 3 3" xfId="34502"/>
    <cellStyle name="Normal 3 5 3 4" xfId="34503"/>
    <cellStyle name="Normal 3 5 3 5" xfId="34504"/>
    <cellStyle name="Normal 3 5 3 6" xfId="34505"/>
    <cellStyle name="Normal 3 5 3 7" xfId="34506"/>
    <cellStyle name="Normal 3 5 4" xfId="34507"/>
    <cellStyle name="Normal 3 5 4 2" xfId="34508"/>
    <cellStyle name="Normal 3 5 4 3" xfId="34509"/>
    <cellStyle name="Normal 3 5 4 4" xfId="34510"/>
    <cellStyle name="Normal 3 5 4 5" xfId="34511"/>
    <cellStyle name="Normal 3 5 4 6" xfId="34512"/>
    <cellStyle name="Normal 3 5 4 7" xfId="34513"/>
    <cellStyle name="Normal 3 5 5" xfId="34514"/>
    <cellStyle name="Normal 3 5 5 2" xfId="34515"/>
    <cellStyle name="Normal 3 5 5 3" xfId="34516"/>
    <cellStyle name="Normal 3 5 5 4" xfId="34517"/>
    <cellStyle name="Normal 3 5 5 5" xfId="34518"/>
    <cellStyle name="Normal 3 5 5 6" xfId="34519"/>
    <cellStyle name="Normal 3 5 5 7" xfId="34520"/>
    <cellStyle name="Normal 3 5 5 8" xfId="34521"/>
    <cellStyle name="Normal 3 5 6" xfId="34522"/>
    <cellStyle name="Normal 3 5 6 2" xfId="34523"/>
    <cellStyle name="Normal 3 5 7" xfId="34524"/>
    <cellStyle name="Normal 3 5 8" xfId="34525"/>
    <cellStyle name="Normal 3 5 9" xfId="34526"/>
    <cellStyle name="Normal 3 50" xfId="34527"/>
    <cellStyle name="Normal 3 50 10" xfId="34528"/>
    <cellStyle name="Normal 3 50 11" xfId="34529"/>
    <cellStyle name="Normal 3 50 12" xfId="34530"/>
    <cellStyle name="Normal 3 50 13" xfId="34531"/>
    <cellStyle name="Normal 3 50 14" xfId="34532"/>
    <cellStyle name="Normal 3 50 15" xfId="34533"/>
    <cellStyle name="Normal 3 50 16" xfId="34534"/>
    <cellStyle name="Normal 3 50 17" xfId="34535"/>
    <cellStyle name="Normal 3 50 18" xfId="34536"/>
    <cellStyle name="Normal 3 50 19" xfId="34537"/>
    <cellStyle name="Normal 3 50 2" xfId="34538"/>
    <cellStyle name="Normal 3 50 2 2" xfId="34539"/>
    <cellStyle name="Normal 3 50 2 2 2" xfId="34540"/>
    <cellStyle name="Normal 3 50 2 2 2 2" xfId="34541"/>
    <cellStyle name="Normal 3 50 2 2 2 2 2" xfId="34542"/>
    <cellStyle name="Normal 3 50 2 2 2 3" xfId="34543"/>
    <cellStyle name="Normal 3 50 2 2 2 4" xfId="34544"/>
    <cellStyle name="Normal 3 50 2 2 3" xfId="34545"/>
    <cellStyle name="Normal 3 50 2 2 3 2" xfId="34546"/>
    <cellStyle name="Normal 3 50 2 2 3 3" xfId="34547"/>
    <cellStyle name="Normal 3 50 2 2 4" xfId="34548"/>
    <cellStyle name="Normal 3 50 2 2 5" xfId="34549"/>
    <cellStyle name="Normal 3 50 2 2 6" xfId="34550"/>
    <cellStyle name="Normal 3 50 2 3" xfId="34551"/>
    <cellStyle name="Normal 3 50 2 3 2" xfId="34552"/>
    <cellStyle name="Normal 3 50 3" xfId="34553"/>
    <cellStyle name="Normal 3 50 3 2" xfId="34554"/>
    <cellStyle name="Normal 3 50 4" xfId="34555"/>
    <cellStyle name="Normal 3 50 5" xfId="34556"/>
    <cellStyle name="Normal 3 50 6" xfId="34557"/>
    <cellStyle name="Normal 3 50 7" xfId="34558"/>
    <cellStyle name="Normal 3 50 8" xfId="34559"/>
    <cellStyle name="Normal 3 50 9" xfId="34560"/>
    <cellStyle name="Normal 3 51" xfId="34561"/>
    <cellStyle name="Normal 3 51 10" xfId="34562"/>
    <cellStyle name="Normal 3 51 11" xfId="34563"/>
    <cellStyle name="Normal 3 51 12" xfId="34564"/>
    <cellStyle name="Normal 3 51 13" xfId="34565"/>
    <cellStyle name="Normal 3 51 14" xfId="34566"/>
    <cellStyle name="Normal 3 51 15" xfId="34567"/>
    <cellStyle name="Normal 3 51 16" xfId="34568"/>
    <cellStyle name="Normal 3 51 17" xfId="34569"/>
    <cellStyle name="Normal 3 51 18" xfId="34570"/>
    <cellStyle name="Normal 3 51 19" xfId="34571"/>
    <cellStyle name="Normal 3 51 2" xfId="34572"/>
    <cellStyle name="Normal 3 51 2 2" xfId="34573"/>
    <cellStyle name="Normal 3 51 2 2 2" xfId="34574"/>
    <cellStyle name="Normal 3 51 2 2 2 2" xfId="34575"/>
    <cellStyle name="Normal 3 51 2 2 2 2 2" xfId="34576"/>
    <cellStyle name="Normal 3 51 2 2 2 3" xfId="34577"/>
    <cellStyle name="Normal 3 51 2 2 2 4" xfId="34578"/>
    <cellStyle name="Normal 3 51 2 2 3" xfId="34579"/>
    <cellStyle name="Normal 3 51 2 2 3 2" xfId="34580"/>
    <cellStyle name="Normal 3 51 2 2 3 3" xfId="34581"/>
    <cellStyle name="Normal 3 51 2 2 4" xfId="34582"/>
    <cellStyle name="Normal 3 51 2 2 5" xfId="34583"/>
    <cellStyle name="Normal 3 51 2 2 6" xfId="34584"/>
    <cellStyle name="Normal 3 51 2 3" xfId="34585"/>
    <cellStyle name="Normal 3 51 2 3 2" xfId="34586"/>
    <cellStyle name="Normal 3 51 3" xfId="34587"/>
    <cellStyle name="Normal 3 51 3 2" xfId="34588"/>
    <cellStyle name="Normal 3 51 4" xfId="34589"/>
    <cellStyle name="Normal 3 51 5" xfId="34590"/>
    <cellStyle name="Normal 3 51 6" xfId="34591"/>
    <cellStyle name="Normal 3 51 7" xfId="34592"/>
    <cellStyle name="Normal 3 51 8" xfId="34593"/>
    <cellStyle name="Normal 3 51 9" xfId="34594"/>
    <cellStyle name="Normal 3 52" xfId="34595"/>
    <cellStyle name="Normal 3 52 10" xfId="34596"/>
    <cellStyle name="Normal 3 52 11" xfId="34597"/>
    <cellStyle name="Normal 3 52 12" xfId="34598"/>
    <cellStyle name="Normal 3 52 13" xfId="34599"/>
    <cellStyle name="Normal 3 52 14" xfId="34600"/>
    <cellStyle name="Normal 3 52 15" xfId="34601"/>
    <cellStyle name="Normal 3 52 16" xfId="34602"/>
    <cellStyle name="Normal 3 52 17" xfId="34603"/>
    <cellStyle name="Normal 3 52 18" xfId="34604"/>
    <cellStyle name="Normal 3 52 19" xfId="34605"/>
    <cellStyle name="Normal 3 52 2" xfId="34606"/>
    <cellStyle name="Normal 3 52 2 2" xfId="34607"/>
    <cellStyle name="Normal 3 52 2 2 2" xfId="34608"/>
    <cellStyle name="Normal 3 52 2 2 2 2" xfId="34609"/>
    <cellStyle name="Normal 3 52 2 2 2 2 2" xfId="34610"/>
    <cellStyle name="Normal 3 52 2 2 2 3" xfId="34611"/>
    <cellStyle name="Normal 3 52 2 2 2 4" xfId="34612"/>
    <cellStyle name="Normal 3 52 2 2 3" xfId="34613"/>
    <cellStyle name="Normal 3 52 2 2 3 2" xfId="34614"/>
    <cellStyle name="Normal 3 52 2 2 3 3" xfId="34615"/>
    <cellStyle name="Normal 3 52 2 2 4" xfId="34616"/>
    <cellStyle name="Normal 3 52 2 2 5" xfId="34617"/>
    <cellStyle name="Normal 3 52 2 2 6" xfId="34618"/>
    <cellStyle name="Normal 3 52 2 3" xfId="34619"/>
    <cellStyle name="Normal 3 52 2 3 2" xfId="34620"/>
    <cellStyle name="Normal 3 52 3" xfId="34621"/>
    <cellStyle name="Normal 3 52 3 2" xfId="34622"/>
    <cellStyle name="Normal 3 52 4" xfId="34623"/>
    <cellStyle name="Normal 3 52 5" xfId="34624"/>
    <cellStyle name="Normal 3 52 6" xfId="34625"/>
    <cellStyle name="Normal 3 52 7" xfId="34626"/>
    <cellStyle name="Normal 3 52 8" xfId="34627"/>
    <cellStyle name="Normal 3 52 9" xfId="34628"/>
    <cellStyle name="Normal 3 53" xfId="34629"/>
    <cellStyle name="Normal 3 53 10" xfId="34630"/>
    <cellStyle name="Normal 3 53 11" xfId="34631"/>
    <cellStyle name="Normal 3 53 12" xfId="34632"/>
    <cellStyle name="Normal 3 53 13" xfId="34633"/>
    <cellStyle name="Normal 3 53 14" xfId="34634"/>
    <cellStyle name="Normal 3 53 15" xfId="34635"/>
    <cellStyle name="Normal 3 53 16" xfId="34636"/>
    <cellStyle name="Normal 3 53 17" xfId="34637"/>
    <cellStyle name="Normal 3 53 18" xfId="34638"/>
    <cellStyle name="Normal 3 53 19" xfId="34639"/>
    <cellStyle name="Normal 3 53 2" xfId="34640"/>
    <cellStyle name="Normal 3 53 2 2" xfId="34641"/>
    <cellStyle name="Normal 3 53 2 2 2" xfId="34642"/>
    <cellStyle name="Normal 3 53 2 2 2 2" xfId="34643"/>
    <cellStyle name="Normal 3 53 2 2 2 2 2" xfId="34644"/>
    <cellStyle name="Normal 3 53 2 2 2 3" xfId="34645"/>
    <cellStyle name="Normal 3 53 2 2 2 4" xfId="34646"/>
    <cellStyle name="Normal 3 53 2 2 3" xfId="34647"/>
    <cellStyle name="Normal 3 53 2 2 3 2" xfId="34648"/>
    <cellStyle name="Normal 3 53 2 2 3 3" xfId="34649"/>
    <cellStyle name="Normal 3 53 2 2 4" xfId="34650"/>
    <cellStyle name="Normal 3 53 2 2 5" xfId="34651"/>
    <cellStyle name="Normal 3 53 2 2 6" xfId="34652"/>
    <cellStyle name="Normal 3 53 2 3" xfId="34653"/>
    <cellStyle name="Normal 3 53 2 3 2" xfId="34654"/>
    <cellStyle name="Normal 3 53 3" xfId="34655"/>
    <cellStyle name="Normal 3 53 3 2" xfId="34656"/>
    <cellStyle name="Normal 3 53 4" xfId="34657"/>
    <cellStyle name="Normal 3 53 5" xfId="34658"/>
    <cellStyle name="Normal 3 53 6" xfId="34659"/>
    <cellStyle name="Normal 3 53 7" xfId="34660"/>
    <cellStyle name="Normal 3 53 8" xfId="34661"/>
    <cellStyle name="Normal 3 53 9" xfId="34662"/>
    <cellStyle name="Normal 3 54" xfId="34663"/>
    <cellStyle name="Normal 3 54 10" xfId="34664"/>
    <cellStyle name="Normal 3 54 11" xfId="34665"/>
    <cellStyle name="Normal 3 54 12" xfId="34666"/>
    <cellStyle name="Normal 3 54 13" xfId="34667"/>
    <cellStyle name="Normal 3 54 14" xfId="34668"/>
    <cellStyle name="Normal 3 54 15" xfId="34669"/>
    <cellStyle name="Normal 3 54 16" xfId="34670"/>
    <cellStyle name="Normal 3 54 17" xfId="34671"/>
    <cellStyle name="Normal 3 54 18" xfId="34672"/>
    <cellStyle name="Normal 3 54 19" xfId="34673"/>
    <cellStyle name="Normal 3 54 2" xfId="34674"/>
    <cellStyle name="Normal 3 54 2 2" xfId="34675"/>
    <cellStyle name="Normal 3 54 2 2 2" xfId="34676"/>
    <cellStyle name="Normal 3 54 2 2 2 2" xfId="34677"/>
    <cellStyle name="Normal 3 54 2 2 2 2 2" xfId="34678"/>
    <cellStyle name="Normal 3 54 2 2 2 3" xfId="34679"/>
    <cellStyle name="Normal 3 54 2 2 2 4" xfId="34680"/>
    <cellStyle name="Normal 3 54 2 2 3" xfId="34681"/>
    <cellStyle name="Normal 3 54 2 2 3 2" xfId="34682"/>
    <cellStyle name="Normal 3 54 2 2 3 3" xfId="34683"/>
    <cellStyle name="Normal 3 54 2 2 4" xfId="34684"/>
    <cellStyle name="Normal 3 54 2 2 5" xfId="34685"/>
    <cellStyle name="Normal 3 54 2 2 6" xfId="34686"/>
    <cellStyle name="Normal 3 54 2 3" xfId="34687"/>
    <cellStyle name="Normal 3 54 2 3 2" xfId="34688"/>
    <cellStyle name="Normal 3 54 3" xfId="34689"/>
    <cellStyle name="Normal 3 54 3 2" xfId="34690"/>
    <cellStyle name="Normal 3 54 4" xfId="34691"/>
    <cellStyle name="Normal 3 54 5" xfId="34692"/>
    <cellStyle name="Normal 3 54 6" xfId="34693"/>
    <cellStyle name="Normal 3 54 7" xfId="34694"/>
    <cellStyle name="Normal 3 54 8" xfId="34695"/>
    <cellStyle name="Normal 3 54 9" xfId="34696"/>
    <cellStyle name="Normal 3 55" xfId="34697"/>
    <cellStyle name="Normal 3 55 10" xfId="34698"/>
    <cellStyle name="Normal 3 55 11" xfId="34699"/>
    <cellStyle name="Normal 3 55 12" xfId="34700"/>
    <cellStyle name="Normal 3 55 13" xfId="34701"/>
    <cellStyle name="Normal 3 55 14" xfId="34702"/>
    <cellStyle name="Normal 3 55 15" xfId="34703"/>
    <cellStyle name="Normal 3 55 16" xfId="34704"/>
    <cellStyle name="Normal 3 55 17" xfId="34705"/>
    <cellStyle name="Normal 3 55 18" xfId="34706"/>
    <cellStyle name="Normal 3 55 19" xfId="34707"/>
    <cellStyle name="Normal 3 55 2" xfId="34708"/>
    <cellStyle name="Normal 3 55 2 2" xfId="34709"/>
    <cellStyle name="Normal 3 55 2 2 2" xfId="34710"/>
    <cellStyle name="Normal 3 55 2 2 2 2" xfId="34711"/>
    <cellStyle name="Normal 3 55 2 2 2 2 2" xfId="34712"/>
    <cellStyle name="Normal 3 55 2 2 2 3" xfId="34713"/>
    <cellStyle name="Normal 3 55 2 2 2 4" xfId="34714"/>
    <cellStyle name="Normal 3 55 2 2 3" xfId="34715"/>
    <cellStyle name="Normal 3 55 2 2 3 2" xfId="34716"/>
    <cellStyle name="Normal 3 55 2 2 3 3" xfId="34717"/>
    <cellStyle name="Normal 3 55 2 2 4" xfId="34718"/>
    <cellStyle name="Normal 3 55 2 2 5" xfId="34719"/>
    <cellStyle name="Normal 3 55 2 2 6" xfId="34720"/>
    <cellStyle name="Normal 3 55 2 3" xfId="34721"/>
    <cellStyle name="Normal 3 55 2 3 2" xfId="34722"/>
    <cellStyle name="Normal 3 55 3" xfId="34723"/>
    <cellStyle name="Normal 3 55 3 2" xfId="34724"/>
    <cellStyle name="Normal 3 55 4" xfId="34725"/>
    <cellStyle name="Normal 3 55 5" xfId="34726"/>
    <cellStyle name="Normal 3 55 6" xfId="34727"/>
    <cellStyle name="Normal 3 55 7" xfId="34728"/>
    <cellStyle name="Normal 3 55 8" xfId="34729"/>
    <cellStyle name="Normal 3 55 9" xfId="34730"/>
    <cellStyle name="Normal 3 56" xfId="34731"/>
    <cellStyle name="Normal 3 56 10" xfId="34732"/>
    <cellStyle name="Normal 3 56 11" xfId="34733"/>
    <cellStyle name="Normal 3 56 12" xfId="34734"/>
    <cellStyle name="Normal 3 56 13" xfId="34735"/>
    <cellStyle name="Normal 3 56 14" xfId="34736"/>
    <cellStyle name="Normal 3 56 15" xfId="34737"/>
    <cellStyle name="Normal 3 56 16" xfId="34738"/>
    <cellStyle name="Normal 3 56 17" xfId="34739"/>
    <cellStyle name="Normal 3 56 18" xfId="34740"/>
    <cellStyle name="Normal 3 56 19" xfId="34741"/>
    <cellStyle name="Normal 3 56 2" xfId="34742"/>
    <cellStyle name="Normal 3 56 2 2" xfId="34743"/>
    <cellStyle name="Normal 3 56 2 2 2" xfId="34744"/>
    <cellStyle name="Normal 3 56 2 2 2 2" xfId="34745"/>
    <cellStyle name="Normal 3 56 2 2 2 2 2" xfId="34746"/>
    <cellStyle name="Normal 3 56 2 2 2 3" xfId="34747"/>
    <cellStyle name="Normal 3 56 2 2 2 4" xfId="34748"/>
    <cellStyle name="Normal 3 56 2 2 3" xfId="34749"/>
    <cellStyle name="Normal 3 56 2 2 3 2" xfId="34750"/>
    <cellStyle name="Normal 3 56 2 2 3 3" xfId="34751"/>
    <cellStyle name="Normal 3 56 2 2 4" xfId="34752"/>
    <cellStyle name="Normal 3 56 2 2 5" xfId="34753"/>
    <cellStyle name="Normal 3 56 2 2 6" xfId="34754"/>
    <cellStyle name="Normal 3 56 2 3" xfId="34755"/>
    <cellStyle name="Normal 3 56 2 3 2" xfId="34756"/>
    <cellStyle name="Normal 3 56 3" xfId="34757"/>
    <cellStyle name="Normal 3 56 3 2" xfId="34758"/>
    <cellStyle name="Normal 3 56 4" xfId="34759"/>
    <cellStyle name="Normal 3 56 5" xfId="34760"/>
    <cellStyle name="Normal 3 56 6" xfId="34761"/>
    <cellStyle name="Normal 3 56 7" xfId="34762"/>
    <cellStyle name="Normal 3 56 8" xfId="34763"/>
    <cellStyle name="Normal 3 56 9" xfId="34764"/>
    <cellStyle name="Normal 3 57" xfId="34765"/>
    <cellStyle name="Normal 3 57 10" xfId="34766"/>
    <cellStyle name="Normal 3 57 11" xfId="34767"/>
    <cellStyle name="Normal 3 57 12" xfId="34768"/>
    <cellStyle name="Normal 3 57 13" xfId="34769"/>
    <cellStyle name="Normal 3 57 14" xfId="34770"/>
    <cellStyle name="Normal 3 57 15" xfId="34771"/>
    <cellStyle name="Normal 3 57 16" xfId="34772"/>
    <cellStyle name="Normal 3 57 17" xfId="34773"/>
    <cellStyle name="Normal 3 57 18" xfId="34774"/>
    <cellStyle name="Normal 3 57 19" xfId="34775"/>
    <cellStyle name="Normal 3 57 2" xfId="34776"/>
    <cellStyle name="Normal 3 57 2 2" xfId="34777"/>
    <cellStyle name="Normal 3 57 2 2 2" xfId="34778"/>
    <cellStyle name="Normal 3 57 2 2 2 2" xfId="34779"/>
    <cellStyle name="Normal 3 57 2 2 2 2 2" xfId="34780"/>
    <cellStyle name="Normal 3 57 2 2 2 3" xfId="34781"/>
    <cellStyle name="Normal 3 57 2 2 2 4" xfId="34782"/>
    <cellStyle name="Normal 3 57 2 2 3" xfId="34783"/>
    <cellStyle name="Normal 3 57 2 2 3 2" xfId="34784"/>
    <cellStyle name="Normal 3 57 2 2 3 3" xfId="34785"/>
    <cellStyle name="Normal 3 57 2 2 4" xfId="34786"/>
    <cellStyle name="Normal 3 57 2 2 5" xfId="34787"/>
    <cellStyle name="Normal 3 57 2 2 6" xfId="34788"/>
    <cellStyle name="Normal 3 57 2 3" xfId="34789"/>
    <cellStyle name="Normal 3 57 2 3 2" xfId="34790"/>
    <cellStyle name="Normal 3 57 3" xfId="34791"/>
    <cellStyle name="Normal 3 57 3 2" xfId="34792"/>
    <cellStyle name="Normal 3 57 4" xfId="34793"/>
    <cellStyle name="Normal 3 57 5" xfId="34794"/>
    <cellStyle name="Normal 3 57 6" xfId="34795"/>
    <cellStyle name="Normal 3 57 7" xfId="34796"/>
    <cellStyle name="Normal 3 57 8" xfId="34797"/>
    <cellStyle name="Normal 3 57 9" xfId="34798"/>
    <cellStyle name="Normal 3 58" xfId="34799"/>
    <cellStyle name="Normal 3 58 10" xfId="34800"/>
    <cellStyle name="Normal 3 58 11" xfId="34801"/>
    <cellStyle name="Normal 3 58 12" xfId="34802"/>
    <cellStyle name="Normal 3 58 13" xfId="34803"/>
    <cellStyle name="Normal 3 58 14" xfId="34804"/>
    <cellStyle name="Normal 3 58 15" xfId="34805"/>
    <cellStyle name="Normal 3 58 16" xfId="34806"/>
    <cellStyle name="Normal 3 58 17" xfId="34807"/>
    <cellStyle name="Normal 3 58 18" xfId="34808"/>
    <cellStyle name="Normal 3 58 19" xfId="34809"/>
    <cellStyle name="Normal 3 58 2" xfId="34810"/>
    <cellStyle name="Normal 3 58 2 2" xfId="34811"/>
    <cellStyle name="Normal 3 58 2 2 2" xfId="34812"/>
    <cellStyle name="Normal 3 58 2 2 2 2" xfId="34813"/>
    <cellStyle name="Normal 3 58 2 2 2 2 2" xfId="34814"/>
    <cellStyle name="Normal 3 58 2 2 2 3" xfId="34815"/>
    <cellStyle name="Normal 3 58 2 2 2 4" xfId="34816"/>
    <cellStyle name="Normal 3 58 2 2 3" xfId="34817"/>
    <cellStyle name="Normal 3 58 2 2 3 2" xfId="34818"/>
    <cellStyle name="Normal 3 58 2 2 3 3" xfId="34819"/>
    <cellStyle name="Normal 3 58 2 2 4" xfId="34820"/>
    <cellStyle name="Normal 3 58 2 2 5" xfId="34821"/>
    <cellStyle name="Normal 3 58 2 2 6" xfId="34822"/>
    <cellStyle name="Normal 3 58 2 3" xfId="34823"/>
    <cellStyle name="Normal 3 58 2 3 2" xfId="34824"/>
    <cellStyle name="Normal 3 58 3" xfId="34825"/>
    <cellStyle name="Normal 3 58 3 2" xfId="34826"/>
    <cellStyle name="Normal 3 58 4" xfId="34827"/>
    <cellStyle name="Normal 3 58 5" xfId="34828"/>
    <cellStyle name="Normal 3 58 6" xfId="34829"/>
    <cellStyle name="Normal 3 58 7" xfId="34830"/>
    <cellStyle name="Normal 3 58 8" xfId="34831"/>
    <cellStyle name="Normal 3 58 9" xfId="34832"/>
    <cellStyle name="Normal 3 59" xfId="34833"/>
    <cellStyle name="Normal 3 59 10" xfId="34834"/>
    <cellStyle name="Normal 3 59 11" xfId="34835"/>
    <cellStyle name="Normal 3 59 12" xfId="34836"/>
    <cellStyle name="Normal 3 59 13" xfId="34837"/>
    <cellStyle name="Normal 3 59 14" xfId="34838"/>
    <cellStyle name="Normal 3 59 15" xfId="34839"/>
    <cellStyle name="Normal 3 59 16" xfId="34840"/>
    <cellStyle name="Normal 3 59 17" xfId="34841"/>
    <cellStyle name="Normal 3 59 18" xfId="34842"/>
    <cellStyle name="Normal 3 59 19" xfId="34843"/>
    <cellStyle name="Normal 3 59 2" xfId="34844"/>
    <cellStyle name="Normal 3 59 2 2" xfId="34845"/>
    <cellStyle name="Normal 3 59 2 2 2" xfId="34846"/>
    <cellStyle name="Normal 3 59 2 2 2 2" xfId="34847"/>
    <cellStyle name="Normal 3 59 2 2 2 2 2" xfId="34848"/>
    <cellStyle name="Normal 3 59 2 2 2 3" xfId="34849"/>
    <cellStyle name="Normal 3 59 2 2 2 4" xfId="34850"/>
    <cellStyle name="Normal 3 59 2 2 3" xfId="34851"/>
    <cellStyle name="Normal 3 59 2 2 3 2" xfId="34852"/>
    <cellStyle name="Normal 3 59 2 2 3 3" xfId="34853"/>
    <cellStyle name="Normal 3 59 2 2 4" xfId="34854"/>
    <cellStyle name="Normal 3 59 2 2 5" xfId="34855"/>
    <cellStyle name="Normal 3 59 2 2 6" xfId="34856"/>
    <cellStyle name="Normal 3 59 2 3" xfId="34857"/>
    <cellStyle name="Normal 3 59 2 3 2" xfId="34858"/>
    <cellStyle name="Normal 3 59 3" xfId="34859"/>
    <cellStyle name="Normal 3 59 3 2" xfId="34860"/>
    <cellStyle name="Normal 3 59 4" xfId="34861"/>
    <cellStyle name="Normal 3 59 5" xfId="34862"/>
    <cellStyle name="Normal 3 59 6" xfId="34863"/>
    <cellStyle name="Normal 3 59 7" xfId="34864"/>
    <cellStyle name="Normal 3 59 8" xfId="34865"/>
    <cellStyle name="Normal 3 59 9" xfId="34866"/>
    <cellStyle name="Normal 3 6" xfId="463"/>
    <cellStyle name="Normal 3 6 10" xfId="34867"/>
    <cellStyle name="Normal 3 6 11" xfId="34868"/>
    <cellStyle name="Normal 3 6 12" xfId="34869"/>
    <cellStyle name="Normal 3 6 13" xfId="34870"/>
    <cellStyle name="Normal 3 6 14" xfId="34871"/>
    <cellStyle name="Normal 3 6 15" xfId="34872"/>
    <cellStyle name="Normal 3 6 16" xfId="34873"/>
    <cellStyle name="Normal 3 6 17" xfId="34874"/>
    <cellStyle name="Normal 3 6 18" xfId="34875"/>
    <cellStyle name="Normal 3 6 19" xfId="34876"/>
    <cellStyle name="Normal 3 6 2" xfId="1184"/>
    <cellStyle name="Normal 3 6 2 2" xfId="34877"/>
    <cellStyle name="Normal 3 6 2 2 2" xfId="34878"/>
    <cellStyle name="Normal 3 6 2 3" xfId="34879"/>
    <cellStyle name="Normal 3 6 2 3 2" xfId="34880"/>
    <cellStyle name="Normal 3 6 3" xfId="1185"/>
    <cellStyle name="Normal 3 6 3 2" xfId="34881"/>
    <cellStyle name="Normal 3 6 4" xfId="34882"/>
    <cellStyle name="Normal 3 6 5" xfId="34883"/>
    <cellStyle name="Normal 3 6 6" xfId="34884"/>
    <cellStyle name="Normal 3 6 7" xfId="34885"/>
    <cellStyle name="Normal 3 6 8" xfId="34886"/>
    <cellStyle name="Normal 3 6 9" xfId="34887"/>
    <cellStyle name="Normal 3 60" xfId="34888"/>
    <cellStyle name="Normal 3 60 10" xfId="34889"/>
    <cellStyle name="Normal 3 60 11" xfId="34890"/>
    <cellStyle name="Normal 3 60 12" xfId="34891"/>
    <cellStyle name="Normal 3 60 13" xfId="34892"/>
    <cellStyle name="Normal 3 60 14" xfId="34893"/>
    <cellStyle name="Normal 3 60 15" xfId="34894"/>
    <cellStyle name="Normal 3 60 16" xfId="34895"/>
    <cellStyle name="Normal 3 60 17" xfId="34896"/>
    <cellStyle name="Normal 3 60 18" xfId="34897"/>
    <cellStyle name="Normal 3 60 19" xfId="34898"/>
    <cellStyle name="Normal 3 60 2" xfId="34899"/>
    <cellStyle name="Normal 3 60 2 2" xfId="34900"/>
    <cellStyle name="Normal 3 60 2 2 2" xfId="34901"/>
    <cellStyle name="Normal 3 60 2 2 2 2" xfId="34902"/>
    <cellStyle name="Normal 3 60 2 2 2 2 2" xfId="34903"/>
    <cellStyle name="Normal 3 60 2 2 2 3" xfId="34904"/>
    <cellStyle name="Normal 3 60 2 2 2 4" xfId="34905"/>
    <cellStyle name="Normal 3 60 2 2 3" xfId="34906"/>
    <cellStyle name="Normal 3 60 2 2 3 2" xfId="34907"/>
    <cellStyle name="Normal 3 60 2 2 3 3" xfId="34908"/>
    <cellStyle name="Normal 3 60 2 2 4" xfId="34909"/>
    <cellStyle name="Normal 3 60 2 2 5" xfId="34910"/>
    <cellStyle name="Normal 3 60 2 2 6" xfId="34911"/>
    <cellStyle name="Normal 3 60 2 3" xfId="34912"/>
    <cellStyle name="Normal 3 60 2 3 2" xfId="34913"/>
    <cellStyle name="Normal 3 60 3" xfId="34914"/>
    <cellStyle name="Normal 3 60 3 2" xfId="34915"/>
    <cellStyle name="Normal 3 60 4" xfId="34916"/>
    <cellStyle name="Normal 3 60 5" xfId="34917"/>
    <cellStyle name="Normal 3 60 6" xfId="34918"/>
    <cellStyle name="Normal 3 60 7" xfId="34919"/>
    <cellStyle name="Normal 3 60 8" xfId="34920"/>
    <cellStyle name="Normal 3 60 9" xfId="34921"/>
    <cellStyle name="Normal 3 61" xfId="34922"/>
    <cellStyle name="Normal 3 61 10" xfId="34923"/>
    <cellStyle name="Normal 3 61 11" xfId="34924"/>
    <cellStyle name="Normal 3 61 12" xfId="34925"/>
    <cellStyle name="Normal 3 61 13" xfId="34926"/>
    <cellStyle name="Normal 3 61 14" xfId="34927"/>
    <cellStyle name="Normal 3 61 15" xfId="34928"/>
    <cellStyle name="Normal 3 61 16" xfId="34929"/>
    <cellStyle name="Normal 3 61 17" xfId="34930"/>
    <cellStyle name="Normal 3 61 18" xfId="34931"/>
    <cellStyle name="Normal 3 61 19" xfId="34932"/>
    <cellStyle name="Normal 3 61 2" xfId="34933"/>
    <cellStyle name="Normal 3 61 2 2" xfId="34934"/>
    <cellStyle name="Normal 3 61 2 2 2" xfId="34935"/>
    <cellStyle name="Normal 3 61 2 2 2 2" xfId="34936"/>
    <cellStyle name="Normal 3 61 2 2 2 2 2" xfId="34937"/>
    <cellStyle name="Normal 3 61 2 2 2 3" xfId="34938"/>
    <cellStyle name="Normal 3 61 2 2 2 4" xfId="34939"/>
    <cellStyle name="Normal 3 61 2 2 3" xfId="34940"/>
    <cellStyle name="Normal 3 61 2 2 3 2" xfId="34941"/>
    <cellStyle name="Normal 3 61 2 2 3 3" xfId="34942"/>
    <cellStyle name="Normal 3 61 2 2 4" xfId="34943"/>
    <cellStyle name="Normal 3 61 2 2 5" xfId="34944"/>
    <cellStyle name="Normal 3 61 2 2 6" xfId="34945"/>
    <cellStyle name="Normal 3 61 2 3" xfId="34946"/>
    <cellStyle name="Normal 3 61 2 3 2" xfId="34947"/>
    <cellStyle name="Normal 3 61 3" xfId="34948"/>
    <cellStyle name="Normal 3 61 3 2" xfId="34949"/>
    <cellStyle name="Normal 3 61 4" xfId="34950"/>
    <cellStyle name="Normal 3 61 5" xfId="34951"/>
    <cellStyle name="Normal 3 61 6" xfId="34952"/>
    <cellStyle name="Normal 3 61 7" xfId="34953"/>
    <cellStyle name="Normal 3 61 8" xfId="34954"/>
    <cellStyle name="Normal 3 61 9" xfId="34955"/>
    <cellStyle name="Normal 3 62" xfId="34956"/>
    <cellStyle name="Normal 3 62 10" xfId="34957"/>
    <cellStyle name="Normal 3 62 11" xfId="34958"/>
    <cellStyle name="Normal 3 62 12" xfId="34959"/>
    <cellStyle name="Normal 3 62 13" xfId="34960"/>
    <cellStyle name="Normal 3 62 14" xfId="34961"/>
    <cellStyle name="Normal 3 62 15" xfId="34962"/>
    <cellStyle name="Normal 3 62 16" xfId="34963"/>
    <cellStyle name="Normal 3 62 17" xfId="34964"/>
    <cellStyle name="Normal 3 62 18" xfId="34965"/>
    <cellStyle name="Normal 3 62 19" xfId="34966"/>
    <cellStyle name="Normal 3 62 2" xfId="34967"/>
    <cellStyle name="Normal 3 62 2 2" xfId="34968"/>
    <cellStyle name="Normal 3 62 2 2 2" xfId="34969"/>
    <cellStyle name="Normal 3 62 2 2 2 2" xfId="34970"/>
    <cellStyle name="Normal 3 62 2 2 2 2 2" xfId="34971"/>
    <cellStyle name="Normal 3 62 2 2 2 3" xfId="34972"/>
    <cellStyle name="Normal 3 62 2 2 2 4" xfId="34973"/>
    <cellStyle name="Normal 3 62 2 2 3" xfId="34974"/>
    <cellStyle name="Normal 3 62 2 2 3 2" xfId="34975"/>
    <cellStyle name="Normal 3 62 2 2 3 3" xfId="34976"/>
    <cellStyle name="Normal 3 62 2 2 4" xfId="34977"/>
    <cellStyle name="Normal 3 62 2 2 5" xfId="34978"/>
    <cellStyle name="Normal 3 62 2 2 6" xfId="34979"/>
    <cellStyle name="Normal 3 62 2 3" xfId="34980"/>
    <cellStyle name="Normal 3 62 2 3 2" xfId="34981"/>
    <cellStyle name="Normal 3 62 3" xfId="34982"/>
    <cellStyle name="Normal 3 62 3 2" xfId="34983"/>
    <cellStyle name="Normal 3 62 4" xfId="34984"/>
    <cellStyle name="Normal 3 62 5" xfId="34985"/>
    <cellStyle name="Normal 3 62 6" xfId="34986"/>
    <cellStyle name="Normal 3 62 7" xfId="34987"/>
    <cellStyle name="Normal 3 62 8" xfId="34988"/>
    <cellStyle name="Normal 3 62 9" xfId="34989"/>
    <cellStyle name="Normal 3 63" xfId="34990"/>
    <cellStyle name="Normal 3 63 10" xfId="34991"/>
    <cellStyle name="Normal 3 63 11" xfId="34992"/>
    <cellStyle name="Normal 3 63 12" xfId="34993"/>
    <cellStyle name="Normal 3 63 13" xfId="34994"/>
    <cellStyle name="Normal 3 63 14" xfId="34995"/>
    <cellStyle name="Normal 3 63 15" xfId="34996"/>
    <cellStyle name="Normal 3 63 16" xfId="34997"/>
    <cellStyle name="Normal 3 63 17" xfId="34998"/>
    <cellStyle name="Normal 3 63 18" xfId="34999"/>
    <cellStyle name="Normal 3 63 19" xfId="35000"/>
    <cellStyle name="Normal 3 63 2" xfId="35001"/>
    <cellStyle name="Normal 3 63 2 2" xfId="35002"/>
    <cellStyle name="Normal 3 63 2 2 2" xfId="35003"/>
    <cellStyle name="Normal 3 63 2 2 2 2" xfId="35004"/>
    <cellStyle name="Normal 3 63 2 2 2 2 2" xfId="35005"/>
    <cellStyle name="Normal 3 63 2 2 2 3" xfId="35006"/>
    <cellStyle name="Normal 3 63 2 2 2 4" xfId="35007"/>
    <cellStyle name="Normal 3 63 2 2 3" xfId="35008"/>
    <cellStyle name="Normal 3 63 2 2 3 2" xfId="35009"/>
    <cellStyle name="Normal 3 63 2 2 3 3" xfId="35010"/>
    <cellStyle name="Normal 3 63 2 2 4" xfId="35011"/>
    <cellStyle name="Normal 3 63 2 2 5" xfId="35012"/>
    <cellStyle name="Normal 3 63 2 2 6" xfId="35013"/>
    <cellStyle name="Normal 3 63 2 3" xfId="35014"/>
    <cellStyle name="Normal 3 63 2 3 2" xfId="35015"/>
    <cellStyle name="Normal 3 63 3" xfId="35016"/>
    <cellStyle name="Normal 3 63 3 2" xfId="35017"/>
    <cellStyle name="Normal 3 63 4" xfId="35018"/>
    <cellStyle name="Normal 3 63 5" xfId="35019"/>
    <cellStyle name="Normal 3 63 6" xfId="35020"/>
    <cellStyle name="Normal 3 63 7" xfId="35021"/>
    <cellStyle name="Normal 3 63 8" xfId="35022"/>
    <cellStyle name="Normal 3 63 9" xfId="35023"/>
    <cellStyle name="Normal 3 64" xfId="35024"/>
    <cellStyle name="Normal 3 64 10" xfId="35025"/>
    <cellStyle name="Normal 3 64 11" xfId="35026"/>
    <cellStyle name="Normal 3 64 12" xfId="35027"/>
    <cellStyle name="Normal 3 64 13" xfId="35028"/>
    <cellStyle name="Normal 3 64 14" xfId="35029"/>
    <cellStyle name="Normal 3 64 15" xfId="35030"/>
    <cellStyle name="Normal 3 64 16" xfId="35031"/>
    <cellStyle name="Normal 3 64 17" xfId="35032"/>
    <cellStyle name="Normal 3 64 18" xfId="35033"/>
    <cellStyle name="Normal 3 64 19" xfId="35034"/>
    <cellStyle name="Normal 3 64 2" xfId="35035"/>
    <cellStyle name="Normal 3 64 2 2" xfId="35036"/>
    <cellStyle name="Normal 3 64 2 2 2" xfId="35037"/>
    <cellStyle name="Normal 3 64 2 2 2 2" xfId="35038"/>
    <cellStyle name="Normal 3 64 2 2 2 2 2" xfId="35039"/>
    <cellStyle name="Normal 3 64 2 2 2 3" xfId="35040"/>
    <cellStyle name="Normal 3 64 2 2 2 4" xfId="35041"/>
    <cellStyle name="Normal 3 64 2 2 3" xfId="35042"/>
    <cellStyle name="Normal 3 64 2 2 3 2" xfId="35043"/>
    <cellStyle name="Normal 3 64 2 2 3 3" xfId="35044"/>
    <cellStyle name="Normal 3 64 2 2 4" xfId="35045"/>
    <cellStyle name="Normal 3 64 2 2 5" xfId="35046"/>
    <cellStyle name="Normal 3 64 2 2 6" xfId="35047"/>
    <cellStyle name="Normal 3 64 2 3" xfId="35048"/>
    <cellStyle name="Normal 3 64 2 3 2" xfId="35049"/>
    <cellStyle name="Normal 3 64 3" xfId="35050"/>
    <cellStyle name="Normal 3 64 3 2" xfId="35051"/>
    <cellStyle name="Normal 3 64 4" xfId="35052"/>
    <cellStyle name="Normal 3 64 5" xfId="35053"/>
    <cellStyle name="Normal 3 64 6" xfId="35054"/>
    <cellStyle name="Normal 3 64 7" xfId="35055"/>
    <cellStyle name="Normal 3 64 8" xfId="35056"/>
    <cellStyle name="Normal 3 64 9" xfId="35057"/>
    <cellStyle name="Normal 3 65" xfId="35058"/>
    <cellStyle name="Normal 3 65 10" xfId="35059"/>
    <cellStyle name="Normal 3 65 11" xfId="35060"/>
    <cellStyle name="Normal 3 65 12" xfId="35061"/>
    <cellStyle name="Normal 3 65 13" xfId="35062"/>
    <cellStyle name="Normal 3 65 14" xfId="35063"/>
    <cellStyle name="Normal 3 65 15" xfId="35064"/>
    <cellStyle name="Normal 3 65 16" xfId="35065"/>
    <cellStyle name="Normal 3 65 17" xfId="35066"/>
    <cellStyle name="Normal 3 65 18" xfId="35067"/>
    <cellStyle name="Normal 3 65 19" xfId="35068"/>
    <cellStyle name="Normal 3 65 2" xfId="35069"/>
    <cellStyle name="Normal 3 65 2 2" xfId="35070"/>
    <cellStyle name="Normal 3 65 2 2 2" xfId="35071"/>
    <cellStyle name="Normal 3 65 2 2 2 2" xfId="35072"/>
    <cellStyle name="Normal 3 65 2 2 2 2 2" xfId="35073"/>
    <cellStyle name="Normal 3 65 2 2 2 3" xfId="35074"/>
    <cellStyle name="Normal 3 65 2 2 2 4" xfId="35075"/>
    <cellStyle name="Normal 3 65 2 2 3" xfId="35076"/>
    <cellStyle name="Normal 3 65 2 2 3 2" xfId="35077"/>
    <cellStyle name="Normal 3 65 2 2 3 3" xfId="35078"/>
    <cellStyle name="Normal 3 65 2 2 4" xfId="35079"/>
    <cellStyle name="Normal 3 65 2 2 5" xfId="35080"/>
    <cellStyle name="Normal 3 65 2 2 6" xfId="35081"/>
    <cellStyle name="Normal 3 65 2 3" xfId="35082"/>
    <cellStyle name="Normal 3 65 2 3 2" xfId="35083"/>
    <cellStyle name="Normal 3 65 3" xfId="35084"/>
    <cellStyle name="Normal 3 65 3 2" xfId="35085"/>
    <cellStyle name="Normal 3 65 4" xfId="35086"/>
    <cellStyle name="Normal 3 65 5" xfId="35087"/>
    <cellStyle name="Normal 3 65 6" xfId="35088"/>
    <cellStyle name="Normal 3 65 7" xfId="35089"/>
    <cellStyle name="Normal 3 65 8" xfId="35090"/>
    <cellStyle name="Normal 3 65 9" xfId="35091"/>
    <cellStyle name="Normal 3 66" xfId="35092"/>
    <cellStyle name="Normal 3 66 10" xfId="35093"/>
    <cellStyle name="Normal 3 66 11" xfId="35094"/>
    <cellStyle name="Normal 3 66 12" xfId="35095"/>
    <cellStyle name="Normal 3 66 13" xfId="35096"/>
    <cellStyle name="Normal 3 66 14" xfId="35097"/>
    <cellStyle name="Normal 3 66 15" xfId="35098"/>
    <cellStyle name="Normal 3 66 16" xfId="35099"/>
    <cellStyle name="Normal 3 66 17" xfId="35100"/>
    <cellStyle name="Normal 3 66 18" xfId="35101"/>
    <cellStyle name="Normal 3 66 19" xfId="35102"/>
    <cellStyle name="Normal 3 66 2" xfId="35103"/>
    <cellStyle name="Normal 3 66 2 2" xfId="35104"/>
    <cellStyle name="Normal 3 66 2 2 2" xfId="35105"/>
    <cellStyle name="Normal 3 66 2 2 2 2" xfId="35106"/>
    <cellStyle name="Normal 3 66 2 2 2 2 2" xfId="35107"/>
    <cellStyle name="Normal 3 66 2 2 2 3" xfId="35108"/>
    <cellStyle name="Normal 3 66 2 2 2 4" xfId="35109"/>
    <cellStyle name="Normal 3 66 2 2 3" xfId="35110"/>
    <cellStyle name="Normal 3 66 2 2 3 2" xfId="35111"/>
    <cellStyle name="Normal 3 66 2 2 3 3" xfId="35112"/>
    <cellStyle name="Normal 3 66 2 2 4" xfId="35113"/>
    <cellStyle name="Normal 3 66 2 2 5" xfId="35114"/>
    <cellStyle name="Normal 3 66 2 2 6" xfId="35115"/>
    <cellStyle name="Normal 3 66 2 3" xfId="35116"/>
    <cellStyle name="Normal 3 66 2 3 2" xfId="35117"/>
    <cellStyle name="Normal 3 66 3" xfId="35118"/>
    <cellStyle name="Normal 3 66 3 2" xfId="35119"/>
    <cellStyle name="Normal 3 66 4" xfId="35120"/>
    <cellStyle name="Normal 3 66 5" xfId="35121"/>
    <cellStyle name="Normal 3 66 6" xfId="35122"/>
    <cellStyle name="Normal 3 66 7" xfId="35123"/>
    <cellStyle name="Normal 3 66 8" xfId="35124"/>
    <cellStyle name="Normal 3 66 9" xfId="35125"/>
    <cellStyle name="Normal 3 67" xfId="35126"/>
    <cellStyle name="Normal 3 67 10" xfId="35127"/>
    <cellStyle name="Normal 3 67 11" xfId="35128"/>
    <cellStyle name="Normal 3 67 12" xfId="35129"/>
    <cellStyle name="Normal 3 67 13" xfId="35130"/>
    <cellStyle name="Normal 3 67 14" xfId="35131"/>
    <cellStyle name="Normal 3 67 15" xfId="35132"/>
    <cellStyle name="Normal 3 67 16" xfId="35133"/>
    <cellStyle name="Normal 3 67 17" xfId="35134"/>
    <cellStyle name="Normal 3 67 18" xfId="35135"/>
    <cellStyle name="Normal 3 67 19" xfId="35136"/>
    <cellStyle name="Normal 3 67 2" xfId="35137"/>
    <cellStyle name="Normal 3 67 2 2" xfId="35138"/>
    <cellStyle name="Normal 3 67 2 2 2" xfId="35139"/>
    <cellStyle name="Normal 3 67 2 2 2 2" xfId="35140"/>
    <cellStyle name="Normal 3 67 2 2 2 2 2" xfId="35141"/>
    <cellStyle name="Normal 3 67 2 2 2 3" xfId="35142"/>
    <cellStyle name="Normal 3 67 2 2 2 4" xfId="35143"/>
    <cellStyle name="Normal 3 67 2 2 3" xfId="35144"/>
    <cellStyle name="Normal 3 67 2 2 3 2" xfId="35145"/>
    <cellStyle name="Normal 3 67 2 2 3 3" xfId="35146"/>
    <cellStyle name="Normal 3 67 2 2 4" xfId="35147"/>
    <cellStyle name="Normal 3 67 2 2 5" xfId="35148"/>
    <cellStyle name="Normal 3 67 2 2 6" xfId="35149"/>
    <cellStyle name="Normal 3 67 2 3" xfId="35150"/>
    <cellStyle name="Normal 3 67 2 3 2" xfId="35151"/>
    <cellStyle name="Normal 3 67 3" xfId="35152"/>
    <cellStyle name="Normal 3 67 3 2" xfId="35153"/>
    <cellStyle name="Normal 3 67 4" xfId="35154"/>
    <cellStyle name="Normal 3 67 5" xfId="35155"/>
    <cellStyle name="Normal 3 67 6" xfId="35156"/>
    <cellStyle name="Normal 3 67 7" xfId="35157"/>
    <cellStyle name="Normal 3 67 8" xfId="35158"/>
    <cellStyle name="Normal 3 67 9" xfId="35159"/>
    <cellStyle name="Normal 3 68" xfId="35160"/>
    <cellStyle name="Normal 3 68 10" xfId="35161"/>
    <cellStyle name="Normal 3 68 11" xfId="35162"/>
    <cellStyle name="Normal 3 68 12" xfId="35163"/>
    <cellStyle name="Normal 3 68 13" xfId="35164"/>
    <cellStyle name="Normal 3 68 14" xfId="35165"/>
    <cellStyle name="Normal 3 68 15" xfId="35166"/>
    <cellStyle name="Normal 3 68 16" xfId="35167"/>
    <cellStyle name="Normal 3 68 17" xfId="35168"/>
    <cellStyle name="Normal 3 68 18" xfId="35169"/>
    <cellStyle name="Normal 3 68 19" xfId="35170"/>
    <cellStyle name="Normal 3 68 2" xfId="35171"/>
    <cellStyle name="Normal 3 68 2 2" xfId="35172"/>
    <cellStyle name="Normal 3 68 2 2 2" xfId="35173"/>
    <cellStyle name="Normal 3 68 2 2 2 2" xfId="35174"/>
    <cellStyle name="Normal 3 68 2 2 2 2 2" xfId="35175"/>
    <cellStyle name="Normal 3 68 2 2 2 3" xfId="35176"/>
    <cellStyle name="Normal 3 68 2 2 2 4" xfId="35177"/>
    <cellStyle name="Normal 3 68 2 2 3" xfId="35178"/>
    <cellStyle name="Normal 3 68 2 2 3 2" xfId="35179"/>
    <cellStyle name="Normal 3 68 2 2 3 3" xfId="35180"/>
    <cellStyle name="Normal 3 68 2 2 4" xfId="35181"/>
    <cellStyle name="Normal 3 68 2 2 5" xfId="35182"/>
    <cellStyle name="Normal 3 68 2 2 6" xfId="35183"/>
    <cellStyle name="Normal 3 68 2 3" xfId="35184"/>
    <cellStyle name="Normal 3 68 2 3 2" xfId="35185"/>
    <cellStyle name="Normal 3 68 3" xfId="35186"/>
    <cellStyle name="Normal 3 68 3 2" xfId="35187"/>
    <cellStyle name="Normal 3 68 4" xfId="35188"/>
    <cellStyle name="Normal 3 68 5" xfId="35189"/>
    <cellStyle name="Normal 3 68 6" xfId="35190"/>
    <cellStyle name="Normal 3 68 7" xfId="35191"/>
    <cellStyle name="Normal 3 68 8" xfId="35192"/>
    <cellStyle name="Normal 3 68 9" xfId="35193"/>
    <cellStyle name="Normal 3 69" xfId="35194"/>
    <cellStyle name="Normal 3 69 10" xfId="35195"/>
    <cellStyle name="Normal 3 69 11" xfId="35196"/>
    <cellStyle name="Normal 3 69 12" xfId="35197"/>
    <cellStyle name="Normal 3 69 13" xfId="35198"/>
    <cellStyle name="Normal 3 69 14" xfId="35199"/>
    <cellStyle name="Normal 3 69 15" xfId="35200"/>
    <cellStyle name="Normal 3 69 16" xfId="35201"/>
    <cellStyle name="Normal 3 69 17" xfId="35202"/>
    <cellStyle name="Normal 3 69 18" xfId="35203"/>
    <cellStyle name="Normal 3 69 19" xfId="35204"/>
    <cellStyle name="Normal 3 69 2" xfId="35205"/>
    <cellStyle name="Normal 3 69 2 2" xfId="35206"/>
    <cellStyle name="Normal 3 69 2 2 2" xfId="35207"/>
    <cellStyle name="Normal 3 69 2 2 2 2" xfId="35208"/>
    <cellStyle name="Normal 3 69 2 2 2 2 2" xfId="35209"/>
    <cellStyle name="Normal 3 69 2 2 2 3" xfId="35210"/>
    <cellStyle name="Normal 3 69 2 2 2 4" xfId="35211"/>
    <cellStyle name="Normal 3 69 2 2 3" xfId="35212"/>
    <cellStyle name="Normal 3 69 2 2 3 2" xfId="35213"/>
    <cellStyle name="Normal 3 69 2 2 3 3" xfId="35214"/>
    <cellStyle name="Normal 3 69 2 2 4" xfId="35215"/>
    <cellStyle name="Normal 3 69 2 2 5" xfId="35216"/>
    <cellStyle name="Normal 3 69 2 2 6" xfId="35217"/>
    <cellStyle name="Normal 3 69 2 3" xfId="35218"/>
    <cellStyle name="Normal 3 69 2 3 2" xfId="35219"/>
    <cellStyle name="Normal 3 69 3" xfId="35220"/>
    <cellStyle name="Normal 3 69 3 2" xfId="35221"/>
    <cellStyle name="Normal 3 69 4" xfId="35222"/>
    <cellStyle name="Normal 3 69 5" xfId="35223"/>
    <cellStyle name="Normal 3 69 6" xfId="35224"/>
    <cellStyle name="Normal 3 69 7" xfId="35225"/>
    <cellStyle name="Normal 3 69 8" xfId="35226"/>
    <cellStyle name="Normal 3 69 9" xfId="35227"/>
    <cellStyle name="Normal 3 7" xfId="464"/>
    <cellStyle name="Normal 3 7 10" xfId="35228"/>
    <cellStyle name="Normal 3 7 11" xfId="35229"/>
    <cellStyle name="Normal 3 7 12" xfId="35230"/>
    <cellStyle name="Normal 3 7 13" xfId="35231"/>
    <cellStyle name="Normal 3 7 14" xfId="35232"/>
    <cellStyle name="Normal 3 7 15" xfId="35233"/>
    <cellStyle name="Normal 3 7 16" xfId="35234"/>
    <cellStyle name="Normal 3 7 17" xfId="35235"/>
    <cellStyle name="Normal 3 7 18" xfId="35236"/>
    <cellStyle name="Normal 3 7 19" xfId="35237"/>
    <cellStyle name="Normal 3 7 2" xfId="1186"/>
    <cellStyle name="Normal 3 7 2 2" xfId="35238"/>
    <cellStyle name="Normal 3 7 2 2 2" xfId="35239"/>
    <cellStyle name="Normal 3 7 2 3" xfId="35240"/>
    <cellStyle name="Normal 3 7 2 3 2" xfId="35241"/>
    <cellStyle name="Normal 3 7 3" xfId="1187"/>
    <cellStyle name="Normal 3 7 3 2" xfId="35242"/>
    <cellStyle name="Normal 3 7 4" xfId="35243"/>
    <cellStyle name="Normal 3 7 5" xfId="35244"/>
    <cellStyle name="Normal 3 7 6" xfId="35245"/>
    <cellStyle name="Normal 3 7 7" xfId="35246"/>
    <cellStyle name="Normal 3 7 8" xfId="35247"/>
    <cellStyle name="Normal 3 7 9" xfId="35248"/>
    <cellStyle name="Normal 3 70" xfId="35249"/>
    <cellStyle name="Normal 3 70 10" xfId="35250"/>
    <cellStyle name="Normal 3 70 11" xfId="35251"/>
    <cellStyle name="Normal 3 70 12" xfId="35252"/>
    <cellStyle name="Normal 3 70 13" xfId="35253"/>
    <cellStyle name="Normal 3 70 14" xfId="35254"/>
    <cellStyle name="Normal 3 70 15" xfId="35255"/>
    <cellStyle name="Normal 3 70 16" xfId="35256"/>
    <cellStyle name="Normal 3 70 17" xfId="35257"/>
    <cellStyle name="Normal 3 70 18" xfId="35258"/>
    <cellStyle name="Normal 3 70 19" xfId="35259"/>
    <cellStyle name="Normal 3 70 2" xfId="35260"/>
    <cellStyle name="Normal 3 70 2 2" xfId="35261"/>
    <cellStyle name="Normal 3 70 2 2 2" xfId="35262"/>
    <cellStyle name="Normal 3 70 2 2 2 2" xfId="35263"/>
    <cellStyle name="Normal 3 70 2 2 2 2 2" xfId="35264"/>
    <cellStyle name="Normal 3 70 2 2 2 3" xfId="35265"/>
    <cellStyle name="Normal 3 70 2 2 2 4" xfId="35266"/>
    <cellStyle name="Normal 3 70 2 2 3" xfId="35267"/>
    <cellStyle name="Normal 3 70 2 2 3 2" xfId="35268"/>
    <cellStyle name="Normal 3 70 2 2 3 3" xfId="35269"/>
    <cellStyle name="Normal 3 70 2 2 4" xfId="35270"/>
    <cellStyle name="Normal 3 70 2 2 5" xfId="35271"/>
    <cellStyle name="Normal 3 70 2 2 6" xfId="35272"/>
    <cellStyle name="Normal 3 70 2 3" xfId="35273"/>
    <cellStyle name="Normal 3 70 2 3 2" xfId="35274"/>
    <cellStyle name="Normal 3 70 3" xfId="35275"/>
    <cellStyle name="Normal 3 70 3 2" xfId="35276"/>
    <cellStyle name="Normal 3 70 4" xfId="35277"/>
    <cellStyle name="Normal 3 70 5" xfId="35278"/>
    <cellStyle name="Normal 3 70 6" xfId="35279"/>
    <cellStyle name="Normal 3 70 7" xfId="35280"/>
    <cellStyle name="Normal 3 70 8" xfId="35281"/>
    <cellStyle name="Normal 3 70 9" xfId="35282"/>
    <cellStyle name="Normal 3 71" xfId="35283"/>
    <cellStyle name="Normal 3 71 10" xfId="35284"/>
    <cellStyle name="Normal 3 71 11" xfId="35285"/>
    <cellStyle name="Normal 3 71 12" xfId="35286"/>
    <cellStyle name="Normal 3 71 13" xfId="35287"/>
    <cellStyle name="Normal 3 71 14" xfId="35288"/>
    <cellStyle name="Normal 3 71 15" xfId="35289"/>
    <cellStyle name="Normal 3 71 16" xfId="35290"/>
    <cellStyle name="Normal 3 71 17" xfId="35291"/>
    <cellStyle name="Normal 3 71 18" xfId="35292"/>
    <cellStyle name="Normal 3 71 19" xfId="35293"/>
    <cellStyle name="Normal 3 71 2" xfId="35294"/>
    <cellStyle name="Normal 3 71 2 2" xfId="35295"/>
    <cellStyle name="Normal 3 71 2 2 2" xfId="35296"/>
    <cellStyle name="Normal 3 71 2 2 2 2" xfId="35297"/>
    <cellStyle name="Normal 3 71 2 2 2 2 2" xfId="35298"/>
    <cellStyle name="Normal 3 71 2 2 2 3" xfId="35299"/>
    <cellStyle name="Normal 3 71 2 2 2 4" xfId="35300"/>
    <cellStyle name="Normal 3 71 2 2 3" xfId="35301"/>
    <cellStyle name="Normal 3 71 2 2 3 2" xfId="35302"/>
    <cellStyle name="Normal 3 71 2 2 3 3" xfId="35303"/>
    <cellStyle name="Normal 3 71 2 2 4" xfId="35304"/>
    <cellStyle name="Normal 3 71 2 2 5" xfId="35305"/>
    <cellStyle name="Normal 3 71 2 2 6" xfId="35306"/>
    <cellStyle name="Normal 3 71 2 3" xfId="35307"/>
    <cellStyle name="Normal 3 71 2 3 2" xfId="35308"/>
    <cellStyle name="Normal 3 71 3" xfId="35309"/>
    <cellStyle name="Normal 3 71 3 2" xfId="35310"/>
    <cellStyle name="Normal 3 71 4" xfId="35311"/>
    <cellStyle name="Normal 3 71 5" xfId="35312"/>
    <cellStyle name="Normal 3 71 6" xfId="35313"/>
    <cellStyle name="Normal 3 71 7" xfId="35314"/>
    <cellStyle name="Normal 3 71 8" xfId="35315"/>
    <cellStyle name="Normal 3 71 9" xfId="35316"/>
    <cellStyle name="Normal 3 72" xfId="35317"/>
    <cellStyle name="Normal 3 72 10" xfId="35318"/>
    <cellStyle name="Normal 3 72 11" xfId="35319"/>
    <cellStyle name="Normal 3 72 12" xfId="35320"/>
    <cellStyle name="Normal 3 72 13" xfId="35321"/>
    <cellStyle name="Normal 3 72 14" xfId="35322"/>
    <cellStyle name="Normal 3 72 15" xfId="35323"/>
    <cellStyle name="Normal 3 72 16" xfId="35324"/>
    <cellStyle name="Normal 3 72 17" xfId="35325"/>
    <cellStyle name="Normal 3 72 18" xfId="35326"/>
    <cellStyle name="Normal 3 72 19" xfId="35327"/>
    <cellStyle name="Normal 3 72 2" xfId="35328"/>
    <cellStyle name="Normal 3 72 2 2" xfId="35329"/>
    <cellStyle name="Normal 3 72 2 2 2" xfId="35330"/>
    <cellStyle name="Normal 3 72 2 2 2 2" xfId="35331"/>
    <cellStyle name="Normal 3 72 2 2 2 2 2" xfId="35332"/>
    <cellStyle name="Normal 3 72 2 2 2 3" xfId="35333"/>
    <cellStyle name="Normal 3 72 2 2 2 4" xfId="35334"/>
    <cellStyle name="Normal 3 72 2 2 3" xfId="35335"/>
    <cellStyle name="Normal 3 72 2 2 3 2" xfId="35336"/>
    <cellStyle name="Normal 3 72 2 2 3 3" xfId="35337"/>
    <cellStyle name="Normal 3 72 2 2 4" xfId="35338"/>
    <cellStyle name="Normal 3 72 2 2 5" xfId="35339"/>
    <cellStyle name="Normal 3 72 2 2 6" xfId="35340"/>
    <cellStyle name="Normal 3 72 2 3" xfId="35341"/>
    <cellStyle name="Normal 3 72 2 3 2" xfId="35342"/>
    <cellStyle name="Normal 3 72 3" xfId="35343"/>
    <cellStyle name="Normal 3 72 3 2" xfId="35344"/>
    <cellStyle name="Normal 3 72 4" xfId="35345"/>
    <cellStyle name="Normal 3 72 5" xfId="35346"/>
    <cellStyle name="Normal 3 72 6" xfId="35347"/>
    <cellStyle name="Normal 3 72 7" xfId="35348"/>
    <cellStyle name="Normal 3 72 8" xfId="35349"/>
    <cellStyle name="Normal 3 72 9" xfId="35350"/>
    <cellStyle name="Normal 3 73" xfId="35351"/>
    <cellStyle name="Normal 3 73 10" xfId="35352"/>
    <cellStyle name="Normal 3 73 11" xfId="35353"/>
    <cellStyle name="Normal 3 73 12" xfId="35354"/>
    <cellStyle name="Normal 3 73 13" xfId="35355"/>
    <cellStyle name="Normal 3 73 14" xfId="35356"/>
    <cellStyle name="Normal 3 73 15" xfId="35357"/>
    <cellStyle name="Normal 3 73 16" xfId="35358"/>
    <cellStyle name="Normal 3 73 17" xfId="35359"/>
    <cellStyle name="Normal 3 73 18" xfId="35360"/>
    <cellStyle name="Normal 3 73 19" xfId="35361"/>
    <cellStyle name="Normal 3 73 2" xfId="35362"/>
    <cellStyle name="Normal 3 73 2 2" xfId="35363"/>
    <cellStyle name="Normal 3 73 2 2 2" xfId="35364"/>
    <cellStyle name="Normal 3 73 2 2 2 2" xfId="35365"/>
    <cellStyle name="Normal 3 73 2 2 2 2 2" xfId="35366"/>
    <cellStyle name="Normal 3 73 2 2 2 3" xfId="35367"/>
    <cellStyle name="Normal 3 73 2 2 2 4" xfId="35368"/>
    <cellStyle name="Normal 3 73 2 2 3" xfId="35369"/>
    <cellStyle name="Normal 3 73 2 2 3 2" xfId="35370"/>
    <cellStyle name="Normal 3 73 2 2 3 3" xfId="35371"/>
    <cellStyle name="Normal 3 73 2 2 4" xfId="35372"/>
    <cellStyle name="Normal 3 73 2 2 5" xfId="35373"/>
    <cellStyle name="Normal 3 73 2 2 6" xfId="35374"/>
    <cellStyle name="Normal 3 73 2 3" xfId="35375"/>
    <cellStyle name="Normal 3 73 2 3 2" xfId="35376"/>
    <cellStyle name="Normal 3 73 3" xfId="35377"/>
    <cellStyle name="Normal 3 73 3 2" xfId="35378"/>
    <cellStyle name="Normal 3 73 4" xfId="35379"/>
    <cellStyle name="Normal 3 73 5" xfId="35380"/>
    <cellStyle name="Normal 3 73 6" xfId="35381"/>
    <cellStyle name="Normal 3 73 7" xfId="35382"/>
    <cellStyle name="Normal 3 73 8" xfId="35383"/>
    <cellStyle name="Normal 3 73 9" xfId="35384"/>
    <cellStyle name="Normal 3 74" xfId="35385"/>
    <cellStyle name="Normal 3 74 10" xfId="35386"/>
    <cellStyle name="Normal 3 74 11" xfId="35387"/>
    <cellStyle name="Normal 3 74 12" xfId="35388"/>
    <cellStyle name="Normal 3 74 13" xfId="35389"/>
    <cellStyle name="Normal 3 74 14" xfId="35390"/>
    <cellStyle name="Normal 3 74 15" xfId="35391"/>
    <cellStyle name="Normal 3 74 16" xfId="35392"/>
    <cellStyle name="Normal 3 74 17" xfId="35393"/>
    <cellStyle name="Normal 3 74 18" xfId="35394"/>
    <cellStyle name="Normal 3 74 19" xfId="35395"/>
    <cellStyle name="Normal 3 74 2" xfId="35396"/>
    <cellStyle name="Normal 3 74 2 2" xfId="35397"/>
    <cellStyle name="Normal 3 74 2 2 2" xfId="35398"/>
    <cellStyle name="Normal 3 74 2 2 2 2" xfId="35399"/>
    <cellStyle name="Normal 3 74 2 2 2 2 2" xfId="35400"/>
    <cellStyle name="Normal 3 74 2 2 2 3" xfId="35401"/>
    <cellStyle name="Normal 3 74 2 2 2 4" xfId="35402"/>
    <cellStyle name="Normal 3 74 2 2 3" xfId="35403"/>
    <cellStyle name="Normal 3 74 2 2 3 2" xfId="35404"/>
    <cellStyle name="Normal 3 74 2 2 3 3" xfId="35405"/>
    <cellStyle name="Normal 3 74 2 2 4" xfId="35406"/>
    <cellStyle name="Normal 3 74 2 2 5" xfId="35407"/>
    <cellStyle name="Normal 3 74 2 2 6" xfId="35408"/>
    <cellStyle name="Normal 3 74 2 3" xfId="35409"/>
    <cellStyle name="Normal 3 74 2 3 2" xfId="35410"/>
    <cellStyle name="Normal 3 74 3" xfId="35411"/>
    <cellStyle name="Normal 3 74 3 2" xfId="35412"/>
    <cellStyle name="Normal 3 74 4" xfId="35413"/>
    <cellStyle name="Normal 3 74 5" xfId="35414"/>
    <cellStyle name="Normal 3 74 6" xfId="35415"/>
    <cellStyle name="Normal 3 74 7" xfId="35416"/>
    <cellStyle name="Normal 3 74 8" xfId="35417"/>
    <cellStyle name="Normal 3 74 9" xfId="35418"/>
    <cellStyle name="Normal 3 75" xfId="35419"/>
    <cellStyle name="Normal 3 75 10" xfId="35420"/>
    <cellStyle name="Normal 3 75 11" xfId="35421"/>
    <cellStyle name="Normal 3 75 12" xfId="35422"/>
    <cellStyle name="Normal 3 75 13" xfId="35423"/>
    <cellStyle name="Normal 3 75 14" xfId="35424"/>
    <cellStyle name="Normal 3 75 15" xfId="35425"/>
    <cellStyle name="Normal 3 75 16" xfId="35426"/>
    <cellStyle name="Normal 3 75 17" xfId="35427"/>
    <cellStyle name="Normal 3 75 18" xfId="35428"/>
    <cellStyle name="Normal 3 75 19" xfId="35429"/>
    <cellStyle name="Normal 3 75 2" xfId="35430"/>
    <cellStyle name="Normal 3 75 2 2" xfId="35431"/>
    <cellStyle name="Normal 3 75 2 2 2" xfId="35432"/>
    <cellStyle name="Normal 3 75 2 2 2 2" xfId="35433"/>
    <cellStyle name="Normal 3 75 2 2 2 2 2" xfId="35434"/>
    <cellStyle name="Normal 3 75 2 2 2 3" xfId="35435"/>
    <cellStyle name="Normal 3 75 2 2 2 4" xfId="35436"/>
    <cellStyle name="Normal 3 75 2 2 3" xfId="35437"/>
    <cellStyle name="Normal 3 75 2 2 3 2" xfId="35438"/>
    <cellStyle name="Normal 3 75 2 2 3 3" xfId="35439"/>
    <cellStyle name="Normal 3 75 2 2 4" xfId="35440"/>
    <cellStyle name="Normal 3 75 2 2 5" xfId="35441"/>
    <cellStyle name="Normal 3 75 2 2 6" xfId="35442"/>
    <cellStyle name="Normal 3 75 2 3" xfId="35443"/>
    <cellStyle name="Normal 3 75 2 3 2" xfId="35444"/>
    <cellStyle name="Normal 3 75 3" xfId="35445"/>
    <cellStyle name="Normal 3 75 3 2" xfId="35446"/>
    <cellStyle name="Normal 3 75 4" xfId="35447"/>
    <cellStyle name="Normal 3 75 5" xfId="35448"/>
    <cellStyle name="Normal 3 75 6" xfId="35449"/>
    <cellStyle name="Normal 3 75 7" xfId="35450"/>
    <cellStyle name="Normal 3 75 8" xfId="35451"/>
    <cellStyle name="Normal 3 75 9" xfId="35452"/>
    <cellStyle name="Normal 3 76" xfId="35453"/>
    <cellStyle name="Normal 3 76 10" xfId="35454"/>
    <cellStyle name="Normal 3 76 11" xfId="35455"/>
    <cellStyle name="Normal 3 76 12" xfId="35456"/>
    <cellStyle name="Normal 3 76 13" xfId="35457"/>
    <cellStyle name="Normal 3 76 14" xfId="35458"/>
    <cellStyle name="Normal 3 76 15" xfId="35459"/>
    <cellStyle name="Normal 3 76 16" xfId="35460"/>
    <cellStyle name="Normal 3 76 17" xfId="35461"/>
    <cellStyle name="Normal 3 76 18" xfId="35462"/>
    <cellStyle name="Normal 3 76 19" xfId="35463"/>
    <cellStyle name="Normal 3 76 2" xfId="35464"/>
    <cellStyle name="Normal 3 76 2 2" xfId="35465"/>
    <cellStyle name="Normal 3 76 2 2 2" xfId="35466"/>
    <cellStyle name="Normal 3 76 2 2 2 2" xfId="35467"/>
    <cellStyle name="Normal 3 76 2 2 2 2 2" xfId="35468"/>
    <cellStyle name="Normal 3 76 2 2 2 3" xfId="35469"/>
    <cellStyle name="Normal 3 76 2 2 2 4" xfId="35470"/>
    <cellStyle name="Normal 3 76 2 2 3" xfId="35471"/>
    <cellStyle name="Normal 3 76 2 2 3 2" xfId="35472"/>
    <cellStyle name="Normal 3 76 2 2 3 3" xfId="35473"/>
    <cellStyle name="Normal 3 76 2 2 4" xfId="35474"/>
    <cellStyle name="Normal 3 76 2 2 5" xfId="35475"/>
    <cellStyle name="Normal 3 76 2 2 6" xfId="35476"/>
    <cellStyle name="Normal 3 76 2 3" xfId="35477"/>
    <cellStyle name="Normal 3 76 2 3 2" xfId="35478"/>
    <cellStyle name="Normal 3 76 3" xfId="35479"/>
    <cellStyle name="Normal 3 76 3 2" xfId="35480"/>
    <cellStyle name="Normal 3 76 4" xfId="35481"/>
    <cellStyle name="Normal 3 76 5" xfId="35482"/>
    <cellStyle name="Normal 3 76 6" xfId="35483"/>
    <cellStyle name="Normal 3 76 7" xfId="35484"/>
    <cellStyle name="Normal 3 76 8" xfId="35485"/>
    <cellStyle name="Normal 3 76 9" xfId="35486"/>
    <cellStyle name="Normal 3 77" xfId="35487"/>
    <cellStyle name="Normal 3 77 10" xfId="35488"/>
    <cellStyle name="Normal 3 77 11" xfId="35489"/>
    <cellStyle name="Normal 3 77 12" xfId="35490"/>
    <cellStyle name="Normal 3 77 13" xfId="35491"/>
    <cellStyle name="Normal 3 77 14" xfId="35492"/>
    <cellStyle name="Normal 3 77 15" xfId="35493"/>
    <cellStyle name="Normal 3 77 16" xfId="35494"/>
    <cellStyle name="Normal 3 77 17" xfId="35495"/>
    <cellStyle name="Normal 3 77 18" xfId="35496"/>
    <cellStyle name="Normal 3 77 19" xfId="35497"/>
    <cellStyle name="Normal 3 77 2" xfId="35498"/>
    <cellStyle name="Normal 3 77 2 2" xfId="35499"/>
    <cellStyle name="Normal 3 77 2 2 2" xfId="35500"/>
    <cellStyle name="Normal 3 77 2 2 2 2" xfId="35501"/>
    <cellStyle name="Normal 3 77 2 2 2 2 2" xfId="35502"/>
    <cellStyle name="Normal 3 77 2 2 2 3" xfId="35503"/>
    <cellStyle name="Normal 3 77 2 2 2 4" xfId="35504"/>
    <cellStyle name="Normal 3 77 2 2 3" xfId="35505"/>
    <cellStyle name="Normal 3 77 2 2 3 2" xfId="35506"/>
    <cellStyle name="Normal 3 77 2 2 3 3" xfId="35507"/>
    <cellStyle name="Normal 3 77 2 2 4" xfId="35508"/>
    <cellStyle name="Normal 3 77 2 2 5" xfId="35509"/>
    <cellStyle name="Normal 3 77 2 2 6" xfId="35510"/>
    <cellStyle name="Normal 3 77 2 3" xfId="35511"/>
    <cellStyle name="Normal 3 77 2 3 2" xfId="35512"/>
    <cellStyle name="Normal 3 77 3" xfId="35513"/>
    <cellStyle name="Normal 3 77 3 2" xfId="35514"/>
    <cellStyle name="Normal 3 77 4" xfId="35515"/>
    <cellStyle name="Normal 3 77 5" xfId="35516"/>
    <cellStyle name="Normal 3 77 6" xfId="35517"/>
    <cellStyle name="Normal 3 77 7" xfId="35518"/>
    <cellStyle name="Normal 3 77 8" xfId="35519"/>
    <cellStyle name="Normal 3 77 9" xfId="35520"/>
    <cellStyle name="Normal 3 78" xfId="35521"/>
    <cellStyle name="Normal 3 78 10" xfId="35522"/>
    <cellStyle name="Normal 3 78 11" xfId="35523"/>
    <cellStyle name="Normal 3 78 12" xfId="35524"/>
    <cellStyle name="Normal 3 78 13" xfId="35525"/>
    <cellStyle name="Normal 3 78 14" xfId="35526"/>
    <cellStyle name="Normal 3 78 15" xfId="35527"/>
    <cellStyle name="Normal 3 78 16" xfId="35528"/>
    <cellStyle name="Normal 3 78 17" xfId="35529"/>
    <cellStyle name="Normal 3 78 18" xfId="35530"/>
    <cellStyle name="Normal 3 78 19" xfId="35531"/>
    <cellStyle name="Normal 3 78 2" xfId="35532"/>
    <cellStyle name="Normal 3 78 2 2" xfId="35533"/>
    <cellStyle name="Normal 3 78 2 2 2" xfId="35534"/>
    <cellStyle name="Normal 3 78 2 2 2 2" xfId="35535"/>
    <cellStyle name="Normal 3 78 2 2 2 2 2" xfId="35536"/>
    <cellStyle name="Normal 3 78 2 2 2 3" xfId="35537"/>
    <cellStyle name="Normal 3 78 2 2 2 4" xfId="35538"/>
    <cellStyle name="Normal 3 78 2 2 3" xfId="35539"/>
    <cellStyle name="Normal 3 78 2 2 3 2" xfId="35540"/>
    <cellStyle name="Normal 3 78 2 2 3 3" xfId="35541"/>
    <cellStyle name="Normal 3 78 2 2 4" xfId="35542"/>
    <cellStyle name="Normal 3 78 2 2 5" xfId="35543"/>
    <cellStyle name="Normal 3 78 2 2 6" xfId="35544"/>
    <cellStyle name="Normal 3 78 2 3" xfId="35545"/>
    <cellStyle name="Normal 3 78 2 3 2" xfId="35546"/>
    <cellStyle name="Normal 3 78 3" xfId="35547"/>
    <cellStyle name="Normal 3 78 3 2" xfId="35548"/>
    <cellStyle name="Normal 3 78 4" xfId="35549"/>
    <cellStyle name="Normal 3 78 5" xfId="35550"/>
    <cellStyle name="Normal 3 78 6" xfId="35551"/>
    <cellStyle name="Normal 3 78 7" xfId="35552"/>
    <cellStyle name="Normal 3 78 8" xfId="35553"/>
    <cellStyle name="Normal 3 78 9" xfId="35554"/>
    <cellStyle name="Normal 3 79" xfId="35555"/>
    <cellStyle name="Normal 3 79 10" xfId="35556"/>
    <cellStyle name="Normal 3 79 11" xfId="35557"/>
    <cellStyle name="Normal 3 79 12" xfId="35558"/>
    <cellStyle name="Normal 3 79 13" xfId="35559"/>
    <cellStyle name="Normal 3 79 14" xfId="35560"/>
    <cellStyle name="Normal 3 79 15" xfId="35561"/>
    <cellStyle name="Normal 3 79 16" xfId="35562"/>
    <cellStyle name="Normal 3 79 17" xfId="35563"/>
    <cellStyle name="Normal 3 79 18" xfId="35564"/>
    <cellStyle name="Normal 3 79 19" xfId="35565"/>
    <cellStyle name="Normal 3 79 2" xfId="35566"/>
    <cellStyle name="Normal 3 79 2 2" xfId="35567"/>
    <cellStyle name="Normal 3 79 2 2 2" xfId="35568"/>
    <cellStyle name="Normal 3 79 2 2 2 2" xfId="35569"/>
    <cellStyle name="Normal 3 79 2 2 2 2 2" xfId="35570"/>
    <cellStyle name="Normal 3 79 2 2 2 3" xfId="35571"/>
    <cellStyle name="Normal 3 79 2 2 2 4" xfId="35572"/>
    <cellStyle name="Normal 3 79 2 2 3" xfId="35573"/>
    <cellStyle name="Normal 3 79 2 2 3 2" xfId="35574"/>
    <cellStyle name="Normal 3 79 2 2 3 3" xfId="35575"/>
    <cellStyle name="Normal 3 79 2 2 4" xfId="35576"/>
    <cellStyle name="Normal 3 79 2 2 5" xfId="35577"/>
    <cellStyle name="Normal 3 79 2 2 6" xfId="35578"/>
    <cellStyle name="Normal 3 79 2 3" xfId="35579"/>
    <cellStyle name="Normal 3 79 2 3 2" xfId="35580"/>
    <cellStyle name="Normal 3 79 3" xfId="35581"/>
    <cellStyle name="Normal 3 79 3 2" xfId="35582"/>
    <cellStyle name="Normal 3 79 4" xfId="35583"/>
    <cellStyle name="Normal 3 79 5" xfId="35584"/>
    <cellStyle name="Normal 3 79 6" xfId="35585"/>
    <cellStyle name="Normal 3 79 7" xfId="35586"/>
    <cellStyle name="Normal 3 79 8" xfId="35587"/>
    <cellStyle name="Normal 3 79 9" xfId="35588"/>
    <cellStyle name="Normal 3 8" xfId="465"/>
    <cellStyle name="Normal 3 8 10" xfId="35589"/>
    <cellStyle name="Normal 3 8 11" xfId="35590"/>
    <cellStyle name="Normal 3 8 12" xfId="35591"/>
    <cellStyle name="Normal 3 8 13" xfId="35592"/>
    <cellStyle name="Normal 3 8 14" xfId="35593"/>
    <cellStyle name="Normal 3 8 15" xfId="35594"/>
    <cellStyle name="Normal 3 8 16" xfId="35595"/>
    <cellStyle name="Normal 3 8 17" xfId="35596"/>
    <cellStyle name="Normal 3 8 18" xfId="35597"/>
    <cellStyle name="Normal 3 8 19" xfId="35598"/>
    <cellStyle name="Normal 3 8 2" xfId="1188"/>
    <cellStyle name="Normal 3 8 2 2" xfId="35599"/>
    <cellStyle name="Normal 3 8 2 2 2" xfId="35600"/>
    <cellStyle name="Normal 3 8 2 3" xfId="35601"/>
    <cellStyle name="Normal 3 8 2 3 2" xfId="35602"/>
    <cellStyle name="Normal 3 8 3" xfId="1189"/>
    <cellStyle name="Normal 3 8 3 2" xfId="35603"/>
    <cellStyle name="Normal 3 8 4" xfId="35604"/>
    <cellStyle name="Normal 3 8 5" xfId="35605"/>
    <cellStyle name="Normal 3 8 6" xfId="35606"/>
    <cellStyle name="Normal 3 8 7" xfId="35607"/>
    <cellStyle name="Normal 3 8 8" xfId="35608"/>
    <cellStyle name="Normal 3 8 9" xfId="35609"/>
    <cellStyle name="Normal 3 80" xfId="35610"/>
    <cellStyle name="Normal 3 80 10" xfId="35611"/>
    <cellStyle name="Normal 3 80 11" xfId="35612"/>
    <cellStyle name="Normal 3 80 12" xfId="35613"/>
    <cellStyle name="Normal 3 80 13" xfId="35614"/>
    <cellStyle name="Normal 3 80 14" xfId="35615"/>
    <cellStyle name="Normal 3 80 15" xfId="35616"/>
    <cellStyle name="Normal 3 80 16" xfId="35617"/>
    <cellStyle name="Normal 3 80 17" xfId="35618"/>
    <cellStyle name="Normal 3 80 18" xfId="35619"/>
    <cellStyle name="Normal 3 80 19" xfId="35620"/>
    <cellStyle name="Normal 3 80 2" xfId="35621"/>
    <cellStyle name="Normal 3 80 2 2" xfId="35622"/>
    <cellStyle name="Normal 3 80 2 2 2" xfId="35623"/>
    <cellStyle name="Normal 3 80 2 2 2 2" xfId="35624"/>
    <cellStyle name="Normal 3 80 2 2 2 2 2" xfId="35625"/>
    <cellStyle name="Normal 3 80 2 2 2 3" xfId="35626"/>
    <cellStyle name="Normal 3 80 2 2 2 4" xfId="35627"/>
    <cellStyle name="Normal 3 80 2 2 3" xfId="35628"/>
    <cellStyle name="Normal 3 80 2 2 3 2" xfId="35629"/>
    <cellStyle name="Normal 3 80 2 2 3 3" xfId="35630"/>
    <cellStyle name="Normal 3 80 2 2 4" xfId="35631"/>
    <cellStyle name="Normal 3 80 2 2 5" xfId="35632"/>
    <cellStyle name="Normal 3 80 2 2 6" xfId="35633"/>
    <cellStyle name="Normal 3 80 2 3" xfId="35634"/>
    <cellStyle name="Normal 3 80 2 3 2" xfId="35635"/>
    <cellStyle name="Normal 3 80 3" xfId="35636"/>
    <cellStyle name="Normal 3 80 3 2" xfId="35637"/>
    <cellStyle name="Normal 3 80 4" xfId="35638"/>
    <cellStyle name="Normal 3 80 5" xfId="35639"/>
    <cellStyle name="Normal 3 80 6" xfId="35640"/>
    <cellStyle name="Normal 3 80 7" xfId="35641"/>
    <cellStyle name="Normal 3 80 8" xfId="35642"/>
    <cellStyle name="Normal 3 80 9" xfId="35643"/>
    <cellStyle name="Normal 3 81" xfId="35644"/>
    <cellStyle name="Normal 3 81 10" xfId="35645"/>
    <cellStyle name="Normal 3 81 11" xfId="35646"/>
    <cellStyle name="Normal 3 81 12" xfId="35647"/>
    <cellStyle name="Normal 3 81 13" xfId="35648"/>
    <cellStyle name="Normal 3 81 14" xfId="35649"/>
    <cellStyle name="Normal 3 81 15" xfId="35650"/>
    <cellStyle name="Normal 3 81 16" xfId="35651"/>
    <cellStyle name="Normal 3 81 17" xfId="35652"/>
    <cellStyle name="Normal 3 81 18" xfId="35653"/>
    <cellStyle name="Normal 3 81 19" xfId="35654"/>
    <cellStyle name="Normal 3 81 2" xfId="35655"/>
    <cellStyle name="Normal 3 81 2 2" xfId="35656"/>
    <cellStyle name="Normal 3 81 2 2 2" xfId="35657"/>
    <cellStyle name="Normal 3 81 2 2 2 2" xfId="35658"/>
    <cellStyle name="Normal 3 81 2 2 2 2 2" xfId="35659"/>
    <cellStyle name="Normal 3 81 2 2 2 3" xfId="35660"/>
    <cellStyle name="Normal 3 81 2 2 2 4" xfId="35661"/>
    <cellStyle name="Normal 3 81 2 2 3" xfId="35662"/>
    <cellStyle name="Normal 3 81 2 2 3 2" xfId="35663"/>
    <cellStyle name="Normal 3 81 2 2 3 3" xfId="35664"/>
    <cellStyle name="Normal 3 81 2 2 4" xfId="35665"/>
    <cellStyle name="Normal 3 81 2 2 5" xfId="35666"/>
    <cellStyle name="Normal 3 81 2 2 6" xfId="35667"/>
    <cellStyle name="Normal 3 81 2 3" xfId="35668"/>
    <cellStyle name="Normal 3 81 2 3 2" xfId="35669"/>
    <cellStyle name="Normal 3 81 3" xfId="35670"/>
    <cellStyle name="Normal 3 81 3 2" xfId="35671"/>
    <cellStyle name="Normal 3 81 4" xfId="35672"/>
    <cellStyle name="Normal 3 81 5" xfId="35673"/>
    <cellStyle name="Normal 3 81 6" xfId="35674"/>
    <cellStyle name="Normal 3 81 7" xfId="35675"/>
    <cellStyle name="Normal 3 81 8" xfId="35676"/>
    <cellStyle name="Normal 3 81 9" xfId="35677"/>
    <cellStyle name="Normal 3 82" xfId="35678"/>
    <cellStyle name="Normal 3 82 10" xfId="35679"/>
    <cellStyle name="Normal 3 82 11" xfId="35680"/>
    <cellStyle name="Normal 3 82 12" xfId="35681"/>
    <cellStyle name="Normal 3 82 13" xfId="35682"/>
    <cellStyle name="Normal 3 82 14" xfId="35683"/>
    <cellStyle name="Normal 3 82 15" xfId="35684"/>
    <cellStyle name="Normal 3 82 16" xfId="35685"/>
    <cellStyle name="Normal 3 82 17" xfId="35686"/>
    <cellStyle name="Normal 3 82 18" xfId="35687"/>
    <cellStyle name="Normal 3 82 19" xfId="35688"/>
    <cellStyle name="Normal 3 82 2" xfId="35689"/>
    <cellStyle name="Normal 3 82 2 2" xfId="35690"/>
    <cellStyle name="Normal 3 82 2 2 2" xfId="35691"/>
    <cellStyle name="Normal 3 82 2 2 2 2" xfId="35692"/>
    <cellStyle name="Normal 3 82 2 2 2 2 2" xfId="35693"/>
    <cellStyle name="Normal 3 82 2 2 2 3" xfId="35694"/>
    <cellStyle name="Normal 3 82 2 2 2 4" xfId="35695"/>
    <cellStyle name="Normal 3 82 2 2 3" xfId="35696"/>
    <cellStyle name="Normal 3 82 2 2 3 2" xfId="35697"/>
    <cellStyle name="Normal 3 82 2 2 3 3" xfId="35698"/>
    <cellStyle name="Normal 3 82 2 2 4" xfId="35699"/>
    <cellStyle name="Normal 3 82 2 2 5" xfId="35700"/>
    <cellStyle name="Normal 3 82 2 2 6" xfId="35701"/>
    <cellStyle name="Normal 3 82 2 3" xfId="35702"/>
    <cellStyle name="Normal 3 82 2 3 2" xfId="35703"/>
    <cellStyle name="Normal 3 82 3" xfId="35704"/>
    <cellStyle name="Normal 3 82 3 2" xfId="35705"/>
    <cellStyle name="Normal 3 82 4" xfId="35706"/>
    <cellStyle name="Normal 3 82 5" xfId="35707"/>
    <cellStyle name="Normal 3 82 6" xfId="35708"/>
    <cellStyle name="Normal 3 82 7" xfId="35709"/>
    <cellStyle name="Normal 3 82 8" xfId="35710"/>
    <cellStyle name="Normal 3 82 9" xfId="35711"/>
    <cellStyle name="Normal 3 83" xfId="35712"/>
    <cellStyle name="Normal 3 83 10" xfId="35713"/>
    <cellStyle name="Normal 3 83 11" xfId="35714"/>
    <cellStyle name="Normal 3 83 12" xfId="35715"/>
    <cellStyle name="Normal 3 83 13" xfId="35716"/>
    <cellStyle name="Normal 3 83 14" xfId="35717"/>
    <cellStyle name="Normal 3 83 15" xfId="35718"/>
    <cellStyle name="Normal 3 83 16" xfId="35719"/>
    <cellStyle name="Normal 3 83 17" xfId="35720"/>
    <cellStyle name="Normal 3 83 18" xfId="35721"/>
    <cellStyle name="Normal 3 83 19" xfId="35722"/>
    <cellStyle name="Normal 3 83 2" xfId="35723"/>
    <cellStyle name="Normal 3 83 2 2" xfId="35724"/>
    <cellStyle name="Normal 3 83 2 2 2" xfId="35725"/>
    <cellStyle name="Normal 3 83 2 2 2 2" xfId="35726"/>
    <cellStyle name="Normal 3 83 2 2 2 2 2" xfId="35727"/>
    <cellStyle name="Normal 3 83 2 2 2 3" xfId="35728"/>
    <cellStyle name="Normal 3 83 2 2 2 4" xfId="35729"/>
    <cellStyle name="Normal 3 83 2 2 3" xfId="35730"/>
    <cellStyle name="Normal 3 83 2 2 3 2" xfId="35731"/>
    <cellStyle name="Normal 3 83 2 2 3 3" xfId="35732"/>
    <cellStyle name="Normal 3 83 2 2 4" xfId="35733"/>
    <cellStyle name="Normal 3 83 2 2 5" xfId="35734"/>
    <cellStyle name="Normal 3 83 2 2 6" xfId="35735"/>
    <cellStyle name="Normal 3 83 2 3" xfId="35736"/>
    <cellStyle name="Normal 3 83 2 3 2" xfId="35737"/>
    <cellStyle name="Normal 3 83 3" xfId="35738"/>
    <cellStyle name="Normal 3 83 3 2" xfId="35739"/>
    <cellStyle name="Normal 3 83 4" xfId="35740"/>
    <cellStyle name="Normal 3 83 5" xfId="35741"/>
    <cellStyle name="Normal 3 83 6" xfId="35742"/>
    <cellStyle name="Normal 3 83 7" xfId="35743"/>
    <cellStyle name="Normal 3 83 8" xfId="35744"/>
    <cellStyle name="Normal 3 83 9" xfId="35745"/>
    <cellStyle name="Normal 3 84" xfId="35746"/>
    <cellStyle name="Normal 3 84 10" xfId="35747"/>
    <cellStyle name="Normal 3 84 11" xfId="35748"/>
    <cellStyle name="Normal 3 84 12" xfId="35749"/>
    <cellStyle name="Normal 3 84 13" xfId="35750"/>
    <cellStyle name="Normal 3 84 14" xfId="35751"/>
    <cellStyle name="Normal 3 84 15" xfId="35752"/>
    <cellStyle name="Normal 3 84 16" xfId="35753"/>
    <cellStyle name="Normal 3 84 17" xfId="35754"/>
    <cellStyle name="Normal 3 84 18" xfId="35755"/>
    <cellStyle name="Normal 3 84 19" xfId="35756"/>
    <cellStyle name="Normal 3 84 2" xfId="35757"/>
    <cellStyle name="Normal 3 84 2 2" xfId="35758"/>
    <cellStyle name="Normal 3 84 2 2 2" xfId="35759"/>
    <cellStyle name="Normal 3 84 2 2 2 2" xfId="35760"/>
    <cellStyle name="Normal 3 84 2 2 2 2 2" xfId="35761"/>
    <cellStyle name="Normal 3 84 2 2 2 3" xfId="35762"/>
    <cellStyle name="Normal 3 84 2 2 2 4" xfId="35763"/>
    <cellStyle name="Normal 3 84 2 2 3" xfId="35764"/>
    <cellStyle name="Normal 3 84 2 2 3 2" xfId="35765"/>
    <cellStyle name="Normal 3 84 2 2 3 3" xfId="35766"/>
    <cellStyle name="Normal 3 84 2 2 4" xfId="35767"/>
    <cellStyle name="Normal 3 84 2 2 5" xfId="35768"/>
    <cellStyle name="Normal 3 84 2 2 6" xfId="35769"/>
    <cellStyle name="Normal 3 84 2 3" xfId="35770"/>
    <cellStyle name="Normal 3 84 2 3 2" xfId="35771"/>
    <cellStyle name="Normal 3 84 3" xfId="35772"/>
    <cellStyle name="Normal 3 84 3 2" xfId="35773"/>
    <cellStyle name="Normal 3 84 4" xfId="35774"/>
    <cellStyle name="Normal 3 84 5" xfId="35775"/>
    <cellStyle name="Normal 3 84 6" xfId="35776"/>
    <cellStyle name="Normal 3 84 7" xfId="35777"/>
    <cellStyle name="Normal 3 84 8" xfId="35778"/>
    <cellStyle name="Normal 3 84 9" xfId="35779"/>
    <cellStyle name="Normal 3 85" xfId="35780"/>
    <cellStyle name="Normal 3 85 10" xfId="35781"/>
    <cellStyle name="Normal 3 85 11" xfId="35782"/>
    <cellStyle name="Normal 3 85 12" xfId="35783"/>
    <cellStyle name="Normal 3 85 13" xfId="35784"/>
    <cellStyle name="Normal 3 85 14" xfId="35785"/>
    <cellStyle name="Normal 3 85 15" xfId="35786"/>
    <cellStyle name="Normal 3 85 16" xfId="35787"/>
    <cellStyle name="Normal 3 85 17" xfId="35788"/>
    <cellStyle name="Normal 3 85 18" xfId="35789"/>
    <cellStyle name="Normal 3 85 19" xfId="35790"/>
    <cellStyle name="Normal 3 85 2" xfId="35791"/>
    <cellStyle name="Normal 3 85 2 2" xfId="35792"/>
    <cellStyle name="Normal 3 85 2 2 2" xfId="35793"/>
    <cellStyle name="Normal 3 85 2 2 2 2" xfId="35794"/>
    <cellStyle name="Normal 3 85 2 2 2 2 2" xfId="35795"/>
    <cellStyle name="Normal 3 85 2 2 2 3" xfId="35796"/>
    <cellStyle name="Normal 3 85 2 2 2 4" xfId="35797"/>
    <cellStyle name="Normal 3 85 2 2 3" xfId="35798"/>
    <cellStyle name="Normal 3 85 2 2 3 2" xfId="35799"/>
    <cellStyle name="Normal 3 85 2 2 3 3" xfId="35800"/>
    <cellStyle name="Normal 3 85 2 2 4" xfId="35801"/>
    <cellStyle name="Normal 3 85 2 2 5" xfId="35802"/>
    <cellStyle name="Normal 3 85 2 2 6" xfId="35803"/>
    <cellStyle name="Normal 3 85 2 3" xfId="35804"/>
    <cellStyle name="Normal 3 85 2 3 2" xfId="35805"/>
    <cellStyle name="Normal 3 85 3" xfId="35806"/>
    <cellStyle name="Normal 3 85 3 2" xfId="35807"/>
    <cellStyle name="Normal 3 85 4" xfId="35808"/>
    <cellStyle name="Normal 3 85 5" xfId="35809"/>
    <cellStyle name="Normal 3 85 6" xfId="35810"/>
    <cellStyle name="Normal 3 85 7" xfId="35811"/>
    <cellStyle name="Normal 3 85 8" xfId="35812"/>
    <cellStyle name="Normal 3 85 9" xfId="35813"/>
    <cellStyle name="Normal 3 86" xfId="35814"/>
    <cellStyle name="Normal 3 86 10" xfId="35815"/>
    <cellStyle name="Normal 3 86 11" xfId="35816"/>
    <cellStyle name="Normal 3 86 12" xfId="35817"/>
    <cellStyle name="Normal 3 86 13" xfId="35818"/>
    <cellStyle name="Normal 3 86 14" xfId="35819"/>
    <cellStyle name="Normal 3 86 15" xfId="35820"/>
    <cellStyle name="Normal 3 86 16" xfId="35821"/>
    <cellStyle name="Normal 3 86 17" xfId="35822"/>
    <cellStyle name="Normal 3 86 18" xfId="35823"/>
    <cellStyle name="Normal 3 86 19" xfId="35824"/>
    <cellStyle name="Normal 3 86 2" xfId="35825"/>
    <cellStyle name="Normal 3 86 2 2" xfId="35826"/>
    <cellStyle name="Normal 3 86 2 2 2" xfId="35827"/>
    <cellStyle name="Normal 3 86 2 2 2 2" xfId="35828"/>
    <cellStyle name="Normal 3 86 2 2 2 2 2" xfId="35829"/>
    <cellStyle name="Normal 3 86 2 2 2 3" xfId="35830"/>
    <cellStyle name="Normal 3 86 2 2 2 4" xfId="35831"/>
    <cellStyle name="Normal 3 86 2 2 3" xfId="35832"/>
    <cellStyle name="Normal 3 86 2 2 3 2" xfId="35833"/>
    <cellStyle name="Normal 3 86 2 2 3 3" xfId="35834"/>
    <cellStyle name="Normal 3 86 2 2 4" xfId="35835"/>
    <cellStyle name="Normal 3 86 2 2 5" xfId="35836"/>
    <cellStyle name="Normal 3 86 2 2 6" xfId="35837"/>
    <cellStyle name="Normal 3 86 2 3" xfId="35838"/>
    <cellStyle name="Normal 3 86 2 3 2" xfId="35839"/>
    <cellStyle name="Normal 3 86 3" xfId="35840"/>
    <cellStyle name="Normal 3 86 3 2" xfId="35841"/>
    <cellStyle name="Normal 3 86 4" xfId="35842"/>
    <cellStyle name="Normal 3 86 5" xfId="35843"/>
    <cellStyle name="Normal 3 86 6" xfId="35844"/>
    <cellStyle name="Normal 3 86 7" xfId="35845"/>
    <cellStyle name="Normal 3 86 8" xfId="35846"/>
    <cellStyle name="Normal 3 86 9" xfId="35847"/>
    <cellStyle name="Normal 3 87" xfId="35848"/>
    <cellStyle name="Normal 3 87 10" xfId="35849"/>
    <cellStyle name="Normal 3 87 11" xfId="35850"/>
    <cellStyle name="Normal 3 87 12" xfId="35851"/>
    <cellStyle name="Normal 3 87 13" xfId="35852"/>
    <cellStyle name="Normal 3 87 14" xfId="35853"/>
    <cellStyle name="Normal 3 87 15" xfId="35854"/>
    <cellStyle name="Normal 3 87 16" xfId="35855"/>
    <cellStyle name="Normal 3 87 17" xfId="35856"/>
    <cellStyle name="Normal 3 87 18" xfId="35857"/>
    <cellStyle name="Normal 3 87 19" xfId="35858"/>
    <cellStyle name="Normal 3 87 2" xfId="35859"/>
    <cellStyle name="Normal 3 87 2 2" xfId="35860"/>
    <cellStyle name="Normal 3 87 2 2 2" xfId="35861"/>
    <cellStyle name="Normal 3 87 2 2 2 2" xfId="35862"/>
    <cellStyle name="Normal 3 87 2 2 2 2 2" xfId="35863"/>
    <cellStyle name="Normal 3 87 2 2 2 3" xfId="35864"/>
    <cellStyle name="Normal 3 87 2 2 2 4" xfId="35865"/>
    <cellStyle name="Normal 3 87 2 2 3" xfId="35866"/>
    <cellStyle name="Normal 3 87 2 2 3 2" xfId="35867"/>
    <cellStyle name="Normal 3 87 2 2 3 3" xfId="35868"/>
    <cellStyle name="Normal 3 87 2 2 4" xfId="35869"/>
    <cellStyle name="Normal 3 87 2 2 5" xfId="35870"/>
    <cellStyle name="Normal 3 87 2 2 6" xfId="35871"/>
    <cellStyle name="Normal 3 87 2 3" xfId="35872"/>
    <cellStyle name="Normal 3 87 2 3 2" xfId="35873"/>
    <cellStyle name="Normal 3 87 3" xfId="35874"/>
    <cellStyle name="Normal 3 87 3 2" xfId="35875"/>
    <cellStyle name="Normal 3 87 4" xfId="35876"/>
    <cellStyle name="Normal 3 87 5" xfId="35877"/>
    <cellStyle name="Normal 3 87 6" xfId="35878"/>
    <cellStyle name="Normal 3 87 7" xfId="35879"/>
    <cellStyle name="Normal 3 87 8" xfId="35880"/>
    <cellStyle name="Normal 3 87 9" xfId="35881"/>
    <cellStyle name="Normal 3 88" xfId="35882"/>
    <cellStyle name="Normal 3 88 10" xfId="35883"/>
    <cellStyle name="Normal 3 88 11" xfId="35884"/>
    <cellStyle name="Normal 3 88 12" xfId="35885"/>
    <cellStyle name="Normal 3 88 13" xfId="35886"/>
    <cellStyle name="Normal 3 88 14" xfId="35887"/>
    <cellStyle name="Normal 3 88 15" xfId="35888"/>
    <cellStyle name="Normal 3 88 16" xfId="35889"/>
    <cellStyle name="Normal 3 88 17" xfId="35890"/>
    <cellStyle name="Normal 3 88 18" xfId="35891"/>
    <cellStyle name="Normal 3 88 19" xfId="35892"/>
    <cellStyle name="Normal 3 88 2" xfId="35893"/>
    <cellStyle name="Normal 3 88 2 2" xfId="35894"/>
    <cellStyle name="Normal 3 88 2 2 2" xfId="35895"/>
    <cellStyle name="Normal 3 88 2 2 2 2" xfId="35896"/>
    <cellStyle name="Normal 3 88 2 2 2 2 2" xfId="35897"/>
    <cellStyle name="Normal 3 88 2 2 2 3" xfId="35898"/>
    <cellStyle name="Normal 3 88 2 2 2 4" xfId="35899"/>
    <cellStyle name="Normal 3 88 2 2 3" xfId="35900"/>
    <cellStyle name="Normal 3 88 2 2 3 2" xfId="35901"/>
    <cellStyle name="Normal 3 88 2 2 3 3" xfId="35902"/>
    <cellStyle name="Normal 3 88 2 2 4" xfId="35903"/>
    <cellStyle name="Normal 3 88 2 2 5" xfId="35904"/>
    <cellStyle name="Normal 3 88 2 2 6" xfId="35905"/>
    <cellStyle name="Normal 3 88 2 3" xfId="35906"/>
    <cellStyle name="Normal 3 88 2 3 2" xfId="35907"/>
    <cellStyle name="Normal 3 88 3" xfId="35908"/>
    <cellStyle name="Normal 3 88 3 2" xfId="35909"/>
    <cellStyle name="Normal 3 88 4" xfId="35910"/>
    <cellStyle name="Normal 3 88 5" xfId="35911"/>
    <cellStyle name="Normal 3 88 6" xfId="35912"/>
    <cellStyle name="Normal 3 88 7" xfId="35913"/>
    <cellStyle name="Normal 3 88 8" xfId="35914"/>
    <cellStyle name="Normal 3 88 9" xfId="35915"/>
    <cellStyle name="Normal 3 89" xfId="35916"/>
    <cellStyle name="Normal 3 89 10" xfId="35917"/>
    <cellStyle name="Normal 3 89 11" xfId="35918"/>
    <cellStyle name="Normal 3 89 12" xfId="35919"/>
    <cellStyle name="Normal 3 89 13" xfId="35920"/>
    <cellStyle name="Normal 3 89 14" xfId="35921"/>
    <cellStyle name="Normal 3 89 15" xfId="35922"/>
    <cellStyle name="Normal 3 89 16" xfId="35923"/>
    <cellStyle name="Normal 3 89 17" xfId="35924"/>
    <cellStyle name="Normal 3 89 18" xfId="35925"/>
    <cellStyle name="Normal 3 89 19" xfId="35926"/>
    <cellStyle name="Normal 3 89 2" xfId="35927"/>
    <cellStyle name="Normal 3 89 2 2" xfId="35928"/>
    <cellStyle name="Normal 3 89 2 2 2" xfId="35929"/>
    <cellStyle name="Normal 3 89 2 2 2 2" xfId="35930"/>
    <cellStyle name="Normal 3 89 2 2 2 2 2" xfId="35931"/>
    <cellStyle name="Normal 3 89 2 2 2 3" xfId="35932"/>
    <cellStyle name="Normal 3 89 2 2 2 4" xfId="35933"/>
    <cellStyle name="Normal 3 89 2 2 3" xfId="35934"/>
    <cellStyle name="Normal 3 89 2 2 3 2" xfId="35935"/>
    <cellStyle name="Normal 3 89 2 2 3 3" xfId="35936"/>
    <cellStyle name="Normal 3 89 2 2 4" xfId="35937"/>
    <cellStyle name="Normal 3 89 2 2 5" xfId="35938"/>
    <cellStyle name="Normal 3 89 2 2 6" xfId="35939"/>
    <cellStyle name="Normal 3 89 2 3" xfId="35940"/>
    <cellStyle name="Normal 3 89 2 3 2" xfId="35941"/>
    <cellStyle name="Normal 3 89 3" xfId="35942"/>
    <cellStyle name="Normal 3 89 3 2" xfId="35943"/>
    <cellStyle name="Normal 3 89 4" xfId="35944"/>
    <cellStyle name="Normal 3 89 5" xfId="35945"/>
    <cellStyle name="Normal 3 89 6" xfId="35946"/>
    <cellStyle name="Normal 3 89 7" xfId="35947"/>
    <cellStyle name="Normal 3 89 8" xfId="35948"/>
    <cellStyle name="Normal 3 89 9" xfId="35949"/>
    <cellStyle name="Normal 3 9" xfId="466"/>
    <cellStyle name="Normal 3 9 10" xfId="35950"/>
    <cellStyle name="Normal 3 9 11" xfId="35951"/>
    <cellStyle name="Normal 3 9 12" xfId="35952"/>
    <cellStyle name="Normal 3 9 13" xfId="35953"/>
    <cellStyle name="Normal 3 9 14" xfId="35954"/>
    <cellStyle name="Normal 3 9 15" xfId="35955"/>
    <cellStyle name="Normal 3 9 16" xfId="35956"/>
    <cellStyle name="Normal 3 9 17" xfId="35957"/>
    <cellStyle name="Normal 3 9 18" xfId="35958"/>
    <cellStyle name="Normal 3 9 19" xfId="35959"/>
    <cellStyle name="Normal 3 9 2" xfId="1190"/>
    <cellStyle name="Normal 3 9 2 2" xfId="35960"/>
    <cellStyle name="Normal 3 9 2 2 2" xfId="35961"/>
    <cellStyle name="Normal 3 9 2 3" xfId="35962"/>
    <cellStyle name="Normal 3 9 2 3 2" xfId="35963"/>
    <cellStyle name="Normal 3 9 3" xfId="1191"/>
    <cellStyle name="Normal 3 9 3 2" xfId="35964"/>
    <cellStyle name="Normal 3 9 4" xfId="35965"/>
    <cellStyle name="Normal 3 9 5" xfId="35966"/>
    <cellStyle name="Normal 3 9 6" xfId="35967"/>
    <cellStyle name="Normal 3 9 7" xfId="35968"/>
    <cellStyle name="Normal 3 9 8" xfId="35969"/>
    <cellStyle name="Normal 3 9 9" xfId="35970"/>
    <cellStyle name="Normal 3 90" xfId="35971"/>
    <cellStyle name="Normal 3 90 10" xfId="35972"/>
    <cellStyle name="Normal 3 90 11" xfId="35973"/>
    <cellStyle name="Normal 3 90 12" xfId="35974"/>
    <cellStyle name="Normal 3 90 13" xfId="35975"/>
    <cellStyle name="Normal 3 90 14" xfId="35976"/>
    <cellStyle name="Normal 3 90 15" xfId="35977"/>
    <cellStyle name="Normal 3 90 16" xfId="35978"/>
    <cellStyle name="Normal 3 90 17" xfId="35979"/>
    <cellStyle name="Normal 3 90 18" xfId="35980"/>
    <cellStyle name="Normal 3 90 19" xfId="35981"/>
    <cellStyle name="Normal 3 90 2" xfId="35982"/>
    <cellStyle name="Normal 3 90 2 2" xfId="35983"/>
    <cellStyle name="Normal 3 90 2 2 2" xfId="35984"/>
    <cellStyle name="Normal 3 90 2 2 2 2" xfId="35985"/>
    <cellStyle name="Normal 3 90 2 2 2 2 2" xfId="35986"/>
    <cellStyle name="Normal 3 90 2 2 2 3" xfId="35987"/>
    <cellStyle name="Normal 3 90 2 2 2 4" xfId="35988"/>
    <cellStyle name="Normal 3 90 2 2 3" xfId="35989"/>
    <cellStyle name="Normal 3 90 2 2 3 2" xfId="35990"/>
    <cellStyle name="Normal 3 90 2 2 3 3" xfId="35991"/>
    <cellStyle name="Normal 3 90 2 2 4" xfId="35992"/>
    <cellStyle name="Normal 3 90 2 2 5" xfId="35993"/>
    <cellStyle name="Normal 3 90 2 2 6" xfId="35994"/>
    <cellStyle name="Normal 3 90 2 3" xfId="35995"/>
    <cellStyle name="Normal 3 90 2 3 2" xfId="35996"/>
    <cellStyle name="Normal 3 90 3" xfId="35997"/>
    <cellStyle name="Normal 3 90 3 2" xfId="35998"/>
    <cellStyle name="Normal 3 90 4" xfId="35999"/>
    <cellStyle name="Normal 3 90 5" xfId="36000"/>
    <cellStyle name="Normal 3 90 6" xfId="36001"/>
    <cellStyle name="Normal 3 90 7" xfId="36002"/>
    <cellStyle name="Normal 3 90 8" xfId="36003"/>
    <cellStyle name="Normal 3 90 9" xfId="36004"/>
    <cellStyle name="Normal 3 91" xfId="36005"/>
    <cellStyle name="Normal 3 91 10" xfId="36006"/>
    <cellStyle name="Normal 3 91 11" xfId="36007"/>
    <cellStyle name="Normal 3 91 12" xfId="36008"/>
    <cellStyle name="Normal 3 91 13" xfId="36009"/>
    <cellStyle name="Normal 3 91 14" xfId="36010"/>
    <cellStyle name="Normal 3 91 15" xfId="36011"/>
    <cellStyle name="Normal 3 91 16" xfId="36012"/>
    <cellStyle name="Normal 3 91 17" xfId="36013"/>
    <cellStyle name="Normal 3 91 18" xfId="36014"/>
    <cellStyle name="Normal 3 91 19" xfId="36015"/>
    <cellStyle name="Normal 3 91 2" xfId="36016"/>
    <cellStyle name="Normal 3 91 2 2" xfId="36017"/>
    <cellStyle name="Normal 3 91 2 2 2" xfId="36018"/>
    <cellStyle name="Normal 3 91 2 2 2 2" xfId="36019"/>
    <cellStyle name="Normal 3 91 2 2 2 2 2" xfId="36020"/>
    <cellStyle name="Normal 3 91 2 2 2 3" xfId="36021"/>
    <cellStyle name="Normal 3 91 2 2 2 4" xfId="36022"/>
    <cellStyle name="Normal 3 91 2 2 3" xfId="36023"/>
    <cellStyle name="Normal 3 91 2 2 3 2" xfId="36024"/>
    <cellStyle name="Normal 3 91 2 2 3 3" xfId="36025"/>
    <cellStyle name="Normal 3 91 2 2 4" xfId="36026"/>
    <cellStyle name="Normal 3 91 2 2 5" xfId="36027"/>
    <cellStyle name="Normal 3 91 2 2 6" xfId="36028"/>
    <cellStyle name="Normal 3 91 2 3" xfId="36029"/>
    <cellStyle name="Normal 3 91 2 3 2" xfId="36030"/>
    <cellStyle name="Normal 3 91 3" xfId="36031"/>
    <cellStyle name="Normal 3 91 3 2" xfId="36032"/>
    <cellStyle name="Normal 3 91 4" xfId="36033"/>
    <cellStyle name="Normal 3 91 5" xfId="36034"/>
    <cellStyle name="Normal 3 91 6" xfId="36035"/>
    <cellStyle name="Normal 3 91 7" xfId="36036"/>
    <cellStyle name="Normal 3 91 8" xfId="36037"/>
    <cellStyle name="Normal 3 91 9" xfId="36038"/>
    <cellStyle name="Normal 3 92" xfId="36039"/>
    <cellStyle name="Normal 3 92 10" xfId="36040"/>
    <cellStyle name="Normal 3 92 11" xfId="36041"/>
    <cellStyle name="Normal 3 92 12" xfId="36042"/>
    <cellStyle name="Normal 3 92 13" xfId="36043"/>
    <cellStyle name="Normal 3 92 14" xfId="36044"/>
    <cellStyle name="Normal 3 92 15" xfId="36045"/>
    <cellStyle name="Normal 3 92 16" xfId="36046"/>
    <cellStyle name="Normal 3 92 17" xfId="36047"/>
    <cellStyle name="Normal 3 92 18" xfId="36048"/>
    <cellStyle name="Normal 3 92 19" xfId="36049"/>
    <cellStyle name="Normal 3 92 2" xfId="36050"/>
    <cellStyle name="Normal 3 92 2 2" xfId="36051"/>
    <cellStyle name="Normal 3 92 2 2 2" xfId="36052"/>
    <cellStyle name="Normal 3 92 2 2 2 2" xfId="36053"/>
    <cellStyle name="Normal 3 92 2 2 2 2 2" xfId="36054"/>
    <cellStyle name="Normal 3 92 2 2 2 3" xfId="36055"/>
    <cellStyle name="Normal 3 92 2 2 2 4" xfId="36056"/>
    <cellStyle name="Normal 3 92 2 2 3" xfId="36057"/>
    <cellStyle name="Normal 3 92 2 2 3 2" xfId="36058"/>
    <cellStyle name="Normal 3 92 2 2 3 3" xfId="36059"/>
    <cellStyle name="Normal 3 92 2 2 4" xfId="36060"/>
    <cellStyle name="Normal 3 92 2 2 5" xfId="36061"/>
    <cellStyle name="Normal 3 92 2 2 6" xfId="36062"/>
    <cellStyle name="Normal 3 92 2 3" xfId="36063"/>
    <cellStyle name="Normal 3 92 2 3 2" xfId="36064"/>
    <cellStyle name="Normal 3 92 3" xfId="36065"/>
    <cellStyle name="Normal 3 92 3 2" xfId="36066"/>
    <cellStyle name="Normal 3 92 4" xfId="36067"/>
    <cellStyle name="Normal 3 92 5" xfId="36068"/>
    <cellStyle name="Normal 3 92 6" xfId="36069"/>
    <cellStyle name="Normal 3 92 7" xfId="36070"/>
    <cellStyle name="Normal 3 92 8" xfId="36071"/>
    <cellStyle name="Normal 3 92 9" xfId="36072"/>
    <cellStyle name="Normal 3 93" xfId="36073"/>
    <cellStyle name="Normal 3 93 10" xfId="36074"/>
    <cellStyle name="Normal 3 93 11" xfId="36075"/>
    <cellStyle name="Normal 3 93 12" xfId="36076"/>
    <cellStyle name="Normal 3 93 13" xfId="36077"/>
    <cellStyle name="Normal 3 93 14" xfId="36078"/>
    <cellStyle name="Normal 3 93 15" xfId="36079"/>
    <cellStyle name="Normal 3 93 16" xfId="36080"/>
    <cellStyle name="Normal 3 93 17" xfId="36081"/>
    <cellStyle name="Normal 3 93 18" xfId="36082"/>
    <cellStyle name="Normal 3 93 19" xfId="36083"/>
    <cellStyle name="Normal 3 93 2" xfId="36084"/>
    <cellStyle name="Normal 3 93 2 2" xfId="36085"/>
    <cellStyle name="Normal 3 93 2 2 2" xfId="36086"/>
    <cellStyle name="Normal 3 93 2 2 2 2" xfId="36087"/>
    <cellStyle name="Normal 3 93 2 2 2 2 2" xfId="36088"/>
    <cellStyle name="Normal 3 93 2 2 2 3" xfId="36089"/>
    <cellStyle name="Normal 3 93 2 2 2 4" xfId="36090"/>
    <cellStyle name="Normal 3 93 2 2 3" xfId="36091"/>
    <cellStyle name="Normal 3 93 2 2 3 2" xfId="36092"/>
    <cellStyle name="Normal 3 93 2 2 3 3" xfId="36093"/>
    <cellStyle name="Normal 3 93 2 2 4" xfId="36094"/>
    <cellStyle name="Normal 3 93 2 2 5" xfId="36095"/>
    <cellStyle name="Normal 3 93 2 2 6" xfId="36096"/>
    <cellStyle name="Normal 3 93 2 3" xfId="36097"/>
    <cellStyle name="Normal 3 93 2 3 2" xfId="36098"/>
    <cellStyle name="Normal 3 93 3" xfId="36099"/>
    <cellStyle name="Normal 3 93 3 2" xfId="36100"/>
    <cellStyle name="Normal 3 93 4" xfId="36101"/>
    <cellStyle name="Normal 3 93 5" xfId="36102"/>
    <cellStyle name="Normal 3 93 6" xfId="36103"/>
    <cellStyle name="Normal 3 93 7" xfId="36104"/>
    <cellStyle name="Normal 3 93 8" xfId="36105"/>
    <cellStyle name="Normal 3 93 9" xfId="36106"/>
    <cellStyle name="Normal 3 94" xfId="36107"/>
    <cellStyle name="Normal 3 94 10" xfId="36108"/>
    <cellStyle name="Normal 3 94 11" xfId="36109"/>
    <cellStyle name="Normal 3 94 12" xfId="36110"/>
    <cellStyle name="Normal 3 94 13" xfId="36111"/>
    <cellStyle name="Normal 3 94 14" xfId="36112"/>
    <cellStyle name="Normal 3 94 15" xfId="36113"/>
    <cellStyle name="Normal 3 94 16" xfId="36114"/>
    <cellStyle name="Normal 3 94 17" xfId="36115"/>
    <cellStyle name="Normal 3 94 18" xfId="36116"/>
    <cellStyle name="Normal 3 94 19" xfId="36117"/>
    <cellStyle name="Normal 3 94 2" xfId="36118"/>
    <cellStyle name="Normal 3 94 2 2" xfId="36119"/>
    <cellStyle name="Normal 3 94 2 2 2" xfId="36120"/>
    <cellStyle name="Normal 3 94 2 2 2 2" xfId="36121"/>
    <cellStyle name="Normal 3 94 2 2 2 2 2" xfId="36122"/>
    <cellStyle name="Normal 3 94 2 2 2 3" xfId="36123"/>
    <cellStyle name="Normal 3 94 2 2 2 4" xfId="36124"/>
    <cellStyle name="Normal 3 94 2 2 3" xfId="36125"/>
    <cellStyle name="Normal 3 94 2 2 3 2" xfId="36126"/>
    <cellStyle name="Normal 3 94 2 2 3 3" xfId="36127"/>
    <cellStyle name="Normal 3 94 2 2 4" xfId="36128"/>
    <cellStyle name="Normal 3 94 2 2 5" xfId="36129"/>
    <cellStyle name="Normal 3 94 2 2 6" xfId="36130"/>
    <cellStyle name="Normal 3 94 2 3" xfId="36131"/>
    <cellStyle name="Normal 3 94 2 3 2" xfId="36132"/>
    <cellStyle name="Normal 3 94 3" xfId="36133"/>
    <cellStyle name="Normal 3 94 3 2" xfId="36134"/>
    <cellStyle name="Normal 3 94 4" xfId="36135"/>
    <cellStyle name="Normal 3 94 5" xfId="36136"/>
    <cellStyle name="Normal 3 94 6" xfId="36137"/>
    <cellStyle name="Normal 3 94 7" xfId="36138"/>
    <cellStyle name="Normal 3 94 8" xfId="36139"/>
    <cellStyle name="Normal 3 94 9" xfId="36140"/>
    <cellStyle name="Normal 3 95" xfId="36141"/>
    <cellStyle name="Normal 3 95 10" xfId="36142"/>
    <cellStyle name="Normal 3 95 11" xfId="36143"/>
    <cellStyle name="Normal 3 95 12" xfId="36144"/>
    <cellStyle name="Normal 3 95 13" xfId="36145"/>
    <cellStyle name="Normal 3 95 14" xfId="36146"/>
    <cellStyle name="Normal 3 95 15" xfId="36147"/>
    <cellStyle name="Normal 3 95 16" xfId="36148"/>
    <cellStyle name="Normal 3 95 17" xfId="36149"/>
    <cellStyle name="Normal 3 95 18" xfId="36150"/>
    <cellStyle name="Normal 3 95 19" xfId="36151"/>
    <cellStyle name="Normal 3 95 2" xfId="36152"/>
    <cellStyle name="Normal 3 95 2 2" xfId="36153"/>
    <cellStyle name="Normal 3 95 2 2 2" xfId="36154"/>
    <cellStyle name="Normal 3 95 2 2 2 2" xfId="36155"/>
    <cellStyle name="Normal 3 95 2 2 2 2 2" xfId="36156"/>
    <cellStyle name="Normal 3 95 2 2 2 3" xfId="36157"/>
    <cellStyle name="Normal 3 95 2 2 2 4" xfId="36158"/>
    <cellStyle name="Normal 3 95 2 2 3" xfId="36159"/>
    <cellStyle name="Normal 3 95 2 2 3 2" xfId="36160"/>
    <cellStyle name="Normal 3 95 2 2 3 3" xfId="36161"/>
    <cellStyle name="Normal 3 95 2 2 4" xfId="36162"/>
    <cellStyle name="Normal 3 95 2 2 5" xfId="36163"/>
    <cellStyle name="Normal 3 95 2 2 6" xfId="36164"/>
    <cellStyle name="Normal 3 95 2 3" xfId="36165"/>
    <cellStyle name="Normal 3 95 2 3 2" xfId="36166"/>
    <cellStyle name="Normal 3 95 3" xfId="36167"/>
    <cellStyle name="Normal 3 95 3 2" xfId="36168"/>
    <cellStyle name="Normal 3 95 4" xfId="36169"/>
    <cellStyle name="Normal 3 95 5" xfId="36170"/>
    <cellStyle name="Normal 3 95 6" xfId="36171"/>
    <cellStyle name="Normal 3 95 7" xfId="36172"/>
    <cellStyle name="Normal 3 95 8" xfId="36173"/>
    <cellStyle name="Normal 3 95 9" xfId="36174"/>
    <cellStyle name="Normal 3 96" xfId="36175"/>
    <cellStyle name="Normal 3 96 10" xfId="36176"/>
    <cellStyle name="Normal 3 96 11" xfId="36177"/>
    <cellStyle name="Normal 3 96 12" xfId="36178"/>
    <cellStyle name="Normal 3 96 13" xfId="36179"/>
    <cellStyle name="Normal 3 96 14" xfId="36180"/>
    <cellStyle name="Normal 3 96 15" xfId="36181"/>
    <cellStyle name="Normal 3 96 16" xfId="36182"/>
    <cellStyle name="Normal 3 96 17" xfId="36183"/>
    <cellStyle name="Normal 3 96 18" xfId="36184"/>
    <cellStyle name="Normal 3 96 19" xfId="36185"/>
    <cellStyle name="Normal 3 96 2" xfId="36186"/>
    <cellStyle name="Normal 3 96 2 2" xfId="36187"/>
    <cellStyle name="Normal 3 96 2 2 2" xfId="36188"/>
    <cellStyle name="Normal 3 96 2 2 2 2" xfId="36189"/>
    <cellStyle name="Normal 3 96 2 2 2 2 2" xfId="36190"/>
    <cellStyle name="Normal 3 96 2 2 2 3" xfId="36191"/>
    <cellStyle name="Normal 3 96 2 2 2 4" xfId="36192"/>
    <cellStyle name="Normal 3 96 2 2 3" xfId="36193"/>
    <cellStyle name="Normal 3 96 2 2 3 2" xfId="36194"/>
    <cellStyle name="Normal 3 96 2 2 3 3" xfId="36195"/>
    <cellStyle name="Normal 3 96 2 2 4" xfId="36196"/>
    <cellStyle name="Normal 3 96 2 2 5" xfId="36197"/>
    <cellStyle name="Normal 3 96 2 2 6" xfId="36198"/>
    <cellStyle name="Normal 3 96 2 3" xfId="36199"/>
    <cellStyle name="Normal 3 96 2 3 2" xfId="36200"/>
    <cellStyle name="Normal 3 96 3" xfId="36201"/>
    <cellStyle name="Normal 3 96 3 2" xfId="36202"/>
    <cellStyle name="Normal 3 96 4" xfId="36203"/>
    <cellStyle name="Normal 3 96 5" xfId="36204"/>
    <cellStyle name="Normal 3 96 6" xfId="36205"/>
    <cellStyle name="Normal 3 96 7" xfId="36206"/>
    <cellStyle name="Normal 3 96 8" xfId="36207"/>
    <cellStyle name="Normal 3 96 9" xfId="36208"/>
    <cellStyle name="Normal 3 97" xfId="36209"/>
    <cellStyle name="Normal 3 97 10" xfId="36210"/>
    <cellStyle name="Normal 3 97 11" xfId="36211"/>
    <cellStyle name="Normal 3 97 12" xfId="36212"/>
    <cellStyle name="Normal 3 97 13" xfId="36213"/>
    <cellStyle name="Normal 3 97 14" xfId="36214"/>
    <cellStyle name="Normal 3 97 15" xfId="36215"/>
    <cellStyle name="Normal 3 97 16" xfId="36216"/>
    <cellStyle name="Normal 3 97 17" xfId="36217"/>
    <cellStyle name="Normal 3 97 18" xfId="36218"/>
    <cellStyle name="Normal 3 97 19" xfId="36219"/>
    <cellStyle name="Normal 3 97 2" xfId="36220"/>
    <cellStyle name="Normal 3 97 2 2" xfId="36221"/>
    <cellStyle name="Normal 3 97 2 2 2" xfId="36222"/>
    <cellStyle name="Normal 3 97 2 2 2 2" xfId="36223"/>
    <cellStyle name="Normal 3 97 2 2 2 2 2" xfId="36224"/>
    <cellStyle name="Normal 3 97 2 2 2 3" xfId="36225"/>
    <cellStyle name="Normal 3 97 2 2 2 4" xfId="36226"/>
    <cellStyle name="Normal 3 97 2 2 3" xfId="36227"/>
    <cellStyle name="Normal 3 97 2 2 3 2" xfId="36228"/>
    <cellStyle name="Normal 3 97 2 2 3 3" xfId="36229"/>
    <cellStyle name="Normal 3 97 2 2 4" xfId="36230"/>
    <cellStyle name="Normal 3 97 2 2 5" xfId="36231"/>
    <cellStyle name="Normal 3 97 2 2 6" xfId="36232"/>
    <cellStyle name="Normal 3 97 2 3" xfId="36233"/>
    <cellStyle name="Normal 3 97 2 3 2" xfId="36234"/>
    <cellStyle name="Normal 3 97 3" xfId="36235"/>
    <cellStyle name="Normal 3 97 3 2" xfId="36236"/>
    <cellStyle name="Normal 3 97 4" xfId="36237"/>
    <cellStyle name="Normal 3 97 5" xfId="36238"/>
    <cellStyle name="Normal 3 97 6" xfId="36239"/>
    <cellStyle name="Normal 3 97 7" xfId="36240"/>
    <cellStyle name="Normal 3 97 8" xfId="36241"/>
    <cellStyle name="Normal 3 97 9" xfId="36242"/>
    <cellStyle name="Normal 3 98" xfId="36243"/>
    <cellStyle name="Normal 3 98 10" xfId="36244"/>
    <cellStyle name="Normal 3 98 11" xfId="36245"/>
    <cellStyle name="Normal 3 98 12" xfId="36246"/>
    <cellStyle name="Normal 3 98 13" xfId="36247"/>
    <cellStyle name="Normal 3 98 14" xfId="36248"/>
    <cellStyle name="Normal 3 98 15" xfId="36249"/>
    <cellStyle name="Normal 3 98 16" xfId="36250"/>
    <cellStyle name="Normal 3 98 17" xfId="36251"/>
    <cellStyle name="Normal 3 98 18" xfId="36252"/>
    <cellStyle name="Normal 3 98 19" xfId="36253"/>
    <cellStyle name="Normal 3 98 2" xfId="36254"/>
    <cellStyle name="Normal 3 98 2 2" xfId="36255"/>
    <cellStyle name="Normal 3 98 2 2 2" xfId="36256"/>
    <cellStyle name="Normal 3 98 2 2 2 2" xfId="36257"/>
    <cellStyle name="Normal 3 98 2 2 2 2 2" xfId="36258"/>
    <cellStyle name="Normal 3 98 2 2 2 3" xfId="36259"/>
    <cellStyle name="Normal 3 98 2 2 2 4" xfId="36260"/>
    <cellStyle name="Normal 3 98 2 2 3" xfId="36261"/>
    <cellStyle name="Normal 3 98 2 2 3 2" xfId="36262"/>
    <cellStyle name="Normal 3 98 2 2 3 3" xfId="36263"/>
    <cellStyle name="Normal 3 98 2 2 4" xfId="36264"/>
    <cellStyle name="Normal 3 98 2 2 5" xfId="36265"/>
    <cellStyle name="Normal 3 98 2 2 6" xfId="36266"/>
    <cellStyle name="Normal 3 98 2 3" xfId="36267"/>
    <cellStyle name="Normal 3 98 2 3 2" xfId="36268"/>
    <cellStyle name="Normal 3 98 3" xfId="36269"/>
    <cellStyle name="Normal 3 98 3 2" xfId="36270"/>
    <cellStyle name="Normal 3 98 4" xfId="36271"/>
    <cellStyle name="Normal 3 98 5" xfId="36272"/>
    <cellStyle name="Normal 3 98 6" xfId="36273"/>
    <cellStyle name="Normal 3 98 7" xfId="36274"/>
    <cellStyle name="Normal 3 98 8" xfId="36275"/>
    <cellStyle name="Normal 3 98 9" xfId="36276"/>
    <cellStyle name="Normal 3 99" xfId="36277"/>
    <cellStyle name="Normal 3 99 10" xfId="36278"/>
    <cellStyle name="Normal 3 99 11" xfId="36279"/>
    <cellStyle name="Normal 3 99 12" xfId="36280"/>
    <cellStyle name="Normal 3 99 13" xfId="36281"/>
    <cellStyle name="Normal 3 99 14" xfId="36282"/>
    <cellStyle name="Normal 3 99 15" xfId="36283"/>
    <cellStyle name="Normal 3 99 16" xfId="36284"/>
    <cellStyle name="Normal 3 99 17" xfId="36285"/>
    <cellStyle name="Normal 3 99 18" xfId="36286"/>
    <cellStyle name="Normal 3 99 19" xfId="36287"/>
    <cellStyle name="Normal 3 99 2" xfId="36288"/>
    <cellStyle name="Normal 3 99 2 2" xfId="36289"/>
    <cellStyle name="Normal 3 99 2 2 2" xfId="36290"/>
    <cellStyle name="Normal 3 99 2 2 2 2" xfId="36291"/>
    <cellStyle name="Normal 3 99 2 2 2 2 2" xfId="36292"/>
    <cellStyle name="Normal 3 99 2 2 2 3" xfId="36293"/>
    <cellStyle name="Normal 3 99 2 2 2 4" xfId="36294"/>
    <cellStyle name="Normal 3 99 2 2 3" xfId="36295"/>
    <cellStyle name="Normal 3 99 2 2 3 2" xfId="36296"/>
    <cellStyle name="Normal 3 99 2 2 3 3" xfId="36297"/>
    <cellStyle name="Normal 3 99 2 2 4" xfId="36298"/>
    <cellStyle name="Normal 3 99 2 2 5" xfId="36299"/>
    <cellStyle name="Normal 3 99 2 2 6" xfId="36300"/>
    <cellStyle name="Normal 3 99 2 3" xfId="36301"/>
    <cellStyle name="Normal 3 99 2 3 2" xfId="36302"/>
    <cellStyle name="Normal 3 99 3" xfId="36303"/>
    <cellStyle name="Normal 3 99 3 2" xfId="36304"/>
    <cellStyle name="Normal 3 99 4" xfId="36305"/>
    <cellStyle name="Normal 3 99 5" xfId="36306"/>
    <cellStyle name="Normal 3 99 6" xfId="36307"/>
    <cellStyle name="Normal 3 99 7" xfId="36308"/>
    <cellStyle name="Normal 3 99 8" xfId="36309"/>
    <cellStyle name="Normal 3 99 9" xfId="36310"/>
    <cellStyle name="Normal 3_00431" xfId="36311"/>
    <cellStyle name="Normal 30" xfId="467"/>
    <cellStyle name="Normal 30 2" xfId="1192"/>
    <cellStyle name="Normal 30 2 2" xfId="36312"/>
    <cellStyle name="Normal 30 2 2 2" xfId="36313"/>
    <cellStyle name="Normal 30 2 3" xfId="36314"/>
    <cellStyle name="Normal 30 2 4" xfId="36315"/>
    <cellStyle name="Normal 30 3" xfId="1193"/>
    <cellStyle name="Normal 30 3 2" xfId="36316"/>
    <cellStyle name="Normal 30 4" xfId="36317"/>
    <cellStyle name="Normal 30 4 2" xfId="36318"/>
    <cellStyle name="Normal 30 4 2 2" xfId="36319"/>
    <cellStyle name="Normal 30 5" xfId="36320"/>
    <cellStyle name="Normal 30 5 2" xfId="36321"/>
    <cellStyle name="Normal 30_Sheet3" xfId="36322"/>
    <cellStyle name="Normal 31" xfId="468"/>
    <cellStyle name="Normal 31 2" xfId="1194"/>
    <cellStyle name="Normal 31 2 2" xfId="36323"/>
    <cellStyle name="Normal 31 2 2 2" xfId="36324"/>
    <cellStyle name="Normal 31 2 2 3" xfId="36325"/>
    <cellStyle name="Normal 31 2 3" xfId="36326"/>
    <cellStyle name="Normal 31 2 4" xfId="36327"/>
    <cellStyle name="Normal 31 2 5" xfId="36328"/>
    <cellStyle name="Normal 31 2 6" xfId="36329"/>
    <cellStyle name="Normal 31 3" xfId="1195"/>
    <cellStyle name="Normal 31 3 2" xfId="36330"/>
    <cellStyle name="Normal 31 3 2 2" xfId="36331"/>
    <cellStyle name="Normal 31 4" xfId="36332"/>
    <cellStyle name="Normal 31 4 2" xfId="36333"/>
    <cellStyle name="Normal 31 5" xfId="36334"/>
    <cellStyle name="Normal 31 6" xfId="36335"/>
    <cellStyle name="Normal 32" xfId="469"/>
    <cellStyle name="Normal 32 2" xfId="1196"/>
    <cellStyle name="Normal 32 2 2" xfId="36336"/>
    <cellStyle name="Normal 32 2 2 2" xfId="36337"/>
    <cellStyle name="Normal 32 2 3" xfId="36338"/>
    <cellStyle name="Normal 32 2 4" xfId="36339"/>
    <cellStyle name="Normal 32 2 5" xfId="36340"/>
    <cellStyle name="Normal 32 2 6" xfId="36341"/>
    <cellStyle name="Normal 32 2 7" xfId="36342"/>
    <cellStyle name="Normal 32 3" xfId="1197"/>
    <cellStyle name="Normal 32 3 2" xfId="36343"/>
    <cellStyle name="Normal 32 3 2 2" xfId="36344"/>
    <cellStyle name="Normal 32 4" xfId="36345"/>
    <cellStyle name="Normal 32 4 2" xfId="36346"/>
    <cellStyle name="Normal 32 5" xfId="36347"/>
    <cellStyle name="Normal 32 6" xfId="36348"/>
    <cellStyle name="Normal 32_Journal Entry" xfId="36349"/>
    <cellStyle name="Normal 33" xfId="470"/>
    <cellStyle name="Normal 33 2" xfId="1198"/>
    <cellStyle name="Normal 33 2 2" xfId="36350"/>
    <cellStyle name="Normal 33 2 2 2" xfId="36351"/>
    <cellStyle name="Normal 33 2 3" xfId="36352"/>
    <cellStyle name="Normal 33 2 4" xfId="36353"/>
    <cellStyle name="Normal 33 3" xfId="1199"/>
    <cellStyle name="Normal 33 3 2" xfId="36354"/>
    <cellStyle name="Normal 33 3 2 2" xfId="36355"/>
    <cellStyle name="Normal 33 4" xfId="36356"/>
    <cellStyle name="Normal 33 5" xfId="36357"/>
    <cellStyle name="Normal 33 6" xfId="36358"/>
    <cellStyle name="Normal 34" xfId="471"/>
    <cellStyle name="Normal 34 2" xfId="1200"/>
    <cellStyle name="Normal 34 2 2" xfId="36359"/>
    <cellStyle name="Normal 34 2 2 2" xfId="36360"/>
    <cellStyle name="Normal 34 2 3" xfId="36361"/>
    <cellStyle name="Normal 34 2 4" xfId="36362"/>
    <cellStyle name="Normal 34 2 5" xfId="36363"/>
    <cellStyle name="Normal 34 3" xfId="1201"/>
    <cellStyle name="Normal 34 3 2" xfId="36364"/>
    <cellStyle name="Normal 34 4" xfId="36365"/>
    <cellStyle name="Normal 34 5" xfId="36366"/>
    <cellStyle name="Normal 35" xfId="472"/>
    <cellStyle name="Normal 35 2" xfId="1202"/>
    <cellStyle name="Normal 35 2 2" xfId="36367"/>
    <cellStyle name="Normal 35 2 2 10" xfId="36368"/>
    <cellStyle name="Normal 35 2 2 2" xfId="36369"/>
    <cellStyle name="Normal 35 2 2 2 2" xfId="36370"/>
    <cellStyle name="Normal 35 2 2 2 2 2" xfId="36371"/>
    <cellStyle name="Normal 35 2 2 2 2 2 2" xfId="36372"/>
    <cellStyle name="Normal 35 2 2 2 2 2 2 2" xfId="36373"/>
    <cellStyle name="Normal 35 2 2 2 2 2 2 2 2" xfId="36374"/>
    <cellStyle name="Normal 35 2 2 2 2 2 2 2 2 2" xfId="36375"/>
    <cellStyle name="Normal 35 2 2 2 2 2 2 2 3" xfId="36376"/>
    <cellStyle name="Normal 35 2 2 2 2 2 2 2 4" xfId="36377"/>
    <cellStyle name="Normal 35 2 2 2 2 2 2 3" xfId="36378"/>
    <cellStyle name="Normal 35 2 2 2 2 2 2 3 2" xfId="36379"/>
    <cellStyle name="Normal 35 2 2 2 2 2 2 3 3" xfId="36380"/>
    <cellStyle name="Normal 35 2 2 2 2 2 2 4" xfId="36381"/>
    <cellStyle name="Normal 35 2 2 2 2 2 2 5" xfId="36382"/>
    <cellStyle name="Normal 35 2 2 2 2 2 3" xfId="36383"/>
    <cellStyle name="Normal 35 2 2 2 2 2 3 2" xfId="36384"/>
    <cellStyle name="Normal 35 2 2 2 2 2 3 2 2" xfId="36385"/>
    <cellStyle name="Normal 35 2 2 2 2 2 3 2 2 2" xfId="36386"/>
    <cellStyle name="Normal 35 2 2 2 2 2 3 2 3" xfId="36387"/>
    <cellStyle name="Normal 35 2 2 2 2 2 3 2 4" xfId="36388"/>
    <cellStyle name="Normal 35 2 2 2 2 2 3 3" xfId="36389"/>
    <cellStyle name="Normal 35 2 2 2 2 2 3 3 2" xfId="36390"/>
    <cellStyle name="Normal 35 2 2 2 2 2 3 3 3" xfId="36391"/>
    <cellStyle name="Normal 35 2 2 2 2 2 3 4" xfId="36392"/>
    <cellStyle name="Normal 35 2 2 2 2 2 3 5" xfId="36393"/>
    <cellStyle name="Normal 35 2 2 2 2 2 4" xfId="36394"/>
    <cellStyle name="Normal 35 2 2 2 2 2 4 2" xfId="36395"/>
    <cellStyle name="Normal 35 2 2 2 2 2 4 2 2" xfId="36396"/>
    <cellStyle name="Normal 35 2 2 2 2 2 4 3" xfId="36397"/>
    <cellStyle name="Normal 35 2 2 2 2 2 4 4" xfId="36398"/>
    <cellStyle name="Normal 35 2 2 2 2 2 5" xfId="36399"/>
    <cellStyle name="Normal 35 2 2 2 2 2 5 2" xfId="36400"/>
    <cellStyle name="Normal 35 2 2 2 2 2 5 3" xfId="36401"/>
    <cellStyle name="Normal 35 2 2 2 2 2 6" xfId="36402"/>
    <cellStyle name="Normal 35 2 2 2 2 2 7" xfId="36403"/>
    <cellStyle name="Normal 35 2 2 2 2 3" xfId="36404"/>
    <cellStyle name="Normal 35 2 2 2 2 3 2" xfId="36405"/>
    <cellStyle name="Normal 35 2 2 2 2 3 2 2" xfId="36406"/>
    <cellStyle name="Normal 35 2 2 2 2 3 3" xfId="36407"/>
    <cellStyle name="Normal 35 2 2 2 2 3 4" xfId="36408"/>
    <cellStyle name="Normal 35 2 2 2 2 4" xfId="36409"/>
    <cellStyle name="Normal 35 2 2 2 2 4 2" xfId="36410"/>
    <cellStyle name="Normal 35 2 2 2 2 4 3" xfId="36411"/>
    <cellStyle name="Normal 35 2 2 2 2 5" xfId="36412"/>
    <cellStyle name="Normal 35 2 2 2 2 6" xfId="36413"/>
    <cellStyle name="Normal 35 2 2 2 3" xfId="36414"/>
    <cellStyle name="Normal 35 2 2 2 3 2" xfId="36415"/>
    <cellStyle name="Normal 35 2 2 2 3 2 2" xfId="36416"/>
    <cellStyle name="Normal 35 2 2 2 3 3" xfId="36417"/>
    <cellStyle name="Normal 35 2 2 2 3 4" xfId="36418"/>
    <cellStyle name="Normal 35 2 2 2 4" xfId="36419"/>
    <cellStyle name="Normal 35 2 2 2 4 2" xfId="36420"/>
    <cellStyle name="Normal 35 2 2 2 4 3" xfId="36421"/>
    <cellStyle name="Normal 35 2 2 2 5" xfId="36422"/>
    <cellStyle name="Normal 35 2 2 2 6" xfId="36423"/>
    <cellStyle name="Normal 35 2 2 3" xfId="36424"/>
    <cellStyle name="Normal 35 2 2 3 2" xfId="36425"/>
    <cellStyle name="Normal 35 2 2 3 2 2" xfId="36426"/>
    <cellStyle name="Normal 35 2 2 3 2 2 2" xfId="36427"/>
    <cellStyle name="Normal 35 2 2 3 2 3" xfId="36428"/>
    <cellStyle name="Normal 35 2 2 3 2 4" xfId="36429"/>
    <cellStyle name="Normal 35 2 2 3 3" xfId="36430"/>
    <cellStyle name="Normal 35 2 2 3 3 2" xfId="36431"/>
    <cellStyle name="Normal 35 2 2 3 3 3" xfId="36432"/>
    <cellStyle name="Normal 35 2 2 3 4" xfId="36433"/>
    <cellStyle name="Normal 35 2 2 3 5" xfId="36434"/>
    <cellStyle name="Normal 35 2 2 4" xfId="36435"/>
    <cellStyle name="Normal 35 2 2 4 2" xfId="36436"/>
    <cellStyle name="Normal 35 2 2 4 2 2" xfId="36437"/>
    <cellStyle name="Normal 35 2 2 4 2 2 2" xfId="36438"/>
    <cellStyle name="Normal 35 2 2 4 2 3" xfId="36439"/>
    <cellStyle name="Normal 35 2 2 4 2 4" xfId="36440"/>
    <cellStyle name="Normal 35 2 2 4 3" xfId="36441"/>
    <cellStyle name="Normal 35 2 2 4 3 2" xfId="36442"/>
    <cellStyle name="Normal 35 2 2 4 3 3" xfId="36443"/>
    <cellStyle name="Normal 35 2 2 4 4" xfId="36444"/>
    <cellStyle name="Normal 35 2 2 4 5" xfId="36445"/>
    <cellStyle name="Normal 35 2 2 5" xfId="36446"/>
    <cellStyle name="Normal 35 2 2 5 2" xfId="36447"/>
    <cellStyle name="Normal 35 2 2 5 2 2" xfId="36448"/>
    <cellStyle name="Normal 35 2 2 5 3" xfId="36449"/>
    <cellStyle name="Normal 35 2 2 5 4" xfId="36450"/>
    <cellStyle name="Normal 35 2 2 6" xfId="36451"/>
    <cellStyle name="Normal 35 2 2 6 2" xfId="36452"/>
    <cellStyle name="Normal 35 2 2 6 2 2" xfId="36453"/>
    <cellStyle name="Normal 35 2 2 6 3" xfId="36454"/>
    <cellStyle name="Normal 35 2 2 6 4" xfId="36455"/>
    <cellStyle name="Normal 35 2 2 7" xfId="36456"/>
    <cellStyle name="Normal 35 2 2 7 2" xfId="36457"/>
    <cellStyle name="Normal 35 2 2 7 2 2" xfId="36458"/>
    <cellStyle name="Normal 35 2 2 7 3" xfId="36459"/>
    <cellStyle name="Normal 35 2 2 8" xfId="36460"/>
    <cellStyle name="Normal 35 2 2 8 2" xfId="36461"/>
    <cellStyle name="Normal 35 2 2 9" xfId="36462"/>
    <cellStyle name="Normal 35 2 3" xfId="36463"/>
    <cellStyle name="Normal 35 2 3 2" xfId="36464"/>
    <cellStyle name="Normal 35 2 3 2 2" xfId="36465"/>
    <cellStyle name="Normal 35 2 3 3" xfId="36466"/>
    <cellStyle name="Normal 35 2 3 4" xfId="36467"/>
    <cellStyle name="Normal 35 2 4" xfId="36468"/>
    <cellStyle name="Normal 35 2 4 2" xfId="36469"/>
    <cellStyle name="Normal 35 2 4 2 2" xfId="36470"/>
    <cellStyle name="Normal 35 2 4 3" xfId="36471"/>
    <cellStyle name="Normal 35 2 4 4" xfId="36472"/>
    <cellStyle name="Normal 35 2 5" xfId="36473"/>
    <cellStyle name="Normal 35 2 5 2" xfId="36474"/>
    <cellStyle name="Normal 35 2 6" xfId="36475"/>
    <cellStyle name="Normal 35 2 7" xfId="36476"/>
    <cellStyle name="Normal 35 2 8" xfId="36477"/>
    <cellStyle name="Normal 35 3" xfId="1203"/>
    <cellStyle name="Normal 35 3 2" xfId="36478"/>
    <cellStyle name="Normal 35 3 2 2" xfId="36479"/>
    <cellStyle name="Normal 35 3 3" xfId="36480"/>
    <cellStyle name="Normal 35 4" xfId="36481"/>
    <cellStyle name="Normal 35 4 2" xfId="36482"/>
    <cellStyle name="Normal 35 4 3" xfId="36483"/>
    <cellStyle name="Normal 35 5" xfId="36484"/>
    <cellStyle name="Normal 35 5 2" xfId="36485"/>
    <cellStyle name="Normal 35 5 2 2" xfId="36486"/>
    <cellStyle name="Normal 35 5 3" xfId="36487"/>
    <cellStyle name="Normal 35 5 4" xfId="36488"/>
    <cellStyle name="Normal 35 6" xfId="36489"/>
    <cellStyle name="Normal 35 6 2" xfId="36490"/>
    <cellStyle name="Normal 35 7" xfId="36491"/>
    <cellStyle name="Normal 36" xfId="473"/>
    <cellStyle name="Normal 36 2" xfId="1204"/>
    <cellStyle name="Normal 36 2 2" xfId="36492"/>
    <cellStyle name="Normal 36 2 3" xfId="36493"/>
    <cellStyle name="Normal 36 2 3 2" xfId="36494"/>
    <cellStyle name="Normal 36 2 4" xfId="36495"/>
    <cellStyle name="Normal 36 3" xfId="1205"/>
    <cellStyle name="Normal 36 3 2" xfId="36496"/>
    <cellStyle name="Normal 36 4" xfId="36497"/>
    <cellStyle name="Normal 36 4 2" xfId="36498"/>
    <cellStyle name="Normal 36 4 2 2" xfId="36499"/>
    <cellStyle name="Normal 36 4 3" xfId="36500"/>
    <cellStyle name="Normal 36 5" xfId="36501"/>
    <cellStyle name="Normal 36 5 2" xfId="36502"/>
    <cellStyle name="Normal 36 6" xfId="36503"/>
    <cellStyle name="Normal 37" xfId="474"/>
    <cellStyle name="Normal 37 2" xfId="1206"/>
    <cellStyle name="Normal 37 2 2" xfId="36504"/>
    <cellStyle name="Normal 37 3" xfId="1207"/>
    <cellStyle name="Normal 37 4" xfId="36505"/>
    <cellStyle name="Normal 38" xfId="475"/>
    <cellStyle name="Normal 38 2" xfId="1208"/>
    <cellStyle name="Normal 38 2 2" xfId="36506"/>
    <cellStyle name="Normal 38 2 3" xfId="36507"/>
    <cellStyle name="Normal 38 2 3 2" xfId="36508"/>
    <cellStyle name="Normal 38 2 4" xfId="36509"/>
    <cellStyle name="Normal 38 3" xfId="1209"/>
    <cellStyle name="Normal 38 3 2" xfId="36510"/>
    <cellStyle name="Normal 38 3 3" xfId="36511"/>
    <cellStyle name="Normal 38 4" xfId="36512"/>
    <cellStyle name="Normal 38 4 2" xfId="36513"/>
    <cellStyle name="Normal 38 4 2 2" xfId="36514"/>
    <cellStyle name="Normal 38 4 3" xfId="36515"/>
    <cellStyle name="Normal 38 4 4" xfId="36516"/>
    <cellStyle name="Normal 38 5" xfId="36517"/>
    <cellStyle name="Normal 38 5 2" xfId="36518"/>
    <cellStyle name="Normal 38 6" xfId="36519"/>
    <cellStyle name="Normal 39" xfId="476"/>
    <cellStyle name="Normal 39 10" xfId="36520"/>
    <cellStyle name="Normal 39 11" xfId="36521"/>
    <cellStyle name="Normal 39 12" xfId="36522"/>
    <cellStyle name="Normal 39 13" xfId="36523"/>
    <cellStyle name="Normal 39 14" xfId="36524"/>
    <cellStyle name="Normal 39 14 2" xfId="36525"/>
    <cellStyle name="Normal 39 15" xfId="36526"/>
    <cellStyle name="Normal 39 2" xfId="1210"/>
    <cellStyle name="Normal 39 2 2" xfId="36527"/>
    <cellStyle name="Normal 39 3" xfId="1211"/>
    <cellStyle name="Normal 39 3 2" xfId="36528"/>
    <cellStyle name="Normal 39 4" xfId="36529"/>
    <cellStyle name="Normal 39 5" xfId="36530"/>
    <cellStyle name="Normal 39 6" xfId="36531"/>
    <cellStyle name="Normal 39 7" xfId="36532"/>
    <cellStyle name="Normal 39 8" xfId="36533"/>
    <cellStyle name="Normal 39 9" xfId="36534"/>
    <cellStyle name="Normal 4" xfId="23"/>
    <cellStyle name="Normal 4 10" xfId="478"/>
    <cellStyle name="Normal 4 10 10" xfId="36535"/>
    <cellStyle name="Normal 4 10 11" xfId="36536"/>
    <cellStyle name="Normal 4 10 12" xfId="36537"/>
    <cellStyle name="Normal 4 10 13" xfId="36538"/>
    <cellStyle name="Normal 4 10 14" xfId="36539"/>
    <cellStyle name="Normal 4 10 15" xfId="36540"/>
    <cellStyle name="Normal 4 10 16" xfId="36541"/>
    <cellStyle name="Normal 4 10 17" xfId="36542"/>
    <cellStyle name="Normal 4 10 18" xfId="36543"/>
    <cellStyle name="Normal 4 10 2" xfId="1212"/>
    <cellStyle name="Normal 4 10 2 2" xfId="36544"/>
    <cellStyle name="Normal 4 10 2 2 2" xfId="36545"/>
    <cellStyle name="Normal 4 10 2 2 2 2" xfId="36546"/>
    <cellStyle name="Normal 4 10 2 2 2 2 2" xfId="36547"/>
    <cellStyle name="Normal 4 10 2 2 2 3" xfId="36548"/>
    <cellStyle name="Normal 4 10 2 2 2 4" xfId="36549"/>
    <cellStyle name="Normal 4 10 2 2 2 5" xfId="36550"/>
    <cellStyle name="Normal 4 10 2 2 3" xfId="36551"/>
    <cellStyle name="Normal 4 10 2 2 3 2" xfId="36552"/>
    <cellStyle name="Normal 4 10 2 2 3 3" xfId="36553"/>
    <cellStyle name="Normal 4 10 2 2 4" xfId="36554"/>
    <cellStyle name="Normal 4 10 2 2 5" xfId="36555"/>
    <cellStyle name="Normal 4 10 2 2 6" xfId="36556"/>
    <cellStyle name="Normal 4 10 2 3" xfId="36557"/>
    <cellStyle name="Normal 4 10 3" xfId="1213"/>
    <cellStyle name="Normal 4 10 3 2" xfId="36558"/>
    <cellStyle name="Normal 4 10 3 2 2" xfId="36559"/>
    <cellStyle name="Normal 4 10 4" xfId="36560"/>
    <cellStyle name="Normal 4 10 4 2" xfId="36561"/>
    <cellStyle name="Normal 4 10 4 2 2" xfId="36562"/>
    <cellStyle name="Normal 4 10 5" xfId="36563"/>
    <cellStyle name="Normal 4 10 5 2" xfId="36564"/>
    <cellStyle name="Normal 4 10 5 3" xfId="36565"/>
    <cellStyle name="Normal 4 10 6" xfId="36566"/>
    <cellStyle name="Normal 4 10 7" xfId="36567"/>
    <cellStyle name="Normal 4 10 8" xfId="36568"/>
    <cellStyle name="Normal 4 10 9" xfId="36569"/>
    <cellStyle name="Normal 4 100" xfId="36570"/>
    <cellStyle name="Normal 4 100 10" xfId="36571"/>
    <cellStyle name="Normal 4 100 11" xfId="36572"/>
    <cellStyle name="Normal 4 100 12" xfId="36573"/>
    <cellStyle name="Normal 4 100 13" xfId="36574"/>
    <cellStyle name="Normal 4 100 14" xfId="36575"/>
    <cellStyle name="Normal 4 100 15" xfId="36576"/>
    <cellStyle name="Normal 4 100 16" xfId="36577"/>
    <cellStyle name="Normal 4 100 17" xfId="36578"/>
    <cellStyle name="Normal 4 100 18" xfId="36579"/>
    <cellStyle name="Normal 4 100 19" xfId="36580"/>
    <cellStyle name="Normal 4 100 2" xfId="36581"/>
    <cellStyle name="Normal 4 100 2 2" xfId="36582"/>
    <cellStyle name="Normal 4 100 2 2 2" xfId="36583"/>
    <cellStyle name="Normal 4 100 2 2 2 2" xfId="36584"/>
    <cellStyle name="Normal 4 100 2 2 2 2 2" xfId="36585"/>
    <cellStyle name="Normal 4 100 2 2 2 3" xfId="36586"/>
    <cellStyle name="Normal 4 100 2 2 2 4" xfId="36587"/>
    <cellStyle name="Normal 4 100 2 2 3" xfId="36588"/>
    <cellStyle name="Normal 4 100 2 2 3 2" xfId="36589"/>
    <cellStyle name="Normal 4 100 2 2 3 3" xfId="36590"/>
    <cellStyle name="Normal 4 100 2 2 4" xfId="36591"/>
    <cellStyle name="Normal 4 100 2 2 5" xfId="36592"/>
    <cellStyle name="Normal 4 100 2 2 6" xfId="36593"/>
    <cellStyle name="Normal 4 100 2 3" xfId="36594"/>
    <cellStyle name="Normal 4 100 2 3 2" xfId="36595"/>
    <cellStyle name="Normal 4 100 3" xfId="36596"/>
    <cellStyle name="Normal 4 100 3 2" xfId="36597"/>
    <cellStyle name="Normal 4 100 4" xfId="36598"/>
    <cellStyle name="Normal 4 100 5" xfId="36599"/>
    <cellStyle name="Normal 4 100 6" xfId="36600"/>
    <cellStyle name="Normal 4 100 7" xfId="36601"/>
    <cellStyle name="Normal 4 100 8" xfId="36602"/>
    <cellStyle name="Normal 4 100 9" xfId="36603"/>
    <cellStyle name="Normal 4 101" xfId="36604"/>
    <cellStyle name="Normal 4 101 10" xfId="36605"/>
    <cellStyle name="Normal 4 101 11" xfId="36606"/>
    <cellStyle name="Normal 4 101 12" xfId="36607"/>
    <cellStyle name="Normal 4 101 13" xfId="36608"/>
    <cellStyle name="Normal 4 101 14" xfId="36609"/>
    <cellStyle name="Normal 4 101 15" xfId="36610"/>
    <cellStyle name="Normal 4 101 16" xfId="36611"/>
    <cellStyle name="Normal 4 101 17" xfId="36612"/>
    <cellStyle name="Normal 4 101 18" xfId="36613"/>
    <cellStyle name="Normal 4 101 19" xfId="36614"/>
    <cellStyle name="Normal 4 101 2" xfId="36615"/>
    <cellStyle name="Normal 4 101 2 2" xfId="36616"/>
    <cellStyle name="Normal 4 101 2 2 2" xfId="36617"/>
    <cellStyle name="Normal 4 101 2 2 2 2" xfId="36618"/>
    <cellStyle name="Normal 4 101 2 2 2 2 2" xfId="36619"/>
    <cellStyle name="Normal 4 101 2 2 2 3" xfId="36620"/>
    <cellStyle name="Normal 4 101 2 2 2 4" xfId="36621"/>
    <cellStyle name="Normal 4 101 2 2 3" xfId="36622"/>
    <cellStyle name="Normal 4 101 2 2 3 2" xfId="36623"/>
    <cellStyle name="Normal 4 101 2 2 3 3" xfId="36624"/>
    <cellStyle name="Normal 4 101 2 2 4" xfId="36625"/>
    <cellStyle name="Normal 4 101 2 2 5" xfId="36626"/>
    <cellStyle name="Normal 4 101 2 2 6" xfId="36627"/>
    <cellStyle name="Normal 4 101 2 3" xfId="36628"/>
    <cellStyle name="Normal 4 101 2 3 2" xfId="36629"/>
    <cellStyle name="Normal 4 101 3" xfId="36630"/>
    <cellStyle name="Normal 4 101 3 2" xfId="36631"/>
    <cellStyle name="Normal 4 101 4" xfId="36632"/>
    <cellStyle name="Normal 4 101 5" xfId="36633"/>
    <cellStyle name="Normal 4 101 6" xfId="36634"/>
    <cellStyle name="Normal 4 101 7" xfId="36635"/>
    <cellStyle name="Normal 4 101 8" xfId="36636"/>
    <cellStyle name="Normal 4 101 9" xfId="36637"/>
    <cellStyle name="Normal 4 102" xfId="36638"/>
    <cellStyle name="Normal 4 102 10" xfId="36639"/>
    <cellStyle name="Normal 4 102 11" xfId="36640"/>
    <cellStyle name="Normal 4 102 12" xfId="36641"/>
    <cellStyle name="Normal 4 102 13" xfId="36642"/>
    <cellStyle name="Normal 4 102 14" xfId="36643"/>
    <cellStyle name="Normal 4 102 15" xfId="36644"/>
    <cellStyle name="Normal 4 102 2" xfId="36645"/>
    <cellStyle name="Normal 4 102 2 2" xfId="36646"/>
    <cellStyle name="Normal 4 102 2 3" xfId="36647"/>
    <cellStyle name="Normal 4 102 2 4" xfId="36648"/>
    <cellStyle name="Normal 4 102 2 5" xfId="36649"/>
    <cellStyle name="Normal 4 102 3" xfId="36650"/>
    <cellStyle name="Normal 4 102 3 2" xfId="36651"/>
    <cellStyle name="Normal 4 102 4" xfId="36652"/>
    <cellStyle name="Normal 4 102 5" xfId="36653"/>
    <cellStyle name="Normal 4 102 6" xfId="36654"/>
    <cellStyle name="Normal 4 102 7" xfId="36655"/>
    <cellStyle name="Normal 4 102 8" xfId="36656"/>
    <cellStyle name="Normal 4 102 9" xfId="36657"/>
    <cellStyle name="Normal 4 103" xfId="36658"/>
    <cellStyle name="Normal 4 103 2" xfId="36659"/>
    <cellStyle name="Normal 4 103 3" xfId="36660"/>
    <cellStyle name="Normal 4 103 4" xfId="36661"/>
    <cellStyle name="Normal 4 103 5" xfId="36662"/>
    <cellStyle name="Normal 4 103 6" xfId="36663"/>
    <cellStyle name="Normal 4 103 7" xfId="36664"/>
    <cellStyle name="Normal 4 104" xfId="36665"/>
    <cellStyle name="Normal 4 104 2" xfId="36666"/>
    <cellStyle name="Normal 4 104 2 2" xfId="36667"/>
    <cellStyle name="Normal 4 104 3" xfId="36668"/>
    <cellStyle name="Normal 4 104 3 2" xfId="36669"/>
    <cellStyle name="Normal 4 104 4" xfId="36670"/>
    <cellStyle name="Normal 4 104 5" xfId="36671"/>
    <cellStyle name="Normal 4 104 6" xfId="36672"/>
    <cellStyle name="Normal 4 105" xfId="36673"/>
    <cellStyle name="Normal 4 105 2" xfId="36674"/>
    <cellStyle name="Normal 4 105 3" xfId="36675"/>
    <cellStyle name="Normal 4 106" xfId="36676"/>
    <cellStyle name="Normal 4 107" xfId="36677"/>
    <cellStyle name="Normal 4 108" xfId="36678"/>
    <cellStyle name="Normal 4 109" xfId="36679"/>
    <cellStyle name="Normal 4 11" xfId="1214"/>
    <cellStyle name="Normal 4 11 10" xfId="36680"/>
    <cellStyle name="Normal 4 11 11" xfId="36681"/>
    <cellStyle name="Normal 4 11 12" xfId="36682"/>
    <cellStyle name="Normal 4 11 13" xfId="36683"/>
    <cellStyle name="Normal 4 11 14" xfId="36684"/>
    <cellStyle name="Normal 4 11 15" xfId="36685"/>
    <cellStyle name="Normal 4 11 16" xfId="36686"/>
    <cellStyle name="Normal 4 11 17" xfId="36687"/>
    <cellStyle name="Normal 4 11 18" xfId="36688"/>
    <cellStyle name="Normal 4 11 2" xfId="36689"/>
    <cellStyle name="Normal 4 11 2 2" xfId="36690"/>
    <cellStyle name="Normal 4 11 2 2 2" xfId="36691"/>
    <cellStyle name="Normal 4 11 2 2 2 2" xfId="36692"/>
    <cellStyle name="Normal 4 11 2 2 2 2 2" xfId="36693"/>
    <cellStyle name="Normal 4 11 2 2 2 3" xfId="36694"/>
    <cellStyle name="Normal 4 11 2 2 2 4" xfId="36695"/>
    <cellStyle name="Normal 4 11 2 2 2 5" xfId="36696"/>
    <cellStyle name="Normal 4 11 2 2 3" xfId="36697"/>
    <cellStyle name="Normal 4 11 2 2 3 2" xfId="36698"/>
    <cellStyle name="Normal 4 11 2 2 3 3" xfId="36699"/>
    <cellStyle name="Normal 4 11 2 2 4" xfId="36700"/>
    <cellStyle name="Normal 4 11 2 2 5" xfId="36701"/>
    <cellStyle name="Normal 4 11 2 2 6" xfId="36702"/>
    <cellStyle name="Normal 4 11 2 3" xfId="36703"/>
    <cellStyle name="Normal 4 11 3" xfId="36704"/>
    <cellStyle name="Normal 4 11 3 2" xfId="36705"/>
    <cellStyle name="Normal 4 11 3 2 2" xfId="36706"/>
    <cellStyle name="Normal 4 11 4" xfId="36707"/>
    <cellStyle name="Normal 4 11 4 2" xfId="36708"/>
    <cellStyle name="Normal 4 11 4 2 2" xfId="36709"/>
    <cellStyle name="Normal 4 11 5" xfId="36710"/>
    <cellStyle name="Normal 4 11 5 2" xfId="36711"/>
    <cellStyle name="Normal 4 11 5 3" xfId="36712"/>
    <cellStyle name="Normal 4 11 6" xfId="36713"/>
    <cellStyle name="Normal 4 11 7" xfId="36714"/>
    <cellStyle name="Normal 4 11 8" xfId="36715"/>
    <cellStyle name="Normal 4 11 9" xfId="36716"/>
    <cellStyle name="Normal 4 110" xfId="36717"/>
    <cellStyle name="Normal 4 111" xfId="36718"/>
    <cellStyle name="Normal 4 112" xfId="36719"/>
    <cellStyle name="Normal 4 113" xfId="36720"/>
    <cellStyle name="Normal 4 114" xfId="36721"/>
    <cellStyle name="Normal 4 115" xfId="36722"/>
    <cellStyle name="Normal 4 116" xfId="36723"/>
    <cellStyle name="Normal 4 117" xfId="36724"/>
    <cellStyle name="Normal 4 118" xfId="36725"/>
    <cellStyle name="Normal 4 119" xfId="36726"/>
    <cellStyle name="Normal 4 12" xfId="1215"/>
    <cellStyle name="Normal 4 12 10" xfId="36727"/>
    <cellStyle name="Normal 4 12 11" xfId="36728"/>
    <cellStyle name="Normal 4 12 12" xfId="36729"/>
    <cellStyle name="Normal 4 12 13" xfId="36730"/>
    <cellStyle name="Normal 4 12 14" xfId="36731"/>
    <cellStyle name="Normal 4 12 15" xfId="36732"/>
    <cellStyle name="Normal 4 12 16" xfId="36733"/>
    <cellStyle name="Normal 4 12 17" xfId="36734"/>
    <cellStyle name="Normal 4 12 18" xfId="36735"/>
    <cellStyle name="Normal 4 12 19" xfId="36736"/>
    <cellStyle name="Normal 4 12 2" xfId="36737"/>
    <cellStyle name="Normal 4 12 2 2" xfId="36738"/>
    <cellStyle name="Normal 4 12 2 2 2" xfId="36739"/>
    <cellStyle name="Normal 4 12 2 2 2 2" xfId="36740"/>
    <cellStyle name="Normal 4 12 2 2 2 2 2" xfId="36741"/>
    <cellStyle name="Normal 4 12 2 2 2 3" xfId="36742"/>
    <cellStyle name="Normal 4 12 2 2 2 4" xfId="36743"/>
    <cellStyle name="Normal 4 12 2 2 3" xfId="36744"/>
    <cellStyle name="Normal 4 12 2 2 3 2" xfId="36745"/>
    <cellStyle name="Normal 4 12 2 2 3 3" xfId="36746"/>
    <cellStyle name="Normal 4 12 2 2 4" xfId="36747"/>
    <cellStyle name="Normal 4 12 2 2 5" xfId="36748"/>
    <cellStyle name="Normal 4 12 2 2 6" xfId="36749"/>
    <cellStyle name="Normal 4 12 2 3" xfId="36750"/>
    <cellStyle name="Normal 4 12 2 3 2" xfId="36751"/>
    <cellStyle name="Normal 4 12 3" xfId="36752"/>
    <cellStyle name="Normal 4 12 3 2" xfId="36753"/>
    <cellStyle name="Normal 4 12 4" xfId="36754"/>
    <cellStyle name="Normal 4 12 5" xfId="36755"/>
    <cellStyle name="Normal 4 12 6" xfId="36756"/>
    <cellStyle name="Normal 4 12 7" xfId="36757"/>
    <cellStyle name="Normal 4 12 8" xfId="36758"/>
    <cellStyle name="Normal 4 12 9" xfId="36759"/>
    <cellStyle name="Normal 4 13" xfId="477"/>
    <cellStyle name="Normal 4 13 10" xfId="36760"/>
    <cellStyle name="Normal 4 13 11" xfId="36761"/>
    <cellStyle name="Normal 4 13 12" xfId="36762"/>
    <cellStyle name="Normal 4 13 13" xfId="36763"/>
    <cellStyle name="Normal 4 13 14" xfId="36764"/>
    <cellStyle name="Normal 4 13 15" xfId="36765"/>
    <cellStyle name="Normal 4 13 16" xfId="36766"/>
    <cellStyle name="Normal 4 13 17" xfId="36767"/>
    <cellStyle name="Normal 4 13 18" xfId="36768"/>
    <cellStyle name="Normal 4 13 19" xfId="36769"/>
    <cellStyle name="Normal 4 13 2" xfId="36770"/>
    <cellStyle name="Normal 4 13 2 2" xfId="36771"/>
    <cellStyle name="Normal 4 13 2 2 2" xfId="36772"/>
    <cellStyle name="Normal 4 13 2 2 2 2" xfId="36773"/>
    <cellStyle name="Normal 4 13 2 2 2 2 2" xfId="36774"/>
    <cellStyle name="Normal 4 13 2 2 2 3" xfId="36775"/>
    <cellStyle name="Normal 4 13 2 2 2 4" xfId="36776"/>
    <cellStyle name="Normal 4 13 2 2 3" xfId="36777"/>
    <cellStyle name="Normal 4 13 2 2 3 2" xfId="36778"/>
    <cellStyle name="Normal 4 13 2 2 3 3" xfId="36779"/>
    <cellStyle name="Normal 4 13 2 2 4" xfId="36780"/>
    <cellStyle name="Normal 4 13 2 2 5" xfId="36781"/>
    <cellStyle name="Normal 4 13 2 2 6" xfId="36782"/>
    <cellStyle name="Normal 4 13 2 3" xfId="36783"/>
    <cellStyle name="Normal 4 13 2 3 2" xfId="36784"/>
    <cellStyle name="Normal 4 13 3" xfId="36785"/>
    <cellStyle name="Normal 4 13 3 2" xfId="36786"/>
    <cellStyle name="Normal 4 13 4" xfId="36787"/>
    <cellStyle name="Normal 4 13 5" xfId="36788"/>
    <cellStyle name="Normal 4 13 6" xfId="36789"/>
    <cellStyle name="Normal 4 13 7" xfId="36790"/>
    <cellStyle name="Normal 4 13 8" xfId="36791"/>
    <cellStyle name="Normal 4 13 9" xfId="36792"/>
    <cellStyle name="Normal 4 14" xfId="36793"/>
    <cellStyle name="Normal 4 14 10" xfId="36794"/>
    <cellStyle name="Normal 4 14 11" xfId="36795"/>
    <cellStyle name="Normal 4 14 12" xfId="36796"/>
    <cellStyle name="Normal 4 14 13" xfId="36797"/>
    <cellStyle name="Normal 4 14 14" xfId="36798"/>
    <cellStyle name="Normal 4 14 15" xfId="36799"/>
    <cellStyle name="Normal 4 14 16" xfId="36800"/>
    <cellStyle name="Normal 4 14 17" xfId="36801"/>
    <cellStyle name="Normal 4 14 18" xfId="36802"/>
    <cellStyle name="Normal 4 14 19" xfId="36803"/>
    <cellStyle name="Normal 4 14 2" xfId="36804"/>
    <cellStyle name="Normal 4 14 2 2" xfId="36805"/>
    <cellStyle name="Normal 4 14 2 2 2" xfId="36806"/>
    <cellStyle name="Normal 4 14 2 2 2 2" xfId="36807"/>
    <cellStyle name="Normal 4 14 2 2 2 2 2" xfId="36808"/>
    <cellStyle name="Normal 4 14 2 2 2 3" xfId="36809"/>
    <cellStyle name="Normal 4 14 2 2 2 4" xfId="36810"/>
    <cellStyle name="Normal 4 14 2 2 3" xfId="36811"/>
    <cellStyle name="Normal 4 14 2 2 3 2" xfId="36812"/>
    <cellStyle name="Normal 4 14 2 2 3 3" xfId="36813"/>
    <cellStyle name="Normal 4 14 2 2 4" xfId="36814"/>
    <cellStyle name="Normal 4 14 2 2 5" xfId="36815"/>
    <cellStyle name="Normal 4 14 2 2 6" xfId="36816"/>
    <cellStyle name="Normal 4 14 2 3" xfId="36817"/>
    <cellStyle name="Normal 4 14 2 3 2" xfId="36818"/>
    <cellStyle name="Normal 4 14 3" xfId="36819"/>
    <cellStyle name="Normal 4 14 3 2" xfId="36820"/>
    <cellStyle name="Normal 4 14 4" xfId="36821"/>
    <cellStyle name="Normal 4 14 5" xfId="36822"/>
    <cellStyle name="Normal 4 14 6" xfId="36823"/>
    <cellStyle name="Normal 4 14 7" xfId="36824"/>
    <cellStyle name="Normal 4 14 8" xfId="36825"/>
    <cellStyle name="Normal 4 14 9" xfId="36826"/>
    <cellStyle name="Normal 4 15" xfId="36827"/>
    <cellStyle name="Normal 4 15 10" xfId="36828"/>
    <cellStyle name="Normal 4 15 11" xfId="36829"/>
    <cellStyle name="Normal 4 15 12" xfId="36830"/>
    <cellStyle name="Normal 4 15 13" xfId="36831"/>
    <cellStyle name="Normal 4 15 14" xfId="36832"/>
    <cellStyle name="Normal 4 15 15" xfId="36833"/>
    <cellStyle name="Normal 4 15 16" xfId="36834"/>
    <cellStyle name="Normal 4 15 17" xfId="36835"/>
    <cellStyle name="Normal 4 15 18" xfId="36836"/>
    <cellStyle name="Normal 4 15 19" xfId="36837"/>
    <cellStyle name="Normal 4 15 2" xfId="36838"/>
    <cellStyle name="Normal 4 15 2 2" xfId="36839"/>
    <cellStyle name="Normal 4 15 2 2 2" xfId="36840"/>
    <cellStyle name="Normal 4 15 2 2 2 2" xfId="36841"/>
    <cellStyle name="Normal 4 15 2 2 2 2 2" xfId="36842"/>
    <cellStyle name="Normal 4 15 2 2 2 3" xfId="36843"/>
    <cellStyle name="Normal 4 15 2 2 2 4" xfId="36844"/>
    <cellStyle name="Normal 4 15 2 2 3" xfId="36845"/>
    <cellStyle name="Normal 4 15 2 2 3 2" xfId="36846"/>
    <cellStyle name="Normal 4 15 2 2 3 3" xfId="36847"/>
    <cellStyle name="Normal 4 15 2 2 4" xfId="36848"/>
    <cellStyle name="Normal 4 15 2 2 5" xfId="36849"/>
    <cellStyle name="Normal 4 15 2 2 6" xfId="36850"/>
    <cellStyle name="Normal 4 15 2 3" xfId="36851"/>
    <cellStyle name="Normal 4 15 2 3 2" xfId="36852"/>
    <cellStyle name="Normal 4 15 3" xfId="36853"/>
    <cellStyle name="Normal 4 15 3 2" xfId="36854"/>
    <cellStyle name="Normal 4 15 4" xfId="36855"/>
    <cellStyle name="Normal 4 15 5" xfId="36856"/>
    <cellStyle name="Normal 4 15 6" xfId="36857"/>
    <cellStyle name="Normal 4 15 7" xfId="36858"/>
    <cellStyle name="Normal 4 15 8" xfId="36859"/>
    <cellStyle name="Normal 4 15 9" xfId="36860"/>
    <cellStyle name="Normal 4 16" xfId="36861"/>
    <cellStyle name="Normal 4 16 10" xfId="36862"/>
    <cellStyle name="Normal 4 16 11" xfId="36863"/>
    <cellStyle name="Normal 4 16 12" xfId="36864"/>
    <cellStyle name="Normal 4 16 13" xfId="36865"/>
    <cellStyle name="Normal 4 16 14" xfId="36866"/>
    <cellStyle name="Normal 4 16 15" xfId="36867"/>
    <cellStyle name="Normal 4 16 16" xfId="36868"/>
    <cellStyle name="Normal 4 16 17" xfId="36869"/>
    <cellStyle name="Normal 4 16 18" xfId="36870"/>
    <cellStyle name="Normal 4 16 19" xfId="36871"/>
    <cellStyle name="Normal 4 16 2" xfId="36872"/>
    <cellStyle name="Normal 4 16 2 2" xfId="36873"/>
    <cellStyle name="Normal 4 16 2 2 2" xfId="36874"/>
    <cellStyle name="Normal 4 16 2 2 2 2" xfId="36875"/>
    <cellStyle name="Normal 4 16 2 2 2 2 2" xfId="36876"/>
    <cellStyle name="Normal 4 16 2 2 2 3" xfId="36877"/>
    <cellStyle name="Normal 4 16 2 2 2 4" xfId="36878"/>
    <cellStyle name="Normal 4 16 2 2 3" xfId="36879"/>
    <cellStyle name="Normal 4 16 2 2 3 2" xfId="36880"/>
    <cellStyle name="Normal 4 16 2 2 3 3" xfId="36881"/>
    <cellStyle name="Normal 4 16 2 2 4" xfId="36882"/>
    <cellStyle name="Normal 4 16 2 2 5" xfId="36883"/>
    <cellStyle name="Normal 4 16 2 2 6" xfId="36884"/>
    <cellStyle name="Normal 4 16 2 3" xfId="36885"/>
    <cellStyle name="Normal 4 16 2 3 2" xfId="36886"/>
    <cellStyle name="Normal 4 16 3" xfId="36887"/>
    <cellStyle name="Normal 4 16 3 2" xfId="36888"/>
    <cellStyle name="Normal 4 16 4" xfId="36889"/>
    <cellStyle name="Normal 4 16 5" xfId="36890"/>
    <cellStyle name="Normal 4 16 6" xfId="36891"/>
    <cellStyle name="Normal 4 16 7" xfId="36892"/>
    <cellStyle name="Normal 4 16 8" xfId="36893"/>
    <cellStyle name="Normal 4 16 9" xfId="36894"/>
    <cellStyle name="Normal 4 17" xfId="36895"/>
    <cellStyle name="Normal 4 17 10" xfId="36896"/>
    <cellStyle name="Normal 4 17 11" xfId="36897"/>
    <cellStyle name="Normal 4 17 12" xfId="36898"/>
    <cellStyle name="Normal 4 17 13" xfId="36899"/>
    <cellStyle name="Normal 4 17 14" xfId="36900"/>
    <cellStyle name="Normal 4 17 15" xfId="36901"/>
    <cellStyle name="Normal 4 17 16" xfId="36902"/>
    <cellStyle name="Normal 4 17 17" xfId="36903"/>
    <cellStyle name="Normal 4 17 18" xfId="36904"/>
    <cellStyle name="Normal 4 17 19" xfId="36905"/>
    <cellStyle name="Normal 4 17 2" xfId="36906"/>
    <cellStyle name="Normal 4 17 2 2" xfId="36907"/>
    <cellStyle name="Normal 4 17 2 2 2" xfId="36908"/>
    <cellStyle name="Normal 4 17 2 2 2 2" xfId="36909"/>
    <cellStyle name="Normal 4 17 2 2 2 2 2" xfId="36910"/>
    <cellStyle name="Normal 4 17 2 2 2 3" xfId="36911"/>
    <cellStyle name="Normal 4 17 2 2 2 4" xfId="36912"/>
    <cellStyle name="Normal 4 17 2 2 3" xfId="36913"/>
    <cellStyle name="Normal 4 17 2 2 3 2" xfId="36914"/>
    <cellStyle name="Normal 4 17 2 2 3 3" xfId="36915"/>
    <cellStyle name="Normal 4 17 2 2 4" xfId="36916"/>
    <cellStyle name="Normal 4 17 2 2 5" xfId="36917"/>
    <cellStyle name="Normal 4 17 2 2 6" xfId="36918"/>
    <cellStyle name="Normal 4 17 2 3" xfId="36919"/>
    <cellStyle name="Normal 4 17 2 3 2" xfId="36920"/>
    <cellStyle name="Normal 4 17 3" xfId="36921"/>
    <cellStyle name="Normal 4 17 3 2" xfId="36922"/>
    <cellStyle name="Normal 4 17 4" xfId="36923"/>
    <cellStyle name="Normal 4 17 5" xfId="36924"/>
    <cellStyle name="Normal 4 17 6" xfId="36925"/>
    <cellStyle name="Normal 4 17 7" xfId="36926"/>
    <cellStyle name="Normal 4 17 8" xfId="36927"/>
    <cellStyle name="Normal 4 17 9" xfId="36928"/>
    <cellStyle name="Normal 4 18" xfId="36929"/>
    <cellStyle name="Normal 4 18 10" xfId="36930"/>
    <cellStyle name="Normal 4 18 11" xfId="36931"/>
    <cellStyle name="Normal 4 18 12" xfId="36932"/>
    <cellStyle name="Normal 4 18 13" xfId="36933"/>
    <cellStyle name="Normal 4 18 14" xfId="36934"/>
    <cellStyle name="Normal 4 18 15" xfId="36935"/>
    <cellStyle name="Normal 4 18 16" xfId="36936"/>
    <cellStyle name="Normal 4 18 17" xfId="36937"/>
    <cellStyle name="Normal 4 18 18" xfId="36938"/>
    <cellStyle name="Normal 4 18 19" xfId="36939"/>
    <cellStyle name="Normal 4 18 2" xfId="36940"/>
    <cellStyle name="Normal 4 18 2 2" xfId="36941"/>
    <cellStyle name="Normal 4 18 2 2 2" xfId="36942"/>
    <cellStyle name="Normal 4 18 2 2 2 2" xfId="36943"/>
    <cellStyle name="Normal 4 18 2 2 2 2 2" xfId="36944"/>
    <cellStyle name="Normal 4 18 2 2 2 3" xfId="36945"/>
    <cellStyle name="Normal 4 18 2 2 2 4" xfId="36946"/>
    <cellStyle name="Normal 4 18 2 2 3" xfId="36947"/>
    <cellStyle name="Normal 4 18 2 2 3 2" xfId="36948"/>
    <cellStyle name="Normal 4 18 2 2 3 3" xfId="36949"/>
    <cellStyle name="Normal 4 18 2 2 4" xfId="36950"/>
    <cellStyle name="Normal 4 18 2 2 5" xfId="36951"/>
    <cellStyle name="Normal 4 18 2 2 6" xfId="36952"/>
    <cellStyle name="Normal 4 18 2 3" xfId="36953"/>
    <cellStyle name="Normal 4 18 2 3 2" xfId="36954"/>
    <cellStyle name="Normal 4 18 3" xfId="36955"/>
    <cellStyle name="Normal 4 18 3 2" xfId="36956"/>
    <cellStyle name="Normal 4 18 4" xfId="36957"/>
    <cellStyle name="Normal 4 18 5" xfId="36958"/>
    <cellStyle name="Normal 4 18 6" xfId="36959"/>
    <cellStyle name="Normal 4 18 7" xfId="36960"/>
    <cellStyle name="Normal 4 18 8" xfId="36961"/>
    <cellStyle name="Normal 4 18 9" xfId="36962"/>
    <cellStyle name="Normal 4 19" xfId="36963"/>
    <cellStyle name="Normal 4 19 10" xfId="36964"/>
    <cellStyle name="Normal 4 19 11" xfId="36965"/>
    <cellStyle name="Normal 4 19 12" xfId="36966"/>
    <cellStyle name="Normal 4 19 13" xfId="36967"/>
    <cellStyle name="Normal 4 19 14" xfId="36968"/>
    <cellStyle name="Normal 4 19 15" xfId="36969"/>
    <cellStyle name="Normal 4 19 16" xfId="36970"/>
    <cellStyle name="Normal 4 19 17" xfId="36971"/>
    <cellStyle name="Normal 4 19 18" xfId="36972"/>
    <cellStyle name="Normal 4 19 19" xfId="36973"/>
    <cellStyle name="Normal 4 19 2" xfId="36974"/>
    <cellStyle name="Normal 4 19 2 2" xfId="36975"/>
    <cellStyle name="Normal 4 19 2 2 2" xfId="36976"/>
    <cellStyle name="Normal 4 19 2 2 2 2" xfId="36977"/>
    <cellStyle name="Normal 4 19 2 2 2 2 2" xfId="36978"/>
    <cellStyle name="Normal 4 19 2 2 2 3" xfId="36979"/>
    <cellStyle name="Normal 4 19 2 2 2 4" xfId="36980"/>
    <cellStyle name="Normal 4 19 2 2 3" xfId="36981"/>
    <cellStyle name="Normal 4 19 2 2 3 2" xfId="36982"/>
    <cellStyle name="Normal 4 19 2 2 3 3" xfId="36983"/>
    <cellStyle name="Normal 4 19 2 2 4" xfId="36984"/>
    <cellStyle name="Normal 4 19 2 2 5" xfId="36985"/>
    <cellStyle name="Normal 4 19 2 2 6" xfId="36986"/>
    <cellStyle name="Normal 4 19 2 3" xfId="36987"/>
    <cellStyle name="Normal 4 19 2 3 2" xfId="36988"/>
    <cellStyle name="Normal 4 19 3" xfId="36989"/>
    <cellStyle name="Normal 4 19 3 2" xfId="36990"/>
    <cellStyle name="Normal 4 19 4" xfId="36991"/>
    <cellStyle name="Normal 4 19 5" xfId="36992"/>
    <cellStyle name="Normal 4 19 6" xfId="36993"/>
    <cellStyle name="Normal 4 19 7" xfId="36994"/>
    <cellStyle name="Normal 4 19 8" xfId="36995"/>
    <cellStyle name="Normal 4 19 9" xfId="36996"/>
    <cellStyle name="Normal 4 2" xfId="479"/>
    <cellStyle name="Normal 4 2 10" xfId="480"/>
    <cellStyle name="Normal 4 2 10 2" xfId="1216"/>
    <cellStyle name="Normal 4 2 10 3" xfId="1217"/>
    <cellStyle name="Normal 4 2 11" xfId="481"/>
    <cellStyle name="Normal 4 2 11 2" xfId="1218"/>
    <cellStyle name="Normal 4 2 11 3" xfId="1219"/>
    <cellStyle name="Normal 4 2 12" xfId="1220"/>
    <cellStyle name="Normal 4 2 12 2" xfId="36997"/>
    <cellStyle name="Normal 4 2 13" xfId="1221"/>
    <cellStyle name="Normal 4 2 2" xfId="482"/>
    <cellStyle name="Normal 4 2 2 10" xfId="36998"/>
    <cellStyle name="Normal 4 2 2 11" xfId="36999"/>
    <cellStyle name="Normal 4 2 2 12" xfId="37000"/>
    <cellStyle name="Normal 4 2 2 13" xfId="37001"/>
    <cellStyle name="Normal 4 2 2 14" xfId="37002"/>
    <cellStyle name="Normal 4 2 2 15" xfId="37003"/>
    <cellStyle name="Normal 4 2 2 16" xfId="37004"/>
    <cellStyle name="Normal 4 2 2 17" xfId="37005"/>
    <cellStyle name="Normal 4 2 2 18" xfId="37006"/>
    <cellStyle name="Normal 4 2 2 2" xfId="1222"/>
    <cellStyle name="Normal 4 2 2 2 2" xfId="37007"/>
    <cellStyle name="Normal 4 2 2 2 2 2" xfId="37008"/>
    <cellStyle name="Normal 4 2 2 2 3" xfId="37009"/>
    <cellStyle name="Normal 4 2 2 3" xfId="1223"/>
    <cellStyle name="Normal 4 2 2 3 2" xfId="37010"/>
    <cellStyle name="Normal 4 2 2 3 2 2" xfId="37011"/>
    <cellStyle name="Normal 4 2 2 3 3" xfId="37012"/>
    <cellStyle name="Normal 4 2 2 4" xfId="37013"/>
    <cellStyle name="Normal 4 2 2 4 2" xfId="37014"/>
    <cellStyle name="Normal 4 2 2 4 2 2" xfId="37015"/>
    <cellStyle name="Normal 4 2 2 5" xfId="37016"/>
    <cellStyle name="Normal 4 2 2 5 2" xfId="37017"/>
    <cellStyle name="Normal 4 2 2 5 3" xfId="37018"/>
    <cellStyle name="Normal 4 2 2 6" xfId="37019"/>
    <cellStyle name="Normal 4 2 2 7" xfId="37020"/>
    <cellStyle name="Normal 4 2 2 8" xfId="37021"/>
    <cellStyle name="Normal 4 2 2 9" xfId="37022"/>
    <cellStyle name="Normal 4 2 2_Pension" xfId="37023"/>
    <cellStyle name="Normal 4 2 3" xfId="483"/>
    <cellStyle name="Normal 4 2 3 2" xfId="1224"/>
    <cellStyle name="Normal 4 2 3 3" xfId="1225"/>
    <cellStyle name="Normal 4 2 4" xfId="484"/>
    <cellStyle name="Normal 4 2 4 2" xfId="1226"/>
    <cellStyle name="Normal 4 2 4 2 2" xfId="37024"/>
    <cellStyle name="Normal 4 2 4 2 2 2" xfId="37025"/>
    <cellStyle name="Normal 4 2 4 2 2 3" xfId="37026"/>
    <cellStyle name="Normal 4 2 4 2 2 4" xfId="37027"/>
    <cellStyle name="Normal 4 2 4 2 2 5" xfId="37028"/>
    <cellStyle name="Normal 4 2 4 2 2 6" xfId="37029"/>
    <cellStyle name="Normal 4 2 4 2 3" xfId="37030"/>
    <cellStyle name="Normal 4 2 4 2 4" xfId="37031"/>
    <cellStyle name="Normal 4 2 4 2 5" xfId="37032"/>
    <cellStyle name="Normal 4 2 4 2 6" xfId="37033"/>
    <cellStyle name="Normal 4 2 4 2 7" xfId="37034"/>
    <cellStyle name="Normal 4 2 4 2 8" xfId="37035"/>
    <cellStyle name="Normal 4 2 4 2 9" xfId="37036"/>
    <cellStyle name="Normal 4 2 4 3" xfId="1227"/>
    <cellStyle name="Normal 4 2 4 4" xfId="37037"/>
    <cellStyle name="Normal 4 2 4 5" xfId="37038"/>
    <cellStyle name="Normal 4 2 4 6" xfId="37039"/>
    <cellStyle name="Normal 4 2 5" xfId="485"/>
    <cellStyle name="Normal 4 2 5 2" xfId="1228"/>
    <cellStyle name="Normal 4 2 5 3" xfId="1229"/>
    <cellStyle name="Normal 4 2 5 4" xfId="37040"/>
    <cellStyle name="Normal 4 2 5 5" xfId="37041"/>
    <cellStyle name="Normal 4 2 5 6" xfId="37042"/>
    <cellStyle name="Normal 4 2 5 7" xfId="37043"/>
    <cellStyle name="Normal 4 2 6" xfId="486"/>
    <cellStyle name="Normal 4 2 6 2" xfId="1230"/>
    <cellStyle name="Normal 4 2 6 3" xfId="1231"/>
    <cellStyle name="Normal 4 2 6 4" xfId="37044"/>
    <cellStyle name="Normal 4 2 6 5" xfId="37045"/>
    <cellStyle name="Normal 4 2 6 6" xfId="37046"/>
    <cellStyle name="Normal 4 2 6 7" xfId="37047"/>
    <cellStyle name="Normal 4 2 7" xfId="487"/>
    <cellStyle name="Normal 4 2 7 2" xfId="1232"/>
    <cellStyle name="Normal 4 2 7 3" xfId="1233"/>
    <cellStyle name="Normal 4 2 7 4" xfId="37048"/>
    <cellStyle name="Normal 4 2 7 5" xfId="37049"/>
    <cellStyle name="Normal 4 2 7 6" xfId="37050"/>
    <cellStyle name="Normal 4 2 7 7" xfId="37051"/>
    <cellStyle name="Normal 4 2 7 8" xfId="37052"/>
    <cellStyle name="Normal 4 2 8" xfId="488"/>
    <cellStyle name="Normal 4 2 8 2" xfId="1234"/>
    <cellStyle name="Normal 4 2 8 3" xfId="1235"/>
    <cellStyle name="Normal 4 2 9" xfId="489"/>
    <cellStyle name="Normal 4 2 9 2" xfId="1236"/>
    <cellStyle name="Normal 4 2 9 3" xfId="1237"/>
    <cellStyle name="Normal 4 2_00431" xfId="37053"/>
    <cellStyle name="Normal 4 20" xfId="37054"/>
    <cellStyle name="Normal 4 20 10" xfId="37055"/>
    <cellStyle name="Normal 4 20 11" xfId="37056"/>
    <cellStyle name="Normal 4 20 12" xfId="37057"/>
    <cellStyle name="Normal 4 20 13" xfId="37058"/>
    <cellStyle name="Normal 4 20 14" xfId="37059"/>
    <cellStyle name="Normal 4 20 15" xfId="37060"/>
    <cellStyle name="Normal 4 20 16" xfId="37061"/>
    <cellStyle name="Normal 4 20 17" xfId="37062"/>
    <cellStyle name="Normal 4 20 18" xfId="37063"/>
    <cellStyle name="Normal 4 20 19" xfId="37064"/>
    <cellStyle name="Normal 4 20 2" xfId="37065"/>
    <cellStyle name="Normal 4 20 2 2" xfId="37066"/>
    <cellStyle name="Normal 4 20 2 2 2" xfId="37067"/>
    <cellStyle name="Normal 4 20 2 2 2 2" xfId="37068"/>
    <cellStyle name="Normal 4 20 2 2 2 2 2" xfId="37069"/>
    <cellStyle name="Normal 4 20 2 2 2 3" xfId="37070"/>
    <cellStyle name="Normal 4 20 2 2 2 4" xfId="37071"/>
    <cellStyle name="Normal 4 20 2 2 3" xfId="37072"/>
    <cellStyle name="Normal 4 20 2 2 3 2" xfId="37073"/>
    <cellStyle name="Normal 4 20 2 2 3 3" xfId="37074"/>
    <cellStyle name="Normal 4 20 2 2 4" xfId="37075"/>
    <cellStyle name="Normal 4 20 2 2 5" xfId="37076"/>
    <cellStyle name="Normal 4 20 2 2 6" xfId="37077"/>
    <cellStyle name="Normal 4 20 2 3" xfId="37078"/>
    <cellStyle name="Normal 4 20 2 3 2" xfId="37079"/>
    <cellStyle name="Normal 4 20 3" xfId="37080"/>
    <cellStyle name="Normal 4 20 3 2" xfId="37081"/>
    <cellStyle name="Normal 4 20 4" xfId="37082"/>
    <cellStyle name="Normal 4 20 5" xfId="37083"/>
    <cellStyle name="Normal 4 20 6" xfId="37084"/>
    <cellStyle name="Normal 4 20 7" xfId="37085"/>
    <cellStyle name="Normal 4 20 8" xfId="37086"/>
    <cellStyle name="Normal 4 20 9" xfId="37087"/>
    <cellStyle name="Normal 4 21" xfId="37088"/>
    <cellStyle name="Normal 4 21 10" xfId="37089"/>
    <cellStyle name="Normal 4 21 11" xfId="37090"/>
    <cellStyle name="Normal 4 21 12" xfId="37091"/>
    <cellStyle name="Normal 4 21 13" xfId="37092"/>
    <cellStyle name="Normal 4 21 14" xfId="37093"/>
    <cellStyle name="Normal 4 21 15" xfId="37094"/>
    <cellStyle name="Normal 4 21 16" xfId="37095"/>
    <cellStyle name="Normal 4 21 17" xfId="37096"/>
    <cellStyle name="Normal 4 21 18" xfId="37097"/>
    <cellStyle name="Normal 4 21 19" xfId="37098"/>
    <cellStyle name="Normal 4 21 2" xfId="37099"/>
    <cellStyle name="Normal 4 21 2 2" xfId="37100"/>
    <cellStyle name="Normal 4 21 2 2 2" xfId="37101"/>
    <cellStyle name="Normal 4 21 2 2 2 2" xfId="37102"/>
    <cellStyle name="Normal 4 21 2 2 2 2 2" xfId="37103"/>
    <cellStyle name="Normal 4 21 2 2 2 3" xfId="37104"/>
    <cellStyle name="Normal 4 21 2 2 2 4" xfId="37105"/>
    <cellStyle name="Normal 4 21 2 2 3" xfId="37106"/>
    <cellStyle name="Normal 4 21 2 2 3 2" xfId="37107"/>
    <cellStyle name="Normal 4 21 2 2 3 3" xfId="37108"/>
    <cellStyle name="Normal 4 21 2 2 4" xfId="37109"/>
    <cellStyle name="Normal 4 21 2 2 5" xfId="37110"/>
    <cellStyle name="Normal 4 21 2 2 6" xfId="37111"/>
    <cellStyle name="Normal 4 21 2 3" xfId="37112"/>
    <cellStyle name="Normal 4 21 2 3 2" xfId="37113"/>
    <cellStyle name="Normal 4 21 3" xfId="37114"/>
    <cellStyle name="Normal 4 21 3 2" xfId="37115"/>
    <cellStyle name="Normal 4 21 4" xfId="37116"/>
    <cellStyle name="Normal 4 21 5" xfId="37117"/>
    <cellStyle name="Normal 4 21 6" xfId="37118"/>
    <cellStyle name="Normal 4 21 7" xfId="37119"/>
    <cellStyle name="Normal 4 21 8" xfId="37120"/>
    <cellStyle name="Normal 4 21 9" xfId="37121"/>
    <cellStyle name="Normal 4 22" xfId="37122"/>
    <cellStyle name="Normal 4 22 10" xfId="37123"/>
    <cellStyle name="Normal 4 22 11" xfId="37124"/>
    <cellStyle name="Normal 4 22 12" xfId="37125"/>
    <cellStyle name="Normal 4 22 13" xfId="37126"/>
    <cellStyle name="Normal 4 22 14" xfId="37127"/>
    <cellStyle name="Normal 4 22 15" xfId="37128"/>
    <cellStyle name="Normal 4 22 16" xfId="37129"/>
    <cellStyle name="Normal 4 22 17" xfId="37130"/>
    <cellStyle name="Normal 4 22 18" xfId="37131"/>
    <cellStyle name="Normal 4 22 19" xfId="37132"/>
    <cellStyle name="Normal 4 22 2" xfId="37133"/>
    <cellStyle name="Normal 4 22 2 2" xfId="37134"/>
    <cellStyle name="Normal 4 22 2 2 2" xfId="37135"/>
    <cellStyle name="Normal 4 22 2 2 2 2" xfId="37136"/>
    <cellStyle name="Normal 4 22 2 2 2 2 2" xfId="37137"/>
    <cellStyle name="Normal 4 22 2 2 2 3" xfId="37138"/>
    <cellStyle name="Normal 4 22 2 2 2 4" xfId="37139"/>
    <cellStyle name="Normal 4 22 2 2 3" xfId="37140"/>
    <cellStyle name="Normal 4 22 2 2 3 2" xfId="37141"/>
    <cellStyle name="Normal 4 22 2 2 3 3" xfId="37142"/>
    <cellStyle name="Normal 4 22 2 2 4" xfId="37143"/>
    <cellStyle name="Normal 4 22 2 2 5" xfId="37144"/>
    <cellStyle name="Normal 4 22 2 2 6" xfId="37145"/>
    <cellStyle name="Normal 4 22 2 3" xfId="37146"/>
    <cellStyle name="Normal 4 22 2 3 2" xfId="37147"/>
    <cellStyle name="Normal 4 22 3" xfId="37148"/>
    <cellStyle name="Normal 4 22 3 2" xfId="37149"/>
    <cellStyle name="Normal 4 22 4" xfId="37150"/>
    <cellStyle name="Normal 4 22 5" xfId="37151"/>
    <cellStyle name="Normal 4 22 6" xfId="37152"/>
    <cellStyle name="Normal 4 22 7" xfId="37153"/>
    <cellStyle name="Normal 4 22 8" xfId="37154"/>
    <cellStyle name="Normal 4 22 9" xfId="37155"/>
    <cellStyle name="Normal 4 23" xfId="37156"/>
    <cellStyle name="Normal 4 23 10" xfId="37157"/>
    <cellStyle name="Normal 4 23 11" xfId="37158"/>
    <cellStyle name="Normal 4 23 12" xfId="37159"/>
    <cellStyle name="Normal 4 23 13" xfId="37160"/>
    <cellStyle name="Normal 4 23 14" xfId="37161"/>
    <cellStyle name="Normal 4 23 15" xfId="37162"/>
    <cellStyle name="Normal 4 23 16" xfId="37163"/>
    <cellStyle name="Normal 4 23 17" xfId="37164"/>
    <cellStyle name="Normal 4 23 18" xfId="37165"/>
    <cellStyle name="Normal 4 23 19" xfId="37166"/>
    <cellStyle name="Normal 4 23 2" xfId="37167"/>
    <cellStyle name="Normal 4 23 2 2" xfId="37168"/>
    <cellStyle name="Normal 4 23 2 2 2" xfId="37169"/>
    <cellStyle name="Normal 4 23 2 2 2 2" xfId="37170"/>
    <cellStyle name="Normal 4 23 2 2 2 2 2" xfId="37171"/>
    <cellStyle name="Normal 4 23 2 2 2 3" xfId="37172"/>
    <cellStyle name="Normal 4 23 2 2 2 4" xfId="37173"/>
    <cellStyle name="Normal 4 23 2 2 3" xfId="37174"/>
    <cellStyle name="Normal 4 23 2 2 3 2" xfId="37175"/>
    <cellStyle name="Normal 4 23 2 2 3 3" xfId="37176"/>
    <cellStyle name="Normal 4 23 2 2 4" xfId="37177"/>
    <cellStyle name="Normal 4 23 2 2 5" xfId="37178"/>
    <cellStyle name="Normal 4 23 2 2 6" xfId="37179"/>
    <cellStyle name="Normal 4 23 2 3" xfId="37180"/>
    <cellStyle name="Normal 4 23 2 3 2" xfId="37181"/>
    <cellStyle name="Normal 4 23 3" xfId="37182"/>
    <cellStyle name="Normal 4 23 3 2" xfId="37183"/>
    <cellStyle name="Normal 4 23 4" xfId="37184"/>
    <cellStyle name="Normal 4 23 5" xfId="37185"/>
    <cellStyle name="Normal 4 23 6" xfId="37186"/>
    <cellStyle name="Normal 4 23 7" xfId="37187"/>
    <cellStyle name="Normal 4 23 8" xfId="37188"/>
    <cellStyle name="Normal 4 23 9" xfId="37189"/>
    <cellStyle name="Normal 4 24" xfId="37190"/>
    <cellStyle name="Normal 4 24 10" xfId="37191"/>
    <cellStyle name="Normal 4 24 11" xfId="37192"/>
    <cellStyle name="Normal 4 24 12" xfId="37193"/>
    <cellStyle name="Normal 4 24 13" xfId="37194"/>
    <cellStyle name="Normal 4 24 14" xfId="37195"/>
    <cellStyle name="Normal 4 24 15" xfId="37196"/>
    <cellStyle name="Normal 4 24 16" xfId="37197"/>
    <cellStyle name="Normal 4 24 17" xfId="37198"/>
    <cellStyle name="Normal 4 24 18" xfId="37199"/>
    <cellStyle name="Normal 4 24 19" xfId="37200"/>
    <cellStyle name="Normal 4 24 2" xfId="37201"/>
    <cellStyle name="Normal 4 24 2 2" xfId="37202"/>
    <cellStyle name="Normal 4 24 2 2 2" xfId="37203"/>
    <cellStyle name="Normal 4 24 2 2 2 2" xfId="37204"/>
    <cellStyle name="Normal 4 24 2 2 2 2 2" xfId="37205"/>
    <cellStyle name="Normal 4 24 2 2 2 3" xfId="37206"/>
    <cellStyle name="Normal 4 24 2 2 2 4" xfId="37207"/>
    <cellStyle name="Normal 4 24 2 2 3" xfId="37208"/>
    <cellStyle name="Normal 4 24 2 2 3 2" xfId="37209"/>
    <cellStyle name="Normal 4 24 2 2 3 3" xfId="37210"/>
    <cellStyle name="Normal 4 24 2 2 4" xfId="37211"/>
    <cellStyle name="Normal 4 24 2 2 5" xfId="37212"/>
    <cellStyle name="Normal 4 24 2 2 6" xfId="37213"/>
    <cellStyle name="Normal 4 24 2 3" xfId="37214"/>
    <cellStyle name="Normal 4 24 2 3 2" xfId="37215"/>
    <cellStyle name="Normal 4 24 3" xfId="37216"/>
    <cellStyle name="Normal 4 24 3 2" xfId="37217"/>
    <cellStyle name="Normal 4 24 4" xfId="37218"/>
    <cellStyle name="Normal 4 24 5" xfId="37219"/>
    <cellStyle name="Normal 4 24 6" xfId="37220"/>
    <cellStyle name="Normal 4 24 7" xfId="37221"/>
    <cellStyle name="Normal 4 24 8" xfId="37222"/>
    <cellStyle name="Normal 4 24 9" xfId="37223"/>
    <cellStyle name="Normal 4 25" xfId="37224"/>
    <cellStyle name="Normal 4 25 10" xfId="37225"/>
    <cellStyle name="Normal 4 25 11" xfId="37226"/>
    <cellStyle name="Normal 4 25 12" xfId="37227"/>
    <cellStyle name="Normal 4 25 13" xfId="37228"/>
    <cellStyle name="Normal 4 25 14" xfId="37229"/>
    <cellStyle name="Normal 4 25 15" xfId="37230"/>
    <cellStyle name="Normal 4 25 16" xfId="37231"/>
    <cellStyle name="Normal 4 25 17" xfId="37232"/>
    <cellStyle name="Normal 4 25 18" xfId="37233"/>
    <cellStyle name="Normal 4 25 19" xfId="37234"/>
    <cellStyle name="Normal 4 25 2" xfId="37235"/>
    <cellStyle name="Normal 4 25 2 2" xfId="37236"/>
    <cellStyle name="Normal 4 25 2 2 2" xfId="37237"/>
    <cellStyle name="Normal 4 25 2 2 2 2" xfId="37238"/>
    <cellStyle name="Normal 4 25 2 2 2 2 2" xfId="37239"/>
    <cellStyle name="Normal 4 25 2 2 2 3" xfId="37240"/>
    <cellStyle name="Normal 4 25 2 2 2 4" xfId="37241"/>
    <cellStyle name="Normal 4 25 2 2 3" xfId="37242"/>
    <cellStyle name="Normal 4 25 2 2 3 2" xfId="37243"/>
    <cellStyle name="Normal 4 25 2 2 3 3" xfId="37244"/>
    <cellStyle name="Normal 4 25 2 2 4" xfId="37245"/>
    <cellStyle name="Normal 4 25 2 2 5" xfId="37246"/>
    <cellStyle name="Normal 4 25 2 2 6" xfId="37247"/>
    <cellStyle name="Normal 4 25 2 3" xfId="37248"/>
    <cellStyle name="Normal 4 25 2 3 2" xfId="37249"/>
    <cellStyle name="Normal 4 25 3" xfId="37250"/>
    <cellStyle name="Normal 4 25 3 2" xfId="37251"/>
    <cellStyle name="Normal 4 25 4" xfId="37252"/>
    <cellStyle name="Normal 4 25 5" xfId="37253"/>
    <cellStyle name="Normal 4 25 6" xfId="37254"/>
    <cellStyle name="Normal 4 25 7" xfId="37255"/>
    <cellStyle name="Normal 4 25 8" xfId="37256"/>
    <cellStyle name="Normal 4 25 9" xfId="37257"/>
    <cellStyle name="Normal 4 26" xfId="37258"/>
    <cellStyle name="Normal 4 26 10" xfId="37259"/>
    <cellStyle name="Normal 4 26 11" xfId="37260"/>
    <cellStyle name="Normal 4 26 12" xfId="37261"/>
    <cellStyle name="Normal 4 26 13" xfId="37262"/>
    <cellStyle name="Normal 4 26 14" xfId="37263"/>
    <cellStyle name="Normal 4 26 15" xfId="37264"/>
    <cellStyle name="Normal 4 26 16" xfId="37265"/>
    <cellStyle name="Normal 4 26 17" xfId="37266"/>
    <cellStyle name="Normal 4 26 18" xfId="37267"/>
    <cellStyle name="Normal 4 26 19" xfId="37268"/>
    <cellStyle name="Normal 4 26 2" xfId="37269"/>
    <cellStyle name="Normal 4 26 2 2" xfId="37270"/>
    <cellStyle name="Normal 4 26 2 2 2" xfId="37271"/>
    <cellStyle name="Normal 4 26 2 2 2 2" xfId="37272"/>
    <cellStyle name="Normal 4 26 2 2 2 2 2" xfId="37273"/>
    <cellStyle name="Normal 4 26 2 2 2 3" xfId="37274"/>
    <cellStyle name="Normal 4 26 2 2 2 4" xfId="37275"/>
    <cellStyle name="Normal 4 26 2 2 3" xfId="37276"/>
    <cellStyle name="Normal 4 26 2 2 3 2" xfId="37277"/>
    <cellStyle name="Normal 4 26 2 2 3 3" xfId="37278"/>
    <cellStyle name="Normal 4 26 2 2 4" xfId="37279"/>
    <cellStyle name="Normal 4 26 2 2 5" xfId="37280"/>
    <cellStyle name="Normal 4 26 2 2 6" xfId="37281"/>
    <cellStyle name="Normal 4 26 2 3" xfId="37282"/>
    <cellStyle name="Normal 4 26 2 3 2" xfId="37283"/>
    <cellStyle name="Normal 4 26 3" xfId="37284"/>
    <cellStyle name="Normal 4 26 3 2" xfId="37285"/>
    <cellStyle name="Normal 4 26 4" xfId="37286"/>
    <cellStyle name="Normal 4 26 5" xfId="37287"/>
    <cellStyle name="Normal 4 26 6" xfId="37288"/>
    <cellStyle name="Normal 4 26 7" xfId="37289"/>
    <cellStyle name="Normal 4 26 8" xfId="37290"/>
    <cellStyle name="Normal 4 26 9" xfId="37291"/>
    <cellStyle name="Normal 4 27" xfId="37292"/>
    <cellStyle name="Normal 4 27 10" xfId="37293"/>
    <cellStyle name="Normal 4 27 11" xfId="37294"/>
    <cellStyle name="Normal 4 27 12" xfId="37295"/>
    <cellStyle name="Normal 4 27 13" xfId="37296"/>
    <cellStyle name="Normal 4 27 14" xfId="37297"/>
    <cellStyle name="Normal 4 27 15" xfId="37298"/>
    <cellStyle name="Normal 4 27 16" xfId="37299"/>
    <cellStyle name="Normal 4 27 17" xfId="37300"/>
    <cellStyle name="Normal 4 27 18" xfId="37301"/>
    <cellStyle name="Normal 4 27 19" xfId="37302"/>
    <cellStyle name="Normal 4 27 2" xfId="37303"/>
    <cellStyle name="Normal 4 27 2 2" xfId="37304"/>
    <cellStyle name="Normal 4 27 2 2 2" xfId="37305"/>
    <cellStyle name="Normal 4 27 2 2 2 2" xfId="37306"/>
    <cellStyle name="Normal 4 27 2 2 2 2 2" xfId="37307"/>
    <cellStyle name="Normal 4 27 2 2 2 3" xfId="37308"/>
    <cellStyle name="Normal 4 27 2 2 2 4" xfId="37309"/>
    <cellStyle name="Normal 4 27 2 2 3" xfId="37310"/>
    <cellStyle name="Normal 4 27 2 2 3 2" xfId="37311"/>
    <cellStyle name="Normal 4 27 2 2 3 3" xfId="37312"/>
    <cellStyle name="Normal 4 27 2 2 4" xfId="37313"/>
    <cellStyle name="Normal 4 27 2 2 5" xfId="37314"/>
    <cellStyle name="Normal 4 27 2 2 6" xfId="37315"/>
    <cellStyle name="Normal 4 27 2 3" xfId="37316"/>
    <cellStyle name="Normal 4 27 2 3 2" xfId="37317"/>
    <cellStyle name="Normal 4 27 3" xfId="37318"/>
    <cellStyle name="Normal 4 27 3 2" xfId="37319"/>
    <cellStyle name="Normal 4 27 4" xfId="37320"/>
    <cellStyle name="Normal 4 27 5" xfId="37321"/>
    <cellStyle name="Normal 4 27 6" xfId="37322"/>
    <cellStyle name="Normal 4 27 7" xfId="37323"/>
    <cellStyle name="Normal 4 27 8" xfId="37324"/>
    <cellStyle name="Normal 4 27 9" xfId="37325"/>
    <cellStyle name="Normal 4 28" xfId="37326"/>
    <cellStyle name="Normal 4 28 10" xfId="37327"/>
    <cellStyle name="Normal 4 28 11" xfId="37328"/>
    <cellStyle name="Normal 4 28 12" xfId="37329"/>
    <cellStyle name="Normal 4 28 13" xfId="37330"/>
    <cellStyle name="Normal 4 28 14" xfId="37331"/>
    <cellStyle name="Normal 4 28 15" xfId="37332"/>
    <cellStyle name="Normal 4 28 16" xfId="37333"/>
    <cellStyle name="Normal 4 28 17" xfId="37334"/>
    <cellStyle name="Normal 4 28 18" xfId="37335"/>
    <cellStyle name="Normal 4 28 19" xfId="37336"/>
    <cellStyle name="Normal 4 28 2" xfId="37337"/>
    <cellStyle name="Normal 4 28 2 2" xfId="37338"/>
    <cellStyle name="Normal 4 28 2 2 2" xfId="37339"/>
    <cellStyle name="Normal 4 28 2 2 2 2" xfId="37340"/>
    <cellStyle name="Normal 4 28 2 2 2 2 2" xfId="37341"/>
    <cellStyle name="Normal 4 28 2 2 2 3" xfId="37342"/>
    <cellStyle name="Normal 4 28 2 2 2 4" xfId="37343"/>
    <cellStyle name="Normal 4 28 2 2 3" xfId="37344"/>
    <cellStyle name="Normal 4 28 2 2 3 2" xfId="37345"/>
    <cellStyle name="Normal 4 28 2 2 3 3" xfId="37346"/>
    <cellStyle name="Normal 4 28 2 2 4" xfId="37347"/>
    <cellStyle name="Normal 4 28 2 2 5" xfId="37348"/>
    <cellStyle name="Normal 4 28 2 2 6" xfId="37349"/>
    <cellStyle name="Normal 4 28 2 3" xfId="37350"/>
    <cellStyle name="Normal 4 28 2 3 2" xfId="37351"/>
    <cellStyle name="Normal 4 28 3" xfId="37352"/>
    <cellStyle name="Normal 4 28 3 2" xfId="37353"/>
    <cellStyle name="Normal 4 28 4" xfId="37354"/>
    <cellStyle name="Normal 4 28 5" xfId="37355"/>
    <cellStyle name="Normal 4 28 6" xfId="37356"/>
    <cellStyle name="Normal 4 28 7" xfId="37357"/>
    <cellStyle name="Normal 4 28 8" xfId="37358"/>
    <cellStyle name="Normal 4 28 9" xfId="37359"/>
    <cellStyle name="Normal 4 29" xfId="37360"/>
    <cellStyle name="Normal 4 29 10" xfId="37361"/>
    <cellStyle name="Normal 4 29 11" xfId="37362"/>
    <cellStyle name="Normal 4 29 12" xfId="37363"/>
    <cellStyle name="Normal 4 29 13" xfId="37364"/>
    <cellStyle name="Normal 4 29 14" xfId="37365"/>
    <cellStyle name="Normal 4 29 15" xfId="37366"/>
    <cellStyle name="Normal 4 29 16" xfId="37367"/>
    <cellStyle name="Normal 4 29 17" xfId="37368"/>
    <cellStyle name="Normal 4 29 18" xfId="37369"/>
    <cellStyle name="Normal 4 29 19" xfId="37370"/>
    <cellStyle name="Normal 4 29 2" xfId="37371"/>
    <cellStyle name="Normal 4 29 2 2" xfId="37372"/>
    <cellStyle name="Normal 4 29 2 2 2" xfId="37373"/>
    <cellStyle name="Normal 4 29 2 2 2 2" xfId="37374"/>
    <cellStyle name="Normal 4 29 2 2 2 2 2" xfId="37375"/>
    <cellStyle name="Normal 4 29 2 2 2 3" xfId="37376"/>
    <cellStyle name="Normal 4 29 2 2 2 4" xfId="37377"/>
    <cellStyle name="Normal 4 29 2 2 3" xfId="37378"/>
    <cellStyle name="Normal 4 29 2 2 3 2" xfId="37379"/>
    <cellStyle name="Normal 4 29 2 2 3 3" xfId="37380"/>
    <cellStyle name="Normal 4 29 2 2 4" xfId="37381"/>
    <cellStyle name="Normal 4 29 2 2 5" xfId="37382"/>
    <cellStyle name="Normal 4 29 2 2 6" xfId="37383"/>
    <cellStyle name="Normal 4 29 2 3" xfId="37384"/>
    <cellStyle name="Normal 4 29 2 3 2" xfId="37385"/>
    <cellStyle name="Normal 4 29 3" xfId="37386"/>
    <cellStyle name="Normal 4 29 3 2" xfId="37387"/>
    <cellStyle name="Normal 4 29 4" xfId="37388"/>
    <cellStyle name="Normal 4 29 5" xfId="37389"/>
    <cellStyle name="Normal 4 29 6" xfId="37390"/>
    <cellStyle name="Normal 4 29 7" xfId="37391"/>
    <cellStyle name="Normal 4 29 8" xfId="37392"/>
    <cellStyle name="Normal 4 29 9" xfId="37393"/>
    <cellStyle name="Normal 4 3" xfId="490"/>
    <cellStyle name="Normal 4 3 10" xfId="37394"/>
    <cellStyle name="Normal 4 3 11" xfId="37395"/>
    <cellStyle name="Normal 4 3 12" xfId="37396"/>
    <cellStyle name="Normal 4 3 13" xfId="37397"/>
    <cellStyle name="Normal 4 3 14" xfId="37398"/>
    <cellStyle name="Normal 4 3 15" xfId="37399"/>
    <cellStyle name="Normal 4 3 16" xfId="37400"/>
    <cellStyle name="Normal 4 3 17" xfId="37401"/>
    <cellStyle name="Normal 4 3 18" xfId="37402"/>
    <cellStyle name="Normal 4 3 2" xfId="491"/>
    <cellStyle name="Normal 4 3 2 2" xfId="1238"/>
    <cellStyle name="Normal 4 3 2 2 2" xfId="37403"/>
    <cellStyle name="Normal 4 3 2 3" xfId="1239"/>
    <cellStyle name="Normal 4 3 3" xfId="1240"/>
    <cellStyle name="Normal 4 3 3 2" xfId="37404"/>
    <cellStyle name="Normal 4 3 3 2 2" xfId="37405"/>
    <cellStyle name="Normal 4 3 3 3" xfId="37406"/>
    <cellStyle name="Normal 4 3 4" xfId="1241"/>
    <cellStyle name="Normal 4 3 4 2" xfId="37407"/>
    <cellStyle name="Normal 4 3 4 2 2" xfId="37408"/>
    <cellStyle name="Normal 4 3 5" xfId="37409"/>
    <cellStyle name="Normal 4 3 5 2" xfId="37410"/>
    <cellStyle name="Normal 4 3 5 3" xfId="37411"/>
    <cellStyle name="Normal 4 3 6" xfId="37412"/>
    <cellStyle name="Normal 4 3 7" xfId="37413"/>
    <cellStyle name="Normal 4 3 8" xfId="37414"/>
    <cellStyle name="Normal 4 3 9" xfId="37415"/>
    <cellStyle name="Normal 4 3_KD1_FED_CC_I_R_WP_033109" xfId="37416"/>
    <cellStyle name="Normal 4 30" xfId="37417"/>
    <cellStyle name="Normal 4 30 10" xfId="37418"/>
    <cellStyle name="Normal 4 30 11" xfId="37419"/>
    <cellStyle name="Normal 4 30 12" xfId="37420"/>
    <cellStyle name="Normal 4 30 13" xfId="37421"/>
    <cellStyle name="Normal 4 30 14" xfId="37422"/>
    <cellStyle name="Normal 4 30 15" xfId="37423"/>
    <cellStyle name="Normal 4 30 16" xfId="37424"/>
    <cellStyle name="Normal 4 30 17" xfId="37425"/>
    <cellStyle name="Normal 4 30 18" xfId="37426"/>
    <cellStyle name="Normal 4 30 19" xfId="37427"/>
    <cellStyle name="Normal 4 30 2" xfId="37428"/>
    <cellStyle name="Normal 4 30 2 2" xfId="37429"/>
    <cellStyle name="Normal 4 30 2 2 2" xfId="37430"/>
    <cellStyle name="Normal 4 30 2 2 2 2" xfId="37431"/>
    <cellStyle name="Normal 4 30 2 2 2 2 2" xfId="37432"/>
    <cellStyle name="Normal 4 30 2 2 2 3" xfId="37433"/>
    <cellStyle name="Normal 4 30 2 2 2 4" xfId="37434"/>
    <cellStyle name="Normal 4 30 2 2 3" xfId="37435"/>
    <cellStyle name="Normal 4 30 2 2 3 2" xfId="37436"/>
    <cellStyle name="Normal 4 30 2 2 3 3" xfId="37437"/>
    <cellStyle name="Normal 4 30 2 2 4" xfId="37438"/>
    <cellStyle name="Normal 4 30 2 2 5" xfId="37439"/>
    <cellStyle name="Normal 4 30 2 2 6" xfId="37440"/>
    <cellStyle name="Normal 4 30 2 3" xfId="37441"/>
    <cellStyle name="Normal 4 30 2 3 2" xfId="37442"/>
    <cellStyle name="Normal 4 30 3" xfId="37443"/>
    <cellStyle name="Normal 4 30 3 2" xfId="37444"/>
    <cellStyle name="Normal 4 30 4" xfId="37445"/>
    <cellStyle name="Normal 4 30 5" xfId="37446"/>
    <cellStyle name="Normal 4 30 6" xfId="37447"/>
    <cellStyle name="Normal 4 30 7" xfId="37448"/>
    <cellStyle name="Normal 4 30 8" xfId="37449"/>
    <cellStyle name="Normal 4 30 9" xfId="37450"/>
    <cellStyle name="Normal 4 31" xfId="37451"/>
    <cellStyle name="Normal 4 31 10" xfId="37452"/>
    <cellStyle name="Normal 4 31 11" xfId="37453"/>
    <cellStyle name="Normal 4 31 12" xfId="37454"/>
    <cellStyle name="Normal 4 31 13" xfId="37455"/>
    <cellStyle name="Normal 4 31 14" xfId="37456"/>
    <cellStyle name="Normal 4 31 15" xfId="37457"/>
    <cellStyle name="Normal 4 31 16" xfId="37458"/>
    <cellStyle name="Normal 4 31 17" xfId="37459"/>
    <cellStyle name="Normal 4 31 18" xfId="37460"/>
    <cellStyle name="Normal 4 31 19" xfId="37461"/>
    <cellStyle name="Normal 4 31 2" xfId="37462"/>
    <cellStyle name="Normal 4 31 2 2" xfId="37463"/>
    <cellStyle name="Normal 4 31 2 2 2" xfId="37464"/>
    <cellStyle name="Normal 4 31 2 2 2 2" xfId="37465"/>
    <cellStyle name="Normal 4 31 2 2 2 2 2" xfId="37466"/>
    <cellStyle name="Normal 4 31 2 2 2 3" xfId="37467"/>
    <cellStyle name="Normal 4 31 2 2 2 4" xfId="37468"/>
    <cellStyle name="Normal 4 31 2 2 3" xfId="37469"/>
    <cellStyle name="Normal 4 31 2 2 3 2" xfId="37470"/>
    <cellStyle name="Normal 4 31 2 2 3 3" xfId="37471"/>
    <cellStyle name="Normal 4 31 2 2 4" xfId="37472"/>
    <cellStyle name="Normal 4 31 2 2 5" xfId="37473"/>
    <cellStyle name="Normal 4 31 2 2 6" xfId="37474"/>
    <cellStyle name="Normal 4 31 2 3" xfId="37475"/>
    <cellStyle name="Normal 4 31 2 3 2" xfId="37476"/>
    <cellStyle name="Normal 4 31 3" xfId="37477"/>
    <cellStyle name="Normal 4 31 3 2" xfId="37478"/>
    <cellStyle name="Normal 4 31 4" xfId="37479"/>
    <cellStyle name="Normal 4 31 5" xfId="37480"/>
    <cellStyle name="Normal 4 31 6" xfId="37481"/>
    <cellStyle name="Normal 4 31 7" xfId="37482"/>
    <cellStyle name="Normal 4 31 8" xfId="37483"/>
    <cellStyle name="Normal 4 31 9" xfId="37484"/>
    <cellStyle name="Normal 4 32" xfId="37485"/>
    <cellStyle name="Normal 4 32 10" xfId="37486"/>
    <cellStyle name="Normal 4 32 11" xfId="37487"/>
    <cellStyle name="Normal 4 32 12" xfId="37488"/>
    <cellStyle name="Normal 4 32 13" xfId="37489"/>
    <cellStyle name="Normal 4 32 14" xfId="37490"/>
    <cellStyle name="Normal 4 32 15" xfId="37491"/>
    <cellStyle name="Normal 4 32 16" xfId="37492"/>
    <cellStyle name="Normal 4 32 17" xfId="37493"/>
    <cellStyle name="Normal 4 32 18" xfId="37494"/>
    <cellStyle name="Normal 4 32 19" xfId="37495"/>
    <cellStyle name="Normal 4 32 2" xfId="37496"/>
    <cellStyle name="Normal 4 32 2 2" xfId="37497"/>
    <cellStyle name="Normal 4 32 2 2 2" xfId="37498"/>
    <cellStyle name="Normal 4 32 2 2 2 2" xfId="37499"/>
    <cellStyle name="Normal 4 32 2 2 2 2 2" xfId="37500"/>
    <cellStyle name="Normal 4 32 2 2 2 3" xfId="37501"/>
    <cellStyle name="Normal 4 32 2 2 2 4" xfId="37502"/>
    <cellStyle name="Normal 4 32 2 2 3" xfId="37503"/>
    <cellStyle name="Normal 4 32 2 2 3 2" xfId="37504"/>
    <cellStyle name="Normal 4 32 2 2 3 3" xfId="37505"/>
    <cellStyle name="Normal 4 32 2 2 4" xfId="37506"/>
    <cellStyle name="Normal 4 32 2 2 5" xfId="37507"/>
    <cellStyle name="Normal 4 32 2 2 6" xfId="37508"/>
    <cellStyle name="Normal 4 32 2 3" xfId="37509"/>
    <cellStyle name="Normal 4 32 2 3 2" xfId="37510"/>
    <cellStyle name="Normal 4 32 3" xfId="37511"/>
    <cellStyle name="Normal 4 32 3 2" xfId="37512"/>
    <cellStyle name="Normal 4 32 4" xfId="37513"/>
    <cellStyle name="Normal 4 32 5" xfId="37514"/>
    <cellStyle name="Normal 4 32 6" xfId="37515"/>
    <cellStyle name="Normal 4 32 7" xfId="37516"/>
    <cellStyle name="Normal 4 32 8" xfId="37517"/>
    <cellStyle name="Normal 4 32 9" xfId="37518"/>
    <cellStyle name="Normal 4 33" xfId="37519"/>
    <cellStyle name="Normal 4 33 10" xfId="37520"/>
    <cellStyle name="Normal 4 33 11" xfId="37521"/>
    <cellStyle name="Normal 4 33 12" xfId="37522"/>
    <cellStyle name="Normal 4 33 13" xfId="37523"/>
    <cellStyle name="Normal 4 33 14" xfId="37524"/>
    <cellStyle name="Normal 4 33 15" xfId="37525"/>
    <cellStyle name="Normal 4 33 16" xfId="37526"/>
    <cellStyle name="Normal 4 33 17" xfId="37527"/>
    <cellStyle name="Normal 4 33 18" xfId="37528"/>
    <cellStyle name="Normal 4 33 19" xfId="37529"/>
    <cellStyle name="Normal 4 33 2" xfId="37530"/>
    <cellStyle name="Normal 4 33 2 2" xfId="37531"/>
    <cellStyle name="Normal 4 33 2 2 2" xfId="37532"/>
    <cellStyle name="Normal 4 33 2 2 2 2" xfId="37533"/>
    <cellStyle name="Normal 4 33 2 2 2 2 2" xfId="37534"/>
    <cellStyle name="Normal 4 33 2 2 2 3" xfId="37535"/>
    <cellStyle name="Normal 4 33 2 2 2 4" xfId="37536"/>
    <cellStyle name="Normal 4 33 2 2 3" xfId="37537"/>
    <cellStyle name="Normal 4 33 2 2 3 2" xfId="37538"/>
    <cellStyle name="Normal 4 33 2 2 3 3" xfId="37539"/>
    <cellStyle name="Normal 4 33 2 2 4" xfId="37540"/>
    <cellStyle name="Normal 4 33 2 2 5" xfId="37541"/>
    <cellStyle name="Normal 4 33 2 2 6" xfId="37542"/>
    <cellStyle name="Normal 4 33 2 3" xfId="37543"/>
    <cellStyle name="Normal 4 33 2 3 2" xfId="37544"/>
    <cellStyle name="Normal 4 33 3" xfId="37545"/>
    <cellStyle name="Normal 4 33 3 2" xfId="37546"/>
    <cellStyle name="Normal 4 33 4" xfId="37547"/>
    <cellStyle name="Normal 4 33 5" xfId="37548"/>
    <cellStyle name="Normal 4 33 6" xfId="37549"/>
    <cellStyle name="Normal 4 33 7" xfId="37550"/>
    <cellStyle name="Normal 4 33 8" xfId="37551"/>
    <cellStyle name="Normal 4 33 9" xfId="37552"/>
    <cellStyle name="Normal 4 34" xfId="37553"/>
    <cellStyle name="Normal 4 34 10" xfId="37554"/>
    <cellStyle name="Normal 4 34 11" xfId="37555"/>
    <cellStyle name="Normal 4 34 12" xfId="37556"/>
    <cellStyle name="Normal 4 34 13" xfId="37557"/>
    <cellStyle name="Normal 4 34 14" xfId="37558"/>
    <cellStyle name="Normal 4 34 15" xfId="37559"/>
    <cellStyle name="Normal 4 34 16" xfId="37560"/>
    <cellStyle name="Normal 4 34 17" xfId="37561"/>
    <cellStyle name="Normal 4 34 18" xfId="37562"/>
    <cellStyle name="Normal 4 34 19" xfId="37563"/>
    <cellStyle name="Normal 4 34 2" xfId="37564"/>
    <cellStyle name="Normal 4 34 2 2" xfId="37565"/>
    <cellStyle name="Normal 4 34 2 2 2" xfId="37566"/>
    <cellStyle name="Normal 4 34 2 2 2 2" xfId="37567"/>
    <cellStyle name="Normal 4 34 2 2 2 2 2" xfId="37568"/>
    <cellStyle name="Normal 4 34 2 2 2 3" xfId="37569"/>
    <cellStyle name="Normal 4 34 2 2 2 4" xfId="37570"/>
    <cellStyle name="Normal 4 34 2 2 3" xfId="37571"/>
    <cellStyle name="Normal 4 34 2 2 3 2" xfId="37572"/>
    <cellStyle name="Normal 4 34 2 2 3 3" xfId="37573"/>
    <cellStyle name="Normal 4 34 2 2 4" xfId="37574"/>
    <cellStyle name="Normal 4 34 2 2 5" xfId="37575"/>
    <cellStyle name="Normal 4 34 2 2 6" xfId="37576"/>
    <cellStyle name="Normal 4 34 2 3" xfId="37577"/>
    <cellStyle name="Normal 4 34 2 3 2" xfId="37578"/>
    <cellStyle name="Normal 4 34 3" xfId="37579"/>
    <cellStyle name="Normal 4 34 3 2" xfId="37580"/>
    <cellStyle name="Normal 4 34 4" xfId="37581"/>
    <cellStyle name="Normal 4 34 5" xfId="37582"/>
    <cellStyle name="Normal 4 34 6" xfId="37583"/>
    <cellStyle name="Normal 4 34 7" xfId="37584"/>
    <cellStyle name="Normal 4 34 8" xfId="37585"/>
    <cellStyle name="Normal 4 34 9" xfId="37586"/>
    <cellStyle name="Normal 4 35" xfId="37587"/>
    <cellStyle name="Normal 4 35 10" xfId="37588"/>
    <cellStyle name="Normal 4 35 11" xfId="37589"/>
    <cellStyle name="Normal 4 35 12" xfId="37590"/>
    <cellStyle name="Normal 4 35 13" xfId="37591"/>
    <cellStyle name="Normal 4 35 14" xfId="37592"/>
    <cellStyle name="Normal 4 35 15" xfId="37593"/>
    <cellStyle name="Normal 4 35 16" xfId="37594"/>
    <cellStyle name="Normal 4 35 17" xfId="37595"/>
    <cellStyle name="Normal 4 35 18" xfId="37596"/>
    <cellStyle name="Normal 4 35 19" xfId="37597"/>
    <cellStyle name="Normal 4 35 2" xfId="37598"/>
    <cellStyle name="Normal 4 35 2 2" xfId="37599"/>
    <cellStyle name="Normal 4 35 2 2 2" xfId="37600"/>
    <cellStyle name="Normal 4 35 2 2 2 2" xfId="37601"/>
    <cellStyle name="Normal 4 35 2 2 2 2 2" xfId="37602"/>
    <cellStyle name="Normal 4 35 2 2 2 3" xfId="37603"/>
    <cellStyle name="Normal 4 35 2 2 2 4" xfId="37604"/>
    <cellStyle name="Normal 4 35 2 2 3" xfId="37605"/>
    <cellStyle name="Normal 4 35 2 2 3 2" xfId="37606"/>
    <cellStyle name="Normal 4 35 2 2 3 3" xfId="37607"/>
    <cellStyle name="Normal 4 35 2 2 4" xfId="37608"/>
    <cellStyle name="Normal 4 35 2 2 5" xfId="37609"/>
    <cellStyle name="Normal 4 35 2 2 6" xfId="37610"/>
    <cellStyle name="Normal 4 35 2 3" xfId="37611"/>
    <cellStyle name="Normal 4 35 2 3 2" xfId="37612"/>
    <cellStyle name="Normal 4 35 3" xfId="37613"/>
    <cellStyle name="Normal 4 35 3 2" xfId="37614"/>
    <cellStyle name="Normal 4 35 4" xfId="37615"/>
    <cellStyle name="Normal 4 35 5" xfId="37616"/>
    <cellStyle name="Normal 4 35 6" xfId="37617"/>
    <cellStyle name="Normal 4 35 7" xfId="37618"/>
    <cellStyle name="Normal 4 35 8" xfId="37619"/>
    <cellStyle name="Normal 4 35 9" xfId="37620"/>
    <cellStyle name="Normal 4 36" xfId="37621"/>
    <cellStyle name="Normal 4 36 10" xfId="37622"/>
    <cellStyle name="Normal 4 36 11" xfId="37623"/>
    <cellStyle name="Normal 4 36 12" xfId="37624"/>
    <cellStyle name="Normal 4 36 13" xfId="37625"/>
    <cellStyle name="Normal 4 36 14" xfId="37626"/>
    <cellStyle name="Normal 4 36 15" xfId="37627"/>
    <cellStyle name="Normal 4 36 16" xfId="37628"/>
    <cellStyle name="Normal 4 36 17" xfId="37629"/>
    <cellStyle name="Normal 4 36 18" xfId="37630"/>
    <cellStyle name="Normal 4 36 19" xfId="37631"/>
    <cellStyle name="Normal 4 36 2" xfId="37632"/>
    <cellStyle name="Normal 4 36 2 2" xfId="37633"/>
    <cellStyle name="Normal 4 36 2 2 2" xfId="37634"/>
    <cellStyle name="Normal 4 36 2 2 2 2" xfId="37635"/>
    <cellStyle name="Normal 4 36 2 2 2 2 2" xfId="37636"/>
    <cellStyle name="Normal 4 36 2 2 2 3" xfId="37637"/>
    <cellStyle name="Normal 4 36 2 2 2 4" xfId="37638"/>
    <cellStyle name="Normal 4 36 2 2 3" xfId="37639"/>
    <cellStyle name="Normal 4 36 2 2 3 2" xfId="37640"/>
    <cellStyle name="Normal 4 36 2 2 3 3" xfId="37641"/>
    <cellStyle name="Normal 4 36 2 2 4" xfId="37642"/>
    <cellStyle name="Normal 4 36 2 2 5" xfId="37643"/>
    <cellStyle name="Normal 4 36 2 2 6" xfId="37644"/>
    <cellStyle name="Normal 4 36 2 3" xfId="37645"/>
    <cellStyle name="Normal 4 36 2 3 2" xfId="37646"/>
    <cellStyle name="Normal 4 36 3" xfId="37647"/>
    <cellStyle name="Normal 4 36 3 2" xfId="37648"/>
    <cellStyle name="Normal 4 36 4" xfId="37649"/>
    <cellStyle name="Normal 4 36 5" xfId="37650"/>
    <cellStyle name="Normal 4 36 6" xfId="37651"/>
    <cellStyle name="Normal 4 36 7" xfId="37652"/>
    <cellStyle name="Normal 4 36 8" xfId="37653"/>
    <cellStyle name="Normal 4 36 9" xfId="37654"/>
    <cellStyle name="Normal 4 37" xfId="37655"/>
    <cellStyle name="Normal 4 37 10" xfId="37656"/>
    <cellStyle name="Normal 4 37 11" xfId="37657"/>
    <cellStyle name="Normal 4 37 12" xfId="37658"/>
    <cellStyle name="Normal 4 37 13" xfId="37659"/>
    <cellStyle name="Normal 4 37 14" xfId="37660"/>
    <cellStyle name="Normal 4 37 15" xfId="37661"/>
    <cellStyle name="Normal 4 37 16" xfId="37662"/>
    <cellStyle name="Normal 4 37 17" xfId="37663"/>
    <cellStyle name="Normal 4 37 18" xfId="37664"/>
    <cellStyle name="Normal 4 37 19" xfId="37665"/>
    <cellStyle name="Normal 4 37 2" xfId="37666"/>
    <cellStyle name="Normal 4 37 2 2" xfId="37667"/>
    <cellStyle name="Normal 4 37 2 2 2" xfId="37668"/>
    <cellStyle name="Normal 4 37 2 2 2 2" xfId="37669"/>
    <cellStyle name="Normal 4 37 2 2 2 2 2" xfId="37670"/>
    <cellStyle name="Normal 4 37 2 2 2 3" xfId="37671"/>
    <cellStyle name="Normal 4 37 2 2 2 4" xfId="37672"/>
    <cellStyle name="Normal 4 37 2 2 3" xfId="37673"/>
    <cellStyle name="Normal 4 37 2 2 3 2" xfId="37674"/>
    <cellStyle name="Normal 4 37 2 2 3 3" xfId="37675"/>
    <cellStyle name="Normal 4 37 2 2 4" xfId="37676"/>
    <cellStyle name="Normal 4 37 2 2 5" xfId="37677"/>
    <cellStyle name="Normal 4 37 2 2 6" xfId="37678"/>
    <cellStyle name="Normal 4 37 2 3" xfId="37679"/>
    <cellStyle name="Normal 4 37 2 3 2" xfId="37680"/>
    <cellStyle name="Normal 4 37 3" xfId="37681"/>
    <cellStyle name="Normal 4 37 3 2" xfId="37682"/>
    <cellStyle name="Normal 4 37 4" xfId="37683"/>
    <cellStyle name="Normal 4 37 5" xfId="37684"/>
    <cellStyle name="Normal 4 37 6" xfId="37685"/>
    <cellStyle name="Normal 4 37 7" xfId="37686"/>
    <cellStyle name="Normal 4 37 8" xfId="37687"/>
    <cellStyle name="Normal 4 37 9" xfId="37688"/>
    <cellStyle name="Normal 4 38" xfId="37689"/>
    <cellStyle name="Normal 4 38 10" xfId="37690"/>
    <cellStyle name="Normal 4 38 11" xfId="37691"/>
    <cellStyle name="Normal 4 38 12" xfId="37692"/>
    <cellStyle name="Normal 4 38 13" xfId="37693"/>
    <cellStyle name="Normal 4 38 14" xfId="37694"/>
    <cellStyle name="Normal 4 38 15" xfId="37695"/>
    <cellStyle name="Normal 4 38 16" xfId="37696"/>
    <cellStyle name="Normal 4 38 17" xfId="37697"/>
    <cellStyle name="Normal 4 38 18" xfId="37698"/>
    <cellStyle name="Normal 4 38 19" xfId="37699"/>
    <cellStyle name="Normal 4 38 2" xfId="37700"/>
    <cellStyle name="Normal 4 38 2 2" xfId="37701"/>
    <cellStyle name="Normal 4 38 2 2 2" xfId="37702"/>
    <cellStyle name="Normal 4 38 2 2 2 2" xfId="37703"/>
    <cellStyle name="Normal 4 38 2 2 2 2 2" xfId="37704"/>
    <cellStyle name="Normal 4 38 2 2 2 3" xfId="37705"/>
    <cellStyle name="Normal 4 38 2 2 2 4" xfId="37706"/>
    <cellStyle name="Normal 4 38 2 2 3" xfId="37707"/>
    <cellStyle name="Normal 4 38 2 2 3 2" xfId="37708"/>
    <cellStyle name="Normal 4 38 2 2 3 3" xfId="37709"/>
    <cellStyle name="Normal 4 38 2 2 4" xfId="37710"/>
    <cellStyle name="Normal 4 38 2 2 5" xfId="37711"/>
    <cellStyle name="Normal 4 38 2 2 6" xfId="37712"/>
    <cellStyle name="Normal 4 38 2 3" xfId="37713"/>
    <cellStyle name="Normal 4 38 2 3 2" xfId="37714"/>
    <cellStyle name="Normal 4 38 3" xfId="37715"/>
    <cellStyle name="Normal 4 38 3 2" xfId="37716"/>
    <cellStyle name="Normal 4 38 4" xfId="37717"/>
    <cellStyle name="Normal 4 38 5" xfId="37718"/>
    <cellStyle name="Normal 4 38 6" xfId="37719"/>
    <cellStyle name="Normal 4 38 7" xfId="37720"/>
    <cellStyle name="Normal 4 38 8" xfId="37721"/>
    <cellStyle name="Normal 4 38 9" xfId="37722"/>
    <cellStyle name="Normal 4 39" xfId="37723"/>
    <cellStyle name="Normal 4 39 10" xfId="37724"/>
    <cellStyle name="Normal 4 39 11" xfId="37725"/>
    <cellStyle name="Normal 4 39 12" xfId="37726"/>
    <cellStyle name="Normal 4 39 13" xfId="37727"/>
    <cellStyle name="Normal 4 39 14" xfId="37728"/>
    <cellStyle name="Normal 4 39 15" xfId="37729"/>
    <cellStyle name="Normal 4 39 16" xfId="37730"/>
    <cellStyle name="Normal 4 39 17" xfId="37731"/>
    <cellStyle name="Normal 4 39 18" xfId="37732"/>
    <cellStyle name="Normal 4 39 19" xfId="37733"/>
    <cellStyle name="Normal 4 39 2" xfId="37734"/>
    <cellStyle name="Normal 4 39 2 2" xfId="37735"/>
    <cellStyle name="Normal 4 39 2 2 2" xfId="37736"/>
    <cellStyle name="Normal 4 39 2 2 2 2" xfId="37737"/>
    <cellStyle name="Normal 4 39 2 2 2 2 2" xfId="37738"/>
    <cellStyle name="Normal 4 39 2 2 2 3" xfId="37739"/>
    <cellStyle name="Normal 4 39 2 2 2 4" xfId="37740"/>
    <cellStyle name="Normal 4 39 2 2 3" xfId="37741"/>
    <cellStyle name="Normal 4 39 2 2 3 2" xfId="37742"/>
    <cellStyle name="Normal 4 39 2 2 3 3" xfId="37743"/>
    <cellStyle name="Normal 4 39 2 2 4" xfId="37744"/>
    <cellStyle name="Normal 4 39 2 2 5" xfId="37745"/>
    <cellStyle name="Normal 4 39 2 2 6" xfId="37746"/>
    <cellStyle name="Normal 4 39 2 3" xfId="37747"/>
    <cellStyle name="Normal 4 39 2 3 2" xfId="37748"/>
    <cellStyle name="Normal 4 39 3" xfId="37749"/>
    <cellStyle name="Normal 4 39 3 2" xfId="37750"/>
    <cellStyle name="Normal 4 39 4" xfId="37751"/>
    <cellStyle name="Normal 4 39 5" xfId="37752"/>
    <cellStyle name="Normal 4 39 6" xfId="37753"/>
    <cellStyle name="Normal 4 39 7" xfId="37754"/>
    <cellStyle name="Normal 4 39 8" xfId="37755"/>
    <cellStyle name="Normal 4 39 9" xfId="37756"/>
    <cellStyle name="Normal 4 4" xfId="492"/>
    <cellStyle name="Normal 4 4 10" xfId="37757"/>
    <cellStyle name="Normal 4 4 11" xfId="37758"/>
    <cellStyle name="Normal 4 4 2" xfId="1242"/>
    <cellStyle name="Normal 4 4 2 2" xfId="37759"/>
    <cellStyle name="Normal 4 4 2 2 2" xfId="37760"/>
    <cellStyle name="Normal 4 4 2 2 2 2" xfId="37761"/>
    <cellStyle name="Normal 4 4 2 2 2 3" xfId="37762"/>
    <cellStyle name="Normal 4 4 2 2 2 4" xfId="37763"/>
    <cellStyle name="Normal 4 4 2 2 2 5" xfId="37764"/>
    <cellStyle name="Normal 4 4 2 2 2 6" xfId="37765"/>
    <cellStyle name="Normal 4 4 2 2 3" xfId="37766"/>
    <cellStyle name="Normal 4 4 2 2 4" xfId="37767"/>
    <cellStyle name="Normal 4 4 2 2 5" xfId="37768"/>
    <cellStyle name="Normal 4 4 2 2 6" xfId="37769"/>
    <cellStyle name="Normal 4 4 2 2 7" xfId="37770"/>
    <cellStyle name="Normal 4 4 2 2 8" xfId="37771"/>
    <cellStyle name="Normal 4 4 2 2 9" xfId="37772"/>
    <cellStyle name="Normal 4 4 2 3" xfId="37773"/>
    <cellStyle name="Normal 4 4 2 4" xfId="37774"/>
    <cellStyle name="Normal 4 4 2 5" xfId="37775"/>
    <cellStyle name="Normal 4 4 2 6" xfId="37776"/>
    <cellStyle name="Normal 4 4 3" xfId="1243"/>
    <cellStyle name="Normal 4 4 3 2" xfId="37777"/>
    <cellStyle name="Normal 4 4 3 3" xfId="37778"/>
    <cellStyle name="Normal 4 4 3 4" xfId="37779"/>
    <cellStyle name="Normal 4 4 3 5" xfId="37780"/>
    <cellStyle name="Normal 4 4 3 6" xfId="37781"/>
    <cellStyle name="Normal 4 4 3 7" xfId="37782"/>
    <cellStyle name="Normal 4 4 4" xfId="37783"/>
    <cellStyle name="Normal 4 4 4 2" xfId="37784"/>
    <cellStyle name="Normal 4 4 4 3" xfId="37785"/>
    <cellStyle name="Normal 4 4 4 4" xfId="37786"/>
    <cellStyle name="Normal 4 4 4 5" xfId="37787"/>
    <cellStyle name="Normal 4 4 4 6" xfId="37788"/>
    <cellStyle name="Normal 4 4 4 7" xfId="37789"/>
    <cellStyle name="Normal 4 4 5" xfId="37790"/>
    <cellStyle name="Normal 4 4 5 2" xfId="37791"/>
    <cellStyle name="Normal 4 4 5 3" xfId="37792"/>
    <cellStyle name="Normal 4 4 5 4" xfId="37793"/>
    <cellStyle name="Normal 4 4 5 5" xfId="37794"/>
    <cellStyle name="Normal 4 4 5 6" xfId="37795"/>
    <cellStyle name="Normal 4 4 5 7" xfId="37796"/>
    <cellStyle name="Normal 4 4 5 8" xfId="37797"/>
    <cellStyle name="Normal 4 4 6" xfId="37798"/>
    <cellStyle name="Normal 4 4 6 2" xfId="37799"/>
    <cellStyle name="Normal 4 4 6 2 2" xfId="37800"/>
    <cellStyle name="Normal 4 4 7" xfId="37801"/>
    <cellStyle name="Normal 4 4 7 2" xfId="37802"/>
    <cellStyle name="Normal 4 4 8" xfId="37803"/>
    <cellStyle name="Normal 4 4 9" xfId="37804"/>
    <cellStyle name="Normal 4 4_KD1_FED_CC_I_R_WP_033109" xfId="37805"/>
    <cellStyle name="Normal 4 40" xfId="37806"/>
    <cellStyle name="Normal 4 40 10" xfId="37807"/>
    <cellStyle name="Normal 4 40 11" xfId="37808"/>
    <cellStyle name="Normal 4 40 12" xfId="37809"/>
    <cellStyle name="Normal 4 40 13" xfId="37810"/>
    <cellStyle name="Normal 4 40 14" xfId="37811"/>
    <cellStyle name="Normal 4 40 15" xfId="37812"/>
    <cellStyle name="Normal 4 40 16" xfId="37813"/>
    <cellStyle name="Normal 4 40 17" xfId="37814"/>
    <cellStyle name="Normal 4 40 18" xfId="37815"/>
    <cellStyle name="Normal 4 40 19" xfId="37816"/>
    <cellStyle name="Normal 4 40 2" xfId="37817"/>
    <cellStyle name="Normal 4 40 2 2" xfId="37818"/>
    <cellStyle name="Normal 4 40 2 2 2" xfId="37819"/>
    <cellStyle name="Normal 4 40 2 2 2 2" xfId="37820"/>
    <cellStyle name="Normal 4 40 2 2 2 2 2" xfId="37821"/>
    <cellStyle name="Normal 4 40 2 2 2 3" xfId="37822"/>
    <cellStyle name="Normal 4 40 2 2 2 4" xfId="37823"/>
    <cellStyle name="Normal 4 40 2 2 3" xfId="37824"/>
    <cellStyle name="Normal 4 40 2 2 3 2" xfId="37825"/>
    <cellStyle name="Normal 4 40 2 2 3 3" xfId="37826"/>
    <cellStyle name="Normal 4 40 2 2 4" xfId="37827"/>
    <cellStyle name="Normal 4 40 2 2 5" xfId="37828"/>
    <cellStyle name="Normal 4 40 2 2 6" xfId="37829"/>
    <cellStyle name="Normal 4 40 2 3" xfId="37830"/>
    <cellStyle name="Normal 4 40 2 3 2" xfId="37831"/>
    <cellStyle name="Normal 4 40 3" xfId="37832"/>
    <cellStyle name="Normal 4 40 3 2" xfId="37833"/>
    <cellStyle name="Normal 4 40 4" xfId="37834"/>
    <cellStyle name="Normal 4 40 5" xfId="37835"/>
    <cellStyle name="Normal 4 40 6" xfId="37836"/>
    <cellStyle name="Normal 4 40 7" xfId="37837"/>
    <cellStyle name="Normal 4 40 8" xfId="37838"/>
    <cellStyle name="Normal 4 40 9" xfId="37839"/>
    <cellStyle name="Normal 4 41" xfId="37840"/>
    <cellStyle name="Normal 4 41 10" xfId="37841"/>
    <cellStyle name="Normal 4 41 11" xfId="37842"/>
    <cellStyle name="Normal 4 41 12" xfId="37843"/>
    <cellStyle name="Normal 4 41 13" xfId="37844"/>
    <cellStyle name="Normal 4 41 14" xfId="37845"/>
    <cellStyle name="Normal 4 41 15" xfId="37846"/>
    <cellStyle name="Normal 4 41 16" xfId="37847"/>
    <cellStyle name="Normal 4 41 17" xfId="37848"/>
    <cellStyle name="Normal 4 41 18" xfId="37849"/>
    <cellStyle name="Normal 4 41 19" xfId="37850"/>
    <cellStyle name="Normal 4 41 2" xfId="37851"/>
    <cellStyle name="Normal 4 41 2 2" xfId="37852"/>
    <cellStyle name="Normal 4 41 2 2 2" xfId="37853"/>
    <cellStyle name="Normal 4 41 2 2 2 2" xfId="37854"/>
    <cellStyle name="Normal 4 41 2 2 2 2 2" xfId="37855"/>
    <cellStyle name="Normal 4 41 2 2 2 3" xfId="37856"/>
    <cellStyle name="Normal 4 41 2 2 2 4" xfId="37857"/>
    <cellStyle name="Normal 4 41 2 2 3" xfId="37858"/>
    <cellStyle name="Normal 4 41 2 2 3 2" xfId="37859"/>
    <cellStyle name="Normal 4 41 2 2 3 3" xfId="37860"/>
    <cellStyle name="Normal 4 41 2 2 4" xfId="37861"/>
    <cellStyle name="Normal 4 41 2 2 5" xfId="37862"/>
    <cellStyle name="Normal 4 41 2 2 6" xfId="37863"/>
    <cellStyle name="Normal 4 41 2 3" xfId="37864"/>
    <cellStyle name="Normal 4 41 2 3 2" xfId="37865"/>
    <cellStyle name="Normal 4 41 3" xfId="37866"/>
    <cellStyle name="Normal 4 41 3 2" xfId="37867"/>
    <cellStyle name="Normal 4 41 4" xfId="37868"/>
    <cellStyle name="Normal 4 41 5" xfId="37869"/>
    <cellStyle name="Normal 4 41 6" xfId="37870"/>
    <cellStyle name="Normal 4 41 7" xfId="37871"/>
    <cellStyle name="Normal 4 41 8" xfId="37872"/>
    <cellStyle name="Normal 4 41 9" xfId="37873"/>
    <cellStyle name="Normal 4 42" xfId="37874"/>
    <cellStyle name="Normal 4 42 10" xfId="37875"/>
    <cellStyle name="Normal 4 42 11" xfId="37876"/>
    <cellStyle name="Normal 4 42 12" xfId="37877"/>
    <cellStyle name="Normal 4 42 13" xfId="37878"/>
    <cellStyle name="Normal 4 42 14" xfId="37879"/>
    <cellStyle name="Normal 4 42 15" xfId="37880"/>
    <cellStyle name="Normal 4 42 16" xfId="37881"/>
    <cellStyle name="Normal 4 42 17" xfId="37882"/>
    <cellStyle name="Normal 4 42 18" xfId="37883"/>
    <cellStyle name="Normal 4 42 19" xfId="37884"/>
    <cellStyle name="Normal 4 42 2" xfId="37885"/>
    <cellStyle name="Normal 4 42 2 2" xfId="37886"/>
    <cellStyle name="Normal 4 42 2 2 2" xfId="37887"/>
    <cellStyle name="Normal 4 42 2 2 2 2" xfId="37888"/>
    <cellStyle name="Normal 4 42 2 2 2 2 2" xfId="37889"/>
    <cellStyle name="Normal 4 42 2 2 2 3" xfId="37890"/>
    <cellStyle name="Normal 4 42 2 2 2 4" xfId="37891"/>
    <cellStyle name="Normal 4 42 2 2 3" xfId="37892"/>
    <cellStyle name="Normal 4 42 2 2 3 2" xfId="37893"/>
    <cellStyle name="Normal 4 42 2 2 3 3" xfId="37894"/>
    <cellStyle name="Normal 4 42 2 2 4" xfId="37895"/>
    <cellStyle name="Normal 4 42 2 2 5" xfId="37896"/>
    <cellStyle name="Normal 4 42 2 2 6" xfId="37897"/>
    <cellStyle name="Normal 4 42 2 3" xfId="37898"/>
    <cellStyle name="Normal 4 42 2 3 2" xfId="37899"/>
    <cellStyle name="Normal 4 42 3" xfId="37900"/>
    <cellStyle name="Normal 4 42 3 2" xfId="37901"/>
    <cellStyle name="Normal 4 42 4" xfId="37902"/>
    <cellStyle name="Normal 4 42 5" xfId="37903"/>
    <cellStyle name="Normal 4 42 6" xfId="37904"/>
    <cellStyle name="Normal 4 42 7" xfId="37905"/>
    <cellStyle name="Normal 4 42 8" xfId="37906"/>
    <cellStyle name="Normal 4 42 9" xfId="37907"/>
    <cellStyle name="Normal 4 43" xfId="37908"/>
    <cellStyle name="Normal 4 43 10" xfId="37909"/>
    <cellStyle name="Normal 4 43 11" xfId="37910"/>
    <cellStyle name="Normal 4 43 12" xfId="37911"/>
    <cellStyle name="Normal 4 43 13" xfId="37912"/>
    <cellStyle name="Normal 4 43 14" xfId="37913"/>
    <cellStyle name="Normal 4 43 15" xfId="37914"/>
    <cellStyle name="Normal 4 43 16" xfId="37915"/>
    <cellStyle name="Normal 4 43 17" xfId="37916"/>
    <cellStyle name="Normal 4 43 18" xfId="37917"/>
    <cellStyle name="Normal 4 43 19" xfId="37918"/>
    <cellStyle name="Normal 4 43 2" xfId="37919"/>
    <cellStyle name="Normal 4 43 2 2" xfId="37920"/>
    <cellStyle name="Normal 4 43 2 2 2" xfId="37921"/>
    <cellStyle name="Normal 4 43 2 2 2 2" xfId="37922"/>
    <cellStyle name="Normal 4 43 2 2 2 2 2" xfId="37923"/>
    <cellStyle name="Normal 4 43 2 2 2 3" xfId="37924"/>
    <cellStyle name="Normal 4 43 2 2 2 4" xfId="37925"/>
    <cellStyle name="Normal 4 43 2 2 3" xfId="37926"/>
    <cellStyle name="Normal 4 43 2 2 3 2" xfId="37927"/>
    <cellStyle name="Normal 4 43 2 2 3 3" xfId="37928"/>
    <cellStyle name="Normal 4 43 2 2 4" xfId="37929"/>
    <cellStyle name="Normal 4 43 2 2 5" xfId="37930"/>
    <cellStyle name="Normal 4 43 2 2 6" xfId="37931"/>
    <cellStyle name="Normal 4 43 2 3" xfId="37932"/>
    <cellStyle name="Normal 4 43 2 3 2" xfId="37933"/>
    <cellStyle name="Normal 4 43 3" xfId="37934"/>
    <cellStyle name="Normal 4 43 3 2" xfId="37935"/>
    <cellStyle name="Normal 4 43 4" xfId="37936"/>
    <cellStyle name="Normal 4 43 5" xfId="37937"/>
    <cellStyle name="Normal 4 43 6" xfId="37938"/>
    <cellStyle name="Normal 4 43 7" xfId="37939"/>
    <cellStyle name="Normal 4 43 8" xfId="37940"/>
    <cellStyle name="Normal 4 43 9" xfId="37941"/>
    <cellStyle name="Normal 4 44" xfId="37942"/>
    <cellStyle name="Normal 4 44 10" xfId="37943"/>
    <cellStyle name="Normal 4 44 11" xfId="37944"/>
    <cellStyle name="Normal 4 44 12" xfId="37945"/>
    <cellStyle name="Normal 4 44 13" xfId="37946"/>
    <cellStyle name="Normal 4 44 14" xfId="37947"/>
    <cellStyle name="Normal 4 44 15" xfId="37948"/>
    <cellStyle name="Normal 4 44 16" xfId="37949"/>
    <cellStyle name="Normal 4 44 17" xfId="37950"/>
    <cellStyle name="Normal 4 44 18" xfId="37951"/>
    <cellStyle name="Normal 4 44 19" xfId="37952"/>
    <cellStyle name="Normal 4 44 2" xfId="37953"/>
    <cellStyle name="Normal 4 44 2 2" xfId="37954"/>
    <cellStyle name="Normal 4 44 2 2 2" xfId="37955"/>
    <cellStyle name="Normal 4 44 2 2 2 2" xfId="37956"/>
    <cellStyle name="Normal 4 44 2 2 2 2 2" xfId="37957"/>
    <cellStyle name="Normal 4 44 2 2 2 3" xfId="37958"/>
    <cellStyle name="Normal 4 44 2 2 2 4" xfId="37959"/>
    <cellStyle name="Normal 4 44 2 2 3" xfId="37960"/>
    <cellStyle name="Normal 4 44 2 2 3 2" xfId="37961"/>
    <cellStyle name="Normal 4 44 2 2 3 3" xfId="37962"/>
    <cellStyle name="Normal 4 44 2 2 4" xfId="37963"/>
    <cellStyle name="Normal 4 44 2 2 5" xfId="37964"/>
    <cellStyle name="Normal 4 44 2 2 6" xfId="37965"/>
    <cellStyle name="Normal 4 44 2 3" xfId="37966"/>
    <cellStyle name="Normal 4 44 2 3 2" xfId="37967"/>
    <cellStyle name="Normal 4 44 3" xfId="37968"/>
    <cellStyle name="Normal 4 44 3 2" xfId="37969"/>
    <cellStyle name="Normal 4 44 4" xfId="37970"/>
    <cellStyle name="Normal 4 44 5" xfId="37971"/>
    <cellStyle name="Normal 4 44 6" xfId="37972"/>
    <cellStyle name="Normal 4 44 7" xfId="37973"/>
    <cellStyle name="Normal 4 44 8" xfId="37974"/>
    <cellStyle name="Normal 4 44 9" xfId="37975"/>
    <cellStyle name="Normal 4 45" xfId="37976"/>
    <cellStyle name="Normal 4 45 10" xfId="37977"/>
    <cellStyle name="Normal 4 45 11" xfId="37978"/>
    <cellStyle name="Normal 4 45 12" xfId="37979"/>
    <cellStyle name="Normal 4 45 13" xfId="37980"/>
    <cellStyle name="Normal 4 45 14" xfId="37981"/>
    <cellStyle name="Normal 4 45 15" xfId="37982"/>
    <cellStyle name="Normal 4 45 16" xfId="37983"/>
    <cellStyle name="Normal 4 45 17" xfId="37984"/>
    <cellStyle name="Normal 4 45 18" xfId="37985"/>
    <cellStyle name="Normal 4 45 19" xfId="37986"/>
    <cellStyle name="Normal 4 45 2" xfId="37987"/>
    <cellStyle name="Normal 4 45 2 2" xfId="37988"/>
    <cellStyle name="Normal 4 45 2 2 2" xfId="37989"/>
    <cellStyle name="Normal 4 45 2 2 2 2" xfId="37990"/>
    <cellStyle name="Normal 4 45 2 2 2 2 2" xfId="37991"/>
    <cellStyle name="Normal 4 45 2 2 2 3" xfId="37992"/>
    <cellStyle name="Normal 4 45 2 2 2 4" xfId="37993"/>
    <cellStyle name="Normal 4 45 2 2 3" xfId="37994"/>
    <cellStyle name="Normal 4 45 2 2 3 2" xfId="37995"/>
    <cellStyle name="Normal 4 45 2 2 3 3" xfId="37996"/>
    <cellStyle name="Normal 4 45 2 2 4" xfId="37997"/>
    <cellStyle name="Normal 4 45 2 2 5" xfId="37998"/>
    <cellStyle name="Normal 4 45 2 2 6" xfId="37999"/>
    <cellStyle name="Normal 4 45 2 3" xfId="38000"/>
    <cellStyle name="Normal 4 45 2 3 2" xfId="38001"/>
    <cellStyle name="Normal 4 45 3" xfId="38002"/>
    <cellStyle name="Normal 4 45 3 2" xfId="38003"/>
    <cellStyle name="Normal 4 45 4" xfId="38004"/>
    <cellStyle name="Normal 4 45 5" xfId="38005"/>
    <cellStyle name="Normal 4 45 6" xfId="38006"/>
    <cellStyle name="Normal 4 45 7" xfId="38007"/>
    <cellStyle name="Normal 4 45 8" xfId="38008"/>
    <cellStyle name="Normal 4 45 9" xfId="38009"/>
    <cellStyle name="Normal 4 46" xfId="38010"/>
    <cellStyle name="Normal 4 46 10" xfId="38011"/>
    <cellStyle name="Normal 4 46 11" xfId="38012"/>
    <cellStyle name="Normal 4 46 12" xfId="38013"/>
    <cellStyle name="Normal 4 46 13" xfId="38014"/>
    <cellStyle name="Normal 4 46 14" xfId="38015"/>
    <cellStyle name="Normal 4 46 15" xfId="38016"/>
    <cellStyle name="Normal 4 46 16" xfId="38017"/>
    <cellStyle name="Normal 4 46 17" xfId="38018"/>
    <cellStyle name="Normal 4 46 18" xfId="38019"/>
    <cellStyle name="Normal 4 46 19" xfId="38020"/>
    <cellStyle name="Normal 4 46 2" xfId="38021"/>
    <cellStyle name="Normal 4 46 2 2" xfId="38022"/>
    <cellStyle name="Normal 4 46 2 2 2" xfId="38023"/>
    <cellStyle name="Normal 4 46 2 2 2 2" xfId="38024"/>
    <cellStyle name="Normal 4 46 2 2 2 2 2" xfId="38025"/>
    <cellStyle name="Normal 4 46 2 2 2 3" xfId="38026"/>
    <cellStyle name="Normal 4 46 2 2 2 4" xfId="38027"/>
    <cellStyle name="Normal 4 46 2 2 3" xfId="38028"/>
    <cellStyle name="Normal 4 46 2 2 3 2" xfId="38029"/>
    <cellStyle name="Normal 4 46 2 2 3 3" xfId="38030"/>
    <cellStyle name="Normal 4 46 2 2 4" xfId="38031"/>
    <cellStyle name="Normal 4 46 2 2 5" xfId="38032"/>
    <cellStyle name="Normal 4 46 2 2 6" xfId="38033"/>
    <cellStyle name="Normal 4 46 2 3" xfId="38034"/>
    <cellStyle name="Normal 4 46 2 3 2" xfId="38035"/>
    <cellStyle name="Normal 4 46 3" xfId="38036"/>
    <cellStyle name="Normal 4 46 3 2" xfId="38037"/>
    <cellStyle name="Normal 4 46 4" xfId="38038"/>
    <cellStyle name="Normal 4 46 5" xfId="38039"/>
    <cellStyle name="Normal 4 46 6" xfId="38040"/>
    <cellStyle name="Normal 4 46 7" xfId="38041"/>
    <cellStyle name="Normal 4 46 8" xfId="38042"/>
    <cellStyle name="Normal 4 46 9" xfId="38043"/>
    <cellStyle name="Normal 4 47" xfId="38044"/>
    <cellStyle name="Normal 4 47 10" xfId="38045"/>
    <cellStyle name="Normal 4 47 11" xfId="38046"/>
    <cellStyle name="Normal 4 47 12" xfId="38047"/>
    <cellStyle name="Normal 4 47 13" xfId="38048"/>
    <cellStyle name="Normal 4 47 14" xfId="38049"/>
    <cellStyle name="Normal 4 47 15" xfId="38050"/>
    <cellStyle name="Normal 4 47 16" xfId="38051"/>
    <cellStyle name="Normal 4 47 17" xfId="38052"/>
    <cellStyle name="Normal 4 47 18" xfId="38053"/>
    <cellStyle name="Normal 4 47 19" xfId="38054"/>
    <cellStyle name="Normal 4 47 2" xfId="38055"/>
    <cellStyle name="Normal 4 47 2 2" xfId="38056"/>
    <cellStyle name="Normal 4 47 2 2 2" xfId="38057"/>
    <cellStyle name="Normal 4 47 2 2 2 2" xfId="38058"/>
    <cellStyle name="Normal 4 47 2 2 2 2 2" xfId="38059"/>
    <cellStyle name="Normal 4 47 2 2 2 3" xfId="38060"/>
    <cellStyle name="Normal 4 47 2 2 2 4" xfId="38061"/>
    <cellStyle name="Normal 4 47 2 2 3" xfId="38062"/>
    <cellStyle name="Normal 4 47 2 2 3 2" xfId="38063"/>
    <cellStyle name="Normal 4 47 2 2 3 3" xfId="38064"/>
    <cellStyle name="Normal 4 47 2 2 4" xfId="38065"/>
    <cellStyle name="Normal 4 47 2 2 5" xfId="38066"/>
    <cellStyle name="Normal 4 47 2 2 6" xfId="38067"/>
    <cellStyle name="Normal 4 47 2 3" xfId="38068"/>
    <cellStyle name="Normal 4 47 2 3 2" xfId="38069"/>
    <cellStyle name="Normal 4 47 3" xfId="38070"/>
    <cellStyle name="Normal 4 47 3 2" xfId="38071"/>
    <cellStyle name="Normal 4 47 4" xfId="38072"/>
    <cellStyle name="Normal 4 47 5" xfId="38073"/>
    <cellStyle name="Normal 4 47 6" xfId="38074"/>
    <cellStyle name="Normal 4 47 7" xfId="38075"/>
    <cellStyle name="Normal 4 47 8" xfId="38076"/>
    <cellStyle name="Normal 4 47 9" xfId="38077"/>
    <cellStyle name="Normal 4 48" xfId="38078"/>
    <cellStyle name="Normal 4 48 10" xfId="38079"/>
    <cellStyle name="Normal 4 48 11" xfId="38080"/>
    <cellStyle name="Normal 4 48 12" xfId="38081"/>
    <cellStyle name="Normal 4 48 13" xfId="38082"/>
    <cellStyle name="Normal 4 48 14" xfId="38083"/>
    <cellStyle name="Normal 4 48 15" xfId="38084"/>
    <cellStyle name="Normal 4 48 16" xfId="38085"/>
    <cellStyle name="Normal 4 48 17" xfId="38086"/>
    <cellStyle name="Normal 4 48 18" xfId="38087"/>
    <cellStyle name="Normal 4 48 19" xfId="38088"/>
    <cellStyle name="Normal 4 48 2" xfId="38089"/>
    <cellStyle name="Normal 4 48 2 2" xfId="38090"/>
    <cellStyle name="Normal 4 48 2 2 2" xfId="38091"/>
    <cellStyle name="Normal 4 48 2 2 2 2" xfId="38092"/>
    <cellStyle name="Normal 4 48 2 2 2 2 2" xfId="38093"/>
    <cellStyle name="Normal 4 48 2 2 2 3" xfId="38094"/>
    <cellStyle name="Normal 4 48 2 2 2 4" xfId="38095"/>
    <cellStyle name="Normal 4 48 2 2 3" xfId="38096"/>
    <cellStyle name="Normal 4 48 2 2 3 2" xfId="38097"/>
    <cellStyle name="Normal 4 48 2 2 3 3" xfId="38098"/>
    <cellStyle name="Normal 4 48 2 2 4" xfId="38099"/>
    <cellStyle name="Normal 4 48 2 2 5" xfId="38100"/>
    <cellStyle name="Normal 4 48 2 2 6" xfId="38101"/>
    <cellStyle name="Normal 4 48 2 3" xfId="38102"/>
    <cellStyle name="Normal 4 48 2 3 2" xfId="38103"/>
    <cellStyle name="Normal 4 48 3" xfId="38104"/>
    <cellStyle name="Normal 4 48 3 2" xfId="38105"/>
    <cellStyle name="Normal 4 48 4" xfId="38106"/>
    <cellStyle name="Normal 4 48 5" xfId="38107"/>
    <cellStyle name="Normal 4 48 6" xfId="38108"/>
    <cellStyle name="Normal 4 48 7" xfId="38109"/>
    <cellStyle name="Normal 4 48 8" xfId="38110"/>
    <cellStyle name="Normal 4 48 9" xfId="38111"/>
    <cellStyle name="Normal 4 49" xfId="38112"/>
    <cellStyle name="Normal 4 49 10" xfId="38113"/>
    <cellStyle name="Normal 4 49 11" xfId="38114"/>
    <cellStyle name="Normal 4 49 12" xfId="38115"/>
    <cellStyle name="Normal 4 49 13" xfId="38116"/>
    <cellStyle name="Normal 4 49 14" xfId="38117"/>
    <cellStyle name="Normal 4 49 15" xfId="38118"/>
    <cellStyle name="Normal 4 49 16" xfId="38119"/>
    <cellStyle name="Normal 4 49 17" xfId="38120"/>
    <cellStyle name="Normal 4 49 18" xfId="38121"/>
    <cellStyle name="Normal 4 49 19" xfId="38122"/>
    <cellStyle name="Normal 4 49 2" xfId="38123"/>
    <cellStyle name="Normal 4 49 2 2" xfId="38124"/>
    <cellStyle name="Normal 4 49 2 2 2" xfId="38125"/>
    <cellStyle name="Normal 4 49 2 2 2 2" xfId="38126"/>
    <cellStyle name="Normal 4 49 2 2 2 2 2" xfId="38127"/>
    <cellStyle name="Normal 4 49 2 2 2 3" xfId="38128"/>
    <cellStyle name="Normal 4 49 2 2 2 4" xfId="38129"/>
    <cellStyle name="Normal 4 49 2 2 3" xfId="38130"/>
    <cellStyle name="Normal 4 49 2 2 3 2" xfId="38131"/>
    <cellStyle name="Normal 4 49 2 2 3 3" xfId="38132"/>
    <cellStyle name="Normal 4 49 2 2 4" xfId="38133"/>
    <cellStyle name="Normal 4 49 2 2 5" xfId="38134"/>
    <cellStyle name="Normal 4 49 2 2 6" xfId="38135"/>
    <cellStyle name="Normal 4 49 2 3" xfId="38136"/>
    <cellStyle name="Normal 4 49 2 3 2" xfId="38137"/>
    <cellStyle name="Normal 4 49 3" xfId="38138"/>
    <cellStyle name="Normal 4 49 3 2" xfId="38139"/>
    <cellStyle name="Normal 4 49 4" xfId="38140"/>
    <cellStyle name="Normal 4 49 5" xfId="38141"/>
    <cellStyle name="Normal 4 49 6" xfId="38142"/>
    <cellStyle name="Normal 4 49 7" xfId="38143"/>
    <cellStyle name="Normal 4 49 8" xfId="38144"/>
    <cellStyle name="Normal 4 49 9" xfId="38145"/>
    <cellStyle name="Normal 4 5" xfId="493"/>
    <cellStyle name="Normal 4 5 10" xfId="38146"/>
    <cellStyle name="Normal 4 5 10 10" xfId="38147"/>
    <cellStyle name="Normal 4 5 10 11" xfId="38148"/>
    <cellStyle name="Normal 4 5 10 12" xfId="38149"/>
    <cellStyle name="Normal 4 5 10 13" xfId="38150"/>
    <cellStyle name="Normal 4 5 10 14" xfId="38151"/>
    <cellStyle name="Normal 4 5 10 15" xfId="38152"/>
    <cellStyle name="Normal 4 5 10 16" xfId="38153"/>
    <cellStyle name="Normal 4 5 10 17" xfId="38154"/>
    <cellStyle name="Normal 4 5 10 18" xfId="38155"/>
    <cellStyle name="Normal 4 5 10 19" xfId="38156"/>
    <cellStyle name="Normal 4 5 10 2" xfId="38157"/>
    <cellStyle name="Normal 4 5 10 2 2" xfId="38158"/>
    <cellStyle name="Normal 4 5 10 2 2 2" xfId="38159"/>
    <cellStyle name="Normal 4 5 10 2 2 2 2" xfId="38160"/>
    <cellStyle name="Normal 4 5 10 2 2 2 2 2" xfId="38161"/>
    <cellStyle name="Normal 4 5 10 2 2 2 3" xfId="38162"/>
    <cellStyle name="Normal 4 5 10 2 2 2 4" xfId="38163"/>
    <cellStyle name="Normal 4 5 10 2 2 3" xfId="38164"/>
    <cellStyle name="Normal 4 5 10 2 2 3 2" xfId="38165"/>
    <cellStyle name="Normal 4 5 10 2 2 3 3" xfId="38166"/>
    <cellStyle name="Normal 4 5 10 2 2 4" xfId="38167"/>
    <cellStyle name="Normal 4 5 10 2 2 5" xfId="38168"/>
    <cellStyle name="Normal 4 5 10 2 2 6" xfId="38169"/>
    <cellStyle name="Normal 4 5 10 2 3" xfId="38170"/>
    <cellStyle name="Normal 4 5 10 2 3 2" xfId="38171"/>
    <cellStyle name="Normal 4 5 10 3" xfId="38172"/>
    <cellStyle name="Normal 4 5 10 3 2" xfId="38173"/>
    <cellStyle name="Normal 4 5 10 4" xfId="38174"/>
    <cellStyle name="Normal 4 5 10 5" xfId="38175"/>
    <cellStyle name="Normal 4 5 10 6" xfId="38176"/>
    <cellStyle name="Normal 4 5 10 7" xfId="38177"/>
    <cellStyle name="Normal 4 5 10 8" xfId="38178"/>
    <cellStyle name="Normal 4 5 10 9" xfId="38179"/>
    <cellStyle name="Normal 4 5 11" xfId="38180"/>
    <cellStyle name="Normal 4 5 11 10" xfId="38181"/>
    <cellStyle name="Normal 4 5 11 11" xfId="38182"/>
    <cellStyle name="Normal 4 5 11 12" xfId="38183"/>
    <cellStyle name="Normal 4 5 11 13" xfId="38184"/>
    <cellStyle name="Normal 4 5 11 14" xfId="38185"/>
    <cellStyle name="Normal 4 5 11 15" xfId="38186"/>
    <cellStyle name="Normal 4 5 11 16" xfId="38187"/>
    <cellStyle name="Normal 4 5 11 17" xfId="38188"/>
    <cellStyle name="Normal 4 5 11 18" xfId="38189"/>
    <cellStyle name="Normal 4 5 11 19" xfId="38190"/>
    <cellStyle name="Normal 4 5 11 2" xfId="38191"/>
    <cellStyle name="Normal 4 5 11 2 2" xfId="38192"/>
    <cellStyle name="Normal 4 5 11 2 2 2" xfId="38193"/>
    <cellStyle name="Normal 4 5 11 2 2 2 2" xfId="38194"/>
    <cellStyle name="Normal 4 5 11 2 2 2 2 2" xfId="38195"/>
    <cellStyle name="Normal 4 5 11 2 2 2 3" xfId="38196"/>
    <cellStyle name="Normal 4 5 11 2 2 2 4" xfId="38197"/>
    <cellStyle name="Normal 4 5 11 2 2 3" xfId="38198"/>
    <cellStyle name="Normal 4 5 11 2 2 3 2" xfId="38199"/>
    <cellStyle name="Normal 4 5 11 2 2 3 3" xfId="38200"/>
    <cellStyle name="Normal 4 5 11 2 2 4" xfId="38201"/>
    <cellStyle name="Normal 4 5 11 2 2 5" xfId="38202"/>
    <cellStyle name="Normal 4 5 11 2 2 6" xfId="38203"/>
    <cellStyle name="Normal 4 5 11 2 3" xfId="38204"/>
    <cellStyle name="Normal 4 5 11 2 3 2" xfId="38205"/>
    <cellStyle name="Normal 4 5 11 3" xfId="38206"/>
    <cellStyle name="Normal 4 5 11 3 2" xfId="38207"/>
    <cellStyle name="Normal 4 5 11 4" xfId="38208"/>
    <cellStyle name="Normal 4 5 11 5" xfId="38209"/>
    <cellStyle name="Normal 4 5 11 6" xfId="38210"/>
    <cellStyle name="Normal 4 5 11 7" xfId="38211"/>
    <cellStyle name="Normal 4 5 11 8" xfId="38212"/>
    <cellStyle name="Normal 4 5 11 9" xfId="38213"/>
    <cellStyle name="Normal 4 5 12" xfId="38214"/>
    <cellStyle name="Normal 4 5 12 10" xfId="38215"/>
    <cellStyle name="Normal 4 5 12 11" xfId="38216"/>
    <cellStyle name="Normal 4 5 12 12" xfId="38217"/>
    <cellStyle name="Normal 4 5 12 13" xfId="38218"/>
    <cellStyle name="Normal 4 5 12 14" xfId="38219"/>
    <cellStyle name="Normal 4 5 12 15" xfId="38220"/>
    <cellStyle name="Normal 4 5 12 16" xfId="38221"/>
    <cellStyle name="Normal 4 5 12 17" xfId="38222"/>
    <cellStyle name="Normal 4 5 12 18" xfId="38223"/>
    <cellStyle name="Normal 4 5 12 19" xfId="38224"/>
    <cellStyle name="Normal 4 5 12 2" xfId="38225"/>
    <cellStyle name="Normal 4 5 12 2 2" xfId="38226"/>
    <cellStyle name="Normal 4 5 12 2 2 2" xfId="38227"/>
    <cellStyle name="Normal 4 5 12 2 2 2 2" xfId="38228"/>
    <cellStyle name="Normal 4 5 12 2 2 2 2 2" xfId="38229"/>
    <cellStyle name="Normal 4 5 12 2 2 2 3" xfId="38230"/>
    <cellStyle name="Normal 4 5 12 2 2 2 4" xfId="38231"/>
    <cellStyle name="Normal 4 5 12 2 2 3" xfId="38232"/>
    <cellStyle name="Normal 4 5 12 2 2 3 2" xfId="38233"/>
    <cellStyle name="Normal 4 5 12 2 2 3 3" xfId="38234"/>
    <cellStyle name="Normal 4 5 12 2 2 4" xfId="38235"/>
    <cellStyle name="Normal 4 5 12 2 2 5" xfId="38236"/>
    <cellStyle name="Normal 4 5 12 2 2 6" xfId="38237"/>
    <cellStyle name="Normal 4 5 12 2 3" xfId="38238"/>
    <cellStyle name="Normal 4 5 12 2 3 2" xfId="38239"/>
    <cellStyle name="Normal 4 5 12 3" xfId="38240"/>
    <cellStyle name="Normal 4 5 12 3 2" xfId="38241"/>
    <cellStyle name="Normal 4 5 12 4" xfId="38242"/>
    <cellStyle name="Normal 4 5 12 5" xfId="38243"/>
    <cellStyle name="Normal 4 5 12 6" xfId="38244"/>
    <cellStyle name="Normal 4 5 12 7" xfId="38245"/>
    <cellStyle name="Normal 4 5 12 8" xfId="38246"/>
    <cellStyle name="Normal 4 5 12 9" xfId="38247"/>
    <cellStyle name="Normal 4 5 13" xfId="38248"/>
    <cellStyle name="Normal 4 5 13 10" xfId="38249"/>
    <cellStyle name="Normal 4 5 13 11" xfId="38250"/>
    <cellStyle name="Normal 4 5 13 12" xfId="38251"/>
    <cellStyle name="Normal 4 5 13 13" xfId="38252"/>
    <cellStyle name="Normal 4 5 13 14" xfId="38253"/>
    <cellStyle name="Normal 4 5 13 15" xfId="38254"/>
    <cellStyle name="Normal 4 5 13 16" xfId="38255"/>
    <cellStyle name="Normal 4 5 13 17" xfId="38256"/>
    <cellStyle name="Normal 4 5 13 18" xfId="38257"/>
    <cellStyle name="Normal 4 5 13 19" xfId="38258"/>
    <cellStyle name="Normal 4 5 13 2" xfId="38259"/>
    <cellStyle name="Normal 4 5 13 2 2" xfId="38260"/>
    <cellStyle name="Normal 4 5 13 2 2 2" xfId="38261"/>
    <cellStyle name="Normal 4 5 13 2 2 2 2" xfId="38262"/>
    <cellStyle name="Normal 4 5 13 2 2 2 2 2" xfId="38263"/>
    <cellStyle name="Normal 4 5 13 2 2 2 3" xfId="38264"/>
    <cellStyle name="Normal 4 5 13 2 2 2 4" xfId="38265"/>
    <cellStyle name="Normal 4 5 13 2 2 3" xfId="38266"/>
    <cellStyle name="Normal 4 5 13 2 2 3 2" xfId="38267"/>
    <cellStyle name="Normal 4 5 13 2 2 3 3" xfId="38268"/>
    <cellStyle name="Normal 4 5 13 2 2 4" xfId="38269"/>
    <cellStyle name="Normal 4 5 13 2 2 5" xfId="38270"/>
    <cellStyle name="Normal 4 5 13 2 2 6" xfId="38271"/>
    <cellStyle name="Normal 4 5 13 2 3" xfId="38272"/>
    <cellStyle name="Normal 4 5 13 2 3 2" xfId="38273"/>
    <cellStyle name="Normal 4 5 13 3" xfId="38274"/>
    <cellStyle name="Normal 4 5 13 3 2" xfId="38275"/>
    <cellStyle name="Normal 4 5 13 4" xfId="38276"/>
    <cellStyle name="Normal 4 5 13 5" xfId="38277"/>
    <cellStyle name="Normal 4 5 13 6" xfId="38278"/>
    <cellStyle name="Normal 4 5 13 7" xfId="38279"/>
    <cellStyle name="Normal 4 5 13 8" xfId="38280"/>
    <cellStyle name="Normal 4 5 13 9" xfId="38281"/>
    <cellStyle name="Normal 4 5 14" xfId="38282"/>
    <cellStyle name="Normal 4 5 14 10" xfId="38283"/>
    <cellStyle name="Normal 4 5 14 11" xfId="38284"/>
    <cellStyle name="Normal 4 5 14 12" xfId="38285"/>
    <cellStyle name="Normal 4 5 14 13" xfId="38286"/>
    <cellStyle name="Normal 4 5 14 14" xfId="38287"/>
    <cellStyle name="Normal 4 5 14 15" xfId="38288"/>
    <cellStyle name="Normal 4 5 14 16" xfId="38289"/>
    <cellStyle name="Normal 4 5 14 17" xfId="38290"/>
    <cellStyle name="Normal 4 5 14 18" xfId="38291"/>
    <cellStyle name="Normal 4 5 14 19" xfId="38292"/>
    <cellStyle name="Normal 4 5 14 2" xfId="38293"/>
    <cellStyle name="Normal 4 5 14 2 2" xfId="38294"/>
    <cellStyle name="Normal 4 5 14 2 2 2" xfId="38295"/>
    <cellStyle name="Normal 4 5 14 2 2 2 2" xfId="38296"/>
    <cellStyle name="Normal 4 5 14 2 2 2 2 2" xfId="38297"/>
    <cellStyle name="Normal 4 5 14 2 2 2 3" xfId="38298"/>
    <cellStyle name="Normal 4 5 14 2 2 2 4" xfId="38299"/>
    <cellStyle name="Normal 4 5 14 2 2 3" xfId="38300"/>
    <cellStyle name="Normal 4 5 14 2 2 3 2" xfId="38301"/>
    <cellStyle name="Normal 4 5 14 2 2 3 3" xfId="38302"/>
    <cellStyle name="Normal 4 5 14 2 2 4" xfId="38303"/>
    <cellStyle name="Normal 4 5 14 2 2 5" xfId="38304"/>
    <cellStyle name="Normal 4 5 14 2 2 6" xfId="38305"/>
    <cellStyle name="Normal 4 5 14 2 3" xfId="38306"/>
    <cellStyle name="Normal 4 5 14 2 3 2" xfId="38307"/>
    <cellStyle name="Normal 4 5 14 3" xfId="38308"/>
    <cellStyle name="Normal 4 5 14 3 2" xfId="38309"/>
    <cellStyle name="Normal 4 5 14 4" xfId="38310"/>
    <cellStyle name="Normal 4 5 14 5" xfId="38311"/>
    <cellStyle name="Normal 4 5 14 6" xfId="38312"/>
    <cellStyle name="Normal 4 5 14 7" xfId="38313"/>
    <cellStyle name="Normal 4 5 14 8" xfId="38314"/>
    <cellStyle name="Normal 4 5 14 9" xfId="38315"/>
    <cellStyle name="Normal 4 5 15" xfId="38316"/>
    <cellStyle name="Normal 4 5 15 10" xfId="38317"/>
    <cellStyle name="Normal 4 5 15 11" xfId="38318"/>
    <cellStyle name="Normal 4 5 15 12" xfId="38319"/>
    <cellStyle name="Normal 4 5 15 13" xfId="38320"/>
    <cellStyle name="Normal 4 5 15 14" xfId="38321"/>
    <cellStyle name="Normal 4 5 15 15" xfId="38322"/>
    <cellStyle name="Normal 4 5 15 16" xfId="38323"/>
    <cellStyle name="Normal 4 5 15 17" xfId="38324"/>
    <cellStyle name="Normal 4 5 15 18" xfId="38325"/>
    <cellStyle name="Normal 4 5 15 19" xfId="38326"/>
    <cellStyle name="Normal 4 5 15 2" xfId="38327"/>
    <cellStyle name="Normal 4 5 15 2 2" xfId="38328"/>
    <cellStyle name="Normal 4 5 15 2 2 2" xfId="38329"/>
    <cellStyle name="Normal 4 5 15 2 2 2 2" xfId="38330"/>
    <cellStyle name="Normal 4 5 15 2 2 2 2 2" xfId="38331"/>
    <cellStyle name="Normal 4 5 15 2 2 2 3" xfId="38332"/>
    <cellStyle name="Normal 4 5 15 2 2 2 4" xfId="38333"/>
    <cellStyle name="Normal 4 5 15 2 2 3" xfId="38334"/>
    <cellStyle name="Normal 4 5 15 2 2 3 2" xfId="38335"/>
    <cellStyle name="Normal 4 5 15 2 2 3 3" xfId="38336"/>
    <cellStyle name="Normal 4 5 15 2 2 4" xfId="38337"/>
    <cellStyle name="Normal 4 5 15 2 2 5" xfId="38338"/>
    <cellStyle name="Normal 4 5 15 2 2 6" xfId="38339"/>
    <cellStyle name="Normal 4 5 15 2 3" xfId="38340"/>
    <cellStyle name="Normal 4 5 15 2 3 2" xfId="38341"/>
    <cellStyle name="Normal 4 5 15 3" xfId="38342"/>
    <cellStyle name="Normal 4 5 15 3 2" xfId="38343"/>
    <cellStyle name="Normal 4 5 15 4" xfId="38344"/>
    <cellStyle name="Normal 4 5 15 5" xfId="38345"/>
    <cellStyle name="Normal 4 5 15 6" xfId="38346"/>
    <cellStyle name="Normal 4 5 15 7" xfId="38347"/>
    <cellStyle name="Normal 4 5 15 8" xfId="38348"/>
    <cellStyle name="Normal 4 5 15 9" xfId="38349"/>
    <cellStyle name="Normal 4 5 16" xfId="38350"/>
    <cellStyle name="Normal 4 5 16 10" xfId="38351"/>
    <cellStyle name="Normal 4 5 16 11" xfId="38352"/>
    <cellStyle name="Normal 4 5 16 12" xfId="38353"/>
    <cellStyle name="Normal 4 5 16 13" xfId="38354"/>
    <cellStyle name="Normal 4 5 16 14" xfId="38355"/>
    <cellStyle name="Normal 4 5 16 15" xfId="38356"/>
    <cellStyle name="Normal 4 5 16 16" xfId="38357"/>
    <cellStyle name="Normal 4 5 16 17" xfId="38358"/>
    <cellStyle name="Normal 4 5 16 18" xfId="38359"/>
    <cellStyle name="Normal 4 5 16 19" xfId="38360"/>
    <cellStyle name="Normal 4 5 16 2" xfId="38361"/>
    <cellStyle name="Normal 4 5 16 2 2" xfId="38362"/>
    <cellStyle name="Normal 4 5 16 2 2 2" xfId="38363"/>
    <cellStyle name="Normal 4 5 16 2 2 2 2" xfId="38364"/>
    <cellStyle name="Normal 4 5 16 2 2 2 2 2" xfId="38365"/>
    <cellStyle name="Normal 4 5 16 2 2 2 3" xfId="38366"/>
    <cellStyle name="Normal 4 5 16 2 2 2 4" xfId="38367"/>
    <cellStyle name="Normal 4 5 16 2 2 3" xfId="38368"/>
    <cellStyle name="Normal 4 5 16 2 2 3 2" xfId="38369"/>
    <cellStyle name="Normal 4 5 16 2 2 3 3" xfId="38370"/>
    <cellStyle name="Normal 4 5 16 2 2 4" xfId="38371"/>
    <cellStyle name="Normal 4 5 16 2 2 5" xfId="38372"/>
    <cellStyle name="Normal 4 5 16 2 2 6" xfId="38373"/>
    <cellStyle name="Normal 4 5 16 2 3" xfId="38374"/>
    <cellStyle name="Normal 4 5 16 2 3 2" xfId="38375"/>
    <cellStyle name="Normal 4 5 16 3" xfId="38376"/>
    <cellStyle name="Normal 4 5 16 3 2" xfId="38377"/>
    <cellStyle name="Normal 4 5 16 4" xfId="38378"/>
    <cellStyle name="Normal 4 5 16 5" xfId="38379"/>
    <cellStyle name="Normal 4 5 16 6" xfId="38380"/>
    <cellStyle name="Normal 4 5 16 7" xfId="38381"/>
    <cellStyle name="Normal 4 5 16 8" xfId="38382"/>
    <cellStyle name="Normal 4 5 16 9" xfId="38383"/>
    <cellStyle name="Normal 4 5 17" xfId="38384"/>
    <cellStyle name="Normal 4 5 17 10" xfId="38385"/>
    <cellStyle name="Normal 4 5 17 11" xfId="38386"/>
    <cellStyle name="Normal 4 5 17 12" xfId="38387"/>
    <cellStyle name="Normal 4 5 17 13" xfId="38388"/>
    <cellStyle name="Normal 4 5 17 14" xfId="38389"/>
    <cellStyle name="Normal 4 5 17 15" xfId="38390"/>
    <cellStyle name="Normal 4 5 17 16" xfId="38391"/>
    <cellStyle name="Normal 4 5 17 17" xfId="38392"/>
    <cellStyle name="Normal 4 5 17 18" xfId="38393"/>
    <cellStyle name="Normal 4 5 17 19" xfId="38394"/>
    <cellStyle name="Normal 4 5 17 2" xfId="38395"/>
    <cellStyle name="Normal 4 5 17 2 2" xfId="38396"/>
    <cellStyle name="Normal 4 5 17 2 2 2" xfId="38397"/>
    <cellStyle name="Normal 4 5 17 2 2 2 2" xfId="38398"/>
    <cellStyle name="Normal 4 5 17 2 2 2 2 2" xfId="38399"/>
    <cellStyle name="Normal 4 5 17 2 2 2 3" xfId="38400"/>
    <cellStyle name="Normal 4 5 17 2 2 2 4" xfId="38401"/>
    <cellStyle name="Normal 4 5 17 2 2 3" xfId="38402"/>
    <cellStyle name="Normal 4 5 17 2 2 3 2" xfId="38403"/>
    <cellStyle name="Normal 4 5 17 2 2 3 3" xfId="38404"/>
    <cellStyle name="Normal 4 5 17 2 2 4" xfId="38405"/>
    <cellStyle name="Normal 4 5 17 2 2 5" xfId="38406"/>
    <cellStyle name="Normal 4 5 17 2 2 6" xfId="38407"/>
    <cellStyle name="Normal 4 5 17 2 3" xfId="38408"/>
    <cellStyle name="Normal 4 5 17 2 3 2" xfId="38409"/>
    <cellStyle name="Normal 4 5 17 3" xfId="38410"/>
    <cellStyle name="Normal 4 5 17 3 2" xfId="38411"/>
    <cellStyle name="Normal 4 5 17 4" xfId="38412"/>
    <cellStyle name="Normal 4 5 17 5" xfId="38413"/>
    <cellStyle name="Normal 4 5 17 6" xfId="38414"/>
    <cellStyle name="Normal 4 5 17 7" xfId="38415"/>
    <cellStyle name="Normal 4 5 17 8" xfId="38416"/>
    <cellStyle name="Normal 4 5 17 9" xfId="38417"/>
    <cellStyle name="Normal 4 5 18" xfId="38418"/>
    <cellStyle name="Normal 4 5 18 10" xfId="38419"/>
    <cellStyle name="Normal 4 5 18 11" xfId="38420"/>
    <cellStyle name="Normal 4 5 18 12" xfId="38421"/>
    <cellStyle name="Normal 4 5 18 13" xfId="38422"/>
    <cellStyle name="Normal 4 5 18 14" xfId="38423"/>
    <cellStyle name="Normal 4 5 18 15" xfId="38424"/>
    <cellStyle name="Normal 4 5 18 16" xfId="38425"/>
    <cellStyle name="Normal 4 5 18 17" xfId="38426"/>
    <cellStyle name="Normal 4 5 18 18" xfId="38427"/>
    <cellStyle name="Normal 4 5 18 19" xfId="38428"/>
    <cellStyle name="Normal 4 5 18 2" xfId="38429"/>
    <cellStyle name="Normal 4 5 18 2 2" xfId="38430"/>
    <cellStyle name="Normal 4 5 18 2 2 2" xfId="38431"/>
    <cellStyle name="Normal 4 5 18 2 2 2 2" xfId="38432"/>
    <cellStyle name="Normal 4 5 18 2 2 2 2 2" xfId="38433"/>
    <cellStyle name="Normal 4 5 18 2 2 2 3" xfId="38434"/>
    <cellStyle name="Normal 4 5 18 2 2 2 4" xfId="38435"/>
    <cellStyle name="Normal 4 5 18 2 2 3" xfId="38436"/>
    <cellStyle name="Normal 4 5 18 2 2 3 2" xfId="38437"/>
    <cellStyle name="Normal 4 5 18 2 2 3 3" xfId="38438"/>
    <cellStyle name="Normal 4 5 18 2 2 4" xfId="38439"/>
    <cellStyle name="Normal 4 5 18 2 2 5" xfId="38440"/>
    <cellStyle name="Normal 4 5 18 2 2 6" xfId="38441"/>
    <cellStyle name="Normal 4 5 18 2 3" xfId="38442"/>
    <cellStyle name="Normal 4 5 18 2 3 2" xfId="38443"/>
    <cellStyle name="Normal 4 5 18 3" xfId="38444"/>
    <cellStyle name="Normal 4 5 18 3 2" xfId="38445"/>
    <cellStyle name="Normal 4 5 18 4" xfId="38446"/>
    <cellStyle name="Normal 4 5 18 5" xfId="38447"/>
    <cellStyle name="Normal 4 5 18 6" xfId="38448"/>
    <cellStyle name="Normal 4 5 18 7" xfId="38449"/>
    <cellStyle name="Normal 4 5 18 8" xfId="38450"/>
    <cellStyle name="Normal 4 5 18 9" xfId="38451"/>
    <cellStyle name="Normal 4 5 19" xfId="38452"/>
    <cellStyle name="Normal 4 5 19 10" xfId="38453"/>
    <cellStyle name="Normal 4 5 19 11" xfId="38454"/>
    <cellStyle name="Normal 4 5 19 12" xfId="38455"/>
    <cellStyle name="Normal 4 5 19 13" xfId="38456"/>
    <cellStyle name="Normal 4 5 19 14" xfId="38457"/>
    <cellStyle name="Normal 4 5 19 15" xfId="38458"/>
    <cellStyle name="Normal 4 5 19 16" xfId="38459"/>
    <cellStyle name="Normal 4 5 19 17" xfId="38460"/>
    <cellStyle name="Normal 4 5 19 18" xfId="38461"/>
    <cellStyle name="Normal 4 5 19 19" xfId="38462"/>
    <cellStyle name="Normal 4 5 19 2" xfId="38463"/>
    <cellStyle name="Normal 4 5 19 2 2" xfId="38464"/>
    <cellStyle name="Normal 4 5 19 2 2 2" xfId="38465"/>
    <cellStyle name="Normal 4 5 19 2 2 2 2" xfId="38466"/>
    <cellStyle name="Normal 4 5 19 2 2 2 2 2" xfId="38467"/>
    <cellStyle name="Normal 4 5 19 2 2 2 3" xfId="38468"/>
    <cellStyle name="Normal 4 5 19 2 2 2 4" xfId="38469"/>
    <cellStyle name="Normal 4 5 19 2 2 3" xfId="38470"/>
    <cellStyle name="Normal 4 5 19 2 2 3 2" xfId="38471"/>
    <cellStyle name="Normal 4 5 19 2 2 3 3" xfId="38472"/>
    <cellStyle name="Normal 4 5 19 2 2 4" xfId="38473"/>
    <cellStyle name="Normal 4 5 19 2 2 5" xfId="38474"/>
    <cellStyle name="Normal 4 5 19 2 2 6" xfId="38475"/>
    <cellStyle name="Normal 4 5 19 2 3" xfId="38476"/>
    <cellStyle name="Normal 4 5 19 2 3 2" xfId="38477"/>
    <cellStyle name="Normal 4 5 19 3" xfId="38478"/>
    <cellStyle name="Normal 4 5 19 3 2" xfId="38479"/>
    <cellStyle name="Normal 4 5 19 4" xfId="38480"/>
    <cellStyle name="Normal 4 5 19 5" xfId="38481"/>
    <cellStyle name="Normal 4 5 19 6" xfId="38482"/>
    <cellStyle name="Normal 4 5 19 7" xfId="38483"/>
    <cellStyle name="Normal 4 5 19 8" xfId="38484"/>
    <cellStyle name="Normal 4 5 19 9" xfId="38485"/>
    <cellStyle name="Normal 4 5 2" xfId="1244"/>
    <cellStyle name="Normal 4 5 2 10" xfId="38486"/>
    <cellStyle name="Normal 4 5 2 11" xfId="38487"/>
    <cellStyle name="Normal 4 5 2 12" xfId="38488"/>
    <cellStyle name="Normal 4 5 2 13" xfId="38489"/>
    <cellStyle name="Normal 4 5 2 14" xfId="38490"/>
    <cellStyle name="Normal 4 5 2 15" xfId="38491"/>
    <cellStyle name="Normal 4 5 2 16" xfId="38492"/>
    <cellStyle name="Normal 4 5 2 17" xfId="38493"/>
    <cellStyle name="Normal 4 5 2 18" xfId="38494"/>
    <cellStyle name="Normal 4 5 2 19" xfId="38495"/>
    <cellStyle name="Normal 4 5 2 2" xfId="38496"/>
    <cellStyle name="Normal 4 5 2 2 2" xfId="38497"/>
    <cellStyle name="Normal 4 5 2 2 2 2" xfId="38498"/>
    <cellStyle name="Normal 4 5 2 2 3" xfId="38499"/>
    <cellStyle name="Normal 4 5 2 2 3 2" xfId="38500"/>
    <cellStyle name="Normal 4 5 2 3" xfId="38501"/>
    <cellStyle name="Normal 4 5 2 3 2" xfId="38502"/>
    <cellStyle name="Normal 4 5 2 4" xfId="38503"/>
    <cellStyle name="Normal 4 5 2 5" xfId="38504"/>
    <cellStyle name="Normal 4 5 2 6" xfId="38505"/>
    <cellStyle name="Normal 4 5 2 7" xfId="38506"/>
    <cellStyle name="Normal 4 5 2 8" xfId="38507"/>
    <cellStyle name="Normal 4 5 2 9" xfId="38508"/>
    <cellStyle name="Normal 4 5 20" xfId="38509"/>
    <cellStyle name="Normal 4 5 20 2" xfId="38510"/>
    <cellStyle name="Normal 4 5 20 2 2" xfId="38511"/>
    <cellStyle name="Normal 4 5 20 2 2 2" xfId="38512"/>
    <cellStyle name="Normal 4 5 20 2 2 2 2" xfId="38513"/>
    <cellStyle name="Normal 4 5 20 2 2 3" xfId="38514"/>
    <cellStyle name="Normal 4 5 20 2 2 4" xfId="38515"/>
    <cellStyle name="Normal 4 5 20 2 2 5" xfId="38516"/>
    <cellStyle name="Normal 4 5 20 2 3" xfId="38517"/>
    <cellStyle name="Normal 4 5 20 2 3 2" xfId="38518"/>
    <cellStyle name="Normal 4 5 20 2 3 3" xfId="38519"/>
    <cellStyle name="Normal 4 5 20 2 4" xfId="38520"/>
    <cellStyle name="Normal 4 5 20 2 5" xfId="38521"/>
    <cellStyle name="Normal 4 5 20 2 6" xfId="38522"/>
    <cellStyle name="Normal 4 5 20 3" xfId="38523"/>
    <cellStyle name="Normal 4 5 21" xfId="38524"/>
    <cellStyle name="Normal 4 5 21 2" xfId="38525"/>
    <cellStyle name="Normal 4 5 21 2 2" xfId="38526"/>
    <cellStyle name="Normal 4 5 22" xfId="38527"/>
    <cellStyle name="Normal 4 5 22 2" xfId="38528"/>
    <cellStyle name="Normal 4 5 22 2 2" xfId="38529"/>
    <cellStyle name="Normal 4 5 23" xfId="38530"/>
    <cellStyle name="Normal 4 5 23 2" xfId="38531"/>
    <cellStyle name="Normal 4 5 23 3" xfId="38532"/>
    <cellStyle name="Normal 4 5 24" xfId="38533"/>
    <cellStyle name="Normal 4 5 25" xfId="38534"/>
    <cellStyle name="Normal 4 5 26" xfId="38535"/>
    <cellStyle name="Normal 4 5 27" xfId="38536"/>
    <cellStyle name="Normal 4 5 28" xfId="38537"/>
    <cellStyle name="Normal 4 5 29" xfId="38538"/>
    <cellStyle name="Normal 4 5 3" xfId="1245"/>
    <cellStyle name="Normal 4 5 3 10" xfId="38539"/>
    <cellStyle name="Normal 4 5 3 11" xfId="38540"/>
    <cellStyle name="Normal 4 5 3 12" xfId="38541"/>
    <cellStyle name="Normal 4 5 3 13" xfId="38542"/>
    <cellStyle name="Normal 4 5 3 14" xfId="38543"/>
    <cellStyle name="Normal 4 5 3 15" xfId="38544"/>
    <cellStyle name="Normal 4 5 3 16" xfId="38545"/>
    <cellStyle name="Normal 4 5 3 17" xfId="38546"/>
    <cellStyle name="Normal 4 5 3 18" xfId="38547"/>
    <cellStyle name="Normal 4 5 3 19" xfId="38548"/>
    <cellStyle name="Normal 4 5 3 2" xfId="38549"/>
    <cellStyle name="Normal 4 5 3 2 2" xfId="38550"/>
    <cellStyle name="Normal 4 5 3 2 2 2" xfId="38551"/>
    <cellStyle name="Normal 4 5 3 2 3" xfId="38552"/>
    <cellStyle name="Normal 4 5 3 2 3 2" xfId="38553"/>
    <cellStyle name="Normal 4 5 3 3" xfId="38554"/>
    <cellStyle name="Normal 4 5 3 3 2" xfId="38555"/>
    <cellStyle name="Normal 4 5 3 4" xfId="38556"/>
    <cellStyle name="Normal 4 5 3 5" xfId="38557"/>
    <cellStyle name="Normal 4 5 3 6" xfId="38558"/>
    <cellStyle name="Normal 4 5 3 7" xfId="38559"/>
    <cellStyle name="Normal 4 5 3 8" xfId="38560"/>
    <cellStyle name="Normal 4 5 3 9" xfId="38561"/>
    <cellStyle name="Normal 4 5 30" xfId="38562"/>
    <cellStyle name="Normal 4 5 31" xfId="38563"/>
    <cellStyle name="Normal 4 5 32" xfId="38564"/>
    <cellStyle name="Normal 4 5 33" xfId="38565"/>
    <cellStyle name="Normal 4 5 34" xfId="38566"/>
    <cellStyle name="Normal 4 5 35" xfId="38567"/>
    <cellStyle name="Normal 4 5 36" xfId="38568"/>
    <cellStyle name="Normal 4 5 4" xfId="38569"/>
    <cellStyle name="Normal 4 5 4 10" xfId="38570"/>
    <cellStyle name="Normal 4 5 4 11" xfId="38571"/>
    <cellStyle name="Normal 4 5 4 12" xfId="38572"/>
    <cellStyle name="Normal 4 5 4 13" xfId="38573"/>
    <cellStyle name="Normal 4 5 4 14" xfId="38574"/>
    <cellStyle name="Normal 4 5 4 15" xfId="38575"/>
    <cellStyle name="Normal 4 5 4 16" xfId="38576"/>
    <cellStyle name="Normal 4 5 4 17" xfId="38577"/>
    <cellStyle name="Normal 4 5 4 18" xfId="38578"/>
    <cellStyle name="Normal 4 5 4 19" xfId="38579"/>
    <cellStyle name="Normal 4 5 4 2" xfId="38580"/>
    <cellStyle name="Normal 4 5 4 2 2" xfId="38581"/>
    <cellStyle name="Normal 4 5 4 2 2 2" xfId="38582"/>
    <cellStyle name="Normal 4 5 4 2 2 2 2" xfId="38583"/>
    <cellStyle name="Normal 4 5 4 2 2 2 2 2" xfId="38584"/>
    <cellStyle name="Normal 4 5 4 2 2 2 3" xfId="38585"/>
    <cellStyle name="Normal 4 5 4 2 2 2 4" xfId="38586"/>
    <cellStyle name="Normal 4 5 4 2 2 3" xfId="38587"/>
    <cellStyle name="Normal 4 5 4 2 2 3 2" xfId="38588"/>
    <cellStyle name="Normal 4 5 4 2 2 3 3" xfId="38589"/>
    <cellStyle name="Normal 4 5 4 2 2 4" xfId="38590"/>
    <cellStyle name="Normal 4 5 4 2 2 5" xfId="38591"/>
    <cellStyle name="Normal 4 5 4 2 2 6" xfId="38592"/>
    <cellStyle name="Normal 4 5 4 2 3" xfId="38593"/>
    <cellStyle name="Normal 4 5 4 2 3 2" xfId="38594"/>
    <cellStyle name="Normal 4 5 4 3" xfId="38595"/>
    <cellStyle name="Normal 4 5 4 3 2" xfId="38596"/>
    <cellStyle name="Normal 4 5 4 4" xfId="38597"/>
    <cellStyle name="Normal 4 5 4 5" xfId="38598"/>
    <cellStyle name="Normal 4 5 4 6" xfId="38599"/>
    <cellStyle name="Normal 4 5 4 7" xfId="38600"/>
    <cellStyle name="Normal 4 5 4 8" xfId="38601"/>
    <cellStyle name="Normal 4 5 4 9" xfId="38602"/>
    <cellStyle name="Normal 4 5 5" xfId="38603"/>
    <cellStyle name="Normal 4 5 5 10" xfId="38604"/>
    <cellStyle name="Normal 4 5 5 11" xfId="38605"/>
    <cellStyle name="Normal 4 5 5 12" xfId="38606"/>
    <cellStyle name="Normal 4 5 5 13" xfId="38607"/>
    <cellStyle name="Normal 4 5 5 14" xfId="38608"/>
    <cellStyle name="Normal 4 5 5 15" xfId="38609"/>
    <cellStyle name="Normal 4 5 5 16" xfId="38610"/>
    <cellStyle name="Normal 4 5 5 17" xfId="38611"/>
    <cellStyle name="Normal 4 5 5 18" xfId="38612"/>
    <cellStyle name="Normal 4 5 5 19" xfId="38613"/>
    <cellStyle name="Normal 4 5 5 2" xfId="38614"/>
    <cellStyle name="Normal 4 5 5 2 2" xfId="38615"/>
    <cellStyle name="Normal 4 5 5 2 2 2" xfId="38616"/>
    <cellStyle name="Normal 4 5 5 2 2 2 2" xfId="38617"/>
    <cellStyle name="Normal 4 5 5 2 2 2 2 2" xfId="38618"/>
    <cellStyle name="Normal 4 5 5 2 2 2 3" xfId="38619"/>
    <cellStyle name="Normal 4 5 5 2 2 2 4" xfId="38620"/>
    <cellStyle name="Normal 4 5 5 2 2 3" xfId="38621"/>
    <cellStyle name="Normal 4 5 5 2 2 3 2" xfId="38622"/>
    <cellStyle name="Normal 4 5 5 2 2 3 3" xfId="38623"/>
    <cellStyle name="Normal 4 5 5 2 2 4" xfId="38624"/>
    <cellStyle name="Normal 4 5 5 2 2 5" xfId="38625"/>
    <cellStyle name="Normal 4 5 5 2 2 6" xfId="38626"/>
    <cellStyle name="Normal 4 5 5 2 3" xfId="38627"/>
    <cellStyle name="Normal 4 5 5 2 3 2" xfId="38628"/>
    <cellStyle name="Normal 4 5 5 3" xfId="38629"/>
    <cellStyle name="Normal 4 5 5 3 2" xfId="38630"/>
    <cellStyle name="Normal 4 5 5 4" xfId="38631"/>
    <cellStyle name="Normal 4 5 5 5" xfId="38632"/>
    <cellStyle name="Normal 4 5 5 6" xfId="38633"/>
    <cellStyle name="Normal 4 5 5 7" xfId="38634"/>
    <cellStyle name="Normal 4 5 5 8" xfId="38635"/>
    <cellStyle name="Normal 4 5 5 9" xfId="38636"/>
    <cellStyle name="Normal 4 5 6" xfId="38637"/>
    <cellStyle name="Normal 4 5 6 10" xfId="38638"/>
    <cellStyle name="Normal 4 5 6 11" xfId="38639"/>
    <cellStyle name="Normal 4 5 6 12" xfId="38640"/>
    <cellStyle name="Normal 4 5 6 13" xfId="38641"/>
    <cellStyle name="Normal 4 5 6 14" xfId="38642"/>
    <cellStyle name="Normal 4 5 6 15" xfId="38643"/>
    <cellStyle name="Normal 4 5 6 16" xfId="38644"/>
    <cellStyle name="Normal 4 5 6 17" xfId="38645"/>
    <cellStyle name="Normal 4 5 6 18" xfId="38646"/>
    <cellStyle name="Normal 4 5 6 19" xfId="38647"/>
    <cellStyle name="Normal 4 5 6 2" xfId="38648"/>
    <cellStyle name="Normal 4 5 6 2 2" xfId="38649"/>
    <cellStyle name="Normal 4 5 6 2 2 2" xfId="38650"/>
    <cellStyle name="Normal 4 5 6 2 2 2 2" xfId="38651"/>
    <cellStyle name="Normal 4 5 6 2 2 2 2 2" xfId="38652"/>
    <cellStyle name="Normal 4 5 6 2 2 2 3" xfId="38653"/>
    <cellStyle name="Normal 4 5 6 2 2 2 4" xfId="38654"/>
    <cellStyle name="Normal 4 5 6 2 2 3" xfId="38655"/>
    <cellStyle name="Normal 4 5 6 2 2 3 2" xfId="38656"/>
    <cellStyle name="Normal 4 5 6 2 2 3 3" xfId="38657"/>
    <cellStyle name="Normal 4 5 6 2 2 4" xfId="38658"/>
    <cellStyle name="Normal 4 5 6 2 2 5" xfId="38659"/>
    <cellStyle name="Normal 4 5 6 2 2 6" xfId="38660"/>
    <cellStyle name="Normal 4 5 6 2 3" xfId="38661"/>
    <cellStyle name="Normal 4 5 6 2 3 2" xfId="38662"/>
    <cellStyle name="Normal 4 5 6 3" xfId="38663"/>
    <cellStyle name="Normal 4 5 6 3 2" xfId="38664"/>
    <cellStyle name="Normal 4 5 6 4" xfId="38665"/>
    <cellStyle name="Normal 4 5 6 5" xfId="38666"/>
    <cellStyle name="Normal 4 5 6 6" xfId="38667"/>
    <cellStyle name="Normal 4 5 6 7" xfId="38668"/>
    <cellStyle name="Normal 4 5 6 8" xfId="38669"/>
    <cellStyle name="Normal 4 5 6 9" xfId="38670"/>
    <cellStyle name="Normal 4 5 7" xfId="38671"/>
    <cellStyle name="Normal 4 5 7 10" xfId="38672"/>
    <cellStyle name="Normal 4 5 7 11" xfId="38673"/>
    <cellStyle name="Normal 4 5 7 12" xfId="38674"/>
    <cellStyle name="Normal 4 5 7 13" xfId="38675"/>
    <cellStyle name="Normal 4 5 7 14" xfId="38676"/>
    <cellStyle name="Normal 4 5 7 15" xfId="38677"/>
    <cellStyle name="Normal 4 5 7 16" xfId="38678"/>
    <cellStyle name="Normal 4 5 7 17" xfId="38679"/>
    <cellStyle name="Normal 4 5 7 18" xfId="38680"/>
    <cellStyle name="Normal 4 5 7 19" xfId="38681"/>
    <cellStyle name="Normal 4 5 7 2" xfId="38682"/>
    <cellStyle name="Normal 4 5 7 2 2" xfId="38683"/>
    <cellStyle name="Normal 4 5 7 2 2 2" xfId="38684"/>
    <cellStyle name="Normal 4 5 7 2 2 2 2" xfId="38685"/>
    <cellStyle name="Normal 4 5 7 2 2 2 2 2" xfId="38686"/>
    <cellStyle name="Normal 4 5 7 2 2 2 3" xfId="38687"/>
    <cellStyle name="Normal 4 5 7 2 2 2 4" xfId="38688"/>
    <cellStyle name="Normal 4 5 7 2 2 3" xfId="38689"/>
    <cellStyle name="Normal 4 5 7 2 2 3 2" xfId="38690"/>
    <cellStyle name="Normal 4 5 7 2 2 3 3" xfId="38691"/>
    <cellStyle name="Normal 4 5 7 2 2 4" xfId="38692"/>
    <cellStyle name="Normal 4 5 7 2 2 5" xfId="38693"/>
    <cellStyle name="Normal 4 5 7 2 2 6" xfId="38694"/>
    <cellStyle name="Normal 4 5 7 2 3" xfId="38695"/>
    <cellStyle name="Normal 4 5 7 2 3 2" xfId="38696"/>
    <cellStyle name="Normal 4 5 7 3" xfId="38697"/>
    <cellStyle name="Normal 4 5 7 3 2" xfId="38698"/>
    <cellStyle name="Normal 4 5 7 4" xfId="38699"/>
    <cellStyle name="Normal 4 5 7 5" xfId="38700"/>
    <cellStyle name="Normal 4 5 7 6" xfId="38701"/>
    <cellStyle name="Normal 4 5 7 7" xfId="38702"/>
    <cellStyle name="Normal 4 5 7 8" xfId="38703"/>
    <cellStyle name="Normal 4 5 7 9" xfId="38704"/>
    <cellStyle name="Normal 4 5 8" xfId="38705"/>
    <cellStyle name="Normal 4 5 8 10" xfId="38706"/>
    <cellStyle name="Normal 4 5 8 11" xfId="38707"/>
    <cellStyle name="Normal 4 5 8 12" xfId="38708"/>
    <cellStyle name="Normal 4 5 8 13" xfId="38709"/>
    <cellStyle name="Normal 4 5 8 14" xfId="38710"/>
    <cellStyle name="Normal 4 5 8 15" xfId="38711"/>
    <cellStyle name="Normal 4 5 8 16" xfId="38712"/>
    <cellStyle name="Normal 4 5 8 17" xfId="38713"/>
    <cellStyle name="Normal 4 5 8 18" xfId="38714"/>
    <cellStyle name="Normal 4 5 8 19" xfId="38715"/>
    <cellStyle name="Normal 4 5 8 2" xfId="38716"/>
    <cellStyle name="Normal 4 5 8 2 2" xfId="38717"/>
    <cellStyle name="Normal 4 5 8 2 2 2" xfId="38718"/>
    <cellStyle name="Normal 4 5 8 2 2 2 2" xfId="38719"/>
    <cellStyle name="Normal 4 5 8 2 2 2 2 2" xfId="38720"/>
    <cellStyle name="Normal 4 5 8 2 2 2 3" xfId="38721"/>
    <cellStyle name="Normal 4 5 8 2 2 2 4" xfId="38722"/>
    <cellStyle name="Normal 4 5 8 2 2 3" xfId="38723"/>
    <cellStyle name="Normal 4 5 8 2 2 3 2" xfId="38724"/>
    <cellStyle name="Normal 4 5 8 2 2 3 3" xfId="38725"/>
    <cellStyle name="Normal 4 5 8 2 2 4" xfId="38726"/>
    <cellStyle name="Normal 4 5 8 2 2 5" xfId="38727"/>
    <cellStyle name="Normal 4 5 8 2 2 6" xfId="38728"/>
    <cellStyle name="Normal 4 5 8 2 3" xfId="38729"/>
    <cellStyle name="Normal 4 5 8 2 3 2" xfId="38730"/>
    <cellStyle name="Normal 4 5 8 3" xfId="38731"/>
    <cellStyle name="Normal 4 5 8 3 2" xfId="38732"/>
    <cellStyle name="Normal 4 5 8 4" xfId="38733"/>
    <cellStyle name="Normal 4 5 8 5" xfId="38734"/>
    <cellStyle name="Normal 4 5 8 6" xfId="38735"/>
    <cellStyle name="Normal 4 5 8 7" xfId="38736"/>
    <cellStyle name="Normal 4 5 8 8" xfId="38737"/>
    <cellStyle name="Normal 4 5 8 9" xfId="38738"/>
    <cellStyle name="Normal 4 5 9" xfId="38739"/>
    <cellStyle name="Normal 4 5 9 10" xfId="38740"/>
    <cellStyle name="Normal 4 5 9 11" xfId="38741"/>
    <cellStyle name="Normal 4 5 9 12" xfId="38742"/>
    <cellStyle name="Normal 4 5 9 13" xfId="38743"/>
    <cellStyle name="Normal 4 5 9 14" xfId="38744"/>
    <cellStyle name="Normal 4 5 9 15" xfId="38745"/>
    <cellStyle name="Normal 4 5 9 16" xfId="38746"/>
    <cellStyle name="Normal 4 5 9 17" xfId="38747"/>
    <cellStyle name="Normal 4 5 9 18" xfId="38748"/>
    <cellStyle name="Normal 4 5 9 19" xfId="38749"/>
    <cellStyle name="Normal 4 5 9 2" xfId="38750"/>
    <cellStyle name="Normal 4 5 9 2 2" xfId="38751"/>
    <cellStyle name="Normal 4 5 9 2 2 2" xfId="38752"/>
    <cellStyle name="Normal 4 5 9 2 2 2 2" xfId="38753"/>
    <cellStyle name="Normal 4 5 9 2 2 2 2 2" xfId="38754"/>
    <cellStyle name="Normal 4 5 9 2 2 2 3" xfId="38755"/>
    <cellStyle name="Normal 4 5 9 2 2 2 4" xfId="38756"/>
    <cellStyle name="Normal 4 5 9 2 2 3" xfId="38757"/>
    <cellStyle name="Normal 4 5 9 2 2 3 2" xfId="38758"/>
    <cellStyle name="Normal 4 5 9 2 2 3 3" xfId="38759"/>
    <cellStyle name="Normal 4 5 9 2 2 4" xfId="38760"/>
    <cellStyle name="Normal 4 5 9 2 2 5" xfId="38761"/>
    <cellStyle name="Normal 4 5 9 2 2 6" xfId="38762"/>
    <cellStyle name="Normal 4 5 9 2 3" xfId="38763"/>
    <cellStyle name="Normal 4 5 9 2 3 2" xfId="38764"/>
    <cellStyle name="Normal 4 5 9 3" xfId="38765"/>
    <cellStyle name="Normal 4 5 9 3 2" xfId="38766"/>
    <cellStyle name="Normal 4 5 9 4" xfId="38767"/>
    <cellStyle name="Normal 4 5 9 5" xfId="38768"/>
    <cellStyle name="Normal 4 5 9 6" xfId="38769"/>
    <cellStyle name="Normal 4 5 9 7" xfId="38770"/>
    <cellStyle name="Normal 4 5 9 8" xfId="38771"/>
    <cellStyle name="Normal 4 5 9 9" xfId="38772"/>
    <cellStyle name="Normal 4 5_60 Keyspan Corp TBBS 6-9" xfId="38773"/>
    <cellStyle name="Normal 4 50" xfId="38774"/>
    <cellStyle name="Normal 4 50 10" xfId="38775"/>
    <cellStyle name="Normal 4 50 11" xfId="38776"/>
    <cellStyle name="Normal 4 50 12" xfId="38777"/>
    <cellStyle name="Normal 4 50 13" xfId="38778"/>
    <cellStyle name="Normal 4 50 14" xfId="38779"/>
    <cellStyle name="Normal 4 50 15" xfId="38780"/>
    <cellStyle name="Normal 4 50 16" xfId="38781"/>
    <cellStyle name="Normal 4 50 17" xfId="38782"/>
    <cellStyle name="Normal 4 50 18" xfId="38783"/>
    <cellStyle name="Normal 4 50 19" xfId="38784"/>
    <cellStyle name="Normal 4 50 2" xfId="38785"/>
    <cellStyle name="Normal 4 50 2 2" xfId="38786"/>
    <cellStyle name="Normal 4 50 2 2 2" xfId="38787"/>
    <cellStyle name="Normal 4 50 2 2 2 2" xfId="38788"/>
    <cellStyle name="Normal 4 50 2 2 2 2 2" xfId="38789"/>
    <cellStyle name="Normal 4 50 2 2 2 3" xfId="38790"/>
    <cellStyle name="Normal 4 50 2 2 2 4" xfId="38791"/>
    <cellStyle name="Normal 4 50 2 2 3" xfId="38792"/>
    <cellStyle name="Normal 4 50 2 2 3 2" xfId="38793"/>
    <cellStyle name="Normal 4 50 2 2 3 3" xfId="38794"/>
    <cellStyle name="Normal 4 50 2 2 4" xfId="38795"/>
    <cellStyle name="Normal 4 50 2 2 5" xfId="38796"/>
    <cellStyle name="Normal 4 50 2 2 6" xfId="38797"/>
    <cellStyle name="Normal 4 50 2 3" xfId="38798"/>
    <cellStyle name="Normal 4 50 2 3 2" xfId="38799"/>
    <cellStyle name="Normal 4 50 3" xfId="38800"/>
    <cellStyle name="Normal 4 50 3 2" xfId="38801"/>
    <cellStyle name="Normal 4 50 4" xfId="38802"/>
    <cellStyle name="Normal 4 50 5" xfId="38803"/>
    <cellStyle name="Normal 4 50 6" xfId="38804"/>
    <cellStyle name="Normal 4 50 7" xfId="38805"/>
    <cellStyle name="Normal 4 50 8" xfId="38806"/>
    <cellStyle name="Normal 4 50 9" xfId="38807"/>
    <cellStyle name="Normal 4 51" xfId="38808"/>
    <cellStyle name="Normal 4 51 10" xfId="38809"/>
    <cellStyle name="Normal 4 51 11" xfId="38810"/>
    <cellStyle name="Normal 4 51 12" xfId="38811"/>
    <cellStyle name="Normal 4 51 13" xfId="38812"/>
    <cellStyle name="Normal 4 51 14" xfId="38813"/>
    <cellStyle name="Normal 4 51 15" xfId="38814"/>
    <cellStyle name="Normal 4 51 16" xfId="38815"/>
    <cellStyle name="Normal 4 51 17" xfId="38816"/>
    <cellStyle name="Normal 4 51 18" xfId="38817"/>
    <cellStyle name="Normal 4 51 19" xfId="38818"/>
    <cellStyle name="Normal 4 51 2" xfId="38819"/>
    <cellStyle name="Normal 4 51 2 2" xfId="38820"/>
    <cellStyle name="Normal 4 51 2 2 2" xfId="38821"/>
    <cellStyle name="Normal 4 51 2 2 2 2" xfId="38822"/>
    <cellStyle name="Normal 4 51 2 2 2 2 2" xfId="38823"/>
    <cellStyle name="Normal 4 51 2 2 2 3" xfId="38824"/>
    <cellStyle name="Normal 4 51 2 2 2 4" xfId="38825"/>
    <cellStyle name="Normal 4 51 2 2 3" xfId="38826"/>
    <cellStyle name="Normal 4 51 2 2 3 2" xfId="38827"/>
    <cellStyle name="Normal 4 51 2 2 3 3" xfId="38828"/>
    <cellStyle name="Normal 4 51 2 2 4" xfId="38829"/>
    <cellStyle name="Normal 4 51 2 2 5" xfId="38830"/>
    <cellStyle name="Normal 4 51 2 2 6" xfId="38831"/>
    <cellStyle name="Normal 4 51 2 3" xfId="38832"/>
    <cellStyle name="Normal 4 51 2 3 2" xfId="38833"/>
    <cellStyle name="Normal 4 51 3" xfId="38834"/>
    <cellStyle name="Normal 4 51 3 2" xfId="38835"/>
    <cellStyle name="Normal 4 51 4" xfId="38836"/>
    <cellStyle name="Normal 4 51 5" xfId="38837"/>
    <cellStyle name="Normal 4 51 6" xfId="38838"/>
    <cellStyle name="Normal 4 51 7" xfId="38839"/>
    <cellStyle name="Normal 4 51 8" xfId="38840"/>
    <cellStyle name="Normal 4 51 9" xfId="38841"/>
    <cellStyle name="Normal 4 52" xfId="38842"/>
    <cellStyle name="Normal 4 52 10" xfId="38843"/>
    <cellStyle name="Normal 4 52 11" xfId="38844"/>
    <cellStyle name="Normal 4 52 12" xfId="38845"/>
    <cellStyle name="Normal 4 52 13" xfId="38846"/>
    <cellStyle name="Normal 4 52 14" xfId="38847"/>
    <cellStyle name="Normal 4 52 15" xfId="38848"/>
    <cellStyle name="Normal 4 52 16" xfId="38849"/>
    <cellStyle name="Normal 4 52 17" xfId="38850"/>
    <cellStyle name="Normal 4 52 18" xfId="38851"/>
    <cellStyle name="Normal 4 52 19" xfId="38852"/>
    <cellStyle name="Normal 4 52 2" xfId="38853"/>
    <cellStyle name="Normal 4 52 2 2" xfId="38854"/>
    <cellStyle name="Normal 4 52 2 2 2" xfId="38855"/>
    <cellStyle name="Normal 4 52 2 2 2 2" xfId="38856"/>
    <cellStyle name="Normal 4 52 2 2 2 2 2" xfId="38857"/>
    <cellStyle name="Normal 4 52 2 2 2 3" xfId="38858"/>
    <cellStyle name="Normal 4 52 2 2 2 4" xfId="38859"/>
    <cellStyle name="Normal 4 52 2 2 3" xfId="38860"/>
    <cellStyle name="Normal 4 52 2 2 3 2" xfId="38861"/>
    <cellStyle name="Normal 4 52 2 2 3 3" xfId="38862"/>
    <cellStyle name="Normal 4 52 2 2 4" xfId="38863"/>
    <cellStyle name="Normal 4 52 2 2 5" xfId="38864"/>
    <cellStyle name="Normal 4 52 2 2 6" xfId="38865"/>
    <cellStyle name="Normal 4 52 2 3" xfId="38866"/>
    <cellStyle name="Normal 4 52 2 3 2" xfId="38867"/>
    <cellStyle name="Normal 4 52 3" xfId="38868"/>
    <cellStyle name="Normal 4 52 3 2" xfId="38869"/>
    <cellStyle name="Normal 4 52 4" xfId="38870"/>
    <cellStyle name="Normal 4 52 5" xfId="38871"/>
    <cellStyle name="Normal 4 52 6" xfId="38872"/>
    <cellStyle name="Normal 4 52 7" xfId="38873"/>
    <cellStyle name="Normal 4 52 8" xfId="38874"/>
    <cellStyle name="Normal 4 52 9" xfId="38875"/>
    <cellStyle name="Normal 4 53" xfId="38876"/>
    <cellStyle name="Normal 4 53 10" xfId="38877"/>
    <cellStyle name="Normal 4 53 11" xfId="38878"/>
    <cellStyle name="Normal 4 53 12" xfId="38879"/>
    <cellStyle name="Normal 4 53 13" xfId="38880"/>
    <cellStyle name="Normal 4 53 14" xfId="38881"/>
    <cellStyle name="Normal 4 53 15" xfId="38882"/>
    <cellStyle name="Normal 4 53 16" xfId="38883"/>
    <cellStyle name="Normal 4 53 17" xfId="38884"/>
    <cellStyle name="Normal 4 53 18" xfId="38885"/>
    <cellStyle name="Normal 4 53 19" xfId="38886"/>
    <cellStyle name="Normal 4 53 2" xfId="38887"/>
    <cellStyle name="Normal 4 53 2 2" xfId="38888"/>
    <cellStyle name="Normal 4 53 2 2 2" xfId="38889"/>
    <cellStyle name="Normal 4 53 2 2 2 2" xfId="38890"/>
    <cellStyle name="Normal 4 53 2 2 2 2 2" xfId="38891"/>
    <cellStyle name="Normal 4 53 2 2 2 3" xfId="38892"/>
    <cellStyle name="Normal 4 53 2 2 2 4" xfId="38893"/>
    <cellStyle name="Normal 4 53 2 2 3" xfId="38894"/>
    <cellStyle name="Normal 4 53 2 2 3 2" xfId="38895"/>
    <cellStyle name="Normal 4 53 2 2 3 3" xfId="38896"/>
    <cellStyle name="Normal 4 53 2 2 4" xfId="38897"/>
    <cellStyle name="Normal 4 53 2 2 5" xfId="38898"/>
    <cellStyle name="Normal 4 53 2 2 6" xfId="38899"/>
    <cellStyle name="Normal 4 53 2 3" xfId="38900"/>
    <cellStyle name="Normal 4 53 2 3 2" xfId="38901"/>
    <cellStyle name="Normal 4 53 3" xfId="38902"/>
    <cellStyle name="Normal 4 53 3 2" xfId="38903"/>
    <cellStyle name="Normal 4 53 4" xfId="38904"/>
    <cellStyle name="Normal 4 53 5" xfId="38905"/>
    <cellStyle name="Normal 4 53 6" xfId="38906"/>
    <cellStyle name="Normal 4 53 7" xfId="38907"/>
    <cellStyle name="Normal 4 53 8" xfId="38908"/>
    <cellStyle name="Normal 4 53 9" xfId="38909"/>
    <cellStyle name="Normal 4 54" xfId="38910"/>
    <cellStyle name="Normal 4 54 10" xfId="38911"/>
    <cellStyle name="Normal 4 54 11" xfId="38912"/>
    <cellStyle name="Normal 4 54 12" xfId="38913"/>
    <cellStyle name="Normal 4 54 13" xfId="38914"/>
    <cellStyle name="Normal 4 54 14" xfId="38915"/>
    <cellStyle name="Normal 4 54 15" xfId="38916"/>
    <cellStyle name="Normal 4 54 16" xfId="38917"/>
    <cellStyle name="Normal 4 54 17" xfId="38918"/>
    <cellStyle name="Normal 4 54 18" xfId="38919"/>
    <cellStyle name="Normal 4 54 19" xfId="38920"/>
    <cellStyle name="Normal 4 54 2" xfId="38921"/>
    <cellStyle name="Normal 4 54 2 2" xfId="38922"/>
    <cellStyle name="Normal 4 54 2 2 2" xfId="38923"/>
    <cellStyle name="Normal 4 54 2 2 2 2" xfId="38924"/>
    <cellStyle name="Normal 4 54 2 2 2 2 2" xfId="38925"/>
    <cellStyle name="Normal 4 54 2 2 2 3" xfId="38926"/>
    <cellStyle name="Normal 4 54 2 2 2 4" xfId="38927"/>
    <cellStyle name="Normal 4 54 2 2 3" xfId="38928"/>
    <cellStyle name="Normal 4 54 2 2 3 2" xfId="38929"/>
    <cellStyle name="Normal 4 54 2 2 3 3" xfId="38930"/>
    <cellStyle name="Normal 4 54 2 2 4" xfId="38931"/>
    <cellStyle name="Normal 4 54 2 2 5" xfId="38932"/>
    <cellStyle name="Normal 4 54 2 2 6" xfId="38933"/>
    <cellStyle name="Normal 4 54 2 3" xfId="38934"/>
    <cellStyle name="Normal 4 54 2 3 2" xfId="38935"/>
    <cellStyle name="Normal 4 54 3" xfId="38936"/>
    <cellStyle name="Normal 4 54 3 2" xfId="38937"/>
    <cellStyle name="Normal 4 54 4" xfId="38938"/>
    <cellStyle name="Normal 4 54 5" xfId="38939"/>
    <cellStyle name="Normal 4 54 6" xfId="38940"/>
    <cellStyle name="Normal 4 54 7" xfId="38941"/>
    <cellStyle name="Normal 4 54 8" xfId="38942"/>
    <cellStyle name="Normal 4 54 9" xfId="38943"/>
    <cellStyle name="Normal 4 55" xfId="38944"/>
    <cellStyle name="Normal 4 55 10" xfId="38945"/>
    <cellStyle name="Normal 4 55 11" xfId="38946"/>
    <cellStyle name="Normal 4 55 12" xfId="38947"/>
    <cellStyle name="Normal 4 55 13" xfId="38948"/>
    <cellStyle name="Normal 4 55 14" xfId="38949"/>
    <cellStyle name="Normal 4 55 15" xfId="38950"/>
    <cellStyle name="Normal 4 55 16" xfId="38951"/>
    <cellStyle name="Normal 4 55 17" xfId="38952"/>
    <cellStyle name="Normal 4 55 18" xfId="38953"/>
    <cellStyle name="Normal 4 55 19" xfId="38954"/>
    <cellStyle name="Normal 4 55 2" xfId="38955"/>
    <cellStyle name="Normal 4 55 2 2" xfId="38956"/>
    <cellStyle name="Normal 4 55 2 2 2" xfId="38957"/>
    <cellStyle name="Normal 4 55 2 2 2 2" xfId="38958"/>
    <cellStyle name="Normal 4 55 2 2 2 2 2" xfId="38959"/>
    <cellStyle name="Normal 4 55 2 2 2 3" xfId="38960"/>
    <cellStyle name="Normal 4 55 2 2 2 4" xfId="38961"/>
    <cellStyle name="Normal 4 55 2 2 3" xfId="38962"/>
    <cellStyle name="Normal 4 55 2 2 3 2" xfId="38963"/>
    <cellStyle name="Normal 4 55 2 2 3 3" xfId="38964"/>
    <cellStyle name="Normal 4 55 2 2 4" xfId="38965"/>
    <cellStyle name="Normal 4 55 2 2 5" xfId="38966"/>
    <cellStyle name="Normal 4 55 2 2 6" xfId="38967"/>
    <cellStyle name="Normal 4 55 2 3" xfId="38968"/>
    <cellStyle name="Normal 4 55 2 3 2" xfId="38969"/>
    <cellStyle name="Normal 4 55 3" xfId="38970"/>
    <cellStyle name="Normal 4 55 3 2" xfId="38971"/>
    <cellStyle name="Normal 4 55 4" xfId="38972"/>
    <cellStyle name="Normal 4 55 5" xfId="38973"/>
    <cellStyle name="Normal 4 55 6" xfId="38974"/>
    <cellStyle name="Normal 4 55 7" xfId="38975"/>
    <cellStyle name="Normal 4 55 8" xfId="38976"/>
    <cellStyle name="Normal 4 55 9" xfId="38977"/>
    <cellStyle name="Normal 4 56" xfId="38978"/>
    <cellStyle name="Normal 4 56 10" xfId="38979"/>
    <cellStyle name="Normal 4 56 11" xfId="38980"/>
    <cellStyle name="Normal 4 56 12" xfId="38981"/>
    <cellStyle name="Normal 4 56 13" xfId="38982"/>
    <cellStyle name="Normal 4 56 14" xfId="38983"/>
    <cellStyle name="Normal 4 56 15" xfId="38984"/>
    <cellStyle name="Normal 4 56 16" xfId="38985"/>
    <cellStyle name="Normal 4 56 17" xfId="38986"/>
    <cellStyle name="Normal 4 56 18" xfId="38987"/>
    <cellStyle name="Normal 4 56 19" xfId="38988"/>
    <cellStyle name="Normal 4 56 2" xfId="38989"/>
    <cellStyle name="Normal 4 56 2 2" xfId="38990"/>
    <cellStyle name="Normal 4 56 2 2 2" xfId="38991"/>
    <cellStyle name="Normal 4 56 2 2 2 2" xfId="38992"/>
    <cellStyle name="Normal 4 56 2 2 2 2 2" xfId="38993"/>
    <cellStyle name="Normal 4 56 2 2 2 3" xfId="38994"/>
    <cellStyle name="Normal 4 56 2 2 2 4" xfId="38995"/>
    <cellStyle name="Normal 4 56 2 2 3" xfId="38996"/>
    <cellStyle name="Normal 4 56 2 2 3 2" xfId="38997"/>
    <cellStyle name="Normal 4 56 2 2 3 3" xfId="38998"/>
    <cellStyle name="Normal 4 56 2 2 4" xfId="38999"/>
    <cellStyle name="Normal 4 56 2 2 5" xfId="39000"/>
    <cellStyle name="Normal 4 56 2 2 6" xfId="39001"/>
    <cellStyle name="Normal 4 56 2 3" xfId="39002"/>
    <cellStyle name="Normal 4 56 2 3 2" xfId="39003"/>
    <cellStyle name="Normal 4 56 3" xfId="39004"/>
    <cellStyle name="Normal 4 56 3 2" xfId="39005"/>
    <cellStyle name="Normal 4 56 4" xfId="39006"/>
    <cellStyle name="Normal 4 56 5" xfId="39007"/>
    <cellStyle name="Normal 4 56 6" xfId="39008"/>
    <cellStyle name="Normal 4 56 7" xfId="39009"/>
    <cellStyle name="Normal 4 56 8" xfId="39010"/>
    <cellStyle name="Normal 4 56 9" xfId="39011"/>
    <cellStyle name="Normal 4 57" xfId="39012"/>
    <cellStyle name="Normal 4 57 10" xfId="39013"/>
    <cellStyle name="Normal 4 57 11" xfId="39014"/>
    <cellStyle name="Normal 4 57 12" xfId="39015"/>
    <cellStyle name="Normal 4 57 13" xfId="39016"/>
    <cellStyle name="Normal 4 57 14" xfId="39017"/>
    <cellStyle name="Normal 4 57 15" xfId="39018"/>
    <cellStyle name="Normal 4 57 16" xfId="39019"/>
    <cellStyle name="Normal 4 57 17" xfId="39020"/>
    <cellStyle name="Normal 4 57 18" xfId="39021"/>
    <cellStyle name="Normal 4 57 19" xfId="39022"/>
    <cellStyle name="Normal 4 57 2" xfId="39023"/>
    <cellStyle name="Normal 4 57 2 2" xfId="39024"/>
    <cellStyle name="Normal 4 57 2 2 2" xfId="39025"/>
    <cellStyle name="Normal 4 57 2 2 2 2" xfId="39026"/>
    <cellStyle name="Normal 4 57 2 2 2 2 2" xfId="39027"/>
    <cellStyle name="Normal 4 57 2 2 2 3" xfId="39028"/>
    <cellStyle name="Normal 4 57 2 2 2 4" xfId="39029"/>
    <cellStyle name="Normal 4 57 2 2 3" xfId="39030"/>
    <cellStyle name="Normal 4 57 2 2 3 2" xfId="39031"/>
    <cellStyle name="Normal 4 57 2 2 3 3" xfId="39032"/>
    <cellStyle name="Normal 4 57 2 2 4" xfId="39033"/>
    <cellStyle name="Normal 4 57 2 2 5" xfId="39034"/>
    <cellStyle name="Normal 4 57 2 2 6" xfId="39035"/>
    <cellStyle name="Normal 4 57 2 3" xfId="39036"/>
    <cellStyle name="Normal 4 57 2 3 2" xfId="39037"/>
    <cellStyle name="Normal 4 57 3" xfId="39038"/>
    <cellStyle name="Normal 4 57 3 2" xfId="39039"/>
    <cellStyle name="Normal 4 57 4" xfId="39040"/>
    <cellStyle name="Normal 4 57 5" xfId="39041"/>
    <cellStyle name="Normal 4 57 6" xfId="39042"/>
    <cellStyle name="Normal 4 57 7" xfId="39043"/>
    <cellStyle name="Normal 4 57 8" xfId="39044"/>
    <cellStyle name="Normal 4 57 9" xfId="39045"/>
    <cellStyle name="Normal 4 58" xfId="39046"/>
    <cellStyle name="Normal 4 58 10" xfId="39047"/>
    <cellStyle name="Normal 4 58 11" xfId="39048"/>
    <cellStyle name="Normal 4 58 12" xfId="39049"/>
    <cellStyle name="Normal 4 58 13" xfId="39050"/>
    <cellStyle name="Normal 4 58 14" xfId="39051"/>
    <cellStyle name="Normal 4 58 15" xfId="39052"/>
    <cellStyle name="Normal 4 58 16" xfId="39053"/>
    <cellStyle name="Normal 4 58 17" xfId="39054"/>
    <cellStyle name="Normal 4 58 18" xfId="39055"/>
    <cellStyle name="Normal 4 58 19" xfId="39056"/>
    <cellStyle name="Normal 4 58 2" xfId="39057"/>
    <cellStyle name="Normal 4 58 2 2" xfId="39058"/>
    <cellStyle name="Normal 4 58 2 2 2" xfId="39059"/>
    <cellStyle name="Normal 4 58 2 2 2 2" xfId="39060"/>
    <cellStyle name="Normal 4 58 2 2 2 2 2" xfId="39061"/>
    <cellStyle name="Normal 4 58 2 2 2 3" xfId="39062"/>
    <cellStyle name="Normal 4 58 2 2 2 4" xfId="39063"/>
    <cellStyle name="Normal 4 58 2 2 3" xfId="39064"/>
    <cellStyle name="Normal 4 58 2 2 3 2" xfId="39065"/>
    <cellStyle name="Normal 4 58 2 2 3 3" xfId="39066"/>
    <cellStyle name="Normal 4 58 2 2 4" xfId="39067"/>
    <cellStyle name="Normal 4 58 2 2 5" xfId="39068"/>
    <cellStyle name="Normal 4 58 2 2 6" xfId="39069"/>
    <cellStyle name="Normal 4 58 2 3" xfId="39070"/>
    <cellStyle name="Normal 4 58 2 3 2" xfId="39071"/>
    <cellStyle name="Normal 4 58 3" xfId="39072"/>
    <cellStyle name="Normal 4 58 3 2" xfId="39073"/>
    <cellStyle name="Normal 4 58 4" xfId="39074"/>
    <cellStyle name="Normal 4 58 5" xfId="39075"/>
    <cellStyle name="Normal 4 58 6" xfId="39076"/>
    <cellStyle name="Normal 4 58 7" xfId="39077"/>
    <cellStyle name="Normal 4 58 8" xfId="39078"/>
    <cellStyle name="Normal 4 58 9" xfId="39079"/>
    <cellStyle name="Normal 4 59" xfId="39080"/>
    <cellStyle name="Normal 4 59 10" xfId="39081"/>
    <cellStyle name="Normal 4 59 11" xfId="39082"/>
    <cellStyle name="Normal 4 59 12" xfId="39083"/>
    <cellStyle name="Normal 4 59 13" xfId="39084"/>
    <cellStyle name="Normal 4 59 14" xfId="39085"/>
    <cellStyle name="Normal 4 59 15" xfId="39086"/>
    <cellStyle name="Normal 4 59 16" xfId="39087"/>
    <cellStyle name="Normal 4 59 17" xfId="39088"/>
    <cellStyle name="Normal 4 59 18" xfId="39089"/>
    <cellStyle name="Normal 4 59 19" xfId="39090"/>
    <cellStyle name="Normal 4 59 2" xfId="39091"/>
    <cellStyle name="Normal 4 59 2 2" xfId="39092"/>
    <cellStyle name="Normal 4 59 2 2 2" xfId="39093"/>
    <cellStyle name="Normal 4 59 2 2 2 2" xfId="39094"/>
    <cellStyle name="Normal 4 59 2 2 2 2 2" xfId="39095"/>
    <cellStyle name="Normal 4 59 2 2 2 3" xfId="39096"/>
    <cellStyle name="Normal 4 59 2 2 2 4" xfId="39097"/>
    <cellStyle name="Normal 4 59 2 2 3" xfId="39098"/>
    <cellStyle name="Normal 4 59 2 2 3 2" xfId="39099"/>
    <cellStyle name="Normal 4 59 2 2 3 3" xfId="39100"/>
    <cellStyle name="Normal 4 59 2 2 4" xfId="39101"/>
    <cellStyle name="Normal 4 59 2 2 5" xfId="39102"/>
    <cellStyle name="Normal 4 59 2 2 6" xfId="39103"/>
    <cellStyle name="Normal 4 59 2 3" xfId="39104"/>
    <cellStyle name="Normal 4 59 2 3 2" xfId="39105"/>
    <cellStyle name="Normal 4 59 3" xfId="39106"/>
    <cellStyle name="Normal 4 59 3 2" xfId="39107"/>
    <cellStyle name="Normal 4 59 4" xfId="39108"/>
    <cellStyle name="Normal 4 59 5" xfId="39109"/>
    <cellStyle name="Normal 4 59 6" xfId="39110"/>
    <cellStyle name="Normal 4 59 7" xfId="39111"/>
    <cellStyle name="Normal 4 59 8" xfId="39112"/>
    <cellStyle name="Normal 4 59 9" xfId="39113"/>
    <cellStyle name="Normal 4 6" xfId="494"/>
    <cellStyle name="Normal 4 6 10" xfId="39114"/>
    <cellStyle name="Normal 4 6 11" xfId="39115"/>
    <cellStyle name="Normal 4 6 12" xfId="39116"/>
    <cellStyle name="Normal 4 6 13" xfId="39117"/>
    <cellStyle name="Normal 4 6 14" xfId="39118"/>
    <cellStyle name="Normal 4 6 15" xfId="39119"/>
    <cellStyle name="Normal 4 6 16" xfId="39120"/>
    <cellStyle name="Normal 4 6 17" xfId="39121"/>
    <cellStyle name="Normal 4 6 18" xfId="39122"/>
    <cellStyle name="Normal 4 6 2" xfId="1246"/>
    <cellStyle name="Normal 4 6 2 2" xfId="39123"/>
    <cellStyle name="Normal 4 6 2 2 2" xfId="39124"/>
    <cellStyle name="Normal 4 6 2 2 3" xfId="39125"/>
    <cellStyle name="Normal 4 6 2 3" xfId="39126"/>
    <cellStyle name="Normal 4 6 3" xfId="1247"/>
    <cellStyle name="Normal 4 6 3 2" xfId="39127"/>
    <cellStyle name="Normal 4 6 3 2 2" xfId="39128"/>
    <cellStyle name="Normal 4 6 4" xfId="39129"/>
    <cellStyle name="Normal 4 6 4 2" xfId="39130"/>
    <cellStyle name="Normal 4 6 4 2 2" xfId="39131"/>
    <cellStyle name="Normal 4 6 5" xfId="39132"/>
    <cellStyle name="Normal 4 6 5 2" xfId="39133"/>
    <cellStyle name="Normal 4 6 5 3" xfId="39134"/>
    <cellStyle name="Normal 4 6 6" xfId="39135"/>
    <cellStyle name="Normal 4 6 7" xfId="39136"/>
    <cellStyle name="Normal 4 6 8" xfId="39137"/>
    <cellStyle name="Normal 4 6 9" xfId="39138"/>
    <cellStyle name="Normal 4 60" xfId="39139"/>
    <cellStyle name="Normal 4 60 10" xfId="39140"/>
    <cellStyle name="Normal 4 60 11" xfId="39141"/>
    <cellStyle name="Normal 4 60 12" xfId="39142"/>
    <cellStyle name="Normal 4 60 13" xfId="39143"/>
    <cellStyle name="Normal 4 60 14" xfId="39144"/>
    <cellStyle name="Normal 4 60 15" xfId="39145"/>
    <cellStyle name="Normal 4 60 16" xfId="39146"/>
    <cellStyle name="Normal 4 60 17" xfId="39147"/>
    <cellStyle name="Normal 4 60 18" xfId="39148"/>
    <cellStyle name="Normal 4 60 19" xfId="39149"/>
    <cellStyle name="Normal 4 60 2" xfId="39150"/>
    <cellStyle name="Normal 4 60 2 2" xfId="39151"/>
    <cellStyle name="Normal 4 60 2 2 2" xfId="39152"/>
    <cellStyle name="Normal 4 60 2 2 2 2" xfId="39153"/>
    <cellStyle name="Normal 4 60 2 2 2 2 2" xfId="39154"/>
    <cellStyle name="Normal 4 60 2 2 2 3" xfId="39155"/>
    <cellStyle name="Normal 4 60 2 2 2 4" xfId="39156"/>
    <cellStyle name="Normal 4 60 2 2 3" xfId="39157"/>
    <cellStyle name="Normal 4 60 2 2 3 2" xfId="39158"/>
    <cellStyle name="Normal 4 60 2 2 3 3" xfId="39159"/>
    <cellStyle name="Normal 4 60 2 2 4" xfId="39160"/>
    <cellStyle name="Normal 4 60 2 2 5" xfId="39161"/>
    <cellStyle name="Normal 4 60 2 2 6" xfId="39162"/>
    <cellStyle name="Normal 4 60 2 3" xfId="39163"/>
    <cellStyle name="Normal 4 60 2 3 2" xfId="39164"/>
    <cellStyle name="Normal 4 60 3" xfId="39165"/>
    <cellStyle name="Normal 4 60 3 2" xfId="39166"/>
    <cellStyle name="Normal 4 60 4" xfId="39167"/>
    <cellStyle name="Normal 4 60 5" xfId="39168"/>
    <cellStyle name="Normal 4 60 6" xfId="39169"/>
    <cellStyle name="Normal 4 60 7" xfId="39170"/>
    <cellStyle name="Normal 4 60 8" xfId="39171"/>
    <cellStyle name="Normal 4 60 9" xfId="39172"/>
    <cellStyle name="Normal 4 61" xfId="39173"/>
    <cellStyle name="Normal 4 61 10" xfId="39174"/>
    <cellStyle name="Normal 4 61 11" xfId="39175"/>
    <cellStyle name="Normal 4 61 12" xfId="39176"/>
    <cellStyle name="Normal 4 61 13" xfId="39177"/>
    <cellStyle name="Normal 4 61 14" xfId="39178"/>
    <cellStyle name="Normal 4 61 15" xfId="39179"/>
    <cellStyle name="Normal 4 61 16" xfId="39180"/>
    <cellStyle name="Normal 4 61 17" xfId="39181"/>
    <cellStyle name="Normal 4 61 18" xfId="39182"/>
    <cellStyle name="Normal 4 61 19" xfId="39183"/>
    <cellStyle name="Normal 4 61 2" xfId="39184"/>
    <cellStyle name="Normal 4 61 2 2" xfId="39185"/>
    <cellStyle name="Normal 4 61 2 2 2" xfId="39186"/>
    <cellStyle name="Normal 4 61 2 2 2 2" xfId="39187"/>
    <cellStyle name="Normal 4 61 2 2 2 2 2" xfId="39188"/>
    <cellStyle name="Normal 4 61 2 2 2 3" xfId="39189"/>
    <cellStyle name="Normal 4 61 2 2 2 4" xfId="39190"/>
    <cellStyle name="Normal 4 61 2 2 3" xfId="39191"/>
    <cellStyle name="Normal 4 61 2 2 3 2" xfId="39192"/>
    <cellStyle name="Normal 4 61 2 2 3 3" xfId="39193"/>
    <cellStyle name="Normal 4 61 2 2 4" xfId="39194"/>
    <cellStyle name="Normal 4 61 2 2 5" xfId="39195"/>
    <cellStyle name="Normal 4 61 2 2 6" xfId="39196"/>
    <cellStyle name="Normal 4 61 2 3" xfId="39197"/>
    <cellStyle name="Normal 4 61 2 3 2" xfId="39198"/>
    <cellStyle name="Normal 4 61 3" xfId="39199"/>
    <cellStyle name="Normal 4 61 3 2" xfId="39200"/>
    <cellStyle name="Normal 4 61 4" xfId="39201"/>
    <cellStyle name="Normal 4 61 5" xfId="39202"/>
    <cellStyle name="Normal 4 61 6" xfId="39203"/>
    <cellStyle name="Normal 4 61 7" xfId="39204"/>
    <cellStyle name="Normal 4 61 8" xfId="39205"/>
    <cellStyle name="Normal 4 61 9" xfId="39206"/>
    <cellStyle name="Normal 4 62" xfId="39207"/>
    <cellStyle name="Normal 4 62 10" xfId="39208"/>
    <cellStyle name="Normal 4 62 11" xfId="39209"/>
    <cellStyle name="Normal 4 62 12" xfId="39210"/>
    <cellStyle name="Normal 4 62 13" xfId="39211"/>
    <cellStyle name="Normal 4 62 14" xfId="39212"/>
    <cellStyle name="Normal 4 62 15" xfId="39213"/>
    <cellStyle name="Normal 4 62 16" xfId="39214"/>
    <cellStyle name="Normal 4 62 17" xfId="39215"/>
    <cellStyle name="Normal 4 62 18" xfId="39216"/>
    <cellStyle name="Normal 4 62 19" xfId="39217"/>
    <cellStyle name="Normal 4 62 2" xfId="39218"/>
    <cellStyle name="Normal 4 62 2 2" xfId="39219"/>
    <cellStyle name="Normal 4 62 2 2 2" xfId="39220"/>
    <cellStyle name="Normal 4 62 2 2 2 2" xfId="39221"/>
    <cellStyle name="Normal 4 62 2 2 2 2 2" xfId="39222"/>
    <cellStyle name="Normal 4 62 2 2 2 3" xfId="39223"/>
    <cellStyle name="Normal 4 62 2 2 2 4" xfId="39224"/>
    <cellStyle name="Normal 4 62 2 2 3" xfId="39225"/>
    <cellStyle name="Normal 4 62 2 2 3 2" xfId="39226"/>
    <cellStyle name="Normal 4 62 2 2 3 3" xfId="39227"/>
    <cellStyle name="Normal 4 62 2 2 4" xfId="39228"/>
    <cellStyle name="Normal 4 62 2 2 5" xfId="39229"/>
    <cellStyle name="Normal 4 62 2 2 6" xfId="39230"/>
    <cellStyle name="Normal 4 62 2 3" xfId="39231"/>
    <cellStyle name="Normal 4 62 2 3 2" xfId="39232"/>
    <cellStyle name="Normal 4 62 3" xfId="39233"/>
    <cellStyle name="Normal 4 62 3 2" xfId="39234"/>
    <cellStyle name="Normal 4 62 4" xfId="39235"/>
    <cellStyle name="Normal 4 62 5" xfId="39236"/>
    <cellStyle name="Normal 4 62 6" xfId="39237"/>
    <cellStyle name="Normal 4 62 7" xfId="39238"/>
    <cellStyle name="Normal 4 62 8" xfId="39239"/>
    <cellStyle name="Normal 4 62 9" xfId="39240"/>
    <cellStyle name="Normal 4 63" xfId="39241"/>
    <cellStyle name="Normal 4 63 10" xfId="39242"/>
    <cellStyle name="Normal 4 63 11" xfId="39243"/>
    <cellStyle name="Normal 4 63 12" xfId="39244"/>
    <cellStyle name="Normal 4 63 13" xfId="39245"/>
    <cellStyle name="Normal 4 63 14" xfId="39246"/>
    <cellStyle name="Normal 4 63 15" xfId="39247"/>
    <cellStyle name="Normal 4 63 16" xfId="39248"/>
    <cellStyle name="Normal 4 63 17" xfId="39249"/>
    <cellStyle name="Normal 4 63 18" xfId="39250"/>
    <cellStyle name="Normal 4 63 19" xfId="39251"/>
    <cellStyle name="Normal 4 63 2" xfId="39252"/>
    <cellStyle name="Normal 4 63 2 2" xfId="39253"/>
    <cellStyle name="Normal 4 63 2 2 2" xfId="39254"/>
    <cellStyle name="Normal 4 63 2 2 2 2" xfId="39255"/>
    <cellStyle name="Normal 4 63 2 2 2 2 2" xfId="39256"/>
    <cellStyle name="Normal 4 63 2 2 2 3" xfId="39257"/>
    <cellStyle name="Normal 4 63 2 2 2 4" xfId="39258"/>
    <cellStyle name="Normal 4 63 2 2 3" xfId="39259"/>
    <cellStyle name="Normal 4 63 2 2 3 2" xfId="39260"/>
    <cellStyle name="Normal 4 63 2 2 3 3" xfId="39261"/>
    <cellStyle name="Normal 4 63 2 2 4" xfId="39262"/>
    <cellStyle name="Normal 4 63 2 2 5" xfId="39263"/>
    <cellStyle name="Normal 4 63 2 2 6" xfId="39264"/>
    <cellStyle name="Normal 4 63 2 3" xfId="39265"/>
    <cellStyle name="Normal 4 63 2 3 2" xfId="39266"/>
    <cellStyle name="Normal 4 63 3" xfId="39267"/>
    <cellStyle name="Normal 4 63 3 2" xfId="39268"/>
    <cellStyle name="Normal 4 63 4" xfId="39269"/>
    <cellStyle name="Normal 4 63 5" xfId="39270"/>
    <cellStyle name="Normal 4 63 6" xfId="39271"/>
    <cellStyle name="Normal 4 63 7" xfId="39272"/>
    <cellStyle name="Normal 4 63 8" xfId="39273"/>
    <cellStyle name="Normal 4 63 9" xfId="39274"/>
    <cellStyle name="Normal 4 64" xfId="39275"/>
    <cellStyle name="Normal 4 64 10" xfId="39276"/>
    <cellStyle name="Normal 4 64 11" xfId="39277"/>
    <cellStyle name="Normal 4 64 12" xfId="39278"/>
    <cellStyle name="Normal 4 64 13" xfId="39279"/>
    <cellStyle name="Normal 4 64 14" xfId="39280"/>
    <cellStyle name="Normal 4 64 15" xfId="39281"/>
    <cellStyle name="Normal 4 64 16" xfId="39282"/>
    <cellStyle name="Normal 4 64 17" xfId="39283"/>
    <cellStyle name="Normal 4 64 18" xfId="39284"/>
    <cellStyle name="Normal 4 64 19" xfId="39285"/>
    <cellStyle name="Normal 4 64 2" xfId="39286"/>
    <cellStyle name="Normal 4 64 2 2" xfId="39287"/>
    <cellStyle name="Normal 4 64 2 2 2" xfId="39288"/>
    <cellStyle name="Normal 4 64 2 2 2 2" xfId="39289"/>
    <cellStyle name="Normal 4 64 2 2 2 2 2" xfId="39290"/>
    <cellStyle name="Normal 4 64 2 2 2 3" xfId="39291"/>
    <cellStyle name="Normal 4 64 2 2 2 4" xfId="39292"/>
    <cellStyle name="Normal 4 64 2 2 3" xfId="39293"/>
    <cellStyle name="Normal 4 64 2 2 3 2" xfId="39294"/>
    <cellStyle name="Normal 4 64 2 2 3 3" xfId="39295"/>
    <cellStyle name="Normal 4 64 2 2 4" xfId="39296"/>
    <cellStyle name="Normal 4 64 2 2 5" xfId="39297"/>
    <cellStyle name="Normal 4 64 2 2 6" xfId="39298"/>
    <cellStyle name="Normal 4 64 2 3" xfId="39299"/>
    <cellStyle name="Normal 4 64 2 3 2" xfId="39300"/>
    <cellStyle name="Normal 4 64 3" xfId="39301"/>
    <cellStyle name="Normal 4 64 3 2" xfId="39302"/>
    <cellStyle name="Normal 4 64 4" xfId="39303"/>
    <cellStyle name="Normal 4 64 5" xfId="39304"/>
    <cellStyle name="Normal 4 64 6" xfId="39305"/>
    <cellStyle name="Normal 4 64 7" xfId="39306"/>
    <cellStyle name="Normal 4 64 8" xfId="39307"/>
    <cellStyle name="Normal 4 64 9" xfId="39308"/>
    <cellStyle name="Normal 4 65" xfId="39309"/>
    <cellStyle name="Normal 4 65 10" xfId="39310"/>
    <cellStyle name="Normal 4 65 11" xfId="39311"/>
    <cellStyle name="Normal 4 65 12" xfId="39312"/>
    <cellStyle name="Normal 4 65 13" xfId="39313"/>
    <cellStyle name="Normal 4 65 14" xfId="39314"/>
    <cellStyle name="Normal 4 65 15" xfId="39315"/>
    <cellStyle name="Normal 4 65 16" xfId="39316"/>
    <cellStyle name="Normal 4 65 17" xfId="39317"/>
    <cellStyle name="Normal 4 65 18" xfId="39318"/>
    <cellStyle name="Normal 4 65 19" xfId="39319"/>
    <cellStyle name="Normal 4 65 2" xfId="39320"/>
    <cellStyle name="Normal 4 65 2 2" xfId="39321"/>
    <cellStyle name="Normal 4 65 2 2 2" xfId="39322"/>
    <cellStyle name="Normal 4 65 2 2 2 2" xfId="39323"/>
    <cellStyle name="Normal 4 65 2 2 2 2 2" xfId="39324"/>
    <cellStyle name="Normal 4 65 2 2 2 3" xfId="39325"/>
    <cellStyle name="Normal 4 65 2 2 2 4" xfId="39326"/>
    <cellStyle name="Normal 4 65 2 2 3" xfId="39327"/>
    <cellStyle name="Normal 4 65 2 2 3 2" xfId="39328"/>
    <cellStyle name="Normal 4 65 2 2 3 3" xfId="39329"/>
    <cellStyle name="Normal 4 65 2 2 4" xfId="39330"/>
    <cellStyle name="Normal 4 65 2 2 5" xfId="39331"/>
    <cellStyle name="Normal 4 65 2 2 6" xfId="39332"/>
    <cellStyle name="Normal 4 65 2 3" xfId="39333"/>
    <cellStyle name="Normal 4 65 2 3 2" xfId="39334"/>
    <cellStyle name="Normal 4 65 3" xfId="39335"/>
    <cellStyle name="Normal 4 65 3 2" xfId="39336"/>
    <cellStyle name="Normal 4 65 4" xfId="39337"/>
    <cellStyle name="Normal 4 65 5" xfId="39338"/>
    <cellStyle name="Normal 4 65 6" xfId="39339"/>
    <cellStyle name="Normal 4 65 7" xfId="39340"/>
    <cellStyle name="Normal 4 65 8" xfId="39341"/>
    <cellStyle name="Normal 4 65 9" xfId="39342"/>
    <cellStyle name="Normal 4 66" xfId="39343"/>
    <cellStyle name="Normal 4 66 10" xfId="39344"/>
    <cellStyle name="Normal 4 66 11" xfId="39345"/>
    <cellStyle name="Normal 4 66 12" xfId="39346"/>
    <cellStyle name="Normal 4 66 13" xfId="39347"/>
    <cellStyle name="Normal 4 66 14" xfId="39348"/>
    <cellStyle name="Normal 4 66 15" xfId="39349"/>
    <cellStyle name="Normal 4 66 16" xfId="39350"/>
    <cellStyle name="Normal 4 66 17" xfId="39351"/>
    <cellStyle name="Normal 4 66 18" xfId="39352"/>
    <cellStyle name="Normal 4 66 19" xfId="39353"/>
    <cellStyle name="Normal 4 66 2" xfId="39354"/>
    <cellStyle name="Normal 4 66 2 2" xfId="39355"/>
    <cellStyle name="Normal 4 66 2 2 2" xfId="39356"/>
    <cellStyle name="Normal 4 66 2 2 2 2" xfId="39357"/>
    <cellStyle name="Normal 4 66 2 2 2 2 2" xfId="39358"/>
    <cellStyle name="Normal 4 66 2 2 2 3" xfId="39359"/>
    <cellStyle name="Normal 4 66 2 2 2 4" xfId="39360"/>
    <cellStyle name="Normal 4 66 2 2 3" xfId="39361"/>
    <cellStyle name="Normal 4 66 2 2 3 2" xfId="39362"/>
    <cellStyle name="Normal 4 66 2 2 3 3" xfId="39363"/>
    <cellStyle name="Normal 4 66 2 2 4" xfId="39364"/>
    <cellStyle name="Normal 4 66 2 2 5" xfId="39365"/>
    <cellStyle name="Normal 4 66 2 2 6" xfId="39366"/>
    <cellStyle name="Normal 4 66 2 3" xfId="39367"/>
    <cellStyle name="Normal 4 66 2 3 2" xfId="39368"/>
    <cellStyle name="Normal 4 66 3" xfId="39369"/>
    <cellStyle name="Normal 4 66 3 2" xfId="39370"/>
    <cellStyle name="Normal 4 66 4" xfId="39371"/>
    <cellStyle name="Normal 4 66 5" xfId="39372"/>
    <cellStyle name="Normal 4 66 6" xfId="39373"/>
    <cellStyle name="Normal 4 66 7" xfId="39374"/>
    <cellStyle name="Normal 4 66 8" xfId="39375"/>
    <cellStyle name="Normal 4 66 9" xfId="39376"/>
    <cellStyle name="Normal 4 67" xfId="39377"/>
    <cellStyle name="Normal 4 67 10" xfId="39378"/>
    <cellStyle name="Normal 4 67 11" xfId="39379"/>
    <cellStyle name="Normal 4 67 12" xfId="39380"/>
    <cellStyle name="Normal 4 67 13" xfId="39381"/>
    <cellStyle name="Normal 4 67 14" xfId="39382"/>
    <cellStyle name="Normal 4 67 15" xfId="39383"/>
    <cellStyle name="Normal 4 67 16" xfId="39384"/>
    <cellStyle name="Normal 4 67 17" xfId="39385"/>
    <cellStyle name="Normal 4 67 18" xfId="39386"/>
    <cellStyle name="Normal 4 67 19" xfId="39387"/>
    <cellStyle name="Normal 4 67 2" xfId="39388"/>
    <cellStyle name="Normal 4 67 2 2" xfId="39389"/>
    <cellStyle name="Normal 4 67 2 2 2" xfId="39390"/>
    <cellStyle name="Normal 4 67 2 2 2 2" xfId="39391"/>
    <cellStyle name="Normal 4 67 2 2 2 2 2" xfId="39392"/>
    <cellStyle name="Normal 4 67 2 2 2 3" xfId="39393"/>
    <cellStyle name="Normal 4 67 2 2 2 4" xfId="39394"/>
    <cellStyle name="Normal 4 67 2 2 3" xfId="39395"/>
    <cellStyle name="Normal 4 67 2 2 3 2" xfId="39396"/>
    <cellStyle name="Normal 4 67 2 2 3 3" xfId="39397"/>
    <cellStyle name="Normal 4 67 2 2 4" xfId="39398"/>
    <cellStyle name="Normal 4 67 2 2 5" xfId="39399"/>
    <cellStyle name="Normal 4 67 2 2 6" xfId="39400"/>
    <cellStyle name="Normal 4 67 2 3" xfId="39401"/>
    <cellStyle name="Normal 4 67 2 3 2" xfId="39402"/>
    <cellStyle name="Normal 4 67 3" xfId="39403"/>
    <cellStyle name="Normal 4 67 3 2" xfId="39404"/>
    <cellStyle name="Normal 4 67 4" xfId="39405"/>
    <cellStyle name="Normal 4 67 5" xfId="39406"/>
    <cellStyle name="Normal 4 67 6" xfId="39407"/>
    <cellStyle name="Normal 4 67 7" xfId="39408"/>
    <cellStyle name="Normal 4 67 8" xfId="39409"/>
    <cellStyle name="Normal 4 67 9" xfId="39410"/>
    <cellStyle name="Normal 4 68" xfId="39411"/>
    <cellStyle name="Normal 4 68 10" xfId="39412"/>
    <cellStyle name="Normal 4 68 11" xfId="39413"/>
    <cellStyle name="Normal 4 68 12" xfId="39414"/>
    <cellStyle name="Normal 4 68 13" xfId="39415"/>
    <cellStyle name="Normal 4 68 14" xfId="39416"/>
    <cellStyle name="Normal 4 68 15" xfId="39417"/>
    <cellStyle name="Normal 4 68 16" xfId="39418"/>
    <cellStyle name="Normal 4 68 17" xfId="39419"/>
    <cellStyle name="Normal 4 68 18" xfId="39420"/>
    <cellStyle name="Normal 4 68 19" xfId="39421"/>
    <cellStyle name="Normal 4 68 2" xfId="39422"/>
    <cellStyle name="Normal 4 68 2 2" xfId="39423"/>
    <cellStyle name="Normal 4 68 2 2 2" xfId="39424"/>
    <cellStyle name="Normal 4 68 2 2 2 2" xfId="39425"/>
    <cellStyle name="Normal 4 68 2 2 2 2 2" xfId="39426"/>
    <cellStyle name="Normal 4 68 2 2 2 3" xfId="39427"/>
    <cellStyle name="Normal 4 68 2 2 2 4" xfId="39428"/>
    <cellStyle name="Normal 4 68 2 2 3" xfId="39429"/>
    <cellStyle name="Normal 4 68 2 2 3 2" xfId="39430"/>
    <cellStyle name="Normal 4 68 2 2 3 3" xfId="39431"/>
    <cellStyle name="Normal 4 68 2 2 4" xfId="39432"/>
    <cellStyle name="Normal 4 68 2 2 5" xfId="39433"/>
    <cellStyle name="Normal 4 68 2 2 6" xfId="39434"/>
    <cellStyle name="Normal 4 68 2 3" xfId="39435"/>
    <cellStyle name="Normal 4 68 2 3 2" xfId="39436"/>
    <cellStyle name="Normal 4 68 3" xfId="39437"/>
    <cellStyle name="Normal 4 68 3 2" xfId="39438"/>
    <cellStyle name="Normal 4 68 4" xfId="39439"/>
    <cellStyle name="Normal 4 68 5" xfId="39440"/>
    <cellStyle name="Normal 4 68 6" xfId="39441"/>
    <cellStyle name="Normal 4 68 7" xfId="39442"/>
    <cellStyle name="Normal 4 68 8" xfId="39443"/>
    <cellStyle name="Normal 4 68 9" xfId="39444"/>
    <cellStyle name="Normal 4 69" xfId="39445"/>
    <cellStyle name="Normal 4 69 10" xfId="39446"/>
    <cellStyle name="Normal 4 69 11" xfId="39447"/>
    <cellStyle name="Normal 4 69 12" xfId="39448"/>
    <cellStyle name="Normal 4 69 13" xfId="39449"/>
    <cellStyle name="Normal 4 69 14" xfId="39450"/>
    <cellStyle name="Normal 4 69 15" xfId="39451"/>
    <cellStyle name="Normal 4 69 16" xfId="39452"/>
    <cellStyle name="Normal 4 69 17" xfId="39453"/>
    <cellStyle name="Normal 4 69 18" xfId="39454"/>
    <cellStyle name="Normal 4 69 19" xfId="39455"/>
    <cellStyle name="Normal 4 69 2" xfId="39456"/>
    <cellStyle name="Normal 4 69 2 2" xfId="39457"/>
    <cellStyle name="Normal 4 69 2 2 2" xfId="39458"/>
    <cellStyle name="Normal 4 69 2 2 2 2" xfId="39459"/>
    <cellStyle name="Normal 4 69 2 2 2 2 2" xfId="39460"/>
    <cellStyle name="Normal 4 69 2 2 2 3" xfId="39461"/>
    <cellStyle name="Normal 4 69 2 2 2 4" xfId="39462"/>
    <cellStyle name="Normal 4 69 2 2 3" xfId="39463"/>
    <cellStyle name="Normal 4 69 2 2 3 2" xfId="39464"/>
    <cellStyle name="Normal 4 69 2 2 3 3" xfId="39465"/>
    <cellStyle name="Normal 4 69 2 2 4" xfId="39466"/>
    <cellStyle name="Normal 4 69 2 2 5" xfId="39467"/>
    <cellStyle name="Normal 4 69 2 2 6" xfId="39468"/>
    <cellStyle name="Normal 4 69 2 3" xfId="39469"/>
    <cellStyle name="Normal 4 69 2 3 2" xfId="39470"/>
    <cellStyle name="Normal 4 69 3" xfId="39471"/>
    <cellStyle name="Normal 4 69 3 2" xfId="39472"/>
    <cellStyle name="Normal 4 69 4" xfId="39473"/>
    <cellStyle name="Normal 4 69 5" xfId="39474"/>
    <cellStyle name="Normal 4 69 6" xfId="39475"/>
    <cellStyle name="Normal 4 69 7" xfId="39476"/>
    <cellStyle name="Normal 4 69 8" xfId="39477"/>
    <cellStyle name="Normal 4 69 9" xfId="39478"/>
    <cellStyle name="Normal 4 7" xfId="495"/>
    <cellStyle name="Normal 4 7 10" xfId="39479"/>
    <cellStyle name="Normal 4 7 11" xfId="39480"/>
    <cellStyle name="Normal 4 7 12" xfId="39481"/>
    <cellStyle name="Normal 4 7 13" xfId="39482"/>
    <cellStyle name="Normal 4 7 14" xfId="39483"/>
    <cellStyle name="Normal 4 7 15" xfId="39484"/>
    <cellStyle name="Normal 4 7 16" xfId="39485"/>
    <cellStyle name="Normal 4 7 17" xfId="39486"/>
    <cellStyle name="Normal 4 7 18" xfId="39487"/>
    <cellStyle name="Normal 4 7 2" xfId="1248"/>
    <cellStyle name="Normal 4 7 2 2" xfId="39488"/>
    <cellStyle name="Normal 4 7 2 2 2" xfId="39489"/>
    <cellStyle name="Normal 4 7 2 2 2 2" xfId="39490"/>
    <cellStyle name="Normal 4 7 2 2 2 2 2" xfId="39491"/>
    <cellStyle name="Normal 4 7 2 2 2 3" xfId="39492"/>
    <cellStyle name="Normal 4 7 2 2 2 4" xfId="39493"/>
    <cellStyle name="Normal 4 7 2 2 2 5" xfId="39494"/>
    <cellStyle name="Normal 4 7 2 2 3" xfId="39495"/>
    <cellStyle name="Normal 4 7 2 2 3 2" xfId="39496"/>
    <cellStyle name="Normal 4 7 2 2 3 3" xfId="39497"/>
    <cellStyle name="Normal 4 7 2 2 4" xfId="39498"/>
    <cellStyle name="Normal 4 7 2 2 5" xfId="39499"/>
    <cellStyle name="Normal 4 7 2 2 6" xfId="39500"/>
    <cellStyle name="Normal 4 7 2 3" xfId="39501"/>
    <cellStyle name="Normal 4 7 3" xfId="1249"/>
    <cellStyle name="Normal 4 7 3 2" xfId="39502"/>
    <cellStyle name="Normal 4 7 3 2 2" xfId="39503"/>
    <cellStyle name="Normal 4 7 4" xfId="39504"/>
    <cellStyle name="Normal 4 7 4 2" xfId="39505"/>
    <cellStyle name="Normal 4 7 4 2 2" xfId="39506"/>
    <cellStyle name="Normal 4 7 5" xfId="39507"/>
    <cellStyle name="Normal 4 7 5 2" xfId="39508"/>
    <cellStyle name="Normal 4 7 5 3" xfId="39509"/>
    <cellStyle name="Normal 4 7 6" xfId="39510"/>
    <cellStyle name="Normal 4 7 7" xfId="39511"/>
    <cellStyle name="Normal 4 7 8" xfId="39512"/>
    <cellStyle name="Normal 4 7 9" xfId="39513"/>
    <cellStyle name="Normal 4 70" xfId="39514"/>
    <cellStyle name="Normal 4 70 10" xfId="39515"/>
    <cellStyle name="Normal 4 70 11" xfId="39516"/>
    <cellStyle name="Normal 4 70 12" xfId="39517"/>
    <cellStyle name="Normal 4 70 13" xfId="39518"/>
    <cellStyle name="Normal 4 70 14" xfId="39519"/>
    <cellStyle name="Normal 4 70 15" xfId="39520"/>
    <cellStyle name="Normal 4 70 16" xfId="39521"/>
    <cellStyle name="Normal 4 70 17" xfId="39522"/>
    <cellStyle name="Normal 4 70 18" xfId="39523"/>
    <cellStyle name="Normal 4 70 19" xfId="39524"/>
    <cellStyle name="Normal 4 70 2" xfId="39525"/>
    <cellStyle name="Normal 4 70 2 2" xfId="39526"/>
    <cellStyle name="Normal 4 70 2 2 2" xfId="39527"/>
    <cellStyle name="Normal 4 70 2 2 2 2" xfId="39528"/>
    <cellStyle name="Normal 4 70 2 2 2 2 2" xfId="39529"/>
    <cellStyle name="Normal 4 70 2 2 2 3" xfId="39530"/>
    <cellStyle name="Normal 4 70 2 2 2 4" xfId="39531"/>
    <cellStyle name="Normal 4 70 2 2 3" xfId="39532"/>
    <cellStyle name="Normal 4 70 2 2 3 2" xfId="39533"/>
    <cellStyle name="Normal 4 70 2 2 3 3" xfId="39534"/>
    <cellStyle name="Normal 4 70 2 2 4" xfId="39535"/>
    <cellStyle name="Normal 4 70 2 2 5" xfId="39536"/>
    <cellStyle name="Normal 4 70 2 2 6" xfId="39537"/>
    <cellStyle name="Normal 4 70 2 3" xfId="39538"/>
    <cellStyle name="Normal 4 70 2 3 2" xfId="39539"/>
    <cellStyle name="Normal 4 70 3" xfId="39540"/>
    <cellStyle name="Normal 4 70 3 2" xfId="39541"/>
    <cellStyle name="Normal 4 70 4" xfId="39542"/>
    <cellStyle name="Normal 4 70 5" xfId="39543"/>
    <cellStyle name="Normal 4 70 6" xfId="39544"/>
    <cellStyle name="Normal 4 70 7" xfId="39545"/>
    <cellStyle name="Normal 4 70 8" xfId="39546"/>
    <cellStyle name="Normal 4 70 9" xfId="39547"/>
    <cellStyle name="Normal 4 71" xfId="39548"/>
    <cellStyle name="Normal 4 71 10" xfId="39549"/>
    <cellStyle name="Normal 4 71 11" xfId="39550"/>
    <cellStyle name="Normal 4 71 12" xfId="39551"/>
    <cellStyle name="Normal 4 71 13" xfId="39552"/>
    <cellStyle name="Normal 4 71 14" xfId="39553"/>
    <cellStyle name="Normal 4 71 15" xfId="39554"/>
    <cellStyle name="Normal 4 71 16" xfId="39555"/>
    <cellStyle name="Normal 4 71 17" xfId="39556"/>
    <cellStyle name="Normal 4 71 18" xfId="39557"/>
    <cellStyle name="Normal 4 71 19" xfId="39558"/>
    <cellStyle name="Normal 4 71 2" xfId="39559"/>
    <cellStyle name="Normal 4 71 2 2" xfId="39560"/>
    <cellStyle name="Normal 4 71 2 2 2" xfId="39561"/>
    <cellStyle name="Normal 4 71 2 2 2 2" xfId="39562"/>
    <cellStyle name="Normal 4 71 2 2 2 2 2" xfId="39563"/>
    <cellStyle name="Normal 4 71 2 2 2 3" xfId="39564"/>
    <cellStyle name="Normal 4 71 2 2 2 4" xfId="39565"/>
    <cellStyle name="Normal 4 71 2 2 3" xfId="39566"/>
    <cellStyle name="Normal 4 71 2 2 3 2" xfId="39567"/>
    <cellStyle name="Normal 4 71 2 2 3 3" xfId="39568"/>
    <cellStyle name="Normal 4 71 2 2 4" xfId="39569"/>
    <cellStyle name="Normal 4 71 2 2 5" xfId="39570"/>
    <cellStyle name="Normal 4 71 2 2 6" xfId="39571"/>
    <cellStyle name="Normal 4 71 2 3" xfId="39572"/>
    <cellStyle name="Normal 4 71 2 3 2" xfId="39573"/>
    <cellStyle name="Normal 4 71 3" xfId="39574"/>
    <cellStyle name="Normal 4 71 3 2" xfId="39575"/>
    <cellStyle name="Normal 4 71 4" xfId="39576"/>
    <cellStyle name="Normal 4 71 5" xfId="39577"/>
    <cellStyle name="Normal 4 71 6" xfId="39578"/>
    <cellStyle name="Normal 4 71 7" xfId="39579"/>
    <cellStyle name="Normal 4 71 8" xfId="39580"/>
    <cellStyle name="Normal 4 71 9" xfId="39581"/>
    <cellStyle name="Normal 4 72" xfId="39582"/>
    <cellStyle name="Normal 4 72 10" xfId="39583"/>
    <cellStyle name="Normal 4 72 11" xfId="39584"/>
    <cellStyle name="Normal 4 72 12" xfId="39585"/>
    <cellStyle name="Normal 4 72 13" xfId="39586"/>
    <cellStyle name="Normal 4 72 14" xfId="39587"/>
    <cellStyle name="Normal 4 72 15" xfId="39588"/>
    <cellStyle name="Normal 4 72 16" xfId="39589"/>
    <cellStyle name="Normal 4 72 17" xfId="39590"/>
    <cellStyle name="Normal 4 72 18" xfId="39591"/>
    <cellStyle name="Normal 4 72 19" xfId="39592"/>
    <cellStyle name="Normal 4 72 2" xfId="39593"/>
    <cellStyle name="Normal 4 72 2 2" xfId="39594"/>
    <cellStyle name="Normal 4 72 2 2 2" xfId="39595"/>
    <cellStyle name="Normal 4 72 2 2 2 2" xfId="39596"/>
    <cellStyle name="Normal 4 72 2 2 2 2 2" xfId="39597"/>
    <cellStyle name="Normal 4 72 2 2 2 3" xfId="39598"/>
    <cellStyle name="Normal 4 72 2 2 2 4" xfId="39599"/>
    <cellStyle name="Normal 4 72 2 2 3" xfId="39600"/>
    <cellStyle name="Normal 4 72 2 2 3 2" xfId="39601"/>
    <cellStyle name="Normal 4 72 2 2 3 3" xfId="39602"/>
    <cellStyle name="Normal 4 72 2 2 4" xfId="39603"/>
    <cellStyle name="Normal 4 72 2 2 5" xfId="39604"/>
    <cellStyle name="Normal 4 72 2 2 6" xfId="39605"/>
    <cellStyle name="Normal 4 72 2 3" xfId="39606"/>
    <cellStyle name="Normal 4 72 2 3 2" xfId="39607"/>
    <cellStyle name="Normal 4 72 3" xfId="39608"/>
    <cellStyle name="Normal 4 72 3 2" xfId="39609"/>
    <cellStyle name="Normal 4 72 4" xfId="39610"/>
    <cellStyle name="Normal 4 72 5" xfId="39611"/>
    <cellStyle name="Normal 4 72 6" xfId="39612"/>
    <cellStyle name="Normal 4 72 7" xfId="39613"/>
    <cellStyle name="Normal 4 72 8" xfId="39614"/>
    <cellStyle name="Normal 4 72 9" xfId="39615"/>
    <cellStyle name="Normal 4 73" xfId="39616"/>
    <cellStyle name="Normal 4 73 10" xfId="39617"/>
    <cellStyle name="Normal 4 73 11" xfId="39618"/>
    <cellStyle name="Normal 4 73 12" xfId="39619"/>
    <cellStyle name="Normal 4 73 13" xfId="39620"/>
    <cellStyle name="Normal 4 73 14" xfId="39621"/>
    <cellStyle name="Normal 4 73 15" xfId="39622"/>
    <cellStyle name="Normal 4 73 16" xfId="39623"/>
    <cellStyle name="Normal 4 73 17" xfId="39624"/>
    <cellStyle name="Normal 4 73 18" xfId="39625"/>
    <cellStyle name="Normal 4 73 19" xfId="39626"/>
    <cellStyle name="Normal 4 73 2" xfId="39627"/>
    <cellStyle name="Normal 4 73 2 2" xfId="39628"/>
    <cellStyle name="Normal 4 73 2 2 2" xfId="39629"/>
    <cellStyle name="Normal 4 73 2 2 2 2" xfId="39630"/>
    <cellStyle name="Normal 4 73 2 2 2 2 2" xfId="39631"/>
    <cellStyle name="Normal 4 73 2 2 2 3" xfId="39632"/>
    <cellStyle name="Normal 4 73 2 2 2 4" xfId="39633"/>
    <cellStyle name="Normal 4 73 2 2 3" xfId="39634"/>
    <cellStyle name="Normal 4 73 2 2 3 2" xfId="39635"/>
    <cellStyle name="Normal 4 73 2 2 3 3" xfId="39636"/>
    <cellStyle name="Normal 4 73 2 2 4" xfId="39637"/>
    <cellStyle name="Normal 4 73 2 2 5" xfId="39638"/>
    <cellStyle name="Normal 4 73 2 2 6" xfId="39639"/>
    <cellStyle name="Normal 4 73 2 3" xfId="39640"/>
    <cellStyle name="Normal 4 73 2 3 2" xfId="39641"/>
    <cellStyle name="Normal 4 73 3" xfId="39642"/>
    <cellStyle name="Normal 4 73 3 2" xfId="39643"/>
    <cellStyle name="Normal 4 73 4" xfId="39644"/>
    <cellStyle name="Normal 4 73 5" xfId="39645"/>
    <cellStyle name="Normal 4 73 6" xfId="39646"/>
    <cellStyle name="Normal 4 73 7" xfId="39647"/>
    <cellStyle name="Normal 4 73 8" xfId="39648"/>
    <cellStyle name="Normal 4 73 9" xfId="39649"/>
    <cellStyle name="Normal 4 74" xfId="39650"/>
    <cellStyle name="Normal 4 74 10" xfId="39651"/>
    <cellStyle name="Normal 4 74 11" xfId="39652"/>
    <cellStyle name="Normal 4 74 12" xfId="39653"/>
    <cellStyle name="Normal 4 74 13" xfId="39654"/>
    <cellStyle name="Normal 4 74 14" xfId="39655"/>
    <cellStyle name="Normal 4 74 15" xfId="39656"/>
    <cellStyle name="Normal 4 74 16" xfId="39657"/>
    <cellStyle name="Normal 4 74 17" xfId="39658"/>
    <cellStyle name="Normal 4 74 18" xfId="39659"/>
    <cellStyle name="Normal 4 74 19" xfId="39660"/>
    <cellStyle name="Normal 4 74 2" xfId="39661"/>
    <cellStyle name="Normal 4 74 2 2" xfId="39662"/>
    <cellStyle name="Normal 4 74 2 2 2" xfId="39663"/>
    <cellStyle name="Normal 4 74 2 2 2 2" xfId="39664"/>
    <cellStyle name="Normal 4 74 2 2 2 2 2" xfId="39665"/>
    <cellStyle name="Normal 4 74 2 2 2 3" xfId="39666"/>
    <cellStyle name="Normal 4 74 2 2 2 4" xfId="39667"/>
    <cellStyle name="Normal 4 74 2 2 3" xfId="39668"/>
    <cellStyle name="Normal 4 74 2 2 3 2" xfId="39669"/>
    <cellStyle name="Normal 4 74 2 2 3 3" xfId="39670"/>
    <cellStyle name="Normal 4 74 2 2 4" xfId="39671"/>
    <cellStyle name="Normal 4 74 2 2 5" xfId="39672"/>
    <cellStyle name="Normal 4 74 2 2 6" xfId="39673"/>
    <cellStyle name="Normal 4 74 2 3" xfId="39674"/>
    <cellStyle name="Normal 4 74 2 3 2" xfId="39675"/>
    <cellStyle name="Normal 4 74 3" xfId="39676"/>
    <cellStyle name="Normal 4 74 3 2" xfId="39677"/>
    <cellStyle name="Normal 4 74 4" xfId="39678"/>
    <cellStyle name="Normal 4 74 5" xfId="39679"/>
    <cellStyle name="Normal 4 74 6" xfId="39680"/>
    <cellStyle name="Normal 4 74 7" xfId="39681"/>
    <cellStyle name="Normal 4 74 8" xfId="39682"/>
    <cellStyle name="Normal 4 74 9" xfId="39683"/>
    <cellStyle name="Normal 4 75" xfId="39684"/>
    <cellStyle name="Normal 4 75 10" xfId="39685"/>
    <cellStyle name="Normal 4 75 11" xfId="39686"/>
    <cellStyle name="Normal 4 75 12" xfId="39687"/>
    <cellStyle name="Normal 4 75 13" xfId="39688"/>
    <cellStyle name="Normal 4 75 14" xfId="39689"/>
    <cellStyle name="Normal 4 75 15" xfId="39690"/>
    <cellStyle name="Normal 4 75 16" xfId="39691"/>
    <cellStyle name="Normal 4 75 17" xfId="39692"/>
    <cellStyle name="Normal 4 75 18" xfId="39693"/>
    <cellStyle name="Normal 4 75 19" xfId="39694"/>
    <cellStyle name="Normal 4 75 2" xfId="39695"/>
    <cellStyle name="Normal 4 75 2 2" xfId="39696"/>
    <cellStyle name="Normal 4 75 2 2 2" xfId="39697"/>
    <cellStyle name="Normal 4 75 2 2 2 2" xfId="39698"/>
    <cellStyle name="Normal 4 75 2 2 2 2 2" xfId="39699"/>
    <cellStyle name="Normal 4 75 2 2 2 3" xfId="39700"/>
    <cellStyle name="Normal 4 75 2 2 2 4" xfId="39701"/>
    <cellStyle name="Normal 4 75 2 2 3" xfId="39702"/>
    <cellStyle name="Normal 4 75 2 2 3 2" xfId="39703"/>
    <cellStyle name="Normal 4 75 2 2 3 3" xfId="39704"/>
    <cellStyle name="Normal 4 75 2 2 4" xfId="39705"/>
    <cellStyle name="Normal 4 75 2 2 5" xfId="39706"/>
    <cellStyle name="Normal 4 75 2 2 6" xfId="39707"/>
    <cellStyle name="Normal 4 75 2 3" xfId="39708"/>
    <cellStyle name="Normal 4 75 2 3 2" xfId="39709"/>
    <cellStyle name="Normal 4 75 3" xfId="39710"/>
    <cellStyle name="Normal 4 75 3 2" xfId="39711"/>
    <cellStyle name="Normal 4 75 4" xfId="39712"/>
    <cellStyle name="Normal 4 75 5" xfId="39713"/>
    <cellStyle name="Normal 4 75 6" xfId="39714"/>
    <cellStyle name="Normal 4 75 7" xfId="39715"/>
    <cellStyle name="Normal 4 75 8" xfId="39716"/>
    <cellStyle name="Normal 4 75 9" xfId="39717"/>
    <cellStyle name="Normal 4 76" xfId="39718"/>
    <cellStyle name="Normal 4 76 10" xfId="39719"/>
    <cellStyle name="Normal 4 76 11" xfId="39720"/>
    <cellStyle name="Normal 4 76 12" xfId="39721"/>
    <cellStyle name="Normal 4 76 13" xfId="39722"/>
    <cellStyle name="Normal 4 76 14" xfId="39723"/>
    <cellStyle name="Normal 4 76 15" xfId="39724"/>
    <cellStyle name="Normal 4 76 16" xfId="39725"/>
    <cellStyle name="Normal 4 76 17" xfId="39726"/>
    <cellStyle name="Normal 4 76 18" xfId="39727"/>
    <cellStyle name="Normal 4 76 19" xfId="39728"/>
    <cellStyle name="Normal 4 76 2" xfId="39729"/>
    <cellStyle name="Normal 4 76 2 2" xfId="39730"/>
    <cellStyle name="Normal 4 76 2 2 2" xfId="39731"/>
    <cellStyle name="Normal 4 76 2 2 2 2" xfId="39732"/>
    <cellStyle name="Normal 4 76 2 2 2 2 2" xfId="39733"/>
    <cellStyle name="Normal 4 76 2 2 2 3" xfId="39734"/>
    <cellStyle name="Normal 4 76 2 2 2 4" xfId="39735"/>
    <cellStyle name="Normal 4 76 2 2 3" xfId="39736"/>
    <cellStyle name="Normal 4 76 2 2 3 2" xfId="39737"/>
    <cellStyle name="Normal 4 76 2 2 3 3" xfId="39738"/>
    <cellStyle name="Normal 4 76 2 2 4" xfId="39739"/>
    <cellStyle name="Normal 4 76 2 2 5" xfId="39740"/>
    <cellStyle name="Normal 4 76 2 2 6" xfId="39741"/>
    <cellStyle name="Normal 4 76 2 3" xfId="39742"/>
    <cellStyle name="Normal 4 76 2 3 2" xfId="39743"/>
    <cellStyle name="Normal 4 76 3" xfId="39744"/>
    <cellStyle name="Normal 4 76 3 2" xfId="39745"/>
    <cellStyle name="Normal 4 76 4" xfId="39746"/>
    <cellStyle name="Normal 4 76 5" xfId="39747"/>
    <cellStyle name="Normal 4 76 6" xfId="39748"/>
    <cellStyle name="Normal 4 76 7" xfId="39749"/>
    <cellStyle name="Normal 4 76 8" xfId="39750"/>
    <cellStyle name="Normal 4 76 9" xfId="39751"/>
    <cellStyle name="Normal 4 77" xfId="39752"/>
    <cellStyle name="Normal 4 77 10" xfId="39753"/>
    <cellStyle name="Normal 4 77 11" xfId="39754"/>
    <cellStyle name="Normal 4 77 12" xfId="39755"/>
    <cellStyle name="Normal 4 77 13" xfId="39756"/>
    <cellStyle name="Normal 4 77 14" xfId="39757"/>
    <cellStyle name="Normal 4 77 15" xfId="39758"/>
    <cellStyle name="Normal 4 77 16" xfId="39759"/>
    <cellStyle name="Normal 4 77 17" xfId="39760"/>
    <cellStyle name="Normal 4 77 18" xfId="39761"/>
    <cellStyle name="Normal 4 77 19" xfId="39762"/>
    <cellStyle name="Normal 4 77 2" xfId="39763"/>
    <cellStyle name="Normal 4 77 2 2" xfId="39764"/>
    <cellStyle name="Normal 4 77 2 2 2" xfId="39765"/>
    <cellStyle name="Normal 4 77 2 2 2 2" xfId="39766"/>
    <cellStyle name="Normal 4 77 2 2 2 2 2" xfId="39767"/>
    <cellStyle name="Normal 4 77 2 2 2 3" xfId="39768"/>
    <cellStyle name="Normal 4 77 2 2 2 4" xfId="39769"/>
    <cellStyle name="Normal 4 77 2 2 3" xfId="39770"/>
    <cellStyle name="Normal 4 77 2 2 3 2" xfId="39771"/>
    <cellStyle name="Normal 4 77 2 2 3 3" xfId="39772"/>
    <cellStyle name="Normal 4 77 2 2 4" xfId="39773"/>
    <cellStyle name="Normal 4 77 2 2 5" xfId="39774"/>
    <cellStyle name="Normal 4 77 2 2 6" xfId="39775"/>
    <cellStyle name="Normal 4 77 2 3" xfId="39776"/>
    <cellStyle name="Normal 4 77 2 3 2" xfId="39777"/>
    <cellStyle name="Normal 4 77 3" xfId="39778"/>
    <cellStyle name="Normal 4 77 3 2" xfId="39779"/>
    <cellStyle name="Normal 4 77 4" xfId="39780"/>
    <cellStyle name="Normal 4 77 5" xfId="39781"/>
    <cellStyle name="Normal 4 77 6" xfId="39782"/>
    <cellStyle name="Normal 4 77 7" xfId="39783"/>
    <cellStyle name="Normal 4 77 8" xfId="39784"/>
    <cellStyle name="Normal 4 77 9" xfId="39785"/>
    <cellStyle name="Normal 4 78" xfId="39786"/>
    <cellStyle name="Normal 4 78 10" xfId="39787"/>
    <cellStyle name="Normal 4 78 11" xfId="39788"/>
    <cellStyle name="Normal 4 78 12" xfId="39789"/>
    <cellStyle name="Normal 4 78 13" xfId="39790"/>
    <cellStyle name="Normal 4 78 14" xfId="39791"/>
    <cellStyle name="Normal 4 78 15" xfId="39792"/>
    <cellStyle name="Normal 4 78 16" xfId="39793"/>
    <cellStyle name="Normal 4 78 17" xfId="39794"/>
    <cellStyle name="Normal 4 78 18" xfId="39795"/>
    <cellStyle name="Normal 4 78 19" xfId="39796"/>
    <cellStyle name="Normal 4 78 2" xfId="39797"/>
    <cellStyle name="Normal 4 78 2 2" xfId="39798"/>
    <cellStyle name="Normal 4 78 2 2 2" xfId="39799"/>
    <cellStyle name="Normal 4 78 2 2 2 2" xfId="39800"/>
    <cellStyle name="Normal 4 78 2 2 2 2 2" xfId="39801"/>
    <cellStyle name="Normal 4 78 2 2 2 3" xfId="39802"/>
    <cellStyle name="Normal 4 78 2 2 2 4" xfId="39803"/>
    <cellStyle name="Normal 4 78 2 2 3" xfId="39804"/>
    <cellStyle name="Normal 4 78 2 2 3 2" xfId="39805"/>
    <cellStyle name="Normal 4 78 2 2 3 3" xfId="39806"/>
    <cellStyle name="Normal 4 78 2 2 4" xfId="39807"/>
    <cellStyle name="Normal 4 78 2 2 5" xfId="39808"/>
    <cellStyle name="Normal 4 78 2 2 6" xfId="39809"/>
    <cellStyle name="Normal 4 78 2 3" xfId="39810"/>
    <cellStyle name="Normal 4 78 2 3 2" xfId="39811"/>
    <cellStyle name="Normal 4 78 3" xfId="39812"/>
    <cellStyle name="Normal 4 78 3 2" xfId="39813"/>
    <cellStyle name="Normal 4 78 4" xfId="39814"/>
    <cellStyle name="Normal 4 78 5" xfId="39815"/>
    <cellStyle name="Normal 4 78 6" xfId="39816"/>
    <cellStyle name="Normal 4 78 7" xfId="39817"/>
    <cellStyle name="Normal 4 78 8" xfId="39818"/>
    <cellStyle name="Normal 4 78 9" xfId="39819"/>
    <cellStyle name="Normal 4 79" xfId="39820"/>
    <cellStyle name="Normal 4 79 10" xfId="39821"/>
    <cellStyle name="Normal 4 79 11" xfId="39822"/>
    <cellStyle name="Normal 4 79 12" xfId="39823"/>
    <cellStyle name="Normal 4 79 13" xfId="39824"/>
    <cellStyle name="Normal 4 79 14" xfId="39825"/>
    <cellStyle name="Normal 4 79 15" xfId="39826"/>
    <cellStyle name="Normal 4 79 16" xfId="39827"/>
    <cellStyle name="Normal 4 79 17" xfId="39828"/>
    <cellStyle name="Normal 4 79 18" xfId="39829"/>
    <cellStyle name="Normal 4 79 19" xfId="39830"/>
    <cellStyle name="Normal 4 79 2" xfId="39831"/>
    <cellStyle name="Normal 4 79 2 2" xfId="39832"/>
    <cellStyle name="Normal 4 79 2 2 2" xfId="39833"/>
    <cellStyle name="Normal 4 79 2 2 2 2" xfId="39834"/>
    <cellStyle name="Normal 4 79 2 2 2 2 2" xfId="39835"/>
    <cellStyle name="Normal 4 79 2 2 2 3" xfId="39836"/>
    <cellStyle name="Normal 4 79 2 2 2 4" xfId="39837"/>
    <cellStyle name="Normal 4 79 2 2 3" xfId="39838"/>
    <cellStyle name="Normal 4 79 2 2 3 2" xfId="39839"/>
    <cellStyle name="Normal 4 79 2 2 3 3" xfId="39840"/>
    <cellStyle name="Normal 4 79 2 2 4" xfId="39841"/>
    <cellStyle name="Normal 4 79 2 2 5" xfId="39842"/>
    <cellStyle name="Normal 4 79 2 2 6" xfId="39843"/>
    <cellStyle name="Normal 4 79 2 3" xfId="39844"/>
    <cellStyle name="Normal 4 79 2 3 2" xfId="39845"/>
    <cellStyle name="Normal 4 79 3" xfId="39846"/>
    <cellStyle name="Normal 4 79 3 2" xfId="39847"/>
    <cellStyle name="Normal 4 79 4" xfId="39848"/>
    <cellStyle name="Normal 4 79 5" xfId="39849"/>
    <cellStyle name="Normal 4 79 6" xfId="39850"/>
    <cellStyle name="Normal 4 79 7" xfId="39851"/>
    <cellStyle name="Normal 4 79 8" xfId="39852"/>
    <cellStyle name="Normal 4 79 9" xfId="39853"/>
    <cellStyle name="Normal 4 8" xfId="496"/>
    <cellStyle name="Normal 4 8 10" xfId="39854"/>
    <cellStyle name="Normal 4 8 11" xfId="39855"/>
    <cellStyle name="Normal 4 8 12" xfId="39856"/>
    <cellStyle name="Normal 4 8 13" xfId="39857"/>
    <cellStyle name="Normal 4 8 14" xfId="39858"/>
    <cellStyle name="Normal 4 8 15" xfId="39859"/>
    <cellStyle name="Normal 4 8 16" xfId="39860"/>
    <cellStyle name="Normal 4 8 17" xfId="39861"/>
    <cellStyle name="Normal 4 8 18" xfId="39862"/>
    <cellStyle name="Normal 4 8 2" xfId="1250"/>
    <cellStyle name="Normal 4 8 2 2" xfId="39863"/>
    <cellStyle name="Normal 4 8 2 2 2" xfId="39864"/>
    <cellStyle name="Normal 4 8 2 2 2 2" xfId="39865"/>
    <cellStyle name="Normal 4 8 2 2 2 2 2" xfId="39866"/>
    <cellStyle name="Normal 4 8 2 2 2 3" xfId="39867"/>
    <cellStyle name="Normal 4 8 2 2 2 4" xfId="39868"/>
    <cellStyle name="Normal 4 8 2 2 2 5" xfId="39869"/>
    <cellStyle name="Normal 4 8 2 2 3" xfId="39870"/>
    <cellStyle name="Normal 4 8 2 2 3 2" xfId="39871"/>
    <cellStyle name="Normal 4 8 2 2 3 3" xfId="39872"/>
    <cellStyle name="Normal 4 8 2 2 4" xfId="39873"/>
    <cellStyle name="Normal 4 8 2 2 5" xfId="39874"/>
    <cellStyle name="Normal 4 8 2 2 6" xfId="39875"/>
    <cellStyle name="Normal 4 8 2 3" xfId="39876"/>
    <cellStyle name="Normal 4 8 3" xfId="1251"/>
    <cellStyle name="Normal 4 8 3 2" xfId="39877"/>
    <cellStyle name="Normal 4 8 3 2 2" xfId="39878"/>
    <cellStyle name="Normal 4 8 4" xfId="39879"/>
    <cellStyle name="Normal 4 8 4 2" xfId="39880"/>
    <cellStyle name="Normal 4 8 4 2 2" xfId="39881"/>
    <cellStyle name="Normal 4 8 5" xfId="39882"/>
    <cellStyle name="Normal 4 8 5 2" xfId="39883"/>
    <cellStyle name="Normal 4 8 5 3" xfId="39884"/>
    <cellStyle name="Normal 4 8 6" xfId="39885"/>
    <cellStyle name="Normal 4 8 7" xfId="39886"/>
    <cellStyle name="Normal 4 8 8" xfId="39887"/>
    <cellStyle name="Normal 4 8 9" xfId="39888"/>
    <cellStyle name="Normal 4 80" xfId="39889"/>
    <cellStyle name="Normal 4 80 10" xfId="39890"/>
    <cellStyle name="Normal 4 80 11" xfId="39891"/>
    <cellStyle name="Normal 4 80 12" xfId="39892"/>
    <cellStyle name="Normal 4 80 13" xfId="39893"/>
    <cellStyle name="Normal 4 80 14" xfId="39894"/>
    <cellStyle name="Normal 4 80 15" xfId="39895"/>
    <cellStyle name="Normal 4 80 16" xfId="39896"/>
    <cellStyle name="Normal 4 80 17" xfId="39897"/>
    <cellStyle name="Normal 4 80 18" xfId="39898"/>
    <cellStyle name="Normal 4 80 19" xfId="39899"/>
    <cellStyle name="Normal 4 80 2" xfId="39900"/>
    <cellStyle name="Normal 4 80 2 2" xfId="39901"/>
    <cellStyle name="Normal 4 80 2 2 2" xfId="39902"/>
    <cellStyle name="Normal 4 80 2 2 2 2" xfId="39903"/>
    <cellStyle name="Normal 4 80 2 2 2 2 2" xfId="39904"/>
    <cellStyle name="Normal 4 80 2 2 2 3" xfId="39905"/>
    <cellStyle name="Normal 4 80 2 2 2 4" xfId="39906"/>
    <cellStyle name="Normal 4 80 2 2 3" xfId="39907"/>
    <cellStyle name="Normal 4 80 2 2 3 2" xfId="39908"/>
    <cellStyle name="Normal 4 80 2 2 3 3" xfId="39909"/>
    <cellStyle name="Normal 4 80 2 2 4" xfId="39910"/>
    <cellStyle name="Normal 4 80 2 2 5" xfId="39911"/>
    <cellStyle name="Normal 4 80 2 2 6" xfId="39912"/>
    <cellStyle name="Normal 4 80 2 3" xfId="39913"/>
    <cellStyle name="Normal 4 80 2 3 2" xfId="39914"/>
    <cellStyle name="Normal 4 80 3" xfId="39915"/>
    <cellStyle name="Normal 4 80 3 2" xfId="39916"/>
    <cellStyle name="Normal 4 80 4" xfId="39917"/>
    <cellStyle name="Normal 4 80 5" xfId="39918"/>
    <cellStyle name="Normal 4 80 6" xfId="39919"/>
    <cellStyle name="Normal 4 80 7" xfId="39920"/>
    <cellStyle name="Normal 4 80 8" xfId="39921"/>
    <cellStyle name="Normal 4 80 9" xfId="39922"/>
    <cellStyle name="Normal 4 81" xfId="39923"/>
    <cellStyle name="Normal 4 81 10" xfId="39924"/>
    <cellStyle name="Normal 4 81 11" xfId="39925"/>
    <cellStyle name="Normal 4 81 12" xfId="39926"/>
    <cellStyle name="Normal 4 81 13" xfId="39927"/>
    <cellStyle name="Normal 4 81 14" xfId="39928"/>
    <cellStyle name="Normal 4 81 15" xfId="39929"/>
    <cellStyle name="Normal 4 81 16" xfId="39930"/>
    <cellStyle name="Normal 4 81 17" xfId="39931"/>
    <cellStyle name="Normal 4 81 18" xfId="39932"/>
    <cellStyle name="Normal 4 81 19" xfId="39933"/>
    <cellStyle name="Normal 4 81 2" xfId="39934"/>
    <cellStyle name="Normal 4 81 2 2" xfId="39935"/>
    <cellStyle name="Normal 4 81 2 2 2" xfId="39936"/>
    <cellStyle name="Normal 4 81 2 2 2 2" xfId="39937"/>
    <cellStyle name="Normal 4 81 2 2 2 2 2" xfId="39938"/>
    <cellStyle name="Normal 4 81 2 2 2 3" xfId="39939"/>
    <cellStyle name="Normal 4 81 2 2 2 4" xfId="39940"/>
    <cellStyle name="Normal 4 81 2 2 3" xfId="39941"/>
    <cellStyle name="Normal 4 81 2 2 3 2" xfId="39942"/>
    <cellStyle name="Normal 4 81 2 2 3 3" xfId="39943"/>
    <cellStyle name="Normal 4 81 2 2 4" xfId="39944"/>
    <cellStyle name="Normal 4 81 2 2 5" xfId="39945"/>
    <cellStyle name="Normal 4 81 2 2 6" xfId="39946"/>
    <cellStyle name="Normal 4 81 2 3" xfId="39947"/>
    <cellStyle name="Normal 4 81 2 3 2" xfId="39948"/>
    <cellStyle name="Normal 4 81 3" xfId="39949"/>
    <cellStyle name="Normal 4 81 3 2" xfId="39950"/>
    <cellStyle name="Normal 4 81 4" xfId="39951"/>
    <cellStyle name="Normal 4 81 5" xfId="39952"/>
    <cellStyle name="Normal 4 81 6" xfId="39953"/>
    <cellStyle name="Normal 4 81 7" xfId="39954"/>
    <cellStyle name="Normal 4 81 8" xfId="39955"/>
    <cellStyle name="Normal 4 81 9" xfId="39956"/>
    <cellStyle name="Normal 4 82" xfId="39957"/>
    <cellStyle name="Normal 4 82 10" xfId="39958"/>
    <cellStyle name="Normal 4 82 11" xfId="39959"/>
    <cellStyle name="Normal 4 82 12" xfId="39960"/>
    <cellStyle name="Normal 4 82 13" xfId="39961"/>
    <cellStyle name="Normal 4 82 14" xfId="39962"/>
    <cellStyle name="Normal 4 82 15" xfId="39963"/>
    <cellStyle name="Normal 4 82 16" xfId="39964"/>
    <cellStyle name="Normal 4 82 17" xfId="39965"/>
    <cellStyle name="Normal 4 82 18" xfId="39966"/>
    <cellStyle name="Normal 4 82 19" xfId="39967"/>
    <cellStyle name="Normal 4 82 2" xfId="39968"/>
    <cellStyle name="Normal 4 82 2 2" xfId="39969"/>
    <cellStyle name="Normal 4 82 2 2 2" xfId="39970"/>
    <cellStyle name="Normal 4 82 2 2 2 2" xfId="39971"/>
    <cellStyle name="Normal 4 82 2 2 2 2 2" xfId="39972"/>
    <cellStyle name="Normal 4 82 2 2 2 3" xfId="39973"/>
    <cellStyle name="Normal 4 82 2 2 2 4" xfId="39974"/>
    <cellStyle name="Normal 4 82 2 2 3" xfId="39975"/>
    <cellStyle name="Normal 4 82 2 2 3 2" xfId="39976"/>
    <cellStyle name="Normal 4 82 2 2 3 3" xfId="39977"/>
    <cellStyle name="Normal 4 82 2 2 4" xfId="39978"/>
    <cellStyle name="Normal 4 82 2 2 5" xfId="39979"/>
    <cellStyle name="Normal 4 82 2 2 6" xfId="39980"/>
    <cellStyle name="Normal 4 82 2 3" xfId="39981"/>
    <cellStyle name="Normal 4 82 2 3 2" xfId="39982"/>
    <cellStyle name="Normal 4 82 3" xfId="39983"/>
    <cellStyle name="Normal 4 82 3 2" xfId="39984"/>
    <cellStyle name="Normal 4 82 4" xfId="39985"/>
    <cellStyle name="Normal 4 82 5" xfId="39986"/>
    <cellStyle name="Normal 4 82 6" xfId="39987"/>
    <cellStyle name="Normal 4 82 7" xfId="39988"/>
    <cellStyle name="Normal 4 82 8" xfId="39989"/>
    <cellStyle name="Normal 4 82 9" xfId="39990"/>
    <cellStyle name="Normal 4 83" xfId="39991"/>
    <cellStyle name="Normal 4 83 10" xfId="39992"/>
    <cellStyle name="Normal 4 83 11" xfId="39993"/>
    <cellStyle name="Normal 4 83 12" xfId="39994"/>
    <cellStyle name="Normal 4 83 13" xfId="39995"/>
    <cellStyle name="Normal 4 83 14" xfId="39996"/>
    <cellStyle name="Normal 4 83 15" xfId="39997"/>
    <cellStyle name="Normal 4 83 16" xfId="39998"/>
    <cellStyle name="Normal 4 83 17" xfId="39999"/>
    <cellStyle name="Normal 4 83 18" xfId="40000"/>
    <cellStyle name="Normal 4 83 19" xfId="40001"/>
    <cellStyle name="Normal 4 83 2" xfId="40002"/>
    <cellStyle name="Normal 4 83 2 2" xfId="40003"/>
    <cellStyle name="Normal 4 83 2 2 2" xfId="40004"/>
    <cellStyle name="Normal 4 83 2 2 2 2" xfId="40005"/>
    <cellStyle name="Normal 4 83 2 2 2 2 2" xfId="40006"/>
    <cellStyle name="Normal 4 83 2 2 2 3" xfId="40007"/>
    <cellStyle name="Normal 4 83 2 2 2 4" xfId="40008"/>
    <cellStyle name="Normal 4 83 2 2 3" xfId="40009"/>
    <cellStyle name="Normal 4 83 2 2 3 2" xfId="40010"/>
    <cellStyle name="Normal 4 83 2 2 3 3" xfId="40011"/>
    <cellStyle name="Normal 4 83 2 2 4" xfId="40012"/>
    <cellStyle name="Normal 4 83 2 2 5" xfId="40013"/>
    <cellStyle name="Normal 4 83 2 2 6" xfId="40014"/>
    <cellStyle name="Normal 4 83 2 3" xfId="40015"/>
    <cellStyle name="Normal 4 83 2 3 2" xfId="40016"/>
    <cellStyle name="Normal 4 83 3" xfId="40017"/>
    <cellStyle name="Normal 4 83 3 2" xfId="40018"/>
    <cellStyle name="Normal 4 83 4" xfId="40019"/>
    <cellStyle name="Normal 4 83 5" xfId="40020"/>
    <cellStyle name="Normal 4 83 6" xfId="40021"/>
    <cellStyle name="Normal 4 83 7" xfId="40022"/>
    <cellStyle name="Normal 4 83 8" xfId="40023"/>
    <cellStyle name="Normal 4 83 9" xfId="40024"/>
    <cellStyle name="Normal 4 84" xfId="40025"/>
    <cellStyle name="Normal 4 84 10" xfId="40026"/>
    <cellStyle name="Normal 4 84 11" xfId="40027"/>
    <cellStyle name="Normal 4 84 12" xfId="40028"/>
    <cellStyle name="Normal 4 84 13" xfId="40029"/>
    <cellStyle name="Normal 4 84 14" xfId="40030"/>
    <cellStyle name="Normal 4 84 15" xfId="40031"/>
    <cellStyle name="Normal 4 84 16" xfId="40032"/>
    <cellStyle name="Normal 4 84 17" xfId="40033"/>
    <cellStyle name="Normal 4 84 18" xfId="40034"/>
    <cellStyle name="Normal 4 84 19" xfId="40035"/>
    <cellStyle name="Normal 4 84 2" xfId="40036"/>
    <cellStyle name="Normal 4 84 2 2" xfId="40037"/>
    <cellStyle name="Normal 4 84 2 2 2" xfId="40038"/>
    <cellStyle name="Normal 4 84 2 2 2 2" xfId="40039"/>
    <cellStyle name="Normal 4 84 2 2 2 2 2" xfId="40040"/>
    <cellStyle name="Normal 4 84 2 2 2 3" xfId="40041"/>
    <cellStyle name="Normal 4 84 2 2 2 4" xfId="40042"/>
    <cellStyle name="Normal 4 84 2 2 3" xfId="40043"/>
    <cellStyle name="Normal 4 84 2 2 3 2" xfId="40044"/>
    <cellStyle name="Normal 4 84 2 2 3 3" xfId="40045"/>
    <cellStyle name="Normal 4 84 2 2 4" xfId="40046"/>
    <cellStyle name="Normal 4 84 2 2 5" xfId="40047"/>
    <cellStyle name="Normal 4 84 2 2 6" xfId="40048"/>
    <cellStyle name="Normal 4 84 2 3" xfId="40049"/>
    <cellStyle name="Normal 4 84 2 3 2" xfId="40050"/>
    <cellStyle name="Normal 4 84 3" xfId="40051"/>
    <cellStyle name="Normal 4 84 3 2" xfId="40052"/>
    <cellStyle name="Normal 4 84 4" xfId="40053"/>
    <cellStyle name="Normal 4 84 5" xfId="40054"/>
    <cellStyle name="Normal 4 84 6" xfId="40055"/>
    <cellStyle name="Normal 4 84 7" xfId="40056"/>
    <cellStyle name="Normal 4 84 8" xfId="40057"/>
    <cellStyle name="Normal 4 84 9" xfId="40058"/>
    <cellStyle name="Normal 4 85" xfId="40059"/>
    <cellStyle name="Normal 4 85 10" xfId="40060"/>
    <cellStyle name="Normal 4 85 10 2" xfId="40061"/>
    <cellStyle name="Normal 4 85 10 2 2" xfId="40062"/>
    <cellStyle name="Normal 4 85 10 2 2 2" xfId="40063"/>
    <cellStyle name="Normal 4 85 10 2 2 2 2" xfId="40064"/>
    <cellStyle name="Normal 4 85 10 2 2 3" xfId="40065"/>
    <cellStyle name="Normal 4 85 10 2 2 4" xfId="40066"/>
    <cellStyle name="Normal 4 85 10 2 3" xfId="40067"/>
    <cellStyle name="Normal 4 85 10 2 3 2" xfId="40068"/>
    <cellStyle name="Normal 4 85 10 2 3 3" xfId="40069"/>
    <cellStyle name="Normal 4 85 10 2 4" xfId="40070"/>
    <cellStyle name="Normal 4 85 10 2 5" xfId="40071"/>
    <cellStyle name="Normal 4 85 10 2 6" xfId="40072"/>
    <cellStyle name="Normal 4 85 10 3" xfId="40073"/>
    <cellStyle name="Normal 4 85 10 3 2" xfId="40074"/>
    <cellStyle name="Normal 4 85 11" xfId="40075"/>
    <cellStyle name="Normal 4 85 11 2" xfId="40076"/>
    <cellStyle name="Normal 4 85 12" xfId="40077"/>
    <cellStyle name="Normal 4 85 13" xfId="40078"/>
    <cellStyle name="Normal 4 85 14" xfId="40079"/>
    <cellStyle name="Normal 4 85 15" xfId="40080"/>
    <cellStyle name="Normal 4 85 16" xfId="40081"/>
    <cellStyle name="Normal 4 85 17" xfId="40082"/>
    <cellStyle name="Normal 4 85 18" xfId="40083"/>
    <cellStyle name="Normal 4 85 19" xfId="40084"/>
    <cellStyle name="Normal 4 85 2" xfId="40085"/>
    <cellStyle name="Normal 4 85 2 10" xfId="40086"/>
    <cellStyle name="Normal 4 85 2 11" xfId="40087"/>
    <cellStyle name="Normal 4 85 2 12" xfId="40088"/>
    <cellStyle name="Normal 4 85 2 13" xfId="40089"/>
    <cellStyle name="Normal 4 85 2 14" xfId="40090"/>
    <cellStyle name="Normal 4 85 2 15" xfId="40091"/>
    <cellStyle name="Normal 4 85 2 16" xfId="40092"/>
    <cellStyle name="Normal 4 85 2 17" xfId="40093"/>
    <cellStyle name="Normal 4 85 2 18" xfId="40094"/>
    <cellStyle name="Normal 4 85 2 19" xfId="40095"/>
    <cellStyle name="Normal 4 85 2 2" xfId="40096"/>
    <cellStyle name="Normal 4 85 2 2 2" xfId="40097"/>
    <cellStyle name="Normal 4 85 2 2 2 2" xfId="40098"/>
    <cellStyle name="Normal 4 85 2 2 2 2 2" xfId="40099"/>
    <cellStyle name="Normal 4 85 2 2 2 2 2 2" xfId="40100"/>
    <cellStyle name="Normal 4 85 2 2 2 2 3" xfId="40101"/>
    <cellStyle name="Normal 4 85 2 2 2 2 4" xfId="40102"/>
    <cellStyle name="Normal 4 85 2 2 2 3" xfId="40103"/>
    <cellStyle name="Normal 4 85 2 2 2 3 2" xfId="40104"/>
    <cellStyle name="Normal 4 85 2 2 2 3 3" xfId="40105"/>
    <cellStyle name="Normal 4 85 2 2 2 4" xfId="40106"/>
    <cellStyle name="Normal 4 85 2 2 2 5" xfId="40107"/>
    <cellStyle name="Normal 4 85 2 2 2 6" xfId="40108"/>
    <cellStyle name="Normal 4 85 2 2 3" xfId="40109"/>
    <cellStyle name="Normal 4 85 2 2 3 2" xfId="40110"/>
    <cellStyle name="Normal 4 85 2 3" xfId="40111"/>
    <cellStyle name="Normal 4 85 2 3 2" xfId="40112"/>
    <cellStyle name="Normal 4 85 2 4" xfId="40113"/>
    <cellStyle name="Normal 4 85 2 5" xfId="40114"/>
    <cellStyle name="Normal 4 85 2 6" xfId="40115"/>
    <cellStyle name="Normal 4 85 2 7" xfId="40116"/>
    <cellStyle name="Normal 4 85 2 8" xfId="40117"/>
    <cellStyle name="Normal 4 85 2 9" xfId="40118"/>
    <cellStyle name="Normal 4 85 20" xfId="40119"/>
    <cellStyle name="Normal 4 85 21" xfId="40120"/>
    <cellStyle name="Normal 4 85 22" xfId="40121"/>
    <cellStyle name="Normal 4 85 23" xfId="40122"/>
    <cellStyle name="Normal 4 85 24" xfId="40123"/>
    <cellStyle name="Normal 4 85 25" xfId="40124"/>
    <cellStyle name="Normal 4 85 26" xfId="40125"/>
    <cellStyle name="Normal 4 85 27" xfId="40126"/>
    <cellStyle name="Normal 4 85 3" xfId="40127"/>
    <cellStyle name="Normal 4 85 3 10" xfId="40128"/>
    <cellStyle name="Normal 4 85 3 11" xfId="40129"/>
    <cellStyle name="Normal 4 85 3 12" xfId="40130"/>
    <cellStyle name="Normal 4 85 3 13" xfId="40131"/>
    <cellStyle name="Normal 4 85 3 14" xfId="40132"/>
    <cellStyle name="Normal 4 85 3 15" xfId="40133"/>
    <cellStyle name="Normal 4 85 3 16" xfId="40134"/>
    <cellStyle name="Normal 4 85 3 17" xfId="40135"/>
    <cellStyle name="Normal 4 85 3 18" xfId="40136"/>
    <cellStyle name="Normal 4 85 3 19" xfId="40137"/>
    <cellStyle name="Normal 4 85 3 2" xfId="40138"/>
    <cellStyle name="Normal 4 85 3 2 2" xfId="40139"/>
    <cellStyle name="Normal 4 85 3 2 2 2" xfId="40140"/>
    <cellStyle name="Normal 4 85 3 2 2 2 2" xfId="40141"/>
    <cellStyle name="Normal 4 85 3 2 2 2 2 2" xfId="40142"/>
    <cellStyle name="Normal 4 85 3 2 2 2 3" xfId="40143"/>
    <cellStyle name="Normal 4 85 3 2 2 2 4" xfId="40144"/>
    <cellStyle name="Normal 4 85 3 2 2 3" xfId="40145"/>
    <cellStyle name="Normal 4 85 3 2 2 3 2" xfId="40146"/>
    <cellStyle name="Normal 4 85 3 2 2 3 3" xfId="40147"/>
    <cellStyle name="Normal 4 85 3 2 2 4" xfId="40148"/>
    <cellStyle name="Normal 4 85 3 2 2 5" xfId="40149"/>
    <cellStyle name="Normal 4 85 3 2 2 6" xfId="40150"/>
    <cellStyle name="Normal 4 85 3 2 3" xfId="40151"/>
    <cellStyle name="Normal 4 85 3 2 3 2" xfId="40152"/>
    <cellStyle name="Normal 4 85 3 3" xfId="40153"/>
    <cellStyle name="Normal 4 85 3 3 2" xfId="40154"/>
    <cellStyle name="Normal 4 85 3 4" xfId="40155"/>
    <cellStyle name="Normal 4 85 3 5" xfId="40156"/>
    <cellStyle name="Normal 4 85 3 6" xfId="40157"/>
    <cellStyle name="Normal 4 85 3 7" xfId="40158"/>
    <cellStyle name="Normal 4 85 3 8" xfId="40159"/>
    <cellStyle name="Normal 4 85 3 9" xfId="40160"/>
    <cellStyle name="Normal 4 85 4" xfId="40161"/>
    <cellStyle name="Normal 4 85 4 10" xfId="40162"/>
    <cellStyle name="Normal 4 85 4 11" xfId="40163"/>
    <cellStyle name="Normal 4 85 4 12" xfId="40164"/>
    <cellStyle name="Normal 4 85 4 13" xfId="40165"/>
    <cellStyle name="Normal 4 85 4 14" xfId="40166"/>
    <cellStyle name="Normal 4 85 4 15" xfId="40167"/>
    <cellStyle name="Normal 4 85 4 16" xfId="40168"/>
    <cellStyle name="Normal 4 85 4 17" xfId="40169"/>
    <cellStyle name="Normal 4 85 4 18" xfId="40170"/>
    <cellStyle name="Normal 4 85 4 19" xfId="40171"/>
    <cellStyle name="Normal 4 85 4 2" xfId="40172"/>
    <cellStyle name="Normal 4 85 4 2 2" xfId="40173"/>
    <cellStyle name="Normal 4 85 4 2 2 2" xfId="40174"/>
    <cellStyle name="Normal 4 85 4 2 2 2 2" xfId="40175"/>
    <cellStyle name="Normal 4 85 4 2 2 2 2 2" xfId="40176"/>
    <cellStyle name="Normal 4 85 4 2 2 2 3" xfId="40177"/>
    <cellStyle name="Normal 4 85 4 2 2 2 4" xfId="40178"/>
    <cellStyle name="Normal 4 85 4 2 2 3" xfId="40179"/>
    <cellStyle name="Normal 4 85 4 2 2 3 2" xfId="40180"/>
    <cellStyle name="Normal 4 85 4 2 2 3 3" xfId="40181"/>
    <cellStyle name="Normal 4 85 4 2 2 4" xfId="40182"/>
    <cellStyle name="Normal 4 85 4 2 2 5" xfId="40183"/>
    <cellStyle name="Normal 4 85 4 2 2 6" xfId="40184"/>
    <cellStyle name="Normal 4 85 4 2 3" xfId="40185"/>
    <cellStyle name="Normal 4 85 4 2 3 2" xfId="40186"/>
    <cellStyle name="Normal 4 85 4 3" xfId="40187"/>
    <cellStyle name="Normal 4 85 4 3 2" xfId="40188"/>
    <cellStyle name="Normal 4 85 4 4" xfId="40189"/>
    <cellStyle name="Normal 4 85 4 5" xfId="40190"/>
    <cellStyle name="Normal 4 85 4 6" xfId="40191"/>
    <cellStyle name="Normal 4 85 4 7" xfId="40192"/>
    <cellStyle name="Normal 4 85 4 8" xfId="40193"/>
    <cellStyle name="Normal 4 85 4 9" xfId="40194"/>
    <cellStyle name="Normal 4 85 5" xfId="40195"/>
    <cellStyle name="Normal 4 85 5 10" xfId="40196"/>
    <cellStyle name="Normal 4 85 5 11" xfId="40197"/>
    <cellStyle name="Normal 4 85 5 12" xfId="40198"/>
    <cellStyle name="Normal 4 85 5 13" xfId="40199"/>
    <cellStyle name="Normal 4 85 5 14" xfId="40200"/>
    <cellStyle name="Normal 4 85 5 15" xfId="40201"/>
    <cellStyle name="Normal 4 85 5 16" xfId="40202"/>
    <cellStyle name="Normal 4 85 5 17" xfId="40203"/>
    <cellStyle name="Normal 4 85 5 18" xfId="40204"/>
    <cellStyle name="Normal 4 85 5 19" xfId="40205"/>
    <cellStyle name="Normal 4 85 5 2" xfId="40206"/>
    <cellStyle name="Normal 4 85 5 2 2" xfId="40207"/>
    <cellStyle name="Normal 4 85 5 2 2 2" xfId="40208"/>
    <cellStyle name="Normal 4 85 5 2 2 2 2" xfId="40209"/>
    <cellStyle name="Normal 4 85 5 2 2 2 2 2" xfId="40210"/>
    <cellStyle name="Normal 4 85 5 2 2 2 3" xfId="40211"/>
    <cellStyle name="Normal 4 85 5 2 2 2 4" xfId="40212"/>
    <cellStyle name="Normal 4 85 5 2 2 3" xfId="40213"/>
    <cellStyle name="Normal 4 85 5 2 2 3 2" xfId="40214"/>
    <cellStyle name="Normal 4 85 5 2 2 3 3" xfId="40215"/>
    <cellStyle name="Normal 4 85 5 2 2 4" xfId="40216"/>
    <cellStyle name="Normal 4 85 5 2 2 5" xfId="40217"/>
    <cellStyle name="Normal 4 85 5 2 2 6" xfId="40218"/>
    <cellStyle name="Normal 4 85 5 2 3" xfId="40219"/>
    <cellStyle name="Normal 4 85 5 2 3 2" xfId="40220"/>
    <cellStyle name="Normal 4 85 5 3" xfId="40221"/>
    <cellStyle name="Normal 4 85 5 3 2" xfId="40222"/>
    <cellStyle name="Normal 4 85 5 4" xfId="40223"/>
    <cellStyle name="Normal 4 85 5 5" xfId="40224"/>
    <cellStyle name="Normal 4 85 5 6" xfId="40225"/>
    <cellStyle name="Normal 4 85 5 7" xfId="40226"/>
    <cellStyle name="Normal 4 85 5 8" xfId="40227"/>
    <cellStyle name="Normal 4 85 5 9" xfId="40228"/>
    <cellStyle name="Normal 4 85 6" xfId="40229"/>
    <cellStyle name="Normal 4 85 6 10" xfId="40230"/>
    <cellStyle name="Normal 4 85 6 11" xfId="40231"/>
    <cellStyle name="Normal 4 85 6 12" xfId="40232"/>
    <cellStyle name="Normal 4 85 6 13" xfId="40233"/>
    <cellStyle name="Normal 4 85 6 14" xfId="40234"/>
    <cellStyle name="Normal 4 85 6 15" xfId="40235"/>
    <cellStyle name="Normal 4 85 6 16" xfId="40236"/>
    <cellStyle name="Normal 4 85 6 17" xfId="40237"/>
    <cellStyle name="Normal 4 85 6 18" xfId="40238"/>
    <cellStyle name="Normal 4 85 6 19" xfId="40239"/>
    <cellStyle name="Normal 4 85 6 2" xfId="40240"/>
    <cellStyle name="Normal 4 85 6 2 2" xfId="40241"/>
    <cellStyle name="Normal 4 85 6 2 2 2" xfId="40242"/>
    <cellStyle name="Normal 4 85 6 2 2 2 2" xfId="40243"/>
    <cellStyle name="Normal 4 85 6 2 2 2 2 2" xfId="40244"/>
    <cellStyle name="Normal 4 85 6 2 2 2 3" xfId="40245"/>
    <cellStyle name="Normal 4 85 6 2 2 2 4" xfId="40246"/>
    <cellStyle name="Normal 4 85 6 2 2 3" xfId="40247"/>
    <cellStyle name="Normal 4 85 6 2 2 3 2" xfId="40248"/>
    <cellStyle name="Normal 4 85 6 2 2 3 3" xfId="40249"/>
    <cellStyle name="Normal 4 85 6 2 2 4" xfId="40250"/>
    <cellStyle name="Normal 4 85 6 2 2 5" xfId="40251"/>
    <cellStyle name="Normal 4 85 6 2 2 6" xfId="40252"/>
    <cellStyle name="Normal 4 85 6 2 3" xfId="40253"/>
    <cellStyle name="Normal 4 85 6 2 3 2" xfId="40254"/>
    <cellStyle name="Normal 4 85 6 3" xfId="40255"/>
    <cellStyle name="Normal 4 85 6 3 2" xfId="40256"/>
    <cellStyle name="Normal 4 85 6 4" xfId="40257"/>
    <cellStyle name="Normal 4 85 6 5" xfId="40258"/>
    <cellStyle name="Normal 4 85 6 6" xfId="40259"/>
    <cellStyle name="Normal 4 85 6 7" xfId="40260"/>
    <cellStyle name="Normal 4 85 6 8" xfId="40261"/>
    <cellStyle name="Normal 4 85 6 9" xfId="40262"/>
    <cellStyle name="Normal 4 85 7" xfId="40263"/>
    <cellStyle name="Normal 4 85 7 10" xfId="40264"/>
    <cellStyle name="Normal 4 85 7 11" xfId="40265"/>
    <cellStyle name="Normal 4 85 7 12" xfId="40266"/>
    <cellStyle name="Normal 4 85 7 13" xfId="40267"/>
    <cellStyle name="Normal 4 85 7 14" xfId="40268"/>
    <cellStyle name="Normal 4 85 7 15" xfId="40269"/>
    <cellStyle name="Normal 4 85 7 16" xfId="40270"/>
    <cellStyle name="Normal 4 85 7 17" xfId="40271"/>
    <cellStyle name="Normal 4 85 7 18" xfId="40272"/>
    <cellStyle name="Normal 4 85 7 19" xfId="40273"/>
    <cellStyle name="Normal 4 85 7 2" xfId="40274"/>
    <cellStyle name="Normal 4 85 7 2 2" xfId="40275"/>
    <cellStyle name="Normal 4 85 7 2 2 2" xfId="40276"/>
    <cellStyle name="Normal 4 85 7 2 2 2 2" xfId="40277"/>
    <cellStyle name="Normal 4 85 7 2 2 2 2 2" xfId="40278"/>
    <cellStyle name="Normal 4 85 7 2 2 2 3" xfId="40279"/>
    <cellStyle name="Normal 4 85 7 2 2 2 4" xfId="40280"/>
    <cellStyle name="Normal 4 85 7 2 2 3" xfId="40281"/>
    <cellStyle name="Normal 4 85 7 2 2 3 2" xfId="40282"/>
    <cellStyle name="Normal 4 85 7 2 2 3 3" xfId="40283"/>
    <cellStyle name="Normal 4 85 7 2 2 4" xfId="40284"/>
    <cellStyle name="Normal 4 85 7 2 2 5" xfId="40285"/>
    <cellStyle name="Normal 4 85 7 2 2 6" xfId="40286"/>
    <cellStyle name="Normal 4 85 7 2 3" xfId="40287"/>
    <cellStyle name="Normal 4 85 7 2 3 2" xfId="40288"/>
    <cellStyle name="Normal 4 85 7 3" xfId="40289"/>
    <cellStyle name="Normal 4 85 7 3 2" xfId="40290"/>
    <cellStyle name="Normal 4 85 7 4" xfId="40291"/>
    <cellStyle name="Normal 4 85 7 5" xfId="40292"/>
    <cellStyle name="Normal 4 85 7 6" xfId="40293"/>
    <cellStyle name="Normal 4 85 7 7" xfId="40294"/>
    <cellStyle name="Normal 4 85 7 8" xfId="40295"/>
    <cellStyle name="Normal 4 85 7 9" xfId="40296"/>
    <cellStyle name="Normal 4 85 8" xfId="40297"/>
    <cellStyle name="Normal 4 85 8 10" xfId="40298"/>
    <cellStyle name="Normal 4 85 8 11" xfId="40299"/>
    <cellStyle name="Normal 4 85 8 12" xfId="40300"/>
    <cellStyle name="Normal 4 85 8 13" xfId="40301"/>
    <cellStyle name="Normal 4 85 8 14" xfId="40302"/>
    <cellStyle name="Normal 4 85 8 15" xfId="40303"/>
    <cellStyle name="Normal 4 85 8 16" xfId="40304"/>
    <cellStyle name="Normal 4 85 8 17" xfId="40305"/>
    <cellStyle name="Normal 4 85 8 18" xfId="40306"/>
    <cellStyle name="Normal 4 85 8 19" xfId="40307"/>
    <cellStyle name="Normal 4 85 8 2" xfId="40308"/>
    <cellStyle name="Normal 4 85 8 2 2" xfId="40309"/>
    <cellStyle name="Normal 4 85 8 2 2 2" xfId="40310"/>
    <cellStyle name="Normal 4 85 8 2 2 2 2" xfId="40311"/>
    <cellStyle name="Normal 4 85 8 2 2 2 2 2" xfId="40312"/>
    <cellStyle name="Normal 4 85 8 2 2 2 3" xfId="40313"/>
    <cellStyle name="Normal 4 85 8 2 2 2 4" xfId="40314"/>
    <cellStyle name="Normal 4 85 8 2 2 3" xfId="40315"/>
    <cellStyle name="Normal 4 85 8 2 2 3 2" xfId="40316"/>
    <cellStyle name="Normal 4 85 8 2 2 3 3" xfId="40317"/>
    <cellStyle name="Normal 4 85 8 2 2 4" xfId="40318"/>
    <cellStyle name="Normal 4 85 8 2 2 5" xfId="40319"/>
    <cellStyle name="Normal 4 85 8 2 2 6" xfId="40320"/>
    <cellStyle name="Normal 4 85 8 2 3" xfId="40321"/>
    <cellStyle name="Normal 4 85 8 2 3 2" xfId="40322"/>
    <cellStyle name="Normal 4 85 8 3" xfId="40323"/>
    <cellStyle name="Normal 4 85 8 3 2" xfId="40324"/>
    <cellStyle name="Normal 4 85 8 4" xfId="40325"/>
    <cellStyle name="Normal 4 85 8 5" xfId="40326"/>
    <cellStyle name="Normal 4 85 8 6" xfId="40327"/>
    <cellStyle name="Normal 4 85 8 7" xfId="40328"/>
    <cellStyle name="Normal 4 85 8 8" xfId="40329"/>
    <cellStyle name="Normal 4 85 8 9" xfId="40330"/>
    <cellStyle name="Normal 4 85 9" xfId="40331"/>
    <cellStyle name="Normal 4 85 9 10" xfId="40332"/>
    <cellStyle name="Normal 4 85 9 11" xfId="40333"/>
    <cellStyle name="Normal 4 85 9 12" xfId="40334"/>
    <cellStyle name="Normal 4 85 9 13" xfId="40335"/>
    <cellStyle name="Normal 4 85 9 14" xfId="40336"/>
    <cellStyle name="Normal 4 85 9 15" xfId="40337"/>
    <cellStyle name="Normal 4 85 9 16" xfId="40338"/>
    <cellStyle name="Normal 4 85 9 17" xfId="40339"/>
    <cellStyle name="Normal 4 85 9 18" xfId="40340"/>
    <cellStyle name="Normal 4 85 9 19" xfId="40341"/>
    <cellStyle name="Normal 4 85 9 2" xfId="40342"/>
    <cellStyle name="Normal 4 85 9 2 2" xfId="40343"/>
    <cellStyle name="Normal 4 85 9 2 2 2" xfId="40344"/>
    <cellStyle name="Normal 4 85 9 2 2 2 2" xfId="40345"/>
    <cellStyle name="Normal 4 85 9 2 2 2 2 2" xfId="40346"/>
    <cellStyle name="Normal 4 85 9 2 2 2 3" xfId="40347"/>
    <cellStyle name="Normal 4 85 9 2 2 2 4" xfId="40348"/>
    <cellStyle name="Normal 4 85 9 2 2 3" xfId="40349"/>
    <cellStyle name="Normal 4 85 9 2 2 3 2" xfId="40350"/>
    <cellStyle name="Normal 4 85 9 2 2 3 3" xfId="40351"/>
    <cellStyle name="Normal 4 85 9 2 2 4" xfId="40352"/>
    <cellStyle name="Normal 4 85 9 2 2 5" xfId="40353"/>
    <cellStyle name="Normal 4 85 9 2 2 6" xfId="40354"/>
    <cellStyle name="Normal 4 85 9 2 3" xfId="40355"/>
    <cellStyle name="Normal 4 85 9 2 3 2" xfId="40356"/>
    <cellStyle name="Normal 4 85 9 3" xfId="40357"/>
    <cellStyle name="Normal 4 85 9 3 2" xfId="40358"/>
    <cellStyle name="Normal 4 85 9 4" xfId="40359"/>
    <cellStyle name="Normal 4 85 9 5" xfId="40360"/>
    <cellStyle name="Normal 4 85 9 6" xfId="40361"/>
    <cellStyle name="Normal 4 85 9 7" xfId="40362"/>
    <cellStyle name="Normal 4 85 9 8" xfId="40363"/>
    <cellStyle name="Normal 4 85 9 9" xfId="40364"/>
    <cellStyle name="Normal 4 85_CLS-TES-KS_12-28-10" xfId="40365"/>
    <cellStyle name="Normal 4 86" xfId="40366"/>
    <cellStyle name="Normal 4 86 10" xfId="40367"/>
    <cellStyle name="Normal 4 86 10 2" xfId="40368"/>
    <cellStyle name="Normal 4 86 10 2 2" xfId="40369"/>
    <cellStyle name="Normal 4 86 10 2 2 2" xfId="40370"/>
    <cellStyle name="Normal 4 86 10 2 2 2 2" xfId="40371"/>
    <cellStyle name="Normal 4 86 10 2 2 3" xfId="40372"/>
    <cellStyle name="Normal 4 86 10 2 2 4" xfId="40373"/>
    <cellStyle name="Normal 4 86 10 2 3" xfId="40374"/>
    <cellStyle name="Normal 4 86 10 2 3 2" xfId="40375"/>
    <cellStyle name="Normal 4 86 10 2 3 3" xfId="40376"/>
    <cellStyle name="Normal 4 86 10 2 4" xfId="40377"/>
    <cellStyle name="Normal 4 86 10 2 5" xfId="40378"/>
    <cellStyle name="Normal 4 86 10 2 6" xfId="40379"/>
    <cellStyle name="Normal 4 86 10 3" xfId="40380"/>
    <cellStyle name="Normal 4 86 10 3 2" xfId="40381"/>
    <cellStyle name="Normal 4 86 11" xfId="40382"/>
    <cellStyle name="Normal 4 86 11 2" xfId="40383"/>
    <cellStyle name="Normal 4 86 12" xfId="40384"/>
    <cellStyle name="Normal 4 86 13" xfId="40385"/>
    <cellStyle name="Normal 4 86 14" xfId="40386"/>
    <cellStyle name="Normal 4 86 15" xfId="40387"/>
    <cellStyle name="Normal 4 86 16" xfId="40388"/>
    <cellStyle name="Normal 4 86 17" xfId="40389"/>
    <cellStyle name="Normal 4 86 18" xfId="40390"/>
    <cellStyle name="Normal 4 86 19" xfId="40391"/>
    <cellStyle name="Normal 4 86 2" xfId="40392"/>
    <cellStyle name="Normal 4 86 2 10" xfId="40393"/>
    <cellStyle name="Normal 4 86 2 11" xfId="40394"/>
    <cellStyle name="Normal 4 86 2 12" xfId="40395"/>
    <cellStyle name="Normal 4 86 2 13" xfId="40396"/>
    <cellStyle name="Normal 4 86 2 14" xfId="40397"/>
    <cellStyle name="Normal 4 86 2 15" xfId="40398"/>
    <cellStyle name="Normal 4 86 2 16" xfId="40399"/>
    <cellStyle name="Normal 4 86 2 17" xfId="40400"/>
    <cellStyle name="Normal 4 86 2 18" xfId="40401"/>
    <cellStyle name="Normal 4 86 2 19" xfId="40402"/>
    <cellStyle name="Normal 4 86 2 2" xfId="40403"/>
    <cellStyle name="Normal 4 86 2 2 2" xfId="40404"/>
    <cellStyle name="Normal 4 86 2 2 2 2" xfId="40405"/>
    <cellStyle name="Normal 4 86 2 2 2 2 2" xfId="40406"/>
    <cellStyle name="Normal 4 86 2 2 2 2 2 2" xfId="40407"/>
    <cellStyle name="Normal 4 86 2 2 2 2 3" xfId="40408"/>
    <cellStyle name="Normal 4 86 2 2 2 2 4" xfId="40409"/>
    <cellStyle name="Normal 4 86 2 2 2 3" xfId="40410"/>
    <cellStyle name="Normal 4 86 2 2 2 3 2" xfId="40411"/>
    <cellStyle name="Normal 4 86 2 2 2 3 3" xfId="40412"/>
    <cellStyle name="Normal 4 86 2 2 2 4" xfId="40413"/>
    <cellStyle name="Normal 4 86 2 2 2 5" xfId="40414"/>
    <cellStyle name="Normal 4 86 2 2 2 6" xfId="40415"/>
    <cellStyle name="Normal 4 86 2 2 3" xfId="40416"/>
    <cellStyle name="Normal 4 86 2 2 3 2" xfId="40417"/>
    <cellStyle name="Normal 4 86 2 3" xfId="40418"/>
    <cellStyle name="Normal 4 86 2 3 2" xfId="40419"/>
    <cellStyle name="Normal 4 86 2 4" xfId="40420"/>
    <cellStyle name="Normal 4 86 2 5" xfId="40421"/>
    <cellStyle name="Normal 4 86 2 6" xfId="40422"/>
    <cellStyle name="Normal 4 86 2 7" xfId="40423"/>
    <cellStyle name="Normal 4 86 2 8" xfId="40424"/>
    <cellStyle name="Normal 4 86 2 9" xfId="40425"/>
    <cellStyle name="Normal 4 86 20" xfId="40426"/>
    <cellStyle name="Normal 4 86 21" xfId="40427"/>
    <cellStyle name="Normal 4 86 22" xfId="40428"/>
    <cellStyle name="Normal 4 86 23" xfId="40429"/>
    <cellStyle name="Normal 4 86 24" xfId="40430"/>
    <cellStyle name="Normal 4 86 25" xfId="40431"/>
    <cellStyle name="Normal 4 86 26" xfId="40432"/>
    <cellStyle name="Normal 4 86 27" xfId="40433"/>
    <cellStyle name="Normal 4 86 3" xfId="40434"/>
    <cellStyle name="Normal 4 86 3 10" xfId="40435"/>
    <cellStyle name="Normal 4 86 3 11" xfId="40436"/>
    <cellStyle name="Normal 4 86 3 12" xfId="40437"/>
    <cellStyle name="Normal 4 86 3 13" xfId="40438"/>
    <cellStyle name="Normal 4 86 3 14" xfId="40439"/>
    <cellStyle name="Normal 4 86 3 15" xfId="40440"/>
    <cellStyle name="Normal 4 86 3 16" xfId="40441"/>
    <cellStyle name="Normal 4 86 3 17" xfId="40442"/>
    <cellStyle name="Normal 4 86 3 18" xfId="40443"/>
    <cellStyle name="Normal 4 86 3 19" xfId="40444"/>
    <cellStyle name="Normal 4 86 3 2" xfId="40445"/>
    <cellStyle name="Normal 4 86 3 2 2" xfId="40446"/>
    <cellStyle name="Normal 4 86 3 2 2 2" xfId="40447"/>
    <cellStyle name="Normal 4 86 3 2 2 2 2" xfId="40448"/>
    <cellStyle name="Normal 4 86 3 2 2 2 2 2" xfId="40449"/>
    <cellStyle name="Normal 4 86 3 2 2 2 3" xfId="40450"/>
    <cellStyle name="Normal 4 86 3 2 2 2 4" xfId="40451"/>
    <cellStyle name="Normal 4 86 3 2 2 3" xfId="40452"/>
    <cellStyle name="Normal 4 86 3 2 2 3 2" xfId="40453"/>
    <cellStyle name="Normal 4 86 3 2 2 3 3" xfId="40454"/>
    <cellStyle name="Normal 4 86 3 2 2 4" xfId="40455"/>
    <cellStyle name="Normal 4 86 3 2 2 5" xfId="40456"/>
    <cellStyle name="Normal 4 86 3 2 2 6" xfId="40457"/>
    <cellStyle name="Normal 4 86 3 2 3" xfId="40458"/>
    <cellStyle name="Normal 4 86 3 2 3 2" xfId="40459"/>
    <cellStyle name="Normal 4 86 3 3" xfId="40460"/>
    <cellStyle name="Normal 4 86 3 3 2" xfId="40461"/>
    <cellStyle name="Normal 4 86 3 4" xfId="40462"/>
    <cellStyle name="Normal 4 86 3 5" xfId="40463"/>
    <cellStyle name="Normal 4 86 3 6" xfId="40464"/>
    <cellStyle name="Normal 4 86 3 7" xfId="40465"/>
    <cellStyle name="Normal 4 86 3 8" xfId="40466"/>
    <cellStyle name="Normal 4 86 3 9" xfId="40467"/>
    <cellStyle name="Normal 4 86 4" xfId="40468"/>
    <cellStyle name="Normal 4 86 4 10" xfId="40469"/>
    <cellStyle name="Normal 4 86 4 11" xfId="40470"/>
    <cellStyle name="Normal 4 86 4 12" xfId="40471"/>
    <cellStyle name="Normal 4 86 4 13" xfId="40472"/>
    <cellStyle name="Normal 4 86 4 14" xfId="40473"/>
    <cellStyle name="Normal 4 86 4 15" xfId="40474"/>
    <cellStyle name="Normal 4 86 4 16" xfId="40475"/>
    <cellStyle name="Normal 4 86 4 17" xfId="40476"/>
    <cellStyle name="Normal 4 86 4 18" xfId="40477"/>
    <cellStyle name="Normal 4 86 4 19" xfId="40478"/>
    <cellStyle name="Normal 4 86 4 2" xfId="40479"/>
    <cellStyle name="Normal 4 86 4 2 2" xfId="40480"/>
    <cellStyle name="Normal 4 86 4 2 2 2" xfId="40481"/>
    <cellStyle name="Normal 4 86 4 2 2 2 2" xfId="40482"/>
    <cellStyle name="Normal 4 86 4 2 2 2 2 2" xfId="40483"/>
    <cellStyle name="Normal 4 86 4 2 2 2 3" xfId="40484"/>
    <cellStyle name="Normal 4 86 4 2 2 2 4" xfId="40485"/>
    <cellStyle name="Normal 4 86 4 2 2 3" xfId="40486"/>
    <cellStyle name="Normal 4 86 4 2 2 3 2" xfId="40487"/>
    <cellStyle name="Normal 4 86 4 2 2 3 3" xfId="40488"/>
    <cellStyle name="Normal 4 86 4 2 2 4" xfId="40489"/>
    <cellStyle name="Normal 4 86 4 2 2 5" xfId="40490"/>
    <cellStyle name="Normal 4 86 4 2 2 6" xfId="40491"/>
    <cellStyle name="Normal 4 86 4 2 3" xfId="40492"/>
    <cellStyle name="Normal 4 86 4 2 3 2" xfId="40493"/>
    <cellStyle name="Normal 4 86 4 3" xfId="40494"/>
    <cellStyle name="Normal 4 86 4 3 2" xfId="40495"/>
    <cellStyle name="Normal 4 86 4 4" xfId="40496"/>
    <cellStyle name="Normal 4 86 4 5" xfId="40497"/>
    <cellStyle name="Normal 4 86 4 6" xfId="40498"/>
    <cellStyle name="Normal 4 86 4 7" xfId="40499"/>
    <cellStyle name="Normal 4 86 4 8" xfId="40500"/>
    <cellStyle name="Normal 4 86 4 9" xfId="40501"/>
    <cellStyle name="Normal 4 86 5" xfId="40502"/>
    <cellStyle name="Normal 4 86 5 10" xfId="40503"/>
    <cellStyle name="Normal 4 86 5 11" xfId="40504"/>
    <cellStyle name="Normal 4 86 5 12" xfId="40505"/>
    <cellStyle name="Normal 4 86 5 13" xfId="40506"/>
    <cellStyle name="Normal 4 86 5 14" xfId="40507"/>
    <cellStyle name="Normal 4 86 5 15" xfId="40508"/>
    <cellStyle name="Normal 4 86 5 16" xfId="40509"/>
    <cellStyle name="Normal 4 86 5 17" xfId="40510"/>
    <cellStyle name="Normal 4 86 5 18" xfId="40511"/>
    <cellStyle name="Normal 4 86 5 19" xfId="40512"/>
    <cellStyle name="Normal 4 86 5 2" xfId="40513"/>
    <cellStyle name="Normal 4 86 5 2 2" xfId="40514"/>
    <cellStyle name="Normal 4 86 5 2 2 2" xfId="40515"/>
    <cellStyle name="Normal 4 86 5 2 2 2 2" xfId="40516"/>
    <cellStyle name="Normal 4 86 5 2 2 2 2 2" xfId="40517"/>
    <cellStyle name="Normal 4 86 5 2 2 2 3" xfId="40518"/>
    <cellStyle name="Normal 4 86 5 2 2 2 4" xfId="40519"/>
    <cellStyle name="Normal 4 86 5 2 2 3" xfId="40520"/>
    <cellStyle name="Normal 4 86 5 2 2 3 2" xfId="40521"/>
    <cellStyle name="Normal 4 86 5 2 2 3 3" xfId="40522"/>
    <cellStyle name="Normal 4 86 5 2 2 4" xfId="40523"/>
    <cellStyle name="Normal 4 86 5 2 2 5" xfId="40524"/>
    <cellStyle name="Normal 4 86 5 2 2 6" xfId="40525"/>
    <cellStyle name="Normal 4 86 5 2 3" xfId="40526"/>
    <cellStyle name="Normal 4 86 5 2 3 2" xfId="40527"/>
    <cellStyle name="Normal 4 86 5 3" xfId="40528"/>
    <cellStyle name="Normal 4 86 5 3 2" xfId="40529"/>
    <cellStyle name="Normal 4 86 5 4" xfId="40530"/>
    <cellStyle name="Normal 4 86 5 5" xfId="40531"/>
    <cellStyle name="Normal 4 86 5 6" xfId="40532"/>
    <cellStyle name="Normal 4 86 5 7" xfId="40533"/>
    <cellStyle name="Normal 4 86 5 8" xfId="40534"/>
    <cellStyle name="Normal 4 86 5 9" xfId="40535"/>
    <cellStyle name="Normal 4 86 6" xfId="40536"/>
    <cellStyle name="Normal 4 86 6 10" xfId="40537"/>
    <cellStyle name="Normal 4 86 6 11" xfId="40538"/>
    <cellStyle name="Normal 4 86 6 12" xfId="40539"/>
    <cellStyle name="Normal 4 86 6 13" xfId="40540"/>
    <cellStyle name="Normal 4 86 6 14" xfId="40541"/>
    <cellStyle name="Normal 4 86 6 15" xfId="40542"/>
    <cellStyle name="Normal 4 86 6 16" xfId="40543"/>
    <cellStyle name="Normal 4 86 6 17" xfId="40544"/>
    <cellStyle name="Normal 4 86 6 18" xfId="40545"/>
    <cellStyle name="Normal 4 86 6 19" xfId="40546"/>
    <cellStyle name="Normal 4 86 6 2" xfId="40547"/>
    <cellStyle name="Normal 4 86 6 2 2" xfId="40548"/>
    <cellStyle name="Normal 4 86 6 2 2 2" xfId="40549"/>
    <cellStyle name="Normal 4 86 6 2 2 2 2" xfId="40550"/>
    <cellStyle name="Normal 4 86 6 2 2 2 2 2" xfId="40551"/>
    <cellStyle name="Normal 4 86 6 2 2 2 3" xfId="40552"/>
    <cellStyle name="Normal 4 86 6 2 2 2 4" xfId="40553"/>
    <cellStyle name="Normal 4 86 6 2 2 3" xfId="40554"/>
    <cellStyle name="Normal 4 86 6 2 2 3 2" xfId="40555"/>
    <cellStyle name="Normal 4 86 6 2 2 3 3" xfId="40556"/>
    <cellStyle name="Normal 4 86 6 2 2 4" xfId="40557"/>
    <cellStyle name="Normal 4 86 6 2 2 5" xfId="40558"/>
    <cellStyle name="Normal 4 86 6 2 2 6" xfId="40559"/>
    <cellStyle name="Normal 4 86 6 2 3" xfId="40560"/>
    <cellStyle name="Normal 4 86 6 2 3 2" xfId="40561"/>
    <cellStyle name="Normal 4 86 6 3" xfId="40562"/>
    <cellStyle name="Normal 4 86 6 3 2" xfId="40563"/>
    <cellStyle name="Normal 4 86 6 4" xfId="40564"/>
    <cellStyle name="Normal 4 86 6 5" xfId="40565"/>
    <cellStyle name="Normal 4 86 6 6" xfId="40566"/>
    <cellStyle name="Normal 4 86 6 7" xfId="40567"/>
    <cellStyle name="Normal 4 86 6 8" xfId="40568"/>
    <cellStyle name="Normal 4 86 6 9" xfId="40569"/>
    <cellStyle name="Normal 4 86 7" xfId="40570"/>
    <cellStyle name="Normal 4 86 7 10" xfId="40571"/>
    <cellStyle name="Normal 4 86 7 11" xfId="40572"/>
    <cellStyle name="Normal 4 86 7 12" xfId="40573"/>
    <cellStyle name="Normal 4 86 7 13" xfId="40574"/>
    <cellStyle name="Normal 4 86 7 14" xfId="40575"/>
    <cellStyle name="Normal 4 86 7 15" xfId="40576"/>
    <cellStyle name="Normal 4 86 7 16" xfId="40577"/>
    <cellStyle name="Normal 4 86 7 17" xfId="40578"/>
    <cellStyle name="Normal 4 86 7 18" xfId="40579"/>
    <cellStyle name="Normal 4 86 7 19" xfId="40580"/>
    <cellStyle name="Normal 4 86 7 2" xfId="40581"/>
    <cellStyle name="Normal 4 86 7 2 2" xfId="40582"/>
    <cellStyle name="Normal 4 86 7 2 2 2" xfId="40583"/>
    <cellStyle name="Normal 4 86 7 2 2 2 2" xfId="40584"/>
    <cellStyle name="Normal 4 86 7 2 2 2 2 2" xfId="40585"/>
    <cellStyle name="Normal 4 86 7 2 2 2 3" xfId="40586"/>
    <cellStyle name="Normal 4 86 7 2 2 2 4" xfId="40587"/>
    <cellStyle name="Normal 4 86 7 2 2 3" xfId="40588"/>
    <cellStyle name="Normal 4 86 7 2 2 3 2" xfId="40589"/>
    <cellStyle name="Normal 4 86 7 2 2 3 3" xfId="40590"/>
    <cellStyle name="Normal 4 86 7 2 2 4" xfId="40591"/>
    <cellStyle name="Normal 4 86 7 2 2 5" xfId="40592"/>
    <cellStyle name="Normal 4 86 7 2 2 6" xfId="40593"/>
    <cellStyle name="Normal 4 86 7 2 3" xfId="40594"/>
    <cellStyle name="Normal 4 86 7 2 3 2" xfId="40595"/>
    <cellStyle name="Normal 4 86 7 3" xfId="40596"/>
    <cellStyle name="Normal 4 86 7 3 2" xfId="40597"/>
    <cellStyle name="Normal 4 86 7 4" xfId="40598"/>
    <cellStyle name="Normal 4 86 7 5" xfId="40599"/>
    <cellStyle name="Normal 4 86 7 6" xfId="40600"/>
    <cellStyle name="Normal 4 86 7 7" xfId="40601"/>
    <cellStyle name="Normal 4 86 7 8" xfId="40602"/>
    <cellStyle name="Normal 4 86 7 9" xfId="40603"/>
    <cellStyle name="Normal 4 86 8" xfId="40604"/>
    <cellStyle name="Normal 4 86 8 10" xfId="40605"/>
    <cellStyle name="Normal 4 86 8 11" xfId="40606"/>
    <cellStyle name="Normal 4 86 8 12" xfId="40607"/>
    <cellStyle name="Normal 4 86 8 13" xfId="40608"/>
    <cellStyle name="Normal 4 86 8 14" xfId="40609"/>
    <cellStyle name="Normal 4 86 8 15" xfId="40610"/>
    <cellStyle name="Normal 4 86 8 16" xfId="40611"/>
    <cellStyle name="Normal 4 86 8 17" xfId="40612"/>
    <cellStyle name="Normal 4 86 8 18" xfId="40613"/>
    <cellStyle name="Normal 4 86 8 19" xfId="40614"/>
    <cellStyle name="Normal 4 86 8 2" xfId="40615"/>
    <cellStyle name="Normal 4 86 8 2 2" xfId="40616"/>
    <cellStyle name="Normal 4 86 8 2 2 2" xfId="40617"/>
    <cellStyle name="Normal 4 86 8 2 2 2 2" xfId="40618"/>
    <cellStyle name="Normal 4 86 8 2 2 2 2 2" xfId="40619"/>
    <cellStyle name="Normal 4 86 8 2 2 2 3" xfId="40620"/>
    <cellStyle name="Normal 4 86 8 2 2 2 4" xfId="40621"/>
    <cellStyle name="Normal 4 86 8 2 2 3" xfId="40622"/>
    <cellStyle name="Normal 4 86 8 2 2 3 2" xfId="40623"/>
    <cellStyle name="Normal 4 86 8 2 2 3 3" xfId="40624"/>
    <cellStyle name="Normal 4 86 8 2 2 4" xfId="40625"/>
    <cellStyle name="Normal 4 86 8 2 2 5" xfId="40626"/>
    <cellStyle name="Normal 4 86 8 2 2 6" xfId="40627"/>
    <cellStyle name="Normal 4 86 8 2 3" xfId="40628"/>
    <cellStyle name="Normal 4 86 8 2 3 2" xfId="40629"/>
    <cellStyle name="Normal 4 86 8 3" xfId="40630"/>
    <cellStyle name="Normal 4 86 8 3 2" xfId="40631"/>
    <cellStyle name="Normal 4 86 8 4" xfId="40632"/>
    <cellStyle name="Normal 4 86 8 5" xfId="40633"/>
    <cellStyle name="Normal 4 86 8 6" xfId="40634"/>
    <cellStyle name="Normal 4 86 8 7" xfId="40635"/>
    <cellStyle name="Normal 4 86 8 8" xfId="40636"/>
    <cellStyle name="Normal 4 86 8 9" xfId="40637"/>
    <cellStyle name="Normal 4 86 9" xfId="40638"/>
    <cellStyle name="Normal 4 86 9 10" xfId="40639"/>
    <cellStyle name="Normal 4 86 9 11" xfId="40640"/>
    <cellStyle name="Normal 4 86 9 12" xfId="40641"/>
    <cellStyle name="Normal 4 86 9 13" xfId="40642"/>
    <cellStyle name="Normal 4 86 9 14" xfId="40643"/>
    <cellStyle name="Normal 4 86 9 15" xfId="40644"/>
    <cellStyle name="Normal 4 86 9 16" xfId="40645"/>
    <cellStyle name="Normal 4 86 9 17" xfId="40646"/>
    <cellStyle name="Normal 4 86 9 18" xfId="40647"/>
    <cellStyle name="Normal 4 86 9 19" xfId="40648"/>
    <cellStyle name="Normal 4 86 9 2" xfId="40649"/>
    <cellStyle name="Normal 4 86 9 2 2" xfId="40650"/>
    <cellStyle name="Normal 4 86 9 2 2 2" xfId="40651"/>
    <cellStyle name="Normal 4 86 9 2 2 2 2" xfId="40652"/>
    <cellStyle name="Normal 4 86 9 2 2 2 2 2" xfId="40653"/>
    <cellStyle name="Normal 4 86 9 2 2 2 3" xfId="40654"/>
    <cellStyle name="Normal 4 86 9 2 2 2 4" xfId="40655"/>
    <cellStyle name="Normal 4 86 9 2 2 3" xfId="40656"/>
    <cellStyle name="Normal 4 86 9 2 2 3 2" xfId="40657"/>
    <cellStyle name="Normal 4 86 9 2 2 3 3" xfId="40658"/>
    <cellStyle name="Normal 4 86 9 2 2 4" xfId="40659"/>
    <cellStyle name="Normal 4 86 9 2 2 5" xfId="40660"/>
    <cellStyle name="Normal 4 86 9 2 2 6" xfId="40661"/>
    <cellStyle name="Normal 4 86 9 2 3" xfId="40662"/>
    <cellStyle name="Normal 4 86 9 2 3 2" xfId="40663"/>
    <cellStyle name="Normal 4 86 9 3" xfId="40664"/>
    <cellStyle name="Normal 4 86 9 3 2" xfId="40665"/>
    <cellStyle name="Normal 4 86 9 4" xfId="40666"/>
    <cellStyle name="Normal 4 86 9 5" xfId="40667"/>
    <cellStyle name="Normal 4 86 9 6" xfId="40668"/>
    <cellStyle name="Normal 4 86 9 7" xfId="40669"/>
    <cellStyle name="Normal 4 86 9 8" xfId="40670"/>
    <cellStyle name="Normal 4 86 9 9" xfId="40671"/>
    <cellStyle name="Normal 4 86_CLS-TES-KS_12-28-10" xfId="40672"/>
    <cellStyle name="Normal 4 87" xfId="40673"/>
    <cellStyle name="Normal 4 87 10" xfId="40674"/>
    <cellStyle name="Normal 4 87 10 2" xfId="40675"/>
    <cellStyle name="Normal 4 87 10 2 2" xfId="40676"/>
    <cellStyle name="Normal 4 87 10 2 2 2" xfId="40677"/>
    <cellStyle name="Normal 4 87 10 2 2 2 2" xfId="40678"/>
    <cellStyle name="Normal 4 87 10 2 2 3" xfId="40679"/>
    <cellStyle name="Normal 4 87 10 2 2 4" xfId="40680"/>
    <cellStyle name="Normal 4 87 10 2 3" xfId="40681"/>
    <cellStyle name="Normal 4 87 10 2 3 2" xfId="40682"/>
    <cellStyle name="Normal 4 87 10 2 3 3" xfId="40683"/>
    <cellStyle name="Normal 4 87 10 2 4" xfId="40684"/>
    <cellStyle name="Normal 4 87 10 2 5" xfId="40685"/>
    <cellStyle name="Normal 4 87 10 2 6" xfId="40686"/>
    <cellStyle name="Normal 4 87 10 3" xfId="40687"/>
    <cellStyle name="Normal 4 87 10 3 2" xfId="40688"/>
    <cellStyle name="Normal 4 87 11" xfId="40689"/>
    <cellStyle name="Normal 4 87 11 2" xfId="40690"/>
    <cellStyle name="Normal 4 87 12" xfId="40691"/>
    <cellStyle name="Normal 4 87 13" xfId="40692"/>
    <cellStyle name="Normal 4 87 14" xfId="40693"/>
    <cellStyle name="Normal 4 87 15" xfId="40694"/>
    <cellStyle name="Normal 4 87 16" xfId="40695"/>
    <cellStyle name="Normal 4 87 17" xfId="40696"/>
    <cellStyle name="Normal 4 87 18" xfId="40697"/>
    <cellStyle name="Normal 4 87 19" xfId="40698"/>
    <cellStyle name="Normal 4 87 2" xfId="40699"/>
    <cellStyle name="Normal 4 87 2 10" xfId="40700"/>
    <cellStyle name="Normal 4 87 2 11" xfId="40701"/>
    <cellStyle name="Normal 4 87 2 12" xfId="40702"/>
    <cellStyle name="Normal 4 87 2 13" xfId="40703"/>
    <cellStyle name="Normal 4 87 2 14" xfId="40704"/>
    <cellStyle name="Normal 4 87 2 15" xfId="40705"/>
    <cellStyle name="Normal 4 87 2 16" xfId="40706"/>
    <cellStyle name="Normal 4 87 2 17" xfId="40707"/>
    <cellStyle name="Normal 4 87 2 18" xfId="40708"/>
    <cellStyle name="Normal 4 87 2 19" xfId="40709"/>
    <cellStyle name="Normal 4 87 2 2" xfId="40710"/>
    <cellStyle name="Normal 4 87 2 2 2" xfId="40711"/>
    <cellStyle name="Normal 4 87 2 2 2 2" xfId="40712"/>
    <cellStyle name="Normal 4 87 2 2 2 2 2" xfId="40713"/>
    <cellStyle name="Normal 4 87 2 2 2 2 2 2" xfId="40714"/>
    <cellStyle name="Normal 4 87 2 2 2 2 3" xfId="40715"/>
    <cellStyle name="Normal 4 87 2 2 2 2 4" xfId="40716"/>
    <cellStyle name="Normal 4 87 2 2 2 3" xfId="40717"/>
    <cellStyle name="Normal 4 87 2 2 2 3 2" xfId="40718"/>
    <cellStyle name="Normal 4 87 2 2 2 3 3" xfId="40719"/>
    <cellStyle name="Normal 4 87 2 2 2 4" xfId="40720"/>
    <cellStyle name="Normal 4 87 2 2 2 5" xfId="40721"/>
    <cellStyle name="Normal 4 87 2 2 2 6" xfId="40722"/>
    <cellStyle name="Normal 4 87 2 2 3" xfId="40723"/>
    <cellStyle name="Normal 4 87 2 2 3 2" xfId="40724"/>
    <cellStyle name="Normal 4 87 2 3" xfId="40725"/>
    <cellStyle name="Normal 4 87 2 3 2" xfId="40726"/>
    <cellStyle name="Normal 4 87 2 4" xfId="40727"/>
    <cellStyle name="Normal 4 87 2 5" xfId="40728"/>
    <cellStyle name="Normal 4 87 2 6" xfId="40729"/>
    <cellStyle name="Normal 4 87 2 7" xfId="40730"/>
    <cellStyle name="Normal 4 87 2 8" xfId="40731"/>
    <cellStyle name="Normal 4 87 2 9" xfId="40732"/>
    <cellStyle name="Normal 4 87 20" xfId="40733"/>
    <cellStyle name="Normal 4 87 21" xfId="40734"/>
    <cellStyle name="Normal 4 87 22" xfId="40735"/>
    <cellStyle name="Normal 4 87 23" xfId="40736"/>
    <cellStyle name="Normal 4 87 24" xfId="40737"/>
    <cellStyle name="Normal 4 87 25" xfId="40738"/>
    <cellStyle name="Normal 4 87 26" xfId="40739"/>
    <cellStyle name="Normal 4 87 27" xfId="40740"/>
    <cellStyle name="Normal 4 87 3" xfId="40741"/>
    <cellStyle name="Normal 4 87 3 10" xfId="40742"/>
    <cellStyle name="Normal 4 87 3 11" xfId="40743"/>
    <cellStyle name="Normal 4 87 3 12" xfId="40744"/>
    <cellStyle name="Normal 4 87 3 13" xfId="40745"/>
    <cellStyle name="Normal 4 87 3 14" xfId="40746"/>
    <cellStyle name="Normal 4 87 3 15" xfId="40747"/>
    <cellStyle name="Normal 4 87 3 16" xfId="40748"/>
    <cellStyle name="Normal 4 87 3 17" xfId="40749"/>
    <cellStyle name="Normal 4 87 3 18" xfId="40750"/>
    <cellStyle name="Normal 4 87 3 19" xfId="40751"/>
    <cellStyle name="Normal 4 87 3 2" xfId="40752"/>
    <cellStyle name="Normal 4 87 3 2 2" xfId="40753"/>
    <cellStyle name="Normal 4 87 3 2 2 2" xfId="40754"/>
    <cellStyle name="Normal 4 87 3 2 2 2 2" xfId="40755"/>
    <cellStyle name="Normal 4 87 3 2 2 2 2 2" xfId="40756"/>
    <cellStyle name="Normal 4 87 3 2 2 2 3" xfId="40757"/>
    <cellStyle name="Normal 4 87 3 2 2 2 4" xfId="40758"/>
    <cellStyle name="Normal 4 87 3 2 2 3" xfId="40759"/>
    <cellStyle name="Normal 4 87 3 2 2 3 2" xfId="40760"/>
    <cellStyle name="Normal 4 87 3 2 2 3 3" xfId="40761"/>
    <cellStyle name="Normal 4 87 3 2 2 4" xfId="40762"/>
    <cellStyle name="Normal 4 87 3 2 2 5" xfId="40763"/>
    <cellStyle name="Normal 4 87 3 2 2 6" xfId="40764"/>
    <cellStyle name="Normal 4 87 3 2 3" xfId="40765"/>
    <cellStyle name="Normal 4 87 3 2 3 2" xfId="40766"/>
    <cellStyle name="Normal 4 87 3 3" xfId="40767"/>
    <cellStyle name="Normal 4 87 3 3 2" xfId="40768"/>
    <cellStyle name="Normal 4 87 3 4" xfId="40769"/>
    <cellStyle name="Normal 4 87 3 5" xfId="40770"/>
    <cellStyle name="Normal 4 87 3 6" xfId="40771"/>
    <cellStyle name="Normal 4 87 3 7" xfId="40772"/>
    <cellStyle name="Normal 4 87 3 8" xfId="40773"/>
    <cellStyle name="Normal 4 87 3 9" xfId="40774"/>
    <cellStyle name="Normal 4 87 4" xfId="40775"/>
    <cellStyle name="Normal 4 87 4 10" xfId="40776"/>
    <cellStyle name="Normal 4 87 4 11" xfId="40777"/>
    <cellStyle name="Normal 4 87 4 12" xfId="40778"/>
    <cellStyle name="Normal 4 87 4 13" xfId="40779"/>
    <cellStyle name="Normal 4 87 4 14" xfId="40780"/>
    <cellStyle name="Normal 4 87 4 15" xfId="40781"/>
    <cellStyle name="Normal 4 87 4 16" xfId="40782"/>
    <cellStyle name="Normal 4 87 4 17" xfId="40783"/>
    <cellStyle name="Normal 4 87 4 18" xfId="40784"/>
    <cellStyle name="Normal 4 87 4 19" xfId="40785"/>
    <cellStyle name="Normal 4 87 4 2" xfId="40786"/>
    <cellStyle name="Normal 4 87 4 2 2" xfId="40787"/>
    <cellStyle name="Normal 4 87 4 2 2 2" xfId="40788"/>
    <cellStyle name="Normal 4 87 4 2 2 2 2" xfId="40789"/>
    <cellStyle name="Normal 4 87 4 2 2 2 2 2" xfId="40790"/>
    <cellStyle name="Normal 4 87 4 2 2 2 3" xfId="40791"/>
    <cellStyle name="Normal 4 87 4 2 2 2 4" xfId="40792"/>
    <cellStyle name="Normal 4 87 4 2 2 3" xfId="40793"/>
    <cellStyle name="Normal 4 87 4 2 2 3 2" xfId="40794"/>
    <cellStyle name="Normal 4 87 4 2 2 3 3" xfId="40795"/>
    <cellStyle name="Normal 4 87 4 2 2 4" xfId="40796"/>
    <cellStyle name="Normal 4 87 4 2 2 5" xfId="40797"/>
    <cellStyle name="Normal 4 87 4 2 2 6" xfId="40798"/>
    <cellStyle name="Normal 4 87 4 2 3" xfId="40799"/>
    <cellStyle name="Normal 4 87 4 2 3 2" xfId="40800"/>
    <cellStyle name="Normal 4 87 4 3" xfId="40801"/>
    <cellStyle name="Normal 4 87 4 3 2" xfId="40802"/>
    <cellStyle name="Normal 4 87 4 4" xfId="40803"/>
    <cellStyle name="Normal 4 87 4 5" xfId="40804"/>
    <cellStyle name="Normal 4 87 4 6" xfId="40805"/>
    <cellStyle name="Normal 4 87 4 7" xfId="40806"/>
    <cellStyle name="Normal 4 87 4 8" xfId="40807"/>
    <cellStyle name="Normal 4 87 4 9" xfId="40808"/>
    <cellStyle name="Normal 4 87 5" xfId="40809"/>
    <cellStyle name="Normal 4 87 5 10" xfId="40810"/>
    <cellStyle name="Normal 4 87 5 11" xfId="40811"/>
    <cellStyle name="Normal 4 87 5 12" xfId="40812"/>
    <cellStyle name="Normal 4 87 5 13" xfId="40813"/>
    <cellStyle name="Normal 4 87 5 14" xfId="40814"/>
    <cellStyle name="Normal 4 87 5 15" xfId="40815"/>
    <cellStyle name="Normal 4 87 5 16" xfId="40816"/>
    <cellStyle name="Normal 4 87 5 17" xfId="40817"/>
    <cellStyle name="Normal 4 87 5 18" xfId="40818"/>
    <cellStyle name="Normal 4 87 5 19" xfId="40819"/>
    <cellStyle name="Normal 4 87 5 2" xfId="40820"/>
    <cellStyle name="Normal 4 87 5 2 2" xfId="40821"/>
    <cellStyle name="Normal 4 87 5 2 2 2" xfId="40822"/>
    <cellStyle name="Normal 4 87 5 2 2 2 2" xfId="40823"/>
    <cellStyle name="Normal 4 87 5 2 2 2 2 2" xfId="40824"/>
    <cellStyle name="Normal 4 87 5 2 2 2 3" xfId="40825"/>
    <cellStyle name="Normal 4 87 5 2 2 2 4" xfId="40826"/>
    <cellStyle name="Normal 4 87 5 2 2 3" xfId="40827"/>
    <cellStyle name="Normal 4 87 5 2 2 3 2" xfId="40828"/>
    <cellStyle name="Normal 4 87 5 2 2 3 3" xfId="40829"/>
    <cellStyle name="Normal 4 87 5 2 2 4" xfId="40830"/>
    <cellStyle name="Normal 4 87 5 2 2 5" xfId="40831"/>
    <cellStyle name="Normal 4 87 5 2 2 6" xfId="40832"/>
    <cellStyle name="Normal 4 87 5 2 3" xfId="40833"/>
    <cellStyle name="Normal 4 87 5 2 3 2" xfId="40834"/>
    <cellStyle name="Normal 4 87 5 3" xfId="40835"/>
    <cellStyle name="Normal 4 87 5 3 2" xfId="40836"/>
    <cellStyle name="Normal 4 87 5 4" xfId="40837"/>
    <cellStyle name="Normal 4 87 5 5" xfId="40838"/>
    <cellStyle name="Normal 4 87 5 6" xfId="40839"/>
    <cellStyle name="Normal 4 87 5 7" xfId="40840"/>
    <cellStyle name="Normal 4 87 5 8" xfId="40841"/>
    <cellStyle name="Normal 4 87 5 9" xfId="40842"/>
    <cellStyle name="Normal 4 87 6" xfId="40843"/>
    <cellStyle name="Normal 4 87 6 10" xfId="40844"/>
    <cellStyle name="Normal 4 87 6 11" xfId="40845"/>
    <cellStyle name="Normal 4 87 6 12" xfId="40846"/>
    <cellStyle name="Normal 4 87 6 13" xfId="40847"/>
    <cellStyle name="Normal 4 87 6 14" xfId="40848"/>
    <cellStyle name="Normal 4 87 6 15" xfId="40849"/>
    <cellStyle name="Normal 4 87 6 16" xfId="40850"/>
    <cellStyle name="Normal 4 87 6 17" xfId="40851"/>
    <cellStyle name="Normal 4 87 6 18" xfId="40852"/>
    <cellStyle name="Normal 4 87 6 19" xfId="40853"/>
    <cellStyle name="Normal 4 87 6 2" xfId="40854"/>
    <cellStyle name="Normal 4 87 6 2 2" xfId="40855"/>
    <cellStyle name="Normal 4 87 6 2 2 2" xfId="40856"/>
    <cellStyle name="Normal 4 87 6 2 2 2 2" xfId="40857"/>
    <cellStyle name="Normal 4 87 6 2 2 2 2 2" xfId="40858"/>
    <cellStyle name="Normal 4 87 6 2 2 2 3" xfId="40859"/>
    <cellStyle name="Normal 4 87 6 2 2 2 4" xfId="40860"/>
    <cellStyle name="Normal 4 87 6 2 2 3" xfId="40861"/>
    <cellStyle name="Normal 4 87 6 2 2 3 2" xfId="40862"/>
    <cellStyle name="Normal 4 87 6 2 2 3 3" xfId="40863"/>
    <cellStyle name="Normal 4 87 6 2 2 4" xfId="40864"/>
    <cellStyle name="Normal 4 87 6 2 2 5" xfId="40865"/>
    <cellStyle name="Normal 4 87 6 2 2 6" xfId="40866"/>
    <cellStyle name="Normal 4 87 6 2 3" xfId="40867"/>
    <cellStyle name="Normal 4 87 6 2 3 2" xfId="40868"/>
    <cellStyle name="Normal 4 87 6 3" xfId="40869"/>
    <cellStyle name="Normal 4 87 6 3 2" xfId="40870"/>
    <cellStyle name="Normal 4 87 6 4" xfId="40871"/>
    <cellStyle name="Normal 4 87 6 5" xfId="40872"/>
    <cellStyle name="Normal 4 87 6 6" xfId="40873"/>
    <cellStyle name="Normal 4 87 6 7" xfId="40874"/>
    <cellStyle name="Normal 4 87 6 8" xfId="40875"/>
    <cellStyle name="Normal 4 87 6 9" xfId="40876"/>
    <cellStyle name="Normal 4 87 7" xfId="40877"/>
    <cellStyle name="Normal 4 87 7 10" xfId="40878"/>
    <cellStyle name="Normal 4 87 7 11" xfId="40879"/>
    <cellStyle name="Normal 4 87 7 12" xfId="40880"/>
    <cellStyle name="Normal 4 87 7 13" xfId="40881"/>
    <cellStyle name="Normal 4 87 7 14" xfId="40882"/>
    <cellStyle name="Normal 4 87 7 15" xfId="40883"/>
    <cellStyle name="Normal 4 87 7 16" xfId="40884"/>
    <cellStyle name="Normal 4 87 7 17" xfId="40885"/>
    <cellStyle name="Normal 4 87 7 18" xfId="40886"/>
    <cellStyle name="Normal 4 87 7 19" xfId="40887"/>
    <cellStyle name="Normal 4 87 7 2" xfId="40888"/>
    <cellStyle name="Normal 4 87 7 2 2" xfId="40889"/>
    <cellStyle name="Normal 4 87 7 2 2 2" xfId="40890"/>
    <cellStyle name="Normal 4 87 7 2 2 2 2" xfId="40891"/>
    <cellStyle name="Normal 4 87 7 2 2 2 2 2" xfId="40892"/>
    <cellStyle name="Normal 4 87 7 2 2 2 3" xfId="40893"/>
    <cellStyle name="Normal 4 87 7 2 2 2 4" xfId="40894"/>
    <cellStyle name="Normal 4 87 7 2 2 3" xfId="40895"/>
    <cellStyle name="Normal 4 87 7 2 2 3 2" xfId="40896"/>
    <cellStyle name="Normal 4 87 7 2 2 3 3" xfId="40897"/>
    <cellStyle name="Normal 4 87 7 2 2 4" xfId="40898"/>
    <cellStyle name="Normal 4 87 7 2 2 5" xfId="40899"/>
    <cellStyle name="Normal 4 87 7 2 2 6" xfId="40900"/>
    <cellStyle name="Normal 4 87 7 2 3" xfId="40901"/>
    <cellStyle name="Normal 4 87 7 2 3 2" xfId="40902"/>
    <cellStyle name="Normal 4 87 7 3" xfId="40903"/>
    <cellStyle name="Normal 4 87 7 3 2" xfId="40904"/>
    <cellStyle name="Normal 4 87 7 4" xfId="40905"/>
    <cellStyle name="Normal 4 87 7 5" xfId="40906"/>
    <cellStyle name="Normal 4 87 7 6" xfId="40907"/>
    <cellStyle name="Normal 4 87 7 7" xfId="40908"/>
    <cellStyle name="Normal 4 87 7 8" xfId="40909"/>
    <cellStyle name="Normal 4 87 7 9" xfId="40910"/>
    <cellStyle name="Normal 4 87 8" xfId="40911"/>
    <cellStyle name="Normal 4 87 8 10" xfId="40912"/>
    <cellStyle name="Normal 4 87 8 11" xfId="40913"/>
    <cellStyle name="Normal 4 87 8 12" xfId="40914"/>
    <cellStyle name="Normal 4 87 8 13" xfId="40915"/>
    <cellStyle name="Normal 4 87 8 14" xfId="40916"/>
    <cellStyle name="Normal 4 87 8 15" xfId="40917"/>
    <cellStyle name="Normal 4 87 8 16" xfId="40918"/>
    <cellStyle name="Normal 4 87 8 17" xfId="40919"/>
    <cellStyle name="Normal 4 87 8 18" xfId="40920"/>
    <cellStyle name="Normal 4 87 8 19" xfId="40921"/>
    <cellStyle name="Normal 4 87 8 2" xfId="40922"/>
    <cellStyle name="Normal 4 87 8 2 2" xfId="40923"/>
    <cellStyle name="Normal 4 87 8 2 2 2" xfId="40924"/>
    <cellStyle name="Normal 4 87 8 2 2 2 2" xfId="40925"/>
    <cellStyle name="Normal 4 87 8 2 2 2 2 2" xfId="40926"/>
    <cellStyle name="Normal 4 87 8 2 2 2 3" xfId="40927"/>
    <cellStyle name="Normal 4 87 8 2 2 2 4" xfId="40928"/>
    <cellStyle name="Normal 4 87 8 2 2 3" xfId="40929"/>
    <cellStyle name="Normal 4 87 8 2 2 3 2" xfId="40930"/>
    <cellStyle name="Normal 4 87 8 2 2 3 3" xfId="40931"/>
    <cellStyle name="Normal 4 87 8 2 2 4" xfId="40932"/>
    <cellStyle name="Normal 4 87 8 2 2 5" xfId="40933"/>
    <cellStyle name="Normal 4 87 8 2 2 6" xfId="40934"/>
    <cellStyle name="Normal 4 87 8 2 3" xfId="40935"/>
    <cellStyle name="Normal 4 87 8 2 3 2" xfId="40936"/>
    <cellStyle name="Normal 4 87 8 3" xfId="40937"/>
    <cellStyle name="Normal 4 87 8 3 2" xfId="40938"/>
    <cellStyle name="Normal 4 87 8 4" xfId="40939"/>
    <cellStyle name="Normal 4 87 8 5" xfId="40940"/>
    <cellStyle name="Normal 4 87 8 6" xfId="40941"/>
    <cellStyle name="Normal 4 87 8 7" xfId="40942"/>
    <cellStyle name="Normal 4 87 8 8" xfId="40943"/>
    <cellStyle name="Normal 4 87 8 9" xfId="40944"/>
    <cellStyle name="Normal 4 87 9" xfId="40945"/>
    <cellStyle name="Normal 4 87 9 10" xfId="40946"/>
    <cellStyle name="Normal 4 87 9 11" xfId="40947"/>
    <cellStyle name="Normal 4 87 9 12" xfId="40948"/>
    <cellStyle name="Normal 4 87 9 13" xfId="40949"/>
    <cellStyle name="Normal 4 87 9 14" xfId="40950"/>
    <cellStyle name="Normal 4 87 9 15" xfId="40951"/>
    <cellStyle name="Normal 4 87 9 16" xfId="40952"/>
    <cellStyle name="Normal 4 87 9 17" xfId="40953"/>
    <cellStyle name="Normal 4 87 9 18" xfId="40954"/>
    <cellStyle name="Normal 4 87 9 19" xfId="40955"/>
    <cellStyle name="Normal 4 87 9 2" xfId="40956"/>
    <cellStyle name="Normal 4 87 9 2 2" xfId="40957"/>
    <cellStyle name="Normal 4 87 9 2 2 2" xfId="40958"/>
    <cellStyle name="Normal 4 87 9 2 2 2 2" xfId="40959"/>
    <cellStyle name="Normal 4 87 9 2 2 2 2 2" xfId="40960"/>
    <cellStyle name="Normal 4 87 9 2 2 2 3" xfId="40961"/>
    <cellStyle name="Normal 4 87 9 2 2 2 4" xfId="40962"/>
    <cellStyle name="Normal 4 87 9 2 2 3" xfId="40963"/>
    <cellStyle name="Normal 4 87 9 2 2 3 2" xfId="40964"/>
    <cellStyle name="Normal 4 87 9 2 2 3 3" xfId="40965"/>
    <cellStyle name="Normal 4 87 9 2 2 4" xfId="40966"/>
    <cellStyle name="Normal 4 87 9 2 2 5" xfId="40967"/>
    <cellStyle name="Normal 4 87 9 2 2 6" xfId="40968"/>
    <cellStyle name="Normal 4 87 9 2 3" xfId="40969"/>
    <cellStyle name="Normal 4 87 9 2 3 2" xfId="40970"/>
    <cellStyle name="Normal 4 87 9 3" xfId="40971"/>
    <cellStyle name="Normal 4 87 9 3 2" xfId="40972"/>
    <cellStyle name="Normal 4 87 9 4" xfId="40973"/>
    <cellStyle name="Normal 4 87 9 5" xfId="40974"/>
    <cellStyle name="Normal 4 87 9 6" xfId="40975"/>
    <cellStyle name="Normal 4 87 9 7" xfId="40976"/>
    <cellStyle name="Normal 4 87 9 8" xfId="40977"/>
    <cellStyle name="Normal 4 87 9 9" xfId="40978"/>
    <cellStyle name="Normal 4 87_CLS-TES-KS_12-28-10" xfId="40979"/>
    <cellStyle name="Normal 4 88" xfId="40980"/>
    <cellStyle name="Normal 4 88 10" xfId="40981"/>
    <cellStyle name="Normal 4 88 11" xfId="40982"/>
    <cellStyle name="Normal 4 88 12" xfId="40983"/>
    <cellStyle name="Normal 4 88 13" xfId="40984"/>
    <cellStyle name="Normal 4 88 14" xfId="40985"/>
    <cellStyle name="Normal 4 88 15" xfId="40986"/>
    <cellStyle name="Normal 4 88 16" xfId="40987"/>
    <cellStyle name="Normal 4 88 17" xfId="40988"/>
    <cellStyle name="Normal 4 88 18" xfId="40989"/>
    <cellStyle name="Normal 4 88 19" xfId="40990"/>
    <cellStyle name="Normal 4 88 2" xfId="40991"/>
    <cellStyle name="Normal 4 88 2 2" xfId="40992"/>
    <cellStyle name="Normal 4 88 2 2 2" xfId="40993"/>
    <cellStyle name="Normal 4 88 2 2 2 2" xfId="40994"/>
    <cellStyle name="Normal 4 88 2 2 2 2 2" xfId="40995"/>
    <cellStyle name="Normal 4 88 2 2 2 3" xfId="40996"/>
    <cellStyle name="Normal 4 88 2 2 2 4" xfId="40997"/>
    <cellStyle name="Normal 4 88 2 2 3" xfId="40998"/>
    <cellStyle name="Normal 4 88 2 2 3 2" xfId="40999"/>
    <cellStyle name="Normal 4 88 2 2 3 3" xfId="41000"/>
    <cellStyle name="Normal 4 88 2 2 4" xfId="41001"/>
    <cellStyle name="Normal 4 88 2 2 5" xfId="41002"/>
    <cellStyle name="Normal 4 88 2 2 6" xfId="41003"/>
    <cellStyle name="Normal 4 88 2 3" xfId="41004"/>
    <cellStyle name="Normal 4 88 2 3 2" xfId="41005"/>
    <cellStyle name="Normal 4 88 3" xfId="41006"/>
    <cellStyle name="Normal 4 88 3 2" xfId="41007"/>
    <cellStyle name="Normal 4 88 4" xfId="41008"/>
    <cellStyle name="Normal 4 88 5" xfId="41009"/>
    <cellStyle name="Normal 4 88 6" xfId="41010"/>
    <cellStyle name="Normal 4 88 7" xfId="41011"/>
    <cellStyle name="Normal 4 88 8" xfId="41012"/>
    <cellStyle name="Normal 4 88 9" xfId="41013"/>
    <cellStyle name="Normal 4 89" xfId="41014"/>
    <cellStyle name="Normal 4 89 10" xfId="41015"/>
    <cellStyle name="Normal 4 89 11" xfId="41016"/>
    <cellStyle name="Normal 4 89 12" xfId="41017"/>
    <cellStyle name="Normal 4 89 13" xfId="41018"/>
    <cellStyle name="Normal 4 89 14" xfId="41019"/>
    <cellStyle name="Normal 4 89 15" xfId="41020"/>
    <cellStyle name="Normal 4 89 16" xfId="41021"/>
    <cellStyle name="Normal 4 89 17" xfId="41022"/>
    <cellStyle name="Normal 4 89 18" xfId="41023"/>
    <cellStyle name="Normal 4 89 19" xfId="41024"/>
    <cellStyle name="Normal 4 89 2" xfId="41025"/>
    <cellStyle name="Normal 4 89 2 2" xfId="41026"/>
    <cellStyle name="Normal 4 89 2 2 2" xfId="41027"/>
    <cellStyle name="Normal 4 89 2 2 2 2" xfId="41028"/>
    <cellStyle name="Normal 4 89 2 2 2 2 2" xfId="41029"/>
    <cellStyle name="Normal 4 89 2 2 2 3" xfId="41030"/>
    <cellStyle name="Normal 4 89 2 2 2 4" xfId="41031"/>
    <cellStyle name="Normal 4 89 2 2 3" xfId="41032"/>
    <cellStyle name="Normal 4 89 2 2 3 2" xfId="41033"/>
    <cellStyle name="Normal 4 89 2 2 3 3" xfId="41034"/>
    <cellStyle name="Normal 4 89 2 2 4" xfId="41035"/>
    <cellStyle name="Normal 4 89 2 2 5" xfId="41036"/>
    <cellStyle name="Normal 4 89 2 2 6" xfId="41037"/>
    <cellStyle name="Normal 4 89 2 3" xfId="41038"/>
    <cellStyle name="Normal 4 89 2 3 2" xfId="41039"/>
    <cellStyle name="Normal 4 89 3" xfId="41040"/>
    <cellStyle name="Normal 4 89 3 2" xfId="41041"/>
    <cellStyle name="Normal 4 89 4" xfId="41042"/>
    <cellStyle name="Normal 4 89 5" xfId="41043"/>
    <cellStyle name="Normal 4 89 6" xfId="41044"/>
    <cellStyle name="Normal 4 89 7" xfId="41045"/>
    <cellStyle name="Normal 4 89 8" xfId="41046"/>
    <cellStyle name="Normal 4 89 9" xfId="41047"/>
    <cellStyle name="Normal 4 9" xfId="497"/>
    <cellStyle name="Normal 4 9 10" xfId="41048"/>
    <cellStyle name="Normal 4 9 11" xfId="41049"/>
    <cellStyle name="Normal 4 9 12" xfId="41050"/>
    <cellStyle name="Normal 4 9 13" xfId="41051"/>
    <cellStyle name="Normal 4 9 14" xfId="41052"/>
    <cellStyle name="Normal 4 9 15" xfId="41053"/>
    <cellStyle name="Normal 4 9 16" xfId="41054"/>
    <cellStyle name="Normal 4 9 17" xfId="41055"/>
    <cellStyle name="Normal 4 9 18" xfId="41056"/>
    <cellStyle name="Normal 4 9 2" xfId="1252"/>
    <cellStyle name="Normal 4 9 2 2" xfId="41057"/>
    <cellStyle name="Normal 4 9 2 2 2" xfId="41058"/>
    <cellStyle name="Normal 4 9 2 2 2 2" xfId="41059"/>
    <cellStyle name="Normal 4 9 2 2 2 2 2" xfId="41060"/>
    <cellStyle name="Normal 4 9 2 2 2 3" xfId="41061"/>
    <cellStyle name="Normal 4 9 2 2 2 4" xfId="41062"/>
    <cellStyle name="Normal 4 9 2 2 2 5" xfId="41063"/>
    <cellStyle name="Normal 4 9 2 2 3" xfId="41064"/>
    <cellStyle name="Normal 4 9 2 2 3 2" xfId="41065"/>
    <cellStyle name="Normal 4 9 2 2 3 3" xfId="41066"/>
    <cellStyle name="Normal 4 9 2 2 4" xfId="41067"/>
    <cellStyle name="Normal 4 9 2 2 5" xfId="41068"/>
    <cellStyle name="Normal 4 9 2 2 6" xfId="41069"/>
    <cellStyle name="Normal 4 9 2 3" xfId="41070"/>
    <cellStyle name="Normal 4 9 3" xfId="1253"/>
    <cellStyle name="Normal 4 9 3 2" xfId="41071"/>
    <cellStyle name="Normal 4 9 3 2 2" xfId="41072"/>
    <cellStyle name="Normal 4 9 4" xfId="41073"/>
    <cellStyle name="Normal 4 9 4 2" xfId="41074"/>
    <cellStyle name="Normal 4 9 4 2 2" xfId="41075"/>
    <cellStyle name="Normal 4 9 5" xfId="41076"/>
    <cellStyle name="Normal 4 9 5 2" xfId="41077"/>
    <cellStyle name="Normal 4 9 5 3" xfId="41078"/>
    <cellStyle name="Normal 4 9 6" xfId="41079"/>
    <cellStyle name="Normal 4 9 7" xfId="41080"/>
    <cellStyle name="Normal 4 9 8" xfId="41081"/>
    <cellStyle name="Normal 4 9 9" xfId="41082"/>
    <cellStyle name="Normal 4 90" xfId="41083"/>
    <cellStyle name="Normal 4 90 10" xfId="41084"/>
    <cellStyle name="Normal 4 90 11" xfId="41085"/>
    <cellStyle name="Normal 4 90 12" xfId="41086"/>
    <cellStyle name="Normal 4 90 13" xfId="41087"/>
    <cellStyle name="Normal 4 90 14" xfId="41088"/>
    <cellStyle name="Normal 4 90 15" xfId="41089"/>
    <cellStyle name="Normal 4 90 16" xfId="41090"/>
    <cellStyle name="Normal 4 90 17" xfId="41091"/>
    <cellStyle name="Normal 4 90 18" xfId="41092"/>
    <cellStyle name="Normal 4 90 19" xfId="41093"/>
    <cellStyle name="Normal 4 90 2" xfId="41094"/>
    <cellStyle name="Normal 4 90 2 2" xfId="41095"/>
    <cellStyle name="Normal 4 90 2 2 2" xfId="41096"/>
    <cellStyle name="Normal 4 90 2 2 2 2" xfId="41097"/>
    <cellStyle name="Normal 4 90 2 2 2 2 2" xfId="41098"/>
    <cellStyle name="Normal 4 90 2 2 2 3" xfId="41099"/>
    <cellStyle name="Normal 4 90 2 2 2 4" xfId="41100"/>
    <cellStyle name="Normal 4 90 2 2 3" xfId="41101"/>
    <cellStyle name="Normal 4 90 2 2 3 2" xfId="41102"/>
    <cellStyle name="Normal 4 90 2 2 3 3" xfId="41103"/>
    <cellStyle name="Normal 4 90 2 2 4" xfId="41104"/>
    <cellStyle name="Normal 4 90 2 2 5" xfId="41105"/>
    <cellStyle name="Normal 4 90 2 2 6" xfId="41106"/>
    <cellStyle name="Normal 4 90 2 3" xfId="41107"/>
    <cellStyle name="Normal 4 90 2 3 2" xfId="41108"/>
    <cellStyle name="Normal 4 90 3" xfId="41109"/>
    <cellStyle name="Normal 4 90 3 2" xfId="41110"/>
    <cellStyle name="Normal 4 90 4" xfId="41111"/>
    <cellStyle name="Normal 4 90 5" xfId="41112"/>
    <cellStyle name="Normal 4 90 6" xfId="41113"/>
    <cellStyle name="Normal 4 90 7" xfId="41114"/>
    <cellStyle name="Normal 4 90 8" xfId="41115"/>
    <cellStyle name="Normal 4 90 9" xfId="41116"/>
    <cellStyle name="Normal 4 91" xfId="41117"/>
    <cellStyle name="Normal 4 91 10" xfId="41118"/>
    <cellStyle name="Normal 4 91 11" xfId="41119"/>
    <cellStyle name="Normal 4 91 12" xfId="41120"/>
    <cellStyle name="Normal 4 91 13" xfId="41121"/>
    <cellStyle name="Normal 4 91 14" xfId="41122"/>
    <cellStyle name="Normal 4 91 15" xfId="41123"/>
    <cellStyle name="Normal 4 91 16" xfId="41124"/>
    <cellStyle name="Normal 4 91 17" xfId="41125"/>
    <cellStyle name="Normal 4 91 18" xfId="41126"/>
    <cellStyle name="Normal 4 91 19" xfId="41127"/>
    <cellStyle name="Normal 4 91 2" xfId="41128"/>
    <cellStyle name="Normal 4 91 2 2" xfId="41129"/>
    <cellStyle name="Normal 4 91 2 2 2" xfId="41130"/>
    <cellStyle name="Normal 4 91 2 2 2 2" xfId="41131"/>
    <cellStyle name="Normal 4 91 2 2 2 2 2" xfId="41132"/>
    <cellStyle name="Normal 4 91 2 2 2 3" xfId="41133"/>
    <cellStyle name="Normal 4 91 2 2 2 4" xfId="41134"/>
    <cellStyle name="Normal 4 91 2 2 3" xfId="41135"/>
    <cellStyle name="Normal 4 91 2 2 3 2" xfId="41136"/>
    <cellStyle name="Normal 4 91 2 2 3 3" xfId="41137"/>
    <cellStyle name="Normal 4 91 2 2 4" xfId="41138"/>
    <cellStyle name="Normal 4 91 2 2 5" xfId="41139"/>
    <cellStyle name="Normal 4 91 2 2 6" xfId="41140"/>
    <cellStyle name="Normal 4 91 2 3" xfId="41141"/>
    <cellStyle name="Normal 4 91 2 3 2" xfId="41142"/>
    <cellStyle name="Normal 4 91 3" xfId="41143"/>
    <cellStyle name="Normal 4 91 3 2" xfId="41144"/>
    <cellStyle name="Normal 4 91 4" xfId="41145"/>
    <cellStyle name="Normal 4 91 5" xfId="41146"/>
    <cellStyle name="Normal 4 91 6" xfId="41147"/>
    <cellStyle name="Normal 4 91 7" xfId="41148"/>
    <cellStyle name="Normal 4 91 8" xfId="41149"/>
    <cellStyle name="Normal 4 91 9" xfId="41150"/>
    <cellStyle name="Normal 4 92" xfId="41151"/>
    <cellStyle name="Normal 4 92 10" xfId="41152"/>
    <cellStyle name="Normal 4 92 11" xfId="41153"/>
    <cellStyle name="Normal 4 92 12" xfId="41154"/>
    <cellStyle name="Normal 4 92 13" xfId="41155"/>
    <cellStyle name="Normal 4 92 14" xfId="41156"/>
    <cellStyle name="Normal 4 92 15" xfId="41157"/>
    <cellStyle name="Normal 4 92 16" xfId="41158"/>
    <cellStyle name="Normal 4 92 17" xfId="41159"/>
    <cellStyle name="Normal 4 92 18" xfId="41160"/>
    <cellStyle name="Normal 4 92 19" xfId="41161"/>
    <cellStyle name="Normal 4 92 2" xfId="41162"/>
    <cellStyle name="Normal 4 92 2 2" xfId="41163"/>
    <cellStyle name="Normal 4 92 2 2 2" xfId="41164"/>
    <cellStyle name="Normal 4 92 2 2 2 2" xfId="41165"/>
    <cellStyle name="Normal 4 92 2 2 2 2 2" xfId="41166"/>
    <cellStyle name="Normal 4 92 2 2 2 3" xfId="41167"/>
    <cellStyle name="Normal 4 92 2 2 2 4" xfId="41168"/>
    <cellStyle name="Normal 4 92 2 2 3" xfId="41169"/>
    <cellStyle name="Normal 4 92 2 2 3 2" xfId="41170"/>
    <cellStyle name="Normal 4 92 2 2 3 3" xfId="41171"/>
    <cellStyle name="Normal 4 92 2 2 4" xfId="41172"/>
    <cellStyle name="Normal 4 92 2 2 5" xfId="41173"/>
    <cellStyle name="Normal 4 92 2 2 6" xfId="41174"/>
    <cellStyle name="Normal 4 92 2 3" xfId="41175"/>
    <cellStyle name="Normal 4 92 2 3 2" xfId="41176"/>
    <cellStyle name="Normal 4 92 3" xfId="41177"/>
    <cellStyle name="Normal 4 92 3 2" xfId="41178"/>
    <cellStyle name="Normal 4 92 4" xfId="41179"/>
    <cellStyle name="Normal 4 92 5" xfId="41180"/>
    <cellStyle name="Normal 4 92 6" xfId="41181"/>
    <cellStyle name="Normal 4 92 7" xfId="41182"/>
    <cellStyle name="Normal 4 92 8" xfId="41183"/>
    <cellStyle name="Normal 4 92 9" xfId="41184"/>
    <cellStyle name="Normal 4 93" xfId="41185"/>
    <cellStyle name="Normal 4 93 10" xfId="41186"/>
    <cellStyle name="Normal 4 93 11" xfId="41187"/>
    <cellStyle name="Normal 4 93 12" xfId="41188"/>
    <cellStyle name="Normal 4 93 13" xfId="41189"/>
    <cellStyle name="Normal 4 93 14" xfId="41190"/>
    <cellStyle name="Normal 4 93 15" xfId="41191"/>
    <cellStyle name="Normal 4 93 16" xfId="41192"/>
    <cellStyle name="Normal 4 93 17" xfId="41193"/>
    <cellStyle name="Normal 4 93 18" xfId="41194"/>
    <cellStyle name="Normal 4 93 19" xfId="41195"/>
    <cellStyle name="Normal 4 93 2" xfId="41196"/>
    <cellStyle name="Normal 4 93 2 2" xfId="41197"/>
    <cellStyle name="Normal 4 93 2 2 2" xfId="41198"/>
    <cellStyle name="Normal 4 93 2 2 2 2" xfId="41199"/>
    <cellStyle name="Normal 4 93 2 2 2 2 2" xfId="41200"/>
    <cellStyle name="Normal 4 93 2 2 2 3" xfId="41201"/>
    <cellStyle name="Normal 4 93 2 2 2 4" xfId="41202"/>
    <cellStyle name="Normal 4 93 2 2 3" xfId="41203"/>
    <cellStyle name="Normal 4 93 2 2 3 2" xfId="41204"/>
    <cellStyle name="Normal 4 93 2 2 3 3" xfId="41205"/>
    <cellStyle name="Normal 4 93 2 2 4" xfId="41206"/>
    <cellStyle name="Normal 4 93 2 2 5" xfId="41207"/>
    <cellStyle name="Normal 4 93 2 2 6" xfId="41208"/>
    <cellStyle name="Normal 4 93 2 3" xfId="41209"/>
    <cellStyle name="Normal 4 93 2 3 2" xfId="41210"/>
    <cellStyle name="Normal 4 93 3" xfId="41211"/>
    <cellStyle name="Normal 4 93 3 2" xfId="41212"/>
    <cellStyle name="Normal 4 93 4" xfId="41213"/>
    <cellStyle name="Normal 4 93 5" xfId="41214"/>
    <cellStyle name="Normal 4 93 6" xfId="41215"/>
    <cellStyle name="Normal 4 93 7" xfId="41216"/>
    <cellStyle name="Normal 4 93 8" xfId="41217"/>
    <cellStyle name="Normal 4 93 9" xfId="41218"/>
    <cellStyle name="Normal 4 94" xfId="41219"/>
    <cellStyle name="Normal 4 94 10" xfId="41220"/>
    <cellStyle name="Normal 4 94 11" xfId="41221"/>
    <cellStyle name="Normal 4 94 12" xfId="41222"/>
    <cellStyle name="Normal 4 94 13" xfId="41223"/>
    <cellStyle name="Normal 4 94 14" xfId="41224"/>
    <cellStyle name="Normal 4 94 15" xfId="41225"/>
    <cellStyle name="Normal 4 94 16" xfId="41226"/>
    <cellStyle name="Normal 4 94 17" xfId="41227"/>
    <cellStyle name="Normal 4 94 18" xfId="41228"/>
    <cellStyle name="Normal 4 94 19" xfId="41229"/>
    <cellStyle name="Normal 4 94 2" xfId="41230"/>
    <cellStyle name="Normal 4 94 2 2" xfId="41231"/>
    <cellStyle name="Normal 4 94 2 2 2" xfId="41232"/>
    <cellStyle name="Normal 4 94 2 2 2 2" xfId="41233"/>
    <cellStyle name="Normal 4 94 2 2 2 2 2" xfId="41234"/>
    <cellStyle name="Normal 4 94 2 2 2 3" xfId="41235"/>
    <cellStyle name="Normal 4 94 2 2 2 4" xfId="41236"/>
    <cellStyle name="Normal 4 94 2 2 3" xfId="41237"/>
    <cellStyle name="Normal 4 94 2 2 3 2" xfId="41238"/>
    <cellStyle name="Normal 4 94 2 2 3 3" xfId="41239"/>
    <cellStyle name="Normal 4 94 2 2 4" xfId="41240"/>
    <cellStyle name="Normal 4 94 2 2 5" xfId="41241"/>
    <cellStyle name="Normal 4 94 2 2 6" xfId="41242"/>
    <cellStyle name="Normal 4 94 2 3" xfId="41243"/>
    <cellStyle name="Normal 4 94 2 3 2" xfId="41244"/>
    <cellStyle name="Normal 4 94 3" xfId="41245"/>
    <cellStyle name="Normal 4 94 3 2" xfId="41246"/>
    <cellStyle name="Normal 4 94 4" xfId="41247"/>
    <cellStyle name="Normal 4 94 5" xfId="41248"/>
    <cellStyle name="Normal 4 94 6" xfId="41249"/>
    <cellStyle name="Normal 4 94 7" xfId="41250"/>
    <cellStyle name="Normal 4 94 8" xfId="41251"/>
    <cellStyle name="Normal 4 94 9" xfId="41252"/>
    <cellStyle name="Normal 4 95" xfId="41253"/>
    <cellStyle name="Normal 4 95 10" xfId="41254"/>
    <cellStyle name="Normal 4 95 11" xfId="41255"/>
    <cellStyle name="Normal 4 95 12" xfId="41256"/>
    <cellStyle name="Normal 4 95 13" xfId="41257"/>
    <cellStyle name="Normal 4 95 14" xfId="41258"/>
    <cellStyle name="Normal 4 95 15" xfId="41259"/>
    <cellStyle name="Normal 4 95 16" xfId="41260"/>
    <cellStyle name="Normal 4 95 17" xfId="41261"/>
    <cellStyle name="Normal 4 95 18" xfId="41262"/>
    <cellStyle name="Normal 4 95 19" xfId="41263"/>
    <cellStyle name="Normal 4 95 2" xfId="41264"/>
    <cellStyle name="Normal 4 95 2 2" xfId="41265"/>
    <cellStyle name="Normal 4 95 2 2 2" xfId="41266"/>
    <cellStyle name="Normal 4 95 2 2 2 2" xfId="41267"/>
    <cellStyle name="Normal 4 95 2 2 2 2 2" xfId="41268"/>
    <cellStyle name="Normal 4 95 2 2 2 3" xfId="41269"/>
    <cellStyle name="Normal 4 95 2 2 2 4" xfId="41270"/>
    <cellStyle name="Normal 4 95 2 2 3" xfId="41271"/>
    <cellStyle name="Normal 4 95 2 2 3 2" xfId="41272"/>
    <cellStyle name="Normal 4 95 2 2 3 3" xfId="41273"/>
    <cellStyle name="Normal 4 95 2 2 4" xfId="41274"/>
    <cellStyle name="Normal 4 95 2 2 5" xfId="41275"/>
    <cellStyle name="Normal 4 95 2 2 6" xfId="41276"/>
    <cellStyle name="Normal 4 95 2 3" xfId="41277"/>
    <cellStyle name="Normal 4 95 2 3 2" xfId="41278"/>
    <cellStyle name="Normal 4 95 3" xfId="41279"/>
    <cellStyle name="Normal 4 95 3 2" xfId="41280"/>
    <cellStyle name="Normal 4 95 4" xfId="41281"/>
    <cellStyle name="Normal 4 95 5" xfId="41282"/>
    <cellStyle name="Normal 4 95 6" xfId="41283"/>
    <cellStyle name="Normal 4 95 7" xfId="41284"/>
    <cellStyle name="Normal 4 95 8" xfId="41285"/>
    <cellStyle name="Normal 4 95 9" xfId="41286"/>
    <cellStyle name="Normal 4 96" xfId="41287"/>
    <cellStyle name="Normal 4 96 10" xfId="41288"/>
    <cellStyle name="Normal 4 96 11" xfId="41289"/>
    <cellStyle name="Normal 4 96 12" xfId="41290"/>
    <cellStyle name="Normal 4 96 13" xfId="41291"/>
    <cellStyle name="Normal 4 96 14" xfId="41292"/>
    <cellStyle name="Normal 4 96 15" xfId="41293"/>
    <cellStyle name="Normal 4 96 16" xfId="41294"/>
    <cellStyle name="Normal 4 96 17" xfId="41295"/>
    <cellStyle name="Normal 4 96 18" xfId="41296"/>
    <cellStyle name="Normal 4 96 19" xfId="41297"/>
    <cellStyle name="Normal 4 96 2" xfId="41298"/>
    <cellStyle name="Normal 4 96 2 2" xfId="41299"/>
    <cellStyle name="Normal 4 96 2 2 2" xfId="41300"/>
    <cellStyle name="Normal 4 96 2 2 2 2" xfId="41301"/>
    <cellStyle name="Normal 4 96 2 2 2 2 2" xfId="41302"/>
    <cellStyle name="Normal 4 96 2 2 2 3" xfId="41303"/>
    <cellStyle name="Normal 4 96 2 2 2 4" xfId="41304"/>
    <cellStyle name="Normal 4 96 2 2 3" xfId="41305"/>
    <cellStyle name="Normal 4 96 2 2 3 2" xfId="41306"/>
    <cellStyle name="Normal 4 96 2 2 3 3" xfId="41307"/>
    <cellStyle name="Normal 4 96 2 2 4" xfId="41308"/>
    <cellStyle name="Normal 4 96 2 2 5" xfId="41309"/>
    <cellStyle name="Normal 4 96 2 2 6" xfId="41310"/>
    <cellStyle name="Normal 4 96 2 3" xfId="41311"/>
    <cellStyle name="Normal 4 96 2 3 2" xfId="41312"/>
    <cellStyle name="Normal 4 96 3" xfId="41313"/>
    <cellStyle name="Normal 4 96 3 2" xfId="41314"/>
    <cellStyle name="Normal 4 96 4" xfId="41315"/>
    <cellStyle name="Normal 4 96 5" xfId="41316"/>
    <cellStyle name="Normal 4 96 6" xfId="41317"/>
    <cellStyle name="Normal 4 96 7" xfId="41318"/>
    <cellStyle name="Normal 4 96 8" xfId="41319"/>
    <cellStyle name="Normal 4 96 9" xfId="41320"/>
    <cellStyle name="Normal 4 97" xfId="41321"/>
    <cellStyle name="Normal 4 97 10" xfId="41322"/>
    <cellStyle name="Normal 4 97 11" xfId="41323"/>
    <cellStyle name="Normal 4 97 12" xfId="41324"/>
    <cellStyle name="Normal 4 97 13" xfId="41325"/>
    <cellStyle name="Normal 4 97 14" xfId="41326"/>
    <cellStyle name="Normal 4 97 15" xfId="41327"/>
    <cellStyle name="Normal 4 97 16" xfId="41328"/>
    <cellStyle name="Normal 4 97 17" xfId="41329"/>
    <cellStyle name="Normal 4 97 18" xfId="41330"/>
    <cellStyle name="Normal 4 97 19" xfId="41331"/>
    <cellStyle name="Normal 4 97 2" xfId="41332"/>
    <cellStyle name="Normal 4 97 2 2" xfId="41333"/>
    <cellStyle name="Normal 4 97 2 2 2" xfId="41334"/>
    <cellStyle name="Normal 4 97 2 2 2 2" xfId="41335"/>
    <cellStyle name="Normal 4 97 2 2 2 2 2" xfId="41336"/>
    <cellStyle name="Normal 4 97 2 2 2 3" xfId="41337"/>
    <cellStyle name="Normal 4 97 2 2 2 4" xfId="41338"/>
    <cellStyle name="Normal 4 97 2 2 3" xfId="41339"/>
    <cellStyle name="Normal 4 97 2 2 3 2" xfId="41340"/>
    <cellStyle name="Normal 4 97 2 2 3 3" xfId="41341"/>
    <cellStyle name="Normal 4 97 2 2 4" xfId="41342"/>
    <cellStyle name="Normal 4 97 2 2 5" xfId="41343"/>
    <cellStyle name="Normal 4 97 2 2 6" xfId="41344"/>
    <cellStyle name="Normal 4 97 2 3" xfId="41345"/>
    <cellStyle name="Normal 4 97 2 3 2" xfId="41346"/>
    <cellStyle name="Normal 4 97 3" xfId="41347"/>
    <cellStyle name="Normal 4 97 3 2" xfId="41348"/>
    <cellStyle name="Normal 4 97 4" xfId="41349"/>
    <cellStyle name="Normal 4 97 5" xfId="41350"/>
    <cellStyle name="Normal 4 97 6" xfId="41351"/>
    <cellStyle name="Normal 4 97 7" xfId="41352"/>
    <cellStyle name="Normal 4 97 8" xfId="41353"/>
    <cellStyle name="Normal 4 97 9" xfId="41354"/>
    <cellStyle name="Normal 4 98" xfId="41355"/>
    <cellStyle name="Normal 4 98 10" xfId="41356"/>
    <cellStyle name="Normal 4 98 11" xfId="41357"/>
    <cellStyle name="Normal 4 98 12" xfId="41358"/>
    <cellStyle name="Normal 4 98 13" xfId="41359"/>
    <cellStyle name="Normal 4 98 14" xfId="41360"/>
    <cellStyle name="Normal 4 98 15" xfId="41361"/>
    <cellStyle name="Normal 4 98 16" xfId="41362"/>
    <cellStyle name="Normal 4 98 17" xfId="41363"/>
    <cellStyle name="Normal 4 98 18" xfId="41364"/>
    <cellStyle name="Normal 4 98 19" xfId="41365"/>
    <cellStyle name="Normal 4 98 2" xfId="41366"/>
    <cellStyle name="Normal 4 98 2 2" xfId="41367"/>
    <cellStyle name="Normal 4 98 2 2 2" xfId="41368"/>
    <cellStyle name="Normal 4 98 2 2 2 2" xfId="41369"/>
    <cellStyle name="Normal 4 98 2 2 2 2 2" xfId="41370"/>
    <cellStyle name="Normal 4 98 2 2 2 3" xfId="41371"/>
    <cellStyle name="Normal 4 98 2 2 2 4" xfId="41372"/>
    <cellStyle name="Normal 4 98 2 2 3" xfId="41373"/>
    <cellStyle name="Normal 4 98 2 2 3 2" xfId="41374"/>
    <cellStyle name="Normal 4 98 2 2 3 3" xfId="41375"/>
    <cellStyle name="Normal 4 98 2 2 4" xfId="41376"/>
    <cellStyle name="Normal 4 98 2 2 5" xfId="41377"/>
    <cellStyle name="Normal 4 98 2 2 6" xfId="41378"/>
    <cellStyle name="Normal 4 98 2 3" xfId="41379"/>
    <cellStyle name="Normal 4 98 2 3 2" xfId="41380"/>
    <cellStyle name="Normal 4 98 3" xfId="41381"/>
    <cellStyle name="Normal 4 98 3 2" xfId="41382"/>
    <cellStyle name="Normal 4 98 4" xfId="41383"/>
    <cellStyle name="Normal 4 98 5" xfId="41384"/>
    <cellStyle name="Normal 4 98 6" xfId="41385"/>
    <cellStyle name="Normal 4 98 7" xfId="41386"/>
    <cellStyle name="Normal 4 98 8" xfId="41387"/>
    <cellStyle name="Normal 4 98 9" xfId="41388"/>
    <cellStyle name="Normal 4 99" xfId="41389"/>
    <cellStyle name="Normal 4 99 10" xfId="41390"/>
    <cellStyle name="Normal 4 99 11" xfId="41391"/>
    <cellStyle name="Normal 4 99 12" xfId="41392"/>
    <cellStyle name="Normal 4 99 13" xfId="41393"/>
    <cellStyle name="Normal 4 99 14" xfId="41394"/>
    <cellStyle name="Normal 4 99 15" xfId="41395"/>
    <cellStyle name="Normal 4 99 16" xfId="41396"/>
    <cellStyle name="Normal 4 99 17" xfId="41397"/>
    <cellStyle name="Normal 4 99 18" xfId="41398"/>
    <cellStyle name="Normal 4 99 19" xfId="41399"/>
    <cellStyle name="Normal 4 99 2" xfId="41400"/>
    <cellStyle name="Normal 4 99 2 2" xfId="41401"/>
    <cellStyle name="Normal 4 99 2 2 2" xfId="41402"/>
    <cellStyle name="Normal 4 99 2 2 2 2" xfId="41403"/>
    <cellStyle name="Normal 4 99 2 2 2 2 2" xfId="41404"/>
    <cellStyle name="Normal 4 99 2 2 2 3" xfId="41405"/>
    <cellStyle name="Normal 4 99 2 2 2 4" xfId="41406"/>
    <cellStyle name="Normal 4 99 2 2 3" xfId="41407"/>
    <cellStyle name="Normal 4 99 2 2 3 2" xfId="41408"/>
    <cellStyle name="Normal 4 99 2 2 3 3" xfId="41409"/>
    <cellStyle name="Normal 4 99 2 2 4" xfId="41410"/>
    <cellStyle name="Normal 4 99 2 2 5" xfId="41411"/>
    <cellStyle name="Normal 4 99 2 2 6" xfId="41412"/>
    <cellStyle name="Normal 4 99 2 3" xfId="41413"/>
    <cellStyle name="Normal 4 99 2 3 2" xfId="41414"/>
    <cellStyle name="Normal 4 99 3" xfId="41415"/>
    <cellStyle name="Normal 4 99 3 2" xfId="41416"/>
    <cellStyle name="Normal 4 99 4" xfId="41417"/>
    <cellStyle name="Normal 4 99 5" xfId="41418"/>
    <cellStyle name="Normal 4 99 6" xfId="41419"/>
    <cellStyle name="Normal 4 99 7" xfId="41420"/>
    <cellStyle name="Normal 4 99 8" xfId="41421"/>
    <cellStyle name="Normal 4 99 9" xfId="41422"/>
    <cellStyle name="Normal 4_00001-TES 03-31-2011" xfId="41423"/>
    <cellStyle name="Normal 40" xfId="15"/>
    <cellStyle name="Normal 40 2" xfId="1254"/>
    <cellStyle name="Normal 40 2 2" xfId="41424"/>
    <cellStyle name="Normal 40 3" xfId="41425"/>
    <cellStyle name="Normal 40 3 2" xfId="41426"/>
    <cellStyle name="Normal 40 3 3" xfId="41427"/>
    <cellStyle name="Normal 40 4" xfId="41428"/>
    <cellStyle name="Normal 40 4 2" xfId="41429"/>
    <cellStyle name="Normal 41" xfId="1255"/>
    <cellStyle name="Normal 41 2" xfId="41430"/>
    <cellStyle name="Normal 41 2 2" xfId="41431"/>
    <cellStyle name="Normal 41 3" xfId="41432"/>
    <cellStyle name="Normal 42" xfId="1256"/>
    <cellStyle name="Normal 42 2" xfId="41433"/>
    <cellStyle name="Normal 42 2 2" xfId="41434"/>
    <cellStyle name="Normal 42 2 2 2" xfId="41435"/>
    <cellStyle name="Normal 42 2 2 3" xfId="41436"/>
    <cellStyle name="Normal 42 2 3" xfId="41437"/>
    <cellStyle name="Normal 42 2 3 2" xfId="41438"/>
    <cellStyle name="Normal 42 2 4" xfId="41439"/>
    <cellStyle name="Normal 42 3" xfId="41440"/>
    <cellStyle name="Normal 42 3 2" xfId="41441"/>
    <cellStyle name="Normal 42 3 3" xfId="41442"/>
    <cellStyle name="Normal 42 4" xfId="41443"/>
    <cellStyle name="Normal 42 4 2" xfId="41444"/>
    <cellStyle name="Normal 42 4 3" xfId="41445"/>
    <cellStyle name="Normal 42 5" xfId="41446"/>
    <cellStyle name="Normal 43" xfId="1257"/>
    <cellStyle name="Normal 43 2" xfId="41447"/>
    <cellStyle name="Normal 43 2 2" xfId="41448"/>
    <cellStyle name="Normal 43 2 2 2" xfId="41449"/>
    <cellStyle name="Normal 43 2 2 3" xfId="41450"/>
    <cellStyle name="Normal 43 2 3" xfId="41451"/>
    <cellStyle name="Normal 43 2 3 2" xfId="41452"/>
    <cellStyle name="Normal 43 2 4" xfId="41453"/>
    <cellStyle name="Normal 43 3" xfId="41454"/>
    <cellStyle name="Normal 43 3 2" xfId="41455"/>
    <cellStyle name="Normal 43 3 3" xfId="41456"/>
    <cellStyle name="Normal 43 4" xfId="41457"/>
    <cellStyle name="Normal 43 4 2" xfId="41458"/>
    <cellStyle name="Normal 43 4 3" xfId="41459"/>
    <cellStyle name="Normal 43 5" xfId="41460"/>
    <cellStyle name="Normal 44" xfId="1258"/>
    <cellStyle name="Normal 44 2" xfId="41461"/>
    <cellStyle name="Normal 44 2 2" xfId="41462"/>
    <cellStyle name="Normal 44 2 2 2" xfId="41463"/>
    <cellStyle name="Normal 44 2 2 3" xfId="41464"/>
    <cellStyle name="Normal 44 2 3" xfId="41465"/>
    <cellStyle name="Normal 44 2 3 2" xfId="41466"/>
    <cellStyle name="Normal 44 2 4" xfId="41467"/>
    <cellStyle name="Normal 44 3" xfId="41468"/>
    <cellStyle name="Normal 44 3 2" xfId="41469"/>
    <cellStyle name="Normal 44 3 3" xfId="41470"/>
    <cellStyle name="Normal 44 4" xfId="41471"/>
    <cellStyle name="Normal 44 4 2" xfId="41472"/>
    <cellStyle name="Normal 44 4 3" xfId="41473"/>
    <cellStyle name="Normal 44 5" xfId="41474"/>
    <cellStyle name="Normal 45" xfId="32"/>
    <cellStyle name="Normal 45 2" xfId="41475"/>
    <cellStyle name="Normal 45 2 2" xfId="41476"/>
    <cellStyle name="Normal 45 2 2 2" xfId="41477"/>
    <cellStyle name="Normal 45 2 2 3" xfId="41478"/>
    <cellStyle name="Normal 45 2 3" xfId="41479"/>
    <cellStyle name="Normal 45 2 3 2" xfId="41480"/>
    <cellStyle name="Normal 45 2 4" xfId="41481"/>
    <cellStyle name="Normal 45 3" xfId="41482"/>
    <cellStyle name="Normal 45 3 2" xfId="41483"/>
    <cellStyle name="Normal 45 3 3" xfId="41484"/>
    <cellStyle name="Normal 45 4" xfId="41485"/>
    <cellStyle name="Normal 45 4 2" xfId="41486"/>
    <cellStyle name="Normal 45 4 3" xfId="41487"/>
    <cellStyle name="Normal 45 5" xfId="41488"/>
    <cellStyle name="Normal 46" xfId="41489"/>
    <cellStyle name="Normal 46 2" xfId="41490"/>
    <cellStyle name="Normal 46 2 2" xfId="41491"/>
    <cellStyle name="Normal 46 2 2 2" xfId="41492"/>
    <cellStyle name="Normal 46 3" xfId="41493"/>
    <cellStyle name="Normal 47" xfId="41494"/>
    <cellStyle name="Normal 47 2" xfId="41495"/>
    <cellStyle name="Normal 47 2 2" xfId="41496"/>
    <cellStyle name="Normal 47 2 2 2" xfId="41497"/>
    <cellStyle name="Normal 47 2 2 3" xfId="41498"/>
    <cellStyle name="Normal 47 2 3" xfId="41499"/>
    <cellStyle name="Normal 47 2 3 2" xfId="41500"/>
    <cellStyle name="Normal 47 2 4" xfId="41501"/>
    <cellStyle name="Normal 47 3" xfId="41502"/>
    <cellStyle name="Normal 47 3 2" xfId="41503"/>
    <cellStyle name="Normal 47 3 3" xfId="41504"/>
    <cellStyle name="Normal 47 4" xfId="41505"/>
    <cellStyle name="Normal 47 4 2" xfId="41506"/>
    <cellStyle name="Normal 47 4 3" xfId="41507"/>
    <cellStyle name="Normal 47 5" xfId="41508"/>
    <cellStyle name="Normal 47 6" xfId="41509"/>
    <cellStyle name="Normal 48" xfId="41510"/>
    <cellStyle name="Normal 48 2" xfId="41511"/>
    <cellStyle name="Normal 48 2 2" xfId="41512"/>
    <cellStyle name="Normal 48 3" xfId="41513"/>
    <cellStyle name="Normal 49" xfId="41514"/>
    <cellStyle name="Normal 49 2" xfId="41515"/>
    <cellStyle name="Normal 49 2 2" xfId="41516"/>
    <cellStyle name="Normal 49 2 2 2" xfId="41517"/>
    <cellStyle name="Normal 49 2 2 3" xfId="41518"/>
    <cellStyle name="Normal 49 2 3" xfId="41519"/>
    <cellStyle name="Normal 49 2 4" xfId="41520"/>
    <cellStyle name="Normal 49 3" xfId="41521"/>
    <cellStyle name="Normal 49 3 2" xfId="41522"/>
    <cellStyle name="Normal 49 3 3" xfId="41523"/>
    <cellStyle name="Normal 49 4" xfId="41524"/>
    <cellStyle name="Normal 49 4 2" xfId="41525"/>
    <cellStyle name="Normal 49 4 3" xfId="41526"/>
    <cellStyle name="Normal 49 5" xfId="41527"/>
    <cellStyle name="Normal 49 6" xfId="41528"/>
    <cellStyle name="Normal 5" xfId="498"/>
    <cellStyle name="Normal 5 10" xfId="41529"/>
    <cellStyle name="Normal 5 10 10" xfId="41530"/>
    <cellStyle name="Normal 5 10 11" xfId="41531"/>
    <cellStyle name="Normal 5 10 12" xfId="41532"/>
    <cellStyle name="Normal 5 10 13" xfId="41533"/>
    <cellStyle name="Normal 5 10 14" xfId="41534"/>
    <cellStyle name="Normal 5 10 15" xfId="41535"/>
    <cellStyle name="Normal 5 10 16" xfId="41536"/>
    <cellStyle name="Normal 5 10 17" xfId="41537"/>
    <cellStyle name="Normal 5 10 18" xfId="41538"/>
    <cellStyle name="Normal 5 10 19" xfId="41539"/>
    <cellStyle name="Normal 5 10 2" xfId="41540"/>
    <cellStyle name="Normal 5 10 2 2" xfId="41541"/>
    <cellStyle name="Normal 5 10 2 2 2" xfId="41542"/>
    <cellStyle name="Normal 5 10 2 3" xfId="41543"/>
    <cellStyle name="Normal 5 10 2 3 2" xfId="41544"/>
    <cellStyle name="Normal 5 10 3" xfId="41545"/>
    <cellStyle name="Normal 5 10 3 2" xfId="41546"/>
    <cellStyle name="Normal 5 10 4" xfId="41547"/>
    <cellStyle name="Normal 5 10 5" xfId="41548"/>
    <cellStyle name="Normal 5 10 6" xfId="41549"/>
    <cellStyle name="Normal 5 10 7" xfId="41550"/>
    <cellStyle name="Normal 5 10 8" xfId="41551"/>
    <cellStyle name="Normal 5 10 9" xfId="41552"/>
    <cellStyle name="Normal 5 100" xfId="41553"/>
    <cellStyle name="Normal 5 101" xfId="41554"/>
    <cellStyle name="Normal 5 101 2" xfId="41555"/>
    <cellStyle name="Normal 5 102" xfId="41556"/>
    <cellStyle name="Normal 5 103" xfId="41557"/>
    <cellStyle name="Normal 5 104" xfId="41558"/>
    <cellStyle name="Normal 5 105" xfId="41559"/>
    <cellStyle name="Normal 5 106" xfId="41560"/>
    <cellStyle name="Normal 5 107" xfId="41561"/>
    <cellStyle name="Normal 5 108" xfId="41562"/>
    <cellStyle name="Normal 5 109" xfId="41563"/>
    <cellStyle name="Normal 5 11" xfId="41564"/>
    <cellStyle name="Normal 5 11 10" xfId="41565"/>
    <cellStyle name="Normal 5 11 11" xfId="41566"/>
    <cellStyle name="Normal 5 11 12" xfId="41567"/>
    <cellStyle name="Normal 5 11 13" xfId="41568"/>
    <cellStyle name="Normal 5 11 14" xfId="41569"/>
    <cellStyle name="Normal 5 11 15" xfId="41570"/>
    <cellStyle name="Normal 5 11 16" xfId="41571"/>
    <cellStyle name="Normal 5 11 17" xfId="41572"/>
    <cellStyle name="Normal 5 11 18" xfId="41573"/>
    <cellStyle name="Normal 5 11 19" xfId="41574"/>
    <cellStyle name="Normal 5 11 2" xfId="41575"/>
    <cellStyle name="Normal 5 11 2 2" xfId="41576"/>
    <cellStyle name="Normal 5 11 2 2 2" xfId="41577"/>
    <cellStyle name="Normal 5 11 2 3" xfId="41578"/>
    <cellStyle name="Normal 5 11 2 3 2" xfId="41579"/>
    <cellStyle name="Normal 5 11 3" xfId="41580"/>
    <cellStyle name="Normal 5 11 3 2" xfId="41581"/>
    <cellStyle name="Normal 5 11 4" xfId="41582"/>
    <cellStyle name="Normal 5 11 5" xfId="41583"/>
    <cellStyle name="Normal 5 11 6" xfId="41584"/>
    <cellStyle name="Normal 5 11 7" xfId="41585"/>
    <cellStyle name="Normal 5 11 8" xfId="41586"/>
    <cellStyle name="Normal 5 11 9" xfId="41587"/>
    <cellStyle name="Normal 5 110" xfId="41588"/>
    <cellStyle name="Normal 5 111" xfId="41589"/>
    <cellStyle name="Normal 5 112" xfId="41590"/>
    <cellStyle name="Normal 5 113" xfId="41591"/>
    <cellStyle name="Normal 5 114" xfId="41592"/>
    <cellStyle name="Normal 5 115" xfId="41593"/>
    <cellStyle name="Normal 5 116" xfId="41594"/>
    <cellStyle name="Normal 5 117" xfId="41595"/>
    <cellStyle name="Normal 5 118" xfId="41596"/>
    <cellStyle name="Normal 5 119" xfId="41597"/>
    <cellStyle name="Normal 5 12" xfId="41598"/>
    <cellStyle name="Normal 5 12 10" xfId="41599"/>
    <cellStyle name="Normal 5 12 11" xfId="41600"/>
    <cellStyle name="Normal 5 12 12" xfId="41601"/>
    <cellStyle name="Normal 5 12 13" xfId="41602"/>
    <cellStyle name="Normal 5 12 14" xfId="41603"/>
    <cellStyle name="Normal 5 12 15" xfId="41604"/>
    <cellStyle name="Normal 5 12 16" xfId="41605"/>
    <cellStyle name="Normal 5 12 17" xfId="41606"/>
    <cellStyle name="Normal 5 12 18" xfId="41607"/>
    <cellStyle name="Normal 5 12 19" xfId="41608"/>
    <cellStyle name="Normal 5 12 2" xfId="41609"/>
    <cellStyle name="Normal 5 12 2 2" xfId="41610"/>
    <cellStyle name="Normal 5 12 2 2 2" xfId="41611"/>
    <cellStyle name="Normal 5 12 2 2 2 2" xfId="41612"/>
    <cellStyle name="Normal 5 12 2 2 2 2 2" xfId="41613"/>
    <cellStyle name="Normal 5 12 2 2 2 3" xfId="41614"/>
    <cellStyle name="Normal 5 12 2 2 2 4" xfId="41615"/>
    <cellStyle name="Normal 5 12 2 2 3" xfId="41616"/>
    <cellStyle name="Normal 5 12 2 2 3 2" xfId="41617"/>
    <cellStyle name="Normal 5 12 2 2 3 3" xfId="41618"/>
    <cellStyle name="Normal 5 12 2 2 4" xfId="41619"/>
    <cellStyle name="Normal 5 12 2 2 5" xfId="41620"/>
    <cellStyle name="Normal 5 12 2 2 6" xfId="41621"/>
    <cellStyle name="Normal 5 12 2 3" xfId="41622"/>
    <cellStyle name="Normal 5 12 2 3 2" xfId="41623"/>
    <cellStyle name="Normal 5 12 3" xfId="41624"/>
    <cellStyle name="Normal 5 12 3 2" xfId="41625"/>
    <cellStyle name="Normal 5 12 4" xfId="41626"/>
    <cellStyle name="Normal 5 12 5" xfId="41627"/>
    <cellStyle name="Normal 5 12 6" xfId="41628"/>
    <cellStyle name="Normal 5 12 7" xfId="41629"/>
    <cellStyle name="Normal 5 12 8" xfId="41630"/>
    <cellStyle name="Normal 5 12 9" xfId="41631"/>
    <cellStyle name="Normal 5 120" xfId="41632"/>
    <cellStyle name="Normal 5 121" xfId="41633"/>
    <cellStyle name="Normal 5 122" xfId="41634"/>
    <cellStyle name="Normal 5 123" xfId="41635"/>
    <cellStyle name="Normal 5 124" xfId="41636"/>
    <cellStyle name="Normal 5 125" xfId="41637"/>
    <cellStyle name="Normal 5 126" xfId="41638"/>
    <cellStyle name="Normal 5 127" xfId="41639"/>
    <cellStyle name="Normal 5 128" xfId="41640"/>
    <cellStyle name="Normal 5 129" xfId="41641"/>
    <cellStyle name="Normal 5 13" xfId="41642"/>
    <cellStyle name="Normal 5 13 10" xfId="41643"/>
    <cellStyle name="Normal 5 13 11" xfId="41644"/>
    <cellStyle name="Normal 5 13 12" xfId="41645"/>
    <cellStyle name="Normal 5 13 13" xfId="41646"/>
    <cellStyle name="Normal 5 13 14" xfId="41647"/>
    <cellStyle name="Normal 5 13 15" xfId="41648"/>
    <cellStyle name="Normal 5 13 16" xfId="41649"/>
    <cellStyle name="Normal 5 13 17" xfId="41650"/>
    <cellStyle name="Normal 5 13 18" xfId="41651"/>
    <cellStyle name="Normal 5 13 19" xfId="41652"/>
    <cellStyle name="Normal 5 13 2" xfId="41653"/>
    <cellStyle name="Normal 5 13 2 2" xfId="41654"/>
    <cellStyle name="Normal 5 13 2 2 2" xfId="41655"/>
    <cellStyle name="Normal 5 13 2 2 2 2" xfId="41656"/>
    <cellStyle name="Normal 5 13 2 2 2 2 2" xfId="41657"/>
    <cellStyle name="Normal 5 13 2 2 2 3" xfId="41658"/>
    <cellStyle name="Normal 5 13 2 2 2 4" xfId="41659"/>
    <cellStyle name="Normal 5 13 2 2 3" xfId="41660"/>
    <cellStyle name="Normal 5 13 2 2 3 2" xfId="41661"/>
    <cellStyle name="Normal 5 13 2 2 3 3" xfId="41662"/>
    <cellStyle name="Normal 5 13 2 2 4" xfId="41663"/>
    <cellStyle name="Normal 5 13 2 2 5" xfId="41664"/>
    <cellStyle name="Normal 5 13 2 2 6" xfId="41665"/>
    <cellStyle name="Normal 5 13 2 3" xfId="41666"/>
    <cellStyle name="Normal 5 13 2 3 2" xfId="41667"/>
    <cellStyle name="Normal 5 13 3" xfId="41668"/>
    <cellStyle name="Normal 5 13 3 2" xfId="41669"/>
    <cellStyle name="Normal 5 13 4" xfId="41670"/>
    <cellStyle name="Normal 5 13 5" xfId="41671"/>
    <cellStyle name="Normal 5 13 6" xfId="41672"/>
    <cellStyle name="Normal 5 13 7" xfId="41673"/>
    <cellStyle name="Normal 5 13 8" xfId="41674"/>
    <cellStyle name="Normal 5 13 9" xfId="41675"/>
    <cellStyle name="Normal 5 14" xfId="41676"/>
    <cellStyle name="Normal 5 14 10" xfId="41677"/>
    <cellStyle name="Normal 5 14 11" xfId="41678"/>
    <cellStyle name="Normal 5 14 12" xfId="41679"/>
    <cellStyle name="Normal 5 14 13" xfId="41680"/>
    <cellStyle name="Normal 5 14 14" xfId="41681"/>
    <cellStyle name="Normal 5 14 15" xfId="41682"/>
    <cellStyle name="Normal 5 14 16" xfId="41683"/>
    <cellStyle name="Normal 5 14 17" xfId="41684"/>
    <cellStyle name="Normal 5 14 18" xfId="41685"/>
    <cellStyle name="Normal 5 14 19" xfId="41686"/>
    <cellStyle name="Normal 5 14 2" xfId="41687"/>
    <cellStyle name="Normal 5 14 2 2" xfId="41688"/>
    <cellStyle name="Normal 5 14 2 2 2" xfId="41689"/>
    <cellStyle name="Normal 5 14 2 2 2 2" xfId="41690"/>
    <cellStyle name="Normal 5 14 2 2 2 2 2" xfId="41691"/>
    <cellStyle name="Normal 5 14 2 2 2 3" xfId="41692"/>
    <cellStyle name="Normal 5 14 2 2 2 4" xfId="41693"/>
    <cellStyle name="Normal 5 14 2 2 3" xfId="41694"/>
    <cellStyle name="Normal 5 14 2 2 3 2" xfId="41695"/>
    <cellStyle name="Normal 5 14 2 2 3 3" xfId="41696"/>
    <cellStyle name="Normal 5 14 2 2 4" xfId="41697"/>
    <cellStyle name="Normal 5 14 2 2 5" xfId="41698"/>
    <cellStyle name="Normal 5 14 2 2 6" xfId="41699"/>
    <cellStyle name="Normal 5 14 2 3" xfId="41700"/>
    <cellStyle name="Normal 5 14 2 3 2" xfId="41701"/>
    <cellStyle name="Normal 5 14 3" xfId="41702"/>
    <cellStyle name="Normal 5 14 3 2" xfId="41703"/>
    <cellStyle name="Normal 5 14 4" xfId="41704"/>
    <cellStyle name="Normal 5 14 5" xfId="41705"/>
    <cellStyle name="Normal 5 14 6" xfId="41706"/>
    <cellStyle name="Normal 5 14 7" xfId="41707"/>
    <cellStyle name="Normal 5 14 8" xfId="41708"/>
    <cellStyle name="Normal 5 14 9" xfId="41709"/>
    <cellStyle name="Normal 5 15" xfId="41710"/>
    <cellStyle name="Normal 5 15 10" xfId="41711"/>
    <cellStyle name="Normal 5 15 11" xfId="41712"/>
    <cellStyle name="Normal 5 15 12" xfId="41713"/>
    <cellStyle name="Normal 5 15 13" xfId="41714"/>
    <cellStyle name="Normal 5 15 14" xfId="41715"/>
    <cellStyle name="Normal 5 15 15" xfId="41716"/>
    <cellStyle name="Normal 5 15 16" xfId="41717"/>
    <cellStyle name="Normal 5 15 17" xfId="41718"/>
    <cellStyle name="Normal 5 15 18" xfId="41719"/>
    <cellStyle name="Normal 5 15 19" xfId="41720"/>
    <cellStyle name="Normal 5 15 2" xfId="41721"/>
    <cellStyle name="Normal 5 15 2 2" xfId="41722"/>
    <cellStyle name="Normal 5 15 2 2 2" xfId="41723"/>
    <cellStyle name="Normal 5 15 2 2 2 2" xfId="41724"/>
    <cellStyle name="Normal 5 15 2 2 2 2 2" xfId="41725"/>
    <cellStyle name="Normal 5 15 2 2 2 3" xfId="41726"/>
    <cellStyle name="Normal 5 15 2 2 2 4" xfId="41727"/>
    <cellStyle name="Normal 5 15 2 2 3" xfId="41728"/>
    <cellStyle name="Normal 5 15 2 2 3 2" xfId="41729"/>
    <cellStyle name="Normal 5 15 2 2 3 3" xfId="41730"/>
    <cellStyle name="Normal 5 15 2 2 4" xfId="41731"/>
    <cellStyle name="Normal 5 15 2 2 5" xfId="41732"/>
    <cellStyle name="Normal 5 15 2 2 6" xfId="41733"/>
    <cellStyle name="Normal 5 15 2 3" xfId="41734"/>
    <cellStyle name="Normal 5 15 2 3 2" xfId="41735"/>
    <cellStyle name="Normal 5 15 3" xfId="41736"/>
    <cellStyle name="Normal 5 15 3 2" xfId="41737"/>
    <cellStyle name="Normal 5 15 4" xfId="41738"/>
    <cellStyle name="Normal 5 15 5" xfId="41739"/>
    <cellStyle name="Normal 5 15 6" xfId="41740"/>
    <cellStyle name="Normal 5 15 7" xfId="41741"/>
    <cellStyle name="Normal 5 15 8" xfId="41742"/>
    <cellStyle name="Normal 5 15 9" xfId="41743"/>
    <cellStyle name="Normal 5 16" xfId="41744"/>
    <cellStyle name="Normal 5 16 10" xfId="41745"/>
    <cellStyle name="Normal 5 16 11" xfId="41746"/>
    <cellStyle name="Normal 5 16 12" xfId="41747"/>
    <cellStyle name="Normal 5 16 13" xfId="41748"/>
    <cellStyle name="Normal 5 16 14" xfId="41749"/>
    <cellStyle name="Normal 5 16 15" xfId="41750"/>
    <cellStyle name="Normal 5 16 16" xfId="41751"/>
    <cellStyle name="Normal 5 16 17" xfId="41752"/>
    <cellStyle name="Normal 5 16 18" xfId="41753"/>
    <cellStyle name="Normal 5 16 19" xfId="41754"/>
    <cellStyle name="Normal 5 16 2" xfId="41755"/>
    <cellStyle name="Normal 5 16 2 2" xfId="41756"/>
    <cellStyle name="Normal 5 16 2 2 2" xfId="41757"/>
    <cellStyle name="Normal 5 16 2 2 2 2" xfId="41758"/>
    <cellStyle name="Normal 5 16 2 2 2 2 2" xfId="41759"/>
    <cellStyle name="Normal 5 16 2 2 2 3" xfId="41760"/>
    <cellStyle name="Normal 5 16 2 2 2 4" xfId="41761"/>
    <cellStyle name="Normal 5 16 2 2 3" xfId="41762"/>
    <cellStyle name="Normal 5 16 2 2 3 2" xfId="41763"/>
    <cellStyle name="Normal 5 16 2 2 3 3" xfId="41764"/>
    <cellStyle name="Normal 5 16 2 2 4" xfId="41765"/>
    <cellStyle name="Normal 5 16 2 2 5" xfId="41766"/>
    <cellStyle name="Normal 5 16 2 2 6" xfId="41767"/>
    <cellStyle name="Normal 5 16 2 3" xfId="41768"/>
    <cellStyle name="Normal 5 16 2 3 2" xfId="41769"/>
    <cellStyle name="Normal 5 16 3" xfId="41770"/>
    <cellStyle name="Normal 5 16 3 2" xfId="41771"/>
    <cellStyle name="Normal 5 16 4" xfId="41772"/>
    <cellStyle name="Normal 5 16 5" xfId="41773"/>
    <cellStyle name="Normal 5 16 6" xfId="41774"/>
    <cellStyle name="Normal 5 16 7" xfId="41775"/>
    <cellStyle name="Normal 5 16 8" xfId="41776"/>
    <cellStyle name="Normal 5 16 9" xfId="41777"/>
    <cellStyle name="Normal 5 17" xfId="41778"/>
    <cellStyle name="Normal 5 17 10" xfId="41779"/>
    <cellStyle name="Normal 5 17 11" xfId="41780"/>
    <cellStyle name="Normal 5 17 12" xfId="41781"/>
    <cellStyle name="Normal 5 17 13" xfId="41782"/>
    <cellStyle name="Normal 5 17 14" xfId="41783"/>
    <cellStyle name="Normal 5 17 15" xfId="41784"/>
    <cellStyle name="Normal 5 17 16" xfId="41785"/>
    <cellStyle name="Normal 5 17 17" xfId="41786"/>
    <cellStyle name="Normal 5 17 18" xfId="41787"/>
    <cellStyle name="Normal 5 17 19" xfId="41788"/>
    <cellStyle name="Normal 5 17 2" xfId="41789"/>
    <cellStyle name="Normal 5 17 2 2" xfId="41790"/>
    <cellStyle name="Normal 5 17 2 2 2" xfId="41791"/>
    <cellStyle name="Normal 5 17 2 2 2 2" xfId="41792"/>
    <cellStyle name="Normal 5 17 2 2 2 2 2" xfId="41793"/>
    <cellStyle name="Normal 5 17 2 2 2 3" xfId="41794"/>
    <cellStyle name="Normal 5 17 2 2 2 4" xfId="41795"/>
    <cellStyle name="Normal 5 17 2 2 3" xfId="41796"/>
    <cellStyle name="Normal 5 17 2 2 3 2" xfId="41797"/>
    <cellStyle name="Normal 5 17 2 2 3 3" xfId="41798"/>
    <cellStyle name="Normal 5 17 2 2 4" xfId="41799"/>
    <cellStyle name="Normal 5 17 2 2 5" xfId="41800"/>
    <cellStyle name="Normal 5 17 2 2 6" xfId="41801"/>
    <cellStyle name="Normal 5 17 2 3" xfId="41802"/>
    <cellStyle name="Normal 5 17 2 3 2" xfId="41803"/>
    <cellStyle name="Normal 5 17 3" xfId="41804"/>
    <cellStyle name="Normal 5 17 3 2" xfId="41805"/>
    <cellStyle name="Normal 5 17 4" xfId="41806"/>
    <cellStyle name="Normal 5 17 5" xfId="41807"/>
    <cellStyle name="Normal 5 17 6" xfId="41808"/>
    <cellStyle name="Normal 5 17 7" xfId="41809"/>
    <cellStyle name="Normal 5 17 8" xfId="41810"/>
    <cellStyle name="Normal 5 17 9" xfId="41811"/>
    <cellStyle name="Normal 5 18" xfId="41812"/>
    <cellStyle name="Normal 5 18 10" xfId="41813"/>
    <cellStyle name="Normal 5 18 11" xfId="41814"/>
    <cellStyle name="Normal 5 18 12" xfId="41815"/>
    <cellStyle name="Normal 5 18 13" xfId="41816"/>
    <cellStyle name="Normal 5 18 14" xfId="41817"/>
    <cellStyle name="Normal 5 18 15" xfId="41818"/>
    <cellStyle name="Normal 5 18 16" xfId="41819"/>
    <cellStyle name="Normal 5 18 17" xfId="41820"/>
    <cellStyle name="Normal 5 18 18" xfId="41821"/>
    <cellStyle name="Normal 5 18 19" xfId="41822"/>
    <cellStyle name="Normal 5 18 2" xfId="41823"/>
    <cellStyle name="Normal 5 18 2 2" xfId="41824"/>
    <cellStyle name="Normal 5 18 2 2 2" xfId="41825"/>
    <cellStyle name="Normal 5 18 2 2 2 2" xfId="41826"/>
    <cellStyle name="Normal 5 18 2 2 2 2 2" xfId="41827"/>
    <cellStyle name="Normal 5 18 2 2 2 3" xfId="41828"/>
    <cellStyle name="Normal 5 18 2 2 2 4" xfId="41829"/>
    <cellStyle name="Normal 5 18 2 2 3" xfId="41830"/>
    <cellStyle name="Normal 5 18 2 2 3 2" xfId="41831"/>
    <cellStyle name="Normal 5 18 2 2 3 3" xfId="41832"/>
    <cellStyle name="Normal 5 18 2 2 4" xfId="41833"/>
    <cellStyle name="Normal 5 18 2 2 5" xfId="41834"/>
    <cellStyle name="Normal 5 18 2 2 6" xfId="41835"/>
    <cellStyle name="Normal 5 18 2 3" xfId="41836"/>
    <cellStyle name="Normal 5 18 2 3 2" xfId="41837"/>
    <cellStyle name="Normal 5 18 3" xfId="41838"/>
    <cellStyle name="Normal 5 18 3 2" xfId="41839"/>
    <cellStyle name="Normal 5 18 4" xfId="41840"/>
    <cellStyle name="Normal 5 18 5" xfId="41841"/>
    <cellStyle name="Normal 5 18 6" xfId="41842"/>
    <cellStyle name="Normal 5 18 7" xfId="41843"/>
    <cellStyle name="Normal 5 18 8" xfId="41844"/>
    <cellStyle name="Normal 5 18 9" xfId="41845"/>
    <cellStyle name="Normal 5 19" xfId="41846"/>
    <cellStyle name="Normal 5 19 10" xfId="41847"/>
    <cellStyle name="Normal 5 19 11" xfId="41848"/>
    <cellStyle name="Normal 5 19 12" xfId="41849"/>
    <cellStyle name="Normal 5 19 13" xfId="41850"/>
    <cellStyle name="Normal 5 19 14" xfId="41851"/>
    <cellStyle name="Normal 5 19 15" xfId="41852"/>
    <cellStyle name="Normal 5 19 16" xfId="41853"/>
    <cellStyle name="Normal 5 19 17" xfId="41854"/>
    <cellStyle name="Normal 5 19 18" xfId="41855"/>
    <cellStyle name="Normal 5 19 19" xfId="41856"/>
    <cellStyle name="Normal 5 19 2" xfId="41857"/>
    <cellStyle name="Normal 5 19 2 2" xfId="41858"/>
    <cellStyle name="Normal 5 19 2 2 2" xfId="41859"/>
    <cellStyle name="Normal 5 19 2 2 2 2" xfId="41860"/>
    <cellStyle name="Normal 5 19 2 2 2 2 2" xfId="41861"/>
    <cellStyle name="Normal 5 19 2 2 2 3" xfId="41862"/>
    <cellStyle name="Normal 5 19 2 2 2 4" xfId="41863"/>
    <cellStyle name="Normal 5 19 2 2 3" xfId="41864"/>
    <cellStyle name="Normal 5 19 2 2 3 2" xfId="41865"/>
    <cellStyle name="Normal 5 19 2 2 3 3" xfId="41866"/>
    <cellStyle name="Normal 5 19 2 2 4" xfId="41867"/>
    <cellStyle name="Normal 5 19 2 2 5" xfId="41868"/>
    <cellStyle name="Normal 5 19 2 2 6" xfId="41869"/>
    <cellStyle name="Normal 5 19 2 3" xfId="41870"/>
    <cellStyle name="Normal 5 19 2 3 2" xfId="41871"/>
    <cellStyle name="Normal 5 19 3" xfId="41872"/>
    <cellStyle name="Normal 5 19 3 2" xfId="41873"/>
    <cellStyle name="Normal 5 19 4" xfId="41874"/>
    <cellStyle name="Normal 5 19 5" xfId="41875"/>
    <cellStyle name="Normal 5 19 6" xfId="41876"/>
    <cellStyle name="Normal 5 19 7" xfId="41877"/>
    <cellStyle name="Normal 5 19 8" xfId="41878"/>
    <cellStyle name="Normal 5 19 9" xfId="41879"/>
    <cellStyle name="Normal 5 2" xfId="499"/>
    <cellStyle name="Normal 5 2 10" xfId="41880"/>
    <cellStyle name="Normal 5 2 10 10" xfId="41881"/>
    <cellStyle name="Normal 5 2 10 11" xfId="41882"/>
    <cellStyle name="Normal 5 2 10 12" xfId="41883"/>
    <cellStyle name="Normal 5 2 10 13" xfId="41884"/>
    <cellStyle name="Normal 5 2 10 14" xfId="41885"/>
    <cellStyle name="Normal 5 2 10 15" xfId="41886"/>
    <cellStyle name="Normal 5 2 10 16" xfId="41887"/>
    <cellStyle name="Normal 5 2 10 17" xfId="41888"/>
    <cellStyle name="Normal 5 2 10 18" xfId="41889"/>
    <cellStyle name="Normal 5 2 10 19" xfId="41890"/>
    <cellStyle name="Normal 5 2 10 2" xfId="41891"/>
    <cellStyle name="Normal 5 2 10 2 2" xfId="41892"/>
    <cellStyle name="Normal 5 2 10 2 2 2" xfId="41893"/>
    <cellStyle name="Normal 5 2 10 2 2 2 2" xfId="41894"/>
    <cellStyle name="Normal 5 2 10 2 2 2 2 2" xfId="41895"/>
    <cellStyle name="Normal 5 2 10 2 2 2 3" xfId="41896"/>
    <cellStyle name="Normal 5 2 10 2 2 2 4" xfId="41897"/>
    <cellStyle name="Normal 5 2 10 2 2 3" xfId="41898"/>
    <cellStyle name="Normal 5 2 10 2 2 3 2" xfId="41899"/>
    <cellStyle name="Normal 5 2 10 2 2 3 3" xfId="41900"/>
    <cellStyle name="Normal 5 2 10 2 2 4" xfId="41901"/>
    <cellStyle name="Normal 5 2 10 2 2 5" xfId="41902"/>
    <cellStyle name="Normal 5 2 10 2 2 6" xfId="41903"/>
    <cellStyle name="Normal 5 2 10 2 3" xfId="41904"/>
    <cellStyle name="Normal 5 2 10 2 3 2" xfId="41905"/>
    <cellStyle name="Normal 5 2 10 3" xfId="41906"/>
    <cellStyle name="Normal 5 2 10 3 2" xfId="41907"/>
    <cellStyle name="Normal 5 2 10 4" xfId="41908"/>
    <cellStyle name="Normal 5 2 10 5" xfId="41909"/>
    <cellStyle name="Normal 5 2 10 6" xfId="41910"/>
    <cellStyle name="Normal 5 2 10 7" xfId="41911"/>
    <cellStyle name="Normal 5 2 10 8" xfId="41912"/>
    <cellStyle name="Normal 5 2 10 9" xfId="41913"/>
    <cellStyle name="Normal 5 2 11" xfId="41914"/>
    <cellStyle name="Normal 5 2 11 10" xfId="41915"/>
    <cellStyle name="Normal 5 2 11 11" xfId="41916"/>
    <cellStyle name="Normal 5 2 11 12" xfId="41917"/>
    <cellStyle name="Normal 5 2 11 13" xfId="41918"/>
    <cellStyle name="Normal 5 2 11 14" xfId="41919"/>
    <cellStyle name="Normal 5 2 11 15" xfId="41920"/>
    <cellStyle name="Normal 5 2 11 16" xfId="41921"/>
    <cellStyle name="Normal 5 2 11 17" xfId="41922"/>
    <cellStyle name="Normal 5 2 11 18" xfId="41923"/>
    <cellStyle name="Normal 5 2 11 19" xfId="41924"/>
    <cellStyle name="Normal 5 2 11 2" xfId="41925"/>
    <cellStyle name="Normal 5 2 11 2 2" xfId="41926"/>
    <cellStyle name="Normal 5 2 11 2 2 2" xfId="41927"/>
    <cellStyle name="Normal 5 2 11 2 2 2 2" xfId="41928"/>
    <cellStyle name="Normal 5 2 11 2 2 2 2 2" xfId="41929"/>
    <cellStyle name="Normal 5 2 11 2 2 2 3" xfId="41930"/>
    <cellStyle name="Normal 5 2 11 2 2 2 4" xfId="41931"/>
    <cellStyle name="Normal 5 2 11 2 2 3" xfId="41932"/>
    <cellStyle name="Normal 5 2 11 2 2 3 2" xfId="41933"/>
    <cellStyle name="Normal 5 2 11 2 2 3 3" xfId="41934"/>
    <cellStyle name="Normal 5 2 11 2 2 4" xfId="41935"/>
    <cellStyle name="Normal 5 2 11 2 2 5" xfId="41936"/>
    <cellStyle name="Normal 5 2 11 2 2 6" xfId="41937"/>
    <cellStyle name="Normal 5 2 11 2 3" xfId="41938"/>
    <cellStyle name="Normal 5 2 11 2 3 2" xfId="41939"/>
    <cellStyle name="Normal 5 2 11 3" xfId="41940"/>
    <cellStyle name="Normal 5 2 11 3 2" xfId="41941"/>
    <cellStyle name="Normal 5 2 11 4" xfId="41942"/>
    <cellStyle name="Normal 5 2 11 5" xfId="41943"/>
    <cellStyle name="Normal 5 2 11 6" xfId="41944"/>
    <cellStyle name="Normal 5 2 11 7" xfId="41945"/>
    <cellStyle name="Normal 5 2 11 8" xfId="41946"/>
    <cellStyle name="Normal 5 2 11 9" xfId="41947"/>
    <cellStyle name="Normal 5 2 12" xfId="41948"/>
    <cellStyle name="Normal 5 2 12 10" xfId="41949"/>
    <cellStyle name="Normal 5 2 12 11" xfId="41950"/>
    <cellStyle name="Normal 5 2 12 12" xfId="41951"/>
    <cellStyle name="Normal 5 2 12 13" xfId="41952"/>
    <cellStyle name="Normal 5 2 12 14" xfId="41953"/>
    <cellStyle name="Normal 5 2 12 15" xfId="41954"/>
    <cellStyle name="Normal 5 2 12 16" xfId="41955"/>
    <cellStyle name="Normal 5 2 12 17" xfId="41956"/>
    <cellStyle name="Normal 5 2 12 18" xfId="41957"/>
    <cellStyle name="Normal 5 2 12 19" xfId="41958"/>
    <cellStyle name="Normal 5 2 12 2" xfId="41959"/>
    <cellStyle name="Normal 5 2 12 2 2" xfId="41960"/>
    <cellStyle name="Normal 5 2 12 2 2 2" xfId="41961"/>
    <cellStyle name="Normal 5 2 12 2 2 2 2" xfId="41962"/>
    <cellStyle name="Normal 5 2 12 2 2 2 2 2" xfId="41963"/>
    <cellStyle name="Normal 5 2 12 2 2 2 3" xfId="41964"/>
    <cellStyle name="Normal 5 2 12 2 2 2 4" xfId="41965"/>
    <cellStyle name="Normal 5 2 12 2 2 3" xfId="41966"/>
    <cellStyle name="Normal 5 2 12 2 2 3 2" xfId="41967"/>
    <cellStyle name="Normal 5 2 12 2 2 3 3" xfId="41968"/>
    <cellStyle name="Normal 5 2 12 2 2 4" xfId="41969"/>
    <cellStyle name="Normal 5 2 12 2 2 5" xfId="41970"/>
    <cellStyle name="Normal 5 2 12 2 2 6" xfId="41971"/>
    <cellStyle name="Normal 5 2 12 2 3" xfId="41972"/>
    <cellStyle name="Normal 5 2 12 2 3 2" xfId="41973"/>
    <cellStyle name="Normal 5 2 12 3" xfId="41974"/>
    <cellStyle name="Normal 5 2 12 3 2" xfId="41975"/>
    <cellStyle name="Normal 5 2 12 4" xfId="41976"/>
    <cellStyle name="Normal 5 2 12 5" xfId="41977"/>
    <cellStyle name="Normal 5 2 12 6" xfId="41978"/>
    <cellStyle name="Normal 5 2 12 7" xfId="41979"/>
    <cellStyle name="Normal 5 2 12 8" xfId="41980"/>
    <cellStyle name="Normal 5 2 12 9" xfId="41981"/>
    <cellStyle name="Normal 5 2 13" xfId="41982"/>
    <cellStyle name="Normal 5 2 13 10" xfId="41983"/>
    <cellStyle name="Normal 5 2 13 11" xfId="41984"/>
    <cellStyle name="Normal 5 2 13 12" xfId="41985"/>
    <cellStyle name="Normal 5 2 13 13" xfId="41986"/>
    <cellStyle name="Normal 5 2 13 14" xfId="41987"/>
    <cellStyle name="Normal 5 2 13 15" xfId="41988"/>
    <cellStyle name="Normal 5 2 13 16" xfId="41989"/>
    <cellStyle name="Normal 5 2 13 17" xfId="41990"/>
    <cellStyle name="Normal 5 2 13 18" xfId="41991"/>
    <cellStyle name="Normal 5 2 13 19" xfId="41992"/>
    <cellStyle name="Normal 5 2 13 2" xfId="41993"/>
    <cellStyle name="Normal 5 2 13 2 2" xfId="41994"/>
    <cellStyle name="Normal 5 2 13 2 2 2" xfId="41995"/>
    <cellStyle name="Normal 5 2 13 2 2 2 2" xfId="41996"/>
    <cellStyle name="Normal 5 2 13 2 2 2 2 2" xfId="41997"/>
    <cellStyle name="Normal 5 2 13 2 2 2 3" xfId="41998"/>
    <cellStyle name="Normal 5 2 13 2 2 2 4" xfId="41999"/>
    <cellStyle name="Normal 5 2 13 2 2 3" xfId="42000"/>
    <cellStyle name="Normal 5 2 13 2 2 3 2" xfId="42001"/>
    <cellStyle name="Normal 5 2 13 2 2 3 3" xfId="42002"/>
    <cellStyle name="Normal 5 2 13 2 2 4" xfId="42003"/>
    <cellStyle name="Normal 5 2 13 2 2 5" xfId="42004"/>
    <cellStyle name="Normal 5 2 13 2 2 6" xfId="42005"/>
    <cellStyle name="Normal 5 2 13 2 3" xfId="42006"/>
    <cellStyle name="Normal 5 2 13 2 3 2" xfId="42007"/>
    <cellStyle name="Normal 5 2 13 3" xfId="42008"/>
    <cellStyle name="Normal 5 2 13 3 2" xfId="42009"/>
    <cellStyle name="Normal 5 2 13 4" xfId="42010"/>
    <cellStyle name="Normal 5 2 13 5" xfId="42011"/>
    <cellStyle name="Normal 5 2 13 6" xfId="42012"/>
    <cellStyle name="Normal 5 2 13 7" xfId="42013"/>
    <cellStyle name="Normal 5 2 13 8" xfId="42014"/>
    <cellStyle name="Normal 5 2 13 9" xfId="42015"/>
    <cellStyle name="Normal 5 2 14" xfId="42016"/>
    <cellStyle name="Normal 5 2 14 10" xfId="42017"/>
    <cellStyle name="Normal 5 2 14 11" xfId="42018"/>
    <cellStyle name="Normal 5 2 14 12" xfId="42019"/>
    <cellStyle name="Normal 5 2 14 13" xfId="42020"/>
    <cellStyle name="Normal 5 2 14 14" xfId="42021"/>
    <cellStyle name="Normal 5 2 14 15" xfId="42022"/>
    <cellStyle name="Normal 5 2 14 16" xfId="42023"/>
    <cellStyle name="Normal 5 2 14 17" xfId="42024"/>
    <cellStyle name="Normal 5 2 14 18" xfId="42025"/>
    <cellStyle name="Normal 5 2 14 19" xfId="42026"/>
    <cellStyle name="Normal 5 2 14 2" xfId="42027"/>
    <cellStyle name="Normal 5 2 14 2 2" xfId="42028"/>
    <cellStyle name="Normal 5 2 14 2 2 2" xfId="42029"/>
    <cellStyle name="Normal 5 2 14 2 2 2 2" xfId="42030"/>
    <cellStyle name="Normal 5 2 14 2 2 2 2 2" xfId="42031"/>
    <cellStyle name="Normal 5 2 14 2 2 2 3" xfId="42032"/>
    <cellStyle name="Normal 5 2 14 2 2 2 4" xfId="42033"/>
    <cellStyle name="Normal 5 2 14 2 2 3" xfId="42034"/>
    <cellStyle name="Normal 5 2 14 2 2 3 2" xfId="42035"/>
    <cellStyle name="Normal 5 2 14 2 2 3 3" xfId="42036"/>
    <cellStyle name="Normal 5 2 14 2 2 4" xfId="42037"/>
    <cellStyle name="Normal 5 2 14 2 2 5" xfId="42038"/>
    <cellStyle name="Normal 5 2 14 2 2 6" xfId="42039"/>
    <cellStyle name="Normal 5 2 14 2 3" xfId="42040"/>
    <cellStyle name="Normal 5 2 14 2 3 2" xfId="42041"/>
    <cellStyle name="Normal 5 2 14 3" xfId="42042"/>
    <cellStyle name="Normal 5 2 14 3 2" xfId="42043"/>
    <cellStyle name="Normal 5 2 14 4" xfId="42044"/>
    <cellStyle name="Normal 5 2 14 5" xfId="42045"/>
    <cellStyle name="Normal 5 2 14 6" xfId="42046"/>
    <cellStyle name="Normal 5 2 14 7" xfId="42047"/>
    <cellStyle name="Normal 5 2 14 8" xfId="42048"/>
    <cellStyle name="Normal 5 2 14 9" xfId="42049"/>
    <cellStyle name="Normal 5 2 15" xfId="42050"/>
    <cellStyle name="Normal 5 2 15 10" xfId="42051"/>
    <cellStyle name="Normal 5 2 15 11" xfId="42052"/>
    <cellStyle name="Normal 5 2 15 12" xfId="42053"/>
    <cellStyle name="Normal 5 2 15 13" xfId="42054"/>
    <cellStyle name="Normal 5 2 15 14" xfId="42055"/>
    <cellStyle name="Normal 5 2 15 15" xfId="42056"/>
    <cellStyle name="Normal 5 2 15 16" xfId="42057"/>
    <cellStyle name="Normal 5 2 15 17" xfId="42058"/>
    <cellStyle name="Normal 5 2 15 18" xfId="42059"/>
    <cellStyle name="Normal 5 2 15 19" xfId="42060"/>
    <cellStyle name="Normal 5 2 15 2" xfId="42061"/>
    <cellStyle name="Normal 5 2 15 2 2" xfId="42062"/>
    <cellStyle name="Normal 5 2 15 2 2 2" xfId="42063"/>
    <cellStyle name="Normal 5 2 15 2 2 2 2" xfId="42064"/>
    <cellStyle name="Normal 5 2 15 2 2 2 2 2" xfId="42065"/>
    <cellStyle name="Normal 5 2 15 2 2 2 3" xfId="42066"/>
    <cellStyle name="Normal 5 2 15 2 2 2 4" xfId="42067"/>
    <cellStyle name="Normal 5 2 15 2 2 3" xfId="42068"/>
    <cellStyle name="Normal 5 2 15 2 2 3 2" xfId="42069"/>
    <cellStyle name="Normal 5 2 15 2 2 3 3" xfId="42070"/>
    <cellStyle name="Normal 5 2 15 2 2 4" xfId="42071"/>
    <cellStyle name="Normal 5 2 15 2 2 5" xfId="42072"/>
    <cellStyle name="Normal 5 2 15 2 2 6" xfId="42073"/>
    <cellStyle name="Normal 5 2 15 2 3" xfId="42074"/>
    <cellStyle name="Normal 5 2 15 2 3 2" xfId="42075"/>
    <cellStyle name="Normal 5 2 15 3" xfId="42076"/>
    <cellStyle name="Normal 5 2 15 3 2" xfId="42077"/>
    <cellStyle name="Normal 5 2 15 4" xfId="42078"/>
    <cellStyle name="Normal 5 2 15 5" xfId="42079"/>
    <cellStyle name="Normal 5 2 15 6" xfId="42080"/>
    <cellStyle name="Normal 5 2 15 7" xfId="42081"/>
    <cellStyle name="Normal 5 2 15 8" xfId="42082"/>
    <cellStyle name="Normal 5 2 15 9" xfId="42083"/>
    <cellStyle name="Normal 5 2 16" xfId="42084"/>
    <cellStyle name="Normal 5 2 16 10" xfId="42085"/>
    <cellStyle name="Normal 5 2 16 11" xfId="42086"/>
    <cellStyle name="Normal 5 2 16 12" xfId="42087"/>
    <cellStyle name="Normal 5 2 16 13" xfId="42088"/>
    <cellStyle name="Normal 5 2 16 14" xfId="42089"/>
    <cellStyle name="Normal 5 2 16 15" xfId="42090"/>
    <cellStyle name="Normal 5 2 16 16" xfId="42091"/>
    <cellStyle name="Normal 5 2 16 17" xfId="42092"/>
    <cellStyle name="Normal 5 2 16 18" xfId="42093"/>
    <cellStyle name="Normal 5 2 16 19" xfId="42094"/>
    <cellStyle name="Normal 5 2 16 2" xfId="42095"/>
    <cellStyle name="Normal 5 2 16 2 2" xfId="42096"/>
    <cellStyle name="Normal 5 2 16 2 2 2" xfId="42097"/>
    <cellStyle name="Normal 5 2 16 2 2 2 2" xfId="42098"/>
    <cellStyle name="Normal 5 2 16 2 2 2 2 2" xfId="42099"/>
    <cellStyle name="Normal 5 2 16 2 2 2 3" xfId="42100"/>
    <cellStyle name="Normal 5 2 16 2 2 2 4" xfId="42101"/>
    <cellStyle name="Normal 5 2 16 2 2 3" xfId="42102"/>
    <cellStyle name="Normal 5 2 16 2 2 3 2" xfId="42103"/>
    <cellStyle name="Normal 5 2 16 2 2 3 3" xfId="42104"/>
    <cellStyle name="Normal 5 2 16 2 2 4" xfId="42105"/>
    <cellStyle name="Normal 5 2 16 2 2 5" xfId="42106"/>
    <cellStyle name="Normal 5 2 16 2 2 6" xfId="42107"/>
    <cellStyle name="Normal 5 2 16 2 3" xfId="42108"/>
    <cellStyle name="Normal 5 2 16 2 3 2" xfId="42109"/>
    <cellStyle name="Normal 5 2 16 3" xfId="42110"/>
    <cellStyle name="Normal 5 2 16 3 2" xfId="42111"/>
    <cellStyle name="Normal 5 2 16 4" xfId="42112"/>
    <cellStyle name="Normal 5 2 16 5" xfId="42113"/>
    <cellStyle name="Normal 5 2 16 6" xfId="42114"/>
    <cellStyle name="Normal 5 2 16 7" xfId="42115"/>
    <cellStyle name="Normal 5 2 16 8" xfId="42116"/>
    <cellStyle name="Normal 5 2 16 9" xfId="42117"/>
    <cellStyle name="Normal 5 2 17" xfId="42118"/>
    <cellStyle name="Normal 5 2 17 10" xfId="42119"/>
    <cellStyle name="Normal 5 2 17 11" xfId="42120"/>
    <cellStyle name="Normal 5 2 17 12" xfId="42121"/>
    <cellStyle name="Normal 5 2 17 13" xfId="42122"/>
    <cellStyle name="Normal 5 2 17 14" xfId="42123"/>
    <cellStyle name="Normal 5 2 17 15" xfId="42124"/>
    <cellStyle name="Normal 5 2 17 16" xfId="42125"/>
    <cellStyle name="Normal 5 2 17 17" xfId="42126"/>
    <cellStyle name="Normal 5 2 17 18" xfId="42127"/>
    <cellStyle name="Normal 5 2 17 19" xfId="42128"/>
    <cellStyle name="Normal 5 2 17 2" xfId="42129"/>
    <cellStyle name="Normal 5 2 17 2 2" xfId="42130"/>
    <cellStyle name="Normal 5 2 17 2 2 2" xfId="42131"/>
    <cellStyle name="Normal 5 2 17 2 2 2 2" xfId="42132"/>
    <cellStyle name="Normal 5 2 17 2 2 2 2 2" xfId="42133"/>
    <cellStyle name="Normal 5 2 17 2 2 2 3" xfId="42134"/>
    <cellStyle name="Normal 5 2 17 2 2 2 4" xfId="42135"/>
    <cellStyle name="Normal 5 2 17 2 2 3" xfId="42136"/>
    <cellStyle name="Normal 5 2 17 2 2 3 2" xfId="42137"/>
    <cellStyle name="Normal 5 2 17 2 2 3 3" xfId="42138"/>
    <cellStyle name="Normal 5 2 17 2 2 4" xfId="42139"/>
    <cellStyle name="Normal 5 2 17 2 2 5" xfId="42140"/>
    <cellStyle name="Normal 5 2 17 2 2 6" xfId="42141"/>
    <cellStyle name="Normal 5 2 17 2 3" xfId="42142"/>
    <cellStyle name="Normal 5 2 17 2 3 2" xfId="42143"/>
    <cellStyle name="Normal 5 2 17 3" xfId="42144"/>
    <cellStyle name="Normal 5 2 17 3 2" xfId="42145"/>
    <cellStyle name="Normal 5 2 17 4" xfId="42146"/>
    <cellStyle name="Normal 5 2 17 5" xfId="42147"/>
    <cellStyle name="Normal 5 2 17 6" xfId="42148"/>
    <cellStyle name="Normal 5 2 17 7" xfId="42149"/>
    <cellStyle name="Normal 5 2 17 8" xfId="42150"/>
    <cellStyle name="Normal 5 2 17 9" xfId="42151"/>
    <cellStyle name="Normal 5 2 18" xfId="42152"/>
    <cellStyle name="Normal 5 2 18 10" xfId="42153"/>
    <cellStyle name="Normal 5 2 18 11" xfId="42154"/>
    <cellStyle name="Normal 5 2 18 12" xfId="42155"/>
    <cellStyle name="Normal 5 2 18 13" xfId="42156"/>
    <cellStyle name="Normal 5 2 18 14" xfId="42157"/>
    <cellStyle name="Normal 5 2 18 15" xfId="42158"/>
    <cellStyle name="Normal 5 2 18 16" xfId="42159"/>
    <cellStyle name="Normal 5 2 18 17" xfId="42160"/>
    <cellStyle name="Normal 5 2 18 18" xfId="42161"/>
    <cellStyle name="Normal 5 2 18 19" xfId="42162"/>
    <cellStyle name="Normal 5 2 18 2" xfId="42163"/>
    <cellStyle name="Normal 5 2 18 2 2" xfId="42164"/>
    <cellStyle name="Normal 5 2 18 2 2 2" xfId="42165"/>
    <cellStyle name="Normal 5 2 18 2 2 2 2" xfId="42166"/>
    <cellStyle name="Normal 5 2 18 2 2 2 2 2" xfId="42167"/>
    <cellStyle name="Normal 5 2 18 2 2 2 3" xfId="42168"/>
    <cellStyle name="Normal 5 2 18 2 2 2 4" xfId="42169"/>
    <cellStyle name="Normal 5 2 18 2 2 3" xfId="42170"/>
    <cellStyle name="Normal 5 2 18 2 2 3 2" xfId="42171"/>
    <cellStyle name="Normal 5 2 18 2 2 3 3" xfId="42172"/>
    <cellStyle name="Normal 5 2 18 2 2 4" xfId="42173"/>
    <cellStyle name="Normal 5 2 18 2 2 5" xfId="42174"/>
    <cellStyle name="Normal 5 2 18 2 2 6" xfId="42175"/>
    <cellStyle name="Normal 5 2 18 2 3" xfId="42176"/>
    <cellStyle name="Normal 5 2 18 2 3 2" xfId="42177"/>
    <cellStyle name="Normal 5 2 18 3" xfId="42178"/>
    <cellStyle name="Normal 5 2 18 3 2" xfId="42179"/>
    <cellStyle name="Normal 5 2 18 4" xfId="42180"/>
    <cellStyle name="Normal 5 2 18 5" xfId="42181"/>
    <cellStyle name="Normal 5 2 18 6" xfId="42182"/>
    <cellStyle name="Normal 5 2 18 7" xfId="42183"/>
    <cellStyle name="Normal 5 2 18 8" xfId="42184"/>
    <cellStyle name="Normal 5 2 18 9" xfId="42185"/>
    <cellStyle name="Normal 5 2 19" xfId="42186"/>
    <cellStyle name="Normal 5 2 19 10" xfId="42187"/>
    <cellStyle name="Normal 5 2 19 11" xfId="42188"/>
    <cellStyle name="Normal 5 2 19 12" xfId="42189"/>
    <cellStyle name="Normal 5 2 19 13" xfId="42190"/>
    <cellStyle name="Normal 5 2 19 14" xfId="42191"/>
    <cellStyle name="Normal 5 2 19 15" xfId="42192"/>
    <cellStyle name="Normal 5 2 19 16" xfId="42193"/>
    <cellStyle name="Normal 5 2 19 17" xfId="42194"/>
    <cellStyle name="Normal 5 2 19 18" xfId="42195"/>
    <cellStyle name="Normal 5 2 19 19" xfId="42196"/>
    <cellStyle name="Normal 5 2 19 2" xfId="42197"/>
    <cellStyle name="Normal 5 2 19 2 2" xfId="42198"/>
    <cellStyle name="Normal 5 2 19 2 2 2" xfId="42199"/>
    <cellStyle name="Normal 5 2 19 2 2 2 2" xfId="42200"/>
    <cellStyle name="Normal 5 2 19 2 2 2 2 2" xfId="42201"/>
    <cellStyle name="Normal 5 2 19 2 2 2 3" xfId="42202"/>
    <cellStyle name="Normal 5 2 19 2 2 2 4" xfId="42203"/>
    <cellStyle name="Normal 5 2 19 2 2 3" xfId="42204"/>
    <cellStyle name="Normal 5 2 19 2 2 3 2" xfId="42205"/>
    <cellStyle name="Normal 5 2 19 2 2 3 3" xfId="42206"/>
    <cellStyle name="Normal 5 2 19 2 2 4" xfId="42207"/>
    <cellStyle name="Normal 5 2 19 2 2 5" xfId="42208"/>
    <cellStyle name="Normal 5 2 19 2 2 6" xfId="42209"/>
    <cellStyle name="Normal 5 2 19 2 3" xfId="42210"/>
    <cellStyle name="Normal 5 2 19 2 3 2" xfId="42211"/>
    <cellStyle name="Normal 5 2 19 3" xfId="42212"/>
    <cellStyle name="Normal 5 2 19 3 2" xfId="42213"/>
    <cellStyle name="Normal 5 2 19 4" xfId="42214"/>
    <cellStyle name="Normal 5 2 19 5" xfId="42215"/>
    <cellStyle name="Normal 5 2 19 6" xfId="42216"/>
    <cellStyle name="Normal 5 2 19 7" xfId="42217"/>
    <cellStyle name="Normal 5 2 19 8" xfId="42218"/>
    <cellStyle name="Normal 5 2 19 9" xfId="42219"/>
    <cellStyle name="Normal 5 2 2" xfId="500"/>
    <cellStyle name="Normal 5 2 2 10" xfId="42220"/>
    <cellStyle name="Normal 5 2 2 10 2" xfId="42221"/>
    <cellStyle name="Normal 5 2 2 11" xfId="42222"/>
    <cellStyle name="Normal 5 2 2 12" xfId="42223"/>
    <cellStyle name="Normal 5 2 2 13" xfId="42224"/>
    <cellStyle name="Normal 5 2 2 14" xfId="42225"/>
    <cellStyle name="Normal 5 2 2 15" xfId="42226"/>
    <cellStyle name="Normal 5 2 2 16" xfId="42227"/>
    <cellStyle name="Normal 5 2 2 17" xfId="42228"/>
    <cellStyle name="Normal 5 2 2 18" xfId="42229"/>
    <cellStyle name="Normal 5 2 2 2" xfId="1259"/>
    <cellStyle name="Normal 5 2 2 2 2" xfId="42230"/>
    <cellStyle name="Normal 5 2 2 2 2 2" xfId="42231"/>
    <cellStyle name="Normal 5 2 2 2 3" xfId="42232"/>
    <cellStyle name="Normal 5 2 2 2 4" xfId="42233"/>
    <cellStyle name="Normal 5 2 2 2 5" xfId="42234"/>
    <cellStyle name="Normal 5 2 2 2 6" xfId="42235"/>
    <cellStyle name="Normal 5 2 2 2 7" xfId="42236"/>
    <cellStyle name="Normal 5 2 2 2 8" xfId="42237"/>
    <cellStyle name="Normal 5 2 2 2 9" xfId="42238"/>
    <cellStyle name="Normal 5 2 2 3" xfId="1260"/>
    <cellStyle name="Normal 5 2 2 3 2" xfId="42239"/>
    <cellStyle name="Normal 5 2 2 4" xfId="42240"/>
    <cellStyle name="Normal 5 2 2 5" xfId="42241"/>
    <cellStyle name="Normal 5 2 2 6" xfId="42242"/>
    <cellStyle name="Normal 5 2 2 6 2" xfId="42243"/>
    <cellStyle name="Normal 5 2 2 7" xfId="42244"/>
    <cellStyle name="Normal 5 2 2 7 2" xfId="42245"/>
    <cellStyle name="Normal 5 2 2 8" xfId="42246"/>
    <cellStyle name="Normal 5 2 2 8 2" xfId="42247"/>
    <cellStyle name="Normal 5 2 2 9" xfId="42248"/>
    <cellStyle name="Normal 5 2 2 9 2" xfId="42249"/>
    <cellStyle name="Normal 5 2 20" xfId="42250"/>
    <cellStyle name="Normal 5 2 20 10" xfId="42251"/>
    <cellStyle name="Normal 5 2 20 11" xfId="42252"/>
    <cellStyle name="Normal 5 2 20 12" xfId="42253"/>
    <cellStyle name="Normal 5 2 20 13" xfId="42254"/>
    <cellStyle name="Normal 5 2 20 14" xfId="42255"/>
    <cellStyle name="Normal 5 2 20 15" xfId="42256"/>
    <cellStyle name="Normal 5 2 20 16" xfId="42257"/>
    <cellStyle name="Normal 5 2 20 17" xfId="42258"/>
    <cellStyle name="Normal 5 2 20 18" xfId="42259"/>
    <cellStyle name="Normal 5 2 20 19" xfId="42260"/>
    <cellStyle name="Normal 5 2 20 2" xfId="42261"/>
    <cellStyle name="Normal 5 2 20 2 2" xfId="42262"/>
    <cellStyle name="Normal 5 2 20 2 2 2" xfId="42263"/>
    <cellStyle name="Normal 5 2 20 2 2 2 2" xfId="42264"/>
    <cellStyle name="Normal 5 2 20 2 2 2 2 2" xfId="42265"/>
    <cellStyle name="Normal 5 2 20 2 2 2 3" xfId="42266"/>
    <cellStyle name="Normal 5 2 20 2 2 2 4" xfId="42267"/>
    <cellStyle name="Normal 5 2 20 2 2 3" xfId="42268"/>
    <cellStyle name="Normal 5 2 20 2 2 3 2" xfId="42269"/>
    <cellStyle name="Normal 5 2 20 2 2 3 3" xfId="42270"/>
    <cellStyle name="Normal 5 2 20 2 2 4" xfId="42271"/>
    <cellStyle name="Normal 5 2 20 2 2 5" xfId="42272"/>
    <cellStyle name="Normal 5 2 20 2 2 6" xfId="42273"/>
    <cellStyle name="Normal 5 2 20 2 3" xfId="42274"/>
    <cellStyle name="Normal 5 2 20 2 3 2" xfId="42275"/>
    <cellStyle name="Normal 5 2 20 3" xfId="42276"/>
    <cellStyle name="Normal 5 2 20 3 2" xfId="42277"/>
    <cellStyle name="Normal 5 2 20 4" xfId="42278"/>
    <cellStyle name="Normal 5 2 20 5" xfId="42279"/>
    <cellStyle name="Normal 5 2 20 6" xfId="42280"/>
    <cellStyle name="Normal 5 2 20 7" xfId="42281"/>
    <cellStyle name="Normal 5 2 20 8" xfId="42282"/>
    <cellStyle name="Normal 5 2 20 9" xfId="42283"/>
    <cellStyle name="Normal 5 2 21" xfId="42284"/>
    <cellStyle name="Normal 5 2 21 2" xfId="42285"/>
    <cellStyle name="Normal 5 2 21 2 2" xfId="42286"/>
    <cellStyle name="Normal 5 2 21 3" xfId="42287"/>
    <cellStyle name="Normal 5 2 22" xfId="42288"/>
    <cellStyle name="Normal 5 2 22 2" xfId="42289"/>
    <cellStyle name="Normal 5 2 22 2 2" xfId="42290"/>
    <cellStyle name="Normal 5 2 23" xfId="42291"/>
    <cellStyle name="Normal 5 2 23 2" xfId="42292"/>
    <cellStyle name="Normal 5 2 23 2 2" xfId="42293"/>
    <cellStyle name="Normal 5 2 24" xfId="42294"/>
    <cellStyle name="Normal 5 2 24 2" xfId="42295"/>
    <cellStyle name="Normal 5 2 24 3" xfId="42296"/>
    <cellStyle name="Normal 5 2 25" xfId="42297"/>
    <cellStyle name="Normal 5 2 26" xfId="42298"/>
    <cellStyle name="Normal 5 2 27" xfId="42299"/>
    <cellStyle name="Normal 5 2 28" xfId="42300"/>
    <cellStyle name="Normal 5 2 29" xfId="42301"/>
    <cellStyle name="Normal 5 2 3" xfId="501"/>
    <cellStyle name="Normal 5 2 3 10" xfId="42302"/>
    <cellStyle name="Normal 5 2 3 11" xfId="42303"/>
    <cellStyle name="Normal 5 2 3 12" xfId="42304"/>
    <cellStyle name="Normal 5 2 3 13" xfId="42305"/>
    <cellStyle name="Normal 5 2 3 14" xfId="42306"/>
    <cellStyle name="Normal 5 2 3 15" xfId="42307"/>
    <cellStyle name="Normal 5 2 3 16" xfId="42308"/>
    <cellStyle name="Normal 5 2 3 17" xfId="42309"/>
    <cellStyle name="Normal 5 2 3 18" xfId="42310"/>
    <cellStyle name="Normal 5 2 3 19" xfId="42311"/>
    <cellStyle name="Normal 5 2 3 2" xfId="1261"/>
    <cellStyle name="Normal 5 2 3 2 2" xfId="42312"/>
    <cellStyle name="Normal 5 2 3 2 2 2" xfId="42313"/>
    <cellStyle name="Normal 5 2 3 2 3" xfId="42314"/>
    <cellStyle name="Normal 5 2 3 2 3 2" xfId="42315"/>
    <cellStyle name="Normal 5 2 3 3" xfId="1262"/>
    <cellStyle name="Normal 5 2 3 3 2" xfId="42316"/>
    <cellStyle name="Normal 5 2 3 4" xfId="42317"/>
    <cellStyle name="Normal 5 2 3 5" xfId="42318"/>
    <cellStyle name="Normal 5 2 3 6" xfId="42319"/>
    <cellStyle name="Normal 5 2 3 7" xfId="42320"/>
    <cellStyle name="Normal 5 2 3 8" xfId="42321"/>
    <cellStyle name="Normal 5 2 3 9" xfId="42322"/>
    <cellStyle name="Normal 5 2 30" xfId="42323"/>
    <cellStyle name="Normal 5 2 31" xfId="42324"/>
    <cellStyle name="Normal 5 2 32" xfId="42325"/>
    <cellStyle name="Normal 5 2 33" xfId="42326"/>
    <cellStyle name="Normal 5 2 34" xfId="42327"/>
    <cellStyle name="Normal 5 2 35" xfId="42328"/>
    <cellStyle name="Normal 5 2 36" xfId="42329"/>
    <cellStyle name="Normal 5 2 37" xfId="42330"/>
    <cellStyle name="Normal 5 2 4" xfId="1263"/>
    <cellStyle name="Normal 5 2 4 10" xfId="42331"/>
    <cellStyle name="Normal 5 2 4 11" xfId="42332"/>
    <cellStyle name="Normal 5 2 4 12" xfId="42333"/>
    <cellStyle name="Normal 5 2 4 13" xfId="42334"/>
    <cellStyle name="Normal 5 2 4 14" xfId="42335"/>
    <cellStyle name="Normal 5 2 4 15" xfId="42336"/>
    <cellStyle name="Normal 5 2 4 16" xfId="42337"/>
    <cellStyle name="Normal 5 2 4 17" xfId="42338"/>
    <cellStyle name="Normal 5 2 4 18" xfId="42339"/>
    <cellStyle name="Normal 5 2 4 19" xfId="42340"/>
    <cellStyle name="Normal 5 2 4 2" xfId="42341"/>
    <cellStyle name="Normal 5 2 4 2 2" xfId="42342"/>
    <cellStyle name="Normal 5 2 4 2 2 2" xfId="42343"/>
    <cellStyle name="Normal 5 2 4 2 3" xfId="42344"/>
    <cellStyle name="Normal 5 2 4 2 3 2" xfId="42345"/>
    <cellStyle name="Normal 5 2 4 3" xfId="42346"/>
    <cellStyle name="Normal 5 2 4 3 2" xfId="42347"/>
    <cellStyle name="Normal 5 2 4 4" xfId="42348"/>
    <cellStyle name="Normal 5 2 4 5" xfId="42349"/>
    <cellStyle name="Normal 5 2 4 6" xfId="42350"/>
    <cellStyle name="Normal 5 2 4 7" xfId="42351"/>
    <cellStyle name="Normal 5 2 4 8" xfId="42352"/>
    <cellStyle name="Normal 5 2 4 9" xfId="42353"/>
    <cellStyle name="Normal 5 2 5" xfId="1264"/>
    <cellStyle name="Normal 5 2 5 10" xfId="42354"/>
    <cellStyle name="Normal 5 2 5 11" xfId="42355"/>
    <cellStyle name="Normal 5 2 5 12" xfId="42356"/>
    <cellStyle name="Normal 5 2 5 13" xfId="42357"/>
    <cellStyle name="Normal 5 2 5 14" xfId="42358"/>
    <cellStyle name="Normal 5 2 5 15" xfId="42359"/>
    <cellStyle name="Normal 5 2 5 16" xfId="42360"/>
    <cellStyle name="Normal 5 2 5 17" xfId="42361"/>
    <cellStyle name="Normal 5 2 5 18" xfId="42362"/>
    <cellStyle name="Normal 5 2 5 19" xfId="42363"/>
    <cellStyle name="Normal 5 2 5 2" xfId="42364"/>
    <cellStyle name="Normal 5 2 5 2 2" xfId="42365"/>
    <cellStyle name="Normal 5 2 5 2 2 2" xfId="42366"/>
    <cellStyle name="Normal 5 2 5 2 3" xfId="42367"/>
    <cellStyle name="Normal 5 2 5 2 3 2" xfId="42368"/>
    <cellStyle name="Normal 5 2 5 3" xfId="42369"/>
    <cellStyle name="Normal 5 2 5 3 2" xfId="42370"/>
    <cellStyle name="Normal 5 2 5 4" xfId="42371"/>
    <cellStyle name="Normal 5 2 5 5" xfId="42372"/>
    <cellStyle name="Normal 5 2 5 6" xfId="42373"/>
    <cellStyle name="Normal 5 2 5 7" xfId="42374"/>
    <cellStyle name="Normal 5 2 5 8" xfId="42375"/>
    <cellStyle name="Normal 5 2 5 9" xfId="42376"/>
    <cellStyle name="Normal 5 2 6" xfId="42377"/>
    <cellStyle name="Normal 5 2 6 10" xfId="42378"/>
    <cellStyle name="Normal 5 2 6 11" xfId="42379"/>
    <cellStyle name="Normal 5 2 6 12" xfId="42380"/>
    <cellStyle name="Normal 5 2 6 13" xfId="42381"/>
    <cellStyle name="Normal 5 2 6 14" xfId="42382"/>
    <cellStyle name="Normal 5 2 6 15" xfId="42383"/>
    <cellStyle name="Normal 5 2 6 16" xfId="42384"/>
    <cellStyle name="Normal 5 2 6 17" xfId="42385"/>
    <cellStyle name="Normal 5 2 6 18" xfId="42386"/>
    <cellStyle name="Normal 5 2 6 19" xfId="42387"/>
    <cellStyle name="Normal 5 2 6 2" xfId="42388"/>
    <cellStyle name="Normal 5 2 6 2 2" xfId="42389"/>
    <cellStyle name="Normal 5 2 6 2 2 2" xfId="42390"/>
    <cellStyle name="Normal 5 2 6 2 2 2 2" xfId="42391"/>
    <cellStyle name="Normal 5 2 6 2 2 2 2 2" xfId="42392"/>
    <cellStyle name="Normal 5 2 6 2 2 2 3" xfId="42393"/>
    <cellStyle name="Normal 5 2 6 2 2 2 4" xfId="42394"/>
    <cellStyle name="Normal 5 2 6 2 2 3" xfId="42395"/>
    <cellStyle name="Normal 5 2 6 2 2 3 2" xfId="42396"/>
    <cellStyle name="Normal 5 2 6 2 2 3 3" xfId="42397"/>
    <cellStyle name="Normal 5 2 6 2 2 4" xfId="42398"/>
    <cellStyle name="Normal 5 2 6 2 2 5" xfId="42399"/>
    <cellStyle name="Normal 5 2 6 2 2 6" xfId="42400"/>
    <cellStyle name="Normal 5 2 6 2 3" xfId="42401"/>
    <cellStyle name="Normal 5 2 6 2 3 2" xfId="42402"/>
    <cellStyle name="Normal 5 2 6 3" xfId="42403"/>
    <cellStyle name="Normal 5 2 6 3 2" xfId="42404"/>
    <cellStyle name="Normal 5 2 6 4" xfId="42405"/>
    <cellStyle name="Normal 5 2 6 5" xfId="42406"/>
    <cellStyle name="Normal 5 2 6 6" xfId="42407"/>
    <cellStyle name="Normal 5 2 6 7" xfId="42408"/>
    <cellStyle name="Normal 5 2 6 8" xfId="42409"/>
    <cellStyle name="Normal 5 2 6 9" xfId="42410"/>
    <cellStyle name="Normal 5 2 7" xfId="42411"/>
    <cellStyle name="Normal 5 2 7 10" xfId="42412"/>
    <cellStyle name="Normal 5 2 7 11" xfId="42413"/>
    <cellStyle name="Normal 5 2 7 12" xfId="42414"/>
    <cellStyle name="Normal 5 2 7 13" xfId="42415"/>
    <cellStyle name="Normal 5 2 7 14" xfId="42416"/>
    <cellStyle name="Normal 5 2 7 15" xfId="42417"/>
    <cellStyle name="Normal 5 2 7 16" xfId="42418"/>
    <cellStyle name="Normal 5 2 7 17" xfId="42419"/>
    <cellStyle name="Normal 5 2 7 18" xfId="42420"/>
    <cellStyle name="Normal 5 2 7 19" xfId="42421"/>
    <cellStyle name="Normal 5 2 7 2" xfId="42422"/>
    <cellStyle name="Normal 5 2 7 2 2" xfId="42423"/>
    <cellStyle name="Normal 5 2 7 2 2 2" xfId="42424"/>
    <cellStyle name="Normal 5 2 7 2 2 2 2" xfId="42425"/>
    <cellStyle name="Normal 5 2 7 2 2 2 2 2" xfId="42426"/>
    <cellStyle name="Normal 5 2 7 2 2 2 3" xfId="42427"/>
    <cellStyle name="Normal 5 2 7 2 2 2 4" xfId="42428"/>
    <cellStyle name="Normal 5 2 7 2 2 3" xfId="42429"/>
    <cellStyle name="Normal 5 2 7 2 2 3 2" xfId="42430"/>
    <cellStyle name="Normal 5 2 7 2 2 3 3" xfId="42431"/>
    <cellStyle name="Normal 5 2 7 2 2 4" xfId="42432"/>
    <cellStyle name="Normal 5 2 7 2 2 5" xfId="42433"/>
    <cellStyle name="Normal 5 2 7 2 2 6" xfId="42434"/>
    <cellStyle name="Normal 5 2 7 2 3" xfId="42435"/>
    <cellStyle name="Normal 5 2 7 2 3 2" xfId="42436"/>
    <cellStyle name="Normal 5 2 7 3" xfId="42437"/>
    <cellStyle name="Normal 5 2 7 3 2" xfId="42438"/>
    <cellStyle name="Normal 5 2 7 4" xfId="42439"/>
    <cellStyle name="Normal 5 2 7 5" xfId="42440"/>
    <cellStyle name="Normal 5 2 7 6" xfId="42441"/>
    <cellStyle name="Normal 5 2 7 7" xfId="42442"/>
    <cellStyle name="Normal 5 2 7 8" xfId="42443"/>
    <cellStyle name="Normal 5 2 7 9" xfId="42444"/>
    <cellStyle name="Normal 5 2 8" xfId="42445"/>
    <cellStyle name="Normal 5 2 8 10" xfId="42446"/>
    <cellStyle name="Normal 5 2 8 11" xfId="42447"/>
    <cellStyle name="Normal 5 2 8 12" xfId="42448"/>
    <cellStyle name="Normal 5 2 8 13" xfId="42449"/>
    <cellStyle name="Normal 5 2 8 14" xfId="42450"/>
    <cellStyle name="Normal 5 2 8 15" xfId="42451"/>
    <cellStyle name="Normal 5 2 8 16" xfId="42452"/>
    <cellStyle name="Normal 5 2 8 17" xfId="42453"/>
    <cellStyle name="Normal 5 2 8 18" xfId="42454"/>
    <cellStyle name="Normal 5 2 8 19" xfId="42455"/>
    <cellStyle name="Normal 5 2 8 2" xfId="42456"/>
    <cellStyle name="Normal 5 2 8 2 2" xfId="42457"/>
    <cellStyle name="Normal 5 2 8 2 2 2" xfId="42458"/>
    <cellStyle name="Normal 5 2 8 2 2 2 2" xfId="42459"/>
    <cellStyle name="Normal 5 2 8 2 2 2 2 2" xfId="42460"/>
    <cellStyle name="Normal 5 2 8 2 2 2 3" xfId="42461"/>
    <cellStyle name="Normal 5 2 8 2 2 2 4" xfId="42462"/>
    <cellStyle name="Normal 5 2 8 2 2 3" xfId="42463"/>
    <cellStyle name="Normal 5 2 8 2 2 3 2" xfId="42464"/>
    <cellStyle name="Normal 5 2 8 2 2 3 3" xfId="42465"/>
    <cellStyle name="Normal 5 2 8 2 2 4" xfId="42466"/>
    <cellStyle name="Normal 5 2 8 2 2 5" xfId="42467"/>
    <cellStyle name="Normal 5 2 8 2 2 6" xfId="42468"/>
    <cellStyle name="Normal 5 2 8 2 3" xfId="42469"/>
    <cellStyle name="Normal 5 2 8 2 3 2" xfId="42470"/>
    <cellStyle name="Normal 5 2 8 3" xfId="42471"/>
    <cellStyle name="Normal 5 2 8 3 2" xfId="42472"/>
    <cellStyle name="Normal 5 2 8 4" xfId="42473"/>
    <cellStyle name="Normal 5 2 8 5" xfId="42474"/>
    <cellStyle name="Normal 5 2 8 6" xfId="42475"/>
    <cellStyle name="Normal 5 2 8 7" xfId="42476"/>
    <cellStyle name="Normal 5 2 8 8" xfId="42477"/>
    <cellStyle name="Normal 5 2 8 9" xfId="42478"/>
    <cellStyle name="Normal 5 2 9" xfId="42479"/>
    <cellStyle name="Normal 5 2 9 10" xfId="42480"/>
    <cellStyle name="Normal 5 2 9 11" xfId="42481"/>
    <cellStyle name="Normal 5 2 9 12" xfId="42482"/>
    <cellStyle name="Normal 5 2 9 13" xfId="42483"/>
    <cellStyle name="Normal 5 2 9 14" xfId="42484"/>
    <cellStyle name="Normal 5 2 9 15" xfId="42485"/>
    <cellStyle name="Normal 5 2 9 16" xfId="42486"/>
    <cellStyle name="Normal 5 2 9 17" xfId="42487"/>
    <cellStyle name="Normal 5 2 9 18" xfId="42488"/>
    <cellStyle name="Normal 5 2 9 19" xfId="42489"/>
    <cellStyle name="Normal 5 2 9 2" xfId="42490"/>
    <cellStyle name="Normal 5 2 9 2 2" xfId="42491"/>
    <cellStyle name="Normal 5 2 9 2 2 2" xfId="42492"/>
    <cellStyle name="Normal 5 2 9 2 2 2 2" xfId="42493"/>
    <cellStyle name="Normal 5 2 9 2 2 2 2 2" xfId="42494"/>
    <cellStyle name="Normal 5 2 9 2 2 2 3" xfId="42495"/>
    <cellStyle name="Normal 5 2 9 2 2 2 4" xfId="42496"/>
    <cellStyle name="Normal 5 2 9 2 2 3" xfId="42497"/>
    <cellStyle name="Normal 5 2 9 2 2 3 2" xfId="42498"/>
    <cellStyle name="Normal 5 2 9 2 2 3 3" xfId="42499"/>
    <cellStyle name="Normal 5 2 9 2 2 4" xfId="42500"/>
    <cellStyle name="Normal 5 2 9 2 2 5" xfId="42501"/>
    <cellStyle name="Normal 5 2 9 2 2 6" xfId="42502"/>
    <cellStyle name="Normal 5 2 9 2 3" xfId="42503"/>
    <cellStyle name="Normal 5 2 9 2 3 2" xfId="42504"/>
    <cellStyle name="Normal 5 2 9 3" xfId="42505"/>
    <cellStyle name="Normal 5 2 9 3 2" xfId="42506"/>
    <cellStyle name="Normal 5 2 9 4" xfId="42507"/>
    <cellStyle name="Normal 5 2 9 5" xfId="42508"/>
    <cellStyle name="Normal 5 2 9 6" xfId="42509"/>
    <cellStyle name="Normal 5 2 9 7" xfId="42510"/>
    <cellStyle name="Normal 5 2 9 8" xfId="42511"/>
    <cellStyle name="Normal 5 2 9 9" xfId="42512"/>
    <cellStyle name="Normal 5 2_Environmental Costs not final" xfId="42513"/>
    <cellStyle name="Normal 5 20" xfId="42514"/>
    <cellStyle name="Normal 5 20 10" xfId="42515"/>
    <cellStyle name="Normal 5 20 11" xfId="42516"/>
    <cellStyle name="Normal 5 20 12" xfId="42517"/>
    <cellStyle name="Normal 5 20 13" xfId="42518"/>
    <cellStyle name="Normal 5 20 14" xfId="42519"/>
    <cellStyle name="Normal 5 20 15" xfId="42520"/>
    <cellStyle name="Normal 5 20 16" xfId="42521"/>
    <cellStyle name="Normal 5 20 17" xfId="42522"/>
    <cellStyle name="Normal 5 20 18" xfId="42523"/>
    <cellStyle name="Normal 5 20 19" xfId="42524"/>
    <cellStyle name="Normal 5 20 2" xfId="42525"/>
    <cellStyle name="Normal 5 20 2 2" xfId="42526"/>
    <cellStyle name="Normal 5 20 2 2 2" xfId="42527"/>
    <cellStyle name="Normal 5 20 2 2 2 2" xfId="42528"/>
    <cellStyle name="Normal 5 20 2 2 2 2 2" xfId="42529"/>
    <cellStyle name="Normal 5 20 2 2 2 3" xfId="42530"/>
    <cellStyle name="Normal 5 20 2 2 2 4" xfId="42531"/>
    <cellStyle name="Normal 5 20 2 2 3" xfId="42532"/>
    <cellStyle name="Normal 5 20 2 2 3 2" xfId="42533"/>
    <cellStyle name="Normal 5 20 2 2 3 3" xfId="42534"/>
    <cellStyle name="Normal 5 20 2 2 4" xfId="42535"/>
    <cellStyle name="Normal 5 20 2 2 5" xfId="42536"/>
    <cellStyle name="Normal 5 20 2 2 6" xfId="42537"/>
    <cellStyle name="Normal 5 20 2 3" xfId="42538"/>
    <cellStyle name="Normal 5 20 2 3 2" xfId="42539"/>
    <cellStyle name="Normal 5 20 3" xfId="42540"/>
    <cellStyle name="Normal 5 20 3 2" xfId="42541"/>
    <cellStyle name="Normal 5 20 4" xfId="42542"/>
    <cellStyle name="Normal 5 20 5" xfId="42543"/>
    <cellStyle name="Normal 5 20 6" xfId="42544"/>
    <cellStyle name="Normal 5 20 7" xfId="42545"/>
    <cellStyle name="Normal 5 20 8" xfId="42546"/>
    <cellStyle name="Normal 5 20 9" xfId="42547"/>
    <cellStyle name="Normal 5 21" xfId="42548"/>
    <cellStyle name="Normal 5 21 10" xfId="42549"/>
    <cellStyle name="Normal 5 21 11" xfId="42550"/>
    <cellStyle name="Normal 5 21 12" xfId="42551"/>
    <cellStyle name="Normal 5 21 13" xfId="42552"/>
    <cellStyle name="Normal 5 21 14" xfId="42553"/>
    <cellStyle name="Normal 5 21 15" xfId="42554"/>
    <cellStyle name="Normal 5 21 16" xfId="42555"/>
    <cellStyle name="Normal 5 21 17" xfId="42556"/>
    <cellStyle name="Normal 5 21 18" xfId="42557"/>
    <cellStyle name="Normal 5 21 19" xfId="42558"/>
    <cellStyle name="Normal 5 21 2" xfId="42559"/>
    <cellStyle name="Normal 5 21 2 2" xfId="42560"/>
    <cellStyle name="Normal 5 21 2 2 2" xfId="42561"/>
    <cellStyle name="Normal 5 21 2 2 2 2" xfId="42562"/>
    <cellStyle name="Normal 5 21 2 2 2 2 2" xfId="42563"/>
    <cellStyle name="Normal 5 21 2 2 2 3" xfId="42564"/>
    <cellStyle name="Normal 5 21 2 2 2 4" xfId="42565"/>
    <cellStyle name="Normal 5 21 2 2 3" xfId="42566"/>
    <cellStyle name="Normal 5 21 2 2 3 2" xfId="42567"/>
    <cellStyle name="Normal 5 21 2 2 3 3" xfId="42568"/>
    <cellStyle name="Normal 5 21 2 2 4" xfId="42569"/>
    <cellStyle name="Normal 5 21 2 2 5" xfId="42570"/>
    <cellStyle name="Normal 5 21 2 2 6" xfId="42571"/>
    <cellStyle name="Normal 5 21 2 3" xfId="42572"/>
    <cellStyle name="Normal 5 21 2 3 2" xfId="42573"/>
    <cellStyle name="Normal 5 21 3" xfId="42574"/>
    <cellStyle name="Normal 5 21 3 2" xfId="42575"/>
    <cellStyle name="Normal 5 21 4" xfId="42576"/>
    <cellStyle name="Normal 5 21 5" xfId="42577"/>
    <cellStyle name="Normal 5 21 6" xfId="42578"/>
    <cellStyle name="Normal 5 21 7" xfId="42579"/>
    <cellStyle name="Normal 5 21 8" xfId="42580"/>
    <cellStyle name="Normal 5 21 9" xfId="42581"/>
    <cellStyle name="Normal 5 22" xfId="42582"/>
    <cellStyle name="Normal 5 22 10" xfId="42583"/>
    <cellStyle name="Normal 5 22 11" xfId="42584"/>
    <cellStyle name="Normal 5 22 12" xfId="42585"/>
    <cellStyle name="Normal 5 22 13" xfId="42586"/>
    <cellStyle name="Normal 5 22 14" xfId="42587"/>
    <cellStyle name="Normal 5 22 15" xfId="42588"/>
    <cellStyle name="Normal 5 22 16" xfId="42589"/>
    <cellStyle name="Normal 5 22 17" xfId="42590"/>
    <cellStyle name="Normal 5 22 18" xfId="42591"/>
    <cellStyle name="Normal 5 22 19" xfId="42592"/>
    <cellStyle name="Normal 5 22 2" xfId="42593"/>
    <cellStyle name="Normal 5 22 2 2" xfId="42594"/>
    <cellStyle name="Normal 5 22 2 2 2" xfId="42595"/>
    <cellStyle name="Normal 5 22 2 2 2 2" xfId="42596"/>
    <cellStyle name="Normal 5 22 2 2 2 2 2" xfId="42597"/>
    <cellStyle name="Normal 5 22 2 2 2 3" xfId="42598"/>
    <cellStyle name="Normal 5 22 2 2 2 4" xfId="42599"/>
    <cellStyle name="Normal 5 22 2 2 3" xfId="42600"/>
    <cellStyle name="Normal 5 22 2 2 3 2" xfId="42601"/>
    <cellStyle name="Normal 5 22 2 2 3 3" xfId="42602"/>
    <cellStyle name="Normal 5 22 2 2 4" xfId="42603"/>
    <cellStyle name="Normal 5 22 2 2 5" xfId="42604"/>
    <cellStyle name="Normal 5 22 2 2 6" xfId="42605"/>
    <cellStyle name="Normal 5 22 2 3" xfId="42606"/>
    <cellStyle name="Normal 5 22 2 3 2" xfId="42607"/>
    <cellStyle name="Normal 5 22 3" xfId="42608"/>
    <cellStyle name="Normal 5 22 3 2" xfId="42609"/>
    <cellStyle name="Normal 5 22 4" xfId="42610"/>
    <cellStyle name="Normal 5 22 5" xfId="42611"/>
    <cellStyle name="Normal 5 22 6" xfId="42612"/>
    <cellStyle name="Normal 5 22 7" xfId="42613"/>
    <cellStyle name="Normal 5 22 8" xfId="42614"/>
    <cellStyle name="Normal 5 22 9" xfId="42615"/>
    <cellStyle name="Normal 5 23" xfId="42616"/>
    <cellStyle name="Normal 5 23 10" xfId="42617"/>
    <cellStyle name="Normal 5 23 11" xfId="42618"/>
    <cellStyle name="Normal 5 23 12" xfId="42619"/>
    <cellStyle name="Normal 5 23 13" xfId="42620"/>
    <cellStyle name="Normal 5 23 14" xfId="42621"/>
    <cellStyle name="Normal 5 23 15" xfId="42622"/>
    <cellStyle name="Normal 5 23 16" xfId="42623"/>
    <cellStyle name="Normal 5 23 17" xfId="42624"/>
    <cellStyle name="Normal 5 23 18" xfId="42625"/>
    <cellStyle name="Normal 5 23 19" xfId="42626"/>
    <cellStyle name="Normal 5 23 2" xfId="42627"/>
    <cellStyle name="Normal 5 23 2 2" xfId="42628"/>
    <cellStyle name="Normal 5 23 2 2 2" xfId="42629"/>
    <cellStyle name="Normal 5 23 2 2 2 2" xfId="42630"/>
    <cellStyle name="Normal 5 23 2 2 2 2 2" xfId="42631"/>
    <cellStyle name="Normal 5 23 2 2 2 3" xfId="42632"/>
    <cellStyle name="Normal 5 23 2 2 2 4" xfId="42633"/>
    <cellStyle name="Normal 5 23 2 2 3" xfId="42634"/>
    <cellStyle name="Normal 5 23 2 2 3 2" xfId="42635"/>
    <cellStyle name="Normal 5 23 2 2 3 3" xfId="42636"/>
    <cellStyle name="Normal 5 23 2 2 4" xfId="42637"/>
    <cellStyle name="Normal 5 23 2 2 5" xfId="42638"/>
    <cellStyle name="Normal 5 23 2 2 6" xfId="42639"/>
    <cellStyle name="Normal 5 23 2 3" xfId="42640"/>
    <cellStyle name="Normal 5 23 2 3 2" xfId="42641"/>
    <cellStyle name="Normal 5 23 3" xfId="42642"/>
    <cellStyle name="Normal 5 23 3 2" xfId="42643"/>
    <cellStyle name="Normal 5 23 4" xfId="42644"/>
    <cellStyle name="Normal 5 23 5" xfId="42645"/>
    <cellStyle name="Normal 5 23 6" xfId="42646"/>
    <cellStyle name="Normal 5 23 7" xfId="42647"/>
    <cellStyle name="Normal 5 23 8" xfId="42648"/>
    <cellStyle name="Normal 5 23 9" xfId="42649"/>
    <cellStyle name="Normal 5 24" xfId="42650"/>
    <cellStyle name="Normal 5 24 10" xfId="42651"/>
    <cellStyle name="Normal 5 24 11" xfId="42652"/>
    <cellStyle name="Normal 5 24 12" xfId="42653"/>
    <cellStyle name="Normal 5 24 13" xfId="42654"/>
    <cellStyle name="Normal 5 24 14" xfId="42655"/>
    <cellStyle name="Normal 5 24 15" xfId="42656"/>
    <cellStyle name="Normal 5 24 16" xfId="42657"/>
    <cellStyle name="Normal 5 24 17" xfId="42658"/>
    <cellStyle name="Normal 5 24 18" xfId="42659"/>
    <cellStyle name="Normal 5 24 19" xfId="42660"/>
    <cellStyle name="Normal 5 24 2" xfId="42661"/>
    <cellStyle name="Normal 5 24 2 2" xfId="42662"/>
    <cellStyle name="Normal 5 24 2 2 2" xfId="42663"/>
    <cellStyle name="Normal 5 24 2 2 2 2" xfId="42664"/>
    <cellStyle name="Normal 5 24 2 2 2 2 2" xfId="42665"/>
    <cellStyle name="Normal 5 24 2 2 2 3" xfId="42666"/>
    <cellStyle name="Normal 5 24 2 2 2 4" xfId="42667"/>
    <cellStyle name="Normal 5 24 2 2 3" xfId="42668"/>
    <cellStyle name="Normal 5 24 2 2 3 2" xfId="42669"/>
    <cellStyle name="Normal 5 24 2 2 3 3" xfId="42670"/>
    <cellStyle name="Normal 5 24 2 2 4" xfId="42671"/>
    <cellStyle name="Normal 5 24 2 2 5" xfId="42672"/>
    <cellStyle name="Normal 5 24 2 2 6" xfId="42673"/>
    <cellStyle name="Normal 5 24 2 3" xfId="42674"/>
    <cellStyle name="Normal 5 24 2 3 2" xfId="42675"/>
    <cellStyle name="Normal 5 24 3" xfId="42676"/>
    <cellStyle name="Normal 5 24 3 2" xfId="42677"/>
    <cellStyle name="Normal 5 24 4" xfId="42678"/>
    <cellStyle name="Normal 5 24 5" xfId="42679"/>
    <cellStyle name="Normal 5 24 6" xfId="42680"/>
    <cellStyle name="Normal 5 24 7" xfId="42681"/>
    <cellStyle name="Normal 5 24 8" xfId="42682"/>
    <cellStyle name="Normal 5 24 9" xfId="42683"/>
    <cellStyle name="Normal 5 25" xfId="42684"/>
    <cellStyle name="Normal 5 25 10" xfId="42685"/>
    <cellStyle name="Normal 5 25 11" xfId="42686"/>
    <cellStyle name="Normal 5 25 12" xfId="42687"/>
    <cellStyle name="Normal 5 25 13" xfId="42688"/>
    <cellStyle name="Normal 5 25 14" xfId="42689"/>
    <cellStyle name="Normal 5 25 15" xfId="42690"/>
    <cellStyle name="Normal 5 25 16" xfId="42691"/>
    <cellStyle name="Normal 5 25 17" xfId="42692"/>
    <cellStyle name="Normal 5 25 18" xfId="42693"/>
    <cellStyle name="Normal 5 25 19" xfId="42694"/>
    <cellStyle name="Normal 5 25 2" xfId="42695"/>
    <cellStyle name="Normal 5 25 2 2" xfId="42696"/>
    <cellStyle name="Normal 5 25 2 2 2" xfId="42697"/>
    <cellStyle name="Normal 5 25 2 2 2 2" xfId="42698"/>
    <cellStyle name="Normal 5 25 2 2 2 2 2" xfId="42699"/>
    <cellStyle name="Normal 5 25 2 2 2 3" xfId="42700"/>
    <cellStyle name="Normal 5 25 2 2 2 4" xfId="42701"/>
    <cellStyle name="Normal 5 25 2 2 3" xfId="42702"/>
    <cellStyle name="Normal 5 25 2 2 3 2" xfId="42703"/>
    <cellStyle name="Normal 5 25 2 2 3 3" xfId="42704"/>
    <cellStyle name="Normal 5 25 2 2 4" xfId="42705"/>
    <cellStyle name="Normal 5 25 2 2 5" xfId="42706"/>
    <cellStyle name="Normal 5 25 2 2 6" xfId="42707"/>
    <cellStyle name="Normal 5 25 2 3" xfId="42708"/>
    <cellStyle name="Normal 5 25 2 3 2" xfId="42709"/>
    <cellStyle name="Normal 5 25 3" xfId="42710"/>
    <cellStyle name="Normal 5 25 3 2" xfId="42711"/>
    <cellStyle name="Normal 5 25 4" xfId="42712"/>
    <cellStyle name="Normal 5 25 5" xfId="42713"/>
    <cellStyle name="Normal 5 25 6" xfId="42714"/>
    <cellStyle name="Normal 5 25 7" xfId="42715"/>
    <cellStyle name="Normal 5 25 8" xfId="42716"/>
    <cellStyle name="Normal 5 25 9" xfId="42717"/>
    <cellStyle name="Normal 5 26" xfId="42718"/>
    <cellStyle name="Normal 5 26 10" xfId="42719"/>
    <cellStyle name="Normal 5 26 11" xfId="42720"/>
    <cellStyle name="Normal 5 26 12" xfId="42721"/>
    <cellStyle name="Normal 5 26 13" xfId="42722"/>
    <cellStyle name="Normal 5 26 14" xfId="42723"/>
    <cellStyle name="Normal 5 26 15" xfId="42724"/>
    <cellStyle name="Normal 5 26 16" xfId="42725"/>
    <cellStyle name="Normal 5 26 17" xfId="42726"/>
    <cellStyle name="Normal 5 26 18" xfId="42727"/>
    <cellStyle name="Normal 5 26 19" xfId="42728"/>
    <cellStyle name="Normal 5 26 2" xfId="42729"/>
    <cellStyle name="Normal 5 26 2 2" xfId="42730"/>
    <cellStyle name="Normal 5 26 2 2 2" xfId="42731"/>
    <cellStyle name="Normal 5 26 2 2 2 2" xfId="42732"/>
    <cellStyle name="Normal 5 26 2 2 2 2 2" xfId="42733"/>
    <cellStyle name="Normal 5 26 2 2 2 3" xfId="42734"/>
    <cellStyle name="Normal 5 26 2 2 2 4" xfId="42735"/>
    <cellStyle name="Normal 5 26 2 2 3" xfId="42736"/>
    <cellStyle name="Normal 5 26 2 2 3 2" xfId="42737"/>
    <cellStyle name="Normal 5 26 2 2 3 3" xfId="42738"/>
    <cellStyle name="Normal 5 26 2 2 4" xfId="42739"/>
    <cellStyle name="Normal 5 26 2 2 5" xfId="42740"/>
    <cellStyle name="Normal 5 26 2 2 6" xfId="42741"/>
    <cellStyle name="Normal 5 26 2 3" xfId="42742"/>
    <cellStyle name="Normal 5 26 2 3 2" xfId="42743"/>
    <cellStyle name="Normal 5 26 3" xfId="42744"/>
    <cellStyle name="Normal 5 26 3 2" xfId="42745"/>
    <cellStyle name="Normal 5 26 4" xfId="42746"/>
    <cellStyle name="Normal 5 26 5" xfId="42747"/>
    <cellStyle name="Normal 5 26 6" xfId="42748"/>
    <cellStyle name="Normal 5 26 7" xfId="42749"/>
    <cellStyle name="Normal 5 26 8" xfId="42750"/>
    <cellStyle name="Normal 5 26 9" xfId="42751"/>
    <cellStyle name="Normal 5 27" xfId="42752"/>
    <cellStyle name="Normal 5 27 10" xfId="42753"/>
    <cellStyle name="Normal 5 27 11" xfId="42754"/>
    <cellStyle name="Normal 5 27 12" xfId="42755"/>
    <cellStyle name="Normal 5 27 13" xfId="42756"/>
    <cellStyle name="Normal 5 27 14" xfId="42757"/>
    <cellStyle name="Normal 5 27 15" xfId="42758"/>
    <cellStyle name="Normal 5 27 16" xfId="42759"/>
    <cellStyle name="Normal 5 27 17" xfId="42760"/>
    <cellStyle name="Normal 5 27 18" xfId="42761"/>
    <cellStyle name="Normal 5 27 19" xfId="42762"/>
    <cellStyle name="Normal 5 27 2" xfId="42763"/>
    <cellStyle name="Normal 5 27 2 2" xfId="42764"/>
    <cellStyle name="Normal 5 27 2 2 2" xfId="42765"/>
    <cellStyle name="Normal 5 27 2 2 2 2" xfId="42766"/>
    <cellStyle name="Normal 5 27 2 2 2 2 2" xfId="42767"/>
    <cellStyle name="Normal 5 27 2 2 2 3" xfId="42768"/>
    <cellStyle name="Normal 5 27 2 2 2 4" xfId="42769"/>
    <cellStyle name="Normal 5 27 2 2 3" xfId="42770"/>
    <cellStyle name="Normal 5 27 2 2 3 2" xfId="42771"/>
    <cellStyle name="Normal 5 27 2 2 3 3" xfId="42772"/>
    <cellStyle name="Normal 5 27 2 2 4" xfId="42773"/>
    <cellStyle name="Normal 5 27 2 2 5" xfId="42774"/>
    <cellStyle name="Normal 5 27 2 2 6" xfId="42775"/>
    <cellStyle name="Normal 5 27 2 3" xfId="42776"/>
    <cellStyle name="Normal 5 27 2 3 2" xfId="42777"/>
    <cellStyle name="Normal 5 27 3" xfId="42778"/>
    <cellStyle name="Normal 5 27 3 2" xfId="42779"/>
    <cellStyle name="Normal 5 27 4" xfId="42780"/>
    <cellStyle name="Normal 5 27 5" xfId="42781"/>
    <cellStyle name="Normal 5 27 6" xfId="42782"/>
    <cellStyle name="Normal 5 27 7" xfId="42783"/>
    <cellStyle name="Normal 5 27 8" xfId="42784"/>
    <cellStyle name="Normal 5 27 9" xfId="42785"/>
    <cellStyle name="Normal 5 28" xfId="42786"/>
    <cellStyle name="Normal 5 28 10" xfId="42787"/>
    <cellStyle name="Normal 5 28 11" xfId="42788"/>
    <cellStyle name="Normal 5 28 12" xfId="42789"/>
    <cellStyle name="Normal 5 28 13" xfId="42790"/>
    <cellStyle name="Normal 5 28 14" xfId="42791"/>
    <cellStyle name="Normal 5 28 15" xfId="42792"/>
    <cellStyle name="Normal 5 28 16" xfId="42793"/>
    <cellStyle name="Normal 5 28 17" xfId="42794"/>
    <cellStyle name="Normal 5 28 18" xfId="42795"/>
    <cellStyle name="Normal 5 28 19" xfId="42796"/>
    <cellStyle name="Normal 5 28 2" xfId="42797"/>
    <cellStyle name="Normal 5 28 2 2" xfId="42798"/>
    <cellStyle name="Normal 5 28 2 2 2" xfId="42799"/>
    <cellStyle name="Normal 5 28 2 2 2 2" xfId="42800"/>
    <cellStyle name="Normal 5 28 2 2 2 2 2" xfId="42801"/>
    <cellStyle name="Normal 5 28 2 2 2 3" xfId="42802"/>
    <cellStyle name="Normal 5 28 2 2 2 4" xfId="42803"/>
    <cellStyle name="Normal 5 28 2 2 3" xfId="42804"/>
    <cellStyle name="Normal 5 28 2 2 3 2" xfId="42805"/>
    <cellStyle name="Normal 5 28 2 2 3 3" xfId="42806"/>
    <cellStyle name="Normal 5 28 2 2 4" xfId="42807"/>
    <cellStyle name="Normal 5 28 2 2 5" xfId="42808"/>
    <cellStyle name="Normal 5 28 2 2 6" xfId="42809"/>
    <cellStyle name="Normal 5 28 2 3" xfId="42810"/>
    <cellStyle name="Normal 5 28 2 3 2" xfId="42811"/>
    <cellStyle name="Normal 5 28 3" xfId="42812"/>
    <cellStyle name="Normal 5 28 3 2" xfId="42813"/>
    <cellStyle name="Normal 5 28 4" xfId="42814"/>
    <cellStyle name="Normal 5 28 5" xfId="42815"/>
    <cellStyle name="Normal 5 28 6" xfId="42816"/>
    <cellStyle name="Normal 5 28 7" xfId="42817"/>
    <cellStyle name="Normal 5 28 8" xfId="42818"/>
    <cellStyle name="Normal 5 28 9" xfId="42819"/>
    <cellStyle name="Normal 5 29" xfId="42820"/>
    <cellStyle name="Normal 5 29 10" xfId="42821"/>
    <cellStyle name="Normal 5 29 11" xfId="42822"/>
    <cellStyle name="Normal 5 29 12" xfId="42823"/>
    <cellStyle name="Normal 5 29 13" xfId="42824"/>
    <cellStyle name="Normal 5 29 14" xfId="42825"/>
    <cellStyle name="Normal 5 29 15" xfId="42826"/>
    <cellStyle name="Normal 5 29 16" xfId="42827"/>
    <cellStyle name="Normal 5 29 17" xfId="42828"/>
    <cellStyle name="Normal 5 29 18" xfId="42829"/>
    <cellStyle name="Normal 5 29 19" xfId="42830"/>
    <cellStyle name="Normal 5 29 2" xfId="42831"/>
    <cellStyle name="Normal 5 29 2 2" xfId="42832"/>
    <cellStyle name="Normal 5 29 2 2 2" xfId="42833"/>
    <cellStyle name="Normal 5 29 2 2 2 2" xfId="42834"/>
    <cellStyle name="Normal 5 29 2 2 2 2 2" xfId="42835"/>
    <cellStyle name="Normal 5 29 2 2 2 3" xfId="42836"/>
    <cellStyle name="Normal 5 29 2 2 2 4" xfId="42837"/>
    <cellStyle name="Normal 5 29 2 2 3" xfId="42838"/>
    <cellStyle name="Normal 5 29 2 2 3 2" xfId="42839"/>
    <cellStyle name="Normal 5 29 2 2 3 3" xfId="42840"/>
    <cellStyle name="Normal 5 29 2 2 4" xfId="42841"/>
    <cellStyle name="Normal 5 29 2 2 5" xfId="42842"/>
    <cellStyle name="Normal 5 29 2 2 6" xfId="42843"/>
    <cellStyle name="Normal 5 29 2 3" xfId="42844"/>
    <cellStyle name="Normal 5 29 2 3 2" xfId="42845"/>
    <cellStyle name="Normal 5 29 3" xfId="42846"/>
    <cellStyle name="Normal 5 29 3 2" xfId="42847"/>
    <cellStyle name="Normal 5 29 4" xfId="42848"/>
    <cellStyle name="Normal 5 29 5" xfId="42849"/>
    <cellStyle name="Normal 5 29 6" xfId="42850"/>
    <cellStyle name="Normal 5 29 7" xfId="42851"/>
    <cellStyle name="Normal 5 29 8" xfId="42852"/>
    <cellStyle name="Normal 5 29 9" xfId="42853"/>
    <cellStyle name="Normal 5 3" xfId="502"/>
    <cellStyle name="Normal 5 3 10" xfId="42854"/>
    <cellStyle name="Normal 5 3 10 2" xfId="42855"/>
    <cellStyle name="Normal 5 3 11" xfId="42856"/>
    <cellStyle name="Normal 5 3 11 2" xfId="42857"/>
    <cellStyle name="Normal 5 3 12" xfId="42858"/>
    <cellStyle name="Normal 5 3 12 2" xfId="42859"/>
    <cellStyle name="Normal 5 3 13" xfId="42860"/>
    <cellStyle name="Normal 5 3 13 2" xfId="42861"/>
    <cellStyle name="Normal 5 3 14" xfId="42862"/>
    <cellStyle name="Normal 5 3 14 2" xfId="42863"/>
    <cellStyle name="Normal 5 3 15" xfId="42864"/>
    <cellStyle name="Normal 5 3 15 2" xfId="42865"/>
    <cellStyle name="Normal 5 3 16" xfId="42866"/>
    <cellStyle name="Normal 5 3 16 2" xfId="42867"/>
    <cellStyle name="Normal 5 3 17" xfId="42868"/>
    <cellStyle name="Normal 5 3 17 2" xfId="42869"/>
    <cellStyle name="Normal 5 3 18" xfId="42870"/>
    <cellStyle name="Normal 5 3 18 2" xfId="42871"/>
    <cellStyle name="Normal 5 3 19" xfId="42872"/>
    <cellStyle name="Normal 5 3 19 2" xfId="42873"/>
    <cellStyle name="Normal 5 3 2" xfId="1265"/>
    <cellStyle name="Normal 5 3 2 2" xfId="42874"/>
    <cellStyle name="Normal 5 3 2 3" xfId="42875"/>
    <cellStyle name="Normal 5 3 2 4" xfId="42876"/>
    <cellStyle name="Normal 5 3 20" xfId="42877"/>
    <cellStyle name="Normal 5 3 20 2" xfId="42878"/>
    <cellStyle name="Normal 5 3 21" xfId="42879"/>
    <cellStyle name="Normal 5 3 21 2" xfId="42880"/>
    <cellStyle name="Normal 5 3 22" xfId="42881"/>
    <cellStyle name="Normal 5 3 22 2" xfId="42882"/>
    <cellStyle name="Normal 5 3 23" xfId="42883"/>
    <cellStyle name="Normal 5 3 24" xfId="42884"/>
    <cellStyle name="Normal 5 3 24 2" xfId="42885"/>
    <cellStyle name="Normal 5 3 25" xfId="42886"/>
    <cellStyle name="Normal 5 3 25 2" xfId="42887"/>
    <cellStyle name="Normal 5 3 26" xfId="42888"/>
    <cellStyle name="Normal 5 3 27" xfId="42889"/>
    <cellStyle name="Normal 5 3 28" xfId="42890"/>
    <cellStyle name="Normal 5 3 29" xfId="42891"/>
    <cellStyle name="Normal 5 3 3" xfId="1266"/>
    <cellStyle name="Normal 5 3 3 2" xfId="42892"/>
    <cellStyle name="Normal 5 3 3 3" xfId="42893"/>
    <cellStyle name="Normal 5 3 3 4" xfId="42894"/>
    <cellStyle name="Normal 5 3 30" xfId="42895"/>
    <cellStyle name="Normal 5 3 31" xfId="42896"/>
    <cellStyle name="Normal 5 3 32" xfId="42897"/>
    <cellStyle name="Normal 5 3 33" xfId="42898"/>
    <cellStyle name="Normal 5 3 34" xfId="42899"/>
    <cellStyle name="Normal 5 3 35" xfId="42900"/>
    <cellStyle name="Normal 5 3 36" xfId="42901"/>
    <cellStyle name="Normal 5 3 37" xfId="42902"/>
    <cellStyle name="Normal 5 3 38" xfId="42903"/>
    <cellStyle name="Normal 5 3 39" xfId="42904"/>
    <cellStyle name="Normal 5 3 4" xfId="42905"/>
    <cellStyle name="Normal 5 3 4 2" xfId="42906"/>
    <cellStyle name="Normal 5 3 4 3" xfId="42907"/>
    <cellStyle name="Normal 5 3 4 4" xfId="42908"/>
    <cellStyle name="Normal 5 3 40" xfId="42909"/>
    <cellStyle name="Normal 5 3 41" xfId="42910"/>
    <cellStyle name="Normal 5 3 42" xfId="42911"/>
    <cellStyle name="Normal 5 3 43" xfId="42912"/>
    <cellStyle name="Normal 5 3 44" xfId="42913"/>
    <cellStyle name="Normal 5 3 45" xfId="42914"/>
    <cellStyle name="Normal 5 3 46" xfId="42915"/>
    <cellStyle name="Normal 5 3 47" xfId="42916"/>
    <cellStyle name="Normal 5 3 48" xfId="42917"/>
    <cellStyle name="Normal 5 3 49" xfId="42918"/>
    <cellStyle name="Normal 5 3 5" xfId="42919"/>
    <cellStyle name="Normal 5 3 5 2" xfId="42920"/>
    <cellStyle name="Normal 5 3 5 2 2" xfId="42921"/>
    <cellStyle name="Normal 5 3 5 3" xfId="42922"/>
    <cellStyle name="Normal 5 3 5 4" xfId="42923"/>
    <cellStyle name="Normal 5 3 50" xfId="42924"/>
    <cellStyle name="Normal 5 3 51" xfId="42925"/>
    <cellStyle name="Normal 5 3 52" xfId="42926"/>
    <cellStyle name="Normal 5 3 53" xfId="42927"/>
    <cellStyle name="Normal 5 3 54" xfId="42928"/>
    <cellStyle name="Normal 5 3 55" xfId="42929"/>
    <cellStyle name="Normal 5 3 55 2" xfId="42930"/>
    <cellStyle name="Normal 5 3 56" xfId="42931"/>
    <cellStyle name="Normal 5 3 57" xfId="42932"/>
    <cellStyle name="Normal 5 3 58" xfId="42933"/>
    <cellStyle name="Normal 5 3 59" xfId="42934"/>
    <cellStyle name="Normal 5 3 6" xfId="42935"/>
    <cellStyle name="Normal 5 3 6 2" xfId="42936"/>
    <cellStyle name="Normal 5 3 6 2 2" xfId="42937"/>
    <cellStyle name="Normal 5 3 6 3" xfId="42938"/>
    <cellStyle name="Normal 5 3 6 4" xfId="42939"/>
    <cellStyle name="Normal 5 3 60" xfId="42940"/>
    <cellStyle name="Normal 5 3 61" xfId="42941"/>
    <cellStyle name="Normal 5 3 62" xfId="42942"/>
    <cellStyle name="Normal 5 3 63" xfId="42943"/>
    <cellStyle name="Normal 5 3 64" xfId="42944"/>
    <cellStyle name="Normal 5 3 65" xfId="42945"/>
    <cellStyle name="Normal 5 3 66" xfId="42946"/>
    <cellStyle name="Normal 5 3 67" xfId="42947"/>
    <cellStyle name="Normal 5 3 68" xfId="42948"/>
    <cellStyle name="Normal 5 3 69" xfId="42949"/>
    <cellStyle name="Normal 5 3 7" xfId="42950"/>
    <cellStyle name="Normal 5 3 7 2" xfId="42951"/>
    <cellStyle name="Normal 5 3 7 2 2" xfId="42952"/>
    <cellStyle name="Normal 5 3 7 3" xfId="42953"/>
    <cellStyle name="Normal 5 3 7 4" xfId="42954"/>
    <cellStyle name="Normal 5 3 7 5" xfId="42955"/>
    <cellStyle name="Normal 5 3 7 6" xfId="42956"/>
    <cellStyle name="Normal 5 3 7 7" xfId="42957"/>
    <cellStyle name="Normal 5 3 70" xfId="42958"/>
    <cellStyle name="Normal 5 3 71" xfId="42959"/>
    <cellStyle name="Normal 5 3 72" xfId="42960"/>
    <cellStyle name="Normal 5 3 73" xfId="42961"/>
    <cellStyle name="Normal 5 3 74" xfId="42962"/>
    <cellStyle name="Normal 5 3 75" xfId="42963"/>
    <cellStyle name="Normal 5 3 76" xfId="42964"/>
    <cellStyle name="Normal 5 3 77" xfId="42965"/>
    <cellStyle name="Normal 5 3 78" xfId="42966"/>
    <cellStyle name="Normal 5 3 79" xfId="42967"/>
    <cellStyle name="Normal 5 3 8" xfId="42968"/>
    <cellStyle name="Normal 5 3 8 2" xfId="42969"/>
    <cellStyle name="Normal 5 3 8 3" xfId="42970"/>
    <cellStyle name="Normal 5 3 8 4" xfId="42971"/>
    <cellStyle name="Normal 5 3 8 5" xfId="42972"/>
    <cellStyle name="Normal 5 3 8 6" xfId="42973"/>
    <cellStyle name="Normal 5 3 8 7" xfId="42974"/>
    <cellStyle name="Normal 5 3 80" xfId="42975"/>
    <cellStyle name="Normal 5 3 81" xfId="42976"/>
    <cellStyle name="Normal 5 3 82" xfId="42977"/>
    <cellStyle name="Normal 5 3 9" xfId="42978"/>
    <cellStyle name="Normal 5 3 9 2" xfId="42979"/>
    <cellStyle name="Normal 5 3_Oracle Upload" xfId="42980"/>
    <cellStyle name="Normal 5 30" xfId="42981"/>
    <cellStyle name="Normal 5 30 10" xfId="42982"/>
    <cellStyle name="Normal 5 30 11" xfId="42983"/>
    <cellStyle name="Normal 5 30 12" xfId="42984"/>
    <cellStyle name="Normal 5 30 13" xfId="42985"/>
    <cellStyle name="Normal 5 30 14" xfId="42986"/>
    <cellStyle name="Normal 5 30 15" xfId="42987"/>
    <cellStyle name="Normal 5 30 16" xfId="42988"/>
    <cellStyle name="Normal 5 30 17" xfId="42989"/>
    <cellStyle name="Normal 5 30 18" xfId="42990"/>
    <cellStyle name="Normal 5 30 19" xfId="42991"/>
    <cellStyle name="Normal 5 30 2" xfId="42992"/>
    <cellStyle name="Normal 5 30 2 2" xfId="42993"/>
    <cellStyle name="Normal 5 30 2 2 2" xfId="42994"/>
    <cellStyle name="Normal 5 30 2 2 2 2" xfId="42995"/>
    <cellStyle name="Normal 5 30 2 2 2 2 2" xfId="42996"/>
    <cellStyle name="Normal 5 30 2 2 2 3" xfId="42997"/>
    <cellStyle name="Normal 5 30 2 2 2 4" xfId="42998"/>
    <cellStyle name="Normal 5 30 2 2 3" xfId="42999"/>
    <cellStyle name="Normal 5 30 2 2 3 2" xfId="43000"/>
    <cellStyle name="Normal 5 30 2 2 3 3" xfId="43001"/>
    <cellStyle name="Normal 5 30 2 2 4" xfId="43002"/>
    <cellStyle name="Normal 5 30 2 2 5" xfId="43003"/>
    <cellStyle name="Normal 5 30 2 2 6" xfId="43004"/>
    <cellStyle name="Normal 5 30 2 3" xfId="43005"/>
    <cellStyle name="Normal 5 30 2 3 2" xfId="43006"/>
    <cellStyle name="Normal 5 30 3" xfId="43007"/>
    <cellStyle name="Normal 5 30 3 2" xfId="43008"/>
    <cellStyle name="Normal 5 30 4" xfId="43009"/>
    <cellStyle name="Normal 5 30 5" xfId="43010"/>
    <cellStyle name="Normal 5 30 6" xfId="43011"/>
    <cellStyle name="Normal 5 30 7" xfId="43012"/>
    <cellStyle name="Normal 5 30 8" xfId="43013"/>
    <cellStyle name="Normal 5 30 9" xfId="43014"/>
    <cellStyle name="Normal 5 31" xfId="43015"/>
    <cellStyle name="Normal 5 31 10" xfId="43016"/>
    <cellStyle name="Normal 5 31 11" xfId="43017"/>
    <cellStyle name="Normal 5 31 12" xfId="43018"/>
    <cellStyle name="Normal 5 31 13" xfId="43019"/>
    <cellStyle name="Normal 5 31 14" xfId="43020"/>
    <cellStyle name="Normal 5 31 15" xfId="43021"/>
    <cellStyle name="Normal 5 31 16" xfId="43022"/>
    <cellStyle name="Normal 5 31 17" xfId="43023"/>
    <cellStyle name="Normal 5 31 18" xfId="43024"/>
    <cellStyle name="Normal 5 31 19" xfId="43025"/>
    <cellStyle name="Normal 5 31 2" xfId="43026"/>
    <cellStyle name="Normal 5 31 2 2" xfId="43027"/>
    <cellStyle name="Normal 5 31 2 2 2" xfId="43028"/>
    <cellStyle name="Normal 5 31 2 2 2 2" xfId="43029"/>
    <cellStyle name="Normal 5 31 2 2 2 2 2" xfId="43030"/>
    <cellStyle name="Normal 5 31 2 2 2 3" xfId="43031"/>
    <cellStyle name="Normal 5 31 2 2 2 4" xfId="43032"/>
    <cellStyle name="Normal 5 31 2 2 3" xfId="43033"/>
    <cellStyle name="Normal 5 31 2 2 3 2" xfId="43034"/>
    <cellStyle name="Normal 5 31 2 2 3 3" xfId="43035"/>
    <cellStyle name="Normal 5 31 2 2 4" xfId="43036"/>
    <cellStyle name="Normal 5 31 2 2 5" xfId="43037"/>
    <cellStyle name="Normal 5 31 2 2 6" xfId="43038"/>
    <cellStyle name="Normal 5 31 2 3" xfId="43039"/>
    <cellStyle name="Normal 5 31 2 3 2" xfId="43040"/>
    <cellStyle name="Normal 5 31 3" xfId="43041"/>
    <cellStyle name="Normal 5 31 3 2" xfId="43042"/>
    <cellStyle name="Normal 5 31 4" xfId="43043"/>
    <cellStyle name="Normal 5 31 5" xfId="43044"/>
    <cellStyle name="Normal 5 31 6" xfId="43045"/>
    <cellStyle name="Normal 5 31 7" xfId="43046"/>
    <cellStyle name="Normal 5 31 8" xfId="43047"/>
    <cellStyle name="Normal 5 31 9" xfId="43048"/>
    <cellStyle name="Normal 5 32" xfId="43049"/>
    <cellStyle name="Normal 5 32 10" xfId="43050"/>
    <cellStyle name="Normal 5 32 11" xfId="43051"/>
    <cellStyle name="Normal 5 32 12" xfId="43052"/>
    <cellStyle name="Normal 5 32 13" xfId="43053"/>
    <cellStyle name="Normal 5 32 14" xfId="43054"/>
    <cellStyle name="Normal 5 32 15" xfId="43055"/>
    <cellStyle name="Normal 5 32 16" xfId="43056"/>
    <cellStyle name="Normal 5 32 17" xfId="43057"/>
    <cellStyle name="Normal 5 32 18" xfId="43058"/>
    <cellStyle name="Normal 5 32 19" xfId="43059"/>
    <cellStyle name="Normal 5 32 2" xfId="43060"/>
    <cellStyle name="Normal 5 32 2 2" xfId="43061"/>
    <cellStyle name="Normal 5 32 2 2 2" xfId="43062"/>
    <cellStyle name="Normal 5 32 2 2 2 2" xfId="43063"/>
    <cellStyle name="Normal 5 32 2 2 2 2 2" xfId="43064"/>
    <cellStyle name="Normal 5 32 2 2 2 3" xfId="43065"/>
    <cellStyle name="Normal 5 32 2 2 2 4" xfId="43066"/>
    <cellStyle name="Normal 5 32 2 2 3" xfId="43067"/>
    <cellStyle name="Normal 5 32 2 2 3 2" xfId="43068"/>
    <cellStyle name="Normal 5 32 2 2 3 3" xfId="43069"/>
    <cellStyle name="Normal 5 32 2 2 4" xfId="43070"/>
    <cellStyle name="Normal 5 32 2 2 5" xfId="43071"/>
    <cellStyle name="Normal 5 32 2 2 6" xfId="43072"/>
    <cellStyle name="Normal 5 32 2 3" xfId="43073"/>
    <cellStyle name="Normal 5 32 2 3 2" xfId="43074"/>
    <cellStyle name="Normal 5 32 3" xfId="43075"/>
    <cellStyle name="Normal 5 32 3 2" xfId="43076"/>
    <cellStyle name="Normal 5 32 4" xfId="43077"/>
    <cellStyle name="Normal 5 32 5" xfId="43078"/>
    <cellStyle name="Normal 5 32 6" xfId="43079"/>
    <cellStyle name="Normal 5 32 7" xfId="43080"/>
    <cellStyle name="Normal 5 32 8" xfId="43081"/>
    <cellStyle name="Normal 5 32 9" xfId="43082"/>
    <cellStyle name="Normal 5 33" xfId="43083"/>
    <cellStyle name="Normal 5 33 10" xfId="43084"/>
    <cellStyle name="Normal 5 33 11" xfId="43085"/>
    <cellStyle name="Normal 5 33 12" xfId="43086"/>
    <cellStyle name="Normal 5 33 13" xfId="43087"/>
    <cellStyle name="Normal 5 33 14" xfId="43088"/>
    <cellStyle name="Normal 5 33 15" xfId="43089"/>
    <cellStyle name="Normal 5 33 16" xfId="43090"/>
    <cellStyle name="Normal 5 33 17" xfId="43091"/>
    <cellStyle name="Normal 5 33 18" xfId="43092"/>
    <cellStyle name="Normal 5 33 19" xfId="43093"/>
    <cellStyle name="Normal 5 33 2" xfId="43094"/>
    <cellStyle name="Normal 5 33 2 2" xfId="43095"/>
    <cellStyle name="Normal 5 33 2 2 2" xfId="43096"/>
    <cellStyle name="Normal 5 33 2 2 2 2" xfId="43097"/>
    <cellStyle name="Normal 5 33 2 2 2 2 2" xfId="43098"/>
    <cellStyle name="Normal 5 33 2 2 2 3" xfId="43099"/>
    <cellStyle name="Normal 5 33 2 2 2 4" xfId="43100"/>
    <cellStyle name="Normal 5 33 2 2 3" xfId="43101"/>
    <cellStyle name="Normal 5 33 2 2 3 2" xfId="43102"/>
    <cellStyle name="Normal 5 33 2 2 3 3" xfId="43103"/>
    <cellStyle name="Normal 5 33 2 2 4" xfId="43104"/>
    <cellStyle name="Normal 5 33 2 2 5" xfId="43105"/>
    <cellStyle name="Normal 5 33 2 2 6" xfId="43106"/>
    <cellStyle name="Normal 5 33 2 3" xfId="43107"/>
    <cellStyle name="Normal 5 33 2 3 2" xfId="43108"/>
    <cellStyle name="Normal 5 33 3" xfId="43109"/>
    <cellStyle name="Normal 5 33 3 2" xfId="43110"/>
    <cellStyle name="Normal 5 33 4" xfId="43111"/>
    <cellStyle name="Normal 5 33 5" xfId="43112"/>
    <cellStyle name="Normal 5 33 6" xfId="43113"/>
    <cellStyle name="Normal 5 33 7" xfId="43114"/>
    <cellStyle name="Normal 5 33 8" xfId="43115"/>
    <cellStyle name="Normal 5 33 9" xfId="43116"/>
    <cellStyle name="Normal 5 34" xfId="43117"/>
    <cellStyle name="Normal 5 34 10" xfId="43118"/>
    <cellStyle name="Normal 5 34 11" xfId="43119"/>
    <cellStyle name="Normal 5 34 12" xfId="43120"/>
    <cellStyle name="Normal 5 34 13" xfId="43121"/>
    <cellStyle name="Normal 5 34 14" xfId="43122"/>
    <cellStyle name="Normal 5 34 15" xfId="43123"/>
    <cellStyle name="Normal 5 34 16" xfId="43124"/>
    <cellStyle name="Normal 5 34 17" xfId="43125"/>
    <cellStyle name="Normal 5 34 18" xfId="43126"/>
    <cellStyle name="Normal 5 34 19" xfId="43127"/>
    <cellStyle name="Normal 5 34 2" xfId="43128"/>
    <cellStyle name="Normal 5 34 2 2" xfId="43129"/>
    <cellStyle name="Normal 5 34 2 2 2" xfId="43130"/>
    <cellStyle name="Normal 5 34 2 2 2 2" xfId="43131"/>
    <cellStyle name="Normal 5 34 2 2 2 2 2" xfId="43132"/>
    <cellStyle name="Normal 5 34 2 2 2 3" xfId="43133"/>
    <cellStyle name="Normal 5 34 2 2 2 4" xfId="43134"/>
    <cellStyle name="Normal 5 34 2 2 3" xfId="43135"/>
    <cellStyle name="Normal 5 34 2 2 3 2" xfId="43136"/>
    <cellStyle name="Normal 5 34 2 2 3 3" xfId="43137"/>
    <cellStyle name="Normal 5 34 2 2 4" xfId="43138"/>
    <cellStyle name="Normal 5 34 2 2 5" xfId="43139"/>
    <cellStyle name="Normal 5 34 2 2 6" xfId="43140"/>
    <cellStyle name="Normal 5 34 2 3" xfId="43141"/>
    <cellStyle name="Normal 5 34 2 3 2" xfId="43142"/>
    <cellStyle name="Normal 5 34 3" xfId="43143"/>
    <cellStyle name="Normal 5 34 3 2" xfId="43144"/>
    <cellStyle name="Normal 5 34 4" xfId="43145"/>
    <cellStyle name="Normal 5 34 5" xfId="43146"/>
    <cellStyle name="Normal 5 34 6" xfId="43147"/>
    <cellStyle name="Normal 5 34 7" xfId="43148"/>
    <cellStyle name="Normal 5 34 8" xfId="43149"/>
    <cellStyle name="Normal 5 34 9" xfId="43150"/>
    <cellStyle name="Normal 5 35" xfId="43151"/>
    <cellStyle name="Normal 5 35 10" xfId="43152"/>
    <cellStyle name="Normal 5 35 11" xfId="43153"/>
    <cellStyle name="Normal 5 35 12" xfId="43154"/>
    <cellStyle name="Normal 5 35 13" xfId="43155"/>
    <cellStyle name="Normal 5 35 14" xfId="43156"/>
    <cellStyle name="Normal 5 35 15" xfId="43157"/>
    <cellStyle name="Normal 5 35 16" xfId="43158"/>
    <cellStyle name="Normal 5 35 17" xfId="43159"/>
    <cellStyle name="Normal 5 35 18" xfId="43160"/>
    <cellStyle name="Normal 5 35 19" xfId="43161"/>
    <cellStyle name="Normal 5 35 2" xfId="43162"/>
    <cellStyle name="Normal 5 35 2 2" xfId="43163"/>
    <cellStyle name="Normal 5 35 2 2 2" xfId="43164"/>
    <cellStyle name="Normal 5 35 2 2 2 2" xfId="43165"/>
    <cellStyle name="Normal 5 35 2 2 2 2 2" xfId="43166"/>
    <cellStyle name="Normal 5 35 2 2 2 3" xfId="43167"/>
    <cellStyle name="Normal 5 35 2 2 2 4" xfId="43168"/>
    <cellStyle name="Normal 5 35 2 2 3" xfId="43169"/>
    <cellStyle name="Normal 5 35 2 2 3 2" xfId="43170"/>
    <cellStyle name="Normal 5 35 2 2 3 3" xfId="43171"/>
    <cellStyle name="Normal 5 35 2 2 4" xfId="43172"/>
    <cellStyle name="Normal 5 35 2 2 5" xfId="43173"/>
    <cellStyle name="Normal 5 35 2 2 6" xfId="43174"/>
    <cellStyle name="Normal 5 35 2 3" xfId="43175"/>
    <cellStyle name="Normal 5 35 2 3 2" xfId="43176"/>
    <cellStyle name="Normal 5 35 3" xfId="43177"/>
    <cellStyle name="Normal 5 35 3 2" xfId="43178"/>
    <cellStyle name="Normal 5 35 4" xfId="43179"/>
    <cellStyle name="Normal 5 35 5" xfId="43180"/>
    <cellStyle name="Normal 5 35 6" xfId="43181"/>
    <cellStyle name="Normal 5 35 7" xfId="43182"/>
    <cellStyle name="Normal 5 35 8" xfId="43183"/>
    <cellStyle name="Normal 5 35 9" xfId="43184"/>
    <cellStyle name="Normal 5 36" xfId="43185"/>
    <cellStyle name="Normal 5 36 10" xfId="43186"/>
    <cellStyle name="Normal 5 36 11" xfId="43187"/>
    <cellStyle name="Normal 5 36 12" xfId="43188"/>
    <cellStyle name="Normal 5 36 13" xfId="43189"/>
    <cellStyle name="Normal 5 36 14" xfId="43190"/>
    <cellStyle name="Normal 5 36 15" xfId="43191"/>
    <cellStyle name="Normal 5 36 16" xfId="43192"/>
    <cellStyle name="Normal 5 36 17" xfId="43193"/>
    <cellStyle name="Normal 5 36 18" xfId="43194"/>
    <cellStyle name="Normal 5 36 19" xfId="43195"/>
    <cellStyle name="Normal 5 36 2" xfId="43196"/>
    <cellStyle name="Normal 5 36 2 2" xfId="43197"/>
    <cellStyle name="Normal 5 36 2 2 2" xfId="43198"/>
    <cellStyle name="Normal 5 36 2 2 2 2" xfId="43199"/>
    <cellStyle name="Normal 5 36 2 2 2 2 2" xfId="43200"/>
    <cellStyle name="Normal 5 36 2 2 2 3" xfId="43201"/>
    <cellStyle name="Normal 5 36 2 2 2 4" xfId="43202"/>
    <cellStyle name="Normal 5 36 2 2 3" xfId="43203"/>
    <cellStyle name="Normal 5 36 2 2 3 2" xfId="43204"/>
    <cellStyle name="Normal 5 36 2 2 3 3" xfId="43205"/>
    <cellStyle name="Normal 5 36 2 2 4" xfId="43206"/>
    <cellStyle name="Normal 5 36 2 2 5" xfId="43207"/>
    <cellStyle name="Normal 5 36 2 2 6" xfId="43208"/>
    <cellStyle name="Normal 5 36 2 3" xfId="43209"/>
    <cellStyle name="Normal 5 36 2 3 2" xfId="43210"/>
    <cellStyle name="Normal 5 36 3" xfId="43211"/>
    <cellStyle name="Normal 5 36 3 2" xfId="43212"/>
    <cellStyle name="Normal 5 36 4" xfId="43213"/>
    <cellStyle name="Normal 5 36 5" xfId="43214"/>
    <cellStyle name="Normal 5 36 6" xfId="43215"/>
    <cellStyle name="Normal 5 36 7" xfId="43216"/>
    <cellStyle name="Normal 5 36 8" xfId="43217"/>
    <cellStyle name="Normal 5 36 9" xfId="43218"/>
    <cellStyle name="Normal 5 37" xfId="43219"/>
    <cellStyle name="Normal 5 37 10" xfId="43220"/>
    <cellStyle name="Normal 5 37 11" xfId="43221"/>
    <cellStyle name="Normal 5 37 12" xfId="43222"/>
    <cellStyle name="Normal 5 37 13" xfId="43223"/>
    <cellStyle name="Normal 5 37 14" xfId="43224"/>
    <cellStyle name="Normal 5 37 15" xfId="43225"/>
    <cellStyle name="Normal 5 37 16" xfId="43226"/>
    <cellStyle name="Normal 5 37 17" xfId="43227"/>
    <cellStyle name="Normal 5 37 18" xfId="43228"/>
    <cellStyle name="Normal 5 37 19" xfId="43229"/>
    <cellStyle name="Normal 5 37 2" xfId="43230"/>
    <cellStyle name="Normal 5 37 2 2" xfId="43231"/>
    <cellStyle name="Normal 5 37 2 2 2" xfId="43232"/>
    <cellStyle name="Normal 5 37 2 2 2 2" xfId="43233"/>
    <cellStyle name="Normal 5 37 2 2 2 2 2" xfId="43234"/>
    <cellStyle name="Normal 5 37 2 2 2 3" xfId="43235"/>
    <cellStyle name="Normal 5 37 2 2 2 4" xfId="43236"/>
    <cellStyle name="Normal 5 37 2 2 3" xfId="43237"/>
    <cellStyle name="Normal 5 37 2 2 3 2" xfId="43238"/>
    <cellStyle name="Normal 5 37 2 2 3 3" xfId="43239"/>
    <cellStyle name="Normal 5 37 2 2 4" xfId="43240"/>
    <cellStyle name="Normal 5 37 2 2 5" xfId="43241"/>
    <cellStyle name="Normal 5 37 2 2 6" xfId="43242"/>
    <cellStyle name="Normal 5 37 2 3" xfId="43243"/>
    <cellStyle name="Normal 5 37 2 3 2" xfId="43244"/>
    <cellStyle name="Normal 5 37 3" xfId="43245"/>
    <cellStyle name="Normal 5 37 3 2" xfId="43246"/>
    <cellStyle name="Normal 5 37 4" xfId="43247"/>
    <cellStyle name="Normal 5 37 5" xfId="43248"/>
    <cellStyle name="Normal 5 37 6" xfId="43249"/>
    <cellStyle name="Normal 5 37 7" xfId="43250"/>
    <cellStyle name="Normal 5 37 8" xfId="43251"/>
    <cellStyle name="Normal 5 37 9" xfId="43252"/>
    <cellStyle name="Normal 5 38" xfId="43253"/>
    <cellStyle name="Normal 5 38 10" xfId="43254"/>
    <cellStyle name="Normal 5 38 11" xfId="43255"/>
    <cellStyle name="Normal 5 38 12" xfId="43256"/>
    <cellStyle name="Normal 5 38 13" xfId="43257"/>
    <cellStyle name="Normal 5 38 14" xfId="43258"/>
    <cellStyle name="Normal 5 38 15" xfId="43259"/>
    <cellStyle name="Normal 5 38 16" xfId="43260"/>
    <cellStyle name="Normal 5 38 17" xfId="43261"/>
    <cellStyle name="Normal 5 38 18" xfId="43262"/>
    <cellStyle name="Normal 5 38 19" xfId="43263"/>
    <cellStyle name="Normal 5 38 2" xfId="43264"/>
    <cellStyle name="Normal 5 38 2 2" xfId="43265"/>
    <cellStyle name="Normal 5 38 2 2 2" xfId="43266"/>
    <cellStyle name="Normal 5 38 2 2 2 2" xfId="43267"/>
    <cellStyle name="Normal 5 38 2 2 2 2 2" xfId="43268"/>
    <cellStyle name="Normal 5 38 2 2 2 3" xfId="43269"/>
    <cellStyle name="Normal 5 38 2 2 2 4" xfId="43270"/>
    <cellStyle name="Normal 5 38 2 2 3" xfId="43271"/>
    <cellStyle name="Normal 5 38 2 2 3 2" xfId="43272"/>
    <cellStyle name="Normal 5 38 2 2 3 3" xfId="43273"/>
    <cellStyle name="Normal 5 38 2 2 4" xfId="43274"/>
    <cellStyle name="Normal 5 38 2 2 5" xfId="43275"/>
    <cellStyle name="Normal 5 38 2 2 6" xfId="43276"/>
    <cellStyle name="Normal 5 38 2 3" xfId="43277"/>
    <cellStyle name="Normal 5 38 2 3 2" xfId="43278"/>
    <cellStyle name="Normal 5 38 3" xfId="43279"/>
    <cellStyle name="Normal 5 38 3 2" xfId="43280"/>
    <cellStyle name="Normal 5 38 4" xfId="43281"/>
    <cellStyle name="Normal 5 38 5" xfId="43282"/>
    <cellStyle name="Normal 5 38 6" xfId="43283"/>
    <cellStyle name="Normal 5 38 7" xfId="43284"/>
    <cellStyle name="Normal 5 38 8" xfId="43285"/>
    <cellStyle name="Normal 5 38 9" xfId="43286"/>
    <cellStyle name="Normal 5 39" xfId="43287"/>
    <cellStyle name="Normal 5 39 10" xfId="43288"/>
    <cellStyle name="Normal 5 39 11" xfId="43289"/>
    <cellStyle name="Normal 5 39 12" xfId="43290"/>
    <cellStyle name="Normal 5 39 13" xfId="43291"/>
    <cellStyle name="Normal 5 39 14" xfId="43292"/>
    <cellStyle name="Normal 5 39 15" xfId="43293"/>
    <cellStyle name="Normal 5 39 16" xfId="43294"/>
    <cellStyle name="Normal 5 39 17" xfId="43295"/>
    <cellStyle name="Normal 5 39 18" xfId="43296"/>
    <cellStyle name="Normal 5 39 19" xfId="43297"/>
    <cellStyle name="Normal 5 39 2" xfId="43298"/>
    <cellStyle name="Normal 5 39 2 2" xfId="43299"/>
    <cellStyle name="Normal 5 39 2 2 2" xfId="43300"/>
    <cellStyle name="Normal 5 39 2 2 2 2" xfId="43301"/>
    <cellStyle name="Normal 5 39 2 2 2 2 2" xfId="43302"/>
    <cellStyle name="Normal 5 39 2 2 2 3" xfId="43303"/>
    <cellStyle name="Normal 5 39 2 2 2 4" xfId="43304"/>
    <cellStyle name="Normal 5 39 2 2 3" xfId="43305"/>
    <cellStyle name="Normal 5 39 2 2 3 2" xfId="43306"/>
    <cellStyle name="Normal 5 39 2 2 3 3" xfId="43307"/>
    <cellStyle name="Normal 5 39 2 2 4" xfId="43308"/>
    <cellStyle name="Normal 5 39 2 2 5" xfId="43309"/>
    <cellStyle name="Normal 5 39 2 2 6" xfId="43310"/>
    <cellStyle name="Normal 5 39 2 3" xfId="43311"/>
    <cellStyle name="Normal 5 39 2 3 2" xfId="43312"/>
    <cellStyle name="Normal 5 39 3" xfId="43313"/>
    <cellStyle name="Normal 5 39 3 2" xfId="43314"/>
    <cellStyle name="Normal 5 39 4" xfId="43315"/>
    <cellStyle name="Normal 5 39 5" xfId="43316"/>
    <cellStyle name="Normal 5 39 6" xfId="43317"/>
    <cellStyle name="Normal 5 39 7" xfId="43318"/>
    <cellStyle name="Normal 5 39 8" xfId="43319"/>
    <cellStyle name="Normal 5 39 9" xfId="43320"/>
    <cellStyle name="Normal 5 4" xfId="503"/>
    <cellStyle name="Normal 5 4 10" xfId="43321"/>
    <cellStyle name="Normal 5 4 11" xfId="43322"/>
    <cellStyle name="Normal 5 4 12" xfId="43323"/>
    <cellStyle name="Normal 5 4 13" xfId="43324"/>
    <cellStyle name="Normal 5 4 14" xfId="43325"/>
    <cellStyle name="Normal 5 4 15" xfId="43326"/>
    <cellStyle name="Normal 5 4 16" xfId="43327"/>
    <cellStyle name="Normal 5 4 17" xfId="43328"/>
    <cellStyle name="Normal 5 4 18" xfId="43329"/>
    <cellStyle name="Normal 5 4 2" xfId="1267"/>
    <cellStyle name="Normal 5 4 2 2" xfId="43330"/>
    <cellStyle name="Normal 5 4 2 2 2" xfId="43331"/>
    <cellStyle name="Normal 5 4 2 3" xfId="43332"/>
    <cellStyle name="Normal 5 4 3" xfId="1268"/>
    <cellStyle name="Normal 5 4 3 2" xfId="43333"/>
    <cellStyle name="Normal 5 4 3 3" xfId="43334"/>
    <cellStyle name="Normal 5 4 4" xfId="43335"/>
    <cellStyle name="Normal 5 4 5" xfId="43336"/>
    <cellStyle name="Normal 5 4 5 2" xfId="43337"/>
    <cellStyle name="Normal 5 4 6" xfId="43338"/>
    <cellStyle name="Normal 5 4 7" xfId="43339"/>
    <cellStyle name="Normal 5 4 8" xfId="43340"/>
    <cellStyle name="Normal 5 4 9" xfId="43341"/>
    <cellStyle name="Normal 5 40" xfId="43342"/>
    <cellStyle name="Normal 5 40 10" xfId="43343"/>
    <cellStyle name="Normal 5 40 11" xfId="43344"/>
    <cellStyle name="Normal 5 40 12" xfId="43345"/>
    <cellStyle name="Normal 5 40 13" xfId="43346"/>
    <cellStyle name="Normal 5 40 14" xfId="43347"/>
    <cellStyle name="Normal 5 40 15" xfId="43348"/>
    <cellStyle name="Normal 5 40 16" xfId="43349"/>
    <cellStyle name="Normal 5 40 17" xfId="43350"/>
    <cellStyle name="Normal 5 40 18" xfId="43351"/>
    <cellStyle name="Normal 5 40 19" xfId="43352"/>
    <cellStyle name="Normal 5 40 2" xfId="43353"/>
    <cellStyle name="Normal 5 40 2 2" xfId="43354"/>
    <cellStyle name="Normal 5 40 2 2 2" xfId="43355"/>
    <cellStyle name="Normal 5 40 2 2 2 2" xfId="43356"/>
    <cellStyle name="Normal 5 40 2 2 2 2 2" xfId="43357"/>
    <cellStyle name="Normal 5 40 2 2 2 3" xfId="43358"/>
    <cellStyle name="Normal 5 40 2 2 2 4" xfId="43359"/>
    <cellStyle name="Normal 5 40 2 2 3" xfId="43360"/>
    <cellStyle name="Normal 5 40 2 2 3 2" xfId="43361"/>
    <cellStyle name="Normal 5 40 2 2 3 3" xfId="43362"/>
    <cellStyle name="Normal 5 40 2 2 4" xfId="43363"/>
    <cellStyle name="Normal 5 40 2 2 5" xfId="43364"/>
    <cellStyle name="Normal 5 40 2 2 6" xfId="43365"/>
    <cellStyle name="Normal 5 40 2 3" xfId="43366"/>
    <cellStyle name="Normal 5 40 2 3 2" xfId="43367"/>
    <cellStyle name="Normal 5 40 3" xfId="43368"/>
    <cellStyle name="Normal 5 40 3 2" xfId="43369"/>
    <cellStyle name="Normal 5 40 4" xfId="43370"/>
    <cellStyle name="Normal 5 40 5" xfId="43371"/>
    <cellStyle name="Normal 5 40 6" xfId="43372"/>
    <cellStyle name="Normal 5 40 7" xfId="43373"/>
    <cellStyle name="Normal 5 40 8" xfId="43374"/>
    <cellStyle name="Normal 5 40 9" xfId="43375"/>
    <cellStyle name="Normal 5 41" xfId="43376"/>
    <cellStyle name="Normal 5 41 10" xfId="43377"/>
    <cellStyle name="Normal 5 41 11" xfId="43378"/>
    <cellStyle name="Normal 5 41 12" xfId="43379"/>
    <cellStyle name="Normal 5 41 13" xfId="43380"/>
    <cellStyle name="Normal 5 41 14" xfId="43381"/>
    <cellStyle name="Normal 5 41 15" xfId="43382"/>
    <cellStyle name="Normal 5 41 16" xfId="43383"/>
    <cellStyle name="Normal 5 41 17" xfId="43384"/>
    <cellStyle name="Normal 5 41 18" xfId="43385"/>
    <cellStyle name="Normal 5 41 19" xfId="43386"/>
    <cellStyle name="Normal 5 41 2" xfId="43387"/>
    <cellStyle name="Normal 5 41 2 2" xfId="43388"/>
    <cellStyle name="Normal 5 41 2 2 2" xfId="43389"/>
    <cellStyle name="Normal 5 41 2 2 2 2" xfId="43390"/>
    <cellStyle name="Normal 5 41 2 2 2 2 2" xfId="43391"/>
    <cellStyle name="Normal 5 41 2 2 2 3" xfId="43392"/>
    <cellStyle name="Normal 5 41 2 2 2 4" xfId="43393"/>
    <cellStyle name="Normal 5 41 2 2 3" xfId="43394"/>
    <cellStyle name="Normal 5 41 2 2 3 2" xfId="43395"/>
    <cellStyle name="Normal 5 41 2 2 3 3" xfId="43396"/>
    <cellStyle name="Normal 5 41 2 2 4" xfId="43397"/>
    <cellStyle name="Normal 5 41 2 2 5" xfId="43398"/>
    <cellStyle name="Normal 5 41 2 2 6" xfId="43399"/>
    <cellStyle name="Normal 5 41 2 3" xfId="43400"/>
    <cellStyle name="Normal 5 41 2 3 2" xfId="43401"/>
    <cellStyle name="Normal 5 41 3" xfId="43402"/>
    <cellStyle name="Normal 5 41 3 2" xfId="43403"/>
    <cellStyle name="Normal 5 41 4" xfId="43404"/>
    <cellStyle name="Normal 5 41 5" xfId="43405"/>
    <cellStyle name="Normal 5 41 6" xfId="43406"/>
    <cellStyle name="Normal 5 41 7" xfId="43407"/>
    <cellStyle name="Normal 5 41 8" xfId="43408"/>
    <cellStyle name="Normal 5 41 9" xfId="43409"/>
    <cellStyle name="Normal 5 42" xfId="43410"/>
    <cellStyle name="Normal 5 42 10" xfId="43411"/>
    <cellStyle name="Normal 5 42 11" xfId="43412"/>
    <cellStyle name="Normal 5 42 12" xfId="43413"/>
    <cellStyle name="Normal 5 42 13" xfId="43414"/>
    <cellStyle name="Normal 5 42 14" xfId="43415"/>
    <cellStyle name="Normal 5 42 15" xfId="43416"/>
    <cellStyle name="Normal 5 42 16" xfId="43417"/>
    <cellStyle name="Normal 5 42 17" xfId="43418"/>
    <cellStyle name="Normal 5 42 18" xfId="43419"/>
    <cellStyle name="Normal 5 42 19" xfId="43420"/>
    <cellStyle name="Normal 5 42 2" xfId="43421"/>
    <cellStyle name="Normal 5 42 2 2" xfId="43422"/>
    <cellStyle name="Normal 5 42 2 2 2" xfId="43423"/>
    <cellStyle name="Normal 5 42 2 2 2 2" xfId="43424"/>
    <cellStyle name="Normal 5 42 2 2 2 2 2" xfId="43425"/>
    <cellStyle name="Normal 5 42 2 2 2 3" xfId="43426"/>
    <cellStyle name="Normal 5 42 2 2 2 4" xfId="43427"/>
    <cellStyle name="Normal 5 42 2 2 3" xfId="43428"/>
    <cellStyle name="Normal 5 42 2 2 3 2" xfId="43429"/>
    <cellStyle name="Normal 5 42 2 2 3 3" xfId="43430"/>
    <cellStyle name="Normal 5 42 2 2 4" xfId="43431"/>
    <cellStyle name="Normal 5 42 2 2 5" xfId="43432"/>
    <cellStyle name="Normal 5 42 2 2 6" xfId="43433"/>
    <cellStyle name="Normal 5 42 2 3" xfId="43434"/>
    <cellStyle name="Normal 5 42 2 3 2" xfId="43435"/>
    <cellStyle name="Normal 5 42 3" xfId="43436"/>
    <cellStyle name="Normal 5 42 3 2" xfId="43437"/>
    <cellStyle name="Normal 5 42 4" xfId="43438"/>
    <cellStyle name="Normal 5 42 5" xfId="43439"/>
    <cellStyle name="Normal 5 42 6" xfId="43440"/>
    <cellStyle name="Normal 5 42 7" xfId="43441"/>
    <cellStyle name="Normal 5 42 8" xfId="43442"/>
    <cellStyle name="Normal 5 42 9" xfId="43443"/>
    <cellStyle name="Normal 5 43" xfId="43444"/>
    <cellStyle name="Normal 5 43 10" xfId="43445"/>
    <cellStyle name="Normal 5 43 11" xfId="43446"/>
    <cellStyle name="Normal 5 43 12" xfId="43447"/>
    <cellStyle name="Normal 5 43 13" xfId="43448"/>
    <cellStyle name="Normal 5 43 14" xfId="43449"/>
    <cellStyle name="Normal 5 43 15" xfId="43450"/>
    <cellStyle name="Normal 5 43 16" xfId="43451"/>
    <cellStyle name="Normal 5 43 17" xfId="43452"/>
    <cellStyle name="Normal 5 43 18" xfId="43453"/>
    <cellStyle name="Normal 5 43 19" xfId="43454"/>
    <cellStyle name="Normal 5 43 2" xfId="43455"/>
    <cellStyle name="Normal 5 43 2 2" xfId="43456"/>
    <cellStyle name="Normal 5 43 2 2 2" xfId="43457"/>
    <cellStyle name="Normal 5 43 2 2 2 2" xfId="43458"/>
    <cellStyle name="Normal 5 43 2 2 2 2 2" xfId="43459"/>
    <cellStyle name="Normal 5 43 2 2 2 3" xfId="43460"/>
    <cellStyle name="Normal 5 43 2 2 2 4" xfId="43461"/>
    <cellStyle name="Normal 5 43 2 2 3" xfId="43462"/>
    <cellStyle name="Normal 5 43 2 2 3 2" xfId="43463"/>
    <cellStyle name="Normal 5 43 2 2 3 3" xfId="43464"/>
    <cellStyle name="Normal 5 43 2 2 4" xfId="43465"/>
    <cellStyle name="Normal 5 43 2 2 5" xfId="43466"/>
    <cellStyle name="Normal 5 43 2 2 6" xfId="43467"/>
    <cellStyle name="Normal 5 43 2 3" xfId="43468"/>
    <cellStyle name="Normal 5 43 2 3 2" xfId="43469"/>
    <cellStyle name="Normal 5 43 3" xfId="43470"/>
    <cellStyle name="Normal 5 43 3 2" xfId="43471"/>
    <cellStyle name="Normal 5 43 4" xfId="43472"/>
    <cellStyle name="Normal 5 43 5" xfId="43473"/>
    <cellStyle name="Normal 5 43 6" xfId="43474"/>
    <cellStyle name="Normal 5 43 7" xfId="43475"/>
    <cellStyle name="Normal 5 43 8" xfId="43476"/>
    <cellStyle name="Normal 5 43 9" xfId="43477"/>
    <cellStyle name="Normal 5 44" xfId="43478"/>
    <cellStyle name="Normal 5 44 10" xfId="43479"/>
    <cellStyle name="Normal 5 44 11" xfId="43480"/>
    <cellStyle name="Normal 5 44 12" xfId="43481"/>
    <cellStyle name="Normal 5 44 13" xfId="43482"/>
    <cellStyle name="Normal 5 44 14" xfId="43483"/>
    <cellStyle name="Normal 5 44 15" xfId="43484"/>
    <cellStyle name="Normal 5 44 16" xfId="43485"/>
    <cellStyle name="Normal 5 44 17" xfId="43486"/>
    <cellStyle name="Normal 5 44 18" xfId="43487"/>
    <cellStyle name="Normal 5 44 19" xfId="43488"/>
    <cellStyle name="Normal 5 44 2" xfId="43489"/>
    <cellStyle name="Normal 5 44 2 2" xfId="43490"/>
    <cellStyle name="Normal 5 44 2 2 2" xfId="43491"/>
    <cellStyle name="Normal 5 44 2 2 2 2" xfId="43492"/>
    <cellStyle name="Normal 5 44 2 2 2 2 2" xfId="43493"/>
    <cellStyle name="Normal 5 44 2 2 2 3" xfId="43494"/>
    <cellStyle name="Normal 5 44 2 2 2 4" xfId="43495"/>
    <cellStyle name="Normal 5 44 2 2 3" xfId="43496"/>
    <cellStyle name="Normal 5 44 2 2 3 2" xfId="43497"/>
    <cellStyle name="Normal 5 44 2 2 3 3" xfId="43498"/>
    <cellStyle name="Normal 5 44 2 2 4" xfId="43499"/>
    <cellStyle name="Normal 5 44 2 2 5" xfId="43500"/>
    <cellStyle name="Normal 5 44 2 2 6" xfId="43501"/>
    <cellStyle name="Normal 5 44 2 3" xfId="43502"/>
    <cellStyle name="Normal 5 44 2 3 2" xfId="43503"/>
    <cellStyle name="Normal 5 44 3" xfId="43504"/>
    <cellStyle name="Normal 5 44 3 2" xfId="43505"/>
    <cellStyle name="Normal 5 44 4" xfId="43506"/>
    <cellStyle name="Normal 5 44 5" xfId="43507"/>
    <cellStyle name="Normal 5 44 6" xfId="43508"/>
    <cellStyle name="Normal 5 44 7" xfId="43509"/>
    <cellStyle name="Normal 5 44 8" xfId="43510"/>
    <cellStyle name="Normal 5 44 9" xfId="43511"/>
    <cellStyle name="Normal 5 45" xfId="43512"/>
    <cellStyle name="Normal 5 45 10" xfId="43513"/>
    <cellStyle name="Normal 5 45 11" xfId="43514"/>
    <cellStyle name="Normal 5 45 12" xfId="43515"/>
    <cellStyle name="Normal 5 45 13" xfId="43516"/>
    <cellStyle name="Normal 5 45 14" xfId="43517"/>
    <cellStyle name="Normal 5 45 15" xfId="43518"/>
    <cellStyle name="Normal 5 45 16" xfId="43519"/>
    <cellStyle name="Normal 5 45 17" xfId="43520"/>
    <cellStyle name="Normal 5 45 18" xfId="43521"/>
    <cellStyle name="Normal 5 45 19" xfId="43522"/>
    <cellStyle name="Normal 5 45 2" xfId="43523"/>
    <cellStyle name="Normal 5 45 2 2" xfId="43524"/>
    <cellStyle name="Normal 5 45 2 2 2" xfId="43525"/>
    <cellStyle name="Normal 5 45 2 2 2 2" xfId="43526"/>
    <cellStyle name="Normal 5 45 2 2 2 2 2" xfId="43527"/>
    <cellStyle name="Normal 5 45 2 2 2 3" xfId="43528"/>
    <cellStyle name="Normal 5 45 2 2 2 4" xfId="43529"/>
    <cellStyle name="Normal 5 45 2 2 3" xfId="43530"/>
    <cellStyle name="Normal 5 45 2 2 3 2" xfId="43531"/>
    <cellStyle name="Normal 5 45 2 2 3 3" xfId="43532"/>
    <cellStyle name="Normal 5 45 2 2 4" xfId="43533"/>
    <cellStyle name="Normal 5 45 2 2 5" xfId="43534"/>
    <cellStyle name="Normal 5 45 2 2 6" xfId="43535"/>
    <cellStyle name="Normal 5 45 2 3" xfId="43536"/>
    <cellStyle name="Normal 5 45 2 3 2" xfId="43537"/>
    <cellStyle name="Normal 5 45 3" xfId="43538"/>
    <cellStyle name="Normal 5 45 3 2" xfId="43539"/>
    <cellStyle name="Normal 5 45 4" xfId="43540"/>
    <cellStyle name="Normal 5 45 5" xfId="43541"/>
    <cellStyle name="Normal 5 45 6" xfId="43542"/>
    <cellStyle name="Normal 5 45 7" xfId="43543"/>
    <cellStyle name="Normal 5 45 8" xfId="43544"/>
    <cellStyle name="Normal 5 45 9" xfId="43545"/>
    <cellStyle name="Normal 5 46" xfId="43546"/>
    <cellStyle name="Normal 5 46 10" xfId="43547"/>
    <cellStyle name="Normal 5 46 11" xfId="43548"/>
    <cellStyle name="Normal 5 46 12" xfId="43549"/>
    <cellStyle name="Normal 5 46 13" xfId="43550"/>
    <cellStyle name="Normal 5 46 14" xfId="43551"/>
    <cellStyle name="Normal 5 46 15" xfId="43552"/>
    <cellStyle name="Normal 5 46 16" xfId="43553"/>
    <cellStyle name="Normal 5 46 17" xfId="43554"/>
    <cellStyle name="Normal 5 46 18" xfId="43555"/>
    <cellStyle name="Normal 5 46 19" xfId="43556"/>
    <cellStyle name="Normal 5 46 2" xfId="43557"/>
    <cellStyle name="Normal 5 46 2 2" xfId="43558"/>
    <cellStyle name="Normal 5 46 2 2 2" xfId="43559"/>
    <cellStyle name="Normal 5 46 2 2 2 2" xfId="43560"/>
    <cellStyle name="Normal 5 46 2 2 2 2 2" xfId="43561"/>
    <cellStyle name="Normal 5 46 2 2 2 3" xfId="43562"/>
    <cellStyle name="Normal 5 46 2 2 2 4" xfId="43563"/>
    <cellStyle name="Normal 5 46 2 2 3" xfId="43564"/>
    <cellStyle name="Normal 5 46 2 2 3 2" xfId="43565"/>
    <cellStyle name="Normal 5 46 2 2 3 3" xfId="43566"/>
    <cellStyle name="Normal 5 46 2 2 4" xfId="43567"/>
    <cellStyle name="Normal 5 46 2 2 5" xfId="43568"/>
    <cellStyle name="Normal 5 46 2 2 6" xfId="43569"/>
    <cellStyle name="Normal 5 46 2 3" xfId="43570"/>
    <cellStyle name="Normal 5 46 2 3 2" xfId="43571"/>
    <cellStyle name="Normal 5 46 3" xfId="43572"/>
    <cellStyle name="Normal 5 46 3 2" xfId="43573"/>
    <cellStyle name="Normal 5 46 4" xfId="43574"/>
    <cellStyle name="Normal 5 46 5" xfId="43575"/>
    <cellStyle name="Normal 5 46 6" xfId="43576"/>
    <cellStyle name="Normal 5 46 7" xfId="43577"/>
    <cellStyle name="Normal 5 46 8" xfId="43578"/>
    <cellStyle name="Normal 5 46 9" xfId="43579"/>
    <cellStyle name="Normal 5 47" xfId="43580"/>
    <cellStyle name="Normal 5 47 10" xfId="43581"/>
    <cellStyle name="Normal 5 47 11" xfId="43582"/>
    <cellStyle name="Normal 5 47 12" xfId="43583"/>
    <cellStyle name="Normal 5 47 13" xfId="43584"/>
    <cellStyle name="Normal 5 47 14" xfId="43585"/>
    <cellStyle name="Normal 5 47 15" xfId="43586"/>
    <cellStyle name="Normal 5 47 16" xfId="43587"/>
    <cellStyle name="Normal 5 47 17" xfId="43588"/>
    <cellStyle name="Normal 5 47 18" xfId="43589"/>
    <cellStyle name="Normal 5 47 19" xfId="43590"/>
    <cellStyle name="Normal 5 47 2" xfId="43591"/>
    <cellStyle name="Normal 5 47 2 2" xfId="43592"/>
    <cellStyle name="Normal 5 47 2 2 2" xfId="43593"/>
    <cellStyle name="Normal 5 47 2 2 2 2" xfId="43594"/>
    <cellStyle name="Normal 5 47 2 2 2 2 2" xfId="43595"/>
    <cellStyle name="Normal 5 47 2 2 2 3" xfId="43596"/>
    <cellStyle name="Normal 5 47 2 2 2 4" xfId="43597"/>
    <cellStyle name="Normal 5 47 2 2 3" xfId="43598"/>
    <cellStyle name="Normal 5 47 2 2 3 2" xfId="43599"/>
    <cellStyle name="Normal 5 47 2 2 3 3" xfId="43600"/>
    <cellStyle name="Normal 5 47 2 2 4" xfId="43601"/>
    <cellStyle name="Normal 5 47 2 2 5" xfId="43602"/>
    <cellStyle name="Normal 5 47 2 2 6" xfId="43603"/>
    <cellStyle name="Normal 5 47 2 3" xfId="43604"/>
    <cellStyle name="Normal 5 47 2 3 2" xfId="43605"/>
    <cellStyle name="Normal 5 47 3" xfId="43606"/>
    <cellStyle name="Normal 5 47 3 2" xfId="43607"/>
    <cellStyle name="Normal 5 47 4" xfId="43608"/>
    <cellStyle name="Normal 5 47 5" xfId="43609"/>
    <cellStyle name="Normal 5 47 6" xfId="43610"/>
    <cellStyle name="Normal 5 47 7" xfId="43611"/>
    <cellStyle name="Normal 5 47 8" xfId="43612"/>
    <cellStyle name="Normal 5 47 9" xfId="43613"/>
    <cellStyle name="Normal 5 48" xfId="43614"/>
    <cellStyle name="Normal 5 48 2" xfId="43615"/>
    <cellStyle name="Normal 5 48 2 2" xfId="43616"/>
    <cellStyle name="Normal 5 48 2 2 2" xfId="43617"/>
    <cellStyle name="Normal 5 48 2 2 3" xfId="43618"/>
    <cellStyle name="Normal 5 48 2 2 4" xfId="43619"/>
    <cellStyle name="Normal 5 48 2 2 5" xfId="43620"/>
    <cellStyle name="Normal 5 48 2 2 6" xfId="43621"/>
    <cellStyle name="Normal 5 48 2 3" xfId="43622"/>
    <cellStyle name="Normal 5 48 2 4" xfId="43623"/>
    <cellStyle name="Normal 5 48 2 5" xfId="43624"/>
    <cellStyle name="Normal 5 48 2 6" xfId="43625"/>
    <cellStyle name="Normal 5 48 2 7" xfId="43626"/>
    <cellStyle name="Normal 5 48 2 8" xfId="43627"/>
    <cellStyle name="Normal 5 48 3" xfId="43628"/>
    <cellStyle name="Normal 5 48 3 2" xfId="43629"/>
    <cellStyle name="Normal 5 48 3 3" xfId="43630"/>
    <cellStyle name="Normal 5 48 4" xfId="43631"/>
    <cellStyle name="Normal 5 48 4 2" xfId="43632"/>
    <cellStyle name="Normal 5 48 4 3" xfId="43633"/>
    <cellStyle name="Normal 5 48 5" xfId="43634"/>
    <cellStyle name="Normal 5 48 6" xfId="43635"/>
    <cellStyle name="Normal 5 48 7" xfId="43636"/>
    <cellStyle name="Normal 5 48 8" xfId="43637"/>
    <cellStyle name="Normal 5 48 9" xfId="43638"/>
    <cellStyle name="Normal 5 49" xfId="43639"/>
    <cellStyle name="Normal 5 49 2" xfId="43640"/>
    <cellStyle name="Normal 5 49 3" xfId="43641"/>
    <cellStyle name="Normal 5 49 4" xfId="43642"/>
    <cellStyle name="Normal 5 5" xfId="1269"/>
    <cellStyle name="Normal 5 5 10" xfId="43643"/>
    <cellStyle name="Normal 5 5 11" xfId="43644"/>
    <cellStyle name="Normal 5 5 12" xfId="43645"/>
    <cellStyle name="Normal 5 5 13" xfId="43646"/>
    <cellStyle name="Normal 5 5 14" xfId="43647"/>
    <cellStyle name="Normal 5 5 15" xfId="43648"/>
    <cellStyle name="Normal 5 5 16" xfId="43649"/>
    <cellStyle name="Normal 5 5 17" xfId="43650"/>
    <cellStyle name="Normal 5 5 18" xfId="43651"/>
    <cellStyle name="Normal 5 5 2" xfId="43652"/>
    <cellStyle name="Normal 5 5 2 2" xfId="43653"/>
    <cellStyle name="Normal 5 5 2 2 2" xfId="43654"/>
    <cellStyle name="Normal 5 5 2 2 2 2" xfId="43655"/>
    <cellStyle name="Normal 5 5 2 2 2 2 2" xfId="43656"/>
    <cellStyle name="Normal 5 5 2 2 2 3" xfId="43657"/>
    <cellStyle name="Normal 5 5 2 2 2 4" xfId="43658"/>
    <cellStyle name="Normal 5 5 2 2 3" xfId="43659"/>
    <cellStyle name="Normal 5 5 2 2 3 2" xfId="43660"/>
    <cellStyle name="Normal 5 5 2 2 3 3" xfId="43661"/>
    <cellStyle name="Normal 5 5 2 2 4" xfId="43662"/>
    <cellStyle name="Normal 5 5 2 2 5" xfId="43663"/>
    <cellStyle name="Normal 5 5 2 2 6" xfId="43664"/>
    <cellStyle name="Normal 5 5 2 3" xfId="43665"/>
    <cellStyle name="Normal 5 5 2 3 2" xfId="43666"/>
    <cellStyle name="Normal 5 5 3" xfId="43667"/>
    <cellStyle name="Normal 5 5 3 2" xfId="43668"/>
    <cellStyle name="Normal 5 5 3 3" xfId="43669"/>
    <cellStyle name="Normal 5 5 4" xfId="43670"/>
    <cellStyle name="Normal 5 5 5" xfId="43671"/>
    <cellStyle name="Normal 5 5 5 2" xfId="43672"/>
    <cellStyle name="Normal 5 5 6" xfId="43673"/>
    <cellStyle name="Normal 5 5 7" xfId="43674"/>
    <cellStyle name="Normal 5 5 8" xfId="43675"/>
    <cellStyle name="Normal 5 5 9" xfId="43676"/>
    <cellStyle name="Normal 5 50" xfId="43677"/>
    <cellStyle name="Normal 5 50 2" xfId="43678"/>
    <cellStyle name="Normal 5 50 3" xfId="43679"/>
    <cellStyle name="Normal 5 50 4" xfId="43680"/>
    <cellStyle name="Normal 5 51" xfId="43681"/>
    <cellStyle name="Normal 5 51 2" xfId="43682"/>
    <cellStyle name="Normal 5 51 2 2" xfId="43683"/>
    <cellStyle name="Normal 5 51 2 3" xfId="43684"/>
    <cellStyle name="Normal 5 51 2 4" xfId="43685"/>
    <cellStyle name="Normal 5 51 2 5" xfId="43686"/>
    <cellStyle name="Normal 5 51 2 6" xfId="43687"/>
    <cellStyle name="Normal 5 51 2 7" xfId="43688"/>
    <cellStyle name="Normal 5 51 3" xfId="43689"/>
    <cellStyle name="Normal 5 51 3 2" xfId="43690"/>
    <cellStyle name="Normal 5 51 4" xfId="43691"/>
    <cellStyle name="Normal 5 51 5" xfId="43692"/>
    <cellStyle name="Normal 5 51 6" xfId="43693"/>
    <cellStyle name="Normal 5 51 7" xfId="43694"/>
    <cellStyle name="Normal 5 51 8" xfId="43695"/>
    <cellStyle name="Normal 5 52" xfId="43696"/>
    <cellStyle name="Normal 5 52 2" xfId="43697"/>
    <cellStyle name="Normal 5 52 2 2" xfId="43698"/>
    <cellStyle name="Normal 5 52 2 3" xfId="43699"/>
    <cellStyle name="Normal 5 52 2 4" xfId="43700"/>
    <cellStyle name="Normal 5 52 2 5" xfId="43701"/>
    <cellStyle name="Normal 5 52 2 6" xfId="43702"/>
    <cellStyle name="Normal 5 52 2 7" xfId="43703"/>
    <cellStyle name="Normal 5 52 3" xfId="43704"/>
    <cellStyle name="Normal 5 52 3 2" xfId="43705"/>
    <cellStyle name="Normal 5 52 4" xfId="43706"/>
    <cellStyle name="Normal 5 52 5" xfId="43707"/>
    <cellStyle name="Normal 5 52 6" xfId="43708"/>
    <cellStyle name="Normal 5 52 7" xfId="43709"/>
    <cellStyle name="Normal 5 52 8" xfId="43710"/>
    <cellStyle name="Normal 5 53" xfId="43711"/>
    <cellStyle name="Normal 5 53 2" xfId="43712"/>
    <cellStyle name="Normal 5 53 2 2" xfId="43713"/>
    <cellStyle name="Normal 5 53 2 3" xfId="43714"/>
    <cellStyle name="Normal 5 53 3" xfId="43715"/>
    <cellStyle name="Normal 5 53 3 2" xfId="43716"/>
    <cellStyle name="Normal 5 53 4" xfId="43717"/>
    <cellStyle name="Normal 5 53 5" xfId="43718"/>
    <cellStyle name="Normal 5 53 6" xfId="43719"/>
    <cellStyle name="Normal 5 53 7" xfId="43720"/>
    <cellStyle name="Normal 5 54" xfId="43721"/>
    <cellStyle name="Normal 5 54 2" xfId="43722"/>
    <cellStyle name="Normal 5 54 3" xfId="43723"/>
    <cellStyle name="Normal 5 54 4" xfId="43724"/>
    <cellStyle name="Normal 5 54 5" xfId="43725"/>
    <cellStyle name="Normal 5 54 6" xfId="43726"/>
    <cellStyle name="Normal 5 54 7" xfId="43727"/>
    <cellStyle name="Normal 5 55" xfId="43728"/>
    <cellStyle name="Normal 5 55 2" xfId="43729"/>
    <cellStyle name="Normal 5 56" xfId="43730"/>
    <cellStyle name="Normal 5 56 2" xfId="43731"/>
    <cellStyle name="Normal 5 57" xfId="43732"/>
    <cellStyle name="Normal 5 57 2" xfId="43733"/>
    <cellStyle name="Normal 5 58" xfId="43734"/>
    <cellStyle name="Normal 5 58 2" xfId="43735"/>
    <cellStyle name="Normal 5 59" xfId="43736"/>
    <cellStyle name="Normal 5 59 2" xfId="43737"/>
    <cellStyle name="Normal 5 6" xfId="1270"/>
    <cellStyle name="Normal 5 6 10" xfId="43738"/>
    <cellStyle name="Normal 5 6 11" xfId="43739"/>
    <cellStyle name="Normal 5 6 12" xfId="43740"/>
    <cellStyle name="Normal 5 6 13" xfId="43741"/>
    <cellStyle name="Normal 5 6 14" xfId="43742"/>
    <cellStyle name="Normal 5 6 15" xfId="43743"/>
    <cellStyle name="Normal 5 6 16" xfId="43744"/>
    <cellStyle name="Normal 5 6 17" xfId="43745"/>
    <cellStyle name="Normal 5 6 18" xfId="43746"/>
    <cellStyle name="Normal 5 6 19" xfId="43747"/>
    <cellStyle name="Normal 5 6 2" xfId="43748"/>
    <cellStyle name="Normal 5 6 2 2" xfId="43749"/>
    <cellStyle name="Normal 5 6 2 2 2" xfId="43750"/>
    <cellStyle name="Normal 5 6 2 2 2 2" xfId="43751"/>
    <cellStyle name="Normal 5 6 2 2 2 2 2" xfId="43752"/>
    <cellStyle name="Normal 5 6 2 2 2 3" xfId="43753"/>
    <cellStyle name="Normal 5 6 2 2 2 4" xfId="43754"/>
    <cellStyle name="Normal 5 6 2 2 3" xfId="43755"/>
    <cellStyle name="Normal 5 6 2 2 3 2" xfId="43756"/>
    <cellStyle name="Normal 5 6 2 2 3 3" xfId="43757"/>
    <cellStyle name="Normal 5 6 2 2 4" xfId="43758"/>
    <cellStyle name="Normal 5 6 2 2 5" xfId="43759"/>
    <cellStyle name="Normal 5 6 2 2 6" xfId="43760"/>
    <cellStyle name="Normal 5 6 2 3" xfId="43761"/>
    <cellStyle name="Normal 5 6 2 3 2" xfId="43762"/>
    <cellStyle name="Normal 5 6 3" xfId="43763"/>
    <cellStyle name="Normal 5 6 3 2" xfId="43764"/>
    <cellStyle name="Normal 5 6 4" xfId="43765"/>
    <cellStyle name="Normal 5 6 5" xfId="43766"/>
    <cellStyle name="Normal 5 6 6" xfId="43767"/>
    <cellStyle name="Normal 5 6 7" xfId="43768"/>
    <cellStyle name="Normal 5 6 8" xfId="43769"/>
    <cellStyle name="Normal 5 6 9" xfId="43770"/>
    <cellStyle name="Normal 5 60" xfId="43771"/>
    <cellStyle name="Normal 5 60 2" xfId="43772"/>
    <cellStyle name="Normal 5 61" xfId="43773"/>
    <cellStyle name="Normal 5 61 2" xfId="43774"/>
    <cellStyle name="Normal 5 62" xfId="43775"/>
    <cellStyle name="Normal 5 62 2" xfId="43776"/>
    <cellStyle name="Normal 5 63" xfId="43777"/>
    <cellStyle name="Normal 5 63 2" xfId="43778"/>
    <cellStyle name="Normal 5 64" xfId="43779"/>
    <cellStyle name="Normal 5 64 2" xfId="43780"/>
    <cellStyle name="Normal 5 65" xfId="43781"/>
    <cellStyle name="Normal 5 65 2" xfId="43782"/>
    <cellStyle name="Normal 5 66" xfId="43783"/>
    <cellStyle name="Normal 5 66 2" xfId="43784"/>
    <cellStyle name="Normal 5 67" xfId="43785"/>
    <cellStyle name="Normal 5 67 2" xfId="43786"/>
    <cellStyle name="Normal 5 68" xfId="43787"/>
    <cellStyle name="Normal 5 68 2" xfId="43788"/>
    <cellStyle name="Normal 5 69" xfId="43789"/>
    <cellStyle name="Normal 5 69 2" xfId="43790"/>
    <cellStyle name="Normal 5 7" xfId="43791"/>
    <cellStyle name="Normal 5 7 10" xfId="43792"/>
    <cellStyle name="Normal 5 7 11" xfId="43793"/>
    <cellStyle name="Normal 5 7 12" xfId="43794"/>
    <cellStyle name="Normal 5 7 13" xfId="43795"/>
    <cellStyle name="Normal 5 7 14" xfId="43796"/>
    <cellStyle name="Normal 5 7 15" xfId="43797"/>
    <cellStyle name="Normal 5 7 16" xfId="43798"/>
    <cellStyle name="Normal 5 7 17" xfId="43799"/>
    <cellStyle name="Normal 5 7 18" xfId="43800"/>
    <cellStyle name="Normal 5 7 19" xfId="43801"/>
    <cellStyle name="Normal 5 7 2" xfId="43802"/>
    <cellStyle name="Normal 5 7 2 2" xfId="43803"/>
    <cellStyle name="Normal 5 7 2 2 2" xfId="43804"/>
    <cellStyle name="Normal 5 7 2 3" xfId="43805"/>
    <cellStyle name="Normal 5 7 2 3 2" xfId="43806"/>
    <cellStyle name="Normal 5 7 3" xfId="43807"/>
    <cellStyle name="Normal 5 7 3 2" xfId="43808"/>
    <cellStyle name="Normal 5 7 4" xfId="43809"/>
    <cellStyle name="Normal 5 7 5" xfId="43810"/>
    <cellStyle name="Normal 5 7 6" xfId="43811"/>
    <cellStyle name="Normal 5 7 7" xfId="43812"/>
    <cellStyle name="Normal 5 7 8" xfId="43813"/>
    <cellStyle name="Normal 5 7 9" xfId="43814"/>
    <cellStyle name="Normal 5 70" xfId="43815"/>
    <cellStyle name="Normal 5 70 2" xfId="43816"/>
    <cellStyle name="Normal 5 70 3" xfId="43817"/>
    <cellStyle name="Normal 5 71" xfId="43818"/>
    <cellStyle name="Normal 5 71 2" xfId="43819"/>
    <cellStyle name="Normal 5 72" xfId="43820"/>
    <cellStyle name="Normal 5 72 2" xfId="43821"/>
    <cellStyle name="Normal 5 73" xfId="43822"/>
    <cellStyle name="Normal 5 73 2" xfId="43823"/>
    <cellStyle name="Normal 5 74" xfId="43824"/>
    <cellStyle name="Normal 5 74 2" xfId="43825"/>
    <cellStyle name="Normal 5 75" xfId="43826"/>
    <cellStyle name="Normal 5 75 2" xfId="43827"/>
    <cellStyle name="Normal 5 76" xfId="43828"/>
    <cellStyle name="Normal 5 76 2" xfId="43829"/>
    <cellStyle name="Normal 5 77" xfId="43830"/>
    <cellStyle name="Normal 5 77 2" xfId="43831"/>
    <cellStyle name="Normal 5 78" xfId="43832"/>
    <cellStyle name="Normal 5 79" xfId="43833"/>
    <cellStyle name="Normal 5 8" xfId="43834"/>
    <cellStyle name="Normal 5 8 10" xfId="43835"/>
    <cellStyle name="Normal 5 8 11" xfId="43836"/>
    <cellStyle name="Normal 5 8 12" xfId="43837"/>
    <cellStyle name="Normal 5 8 13" xfId="43838"/>
    <cellStyle name="Normal 5 8 14" xfId="43839"/>
    <cellStyle name="Normal 5 8 15" xfId="43840"/>
    <cellStyle name="Normal 5 8 16" xfId="43841"/>
    <cellStyle name="Normal 5 8 17" xfId="43842"/>
    <cellStyle name="Normal 5 8 18" xfId="43843"/>
    <cellStyle name="Normal 5 8 19" xfId="43844"/>
    <cellStyle name="Normal 5 8 2" xfId="43845"/>
    <cellStyle name="Normal 5 8 2 2" xfId="43846"/>
    <cellStyle name="Normal 5 8 2 2 2" xfId="43847"/>
    <cellStyle name="Normal 5 8 2 3" xfId="43848"/>
    <cellStyle name="Normal 5 8 2 3 2" xfId="43849"/>
    <cellStyle name="Normal 5 8 3" xfId="43850"/>
    <cellStyle name="Normal 5 8 3 2" xfId="43851"/>
    <cellStyle name="Normal 5 8 4" xfId="43852"/>
    <cellStyle name="Normal 5 8 5" xfId="43853"/>
    <cellStyle name="Normal 5 8 6" xfId="43854"/>
    <cellStyle name="Normal 5 8 7" xfId="43855"/>
    <cellStyle name="Normal 5 8 8" xfId="43856"/>
    <cellStyle name="Normal 5 8 9" xfId="43857"/>
    <cellStyle name="Normal 5 80" xfId="43858"/>
    <cellStyle name="Normal 5 81" xfId="43859"/>
    <cellStyle name="Normal 5 82" xfId="43860"/>
    <cellStyle name="Normal 5 83" xfId="43861"/>
    <cellStyle name="Normal 5 84" xfId="43862"/>
    <cellStyle name="Normal 5 85" xfId="43863"/>
    <cellStyle name="Normal 5 86" xfId="43864"/>
    <cellStyle name="Normal 5 87" xfId="43865"/>
    <cellStyle name="Normal 5 88" xfId="43866"/>
    <cellStyle name="Normal 5 89" xfId="43867"/>
    <cellStyle name="Normal 5 9" xfId="43868"/>
    <cellStyle name="Normal 5 9 10" xfId="43869"/>
    <cellStyle name="Normal 5 9 11" xfId="43870"/>
    <cellStyle name="Normal 5 9 12" xfId="43871"/>
    <cellStyle name="Normal 5 9 13" xfId="43872"/>
    <cellStyle name="Normal 5 9 14" xfId="43873"/>
    <cellStyle name="Normal 5 9 15" xfId="43874"/>
    <cellStyle name="Normal 5 9 16" xfId="43875"/>
    <cellStyle name="Normal 5 9 17" xfId="43876"/>
    <cellStyle name="Normal 5 9 18" xfId="43877"/>
    <cellStyle name="Normal 5 9 19" xfId="43878"/>
    <cellStyle name="Normal 5 9 2" xfId="43879"/>
    <cellStyle name="Normal 5 9 2 2" xfId="43880"/>
    <cellStyle name="Normal 5 9 2 2 2" xfId="43881"/>
    <cellStyle name="Normal 5 9 2 3" xfId="43882"/>
    <cellStyle name="Normal 5 9 2 3 2" xfId="43883"/>
    <cellStyle name="Normal 5 9 3" xfId="43884"/>
    <cellStyle name="Normal 5 9 3 2" xfId="43885"/>
    <cellStyle name="Normal 5 9 4" xfId="43886"/>
    <cellStyle name="Normal 5 9 5" xfId="43887"/>
    <cellStyle name="Normal 5 9 6" xfId="43888"/>
    <cellStyle name="Normal 5 9 7" xfId="43889"/>
    <cellStyle name="Normal 5 9 8" xfId="43890"/>
    <cellStyle name="Normal 5 9 9" xfId="43891"/>
    <cellStyle name="Normal 5 90" xfId="43892"/>
    <cellStyle name="Normal 5 91" xfId="43893"/>
    <cellStyle name="Normal 5 92" xfId="43894"/>
    <cellStyle name="Normal 5 93" xfId="43895"/>
    <cellStyle name="Normal 5 94" xfId="43896"/>
    <cellStyle name="Normal 5 95" xfId="43897"/>
    <cellStyle name="Normal 5 96" xfId="43898"/>
    <cellStyle name="Normal 5 97" xfId="43899"/>
    <cellStyle name="Normal 5 97 2" xfId="43900"/>
    <cellStyle name="Normal 5 98" xfId="43901"/>
    <cellStyle name="Normal 5 98 2" xfId="43902"/>
    <cellStyle name="Normal 5 99" xfId="43903"/>
    <cellStyle name="Normal 5_00401" xfId="43904"/>
    <cellStyle name="Normal 50" xfId="43905"/>
    <cellStyle name="Normal 50 2" xfId="43906"/>
    <cellStyle name="Normal 50 2 2" xfId="43907"/>
    <cellStyle name="Normal 50 2 2 2" xfId="43908"/>
    <cellStyle name="Normal 50 2 2 3" xfId="43909"/>
    <cellStyle name="Normal 50 2 3" xfId="43910"/>
    <cellStyle name="Normal 50 2 4" xfId="43911"/>
    <cellStyle name="Normal 50 3" xfId="43912"/>
    <cellStyle name="Normal 50 3 2" xfId="43913"/>
    <cellStyle name="Normal 50 3 3" xfId="43914"/>
    <cellStyle name="Normal 50 4" xfId="43915"/>
    <cellStyle name="Normal 50 4 2" xfId="43916"/>
    <cellStyle name="Normal 50 4 3" xfId="43917"/>
    <cellStyle name="Normal 50 5" xfId="43918"/>
    <cellStyle name="Normal 50 6" xfId="43919"/>
    <cellStyle name="Normal 51" xfId="43920"/>
    <cellStyle name="Normal 51 2" xfId="43921"/>
    <cellStyle name="Normal 51 2 2" xfId="43922"/>
    <cellStyle name="Normal 51 3" xfId="43923"/>
    <cellStyle name="Normal 51 3 2" xfId="43924"/>
    <cellStyle name="Normal 52" xfId="43925"/>
    <cellStyle name="Normal 52 2" xfId="43926"/>
    <cellStyle name="Normal 52 2 2" xfId="43927"/>
    <cellStyle name="Normal 52 3" xfId="43928"/>
    <cellStyle name="Normal 52 3 2" xfId="43929"/>
    <cellStyle name="Normal 53" xfId="43930"/>
    <cellStyle name="Normal 53 2" xfId="43931"/>
    <cellStyle name="Normal 53 3" xfId="43932"/>
    <cellStyle name="Normal 53 3 2" xfId="43933"/>
    <cellStyle name="Normal 54" xfId="43934"/>
    <cellStyle name="Normal 54 2" xfId="43935"/>
    <cellStyle name="Normal 54 3" xfId="43936"/>
    <cellStyle name="Normal 54 3 2" xfId="43937"/>
    <cellStyle name="Normal 55" xfId="43938"/>
    <cellStyle name="Normal 55 2" xfId="43939"/>
    <cellStyle name="Normal 55 3" xfId="43940"/>
    <cellStyle name="Normal 55 3 2" xfId="43941"/>
    <cellStyle name="Normal 56" xfId="43942"/>
    <cellStyle name="Normal 56 2" xfId="43943"/>
    <cellStyle name="Normal 56 2 2" xfId="43944"/>
    <cellStyle name="Normal 56 2 3" xfId="43945"/>
    <cellStyle name="Normal 56 3" xfId="43946"/>
    <cellStyle name="Normal 56 4" xfId="43947"/>
    <cellStyle name="Normal 57" xfId="43948"/>
    <cellStyle name="Normal 57 2" xfId="43949"/>
    <cellStyle name="Normal 57 2 2" xfId="43950"/>
    <cellStyle name="Normal 57 2 3" xfId="43951"/>
    <cellStyle name="Normal 57 3" xfId="43952"/>
    <cellStyle name="Normal 57 4" xfId="43953"/>
    <cellStyle name="Normal 58" xfId="43954"/>
    <cellStyle name="Normal 58 2" xfId="43955"/>
    <cellStyle name="Normal 58 2 2" xfId="43956"/>
    <cellStyle name="Normal 58 2 3" xfId="43957"/>
    <cellStyle name="Normal 58 3" xfId="43958"/>
    <cellStyle name="Normal 58 4" xfId="43959"/>
    <cellStyle name="Normal 59" xfId="43960"/>
    <cellStyle name="Normal 59 2" xfId="43961"/>
    <cellStyle name="Normal 59 2 2" xfId="43962"/>
    <cellStyle name="Normal 59 2 3" xfId="43963"/>
    <cellStyle name="Normal 59 3" xfId="43964"/>
    <cellStyle name="Normal 59 4" xfId="43965"/>
    <cellStyle name="Normal 6" xfId="504"/>
    <cellStyle name="Normal 6 10" xfId="43966"/>
    <cellStyle name="Normal 6 10 10" xfId="43967"/>
    <cellStyle name="Normal 6 10 11" xfId="43968"/>
    <cellStyle name="Normal 6 10 12" xfId="43969"/>
    <cellStyle name="Normal 6 10 13" xfId="43970"/>
    <cellStyle name="Normal 6 10 14" xfId="43971"/>
    <cellStyle name="Normal 6 10 15" xfId="43972"/>
    <cellStyle name="Normal 6 10 16" xfId="43973"/>
    <cellStyle name="Normal 6 10 17" xfId="43974"/>
    <cellStyle name="Normal 6 10 18" xfId="43975"/>
    <cellStyle name="Normal 6 10 19" xfId="43976"/>
    <cellStyle name="Normal 6 10 2" xfId="43977"/>
    <cellStyle name="Normal 6 10 2 2" xfId="43978"/>
    <cellStyle name="Normal 6 10 2 2 2" xfId="43979"/>
    <cellStyle name="Normal 6 10 2 2 2 2" xfId="43980"/>
    <cellStyle name="Normal 6 10 2 2 2 2 2" xfId="43981"/>
    <cellStyle name="Normal 6 10 2 2 2 3" xfId="43982"/>
    <cellStyle name="Normal 6 10 2 2 2 4" xfId="43983"/>
    <cellStyle name="Normal 6 10 2 2 3" xfId="43984"/>
    <cellStyle name="Normal 6 10 2 2 3 2" xfId="43985"/>
    <cellStyle name="Normal 6 10 2 2 3 3" xfId="43986"/>
    <cellStyle name="Normal 6 10 2 2 4" xfId="43987"/>
    <cellStyle name="Normal 6 10 2 2 5" xfId="43988"/>
    <cellStyle name="Normal 6 10 2 2 6" xfId="43989"/>
    <cellStyle name="Normal 6 10 2 3" xfId="43990"/>
    <cellStyle name="Normal 6 10 2 3 2" xfId="43991"/>
    <cellStyle name="Normal 6 10 3" xfId="43992"/>
    <cellStyle name="Normal 6 10 3 2" xfId="43993"/>
    <cellStyle name="Normal 6 10 4" xfId="43994"/>
    <cellStyle name="Normal 6 10 5" xfId="43995"/>
    <cellStyle name="Normal 6 10 6" xfId="43996"/>
    <cellStyle name="Normal 6 10 7" xfId="43997"/>
    <cellStyle name="Normal 6 10 8" xfId="43998"/>
    <cellStyle name="Normal 6 10 9" xfId="43999"/>
    <cellStyle name="Normal 6 11" xfId="44000"/>
    <cellStyle name="Normal 6 11 10" xfId="44001"/>
    <cellStyle name="Normal 6 11 11" xfId="44002"/>
    <cellStyle name="Normal 6 11 12" xfId="44003"/>
    <cellStyle name="Normal 6 11 13" xfId="44004"/>
    <cellStyle name="Normal 6 11 14" xfId="44005"/>
    <cellStyle name="Normal 6 11 15" xfId="44006"/>
    <cellStyle name="Normal 6 11 16" xfId="44007"/>
    <cellStyle name="Normal 6 11 17" xfId="44008"/>
    <cellStyle name="Normal 6 11 18" xfId="44009"/>
    <cellStyle name="Normal 6 11 19" xfId="44010"/>
    <cellStyle name="Normal 6 11 2" xfId="44011"/>
    <cellStyle name="Normal 6 11 2 2" xfId="44012"/>
    <cellStyle name="Normal 6 11 2 2 2" xfId="44013"/>
    <cellStyle name="Normal 6 11 2 2 2 2" xfId="44014"/>
    <cellStyle name="Normal 6 11 2 2 2 2 2" xfId="44015"/>
    <cellStyle name="Normal 6 11 2 2 2 3" xfId="44016"/>
    <cellStyle name="Normal 6 11 2 2 2 4" xfId="44017"/>
    <cellStyle name="Normal 6 11 2 2 3" xfId="44018"/>
    <cellStyle name="Normal 6 11 2 2 3 2" xfId="44019"/>
    <cellStyle name="Normal 6 11 2 2 3 3" xfId="44020"/>
    <cellStyle name="Normal 6 11 2 2 4" xfId="44021"/>
    <cellStyle name="Normal 6 11 2 2 5" xfId="44022"/>
    <cellStyle name="Normal 6 11 2 2 6" xfId="44023"/>
    <cellStyle name="Normal 6 11 2 3" xfId="44024"/>
    <cellStyle name="Normal 6 11 2 3 2" xfId="44025"/>
    <cellStyle name="Normal 6 11 3" xfId="44026"/>
    <cellStyle name="Normal 6 11 3 2" xfId="44027"/>
    <cellStyle name="Normal 6 11 4" xfId="44028"/>
    <cellStyle name="Normal 6 11 5" xfId="44029"/>
    <cellStyle name="Normal 6 11 6" xfId="44030"/>
    <cellStyle name="Normal 6 11 7" xfId="44031"/>
    <cellStyle name="Normal 6 11 8" xfId="44032"/>
    <cellStyle name="Normal 6 11 9" xfId="44033"/>
    <cellStyle name="Normal 6 12" xfId="44034"/>
    <cellStyle name="Normal 6 12 10" xfId="44035"/>
    <cellStyle name="Normal 6 12 11" xfId="44036"/>
    <cellStyle name="Normal 6 12 12" xfId="44037"/>
    <cellStyle name="Normal 6 12 13" xfId="44038"/>
    <cellStyle name="Normal 6 12 14" xfId="44039"/>
    <cellStyle name="Normal 6 12 15" xfId="44040"/>
    <cellStyle name="Normal 6 12 16" xfId="44041"/>
    <cellStyle name="Normal 6 12 17" xfId="44042"/>
    <cellStyle name="Normal 6 12 18" xfId="44043"/>
    <cellStyle name="Normal 6 12 19" xfId="44044"/>
    <cellStyle name="Normal 6 12 2" xfId="44045"/>
    <cellStyle name="Normal 6 12 2 2" xfId="44046"/>
    <cellStyle name="Normal 6 12 2 2 2" xfId="44047"/>
    <cellStyle name="Normal 6 12 2 2 2 2" xfId="44048"/>
    <cellStyle name="Normal 6 12 2 2 2 2 2" xfId="44049"/>
    <cellStyle name="Normal 6 12 2 2 2 3" xfId="44050"/>
    <cellStyle name="Normal 6 12 2 2 2 4" xfId="44051"/>
    <cellStyle name="Normal 6 12 2 2 3" xfId="44052"/>
    <cellStyle name="Normal 6 12 2 2 3 2" xfId="44053"/>
    <cellStyle name="Normal 6 12 2 2 3 3" xfId="44054"/>
    <cellStyle name="Normal 6 12 2 2 4" xfId="44055"/>
    <cellStyle name="Normal 6 12 2 2 5" xfId="44056"/>
    <cellStyle name="Normal 6 12 2 2 6" xfId="44057"/>
    <cellStyle name="Normal 6 12 2 3" xfId="44058"/>
    <cellStyle name="Normal 6 12 2 3 2" xfId="44059"/>
    <cellStyle name="Normal 6 12 3" xfId="44060"/>
    <cellStyle name="Normal 6 12 3 2" xfId="44061"/>
    <cellStyle name="Normal 6 12 4" xfId="44062"/>
    <cellStyle name="Normal 6 12 5" xfId="44063"/>
    <cellStyle name="Normal 6 12 6" xfId="44064"/>
    <cellStyle name="Normal 6 12 7" xfId="44065"/>
    <cellStyle name="Normal 6 12 8" xfId="44066"/>
    <cellStyle name="Normal 6 12 9" xfId="44067"/>
    <cellStyle name="Normal 6 13" xfId="44068"/>
    <cellStyle name="Normal 6 13 2" xfId="44069"/>
    <cellStyle name="Normal 6 13 2 2" xfId="44070"/>
    <cellStyle name="Normal 6 13 2 2 2" xfId="44071"/>
    <cellStyle name="Normal 6 13 2 2 2 2" xfId="44072"/>
    <cellStyle name="Normal 6 13 2 2 3" xfId="44073"/>
    <cellStyle name="Normal 6 13 2 2 4" xfId="44074"/>
    <cellStyle name="Normal 6 13 2 3" xfId="44075"/>
    <cellStyle name="Normal 6 13 2 3 2" xfId="44076"/>
    <cellStyle name="Normal 6 13 2 3 3" xfId="44077"/>
    <cellStyle name="Normal 6 13 2 4" xfId="44078"/>
    <cellStyle name="Normal 6 13 2 5" xfId="44079"/>
    <cellStyle name="Normal 6 13 2 6" xfId="44080"/>
    <cellStyle name="Normal 6 13 3" xfId="44081"/>
    <cellStyle name="Normal 6 14" xfId="44082"/>
    <cellStyle name="Normal 6 14 2" xfId="44083"/>
    <cellStyle name="Normal 6 14 2 2" xfId="44084"/>
    <cellStyle name="Normal 6 14 2 2 2" xfId="44085"/>
    <cellStyle name="Normal 6 14 2 2 2 2" xfId="44086"/>
    <cellStyle name="Normal 6 14 2 2 3" xfId="44087"/>
    <cellStyle name="Normal 6 14 2 2 4" xfId="44088"/>
    <cellStyle name="Normal 6 14 2 3" xfId="44089"/>
    <cellStyle name="Normal 6 14 2 3 2" xfId="44090"/>
    <cellStyle name="Normal 6 14 2 3 3" xfId="44091"/>
    <cellStyle name="Normal 6 14 2 4" xfId="44092"/>
    <cellStyle name="Normal 6 14 2 5" xfId="44093"/>
    <cellStyle name="Normal 6 14 2 6" xfId="44094"/>
    <cellStyle name="Normal 6 14 3" xfId="44095"/>
    <cellStyle name="Normal 6 15" xfId="44096"/>
    <cellStyle name="Normal 6 15 2" xfId="44097"/>
    <cellStyle name="Normal 6 15 2 2" xfId="44098"/>
    <cellStyle name="Normal 6 15 2 2 2" xfId="44099"/>
    <cellStyle name="Normal 6 15 2 2 2 2" xfId="44100"/>
    <cellStyle name="Normal 6 15 2 2 3" xfId="44101"/>
    <cellStyle name="Normal 6 15 2 2 4" xfId="44102"/>
    <cellStyle name="Normal 6 15 2 3" xfId="44103"/>
    <cellStyle name="Normal 6 15 2 3 2" xfId="44104"/>
    <cellStyle name="Normal 6 15 2 3 3" xfId="44105"/>
    <cellStyle name="Normal 6 15 2 4" xfId="44106"/>
    <cellStyle name="Normal 6 15 2 5" xfId="44107"/>
    <cellStyle name="Normal 6 15 2 6" xfId="44108"/>
    <cellStyle name="Normal 6 15 3" xfId="44109"/>
    <cellStyle name="Normal 6 16" xfId="44110"/>
    <cellStyle name="Normal 6 16 2" xfId="44111"/>
    <cellStyle name="Normal 6 16 2 2" xfId="44112"/>
    <cellStyle name="Normal 6 16 2 2 2" xfId="44113"/>
    <cellStyle name="Normal 6 16 2 2 2 2" xfId="44114"/>
    <cellStyle name="Normal 6 16 2 2 3" xfId="44115"/>
    <cellStyle name="Normal 6 16 2 2 4" xfId="44116"/>
    <cellStyle name="Normal 6 16 2 3" xfId="44117"/>
    <cellStyle name="Normal 6 16 2 3 2" xfId="44118"/>
    <cellStyle name="Normal 6 16 2 3 3" xfId="44119"/>
    <cellStyle name="Normal 6 16 2 4" xfId="44120"/>
    <cellStyle name="Normal 6 16 2 5" xfId="44121"/>
    <cellStyle name="Normal 6 16 2 6" xfId="44122"/>
    <cellStyle name="Normal 6 16 3" xfId="44123"/>
    <cellStyle name="Normal 6 17" xfId="44124"/>
    <cellStyle name="Normal 6 17 2" xfId="44125"/>
    <cellStyle name="Normal 6 17 2 2" xfId="44126"/>
    <cellStyle name="Normal 6 17 2 2 2" xfId="44127"/>
    <cellStyle name="Normal 6 17 2 2 2 2" xfId="44128"/>
    <cellStyle name="Normal 6 17 2 2 3" xfId="44129"/>
    <cellStyle name="Normal 6 17 2 2 4" xfId="44130"/>
    <cellStyle name="Normal 6 17 2 3" xfId="44131"/>
    <cellStyle name="Normal 6 17 2 3 2" xfId="44132"/>
    <cellStyle name="Normal 6 17 2 3 3" xfId="44133"/>
    <cellStyle name="Normal 6 17 2 4" xfId="44134"/>
    <cellStyle name="Normal 6 17 2 5" xfId="44135"/>
    <cellStyle name="Normal 6 17 2 6" xfId="44136"/>
    <cellStyle name="Normal 6 17 3" xfId="44137"/>
    <cellStyle name="Normal 6 18" xfId="44138"/>
    <cellStyle name="Normal 6 18 2" xfId="44139"/>
    <cellStyle name="Normal 6 18 2 2" xfId="44140"/>
    <cellStyle name="Normal 6 18 2 2 2" xfId="44141"/>
    <cellStyle name="Normal 6 18 2 2 2 2" xfId="44142"/>
    <cellStyle name="Normal 6 18 2 2 3" xfId="44143"/>
    <cellStyle name="Normal 6 18 2 2 4" xfId="44144"/>
    <cellStyle name="Normal 6 18 2 3" xfId="44145"/>
    <cellStyle name="Normal 6 18 2 3 2" xfId="44146"/>
    <cellStyle name="Normal 6 18 2 3 3" xfId="44147"/>
    <cellStyle name="Normal 6 18 2 4" xfId="44148"/>
    <cellStyle name="Normal 6 18 2 5" xfId="44149"/>
    <cellStyle name="Normal 6 18 2 6" xfId="44150"/>
    <cellStyle name="Normal 6 18 3" xfId="44151"/>
    <cellStyle name="Normal 6 19" xfId="44152"/>
    <cellStyle name="Normal 6 19 2" xfId="44153"/>
    <cellStyle name="Normal 6 19 2 2" xfId="44154"/>
    <cellStyle name="Normal 6 19 2 2 2" xfId="44155"/>
    <cellStyle name="Normal 6 19 2 2 2 2" xfId="44156"/>
    <cellStyle name="Normal 6 19 2 2 3" xfId="44157"/>
    <cellStyle name="Normal 6 19 2 2 4" xfId="44158"/>
    <cellStyle name="Normal 6 19 2 3" xfId="44159"/>
    <cellStyle name="Normal 6 19 2 3 2" xfId="44160"/>
    <cellStyle name="Normal 6 19 2 3 3" xfId="44161"/>
    <cellStyle name="Normal 6 19 2 4" xfId="44162"/>
    <cellStyle name="Normal 6 19 2 5" xfId="44163"/>
    <cellStyle name="Normal 6 19 2 6" xfId="44164"/>
    <cellStyle name="Normal 6 19 3" xfId="44165"/>
    <cellStyle name="Normal 6 2" xfId="505"/>
    <cellStyle name="Normal 6 2 10" xfId="44166"/>
    <cellStyle name="Normal 6 2 10 10" xfId="44167"/>
    <cellStyle name="Normal 6 2 10 11" xfId="44168"/>
    <cellStyle name="Normal 6 2 10 12" xfId="44169"/>
    <cellStyle name="Normal 6 2 10 13" xfId="44170"/>
    <cellStyle name="Normal 6 2 10 14" xfId="44171"/>
    <cellStyle name="Normal 6 2 10 15" xfId="44172"/>
    <cellStyle name="Normal 6 2 10 16" xfId="44173"/>
    <cellStyle name="Normal 6 2 10 17" xfId="44174"/>
    <cellStyle name="Normal 6 2 10 18" xfId="44175"/>
    <cellStyle name="Normal 6 2 10 19" xfId="44176"/>
    <cellStyle name="Normal 6 2 10 2" xfId="44177"/>
    <cellStyle name="Normal 6 2 10 2 2" xfId="44178"/>
    <cellStyle name="Normal 6 2 10 2 2 2" xfId="44179"/>
    <cellStyle name="Normal 6 2 10 2 2 2 2" xfId="44180"/>
    <cellStyle name="Normal 6 2 10 2 2 2 2 2" xfId="44181"/>
    <cellStyle name="Normal 6 2 10 2 2 2 3" xfId="44182"/>
    <cellStyle name="Normal 6 2 10 2 2 2 4" xfId="44183"/>
    <cellStyle name="Normal 6 2 10 2 2 3" xfId="44184"/>
    <cellStyle name="Normal 6 2 10 2 2 3 2" xfId="44185"/>
    <cellStyle name="Normal 6 2 10 2 2 3 3" xfId="44186"/>
    <cellStyle name="Normal 6 2 10 2 2 4" xfId="44187"/>
    <cellStyle name="Normal 6 2 10 2 2 5" xfId="44188"/>
    <cellStyle name="Normal 6 2 10 2 2 6" xfId="44189"/>
    <cellStyle name="Normal 6 2 10 2 3" xfId="44190"/>
    <cellStyle name="Normal 6 2 10 2 3 2" xfId="44191"/>
    <cellStyle name="Normal 6 2 10 3" xfId="44192"/>
    <cellStyle name="Normal 6 2 10 3 2" xfId="44193"/>
    <cellStyle name="Normal 6 2 10 4" xfId="44194"/>
    <cellStyle name="Normal 6 2 10 5" xfId="44195"/>
    <cellStyle name="Normal 6 2 10 6" xfId="44196"/>
    <cellStyle name="Normal 6 2 10 7" xfId="44197"/>
    <cellStyle name="Normal 6 2 10 8" xfId="44198"/>
    <cellStyle name="Normal 6 2 10 9" xfId="44199"/>
    <cellStyle name="Normal 6 2 11" xfId="44200"/>
    <cellStyle name="Normal 6 2 11 10" xfId="44201"/>
    <cellStyle name="Normal 6 2 11 11" xfId="44202"/>
    <cellStyle name="Normal 6 2 11 12" xfId="44203"/>
    <cellStyle name="Normal 6 2 11 13" xfId="44204"/>
    <cellStyle name="Normal 6 2 11 14" xfId="44205"/>
    <cellStyle name="Normal 6 2 11 15" xfId="44206"/>
    <cellStyle name="Normal 6 2 11 16" xfId="44207"/>
    <cellStyle name="Normal 6 2 11 17" xfId="44208"/>
    <cellStyle name="Normal 6 2 11 18" xfId="44209"/>
    <cellStyle name="Normal 6 2 11 19" xfId="44210"/>
    <cellStyle name="Normal 6 2 11 2" xfId="44211"/>
    <cellStyle name="Normal 6 2 11 2 2" xfId="44212"/>
    <cellStyle name="Normal 6 2 11 2 2 2" xfId="44213"/>
    <cellStyle name="Normal 6 2 11 2 2 2 2" xfId="44214"/>
    <cellStyle name="Normal 6 2 11 2 2 2 2 2" xfId="44215"/>
    <cellStyle name="Normal 6 2 11 2 2 2 3" xfId="44216"/>
    <cellStyle name="Normal 6 2 11 2 2 2 4" xfId="44217"/>
    <cellStyle name="Normal 6 2 11 2 2 3" xfId="44218"/>
    <cellStyle name="Normal 6 2 11 2 2 3 2" xfId="44219"/>
    <cellStyle name="Normal 6 2 11 2 2 3 3" xfId="44220"/>
    <cellStyle name="Normal 6 2 11 2 2 4" xfId="44221"/>
    <cellStyle name="Normal 6 2 11 2 2 5" xfId="44222"/>
    <cellStyle name="Normal 6 2 11 2 2 6" xfId="44223"/>
    <cellStyle name="Normal 6 2 11 2 3" xfId="44224"/>
    <cellStyle name="Normal 6 2 11 2 3 2" xfId="44225"/>
    <cellStyle name="Normal 6 2 11 3" xfId="44226"/>
    <cellStyle name="Normal 6 2 11 3 2" xfId="44227"/>
    <cellStyle name="Normal 6 2 11 4" xfId="44228"/>
    <cellStyle name="Normal 6 2 11 5" xfId="44229"/>
    <cellStyle name="Normal 6 2 11 6" xfId="44230"/>
    <cellStyle name="Normal 6 2 11 7" xfId="44231"/>
    <cellStyle name="Normal 6 2 11 8" xfId="44232"/>
    <cellStyle name="Normal 6 2 11 9" xfId="44233"/>
    <cellStyle name="Normal 6 2 12" xfId="44234"/>
    <cellStyle name="Normal 6 2 12 10" xfId="44235"/>
    <cellStyle name="Normal 6 2 12 11" xfId="44236"/>
    <cellStyle name="Normal 6 2 12 12" xfId="44237"/>
    <cellStyle name="Normal 6 2 12 13" xfId="44238"/>
    <cellStyle name="Normal 6 2 12 14" xfId="44239"/>
    <cellStyle name="Normal 6 2 12 15" xfId="44240"/>
    <cellStyle name="Normal 6 2 12 16" xfId="44241"/>
    <cellStyle name="Normal 6 2 12 17" xfId="44242"/>
    <cellStyle name="Normal 6 2 12 18" xfId="44243"/>
    <cellStyle name="Normal 6 2 12 19" xfId="44244"/>
    <cellStyle name="Normal 6 2 12 2" xfId="44245"/>
    <cellStyle name="Normal 6 2 12 2 2" xfId="44246"/>
    <cellStyle name="Normal 6 2 12 2 2 2" xfId="44247"/>
    <cellStyle name="Normal 6 2 12 2 2 2 2" xfId="44248"/>
    <cellStyle name="Normal 6 2 12 2 2 2 2 2" xfId="44249"/>
    <cellStyle name="Normal 6 2 12 2 2 2 3" xfId="44250"/>
    <cellStyle name="Normal 6 2 12 2 2 2 4" xfId="44251"/>
    <cellStyle name="Normal 6 2 12 2 2 3" xfId="44252"/>
    <cellStyle name="Normal 6 2 12 2 2 3 2" xfId="44253"/>
    <cellStyle name="Normal 6 2 12 2 2 3 3" xfId="44254"/>
    <cellStyle name="Normal 6 2 12 2 2 4" xfId="44255"/>
    <cellStyle name="Normal 6 2 12 2 2 5" xfId="44256"/>
    <cellStyle name="Normal 6 2 12 2 2 6" xfId="44257"/>
    <cellStyle name="Normal 6 2 12 2 3" xfId="44258"/>
    <cellStyle name="Normal 6 2 12 2 3 2" xfId="44259"/>
    <cellStyle name="Normal 6 2 12 3" xfId="44260"/>
    <cellStyle name="Normal 6 2 12 3 2" xfId="44261"/>
    <cellStyle name="Normal 6 2 12 4" xfId="44262"/>
    <cellStyle name="Normal 6 2 12 5" xfId="44263"/>
    <cellStyle name="Normal 6 2 12 6" xfId="44264"/>
    <cellStyle name="Normal 6 2 12 7" xfId="44265"/>
    <cellStyle name="Normal 6 2 12 8" xfId="44266"/>
    <cellStyle name="Normal 6 2 12 9" xfId="44267"/>
    <cellStyle name="Normal 6 2 13" xfId="44268"/>
    <cellStyle name="Normal 6 2 13 10" xfId="44269"/>
    <cellStyle name="Normal 6 2 13 11" xfId="44270"/>
    <cellStyle name="Normal 6 2 13 12" xfId="44271"/>
    <cellStyle name="Normal 6 2 13 13" xfId="44272"/>
    <cellStyle name="Normal 6 2 13 14" xfId="44273"/>
    <cellStyle name="Normal 6 2 13 15" xfId="44274"/>
    <cellStyle name="Normal 6 2 13 16" xfId="44275"/>
    <cellStyle name="Normal 6 2 13 17" xfId="44276"/>
    <cellStyle name="Normal 6 2 13 18" xfId="44277"/>
    <cellStyle name="Normal 6 2 13 19" xfId="44278"/>
    <cellStyle name="Normal 6 2 13 2" xfId="44279"/>
    <cellStyle name="Normal 6 2 13 2 2" xfId="44280"/>
    <cellStyle name="Normal 6 2 13 2 2 2" xfId="44281"/>
    <cellStyle name="Normal 6 2 13 2 2 2 2" xfId="44282"/>
    <cellStyle name="Normal 6 2 13 2 2 2 2 2" xfId="44283"/>
    <cellStyle name="Normal 6 2 13 2 2 2 3" xfId="44284"/>
    <cellStyle name="Normal 6 2 13 2 2 2 4" xfId="44285"/>
    <cellStyle name="Normal 6 2 13 2 2 3" xfId="44286"/>
    <cellStyle name="Normal 6 2 13 2 2 3 2" xfId="44287"/>
    <cellStyle name="Normal 6 2 13 2 2 3 3" xfId="44288"/>
    <cellStyle name="Normal 6 2 13 2 2 4" xfId="44289"/>
    <cellStyle name="Normal 6 2 13 2 2 5" xfId="44290"/>
    <cellStyle name="Normal 6 2 13 2 2 6" xfId="44291"/>
    <cellStyle name="Normal 6 2 13 2 3" xfId="44292"/>
    <cellStyle name="Normal 6 2 13 2 3 2" xfId="44293"/>
    <cellStyle name="Normal 6 2 13 3" xfId="44294"/>
    <cellStyle name="Normal 6 2 13 3 2" xfId="44295"/>
    <cellStyle name="Normal 6 2 13 4" xfId="44296"/>
    <cellStyle name="Normal 6 2 13 5" xfId="44297"/>
    <cellStyle name="Normal 6 2 13 6" xfId="44298"/>
    <cellStyle name="Normal 6 2 13 7" xfId="44299"/>
    <cellStyle name="Normal 6 2 13 8" xfId="44300"/>
    <cellStyle name="Normal 6 2 13 9" xfId="44301"/>
    <cellStyle name="Normal 6 2 14" xfId="44302"/>
    <cellStyle name="Normal 6 2 14 10" xfId="44303"/>
    <cellStyle name="Normal 6 2 14 11" xfId="44304"/>
    <cellStyle name="Normal 6 2 14 12" xfId="44305"/>
    <cellStyle name="Normal 6 2 14 13" xfId="44306"/>
    <cellStyle name="Normal 6 2 14 14" xfId="44307"/>
    <cellStyle name="Normal 6 2 14 15" xfId="44308"/>
    <cellStyle name="Normal 6 2 14 16" xfId="44309"/>
    <cellStyle name="Normal 6 2 14 17" xfId="44310"/>
    <cellStyle name="Normal 6 2 14 18" xfId="44311"/>
    <cellStyle name="Normal 6 2 14 19" xfId="44312"/>
    <cellStyle name="Normal 6 2 14 2" xfId="44313"/>
    <cellStyle name="Normal 6 2 14 2 2" xfId="44314"/>
    <cellStyle name="Normal 6 2 14 2 2 2" xfId="44315"/>
    <cellStyle name="Normal 6 2 14 2 2 2 2" xfId="44316"/>
    <cellStyle name="Normal 6 2 14 2 2 2 2 2" xfId="44317"/>
    <cellStyle name="Normal 6 2 14 2 2 2 3" xfId="44318"/>
    <cellStyle name="Normal 6 2 14 2 2 2 4" xfId="44319"/>
    <cellStyle name="Normal 6 2 14 2 2 3" xfId="44320"/>
    <cellStyle name="Normal 6 2 14 2 2 3 2" xfId="44321"/>
    <cellStyle name="Normal 6 2 14 2 2 3 3" xfId="44322"/>
    <cellStyle name="Normal 6 2 14 2 2 4" xfId="44323"/>
    <cellStyle name="Normal 6 2 14 2 2 5" xfId="44324"/>
    <cellStyle name="Normal 6 2 14 2 2 6" xfId="44325"/>
    <cellStyle name="Normal 6 2 14 2 3" xfId="44326"/>
    <cellStyle name="Normal 6 2 14 2 3 2" xfId="44327"/>
    <cellStyle name="Normal 6 2 14 3" xfId="44328"/>
    <cellStyle name="Normal 6 2 14 3 2" xfId="44329"/>
    <cellStyle name="Normal 6 2 14 4" xfId="44330"/>
    <cellStyle name="Normal 6 2 14 5" xfId="44331"/>
    <cellStyle name="Normal 6 2 14 6" xfId="44332"/>
    <cellStyle name="Normal 6 2 14 7" xfId="44333"/>
    <cellStyle name="Normal 6 2 14 8" xfId="44334"/>
    <cellStyle name="Normal 6 2 14 9" xfId="44335"/>
    <cellStyle name="Normal 6 2 15" xfId="44336"/>
    <cellStyle name="Normal 6 2 15 10" xfId="44337"/>
    <cellStyle name="Normal 6 2 15 11" xfId="44338"/>
    <cellStyle name="Normal 6 2 15 12" xfId="44339"/>
    <cellStyle name="Normal 6 2 15 13" xfId="44340"/>
    <cellStyle name="Normal 6 2 15 14" xfId="44341"/>
    <cellStyle name="Normal 6 2 15 15" xfId="44342"/>
    <cellStyle name="Normal 6 2 15 16" xfId="44343"/>
    <cellStyle name="Normal 6 2 15 17" xfId="44344"/>
    <cellStyle name="Normal 6 2 15 18" xfId="44345"/>
    <cellStyle name="Normal 6 2 15 19" xfId="44346"/>
    <cellStyle name="Normal 6 2 15 2" xfId="44347"/>
    <cellStyle name="Normal 6 2 15 2 2" xfId="44348"/>
    <cellStyle name="Normal 6 2 15 2 2 2" xfId="44349"/>
    <cellStyle name="Normal 6 2 15 2 2 2 2" xfId="44350"/>
    <cellStyle name="Normal 6 2 15 2 2 2 2 2" xfId="44351"/>
    <cellStyle name="Normal 6 2 15 2 2 2 3" xfId="44352"/>
    <cellStyle name="Normal 6 2 15 2 2 2 4" xfId="44353"/>
    <cellStyle name="Normal 6 2 15 2 2 3" xfId="44354"/>
    <cellStyle name="Normal 6 2 15 2 2 3 2" xfId="44355"/>
    <cellStyle name="Normal 6 2 15 2 2 3 3" xfId="44356"/>
    <cellStyle name="Normal 6 2 15 2 2 4" xfId="44357"/>
    <cellStyle name="Normal 6 2 15 2 2 5" xfId="44358"/>
    <cellStyle name="Normal 6 2 15 2 2 6" xfId="44359"/>
    <cellStyle name="Normal 6 2 15 2 3" xfId="44360"/>
    <cellStyle name="Normal 6 2 15 2 3 2" xfId="44361"/>
    <cellStyle name="Normal 6 2 15 3" xfId="44362"/>
    <cellStyle name="Normal 6 2 15 3 2" xfId="44363"/>
    <cellStyle name="Normal 6 2 15 4" xfId="44364"/>
    <cellStyle name="Normal 6 2 15 5" xfId="44365"/>
    <cellStyle name="Normal 6 2 15 6" xfId="44366"/>
    <cellStyle name="Normal 6 2 15 7" xfId="44367"/>
    <cellStyle name="Normal 6 2 15 8" xfId="44368"/>
    <cellStyle name="Normal 6 2 15 9" xfId="44369"/>
    <cellStyle name="Normal 6 2 16" xfId="44370"/>
    <cellStyle name="Normal 6 2 16 10" xfId="44371"/>
    <cellStyle name="Normal 6 2 16 11" xfId="44372"/>
    <cellStyle name="Normal 6 2 16 12" xfId="44373"/>
    <cellStyle name="Normal 6 2 16 13" xfId="44374"/>
    <cellStyle name="Normal 6 2 16 14" xfId="44375"/>
    <cellStyle name="Normal 6 2 16 15" xfId="44376"/>
    <cellStyle name="Normal 6 2 16 16" xfId="44377"/>
    <cellStyle name="Normal 6 2 16 17" xfId="44378"/>
    <cellStyle name="Normal 6 2 16 18" xfId="44379"/>
    <cellStyle name="Normal 6 2 16 19" xfId="44380"/>
    <cellStyle name="Normal 6 2 16 2" xfId="44381"/>
    <cellStyle name="Normal 6 2 16 2 2" xfId="44382"/>
    <cellStyle name="Normal 6 2 16 2 2 2" xfId="44383"/>
    <cellStyle name="Normal 6 2 16 2 2 2 2" xfId="44384"/>
    <cellStyle name="Normal 6 2 16 2 2 2 2 2" xfId="44385"/>
    <cellStyle name="Normal 6 2 16 2 2 2 3" xfId="44386"/>
    <cellStyle name="Normal 6 2 16 2 2 2 4" xfId="44387"/>
    <cellStyle name="Normal 6 2 16 2 2 3" xfId="44388"/>
    <cellStyle name="Normal 6 2 16 2 2 3 2" xfId="44389"/>
    <cellStyle name="Normal 6 2 16 2 2 3 3" xfId="44390"/>
    <cellStyle name="Normal 6 2 16 2 2 4" xfId="44391"/>
    <cellStyle name="Normal 6 2 16 2 2 5" xfId="44392"/>
    <cellStyle name="Normal 6 2 16 2 2 6" xfId="44393"/>
    <cellStyle name="Normal 6 2 16 2 3" xfId="44394"/>
    <cellStyle name="Normal 6 2 16 2 3 2" xfId="44395"/>
    <cellStyle name="Normal 6 2 16 3" xfId="44396"/>
    <cellStyle name="Normal 6 2 16 3 2" xfId="44397"/>
    <cellStyle name="Normal 6 2 16 4" xfId="44398"/>
    <cellStyle name="Normal 6 2 16 5" xfId="44399"/>
    <cellStyle name="Normal 6 2 16 6" xfId="44400"/>
    <cellStyle name="Normal 6 2 16 7" xfId="44401"/>
    <cellStyle name="Normal 6 2 16 8" xfId="44402"/>
    <cellStyle name="Normal 6 2 16 9" xfId="44403"/>
    <cellStyle name="Normal 6 2 17" xfId="44404"/>
    <cellStyle name="Normal 6 2 17 10" xfId="44405"/>
    <cellStyle name="Normal 6 2 17 11" xfId="44406"/>
    <cellStyle name="Normal 6 2 17 12" xfId="44407"/>
    <cellStyle name="Normal 6 2 17 13" xfId="44408"/>
    <cellStyle name="Normal 6 2 17 14" xfId="44409"/>
    <cellStyle name="Normal 6 2 17 15" xfId="44410"/>
    <cellStyle name="Normal 6 2 17 16" xfId="44411"/>
    <cellStyle name="Normal 6 2 17 17" xfId="44412"/>
    <cellStyle name="Normal 6 2 17 18" xfId="44413"/>
    <cellStyle name="Normal 6 2 17 19" xfId="44414"/>
    <cellStyle name="Normal 6 2 17 2" xfId="44415"/>
    <cellStyle name="Normal 6 2 17 2 2" xfId="44416"/>
    <cellStyle name="Normal 6 2 17 2 2 2" xfId="44417"/>
    <cellStyle name="Normal 6 2 17 2 2 2 2" xfId="44418"/>
    <cellStyle name="Normal 6 2 17 2 2 2 2 2" xfId="44419"/>
    <cellStyle name="Normal 6 2 17 2 2 2 3" xfId="44420"/>
    <cellStyle name="Normal 6 2 17 2 2 2 4" xfId="44421"/>
    <cellStyle name="Normal 6 2 17 2 2 3" xfId="44422"/>
    <cellStyle name="Normal 6 2 17 2 2 3 2" xfId="44423"/>
    <cellStyle name="Normal 6 2 17 2 2 3 3" xfId="44424"/>
    <cellStyle name="Normal 6 2 17 2 2 4" xfId="44425"/>
    <cellStyle name="Normal 6 2 17 2 2 5" xfId="44426"/>
    <cellStyle name="Normal 6 2 17 2 2 6" xfId="44427"/>
    <cellStyle name="Normal 6 2 17 2 3" xfId="44428"/>
    <cellStyle name="Normal 6 2 17 2 3 2" xfId="44429"/>
    <cellStyle name="Normal 6 2 17 3" xfId="44430"/>
    <cellStyle name="Normal 6 2 17 3 2" xfId="44431"/>
    <cellStyle name="Normal 6 2 17 4" xfId="44432"/>
    <cellStyle name="Normal 6 2 17 5" xfId="44433"/>
    <cellStyle name="Normal 6 2 17 6" xfId="44434"/>
    <cellStyle name="Normal 6 2 17 7" xfId="44435"/>
    <cellStyle name="Normal 6 2 17 8" xfId="44436"/>
    <cellStyle name="Normal 6 2 17 9" xfId="44437"/>
    <cellStyle name="Normal 6 2 18" xfId="44438"/>
    <cellStyle name="Normal 6 2 18 10" xfId="44439"/>
    <cellStyle name="Normal 6 2 18 11" xfId="44440"/>
    <cellStyle name="Normal 6 2 18 12" xfId="44441"/>
    <cellStyle name="Normal 6 2 18 13" xfId="44442"/>
    <cellStyle name="Normal 6 2 18 14" xfId="44443"/>
    <cellStyle name="Normal 6 2 18 15" xfId="44444"/>
    <cellStyle name="Normal 6 2 18 16" xfId="44445"/>
    <cellStyle name="Normal 6 2 18 17" xfId="44446"/>
    <cellStyle name="Normal 6 2 18 18" xfId="44447"/>
    <cellStyle name="Normal 6 2 18 19" xfId="44448"/>
    <cellStyle name="Normal 6 2 18 2" xfId="44449"/>
    <cellStyle name="Normal 6 2 18 2 2" xfId="44450"/>
    <cellStyle name="Normal 6 2 18 2 2 2" xfId="44451"/>
    <cellStyle name="Normal 6 2 18 2 2 2 2" xfId="44452"/>
    <cellStyle name="Normal 6 2 18 2 2 2 2 2" xfId="44453"/>
    <cellStyle name="Normal 6 2 18 2 2 2 3" xfId="44454"/>
    <cellStyle name="Normal 6 2 18 2 2 2 4" xfId="44455"/>
    <cellStyle name="Normal 6 2 18 2 2 3" xfId="44456"/>
    <cellStyle name="Normal 6 2 18 2 2 3 2" xfId="44457"/>
    <cellStyle name="Normal 6 2 18 2 2 3 3" xfId="44458"/>
    <cellStyle name="Normal 6 2 18 2 2 4" xfId="44459"/>
    <cellStyle name="Normal 6 2 18 2 2 5" xfId="44460"/>
    <cellStyle name="Normal 6 2 18 2 2 6" xfId="44461"/>
    <cellStyle name="Normal 6 2 18 2 3" xfId="44462"/>
    <cellStyle name="Normal 6 2 18 2 3 2" xfId="44463"/>
    <cellStyle name="Normal 6 2 18 3" xfId="44464"/>
    <cellStyle name="Normal 6 2 18 3 2" xfId="44465"/>
    <cellStyle name="Normal 6 2 18 4" xfId="44466"/>
    <cellStyle name="Normal 6 2 18 5" xfId="44467"/>
    <cellStyle name="Normal 6 2 18 6" xfId="44468"/>
    <cellStyle name="Normal 6 2 18 7" xfId="44469"/>
    <cellStyle name="Normal 6 2 18 8" xfId="44470"/>
    <cellStyle name="Normal 6 2 18 9" xfId="44471"/>
    <cellStyle name="Normal 6 2 19" xfId="44472"/>
    <cellStyle name="Normal 6 2 19 10" xfId="44473"/>
    <cellStyle name="Normal 6 2 19 11" xfId="44474"/>
    <cellStyle name="Normal 6 2 19 12" xfId="44475"/>
    <cellStyle name="Normal 6 2 19 13" xfId="44476"/>
    <cellStyle name="Normal 6 2 19 14" xfId="44477"/>
    <cellStyle name="Normal 6 2 19 15" xfId="44478"/>
    <cellStyle name="Normal 6 2 19 16" xfId="44479"/>
    <cellStyle name="Normal 6 2 19 17" xfId="44480"/>
    <cellStyle name="Normal 6 2 19 18" xfId="44481"/>
    <cellStyle name="Normal 6 2 19 19" xfId="44482"/>
    <cellStyle name="Normal 6 2 19 2" xfId="44483"/>
    <cellStyle name="Normal 6 2 19 2 2" xfId="44484"/>
    <cellStyle name="Normal 6 2 19 2 2 2" xfId="44485"/>
    <cellStyle name="Normal 6 2 19 2 2 2 2" xfId="44486"/>
    <cellStyle name="Normal 6 2 19 2 2 2 2 2" xfId="44487"/>
    <cellStyle name="Normal 6 2 19 2 2 2 3" xfId="44488"/>
    <cellStyle name="Normal 6 2 19 2 2 2 4" xfId="44489"/>
    <cellStyle name="Normal 6 2 19 2 2 3" xfId="44490"/>
    <cellStyle name="Normal 6 2 19 2 2 3 2" xfId="44491"/>
    <cellStyle name="Normal 6 2 19 2 2 3 3" xfId="44492"/>
    <cellStyle name="Normal 6 2 19 2 2 4" xfId="44493"/>
    <cellStyle name="Normal 6 2 19 2 2 5" xfId="44494"/>
    <cellStyle name="Normal 6 2 19 2 2 6" xfId="44495"/>
    <cellStyle name="Normal 6 2 19 2 3" xfId="44496"/>
    <cellStyle name="Normal 6 2 19 2 3 2" xfId="44497"/>
    <cellStyle name="Normal 6 2 19 3" xfId="44498"/>
    <cellStyle name="Normal 6 2 19 3 2" xfId="44499"/>
    <cellStyle name="Normal 6 2 19 4" xfId="44500"/>
    <cellStyle name="Normal 6 2 19 5" xfId="44501"/>
    <cellStyle name="Normal 6 2 19 6" xfId="44502"/>
    <cellStyle name="Normal 6 2 19 7" xfId="44503"/>
    <cellStyle name="Normal 6 2 19 8" xfId="44504"/>
    <cellStyle name="Normal 6 2 19 9" xfId="44505"/>
    <cellStyle name="Normal 6 2 2" xfId="506"/>
    <cellStyle name="Normal 6 2 2 10" xfId="44506"/>
    <cellStyle name="Normal 6 2 2 11" xfId="44507"/>
    <cellStyle name="Normal 6 2 2 12" xfId="44508"/>
    <cellStyle name="Normal 6 2 2 13" xfId="44509"/>
    <cellStyle name="Normal 6 2 2 14" xfId="44510"/>
    <cellStyle name="Normal 6 2 2 15" xfId="44511"/>
    <cellStyle name="Normal 6 2 2 16" xfId="44512"/>
    <cellStyle name="Normal 6 2 2 17" xfId="44513"/>
    <cellStyle name="Normal 6 2 2 18" xfId="44514"/>
    <cellStyle name="Normal 6 2 2 19" xfId="44515"/>
    <cellStyle name="Normal 6 2 2 2" xfId="1271"/>
    <cellStyle name="Normal 6 2 2 2 2" xfId="44516"/>
    <cellStyle name="Normal 6 2 2 2 2 2" xfId="44517"/>
    <cellStyle name="Normal 6 2 2 2 2 2 2" xfId="44518"/>
    <cellStyle name="Normal 6 2 2 2 2 2 2 2" xfId="44519"/>
    <cellStyle name="Normal 6 2 2 2 2 2 3" xfId="44520"/>
    <cellStyle name="Normal 6 2 2 2 2 2 4" xfId="44521"/>
    <cellStyle name="Normal 6 2 2 2 2 3" xfId="44522"/>
    <cellStyle name="Normal 6 2 2 2 2 3 2" xfId="44523"/>
    <cellStyle name="Normal 6 2 2 2 2 3 3" xfId="44524"/>
    <cellStyle name="Normal 6 2 2 2 2 4" xfId="44525"/>
    <cellStyle name="Normal 6 2 2 2 2 5" xfId="44526"/>
    <cellStyle name="Normal 6 2 2 2 2 6" xfId="44527"/>
    <cellStyle name="Normal 6 2 2 2 3" xfId="44528"/>
    <cellStyle name="Normal 6 2 2 2 3 2" xfId="44529"/>
    <cellStyle name="Normal 6 2 2 3" xfId="1272"/>
    <cellStyle name="Normal 6 2 2 3 2" xfId="44530"/>
    <cellStyle name="Normal 6 2 2 4" xfId="44531"/>
    <cellStyle name="Normal 6 2 2 5" xfId="44532"/>
    <cellStyle name="Normal 6 2 2 6" xfId="44533"/>
    <cellStyle name="Normal 6 2 2 7" xfId="44534"/>
    <cellStyle name="Normal 6 2 2 8" xfId="44535"/>
    <cellStyle name="Normal 6 2 2 9" xfId="44536"/>
    <cellStyle name="Normal 6 2 20" xfId="44537"/>
    <cellStyle name="Normal 6 2 20 2" xfId="44538"/>
    <cellStyle name="Normal 6 2 21" xfId="44539"/>
    <cellStyle name="Normal 6 2 21 2" xfId="44540"/>
    <cellStyle name="Normal 6 2 22" xfId="44541"/>
    <cellStyle name="Normal 6 2 23" xfId="44542"/>
    <cellStyle name="Normal 6 2 3" xfId="1273"/>
    <cellStyle name="Normal 6 2 3 10" xfId="44543"/>
    <cellStyle name="Normal 6 2 3 11" xfId="44544"/>
    <cellStyle name="Normal 6 2 3 12" xfId="44545"/>
    <cellStyle name="Normal 6 2 3 13" xfId="44546"/>
    <cellStyle name="Normal 6 2 3 14" xfId="44547"/>
    <cellStyle name="Normal 6 2 3 15" xfId="44548"/>
    <cellStyle name="Normal 6 2 3 16" xfId="44549"/>
    <cellStyle name="Normal 6 2 3 17" xfId="44550"/>
    <cellStyle name="Normal 6 2 3 18" xfId="44551"/>
    <cellStyle name="Normal 6 2 3 19" xfId="44552"/>
    <cellStyle name="Normal 6 2 3 2" xfId="44553"/>
    <cellStyle name="Normal 6 2 3 2 2" xfId="44554"/>
    <cellStyle name="Normal 6 2 3 2 2 2" xfId="44555"/>
    <cellStyle name="Normal 6 2 3 2 2 2 2" xfId="44556"/>
    <cellStyle name="Normal 6 2 3 2 2 2 2 2" xfId="44557"/>
    <cellStyle name="Normal 6 2 3 2 2 2 3" xfId="44558"/>
    <cellStyle name="Normal 6 2 3 2 2 2 4" xfId="44559"/>
    <cellStyle name="Normal 6 2 3 2 2 3" xfId="44560"/>
    <cellStyle name="Normal 6 2 3 2 2 3 2" xfId="44561"/>
    <cellStyle name="Normal 6 2 3 2 2 3 3" xfId="44562"/>
    <cellStyle name="Normal 6 2 3 2 2 4" xfId="44563"/>
    <cellStyle name="Normal 6 2 3 2 2 5" xfId="44564"/>
    <cellStyle name="Normal 6 2 3 2 2 6" xfId="44565"/>
    <cellStyle name="Normal 6 2 3 2 3" xfId="44566"/>
    <cellStyle name="Normal 6 2 3 2 3 2" xfId="44567"/>
    <cellStyle name="Normal 6 2 3 3" xfId="44568"/>
    <cellStyle name="Normal 6 2 3 3 2" xfId="44569"/>
    <cellStyle name="Normal 6 2 3 4" xfId="44570"/>
    <cellStyle name="Normal 6 2 3 5" xfId="44571"/>
    <cellStyle name="Normal 6 2 3 6" xfId="44572"/>
    <cellStyle name="Normal 6 2 3 7" xfId="44573"/>
    <cellStyle name="Normal 6 2 3 8" xfId="44574"/>
    <cellStyle name="Normal 6 2 3 9" xfId="44575"/>
    <cellStyle name="Normal 6 2 4" xfId="1274"/>
    <cellStyle name="Normal 6 2 4 10" xfId="44576"/>
    <cellStyle name="Normal 6 2 4 11" xfId="44577"/>
    <cellStyle name="Normal 6 2 4 12" xfId="44578"/>
    <cellStyle name="Normal 6 2 4 13" xfId="44579"/>
    <cellStyle name="Normal 6 2 4 14" xfId="44580"/>
    <cellStyle name="Normal 6 2 4 15" xfId="44581"/>
    <cellStyle name="Normal 6 2 4 16" xfId="44582"/>
    <cellStyle name="Normal 6 2 4 17" xfId="44583"/>
    <cellStyle name="Normal 6 2 4 18" xfId="44584"/>
    <cellStyle name="Normal 6 2 4 19" xfId="44585"/>
    <cellStyle name="Normal 6 2 4 2" xfId="44586"/>
    <cellStyle name="Normal 6 2 4 2 2" xfId="44587"/>
    <cellStyle name="Normal 6 2 4 2 2 2" xfId="44588"/>
    <cellStyle name="Normal 6 2 4 2 2 2 2" xfId="44589"/>
    <cellStyle name="Normal 6 2 4 2 2 2 2 2" xfId="44590"/>
    <cellStyle name="Normal 6 2 4 2 2 2 3" xfId="44591"/>
    <cellStyle name="Normal 6 2 4 2 2 2 4" xfId="44592"/>
    <cellStyle name="Normal 6 2 4 2 2 3" xfId="44593"/>
    <cellStyle name="Normal 6 2 4 2 2 3 2" xfId="44594"/>
    <cellStyle name="Normal 6 2 4 2 2 3 3" xfId="44595"/>
    <cellStyle name="Normal 6 2 4 2 2 4" xfId="44596"/>
    <cellStyle name="Normal 6 2 4 2 2 5" xfId="44597"/>
    <cellStyle name="Normal 6 2 4 2 2 6" xfId="44598"/>
    <cellStyle name="Normal 6 2 4 2 3" xfId="44599"/>
    <cellStyle name="Normal 6 2 4 2 3 2" xfId="44600"/>
    <cellStyle name="Normal 6 2 4 3" xfId="44601"/>
    <cellStyle name="Normal 6 2 4 3 2" xfId="44602"/>
    <cellStyle name="Normal 6 2 4 4" xfId="44603"/>
    <cellStyle name="Normal 6 2 4 5" xfId="44604"/>
    <cellStyle name="Normal 6 2 4 6" xfId="44605"/>
    <cellStyle name="Normal 6 2 4 7" xfId="44606"/>
    <cellStyle name="Normal 6 2 4 8" xfId="44607"/>
    <cellStyle name="Normal 6 2 4 9" xfId="44608"/>
    <cellStyle name="Normal 6 2 5" xfId="44609"/>
    <cellStyle name="Normal 6 2 5 10" xfId="44610"/>
    <cellStyle name="Normal 6 2 5 11" xfId="44611"/>
    <cellStyle name="Normal 6 2 5 12" xfId="44612"/>
    <cellStyle name="Normal 6 2 5 13" xfId="44613"/>
    <cellStyle name="Normal 6 2 5 14" xfId="44614"/>
    <cellStyle name="Normal 6 2 5 15" xfId="44615"/>
    <cellStyle name="Normal 6 2 5 16" xfId="44616"/>
    <cellStyle name="Normal 6 2 5 17" xfId="44617"/>
    <cellStyle name="Normal 6 2 5 18" xfId="44618"/>
    <cellStyle name="Normal 6 2 5 19" xfId="44619"/>
    <cellStyle name="Normal 6 2 5 2" xfId="44620"/>
    <cellStyle name="Normal 6 2 5 2 2" xfId="44621"/>
    <cellStyle name="Normal 6 2 5 2 2 2" xfId="44622"/>
    <cellStyle name="Normal 6 2 5 2 2 2 2" xfId="44623"/>
    <cellStyle name="Normal 6 2 5 2 2 2 2 2" xfId="44624"/>
    <cellStyle name="Normal 6 2 5 2 2 2 3" xfId="44625"/>
    <cellStyle name="Normal 6 2 5 2 2 2 4" xfId="44626"/>
    <cellStyle name="Normal 6 2 5 2 2 3" xfId="44627"/>
    <cellStyle name="Normal 6 2 5 2 2 3 2" xfId="44628"/>
    <cellStyle name="Normal 6 2 5 2 2 3 3" xfId="44629"/>
    <cellStyle name="Normal 6 2 5 2 2 4" xfId="44630"/>
    <cellStyle name="Normal 6 2 5 2 2 5" xfId="44631"/>
    <cellStyle name="Normal 6 2 5 2 2 6" xfId="44632"/>
    <cellStyle name="Normal 6 2 5 2 3" xfId="44633"/>
    <cellStyle name="Normal 6 2 5 2 3 2" xfId="44634"/>
    <cellStyle name="Normal 6 2 5 3" xfId="44635"/>
    <cellStyle name="Normal 6 2 5 3 2" xfId="44636"/>
    <cellStyle name="Normal 6 2 5 4" xfId="44637"/>
    <cellStyle name="Normal 6 2 5 5" xfId="44638"/>
    <cellStyle name="Normal 6 2 5 6" xfId="44639"/>
    <cellStyle name="Normal 6 2 5 7" xfId="44640"/>
    <cellStyle name="Normal 6 2 5 8" xfId="44641"/>
    <cellStyle name="Normal 6 2 5 9" xfId="44642"/>
    <cellStyle name="Normal 6 2 6" xfId="44643"/>
    <cellStyle name="Normal 6 2 6 10" xfId="44644"/>
    <cellStyle name="Normal 6 2 6 11" xfId="44645"/>
    <cellStyle name="Normal 6 2 6 12" xfId="44646"/>
    <cellStyle name="Normal 6 2 6 13" xfId="44647"/>
    <cellStyle name="Normal 6 2 6 14" xfId="44648"/>
    <cellStyle name="Normal 6 2 6 15" xfId="44649"/>
    <cellStyle name="Normal 6 2 6 16" xfId="44650"/>
    <cellStyle name="Normal 6 2 6 17" xfId="44651"/>
    <cellStyle name="Normal 6 2 6 18" xfId="44652"/>
    <cellStyle name="Normal 6 2 6 19" xfId="44653"/>
    <cellStyle name="Normal 6 2 6 2" xfId="44654"/>
    <cellStyle name="Normal 6 2 6 2 2" xfId="44655"/>
    <cellStyle name="Normal 6 2 6 2 2 2" xfId="44656"/>
    <cellStyle name="Normal 6 2 6 2 2 2 2" xfId="44657"/>
    <cellStyle name="Normal 6 2 6 2 2 2 2 2" xfId="44658"/>
    <cellStyle name="Normal 6 2 6 2 2 2 3" xfId="44659"/>
    <cellStyle name="Normal 6 2 6 2 2 2 4" xfId="44660"/>
    <cellStyle name="Normal 6 2 6 2 2 3" xfId="44661"/>
    <cellStyle name="Normal 6 2 6 2 2 3 2" xfId="44662"/>
    <cellStyle name="Normal 6 2 6 2 2 3 3" xfId="44663"/>
    <cellStyle name="Normal 6 2 6 2 2 4" xfId="44664"/>
    <cellStyle name="Normal 6 2 6 2 2 5" xfId="44665"/>
    <cellStyle name="Normal 6 2 6 2 2 6" xfId="44666"/>
    <cellStyle name="Normal 6 2 6 2 3" xfId="44667"/>
    <cellStyle name="Normal 6 2 6 2 3 2" xfId="44668"/>
    <cellStyle name="Normal 6 2 6 3" xfId="44669"/>
    <cellStyle name="Normal 6 2 6 3 2" xfId="44670"/>
    <cellStyle name="Normal 6 2 6 4" xfId="44671"/>
    <cellStyle name="Normal 6 2 6 5" xfId="44672"/>
    <cellStyle name="Normal 6 2 6 6" xfId="44673"/>
    <cellStyle name="Normal 6 2 6 7" xfId="44674"/>
    <cellStyle name="Normal 6 2 6 8" xfId="44675"/>
    <cellStyle name="Normal 6 2 6 9" xfId="44676"/>
    <cellStyle name="Normal 6 2 7" xfId="44677"/>
    <cellStyle name="Normal 6 2 7 10" xfId="44678"/>
    <cellStyle name="Normal 6 2 7 11" xfId="44679"/>
    <cellStyle name="Normal 6 2 7 12" xfId="44680"/>
    <cellStyle name="Normal 6 2 7 13" xfId="44681"/>
    <cellStyle name="Normal 6 2 7 14" xfId="44682"/>
    <cellStyle name="Normal 6 2 7 15" xfId="44683"/>
    <cellStyle name="Normal 6 2 7 16" xfId="44684"/>
    <cellStyle name="Normal 6 2 7 17" xfId="44685"/>
    <cellStyle name="Normal 6 2 7 18" xfId="44686"/>
    <cellStyle name="Normal 6 2 7 19" xfId="44687"/>
    <cellStyle name="Normal 6 2 7 2" xfId="44688"/>
    <cellStyle name="Normal 6 2 7 2 2" xfId="44689"/>
    <cellStyle name="Normal 6 2 7 2 2 2" xfId="44690"/>
    <cellStyle name="Normal 6 2 7 2 2 2 2" xfId="44691"/>
    <cellStyle name="Normal 6 2 7 2 2 2 2 2" xfId="44692"/>
    <cellStyle name="Normal 6 2 7 2 2 2 3" xfId="44693"/>
    <cellStyle name="Normal 6 2 7 2 2 2 4" xfId="44694"/>
    <cellStyle name="Normal 6 2 7 2 2 3" xfId="44695"/>
    <cellStyle name="Normal 6 2 7 2 2 3 2" xfId="44696"/>
    <cellStyle name="Normal 6 2 7 2 2 3 3" xfId="44697"/>
    <cellStyle name="Normal 6 2 7 2 2 4" xfId="44698"/>
    <cellStyle name="Normal 6 2 7 2 2 5" xfId="44699"/>
    <cellStyle name="Normal 6 2 7 2 2 6" xfId="44700"/>
    <cellStyle name="Normal 6 2 7 2 3" xfId="44701"/>
    <cellStyle name="Normal 6 2 7 2 3 2" xfId="44702"/>
    <cellStyle name="Normal 6 2 7 3" xfId="44703"/>
    <cellStyle name="Normal 6 2 7 3 2" xfId="44704"/>
    <cellStyle name="Normal 6 2 7 4" xfId="44705"/>
    <cellStyle name="Normal 6 2 7 5" xfId="44706"/>
    <cellStyle name="Normal 6 2 7 6" xfId="44707"/>
    <cellStyle name="Normal 6 2 7 7" xfId="44708"/>
    <cellStyle name="Normal 6 2 7 8" xfId="44709"/>
    <cellStyle name="Normal 6 2 7 9" xfId="44710"/>
    <cellStyle name="Normal 6 2 8" xfId="44711"/>
    <cellStyle name="Normal 6 2 8 10" xfId="44712"/>
    <cellStyle name="Normal 6 2 8 11" xfId="44713"/>
    <cellStyle name="Normal 6 2 8 12" xfId="44714"/>
    <cellStyle name="Normal 6 2 8 13" xfId="44715"/>
    <cellStyle name="Normal 6 2 8 14" xfId="44716"/>
    <cellStyle name="Normal 6 2 8 15" xfId="44717"/>
    <cellStyle name="Normal 6 2 8 16" xfId="44718"/>
    <cellStyle name="Normal 6 2 8 17" xfId="44719"/>
    <cellStyle name="Normal 6 2 8 18" xfId="44720"/>
    <cellStyle name="Normal 6 2 8 19" xfId="44721"/>
    <cellStyle name="Normal 6 2 8 2" xfId="44722"/>
    <cellStyle name="Normal 6 2 8 2 2" xfId="44723"/>
    <cellStyle name="Normal 6 2 8 2 2 2" xfId="44724"/>
    <cellStyle name="Normal 6 2 8 2 2 2 2" xfId="44725"/>
    <cellStyle name="Normal 6 2 8 2 2 2 2 2" xfId="44726"/>
    <cellStyle name="Normal 6 2 8 2 2 2 3" xfId="44727"/>
    <cellStyle name="Normal 6 2 8 2 2 2 4" xfId="44728"/>
    <cellStyle name="Normal 6 2 8 2 2 3" xfId="44729"/>
    <cellStyle name="Normal 6 2 8 2 2 3 2" xfId="44730"/>
    <cellStyle name="Normal 6 2 8 2 2 3 3" xfId="44731"/>
    <cellStyle name="Normal 6 2 8 2 2 4" xfId="44732"/>
    <cellStyle name="Normal 6 2 8 2 2 5" xfId="44733"/>
    <cellStyle name="Normal 6 2 8 2 2 6" xfId="44734"/>
    <cellStyle name="Normal 6 2 8 2 3" xfId="44735"/>
    <cellStyle name="Normal 6 2 8 2 3 2" xfId="44736"/>
    <cellStyle name="Normal 6 2 8 3" xfId="44737"/>
    <cellStyle name="Normal 6 2 8 3 2" xfId="44738"/>
    <cellStyle name="Normal 6 2 8 4" xfId="44739"/>
    <cellStyle name="Normal 6 2 8 5" xfId="44740"/>
    <cellStyle name="Normal 6 2 8 6" xfId="44741"/>
    <cellStyle name="Normal 6 2 8 7" xfId="44742"/>
    <cellStyle name="Normal 6 2 8 8" xfId="44743"/>
    <cellStyle name="Normal 6 2 8 9" xfId="44744"/>
    <cellStyle name="Normal 6 2 9" xfId="44745"/>
    <cellStyle name="Normal 6 2 9 10" xfId="44746"/>
    <cellStyle name="Normal 6 2 9 11" xfId="44747"/>
    <cellStyle name="Normal 6 2 9 12" xfId="44748"/>
    <cellStyle name="Normal 6 2 9 13" xfId="44749"/>
    <cellStyle name="Normal 6 2 9 14" xfId="44750"/>
    <cellStyle name="Normal 6 2 9 15" xfId="44751"/>
    <cellStyle name="Normal 6 2 9 16" xfId="44752"/>
    <cellStyle name="Normal 6 2 9 17" xfId="44753"/>
    <cellStyle name="Normal 6 2 9 18" xfId="44754"/>
    <cellStyle name="Normal 6 2 9 19" xfId="44755"/>
    <cellStyle name="Normal 6 2 9 2" xfId="44756"/>
    <cellStyle name="Normal 6 2 9 2 2" xfId="44757"/>
    <cellStyle name="Normal 6 2 9 2 2 2" xfId="44758"/>
    <cellStyle name="Normal 6 2 9 2 2 2 2" xfId="44759"/>
    <cellStyle name="Normal 6 2 9 2 2 2 2 2" xfId="44760"/>
    <cellStyle name="Normal 6 2 9 2 2 2 3" xfId="44761"/>
    <cellStyle name="Normal 6 2 9 2 2 2 4" xfId="44762"/>
    <cellStyle name="Normal 6 2 9 2 2 3" xfId="44763"/>
    <cellStyle name="Normal 6 2 9 2 2 3 2" xfId="44764"/>
    <cellStyle name="Normal 6 2 9 2 2 3 3" xfId="44765"/>
    <cellStyle name="Normal 6 2 9 2 2 4" xfId="44766"/>
    <cellStyle name="Normal 6 2 9 2 2 5" xfId="44767"/>
    <cellStyle name="Normal 6 2 9 2 2 6" xfId="44768"/>
    <cellStyle name="Normal 6 2 9 2 3" xfId="44769"/>
    <cellStyle name="Normal 6 2 9 2 3 2" xfId="44770"/>
    <cellStyle name="Normal 6 2 9 3" xfId="44771"/>
    <cellStyle name="Normal 6 2 9 3 2" xfId="44772"/>
    <cellStyle name="Normal 6 2 9 4" xfId="44773"/>
    <cellStyle name="Normal 6 2 9 5" xfId="44774"/>
    <cellStyle name="Normal 6 2 9 6" xfId="44775"/>
    <cellStyle name="Normal 6 2 9 7" xfId="44776"/>
    <cellStyle name="Normal 6 2 9 8" xfId="44777"/>
    <cellStyle name="Normal 6 2 9 9" xfId="44778"/>
    <cellStyle name="Normal 6 2_CLS-TES-KS_12-28-10" xfId="44779"/>
    <cellStyle name="Normal 6 20" xfId="44780"/>
    <cellStyle name="Normal 6 20 2" xfId="44781"/>
    <cellStyle name="Normal 6 20 2 2" xfId="44782"/>
    <cellStyle name="Normal 6 20 2 2 2" xfId="44783"/>
    <cellStyle name="Normal 6 20 2 2 2 2" xfId="44784"/>
    <cellStyle name="Normal 6 20 2 2 3" xfId="44785"/>
    <cellStyle name="Normal 6 20 2 2 4" xfId="44786"/>
    <cellStyle name="Normal 6 20 2 3" xfId="44787"/>
    <cellStyle name="Normal 6 20 2 3 2" xfId="44788"/>
    <cellStyle name="Normal 6 20 2 3 3" xfId="44789"/>
    <cellStyle name="Normal 6 20 2 4" xfId="44790"/>
    <cellStyle name="Normal 6 20 2 5" xfId="44791"/>
    <cellStyle name="Normal 6 20 2 6" xfId="44792"/>
    <cellStyle name="Normal 6 20 3" xfId="44793"/>
    <cellStyle name="Normal 6 21" xfId="44794"/>
    <cellStyle name="Normal 6 21 2" xfId="44795"/>
    <cellStyle name="Normal 6 21 2 2" xfId="44796"/>
    <cellStyle name="Normal 6 21 2 2 2" xfId="44797"/>
    <cellStyle name="Normal 6 21 2 2 2 2" xfId="44798"/>
    <cellStyle name="Normal 6 21 2 2 3" xfId="44799"/>
    <cellStyle name="Normal 6 21 2 2 4" xfId="44800"/>
    <cellStyle name="Normal 6 21 2 3" xfId="44801"/>
    <cellStyle name="Normal 6 21 2 3 2" xfId="44802"/>
    <cellStyle name="Normal 6 21 2 3 3" xfId="44803"/>
    <cellStyle name="Normal 6 21 2 4" xfId="44804"/>
    <cellStyle name="Normal 6 21 2 5" xfId="44805"/>
    <cellStyle name="Normal 6 21 2 6" xfId="44806"/>
    <cellStyle name="Normal 6 21 3" xfId="44807"/>
    <cellStyle name="Normal 6 22" xfId="44808"/>
    <cellStyle name="Normal 6 22 2" xfId="44809"/>
    <cellStyle name="Normal 6 22 2 2" xfId="44810"/>
    <cellStyle name="Normal 6 22 2 2 2" xfId="44811"/>
    <cellStyle name="Normal 6 22 2 2 2 2" xfId="44812"/>
    <cellStyle name="Normal 6 22 2 2 3" xfId="44813"/>
    <cellStyle name="Normal 6 22 2 2 4" xfId="44814"/>
    <cellStyle name="Normal 6 22 2 3" xfId="44815"/>
    <cellStyle name="Normal 6 22 2 3 2" xfId="44816"/>
    <cellStyle name="Normal 6 22 2 3 3" xfId="44817"/>
    <cellStyle name="Normal 6 22 2 4" xfId="44818"/>
    <cellStyle name="Normal 6 22 2 5" xfId="44819"/>
    <cellStyle name="Normal 6 22 2 6" xfId="44820"/>
    <cellStyle name="Normal 6 22 3" xfId="44821"/>
    <cellStyle name="Normal 6 23" xfId="44822"/>
    <cellStyle name="Normal 6 23 2" xfId="44823"/>
    <cellStyle name="Normal 6 23 2 2" xfId="44824"/>
    <cellStyle name="Normal 6 23 2 2 2" xfId="44825"/>
    <cellStyle name="Normal 6 23 2 2 2 2" xfId="44826"/>
    <cellStyle name="Normal 6 23 2 2 3" xfId="44827"/>
    <cellStyle name="Normal 6 23 2 2 4" xfId="44828"/>
    <cellStyle name="Normal 6 23 2 3" xfId="44829"/>
    <cellStyle name="Normal 6 23 2 3 2" xfId="44830"/>
    <cellStyle name="Normal 6 23 2 3 3" xfId="44831"/>
    <cellStyle name="Normal 6 23 2 4" xfId="44832"/>
    <cellStyle name="Normal 6 23 2 5" xfId="44833"/>
    <cellStyle name="Normal 6 23 2 6" xfId="44834"/>
    <cellStyle name="Normal 6 23 3" xfId="44835"/>
    <cellStyle name="Normal 6 24" xfId="44836"/>
    <cellStyle name="Normal 6 24 2" xfId="44837"/>
    <cellStyle name="Normal 6 24 2 2" xfId="44838"/>
    <cellStyle name="Normal 6 24 2 2 2" xfId="44839"/>
    <cellStyle name="Normal 6 24 2 2 2 2" xfId="44840"/>
    <cellStyle name="Normal 6 24 2 2 3" xfId="44841"/>
    <cellStyle name="Normal 6 24 2 2 4" xfId="44842"/>
    <cellStyle name="Normal 6 24 2 3" xfId="44843"/>
    <cellStyle name="Normal 6 24 2 3 2" xfId="44844"/>
    <cellStyle name="Normal 6 24 2 3 3" xfId="44845"/>
    <cellStyle name="Normal 6 24 2 4" xfId="44846"/>
    <cellStyle name="Normal 6 24 2 5" xfId="44847"/>
    <cellStyle name="Normal 6 24 2 6" xfId="44848"/>
    <cellStyle name="Normal 6 24 3" xfId="44849"/>
    <cellStyle name="Normal 6 25" xfId="44850"/>
    <cellStyle name="Normal 6 25 2" xfId="44851"/>
    <cellStyle name="Normal 6 25 2 2" xfId="44852"/>
    <cellStyle name="Normal 6 25 2 2 2" xfId="44853"/>
    <cellStyle name="Normal 6 25 2 2 2 2" xfId="44854"/>
    <cellStyle name="Normal 6 25 2 2 3" xfId="44855"/>
    <cellStyle name="Normal 6 25 2 2 4" xfId="44856"/>
    <cellStyle name="Normal 6 25 2 3" xfId="44857"/>
    <cellStyle name="Normal 6 25 2 3 2" xfId="44858"/>
    <cellStyle name="Normal 6 25 2 3 3" xfId="44859"/>
    <cellStyle name="Normal 6 25 2 4" xfId="44860"/>
    <cellStyle name="Normal 6 25 2 5" xfId="44861"/>
    <cellStyle name="Normal 6 25 2 6" xfId="44862"/>
    <cellStyle name="Normal 6 25 3" xfId="44863"/>
    <cellStyle name="Normal 6 26" xfId="44864"/>
    <cellStyle name="Normal 6 26 2" xfId="44865"/>
    <cellStyle name="Normal 6 26 2 2" xfId="44866"/>
    <cellStyle name="Normal 6 26 2 2 2" xfId="44867"/>
    <cellStyle name="Normal 6 26 2 2 2 2" xfId="44868"/>
    <cellStyle name="Normal 6 26 2 2 3" xfId="44869"/>
    <cellStyle name="Normal 6 26 2 2 4" xfId="44870"/>
    <cellStyle name="Normal 6 26 2 3" xfId="44871"/>
    <cellStyle name="Normal 6 26 2 3 2" xfId="44872"/>
    <cellStyle name="Normal 6 26 2 3 3" xfId="44873"/>
    <cellStyle name="Normal 6 26 2 4" xfId="44874"/>
    <cellStyle name="Normal 6 26 2 5" xfId="44875"/>
    <cellStyle name="Normal 6 26 2 6" xfId="44876"/>
    <cellStyle name="Normal 6 26 3" xfId="44877"/>
    <cellStyle name="Normal 6 27" xfId="44878"/>
    <cellStyle name="Normal 6 27 2" xfId="44879"/>
    <cellStyle name="Normal 6 27 2 2" xfId="44880"/>
    <cellStyle name="Normal 6 27 2 2 2" xfId="44881"/>
    <cellStyle name="Normal 6 27 2 2 2 2" xfId="44882"/>
    <cellStyle name="Normal 6 27 2 2 3" xfId="44883"/>
    <cellStyle name="Normal 6 27 2 2 4" xfId="44884"/>
    <cellStyle name="Normal 6 27 2 3" xfId="44885"/>
    <cellStyle name="Normal 6 27 2 3 2" xfId="44886"/>
    <cellStyle name="Normal 6 27 2 3 3" xfId="44887"/>
    <cellStyle name="Normal 6 27 2 4" xfId="44888"/>
    <cellStyle name="Normal 6 27 2 5" xfId="44889"/>
    <cellStyle name="Normal 6 27 2 6" xfId="44890"/>
    <cellStyle name="Normal 6 27 3" xfId="44891"/>
    <cellStyle name="Normal 6 28" xfId="44892"/>
    <cellStyle name="Normal 6 28 2" xfId="44893"/>
    <cellStyle name="Normal 6 28 2 2" xfId="44894"/>
    <cellStyle name="Normal 6 28 2 2 2" xfId="44895"/>
    <cellStyle name="Normal 6 28 2 2 2 2" xfId="44896"/>
    <cellStyle name="Normal 6 28 2 2 3" xfId="44897"/>
    <cellStyle name="Normal 6 28 2 2 4" xfId="44898"/>
    <cellStyle name="Normal 6 28 2 3" xfId="44899"/>
    <cellStyle name="Normal 6 28 2 3 2" xfId="44900"/>
    <cellStyle name="Normal 6 28 2 3 3" xfId="44901"/>
    <cellStyle name="Normal 6 28 2 4" xfId="44902"/>
    <cellStyle name="Normal 6 28 2 5" xfId="44903"/>
    <cellStyle name="Normal 6 28 2 6" xfId="44904"/>
    <cellStyle name="Normal 6 28 3" xfId="44905"/>
    <cellStyle name="Normal 6 29" xfId="44906"/>
    <cellStyle name="Normal 6 29 2" xfId="44907"/>
    <cellStyle name="Normal 6 29 2 2" xfId="44908"/>
    <cellStyle name="Normal 6 29 2 2 2" xfId="44909"/>
    <cellStyle name="Normal 6 29 2 2 2 2" xfId="44910"/>
    <cellStyle name="Normal 6 29 2 2 3" xfId="44911"/>
    <cellStyle name="Normal 6 29 2 2 4" xfId="44912"/>
    <cellStyle name="Normal 6 29 2 3" xfId="44913"/>
    <cellStyle name="Normal 6 29 2 3 2" xfId="44914"/>
    <cellStyle name="Normal 6 29 2 3 3" xfId="44915"/>
    <cellStyle name="Normal 6 29 2 4" xfId="44916"/>
    <cellStyle name="Normal 6 29 2 5" xfId="44917"/>
    <cellStyle name="Normal 6 29 2 6" xfId="44918"/>
    <cellStyle name="Normal 6 29 3" xfId="44919"/>
    <cellStyle name="Normal 6 3" xfId="507"/>
    <cellStyle name="Normal 6 3 10" xfId="44920"/>
    <cellStyle name="Normal 6 3 11" xfId="44921"/>
    <cellStyle name="Normal 6 3 12" xfId="44922"/>
    <cellStyle name="Normal 6 3 13" xfId="44923"/>
    <cellStyle name="Normal 6 3 14" xfId="44924"/>
    <cellStyle name="Normal 6 3 15" xfId="44925"/>
    <cellStyle name="Normal 6 3 16" xfId="44926"/>
    <cellStyle name="Normal 6 3 17" xfId="44927"/>
    <cellStyle name="Normal 6 3 18" xfId="44928"/>
    <cellStyle name="Normal 6 3 19" xfId="44929"/>
    <cellStyle name="Normal 6 3 2" xfId="1275"/>
    <cellStyle name="Normal 6 3 2 2" xfId="44930"/>
    <cellStyle name="Normal 6 3 2 2 2" xfId="44931"/>
    <cellStyle name="Normal 6 3 2 3" xfId="44932"/>
    <cellStyle name="Normal 6 3 2 3 2" xfId="44933"/>
    <cellStyle name="Normal 6 3 3" xfId="1276"/>
    <cellStyle name="Normal 6 3 3 2" xfId="44934"/>
    <cellStyle name="Normal 6 3 4" xfId="44935"/>
    <cellStyle name="Normal 6 3 5" xfId="44936"/>
    <cellStyle name="Normal 6 3 6" xfId="44937"/>
    <cellStyle name="Normal 6 3 7" xfId="44938"/>
    <cellStyle name="Normal 6 3 8" xfId="44939"/>
    <cellStyle name="Normal 6 3 9" xfId="44940"/>
    <cellStyle name="Normal 6 30" xfId="44941"/>
    <cellStyle name="Normal 6 30 2" xfId="44942"/>
    <cellStyle name="Normal 6 30 2 2" xfId="44943"/>
    <cellStyle name="Normal 6 30 2 3" xfId="44944"/>
    <cellStyle name="Normal 6 30 3" xfId="44945"/>
    <cellStyle name="Normal 6 31" xfId="44946"/>
    <cellStyle name="Normal 6 31 2" xfId="44947"/>
    <cellStyle name="Normal 6 31 2 2" xfId="44948"/>
    <cellStyle name="Normal 6 31 2 3" xfId="44949"/>
    <cellStyle name="Normal 6 32" xfId="44950"/>
    <cellStyle name="Normal 6 32 2" xfId="44951"/>
    <cellStyle name="Normal 6 33" xfId="44952"/>
    <cellStyle name="Normal 6 34" xfId="44953"/>
    <cellStyle name="Normal 6 34 2" xfId="44954"/>
    <cellStyle name="Normal 6 34 3" xfId="44955"/>
    <cellStyle name="Normal 6 35" xfId="44956"/>
    <cellStyle name="Normal 6 35 2" xfId="44957"/>
    <cellStyle name="Normal 6 35 3" xfId="44958"/>
    <cellStyle name="Normal 6 36" xfId="44959"/>
    <cellStyle name="Normal 6 36 2" xfId="44960"/>
    <cellStyle name="Normal 6 36 2 2" xfId="44961"/>
    <cellStyle name="Normal 6 37" xfId="44962"/>
    <cellStyle name="Normal 6 37 2" xfId="44963"/>
    <cellStyle name="Normal 6 37 2 2" xfId="44964"/>
    <cellStyle name="Normal 6 38" xfId="44965"/>
    <cellStyle name="Normal 6 38 2" xfId="44966"/>
    <cellStyle name="Normal 6 39" xfId="44967"/>
    <cellStyle name="Normal 6 39 2" xfId="44968"/>
    <cellStyle name="Normal 6 4" xfId="508"/>
    <cellStyle name="Normal 6 4 10" xfId="44969"/>
    <cellStyle name="Normal 6 4 11" xfId="44970"/>
    <cellStyle name="Normal 6 4 12" xfId="44971"/>
    <cellStyle name="Normal 6 4 13" xfId="44972"/>
    <cellStyle name="Normal 6 4 14" xfId="44973"/>
    <cellStyle name="Normal 6 4 15" xfId="44974"/>
    <cellStyle name="Normal 6 4 16" xfId="44975"/>
    <cellStyle name="Normal 6 4 17" xfId="44976"/>
    <cellStyle name="Normal 6 4 18" xfId="44977"/>
    <cellStyle name="Normal 6 4 19" xfId="44978"/>
    <cellStyle name="Normal 6 4 2" xfId="1277"/>
    <cellStyle name="Normal 6 4 2 2" xfId="44979"/>
    <cellStyle name="Normal 6 4 2 2 2" xfId="44980"/>
    <cellStyle name="Normal 6 4 2 3" xfId="44981"/>
    <cellStyle name="Normal 6 4 2 3 2" xfId="44982"/>
    <cellStyle name="Normal 6 4 3" xfId="1278"/>
    <cellStyle name="Normal 6 4 3 2" xfId="44983"/>
    <cellStyle name="Normal 6 4 4" xfId="44984"/>
    <cellStyle name="Normal 6 4 5" xfId="44985"/>
    <cellStyle name="Normal 6 4 6" xfId="44986"/>
    <cellStyle name="Normal 6 4 7" xfId="44987"/>
    <cellStyle name="Normal 6 4 8" xfId="44988"/>
    <cellStyle name="Normal 6 4 9" xfId="44989"/>
    <cellStyle name="Normal 6 40" xfId="44990"/>
    <cellStyle name="Normal 6 41" xfId="44991"/>
    <cellStyle name="Normal 6 41 2" xfId="44992"/>
    <cellStyle name="Normal 6 42" xfId="44993"/>
    <cellStyle name="Normal 6 42 2" xfId="44994"/>
    <cellStyle name="Normal 6 43" xfId="44995"/>
    <cellStyle name="Normal 6 44" xfId="44996"/>
    <cellStyle name="Normal 6 45" xfId="44997"/>
    <cellStyle name="Normal 6 46" xfId="44998"/>
    <cellStyle name="Normal 6 46 2" xfId="44999"/>
    <cellStyle name="Normal 6 47" xfId="45000"/>
    <cellStyle name="Normal 6 47 2" xfId="45001"/>
    <cellStyle name="Normal 6 48" xfId="45002"/>
    <cellStyle name="Normal 6 48 2" xfId="45003"/>
    <cellStyle name="Normal 6 49" xfId="45004"/>
    <cellStyle name="Normal 6 5" xfId="1279"/>
    <cellStyle name="Normal 6 5 10" xfId="45005"/>
    <cellStyle name="Normal 6 5 11" xfId="45006"/>
    <cellStyle name="Normal 6 5 12" xfId="45007"/>
    <cellStyle name="Normal 6 5 13" xfId="45008"/>
    <cellStyle name="Normal 6 5 14" xfId="45009"/>
    <cellStyle name="Normal 6 5 15" xfId="45010"/>
    <cellStyle name="Normal 6 5 16" xfId="45011"/>
    <cellStyle name="Normal 6 5 17" xfId="45012"/>
    <cellStyle name="Normal 6 5 18" xfId="45013"/>
    <cellStyle name="Normal 6 5 19" xfId="45014"/>
    <cellStyle name="Normal 6 5 2" xfId="45015"/>
    <cellStyle name="Normal 6 5 2 2" xfId="45016"/>
    <cellStyle name="Normal 6 5 2 2 2" xfId="45017"/>
    <cellStyle name="Normal 6 5 2 3" xfId="45018"/>
    <cellStyle name="Normal 6 5 2 3 2" xfId="45019"/>
    <cellStyle name="Normal 6 5 3" xfId="45020"/>
    <cellStyle name="Normal 6 5 3 2" xfId="45021"/>
    <cellStyle name="Normal 6 5 4" xfId="45022"/>
    <cellStyle name="Normal 6 5 5" xfId="45023"/>
    <cellStyle name="Normal 6 5 6" xfId="45024"/>
    <cellStyle name="Normal 6 5 7" xfId="45025"/>
    <cellStyle name="Normal 6 5 8" xfId="45026"/>
    <cellStyle name="Normal 6 5 9" xfId="45027"/>
    <cellStyle name="Normal 6 50" xfId="45028"/>
    <cellStyle name="Normal 6 50 2" xfId="45029"/>
    <cellStyle name="Normal 6 51" xfId="45030"/>
    <cellStyle name="Normal 6 52" xfId="45031"/>
    <cellStyle name="Normal 6 53" xfId="45032"/>
    <cellStyle name="Normal 6 54" xfId="45033"/>
    <cellStyle name="Normal 6 55" xfId="45034"/>
    <cellStyle name="Normal 6 56" xfId="45035"/>
    <cellStyle name="Normal 6 57" xfId="45036"/>
    <cellStyle name="Normal 6 58" xfId="45037"/>
    <cellStyle name="Normal 6 59" xfId="45038"/>
    <cellStyle name="Normal 6 6" xfId="1280"/>
    <cellStyle name="Normal 6 6 10" xfId="45039"/>
    <cellStyle name="Normal 6 6 11" xfId="45040"/>
    <cellStyle name="Normal 6 6 12" xfId="45041"/>
    <cellStyle name="Normal 6 6 13" xfId="45042"/>
    <cellStyle name="Normal 6 6 14" xfId="45043"/>
    <cellStyle name="Normal 6 6 15" xfId="45044"/>
    <cellStyle name="Normal 6 6 16" xfId="45045"/>
    <cellStyle name="Normal 6 6 17" xfId="45046"/>
    <cellStyle name="Normal 6 6 18" xfId="45047"/>
    <cellStyle name="Normal 6 6 19" xfId="45048"/>
    <cellStyle name="Normal 6 6 2" xfId="45049"/>
    <cellStyle name="Normal 6 6 2 2" xfId="45050"/>
    <cellStyle name="Normal 6 6 2 2 2" xfId="45051"/>
    <cellStyle name="Normal 6 6 2 3" xfId="45052"/>
    <cellStyle name="Normal 6 6 2 3 2" xfId="45053"/>
    <cellStyle name="Normal 6 6 3" xfId="45054"/>
    <cellStyle name="Normal 6 6 3 2" xfId="45055"/>
    <cellStyle name="Normal 6 6 4" xfId="45056"/>
    <cellStyle name="Normal 6 6 5" xfId="45057"/>
    <cellStyle name="Normal 6 6 6" xfId="45058"/>
    <cellStyle name="Normal 6 6 7" xfId="45059"/>
    <cellStyle name="Normal 6 6 8" xfId="45060"/>
    <cellStyle name="Normal 6 6 9" xfId="45061"/>
    <cellStyle name="Normal 6 60" xfId="45062"/>
    <cellStyle name="Normal 6 61" xfId="45063"/>
    <cellStyle name="Normal 6 62" xfId="45064"/>
    <cellStyle name="Normal 6 63" xfId="45065"/>
    <cellStyle name="Normal 6 64" xfId="45066"/>
    <cellStyle name="Normal 6 65" xfId="45067"/>
    <cellStyle name="Normal 6 66" xfId="45068"/>
    <cellStyle name="Normal 6 67" xfId="45069"/>
    <cellStyle name="Normal 6 68" xfId="45070"/>
    <cellStyle name="Normal 6 69" xfId="45071"/>
    <cellStyle name="Normal 6 7" xfId="45072"/>
    <cellStyle name="Normal 6 7 10" xfId="45073"/>
    <cellStyle name="Normal 6 7 11" xfId="45074"/>
    <cellStyle name="Normal 6 7 12" xfId="45075"/>
    <cellStyle name="Normal 6 7 13" xfId="45076"/>
    <cellStyle name="Normal 6 7 14" xfId="45077"/>
    <cellStyle name="Normal 6 7 15" xfId="45078"/>
    <cellStyle name="Normal 6 7 16" xfId="45079"/>
    <cellStyle name="Normal 6 7 17" xfId="45080"/>
    <cellStyle name="Normal 6 7 18" xfId="45081"/>
    <cellStyle name="Normal 6 7 19" xfId="45082"/>
    <cellStyle name="Normal 6 7 2" xfId="45083"/>
    <cellStyle name="Normal 6 7 2 2" xfId="45084"/>
    <cellStyle name="Normal 6 7 2 2 2" xfId="45085"/>
    <cellStyle name="Normal 6 7 2 3" xfId="45086"/>
    <cellStyle name="Normal 6 7 2 3 2" xfId="45087"/>
    <cellStyle name="Normal 6 7 3" xfId="45088"/>
    <cellStyle name="Normal 6 7 3 2" xfId="45089"/>
    <cellStyle name="Normal 6 7 4" xfId="45090"/>
    <cellStyle name="Normal 6 7 5" xfId="45091"/>
    <cellStyle name="Normal 6 7 6" xfId="45092"/>
    <cellStyle name="Normal 6 7 7" xfId="45093"/>
    <cellStyle name="Normal 6 7 8" xfId="45094"/>
    <cellStyle name="Normal 6 7 9" xfId="45095"/>
    <cellStyle name="Normal 6 70" xfId="45096"/>
    <cellStyle name="Normal 6 70 2" xfId="45097"/>
    <cellStyle name="Normal 6 70 3" xfId="45098"/>
    <cellStyle name="Normal 6 71" xfId="45099"/>
    <cellStyle name="Normal 6 71 2" xfId="45100"/>
    <cellStyle name="Normal 6 71 3" xfId="45101"/>
    <cellStyle name="Normal 6 72" xfId="45102"/>
    <cellStyle name="Normal 6 72 2" xfId="45103"/>
    <cellStyle name="Normal 6 72 3" xfId="45104"/>
    <cellStyle name="Normal 6 8" xfId="45105"/>
    <cellStyle name="Normal 6 8 10" xfId="45106"/>
    <cellStyle name="Normal 6 8 11" xfId="45107"/>
    <cellStyle name="Normal 6 8 12" xfId="45108"/>
    <cellStyle name="Normal 6 8 13" xfId="45109"/>
    <cellStyle name="Normal 6 8 14" xfId="45110"/>
    <cellStyle name="Normal 6 8 15" xfId="45111"/>
    <cellStyle name="Normal 6 8 16" xfId="45112"/>
    <cellStyle name="Normal 6 8 17" xfId="45113"/>
    <cellStyle name="Normal 6 8 18" xfId="45114"/>
    <cellStyle name="Normal 6 8 19" xfId="45115"/>
    <cellStyle name="Normal 6 8 2" xfId="45116"/>
    <cellStyle name="Normal 6 8 2 2" xfId="45117"/>
    <cellStyle name="Normal 6 8 2 2 2" xfId="45118"/>
    <cellStyle name="Normal 6 8 2 2 2 2" xfId="45119"/>
    <cellStyle name="Normal 6 8 2 2 2 2 2" xfId="45120"/>
    <cellStyle name="Normal 6 8 2 2 2 3" xfId="45121"/>
    <cellStyle name="Normal 6 8 2 2 2 4" xfId="45122"/>
    <cellStyle name="Normal 6 8 2 2 3" xfId="45123"/>
    <cellStyle name="Normal 6 8 2 2 3 2" xfId="45124"/>
    <cellStyle name="Normal 6 8 2 2 3 3" xfId="45125"/>
    <cellStyle name="Normal 6 8 2 2 4" xfId="45126"/>
    <cellStyle name="Normal 6 8 2 2 5" xfId="45127"/>
    <cellStyle name="Normal 6 8 2 2 6" xfId="45128"/>
    <cellStyle name="Normal 6 8 2 3" xfId="45129"/>
    <cellStyle name="Normal 6 8 2 3 2" xfId="45130"/>
    <cellStyle name="Normal 6 8 3" xfId="45131"/>
    <cellStyle name="Normal 6 8 3 2" xfId="45132"/>
    <cellStyle name="Normal 6 8 4" xfId="45133"/>
    <cellStyle name="Normal 6 8 5" xfId="45134"/>
    <cellStyle name="Normal 6 8 6" xfId="45135"/>
    <cellStyle name="Normal 6 8 7" xfId="45136"/>
    <cellStyle name="Normal 6 8 8" xfId="45137"/>
    <cellStyle name="Normal 6 8 9" xfId="45138"/>
    <cellStyle name="Normal 6 9" xfId="45139"/>
    <cellStyle name="Normal 6 9 10" xfId="45140"/>
    <cellStyle name="Normal 6 9 11" xfId="45141"/>
    <cellStyle name="Normal 6 9 12" xfId="45142"/>
    <cellStyle name="Normal 6 9 13" xfId="45143"/>
    <cellStyle name="Normal 6 9 14" xfId="45144"/>
    <cellStyle name="Normal 6 9 15" xfId="45145"/>
    <cellStyle name="Normal 6 9 16" xfId="45146"/>
    <cellStyle name="Normal 6 9 17" xfId="45147"/>
    <cellStyle name="Normal 6 9 18" xfId="45148"/>
    <cellStyle name="Normal 6 9 19" xfId="45149"/>
    <cellStyle name="Normal 6 9 2" xfId="45150"/>
    <cellStyle name="Normal 6 9 2 2" xfId="45151"/>
    <cellStyle name="Normal 6 9 2 2 2" xfId="45152"/>
    <cellStyle name="Normal 6 9 2 2 2 2" xfId="45153"/>
    <cellStyle name="Normal 6 9 2 2 2 2 2" xfId="45154"/>
    <cellStyle name="Normal 6 9 2 2 2 3" xfId="45155"/>
    <cellStyle name="Normal 6 9 2 2 2 4" xfId="45156"/>
    <cellStyle name="Normal 6 9 2 2 3" xfId="45157"/>
    <cellStyle name="Normal 6 9 2 2 3 2" xfId="45158"/>
    <cellStyle name="Normal 6 9 2 2 3 3" xfId="45159"/>
    <cellStyle name="Normal 6 9 2 2 4" xfId="45160"/>
    <cellStyle name="Normal 6 9 2 2 5" xfId="45161"/>
    <cellStyle name="Normal 6 9 2 2 6" xfId="45162"/>
    <cellStyle name="Normal 6 9 2 3" xfId="45163"/>
    <cellStyle name="Normal 6 9 2 3 2" xfId="45164"/>
    <cellStyle name="Normal 6 9 3" xfId="45165"/>
    <cellStyle name="Normal 6 9 3 2" xfId="45166"/>
    <cellStyle name="Normal 6 9 4" xfId="45167"/>
    <cellStyle name="Normal 6 9 5" xfId="45168"/>
    <cellStyle name="Normal 6 9 6" xfId="45169"/>
    <cellStyle name="Normal 6 9 7" xfId="45170"/>
    <cellStyle name="Normal 6 9 8" xfId="45171"/>
    <cellStyle name="Normal 6 9 9" xfId="45172"/>
    <cellStyle name="Normal 6_Environmental Costs not final" xfId="45173"/>
    <cellStyle name="Normal 60" xfId="45174"/>
    <cellStyle name="Normal 60 2" xfId="45175"/>
    <cellStyle name="Normal 60 2 2" xfId="45176"/>
    <cellStyle name="Normal 60 2 2 2" xfId="45177"/>
    <cellStyle name="Normal 60 2 3" xfId="45178"/>
    <cellStyle name="Normal 60 3" xfId="45179"/>
    <cellStyle name="Normal 60 4" xfId="45180"/>
    <cellStyle name="Normal 61" xfId="45181"/>
    <cellStyle name="Normal 61 2" xfId="45182"/>
    <cellStyle name="Normal 61 2 2" xfId="45183"/>
    <cellStyle name="Normal 61 2 3" xfId="45184"/>
    <cellStyle name="Normal 61 3" xfId="45185"/>
    <cellStyle name="Normal 62" xfId="45186"/>
    <cellStyle name="Normal 62 2" xfId="45187"/>
    <cellStyle name="Normal 62 2 2" xfId="45188"/>
    <cellStyle name="Normal 62 2 3" xfId="45189"/>
    <cellStyle name="Normal 62 3" xfId="45190"/>
    <cellStyle name="Normal 63" xfId="45191"/>
    <cellStyle name="Normal 64" xfId="45192"/>
    <cellStyle name="Normal 65" xfId="45193"/>
    <cellStyle name="Normal 66" xfId="45194"/>
    <cellStyle name="Normal 66 2" xfId="45195"/>
    <cellStyle name="Normal 66 2 2" xfId="45196"/>
    <cellStyle name="Normal 66 2 2 2" xfId="45197"/>
    <cellStyle name="Normal 66 2 3" xfId="45198"/>
    <cellStyle name="Normal 66 2 4" xfId="45199"/>
    <cellStyle name="Normal 66 3" xfId="45200"/>
    <cellStyle name="Normal 66 3 2" xfId="45201"/>
    <cellStyle name="Normal 66 3 3" xfId="45202"/>
    <cellStyle name="Normal 66 4" xfId="45203"/>
    <cellStyle name="Normal 66 5" xfId="45204"/>
    <cellStyle name="Normal 67" xfId="45205"/>
    <cellStyle name="Normal 67 2" xfId="45206"/>
    <cellStyle name="Normal 67 2 2" xfId="45207"/>
    <cellStyle name="Normal 67 2 2 2" xfId="45208"/>
    <cellStyle name="Normal 67 2 3" xfId="45209"/>
    <cellStyle name="Normal 67 2 4" xfId="45210"/>
    <cellStyle name="Normal 67 3" xfId="45211"/>
    <cellStyle name="Normal 67 3 2" xfId="45212"/>
    <cellStyle name="Normal 67 3 3" xfId="45213"/>
    <cellStyle name="Normal 67 4" xfId="45214"/>
    <cellStyle name="Normal 67 5" xfId="45215"/>
    <cellStyle name="Normal 68" xfId="45216"/>
    <cellStyle name="Normal 69" xfId="45217"/>
    <cellStyle name="Normal 7" xfId="509"/>
    <cellStyle name="Normal 7 10" xfId="45218"/>
    <cellStyle name="Normal 7 10 2" xfId="45219"/>
    <cellStyle name="Normal 7 11" xfId="45220"/>
    <cellStyle name="Normal 7 11 2" xfId="45221"/>
    <cellStyle name="Normal 7 12" xfId="45222"/>
    <cellStyle name="Normal 7 12 2" xfId="45223"/>
    <cellStyle name="Normal 7 13" xfId="45224"/>
    <cellStyle name="Normal 7 13 2" xfId="45225"/>
    <cellStyle name="Normal 7 14" xfId="45226"/>
    <cellStyle name="Normal 7 14 2" xfId="45227"/>
    <cellStyle name="Normal 7 15" xfId="45228"/>
    <cellStyle name="Normal 7 15 2" xfId="45229"/>
    <cellStyle name="Normal 7 16" xfId="45230"/>
    <cellStyle name="Normal 7 16 2" xfId="45231"/>
    <cellStyle name="Normal 7 17" xfId="45232"/>
    <cellStyle name="Normal 7 17 2" xfId="45233"/>
    <cellStyle name="Normal 7 18" xfId="45234"/>
    <cellStyle name="Normal 7 18 2" xfId="45235"/>
    <cellStyle name="Normal 7 19" xfId="45236"/>
    <cellStyle name="Normal 7 19 2" xfId="45237"/>
    <cellStyle name="Normal 7 2" xfId="510"/>
    <cellStyle name="Normal 7 2 2" xfId="1281"/>
    <cellStyle name="Normal 7 2 2 2" xfId="45238"/>
    <cellStyle name="Normal 7 2 2 2 2" xfId="45239"/>
    <cellStyle name="Normal 7 2 2 2 3" xfId="45240"/>
    <cellStyle name="Normal 7 2 2 2 4" xfId="45241"/>
    <cellStyle name="Normal 7 2 2 2 5" xfId="45242"/>
    <cellStyle name="Normal 7 2 2 2 6" xfId="45243"/>
    <cellStyle name="Normal 7 2 2 3" xfId="45244"/>
    <cellStyle name="Normal 7 2 2 4" xfId="45245"/>
    <cellStyle name="Normal 7 2 2 5" xfId="45246"/>
    <cellStyle name="Normal 7 2 2 6" xfId="45247"/>
    <cellStyle name="Normal 7 2 2 7" xfId="45248"/>
    <cellStyle name="Normal 7 2 2 8" xfId="45249"/>
    <cellStyle name="Normal 7 2 3" xfId="1282"/>
    <cellStyle name="Normal 7 2 3 2" xfId="45250"/>
    <cellStyle name="Normal 7 2 3 3" xfId="45251"/>
    <cellStyle name="Normal 7 2 4" xfId="45252"/>
    <cellStyle name="Normal 7 2 4 2" xfId="45253"/>
    <cellStyle name="Normal 7 2 4 3" xfId="45254"/>
    <cellStyle name="Normal 7 2 5" xfId="45255"/>
    <cellStyle name="Normal 7 2 6" xfId="45256"/>
    <cellStyle name="Normal 7 2 6 2" xfId="45257"/>
    <cellStyle name="Normal 7 2 7" xfId="45258"/>
    <cellStyle name="Normal 7 2 8" xfId="45259"/>
    <cellStyle name="Normal 7 2 9" xfId="45260"/>
    <cellStyle name="Normal 7 20" xfId="45261"/>
    <cellStyle name="Normal 7 20 2" xfId="45262"/>
    <cellStyle name="Normal 7 21" xfId="45263"/>
    <cellStyle name="Normal 7 21 2" xfId="45264"/>
    <cellStyle name="Normal 7 22" xfId="45265"/>
    <cellStyle name="Normal 7 22 2" xfId="45266"/>
    <cellStyle name="Normal 7 23" xfId="45267"/>
    <cellStyle name="Normal 7 23 2" xfId="45268"/>
    <cellStyle name="Normal 7 24" xfId="45269"/>
    <cellStyle name="Normal 7 24 2" xfId="45270"/>
    <cellStyle name="Normal 7 25" xfId="45271"/>
    <cellStyle name="Normal 7 25 2" xfId="45272"/>
    <cellStyle name="Normal 7 26" xfId="45273"/>
    <cellStyle name="Normal 7 26 2" xfId="45274"/>
    <cellStyle name="Normal 7 27" xfId="45275"/>
    <cellStyle name="Normal 7 27 2" xfId="45276"/>
    <cellStyle name="Normal 7 27 3" xfId="45277"/>
    <cellStyle name="Normal 7 28" xfId="45278"/>
    <cellStyle name="Normal 7 29" xfId="45279"/>
    <cellStyle name="Normal 7 3" xfId="511"/>
    <cellStyle name="Normal 7 3 2" xfId="1283"/>
    <cellStyle name="Normal 7 3 3" xfId="1284"/>
    <cellStyle name="Normal 7 3 4" xfId="45280"/>
    <cellStyle name="Normal 7 30" xfId="45281"/>
    <cellStyle name="Normal 7 31" xfId="45282"/>
    <cellStyle name="Normal 7 32" xfId="45283"/>
    <cellStyle name="Normal 7 33" xfId="45284"/>
    <cellStyle name="Normal 7 34" xfId="45285"/>
    <cellStyle name="Normal 7 35" xfId="45286"/>
    <cellStyle name="Normal 7 36" xfId="45287"/>
    <cellStyle name="Normal 7 37" xfId="45288"/>
    <cellStyle name="Normal 7 38" xfId="45289"/>
    <cellStyle name="Normal 7 39" xfId="45290"/>
    <cellStyle name="Normal 7 4" xfId="512"/>
    <cellStyle name="Normal 7 4 2" xfId="1285"/>
    <cellStyle name="Normal 7 4 3" xfId="1286"/>
    <cellStyle name="Normal 7 4 4" xfId="45291"/>
    <cellStyle name="Normal 7 40" xfId="45292"/>
    <cellStyle name="Normal 7 41" xfId="45293"/>
    <cellStyle name="Normal 7 42" xfId="45294"/>
    <cellStyle name="Normal 7 43" xfId="45295"/>
    <cellStyle name="Normal 7 44" xfId="45296"/>
    <cellStyle name="Normal 7 45" xfId="45297"/>
    <cellStyle name="Normal 7 46" xfId="45298"/>
    <cellStyle name="Normal 7 47" xfId="45299"/>
    <cellStyle name="Normal 7 48" xfId="45300"/>
    <cellStyle name="Normal 7 49" xfId="45301"/>
    <cellStyle name="Normal 7 5" xfId="513"/>
    <cellStyle name="Normal 7 5 2" xfId="1287"/>
    <cellStyle name="Normal 7 5 2 2" xfId="45302"/>
    <cellStyle name="Normal 7 5 2 3" xfId="45303"/>
    <cellStyle name="Normal 7 5 2 4" xfId="45304"/>
    <cellStyle name="Normal 7 5 2 5" xfId="45305"/>
    <cellStyle name="Normal 7 5 2 6" xfId="45306"/>
    <cellStyle name="Normal 7 5 2 7" xfId="45307"/>
    <cellStyle name="Normal 7 5 3" xfId="1288"/>
    <cellStyle name="Normal 7 5 3 2" xfId="45308"/>
    <cellStyle name="Normal 7 5 4" xfId="45309"/>
    <cellStyle name="Normal 7 5 5" xfId="45310"/>
    <cellStyle name="Normal 7 5 6" xfId="45311"/>
    <cellStyle name="Normal 7 5 7" xfId="45312"/>
    <cellStyle name="Normal 7 5 8" xfId="45313"/>
    <cellStyle name="Normal 7 50" xfId="45314"/>
    <cellStyle name="Normal 7 51" xfId="45315"/>
    <cellStyle name="Normal 7 51 2" xfId="45316"/>
    <cellStyle name="Normal 7 52" xfId="45317"/>
    <cellStyle name="Normal 7 52 2" xfId="45318"/>
    <cellStyle name="Normal 7 53" xfId="45319"/>
    <cellStyle name="Normal 7 54" xfId="45320"/>
    <cellStyle name="Normal 7 55" xfId="45321"/>
    <cellStyle name="Normal 7 55 2" xfId="45322"/>
    <cellStyle name="Normal 7 56" xfId="45323"/>
    <cellStyle name="Normal 7 57" xfId="45324"/>
    <cellStyle name="Normal 7 58" xfId="45325"/>
    <cellStyle name="Normal 7 59" xfId="45326"/>
    <cellStyle name="Normal 7 6" xfId="1289"/>
    <cellStyle name="Normal 7 6 2" xfId="45327"/>
    <cellStyle name="Normal 7 6 2 2" xfId="45328"/>
    <cellStyle name="Normal 7 6 2 3" xfId="45329"/>
    <cellStyle name="Normal 7 6 2 4" xfId="45330"/>
    <cellStyle name="Normal 7 6 2 5" xfId="45331"/>
    <cellStyle name="Normal 7 6 2 6" xfId="45332"/>
    <cellStyle name="Normal 7 6 2 7" xfId="45333"/>
    <cellStyle name="Normal 7 6 3" xfId="45334"/>
    <cellStyle name="Normal 7 6 3 2" xfId="45335"/>
    <cellStyle name="Normal 7 6 4" xfId="45336"/>
    <cellStyle name="Normal 7 6 5" xfId="45337"/>
    <cellStyle name="Normal 7 6 6" xfId="45338"/>
    <cellStyle name="Normal 7 6 7" xfId="45339"/>
    <cellStyle name="Normal 7 6 8" xfId="45340"/>
    <cellStyle name="Normal 7 60" xfId="45341"/>
    <cellStyle name="Normal 7 61" xfId="45342"/>
    <cellStyle name="Normal 7 62" xfId="45343"/>
    <cellStyle name="Normal 7 63" xfId="45344"/>
    <cellStyle name="Normal 7 64" xfId="45345"/>
    <cellStyle name="Normal 7 65" xfId="45346"/>
    <cellStyle name="Normal 7 66" xfId="45347"/>
    <cellStyle name="Normal 7 67" xfId="45348"/>
    <cellStyle name="Normal 7 68" xfId="45349"/>
    <cellStyle name="Normal 7 69" xfId="45350"/>
    <cellStyle name="Normal 7 7" xfId="1290"/>
    <cellStyle name="Normal 7 7 2" xfId="45351"/>
    <cellStyle name="Normal 7 7 2 2" xfId="45352"/>
    <cellStyle name="Normal 7 7 2 3" xfId="45353"/>
    <cellStyle name="Normal 7 7 3" xfId="45354"/>
    <cellStyle name="Normal 7 7 3 2" xfId="45355"/>
    <cellStyle name="Normal 7 7 4" xfId="45356"/>
    <cellStyle name="Normal 7 7 5" xfId="45357"/>
    <cellStyle name="Normal 7 7 6" xfId="45358"/>
    <cellStyle name="Normal 7 7 7" xfId="45359"/>
    <cellStyle name="Normal 7 70" xfId="45360"/>
    <cellStyle name="Normal 7 71" xfId="45361"/>
    <cellStyle name="Normal 7 72" xfId="45362"/>
    <cellStyle name="Normal 7 73" xfId="45363"/>
    <cellStyle name="Normal 7 74" xfId="45364"/>
    <cellStyle name="Normal 7 75" xfId="45365"/>
    <cellStyle name="Normal 7 76" xfId="45366"/>
    <cellStyle name="Normal 7 77" xfId="45367"/>
    <cellStyle name="Normal 7 78" xfId="45368"/>
    <cellStyle name="Normal 7 79" xfId="45369"/>
    <cellStyle name="Normal 7 8" xfId="45370"/>
    <cellStyle name="Normal 7 8 2" xfId="45371"/>
    <cellStyle name="Normal 7 8 3" xfId="45372"/>
    <cellStyle name="Normal 7 8 4" xfId="45373"/>
    <cellStyle name="Normal 7 8 5" xfId="45374"/>
    <cellStyle name="Normal 7 8 6" xfId="45375"/>
    <cellStyle name="Normal 7 8 7" xfId="45376"/>
    <cellStyle name="Normal 7 80" xfId="45377"/>
    <cellStyle name="Normal 7 81" xfId="45378"/>
    <cellStyle name="Normal 7 82" xfId="45379"/>
    <cellStyle name="Normal 7 9" xfId="45380"/>
    <cellStyle name="Normal 7 9 2" xfId="45381"/>
    <cellStyle name="Normal 70" xfId="45382"/>
    <cellStyle name="Normal 71" xfId="45383"/>
    <cellStyle name="Normal 71 2" xfId="45384"/>
    <cellStyle name="Normal 71 3" xfId="45385"/>
    <cellStyle name="Normal 71 3 2" xfId="45386"/>
    <cellStyle name="Normal 71 4" xfId="45387"/>
    <cellStyle name="Normal 72" xfId="45388"/>
    <cellStyle name="Normal 72 2" xfId="45389"/>
    <cellStyle name="Normal 72 3" xfId="45390"/>
    <cellStyle name="Normal 72 3 2" xfId="45391"/>
    <cellStyle name="Normal 72 4" xfId="45392"/>
    <cellStyle name="Normal 73" xfId="45393"/>
    <cellStyle name="Normal 73 2" xfId="45394"/>
    <cellStyle name="Normal 73 3" xfId="45395"/>
    <cellStyle name="Normal 73 3 2" xfId="45396"/>
    <cellStyle name="Normal 73 4" xfId="45397"/>
    <cellStyle name="Normal 73 5" xfId="45398"/>
    <cellStyle name="Normal 74" xfId="45399"/>
    <cellStyle name="Normal 74 2" xfId="45400"/>
    <cellStyle name="Normal 75" xfId="45401"/>
    <cellStyle name="Normal 76" xfId="45402"/>
    <cellStyle name="Normal 77" xfId="45403"/>
    <cellStyle name="Normal 77 2" xfId="45404"/>
    <cellStyle name="Normal 78" xfId="45405"/>
    <cellStyle name="Normal 78 2" xfId="45406"/>
    <cellStyle name="Normal 78 3" xfId="45407"/>
    <cellStyle name="Normal 78 4" xfId="45408"/>
    <cellStyle name="Normal 79" xfId="45409"/>
    <cellStyle name="Normal 79 2" xfId="45410"/>
    <cellStyle name="Normal 79 3" xfId="45411"/>
    <cellStyle name="Normal 79 4" xfId="45412"/>
    <cellStyle name="Normal 8" xfId="514"/>
    <cellStyle name="Normal 8 10" xfId="45413"/>
    <cellStyle name="Normal 8 10 10" xfId="45414"/>
    <cellStyle name="Normal 8 10 11" xfId="45415"/>
    <cellStyle name="Normal 8 10 12" xfId="45416"/>
    <cellStyle name="Normal 8 10 13" xfId="45417"/>
    <cellStyle name="Normal 8 10 14" xfId="45418"/>
    <cellStyle name="Normal 8 10 15" xfId="45419"/>
    <cellStyle name="Normal 8 10 16" xfId="45420"/>
    <cellStyle name="Normal 8 10 17" xfId="45421"/>
    <cellStyle name="Normal 8 10 18" xfId="45422"/>
    <cellStyle name="Normal 8 10 19" xfId="45423"/>
    <cellStyle name="Normal 8 10 2" xfId="45424"/>
    <cellStyle name="Normal 8 10 2 2" xfId="45425"/>
    <cellStyle name="Normal 8 10 2 2 2" xfId="45426"/>
    <cellStyle name="Normal 8 10 2 2 2 2" xfId="45427"/>
    <cellStyle name="Normal 8 10 2 2 2 2 2" xfId="45428"/>
    <cellStyle name="Normal 8 10 2 2 2 3" xfId="45429"/>
    <cellStyle name="Normal 8 10 2 2 2 4" xfId="45430"/>
    <cellStyle name="Normal 8 10 2 2 3" xfId="45431"/>
    <cellStyle name="Normal 8 10 2 2 3 2" xfId="45432"/>
    <cellStyle name="Normal 8 10 2 2 3 3" xfId="45433"/>
    <cellStyle name="Normal 8 10 2 2 4" xfId="45434"/>
    <cellStyle name="Normal 8 10 2 2 5" xfId="45435"/>
    <cellStyle name="Normal 8 10 2 2 6" xfId="45436"/>
    <cellStyle name="Normal 8 10 2 3" xfId="45437"/>
    <cellStyle name="Normal 8 10 2 3 2" xfId="45438"/>
    <cellStyle name="Normal 8 10 3" xfId="45439"/>
    <cellStyle name="Normal 8 10 3 2" xfId="45440"/>
    <cellStyle name="Normal 8 10 4" xfId="45441"/>
    <cellStyle name="Normal 8 10 5" xfId="45442"/>
    <cellStyle name="Normal 8 10 6" xfId="45443"/>
    <cellStyle name="Normal 8 10 7" xfId="45444"/>
    <cellStyle name="Normal 8 10 8" xfId="45445"/>
    <cellStyle name="Normal 8 10 9" xfId="45446"/>
    <cellStyle name="Normal 8 11" xfId="45447"/>
    <cellStyle name="Normal 8 11 10" xfId="45448"/>
    <cellStyle name="Normal 8 11 11" xfId="45449"/>
    <cellStyle name="Normal 8 11 12" xfId="45450"/>
    <cellStyle name="Normal 8 11 13" xfId="45451"/>
    <cellStyle name="Normal 8 11 14" xfId="45452"/>
    <cellStyle name="Normal 8 11 15" xfId="45453"/>
    <cellStyle name="Normal 8 11 16" xfId="45454"/>
    <cellStyle name="Normal 8 11 17" xfId="45455"/>
    <cellStyle name="Normal 8 11 18" xfId="45456"/>
    <cellStyle name="Normal 8 11 19" xfId="45457"/>
    <cellStyle name="Normal 8 11 2" xfId="45458"/>
    <cellStyle name="Normal 8 11 2 2" xfId="45459"/>
    <cellStyle name="Normal 8 11 2 2 2" xfId="45460"/>
    <cellStyle name="Normal 8 11 2 2 2 2" xfId="45461"/>
    <cellStyle name="Normal 8 11 2 2 2 2 2" xfId="45462"/>
    <cellStyle name="Normal 8 11 2 2 2 3" xfId="45463"/>
    <cellStyle name="Normal 8 11 2 2 2 4" xfId="45464"/>
    <cellStyle name="Normal 8 11 2 2 3" xfId="45465"/>
    <cellStyle name="Normal 8 11 2 2 3 2" xfId="45466"/>
    <cellStyle name="Normal 8 11 2 2 3 3" xfId="45467"/>
    <cellStyle name="Normal 8 11 2 2 4" xfId="45468"/>
    <cellStyle name="Normal 8 11 2 2 5" xfId="45469"/>
    <cellStyle name="Normal 8 11 2 2 6" xfId="45470"/>
    <cellStyle name="Normal 8 11 2 3" xfId="45471"/>
    <cellStyle name="Normal 8 11 2 3 2" xfId="45472"/>
    <cellStyle name="Normal 8 11 3" xfId="45473"/>
    <cellStyle name="Normal 8 11 3 2" xfId="45474"/>
    <cellStyle name="Normal 8 11 4" xfId="45475"/>
    <cellStyle name="Normal 8 11 5" xfId="45476"/>
    <cellStyle name="Normal 8 11 6" xfId="45477"/>
    <cellStyle name="Normal 8 11 7" xfId="45478"/>
    <cellStyle name="Normal 8 11 8" xfId="45479"/>
    <cellStyle name="Normal 8 11 9" xfId="45480"/>
    <cellStyle name="Normal 8 12" xfId="45481"/>
    <cellStyle name="Normal 8 12 10" xfId="45482"/>
    <cellStyle name="Normal 8 12 11" xfId="45483"/>
    <cellStyle name="Normal 8 12 12" xfId="45484"/>
    <cellStyle name="Normal 8 12 13" xfId="45485"/>
    <cellStyle name="Normal 8 12 14" xfId="45486"/>
    <cellStyle name="Normal 8 12 15" xfId="45487"/>
    <cellStyle name="Normal 8 12 16" xfId="45488"/>
    <cellStyle name="Normal 8 12 17" xfId="45489"/>
    <cellStyle name="Normal 8 12 18" xfId="45490"/>
    <cellStyle name="Normal 8 12 19" xfId="45491"/>
    <cellStyle name="Normal 8 12 2" xfId="45492"/>
    <cellStyle name="Normal 8 12 2 2" xfId="45493"/>
    <cellStyle name="Normal 8 12 2 2 2" xfId="45494"/>
    <cellStyle name="Normal 8 12 2 2 2 2" xfId="45495"/>
    <cellStyle name="Normal 8 12 2 2 2 2 2" xfId="45496"/>
    <cellStyle name="Normal 8 12 2 2 2 3" xfId="45497"/>
    <cellStyle name="Normal 8 12 2 2 2 4" xfId="45498"/>
    <cellStyle name="Normal 8 12 2 2 3" xfId="45499"/>
    <cellStyle name="Normal 8 12 2 2 3 2" xfId="45500"/>
    <cellStyle name="Normal 8 12 2 2 3 3" xfId="45501"/>
    <cellStyle name="Normal 8 12 2 2 4" xfId="45502"/>
    <cellStyle name="Normal 8 12 2 2 5" xfId="45503"/>
    <cellStyle name="Normal 8 12 2 2 6" xfId="45504"/>
    <cellStyle name="Normal 8 12 2 3" xfId="45505"/>
    <cellStyle name="Normal 8 12 2 3 2" xfId="45506"/>
    <cellStyle name="Normal 8 12 3" xfId="45507"/>
    <cellStyle name="Normal 8 12 3 2" xfId="45508"/>
    <cellStyle name="Normal 8 12 4" xfId="45509"/>
    <cellStyle name="Normal 8 12 5" xfId="45510"/>
    <cellStyle name="Normal 8 12 6" xfId="45511"/>
    <cellStyle name="Normal 8 12 7" xfId="45512"/>
    <cellStyle name="Normal 8 12 8" xfId="45513"/>
    <cellStyle name="Normal 8 12 9" xfId="45514"/>
    <cellStyle name="Normal 8 13" xfId="45515"/>
    <cellStyle name="Normal 8 13 10" xfId="45516"/>
    <cellStyle name="Normal 8 13 11" xfId="45517"/>
    <cellStyle name="Normal 8 13 12" xfId="45518"/>
    <cellStyle name="Normal 8 13 13" xfId="45519"/>
    <cellStyle name="Normal 8 13 14" xfId="45520"/>
    <cellStyle name="Normal 8 13 15" xfId="45521"/>
    <cellStyle name="Normal 8 13 16" xfId="45522"/>
    <cellStyle name="Normal 8 13 17" xfId="45523"/>
    <cellStyle name="Normal 8 13 18" xfId="45524"/>
    <cellStyle name="Normal 8 13 19" xfId="45525"/>
    <cellStyle name="Normal 8 13 2" xfId="45526"/>
    <cellStyle name="Normal 8 13 2 2" xfId="45527"/>
    <cellStyle name="Normal 8 13 2 2 2" xfId="45528"/>
    <cellStyle name="Normal 8 13 2 2 2 2" xfId="45529"/>
    <cellStyle name="Normal 8 13 2 2 2 2 2" xfId="45530"/>
    <cellStyle name="Normal 8 13 2 2 2 3" xfId="45531"/>
    <cellStyle name="Normal 8 13 2 2 2 4" xfId="45532"/>
    <cellStyle name="Normal 8 13 2 2 3" xfId="45533"/>
    <cellStyle name="Normal 8 13 2 2 3 2" xfId="45534"/>
    <cellStyle name="Normal 8 13 2 2 3 3" xfId="45535"/>
    <cellStyle name="Normal 8 13 2 2 4" xfId="45536"/>
    <cellStyle name="Normal 8 13 2 2 5" xfId="45537"/>
    <cellStyle name="Normal 8 13 2 2 6" xfId="45538"/>
    <cellStyle name="Normal 8 13 2 3" xfId="45539"/>
    <cellStyle name="Normal 8 13 2 3 2" xfId="45540"/>
    <cellStyle name="Normal 8 13 3" xfId="45541"/>
    <cellStyle name="Normal 8 13 3 2" xfId="45542"/>
    <cellStyle name="Normal 8 13 4" xfId="45543"/>
    <cellStyle name="Normal 8 13 5" xfId="45544"/>
    <cellStyle name="Normal 8 13 6" xfId="45545"/>
    <cellStyle name="Normal 8 13 7" xfId="45546"/>
    <cellStyle name="Normal 8 13 8" xfId="45547"/>
    <cellStyle name="Normal 8 13 9" xfId="45548"/>
    <cellStyle name="Normal 8 14" xfId="45549"/>
    <cellStyle name="Normal 8 14 2" xfId="45550"/>
    <cellStyle name="Normal 8 14 2 2" xfId="45551"/>
    <cellStyle name="Normal 8 14 2 2 2" xfId="45552"/>
    <cellStyle name="Normal 8 14 2 2 3" xfId="45553"/>
    <cellStyle name="Normal 8 14 2 2 4" xfId="45554"/>
    <cellStyle name="Normal 8 14 2 2 5" xfId="45555"/>
    <cellStyle name="Normal 8 14 2 2 6" xfId="45556"/>
    <cellStyle name="Normal 8 14 2 2 7" xfId="45557"/>
    <cellStyle name="Normal 8 14 2 3" xfId="45558"/>
    <cellStyle name="Normal 8 14 2 4" xfId="45559"/>
    <cellStyle name="Normal 8 14 2 5" xfId="45560"/>
    <cellStyle name="Normal 8 14 2 6" xfId="45561"/>
    <cellStyle name="Normal 8 14 2 7" xfId="45562"/>
    <cellStyle name="Normal 8 14 3" xfId="45563"/>
    <cellStyle name="Normal 8 14 3 2" xfId="45564"/>
    <cellStyle name="Normal 8 14 3 3" xfId="45565"/>
    <cellStyle name="Normal 8 14 4" xfId="45566"/>
    <cellStyle name="Normal 8 14 4 2" xfId="45567"/>
    <cellStyle name="Normal 8 14 4 3" xfId="45568"/>
    <cellStyle name="Normal 8 14 5" xfId="45569"/>
    <cellStyle name="Normal 8 14 6" xfId="45570"/>
    <cellStyle name="Normal 8 14 7" xfId="45571"/>
    <cellStyle name="Normal 8 14 8" xfId="45572"/>
    <cellStyle name="Normal 8 14 9" xfId="45573"/>
    <cellStyle name="Normal 8 15" xfId="45574"/>
    <cellStyle name="Normal 8 15 2" xfId="45575"/>
    <cellStyle name="Normal 8 15 2 2" xfId="45576"/>
    <cellStyle name="Normal 8 15 3" xfId="45577"/>
    <cellStyle name="Normal 8 15 4" xfId="45578"/>
    <cellStyle name="Normal 8 16" xfId="45579"/>
    <cellStyle name="Normal 8 16 2" xfId="45580"/>
    <cellStyle name="Normal 8 16 3" xfId="45581"/>
    <cellStyle name="Normal 8 16 4" xfId="45582"/>
    <cellStyle name="Normal 8 17" xfId="45583"/>
    <cellStyle name="Normal 8 17 2" xfId="45584"/>
    <cellStyle name="Normal 8 17 2 2" xfId="45585"/>
    <cellStyle name="Normal 8 17 2 3" xfId="45586"/>
    <cellStyle name="Normal 8 17 2 4" xfId="45587"/>
    <cellStyle name="Normal 8 17 2 5" xfId="45588"/>
    <cellStyle name="Normal 8 17 2 6" xfId="45589"/>
    <cellStyle name="Normal 8 17 2 7" xfId="45590"/>
    <cellStyle name="Normal 8 17 2 8" xfId="45591"/>
    <cellStyle name="Normal 8 17 3" xfId="45592"/>
    <cellStyle name="Normal 8 17 3 2" xfId="45593"/>
    <cellStyle name="Normal 8 17 3 3" xfId="45594"/>
    <cellStyle name="Normal 8 17 4" xfId="45595"/>
    <cellStyle name="Normal 8 17 4 2" xfId="45596"/>
    <cellStyle name="Normal 8 17 5" xfId="45597"/>
    <cellStyle name="Normal 8 17 6" xfId="45598"/>
    <cellStyle name="Normal 8 17 7" xfId="45599"/>
    <cellStyle name="Normal 8 17 8" xfId="45600"/>
    <cellStyle name="Normal 8 18" xfId="45601"/>
    <cellStyle name="Normal 8 18 2" xfId="45602"/>
    <cellStyle name="Normal 8 18 2 2" xfId="45603"/>
    <cellStyle name="Normal 8 18 2 3" xfId="45604"/>
    <cellStyle name="Normal 8 18 2 4" xfId="45605"/>
    <cellStyle name="Normal 8 18 2 5" xfId="45606"/>
    <cellStyle name="Normal 8 18 2 6" xfId="45607"/>
    <cellStyle name="Normal 8 18 2 7" xfId="45608"/>
    <cellStyle name="Normal 8 18 2 8" xfId="45609"/>
    <cellStyle name="Normal 8 18 3" xfId="45610"/>
    <cellStyle name="Normal 8 18 3 2" xfId="45611"/>
    <cellStyle name="Normal 8 18 3 3" xfId="45612"/>
    <cellStyle name="Normal 8 18 4" xfId="45613"/>
    <cellStyle name="Normal 8 18 4 2" xfId="45614"/>
    <cellStyle name="Normal 8 18 5" xfId="45615"/>
    <cellStyle name="Normal 8 18 6" xfId="45616"/>
    <cellStyle name="Normal 8 18 7" xfId="45617"/>
    <cellStyle name="Normal 8 18 8" xfId="45618"/>
    <cellStyle name="Normal 8 19" xfId="45619"/>
    <cellStyle name="Normal 8 19 2" xfId="45620"/>
    <cellStyle name="Normal 8 19 2 2" xfId="45621"/>
    <cellStyle name="Normal 8 19 2 3" xfId="45622"/>
    <cellStyle name="Normal 8 19 3" xfId="45623"/>
    <cellStyle name="Normal 8 19 3 2" xfId="45624"/>
    <cellStyle name="Normal 8 19 4" xfId="45625"/>
    <cellStyle name="Normal 8 19 5" xfId="45626"/>
    <cellStyle name="Normal 8 19 6" xfId="45627"/>
    <cellStyle name="Normal 8 19 7" xfId="45628"/>
    <cellStyle name="Normal 8 2" xfId="515"/>
    <cellStyle name="Normal 8 2 10" xfId="45629"/>
    <cellStyle name="Normal 8 2 10 2" xfId="45630"/>
    <cellStyle name="Normal 8 2 11" xfId="45631"/>
    <cellStyle name="Normal 8 2 11 2" xfId="45632"/>
    <cellStyle name="Normal 8 2 12" xfId="45633"/>
    <cellStyle name="Normal 8 2 12 2" xfId="45634"/>
    <cellStyle name="Normal 8 2 13" xfId="45635"/>
    <cellStyle name="Normal 8 2 13 2" xfId="45636"/>
    <cellStyle name="Normal 8 2 14" xfId="45637"/>
    <cellStyle name="Normal 8 2 14 2" xfId="45638"/>
    <cellStyle name="Normal 8 2 15" xfId="45639"/>
    <cellStyle name="Normal 8 2 15 2" xfId="45640"/>
    <cellStyle name="Normal 8 2 16" xfId="45641"/>
    <cellStyle name="Normal 8 2 16 2" xfId="45642"/>
    <cellStyle name="Normal 8 2 17" xfId="45643"/>
    <cellStyle name="Normal 8 2 17 2" xfId="45644"/>
    <cellStyle name="Normal 8 2 18" xfId="45645"/>
    <cellStyle name="Normal 8 2 18 2" xfId="45646"/>
    <cellStyle name="Normal 8 2 19" xfId="45647"/>
    <cellStyle name="Normal 8 2 19 2" xfId="45648"/>
    <cellStyle name="Normal 8 2 2" xfId="1291"/>
    <cellStyle name="Normal 8 2 2 2" xfId="45649"/>
    <cellStyle name="Normal 8 2 2 2 2" xfId="45650"/>
    <cellStyle name="Normal 8 2 2 2 2 2" xfId="45651"/>
    <cellStyle name="Normal 8 2 2 2 2 2 2" xfId="45652"/>
    <cellStyle name="Normal 8 2 2 2 2 3" xfId="45653"/>
    <cellStyle name="Normal 8 2 2 2 2 4" xfId="45654"/>
    <cellStyle name="Normal 8 2 2 2 3" xfId="45655"/>
    <cellStyle name="Normal 8 2 2 2 3 2" xfId="45656"/>
    <cellStyle name="Normal 8 2 2 2 3 3" xfId="45657"/>
    <cellStyle name="Normal 8 2 2 2 4" xfId="45658"/>
    <cellStyle name="Normal 8 2 2 2 5" xfId="45659"/>
    <cellStyle name="Normal 8 2 2 2 6" xfId="45660"/>
    <cellStyle name="Normal 8 2 2 3" xfId="45661"/>
    <cellStyle name="Normal 8 2 2 4" xfId="45662"/>
    <cellStyle name="Normal 8 2 20" xfId="45663"/>
    <cellStyle name="Normal 8 2 20 2" xfId="45664"/>
    <cellStyle name="Normal 8 2 21" xfId="45665"/>
    <cellStyle name="Normal 8 2 21 2" xfId="45666"/>
    <cellStyle name="Normal 8 2 22" xfId="45667"/>
    <cellStyle name="Normal 8 2 22 2" xfId="45668"/>
    <cellStyle name="Normal 8 2 23" xfId="45669"/>
    <cellStyle name="Normal 8 2 24" xfId="45670"/>
    <cellStyle name="Normal 8 2 25" xfId="45671"/>
    <cellStyle name="Normal 8 2 26" xfId="45672"/>
    <cellStyle name="Normal 8 2 27" xfId="45673"/>
    <cellStyle name="Normal 8 2 28" xfId="45674"/>
    <cellStyle name="Normal 8 2 29" xfId="45675"/>
    <cellStyle name="Normal 8 2 3" xfId="1292"/>
    <cellStyle name="Normal 8 2 3 2" xfId="45676"/>
    <cellStyle name="Normal 8 2 3 3" xfId="45677"/>
    <cellStyle name="Normal 8 2 3 4" xfId="45678"/>
    <cellStyle name="Normal 8 2 30" xfId="45679"/>
    <cellStyle name="Normal 8 2 31" xfId="45680"/>
    <cellStyle name="Normal 8 2 32" xfId="45681"/>
    <cellStyle name="Normal 8 2 33" xfId="45682"/>
    <cellStyle name="Normal 8 2 34" xfId="45683"/>
    <cellStyle name="Normal 8 2 35" xfId="45684"/>
    <cellStyle name="Normal 8 2 36" xfId="45685"/>
    <cellStyle name="Normal 8 2 37" xfId="45686"/>
    <cellStyle name="Normal 8 2 38" xfId="45687"/>
    <cellStyle name="Normal 8 2 39" xfId="45688"/>
    <cellStyle name="Normal 8 2 4" xfId="45689"/>
    <cellStyle name="Normal 8 2 4 2" xfId="45690"/>
    <cellStyle name="Normal 8 2 4 3" xfId="45691"/>
    <cellStyle name="Normal 8 2 4 4" xfId="45692"/>
    <cellStyle name="Normal 8 2 40" xfId="45693"/>
    <cellStyle name="Normal 8 2 41" xfId="45694"/>
    <cellStyle name="Normal 8 2 42" xfId="45695"/>
    <cellStyle name="Normal 8 2 43" xfId="45696"/>
    <cellStyle name="Normal 8 2 44" xfId="45697"/>
    <cellStyle name="Normal 8 2 45" xfId="45698"/>
    <cellStyle name="Normal 8 2 46" xfId="45699"/>
    <cellStyle name="Normal 8 2 47" xfId="45700"/>
    <cellStyle name="Normal 8 2 48" xfId="45701"/>
    <cellStyle name="Normal 8 2 49" xfId="45702"/>
    <cellStyle name="Normal 8 2 5" xfId="45703"/>
    <cellStyle name="Normal 8 2 5 2" xfId="45704"/>
    <cellStyle name="Normal 8 2 5 2 2" xfId="45705"/>
    <cellStyle name="Normal 8 2 5 3" xfId="45706"/>
    <cellStyle name="Normal 8 2 5 4" xfId="45707"/>
    <cellStyle name="Normal 8 2 50" xfId="45708"/>
    <cellStyle name="Normal 8 2 51" xfId="45709"/>
    <cellStyle name="Normal 8 2 52" xfId="45710"/>
    <cellStyle name="Normal 8 2 53" xfId="45711"/>
    <cellStyle name="Normal 8 2 54" xfId="45712"/>
    <cellStyle name="Normal 8 2 55" xfId="45713"/>
    <cellStyle name="Normal 8 2 55 2" xfId="45714"/>
    <cellStyle name="Normal 8 2 56" xfId="45715"/>
    <cellStyle name="Normal 8 2 57" xfId="45716"/>
    <cellStyle name="Normal 8 2 58" xfId="45717"/>
    <cellStyle name="Normal 8 2 59" xfId="45718"/>
    <cellStyle name="Normal 8 2 6" xfId="45719"/>
    <cellStyle name="Normal 8 2 6 2" xfId="45720"/>
    <cellStyle name="Normal 8 2 6 2 2" xfId="45721"/>
    <cellStyle name="Normal 8 2 6 3" xfId="45722"/>
    <cellStyle name="Normal 8 2 6 4" xfId="45723"/>
    <cellStyle name="Normal 8 2 60" xfId="45724"/>
    <cellStyle name="Normal 8 2 61" xfId="45725"/>
    <cellStyle name="Normal 8 2 62" xfId="45726"/>
    <cellStyle name="Normal 8 2 63" xfId="45727"/>
    <cellStyle name="Normal 8 2 64" xfId="45728"/>
    <cellStyle name="Normal 8 2 65" xfId="45729"/>
    <cellStyle name="Normal 8 2 66" xfId="45730"/>
    <cellStyle name="Normal 8 2 67" xfId="45731"/>
    <cellStyle name="Normal 8 2 68" xfId="45732"/>
    <cellStyle name="Normal 8 2 69" xfId="45733"/>
    <cellStyle name="Normal 8 2 7" xfId="45734"/>
    <cellStyle name="Normal 8 2 7 2" xfId="45735"/>
    <cellStyle name="Normal 8 2 7 2 2" xfId="45736"/>
    <cellStyle name="Normal 8 2 7 3" xfId="45737"/>
    <cellStyle name="Normal 8 2 7 4" xfId="45738"/>
    <cellStyle name="Normal 8 2 7 5" xfId="45739"/>
    <cellStyle name="Normal 8 2 7 6" xfId="45740"/>
    <cellStyle name="Normal 8 2 7 7" xfId="45741"/>
    <cellStyle name="Normal 8 2 70" xfId="45742"/>
    <cellStyle name="Normal 8 2 71" xfId="45743"/>
    <cellStyle name="Normal 8 2 72" xfId="45744"/>
    <cellStyle name="Normal 8 2 73" xfId="45745"/>
    <cellStyle name="Normal 8 2 74" xfId="45746"/>
    <cellStyle name="Normal 8 2 75" xfId="45747"/>
    <cellStyle name="Normal 8 2 76" xfId="45748"/>
    <cellStyle name="Normal 8 2 77" xfId="45749"/>
    <cellStyle name="Normal 8 2 78" xfId="45750"/>
    <cellStyle name="Normal 8 2 79" xfId="45751"/>
    <cellStyle name="Normal 8 2 8" xfId="45752"/>
    <cellStyle name="Normal 8 2 8 2" xfId="45753"/>
    <cellStyle name="Normal 8 2 8 3" xfId="45754"/>
    <cellStyle name="Normal 8 2 8 4" xfId="45755"/>
    <cellStyle name="Normal 8 2 8 5" xfId="45756"/>
    <cellStyle name="Normal 8 2 8 6" xfId="45757"/>
    <cellStyle name="Normal 8 2 8 7" xfId="45758"/>
    <cellStyle name="Normal 8 2 80" xfId="45759"/>
    <cellStyle name="Normal 8 2 81" xfId="45760"/>
    <cellStyle name="Normal 8 2 82" xfId="45761"/>
    <cellStyle name="Normal 8 2 9" xfId="45762"/>
    <cellStyle name="Normal 8 2 9 2" xfId="45763"/>
    <cellStyle name="Normal 8 2_KD1_FED_CC_I_R_WP_033109" xfId="45764"/>
    <cellStyle name="Normal 8 20" xfId="45765"/>
    <cellStyle name="Normal 8 20 2" xfId="45766"/>
    <cellStyle name="Normal 8 20 3" xfId="45767"/>
    <cellStyle name="Normal 8 20 4" xfId="45768"/>
    <cellStyle name="Normal 8 20 5" xfId="45769"/>
    <cellStyle name="Normal 8 20 6" xfId="45770"/>
    <cellStyle name="Normal 8 20 7" xfId="45771"/>
    <cellStyle name="Normal 8 21" xfId="45772"/>
    <cellStyle name="Normal 8 21 2" xfId="45773"/>
    <cellStyle name="Normal 8 22" xfId="45774"/>
    <cellStyle name="Normal 8 22 2" xfId="45775"/>
    <cellStyle name="Normal 8 23" xfId="45776"/>
    <cellStyle name="Normal 8 23 2" xfId="45777"/>
    <cellStyle name="Normal 8 24" xfId="45778"/>
    <cellStyle name="Normal 8 24 2" xfId="45779"/>
    <cellStyle name="Normal 8 25" xfId="45780"/>
    <cellStyle name="Normal 8 25 2" xfId="45781"/>
    <cellStyle name="Normal 8 26" xfId="45782"/>
    <cellStyle name="Normal 8 26 2" xfId="45783"/>
    <cellStyle name="Normal 8 27" xfId="45784"/>
    <cellStyle name="Normal 8 27 2" xfId="45785"/>
    <cellStyle name="Normal 8 28" xfId="45786"/>
    <cellStyle name="Normal 8 28 2" xfId="45787"/>
    <cellStyle name="Normal 8 29" xfId="45788"/>
    <cellStyle name="Normal 8 29 2" xfId="45789"/>
    <cellStyle name="Normal 8 3" xfId="516"/>
    <cellStyle name="Normal 8 3 10" xfId="45790"/>
    <cellStyle name="Normal 8 3 11" xfId="45791"/>
    <cellStyle name="Normal 8 3 12" xfId="45792"/>
    <cellStyle name="Normal 8 3 13" xfId="45793"/>
    <cellStyle name="Normal 8 3 14" xfId="45794"/>
    <cellStyle name="Normal 8 3 15" xfId="45795"/>
    <cellStyle name="Normal 8 3 16" xfId="45796"/>
    <cellStyle name="Normal 8 3 17" xfId="45797"/>
    <cellStyle name="Normal 8 3 18" xfId="45798"/>
    <cellStyle name="Normal 8 3 19" xfId="45799"/>
    <cellStyle name="Normal 8 3 2" xfId="1293"/>
    <cellStyle name="Normal 8 3 2 2" xfId="45800"/>
    <cellStyle name="Normal 8 3 2 2 2" xfId="45801"/>
    <cellStyle name="Normal 8 3 2 3" xfId="45802"/>
    <cellStyle name="Normal 8 3 2 3 2" xfId="45803"/>
    <cellStyle name="Normal 8 3 3" xfId="1294"/>
    <cellStyle name="Normal 8 3 3 2" xfId="45804"/>
    <cellStyle name="Normal 8 3 4" xfId="45805"/>
    <cellStyle name="Normal 8 3 5" xfId="45806"/>
    <cellStyle name="Normal 8 3 6" xfId="45807"/>
    <cellStyle name="Normal 8 3 7" xfId="45808"/>
    <cellStyle name="Normal 8 3 8" xfId="45809"/>
    <cellStyle name="Normal 8 3 9" xfId="45810"/>
    <cellStyle name="Normal 8 30" xfId="45811"/>
    <cellStyle name="Normal 8 30 2" xfId="45812"/>
    <cellStyle name="Normal 8 31" xfId="45813"/>
    <cellStyle name="Normal 8 31 2" xfId="45814"/>
    <cellStyle name="Normal 8 32" xfId="45815"/>
    <cellStyle name="Normal 8 32 2" xfId="45816"/>
    <cellStyle name="Normal 8 33" xfId="45817"/>
    <cellStyle name="Normal 8 33 2" xfId="45818"/>
    <cellStyle name="Normal 8 34" xfId="45819"/>
    <cellStyle name="Normal 8 34 2" xfId="45820"/>
    <cellStyle name="Normal 8 35" xfId="45821"/>
    <cellStyle name="Normal 8 35 2" xfId="45822"/>
    <cellStyle name="Normal 8 36" xfId="45823"/>
    <cellStyle name="Normal 8 36 2" xfId="45824"/>
    <cellStyle name="Normal 8 36 2 2" xfId="45825"/>
    <cellStyle name="Normal 8 36 2 2 2" xfId="45826"/>
    <cellStyle name="Normal 8 36 2 3" xfId="45827"/>
    <cellStyle name="Normal 8 36 2 4" xfId="45828"/>
    <cellStyle name="Normal 8 36 3" xfId="45829"/>
    <cellStyle name="Normal 8 36 3 2" xfId="45830"/>
    <cellStyle name="Normal 8 36 3 3" xfId="45831"/>
    <cellStyle name="Normal 8 36 4" xfId="45832"/>
    <cellStyle name="Normal 8 36 5" xfId="45833"/>
    <cellStyle name="Normal 8 36 6" xfId="45834"/>
    <cellStyle name="Normal 8 37" xfId="45835"/>
    <cellStyle name="Normal 8 37 2" xfId="45836"/>
    <cellStyle name="Normal 8 38" xfId="45837"/>
    <cellStyle name="Normal 8 38 2" xfId="45838"/>
    <cellStyle name="Normal 8 39" xfId="45839"/>
    <cellStyle name="Normal 8 39 2" xfId="45840"/>
    <cellStyle name="Normal 8 39 2 2" xfId="45841"/>
    <cellStyle name="Normal 8 39 2 2 2" xfId="45842"/>
    <cellStyle name="Normal 8 39 2 3" xfId="45843"/>
    <cellStyle name="Normal 8 39 2 4" xfId="45844"/>
    <cellStyle name="Normal 8 39 3" xfId="45845"/>
    <cellStyle name="Normal 8 39 3 2" xfId="45846"/>
    <cellStyle name="Normal 8 39 3 3" xfId="45847"/>
    <cellStyle name="Normal 8 39 4" xfId="45848"/>
    <cellStyle name="Normal 8 39 5" xfId="45849"/>
    <cellStyle name="Normal 8 39 6" xfId="45850"/>
    <cellStyle name="Normal 8 4" xfId="517"/>
    <cellStyle name="Normal 8 4 10" xfId="45851"/>
    <cellStyle name="Normal 8 4 11" xfId="45852"/>
    <cellStyle name="Normal 8 4 12" xfId="45853"/>
    <cellStyle name="Normal 8 4 13" xfId="45854"/>
    <cellStyle name="Normal 8 4 14" xfId="45855"/>
    <cellStyle name="Normal 8 4 15" xfId="45856"/>
    <cellStyle name="Normal 8 4 16" xfId="45857"/>
    <cellStyle name="Normal 8 4 17" xfId="45858"/>
    <cellStyle name="Normal 8 4 18" xfId="45859"/>
    <cellStyle name="Normal 8 4 19" xfId="45860"/>
    <cellStyle name="Normal 8 4 2" xfId="1295"/>
    <cellStyle name="Normal 8 4 2 2" xfId="45861"/>
    <cellStyle name="Normal 8 4 2 2 2" xfId="45862"/>
    <cellStyle name="Normal 8 4 2 3" xfId="45863"/>
    <cellStyle name="Normal 8 4 2 3 2" xfId="45864"/>
    <cellStyle name="Normal 8 4 3" xfId="1296"/>
    <cellStyle name="Normal 8 4 3 2" xfId="45865"/>
    <cellStyle name="Normal 8 4 4" xfId="45866"/>
    <cellStyle name="Normal 8 4 5" xfId="45867"/>
    <cellStyle name="Normal 8 4 6" xfId="45868"/>
    <cellStyle name="Normal 8 4 7" xfId="45869"/>
    <cellStyle name="Normal 8 4 8" xfId="45870"/>
    <cellStyle name="Normal 8 4 9" xfId="45871"/>
    <cellStyle name="Normal 8 40" xfId="45872"/>
    <cellStyle name="Normal 8 40 2" xfId="45873"/>
    <cellStyle name="Normal 8 41" xfId="45874"/>
    <cellStyle name="Normal 8 42" xfId="45875"/>
    <cellStyle name="Normal 8 43" xfId="45876"/>
    <cellStyle name="Normal 8 44" xfId="45877"/>
    <cellStyle name="Normal 8 45" xfId="45878"/>
    <cellStyle name="Normal 8 46" xfId="45879"/>
    <cellStyle name="Normal 8 47" xfId="45880"/>
    <cellStyle name="Normal 8 48" xfId="45881"/>
    <cellStyle name="Normal 8 49" xfId="45882"/>
    <cellStyle name="Normal 8 5" xfId="1297"/>
    <cellStyle name="Normal 8 5 10" xfId="45883"/>
    <cellStyle name="Normal 8 5 11" xfId="45884"/>
    <cellStyle name="Normal 8 5 12" xfId="45885"/>
    <cellStyle name="Normal 8 5 13" xfId="45886"/>
    <cellStyle name="Normal 8 5 14" xfId="45887"/>
    <cellStyle name="Normal 8 5 15" xfId="45888"/>
    <cellStyle name="Normal 8 5 16" xfId="45889"/>
    <cellStyle name="Normal 8 5 17" xfId="45890"/>
    <cellStyle name="Normal 8 5 18" xfId="45891"/>
    <cellStyle name="Normal 8 5 19" xfId="45892"/>
    <cellStyle name="Normal 8 5 2" xfId="45893"/>
    <cellStyle name="Normal 8 5 2 2" xfId="45894"/>
    <cellStyle name="Normal 8 5 2 2 2" xfId="45895"/>
    <cellStyle name="Normal 8 5 2 3" xfId="45896"/>
    <cellStyle name="Normal 8 5 2 3 2" xfId="45897"/>
    <cellStyle name="Normal 8 5 3" xfId="45898"/>
    <cellStyle name="Normal 8 5 3 2" xfId="45899"/>
    <cellStyle name="Normal 8 5 4" xfId="45900"/>
    <cellStyle name="Normal 8 5 5" xfId="45901"/>
    <cellStyle name="Normal 8 5 6" xfId="45902"/>
    <cellStyle name="Normal 8 5 7" xfId="45903"/>
    <cellStyle name="Normal 8 5 8" xfId="45904"/>
    <cellStyle name="Normal 8 5 9" xfId="45905"/>
    <cellStyle name="Normal 8 50" xfId="45906"/>
    <cellStyle name="Normal 8 51" xfId="45907"/>
    <cellStyle name="Normal 8 52" xfId="45908"/>
    <cellStyle name="Normal 8 53" xfId="45909"/>
    <cellStyle name="Normal 8 54" xfId="45910"/>
    <cellStyle name="Normal 8 55" xfId="45911"/>
    <cellStyle name="Normal 8 56" xfId="45912"/>
    <cellStyle name="Normal 8 57" xfId="45913"/>
    <cellStyle name="Normal 8 58" xfId="45914"/>
    <cellStyle name="Normal 8 59" xfId="45915"/>
    <cellStyle name="Normal 8 6" xfId="1298"/>
    <cellStyle name="Normal 8 6 10" xfId="45916"/>
    <cellStyle name="Normal 8 6 11" xfId="45917"/>
    <cellStyle name="Normal 8 6 12" xfId="45918"/>
    <cellStyle name="Normal 8 6 13" xfId="45919"/>
    <cellStyle name="Normal 8 6 14" xfId="45920"/>
    <cellStyle name="Normal 8 6 15" xfId="45921"/>
    <cellStyle name="Normal 8 6 16" xfId="45922"/>
    <cellStyle name="Normal 8 6 17" xfId="45923"/>
    <cellStyle name="Normal 8 6 18" xfId="45924"/>
    <cellStyle name="Normal 8 6 19" xfId="45925"/>
    <cellStyle name="Normal 8 6 2" xfId="45926"/>
    <cellStyle name="Normal 8 6 2 2" xfId="45927"/>
    <cellStyle name="Normal 8 6 2 2 2" xfId="45928"/>
    <cellStyle name="Normal 8 6 2 3" xfId="45929"/>
    <cellStyle name="Normal 8 6 2 3 2" xfId="45930"/>
    <cellStyle name="Normal 8 6 3" xfId="45931"/>
    <cellStyle name="Normal 8 6 3 2" xfId="45932"/>
    <cellStyle name="Normal 8 6 4" xfId="45933"/>
    <cellStyle name="Normal 8 6 5" xfId="45934"/>
    <cellStyle name="Normal 8 6 6" xfId="45935"/>
    <cellStyle name="Normal 8 6 7" xfId="45936"/>
    <cellStyle name="Normal 8 6 8" xfId="45937"/>
    <cellStyle name="Normal 8 6 9" xfId="45938"/>
    <cellStyle name="Normal 8 60" xfId="45939"/>
    <cellStyle name="Normal 8 61" xfId="45940"/>
    <cellStyle name="Normal 8 62" xfId="45941"/>
    <cellStyle name="Normal 8 63" xfId="45942"/>
    <cellStyle name="Normal 8 63 2" xfId="45943"/>
    <cellStyle name="Normal 8 64" xfId="45944"/>
    <cellStyle name="Normal 8 64 2" xfId="45945"/>
    <cellStyle name="Normal 8 65" xfId="45946"/>
    <cellStyle name="Normal 8 66" xfId="45947"/>
    <cellStyle name="Normal 8 67" xfId="45948"/>
    <cellStyle name="Normal 8 67 2" xfId="45949"/>
    <cellStyle name="Normal 8 68" xfId="45950"/>
    <cellStyle name="Normal 8 69" xfId="45951"/>
    <cellStyle name="Normal 8 7" xfId="45952"/>
    <cellStyle name="Normal 8 7 10" xfId="45953"/>
    <cellStyle name="Normal 8 7 11" xfId="45954"/>
    <cellStyle name="Normal 8 7 12" xfId="45955"/>
    <cellStyle name="Normal 8 7 13" xfId="45956"/>
    <cellStyle name="Normal 8 7 14" xfId="45957"/>
    <cellStyle name="Normal 8 7 15" xfId="45958"/>
    <cellStyle name="Normal 8 7 16" xfId="45959"/>
    <cellStyle name="Normal 8 7 17" xfId="45960"/>
    <cellStyle name="Normal 8 7 18" xfId="45961"/>
    <cellStyle name="Normal 8 7 19" xfId="45962"/>
    <cellStyle name="Normal 8 7 2" xfId="45963"/>
    <cellStyle name="Normal 8 7 2 2" xfId="45964"/>
    <cellStyle name="Normal 8 7 2 2 2" xfId="45965"/>
    <cellStyle name="Normal 8 7 2 3" xfId="45966"/>
    <cellStyle name="Normal 8 7 2 3 2" xfId="45967"/>
    <cellStyle name="Normal 8 7 3" xfId="45968"/>
    <cellStyle name="Normal 8 7 3 2" xfId="45969"/>
    <cellStyle name="Normal 8 7 4" xfId="45970"/>
    <cellStyle name="Normal 8 7 5" xfId="45971"/>
    <cellStyle name="Normal 8 7 6" xfId="45972"/>
    <cellStyle name="Normal 8 7 7" xfId="45973"/>
    <cellStyle name="Normal 8 7 8" xfId="45974"/>
    <cellStyle name="Normal 8 7 9" xfId="45975"/>
    <cellStyle name="Normal 8 70" xfId="45976"/>
    <cellStyle name="Normal 8 71" xfId="45977"/>
    <cellStyle name="Normal 8 72" xfId="45978"/>
    <cellStyle name="Normal 8 73" xfId="45979"/>
    <cellStyle name="Normal 8 74" xfId="45980"/>
    <cellStyle name="Normal 8 75" xfId="45981"/>
    <cellStyle name="Normal 8 76" xfId="45982"/>
    <cellStyle name="Normal 8 77" xfId="45983"/>
    <cellStyle name="Normal 8 78" xfId="45984"/>
    <cellStyle name="Normal 8 79" xfId="45985"/>
    <cellStyle name="Normal 8 8" xfId="45986"/>
    <cellStyle name="Normal 8 8 10" xfId="45987"/>
    <cellStyle name="Normal 8 8 11" xfId="45988"/>
    <cellStyle name="Normal 8 8 12" xfId="45989"/>
    <cellStyle name="Normal 8 8 13" xfId="45990"/>
    <cellStyle name="Normal 8 8 14" xfId="45991"/>
    <cellStyle name="Normal 8 8 15" xfId="45992"/>
    <cellStyle name="Normal 8 8 16" xfId="45993"/>
    <cellStyle name="Normal 8 8 17" xfId="45994"/>
    <cellStyle name="Normal 8 8 18" xfId="45995"/>
    <cellStyle name="Normal 8 8 19" xfId="45996"/>
    <cellStyle name="Normal 8 8 2" xfId="45997"/>
    <cellStyle name="Normal 8 8 2 2" xfId="45998"/>
    <cellStyle name="Normal 8 8 2 2 2" xfId="45999"/>
    <cellStyle name="Normal 8 8 2 2 2 2" xfId="46000"/>
    <cellStyle name="Normal 8 8 2 2 2 2 2" xfId="46001"/>
    <cellStyle name="Normal 8 8 2 2 2 3" xfId="46002"/>
    <cellStyle name="Normal 8 8 2 2 2 4" xfId="46003"/>
    <cellStyle name="Normal 8 8 2 2 3" xfId="46004"/>
    <cellStyle name="Normal 8 8 2 2 3 2" xfId="46005"/>
    <cellStyle name="Normal 8 8 2 2 3 3" xfId="46006"/>
    <cellStyle name="Normal 8 8 2 2 4" xfId="46007"/>
    <cellStyle name="Normal 8 8 2 2 5" xfId="46008"/>
    <cellStyle name="Normal 8 8 2 2 6" xfId="46009"/>
    <cellStyle name="Normal 8 8 2 3" xfId="46010"/>
    <cellStyle name="Normal 8 8 2 3 2" xfId="46011"/>
    <cellStyle name="Normal 8 8 3" xfId="46012"/>
    <cellStyle name="Normal 8 8 3 2" xfId="46013"/>
    <cellStyle name="Normal 8 8 4" xfId="46014"/>
    <cellStyle name="Normal 8 8 5" xfId="46015"/>
    <cellStyle name="Normal 8 8 6" xfId="46016"/>
    <cellStyle name="Normal 8 8 7" xfId="46017"/>
    <cellStyle name="Normal 8 8 8" xfId="46018"/>
    <cellStyle name="Normal 8 8 9" xfId="46019"/>
    <cellStyle name="Normal 8 80" xfId="46020"/>
    <cellStyle name="Normal 8 81" xfId="46021"/>
    <cellStyle name="Normal 8 82" xfId="46022"/>
    <cellStyle name="Normal 8 83" xfId="46023"/>
    <cellStyle name="Normal 8 84" xfId="46024"/>
    <cellStyle name="Normal 8 85" xfId="46025"/>
    <cellStyle name="Normal 8 86" xfId="46026"/>
    <cellStyle name="Normal 8 87" xfId="46027"/>
    <cellStyle name="Normal 8 88" xfId="46028"/>
    <cellStyle name="Normal 8 89" xfId="46029"/>
    <cellStyle name="Normal 8 9" xfId="46030"/>
    <cellStyle name="Normal 8 9 10" xfId="46031"/>
    <cellStyle name="Normal 8 9 11" xfId="46032"/>
    <cellStyle name="Normal 8 9 12" xfId="46033"/>
    <cellStyle name="Normal 8 9 13" xfId="46034"/>
    <cellStyle name="Normal 8 9 14" xfId="46035"/>
    <cellStyle name="Normal 8 9 15" xfId="46036"/>
    <cellStyle name="Normal 8 9 16" xfId="46037"/>
    <cellStyle name="Normal 8 9 17" xfId="46038"/>
    <cellStyle name="Normal 8 9 18" xfId="46039"/>
    <cellStyle name="Normal 8 9 19" xfId="46040"/>
    <cellStyle name="Normal 8 9 2" xfId="46041"/>
    <cellStyle name="Normal 8 9 2 2" xfId="46042"/>
    <cellStyle name="Normal 8 9 2 2 2" xfId="46043"/>
    <cellStyle name="Normal 8 9 2 2 2 2" xfId="46044"/>
    <cellStyle name="Normal 8 9 2 2 2 2 2" xfId="46045"/>
    <cellStyle name="Normal 8 9 2 2 2 3" xfId="46046"/>
    <cellStyle name="Normal 8 9 2 2 2 4" xfId="46047"/>
    <cellStyle name="Normal 8 9 2 2 3" xfId="46048"/>
    <cellStyle name="Normal 8 9 2 2 3 2" xfId="46049"/>
    <cellStyle name="Normal 8 9 2 2 3 3" xfId="46050"/>
    <cellStyle name="Normal 8 9 2 2 4" xfId="46051"/>
    <cellStyle name="Normal 8 9 2 2 5" xfId="46052"/>
    <cellStyle name="Normal 8 9 2 2 6" xfId="46053"/>
    <cellStyle name="Normal 8 9 2 3" xfId="46054"/>
    <cellStyle name="Normal 8 9 2 3 2" xfId="46055"/>
    <cellStyle name="Normal 8 9 3" xfId="46056"/>
    <cellStyle name="Normal 8 9 3 2" xfId="46057"/>
    <cellStyle name="Normal 8 9 4" xfId="46058"/>
    <cellStyle name="Normal 8 9 5" xfId="46059"/>
    <cellStyle name="Normal 8 9 6" xfId="46060"/>
    <cellStyle name="Normal 8 9 7" xfId="46061"/>
    <cellStyle name="Normal 8 9 8" xfId="46062"/>
    <cellStyle name="Normal 8 9 9" xfId="46063"/>
    <cellStyle name="Normal 8 90" xfId="46064"/>
    <cellStyle name="Normal 8 91" xfId="46065"/>
    <cellStyle name="Normal 8 92" xfId="46066"/>
    <cellStyle name="Normal 8 93" xfId="46067"/>
    <cellStyle name="Normal 8 94" xfId="46068"/>
    <cellStyle name="Normal 8 95" xfId="46069"/>
    <cellStyle name="Normal 8_00401" xfId="46070"/>
    <cellStyle name="Normal 80" xfId="46071"/>
    <cellStyle name="Normal 80 2" xfId="46072"/>
    <cellStyle name="Normal 80 3" xfId="46073"/>
    <cellStyle name="Normal 80 4" xfId="46074"/>
    <cellStyle name="Normal 81" xfId="46075"/>
    <cellStyle name="Normal 81 2" xfId="46076"/>
    <cellStyle name="Normal 81 2 2" xfId="46077"/>
    <cellStyle name="Normal 81 3" xfId="46078"/>
    <cellStyle name="Normal 82" xfId="46079"/>
    <cellStyle name="Normal 82 2" xfId="46080"/>
    <cellStyle name="Normal 82 2 2" xfId="46081"/>
    <cellStyle name="Normal 82 3" xfId="46082"/>
    <cellStyle name="Normal 83" xfId="46083"/>
    <cellStyle name="Normal 83 2" xfId="46084"/>
    <cellStyle name="Normal 84" xfId="46085"/>
    <cellStyle name="Normal 85" xfId="46086"/>
    <cellStyle name="Normal 86" xfId="46087"/>
    <cellStyle name="Normal 87" xfId="46088"/>
    <cellStyle name="Normal 88" xfId="46089"/>
    <cellStyle name="Normal 88 10" xfId="46090"/>
    <cellStyle name="Normal 88 11" xfId="46091"/>
    <cellStyle name="Normal 88 12" xfId="46092"/>
    <cellStyle name="Normal 88 13" xfId="46093"/>
    <cellStyle name="Normal 88 14" xfId="46094"/>
    <cellStyle name="Normal 88 15" xfId="46095"/>
    <cellStyle name="Normal 88 16" xfId="46096"/>
    <cellStyle name="Normal 88 17" xfId="46097"/>
    <cellStyle name="Normal 88 18" xfId="46098"/>
    <cellStyle name="Normal 88 19" xfId="46099"/>
    <cellStyle name="Normal 88 2" xfId="46100"/>
    <cellStyle name="Normal 88 2 2" xfId="46101"/>
    <cellStyle name="Normal 88 2 2 2" xfId="46102"/>
    <cellStyle name="Normal 88 2 2 2 2" xfId="46103"/>
    <cellStyle name="Normal 88 2 2 2 2 2" xfId="46104"/>
    <cellStyle name="Normal 88 2 2 2 3" xfId="46105"/>
    <cellStyle name="Normal 88 2 2 2 4" xfId="46106"/>
    <cellStyle name="Normal 88 2 2 3" xfId="46107"/>
    <cellStyle name="Normal 88 2 2 3 2" xfId="46108"/>
    <cellStyle name="Normal 88 2 2 3 3" xfId="46109"/>
    <cellStyle name="Normal 88 2 2 4" xfId="46110"/>
    <cellStyle name="Normal 88 2 2 5" xfId="46111"/>
    <cellStyle name="Normal 88 2 2 6" xfId="46112"/>
    <cellStyle name="Normal 88 2 3" xfId="46113"/>
    <cellStyle name="Normal 88 2 3 2" xfId="46114"/>
    <cellStyle name="Normal 88 3" xfId="46115"/>
    <cellStyle name="Normal 88 3 2" xfId="46116"/>
    <cellStyle name="Normal 88 4" xfId="46117"/>
    <cellStyle name="Normal 88 5" xfId="46118"/>
    <cellStyle name="Normal 88 6" xfId="46119"/>
    <cellStyle name="Normal 88 7" xfId="46120"/>
    <cellStyle name="Normal 88 8" xfId="46121"/>
    <cellStyle name="Normal 88 9" xfId="46122"/>
    <cellStyle name="Normal 89" xfId="46123"/>
    <cellStyle name="Normal 89 10" xfId="46124"/>
    <cellStyle name="Normal 89 11" xfId="46125"/>
    <cellStyle name="Normal 89 12" xfId="46126"/>
    <cellStyle name="Normal 89 13" xfId="46127"/>
    <cellStyle name="Normal 89 14" xfId="46128"/>
    <cellStyle name="Normal 89 15" xfId="46129"/>
    <cellStyle name="Normal 89 16" xfId="46130"/>
    <cellStyle name="Normal 89 17" xfId="46131"/>
    <cellStyle name="Normal 89 18" xfId="46132"/>
    <cellStyle name="Normal 89 19" xfId="46133"/>
    <cellStyle name="Normal 89 2" xfId="46134"/>
    <cellStyle name="Normal 89 2 2" xfId="46135"/>
    <cellStyle name="Normal 89 2 2 2" xfId="46136"/>
    <cellStyle name="Normal 89 2 2 2 2" xfId="46137"/>
    <cellStyle name="Normal 89 2 2 2 2 2" xfId="46138"/>
    <cellStyle name="Normal 89 2 2 2 3" xfId="46139"/>
    <cellStyle name="Normal 89 2 2 2 4" xfId="46140"/>
    <cellStyle name="Normal 89 2 2 3" xfId="46141"/>
    <cellStyle name="Normal 89 2 2 3 2" xfId="46142"/>
    <cellStyle name="Normal 89 2 2 3 3" xfId="46143"/>
    <cellStyle name="Normal 89 2 2 4" xfId="46144"/>
    <cellStyle name="Normal 89 2 2 5" xfId="46145"/>
    <cellStyle name="Normal 89 2 2 6" xfId="46146"/>
    <cellStyle name="Normal 89 2 3" xfId="46147"/>
    <cellStyle name="Normal 89 2 3 2" xfId="46148"/>
    <cellStyle name="Normal 89 3" xfId="46149"/>
    <cellStyle name="Normal 89 3 2" xfId="46150"/>
    <cellStyle name="Normal 89 4" xfId="46151"/>
    <cellStyle name="Normal 89 5" xfId="46152"/>
    <cellStyle name="Normal 89 6" xfId="46153"/>
    <cellStyle name="Normal 89 7" xfId="46154"/>
    <cellStyle name="Normal 89 8" xfId="46155"/>
    <cellStyle name="Normal 89 9" xfId="46156"/>
    <cellStyle name="Normal 9" xfId="518"/>
    <cellStyle name="Normal 9 10" xfId="46157"/>
    <cellStyle name="Normal 9 10 10" xfId="46158"/>
    <cellStyle name="Normal 9 10 11" xfId="46159"/>
    <cellStyle name="Normal 9 10 12" xfId="46160"/>
    <cellStyle name="Normal 9 10 13" xfId="46161"/>
    <cellStyle name="Normal 9 10 14" xfId="46162"/>
    <cellStyle name="Normal 9 10 15" xfId="46163"/>
    <cellStyle name="Normal 9 10 16" xfId="46164"/>
    <cellStyle name="Normal 9 10 17" xfId="46165"/>
    <cellStyle name="Normal 9 10 18" xfId="46166"/>
    <cellStyle name="Normal 9 10 19" xfId="46167"/>
    <cellStyle name="Normal 9 10 2" xfId="46168"/>
    <cellStyle name="Normal 9 10 2 2" xfId="46169"/>
    <cellStyle name="Normal 9 10 2 2 2" xfId="46170"/>
    <cellStyle name="Normal 9 10 2 2 2 2" xfId="46171"/>
    <cellStyle name="Normal 9 10 2 2 2 2 2" xfId="46172"/>
    <cellStyle name="Normal 9 10 2 2 2 3" xfId="46173"/>
    <cellStyle name="Normal 9 10 2 2 2 4" xfId="46174"/>
    <cellStyle name="Normal 9 10 2 2 3" xfId="46175"/>
    <cellStyle name="Normal 9 10 2 2 3 2" xfId="46176"/>
    <cellStyle name="Normal 9 10 2 2 3 3" xfId="46177"/>
    <cellStyle name="Normal 9 10 2 2 4" xfId="46178"/>
    <cellStyle name="Normal 9 10 2 2 5" xfId="46179"/>
    <cellStyle name="Normal 9 10 2 2 6" xfId="46180"/>
    <cellStyle name="Normal 9 10 2 3" xfId="46181"/>
    <cellStyle name="Normal 9 10 2 3 2" xfId="46182"/>
    <cellStyle name="Normal 9 10 3" xfId="46183"/>
    <cellStyle name="Normal 9 10 3 2" xfId="46184"/>
    <cellStyle name="Normal 9 10 4" xfId="46185"/>
    <cellStyle name="Normal 9 10 5" xfId="46186"/>
    <cellStyle name="Normal 9 10 6" xfId="46187"/>
    <cellStyle name="Normal 9 10 7" xfId="46188"/>
    <cellStyle name="Normal 9 10 8" xfId="46189"/>
    <cellStyle name="Normal 9 10 9" xfId="46190"/>
    <cellStyle name="Normal 9 11" xfId="46191"/>
    <cellStyle name="Normal 9 11 10" xfId="46192"/>
    <cellStyle name="Normal 9 11 11" xfId="46193"/>
    <cellStyle name="Normal 9 11 12" xfId="46194"/>
    <cellStyle name="Normal 9 11 13" xfId="46195"/>
    <cellStyle name="Normal 9 11 14" xfId="46196"/>
    <cellStyle name="Normal 9 11 15" xfId="46197"/>
    <cellStyle name="Normal 9 11 16" xfId="46198"/>
    <cellStyle name="Normal 9 11 17" xfId="46199"/>
    <cellStyle name="Normal 9 11 18" xfId="46200"/>
    <cellStyle name="Normal 9 11 19" xfId="46201"/>
    <cellStyle name="Normal 9 11 2" xfId="46202"/>
    <cellStyle name="Normal 9 11 2 2" xfId="46203"/>
    <cellStyle name="Normal 9 11 2 2 2" xfId="46204"/>
    <cellStyle name="Normal 9 11 2 2 2 2" xfId="46205"/>
    <cellStyle name="Normal 9 11 2 2 2 2 2" xfId="46206"/>
    <cellStyle name="Normal 9 11 2 2 2 3" xfId="46207"/>
    <cellStyle name="Normal 9 11 2 2 2 4" xfId="46208"/>
    <cellStyle name="Normal 9 11 2 2 3" xfId="46209"/>
    <cellStyle name="Normal 9 11 2 2 3 2" xfId="46210"/>
    <cellStyle name="Normal 9 11 2 2 3 3" xfId="46211"/>
    <cellStyle name="Normal 9 11 2 2 4" xfId="46212"/>
    <cellStyle name="Normal 9 11 2 2 5" xfId="46213"/>
    <cellStyle name="Normal 9 11 2 2 6" xfId="46214"/>
    <cellStyle name="Normal 9 11 2 3" xfId="46215"/>
    <cellStyle name="Normal 9 11 2 3 2" xfId="46216"/>
    <cellStyle name="Normal 9 11 3" xfId="46217"/>
    <cellStyle name="Normal 9 11 3 2" xfId="46218"/>
    <cellStyle name="Normal 9 11 4" xfId="46219"/>
    <cellStyle name="Normal 9 11 5" xfId="46220"/>
    <cellStyle name="Normal 9 11 6" xfId="46221"/>
    <cellStyle name="Normal 9 11 7" xfId="46222"/>
    <cellStyle name="Normal 9 11 8" xfId="46223"/>
    <cellStyle name="Normal 9 11 9" xfId="46224"/>
    <cellStyle name="Normal 9 12" xfId="46225"/>
    <cellStyle name="Normal 9 12 10" xfId="46226"/>
    <cellStyle name="Normal 9 12 11" xfId="46227"/>
    <cellStyle name="Normal 9 12 12" xfId="46228"/>
    <cellStyle name="Normal 9 12 13" xfId="46229"/>
    <cellStyle name="Normal 9 12 14" xfId="46230"/>
    <cellStyle name="Normal 9 12 15" xfId="46231"/>
    <cellStyle name="Normal 9 12 16" xfId="46232"/>
    <cellStyle name="Normal 9 12 17" xfId="46233"/>
    <cellStyle name="Normal 9 12 18" xfId="46234"/>
    <cellStyle name="Normal 9 12 19" xfId="46235"/>
    <cellStyle name="Normal 9 12 2" xfId="46236"/>
    <cellStyle name="Normal 9 12 2 2" xfId="46237"/>
    <cellStyle name="Normal 9 12 2 2 2" xfId="46238"/>
    <cellStyle name="Normal 9 12 2 2 2 2" xfId="46239"/>
    <cellStyle name="Normal 9 12 2 2 2 2 2" xfId="46240"/>
    <cellStyle name="Normal 9 12 2 2 2 3" xfId="46241"/>
    <cellStyle name="Normal 9 12 2 2 2 4" xfId="46242"/>
    <cellStyle name="Normal 9 12 2 2 3" xfId="46243"/>
    <cellStyle name="Normal 9 12 2 2 3 2" xfId="46244"/>
    <cellStyle name="Normal 9 12 2 2 3 3" xfId="46245"/>
    <cellStyle name="Normal 9 12 2 2 4" xfId="46246"/>
    <cellStyle name="Normal 9 12 2 2 5" xfId="46247"/>
    <cellStyle name="Normal 9 12 2 2 6" xfId="46248"/>
    <cellStyle name="Normal 9 12 2 3" xfId="46249"/>
    <cellStyle name="Normal 9 12 2 3 2" xfId="46250"/>
    <cellStyle name="Normal 9 12 3" xfId="46251"/>
    <cellStyle name="Normal 9 12 3 2" xfId="46252"/>
    <cellStyle name="Normal 9 12 4" xfId="46253"/>
    <cellStyle name="Normal 9 12 5" xfId="46254"/>
    <cellStyle name="Normal 9 12 6" xfId="46255"/>
    <cellStyle name="Normal 9 12 7" xfId="46256"/>
    <cellStyle name="Normal 9 12 8" xfId="46257"/>
    <cellStyle name="Normal 9 12 9" xfId="46258"/>
    <cellStyle name="Normal 9 13" xfId="46259"/>
    <cellStyle name="Normal 9 13 10" xfId="46260"/>
    <cellStyle name="Normal 9 13 11" xfId="46261"/>
    <cellStyle name="Normal 9 13 12" xfId="46262"/>
    <cellStyle name="Normal 9 13 13" xfId="46263"/>
    <cellStyle name="Normal 9 13 14" xfId="46264"/>
    <cellStyle name="Normal 9 13 15" xfId="46265"/>
    <cellStyle name="Normal 9 13 16" xfId="46266"/>
    <cellStyle name="Normal 9 13 17" xfId="46267"/>
    <cellStyle name="Normal 9 13 18" xfId="46268"/>
    <cellStyle name="Normal 9 13 19" xfId="46269"/>
    <cellStyle name="Normal 9 13 2" xfId="46270"/>
    <cellStyle name="Normal 9 13 2 2" xfId="46271"/>
    <cellStyle name="Normal 9 13 2 2 2" xfId="46272"/>
    <cellStyle name="Normal 9 13 2 2 2 2" xfId="46273"/>
    <cellStyle name="Normal 9 13 2 2 2 2 2" xfId="46274"/>
    <cellStyle name="Normal 9 13 2 2 2 3" xfId="46275"/>
    <cellStyle name="Normal 9 13 2 2 2 4" xfId="46276"/>
    <cellStyle name="Normal 9 13 2 2 3" xfId="46277"/>
    <cellStyle name="Normal 9 13 2 2 3 2" xfId="46278"/>
    <cellStyle name="Normal 9 13 2 2 3 3" xfId="46279"/>
    <cellStyle name="Normal 9 13 2 2 4" xfId="46280"/>
    <cellStyle name="Normal 9 13 2 2 5" xfId="46281"/>
    <cellStyle name="Normal 9 13 2 2 6" xfId="46282"/>
    <cellStyle name="Normal 9 13 2 3" xfId="46283"/>
    <cellStyle name="Normal 9 13 2 3 2" xfId="46284"/>
    <cellStyle name="Normal 9 13 3" xfId="46285"/>
    <cellStyle name="Normal 9 13 3 2" xfId="46286"/>
    <cellStyle name="Normal 9 13 4" xfId="46287"/>
    <cellStyle name="Normal 9 13 5" xfId="46288"/>
    <cellStyle name="Normal 9 13 6" xfId="46289"/>
    <cellStyle name="Normal 9 13 7" xfId="46290"/>
    <cellStyle name="Normal 9 13 8" xfId="46291"/>
    <cellStyle name="Normal 9 13 9" xfId="46292"/>
    <cellStyle name="Normal 9 14" xfId="46293"/>
    <cellStyle name="Normal 9 14 10" xfId="46294"/>
    <cellStyle name="Normal 9 14 11" xfId="46295"/>
    <cellStyle name="Normal 9 14 12" xfId="46296"/>
    <cellStyle name="Normal 9 14 13" xfId="46297"/>
    <cellStyle name="Normal 9 14 14" xfId="46298"/>
    <cellStyle name="Normal 9 14 15" xfId="46299"/>
    <cellStyle name="Normal 9 14 16" xfId="46300"/>
    <cellStyle name="Normal 9 14 17" xfId="46301"/>
    <cellStyle name="Normal 9 14 18" xfId="46302"/>
    <cellStyle name="Normal 9 14 19" xfId="46303"/>
    <cellStyle name="Normal 9 14 2" xfId="46304"/>
    <cellStyle name="Normal 9 14 2 2" xfId="46305"/>
    <cellStyle name="Normal 9 14 2 2 2" xfId="46306"/>
    <cellStyle name="Normal 9 14 2 2 2 2" xfId="46307"/>
    <cellStyle name="Normal 9 14 2 2 2 2 2" xfId="46308"/>
    <cellStyle name="Normal 9 14 2 2 2 3" xfId="46309"/>
    <cellStyle name="Normal 9 14 2 2 2 4" xfId="46310"/>
    <cellStyle name="Normal 9 14 2 2 3" xfId="46311"/>
    <cellStyle name="Normal 9 14 2 2 3 2" xfId="46312"/>
    <cellStyle name="Normal 9 14 2 2 3 3" xfId="46313"/>
    <cellStyle name="Normal 9 14 2 2 4" xfId="46314"/>
    <cellStyle name="Normal 9 14 2 2 5" xfId="46315"/>
    <cellStyle name="Normal 9 14 2 2 6" xfId="46316"/>
    <cellStyle name="Normal 9 14 2 3" xfId="46317"/>
    <cellStyle name="Normal 9 14 2 3 2" xfId="46318"/>
    <cellStyle name="Normal 9 14 3" xfId="46319"/>
    <cellStyle name="Normal 9 14 3 2" xfId="46320"/>
    <cellStyle name="Normal 9 14 4" xfId="46321"/>
    <cellStyle name="Normal 9 14 5" xfId="46322"/>
    <cellStyle name="Normal 9 14 6" xfId="46323"/>
    <cellStyle name="Normal 9 14 7" xfId="46324"/>
    <cellStyle name="Normal 9 14 8" xfId="46325"/>
    <cellStyle name="Normal 9 14 9" xfId="46326"/>
    <cellStyle name="Normal 9 15" xfId="46327"/>
    <cellStyle name="Normal 9 15 10" xfId="46328"/>
    <cellStyle name="Normal 9 15 11" xfId="46329"/>
    <cellStyle name="Normal 9 15 12" xfId="46330"/>
    <cellStyle name="Normal 9 15 13" xfId="46331"/>
    <cellStyle name="Normal 9 15 14" xfId="46332"/>
    <cellStyle name="Normal 9 15 15" xfId="46333"/>
    <cellStyle name="Normal 9 15 16" xfId="46334"/>
    <cellStyle name="Normal 9 15 17" xfId="46335"/>
    <cellStyle name="Normal 9 15 18" xfId="46336"/>
    <cellStyle name="Normal 9 15 19" xfId="46337"/>
    <cellStyle name="Normal 9 15 2" xfId="46338"/>
    <cellStyle name="Normal 9 15 2 2" xfId="46339"/>
    <cellStyle name="Normal 9 15 2 2 2" xfId="46340"/>
    <cellStyle name="Normal 9 15 2 2 2 2" xfId="46341"/>
    <cellStyle name="Normal 9 15 2 2 2 2 2" xfId="46342"/>
    <cellStyle name="Normal 9 15 2 2 2 3" xfId="46343"/>
    <cellStyle name="Normal 9 15 2 2 2 4" xfId="46344"/>
    <cellStyle name="Normal 9 15 2 2 3" xfId="46345"/>
    <cellStyle name="Normal 9 15 2 2 3 2" xfId="46346"/>
    <cellStyle name="Normal 9 15 2 2 3 3" xfId="46347"/>
    <cellStyle name="Normal 9 15 2 2 4" xfId="46348"/>
    <cellStyle name="Normal 9 15 2 2 5" xfId="46349"/>
    <cellStyle name="Normal 9 15 2 2 6" xfId="46350"/>
    <cellStyle name="Normal 9 15 2 3" xfId="46351"/>
    <cellStyle name="Normal 9 15 2 3 2" xfId="46352"/>
    <cellStyle name="Normal 9 15 3" xfId="46353"/>
    <cellStyle name="Normal 9 15 3 2" xfId="46354"/>
    <cellStyle name="Normal 9 15 4" xfId="46355"/>
    <cellStyle name="Normal 9 15 5" xfId="46356"/>
    <cellStyle name="Normal 9 15 6" xfId="46357"/>
    <cellStyle name="Normal 9 15 7" xfId="46358"/>
    <cellStyle name="Normal 9 15 8" xfId="46359"/>
    <cellStyle name="Normal 9 15 9" xfId="46360"/>
    <cellStyle name="Normal 9 16" xfId="46361"/>
    <cellStyle name="Normal 9 16 10" xfId="46362"/>
    <cellStyle name="Normal 9 16 11" xfId="46363"/>
    <cellStyle name="Normal 9 16 12" xfId="46364"/>
    <cellStyle name="Normal 9 16 13" xfId="46365"/>
    <cellStyle name="Normal 9 16 14" xfId="46366"/>
    <cellStyle name="Normal 9 16 15" xfId="46367"/>
    <cellStyle name="Normal 9 16 16" xfId="46368"/>
    <cellStyle name="Normal 9 16 17" xfId="46369"/>
    <cellStyle name="Normal 9 16 18" xfId="46370"/>
    <cellStyle name="Normal 9 16 19" xfId="46371"/>
    <cellStyle name="Normal 9 16 2" xfId="46372"/>
    <cellStyle name="Normal 9 16 2 2" xfId="46373"/>
    <cellStyle name="Normal 9 16 2 2 2" xfId="46374"/>
    <cellStyle name="Normal 9 16 2 2 2 2" xfId="46375"/>
    <cellStyle name="Normal 9 16 2 2 2 2 2" xfId="46376"/>
    <cellStyle name="Normal 9 16 2 2 2 3" xfId="46377"/>
    <cellStyle name="Normal 9 16 2 2 2 4" xfId="46378"/>
    <cellStyle name="Normal 9 16 2 2 3" xfId="46379"/>
    <cellStyle name="Normal 9 16 2 2 3 2" xfId="46380"/>
    <cellStyle name="Normal 9 16 2 2 3 3" xfId="46381"/>
    <cellStyle name="Normal 9 16 2 2 4" xfId="46382"/>
    <cellStyle name="Normal 9 16 2 2 5" xfId="46383"/>
    <cellStyle name="Normal 9 16 2 2 6" xfId="46384"/>
    <cellStyle name="Normal 9 16 2 3" xfId="46385"/>
    <cellStyle name="Normal 9 16 2 3 2" xfId="46386"/>
    <cellStyle name="Normal 9 16 3" xfId="46387"/>
    <cellStyle name="Normal 9 16 3 2" xfId="46388"/>
    <cellStyle name="Normal 9 16 4" xfId="46389"/>
    <cellStyle name="Normal 9 16 5" xfId="46390"/>
    <cellStyle name="Normal 9 16 6" xfId="46391"/>
    <cellStyle name="Normal 9 16 7" xfId="46392"/>
    <cellStyle name="Normal 9 16 8" xfId="46393"/>
    <cellStyle name="Normal 9 16 9" xfId="46394"/>
    <cellStyle name="Normal 9 17" xfId="46395"/>
    <cellStyle name="Normal 9 17 10" xfId="46396"/>
    <cellStyle name="Normal 9 17 11" xfId="46397"/>
    <cellStyle name="Normal 9 17 12" xfId="46398"/>
    <cellStyle name="Normal 9 17 13" xfId="46399"/>
    <cellStyle name="Normal 9 17 14" xfId="46400"/>
    <cellStyle name="Normal 9 17 15" xfId="46401"/>
    <cellStyle name="Normal 9 17 16" xfId="46402"/>
    <cellStyle name="Normal 9 17 17" xfId="46403"/>
    <cellStyle name="Normal 9 17 18" xfId="46404"/>
    <cellStyle name="Normal 9 17 19" xfId="46405"/>
    <cellStyle name="Normal 9 17 2" xfId="46406"/>
    <cellStyle name="Normal 9 17 2 2" xfId="46407"/>
    <cellStyle name="Normal 9 17 2 2 2" xfId="46408"/>
    <cellStyle name="Normal 9 17 2 2 2 2" xfId="46409"/>
    <cellStyle name="Normal 9 17 2 2 2 2 2" xfId="46410"/>
    <cellStyle name="Normal 9 17 2 2 2 3" xfId="46411"/>
    <cellStyle name="Normal 9 17 2 2 2 4" xfId="46412"/>
    <cellStyle name="Normal 9 17 2 2 3" xfId="46413"/>
    <cellStyle name="Normal 9 17 2 2 3 2" xfId="46414"/>
    <cellStyle name="Normal 9 17 2 2 3 3" xfId="46415"/>
    <cellStyle name="Normal 9 17 2 2 4" xfId="46416"/>
    <cellStyle name="Normal 9 17 2 2 5" xfId="46417"/>
    <cellStyle name="Normal 9 17 2 2 6" xfId="46418"/>
    <cellStyle name="Normal 9 17 2 3" xfId="46419"/>
    <cellStyle name="Normal 9 17 2 3 2" xfId="46420"/>
    <cellStyle name="Normal 9 17 3" xfId="46421"/>
    <cellStyle name="Normal 9 17 3 2" xfId="46422"/>
    <cellStyle name="Normal 9 17 4" xfId="46423"/>
    <cellStyle name="Normal 9 17 5" xfId="46424"/>
    <cellStyle name="Normal 9 17 6" xfId="46425"/>
    <cellStyle name="Normal 9 17 7" xfId="46426"/>
    <cellStyle name="Normal 9 17 8" xfId="46427"/>
    <cellStyle name="Normal 9 17 9" xfId="46428"/>
    <cellStyle name="Normal 9 18" xfId="46429"/>
    <cellStyle name="Normal 9 18 10" xfId="46430"/>
    <cellStyle name="Normal 9 18 11" xfId="46431"/>
    <cellStyle name="Normal 9 18 12" xfId="46432"/>
    <cellStyle name="Normal 9 18 13" xfId="46433"/>
    <cellStyle name="Normal 9 18 14" xfId="46434"/>
    <cellStyle name="Normal 9 18 15" xfId="46435"/>
    <cellStyle name="Normal 9 18 16" xfId="46436"/>
    <cellStyle name="Normal 9 18 17" xfId="46437"/>
    <cellStyle name="Normal 9 18 18" xfId="46438"/>
    <cellStyle name="Normal 9 18 19" xfId="46439"/>
    <cellStyle name="Normal 9 18 2" xfId="46440"/>
    <cellStyle name="Normal 9 18 2 2" xfId="46441"/>
    <cellStyle name="Normal 9 18 2 2 2" xfId="46442"/>
    <cellStyle name="Normal 9 18 2 2 2 2" xfId="46443"/>
    <cellStyle name="Normal 9 18 2 2 2 2 2" xfId="46444"/>
    <cellStyle name="Normal 9 18 2 2 2 3" xfId="46445"/>
    <cellStyle name="Normal 9 18 2 2 2 4" xfId="46446"/>
    <cellStyle name="Normal 9 18 2 2 3" xfId="46447"/>
    <cellStyle name="Normal 9 18 2 2 3 2" xfId="46448"/>
    <cellStyle name="Normal 9 18 2 2 3 3" xfId="46449"/>
    <cellStyle name="Normal 9 18 2 2 4" xfId="46450"/>
    <cellStyle name="Normal 9 18 2 2 5" xfId="46451"/>
    <cellStyle name="Normal 9 18 2 2 6" xfId="46452"/>
    <cellStyle name="Normal 9 18 2 3" xfId="46453"/>
    <cellStyle name="Normal 9 18 2 3 2" xfId="46454"/>
    <cellStyle name="Normal 9 18 3" xfId="46455"/>
    <cellStyle name="Normal 9 18 3 2" xfId="46456"/>
    <cellStyle name="Normal 9 18 4" xfId="46457"/>
    <cellStyle name="Normal 9 18 5" xfId="46458"/>
    <cellStyle name="Normal 9 18 6" xfId="46459"/>
    <cellStyle name="Normal 9 18 7" xfId="46460"/>
    <cellStyle name="Normal 9 18 8" xfId="46461"/>
    <cellStyle name="Normal 9 18 9" xfId="46462"/>
    <cellStyle name="Normal 9 19" xfId="46463"/>
    <cellStyle name="Normal 9 19 10" xfId="46464"/>
    <cellStyle name="Normal 9 19 11" xfId="46465"/>
    <cellStyle name="Normal 9 19 12" xfId="46466"/>
    <cellStyle name="Normal 9 19 13" xfId="46467"/>
    <cellStyle name="Normal 9 19 14" xfId="46468"/>
    <cellStyle name="Normal 9 19 15" xfId="46469"/>
    <cellStyle name="Normal 9 19 16" xfId="46470"/>
    <cellStyle name="Normal 9 19 17" xfId="46471"/>
    <cellStyle name="Normal 9 19 18" xfId="46472"/>
    <cellStyle name="Normal 9 19 19" xfId="46473"/>
    <cellStyle name="Normal 9 19 2" xfId="46474"/>
    <cellStyle name="Normal 9 19 2 2" xfId="46475"/>
    <cellStyle name="Normal 9 19 2 2 2" xfId="46476"/>
    <cellStyle name="Normal 9 19 2 2 2 2" xfId="46477"/>
    <cellStyle name="Normal 9 19 2 2 2 2 2" xfId="46478"/>
    <cellStyle name="Normal 9 19 2 2 2 3" xfId="46479"/>
    <cellStyle name="Normal 9 19 2 2 2 4" xfId="46480"/>
    <cellStyle name="Normal 9 19 2 2 3" xfId="46481"/>
    <cellStyle name="Normal 9 19 2 2 3 2" xfId="46482"/>
    <cellStyle name="Normal 9 19 2 2 3 3" xfId="46483"/>
    <cellStyle name="Normal 9 19 2 2 4" xfId="46484"/>
    <cellStyle name="Normal 9 19 2 2 5" xfId="46485"/>
    <cellStyle name="Normal 9 19 2 2 6" xfId="46486"/>
    <cellStyle name="Normal 9 19 2 3" xfId="46487"/>
    <cellStyle name="Normal 9 19 2 3 2" xfId="46488"/>
    <cellStyle name="Normal 9 19 3" xfId="46489"/>
    <cellStyle name="Normal 9 19 3 2" xfId="46490"/>
    <cellStyle name="Normal 9 19 4" xfId="46491"/>
    <cellStyle name="Normal 9 19 5" xfId="46492"/>
    <cellStyle name="Normal 9 19 6" xfId="46493"/>
    <cellStyle name="Normal 9 19 7" xfId="46494"/>
    <cellStyle name="Normal 9 19 8" xfId="46495"/>
    <cellStyle name="Normal 9 19 9" xfId="46496"/>
    <cellStyle name="Normal 9 2" xfId="519"/>
    <cellStyle name="Normal 9 2 10" xfId="46497"/>
    <cellStyle name="Normal 9 2 11" xfId="46498"/>
    <cellStyle name="Normal 9 2 12" xfId="46499"/>
    <cellStyle name="Normal 9 2 13" xfId="46500"/>
    <cellStyle name="Normal 9 2 14" xfId="46501"/>
    <cellStyle name="Normal 9 2 15" xfId="46502"/>
    <cellStyle name="Normal 9 2 16" xfId="46503"/>
    <cellStyle name="Normal 9 2 17" xfId="46504"/>
    <cellStyle name="Normal 9 2 18" xfId="46505"/>
    <cellStyle name="Normal 9 2 2" xfId="1299"/>
    <cellStyle name="Normal 9 2 2 2" xfId="46506"/>
    <cellStyle name="Normal 9 2 2 2 2" xfId="46507"/>
    <cellStyle name="Normal 9 2 2 3" xfId="46508"/>
    <cellStyle name="Normal 9 2 3" xfId="1300"/>
    <cellStyle name="Normal 9 2 3 2" xfId="46509"/>
    <cellStyle name="Normal 9 2 3 2 2" xfId="46510"/>
    <cellStyle name="Normal 9 2 4" xfId="46511"/>
    <cellStyle name="Normal 9 2 4 2" xfId="46512"/>
    <cellStyle name="Normal 9 2 4 2 2" xfId="46513"/>
    <cellStyle name="Normal 9 2 5" xfId="46514"/>
    <cellStyle name="Normal 9 2 5 2" xfId="46515"/>
    <cellStyle name="Normal 9 2 5 3" xfId="46516"/>
    <cellStyle name="Normal 9 2 6" xfId="46517"/>
    <cellStyle name="Normal 9 2 7" xfId="46518"/>
    <cellStyle name="Normal 9 2 8" xfId="46519"/>
    <cellStyle name="Normal 9 2 9" xfId="46520"/>
    <cellStyle name="Normal 9 20" xfId="46521"/>
    <cellStyle name="Normal 9 20 2" xfId="46522"/>
    <cellStyle name="Normal 9 20 2 2" xfId="46523"/>
    <cellStyle name="Normal 9 20 3" xfId="46524"/>
    <cellStyle name="Normal 9 21" xfId="46525"/>
    <cellStyle name="Normal 9 21 2" xfId="46526"/>
    <cellStyle name="Normal 9 21 2 2" xfId="46527"/>
    <cellStyle name="Normal 9 21 2 2 2" xfId="46528"/>
    <cellStyle name="Normal 9 21 2 3" xfId="46529"/>
    <cellStyle name="Normal 9 21 2 4" xfId="46530"/>
    <cellStyle name="Normal 9 21 2 5" xfId="46531"/>
    <cellStyle name="Normal 9 21 3" xfId="46532"/>
    <cellStyle name="Normal 9 21 3 2" xfId="46533"/>
    <cellStyle name="Normal 9 21 3 3" xfId="46534"/>
    <cellStyle name="Normal 9 21 4" xfId="46535"/>
    <cellStyle name="Normal 9 21 5" xfId="46536"/>
    <cellStyle name="Normal 9 21 6" xfId="46537"/>
    <cellStyle name="Normal 9 22" xfId="46538"/>
    <cellStyle name="Normal 9 23" xfId="46539"/>
    <cellStyle name="Normal 9 24" xfId="46540"/>
    <cellStyle name="Normal 9 25" xfId="46541"/>
    <cellStyle name="Normal 9 26" xfId="46542"/>
    <cellStyle name="Normal 9 27" xfId="46543"/>
    <cellStyle name="Normal 9 28" xfId="46544"/>
    <cellStyle name="Normal 9 29" xfId="46545"/>
    <cellStyle name="Normal 9 3" xfId="520"/>
    <cellStyle name="Normal 9 3 10" xfId="46546"/>
    <cellStyle name="Normal 9 3 11" xfId="46547"/>
    <cellStyle name="Normal 9 3 12" xfId="46548"/>
    <cellStyle name="Normal 9 3 13" xfId="46549"/>
    <cellStyle name="Normal 9 3 14" xfId="46550"/>
    <cellStyle name="Normal 9 3 15" xfId="46551"/>
    <cellStyle name="Normal 9 3 16" xfId="46552"/>
    <cellStyle name="Normal 9 3 17" xfId="46553"/>
    <cellStyle name="Normal 9 3 18" xfId="46554"/>
    <cellStyle name="Normal 9 3 19" xfId="46555"/>
    <cellStyle name="Normal 9 3 2" xfId="1301"/>
    <cellStyle name="Normal 9 3 2 2" xfId="46556"/>
    <cellStyle name="Normal 9 3 2 2 2" xfId="46557"/>
    <cellStyle name="Normal 9 3 2 2 2 2" xfId="46558"/>
    <cellStyle name="Normal 9 3 2 2 2 2 2" xfId="46559"/>
    <cellStyle name="Normal 9 3 2 2 2 3" xfId="46560"/>
    <cellStyle name="Normal 9 3 2 2 2 4" xfId="46561"/>
    <cellStyle name="Normal 9 3 2 2 3" xfId="46562"/>
    <cellStyle name="Normal 9 3 2 2 3 2" xfId="46563"/>
    <cellStyle name="Normal 9 3 2 2 3 3" xfId="46564"/>
    <cellStyle name="Normal 9 3 2 2 4" xfId="46565"/>
    <cellStyle name="Normal 9 3 2 2 5" xfId="46566"/>
    <cellStyle name="Normal 9 3 2 2 6" xfId="46567"/>
    <cellStyle name="Normal 9 3 2 3" xfId="46568"/>
    <cellStyle name="Normal 9 3 2 3 2" xfId="46569"/>
    <cellStyle name="Normal 9 3 3" xfId="1302"/>
    <cellStyle name="Normal 9 3 3 2" xfId="46570"/>
    <cellStyle name="Normal 9 3 4" xfId="46571"/>
    <cellStyle name="Normal 9 3 5" xfId="46572"/>
    <cellStyle name="Normal 9 3 6" xfId="46573"/>
    <cellStyle name="Normal 9 3 7" xfId="46574"/>
    <cellStyle name="Normal 9 3 8" xfId="46575"/>
    <cellStyle name="Normal 9 3 9" xfId="46576"/>
    <cellStyle name="Normal 9 30" xfId="46577"/>
    <cellStyle name="Normal 9 31" xfId="46578"/>
    <cellStyle name="Normal 9 32" xfId="46579"/>
    <cellStyle name="Normal 9 33" xfId="46580"/>
    <cellStyle name="Normal 9 34" xfId="46581"/>
    <cellStyle name="Normal 9 35" xfId="46582"/>
    <cellStyle name="Normal 9 36" xfId="46583"/>
    <cellStyle name="Normal 9 4" xfId="1303"/>
    <cellStyle name="Normal 9 4 10" xfId="46584"/>
    <cellStyle name="Normal 9 4 11" xfId="46585"/>
    <cellStyle name="Normal 9 4 12" xfId="46586"/>
    <cellStyle name="Normal 9 4 13" xfId="46587"/>
    <cellStyle name="Normal 9 4 14" xfId="46588"/>
    <cellStyle name="Normal 9 4 15" xfId="46589"/>
    <cellStyle name="Normal 9 4 16" xfId="46590"/>
    <cellStyle name="Normal 9 4 17" xfId="46591"/>
    <cellStyle name="Normal 9 4 18" xfId="46592"/>
    <cellStyle name="Normal 9 4 19" xfId="46593"/>
    <cellStyle name="Normal 9 4 2" xfId="46594"/>
    <cellStyle name="Normal 9 4 2 2" xfId="46595"/>
    <cellStyle name="Normal 9 4 2 2 2" xfId="46596"/>
    <cellStyle name="Normal 9 4 2 2 2 2" xfId="46597"/>
    <cellStyle name="Normal 9 4 2 2 2 2 2" xfId="46598"/>
    <cellStyle name="Normal 9 4 2 2 2 3" xfId="46599"/>
    <cellStyle name="Normal 9 4 2 2 2 4" xfId="46600"/>
    <cellStyle name="Normal 9 4 2 2 3" xfId="46601"/>
    <cellStyle name="Normal 9 4 2 2 3 2" xfId="46602"/>
    <cellStyle name="Normal 9 4 2 2 3 3" xfId="46603"/>
    <cellStyle name="Normal 9 4 2 2 4" xfId="46604"/>
    <cellStyle name="Normal 9 4 2 2 5" xfId="46605"/>
    <cellStyle name="Normal 9 4 2 2 6" xfId="46606"/>
    <cellStyle name="Normal 9 4 2 3" xfId="46607"/>
    <cellStyle name="Normal 9 4 2 3 2" xfId="46608"/>
    <cellStyle name="Normal 9 4 3" xfId="46609"/>
    <cellStyle name="Normal 9 4 3 2" xfId="46610"/>
    <cellStyle name="Normal 9 4 4" xfId="46611"/>
    <cellStyle name="Normal 9 4 5" xfId="46612"/>
    <cellStyle name="Normal 9 4 6" xfId="46613"/>
    <cellStyle name="Normal 9 4 7" xfId="46614"/>
    <cellStyle name="Normal 9 4 8" xfId="46615"/>
    <cellStyle name="Normal 9 4 9" xfId="46616"/>
    <cellStyle name="Normal 9 5" xfId="1304"/>
    <cellStyle name="Normal 9 5 10" xfId="46617"/>
    <cellStyle name="Normal 9 5 11" xfId="46618"/>
    <cellStyle name="Normal 9 5 12" xfId="46619"/>
    <cellStyle name="Normal 9 5 13" xfId="46620"/>
    <cellStyle name="Normal 9 5 14" xfId="46621"/>
    <cellStyle name="Normal 9 5 15" xfId="46622"/>
    <cellStyle name="Normal 9 5 16" xfId="46623"/>
    <cellStyle name="Normal 9 5 17" xfId="46624"/>
    <cellStyle name="Normal 9 5 18" xfId="46625"/>
    <cellStyle name="Normal 9 5 19" xfId="46626"/>
    <cellStyle name="Normal 9 5 2" xfId="46627"/>
    <cellStyle name="Normal 9 5 2 2" xfId="46628"/>
    <cellStyle name="Normal 9 5 2 2 2" xfId="46629"/>
    <cellStyle name="Normal 9 5 2 2 2 2" xfId="46630"/>
    <cellStyle name="Normal 9 5 2 2 2 2 2" xfId="46631"/>
    <cellStyle name="Normal 9 5 2 2 2 3" xfId="46632"/>
    <cellStyle name="Normal 9 5 2 2 2 4" xfId="46633"/>
    <cellStyle name="Normal 9 5 2 2 3" xfId="46634"/>
    <cellStyle name="Normal 9 5 2 2 3 2" xfId="46635"/>
    <cellStyle name="Normal 9 5 2 2 3 3" xfId="46636"/>
    <cellStyle name="Normal 9 5 2 2 4" xfId="46637"/>
    <cellStyle name="Normal 9 5 2 2 5" xfId="46638"/>
    <cellStyle name="Normal 9 5 2 2 6" xfId="46639"/>
    <cellStyle name="Normal 9 5 2 3" xfId="46640"/>
    <cellStyle name="Normal 9 5 2 3 2" xfId="46641"/>
    <cellStyle name="Normal 9 5 3" xfId="46642"/>
    <cellStyle name="Normal 9 5 3 2" xfId="46643"/>
    <cellStyle name="Normal 9 5 4" xfId="46644"/>
    <cellStyle name="Normal 9 5 5" xfId="46645"/>
    <cellStyle name="Normal 9 5 6" xfId="46646"/>
    <cellStyle name="Normal 9 5 7" xfId="46647"/>
    <cellStyle name="Normal 9 5 8" xfId="46648"/>
    <cellStyle name="Normal 9 5 9" xfId="46649"/>
    <cellStyle name="Normal 9 6" xfId="46650"/>
    <cellStyle name="Normal 9 6 10" xfId="46651"/>
    <cellStyle name="Normal 9 6 11" xfId="46652"/>
    <cellStyle name="Normal 9 6 12" xfId="46653"/>
    <cellStyle name="Normal 9 6 13" xfId="46654"/>
    <cellStyle name="Normal 9 6 14" xfId="46655"/>
    <cellStyle name="Normal 9 6 15" xfId="46656"/>
    <cellStyle name="Normal 9 6 16" xfId="46657"/>
    <cellStyle name="Normal 9 6 17" xfId="46658"/>
    <cellStyle name="Normal 9 6 18" xfId="46659"/>
    <cellStyle name="Normal 9 6 19" xfId="46660"/>
    <cellStyle name="Normal 9 6 2" xfId="46661"/>
    <cellStyle name="Normal 9 6 2 2" xfId="46662"/>
    <cellStyle name="Normal 9 6 2 2 2" xfId="46663"/>
    <cellStyle name="Normal 9 6 2 2 2 2" xfId="46664"/>
    <cellStyle name="Normal 9 6 2 2 2 2 2" xfId="46665"/>
    <cellStyle name="Normal 9 6 2 2 2 3" xfId="46666"/>
    <cellStyle name="Normal 9 6 2 2 2 4" xfId="46667"/>
    <cellStyle name="Normal 9 6 2 2 3" xfId="46668"/>
    <cellStyle name="Normal 9 6 2 2 3 2" xfId="46669"/>
    <cellStyle name="Normal 9 6 2 2 3 3" xfId="46670"/>
    <cellStyle name="Normal 9 6 2 2 4" xfId="46671"/>
    <cellStyle name="Normal 9 6 2 2 5" xfId="46672"/>
    <cellStyle name="Normal 9 6 2 2 6" xfId="46673"/>
    <cellStyle name="Normal 9 6 2 3" xfId="46674"/>
    <cellStyle name="Normal 9 6 2 3 2" xfId="46675"/>
    <cellStyle name="Normal 9 6 3" xfId="46676"/>
    <cellStyle name="Normal 9 6 3 2" xfId="46677"/>
    <cellStyle name="Normal 9 6 4" xfId="46678"/>
    <cellStyle name="Normal 9 6 5" xfId="46679"/>
    <cellStyle name="Normal 9 6 6" xfId="46680"/>
    <cellStyle name="Normal 9 6 7" xfId="46681"/>
    <cellStyle name="Normal 9 6 8" xfId="46682"/>
    <cellStyle name="Normal 9 6 9" xfId="46683"/>
    <cellStyle name="Normal 9 7" xfId="46684"/>
    <cellStyle name="Normal 9 7 10" xfId="46685"/>
    <cellStyle name="Normal 9 7 11" xfId="46686"/>
    <cellStyle name="Normal 9 7 12" xfId="46687"/>
    <cellStyle name="Normal 9 7 13" xfId="46688"/>
    <cellStyle name="Normal 9 7 14" xfId="46689"/>
    <cellStyle name="Normal 9 7 15" xfId="46690"/>
    <cellStyle name="Normal 9 7 16" xfId="46691"/>
    <cellStyle name="Normal 9 7 17" xfId="46692"/>
    <cellStyle name="Normal 9 7 18" xfId="46693"/>
    <cellStyle name="Normal 9 7 19" xfId="46694"/>
    <cellStyle name="Normal 9 7 2" xfId="46695"/>
    <cellStyle name="Normal 9 7 2 2" xfId="46696"/>
    <cellStyle name="Normal 9 7 2 2 2" xfId="46697"/>
    <cellStyle name="Normal 9 7 2 2 2 2" xfId="46698"/>
    <cellStyle name="Normal 9 7 2 2 2 2 2" xfId="46699"/>
    <cellStyle name="Normal 9 7 2 2 2 3" xfId="46700"/>
    <cellStyle name="Normal 9 7 2 2 2 4" xfId="46701"/>
    <cellStyle name="Normal 9 7 2 2 3" xfId="46702"/>
    <cellStyle name="Normal 9 7 2 2 3 2" xfId="46703"/>
    <cellStyle name="Normal 9 7 2 2 3 3" xfId="46704"/>
    <cellStyle name="Normal 9 7 2 2 4" xfId="46705"/>
    <cellStyle name="Normal 9 7 2 2 5" xfId="46706"/>
    <cellStyle name="Normal 9 7 2 2 6" xfId="46707"/>
    <cellStyle name="Normal 9 7 2 3" xfId="46708"/>
    <cellStyle name="Normal 9 7 2 3 2" xfId="46709"/>
    <cellStyle name="Normal 9 7 3" xfId="46710"/>
    <cellStyle name="Normal 9 7 3 2" xfId="46711"/>
    <cellStyle name="Normal 9 7 4" xfId="46712"/>
    <cellStyle name="Normal 9 7 5" xfId="46713"/>
    <cellStyle name="Normal 9 7 6" xfId="46714"/>
    <cellStyle name="Normal 9 7 7" xfId="46715"/>
    <cellStyle name="Normal 9 7 8" xfId="46716"/>
    <cellStyle name="Normal 9 7 9" xfId="46717"/>
    <cellStyle name="Normal 9 8" xfId="46718"/>
    <cellStyle name="Normal 9 8 10" xfId="46719"/>
    <cellStyle name="Normal 9 8 11" xfId="46720"/>
    <cellStyle name="Normal 9 8 12" xfId="46721"/>
    <cellStyle name="Normal 9 8 13" xfId="46722"/>
    <cellStyle name="Normal 9 8 14" xfId="46723"/>
    <cellStyle name="Normal 9 8 15" xfId="46724"/>
    <cellStyle name="Normal 9 8 16" xfId="46725"/>
    <cellStyle name="Normal 9 8 17" xfId="46726"/>
    <cellStyle name="Normal 9 8 18" xfId="46727"/>
    <cellStyle name="Normal 9 8 19" xfId="46728"/>
    <cellStyle name="Normal 9 8 2" xfId="46729"/>
    <cellStyle name="Normal 9 8 2 2" xfId="46730"/>
    <cellStyle name="Normal 9 8 2 2 2" xfId="46731"/>
    <cellStyle name="Normal 9 8 2 2 2 2" xfId="46732"/>
    <cellStyle name="Normal 9 8 2 2 2 2 2" xfId="46733"/>
    <cellStyle name="Normal 9 8 2 2 2 3" xfId="46734"/>
    <cellStyle name="Normal 9 8 2 2 2 4" xfId="46735"/>
    <cellStyle name="Normal 9 8 2 2 3" xfId="46736"/>
    <cellStyle name="Normal 9 8 2 2 3 2" xfId="46737"/>
    <cellStyle name="Normal 9 8 2 2 3 3" xfId="46738"/>
    <cellStyle name="Normal 9 8 2 2 4" xfId="46739"/>
    <cellStyle name="Normal 9 8 2 2 5" xfId="46740"/>
    <cellStyle name="Normal 9 8 2 2 6" xfId="46741"/>
    <cellStyle name="Normal 9 8 2 3" xfId="46742"/>
    <cellStyle name="Normal 9 8 2 3 2" xfId="46743"/>
    <cellStyle name="Normal 9 8 3" xfId="46744"/>
    <cellStyle name="Normal 9 8 3 2" xfId="46745"/>
    <cellStyle name="Normal 9 8 4" xfId="46746"/>
    <cellStyle name="Normal 9 8 5" xfId="46747"/>
    <cellStyle name="Normal 9 8 6" xfId="46748"/>
    <cellStyle name="Normal 9 8 7" xfId="46749"/>
    <cellStyle name="Normal 9 8 8" xfId="46750"/>
    <cellStyle name="Normal 9 8 9" xfId="46751"/>
    <cellStyle name="Normal 9 9" xfId="46752"/>
    <cellStyle name="Normal 9 9 10" xfId="46753"/>
    <cellStyle name="Normal 9 9 11" xfId="46754"/>
    <cellStyle name="Normal 9 9 12" xfId="46755"/>
    <cellStyle name="Normal 9 9 13" xfId="46756"/>
    <cellStyle name="Normal 9 9 14" xfId="46757"/>
    <cellStyle name="Normal 9 9 15" xfId="46758"/>
    <cellStyle name="Normal 9 9 16" xfId="46759"/>
    <cellStyle name="Normal 9 9 17" xfId="46760"/>
    <cellStyle name="Normal 9 9 18" xfId="46761"/>
    <cellStyle name="Normal 9 9 19" xfId="46762"/>
    <cellStyle name="Normal 9 9 2" xfId="46763"/>
    <cellStyle name="Normal 9 9 2 2" xfId="46764"/>
    <cellStyle name="Normal 9 9 2 2 2" xfId="46765"/>
    <cellStyle name="Normal 9 9 2 2 2 2" xfId="46766"/>
    <cellStyle name="Normal 9 9 2 2 2 2 2" xfId="46767"/>
    <cellStyle name="Normal 9 9 2 2 2 3" xfId="46768"/>
    <cellStyle name="Normal 9 9 2 2 2 4" xfId="46769"/>
    <cellStyle name="Normal 9 9 2 2 3" xfId="46770"/>
    <cellStyle name="Normal 9 9 2 2 3 2" xfId="46771"/>
    <cellStyle name="Normal 9 9 2 2 3 3" xfId="46772"/>
    <cellStyle name="Normal 9 9 2 2 4" xfId="46773"/>
    <cellStyle name="Normal 9 9 2 2 5" xfId="46774"/>
    <cellStyle name="Normal 9 9 2 2 6" xfId="46775"/>
    <cellStyle name="Normal 9 9 2 3" xfId="46776"/>
    <cellStyle name="Normal 9 9 2 3 2" xfId="46777"/>
    <cellStyle name="Normal 9 9 3" xfId="46778"/>
    <cellStyle name="Normal 9 9 3 2" xfId="46779"/>
    <cellStyle name="Normal 9 9 4" xfId="46780"/>
    <cellStyle name="Normal 9 9 5" xfId="46781"/>
    <cellStyle name="Normal 9 9 6" xfId="46782"/>
    <cellStyle name="Normal 9 9 7" xfId="46783"/>
    <cellStyle name="Normal 9 9 8" xfId="46784"/>
    <cellStyle name="Normal 9 9 9" xfId="46785"/>
    <cellStyle name="Normal 9_60 Keyspan Corp TBBS 6-9" xfId="46786"/>
    <cellStyle name="Normal 90" xfId="46787"/>
    <cellStyle name="Normal 90 10" xfId="46788"/>
    <cellStyle name="Normal 90 11" xfId="46789"/>
    <cellStyle name="Normal 90 12" xfId="46790"/>
    <cellStyle name="Normal 90 13" xfId="46791"/>
    <cellStyle name="Normal 90 14" xfId="46792"/>
    <cellStyle name="Normal 90 15" xfId="46793"/>
    <cellStyle name="Normal 90 16" xfId="46794"/>
    <cellStyle name="Normal 90 17" xfId="46795"/>
    <cellStyle name="Normal 90 18" xfId="46796"/>
    <cellStyle name="Normal 90 19" xfId="46797"/>
    <cellStyle name="Normal 90 2" xfId="46798"/>
    <cellStyle name="Normal 90 2 2" xfId="46799"/>
    <cellStyle name="Normal 90 2 2 2" xfId="46800"/>
    <cellStyle name="Normal 90 2 2 2 2" xfId="46801"/>
    <cellStyle name="Normal 90 2 2 2 2 2" xfId="46802"/>
    <cellStyle name="Normal 90 2 2 2 3" xfId="46803"/>
    <cellStyle name="Normal 90 2 2 2 4" xfId="46804"/>
    <cellStyle name="Normal 90 2 2 3" xfId="46805"/>
    <cellStyle name="Normal 90 2 2 3 2" xfId="46806"/>
    <cellStyle name="Normal 90 2 2 3 3" xfId="46807"/>
    <cellStyle name="Normal 90 2 2 4" xfId="46808"/>
    <cellStyle name="Normal 90 2 2 5" xfId="46809"/>
    <cellStyle name="Normal 90 2 2 6" xfId="46810"/>
    <cellStyle name="Normal 90 2 3" xfId="46811"/>
    <cellStyle name="Normal 90 2 3 2" xfId="46812"/>
    <cellStyle name="Normal 90 3" xfId="46813"/>
    <cellStyle name="Normal 90 3 2" xfId="46814"/>
    <cellStyle name="Normal 90 4" xfId="46815"/>
    <cellStyle name="Normal 90 5" xfId="46816"/>
    <cellStyle name="Normal 90 6" xfId="46817"/>
    <cellStyle name="Normal 90 7" xfId="46818"/>
    <cellStyle name="Normal 90 8" xfId="46819"/>
    <cellStyle name="Normal 90 9" xfId="46820"/>
    <cellStyle name="Normal 91" xfId="46821"/>
    <cellStyle name="Normal 91 10" xfId="46822"/>
    <cellStyle name="Normal 91 11" xfId="46823"/>
    <cellStyle name="Normal 91 12" xfId="46824"/>
    <cellStyle name="Normal 91 13" xfId="46825"/>
    <cellStyle name="Normal 91 14" xfId="46826"/>
    <cellStyle name="Normal 91 15" xfId="46827"/>
    <cellStyle name="Normal 91 16" xfId="46828"/>
    <cellStyle name="Normal 91 17" xfId="46829"/>
    <cellStyle name="Normal 91 18" xfId="46830"/>
    <cellStyle name="Normal 91 19" xfId="46831"/>
    <cellStyle name="Normal 91 2" xfId="46832"/>
    <cellStyle name="Normal 91 2 2" xfId="46833"/>
    <cellStyle name="Normal 91 2 2 2" xfId="46834"/>
    <cellStyle name="Normal 91 2 2 2 2" xfId="46835"/>
    <cellStyle name="Normal 91 2 2 2 2 2" xfId="46836"/>
    <cellStyle name="Normal 91 2 2 2 3" xfId="46837"/>
    <cellStyle name="Normal 91 2 2 2 4" xfId="46838"/>
    <cellStyle name="Normal 91 2 2 3" xfId="46839"/>
    <cellStyle name="Normal 91 2 2 3 2" xfId="46840"/>
    <cellStyle name="Normal 91 2 2 3 3" xfId="46841"/>
    <cellStyle name="Normal 91 2 2 4" xfId="46842"/>
    <cellStyle name="Normal 91 2 2 5" xfId="46843"/>
    <cellStyle name="Normal 91 2 2 6" xfId="46844"/>
    <cellStyle name="Normal 91 2 3" xfId="46845"/>
    <cellStyle name="Normal 91 2 3 2" xfId="46846"/>
    <cellStyle name="Normal 91 3" xfId="46847"/>
    <cellStyle name="Normal 91 3 2" xfId="46848"/>
    <cellStyle name="Normal 91 4" xfId="46849"/>
    <cellStyle name="Normal 91 5" xfId="46850"/>
    <cellStyle name="Normal 91 6" xfId="46851"/>
    <cellStyle name="Normal 91 7" xfId="46852"/>
    <cellStyle name="Normal 91 8" xfId="46853"/>
    <cellStyle name="Normal 91 9" xfId="46854"/>
    <cellStyle name="Normal 92" xfId="46855"/>
    <cellStyle name="Normal 92 10" xfId="46856"/>
    <cellStyle name="Normal 92 11" xfId="46857"/>
    <cellStyle name="Normal 92 12" xfId="46858"/>
    <cellStyle name="Normal 92 13" xfId="46859"/>
    <cellStyle name="Normal 92 14" xfId="46860"/>
    <cellStyle name="Normal 92 15" xfId="46861"/>
    <cellStyle name="Normal 92 16" xfId="46862"/>
    <cellStyle name="Normal 92 17" xfId="46863"/>
    <cellStyle name="Normal 92 18" xfId="46864"/>
    <cellStyle name="Normal 92 19" xfId="46865"/>
    <cellStyle name="Normal 92 2" xfId="46866"/>
    <cellStyle name="Normal 92 2 2" xfId="46867"/>
    <cellStyle name="Normal 92 2 2 2" xfId="46868"/>
    <cellStyle name="Normal 92 2 2 2 2" xfId="46869"/>
    <cellStyle name="Normal 92 2 2 2 2 2" xfId="46870"/>
    <cellStyle name="Normal 92 2 2 2 3" xfId="46871"/>
    <cellStyle name="Normal 92 2 2 2 4" xfId="46872"/>
    <cellStyle name="Normal 92 2 2 3" xfId="46873"/>
    <cellStyle name="Normal 92 2 2 3 2" xfId="46874"/>
    <cellStyle name="Normal 92 2 2 3 3" xfId="46875"/>
    <cellStyle name="Normal 92 2 2 4" xfId="46876"/>
    <cellStyle name="Normal 92 2 2 5" xfId="46877"/>
    <cellStyle name="Normal 92 2 2 6" xfId="46878"/>
    <cellStyle name="Normal 92 2 3" xfId="46879"/>
    <cellStyle name="Normal 92 2 3 2" xfId="46880"/>
    <cellStyle name="Normal 92 3" xfId="46881"/>
    <cellStyle name="Normal 92 3 2" xfId="46882"/>
    <cellStyle name="Normal 92 4" xfId="46883"/>
    <cellStyle name="Normal 92 5" xfId="46884"/>
    <cellStyle name="Normal 92 6" xfId="46885"/>
    <cellStyle name="Normal 92 7" xfId="46886"/>
    <cellStyle name="Normal 92 8" xfId="46887"/>
    <cellStyle name="Normal 92 9" xfId="46888"/>
    <cellStyle name="Normal 93" xfId="46889"/>
    <cellStyle name="Normal 93 10" xfId="46890"/>
    <cellStyle name="Normal 93 11" xfId="46891"/>
    <cellStyle name="Normal 93 12" xfId="46892"/>
    <cellStyle name="Normal 93 13" xfId="46893"/>
    <cellStyle name="Normal 93 14" xfId="46894"/>
    <cellStyle name="Normal 93 15" xfId="46895"/>
    <cellStyle name="Normal 93 16" xfId="46896"/>
    <cellStyle name="Normal 93 17" xfId="46897"/>
    <cellStyle name="Normal 93 18" xfId="46898"/>
    <cellStyle name="Normal 93 19" xfId="46899"/>
    <cellStyle name="Normal 93 2" xfId="46900"/>
    <cellStyle name="Normal 93 2 2" xfId="46901"/>
    <cellStyle name="Normal 93 2 2 2" xfId="46902"/>
    <cellStyle name="Normal 93 2 2 2 2" xfId="46903"/>
    <cellStyle name="Normal 93 2 2 2 2 2" xfId="46904"/>
    <cellStyle name="Normal 93 2 2 2 3" xfId="46905"/>
    <cellStyle name="Normal 93 2 2 2 4" xfId="46906"/>
    <cellStyle name="Normal 93 2 2 3" xfId="46907"/>
    <cellStyle name="Normal 93 2 2 3 2" xfId="46908"/>
    <cellStyle name="Normal 93 2 2 3 3" xfId="46909"/>
    <cellStyle name="Normal 93 2 2 4" xfId="46910"/>
    <cellStyle name="Normal 93 2 2 5" xfId="46911"/>
    <cellStyle name="Normal 93 2 2 6" xfId="46912"/>
    <cellStyle name="Normal 93 2 3" xfId="46913"/>
    <cellStyle name="Normal 93 2 3 2" xfId="46914"/>
    <cellStyle name="Normal 93 3" xfId="46915"/>
    <cellStyle name="Normal 93 3 2" xfId="46916"/>
    <cellStyle name="Normal 93 4" xfId="46917"/>
    <cellStyle name="Normal 93 5" xfId="46918"/>
    <cellStyle name="Normal 93 6" xfId="46919"/>
    <cellStyle name="Normal 93 7" xfId="46920"/>
    <cellStyle name="Normal 93 8" xfId="46921"/>
    <cellStyle name="Normal 93 9" xfId="46922"/>
    <cellStyle name="Normal 94" xfId="46923"/>
    <cellStyle name="Normal 94 10" xfId="46924"/>
    <cellStyle name="Normal 94 11" xfId="46925"/>
    <cellStyle name="Normal 94 12" xfId="46926"/>
    <cellStyle name="Normal 94 13" xfId="46927"/>
    <cellStyle name="Normal 94 14" xfId="46928"/>
    <cellStyle name="Normal 94 15" xfId="46929"/>
    <cellStyle name="Normal 94 16" xfId="46930"/>
    <cellStyle name="Normal 94 17" xfId="46931"/>
    <cellStyle name="Normal 94 18" xfId="46932"/>
    <cellStyle name="Normal 94 19" xfId="46933"/>
    <cellStyle name="Normal 94 2" xfId="46934"/>
    <cellStyle name="Normal 94 2 2" xfId="46935"/>
    <cellStyle name="Normal 94 2 2 2" xfId="46936"/>
    <cellStyle name="Normal 94 2 2 2 2" xfId="46937"/>
    <cellStyle name="Normal 94 2 2 2 2 2" xfId="46938"/>
    <cellStyle name="Normal 94 2 2 2 3" xfId="46939"/>
    <cellStyle name="Normal 94 2 2 2 4" xfId="46940"/>
    <cellStyle name="Normal 94 2 2 3" xfId="46941"/>
    <cellStyle name="Normal 94 2 2 3 2" xfId="46942"/>
    <cellStyle name="Normal 94 2 2 3 3" xfId="46943"/>
    <cellStyle name="Normal 94 2 2 4" xfId="46944"/>
    <cellStyle name="Normal 94 2 2 5" xfId="46945"/>
    <cellStyle name="Normal 94 2 2 6" xfId="46946"/>
    <cellStyle name="Normal 94 2 3" xfId="46947"/>
    <cellStyle name="Normal 94 2 3 2" xfId="46948"/>
    <cellStyle name="Normal 94 3" xfId="46949"/>
    <cellStyle name="Normal 94 3 2" xfId="46950"/>
    <cellStyle name="Normal 94 4" xfId="46951"/>
    <cellStyle name="Normal 94 5" xfId="46952"/>
    <cellStyle name="Normal 94 6" xfId="46953"/>
    <cellStyle name="Normal 94 7" xfId="46954"/>
    <cellStyle name="Normal 94 8" xfId="46955"/>
    <cellStyle name="Normal 94 9" xfId="46956"/>
    <cellStyle name="Normal 95" xfId="46957"/>
    <cellStyle name="Normal 95 10" xfId="46958"/>
    <cellStyle name="Normal 95 11" xfId="46959"/>
    <cellStyle name="Normal 95 12" xfId="46960"/>
    <cellStyle name="Normal 95 13" xfId="46961"/>
    <cellStyle name="Normal 95 14" xfId="46962"/>
    <cellStyle name="Normal 95 15" xfId="46963"/>
    <cellStyle name="Normal 95 16" xfId="46964"/>
    <cellStyle name="Normal 95 17" xfId="46965"/>
    <cellStyle name="Normal 95 18" xfId="46966"/>
    <cellStyle name="Normal 95 19" xfId="46967"/>
    <cellStyle name="Normal 95 2" xfId="46968"/>
    <cellStyle name="Normal 95 2 2" xfId="46969"/>
    <cellStyle name="Normal 95 2 2 2" xfId="46970"/>
    <cellStyle name="Normal 95 2 2 2 2" xfId="46971"/>
    <cellStyle name="Normal 95 2 2 2 2 2" xfId="46972"/>
    <cellStyle name="Normal 95 2 2 2 3" xfId="46973"/>
    <cellStyle name="Normal 95 2 2 2 4" xfId="46974"/>
    <cellStyle name="Normal 95 2 2 3" xfId="46975"/>
    <cellStyle name="Normal 95 2 2 3 2" xfId="46976"/>
    <cellStyle name="Normal 95 2 2 3 3" xfId="46977"/>
    <cellStyle name="Normal 95 2 2 4" xfId="46978"/>
    <cellStyle name="Normal 95 2 2 5" xfId="46979"/>
    <cellStyle name="Normal 95 2 2 6" xfId="46980"/>
    <cellStyle name="Normal 95 2 3" xfId="46981"/>
    <cellStyle name="Normal 95 2 3 2" xfId="46982"/>
    <cellStyle name="Normal 95 3" xfId="46983"/>
    <cellStyle name="Normal 95 3 2" xfId="46984"/>
    <cellStyle name="Normal 95 4" xfId="46985"/>
    <cellStyle name="Normal 95 5" xfId="46986"/>
    <cellStyle name="Normal 95 6" xfId="46987"/>
    <cellStyle name="Normal 95 7" xfId="46988"/>
    <cellStyle name="Normal 95 8" xfId="46989"/>
    <cellStyle name="Normal 95 9" xfId="46990"/>
    <cellStyle name="Normal 96" xfId="46991"/>
    <cellStyle name="Normal 96 10" xfId="46992"/>
    <cellStyle name="Normal 96 11" xfId="46993"/>
    <cellStyle name="Normal 96 12" xfId="46994"/>
    <cellStyle name="Normal 96 13" xfId="46995"/>
    <cellStyle name="Normal 96 14" xfId="46996"/>
    <cellStyle name="Normal 96 15" xfId="46997"/>
    <cellStyle name="Normal 96 16" xfId="46998"/>
    <cellStyle name="Normal 96 17" xfId="46999"/>
    <cellStyle name="Normal 96 18" xfId="47000"/>
    <cellStyle name="Normal 96 19" xfId="47001"/>
    <cellStyle name="Normal 96 2" xfId="47002"/>
    <cellStyle name="Normal 96 2 2" xfId="47003"/>
    <cellStyle name="Normal 96 2 2 2" xfId="47004"/>
    <cellStyle name="Normal 96 2 2 2 2" xfId="47005"/>
    <cellStyle name="Normal 96 2 2 2 2 2" xfId="47006"/>
    <cellStyle name="Normal 96 2 2 2 3" xfId="47007"/>
    <cellStyle name="Normal 96 2 2 2 4" xfId="47008"/>
    <cellStyle name="Normal 96 2 2 3" xfId="47009"/>
    <cellStyle name="Normal 96 2 2 3 2" xfId="47010"/>
    <cellStyle name="Normal 96 2 2 3 3" xfId="47011"/>
    <cellStyle name="Normal 96 2 2 4" xfId="47012"/>
    <cellStyle name="Normal 96 2 2 5" xfId="47013"/>
    <cellStyle name="Normal 96 2 2 6" xfId="47014"/>
    <cellStyle name="Normal 96 2 3" xfId="47015"/>
    <cellStyle name="Normal 96 2 3 2" xfId="47016"/>
    <cellStyle name="Normal 96 3" xfId="47017"/>
    <cellStyle name="Normal 96 3 2" xfId="47018"/>
    <cellStyle name="Normal 96 4" xfId="47019"/>
    <cellStyle name="Normal 96 5" xfId="47020"/>
    <cellStyle name="Normal 96 6" xfId="47021"/>
    <cellStyle name="Normal 96 7" xfId="47022"/>
    <cellStyle name="Normal 96 8" xfId="47023"/>
    <cellStyle name="Normal 96 9" xfId="47024"/>
    <cellStyle name="Normal 97" xfId="47025"/>
    <cellStyle name="Normal 97 10" xfId="47026"/>
    <cellStyle name="Normal 97 11" xfId="47027"/>
    <cellStyle name="Normal 97 12" xfId="47028"/>
    <cellStyle name="Normal 97 13" xfId="47029"/>
    <cellStyle name="Normal 97 14" xfId="47030"/>
    <cellStyle name="Normal 97 15" xfId="47031"/>
    <cellStyle name="Normal 97 16" xfId="47032"/>
    <cellStyle name="Normal 97 17" xfId="47033"/>
    <cellStyle name="Normal 97 18" xfId="47034"/>
    <cellStyle name="Normal 97 19" xfId="47035"/>
    <cellStyle name="Normal 97 2" xfId="47036"/>
    <cellStyle name="Normal 97 2 2" xfId="47037"/>
    <cellStyle name="Normal 97 2 2 2" xfId="47038"/>
    <cellStyle name="Normal 97 2 2 2 2" xfId="47039"/>
    <cellStyle name="Normal 97 2 2 2 2 2" xfId="47040"/>
    <cellStyle name="Normal 97 2 2 2 3" xfId="47041"/>
    <cellStyle name="Normal 97 2 2 2 4" xfId="47042"/>
    <cellStyle name="Normal 97 2 2 3" xfId="47043"/>
    <cellStyle name="Normal 97 2 2 3 2" xfId="47044"/>
    <cellStyle name="Normal 97 2 2 3 3" xfId="47045"/>
    <cellStyle name="Normal 97 2 2 4" xfId="47046"/>
    <cellStyle name="Normal 97 2 2 5" xfId="47047"/>
    <cellStyle name="Normal 97 2 2 6" xfId="47048"/>
    <cellStyle name="Normal 97 2 3" xfId="47049"/>
    <cellStyle name="Normal 97 2 3 2" xfId="47050"/>
    <cellStyle name="Normal 97 3" xfId="47051"/>
    <cellStyle name="Normal 97 3 2" xfId="47052"/>
    <cellStyle name="Normal 97 4" xfId="47053"/>
    <cellStyle name="Normal 97 5" xfId="47054"/>
    <cellStyle name="Normal 97 6" xfId="47055"/>
    <cellStyle name="Normal 97 7" xfId="47056"/>
    <cellStyle name="Normal 97 8" xfId="47057"/>
    <cellStyle name="Normal 97 9" xfId="47058"/>
    <cellStyle name="Normal 98" xfId="47059"/>
    <cellStyle name="Normal 98 10" xfId="47060"/>
    <cellStyle name="Normal 98 11" xfId="47061"/>
    <cellStyle name="Normal 98 12" xfId="47062"/>
    <cellStyle name="Normal 98 13" xfId="47063"/>
    <cellStyle name="Normal 98 14" xfId="47064"/>
    <cellStyle name="Normal 98 15" xfId="47065"/>
    <cellStyle name="Normal 98 16" xfId="47066"/>
    <cellStyle name="Normal 98 17" xfId="47067"/>
    <cellStyle name="Normal 98 18" xfId="47068"/>
    <cellStyle name="Normal 98 19" xfId="47069"/>
    <cellStyle name="Normal 98 2" xfId="47070"/>
    <cellStyle name="Normal 98 2 2" xfId="47071"/>
    <cellStyle name="Normal 98 2 2 2" xfId="47072"/>
    <cellStyle name="Normal 98 2 2 2 2" xfId="47073"/>
    <cellStyle name="Normal 98 2 2 2 2 2" xfId="47074"/>
    <cellStyle name="Normal 98 2 2 2 3" xfId="47075"/>
    <cellStyle name="Normal 98 2 2 2 4" xfId="47076"/>
    <cellStyle name="Normal 98 2 2 3" xfId="47077"/>
    <cellStyle name="Normal 98 2 2 3 2" xfId="47078"/>
    <cellStyle name="Normal 98 2 2 3 3" xfId="47079"/>
    <cellStyle name="Normal 98 2 2 4" xfId="47080"/>
    <cellStyle name="Normal 98 2 2 5" xfId="47081"/>
    <cellStyle name="Normal 98 2 2 6" xfId="47082"/>
    <cellStyle name="Normal 98 2 3" xfId="47083"/>
    <cellStyle name="Normal 98 2 3 2" xfId="47084"/>
    <cellStyle name="Normal 98 3" xfId="47085"/>
    <cellStyle name="Normal 98 3 2" xfId="47086"/>
    <cellStyle name="Normal 98 4" xfId="47087"/>
    <cellStyle name="Normal 98 5" xfId="47088"/>
    <cellStyle name="Normal 98 6" xfId="47089"/>
    <cellStyle name="Normal 98 7" xfId="47090"/>
    <cellStyle name="Normal 98 8" xfId="47091"/>
    <cellStyle name="Normal 98 9" xfId="47092"/>
    <cellStyle name="Normal 99" xfId="47093"/>
    <cellStyle name="Normal 99 10" xfId="47094"/>
    <cellStyle name="Normal 99 11" xfId="47095"/>
    <cellStyle name="Normal 99 12" xfId="47096"/>
    <cellStyle name="Normal 99 13" xfId="47097"/>
    <cellStyle name="Normal 99 14" xfId="47098"/>
    <cellStyle name="Normal 99 15" xfId="47099"/>
    <cellStyle name="Normal 99 16" xfId="47100"/>
    <cellStyle name="Normal 99 17" xfId="47101"/>
    <cellStyle name="Normal 99 18" xfId="47102"/>
    <cellStyle name="Normal 99 19" xfId="47103"/>
    <cellStyle name="Normal 99 2" xfId="47104"/>
    <cellStyle name="Normal 99 2 2" xfId="47105"/>
    <cellStyle name="Normal 99 2 2 2" xfId="47106"/>
    <cellStyle name="Normal 99 2 2 2 2" xfId="47107"/>
    <cellStyle name="Normal 99 2 2 2 2 2" xfId="47108"/>
    <cellStyle name="Normal 99 2 2 2 3" xfId="47109"/>
    <cellStyle name="Normal 99 2 2 2 4" xfId="47110"/>
    <cellStyle name="Normal 99 2 2 3" xfId="47111"/>
    <cellStyle name="Normal 99 2 2 3 2" xfId="47112"/>
    <cellStyle name="Normal 99 2 2 3 3" xfId="47113"/>
    <cellStyle name="Normal 99 2 2 4" xfId="47114"/>
    <cellStyle name="Normal 99 2 2 5" xfId="47115"/>
    <cellStyle name="Normal 99 2 2 6" xfId="47116"/>
    <cellStyle name="Normal 99 2 3" xfId="47117"/>
    <cellStyle name="Normal 99 2 3 2" xfId="47118"/>
    <cellStyle name="Normal 99 3" xfId="47119"/>
    <cellStyle name="Normal 99 3 2" xfId="47120"/>
    <cellStyle name="Normal 99 4" xfId="47121"/>
    <cellStyle name="Normal 99 5" xfId="47122"/>
    <cellStyle name="Normal 99 6" xfId="47123"/>
    <cellStyle name="Normal 99 7" xfId="47124"/>
    <cellStyle name="Normal 99 8" xfId="47125"/>
    <cellStyle name="Normal 99 9" xfId="47126"/>
    <cellStyle name="Normal dotted under" xfId="521"/>
    <cellStyle name="Normal U" xfId="522"/>
    <cellStyle name="Normal U 2" xfId="1305"/>
    <cellStyle name="Normal U 3" xfId="1306"/>
    <cellStyle name="Normal_216" xfId="22"/>
    <cellStyle name="Normal_Book7 2" xfId="20"/>
    <cellStyle name="Normal_BUFERCFORM08" xfId="5"/>
    <cellStyle name="Normal_FY09-topsides leg grid 03.09 w KS_V.3 2" xfId="27"/>
    <cellStyle name="Normal_KEDLI Burdens 2004" xfId="6"/>
    <cellStyle name="Normal_Pg. 278 KEDNY.KEDLI" xfId="12"/>
    <cellStyle name="Normal_Sheet1" xfId="7"/>
    <cellStyle name="Normal_Sheet1_1" xfId="19"/>
    <cellStyle name="NormalGB" xfId="523"/>
    <cellStyle name="NormalGB 2" xfId="1307"/>
    <cellStyle name="NormalGB 3" xfId="1308"/>
    <cellStyle name="nos13" xfId="524"/>
    <cellStyle name="Note 10" xfId="47127"/>
    <cellStyle name="Note 10 10" xfId="47128"/>
    <cellStyle name="Note 10 11" xfId="47129"/>
    <cellStyle name="Note 10 12" xfId="47130"/>
    <cellStyle name="Note 10 13" xfId="47131"/>
    <cellStyle name="Note 10 14" xfId="47132"/>
    <cellStyle name="Note 10 15" xfId="47133"/>
    <cellStyle name="Note 10 16" xfId="47134"/>
    <cellStyle name="Note 10 17" xfId="47135"/>
    <cellStyle name="Note 10 18" xfId="47136"/>
    <cellStyle name="Note 10 19" xfId="47137"/>
    <cellStyle name="Note 10 2" xfId="47138"/>
    <cellStyle name="Note 10 2 2" xfId="47139"/>
    <cellStyle name="Note 10 2 2 2" xfId="47140"/>
    <cellStyle name="Note 10 2 2 3" xfId="47141"/>
    <cellStyle name="Note 10 2 2 4" xfId="47142"/>
    <cellStyle name="Note 10 2 3" xfId="47143"/>
    <cellStyle name="Note 10 2 3 2" xfId="47144"/>
    <cellStyle name="Note 10 2 4" xfId="47145"/>
    <cellStyle name="Note 10 2 5" xfId="47146"/>
    <cellStyle name="Note 10 2 6" xfId="47147"/>
    <cellStyle name="Note 10 20" xfId="47148"/>
    <cellStyle name="Note 10 21" xfId="47149"/>
    <cellStyle name="Note 10 3" xfId="47150"/>
    <cellStyle name="Note 10 3 2" xfId="47151"/>
    <cellStyle name="Note 10 3 2 2" xfId="47152"/>
    <cellStyle name="Note 10 3 3" xfId="47153"/>
    <cellStyle name="Note 10 3 4" xfId="47154"/>
    <cellStyle name="Note 10 4" xfId="47155"/>
    <cellStyle name="Note 10 4 2" xfId="47156"/>
    <cellStyle name="Note 10 5" xfId="47157"/>
    <cellStyle name="Note 10 6" xfId="47158"/>
    <cellStyle name="Note 10 7" xfId="47159"/>
    <cellStyle name="Note 10 8" xfId="47160"/>
    <cellStyle name="Note 10 9" xfId="47161"/>
    <cellStyle name="Note 11" xfId="47162"/>
    <cellStyle name="Note 11 10" xfId="47163"/>
    <cellStyle name="Note 11 11" xfId="47164"/>
    <cellStyle name="Note 11 2" xfId="47165"/>
    <cellStyle name="Note 11 2 2" xfId="47166"/>
    <cellStyle name="Note 11 2 2 2" xfId="47167"/>
    <cellStyle name="Note 11 2 2 3" xfId="47168"/>
    <cellStyle name="Note 11 2 2 4" xfId="47169"/>
    <cellStyle name="Note 11 2 3" xfId="47170"/>
    <cellStyle name="Note 11 2 3 2" xfId="47171"/>
    <cellStyle name="Note 11 2 4" xfId="47172"/>
    <cellStyle name="Note 11 2 5" xfId="47173"/>
    <cellStyle name="Note 11 2 6" xfId="47174"/>
    <cellStyle name="Note 11 2 7" xfId="47175"/>
    <cellStyle name="Note 11 2 8" xfId="47176"/>
    <cellStyle name="Note 11 3" xfId="47177"/>
    <cellStyle name="Note 11 3 2" xfId="47178"/>
    <cellStyle name="Note 11 3 2 2" xfId="47179"/>
    <cellStyle name="Note 11 3 3" xfId="47180"/>
    <cellStyle name="Note 11 3 4" xfId="47181"/>
    <cellStyle name="Note 11 4" xfId="47182"/>
    <cellStyle name="Note 11 4 2" xfId="47183"/>
    <cellStyle name="Note 11 4 2 2" xfId="47184"/>
    <cellStyle name="Note 11 4 3" xfId="47185"/>
    <cellStyle name="Note 11 5" xfId="47186"/>
    <cellStyle name="Note 11 5 2" xfId="47187"/>
    <cellStyle name="Note 11 6" xfId="47188"/>
    <cellStyle name="Note 11 7" xfId="47189"/>
    <cellStyle name="Note 11 8" xfId="47190"/>
    <cellStyle name="Note 11 9" xfId="47191"/>
    <cellStyle name="Note 12" xfId="47192"/>
    <cellStyle name="Note 12 2" xfId="47193"/>
    <cellStyle name="Note 12 2 2" xfId="47194"/>
    <cellStyle name="Note 12 2 2 2" xfId="47195"/>
    <cellStyle name="Note 12 2 2 3" xfId="47196"/>
    <cellStyle name="Note 12 2 2 4" xfId="47197"/>
    <cellStyle name="Note 12 2 3" xfId="47198"/>
    <cellStyle name="Note 12 2 3 2" xfId="47199"/>
    <cellStyle name="Note 12 2 4" xfId="47200"/>
    <cellStyle name="Note 12 2 5" xfId="47201"/>
    <cellStyle name="Note 12 3" xfId="47202"/>
    <cellStyle name="Note 12 3 2" xfId="47203"/>
    <cellStyle name="Note 12 3 2 2" xfId="47204"/>
    <cellStyle name="Note 12 3 3" xfId="47205"/>
    <cellStyle name="Note 12 3 4" xfId="47206"/>
    <cellStyle name="Note 12 4" xfId="47207"/>
    <cellStyle name="Note 12 4 2" xfId="47208"/>
    <cellStyle name="Note 12 5" xfId="47209"/>
    <cellStyle name="Note 12 6" xfId="47210"/>
    <cellStyle name="Note 12 7" xfId="47211"/>
    <cellStyle name="Note 12 8" xfId="47212"/>
    <cellStyle name="Note 13" xfId="47213"/>
    <cellStyle name="Note 13 10" xfId="47214"/>
    <cellStyle name="Note 13 2" xfId="47215"/>
    <cellStyle name="Note 13 2 2" xfId="47216"/>
    <cellStyle name="Note 13 2 2 2" xfId="47217"/>
    <cellStyle name="Note 13 2 2 3" xfId="47218"/>
    <cellStyle name="Note 13 2 3" xfId="47219"/>
    <cellStyle name="Note 13 2 3 2" xfId="47220"/>
    <cellStyle name="Note 13 2 4" xfId="47221"/>
    <cellStyle name="Note 13 2 5" xfId="47222"/>
    <cellStyle name="Note 13 3" xfId="47223"/>
    <cellStyle name="Note 13 3 2" xfId="47224"/>
    <cellStyle name="Note 13 3 3" xfId="47225"/>
    <cellStyle name="Note 13 4" xfId="47226"/>
    <cellStyle name="Note 13 4 2" xfId="47227"/>
    <cellStyle name="Note 13 5" xfId="47228"/>
    <cellStyle name="Note 13 6" xfId="47229"/>
    <cellStyle name="Note 13 7" xfId="47230"/>
    <cellStyle name="Note 13 8" xfId="47231"/>
    <cellStyle name="Note 13 9" xfId="47232"/>
    <cellStyle name="Note 14" xfId="47233"/>
    <cellStyle name="Note 14 2" xfId="47234"/>
    <cellStyle name="Note 14 2 2" xfId="47235"/>
    <cellStyle name="Note 14 2 3" xfId="47236"/>
    <cellStyle name="Note 14 2 4" xfId="47237"/>
    <cellStyle name="Note 14 3" xfId="47238"/>
    <cellStyle name="Note 14 3 2" xfId="47239"/>
    <cellStyle name="Note 14 4" xfId="47240"/>
    <cellStyle name="Note 14 5" xfId="47241"/>
    <cellStyle name="Note 15" xfId="47242"/>
    <cellStyle name="Note 15 2" xfId="47243"/>
    <cellStyle name="Note 15 2 2" xfId="47244"/>
    <cellStyle name="Note 15 2 3" xfId="47245"/>
    <cellStyle name="Note 15 3" xfId="47246"/>
    <cellStyle name="Note 15 3 2" xfId="47247"/>
    <cellStyle name="Note 15 4" xfId="47248"/>
    <cellStyle name="Note 15 5" xfId="47249"/>
    <cellStyle name="Note 16" xfId="47250"/>
    <cellStyle name="Note 16 2" xfId="47251"/>
    <cellStyle name="Note 17" xfId="47252"/>
    <cellStyle name="Note 18" xfId="47253"/>
    <cellStyle name="Note 19" xfId="47254"/>
    <cellStyle name="Note 2" xfId="525"/>
    <cellStyle name="Note 2 10" xfId="47255"/>
    <cellStyle name="Note 2 11" xfId="47256"/>
    <cellStyle name="Note 2 12" xfId="47257"/>
    <cellStyle name="Note 2 13" xfId="47258"/>
    <cellStyle name="Note 2 14" xfId="47259"/>
    <cellStyle name="Note 2 15" xfId="47260"/>
    <cellStyle name="Note 2 16" xfId="47261"/>
    <cellStyle name="Note 2 17" xfId="47262"/>
    <cellStyle name="Note 2 18" xfId="47263"/>
    <cellStyle name="Note 2 19" xfId="47264"/>
    <cellStyle name="Note 2 2" xfId="526"/>
    <cellStyle name="Note 2 2 10" xfId="47265"/>
    <cellStyle name="Note 2 2 11" xfId="47266"/>
    <cellStyle name="Note 2 2 2" xfId="527"/>
    <cellStyle name="Note 2 2 2 10" xfId="47267"/>
    <cellStyle name="Note 2 2 2 2" xfId="528"/>
    <cellStyle name="Note 2 2 2 2 2" xfId="1309"/>
    <cellStyle name="Note 2 2 2 2 3" xfId="1310"/>
    <cellStyle name="Note 2 2 2 2 4" xfId="47268"/>
    <cellStyle name="Note 2 2 2 3" xfId="529"/>
    <cellStyle name="Note 2 2 2 3 2" xfId="1311"/>
    <cellStyle name="Note 2 2 2 3 3" xfId="1312"/>
    <cellStyle name="Note 2 2 2 4" xfId="530"/>
    <cellStyle name="Note 2 2 2 4 2" xfId="1313"/>
    <cellStyle name="Note 2 2 2 4 3" xfId="1314"/>
    <cellStyle name="Note 2 2 2 5" xfId="531"/>
    <cellStyle name="Note 2 2 2 5 2" xfId="1315"/>
    <cellStyle name="Note 2 2 2 5 3" xfId="1316"/>
    <cellStyle name="Note 2 2 2 6" xfId="1317"/>
    <cellStyle name="Note 2 2 2 7" xfId="1318"/>
    <cellStyle name="Note 2 2 2 8" xfId="47269"/>
    <cellStyle name="Note 2 2 2 9" xfId="47270"/>
    <cellStyle name="Note 2 2 3" xfId="532"/>
    <cellStyle name="Note 2 2 3 2" xfId="1319"/>
    <cellStyle name="Note 2 2 3 2 2" xfId="47271"/>
    <cellStyle name="Note 2 2 3 3" xfId="1320"/>
    <cellStyle name="Note 2 2 3 4" xfId="47272"/>
    <cellStyle name="Note 2 2 3 5" xfId="47273"/>
    <cellStyle name="Note 2 2 3 6" xfId="47274"/>
    <cellStyle name="Note 2 2 4" xfId="533"/>
    <cellStyle name="Note 2 2 4 2" xfId="1321"/>
    <cellStyle name="Note 2 2 4 3" xfId="1322"/>
    <cellStyle name="Note 2 2 5" xfId="534"/>
    <cellStyle name="Note 2 2 5 2" xfId="1323"/>
    <cellStyle name="Note 2 2 5 3" xfId="1324"/>
    <cellStyle name="Note 2 2 6" xfId="535"/>
    <cellStyle name="Note 2 2 6 2" xfId="1325"/>
    <cellStyle name="Note 2 2 6 3" xfId="1326"/>
    <cellStyle name="Note 2 2 7" xfId="1327"/>
    <cellStyle name="Note 2 2 8" xfId="1328"/>
    <cellStyle name="Note 2 2 9" xfId="47275"/>
    <cellStyle name="Note 2 20" xfId="47276"/>
    <cellStyle name="Note 2 21" xfId="47277"/>
    <cellStyle name="Note 2 22" xfId="47278"/>
    <cellStyle name="Note 2 23" xfId="47279"/>
    <cellStyle name="Note 2 24" xfId="47280"/>
    <cellStyle name="Note 2 3" xfId="536"/>
    <cellStyle name="Note 2 3 2" xfId="537"/>
    <cellStyle name="Note 2 3 2 2" xfId="1329"/>
    <cellStyle name="Note 2 3 2 2 2" xfId="47281"/>
    <cellStyle name="Note 2 3 2 3" xfId="1330"/>
    <cellStyle name="Note 2 3 2 4" xfId="47282"/>
    <cellStyle name="Note 2 3 3" xfId="1331"/>
    <cellStyle name="Note 2 3 3 2" xfId="47283"/>
    <cellStyle name="Note 2 3 3 3" xfId="47284"/>
    <cellStyle name="Note 2 3 4" xfId="1332"/>
    <cellStyle name="Note 2 3 5" xfId="47285"/>
    <cellStyle name="Note 2 3 6" xfId="47286"/>
    <cellStyle name="Note 2 3 7" xfId="47287"/>
    <cellStyle name="Note 2 3 8" xfId="47288"/>
    <cellStyle name="Note 2 4" xfId="538"/>
    <cellStyle name="Note 2 4 2" xfId="1333"/>
    <cellStyle name="Note 2 4 2 2" xfId="47289"/>
    <cellStyle name="Note 2 4 2 2 2" xfId="47290"/>
    <cellStyle name="Note 2 4 2 3" xfId="47291"/>
    <cellStyle name="Note 2 4 2 4" xfId="47292"/>
    <cellStyle name="Note 2 4 3" xfId="1334"/>
    <cellStyle name="Note 2 4 3 2" xfId="47293"/>
    <cellStyle name="Note 2 4 3 3" xfId="47294"/>
    <cellStyle name="Note 2 4 4" xfId="47295"/>
    <cellStyle name="Note 2 4 4 2" xfId="47296"/>
    <cellStyle name="Note 2 4 5" xfId="47297"/>
    <cellStyle name="Note 2 4 6" xfId="47298"/>
    <cellStyle name="Note 2 4 7" xfId="47299"/>
    <cellStyle name="Note 2 4 8" xfId="47300"/>
    <cellStyle name="Note 2 4 9" xfId="47301"/>
    <cellStyle name="Note 2 5" xfId="1335"/>
    <cellStyle name="Note 2 5 2" xfId="47302"/>
    <cellStyle name="Note 2 5 2 2" xfId="47303"/>
    <cellStyle name="Note 2 5 2 2 2" xfId="47304"/>
    <cellStyle name="Note 2 5 2 3" xfId="47305"/>
    <cellStyle name="Note 2 5 2 4" xfId="47306"/>
    <cellStyle name="Note 2 5 3" xfId="47307"/>
    <cellStyle name="Note 2 5 3 2" xfId="47308"/>
    <cellStyle name="Note 2 5 4" xfId="47309"/>
    <cellStyle name="Note 2 5 5" xfId="47310"/>
    <cellStyle name="Note 2 6" xfId="1336"/>
    <cellStyle name="Note 2 6 2" xfId="47311"/>
    <cellStyle name="Note 2 6 2 2" xfId="47312"/>
    <cellStyle name="Note 2 6 2 3" xfId="47313"/>
    <cellStyle name="Note 2 6 2 4" xfId="47314"/>
    <cellStyle name="Note 2 6 3" xfId="47315"/>
    <cellStyle name="Note 2 6 3 2" xfId="47316"/>
    <cellStyle name="Note 2 6 4" xfId="47317"/>
    <cellStyle name="Note 2 6 5" xfId="47318"/>
    <cellStyle name="Note 2 7" xfId="47319"/>
    <cellStyle name="Note 2 7 2" xfId="47320"/>
    <cellStyle name="Note 2 7 2 2" xfId="47321"/>
    <cellStyle name="Note 2 7 2 3" xfId="47322"/>
    <cellStyle name="Note 2 7 2 4" xfId="47323"/>
    <cellStyle name="Note 2 7 3" xfId="47324"/>
    <cellStyle name="Note 2 7 3 2" xfId="47325"/>
    <cellStyle name="Note 2 7 4" xfId="47326"/>
    <cellStyle name="Note 2 7 5" xfId="47327"/>
    <cellStyle name="Note 2 8" xfId="47328"/>
    <cellStyle name="Note 2 8 2" xfId="47329"/>
    <cellStyle name="Note 2 8 2 2" xfId="47330"/>
    <cellStyle name="Note 2 8 3" xfId="47331"/>
    <cellStyle name="Note 2 8 4" xfId="47332"/>
    <cellStyle name="Note 2 9" xfId="47333"/>
    <cellStyle name="Note 2 9 2" xfId="47334"/>
    <cellStyle name="Note 20" xfId="47335"/>
    <cellStyle name="Note 3" xfId="539"/>
    <cellStyle name="Note 3 10" xfId="47336"/>
    <cellStyle name="Note 3 11" xfId="47337"/>
    <cellStyle name="Note 3 12" xfId="47338"/>
    <cellStyle name="Note 3 13" xfId="47339"/>
    <cellStyle name="Note 3 14" xfId="47340"/>
    <cellStyle name="Note 3 15" xfId="47341"/>
    <cellStyle name="Note 3 16" xfId="47342"/>
    <cellStyle name="Note 3 17" xfId="47343"/>
    <cellStyle name="Note 3 18" xfId="47344"/>
    <cellStyle name="Note 3 19" xfId="47345"/>
    <cellStyle name="Note 3 2" xfId="540"/>
    <cellStyle name="Note 3 2 2" xfId="541"/>
    <cellStyle name="Note 3 2 2 2" xfId="1337"/>
    <cellStyle name="Note 3 2 2 2 2" xfId="47346"/>
    <cellStyle name="Note 3 2 2 2 3" xfId="47347"/>
    <cellStyle name="Note 3 2 2 2 4" xfId="47348"/>
    <cellStyle name="Note 3 2 2 3" xfId="1338"/>
    <cellStyle name="Note 3 2 2 3 2" xfId="47349"/>
    <cellStyle name="Note 3 2 2 4" xfId="47350"/>
    <cellStyle name="Note 3 2 2 5" xfId="47351"/>
    <cellStyle name="Note 3 2 3" xfId="542"/>
    <cellStyle name="Note 3 2 3 2" xfId="1339"/>
    <cellStyle name="Note 3 2 3 3" xfId="1340"/>
    <cellStyle name="Note 3 2 3 4" xfId="47352"/>
    <cellStyle name="Note 3 2 4" xfId="543"/>
    <cellStyle name="Note 3 2 4 2" xfId="1341"/>
    <cellStyle name="Note 3 2 4 3" xfId="1342"/>
    <cellStyle name="Note 3 2 5" xfId="544"/>
    <cellStyle name="Note 3 2 5 2" xfId="1343"/>
    <cellStyle name="Note 3 2 5 3" xfId="1344"/>
    <cellStyle name="Note 3 2 6" xfId="1345"/>
    <cellStyle name="Note 3 2 7" xfId="1346"/>
    <cellStyle name="Note 3 20" xfId="47353"/>
    <cellStyle name="Note 3 21" xfId="47354"/>
    <cellStyle name="Note 3 3" xfId="545"/>
    <cellStyle name="Note 3 3 2" xfId="1347"/>
    <cellStyle name="Note 3 3 2 2" xfId="47355"/>
    <cellStyle name="Note 3 3 2 3" xfId="47356"/>
    <cellStyle name="Note 3 3 2 4" xfId="47357"/>
    <cellStyle name="Note 3 3 3" xfId="1348"/>
    <cellStyle name="Note 3 3 3 2" xfId="47358"/>
    <cellStyle name="Note 3 3 4" xfId="47359"/>
    <cellStyle name="Note 3 3 5" xfId="47360"/>
    <cellStyle name="Note 3 3 6" xfId="47361"/>
    <cellStyle name="Note 3 4" xfId="546"/>
    <cellStyle name="Note 3 4 2" xfId="1349"/>
    <cellStyle name="Note 3 4 2 2" xfId="47362"/>
    <cellStyle name="Note 3 4 2 3" xfId="47363"/>
    <cellStyle name="Note 3 4 2 4" xfId="47364"/>
    <cellStyle name="Note 3 4 3" xfId="1350"/>
    <cellStyle name="Note 3 4 3 2" xfId="47365"/>
    <cellStyle name="Note 3 4 4" xfId="47366"/>
    <cellStyle name="Note 3 4 5" xfId="47367"/>
    <cellStyle name="Note 3 4 6" xfId="47368"/>
    <cellStyle name="Note 3 5" xfId="547"/>
    <cellStyle name="Note 3 5 2" xfId="1351"/>
    <cellStyle name="Note 3 5 2 2" xfId="47369"/>
    <cellStyle name="Note 3 5 2 3" xfId="47370"/>
    <cellStyle name="Note 3 5 2 4" xfId="47371"/>
    <cellStyle name="Note 3 5 3" xfId="1352"/>
    <cellStyle name="Note 3 5 3 2" xfId="47372"/>
    <cellStyle name="Note 3 5 4" xfId="47373"/>
    <cellStyle name="Note 3 5 5" xfId="47374"/>
    <cellStyle name="Note 3 6" xfId="548"/>
    <cellStyle name="Note 3 6 2" xfId="1353"/>
    <cellStyle name="Note 3 6 2 2" xfId="47375"/>
    <cellStyle name="Note 3 6 2 3" xfId="47376"/>
    <cellStyle name="Note 3 6 3" xfId="1354"/>
    <cellStyle name="Note 3 6 3 2" xfId="47377"/>
    <cellStyle name="Note 3 6 4" xfId="47378"/>
    <cellStyle name="Note 3 6 5" xfId="47379"/>
    <cellStyle name="Note 3 7" xfId="1355"/>
    <cellStyle name="Note 3 7 2" xfId="47380"/>
    <cellStyle name="Note 3 7 2 2" xfId="47381"/>
    <cellStyle name="Note 3 7 2 3" xfId="47382"/>
    <cellStyle name="Note 3 7 3" xfId="47383"/>
    <cellStyle name="Note 3 7 3 2" xfId="47384"/>
    <cellStyle name="Note 3 7 4" xfId="47385"/>
    <cellStyle name="Note 3 7 5" xfId="47386"/>
    <cellStyle name="Note 3 8" xfId="1356"/>
    <cellStyle name="Note 3 8 2" xfId="47387"/>
    <cellStyle name="Note 3 8 3" xfId="47388"/>
    <cellStyle name="Note 3 8 4" xfId="47389"/>
    <cellStyle name="Note 3 9" xfId="47390"/>
    <cellStyle name="Note 3 9 2" xfId="47391"/>
    <cellStyle name="Note 4" xfId="47392"/>
    <cellStyle name="Note 4 10" xfId="47393"/>
    <cellStyle name="Note 4 11" xfId="47394"/>
    <cellStyle name="Note 4 12" xfId="47395"/>
    <cellStyle name="Note 4 13" xfId="47396"/>
    <cellStyle name="Note 4 14" xfId="47397"/>
    <cellStyle name="Note 4 15" xfId="47398"/>
    <cellStyle name="Note 4 16" xfId="47399"/>
    <cellStyle name="Note 4 17" xfId="47400"/>
    <cellStyle name="Note 4 18" xfId="47401"/>
    <cellStyle name="Note 4 19" xfId="47402"/>
    <cellStyle name="Note 4 2" xfId="47403"/>
    <cellStyle name="Note 4 2 2" xfId="47404"/>
    <cellStyle name="Note 4 2 2 2" xfId="47405"/>
    <cellStyle name="Note 4 2 2 2 2" xfId="47406"/>
    <cellStyle name="Note 4 2 2 2 3" xfId="47407"/>
    <cellStyle name="Note 4 2 2 2 4" xfId="47408"/>
    <cellStyle name="Note 4 2 2 3" xfId="47409"/>
    <cellStyle name="Note 4 2 2 3 2" xfId="47410"/>
    <cellStyle name="Note 4 2 2 4" xfId="47411"/>
    <cellStyle name="Note 4 2 2 5" xfId="47412"/>
    <cellStyle name="Note 4 2 3" xfId="47413"/>
    <cellStyle name="Note 4 2 3 2" xfId="47414"/>
    <cellStyle name="Note 4 2 3 3" xfId="47415"/>
    <cellStyle name="Note 4 2 3 4" xfId="47416"/>
    <cellStyle name="Note 4 2 4" xfId="47417"/>
    <cellStyle name="Note 4 2 4 2" xfId="47418"/>
    <cellStyle name="Note 4 2 5" xfId="47419"/>
    <cellStyle name="Note 4 2 6" xfId="47420"/>
    <cellStyle name="Note 4 20" xfId="47421"/>
    <cellStyle name="Note 4 21" xfId="47422"/>
    <cellStyle name="Note 4 3" xfId="47423"/>
    <cellStyle name="Note 4 3 2" xfId="47424"/>
    <cellStyle name="Note 4 3 2 2" xfId="47425"/>
    <cellStyle name="Note 4 3 2 3" xfId="47426"/>
    <cellStyle name="Note 4 3 2 4" xfId="47427"/>
    <cellStyle name="Note 4 3 3" xfId="47428"/>
    <cellStyle name="Note 4 3 3 2" xfId="47429"/>
    <cellStyle name="Note 4 3 4" xfId="47430"/>
    <cellStyle name="Note 4 3 5" xfId="47431"/>
    <cellStyle name="Note 4 3 6" xfId="47432"/>
    <cellStyle name="Note 4 4" xfId="47433"/>
    <cellStyle name="Note 4 4 2" xfId="47434"/>
    <cellStyle name="Note 4 4 2 2" xfId="47435"/>
    <cellStyle name="Note 4 4 2 3" xfId="47436"/>
    <cellStyle name="Note 4 4 2 4" xfId="47437"/>
    <cellStyle name="Note 4 4 3" xfId="47438"/>
    <cellStyle name="Note 4 4 3 2" xfId="47439"/>
    <cellStyle name="Note 4 4 4" xfId="47440"/>
    <cellStyle name="Note 4 4 5" xfId="47441"/>
    <cellStyle name="Note 4 4 6" xfId="47442"/>
    <cellStyle name="Note 4 5" xfId="47443"/>
    <cellStyle name="Note 4 5 2" xfId="47444"/>
    <cellStyle name="Note 4 5 2 2" xfId="47445"/>
    <cellStyle name="Note 4 5 2 3" xfId="47446"/>
    <cellStyle name="Note 4 5 2 4" xfId="47447"/>
    <cellStyle name="Note 4 5 3" xfId="47448"/>
    <cellStyle name="Note 4 5 3 2" xfId="47449"/>
    <cellStyle name="Note 4 5 4" xfId="47450"/>
    <cellStyle name="Note 4 5 5" xfId="47451"/>
    <cellStyle name="Note 4 6" xfId="47452"/>
    <cellStyle name="Note 4 6 2" xfId="47453"/>
    <cellStyle name="Note 4 6 2 2" xfId="47454"/>
    <cellStyle name="Note 4 6 2 3" xfId="47455"/>
    <cellStyle name="Note 4 6 3" xfId="47456"/>
    <cellStyle name="Note 4 6 3 2" xfId="47457"/>
    <cellStyle name="Note 4 6 4" xfId="47458"/>
    <cellStyle name="Note 4 6 5" xfId="47459"/>
    <cellStyle name="Note 4 7" xfId="47460"/>
    <cellStyle name="Note 4 7 2" xfId="47461"/>
    <cellStyle name="Note 4 7 2 2" xfId="47462"/>
    <cellStyle name="Note 4 7 2 3" xfId="47463"/>
    <cellStyle name="Note 4 7 3" xfId="47464"/>
    <cellStyle name="Note 4 7 3 2" xfId="47465"/>
    <cellStyle name="Note 4 7 4" xfId="47466"/>
    <cellStyle name="Note 4 7 5" xfId="47467"/>
    <cellStyle name="Note 4 8" xfId="47468"/>
    <cellStyle name="Note 4 8 2" xfId="47469"/>
    <cellStyle name="Note 4 8 3" xfId="47470"/>
    <cellStyle name="Note 4 8 4" xfId="47471"/>
    <cellStyle name="Note 4 9" xfId="47472"/>
    <cellStyle name="Note 4 9 2" xfId="47473"/>
    <cellStyle name="Note 5" xfId="47474"/>
    <cellStyle name="Note 5 10" xfId="47475"/>
    <cellStyle name="Note 5 11" xfId="47476"/>
    <cellStyle name="Note 5 12" xfId="47477"/>
    <cellStyle name="Note 5 13" xfId="47478"/>
    <cellStyle name="Note 5 14" xfId="47479"/>
    <cellStyle name="Note 5 15" xfId="47480"/>
    <cellStyle name="Note 5 16" xfId="47481"/>
    <cellStyle name="Note 5 17" xfId="47482"/>
    <cellStyle name="Note 5 18" xfId="47483"/>
    <cellStyle name="Note 5 19" xfId="47484"/>
    <cellStyle name="Note 5 2" xfId="47485"/>
    <cellStyle name="Note 5 2 2" xfId="47486"/>
    <cellStyle name="Note 5 2 2 2" xfId="47487"/>
    <cellStyle name="Note 5 2 2 2 2" xfId="47488"/>
    <cellStyle name="Note 5 2 2 3" xfId="47489"/>
    <cellStyle name="Note 5 2 2 4" xfId="47490"/>
    <cellStyle name="Note 5 2 3" xfId="47491"/>
    <cellStyle name="Note 5 2 3 2" xfId="47492"/>
    <cellStyle name="Note 5 2 4" xfId="47493"/>
    <cellStyle name="Note 5 2 5" xfId="47494"/>
    <cellStyle name="Note 5 20" xfId="47495"/>
    <cellStyle name="Note 5 21" xfId="47496"/>
    <cellStyle name="Note 5 3" xfId="47497"/>
    <cellStyle name="Note 5 3 2" xfId="47498"/>
    <cellStyle name="Note 5 3 2 2" xfId="47499"/>
    <cellStyle name="Note 5 3 2 3" xfId="47500"/>
    <cellStyle name="Note 5 3 2 4" xfId="47501"/>
    <cellStyle name="Note 5 3 3" xfId="47502"/>
    <cellStyle name="Note 5 3 3 2" xfId="47503"/>
    <cellStyle name="Note 5 3 4" xfId="47504"/>
    <cellStyle name="Note 5 3 5" xfId="47505"/>
    <cellStyle name="Note 5 3 6" xfId="47506"/>
    <cellStyle name="Note 5 4" xfId="47507"/>
    <cellStyle name="Note 5 4 2" xfId="47508"/>
    <cellStyle name="Note 5 4 2 2" xfId="47509"/>
    <cellStyle name="Note 5 4 2 3" xfId="47510"/>
    <cellStyle name="Note 5 4 2 4" xfId="47511"/>
    <cellStyle name="Note 5 4 3" xfId="47512"/>
    <cellStyle name="Note 5 4 3 2" xfId="47513"/>
    <cellStyle name="Note 5 4 4" xfId="47514"/>
    <cellStyle name="Note 5 4 5" xfId="47515"/>
    <cellStyle name="Note 5 4 6" xfId="47516"/>
    <cellStyle name="Note 5 5" xfId="47517"/>
    <cellStyle name="Note 5 5 2" xfId="47518"/>
    <cellStyle name="Note 5 5 2 2" xfId="47519"/>
    <cellStyle name="Note 5 5 2 3" xfId="47520"/>
    <cellStyle name="Note 5 5 2 4" xfId="47521"/>
    <cellStyle name="Note 5 5 3" xfId="47522"/>
    <cellStyle name="Note 5 5 3 2" xfId="47523"/>
    <cellStyle name="Note 5 5 4" xfId="47524"/>
    <cellStyle name="Note 5 5 5" xfId="47525"/>
    <cellStyle name="Note 5 6" xfId="47526"/>
    <cellStyle name="Note 5 6 2" xfId="47527"/>
    <cellStyle name="Note 5 6 2 2" xfId="47528"/>
    <cellStyle name="Note 5 6 2 3" xfId="47529"/>
    <cellStyle name="Note 5 6 3" xfId="47530"/>
    <cellStyle name="Note 5 6 3 2" xfId="47531"/>
    <cellStyle name="Note 5 6 4" xfId="47532"/>
    <cellStyle name="Note 5 6 5" xfId="47533"/>
    <cellStyle name="Note 5 7" xfId="47534"/>
    <cellStyle name="Note 5 7 2" xfId="47535"/>
    <cellStyle name="Note 5 7 2 2" xfId="47536"/>
    <cellStyle name="Note 5 7 2 3" xfId="47537"/>
    <cellStyle name="Note 5 7 3" xfId="47538"/>
    <cellStyle name="Note 5 7 3 2" xfId="47539"/>
    <cellStyle name="Note 5 7 4" xfId="47540"/>
    <cellStyle name="Note 5 7 5" xfId="47541"/>
    <cellStyle name="Note 5 8" xfId="47542"/>
    <cellStyle name="Note 5 8 2" xfId="47543"/>
    <cellStyle name="Note 5 8 3" xfId="47544"/>
    <cellStyle name="Note 5 8 4" xfId="47545"/>
    <cellStyle name="Note 5 9" xfId="47546"/>
    <cellStyle name="Note 5 9 2" xfId="47547"/>
    <cellStyle name="Note 6" xfId="47548"/>
    <cellStyle name="Note 6 10" xfId="47549"/>
    <cellStyle name="Note 6 11" xfId="47550"/>
    <cellStyle name="Note 6 12" xfId="47551"/>
    <cellStyle name="Note 6 13" xfId="47552"/>
    <cellStyle name="Note 6 14" xfId="47553"/>
    <cellStyle name="Note 6 15" xfId="47554"/>
    <cellStyle name="Note 6 16" xfId="47555"/>
    <cellStyle name="Note 6 17" xfId="47556"/>
    <cellStyle name="Note 6 18" xfId="47557"/>
    <cellStyle name="Note 6 19" xfId="47558"/>
    <cellStyle name="Note 6 2" xfId="47559"/>
    <cellStyle name="Note 6 2 2" xfId="47560"/>
    <cellStyle name="Note 6 2 2 2" xfId="47561"/>
    <cellStyle name="Note 6 2 2 2 2" xfId="47562"/>
    <cellStyle name="Note 6 2 2 3" xfId="47563"/>
    <cellStyle name="Note 6 2 2 4" xfId="47564"/>
    <cellStyle name="Note 6 2 3" xfId="47565"/>
    <cellStyle name="Note 6 2 3 2" xfId="47566"/>
    <cellStyle name="Note 6 2 4" xfId="47567"/>
    <cellStyle name="Note 6 2 5" xfId="47568"/>
    <cellStyle name="Note 6 20" xfId="47569"/>
    <cellStyle name="Note 6 21" xfId="47570"/>
    <cellStyle name="Note 6 3" xfId="47571"/>
    <cellStyle name="Note 6 3 2" xfId="47572"/>
    <cellStyle name="Note 6 3 2 2" xfId="47573"/>
    <cellStyle name="Note 6 3 2 3" xfId="47574"/>
    <cellStyle name="Note 6 3 2 4" xfId="47575"/>
    <cellStyle name="Note 6 3 3" xfId="47576"/>
    <cellStyle name="Note 6 3 3 2" xfId="47577"/>
    <cellStyle name="Note 6 3 4" xfId="47578"/>
    <cellStyle name="Note 6 3 5" xfId="47579"/>
    <cellStyle name="Note 6 3 6" xfId="47580"/>
    <cellStyle name="Note 6 4" xfId="47581"/>
    <cellStyle name="Note 6 4 2" xfId="47582"/>
    <cellStyle name="Note 6 4 2 2" xfId="47583"/>
    <cellStyle name="Note 6 4 2 3" xfId="47584"/>
    <cellStyle name="Note 6 4 2 4" xfId="47585"/>
    <cellStyle name="Note 6 4 3" xfId="47586"/>
    <cellStyle name="Note 6 4 3 2" xfId="47587"/>
    <cellStyle name="Note 6 4 4" xfId="47588"/>
    <cellStyle name="Note 6 4 5" xfId="47589"/>
    <cellStyle name="Note 6 4 6" xfId="47590"/>
    <cellStyle name="Note 6 5" xfId="47591"/>
    <cellStyle name="Note 6 5 2" xfId="47592"/>
    <cellStyle name="Note 6 5 2 2" xfId="47593"/>
    <cellStyle name="Note 6 5 2 3" xfId="47594"/>
    <cellStyle name="Note 6 5 2 4" xfId="47595"/>
    <cellStyle name="Note 6 5 3" xfId="47596"/>
    <cellStyle name="Note 6 5 3 2" xfId="47597"/>
    <cellStyle name="Note 6 5 4" xfId="47598"/>
    <cellStyle name="Note 6 5 5" xfId="47599"/>
    <cellStyle name="Note 6 6" xfId="47600"/>
    <cellStyle name="Note 6 6 2" xfId="47601"/>
    <cellStyle name="Note 6 6 2 2" xfId="47602"/>
    <cellStyle name="Note 6 6 2 3" xfId="47603"/>
    <cellStyle name="Note 6 6 3" xfId="47604"/>
    <cellStyle name="Note 6 6 3 2" xfId="47605"/>
    <cellStyle name="Note 6 6 4" xfId="47606"/>
    <cellStyle name="Note 6 6 5" xfId="47607"/>
    <cellStyle name="Note 6 7" xfId="47608"/>
    <cellStyle name="Note 6 7 2" xfId="47609"/>
    <cellStyle name="Note 6 7 2 2" xfId="47610"/>
    <cellStyle name="Note 6 7 2 3" xfId="47611"/>
    <cellStyle name="Note 6 7 3" xfId="47612"/>
    <cellStyle name="Note 6 7 3 2" xfId="47613"/>
    <cellStyle name="Note 6 7 4" xfId="47614"/>
    <cellStyle name="Note 6 7 5" xfId="47615"/>
    <cellStyle name="Note 6 8" xfId="47616"/>
    <cellStyle name="Note 6 8 2" xfId="47617"/>
    <cellStyle name="Note 6 8 3" xfId="47618"/>
    <cellStyle name="Note 6 8 4" xfId="47619"/>
    <cellStyle name="Note 6 9" xfId="47620"/>
    <cellStyle name="Note 6 9 2" xfId="47621"/>
    <cellStyle name="Note 7" xfId="47622"/>
    <cellStyle name="Note 7 10" xfId="47623"/>
    <cellStyle name="Note 7 11" xfId="47624"/>
    <cellStyle name="Note 7 12" xfId="47625"/>
    <cellStyle name="Note 7 13" xfId="47626"/>
    <cellStyle name="Note 7 14" xfId="47627"/>
    <cellStyle name="Note 7 15" xfId="47628"/>
    <cellStyle name="Note 7 16" xfId="47629"/>
    <cellStyle name="Note 7 17" xfId="47630"/>
    <cellStyle name="Note 7 18" xfId="47631"/>
    <cellStyle name="Note 7 19" xfId="47632"/>
    <cellStyle name="Note 7 2" xfId="47633"/>
    <cellStyle name="Note 7 2 2" xfId="47634"/>
    <cellStyle name="Note 7 2 2 2" xfId="47635"/>
    <cellStyle name="Note 7 2 2 2 2" xfId="47636"/>
    <cellStyle name="Note 7 2 2 3" xfId="47637"/>
    <cellStyle name="Note 7 2 2 4" xfId="47638"/>
    <cellStyle name="Note 7 2 3" xfId="47639"/>
    <cellStyle name="Note 7 2 3 2" xfId="47640"/>
    <cellStyle name="Note 7 2 4" xfId="47641"/>
    <cellStyle name="Note 7 2 5" xfId="47642"/>
    <cellStyle name="Note 7 20" xfId="47643"/>
    <cellStyle name="Note 7 21" xfId="47644"/>
    <cellStyle name="Note 7 3" xfId="47645"/>
    <cellStyle name="Note 7 3 2" xfId="47646"/>
    <cellStyle name="Note 7 3 2 2" xfId="47647"/>
    <cellStyle name="Note 7 3 2 3" xfId="47648"/>
    <cellStyle name="Note 7 3 2 4" xfId="47649"/>
    <cellStyle name="Note 7 3 3" xfId="47650"/>
    <cellStyle name="Note 7 3 3 2" xfId="47651"/>
    <cellStyle name="Note 7 3 4" xfId="47652"/>
    <cellStyle name="Note 7 3 5" xfId="47653"/>
    <cellStyle name="Note 7 3 6" xfId="47654"/>
    <cellStyle name="Note 7 4" xfId="47655"/>
    <cellStyle name="Note 7 4 2" xfId="47656"/>
    <cellStyle name="Note 7 4 2 2" xfId="47657"/>
    <cellStyle name="Note 7 4 2 3" xfId="47658"/>
    <cellStyle name="Note 7 4 2 4" xfId="47659"/>
    <cellStyle name="Note 7 4 3" xfId="47660"/>
    <cellStyle name="Note 7 4 3 2" xfId="47661"/>
    <cellStyle name="Note 7 4 4" xfId="47662"/>
    <cellStyle name="Note 7 4 5" xfId="47663"/>
    <cellStyle name="Note 7 4 6" xfId="47664"/>
    <cellStyle name="Note 7 5" xfId="47665"/>
    <cellStyle name="Note 7 5 2" xfId="47666"/>
    <cellStyle name="Note 7 5 2 2" xfId="47667"/>
    <cellStyle name="Note 7 5 2 3" xfId="47668"/>
    <cellStyle name="Note 7 5 2 4" xfId="47669"/>
    <cellStyle name="Note 7 5 3" xfId="47670"/>
    <cellStyle name="Note 7 5 3 2" xfId="47671"/>
    <cellStyle name="Note 7 5 4" xfId="47672"/>
    <cellStyle name="Note 7 5 5" xfId="47673"/>
    <cellStyle name="Note 7 6" xfId="47674"/>
    <cellStyle name="Note 7 6 2" xfId="47675"/>
    <cellStyle name="Note 7 6 2 2" xfId="47676"/>
    <cellStyle name="Note 7 6 2 3" xfId="47677"/>
    <cellStyle name="Note 7 6 3" xfId="47678"/>
    <cellStyle name="Note 7 6 3 2" xfId="47679"/>
    <cellStyle name="Note 7 6 4" xfId="47680"/>
    <cellStyle name="Note 7 6 5" xfId="47681"/>
    <cellStyle name="Note 7 7" xfId="47682"/>
    <cellStyle name="Note 7 7 2" xfId="47683"/>
    <cellStyle name="Note 7 7 2 2" xfId="47684"/>
    <cellStyle name="Note 7 7 2 3" xfId="47685"/>
    <cellStyle name="Note 7 7 3" xfId="47686"/>
    <cellStyle name="Note 7 7 3 2" xfId="47687"/>
    <cellStyle name="Note 7 7 4" xfId="47688"/>
    <cellStyle name="Note 7 7 5" xfId="47689"/>
    <cellStyle name="Note 7 8" xfId="47690"/>
    <cellStyle name="Note 7 8 2" xfId="47691"/>
    <cellStyle name="Note 7 8 3" xfId="47692"/>
    <cellStyle name="Note 7 8 4" xfId="47693"/>
    <cellStyle name="Note 7 9" xfId="47694"/>
    <cellStyle name="Note 7 9 2" xfId="47695"/>
    <cellStyle name="Note 8" xfId="47696"/>
    <cellStyle name="Note 8 10" xfId="47697"/>
    <cellStyle name="Note 8 11" xfId="47698"/>
    <cellStyle name="Note 8 12" xfId="47699"/>
    <cellStyle name="Note 8 13" xfId="47700"/>
    <cellStyle name="Note 8 14" xfId="47701"/>
    <cellStyle name="Note 8 15" xfId="47702"/>
    <cellStyle name="Note 8 16" xfId="47703"/>
    <cellStyle name="Note 8 17" xfId="47704"/>
    <cellStyle name="Note 8 18" xfId="47705"/>
    <cellStyle name="Note 8 19" xfId="47706"/>
    <cellStyle name="Note 8 2" xfId="47707"/>
    <cellStyle name="Note 8 2 2" xfId="47708"/>
    <cellStyle name="Note 8 2 2 2" xfId="47709"/>
    <cellStyle name="Note 8 2 2 2 2" xfId="47710"/>
    <cellStyle name="Note 8 2 2 3" xfId="47711"/>
    <cellStyle name="Note 8 2 2 4" xfId="47712"/>
    <cellStyle name="Note 8 2 3" xfId="47713"/>
    <cellStyle name="Note 8 2 3 2" xfId="47714"/>
    <cellStyle name="Note 8 2 4" xfId="47715"/>
    <cellStyle name="Note 8 2 5" xfId="47716"/>
    <cellStyle name="Note 8 20" xfId="47717"/>
    <cellStyle name="Note 8 21" xfId="47718"/>
    <cellStyle name="Note 8 3" xfId="47719"/>
    <cellStyle name="Note 8 3 2" xfId="47720"/>
    <cellStyle name="Note 8 3 2 2" xfId="47721"/>
    <cellStyle name="Note 8 3 2 3" xfId="47722"/>
    <cellStyle name="Note 8 3 2 4" xfId="47723"/>
    <cellStyle name="Note 8 3 3" xfId="47724"/>
    <cellStyle name="Note 8 3 3 2" xfId="47725"/>
    <cellStyle name="Note 8 3 4" xfId="47726"/>
    <cellStyle name="Note 8 3 5" xfId="47727"/>
    <cellStyle name="Note 8 3 6" xfId="47728"/>
    <cellStyle name="Note 8 4" xfId="47729"/>
    <cellStyle name="Note 8 4 2" xfId="47730"/>
    <cellStyle name="Note 8 4 2 2" xfId="47731"/>
    <cellStyle name="Note 8 4 2 3" xfId="47732"/>
    <cellStyle name="Note 8 4 2 4" xfId="47733"/>
    <cellStyle name="Note 8 4 3" xfId="47734"/>
    <cellStyle name="Note 8 4 3 2" xfId="47735"/>
    <cellStyle name="Note 8 4 4" xfId="47736"/>
    <cellStyle name="Note 8 4 5" xfId="47737"/>
    <cellStyle name="Note 8 4 6" xfId="47738"/>
    <cellStyle name="Note 8 5" xfId="47739"/>
    <cellStyle name="Note 8 5 2" xfId="47740"/>
    <cellStyle name="Note 8 5 2 2" xfId="47741"/>
    <cellStyle name="Note 8 5 2 3" xfId="47742"/>
    <cellStyle name="Note 8 5 2 4" xfId="47743"/>
    <cellStyle name="Note 8 5 3" xfId="47744"/>
    <cellStyle name="Note 8 5 3 2" xfId="47745"/>
    <cellStyle name="Note 8 5 4" xfId="47746"/>
    <cellStyle name="Note 8 5 5" xfId="47747"/>
    <cellStyle name="Note 8 6" xfId="47748"/>
    <cellStyle name="Note 8 6 2" xfId="47749"/>
    <cellStyle name="Note 8 6 2 2" xfId="47750"/>
    <cellStyle name="Note 8 6 2 3" xfId="47751"/>
    <cellStyle name="Note 8 6 3" xfId="47752"/>
    <cellStyle name="Note 8 6 3 2" xfId="47753"/>
    <cellStyle name="Note 8 6 4" xfId="47754"/>
    <cellStyle name="Note 8 6 5" xfId="47755"/>
    <cellStyle name="Note 8 7" xfId="47756"/>
    <cellStyle name="Note 8 7 2" xfId="47757"/>
    <cellStyle name="Note 8 7 2 2" xfId="47758"/>
    <cellStyle name="Note 8 7 2 3" xfId="47759"/>
    <cellStyle name="Note 8 7 3" xfId="47760"/>
    <cellStyle name="Note 8 7 3 2" xfId="47761"/>
    <cellStyle name="Note 8 7 4" xfId="47762"/>
    <cellStyle name="Note 8 7 5" xfId="47763"/>
    <cellStyle name="Note 8 8" xfId="47764"/>
    <cellStyle name="Note 8 8 2" xfId="47765"/>
    <cellStyle name="Note 8 8 3" xfId="47766"/>
    <cellStyle name="Note 8 8 4" xfId="47767"/>
    <cellStyle name="Note 8 9" xfId="47768"/>
    <cellStyle name="Note 8 9 2" xfId="47769"/>
    <cellStyle name="Note 9" xfId="47770"/>
    <cellStyle name="Note 9 10" xfId="47771"/>
    <cellStyle name="Note 9 11" xfId="47772"/>
    <cellStyle name="Note 9 12" xfId="47773"/>
    <cellStyle name="Note 9 13" xfId="47774"/>
    <cellStyle name="Note 9 14" xfId="47775"/>
    <cellStyle name="Note 9 15" xfId="47776"/>
    <cellStyle name="Note 9 16" xfId="47777"/>
    <cellStyle name="Note 9 17" xfId="47778"/>
    <cellStyle name="Note 9 18" xfId="47779"/>
    <cellStyle name="Note 9 19" xfId="47780"/>
    <cellStyle name="Note 9 2" xfId="47781"/>
    <cellStyle name="Note 9 2 2" xfId="47782"/>
    <cellStyle name="Note 9 2 2 2" xfId="47783"/>
    <cellStyle name="Note 9 2 2 2 2" xfId="47784"/>
    <cellStyle name="Note 9 2 2 3" xfId="47785"/>
    <cellStyle name="Note 9 2 2 4" xfId="47786"/>
    <cellStyle name="Note 9 2 3" xfId="47787"/>
    <cellStyle name="Note 9 2 3 2" xfId="47788"/>
    <cellStyle name="Note 9 2 4" xfId="47789"/>
    <cellStyle name="Note 9 2 5" xfId="47790"/>
    <cellStyle name="Note 9 20" xfId="47791"/>
    <cellStyle name="Note 9 21" xfId="47792"/>
    <cellStyle name="Note 9 3" xfId="47793"/>
    <cellStyle name="Note 9 3 2" xfId="47794"/>
    <cellStyle name="Note 9 3 2 2" xfId="47795"/>
    <cellStyle name="Note 9 3 2 3" xfId="47796"/>
    <cellStyle name="Note 9 3 2 4" xfId="47797"/>
    <cellStyle name="Note 9 3 3" xfId="47798"/>
    <cellStyle name="Note 9 3 3 2" xfId="47799"/>
    <cellStyle name="Note 9 3 4" xfId="47800"/>
    <cellStyle name="Note 9 3 5" xfId="47801"/>
    <cellStyle name="Note 9 3 6" xfId="47802"/>
    <cellStyle name="Note 9 4" xfId="47803"/>
    <cellStyle name="Note 9 4 2" xfId="47804"/>
    <cellStyle name="Note 9 4 2 2" xfId="47805"/>
    <cellStyle name="Note 9 4 2 3" xfId="47806"/>
    <cellStyle name="Note 9 4 2 4" xfId="47807"/>
    <cellStyle name="Note 9 4 3" xfId="47808"/>
    <cellStyle name="Note 9 4 3 2" xfId="47809"/>
    <cellStyle name="Note 9 4 4" xfId="47810"/>
    <cellStyle name="Note 9 4 5" xfId="47811"/>
    <cellStyle name="Note 9 4 6" xfId="47812"/>
    <cellStyle name="Note 9 5" xfId="47813"/>
    <cellStyle name="Note 9 5 2" xfId="47814"/>
    <cellStyle name="Note 9 5 2 2" xfId="47815"/>
    <cellStyle name="Note 9 5 2 3" xfId="47816"/>
    <cellStyle name="Note 9 5 2 4" xfId="47817"/>
    <cellStyle name="Note 9 5 3" xfId="47818"/>
    <cellStyle name="Note 9 5 3 2" xfId="47819"/>
    <cellStyle name="Note 9 5 4" xfId="47820"/>
    <cellStyle name="Note 9 5 5" xfId="47821"/>
    <cellStyle name="Note 9 6" xfId="47822"/>
    <cellStyle name="Note 9 6 2" xfId="47823"/>
    <cellStyle name="Note 9 6 2 2" xfId="47824"/>
    <cellStyle name="Note 9 6 2 3" xfId="47825"/>
    <cellStyle name="Note 9 6 3" xfId="47826"/>
    <cellStyle name="Note 9 6 3 2" xfId="47827"/>
    <cellStyle name="Note 9 6 4" xfId="47828"/>
    <cellStyle name="Note 9 6 5" xfId="47829"/>
    <cellStyle name="Note 9 7" xfId="47830"/>
    <cellStyle name="Note 9 7 2" xfId="47831"/>
    <cellStyle name="Note 9 7 2 2" xfId="47832"/>
    <cellStyle name="Note 9 7 2 3" xfId="47833"/>
    <cellStyle name="Note 9 7 3" xfId="47834"/>
    <cellStyle name="Note 9 7 3 2" xfId="47835"/>
    <cellStyle name="Note 9 7 4" xfId="47836"/>
    <cellStyle name="Note 9 7 5" xfId="47837"/>
    <cellStyle name="Note 9 8" xfId="47838"/>
    <cellStyle name="Note 9 8 2" xfId="47839"/>
    <cellStyle name="Note 9 8 3" xfId="47840"/>
    <cellStyle name="Note 9 8 4" xfId="47841"/>
    <cellStyle name="Note 9 9" xfId="47842"/>
    <cellStyle name="Note 9 9 2" xfId="47843"/>
    <cellStyle name="Number" xfId="549"/>
    <cellStyle name="Number 2" xfId="1357"/>
    <cellStyle name="Number 3" xfId="1358"/>
    <cellStyle name="Number2DecimalStyle" xfId="47844"/>
    <cellStyle name="Output 10" xfId="47845"/>
    <cellStyle name="Output 10 10" xfId="47846"/>
    <cellStyle name="Output 10 11" xfId="47847"/>
    <cellStyle name="Output 10 12" xfId="47848"/>
    <cellStyle name="Output 10 13" xfId="47849"/>
    <cellStyle name="Output 10 14" xfId="47850"/>
    <cellStyle name="Output 10 15" xfId="47851"/>
    <cellStyle name="Output 10 16" xfId="47852"/>
    <cellStyle name="Output 10 17" xfId="47853"/>
    <cellStyle name="Output 10 18" xfId="47854"/>
    <cellStyle name="Output 10 19" xfId="47855"/>
    <cellStyle name="Output 10 2" xfId="47856"/>
    <cellStyle name="Output 10 2 2" xfId="47857"/>
    <cellStyle name="Output 10 2 2 2" xfId="47858"/>
    <cellStyle name="Output 10 2 2 3" xfId="47859"/>
    <cellStyle name="Output 10 2 3" xfId="47860"/>
    <cellStyle name="Output 10 2 4" xfId="47861"/>
    <cellStyle name="Output 10 2 5" xfId="47862"/>
    <cellStyle name="Output 10 20" xfId="47863"/>
    <cellStyle name="Output 10 21" xfId="47864"/>
    <cellStyle name="Output 10 3" xfId="47865"/>
    <cellStyle name="Output 10 3 2" xfId="47866"/>
    <cellStyle name="Output 10 3 3" xfId="47867"/>
    <cellStyle name="Output 10 3 4" xfId="47868"/>
    <cellStyle name="Output 10 4" xfId="47869"/>
    <cellStyle name="Output 10 5" xfId="47870"/>
    <cellStyle name="Output 10 6" xfId="47871"/>
    <cellStyle name="Output 10 7" xfId="47872"/>
    <cellStyle name="Output 10 8" xfId="47873"/>
    <cellStyle name="Output 10 9" xfId="47874"/>
    <cellStyle name="Output 11" xfId="47875"/>
    <cellStyle name="Output 11 10" xfId="47876"/>
    <cellStyle name="Output 11 11" xfId="47877"/>
    <cellStyle name="Output 11 2" xfId="47878"/>
    <cellStyle name="Output 11 2 2" xfId="47879"/>
    <cellStyle name="Output 11 2 2 2" xfId="47880"/>
    <cellStyle name="Output 11 2 2 3" xfId="47881"/>
    <cellStyle name="Output 11 2 3" xfId="47882"/>
    <cellStyle name="Output 11 2 4" xfId="47883"/>
    <cellStyle name="Output 11 2 5" xfId="47884"/>
    <cellStyle name="Output 11 2 6" xfId="47885"/>
    <cellStyle name="Output 11 2 7" xfId="47886"/>
    <cellStyle name="Output 11 2 8" xfId="47887"/>
    <cellStyle name="Output 11 3" xfId="47888"/>
    <cellStyle name="Output 11 3 2" xfId="47889"/>
    <cellStyle name="Output 11 3 3" xfId="47890"/>
    <cellStyle name="Output 11 4" xfId="47891"/>
    <cellStyle name="Output 11 4 2" xfId="47892"/>
    <cellStyle name="Output 11 5" xfId="47893"/>
    <cellStyle name="Output 11 6" xfId="47894"/>
    <cellStyle name="Output 11 7" xfId="47895"/>
    <cellStyle name="Output 11 8" xfId="47896"/>
    <cellStyle name="Output 11 9" xfId="47897"/>
    <cellStyle name="Output 12" xfId="47898"/>
    <cellStyle name="Output 12 2" xfId="47899"/>
    <cellStyle name="Output 12 2 2" xfId="47900"/>
    <cellStyle name="Output 12 2 3" xfId="47901"/>
    <cellStyle name="Output 12 2 4" xfId="47902"/>
    <cellStyle name="Output 12 3" xfId="47903"/>
    <cellStyle name="Output 12 3 2" xfId="47904"/>
    <cellStyle name="Output 12 4" xfId="47905"/>
    <cellStyle name="Output 12 5" xfId="47906"/>
    <cellStyle name="Output 12 6" xfId="47907"/>
    <cellStyle name="Output 12 7" xfId="47908"/>
    <cellStyle name="Output 13" xfId="47909"/>
    <cellStyle name="Output 13 2" xfId="47910"/>
    <cellStyle name="Output 13 2 2" xfId="47911"/>
    <cellStyle name="Output 13 3" xfId="47912"/>
    <cellStyle name="Output 13 4" xfId="47913"/>
    <cellStyle name="Output 13 5" xfId="47914"/>
    <cellStyle name="Output 13 6" xfId="47915"/>
    <cellStyle name="Output 14" xfId="47916"/>
    <cellStyle name="Output 14 2" xfId="47917"/>
    <cellStyle name="Output 15" xfId="47918"/>
    <cellStyle name="Output 16" xfId="47919"/>
    <cellStyle name="Output 17" xfId="47920"/>
    <cellStyle name="Output 18" xfId="47921"/>
    <cellStyle name="Output 19" xfId="47922"/>
    <cellStyle name="Output 2" xfId="550"/>
    <cellStyle name="Output 2 10" xfId="47923"/>
    <cellStyle name="Output 2 11" xfId="47924"/>
    <cellStyle name="Output 2 12" xfId="47925"/>
    <cellStyle name="Output 2 13" xfId="47926"/>
    <cellStyle name="Output 2 14" xfId="47927"/>
    <cellStyle name="Output 2 15" xfId="47928"/>
    <cellStyle name="Output 2 16" xfId="47929"/>
    <cellStyle name="Output 2 17" xfId="47930"/>
    <cellStyle name="Output 2 18" xfId="47931"/>
    <cellStyle name="Output 2 19" xfId="47932"/>
    <cellStyle name="Output 2 2" xfId="551"/>
    <cellStyle name="Output 2 2 2" xfId="552"/>
    <cellStyle name="Output 2 2 2 2" xfId="1359"/>
    <cellStyle name="Output 2 2 2 2 2" xfId="47933"/>
    <cellStyle name="Output 2 2 2 2 3" xfId="47934"/>
    <cellStyle name="Output 2 2 2 2 4" xfId="47935"/>
    <cellStyle name="Output 2 2 2 2 5" xfId="47936"/>
    <cellStyle name="Output 2 2 2 3" xfId="1360"/>
    <cellStyle name="Output 2 2 2 4" xfId="47937"/>
    <cellStyle name="Output 2 2 2 5" xfId="47938"/>
    <cellStyle name="Output 2 2 2 6" xfId="47939"/>
    <cellStyle name="Output 2 2 3" xfId="553"/>
    <cellStyle name="Output 2 2 3 2" xfId="1361"/>
    <cellStyle name="Output 2 2 3 3" xfId="1362"/>
    <cellStyle name="Output 2 2 3 4" xfId="47940"/>
    <cellStyle name="Output 2 2 4" xfId="1363"/>
    <cellStyle name="Output 2 2 4 2" xfId="47941"/>
    <cellStyle name="Output 2 2 5" xfId="1364"/>
    <cellStyle name="Output 2 2 6" xfId="47942"/>
    <cellStyle name="Output 2 2 7" xfId="47943"/>
    <cellStyle name="Output 2 2 8" xfId="47944"/>
    <cellStyle name="Output 2 20" xfId="47945"/>
    <cellStyle name="Output 2 21" xfId="47946"/>
    <cellStyle name="Output 2 22" xfId="47947"/>
    <cellStyle name="Output 2 23" xfId="47948"/>
    <cellStyle name="Output 2 3" xfId="554"/>
    <cellStyle name="Output 2 3 2" xfId="1365"/>
    <cellStyle name="Output 2 3 2 2" xfId="47949"/>
    <cellStyle name="Output 2 3 2 2 2" xfId="47950"/>
    <cellStyle name="Output 2 3 2 3" xfId="47951"/>
    <cellStyle name="Output 2 3 2 4" xfId="47952"/>
    <cellStyle name="Output 2 3 3" xfId="1366"/>
    <cellStyle name="Output 2 3 3 2" xfId="47953"/>
    <cellStyle name="Output 2 3 4" xfId="47954"/>
    <cellStyle name="Output 2 3 5" xfId="47955"/>
    <cellStyle name="Output 2 3 6" xfId="47956"/>
    <cellStyle name="Output 2 3 7" xfId="47957"/>
    <cellStyle name="Output 2 3 8" xfId="47958"/>
    <cellStyle name="Output 2 4" xfId="555"/>
    <cellStyle name="Output 2 4 2" xfId="1367"/>
    <cellStyle name="Output 2 4 3" xfId="1368"/>
    <cellStyle name="Output 2 4 4" xfId="47959"/>
    <cellStyle name="Output 2 5" xfId="1369"/>
    <cellStyle name="Output 2 6" xfId="1370"/>
    <cellStyle name="Output 2 7" xfId="47960"/>
    <cellStyle name="Output 2 8" xfId="47961"/>
    <cellStyle name="Output 2 9" xfId="47962"/>
    <cellStyle name="Output 20" xfId="47963"/>
    <cellStyle name="Output 3" xfId="47964"/>
    <cellStyle name="Output 3 10" xfId="47965"/>
    <cellStyle name="Output 3 11" xfId="47966"/>
    <cellStyle name="Output 3 12" xfId="47967"/>
    <cellStyle name="Output 3 13" xfId="47968"/>
    <cellStyle name="Output 3 14" xfId="47969"/>
    <cellStyle name="Output 3 15" xfId="47970"/>
    <cellStyle name="Output 3 16" xfId="47971"/>
    <cellStyle name="Output 3 17" xfId="47972"/>
    <cellStyle name="Output 3 18" xfId="47973"/>
    <cellStyle name="Output 3 19" xfId="47974"/>
    <cellStyle name="Output 3 2" xfId="47975"/>
    <cellStyle name="Output 3 2 2" xfId="47976"/>
    <cellStyle name="Output 3 2 2 2" xfId="47977"/>
    <cellStyle name="Output 3 2 2 3" xfId="47978"/>
    <cellStyle name="Output 3 2 3" xfId="47979"/>
    <cellStyle name="Output 3 2 4" xfId="47980"/>
    <cellStyle name="Output 3 2 5" xfId="47981"/>
    <cellStyle name="Output 3 20" xfId="47982"/>
    <cellStyle name="Output 3 21" xfId="47983"/>
    <cellStyle name="Output 3 3" xfId="47984"/>
    <cellStyle name="Output 3 3 2" xfId="47985"/>
    <cellStyle name="Output 3 3 3" xfId="47986"/>
    <cellStyle name="Output 3 3 4" xfId="47987"/>
    <cellStyle name="Output 3 4" xfId="47988"/>
    <cellStyle name="Output 3 5" xfId="47989"/>
    <cellStyle name="Output 3 6" xfId="47990"/>
    <cellStyle name="Output 3 7" xfId="47991"/>
    <cellStyle name="Output 3 8" xfId="47992"/>
    <cellStyle name="Output 3 9" xfId="47993"/>
    <cellStyle name="Output 4" xfId="47994"/>
    <cellStyle name="Output 4 10" xfId="47995"/>
    <cellStyle name="Output 4 11" xfId="47996"/>
    <cellStyle name="Output 4 12" xfId="47997"/>
    <cellStyle name="Output 4 13" xfId="47998"/>
    <cellStyle name="Output 4 14" xfId="47999"/>
    <cellStyle name="Output 4 15" xfId="48000"/>
    <cellStyle name="Output 4 16" xfId="48001"/>
    <cellStyle name="Output 4 17" xfId="48002"/>
    <cellStyle name="Output 4 18" xfId="48003"/>
    <cellStyle name="Output 4 19" xfId="48004"/>
    <cellStyle name="Output 4 2" xfId="48005"/>
    <cellStyle name="Output 4 2 2" xfId="48006"/>
    <cellStyle name="Output 4 2 2 2" xfId="48007"/>
    <cellStyle name="Output 4 2 2 3" xfId="48008"/>
    <cellStyle name="Output 4 2 3" xfId="48009"/>
    <cellStyle name="Output 4 2 4" xfId="48010"/>
    <cellStyle name="Output 4 2 5" xfId="48011"/>
    <cellStyle name="Output 4 20" xfId="48012"/>
    <cellStyle name="Output 4 21" xfId="48013"/>
    <cellStyle name="Output 4 3" xfId="48014"/>
    <cellStyle name="Output 4 3 2" xfId="48015"/>
    <cellStyle name="Output 4 3 3" xfId="48016"/>
    <cellStyle name="Output 4 3 4" xfId="48017"/>
    <cellStyle name="Output 4 4" xfId="48018"/>
    <cellStyle name="Output 4 5" xfId="48019"/>
    <cellStyle name="Output 4 6" xfId="48020"/>
    <cellStyle name="Output 4 7" xfId="48021"/>
    <cellStyle name="Output 4 8" xfId="48022"/>
    <cellStyle name="Output 4 9" xfId="48023"/>
    <cellStyle name="Output 5" xfId="48024"/>
    <cellStyle name="Output 5 10" xfId="48025"/>
    <cellStyle name="Output 5 11" xfId="48026"/>
    <cellStyle name="Output 5 12" xfId="48027"/>
    <cellStyle name="Output 5 13" xfId="48028"/>
    <cellStyle name="Output 5 14" xfId="48029"/>
    <cellStyle name="Output 5 15" xfId="48030"/>
    <cellStyle name="Output 5 16" xfId="48031"/>
    <cellStyle name="Output 5 17" xfId="48032"/>
    <cellStyle name="Output 5 18" xfId="48033"/>
    <cellStyle name="Output 5 19" xfId="48034"/>
    <cellStyle name="Output 5 2" xfId="48035"/>
    <cellStyle name="Output 5 2 2" xfId="48036"/>
    <cellStyle name="Output 5 2 2 2" xfId="48037"/>
    <cellStyle name="Output 5 2 2 3" xfId="48038"/>
    <cellStyle name="Output 5 2 3" xfId="48039"/>
    <cellStyle name="Output 5 2 4" xfId="48040"/>
    <cellStyle name="Output 5 2 5" xfId="48041"/>
    <cellStyle name="Output 5 20" xfId="48042"/>
    <cellStyle name="Output 5 21" xfId="48043"/>
    <cellStyle name="Output 5 3" xfId="48044"/>
    <cellStyle name="Output 5 3 2" xfId="48045"/>
    <cellStyle name="Output 5 3 3" xfId="48046"/>
    <cellStyle name="Output 5 3 4" xfId="48047"/>
    <cellStyle name="Output 5 4" xfId="48048"/>
    <cellStyle name="Output 5 5" xfId="48049"/>
    <cellStyle name="Output 5 6" xfId="48050"/>
    <cellStyle name="Output 5 7" xfId="48051"/>
    <cellStyle name="Output 5 8" xfId="48052"/>
    <cellStyle name="Output 5 9" xfId="48053"/>
    <cellStyle name="Output 6" xfId="48054"/>
    <cellStyle name="Output 6 10" xfId="48055"/>
    <cellStyle name="Output 6 11" xfId="48056"/>
    <cellStyle name="Output 6 12" xfId="48057"/>
    <cellStyle name="Output 6 13" xfId="48058"/>
    <cellStyle name="Output 6 14" xfId="48059"/>
    <cellStyle name="Output 6 15" xfId="48060"/>
    <cellStyle name="Output 6 16" xfId="48061"/>
    <cellStyle name="Output 6 17" xfId="48062"/>
    <cellStyle name="Output 6 18" xfId="48063"/>
    <cellStyle name="Output 6 19" xfId="48064"/>
    <cellStyle name="Output 6 2" xfId="48065"/>
    <cellStyle name="Output 6 2 2" xfId="48066"/>
    <cellStyle name="Output 6 2 2 2" xfId="48067"/>
    <cellStyle name="Output 6 2 2 3" xfId="48068"/>
    <cellStyle name="Output 6 2 3" xfId="48069"/>
    <cellStyle name="Output 6 2 4" xfId="48070"/>
    <cellStyle name="Output 6 2 5" xfId="48071"/>
    <cellStyle name="Output 6 20" xfId="48072"/>
    <cellStyle name="Output 6 21" xfId="48073"/>
    <cellStyle name="Output 6 3" xfId="48074"/>
    <cellStyle name="Output 6 3 2" xfId="48075"/>
    <cellStyle name="Output 6 3 3" xfId="48076"/>
    <cellStyle name="Output 6 3 4" xfId="48077"/>
    <cellStyle name="Output 6 4" xfId="48078"/>
    <cellStyle name="Output 6 5" xfId="48079"/>
    <cellStyle name="Output 6 6" xfId="48080"/>
    <cellStyle name="Output 6 7" xfId="48081"/>
    <cellStyle name="Output 6 8" xfId="48082"/>
    <cellStyle name="Output 6 9" xfId="48083"/>
    <cellStyle name="Output 7" xfId="48084"/>
    <cellStyle name="Output 7 10" xfId="48085"/>
    <cellStyle name="Output 7 11" xfId="48086"/>
    <cellStyle name="Output 7 12" xfId="48087"/>
    <cellStyle name="Output 7 13" xfId="48088"/>
    <cellStyle name="Output 7 14" xfId="48089"/>
    <cellStyle name="Output 7 15" xfId="48090"/>
    <cellStyle name="Output 7 16" xfId="48091"/>
    <cellStyle name="Output 7 17" xfId="48092"/>
    <cellStyle name="Output 7 18" xfId="48093"/>
    <cellStyle name="Output 7 19" xfId="48094"/>
    <cellStyle name="Output 7 2" xfId="48095"/>
    <cellStyle name="Output 7 2 2" xfId="48096"/>
    <cellStyle name="Output 7 2 2 2" xfId="48097"/>
    <cellStyle name="Output 7 2 2 3" xfId="48098"/>
    <cellStyle name="Output 7 2 3" xfId="48099"/>
    <cellStyle name="Output 7 2 4" xfId="48100"/>
    <cellStyle name="Output 7 2 5" xfId="48101"/>
    <cellStyle name="Output 7 20" xfId="48102"/>
    <cellStyle name="Output 7 21" xfId="48103"/>
    <cellStyle name="Output 7 3" xfId="48104"/>
    <cellStyle name="Output 7 3 2" xfId="48105"/>
    <cellStyle name="Output 7 3 3" xfId="48106"/>
    <cellStyle name="Output 7 3 4" xfId="48107"/>
    <cellStyle name="Output 7 4" xfId="48108"/>
    <cellStyle name="Output 7 5" xfId="48109"/>
    <cellStyle name="Output 7 6" xfId="48110"/>
    <cellStyle name="Output 7 7" xfId="48111"/>
    <cellStyle name="Output 7 8" xfId="48112"/>
    <cellStyle name="Output 7 9" xfId="48113"/>
    <cellStyle name="Output 8" xfId="48114"/>
    <cellStyle name="Output 8 10" xfId="48115"/>
    <cellStyle name="Output 8 11" xfId="48116"/>
    <cellStyle name="Output 8 12" xfId="48117"/>
    <cellStyle name="Output 8 13" xfId="48118"/>
    <cellStyle name="Output 8 14" xfId="48119"/>
    <cellStyle name="Output 8 15" xfId="48120"/>
    <cellStyle name="Output 8 16" xfId="48121"/>
    <cellStyle name="Output 8 17" xfId="48122"/>
    <cellStyle name="Output 8 18" xfId="48123"/>
    <cellStyle name="Output 8 19" xfId="48124"/>
    <cellStyle name="Output 8 2" xfId="48125"/>
    <cellStyle name="Output 8 2 2" xfId="48126"/>
    <cellStyle name="Output 8 2 2 2" xfId="48127"/>
    <cellStyle name="Output 8 2 2 3" xfId="48128"/>
    <cellStyle name="Output 8 2 3" xfId="48129"/>
    <cellStyle name="Output 8 2 4" xfId="48130"/>
    <cellStyle name="Output 8 2 5" xfId="48131"/>
    <cellStyle name="Output 8 20" xfId="48132"/>
    <cellStyle name="Output 8 21" xfId="48133"/>
    <cellStyle name="Output 8 3" xfId="48134"/>
    <cellStyle name="Output 8 3 2" xfId="48135"/>
    <cellStyle name="Output 8 3 3" xfId="48136"/>
    <cellStyle name="Output 8 3 4" xfId="48137"/>
    <cellStyle name="Output 8 4" xfId="48138"/>
    <cellStyle name="Output 8 5" xfId="48139"/>
    <cellStyle name="Output 8 6" xfId="48140"/>
    <cellStyle name="Output 8 7" xfId="48141"/>
    <cellStyle name="Output 8 8" xfId="48142"/>
    <cellStyle name="Output 8 9" xfId="48143"/>
    <cellStyle name="Output 9" xfId="48144"/>
    <cellStyle name="Output 9 10" xfId="48145"/>
    <cellStyle name="Output 9 11" xfId="48146"/>
    <cellStyle name="Output 9 12" xfId="48147"/>
    <cellStyle name="Output 9 13" xfId="48148"/>
    <cellStyle name="Output 9 14" xfId="48149"/>
    <cellStyle name="Output 9 15" xfId="48150"/>
    <cellStyle name="Output 9 16" xfId="48151"/>
    <cellStyle name="Output 9 17" xfId="48152"/>
    <cellStyle name="Output 9 18" xfId="48153"/>
    <cellStyle name="Output 9 19" xfId="48154"/>
    <cellStyle name="Output 9 2" xfId="48155"/>
    <cellStyle name="Output 9 2 2" xfId="48156"/>
    <cellStyle name="Output 9 2 2 2" xfId="48157"/>
    <cellStyle name="Output 9 2 2 3" xfId="48158"/>
    <cellStyle name="Output 9 2 3" xfId="48159"/>
    <cellStyle name="Output 9 2 4" xfId="48160"/>
    <cellStyle name="Output 9 2 5" xfId="48161"/>
    <cellStyle name="Output 9 20" xfId="48162"/>
    <cellStyle name="Output 9 21" xfId="48163"/>
    <cellStyle name="Output 9 3" xfId="48164"/>
    <cellStyle name="Output 9 3 2" xfId="48165"/>
    <cellStyle name="Output 9 3 3" xfId="48166"/>
    <cellStyle name="Output 9 3 4" xfId="48167"/>
    <cellStyle name="Output 9 4" xfId="48168"/>
    <cellStyle name="Output 9 5" xfId="48169"/>
    <cellStyle name="Output 9 6" xfId="48170"/>
    <cellStyle name="Output 9 7" xfId="48171"/>
    <cellStyle name="Output 9 8" xfId="48172"/>
    <cellStyle name="Output 9 9" xfId="48173"/>
    <cellStyle name="Output Amounts" xfId="556"/>
    <cellStyle name="Output Column Headings" xfId="557"/>
    <cellStyle name="Output Column Headings 10" xfId="48174"/>
    <cellStyle name="Output Column Headings 11" xfId="48175"/>
    <cellStyle name="Output Column Headings 12" xfId="48176"/>
    <cellStyle name="Output Column Headings 13" xfId="48177"/>
    <cellStyle name="Output Column Headings 14" xfId="48178"/>
    <cellStyle name="Output Column Headings 15" xfId="48179"/>
    <cellStyle name="Output Column Headings 16" xfId="48180"/>
    <cellStyle name="Output Column Headings 17" xfId="48181"/>
    <cellStyle name="Output Column Headings 18" xfId="48182"/>
    <cellStyle name="Output Column Headings 19" xfId="48183"/>
    <cellStyle name="Output Column Headings 2" xfId="1371"/>
    <cellStyle name="Output Column Headings 2 2" xfId="48184"/>
    <cellStyle name="Output Column Headings 2 2 2" xfId="48185"/>
    <cellStyle name="Output Column Headings 3" xfId="1372"/>
    <cellStyle name="Output Column Headings 3 2" xfId="48186"/>
    <cellStyle name="Output Column Headings 4" xfId="48187"/>
    <cellStyle name="Output Column Headings 5" xfId="48188"/>
    <cellStyle name="Output Column Headings 6" xfId="48189"/>
    <cellStyle name="Output Column Headings 7" xfId="48190"/>
    <cellStyle name="Output Column Headings 8" xfId="48191"/>
    <cellStyle name="Output Column Headings 9" xfId="48192"/>
    <cellStyle name="Output Line Items" xfId="558"/>
    <cellStyle name="Output Line Items 10" xfId="48193"/>
    <cellStyle name="Output Line Items 11" xfId="48194"/>
    <cellStyle name="Output Line Items 12" xfId="48195"/>
    <cellStyle name="Output Line Items 13" xfId="48196"/>
    <cellStyle name="Output Line Items 14" xfId="48197"/>
    <cellStyle name="Output Line Items 15" xfId="48198"/>
    <cellStyle name="Output Line Items 16" xfId="48199"/>
    <cellStyle name="Output Line Items 17" xfId="48200"/>
    <cellStyle name="Output Line Items 18" xfId="48201"/>
    <cellStyle name="Output Line Items 19" xfId="48202"/>
    <cellStyle name="Output Line Items 2" xfId="1373"/>
    <cellStyle name="Output Line Items 2 2" xfId="48203"/>
    <cellStyle name="Output Line Items 2 2 2" xfId="48204"/>
    <cellStyle name="Output Line Items 3" xfId="1374"/>
    <cellStyle name="Output Line Items 3 2" xfId="48205"/>
    <cellStyle name="Output Line Items 4" xfId="48206"/>
    <cellStyle name="Output Line Items 5" xfId="48207"/>
    <cellStyle name="Output Line Items 6" xfId="48208"/>
    <cellStyle name="Output Line Items 7" xfId="48209"/>
    <cellStyle name="Output Line Items 8" xfId="48210"/>
    <cellStyle name="Output Line Items 9" xfId="48211"/>
    <cellStyle name="Output Report Heading" xfId="559"/>
    <cellStyle name="Output Report Heading 10" xfId="48212"/>
    <cellStyle name="Output Report Heading 11" xfId="48213"/>
    <cellStyle name="Output Report Heading 12" xfId="48214"/>
    <cellStyle name="Output Report Heading 13" xfId="48215"/>
    <cellStyle name="Output Report Heading 14" xfId="48216"/>
    <cellStyle name="Output Report Heading 15" xfId="48217"/>
    <cellStyle name="Output Report Heading 16" xfId="48218"/>
    <cellStyle name="Output Report Heading 17" xfId="48219"/>
    <cellStyle name="Output Report Heading 18" xfId="48220"/>
    <cellStyle name="Output Report Heading 19" xfId="48221"/>
    <cellStyle name="Output Report Heading 2" xfId="1375"/>
    <cellStyle name="Output Report Heading 2 2" xfId="48222"/>
    <cellStyle name="Output Report Heading 2 2 2" xfId="48223"/>
    <cellStyle name="Output Report Heading 3" xfId="1376"/>
    <cellStyle name="Output Report Heading 3 2" xfId="48224"/>
    <cellStyle name="Output Report Heading 4" xfId="48225"/>
    <cellStyle name="Output Report Heading 5" xfId="48226"/>
    <cellStyle name="Output Report Heading 6" xfId="48227"/>
    <cellStyle name="Output Report Heading 7" xfId="48228"/>
    <cellStyle name="Output Report Heading 8" xfId="48229"/>
    <cellStyle name="Output Report Heading 9" xfId="48230"/>
    <cellStyle name="Output Report Title" xfId="560"/>
    <cellStyle name="Output Report Title 10" xfId="48231"/>
    <cellStyle name="Output Report Title 11" xfId="48232"/>
    <cellStyle name="Output Report Title 12" xfId="48233"/>
    <cellStyle name="Output Report Title 13" xfId="48234"/>
    <cellStyle name="Output Report Title 14" xfId="48235"/>
    <cellStyle name="Output Report Title 15" xfId="48236"/>
    <cellStyle name="Output Report Title 16" xfId="48237"/>
    <cellStyle name="Output Report Title 17" xfId="48238"/>
    <cellStyle name="Output Report Title 18" xfId="48239"/>
    <cellStyle name="Output Report Title 19" xfId="48240"/>
    <cellStyle name="Output Report Title 2" xfId="1377"/>
    <cellStyle name="Output Report Title 2 2" xfId="48241"/>
    <cellStyle name="Output Report Title 2 2 2" xfId="48242"/>
    <cellStyle name="Output Report Title 3" xfId="1378"/>
    <cellStyle name="Output Report Title 3 2" xfId="48243"/>
    <cellStyle name="Output Report Title 4" xfId="48244"/>
    <cellStyle name="Output Report Title 5" xfId="48245"/>
    <cellStyle name="Output Report Title 6" xfId="48246"/>
    <cellStyle name="Output Report Title 7" xfId="48247"/>
    <cellStyle name="Output Report Title 8" xfId="48248"/>
    <cellStyle name="Output Report Title 9" xfId="48249"/>
    <cellStyle name="Output1_Back" xfId="561"/>
    <cellStyle name="Override" xfId="48250"/>
    <cellStyle name="Page Number" xfId="562"/>
    <cellStyle name="PAGE6" xfId="563"/>
    <cellStyle name="Percent .00" xfId="564"/>
    <cellStyle name="Percent [0]" xfId="48251"/>
    <cellStyle name="Percent [1]" xfId="48252"/>
    <cellStyle name="Percent [2]" xfId="565"/>
    <cellStyle name="Percent [2] 10" xfId="48253"/>
    <cellStyle name="Percent [2] 11" xfId="48254"/>
    <cellStyle name="Percent [2] 12" xfId="48255"/>
    <cellStyle name="Percent [2] 13" xfId="48256"/>
    <cellStyle name="Percent [2] 14" xfId="48257"/>
    <cellStyle name="Percent [2] 15" xfId="48258"/>
    <cellStyle name="Percent [2] 16" xfId="48259"/>
    <cellStyle name="Percent [2] 17" xfId="48260"/>
    <cellStyle name="Percent [2] 18" xfId="48261"/>
    <cellStyle name="Percent [2] 19" xfId="48262"/>
    <cellStyle name="Percent [2] 2" xfId="48263"/>
    <cellStyle name="Percent [2] 2 2" xfId="48264"/>
    <cellStyle name="Percent [2] 2 3" xfId="48265"/>
    <cellStyle name="Percent [2] 20" xfId="48266"/>
    <cellStyle name="Percent [2] 21" xfId="48267"/>
    <cellStyle name="Percent [2] 22" xfId="48268"/>
    <cellStyle name="Percent [2] 23" xfId="48269"/>
    <cellStyle name="Percent [2] 23 2" xfId="48270"/>
    <cellStyle name="Percent [2] 24" xfId="48271"/>
    <cellStyle name="Percent [2] 25" xfId="48272"/>
    <cellStyle name="Percent [2] 26" xfId="48273"/>
    <cellStyle name="Percent [2] 27" xfId="48274"/>
    <cellStyle name="Percent [2] 28" xfId="48275"/>
    <cellStyle name="Percent [2] 29" xfId="48276"/>
    <cellStyle name="Percent [2] 3" xfId="48277"/>
    <cellStyle name="Percent [2] 30" xfId="48278"/>
    <cellStyle name="Percent [2] 31" xfId="48279"/>
    <cellStyle name="Percent [2] 32" xfId="48280"/>
    <cellStyle name="Percent [2] 33" xfId="48281"/>
    <cellStyle name="Percent [2] 34" xfId="48282"/>
    <cellStyle name="Percent [2] 35" xfId="48283"/>
    <cellStyle name="Percent [2] 36" xfId="48284"/>
    <cellStyle name="Percent [2] 37" xfId="48285"/>
    <cellStyle name="Percent [2] 38" xfId="48286"/>
    <cellStyle name="Percent [2] 39" xfId="48287"/>
    <cellStyle name="Percent [2] 4" xfId="48288"/>
    <cellStyle name="Percent [2] 40" xfId="48289"/>
    <cellStyle name="Percent [2] 41" xfId="48290"/>
    <cellStyle name="Percent [2] 42" xfId="48291"/>
    <cellStyle name="Percent [2] 43" xfId="48292"/>
    <cellStyle name="Percent [2] 44" xfId="48293"/>
    <cellStyle name="Percent [2] 45" xfId="48294"/>
    <cellStyle name="Percent [2] 46" xfId="48295"/>
    <cellStyle name="Percent [2] 47" xfId="48296"/>
    <cellStyle name="Percent [2] 48" xfId="48297"/>
    <cellStyle name="Percent [2] 49" xfId="48298"/>
    <cellStyle name="Percent [2] 5" xfId="48299"/>
    <cellStyle name="Percent [2] 50" xfId="48300"/>
    <cellStyle name="Percent [2] 51" xfId="48301"/>
    <cellStyle name="Percent [2] 52" xfId="48302"/>
    <cellStyle name="Percent [2] 53" xfId="48303"/>
    <cellStyle name="Percent [2] 54" xfId="48304"/>
    <cellStyle name="Percent [2] 55" xfId="48305"/>
    <cellStyle name="Percent [2] 56" xfId="48306"/>
    <cellStyle name="Percent [2] 57" xfId="48307"/>
    <cellStyle name="Percent [2] 58" xfId="48308"/>
    <cellStyle name="Percent [2] 59" xfId="48309"/>
    <cellStyle name="Percent [2] 6" xfId="48310"/>
    <cellStyle name="Percent [2] 6 2" xfId="48311"/>
    <cellStyle name="Percent [2] 6 2 2" xfId="48312"/>
    <cellStyle name="Percent [2] 6 3" xfId="48313"/>
    <cellStyle name="Percent [2] 60" xfId="48314"/>
    <cellStyle name="Percent [2] 61" xfId="48315"/>
    <cellStyle name="Percent [2] 62" xfId="48316"/>
    <cellStyle name="Percent [2] 63" xfId="48317"/>
    <cellStyle name="Percent [2] 64" xfId="48318"/>
    <cellStyle name="Percent [2] 65" xfId="48319"/>
    <cellStyle name="Percent [2] 66" xfId="48320"/>
    <cellStyle name="Percent [2] 67" xfId="48321"/>
    <cellStyle name="Percent [2] 68" xfId="48322"/>
    <cellStyle name="Percent [2] 69" xfId="48323"/>
    <cellStyle name="Percent [2] 69 2" xfId="48324"/>
    <cellStyle name="Percent [2] 7" xfId="48325"/>
    <cellStyle name="Percent [2] 70" xfId="48326"/>
    <cellStyle name="Percent [2] 70 2" xfId="48327"/>
    <cellStyle name="Percent [2] 71" xfId="48328"/>
    <cellStyle name="Percent [2] 8" xfId="48329"/>
    <cellStyle name="Percent [2] 8 2" xfId="48330"/>
    <cellStyle name="Percent [2] 9" xfId="48331"/>
    <cellStyle name="Percent [3]" xfId="566"/>
    <cellStyle name="Percent [3] 2" xfId="48332"/>
    <cellStyle name="Percent [3] 3" xfId="48333"/>
    <cellStyle name="Percent 10" xfId="567"/>
    <cellStyle name="Percent 10 10" xfId="48334"/>
    <cellStyle name="Percent 10 11" xfId="48335"/>
    <cellStyle name="Percent 10 12" xfId="48336"/>
    <cellStyle name="Percent 10 13" xfId="48337"/>
    <cellStyle name="Percent 10 14" xfId="48338"/>
    <cellStyle name="Percent 10 15" xfId="48339"/>
    <cellStyle name="Percent 10 16" xfId="48340"/>
    <cellStyle name="Percent 10 17" xfId="48341"/>
    <cellStyle name="Percent 10 18" xfId="48342"/>
    <cellStyle name="Percent 10 19" xfId="48343"/>
    <cellStyle name="Percent 10 2" xfId="48344"/>
    <cellStyle name="Percent 10 2 2" xfId="48345"/>
    <cellStyle name="Percent 10 20" xfId="48346"/>
    <cellStyle name="Percent 10 21" xfId="48347"/>
    <cellStyle name="Percent 10 22" xfId="48348"/>
    <cellStyle name="Percent 10 23" xfId="48349"/>
    <cellStyle name="Percent 10 23 2" xfId="48350"/>
    <cellStyle name="Percent 10 24" xfId="48351"/>
    <cellStyle name="Percent 10 25" xfId="48352"/>
    <cellStyle name="Percent 10 26" xfId="48353"/>
    <cellStyle name="Percent 10 27" xfId="48354"/>
    <cellStyle name="Percent 10 28" xfId="48355"/>
    <cellStyle name="Percent 10 29" xfId="48356"/>
    <cellStyle name="Percent 10 3" xfId="48357"/>
    <cellStyle name="Percent 10 3 2" xfId="48358"/>
    <cellStyle name="Percent 10 30" xfId="48359"/>
    <cellStyle name="Percent 10 31" xfId="48360"/>
    <cellStyle name="Percent 10 32" xfId="48361"/>
    <cellStyle name="Percent 10 33" xfId="48362"/>
    <cellStyle name="Percent 10 34" xfId="48363"/>
    <cellStyle name="Percent 10 35" xfId="48364"/>
    <cellStyle name="Percent 10 36" xfId="48365"/>
    <cellStyle name="Percent 10 37" xfId="48366"/>
    <cellStyle name="Percent 10 38" xfId="48367"/>
    <cellStyle name="Percent 10 39" xfId="48368"/>
    <cellStyle name="Percent 10 4" xfId="48369"/>
    <cellStyle name="Percent 10 4 2" xfId="48370"/>
    <cellStyle name="Percent 10 40" xfId="48371"/>
    <cellStyle name="Percent 10 41" xfId="48372"/>
    <cellStyle name="Percent 10 42" xfId="48373"/>
    <cellStyle name="Percent 10 43" xfId="48374"/>
    <cellStyle name="Percent 10 44" xfId="48375"/>
    <cellStyle name="Percent 10 45" xfId="48376"/>
    <cellStyle name="Percent 10 46" xfId="48377"/>
    <cellStyle name="Percent 10 47" xfId="48378"/>
    <cellStyle name="Percent 10 48" xfId="48379"/>
    <cellStyle name="Percent 10 49" xfId="48380"/>
    <cellStyle name="Percent 10 5" xfId="48381"/>
    <cellStyle name="Percent 10 50" xfId="48382"/>
    <cellStyle name="Percent 10 51" xfId="48383"/>
    <cellStyle name="Percent 10 52" xfId="48384"/>
    <cellStyle name="Percent 10 53" xfId="48385"/>
    <cellStyle name="Percent 10 54" xfId="48386"/>
    <cellStyle name="Percent 10 55" xfId="48387"/>
    <cellStyle name="Percent 10 56" xfId="48388"/>
    <cellStyle name="Percent 10 57" xfId="48389"/>
    <cellStyle name="Percent 10 58" xfId="48390"/>
    <cellStyle name="Percent 10 59" xfId="48391"/>
    <cellStyle name="Percent 10 6" xfId="48392"/>
    <cellStyle name="Percent 10 60" xfId="48393"/>
    <cellStyle name="Percent 10 61" xfId="48394"/>
    <cellStyle name="Percent 10 62" xfId="48395"/>
    <cellStyle name="Percent 10 63" xfId="48396"/>
    <cellStyle name="Percent 10 64" xfId="48397"/>
    <cellStyle name="Percent 10 65" xfId="48398"/>
    <cellStyle name="Percent 10 66" xfId="48399"/>
    <cellStyle name="Percent 10 67" xfId="48400"/>
    <cellStyle name="Percent 10 68" xfId="48401"/>
    <cellStyle name="Percent 10 7" xfId="48402"/>
    <cellStyle name="Percent 10 8" xfId="48403"/>
    <cellStyle name="Percent 10 9" xfId="48404"/>
    <cellStyle name="Percent 11" xfId="568"/>
    <cellStyle name="Percent 11 10" xfId="48405"/>
    <cellStyle name="Percent 11 11" xfId="48406"/>
    <cellStyle name="Percent 11 12" xfId="48407"/>
    <cellStyle name="Percent 11 13" xfId="48408"/>
    <cellStyle name="Percent 11 14" xfId="48409"/>
    <cellStyle name="Percent 11 15" xfId="48410"/>
    <cellStyle name="Percent 11 16" xfId="48411"/>
    <cellStyle name="Percent 11 17" xfId="48412"/>
    <cellStyle name="Percent 11 18" xfId="48413"/>
    <cellStyle name="Percent 11 19" xfId="48414"/>
    <cellStyle name="Percent 11 2" xfId="48415"/>
    <cellStyle name="Percent 11 2 2" xfId="48416"/>
    <cellStyle name="Percent 11 20" xfId="48417"/>
    <cellStyle name="Percent 11 21" xfId="48418"/>
    <cellStyle name="Percent 11 22" xfId="48419"/>
    <cellStyle name="Percent 11 23" xfId="48420"/>
    <cellStyle name="Percent 11 23 2" xfId="48421"/>
    <cellStyle name="Percent 11 24" xfId="48422"/>
    <cellStyle name="Percent 11 25" xfId="48423"/>
    <cellStyle name="Percent 11 26" xfId="48424"/>
    <cellStyle name="Percent 11 27" xfId="48425"/>
    <cellStyle name="Percent 11 28" xfId="48426"/>
    <cellStyle name="Percent 11 29" xfId="48427"/>
    <cellStyle name="Percent 11 3" xfId="48428"/>
    <cellStyle name="Percent 11 3 2" xfId="48429"/>
    <cellStyle name="Percent 11 30" xfId="48430"/>
    <cellStyle name="Percent 11 31" xfId="48431"/>
    <cellStyle name="Percent 11 32" xfId="48432"/>
    <cellStyle name="Percent 11 33" xfId="48433"/>
    <cellStyle name="Percent 11 34" xfId="48434"/>
    <cellStyle name="Percent 11 35" xfId="48435"/>
    <cellStyle name="Percent 11 36" xfId="48436"/>
    <cellStyle name="Percent 11 37" xfId="48437"/>
    <cellStyle name="Percent 11 38" xfId="48438"/>
    <cellStyle name="Percent 11 39" xfId="48439"/>
    <cellStyle name="Percent 11 4" xfId="48440"/>
    <cellStyle name="Percent 11 4 2" xfId="48441"/>
    <cellStyle name="Percent 11 40" xfId="48442"/>
    <cellStyle name="Percent 11 41" xfId="48443"/>
    <cellStyle name="Percent 11 42" xfId="48444"/>
    <cellStyle name="Percent 11 43" xfId="48445"/>
    <cellStyle name="Percent 11 44" xfId="48446"/>
    <cellStyle name="Percent 11 45" xfId="48447"/>
    <cellStyle name="Percent 11 46" xfId="48448"/>
    <cellStyle name="Percent 11 47" xfId="48449"/>
    <cellStyle name="Percent 11 48" xfId="48450"/>
    <cellStyle name="Percent 11 49" xfId="48451"/>
    <cellStyle name="Percent 11 5" xfId="48452"/>
    <cellStyle name="Percent 11 50" xfId="48453"/>
    <cellStyle name="Percent 11 51" xfId="48454"/>
    <cellStyle name="Percent 11 52" xfId="48455"/>
    <cellStyle name="Percent 11 53" xfId="48456"/>
    <cellStyle name="Percent 11 54" xfId="48457"/>
    <cellStyle name="Percent 11 55" xfId="48458"/>
    <cellStyle name="Percent 11 56" xfId="48459"/>
    <cellStyle name="Percent 11 57" xfId="48460"/>
    <cellStyle name="Percent 11 58" xfId="48461"/>
    <cellStyle name="Percent 11 59" xfId="48462"/>
    <cellStyle name="Percent 11 6" xfId="48463"/>
    <cellStyle name="Percent 11 60" xfId="48464"/>
    <cellStyle name="Percent 11 61" xfId="48465"/>
    <cellStyle name="Percent 11 62" xfId="48466"/>
    <cellStyle name="Percent 11 63" xfId="48467"/>
    <cellStyle name="Percent 11 64" xfId="48468"/>
    <cellStyle name="Percent 11 65" xfId="48469"/>
    <cellStyle name="Percent 11 66" xfId="48470"/>
    <cellStyle name="Percent 11 67" xfId="48471"/>
    <cellStyle name="Percent 11 68" xfId="48472"/>
    <cellStyle name="Percent 11 7" xfId="48473"/>
    <cellStyle name="Percent 11 8" xfId="48474"/>
    <cellStyle name="Percent 11 9" xfId="48475"/>
    <cellStyle name="Percent 12" xfId="569"/>
    <cellStyle name="Percent 12 10" xfId="48476"/>
    <cellStyle name="Percent 12 11" xfId="48477"/>
    <cellStyle name="Percent 12 12" xfId="48478"/>
    <cellStyle name="Percent 12 13" xfId="48479"/>
    <cellStyle name="Percent 12 14" xfId="48480"/>
    <cellStyle name="Percent 12 15" xfId="48481"/>
    <cellStyle name="Percent 12 16" xfId="48482"/>
    <cellStyle name="Percent 12 17" xfId="48483"/>
    <cellStyle name="Percent 12 18" xfId="48484"/>
    <cellStyle name="Percent 12 19" xfId="48485"/>
    <cellStyle name="Percent 12 2" xfId="48486"/>
    <cellStyle name="Percent 12 2 2" xfId="48487"/>
    <cellStyle name="Percent 12 20" xfId="48488"/>
    <cellStyle name="Percent 12 21" xfId="48489"/>
    <cellStyle name="Percent 12 22" xfId="48490"/>
    <cellStyle name="Percent 12 23" xfId="48491"/>
    <cellStyle name="Percent 12 23 2" xfId="48492"/>
    <cellStyle name="Percent 12 24" xfId="48493"/>
    <cellStyle name="Percent 12 25" xfId="48494"/>
    <cellStyle name="Percent 12 26" xfId="48495"/>
    <cellStyle name="Percent 12 27" xfId="48496"/>
    <cellStyle name="Percent 12 28" xfId="48497"/>
    <cellStyle name="Percent 12 29" xfId="48498"/>
    <cellStyle name="Percent 12 3" xfId="48499"/>
    <cellStyle name="Percent 12 3 2" xfId="48500"/>
    <cellStyle name="Percent 12 30" xfId="48501"/>
    <cellStyle name="Percent 12 31" xfId="48502"/>
    <cellStyle name="Percent 12 32" xfId="48503"/>
    <cellStyle name="Percent 12 33" xfId="48504"/>
    <cellStyle name="Percent 12 34" xfId="48505"/>
    <cellStyle name="Percent 12 35" xfId="48506"/>
    <cellStyle name="Percent 12 36" xfId="48507"/>
    <cellStyle name="Percent 12 37" xfId="48508"/>
    <cellStyle name="Percent 12 38" xfId="48509"/>
    <cellStyle name="Percent 12 39" xfId="48510"/>
    <cellStyle name="Percent 12 4" xfId="48511"/>
    <cellStyle name="Percent 12 4 2" xfId="48512"/>
    <cellStyle name="Percent 12 40" xfId="48513"/>
    <cellStyle name="Percent 12 41" xfId="48514"/>
    <cellStyle name="Percent 12 42" xfId="48515"/>
    <cellStyle name="Percent 12 43" xfId="48516"/>
    <cellStyle name="Percent 12 44" xfId="48517"/>
    <cellStyle name="Percent 12 45" xfId="48518"/>
    <cellStyle name="Percent 12 46" xfId="48519"/>
    <cellStyle name="Percent 12 47" xfId="48520"/>
    <cellStyle name="Percent 12 48" xfId="48521"/>
    <cellStyle name="Percent 12 49" xfId="48522"/>
    <cellStyle name="Percent 12 5" xfId="48523"/>
    <cellStyle name="Percent 12 50" xfId="48524"/>
    <cellStyle name="Percent 12 51" xfId="48525"/>
    <cellStyle name="Percent 12 52" xfId="48526"/>
    <cellStyle name="Percent 12 53" xfId="48527"/>
    <cellStyle name="Percent 12 54" xfId="48528"/>
    <cellStyle name="Percent 12 55" xfId="48529"/>
    <cellStyle name="Percent 12 56" xfId="48530"/>
    <cellStyle name="Percent 12 57" xfId="48531"/>
    <cellStyle name="Percent 12 58" xfId="48532"/>
    <cellStyle name="Percent 12 59" xfId="48533"/>
    <cellStyle name="Percent 12 6" xfId="48534"/>
    <cellStyle name="Percent 12 60" xfId="48535"/>
    <cellStyle name="Percent 12 61" xfId="48536"/>
    <cellStyle name="Percent 12 62" xfId="48537"/>
    <cellStyle name="Percent 12 63" xfId="48538"/>
    <cellStyle name="Percent 12 64" xfId="48539"/>
    <cellStyle name="Percent 12 65" xfId="48540"/>
    <cellStyle name="Percent 12 66" xfId="48541"/>
    <cellStyle name="Percent 12 67" xfId="48542"/>
    <cellStyle name="Percent 12 68" xfId="48543"/>
    <cellStyle name="Percent 12 7" xfId="48544"/>
    <cellStyle name="Percent 12 8" xfId="48545"/>
    <cellStyle name="Percent 12 9" xfId="48546"/>
    <cellStyle name="Percent 13" xfId="1571"/>
    <cellStyle name="Percent 13 10" xfId="48547"/>
    <cellStyle name="Percent 13 11" xfId="48548"/>
    <cellStyle name="Percent 13 12" xfId="48549"/>
    <cellStyle name="Percent 13 13" xfId="48550"/>
    <cellStyle name="Percent 13 14" xfId="48551"/>
    <cellStyle name="Percent 13 15" xfId="48552"/>
    <cellStyle name="Percent 13 16" xfId="48553"/>
    <cellStyle name="Percent 13 17" xfId="48554"/>
    <cellStyle name="Percent 13 18" xfId="48555"/>
    <cellStyle name="Percent 13 19" xfId="48556"/>
    <cellStyle name="Percent 13 2" xfId="48557"/>
    <cellStyle name="Percent 13 2 2" xfId="48558"/>
    <cellStyle name="Percent 13 20" xfId="48559"/>
    <cellStyle name="Percent 13 21" xfId="48560"/>
    <cellStyle name="Percent 13 22" xfId="48561"/>
    <cellStyle name="Percent 13 23" xfId="48562"/>
    <cellStyle name="Percent 13 23 2" xfId="48563"/>
    <cellStyle name="Percent 13 24" xfId="48564"/>
    <cellStyle name="Percent 13 25" xfId="48565"/>
    <cellStyle name="Percent 13 26" xfId="48566"/>
    <cellStyle name="Percent 13 27" xfId="48567"/>
    <cellStyle name="Percent 13 28" xfId="48568"/>
    <cellStyle name="Percent 13 29" xfId="48569"/>
    <cellStyle name="Percent 13 3" xfId="48570"/>
    <cellStyle name="Percent 13 3 2" xfId="48571"/>
    <cellStyle name="Percent 13 30" xfId="48572"/>
    <cellStyle name="Percent 13 31" xfId="48573"/>
    <cellStyle name="Percent 13 32" xfId="48574"/>
    <cellStyle name="Percent 13 33" xfId="48575"/>
    <cellStyle name="Percent 13 34" xfId="48576"/>
    <cellStyle name="Percent 13 35" xfId="48577"/>
    <cellStyle name="Percent 13 36" xfId="48578"/>
    <cellStyle name="Percent 13 37" xfId="48579"/>
    <cellStyle name="Percent 13 38" xfId="48580"/>
    <cellStyle name="Percent 13 39" xfId="48581"/>
    <cellStyle name="Percent 13 4" xfId="48582"/>
    <cellStyle name="Percent 13 4 2" xfId="48583"/>
    <cellStyle name="Percent 13 40" xfId="48584"/>
    <cellStyle name="Percent 13 41" xfId="48585"/>
    <cellStyle name="Percent 13 42" xfId="48586"/>
    <cellStyle name="Percent 13 43" xfId="48587"/>
    <cellStyle name="Percent 13 44" xfId="48588"/>
    <cellStyle name="Percent 13 45" xfId="48589"/>
    <cellStyle name="Percent 13 46" xfId="48590"/>
    <cellStyle name="Percent 13 47" xfId="48591"/>
    <cellStyle name="Percent 13 48" xfId="48592"/>
    <cellStyle name="Percent 13 49" xfId="48593"/>
    <cellStyle name="Percent 13 5" xfId="48594"/>
    <cellStyle name="Percent 13 50" xfId="48595"/>
    <cellStyle name="Percent 13 51" xfId="48596"/>
    <cellStyle name="Percent 13 52" xfId="48597"/>
    <cellStyle name="Percent 13 53" xfId="48598"/>
    <cellStyle name="Percent 13 54" xfId="48599"/>
    <cellStyle name="Percent 13 55" xfId="48600"/>
    <cellStyle name="Percent 13 56" xfId="48601"/>
    <cellStyle name="Percent 13 57" xfId="48602"/>
    <cellStyle name="Percent 13 58" xfId="48603"/>
    <cellStyle name="Percent 13 59" xfId="48604"/>
    <cellStyle name="Percent 13 6" xfId="48605"/>
    <cellStyle name="Percent 13 60" xfId="48606"/>
    <cellStyle name="Percent 13 61" xfId="48607"/>
    <cellStyle name="Percent 13 62" xfId="48608"/>
    <cellStyle name="Percent 13 63" xfId="48609"/>
    <cellStyle name="Percent 13 64" xfId="48610"/>
    <cellStyle name="Percent 13 65" xfId="48611"/>
    <cellStyle name="Percent 13 66" xfId="48612"/>
    <cellStyle name="Percent 13 67" xfId="48613"/>
    <cellStyle name="Percent 13 68" xfId="48614"/>
    <cellStyle name="Percent 13 7" xfId="48615"/>
    <cellStyle name="Percent 13 8" xfId="48616"/>
    <cellStyle name="Percent 13 9" xfId="48617"/>
    <cellStyle name="Percent 14" xfId="48618"/>
    <cellStyle name="Percent 14 10" xfId="48619"/>
    <cellStyle name="Percent 14 11" xfId="48620"/>
    <cellStyle name="Percent 14 12" xfId="48621"/>
    <cellStyle name="Percent 14 13" xfId="48622"/>
    <cellStyle name="Percent 14 14" xfId="48623"/>
    <cellStyle name="Percent 14 15" xfId="48624"/>
    <cellStyle name="Percent 14 16" xfId="48625"/>
    <cellStyle name="Percent 14 17" xfId="48626"/>
    <cellStyle name="Percent 14 18" xfId="48627"/>
    <cellStyle name="Percent 14 19" xfId="48628"/>
    <cellStyle name="Percent 14 2" xfId="48629"/>
    <cellStyle name="Percent 14 2 2" xfId="48630"/>
    <cellStyle name="Percent 14 20" xfId="48631"/>
    <cellStyle name="Percent 14 21" xfId="48632"/>
    <cellStyle name="Percent 14 22" xfId="48633"/>
    <cellStyle name="Percent 14 23" xfId="48634"/>
    <cellStyle name="Percent 14 23 2" xfId="48635"/>
    <cellStyle name="Percent 14 24" xfId="48636"/>
    <cellStyle name="Percent 14 25" xfId="48637"/>
    <cellStyle name="Percent 14 26" xfId="48638"/>
    <cellStyle name="Percent 14 27" xfId="48639"/>
    <cellStyle name="Percent 14 28" xfId="48640"/>
    <cellStyle name="Percent 14 29" xfId="48641"/>
    <cellStyle name="Percent 14 3" xfId="48642"/>
    <cellStyle name="Percent 14 3 2" xfId="48643"/>
    <cellStyle name="Percent 14 30" xfId="48644"/>
    <cellStyle name="Percent 14 31" xfId="48645"/>
    <cellStyle name="Percent 14 32" xfId="48646"/>
    <cellStyle name="Percent 14 33" xfId="48647"/>
    <cellStyle name="Percent 14 34" xfId="48648"/>
    <cellStyle name="Percent 14 35" xfId="48649"/>
    <cellStyle name="Percent 14 36" xfId="48650"/>
    <cellStyle name="Percent 14 37" xfId="48651"/>
    <cellStyle name="Percent 14 38" xfId="48652"/>
    <cellStyle name="Percent 14 39" xfId="48653"/>
    <cellStyle name="Percent 14 4" xfId="48654"/>
    <cellStyle name="Percent 14 4 2" xfId="48655"/>
    <cellStyle name="Percent 14 40" xfId="48656"/>
    <cellStyle name="Percent 14 41" xfId="48657"/>
    <cellStyle name="Percent 14 42" xfId="48658"/>
    <cellStyle name="Percent 14 43" xfId="48659"/>
    <cellStyle name="Percent 14 44" xfId="48660"/>
    <cellStyle name="Percent 14 45" xfId="48661"/>
    <cellStyle name="Percent 14 46" xfId="48662"/>
    <cellStyle name="Percent 14 47" xfId="48663"/>
    <cellStyle name="Percent 14 48" xfId="48664"/>
    <cellStyle name="Percent 14 49" xfId="48665"/>
    <cellStyle name="Percent 14 5" xfId="48666"/>
    <cellStyle name="Percent 14 50" xfId="48667"/>
    <cellStyle name="Percent 14 51" xfId="48668"/>
    <cellStyle name="Percent 14 52" xfId="48669"/>
    <cellStyle name="Percent 14 53" xfId="48670"/>
    <cellStyle name="Percent 14 54" xfId="48671"/>
    <cellStyle name="Percent 14 55" xfId="48672"/>
    <cellStyle name="Percent 14 56" xfId="48673"/>
    <cellStyle name="Percent 14 57" xfId="48674"/>
    <cellStyle name="Percent 14 58" xfId="48675"/>
    <cellStyle name="Percent 14 59" xfId="48676"/>
    <cellStyle name="Percent 14 6" xfId="48677"/>
    <cellStyle name="Percent 14 60" xfId="48678"/>
    <cellStyle name="Percent 14 61" xfId="48679"/>
    <cellStyle name="Percent 14 62" xfId="48680"/>
    <cellStyle name="Percent 14 63" xfId="48681"/>
    <cellStyle name="Percent 14 64" xfId="48682"/>
    <cellStyle name="Percent 14 65" xfId="48683"/>
    <cellStyle name="Percent 14 66" xfId="48684"/>
    <cellStyle name="Percent 14 67" xfId="48685"/>
    <cellStyle name="Percent 14 68" xfId="48686"/>
    <cellStyle name="Percent 14 7" xfId="48687"/>
    <cellStyle name="Percent 14 8" xfId="48688"/>
    <cellStyle name="Percent 14 9" xfId="48689"/>
    <cellStyle name="Percent 15" xfId="48690"/>
    <cellStyle name="Percent 15 2" xfId="48691"/>
    <cellStyle name="Percent 15 2 2" xfId="48692"/>
    <cellStyle name="Percent 15 2 2 2" xfId="48693"/>
    <cellStyle name="Percent 15 2 3" xfId="48694"/>
    <cellStyle name="Percent 15 3" xfId="48695"/>
    <cellStyle name="Percent 15 4" xfId="48696"/>
    <cellStyle name="Percent 16" xfId="48697"/>
    <cellStyle name="Percent 16 2" xfId="48698"/>
    <cellStyle name="Percent 16 2 2" xfId="48699"/>
    <cellStyle name="Percent 16 2 3" xfId="48700"/>
    <cellStyle name="Percent 16 3" xfId="48701"/>
    <cellStyle name="Percent 16 3 2" xfId="48702"/>
    <cellStyle name="Percent 16 4" xfId="48703"/>
    <cellStyle name="Percent 16 5" xfId="48704"/>
    <cellStyle name="Percent 16 5 2" xfId="48705"/>
    <cellStyle name="Percent 16 6" xfId="48706"/>
    <cellStyle name="Percent 17" xfId="48707"/>
    <cellStyle name="Percent 17 2" xfId="48708"/>
    <cellStyle name="Percent 17 2 2" xfId="48709"/>
    <cellStyle name="Percent 17 2 3" xfId="48710"/>
    <cellStyle name="Percent 17 3" xfId="48711"/>
    <cellStyle name="Percent 17 3 2" xfId="48712"/>
    <cellStyle name="Percent 17 4" xfId="48713"/>
    <cellStyle name="Percent 17 4 2" xfId="48714"/>
    <cellStyle name="Percent 17 5" xfId="48715"/>
    <cellStyle name="Percent 18" xfId="48716"/>
    <cellStyle name="Percent 18 2" xfId="48717"/>
    <cellStyle name="Percent 18 3" xfId="48718"/>
    <cellStyle name="Percent 18 3 2" xfId="48719"/>
    <cellStyle name="Percent 18 3 3" xfId="48720"/>
    <cellStyle name="Percent 18 4" xfId="48721"/>
    <cellStyle name="Percent 18 5" xfId="48722"/>
    <cellStyle name="Percent 19" xfId="48723"/>
    <cellStyle name="Percent 19 2" xfId="48724"/>
    <cellStyle name="Percent 19 3" xfId="48725"/>
    <cellStyle name="Percent 2" xfId="17"/>
    <cellStyle name="Percent 2 10" xfId="48726"/>
    <cellStyle name="Percent 2 10 2" xfId="48727"/>
    <cellStyle name="Percent 2 10 2 2" xfId="48728"/>
    <cellStyle name="Percent 2 10 2 2 2" xfId="48729"/>
    <cellStyle name="Percent 2 10 2 2 2 2" xfId="48730"/>
    <cellStyle name="Percent 2 10 2 2 2 2 2" xfId="48731"/>
    <cellStyle name="Percent 2 10 2 2 2 3" xfId="48732"/>
    <cellStyle name="Percent 2 10 2 2 2 4" xfId="48733"/>
    <cellStyle name="Percent 2 10 2 2 3" xfId="48734"/>
    <cellStyle name="Percent 2 10 2 2 3 2" xfId="48735"/>
    <cellStyle name="Percent 2 10 2 2 3 3" xfId="48736"/>
    <cellStyle name="Percent 2 10 2 2 4" xfId="48737"/>
    <cellStyle name="Percent 2 10 2 2 5" xfId="48738"/>
    <cellStyle name="Percent 2 10 3" xfId="48739"/>
    <cellStyle name="Percent 2 10 4" xfId="48740"/>
    <cellStyle name="Percent 2 10 5" xfId="48741"/>
    <cellStyle name="Percent 2 10 6" xfId="48742"/>
    <cellStyle name="Percent 2 100" xfId="48743"/>
    <cellStyle name="Percent 2 101" xfId="48744"/>
    <cellStyle name="Percent 2 102" xfId="48745"/>
    <cellStyle name="Percent 2 103" xfId="48746"/>
    <cellStyle name="Percent 2 104" xfId="48747"/>
    <cellStyle name="Percent 2 105" xfId="48748"/>
    <cellStyle name="Percent 2 106" xfId="48749"/>
    <cellStyle name="Percent 2 107" xfId="48750"/>
    <cellStyle name="Percent 2 108" xfId="48751"/>
    <cellStyle name="Percent 2 109" xfId="48752"/>
    <cellStyle name="Percent 2 109 2" xfId="48753"/>
    <cellStyle name="Percent 2 11" xfId="48754"/>
    <cellStyle name="Percent 2 11 2" xfId="48755"/>
    <cellStyle name="Percent 2 11 2 2" xfId="48756"/>
    <cellStyle name="Percent 2 11 2 2 2" xfId="48757"/>
    <cellStyle name="Percent 2 11 2 2 2 2" xfId="48758"/>
    <cellStyle name="Percent 2 11 2 2 2 2 2" xfId="48759"/>
    <cellStyle name="Percent 2 11 2 2 2 3" xfId="48760"/>
    <cellStyle name="Percent 2 11 2 2 2 4" xfId="48761"/>
    <cellStyle name="Percent 2 11 2 2 3" xfId="48762"/>
    <cellStyle name="Percent 2 11 2 2 3 2" xfId="48763"/>
    <cellStyle name="Percent 2 11 2 2 3 3" xfId="48764"/>
    <cellStyle name="Percent 2 11 2 2 4" xfId="48765"/>
    <cellStyle name="Percent 2 11 2 2 5" xfId="48766"/>
    <cellStyle name="Percent 2 11 3" xfId="48767"/>
    <cellStyle name="Percent 2 11 4" xfId="48768"/>
    <cellStyle name="Percent 2 11 5" xfId="48769"/>
    <cellStyle name="Percent 2 11 6" xfId="48770"/>
    <cellStyle name="Percent 2 110" xfId="48771"/>
    <cellStyle name="Percent 2 110 2" xfId="48772"/>
    <cellStyle name="Percent 2 111" xfId="48773"/>
    <cellStyle name="Percent 2 112" xfId="48774"/>
    <cellStyle name="Percent 2 113" xfId="48775"/>
    <cellStyle name="Percent 2 114" xfId="48776"/>
    <cellStyle name="Percent 2 115" xfId="48777"/>
    <cellStyle name="Percent 2 116" xfId="48778"/>
    <cellStyle name="Percent 2 117" xfId="48779"/>
    <cellStyle name="Percent 2 118" xfId="48780"/>
    <cellStyle name="Percent 2 119" xfId="48781"/>
    <cellStyle name="Percent 2 12" xfId="48782"/>
    <cellStyle name="Percent 2 12 2" xfId="48783"/>
    <cellStyle name="Percent 2 12 2 2" xfId="48784"/>
    <cellStyle name="Percent 2 12 2 2 2" xfId="48785"/>
    <cellStyle name="Percent 2 12 2 2 2 2" xfId="48786"/>
    <cellStyle name="Percent 2 12 2 2 2 2 2" xfId="48787"/>
    <cellStyle name="Percent 2 12 2 2 2 3" xfId="48788"/>
    <cellStyle name="Percent 2 12 2 2 2 4" xfId="48789"/>
    <cellStyle name="Percent 2 12 2 2 3" xfId="48790"/>
    <cellStyle name="Percent 2 12 2 2 3 2" xfId="48791"/>
    <cellStyle name="Percent 2 12 2 2 3 3" xfId="48792"/>
    <cellStyle name="Percent 2 12 2 2 4" xfId="48793"/>
    <cellStyle name="Percent 2 12 2 2 5" xfId="48794"/>
    <cellStyle name="Percent 2 12 3" xfId="48795"/>
    <cellStyle name="Percent 2 12 4" xfId="48796"/>
    <cellStyle name="Percent 2 12 5" xfId="48797"/>
    <cellStyle name="Percent 2 12 6" xfId="48798"/>
    <cellStyle name="Percent 2 120" xfId="48799"/>
    <cellStyle name="Percent 2 121" xfId="48800"/>
    <cellStyle name="Percent 2 122" xfId="48801"/>
    <cellStyle name="Percent 2 123" xfId="48802"/>
    <cellStyle name="Percent 2 124" xfId="48803"/>
    <cellStyle name="Percent 2 125" xfId="48804"/>
    <cellStyle name="Percent 2 126" xfId="48805"/>
    <cellStyle name="Percent 2 127" xfId="48806"/>
    <cellStyle name="Percent 2 128" xfId="48807"/>
    <cellStyle name="Percent 2 129" xfId="48808"/>
    <cellStyle name="Percent 2 13" xfId="48809"/>
    <cellStyle name="Percent 2 13 2" xfId="48810"/>
    <cellStyle name="Percent 2 13 2 2" xfId="48811"/>
    <cellStyle name="Percent 2 13 2 2 2" xfId="48812"/>
    <cellStyle name="Percent 2 13 2 2 2 2" xfId="48813"/>
    <cellStyle name="Percent 2 13 2 2 2 2 2" xfId="48814"/>
    <cellStyle name="Percent 2 13 2 2 2 3" xfId="48815"/>
    <cellStyle name="Percent 2 13 2 2 2 4" xfId="48816"/>
    <cellStyle name="Percent 2 13 2 2 3" xfId="48817"/>
    <cellStyle name="Percent 2 13 2 2 3 2" xfId="48818"/>
    <cellStyle name="Percent 2 13 2 2 3 3" xfId="48819"/>
    <cellStyle name="Percent 2 13 2 2 4" xfId="48820"/>
    <cellStyle name="Percent 2 13 2 2 5" xfId="48821"/>
    <cellStyle name="Percent 2 13 3" xfId="48822"/>
    <cellStyle name="Percent 2 13 4" xfId="48823"/>
    <cellStyle name="Percent 2 13 5" xfId="48824"/>
    <cellStyle name="Percent 2 13 6" xfId="48825"/>
    <cellStyle name="Percent 2 130" xfId="48826"/>
    <cellStyle name="Percent 2 131" xfId="48827"/>
    <cellStyle name="Percent 2 132" xfId="48828"/>
    <cellStyle name="Percent 2 133" xfId="48829"/>
    <cellStyle name="Percent 2 134" xfId="48830"/>
    <cellStyle name="Percent 2 135" xfId="48831"/>
    <cellStyle name="Percent 2 136" xfId="48832"/>
    <cellStyle name="Percent 2 137" xfId="48833"/>
    <cellStyle name="Percent 2 138" xfId="48834"/>
    <cellStyle name="Percent 2 139" xfId="48835"/>
    <cellStyle name="Percent 2 139 2" xfId="48836"/>
    <cellStyle name="Percent 2 14" xfId="48837"/>
    <cellStyle name="Percent 2 14 2" xfId="48838"/>
    <cellStyle name="Percent 2 14 2 2" xfId="48839"/>
    <cellStyle name="Percent 2 14 2 2 2" xfId="48840"/>
    <cellStyle name="Percent 2 14 2 2 2 2" xfId="48841"/>
    <cellStyle name="Percent 2 14 2 2 3" xfId="48842"/>
    <cellStyle name="Percent 2 14 2 2 4" xfId="48843"/>
    <cellStyle name="Percent 2 14 2 3" xfId="48844"/>
    <cellStyle name="Percent 2 14 2 3 2" xfId="48845"/>
    <cellStyle name="Percent 2 14 2 3 3" xfId="48846"/>
    <cellStyle name="Percent 2 14 2 4" xfId="48847"/>
    <cellStyle name="Percent 2 14 2 5" xfId="48848"/>
    <cellStyle name="Percent 2 14 2 6" xfId="48849"/>
    <cellStyle name="Percent 2 14 3" xfId="48850"/>
    <cellStyle name="Percent 2 140" xfId="48851"/>
    <cellStyle name="Percent 2 141" xfId="48852"/>
    <cellStyle name="Percent 2 142" xfId="48853"/>
    <cellStyle name="Percent 2 143" xfId="48854"/>
    <cellStyle name="Percent 2 144" xfId="48855"/>
    <cellStyle name="Percent 2 145" xfId="48856"/>
    <cellStyle name="Percent 2 146" xfId="48857"/>
    <cellStyle name="Percent 2 147" xfId="48858"/>
    <cellStyle name="Percent 2 148" xfId="48859"/>
    <cellStyle name="Percent 2 149" xfId="48860"/>
    <cellStyle name="Percent 2 15" xfId="48861"/>
    <cellStyle name="Percent 2 15 2" xfId="48862"/>
    <cellStyle name="Percent 2 15 2 2" xfId="48863"/>
    <cellStyle name="Percent 2 15 2 2 2" xfId="48864"/>
    <cellStyle name="Percent 2 15 2 2 2 2" xfId="48865"/>
    <cellStyle name="Percent 2 15 2 2 3" xfId="48866"/>
    <cellStyle name="Percent 2 15 2 2 4" xfId="48867"/>
    <cellStyle name="Percent 2 15 2 3" xfId="48868"/>
    <cellStyle name="Percent 2 15 2 3 2" xfId="48869"/>
    <cellStyle name="Percent 2 15 2 3 3" xfId="48870"/>
    <cellStyle name="Percent 2 15 2 4" xfId="48871"/>
    <cellStyle name="Percent 2 15 2 5" xfId="48872"/>
    <cellStyle name="Percent 2 15 2 6" xfId="48873"/>
    <cellStyle name="Percent 2 15 3" xfId="48874"/>
    <cellStyle name="Percent 2 150" xfId="48875"/>
    <cellStyle name="Percent 2 151" xfId="48876"/>
    <cellStyle name="Percent 2 152" xfId="48877"/>
    <cellStyle name="Percent 2 153" xfId="48878"/>
    <cellStyle name="Percent 2 154" xfId="48879"/>
    <cellStyle name="Percent 2 16" xfId="48880"/>
    <cellStyle name="Percent 2 16 2" xfId="48881"/>
    <cellStyle name="Percent 2 16 2 2" xfId="48882"/>
    <cellStyle name="Percent 2 16 2 2 2" xfId="48883"/>
    <cellStyle name="Percent 2 16 2 2 2 2" xfId="48884"/>
    <cellStyle name="Percent 2 16 2 2 3" xfId="48885"/>
    <cellStyle name="Percent 2 16 2 2 4" xfId="48886"/>
    <cellStyle name="Percent 2 16 2 3" xfId="48887"/>
    <cellStyle name="Percent 2 16 2 3 2" xfId="48888"/>
    <cellStyle name="Percent 2 16 2 3 3" xfId="48889"/>
    <cellStyle name="Percent 2 16 2 4" xfId="48890"/>
    <cellStyle name="Percent 2 16 2 5" xfId="48891"/>
    <cellStyle name="Percent 2 16 2 6" xfId="48892"/>
    <cellStyle name="Percent 2 16 3" xfId="48893"/>
    <cellStyle name="Percent 2 17" xfId="48894"/>
    <cellStyle name="Percent 2 17 2" xfId="48895"/>
    <cellStyle name="Percent 2 17 2 2" xfId="48896"/>
    <cellStyle name="Percent 2 17 2 2 2" xfId="48897"/>
    <cellStyle name="Percent 2 17 2 2 2 2" xfId="48898"/>
    <cellStyle name="Percent 2 17 2 2 3" xfId="48899"/>
    <cellStyle name="Percent 2 17 2 2 4" xfId="48900"/>
    <cellStyle name="Percent 2 17 2 3" xfId="48901"/>
    <cellStyle name="Percent 2 17 2 3 2" xfId="48902"/>
    <cellStyle name="Percent 2 17 2 3 3" xfId="48903"/>
    <cellStyle name="Percent 2 17 2 4" xfId="48904"/>
    <cellStyle name="Percent 2 17 2 5" xfId="48905"/>
    <cellStyle name="Percent 2 17 2 6" xfId="48906"/>
    <cellStyle name="Percent 2 17 3" xfId="48907"/>
    <cellStyle name="Percent 2 18" xfId="48908"/>
    <cellStyle name="Percent 2 18 2" xfId="48909"/>
    <cellStyle name="Percent 2 18 2 2" xfId="48910"/>
    <cellStyle name="Percent 2 18 2 2 2" xfId="48911"/>
    <cellStyle name="Percent 2 18 2 2 2 2" xfId="48912"/>
    <cellStyle name="Percent 2 18 2 2 3" xfId="48913"/>
    <cellStyle name="Percent 2 18 2 2 4" xfId="48914"/>
    <cellStyle name="Percent 2 18 2 3" xfId="48915"/>
    <cellStyle name="Percent 2 18 2 3 2" xfId="48916"/>
    <cellStyle name="Percent 2 18 2 3 3" xfId="48917"/>
    <cellStyle name="Percent 2 18 2 4" xfId="48918"/>
    <cellStyle name="Percent 2 18 2 5" xfId="48919"/>
    <cellStyle name="Percent 2 18 2 6" xfId="48920"/>
    <cellStyle name="Percent 2 18 3" xfId="48921"/>
    <cellStyle name="Percent 2 19" xfId="48922"/>
    <cellStyle name="Percent 2 19 2" xfId="48923"/>
    <cellStyle name="Percent 2 19 2 2" xfId="48924"/>
    <cellStyle name="Percent 2 19 2 2 2" xfId="48925"/>
    <cellStyle name="Percent 2 19 2 2 2 2" xfId="48926"/>
    <cellStyle name="Percent 2 19 2 2 3" xfId="48927"/>
    <cellStyle name="Percent 2 19 2 2 4" xfId="48928"/>
    <cellStyle name="Percent 2 19 2 3" xfId="48929"/>
    <cellStyle name="Percent 2 19 2 3 2" xfId="48930"/>
    <cellStyle name="Percent 2 19 2 3 3" xfId="48931"/>
    <cellStyle name="Percent 2 19 2 4" xfId="48932"/>
    <cellStyle name="Percent 2 19 2 5" xfId="48933"/>
    <cellStyle name="Percent 2 19 2 6" xfId="48934"/>
    <cellStyle name="Percent 2 19 3" xfId="48935"/>
    <cellStyle name="Percent 2 2" xfId="571"/>
    <cellStyle name="Percent 2 2 10" xfId="48936"/>
    <cellStyle name="Percent 2 2 10 2" xfId="48937"/>
    <cellStyle name="Percent 2 2 10 2 2" xfId="48938"/>
    <cellStyle name="Percent 2 2 10 2 2 2" xfId="48939"/>
    <cellStyle name="Percent 2 2 10 2 2 2 2" xfId="48940"/>
    <cellStyle name="Percent 2 2 10 2 2 3" xfId="48941"/>
    <cellStyle name="Percent 2 2 10 2 2 4" xfId="48942"/>
    <cellStyle name="Percent 2 2 10 2 3" xfId="48943"/>
    <cellStyle name="Percent 2 2 10 2 3 2" xfId="48944"/>
    <cellStyle name="Percent 2 2 10 2 3 3" xfId="48945"/>
    <cellStyle name="Percent 2 2 10 2 4" xfId="48946"/>
    <cellStyle name="Percent 2 2 10 2 5" xfId="48947"/>
    <cellStyle name="Percent 2 2 10 2 6" xfId="48948"/>
    <cellStyle name="Percent 2 2 10 3" xfId="48949"/>
    <cellStyle name="Percent 2 2 11" xfId="48950"/>
    <cellStyle name="Percent 2 2 11 2" xfId="48951"/>
    <cellStyle name="Percent 2 2 11 2 2" xfId="48952"/>
    <cellStyle name="Percent 2 2 11 2 2 2" xfId="48953"/>
    <cellStyle name="Percent 2 2 11 2 2 2 2" xfId="48954"/>
    <cellStyle name="Percent 2 2 11 2 2 3" xfId="48955"/>
    <cellStyle name="Percent 2 2 11 2 2 4" xfId="48956"/>
    <cellStyle name="Percent 2 2 11 2 3" xfId="48957"/>
    <cellStyle name="Percent 2 2 11 2 3 2" xfId="48958"/>
    <cellStyle name="Percent 2 2 11 2 3 3" xfId="48959"/>
    <cellStyle name="Percent 2 2 11 2 4" xfId="48960"/>
    <cellStyle name="Percent 2 2 11 2 5" xfId="48961"/>
    <cellStyle name="Percent 2 2 11 2 6" xfId="48962"/>
    <cellStyle name="Percent 2 2 11 3" xfId="48963"/>
    <cellStyle name="Percent 2 2 12" xfId="48964"/>
    <cellStyle name="Percent 2 2 12 2" xfId="48965"/>
    <cellStyle name="Percent 2 2 12 2 2" xfId="48966"/>
    <cellStyle name="Percent 2 2 12 2 2 2" xfId="48967"/>
    <cellStyle name="Percent 2 2 12 2 2 2 2" xfId="48968"/>
    <cellStyle name="Percent 2 2 12 2 2 3" xfId="48969"/>
    <cellStyle name="Percent 2 2 12 2 2 4" xfId="48970"/>
    <cellStyle name="Percent 2 2 12 2 3" xfId="48971"/>
    <cellStyle name="Percent 2 2 12 2 3 2" xfId="48972"/>
    <cellStyle name="Percent 2 2 12 2 3 3" xfId="48973"/>
    <cellStyle name="Percent 2 2 12 2 4" xfId="48974"/>
    <cellStyle name="Percent 2 2 12 2 5" xfId="48975"/>
    <cellStyle name="Percent 2 2 12 2 6" xfId="48976"/>
    <cellStyle name="Percent 2 2 12 3" xfId="48977"/>
    <cellStyle name="Percent 2 2 13" xfId="48978"/>
    <cellStyle name="Percent 2 2 13 2" xfId="48979"/>
    <cellStyle name="Percent 2 2 13 2 2" xfId="48980"/>
    <cellStyle name="Percent 2 2 13 2 2 2" xfId="48981"/>
    <cellStyle name="Percent 2 2 13 2 3" xfId="48982"/>
    <cellStyle name="Percent 2 2 13 2 4" xfId="48983"/>
    <cellStyle name="Percent 2 2 13 2 5" xfId="48984"/>
    <cellStyle name="Percent 2 2 13 2 6" xfId="48985"/>
    <cellStyle name="Percent 2 2 13 2 7" xfId="48986"/>
    <cellStyle name="Percent 2 2 13 3" xfId="48987"/>
    <cellStyle name="Percent 2 2 13 3 2" xfId="48988"/>
    <cellStyle name="Percent 2 2 13 3 3" xfId="48989"/>
    <cellStyle name="Percent 2 2 13 4" xfId="48990"/>
    <cellStyle name="Percent 2 2 13 5" xfId="48991"/>
    <cellStyle name="Percent 2 2 13 6" xfId="48992"/>
    <cellStyle name="Percent 2 2 14" xfId="48993"/>
    <cellStyle name="Percent 2 2 14 2" xfId="48994"/>
    <cellStyle name="Percent 2 2 14 3" xfId="48995"/>
    <cellStyle name="Percent 2 2 15" xfId="48996"/>
    <cellStyle name="Percent 2 2 15 2" xfId="48997"/>
    <cellStyle name="Percent 2 2 16" xfId="48998"/>
    <cellStyle name="Percent 2 2 16 2" xfId="48999"/>
    <cellStyle name="Percent 2 2 16 2 2" xfId="49000"/>
    <cellStyle name="Percent 2 2 16 2 2 2" xfId="49001"/>
    <cellStyle name="Percent 2 2 16 2 3" xfId="49002"/>
    <cellStyle name="Percent 2 2 16 2 4" xfId="49003"/>
    <cellStyle name="Percent 2 2 16 3" xfId="49004"/>
    <cellStyle name="Percent 2 2 16 4" xfId="49005"/>
    <cellStyle name="Percent 2 2 16 4 2" xfId="49006"/>
    <cellStyle name="Percent 2 2 16 5" xfId="49007"/>
    <cellStyle name="Percent 2 2 16 6" xfId="49008"/>
    <cellStyle name="Percent 2 2 17" xfId="49009"/>
    <cellStyle name="Percent 2 2 17 2" xfId="49010"/>
    <cellStyle name="Percent 2 2 17 2 2" xfId="49011"/>
    <cellStyle name="Percent 2 2 17 2 3" xfId="49012"/>
    <cellStyle name="Percent 2 2 17 3" xfId="49013"/>
    <cellStyle name="Percent 2 2 17 4" xfId="49014"/>
    <cellStyle name="Percent 2 2 17 5" xfId="49015"/>
    <cellStyle name="Percent 2 2 17 6" xfId="49016"/>
    <cellStyle name="Percent 2 2 18" xfId="49017"/>
    <cellStyle name="Percent 2 2 18 2" xfId="49018"/>
    <cellStyle name="Percent 2 2 18 2 2" xfId="49019"/>
    <cellStyle name="Percent 2 2 18 3" xfId="49020"/>
    <cellStyle name="Percent 2 2 19" xfId="49021"/>
    <cellStyle name="Percent 2 2 2" xfId="572"/>
    <cellStyle name="Percent 2 2 2 2" xfId="49022"/>
    <cellStyle name="Percent 2 2 2 2 2" xfId="49023"/>
    <cellStyle name="Percent 2 2 2 2 2 2" xfId="49024"/>
    <cellStyle name="Percent 2 2 2 2 2 3" xfId="49025"/>
    <cellStyle name="Percent 2 2 2 3" xfId="49026"/>
    <cellStyle name="Percent 2 2 2 4" xfId="49027"/>
    <cellStyle name="Percent 2 2 20" xfId="49028"/>
    <cellStyle name="Percent 2 2 21" xfId="49029"/>
    <cellStyle name="Percent 2 2 22" xfId="49030"/>
    <cellStyle name="Percent 2 2 23" xfId="49031"/>
    <cellStyle name="Percent 2 2 24" xfId="49032"/>
    <cellStyle name="Percent 2 2 25" xfId="49033"/>
    <cellStyle name="Percent 2 2 26" xfId="49034"/>
    <cellStyle name="Percent 2 2 27" xfId="49035"/>
    <cellStyle name="Percent 2 2 28" xfId="49036"/>
    <cellStyle name="Percent 2 2 29" xfId="49037"/>
    <cellStyle name="Percent 2 2 3" xfId="573"/>
    <cellStyle name="Percent 2 2 3 2" xfId="49038"/>
    <cellStyle name="Percent 2 2 3 2 2" xfId="49039"/>
    <cellStyle name="Percent 2 2 3 3" xfId="49040"/>
    <cellStyle name="Percent 2 2 30" xfId="49041"/>
    <cellStyle name="Percent 2 2 31" xfId="49042"/>
    <cellStyle name="Percent 2 2 32" xfId="49043"/>
    <cellStyle name="Percent 2 2 33" xfId="49044"/>
    <cellStyle name="Percent 2 2 34" xfId="49045"/>
    <cellStyle name="Percent 2 2 34 2" xfId="49046"/>
    <cellStyle name="Percent 2 2 35" xfId="49047"/>
    <cellStyle name="Percent 2 2 35 2" xfId="49048"/>
    <cellStyle name="Percent 2 2 36" xfId="49049"/>
    <cellStyle name="Percent 2 2 37" xfId="49050"/>
    <cellStyle name="Percent 2 2 38" xfId="49051"/>
    <cellStyle name="Percent 2 2 39" xfId="49052"/>
    <cellStyle name="Percent 2 2 4" xfId="49053"/>
    <cellStyle name="Percent 2 2 4 2" xfId="49054"/>
    <cellStyle name="Percent 2 2 4 2 2" xfId="49055"/>
    <cellStyle name="Percent 2 2 4 2 2 2" xfId="49056"/>
    <cellStyle name="Percent 2 2 4 2 2 2 2" xfId="49057"/>
    <cellStyle name="Percent 2 2 4 2 2 3" xfId="49058"/>
    <cellStyle name="Percent 2 2 4 2 2 4" xfId="49059"/>
    <cellStyle name="Percent 2 2 4 2 3" xfId="49060"/>
    <cellStyle name="Percent 2 2 4 2 3 2" xfId="49061"/>
    <cellStyle name="Percent 2 2 4 2 3 3" xfId="49062"/>
    <cellStyle name="Percent 2 2 4 2 4" xfId="49063"/>
    <cellStyle name="Percent 2 2 4 2 5" xfId="49064"/>
    <cellStyle name="Percent 2 2 4 2 6" xfId="49065"/>
    <cellStyle name="Percent 2 2 4 3" xfId="49066"/>
    <cellStyle name="Percent 2 2 40" xfId="49067"/>
    <cellStyle name="Percent 2 2 41" xfId="49068"/>
    <cellStyle name="Percent 2 2 42" xfId="49069"/>
    <cellStyle name="Percent 2 2 43" xfId="49070"/>
    <cellStyle name="Percent 2 2 44" xfId="49071"/>
    <cellStyle name="Percent 2 2 45" xfId="49072"/>
    <cellStyle name="Percent 2 2 46" xfId="49073"/>
    <cellStyle name="Percent 2 2 47" xfId="49074"/>
    <cellStyle name="Percent 2 2 48" xfId="49075"/>
    <cellStyle name="Percent 2 2 49" xfId="49076"/>
    <cellStyle name="Percent 2 2 5" xfId="49077"/>
    <cellStyle name="Percent 2 2 5 2" xfId="49078"/>
    <cellStyle name="Percent 2 2 5 2 2" xfId="49079"/>
    <cellStyle name="Percent 2 2 5 2 2 2" xfId="49080"/>
    <cellStyle name="Percent 2 2 5 2 2 2 2" xfId="49081"/>
    <cellStyle name="Percent 2 2 5 2 2 3" xfId="49082"/>
    <cellStyle name="Percent 2 2 5 2 2 4" xfId="49083"/>
    <cellStyle name="Percent 2 2 5 2 3" xfId="49084"/>
    <cellStyle name="Percent 2 2 5 2 3 2" xfId="49085"/>
    <cellStyle name="Percent 2 2 5 2 3 3" xfId="49086"/>
    <cellStyle name="Percent 2 2 5 2 4" xfId="49087"/>
    <cellStyle name="Percent 2 2 5 2 5" xfId="49088"/>
    <cellStyle name="Percent 2 2 5 2 6" xfId="49089"/>
    <cellStyle name="Percent 2 2 5 3" xfId="49090"/>
    <cellStyle name="Percent 2 2 50" xfId="49091"/>
    <cellStyle name="Percent 2 2 51" xfId="49092"/>
    <cellStyle name="Percent 2 2 52" xfId="49093"/>
    <cellStyle name="Percent 2 2 53" xfId="49094"/>
    <cellStyle name="Percent 2 2 54" xfId="49095"/>
    <cellStyle name="Percent 2 2 55" xfId="49096"/>
    <cellStyle name="Percent 2 2 56" xfId="49097"/>
    <cellStyle name="Percent 2 2 57" xfId="49098"/>
    <cellStyle name="Percent 2 2 58" xfId="49099"/>
    <cellStyle name="Percent 2 2 59" xfId="49100"/>
    <cellStyle name="Percent 2 2 6" xfId="49101"/>
    <cellStyle name="Percent 2 2 6 2" xfId="49102"/>
    <cellStyle name="Percent 2 2 6 2 2" xfId="49103"/>
    <cellStyle name="Percent 2 2 6 2 2 2" xfId="49104"/>
    <cellStyle name="Percent 2 2 6 2 2 2 2" xfId="49105"/>
    <cellStyle name="Percent 2 2 6 2 2 3" xfId="49106"/>
    <cellStyle name="Percent 2 2 6 2 2 4" xfId="49107"/>
    <cellStyle name="Percent 2 2 6 2 3" xfId="49108"/>
    <cellStyle name="Percent 2 2 6 2 3 2" xfId="49109"/>
    <cellStyle name="Percent 2 2 6 2 3 3" xfId="49110"/>
    <cellStyle name="Percent 2 2 6 2 4" xfId="49111"/>
    <cellStyle name="Percent 2 2 6 2 5" xfId="49112"/>
    <cellStyle name="Percent 2 2 6 2 6" xfId="49113"/>
    <cellStyle name="Percent 2 2 6 3" xfId="49114"/>
    <cellStyle name="Percent 2 2 60" xfId="49115"/>
    <cellStyle name="Percent 2 2 61" xfId="49116"/>
    <cellStyle name="Percent 2 2 62" xfId="49117"/>
    <cellStyle name="Percent 2 2 63" xfId="49118"/>
    <cellStyle name="Percent 2 2 64" xfId="49119"/>
    <cellStyle name="Percent 2 2 65" xfId="49120"/>
    <cellStyle name="Percent 2 2 66" xfId="49121"/>
    <cellStyle name="Percent 2 2 66 2" xfId="49122"/>
    <cellStyle name="Percent 2 2 67" xfId="49123"/>
    <cellStyle name="Percent 2 2 68" xfId="49124"/>
    <cellStyle name="Percent 2 2 69" xfId="49125"/>
    <cellStyle name="Percent 2 2 7" xfId="49126"/>
    <cellStyle name="Percent 2 2 7 2" xfId="49127"/>
    <cellStyle name="Percent 2 2 7 2 2" xfId="49128"/>
    <cellStyle name="Percent 2 2 7 2 2 2" xfId="49129"/>
    <cellStyle name="Percent 2 2 7 2 2 2 2" xfId="49130"/>
    <cellStyle name="Percent 2 2 7 2 2 3" xfId="49131"/>
    <cellStyle name="Percent 2 2 7 2 2 4" xfId="49132"/>
    <cellStyle name="Percent 2 2 7 2 3" xfId="49133"/>
    <cellStyle name="Percent 2 2 7 2 3 2" xfId="49134"/>
    <cellStyle name="Percent 2 2 7 2 3 3" xfId="49135"/>
    <cellStyle name="Percent 2 2 7 2 4" xfId="49136"/>
    <cellStyle name="Percent 2 2 7 2 5" xfId="49137"/>
    <cellStyle name="Percent 2 2 7 2 6" xfId="49138"/>
    <cellStyle name="Percent 2 2 7 3" xfId="49139"/>
    <cellStyle name="Percent 2 2 70" xfId="49140"/>
    <cellStyle name="Percent 2 2 71" xfId="49141"/>
    <cellStyle name="Percent 2 2 72" xfId="49142"/>
    <cellStyle name="Percent 2 2 73" xfId="49143"/>
    <cellStyle name="Percent 2 2 74" xfId="49144"/>
    <cellStyle name="Percent 2 2 75" xfId="49145"/>
    <cellStyle name="Percent 2 2 76" xfId="49146"/>
    <cellStyle name="Percent 2 2 77" xfId="49147"/>
    <cellStyle name="Percent 2 2 78" xfId="49148"/>
    <cellStyle name="Percent 2 2 79" xfId="49149"/>
    <cellStyle name="Percent 2 2 8" xfId="49150"/>
    <cellStyle name="Percent 2 2 8 2" xfId="49151"/>
    <cellStyle name="Percent 2 2 8 2 2" xfId="49152"/>
    <cellStyle name="Percent 2 2 8 2 2 2" xfId="49153"/>
    <cellStyle name="Percent 2 2 8 2 2 2 2" xfId="49154"/>
    <cellStyle name="Percent 2 2 8 2 2 3" xfId="49155"/>
    <cellStyle name="Percent 2 2 8 2 2 4" xfId="49156"/>
    <cellStyle name="Percent 2 2 8 2 3" xfId="49157"/>
    <cellStyle name="Percent 2 2 8 2 3 2" xfId="49158"/>
    <cellStyle name="Percent 2 2 8 2 3 3" xfId="49159"/>
    <cellStyle name="Percent 2 2 8 2 4" xfId="49160"/>
    <cellStyle name="Percent 2 2 8 2 5" xfId="49161"/>
    <cellStyle name="Percent 2 2 8 2 6" xfId="49162"/>
    <cellStyle name="Percent 2 2 8 3" xfId="49163"/>
    <cellStyle name="Percent 2 2 80" xfId="49164"/>
    <cellStyle name="Percent 2 2 81" xfId="49165"/>
    <cellStyle name="Percent 2 2 9" xfId="49166"/>
    <cellStyle name="Percent 2 2 9 2" xfId="49167"/>
    <cellStyle name="Percent 2 2 9 2 2" xfId="49168"/>
    <cellStyle name="Percent 2 2 9 2 2 2" xfId="49169"/>
    <cellStyle name="Percent 2 2 9 2 2 2 2" xfId="49170"/>
    <cellStyle name="Percent 2 2 9 2 2 3" xfId="49171"/>
    <cellStyle name="Percent 2 2 9 2 2 4" xfId="49172"/>
    <cellStyle name="Percent 2 2 9 2 3" xfId="49173"/>
    <cellStyle name="Percent 2 2 9 2 3 2" xfId="49174"/>
    <cellStyle name="Percent 2 2 9 2 3 3" xfId="49175"/>
    <cellStyle name="Percent 2 2 9 2 4" xfId="49176"/>
    <cellStyle name="Percent 2 2 9 2 5" xfId="49177"/>
    <cellStyle name="Percent 2 2 9 2 6" xfId="49178"/>
    <cellStyle name="Percent 2 2 9 3" xfId="49179"/>
    <cellStyle name="Percent 2 20" xfId="49180"/>
    <cellStyle name="Percent 2 20 2" xfId="49181"/>
    <cellStyle name="Percent 2 20 2 2" xfId="49182"/>
    <cellStyle name="Percent 2 20 2 2 2" xfId="49183"/>
    <cellStyle name="Percent 2 20 2 2 2 2" xfId="49184"/>
    <cellStyle name="Percent 2 20 2 2 3" xfId="49185"/>
    <cellStyle name="Percent 2 20 2 2 4" xfId="49186"/>
    <cellStyle name="Percent 2 20 2 3" xfId="49187"/>
    <cellStyle name="Percent 2 20 2 3 2" xfId="49188"/>
    <cellStyle name="Percent 2 20 2 3 3" xfId="49189"/>
    <cellStyle name="Percent 2 20 2 4" xfId="49190"/>
    <cellStyle name="Percent 2 20 2 5" xfId="49191"/>
    <cellStyle name="Percent 2 20 2 6" xfId="49192"/>
    <cellStyle name="Percent 2 20 3" xfId="49193"/>
    <cellStyle name="Percent 2 21" xfId="49194"/>
    <cellStyle name="Percent 2 21 2" xfId="49195"/>
    <cellStyle name="Percent 2 21 2 2" xfId="49196"/>
    <cellStyle name="Percent 2 21 2 2 2" xfId="49197"/>
    <cellStyle name="Percent 2 21 2 2 2 2" xfId="49198"/>
    <cellStyle name="Percent 2 21 2 2 3" xfId="49199"/>
    <cellStyle name="Percent 2 21 2 2 4" xfId="49200"/>
    <cellStyle name="Percent 2 21 2 3" xfId="49201"/>
    <cellStyle name="Percent 2 21 2 3 2" xfId="49202"/>
    <cellStyle name="Percent 2 21 2 3 3" xfId="49203"/>
    <cellStyle name="Percent 2 21 2 4" xfId="49204"/>
    <cellStyle name="Percent 2 21 2 5" xfId="49205"/>
    <cellStyle name="Percent 2 21 2 6" xfId="49206"/>
    <cellStyle name="Percent 2 21 3" xfId="49207"/>
    <cellStyle name="Percent 2 22" xfId="49208"/>
    <cellStyle name="Percent 2 22 2" xfId="49209"/>
    <cellStyle name="Percent 2 22 2 2" xfId="49210"/>
    <cellStyle name="Percent 2 22 2 2 2" xfId="49211"/>
    <cellStyle name="Percent 2 22 2 2 2 2" xfId="49212"/>
    <cellStyle name="Percent 2 22 2 2 3" xfId="49213"/>
    <cellStyle name="Percent 2 22 2 2 4" xfId="49214"/>
    <cellStyle name="Percent 2 22 2 3" xfId="49215"/>
    <cellStyle name="Percent 2 22 2 3 2" xfId="49216"/>
    <cellStyle name="Percent 2 22 2 3 3" xfId="49217"/>
    <cellStyle name="Percent 2 22 2 4" xfId="49218"/>
    <cellStyle name="Percent 2 22 2 5" xfId="49219"/>
    <cellStyle name="Percent 2 22 2 6" xfId="49220"/>
    <cellStyle name="Percent 2 22 3" xfId="49221"/>
    <cellStyle name="Percent 2 23" xfId="49222"/>
    <cellStyle name="Percent 2 23 2" xfId="49223"/>
    <cellStyle name="Percent 2 23 2 2" xfId="49224"/>
    <cellStyle name="Percent 2 23 2 2 2" xfId="49225"/>
    <cellStyle name="Percent 2 23 2 2 2 2" xfId="49226"/>
    <cellStyle name="Percent 2 23 2 2 3" xfId="49227"/>
    <cellStyle name="Percent 2 23 2 2 4" xfId="49228"/>
    <cellStyle name="Percent 2 23 2 3" xfId="49229"/>
    <cellStyle name="Percent 2 23 2 3 2" xfId="49230"/>
    <cellStyle name="Percent 2 23 2 3 3" xfId="49231"/>
    <cellStyle name="Percent 2 23 2 4" xfId="49232"/>
    <cellStyle name="Percent 2 23 2 5" xfId="49233"/>
    <cellStyle name="Percent 2 23 2 6" xfId="49234"/>
    <cellStyle name="Percent 2 23 3" xfId="49235"/>
    <cellStyle name="Percent 2 24" xfId="49236"/>
    <cellStyle name="Percent 2 24 2" xfId="49237"/>
    <cellStyle name="Percent 2 24 2 2" xfId="49238"/>
    <cellStyle name="Percent 2 24 2 2 2" xfId="49239"/>
    <cellStyle name="Percent 2 24 2 2 2 2" xfId="49240"/>
    <cellStyle name="Percent 2 24 2 2 3" xfId="49241"/>
    <cellStyle name="Percent 2 24 2 2 4" xfId="49242"/>
    <cellStyle name="Percent 2 24 2 3" xfId="49243"/>
    <cellStyle name="Percent 2 24 2 3 2" xfId="49244"/>
    <cellStyle name="Percent 2 24 2 3 3" xfId="49245"/>
    <cellStyle name="Percent 2 24 2 4" xfId="49246"/>
    <cellStyle name="Percent 2 24 2 5" xfId="49247"/>
    <cellStyle name="Percent 2 24 2 6" xfId="49248"/>
    <cellStyle name="Percent 2 24 3" xfId="49249"/>
    <cellStyle name="Percent 2 25" xfId="49250"/>
    <cellStyle name="Percent 2 25 2" xfId="49251"/>
    <cellStyle name="Percent 2 25 2 2" xfId="49252"/>
    <cellStyle name="Percent 2 25 2 2 2" xfId="49253"/>
    <cellStyle name="Percent 2 25 2 2 2 2" xfId="49254"/>
    <cellStyle name="Percent 2 25 2 2 3" xfId="49255"/>
    <cellStyle name="Percent 2 25 2 2 4" xfId="49256"/>
    <cellStyle name="Percent 2 25 2 3" xfId="49257"/>
    <cellStyle name="Percent 2 25 2 3 2" xfId="49258"/>
    <cellStyle name="Percent 2 25 2 3 3" xfId="49259"/>
    <cellStyle name="Percent 2 25 2 4" xfId="49260"/>
    <cellStyle name="Percent 2 25 2 5" xfId="49261"/>
    <cellStyle name="Percent 2 25 2 6" xfId="49262"/>
    <cellStyle name="Percent 2 25 3" xfId="49263"/>
    <cellStyle name="Percent 2 26" xfId="49264"/>
    <cellStyle name="Percent 2 26 2" xfId="49265"/>
    <cellStyle name="Percent 2 26 2 2" xfId="49266"/>
    <cellStyle name="Percent 2 26 2 2 2" xfId="49267"/>
    <cellStyle name="Percent 2 26 2 2 2 2" xfId="49268"/>
    <cellStyle name="Percent 2 26 2 2 3" xfId="49269"/>
    <cellStyle name="Percent 2 26 2 2 4" xfId="49270"/>
    <cellStyle name="Percent 2 26 2 3" xfId="49271"/>
    <cellStyle name="Percent 2 26 2 3 2" xfId="49272"/>
    <cellStyle name="Percent 2 26 2 3 3" xfId="49273"/>
    <cellStyle name="Percent 2 26 2 4" xfId="49274"/>
    <cellStyle name="Percent 2 26 2 5" xfId="49275"/>
    <cellStyle name="Percent 2 26 2 6" xfId="49276"/>
    <cellStyle name="Percent 2 26 3" xfId="49277"/>
    <cellStyle name="Percent 2 27" xfId="49278"/>
    <cellStyle name="Percent 2 27 2" xfId="49279"/>
    <cellStyle name="Percent 2 27 2 2" xfId="49280"/>
    <cellStyle name="Percent 2 27 2 2 2" xfId="49281"/>
    <cellStyle name="Percent 2 27 2 2 2 2" xfId="49282"/>
    <cellStyle name="Percent 2 27 2 2 3" xfId="49283"/>
    <cellStyle name="Percent 2 27 2 2 4" xfId="49284"/>
    <cellStyle name="Percent 2 27 2 3" xfId="49285"/>
    <cellStyle name="Percent 2 27 2 3 2" xfId="49286"/>
    <cellStyle name="Percent 2 27 2 3 3" xfId="49287"/>
    <cellStyle name="Percent 2 27 2 4" xfId="49288"/>
    <cellStyle name="Percent 2 27 2 5" xfId="49289"/>
    <cellStyle name="Percent 2 27 2 6" xfId="49290"/>
    <cellStyle name="Percent 2 27 3" xfId="49291"/>
    <cellStyle name="Percent 2 28" xfId="49292"/>
    <cellStyle name="Percent 2 28 2" xfId="49293"/>
    <cellStyle name="Percent 2 28 2 2" xfId="49294"/>
    <cellStyle name="Percent 2 28 2 2 2" xfId="49295"/>
    <cellStyle name="Percent 2 28 2 2 2 2" xfId="49296"/>
    <cellStyle name="Percent 2 28 2 2 3" xfId="49297"/>
    <cellStyle name="Percent 2 28 2 2 4" xfId="49298"/>
    <cellStyle name="Percent 2 28 2 3" xfId="49299"/>
    <cellStyle name="Percent 2 28 2 3 2" xfId="49300"/>
    <cellStyle name="Percent 2 28 2 3 3" xfId="49301"/>
    <cellStyle name="Percent 2 28 2 4" xfId="49302"/>
    <cellStyle name="Percent 2 28 2 5" xfId="49303"/>
    <cellStyle name="Percent 2 28 2 6" xfId="49304"/>
    <cellStyle name="Percent 2 28 3" xfId="49305"/>
    <cellStyle name="Percent 2 29" xfId="49306"/>
    <cellStyle name="Percent 2 29 2" xfId="49307"/>
    <cellStyle name="Percent 2 29 2 2" xfId="49308"/>
    <cellStyle name="Percent 2 29 2 2 2" xfId="49309"/>
    <cellStyle name="Percent 2 29 2 2 2 2" xfId="49310"/>
    <cellStyle name="Percent 2 29 2 2 3" xfId="49311"/>
    <cellStyle name="Percent 2 29 2 2 4" xfId="49312"/>
    <cellStyle name="Percent 2 29 2 3" xfId="49313"/>
    <cellStyle name="Percent 2 29 2 3 2" xfId="49314"/>
    <cellStyle name="Percent 2 29 2 3 3" xfId="49315"/>
    <cellStyle name="Percent 2 29 2 4" xfId="49316"/>
    <cellStyle name="Percent 2 29 2 5" xfId="49317"/>
    <cellStyle name="Percent 2 29 2 6" xfId="49318"/>
    <cellStyle name="Percent 2 29 3" xfId="49319"/>
    <cellStyle name="Percent 2 3" xfId="574"/>
    <cellStyle name="Percent 2 3 10" xfId="49320"/>
    <cellStyle name="Percent 2 3 11" xfId="49321"/>
    <cellStyle name="Percent 2 3 2" xfId="575"/>
    <cellStyle name="Percent 2 3 2 2" xfId="49322"/>
    <cellStyle name="Percent 2 3 2 2 2" xfId="49323"/>
    <cellStyle name="Percent 2 3 2 2 3" xfId="49324"/>
    <cellStyle name="Percent 2 3 2 2 4" xfId="49325"/>
    <cellStyle name="Percent 2 3 2 2 5" xfId="49326"/>
    <cellStyle name="Percent 2 3 2 2 6" xfId="49327"/>
    <cellStyle name="Percent 2 3 2 2 7" xfId="49328"/>
    <cellStyle name="Percent 2 3 2 3" xfId="49329"/>
    <cellStyle name="Percent 2 3 2 4" xfId="49330"/>
    <cellStyle name="Percent 2 3 2 5" xfId="49331"/>
    <cellStyle name="Percent 2 3 2 6" xfId="49332"/>
    <cellStyle name="Percent 2 3 3" xfId="49333"/>
    <cellStyle name="Percent 2 3 3 2" xfId="49334"/>
    <cellStyle name="Percent 2 3 3 3" xfId="49335"/>
    <cellStyle name="Percent 2 3 3 4" xfId="49336"/>
    <cellStyle name="Percent 2 3 3 5" xfId="49337"/>
    <cellStyle name="Percent 2 3 3 6" xfId="49338"/>
    <cellStyle name="Percent 2 3 3 7" xfId="49339"/>
    <cellStyle name="Percent 2 3 4" xfId="49340"/>
    <cellStyle name="Percent 2 3 4 2" xfId="49341"/>
    <cellStyle name="Percent 2 3 4 3" xfId="49342"/>
    <cellStyle name="Percent 2 3 4 4" xfId="49343"/>
    <cellStyle name="Percent 2 3 4 5" xfId="49344"/>
    <cellStyle name="Percent 2 3 4 6" xfId="49345"/>
    <cellStyle name="Percent 2 3 4 7" xfId="49346"/>
    <cellStyle name="Percent 2 3 5" xfId="49347"/>
    <cellStyle name="Percent 2 3 5 2" xfId="49348"/>
    <cellStyle name="Percent 2 3 5 3" xfId="49349"/>
    <cellStyle name="Percent 2 3 6" xfId="49350"/>
    <cellStyle name="Percent 2 3 7" xfId="49351"/>
    <cellStyle name="Percent 2 3 8" xfId="49352"/>
    <cellStyle name="Percent 2 3 9" xfId="49353"/>
    <cellStyle name="Percent 2 30" xfId="49354"/>
    <cellStyle name="Percent 2 30 2" xfId="49355"/>
    <cellStyle name="Percent 2 30 2 2" xfId="49356"/>
    <cellStyle name="Percent 2 30 2 2 2" xfId="49357"/>
    <cellStyle name="Percent 2 30 2 2 2 2" xfId="49358"/>
    <cellStyle name="Percent 2 30 2 2 3" xfId="49359"/>
    <cellStyle name="Percent 2 30 2 2 4" xfId="49360"/>
    <cellStyle name="Percent 2 30 2 3" xfId="49361"/>
    <cellStyle name="Percent 2 30 2 3 2" xfId="49362"/>
    <cellStyle name="Percent 2 30 2 3 3" xfId="49363"/>
    <cellStyle name="Percent 2 30 2 4" xfId="49364"/>
    <cellStyle name="Percent 2 30 2 5" xfId="49365"/>
    <cellStyle name="Percent 2 30 2 6" xfId="49366"/>
    <cellStyle name="Percent 2 30 3" xfId="49367"/>
    <cellStyle name="Percent 2 31" xfId="49368"/>
    <cellStyle name="Percent 2 31 2" xfId="49369"/>
    <cellStyle name="Percent 2 31 2 2" xfId="49370"/>
    <cellStyle name="Percent 2 31 2 2 2" xfId="49371"/>
    <cellStyle name="Percent 2 31 2 2 2 2" xfId="49372"/>
    <cellStyle name="Percent 2 31 2 2 3" xfId="49373"/>
    <cellStyle name="Percent 2 31 2 2 4" xfId="49374"/>
    <cellStyle name="Percent 2 31 2 3" xfId="49375"/>
    <cellStyle name="Percent 2 31 2 3 2" xfId="49376"/>
    <cellStyle name="Percent 2 31 2 3 3" xfId="49377"/>
    <cellStyle name="Percent 2 31 2 4" xfId="49378"/>
    <cellStyle name="Percent 2 31 2 5" xfId="49379"/>
    <cellStyle name="Percent 2 31 2 6" xfId="49380"/>
    <cellStyle name="Percent 2 31 3" xfId="49381"/>
    <cellStyle name="Percent 2 32" xfId="49382"/>
    <cellStyle name="Percent 2 32 2" xfId="49383"/>
    <cellStyle name="Percent 2 32 2 2" xfId="49384"/>
    <cellStyle name="Percent 2 32 2 2 2" xfId="49385"/>
    <cellStyle name="Percent 2 32 2 2 2 2" xfId="49386"/>
    <cellStyle name="Percent 2 32 2 2 3" xfId="49387"/>
    <cellStyle name="Percent 2 32 2 2 4" xfId="49388"/>
    <cellStyle name="Percent 2 32 2 3" xfId="49389"/>
    <cellStyle name="Percent 2 32 2 3 2" xfId="49390"/>
    <cellStyle name="Percent 2 32 2 3 3" xfId="49391"/>
    <cellStyle name="Percent 2 32 2 4" xfId="49392"/>
    <cellStyle name="Percent 2 32 2 5" xfId="49393"/>
    <cellStyle name="Percent 2 32 2 6" xfId="49394"/>
    <cellStyle name="Percent 2 32 3" xfId="49395"/>
    <cellStyle name="Percent 2 33" xfId="49396"/>
    <cellStyle name="Percent 2 33 2" xfId="49397"/>
    <cellStyle name="Percent 2 33 2 2" xfId="49398"/>
    <cellStyle name="Percent 2 33 2 2 2" xfId="49399"/>
    <cellStyle name="Percent 2 33 2 2 2 2" xfId="49400"/>
    <cellStyle name="Percent 2 33 2 2 3" xfId="49401"/>
    <cellStyle name="Percent 2 33 2 2 4" xfId="49402"/>
    <cellStyle name="Percent 2 33 2 3" xfId="49403"/>
    <cellStyle name="Percent 2 33 2 3 2" xfId="49404"/>
    <cellStyle name="Percent 2 33 2 3 3" xfId="49405"/>
    <cellStyle name="Percent 2 33 2 4" xfId="49406"/>
    <cellStyle name="Percent 2 33 2 5" xfId="49407"/>
    <cellStyle name="Percent 2 33 2 6" xfId="49408"/>
    <cellStyle name="Percent 2 33 3" xfId="49409"/>
    <cellStyle name="Percent 2 34" xfId="49410"/>
    <cellStyle name="Percent 2 34 2" xfId="49411"/>
    <cellStyle name="Percent 2 34 2 2" xfId="49412"/>
    <cellStyle name="Percent 2 34 2 2 2" xfId="49413"/>
    <cellStyle name="Percent 2 34 2 2 2 2" xfId="49414"/>
    <cellStyle name="Percent 2 34 2 2 3" xfId="49415"/>
    <cellStyle name="Percent 2 34 2 2 4" xfId="49416"/>
    <cellStyle name="Percent 2 34 2 3" xfId="49417"/>
    <cellStyle name="Percent 2 34 2 3 2" xfId="49418"/>
    <cellStyle name="Percent 2 34 2 3 3" xfId="49419"/>
    <cellStyle name="Percent 2 34 2 4" xfId="49420"/>
    <cellStyle name="Percent 2 34 2 5" xfId="49421"/>
    <cellStyle name="Percent 2 34 2 6" xfId="49422"/>
    <cellStyle name="Percent 2 34 3" xfId="49423"/>
    <cellStyle name="Percent 2 35" xfId="49424"/>
    <cellStyle name="Percent 2 35 2" xfId="49425"/>
    <cellStyle name="Percent 2 35 2 2" xfId="49426"/>
    <cellStyle name="Percent 2 35 2 2 2" xfId="49427"/>
    <cellStyle name="Percent 2 35 2 2 2 2" xfId="49428"/>
    <cellStyle name="Percent 2 35 2 2 3" xfId="49429"/>
    <cellStyle name="Percent 2 35 2 2 4" xfId="49430"/>
    <cellStyle name="Percent 2 35 2 3" xfId="49431"/>
    <cellStyle name="Percent 2 35 2 3 2" xfId="49432"/>
    <cellStyle name="Percent 2 35 2 3 3" xfId="49433"/>
    <cellStyle name="Percent 2 35 2 4" xfId="49434"/>
    <cellStyle name="Percent 2 35 2 5" xfId="49435"/>
    <cellStyle name="Percent 2 35 2 6" xfId="49436"/>
    <cellStyle name="Percent 2 35 3" xfId="49437"/>
    <cellStyle name="Percent 2 36" xfId="49438"/>
    <cellStyle name="Percent 2 36 2" xfId="49439"/>
    <cellStyle name="Percent 2 36 2 2" xfId="49440"/>
    <cellStyle name="Percent 2 36 2 2 2" xfId="49441"/>
    <cellStyle name="Percent 2 36 2 2 2 2" xfId="49442"/>
    <cellStyle name="Percent 2 36 2 2 3" xfId="49443"/>
    <cellStyle name="Percent 2 36 2 2 4" xfId="49444"/>
    <cellStyle name="Percent 2 36 2 3" xfId="49445"/>
    <cellStyle name="Percent 2 36 2 3 2" xfId="49446"/>
    <cellStyle name="Percent 2 36 2 3 3" xfId="49447"/>
    <cellStyle name="Percent 2 36 2 4" xfId="49448"/>
    <cellStyle name="Percent 2 36 2 5" xfId="49449"/>
    <cellStyle name="Percent 2 36 2 6" xfId="49450"/>
    <cellStyle name="Percent 2 36 3" xfId="49451"/>
    <cellStyle name="Percent 2 37" xfId="49452"/>
    <cellStyle name="Percent 2 37 2" xfId="49453"/>
    <cellStyle name="Percent 2 37 2 2" xfId="49454"/>
    <cellStyle name="Percent 2 37 2 2 2" xfId="49455"/>
    <cellStyle name="Percent 2 37 2 2 2 2" xfId="49456"/>
    <cellStyle name="Percent 2 37 2 2 3" xfId="49457"/>
    <cellStyle name="Percent 2 37 2 2 4" xfId="49458"/>
    <cellStyle name="Percent 2 37 2 3" xfId="49459"/>
    <cellStyle name="Percent 2 37 2 3 2" xfId="49460"/>
    <cellStyle name="Percent 2 37 2 3 3" xfId="49461"/>
    <cellStyle name="Percent 2 37 2 4" xfId="49462"/>
    <cellStyle name="Percent 2 37 2 5" xfId="49463"/>
    <cellStyle name="Percent 2 37 2 6" xfId="49464"/>
    <cellStyle name="Percent 2 37 3" xfId="49465"/>
    <cellStyle name="Percent 2 38" xfId="49466"/>
    <cellStyle name="Percent 2 38 2" xfId="49467"/>
    <cellStyle name="Percent 2 38 2 2" xfId="49468"/>
    <cellStyle name="Percent 2 38 2 2 2" xfId="49469"/>
    <cellStyle name="Percent 2 38 2 2 2 2" xfId="49470"/>
    <cellStyle name="Percent 2 38 2 2 3" xfId="49471"/>
    <cellStyle name="Percent 2 38 2 2 4" xfId="49472"/>
    <cellStyle name="Percent 2 38 2 3" xfId="49473"/>
    <cellStyle name="Percent 2 38 2 3 2" xfId="49474"/>
    <cellStyle name="Percent 2 38 2 3 3" xfId="49475"/>
    <cellStyle name="Percent 2 38 2 4" xfId="49476"/>
    <cellStyle name="Percent 2 38 2 5" xfId="49477"/>
    <cellStyle name="Percent 2 38 2 6" xfId="49478"/>
    <cellStyle name="Percent 2 38 3" xfId="49479"/>
    <cellStyle name="Percent 2 39" xfId="49480"/>
    <cellStyle name="Percent 2 39 2" xfId="49481"/>
    <cellStyle name="Percent 2 39 2 2" xfId="49482"/>
    <cellStyle name="Percent 2 39 2 2 2" xfId="49483"/>
    <cellStyle name="Percent 2 39 2 2 2 2" xfId="49484"/>
    <cellStyle name="Percent 2 39 2 2 3" xfId="49485"/>
    <cellStyle name="Percent 2 39 2 2 4" xfId="49486"/>
    <cellStyle name="Percent 2 39 2 3" xfId="49487"/>
    <cellStyle name="Percent 2 39 2 3 2" xfId="49488"/>
    <cellStyle name="Percent 2 39 2 3 3" xfId="49489"/>
    <cellStyle name="Percent 2 39 2 4" xfId="49490"/>
    <cellStyle name="Percent 2 39 2 5" xfId="49491"/>
    <cellStyle name="Percent 2 39 2 6" xfId="49492"/>
    <cellStyle name="Percent 2 39 3" xfId="49493"/>
    <cellStyle name="Percent 2 4" xfId="576"/>
    <cellStyle name="Percent 2 4 2" xfId="49494"/>
    <cellStyle name="Percent 2 4 2 2" xfId="49495"/>
    <cellStyle name="Percent 2 4 3" xfId="49496"/>
    <cellStyle name="Percent 2 4 4" xfId="49497"/>
    <cellStyle name="Percent 2 4 5" xfId="49498"/>
    <cellStyle name="Percent 2 4 6" xfId="49499"/>
    <cellStyle name="Percent 2 40" xfId="49500"/>
    <cellStyle name="Percent 2 40 2" xfId="49501"/>
    <cellStyle name="Percent 2 40 2 2" xfId="49502"/>
    <cellStyle name="Percent 2 40 2 2 2" xfId="49503"/>
    <cellStyle name="Percent 2 40 2 2 2 2" xfId="49504"/>
    <cellStyle name="Percent 2 40 2 2 3" xfId="49505"/>
    <cellStyle name="Percent 2 40 2 2 4" xfId="49506"/>
    <cellStyle name="Percent 2 40 2 3" xfId="49507"/>
    <cellStyle name="Percent 2 40 2 3 2" xfId="49508"/>
    <cellStyle name="Percent 2 40 2 3 3" xfId="49509"/>
    <cellStyle name="Percent 2 40 2 4" xfId="49510"/>
    <cellStyle name="Percent 2 40 2 5" xfId="49511"/>
    <cellStyle name="Percent 2 40 2 6" xfId="49512"/>
    <cellStyle name="Percent 2 40 3" xfId="49513"/>
    <cellStyle name="Percent 2 41" xfId="49514"/>
    <cellStyle name="Percent 2 41 2" xfId="49515"/>
    <cellStyle name="Percent 2 41 2 2" xfId="49516"/>
    <cellStyle name="Percent 2 41 2 2 2" xfId="49517"/>
    <cellStyle name="Percent 2 41 2 2 2 2" xfId="49518"/>
    <cellStyle name="Percent 2 41 2 2 3" xfId="49519"/>
    <cellStyle name="Percent 2 41 2 2 4" xfId="49520"/>
    <cellStyle name="Percent 2 41 2 3" xfId="49521"/>
    <cellStyle name="Percent 2 41 2 3 2" xfId="49522"/>
    <cellStyle name="Percent 2 41 2 3 3" xfId="49523"/>
    <cellStyle name="Percent 2 41 2 4" xfId="49524"/>
    <cellStyle name="Percent 2 41 2 5" xfId="49525"/>
    <cellStyle name="Percent 2 41 2 6" xfId="49526"/>
    <cellStyle name="Percent 2 41 3" xfId="49527"/>
    <cellStyle name="Percent 2 42" xfId="49528"/>
    <cellStyle name="Percent 2 42 2" xfId="49529"/>
    <cellStyle name="Percent 2 42 2 2" xfId="49530"/>
    <cellStyle name="Percent 2 42 2 2 2" xfId="49531"/>
    <cellStyle name="Percent 2 42 2 2 2 2" xfId="49532"/>
    <cellStyle name="Percent 2 42 2 2 3" xfId="49533"/>
    <cellStyle name="Percent 2 42 2 2 4" xfId="49534"/>
    <cellStyle name="Percent 2 42 2 3" xfId="49535"/>
    <cellStyle name="Percent 2 42 2 3 2" xfId="49536"/>
    <cellStyle name="Percent 2 42 2 3 3" xfId="49537"/>
    <cellStyle name="Percent 2 42 2 4" xfId="49538"/>
    <cellStyle name="Percent 2 42 2 5" xfId="49539"/>
    <cellStyle name="Percent 2 42 2 6" xfId="49540"/>
    <cellStyle name="Percent 2 42 3" xfId="49541"/>
    <cellStyle name="Percent 2 43" xfId="49542"/>
    <cellStyle name="Percent 2 43 2" xfId="49543"/>
    <cellStyle name="Percent 2 43 2 2" xfId="49544"/>
    <cellStyle name="Percent 2 43 2 2 2" xfId="49545"/>
    <cellStyle name="Percent 2 43 2 2 2 2" xfId="49546"/>
    <cellStyle name="Percent 2 43 2 2 3" xfId="49547"/>
    <cellStyle name="Percent 2 43 2 2 4" xfId="49548"/>
    <cellStyle name="Percent 2 43 2 3" xfId="49549"/>
    <cellStyle name="Percent 2 43 2 3 2" xfId="49550"/>
    <cellStyle name="Percent 2 43 2 3 3" xfId="49551"/>
    <cellStyle name="Percent 2 43 2 4" xfId="49552"/>
    <cellStyle name="Percent 2 43 2 5" xfId="49553"/>
    <cellStyle name="Percent 2 43 2 6" xfId="49554"/>
    <cellStyle name="Percent 2 43 3" xfId="49555"/>
    <cellStyle name="Percent 2 44" xfId="49556"/>
    <cellStyle name="Percent 2 44 2" xfId="49557"/>
    <cellStyle name="Percent 2 44 2 2" xfId="49558"/>
    <cellStyle name="Percent 2 44 2 2 2" xfId="49559"/>
    <cellStyle name="Percent 2 44 2 2 2 2" xfId="49560"/>
    <cellStyle name="Percent 2 44 2 2 3" xfId="49561"/>
    <cellStyle name="Percent 2 44 2 2 4" xfId="49562"/>
    <cellStyle name="Percent 2 44 2 3" xfId="49563"/>
    <cellStyle name="Percent 2 44 2 3 2" xfId="49564"/>
    <cellStyle name="Percent 2 44 2 3 3" xfId="49565"/>
    <cellStyle name="Percent 2 44 2 4" xfId="49566"/>
    <cellStyle name="Percent 2 44 2 5" xfId="49567"/>
    <cellStyle name="Percent 2 44 2 6" xfId="49568"/>
    <cellStyle name="Percent 2 44 3" xfId="49569"/>
    <cellStyle name="Percent 2 45" xfId="49570"/>
    <cellStyle name="Percent 2 45 2" xfId="49571"/>
    <cellStyle name="Percent 2 45 2 2" xfId="49572"/>
    <cellStyle name="Percent 2 45 2 2 2" xfId="49573"/>
    <cellStyle name="Percent 2 45 2 2 2 2" xfId="49574"/>
    <cellStyle name="Percent 2 45 2 2 3" xfId="49575"/>
    <cellStyle name="Percent 2 45 2 2 4" xfId="49576"/>
    <cellStyle name="Percent 2 45 2 3" xfId="49577"/>
    <cellStyle name="Percent 2 45 2 3 2" xfId="49578"/>
    <cellStyle name="Percent 2 45 2 3 3" xfId="49579"/>
    <cellStyle name="Percent 2 45 2 4" xfId="49580"/>
    <cellStyle name="Percent 2 45 2 5" xfId="49581"/>
    <cellStyle name="Percent 2 45 2 6" xfId="49582"/>
    <cellStyle name="Percent 2 45 3" xfId="49583"/>
    <cellStyle name="Percent 2 46" xfId="49584"/>
    <cellStyle name="Percent 2 46 2" xfId="49585"/>
    <cellStyle name="Percent 2 46 2 2" xfId="49586"/>
    <cellStyle name="Percent 2 46 2 2 2" xfId="49587"/>
    <cellStyle name="Percent 2 46 2 2 2 2" xfId="49588"/>
    <cellStyle name="Percent 2 46 2 2 3" xfId="49589"/>
    <cellStyle name="Percent 2 46 2 2 4" xfId="49590"/>
    <cellStyle name="Percent 2 46 2 3" xfId="49591"/>
    <cellStyle name="Percent 2 46 2 3 2" xfId="49592"/>
    <cellStyle name="Percent 2 46 2 3 3" xfId="49593"/>
    <cellStyle name="Percent 2 46 2 4" xfId="49594"/>
    <cellStyle name="Percent 2 46 2 5" xfId="49595"/>
    <cellStyle name="Percent 2 46 2 6" xfId="49596"/>
    <cellStyle name="Percent 2 46 3" xfId="49597"/>
    <cellStyle name="Percent 2 47" xfId="49598"/>
    <cellStyle name="Percent 2 47 2" xfId="49599"/>
    <cellStyle name="Percent 2 47 2 2" xfId="49600"/>
    <cellStyle name="Percent 2 47 2 2 2" xfId="49601"/>
    <cellStyle name="Percent 2 47 2 2 2 2" xfId="49602"/>
    <cellStyle name="Percent 2 47 2 2 3" xfId="49603"/>
    <cellStyle name="Percent 2 47 2 2 4" xfId="49604"/>
    <cellStyle name="Percent 2 47 2 3" xfId="49605"/>
    <cellStyle name="Percent 2 47 2 3 2" xfId="49606"/>
    <cellStyle name="Percent 2 47 2 3 3" xfId="49607"/>
    <cellStyle name="Percent 2 47 2 4" xfId="49608"/>
    <cellStyle name="Percent 2 47 2 5" xfId="49609"/>
    <cellStyle name="Percent 2 47 2 6" xfId="49610"/>
    <cellStyle name="Percent 2 47 3" xfId="49611"/>
    <cellStyle name="Percent 2 48" xfId="49612"/>
    <cellStyle name="Percent 2 48 2" xfId="49613"/>
    <cellStyle name="Percent 2 48 2 2" xfId="49614"/>
    <cellStyle name="Percent 2 48 2 2 2" xfId="49615"/>
    <cellStyle name="Percent 2 48 2 2 2 2" xfId="49616"/>
    <cellStyle name="Percent 2 48 2 2 3" xfId="49617"/>
    <cellStyle name="Percent 2 48 2 2 4" xfId="49618"/>
    <cellStyle name="Percent 2 48 2 3" xfId="49619"/>
    <cellStyle name="Percent 2 48 2 3 2" xfId="49620"/>
    <cellStyle name="Percent 2 48 2 3 3" xfId="49621"/>
    <cellStyle name="Percent 2 48 2 4" xfId="49622"/>
    <cellStyle name="Percent 2 48 2 5" xfId="49623"/>
    <cellStyle name="Percent 2 48 2 6" xfId="49624"/>
    <cellStyle name="Percent 2 48 3" xfId="49625"/>
    <cellStyle name="Percent 2 49" xfId="49626"/>
    <cellStyle name="Percent 2 49 2" xfId="49627"/>
    <cellStyle name="Percent 2 49 2 2" xfId="49628"/>
    <cellStyle name="Percent 2 49 2 2 2" xfId="49629"/>
    <cellStyle name="Percent 2 49 2 2 2 2" xfId="49630"/>
    <cellStyle name="Percent 2 49 2 2 3" xfId="49631"/>
    <cellStyle name="Percent 2 49 2 2 4" xfId="49632"/>
    <cellStyle name="Percent 2 49 2 3" xfId="49633"/>
    <cellStyle name="Percent 2 49 2 3 2" xfId="49634"/>
    <cellStyle name="Percent 2 49 2 3 3" xfId="49635"/>
    <cellStyle name="Percent 2 49 2 4" xfId="49636"/>
    <cellStyle name="Percent 2 49 2 5" xfId="49637"/>
    <cellStyle name="Percent 2 49 2 6" xfId="49638"/>
    <cellStyle name="Percent 2 49 3" xfId="49639"/>
    <cellStyle name="Percent 2 5" xfId="577"/>
    <cellStyle name="Percent 2 5 2" xfId="49640"/>
    <cellStyle name="Percent 2 5 2 2" xfId="49641"/>
    <cellStyle name="Percent 2 5 2 2 2" xfId="49642"/>
    <cellStyle name="Percent 2 5 2 2 2 2" xfId="49643"/>
    <cellStyle name="Percent 2 5 2 2 2 2 2" xfId="49644"/>
    <cellStyle name="Percent 2 5 2 2 2 3" xfId="49645"/>
    <cellStyle name="Percent 2 5 2 2 2 4" xfId="49646"/>
    <cellStyle name="Percent 2 5 2 2 3" xfId="49647"/>
    <cellStyle name="Percent 2 5 2 2 3 2" xfId="49648"/>
    <cellStyle name="Percent 2 5 2 2 3 3" xfId="49649"/>
    <cellStyle name="Percent 2 5 2 2 4" xfId="49650"/>
    <cellStyle name="Percent 2 5 2 2 5" xfId="49651"/>
    <cellStyle name="Percent 2 5 3" xfId="49652"/>
    <cellStyle name="Percent 2 5 4" xfId="49653"/>
    <cellStyle name="Percent 2 5 5" xfId="49654"/>
    <cellStyle name="Percent 2 5 6" xfId="49655"/>
    <cellStyle name="Percent 2 50" xfId="49656"/>
    <cellStyle name="Percent 2 50 2" xfId="49657"/>
    <cellStyle name="Percent 2 50 2 2" xfId="49658"/>
    <cellStyle name="Percent 2 50 2 2 2" xfId="49659"/>
    <cellStyle name="Percent 2 50 2 2 2 2" xfId="49660"/>
    <cellStyle name="Percent 2 50 2 2 3" xfId="49661"/>
    <cellStyle name="Percent 2 50 2 2 4" xfId="49662"/>
    <cellStyle name="Percent 2 50 2 3" xfId="49663"/>
    <cellStyle name="Percent 2 50 2 3 2" xfId="49664"/>
    <cellStyle name="Percent 2 50 2 3 3" xfId="49665"/>
    <cellStyle name="Percent 2 50 2 4" xfId="49666"/>
    <cellStyle name="Percent 2 50 2 5" xfId="49667"/>
    <cellStyle name="Percent 2 50 2 6" xfId="49668"/>
    <cellStyle name="Percent 2 50 3" xfId="49669"/>
    <cellStyle name="Percent 2 51" xfId="49670"/>
    <cellStyle name="Percent 2 51 2" xfId="49671"/>
    <cellStyle name="Percent 2 51 2 2" xfId="49672"/>
    <cellStyle name="Percent 2 51 2 2 2" xfId="49673"/>
    <cellStyle name="Percent 2 51 2 2 2 2" xfId="49674"/>
    <cellStyle name="Percent 2 51 2 2 3" xfId="49675"/>
    <cellStyle name="Percent 2 51 2 2 4" xfId="49676"/>
    <cellStyle name="Percent 2 51 2 3" xfId="49677"/>
    <cellStyle name="Percent 2 51 2 3 2" xfId="49678"/>
    <cellStyle name="Percent 2 51 2 3 3" xfId="49679"/>
    <cellStyle name="Percent 2 51 2 4" xfId="49680"/>
    <cellStyle name="Percent 2 51 2 5" xfId="49681"/>
    <cellStyle name="Percent 2 51 2 6" xfId="49682"/>
    <cellStyle name="Percent 2 51 3" xfId="49683"/>
    <cellStyle name="Percent 2 52" xfId="49684"/>
    <cellStyle name="Percent 2 52 2" xfId="49685"/>
    <cellStyle name="Percent 2 52 2 2" xfId="49686"/>
    <cellStyle name="Percent 2 52 2 2 2" xfId="49687"/>
    <cellStyle name="Percent 2 52 2 2 2 2" xfId="49688"/>
    <cellStyle name="Percent 2 52 2 2 3" xfId="49689"/>
    <cellStyle name="Percent 2 52 2 2 4" xfId="49690"/>
    <cellStyle name="Percent 2 52 2 3" xfId="49691"/>
    <cellStyle name="Percent 2 52 2 3 2" xfId="49692"/>
    <cellStyle name="Percent 2 52 2 3 3" xfId="49693"/>
    <cellStyle name="Percent 2 52 2 4" xfId="49694"/>
    <cellStyle name="Percent 2 52 2 5" xfId="49695"/>
    <cellStyle name="Percent 2 52 2 6" xfId="49696"/>
    <cellStyle name="Percent 2 52 3" xfId="49697"/>
    <cellStyle name="Percent 2 53" xfId="49698"/>
    <cellStyle name="Percent 2 53 2" xfId="49699"/>
    <cellStyle name="Percent 2 53 2 2" xfId="49700"/>
    <cellStyle name="Percent 2 53 2 2 2" xfId="49701"/>
    <cellStyle name="Percent 2 53 2 2 2 2" xfId="49702"/>
    <cellStyle name="Percent 2 53 2 2 3" xfId="49703"/>
    <cellStyle name="Percent 2 53 2 2 4" xfId="49704"/>
    <cellStyle name="Percent 2 53 2 3" xfId="49705"/>
    <cellStyle name="Percent 2 53 2 3 2" xfId="49706"/>
    <cellStyle name="Percent 2 53 2 3 3" xfId="49707"/>
    <cellStyle name="Percent 2 53 2 4" xfId="49708"/>
    <cellStyle name="Percent 2 53 2 5" xfId="49709"/>
    <cellStyle name="Percent 2 53 2 6" xfId="49710"/>
    <cellStyle name="Percent 2 53 3" xfId="49711"/>
    <cellStyle name="Percent 2 54" xfId="49712"/>
    <cellStyle name="Percent 2 54 2" xfId="49713"/>
    <cellStyle name="Percent 2 54 2 2" xfId="49714"/>
    <cellStyle name="Percent 2 54 2 2 2" xfId="49715"/>
    <cellStyle name="Percent 2 54 2 2 2 2" xfId="49716"/>
    <cellStyle name="Percent 2 54 2 2 3" xfId="49717"/>
    <cellStyle name="Percent 2 54 2 2 4" xfId="49718"/>
    <cellStyle name="Percent 2 54 2 3" xfId="49719"/>
    <cellStyle name="Percent 2 54 2 3 2" xfId="49720"/>
    <cellStyle name="Percent 2 54 2 3 3" xfId="49721"/>
    <cellStyle name="Percent 2 54 2 4" xfId="49722"/>
    <cellStyle name="Percent 2 54 2 5" xfId="49723"/>
    <cellStyle name="Percent 2 54 2 6" xfId="49724"/>
    <cellStyle name="Percent 2 54 3" xfId="49725"/>
    <cellStyle name="Percent 2 55" xfId="49726"/>
    <cellStyle name="Percent 2 55 2" xfId="49727"/>
    <cellStyle name="Percent 2 55 2 2" xfId="49728"/>
    <cellStyle name="Percent 2 55 2 2 2" xfId="49729"/>
    <cellStyle name="Percent 2 55 2 2 2 2" xfId="49730"/>
    <cellStyle name="Percent 2 55 2 2 3" xfId="49731"/>
    <cellStyle name="Percent 2 55 2 2 4" xfId="49732"/>
    <cellStyle name="Percent 2 55 2 3" xfId="49733"/>
    <cellStyle name="Percent 2 55 2 3 2" xfId="49734"/>
    <cellStyle name="Percent 2 55 2 3 3" xfId="49735"/>
    <cellStyle name="Percent 2 55 2 4" xfId="49736"/>
    <cellStyle name="Percent 2 55 2 5" xfId="49737"/>
    <cellStyle name="Percent 2 55 2 6" xfId="49738"/>
    <cellStyle name="Percent 2 55 3" xfId="49739"/>
    <cellStyle name="Percent 2 56" xfId="49740"/>
    <cellStyle name="Percent 2 56 2" xfId="49741"/>
    <cellStyle name="Percent 2 56 2 2" xfId="49742"/>
    <cellStyle name="Percent 2 56 2 2 2" xfId="49743"/>
    <cellStyle name="Percent 2 56 2 2 2 2" xfId="49744"/>
    <cellStyle name="Percent 2 56 2 2 3" xfId="49745"/>
    <cellStyle name="Percent 2 56 2 2 4" xfId="49746"/>
    <cellStyle name="Percent 2 56 2 3" xfId="49747"/>
    <cellStyle name="Percent 2 56 2 3 2" xfId="49748"/>
    <cellStyle name="Percent 2 56 2 3 3" xfId="49749"/>
    <cellStyle name="Percent 2 56 2 4" xfId="49750"/>
    <cellStyle name="Percent 2 56 2 5" xfId="49751"/>
    <cellStyle name="Percent 2 56 2 6" xfId="49752"/>
    <cellStyle name="Percent 2 56 3" xfId="49753"/>
    <cellStyle name="Percent 2 57" xfId="49754"/>
    <cellStyle name="Percent 2 57 2" xfId="49755"/>
    <cellStyle name="Percent 2 57 2 2" xfId="49756"/>
    <cellStyle name="Percent 2 57 2 2 2" xfId="49757"/>
    <cellStyle name="Percent 2 57 2 2 2 2" xfId="49758"/>
    <cellStyle name="Percent 2 57 2 2 3" xfId="49759"/>
    <cellStyle name="Percent 2 57 2 2 4" xfId="49760"/>
    <cellStyle name="Percent 2 57 2 3" xfId="49761"/>
    <cellStyle name="Percent 2 57 2 3 2" xfId="49762"/>
    <cellStyle name="Percent 2 57 2 3 3" xfId="49763"/>
    <cellStyle name="Percent 2 57 2 4" xfId="49764"/>
    <cellStyle name="Percent 2 57 2 5" xfId="49765"/>
    <cellStyle name="Percent 2 57 2 6" xfId="49766"/>
    <cellStyle name="Percent 2 57 3" xfId="49767"/>
    <cellStyle name="Percent 2 58" xfId="49768"/>
    <cellStyle name="Percent 2 58 2" xfId="49769"/>
    <cellStyle name="Percent 2 58 2 2" xfId="49770"/>
    <cellStyle name="Percent 2 58 2 2 2" xfId="49771"/>
    <cellStyle name="Percent 2 58 2 2 2 2" xfId="49772"/>
    <cellStyle name="Percent 2 58 2 2 3" xfId="49773"/>
    <cellStyle name="Percent 2 58 2 2 4" xfId="49774"/>
    <cellStyle name="Percent 2 58 2 3" xfId="49775"/>
    <cellStyle name="Percent 2 58 2 3 2" xfId="49776"/>
    <cellStyle name="Percent 2 58 2 3 3" xfId="49777"/>
    <cellStyle name="Percent 2 58 2 4" xfId="49778"/>
    <cellStyle name="Percent 2 58 2 5" xfId="49779"/>
    <cellStyle name="Percent 2 58 2 6" xfId="49780"/>
    <cellStyle name="Percent 2 58 3" xfId="49781"/>
    <cellStyle name="Percent 2 59" xfId="49782"/>
    <cellStyle name="Percent 2 59 2" xfId="49783"/>
    <cellStyle name="Percent 2 59 2 2" xfId="49784"/>
    <cellStyle name="Percent 2 59 2 2 2" xfId="49785"/>
    <cellStyle name="Percent 2 59 2 2 2 2" xfId="49786"/>
    <cellStyle name="Percent 2 59 2 2 3" xfId="49787"/>
    <cellStyle name="Percent 2 59 2 2 4" xfId="49788"/>
    <cellStyle name="Percent 2 59 2 3" xfId="49789"/>
    <cellStyle name="Percent 2 59 2 3 2" xfId="49790"/>
    <cellStyle name="Percent 2 59 2 3 3" xfId="49791"/>
    <cellStyle name="Percent 2 59 2 4" xfId="49792"/>
    <cellStyle name="Percent 2 59 2 5" xfId="49793"/>
    <cellStyle name="Percent 2 59 2 6" xfId="49794"/>
    <cellStyle name="Percent 2 59 3" xfId="49795"/>
    <cellStyle name="Percent 2 6" xfId="578"/>
    <cellStyle name="Percent 2 6 2" xfId="49796"/>
    <cellStyle name="Percent 2 6 2 2" xfId="49797"/>
    <cellStyle name="Percent 2 6 2 2 2" xfId="49798"/>
    <cellStyle name="Percent 2 6 2 2 2 2" xfId="49799"/>
    <cellStyle name="Percent 2 6 2 2 2 2 2" xfId="49800"/>
    <cellStyle name="Percent 2 6 2 2 2 3" xfId="49801"/>
    <cellStyle name="Percent 2 6 2 2 2 4" xfId="49802"/>
    <cellStyle name="Percent 2 6 2 2 3" xfId="49803"/>
    <cellStyle name="Percent 2 6 2 2 3 2" xfId="49804"/>
    <cellStyle name="Percent 2 6 2 2 3 3" xfId="49805"/>
    <cellStyle name="Percent 2 6 2 2 4" xfId="49806"/>
    <cellStyle name="Percent 2 6 2 2 5" xfId="49807"/>
    <cellStyle name="Percent 2 6 3" xfId="49808"/>
    <cellStyle name="Percent 2 6 4" xfId="49809"/>
    <cellStyle name="Percent 2 6 5" xfId="49810"/>
    <cellStyle name="Percent 2 6 6" xfId="49811"/>
    <cellStyle name="Percent 2 60" xfId="49812"/>
    <cellStyle name="Percent 2 60 2" xfId="49813"/>
    <cellStyle name="Percent 2 60 2 2" xfId="49814"/>
    <cellStyle name="Percent 2 60 2 2 2" xfId="49815"/>
    <cellStyle name="Percent 2 60 2 2 2 2" xfId="49816"/>
    <cellStyle name="Percent 2 60 2 2 3" xfId="49817"/>
    <cellStyle name="Percent 2 60 2 2 4" xfId="49818"/>
    <cellStyle name="Percent 2 60 2 3" xfId="49819"/>
    <cellStyle name="Percent 2 60 2 3 2" xfId="49820"/>
    <cellStyle name="Percent 2 60 2 3 3" xfId="49821"/>
    <cellStyle name="Percent 2 60 2 4" xfId="49822"/>
    <cellStyle name="Percent 2 60 2 5" xfId="49823"/>
    <cellStyle name="Percent 2 60 2 6" xfId="49824"/>
    <cellStyle name="Percent 2 60 3" xfId="49825"/>
    <cellStyle name="Percent 2 61" xfId="49826"/>
    <cellStyle name="Percent 2 61 2" xfId="49827"/>
    <cellStyle name="Percent 2 61 2 2" xfId="49828"/>
    <cellStyle name="Percent 2 61 2 2 2" xfId="49829"/>
    <cellStyle name="Percent 2 61 2 2 2 2" xfId="49830"/>
    <cellStyle name="Percent 2 61 2 2 3" xfId="49831"/>
    <cellStyle name="Percent 2 61 2 2 4" xfId="49832"/>
    <cellStyle name="Percent 2 61 2 3" xfId="49833"/>
    <cellStyle name="Percent 2 61 2 3 2" xfId="49834"/>
    <cellStyle name="Percent 2 61 2 3 3" xfId="49835"/>
    <cellStyle name="Percent 2 61 2 4" xfId="49836"/>
    <cellStyle name="Percent 2 61 2 5" xfId="49837"/>
    <cellStyle name="Percent 2 61 2 6" xfId="49838"/>
    <cellStyle name="Percent 2 61 3" xfId="49839"/>
    <cellStyle name="Percent 2 62" xfId="49840"/>
    <cellStyle name="Percent 2 62 2" xfId="49841"/>
    <cellStyle name="Percent 2 62 2 2" xfId="49842"/>
    <cellStyle name="Percent 2 62 2 2 2" xfId="49843"/>
    <cellStyle name="Percent 2 62 2 2 2 2" xfId="49844"/>
    <cellStyle name="Percent 2 62 2 2 3" xfId="49845"/>
    <cellStyle name="Percent 2 62 2 2 4" xfId="49846"/>
    <cellStyle name="Percent 2 62 2 3" xfId="49847"/>
    <cellStyle name="Percent 2 62 2 3 2" xfId="49848"/>
    <cellStyle name="Percent 2 62 2 3 3" xfId="49849"/>
    <cellStyle name="Percent 2 62 2 4" xfId="49850"/>
    <cellStyle name="Percent 2 62 2 5" xfId="49851"/>
    <cellStyle name="Percent 2 62 2 6" xfId="49852"/>
    <cellStyle name="Percent 2 62 3" xfId="49853"/>
    <cellStyle name="Percent 2 63" xfId="49854"/>
    <cellStyle name="Percent 2 63 2" xfId="49855"/>
    <cellStyle name="Percent 2 63 2 2" xfId="49856"/>
    <cellStyle name="Percent 2 63 2 2 2" xfId="49857"/>
    <cellStyle name="Percent 2 63 2 2 2 2" xfId="49858"/>
    <cellStyle name="Percent 2 63 2 2 3" xfId="49859"/>
    <cellStyle name="Percent 2 63 2 2 4" xfId="49860"/>
    <cellStyle name="Percent 2 63 2 3" xfId="49861"/>
    <cellStyle name="Percent 2 63 2 3 2" xfId="49862"/>
    <cellStyle name="Percent 2 63 2 3 3" xfId="49863"/>
    <cellStyle name="Percent 2 63 2 4" xfId="49864"/>
    <cellStyle name="Percent 2 63 2 5" xfId="49865"/>
    <cellStyle name="Percent 2 63 2 6" xfId="49866"/>
    <cellStyle name="Percent 2 63 3" xfId="49867"/>
    <cellStyle name="Percent 2 64" xfId="49868"/>
    <cellStyle name="Percent 2 64 2" xfId="49869"/>
    <cellStyle name="Percent 2 64 2 2" xfId="49870"/>
    <cellStyle name="Percent 2 64 2 2 2" xfId="49871"/>
    <cellStyle name="Percent 2 64 2 2 2 2" xfId="49872"/>
    <cellStyle name="Percent 2 64 2 2 3" xfId="49873"/>
    <cellStyle name="Percent 2 64 2 2 4" xfId="49874"/>
    <cellStyle name="Percent 2 64 2 3" xfId="49875"/>
    <cellStyle name="Percent 2 64 2 3 2" xfId="49876"/>
    <cellStyle name="Percent 2 64 2 3 3" xfId="49877"/>
    <cellStyle name="Percent 2 64 2 4" xfId="49878"/>
    <cellStyle name="Percent 2 64 2 5" xfId="49879"/>
    <cellStyle name="Percent 2 64 2 6" xfId="49880"/>
    <cellStyle name="Percent 2 64 3" xfId="49881"/>
    <cellStyle name="Percent 2 65" xfId="49882"/>
    <cellStyle name="Percent 2 65 2" xfId="49883"/>
    <cellStyle name="Percent 2 65 2 2" xfId="49884"/>
    <cellStyle name="Percent 2 65 2 2 2" xfId="49885"/>
    <cellStyle name="Percent 2 65 2 2 2 2" xfId="49886"/>
    <cellStyle name="Percent 2 65 2 2 3" xfId="49887"/>
    <cellStyle name="Percent 2 65 2 2 4" xfId="49888"/>
    <cellStyle name="Percent 2 65 2 3" xfId="49889"/>
    <cellStyle name="Percent 2 65 2 3 2" xfId="49890"/>
    <cellStyle name="Percent 2 65 2 3 3" xfId="49891"/>
    <cellStyle name="Percent 2 65 2 4" xfId="49892"/>
    <cellStyle name="Percent 2 65 2 5" xfId="49893"/>
    <cellStyle name="Percent 2 65 2 6" xfId="49894"/>
    <cellStyle name="Percent 2 65 3" xfId="49895"/>
    <cellStyle name="Percent 2 66" xfId="49896"/>
    <cellStyle name="Percent 2 66 2" xfId="49897"/>
    <cellStyle name="Percent 2 66 2 2" xfId="49898"/>
    <cellStyle name="Percent 2 66 2 2 2" xfId="49899"/>
    <cellStyle name="Percent 2 66 2 2 2 2" xfId="49900"/>
    <cellStyle name="Percent 2 66 2 2 3" xfId="49901"/>
    <cellStyle name="Percent 2 66 2 2 4" xfId="49902"/>
    <cellStyle name="Percent 2 66 2 3" xfId="49903"/>
    <cellStyle name="Percent 2 66 2 3 2" xfId="49904"/>
    <cellStyle name="Percent 2 66 2 3 3" xfId="49905"/>
    <cellStyle name="Percent 2 66 2 4" xfId="49906"/>
    <cellStyle name="Percent 2 66 2 5" xfId="49907"/>
    <cellStyle name="Percent 2 66 2 6" xfId="49908"/>
    <cellStyle name="Percent 2 66 3" xfId="49909"/>
    <cellStyle name="Percent 2 67" xfId="49910"/>
    <cellStyle name="Percent 2 67 2" xfId="49911"/>
    <cellStyle name="Percent 2 67 2 2" xfId="49912"/>
    <cellStyle name="Percent 2 67 2 2 2" xfId="49913"/>
    <cellStyle name="Percent 2 67 2 2 2 2" xfId="49914"/>
    <cellStyle name="Percent 2 67 2 2 3" xfId="49915"/>
    <cellStyle name="Percent 2 67 2 2 4" xfId="49916"/>
    <cellStyle name="Percent 2 67 2 3" xfId="49917"/>
    <cellStyle name="Percent 2 67 2 3 2" xfId="49918"/>
    <cellStyle name="Percent 2 67 2 3 3" xfId="49919"/>
    <cellStyle name="Percent 2 67 2 4" xfId="49920"/>
    <cellStyle name="Percent 2 67 2 5" xfId="49921"/>
    <cellStyle name="Percent 2 67 2 6" xfId="49922"/>
    <cellStyle name="Percent 2 67 3" xfId="49923"/>
    <cellStyle name="Percent 2 68" xfId="49924"/>
    <cellStyle name="Percent 2 68 2" xfId="49925"/>
    <cellStyle name="Percent 2 68 2 2" xfId="49926"/>
    <cellStyle name="Percent 2 68 2 2 2" xfId="49927"/>
    <cellStyle name="Percent 2 68 2 2 2 2" xfId="49928"/>
    <cellStyle name="Percent 2 68 2 2 3" xfId="49929"/>
    <cellStyle name="Percent 2 68 2 2 4" xfId="49930"/>
    <cellStyle name="Percent 2 68 2 3" xfId="49931"/>
    <cellStyle name="Percent 2 68 2 3 2" xfId="49932"/>
    <cellStyle name="Percent 2 68 2 3 3" xfId="49933"/>
    <cellStyle name="Percent 2 68 2 4" xfId="49934"/>
    <cellStyle name="Percent 2 68 2 5" xfId="49935"/>
    <cellStyle name="Percent 2 68 2 6" xfId="49936"/>
    <cellStyle name="Percent 2 68 3" xfId="49937"/>
    <cellStyle name="Percent 2 69" xfId="49938"/>
    <cellStyle name="Percent 2 69 2" xfId="49939"/>
    <cellStyle name="Percent 2 69 2 2" xfId="49940"/>
    <cellStyle name="Percent 2 69 2 2 2" xfId="49941"/>
    <cellStyle name="Percent 2 69 2 2 2 2" xfId="49942"/>
    <cellStyle name="Percent 2 69 2 2 3" xfId="49943"/>
    <cellStyle name="Percent 2 69 2 2 4" xfId="49944"/>
    <cellStyle name="Percent 2 69 2 3" xfId="49945"/>
    <cellStyle name="Percent 2 69 2 3 2" xfId="49946"/>
    <cellStyle name="Percent 2 69 2 3 3" xfId="49947"/>
    <cellStyle name="Percent 2 69 2 4" xfId="49948"/>
    <cellStyle name="Percent 2 69 2 5" xfId="49949"/>
    <cellStyle name="Percent 2 69 2 6" xfId="49950"/>
    <cellStyle name="Percent 2 69 3" xfId="49951"/>
    <cellStyle name="Percent 2 7" xfId="579"/>
    <cellStyle name="Percent 2 7 2" xfId="49952"/>
    <cellStyle name="Percent 2 7 2 2" xfId="49953"/>
    <cellStyle name="Percent 2 7 2 2 2" xfId="49954"/>
    <cellStyle name="Percent 2 7 2 2 2 2" xfId="49955"/>
    <cellStyle name="Percent 2 7 2 2 2 2 2" xfId="49956"/>
    <cellStyle name="Percent 2 7 2 2 2 3" xfId="49957"/>
    <cellStyle name="Percent 2 7 2 2 2 4" xfId="49958"/>
    <cellStyle name="Percent 2 7 2 2 3" xfId="49959"/>
    <cellStyle name="Percent 2 7 2 2 3 2" xfId="49960"/>
    <cellStyle name="Percent 2 7 2 2 3 3" xfId="49961"/>
    <cellStyle name="Percent 2 7 2 2 4" xfId="49962"/>
    <cellStyle name="Percent 2 7 2 2 5" xfId="49963"/>
    <cellStyle name="Percent 2 7 3" xfId="49964"/>
    <cellStyle name="Percent 2 7 4" xfId="49965"/>
    <cellStyle name="Percent 2 7 5" xfId="49966"/>
    <cellStyle name="Percent 2 7 6" xfId="49967"/>
    <cellStyle name="Percent 2 70" xfId="49968"/>
    <cellStyle name="Percent 2 70 2" xfId="49969"/>
    <cellStyle name="Percent 2 70 2 2" xfId="49970"/>
    <cellStyle name="Percent 2 70 2 2 2" xfId="49971"/>
    <cellStyle name="Percent 2 70 2 2 2 2" xfId="49972"/>
    <cellStyle name="Percent 2 70 2 2 3" xfId="49973"/>
    <cellStyle name="Percent 2 70 2 2 4" xfId="49974"/>
    <cellStyle name="Percent 2 70 2 3" xfId="49975"/>
    <cellStyle name="Percent 2 70 2 3 2" xfId="49976"/>
    <cellStyle name="Percent 2 70 2 3 3" xfId="49977"/>
    <cellStyle name="Percent 2 70 2 4" xfId="49978"/>
    <cellStyle name="Percent 2 70 2 5" xfId="49979"/>
    <cellStyle name="Percent 2 70 2 6" xfId="49980"/>
    <cellStyle name="Percent 2 70 3" xfId="49981"/>
    <cellStyle name="Percent 2 71" xfId="49982"/>
    <cellStyle name="Percent 2 71 2" xfId="49983"/>
    <cellStyle name="Percent 2 71 2 2" xfId="49984"/>
    <cellStyle name="Percent 2 71 2 2 2" xfId="49985"/>
    <cellStyle name="Percent 2 71 2 2 2 2" xfId="49986"/>
    <cellStyle name="Percent 2 71 2 2 3" xfId="49987"/>
    <cellStyle name="Percent 2 71 2 2 4" xfId="49988"/>
    <cellStyle name="Percent 2 71 2 3" xfId="49989"/>
    <cellStyle name="Percent 2 71 2 3 2" xfId="49990"/>
    <cellStyle name="Percent 2 71 2 3 3" xfId="49991"/>
    <cellStyle name="Percent 2 71 2 4" xfId="49992"/>
    <cellStyle name="Percent 2 71 2 5" xfId="49993"/>
    <cellStyle name="Percent 2 71 2 6" xfId="49994"/>
    <cellStyle name="Percent 2 71 3" xfId="49995"/>
    <cellStyle name="Percent 2 72" xfId="49996"/>
    <cellStyle name="Percent 2 72 2" xfId="49997"/>
    <cellStyle name="Percent 2 72 2 2" xfId="49998"/>
    <cellStyle name="Percent 2 72 2 2 2" xfId="49999"/>
    <cellStyle name="Percent 2 72 2 2 2 2" xfId="50000"/>
    <cellStyle name="Percent 2 72 2 2 3" xfId="50001"/>
    <cellStyle name="Percent 2 72 2 2 4" xfId="50002"/>
    <cellStyle name="Percent 2 72 2 3" xfId="50003"/>
    <cellStyle name="Percent 2 72 2 3 2" xfId="50004"/>
    <cellStyle name="Percent 2 72 2 3 3" xfId="50005"/>
    <cellStyle name="Percent 2 72 2 4" xfId="50006"/>
    <cellStyle name="Percent 2 72 2 5" xfId="50007"/>
    <cellStyle name="Percent 2 72 2 6" xfId="50008"/>
    <cellStyle name="Percent 2 72 3" xfId="50009"/>
    <cellStyle name="Percent 2 73" xfId="50010"/>
    <cellStyle name="Percent 2 73 2" xfId="50011"/>
    <cellStyle name="Percent 2 73 2 2" xfId="50012"/>
    <cellStyle name="Percent 2 73 2 2 2" xfId="50013"/>
    <cellStyle name="Percent 2 73 2 2 2 2" xfId="50014"/>
    <cellStyle name="Percent 2 73 2 2 3" xfId="50015"/>
    <cellStyle name="Percent 2 73 2 2 4" xfId="50016"/>
    <cellStyle name="Percent 2 73 2 3" xfId="50017"/>
    <cellStyle name="Percent 2 73 2 3 2" xfId="50018"/>
    <cellStyle name="Percent 2 73 2 3 3" xfId="50019"/>
    <cellStyle name="Percent 2 73 2 4" xfId="50020"/>
    <cellStyle name="Percent 2 73 2 5" xfId="50021"/>
    <cellStyle name="Percent 2 73 2 6" xfId="50022"/>
    <cellStyle name="Percent 2 73 3" xfId="50023"/>
    <cellStyle name="Percent 2 74" xfId="50024"/>
    <cellStyle name="Percent 2 74 2" xfId="50025"/>
    <cellStyle name="Percent 2 74 2 2" xfId="50026"/>
    <cellStyle name="Percent 2 74 2 2 2" xfId="50027"/>
    <cellStyle name="Percent 2 74 2 2 2 2" xfId="50028"/>
    <cellStyle name="Percent 2 74 2 2 3" xfId="50029"/>
    <cellStyle name="Percent 2 74 2 2 4" xfId="50030"/>
    <cellStyle name="Percent 2 74 2 3" xfId="50031"/>
    <cellStyle name="Percent 2 74 2 3 2" xfId="50032"/>
    <cellStyle name="Percent 2 74 2 3 3" xfId="50033"/>
    <cellStyle name="Percent 2 74 2 4" xfId="50034"/>
    <cellStyle name="Percent 2 74 2 5" xfId="50035"/>
    <cellStyle name="Percent 2 74 2 6" xfId="50036"/>
    <cellStyle name="Percent 2 74 3" xfId="50037"/>
    <cellStyle name="Percent 2 75" xfId="50038"/>
    <cellStyle name="Percent 2 75 2" xfId="50039"/>
    <cellStyle name="Percent 2 75 2 2" xfId="50040"/>
    <cellStyle name="Percent 2 75 2 2 2" xfId="50041"/>
    <cellStyle name="Percent 2 75 2 2 2 2" xfId="50042"/>
    <cellStyle name="Percent 2 75 2 2 3" xfId="50043"/>
    <cellStyle name="Percent 2 75 2 2 4" xfId="50044"/>
    <cellStyle name="Percent 2 75 2 3" xfId="50045"/>
    <cellStyle name="Percent 2 75 2 3 2" xfId="50046"/>
    <cellStyle name="Percent 2 75 2 3 3" xfId="50047"/>
    <cellStyle name="Percent 2 75 2 4" xfId="50048"/>
    <cellStyle name="Percent 2 75 2 5" xfId="50049"/>
    <cellStyle name="Percent 2 75 2 6" xfId="50050"/>
    <cellStyle name="Percent 2 75 3" xfId="50051"/>
    <cellStyle name="Percent 2 76" xfId="50052"/>
    <cellStyle name="Percent 2 76 2" xfId="50053"/>
    <cellStyle name="Percent 2 76 2 2" xfId="50054"/>
    <cellStyle name="Percent 2 76 2 2 2" xfId="50055"/>
    <cellStyle name="Percent 2 76 2 2 2 2" xfId="50056"/>
    <cellStyle name="Percent 2 76 2 2 3" xfId="50057"/>
    <cellStyle name="Percent 2 76 2 2 4" xfId="50058"/>
    <cellStyle name="Percent 2 76 2 3" xfId="50059"/>
    <cellStyle name="Percent 2 76 2 3 2" xfId="50060"/>
    <cellStyle name="Percent 2 76 2 3 3" xfId="50061"/>
    <cellStyle name="Percent 2 76 2 4" xfId="50062"/>
    <cellStyle name="Percent 2 76 2 5" xfId="50063"/>
    <cellStyle name="Percent 2 76 2 6" xfId="50064"/>
    <cellStyle name="Percent 2 76 3" xfId="50065"/>
    <cellStyle name="Percent 2 77" xfId="50066"/>
    <cellStyle name="Percent 2 77 2" xfId="50067"/>
    <cellStyle name="Percent 2 77 2 2" xfId="50068"/>
    <cellStyle name="Percent 2 77 2 2 2" xfId="50069"/>
    <cellStyle name="Percent 2 77 2 2 2 2" xfId="50070"/>
    <cellStyle name="Percent 2 77 2 2 3" xfId="50071"/>
    <cellStyle name="Percent 2 77 2 2 4" xfId="50072"/>
    <cellStyle name="Percent 2 77 2 3" xfId="50073"/>
    <cellStyle name="Percent 2 77 2 3 2" xfId="50074"/>
    <cellStyle name="Percent 2 77 2 3 3" xfId="50075"/>
    <cellStyle name="Percent 2 77 2 4" xfId="50076"/>
    <cellStyle name="Percent 2 77 2 5" xfId="50077"/>
    <cellStyle name="Percent 2 77 2 6" xfId="50078"/>
    <cellStyle name="Percent 2 77 3" xfId="50079"/>
    <cellStyle name="Percent 2 78" xfId="50080"/>
    <cellStyle name="Percent 2 78 2" xfId="50081"/>
    <cellStyle name="Percent 2 78 2 2" xfId="50082"/>
    <cellStyle name="Percent 2 78 2 2 2" xfId="50083"/>
    <cellStyle name="Percent 2 78 2 2 2 2" xfId="50084"/>
    <cellStyle name="Percent 2 78 2 2 3" xfId="50085"/>
    <cellStyle name="Percent 2 78 2 2 4" xfId="50086"/>
    <cellStyle name="Percent 2 78 2 3" xfId="50087"/>
    <cellStyle name="Percent 2 78 2 3 2" xfId="50088"/>
    <cellStyle name="Percent 2 78 2 3 3" xfId="50089"/>
    <cellStyle name="Percent 2 78 2 4" xfId="50090"/>
    <cellStyle name="Percent 2 78 2 5" xfId="50091"/>
    <cellStyle name="Percent 2 78 2 6" xfId="50092"/>
    <cellStyle name="Percent 2 78 3" xfId="50093"/>
    <cellStyle name="Percent 2 79" xfId="50094"/>
    <cellStyle name="Percent 2 79 2" xfId="50095"/>
    <cellStyle name="Percent 2 79 2 2" xfId="50096"/>
    <cellStyle name="Percent 2 79 2 2 2" xfId="50097"/>
    <cellStyle name="Percent 2 79 2 2 2 2" xfId="50098"/>
    <cellStyle name="Percent 2 79 2 2 3" xfId="50099"/>
    <cellStyle name="Percent 2 79 2 2 4" xfId="50100"/>
    <cellStyle name="Percent 2 79 2 3" xfId="50101"/>
    <cellStyle name="Percent 2 79 2 3 2" xfId="50102"/>
    <cellStyle name="Percent 2 79 2 3 3" xfId="50103"/>
    <cellStyle name="Percent 2 79 2 4" xfId="50104"/>
    <cellStyle name="Percent 2 79 2 5" xfId="50105"/>
    <cellStyle name="Percent 2 79 2 6" xfId="50106"/>
    <cellStyle name="Percent 2 79 3" xfId="50107"/>
    <cellStyle name="Percent 2 8" xfId="580"/>
    <cellStyle name="Percent 2 8 2" xfId="50108"/>
    <cellStyle name="Percent 2 8 2 2" xfId="50109"/>
    <cellStyle name="Percent 2 8 2 2 2" xfId="50110"/>
    <cellStyle name="Percent 2 8 2 2 2 2" xfId="50111"/>
    <cellStyle name="Percent 2 8 2 2 2 2 2" xfId="50112"/>
    <cellStyle name="Percent 2 8 2 2 2 3" xfId="50113"/>
    <cellStyle name="Percent 2 8 2 2 2 4" xfId="50114"/>
    <cellStyle name="Percent 2 8 2 2 3" xfId="50115"/>
    <cellStyle name="Percent 2 8 2 2 3 2" xfId="50116"/>
    <cellStyle name="Percent 2 8 2 2 3 3" xfId="50117"/>
    <cellStyle name="Percent 2 8 2 2 4" xfId="50118"/>
    <cellStyle name="Percent 2 8 2 2 5" xfId="50119"/>
    <cellStyle name="Percent 2 8 3" xfId="50120"/>
    <cellStyle name="Percent 2 8 4" xfId="50121"/>
    <cellStyle name="Percent 2 8 5" xfId="50122"/>
    <cellStyle name="Percent 2 8 6" xfId="50123"/>
    <cellStyle name="Percent 2 80" xfId="50124"/>
    <cellStyle name="Percent 2 80 2" xfId="50125"/>
    <cellStyle name="Percent 2 80 2 2" xfId="50126"/>
    <cellStyle name="Percent 2 80 2 2 2" xfId="50127"/>
    <cellStyle name="Percent 2 80 2 2 2 2" xfId="50128"/>
    <cellStyle name="Percent 2 80 2 2 3" xfId="50129"/>
    <cellStyle name="Percent 2 80 2 2 4" xfId="50130"/>
    <cellStyle name="Percent 2 80 2 3" xfId="50131"/>
    <cellStyle name="Percent 2 80 2 3 2" xfId="50132"/>
    <cellStyle name="Percent 2 80 2 3 3" xfId="50133"/>
    <cellStyle name="Percent 2 80 2 4" xfId="50134"/>
    <cellStyle name="Percent 2 80 2 5" xfId="50135"/>
    <cellStyle name="Percent 2 80 2 6" xfId="50136"/>
    <cellStyle name="Percent 2 80 3" xfId="50137"/>
    <cellStyle name="Percent 2 81" xfId="50138"/>
    <cellStyle name="Percent 2 81 2" xfId="50139"/>
    <cellStyle name="Percent 2 81 2 2" xfId="50140"/>
    <cellStyle name="Percent 2 81 2 2 2" xfId="50141"/>
    <cellStyle name="Percent 2 81 2 2 2 2" xfId="50142"/>
    <cellStyle name="Percent 2 81 2 2 3" xfId="50143"/>
    <cellStyle name="Percent 2 81 2 2 4" xfId="50144"/>
    <cellStyle name="Percent 2 81 2 3" xfId="50145"/>
    <cellStyle name="Percent 2 81 2 3 2" xfId="50146"/>
    <cellStyle name="Percent 2 81 2 3 3" xfId="50147"/>
    <cellStyle name="Percent 2 81 2 4" xfId="50148"/>
    <cellStyle name="Percent 2 81 2 5" xfId="50149"/>
    <cellStyle name="Percent 2 81 2 6" xfId="50150"/>
    <cellStyle name="Percent 2 81 3" xfId="50151"/>
    <cellStyle name="Percent 2 82" xfId="50152"/>
    <cellStyle name="Percent 2 82 2" xfId="50153"/>
    <cellStyle name="Percent 2 82 2 2" xfId="50154"/>
    <cellStyle name="Percent 2 82 2 2 2" xfId="50155"/>
    <cellStyle name="Percent 2 82 2 2 2 2" xfId="50156"/>
    <cellStyle name="Percent 2 82 2 2 3" xfId="50157"/>
    <cellStyle name="Percent 2 82 2 2 4" xfId="50158"/>
    <cellStyle name="Percent 2 82 2 3" xfId="50159"/>
    <cellStyle name="Percent 2 82 2 3 2" xfId="50160"/>
    <cellStyle name="Percent 2 82 2 3 3" xfId="50161"/>
    <cellStyle name="Percent 2 82 2 4" xfId="50162"/>
    <cellStyle name="Percent 2 82 2 5" xfId="50163"/>
    <cellStyle name="Percent 2 82 2 6" xfId="50164"/>
    <cellStyle name="Percent 2 82 3" xfId="50165"/>
    <cellStyle name="Percent 2 83" xfId="50166"/>
    <cellStyle name="Percent 2 83 2" xfId="50167"/>
    <cellStyle name="Percent 2 83 2 2" xfId="50168"/>
    <cellStyle name="Percent 2 83 2 2 2" xfId="50169"/>
    <cellStyle name="Percent 2 83 2 2 2 2" xfId="50170"/>
    <cellStyle name="Percent 2 83 2 2 3" xfId="50171"/>
    <cellStyle name="Percent 2 83 2 2 4" xfId="50172"/>
    <cellStyle name="Percent 2 83 2 3" xfId="50173"/>
    <cellStyle name="Percent 2 83 2 3 2" xfId="50174"/>
    <cellStyle name="Percent 2 83 2 3 3" xfId="50175"/>
    <cellStyle name="Percent 2 83 2 4" xfId="50176"/>
    <cellStyle name="Percent 2 83 2 5" xfId="50177"/>
    <cellStyle name="Percent 2 83 2 6" xfId="50178"/>
    <cellStyle name="Percent 2 83 3" xfId="50179"/>
    <cellStyle name="Percent 2 84" xfId="50180"/>
    <cellStyle name="Percent 2 84 2" xfId="50181"/>
    <cellStyle name="Percent 2 84 2 2" xfId="50182"/>
    <cellStyle name="Percent 2 84 2 2 2" xfId="50183"/>
    <cellStyle name="Percent 2 84 2 2 2 2" xfId="50184"/>
    <cellStyle name="Percent 2 84 2 2 3" xfId="50185"/>
    <cellStyle name="Percent 2 84 2 2 4" xfId="50186"/>
    <cellStyle name="Percent 2 84 2 3" xfId="50187"/>
    <cellStyle name="Percent 2 84 2 3 2" xfId="50188"/>
    <cellStyle name="Percent 2 84 2 3 3" xfId="50189"/>
    <cellStyle name="Percent 2 84 2 4" xfId="50190"/>
    <cellStyle name="Percent 2 84 2 5" xfId="50191"/>
    <cellStyle name="Percent 2 84 2 6" xfId="50192"/>
    <cellStyle name="Percent 2 84 3" xfId="50193"/>
    <cellStyle name="Percent 2 85" xfId="50194"/>
    <cellStyle name="Percent 2 85 2" xfId="50195"/>
    <cellStyle name="Percent 2 85 2 2" xfId="50196"/>
    <cellStyle name="Percent 2 85 2 2 2" xfId="50197"/>
    <cellStyle name="Percent 2 85 2 2 2 2" xfId="50198"/>
    <cellStyle name="Percent 2 85 2 2 3" xfId="50199"/>
    <cellStyle name="Percent 2 85 2 2 4" xfId="50200"/>
    <cellStyle name="Percent 2 85 2 3" xfId="50201"/>
    <cellStyle name="Percent 2 85 2 3 2" xfId="50202"/>
    <cellStyle name="Percent 2 85 2 3 3" xfId="50203"/>
    <cellStyle name="Percent 2 85 2 4" xfId="50204"/>
    <cellStyle name="Percent 2 85 2 5" xfId="50205"/>
    <cellStyle name="Percent 2 85 2 6" xfId="50206"/>
    <cellStyle name="Percent 2 85 3" xfId="50207"/>
    <cellStyle name="Percent 2 86" xfId="50208"/>
    <cellStyle name="Percent 2 86 2" xfId="50209"/>
    <cellStyle name="Percent 2 86 2 2" xfId="50210"/>
    <cellStyle name="Percent 2 86 2 2 2" xfId="50211"/>
    <cellStyle name="Percent 2 86 2 2 2 2" xfId="50212"/>
    <cellStyle name="Percent 2 86 2 2 3" xfId="50213"/>
    <cellStyle name="Percent 2 86 2 2 4" xfId="50214"/>
    <cellStyle name="Percent 2 86 2 3" xfId="50215"/>
    <cellStyle name="Percent 2 86 2 3 2" xfId="50216"/>
    <cellStyle name="Percent 2 86 2 3 3" xfId="50217"/>
    <cellStyle name="Percent 2 86 2 4" xfId="50218"/>
    <cellStyle name="Percent 2 86 2 5" xfId="50219"/>
    <cellStyle name="Percent 2 86 2 6" xfId="50220"/>
    <cellStyle name="Percent 2 86 3" xfId="50221"/>
    <cellStyle name="Percent 2 87" xfId="50222"/>
    <cellStyle name="Percent 2 87 2" xfId="50223"/>
    <cellStyle name="Percent 2 87 2 2" xfId="50224"/>
    <cellStyle name="Percent 2 87 2 2 2" xfId="50225"/>
    <cellStyle name="Percent 2 87 2 2 2 2" xfId="50226"/>
    <cellStyle name="Percent 2 87 2 2 3" xfId="50227"/>
    <cellStyle name="Percent 2 87 2 2 4" xfId="50228"/>
    <cellStyle name="Percent 2 87 2 3" xfId="50229"/>
    <cellStyle name="Percent 2 87 2 3 2" xfId="50230"/>
    <cellStyle name="Percent 2 87 2 3 3" xfId="50231"/>
    <cellStyle name="Percent 2 87 2 4" xfId="50232"/>
    <cellStyle name="Percent 2 87 2 5" xfId="50233"/>
    <cellStyle name="Percent 2 87 2 6" xfId="50234"/>
    <cellStyle name="Percent 2 87 3" xfId="50235"/>
    <cellStyle name="Percent 2 88" xfId="50236"/>
    <cellStyle name="Percent 2 88 2" xfId="50237"/>
    <cellStyle name="Percent 2 89" xfId="50238"/>
    <cellStyle name="Percent 2 89 2" xfId="50239"/>
    <cellStyle name="Percent 2 9" xfId="570"/>
    <cellStyle name="Percent 2 9 2" xfId="50240"/>
    <cellStyle name="Percent 2 9 2 2" xfId="50241"/>
    <cellStyle name="Percent 2 9 2 2 2" xfId="50242"/>
    <cellStyle name="Percent 2 9 2 2 2 2" xfId="50243"/>
    <cellStyle name="Percent 2 9 2 2 2 2 2" xfId="50244"/>
    <cellStyle name="Percent 2 9 2 2 2 3" xfId="50245"/>
    <cellStyle name="Percent 2 9 2 2 2 4" xfId="50246"/>
    <cellStyle name="Percent 2 9 2 2 3" xfId="50247"/>
    <cellStyle name="Percent 2 9 2 2 3 2" xfId="50248"/>
    <cellStyle name="Percent 2 9 2 2 3 3" xfId="50249"/>
    <cellStyle name="Percent 2 9 2 2 4" xfId="50250"/>
    <cellStyle name="Percent 2 9 2 2 5" xfId="50251"/>
    <cellStyle name="Percent 2 9 3" xfId="50252"/>
    <cellStyle name="Percent 2 9 4" xfId="50253"/>
    <cellStyle name="Percent 2 9 5" xfId="50254"/>
    <cellStyle name="Percent 2 9 6" xfId="50255"/>
    <cellStyle name="Percent 2 90" xfId="50256"/>
    <cellStyle name="Percent 2 90 2" xfId="50257"/>
    <cellStyle name="Percent 2 91" xfId="50258"/>
    <cellStyle name="Percent 2 91 2" xfId="50259"/>
    <cellStyle name="Percent 2 91 2 2" xfId="50260"/>
    <cellStyle name="Percent 2 91 3" xfId="50261"/>
    <cellStyle name="Percent 2 91 4" xfId="50262"/>
    <cellStyle name="Percent 2 91 5" xfId="50263"/>
    <cellStyle name="Percent 2 91 6" xfId="50264"/>
    <cellStyle name="Percent 2 92" xfId="50265"/>
    <cellStyle name="Percent 2 92 2" xfId="50266"/>
    <cellStyle name="Percent 2 92 2 2" xfId="50267"/>
    <cellStyle name="Percent 2 92 3" xfId="50268"/>
    <cellStyle name="Percent 2 92 4" xfId="50269"/>
    <cellStyle name="Percent 2 92 5" xfId="50270"/>
    <cellStyle name="Percent 2 92 6" xfId="50271"/>
    <cellStyle name="Percent 2 93" xfId="50272"/>
    <cellStyle name="Percent 2 93 2" xfId="50273"/>
    <cellStyle name="Percent 2 93 2 2" xfId="50274"/>
    <cellStyle name="Percent 2 93 3" xfId="50275"/>
    <cellStyle name="Percent 2 94" xfId="50276"/>
    <cellStyle name="Percent 2 95" xfId="50277"/>
    <cellStyle name="Percent 2 96" xfId="50278"/>
    <cellStyle name="Percent 2 97" xfId="50279"/>
    <cellStyle name="Percent 2 98" xfId="50280"/>
    <cellStyle name="Percent 2 99" xfId="50281"/>
    <cellStyle name="Percent 2 DP" xfId="581"/>
    <cellStyle name="Percent 20" xfId="50282"/>
    <cellStyle name="Percent 20 2" xfId="50283"/>
    <cellStyle name="Percent 20 3" xfId="50284"/>
    <cellStyle name="Percent 21" xfId="50285"/>
    <cellStyle name="Percent 21 2" xfId="50286"/>
    <cellStyle name="Percent 21 3" xfId="50287"/>
    <cellStyle name="Percent 22" xfId="50288"/>
    <cellStyle name="Percent 22 2" xfId="50289"/>
    <cellStyle name="Percent 23" xfId="50290"/>
    <cellStyle name="Percent 24" xfId="50291"/>
    <cellStyle name="Percent 25" xfId="50292"/>
    <cellStyle name="Percent 26" xfId="50293"/>
    <cellStyle name="Percent 26 2" xfId="50294"/>
    <cellStyle name="Percent 26 3" xfId="50295"/>
    <cellStyle name="Percent 26 4" xfId="50296"/>
    <cellStyle name="Percent 27" xfId="50297"/>
    <cellStyle name="Percent 27 2" xfId="50298"/>
    <cellStyle name="Percent 28" xfId="50299"/>
    <cellStyle name="Percent 28 2" xfId="50300"/>
    <cellStyle name="Percent 29" xfId="50301"/>
    <cellStyle name="Percent 3" xfId="582"/>
    <cellStyle name="Percent 3 10" xfId="50302"/>
    <cellStyle name="Percent 3 10 2" xfId="50303"/>
    <cellStyle name="Percent 3 10 2 2" xfId="50304"/>
    <cellStyle name="Percent 3 10 2 2 2" xfId="50305"/>
    <cellStyle name="Percent 3 10 2 2 2 2" xfId="50306"/>
    <cellStyle name="Percent 3 10 2 2 3" xfId="50307"/>
    <cellStyle name="Percent 3 10 2 2 4" xfId="50308"/>
    <cellStyle name="Percent 3 10 2 3" xfId="50309"/>
    <cellStyle name="Percent 3 10 2 3 2" xfId="50310"/>
    <cellStyle name="Percent 3 10 2 3 3" xfId="50311"/>
    <cellStyle name="Percent 3 10 2 4" xfId="50312"/>
    <cellStyle name="Percent 3 10 2 5" xfId="50313"/>
    <cellStyle name="Percent 3 10 2 6" xfId="50314"/>
    <cellStyle name="Percent 3 10 3" xfId="50315"/>
    <cellStyle name="Percent 3 11" xfId="50316"/>
    <cellStyle name="Percent 3 11 2" xfId="50317"/>
    <cellStyle name="Percent 3 11 2 2" xfId="50318"/>
    <cellStyle name="Percent 3 11 2 2 2" xfId="50319"/>
    <cellStyle name="Percent 3 11 2 2 2 2" xfId="50320"/>
    <cellStyle name="Percent 3 11 2 2 3" xfId="50321"/>
    <cellStyle name="Percent 3 11 2 2 4" xfId="50322"/>
    <cellStyle name="Percent 3 11 2 3" xfId="50323"/>
    <cellStyle name="Percent 3 11 2 3 2" xfId="50324"/>
    <cellStyle name="Percent 3 11 2 3 3" xfId="50325"/>
    <cellStyle name="Percent 3 11 2 4" xfId="50326"/>
    <cellStyle name="Percent 3 11 2 5" xfId="50327"/>
    <cellStyle name="Percent 3 11 2 6" xfId="50328"/>
    <cellStyle name="Percent 3 11 3" xfId="50329"/>
    <cellStyle name="Percent 3 12" xfId="50330"/>
    <cellStyle name="Percent 3 12 2" xfId="50331"/>
    <cellStyle name="Percent 3 12 2 2" xfId="50332"/>
    <cellStyle name="Percent 3 12 2 2 2" xfId="50333"/>
    <cellStyle name="Percent 3 12 2 2 2 2" xfId="50334"/>
    <cellStyle name="Percent 3 12 2 2 3" xfId="50335"/>
    <cellStyle name="Percent 3 12 2 2 4" xfId="50336"/>
    <cellStyle name="Percent 3 12 2 3" xfId="50337"/>
    <cellStyle name="Percent 3 12 2 3 2" xfId="50338"/>
    <cellStyle name="Percent 3 12 2 3 3" xfId="50339"/>
    <cellStyle name="Percent 3 12 2 4" xfId="50340"/>
    <cellStyle name="Percent 3 12 2 5" xfId="50341"/>
    <cellStyle name="Percent 3 12 2 6" xfId="50342"/>
    <cellStyle name="Percent 3 12 3" xfId="50343"/>
    <cellStyle name="Percent 3 13" xfId="50344"/>
    <cellStyle name="Percent 3 13 2" xfId="50345"/>
    <cellStyle name="Percent 3 13 2 2" xfId="50346"/>
    <cellStyle name="Percent 3 13 2 2 2" xfId="50347"/>
    <cellStyle name="Percent 3 13 2 2 2 2" xfId="50348"/>
    <cellStyle name="Percent 3 13 2 2 3" xfId="50349"/>
    <cellStyle name="Percent 3 13 2 2 4" xfId="50350"/>
    <cellStyle name="Percent 3 13 2 3" xfId="50351"/>
    <cellStyle name="Percent 3 13 2 3 2" xfId="50352"/>
    <cellStyle name="Percent 3 13 2 3 3" xfId="50353"/>
    <cellStyle name="Percent 3 13 2 4" xfId="50354"/>
    <cellStyle name="Percent 3 13 2 5" xfId="50355"/>
    <cellStyle name="Percent 3 13 2 6" xfId="50356"/>
    <cellStyle name="Percent 3 13 3" xfId="50357"/>
    <cellStyle name="Percent 3 14" xfId="50358"/>
    <cellStyle name="Percent 3 14 2" xfId="50359"/>
    <cellStyle name="Percent 3 14 2 2" xfId="50360"/>
    <cellStyle name="Percent 3 14 2 2 2" xfId="50361"/>
    <cellStyle name="Percent 3 14 2 2 2 2" xfId="50362"/>
    <cellStyle name="Percent 3 14 2 2 3" xfId="50363"/>
    <cellStyle name="Percent 3 14 2 2 4" xfId="50364"/>
    <cellStyle name="Percent 3 14 2 3" xfId="50365"/>
    <cellStyle name="Percent 3 14 2 3 2" xfId="50366"/>
    <cellStyle name="Percent 3 14 2 3 3" xfId="50367"/>
    <cellStyle name="Percent 3 14 2 4" xfId="50368"/>
    <cellStyle name="Percent 3 14 2 5" xfId="50369"/>
    <cellStyle name="Percent 3 14 2 6" xfId="50370"/>
    <cellStyle name="Percent 3 14 3" xfId="50371"/>
    <cellStyle name="Percent 3 15" xfId="50372"/>
    <cellStyle name="Percent 3 15 2" xfId="50373"/>
    <cellStyle name="Percent 3 15 2 2" xfId="50374"/>
    <cellStyle name="Percent 3 15 2 2 2" xfId="50375"/>
    <cellStyle name="Percent 3 15 2 2 2 2" xfId="50376"/>
    <cellStyle name="Percent 3 15 2 2 3" xfId="50377"/>
    <cellStyle name="Percent 3 15 2 2 4" xfId="50378"/>
    <cellStyle name="Percent 3 15 2 3" xfId="50379"/>
    <cellStyle name="Percent 3 15 2 3 2" xfId="50380"/>
    <cellStyle name="Percent 3 15 2 3 3" xfId="50381"/>
    <cellStyle name="Percent 3 15 2 4" xfId="50382"/>
    <cellStyle name="Percent 3 15 2 5" xfId="50383"/>
    <cellStyle name="Percent 3 15 2 6" xfId="50384"/>
    <cellStyle name="Percent 3 15 3" xfId="50385"/>
    <cellStyle name="Percent 3 16" xfId="50386"/>
    <cellStyle name="Percent 3 16 2" xfId="50387"/>
    <cellStyle name="Percent 3 16 2 2" xfId="50388"/>
    <cellStyle name="Percent 3 16 2 2 2" xfId="50389"/>
    <cellStyle name="Percent 3 16 2 2 2 2" xfId="50390"/>
    <cellStyle name="Percent 3 16 2 2 3" xfId="50391"/>
    <cellStyle name="Percent 3 16 2 2 4" xfId="50392"/>
    <cellStyle name="Percent 3 16 2 3" xfId="50393"/>
    <cellStyle name="Percent 3 16 2 3 2" xfId="50394"/>
    <cellStyle name="Percent 3 16 2 3 3" xfId="50395"/>
    <cellStyle name="Percent 3 16 2 4" xfId="50396"/>
    <cellStyle name="Percent 3 16 2 5" xfId="50397"/>
    <cellStyle name="Percent 3 16 2 6" xfId="50398"/>
    <cellStyle name="Percent 3 16 3" xfId="50399"/>
    <cellStyle name="Percent 3 17" xfId="50400"/>
    <cellStyle name="Percent 3 17 2" xfId="50401"/>
    <cellStyle name="Percent 3 17 2 2" xfId="50402"/>
    <cellStyle name="Percent 3 17 2 2 2" xfId="50403"/>
    <cellStyle name="Percent 3 17 2 2 2 2" xfId="50404"/>
    <cellStyle name="Percent 3 17 2 2 3" xfId="50405"/>
    <cellStyle name="Percent 3 17 2 2 4" xfId="50406"/>
    <cellStyle name="Percent 3 17 2 3" xfId="50407"/>
    <cellStyle name="Percent 3 17 2 3 2" xfId="50408"/>
    <cellStyle name="Percent 3 17 2 3 3" xfId="50409"/>
    <cellStyle name="Percent 3 17 2 4" xfId="50410"/>
    <cellStyle name="Percent 3 17 2 5" xfId="50411"/>
    <cellStyle name="Percent 3 17 2 6" xfId="50412"/>
    <cellStyle name="Percent 3 17 3" xfId="50413"/>
    <cellStyle name="Percent 3 18" xfId="50414"/>
    <cellStyle name="Percent 3 18 2" xfId="50415"/>
    <cellStyle name="Percent 3 18 2 2" xfId="50416"/>
    <cellStyle name="Percent 3 18 2 2 2" xfId="50417"/>
    <cellStyle name="Percent 3 18 2 2 2 2" xfId="50418"/>
    <cellStyle name="Percent 3 18 2 2 3" xfId="50419"/>
    <cellStyle name="Percent 3 18 2 2 4" xfId="50420"/>
    <cellStyle name="Percent 3 18 2 3" xfId="50421"/>
    <cellStyle name="Percent 3 18 2 3 2" xfId="50422"/>
    <cellStyle name="Percent 3 18 2 3 3" xfId="50423"/>
    <cellStyle name="Percent 3 18 2 4" xfId="50424"/>
    <cellStyle name="Percent 3 18 2 5" xfId="50425"/>
    <cellStyle name="Percent 3 18 2 6" xfId="50426"/>
    <cellStyle name="Percent 3 18 3" xfId="50427"/>
    <cellStyle name="Percent 3 19" xfId="50428"/>
    <cellStyle name="Percent 3 19 2" xfId="50429"/>
    <cellStyle name="Percent 3 19 2 2" xfId="50430"/>
    <cellStyle name="Percent 3 19 2 2 2" xfId="50431"/>
    <cellStyle name="Percent 3 19 2 2 2 2" xfId="50432"/>
    <cellStyle name="Percent 3 19 2 2 3" xfId="50433"/>
    <cellStyle name="Percent 3 19 2 2 4" xfId="50434"/>
    <cellStyle name="Percent 3 19 2 3" xfId="50435"/>
    <cellStyle name="Percent 3 19 2 3 2" xfId="50436"/>
    <cellStyle name="Percent 3 19 2 3 3" xfId="50437"/>
    <cellStyle name="Percent 3 19 2 4" xfId="50438"/>
    <cellStyle name="Percent 3 19 2 5" xfId="50439"/>
    <cellStyle name="Percent 3 19 2 6" xfId="50440"/>
    <cellStyle name="Percent 3 19 3" xfId="50441"/>
    <cellStyle name="Percent 3 2" xfId="583"/>
    <cellStyle name="Percent 3 2 2" xfId="50442"/>
    <cellStyle name="Percent 3 2 2 2" xfId="50443"/>
    <cellStyle name="Percent 3 2 2 3" xfId="50444"/>
    <cellStyle name="Percent 3 2 2 4" xfId="50445"/>
    <cellStyle name="Percent 3 2 3" xfId="50446"/>
    <cellStyle name="Percent 3 2 4" xfId="50447"/>
    <cellStyle name="Percent 3 2 5" xfId="50448"/>
    <cellStyle name="Percent 3 2 6" xfId="50449"/>
    <cellStyle name="Percent 3 2 6 2" xfId="50450"/>
    <cellStyle name="Percent 3 20" xfId="50451"/>
    <cellStyle name="Percent 3 20 2" xfId="50452"/>
    <cellStyle name="Percent 3 20 2 2" xfId="50453"/>
    <cellStyle name="Percent 3 20 2 2 2" xfId="50454"/>
    <cellStyle name="Percent 3 20 2 2 2 2" xfId="50455"/>
    <cellStyle name="Percent 3 20 2 2 3" xfId="50456"/>
    <cellStyle name="Percent 3 20 2 2 4" xfId="50457"/>
    <cellStyle name="Percent 3 20 2 3" xfId="50458"/>
    <cellStyle name="Percent 3 20 2 3 2" xfId="50459"/>
    <cellStyle name="Percent 3 20 2 3 3" xfId="50460"/>
    <cellStyle name="Percent 3 20 2 4" xfId="50461"/>
    <cellStyle name="Percent 3 20 2 5" xfId="50462"/>
    <cellStyle name="Percent 3 20 2 6" xfId="50463"/>
    <cellStyle name="Percent 3 20 3" xfId="50464"/>
    <cellStyle name="Percent 3 21" xfId="50465"/>
    <cellStyle name="Percent 3 21 2" xfId="50466"/>
    <cellStyle name="Percent 3 21 2 2" xfId="50467"/>
    <cellStyle name="Percent 3 21 2 2 2" xfId="50468"/>
    <cellStyle name="Percent 3 21 2 2 2 2" xfId="50469"/>
    <cellStyle name="Percent 3 21 2 2 3" xfId="50470"/>
    <cellStyle name="Percent 3 21 2 2 4" xfId="50471"/>
    <cellStyle name="Percent 3 21 2 3" xfId="50472"/>
    <cellStyle name="Percent 3 21 2 3 2" xfId="50473"/>
    <cellStyle name="Percent 3 21 2 3 3" xfId="50474"/>
    <cellStyle name="Percent 3 21 2 4" xfId="50475"/>
    <cellStyle name="Percent 3 21 2 5" xfId="50476"/>
    <cellStyle name="Percent 3 21 2 6" xfId="50477"/>
    <cellStyle name="Percent 3 21 3" xfId="50478"/>
    <cellStyle name="Percent 3 22" xfId="50479"/>
    <cellStyle name="Percent 3 22 2" xfId="50480"/>
    <cellStyle name="Percent 3 22 2 2" xfId="50481"/>
    <cellStyle name="Percent 3 22 2 2 2" xfId="50482"/>
    <cellStyle name="Percent 3 22 2 2 2 2" xfId="50483"/>
    <cellStyle name="Percent 3 22 2 2 3" xfId="50484"/>
    <cellStyle name="Percent 3 22 2 2 4" xfId="50485"/>
    <cellStyle name="Percent 3 22 2 3" xfId="50486"/>
    <cellStyle name="Percent 3 22 2 3 2" xfId="50487"/>
    <cellStyle name="Percent 3 22 2 3 3" xfId="50488"/>
    <cellStyle name="Percent 3 22 2 4" xfId="50489"/>
    <cellStyle name="Percent 3 22 2 5" xfId="50490"/>
    <cellStyle name="Percent 3 22 2 6" xfId="50491"/>
    <cellStyle name="Percent 3 22 3" xfId="50492"/>
    <cellStyle name="Percent 3 23" xfId="50493"/>
    <cellStyle name="Percent 3 23 2" xfId="50494"/>
    <cellStyle name="Percent 3 23 2 2" xfId="50495"/>
    <cellStyle name="Percent 3 23 2 2 2" xfId="50496"/>
    <cellStyle name="Percent 3 23 2 2 2 2" xfId="50497"/>
    <cellStyle name="Percent 3 23 2 2 3" xfId="50498"/>
    <cellStyle name="Percent 3 23 2 2 4" xfId="50499"/>
    <cellStyle name="Percent 3 23 2 3" xfId="50500"/>
    <cellStyle name="Percent 3 23 2 3 2" xfId="50501"/>
    <cellStyle name="Percent 3 23 2 3 3" xfId="50502"/>
    <cellStyle name="Percent 3 23 2 4" xfId="50503"/>
    <cellStyle name="Percent 3 23 2 5" xfId="50504"/>
    <cellStyle name="Percent 3 23 2 6" xfId="50505"/>
    <cellStyle name="Percent 3 23 3" xfId="50506"/>
    <cellStyle name="Percent 3 24" xfId="50507"/>
    <cellStyle name="Percent 3 24 2" xfId="50508"/>
    <cellStyle name="Percent 3 24 2 2" xfId="50509"/>
    <cellStyle name="Percent 3 24 2 2 2" xfId="50510"/>
    <cellStyle name="Percent 3 24 2 2 2 2" xfId="50511"/>
    <cellStyle name="Percent 3 24 2 2 3" xfId="50512"/>
    <cellStyle name="Percent 3 24 2 2 4" xfId="50513"/>
    <cellStyle name="Percent 3 24 2 3" xfId="50514"/>
    <cellStyle name="Percent 3 24 2 3 2" xfId="50515"/>
    <cellStyle name="Percent 3 24 2 3 3" xfId="50516"/>
    <cellStyle name="Percent 3 24 2 4" xfId="50517"/>
    <cellStyle name="Percent 3 24 2 5" xfId="50518"/>
    <cellStyle name="Percent 3 24 2 6" xfId="50519"/>
    <cellStyle name="Percent 3 24 3" xfId="50520"/>
    <cellStyle name="Percent 3 25" xfId="50521"/>
    <cellStyle name="Percent 3 25 2" xfId="50522"/>
    <cellStyle name="Percent 3 25 2 2" xfId="50523"/>
    <cellStyle name="Percent 3 25 2 2 2" xfId="50524"/>
    <cellStyle name="Percent 3 25 2 2 2 2" xfId="50525"/>
    <cellStyle name="Percent 3 25 2 2 3" xfId="50526"/>
    <cellStyle name="Percent 3 25 2 2 4" xfId="50527"/>
    <cellStyle name="Percent 3 25 2 3" xfId="50528"/>
    <cellStyle name="Percent 3 25 2 3 2" xfId="50529"/>
    <cellStyle name="Percent 3 25 2 3 3" xfId="50530"/>
    <cellStyle name="Percent 3 25 2 4" xfId="50531"/>
    <cellStyle name="Percent 3 25 2 5" xfId="50532"/>
    <cellStyle name="Percent 3 25 2 6" xfId="50533"/>
    <cellStyle name="Percent 3 25 3" xfId="50534"/>
    <cellStyle name="Percent 3 26" xfId="50535"/>
    <cellStyle name="Percent 3 26 2" xfId="50536"/>
    <cellStyle name="Percent 3 26 2 2" xfId="50537"/>
    <cellStyle name="Percent 3 26 2 2 2" xfId="50538"/>
    <cellStyle name="Percent 3 26 2 2 2 2" xfId="50539"/>
    <cellStyle name="Percent 3 26 2 2 3" xfId="50540"/>
    <cellStyle name="Percent 3 26 2 2 4" xfId="50541"/>
    <cellStyle name="Percent 3 26 2 3" xfId="50542"/>
    <cellStyle name="Percent 3 26 2 3 2" xfId="50543"/>
    <cellStyle name="Percent 3 26 2 3 3" xfId="50544"/>
    <cellStyle name="Percent 3 26 2 4" xfId="50545"/>
    <cellStyle name="Percent 3 26 2 5" xfId="50546"/>
    <cellStyle name="Percent 3 26 2 6" xfId="50547"/>
    <cellStyle name="Percent 3 26 3" xfId="50548"/>
    <cellStyle name="Percent 3 27" xfId="50549"/>
    <cellStyle name="Percent 3 27 2" xfId="50550"/>
    <cellStyle name="Percent 3 27 2 2" xfId="50551"/>
    <cellStyle name="Percent 3 27 2 2 2" xfId="50552"/>
    <cellStyle name="Percent 3 27 2 2 2 2" xfId="50553"/>
    <cellStyle name="Percent 3 27 2 2 3" xfId="50554"/>
    <cellStyle name="Percent 3 27 2 2 4" xfId="50555"/>
    <cellStyle name="Percent 3 27 2 3" xfId="50556"/>
    <cellStyle name="Percent 3 27 2 3 2" xfId="50557"/>
    <cellStyle name="Percent 3 27 2 3 3" xfId="50558"/>
    <cellStyle name="Percent 3 27 2 4" xfId="50559"/>
    <cellStyle name="Percent 3 27 2 5" xfId="50560"/>
    <cellStyle name="Percent 3 27 2 6" xfId="50561"/>
    <cellStyle name="Percent 3 27 3" xfId="50562"/>
    <cellStyle name="Percent 3 28" xfId="50563"/>
    <cellStyle name="Percent 3 28 2" xfId="50564"/>
    <cellStyle name="Percent 3 28 2 2" xfId="50565"/>
    <cellStyle name="Percent 3 28 2 2 2" xfId="50566"/>
    <cellStyle name="Percent 3 28 2 2 2 2" xfId="50567"/>
    <cellStyle name="Percent 3 28 2 2 3" xfId="50568"/>
    <cellStyle name="Percent 3 28 2 2 4" xfId="50569"/>
    <cellStyle name="Percent 3 28 2 3" xfId="50570"/>
    <cellStyle name="Percent 3 28 2 3 2" xfId="50571"/>
    <cellStyle name="Percent 3 28 2 3 3" xfId="50572"/>
    <cellStyle name="Percent 3 28 2 4" xfId="50573"/>
    <cellStyle name="Percent 3 28 2 5" xfId="50574"/>
    <cellStyle name="Percent 3 28 2 6" xfId="50575"/>
    <cellStyle name="Percent 3 28 3" xfId="50576"/>
    <cellStyle name="Percent 3 29" xfId="50577"/>
    <cellStyle name="Percent 3 29 2" xfId="50578"/>
    <cellStyle name="Percent 3 29 2 2" xfId="50579"/>
    <cellStyle name="Percent 3 29 2 2 2" xfId="50580"/>
    <cellStyle name="Percent 3 29 2 2 2 2" xfId="50581"/>
    <cellStyle name="Percent 3 29 2 2 3" xfId="50582"/>
    <cellStyle name="Percent 3 29 2 2 4" xfId="50583"/>
    <cellStyle name="Percent 3 29 2 3" xfId="50584"/>
    <cellStyle name="Percent 3 29 2 3 2" xfId="50585"/>
    <cellStyle name="Percent 3 29 2 3 3" xfId="50586"/>
    <cellStyle name="Percent 3 29 2 4" xfId="50587"/>
    <cellStyle name="Percent 3 29 2 5" xfId="50588"/>
    <cellStyle name="Percent 3 29 2 6" xfId="50589"/>
    <cellStyle name="Percent 3 29 3" xfId="50590"/>
    <cellStyle name="Percent 3 3" xfId="584"/>
    <cellStyle name="Percent 3 3 10" xfId="50591"/>
    <cellStyle name="Percent 3 3 11" xfId="50592"/>
    <cellStyle name="Percent 3 3 12" xfId="50593"/>
    <cellStyle name="Percent 3 3 13" xfId="50594"/>
    <cellStyle name="Percent 3 3 14" xfId="50595"/>
    <cellStyle name="Percent 3 3 15" xfId="50596"/>
    <cellStyle name="Percent 3 3 16" xfId="50597"/>
    <cellStyle name="Percent 3 3 17" xfId="50598"/>
    <cellStyle name="Percent 3 3 18" xfId="50599"/>
    <cellStyle name="Percent 3 3 19" xfId="50600"/>
    <cellStyle name="Percent 3 3 2" xfId="50601"/>
    <cellStyle name="Percent 3 3 2 2" xfId="50602"/>
    <cellStyle name="Percent 3 3 20" xfId="50603"/>
    <cellStyle name="Percent 3 3 21" xfId="50604"/>
    <cellStyle name="Percent 3 3 22" xfId="50605"/>
    <cellStyle name="Percent 3 3 23" xfId="50606"/>
    <cellStyle name="Percent 3 3 23 2" xfId="50607"/>
    <cellStyle name="Percent 3 3 24" xfId="50608"/>
    <cellStyle name="Percent 3 3 25" xfId="50609"/>
    <cellStyle name="Percent 3 3 26" xfId="50610"/>
    <cellStyle name="Percent 3 3 27" xfId="50611"/>
    <cellStyle name="Percent 3 3 28" xfId="50612"/>
    <cellStyle name="Percent 3 3 29" xfId="50613"/>
    <cellStyle name="Percent 3 3 3" xfId="50614"/>
    <cellStyle name="Percent 3 3 3 2" xfId="50615"/>
    <cellStyle name="Percent 3 3 30" xfId="50616"/>
    <cellStyle name="Percent 3 3 31" xfId="50617"/>
    <cellStyle name="Percent 3 3 32" xfId="50618"/>
    <cellStyle name="Percent 3 3 33" xfId="50619"/>
    <cellStyle name="Percent 3 3 34" xfId="50620"/>
    <cellStyle name="Percent 3 3 35" xfId="50621"/>
    <cellStyle name="Percent 3 3 36" xfId="50622"/>
    <cellStyle name="Percent 3 3 37" xfId="50623"/>
    <cellStyle name="Percent 3 3 38" xfId="50624"/>
    <cellStyle name="Percent 3 3 39" xfId="50625"/>
    <cellStyle name="Percent 3 3 4" xfId="50626"/>
    <cellStyle name="Percent 3 3 4 2" xfId="50627"/>
    <cellStyle name="Percent 3 3 40" xfId="50628"/>
    <cellStyle name="Percent 3 3 41" xfId="50629"/>
    <cellStyle name="Percent 3 3 42" xfId="50630"/>
    <cellStyle name="Percent 3 3 43" xfId="50631"/>
    <cellStyle name="Percent 3 3 44" xfId="50632"/>
    <cellStyle name="Percent 3 3 45" xfId="50633"/>
    <cellStyle name="Percent 3 3 46" xfId="50634"/>
    <cellStyle name="Percent 3 3 47" xfId="50635"/>
    <cellStyle name="Percent 3 3 48" xfId="50636"/>
    <cellStyle name="Percent 3 3 49" xfId="50637"/>
    <cellStyle name="Percent 3 3 5" xfId="50638"/>
    <cellStyle name="Percent 3 3 50" xfId="50639"/>
    <cellStyle name="Percent 3 3 51" xfId="50640"/>
    <cellStyle name="Percent 3 3 52" xfId="50641"/>
    <cellStyle name="Percent 3 3 53" xfId="50642"/>
    <cellStyle name="Percent 3 3 54" xfId="50643"/>
    <cellStyle name="Percent 3 3 55" xfId="50644"/>
    <cellStyle name="Percent 3 3 56" xfId="50645"/>
    <cellStyle name="Percent 3 3 57" xfId="50646"/>
    <cellStyle name="Percent 3 3 58" xfId="50647"/>
    <cellStyle name="Percent 3 3 59" xfId="50648"/>
    <cellStyle name="Percent 3 3 6" xfId="50649"/>
    <cellStyle name="Percent 3 3 60" xfId="50650"/>
    <cellStyle name="Percent 3 3 61" xfId="50651"/>
    <cellStyle name="Percent 3 3 62" xfId="50652"/>
    <cellStyle name="Percent 3 3 63" xfId="50653"/>
    <cellStyle name="Percent 3 3 64" xfId="50654"/>
    <cellStyle name="Percent 3 3 65" xfId="50655"/>
    <cellStyle name="Percent 3 3 66" xfId="50656"/>
    <cellStyle name="Percent 3 3 67" xfId="50657"/>
    <cellStyle name="Percent 3 3 68" xfId="50658"/>
    <cellStyle name="Percent 3 3 7" xfId="50659"/>
    <cellStyle name="Percent 3 3 8" xfId="50660"/>
    <cellStyle name="Percent 3 3 9" xfId="50661"/>
    <cellStyle name="Percent 3 30" xfId="50662"/>
    <cellStyle name="Percent 3 30 2" xfId="50663"/>
    <cellStyle name="Percent 3 30 2 2" xfId="50664"/>
    <cellStyle name="Percent 3 30 2 2 2" xfId="50665"/>
    <cellStyle name="Percent 3 30 2 2 2 2" xfId="50666"/>
    <cellStyle name="Percent 3 30 2 2 3" xfId="50667"/>
    <cellStyle name="Percent 3 30 2 2 4" xfId="50668"/>
    <cellStyle name="Percent 3 30 2 3" xfId="50669"/>
    <cellStyle name="Percent 3 30 2 3 2" xfId="50670"/>
    <cellStyle name="Percent 3 30 2 3 3" xfId="50671"/>
    <cellStyle name="Percent 3 30 2 4" xfId="50672"/>
    <cellStyle name="Percent 3 30 2 5" xfId="50673"/>
    <cellStyle name="Percent 3 30 2 6" xfId="50674"/>
    <cellStyle name="Percent 3 30 3" xfId="50675"/>
    <cellStyle name="Percent 3 31" xfId="50676"/>
    <cellStyle name="Percent 3 31 2" xfId="50677"/>
    <cellStyle name="Percent 3 31 2 2" xfId="50678"/>
    <cellStyle name="Percent 3 31 2 2 2" xfId="50679"/>
    <cellStyle name="Percent 3 31 2 2 2 2" xfId="50680"/>
    <cellStyle name="Percent 3 31 2 2 3" xfId="50681"/>
    <cellStyle name="Percent 3 31 2 2 4" xfId="50682"/>
    <cellStyle name="Percent 3 31 2 3" xfId="50683"/>
    <cellStyle name="Percent 3 31 2 3 2" xfId="50684"/>
    <cellStyle name="Percent 3 31 2 3 3" xfId="50685"/>
    <cellStyle name="Percent 3 31 2 4" xfId="50686"/>
    <cellStyle name="Percent 3 31 2 5" xfId="50687"/>
    <cellStyle name="Percent 3 31 2 6" xfId="50688"/>
    <cellStyle name="Percent 3 31 3" xfId="50689"/>
    <cellStyle name="Percent 3 32" xfId="50690"/>
    <cellStyle name="Percent 3 32 2" xfId="50691"/>
    <cellStyle name="Percent 3 32 2 2" xfId="50692"/>
    <cellStyle name="Percent 3 32 2 2 2" xfId="50693"/>
    <cellStyle name="Percent 3 32 2 2 2 2" xfId="50694"/>
    <cellStyle name="Percent 3 32 2 2 3" xfId="50695"/>
    <cellStyle name="Percent 3 32 2 2 4" xfId="50696"/>
    <cellStyle name="Percent 3 32 2 3" xfId="50697"/>
    <cellStyle name="Percent 3 32 2 3 2" xfId="50698"/>
    <cellStyle name="Percent 3 32 2 3 3" xfId="50699"/>
    <cellStyle name="Percent 3 32 2 4" xfId="50700"/>
    <cellStyle name="Percent 3 32 2 5" xfId="50701"/>
    <cellStyle name="Percent 3 32 2 6" xfId="50702"/>
    <cellStyle name="Percent 3 32 3" xfId="50703"/>
    <cellStyle name="Percent 3 33" xfId="50704"/>
    <cellStyle name="Percent 3 33 2" xfId="50705"/>
    <cellStyle name="Percent 3 33 2 2" xfId="50706"/>
    <cellStyle name="Percent 3 33 2 2 2" xfId="50707"/>
    <cellStyle name="Percent 3 33 2 2 2 2" xfId="50708"/>
    <cellStyle name="Percent 3 33 2 2 3" xfId="50709"/>
    <cellStyle name="Percent 3 33 2 2 4" xfId="50710"/>
    <cellStyle name="Percent 3 33 2 3" xfId="50711"/>
    <cellStyle name="Percent 3 33 2 3 2" xfId="50712"/>
    <cellStyle name="Percent 3 33 2 3 3" xfId="50713"/>
    <cellStyle name="Percent 3 33 2 4" xfId="50714"/>
    <cellStyle name="Percent 3 33 2 5" xfId="50715"/>
    <cellStyle name="Percent 3 33 2 6" xfId="50716"/>
    <cellStyle name="Percent 3 33 3" xfId="50717"/>
    <cellStyle name="Percent 3 34" xfId="50718"/>
    <cellStyle name="Percent 3 34 2" xfId="50719"/>
    <cellStyle name="Percent 3 34 2 2" xfId="50720"/>
    <cellStyle name="Percent 3 34 2 2 2" xfId="50721"/>
    <cellStyle name="Percent 3 34 2 2 2 2" xfId="50722"/>
    <cellStyle name="Percent 3 34 2 2 3" xfId="50723"/>
    <cellStyle name="Percent 3 34 2 2 4" xfId="50724"/>
    <cellStyle name="Percent 3 34 2 3" xfId="50725"/>
    <cellStyle name="Percent 3 34 2 3 2" xfId="50726"/>
    <cellStyle name="Percent 3 34 2 3 3" xfId="50727"/>
    <cellStyle name="Percent 3 34 2 4" xfId="50728"/>
    <cellStyle name="Percent 3 34 2 5" xfId="50729"/>
    <cellStyle name="Percent 3 34 2 6" xfId="50730"/>
    <cellStyle name="Percent 3 34 3" xfId="50731"/>
    <cellStyle name="Percent 3 35" xfId="50732"/>
    <cellStyle name="Percent 3 35 2" xfId="50733"/>
    <cellStyle name="Percent 3 35 2 2" xfId="50734"/>
    <cellStyle name="Percent 3 35 2 2 2" xfId="50735"/>
    <cellStyle name="Percent 3 35 2 2 2 2" xfId="50736"/>
    <cellStyle name="Percent 3 35 2 2 3" xfId="50737"/>
    <cellStyle name="Percent 3 35 2 2 4" xfId="50738"/>
    <cellStyle name="Percent 3 35 2 3" xfId="50739"/>
    <cellStyle name="Percent 3 35 2 3 2" xfId="50740"/>
    <cellStyle name="Percent 3 35 2 3 3" xfId="50741"/>
    <cellStyle name="Percent 3 35 2 4" xfId="50742"/>
    <cellStyle name="Percent 3 35 2 5" xfId="50743"/>
    <cellStyle name="Percent 3 35 2 6" xfId="50744"/>
    <cellStyle name="Percent 3 35 3" xfId="50745"/>
    <cellStyle name="Percent 3 36" xfId="50746"/>
    <cellStyle name="Percent 3 36 2" xfId="50747"/>
    <cellStyle name="Percent 3 36 2 2" xfId="50748"/>
    <cellStyle name="Percent 3 36 2 2 2" xfId="50749"/>
    <cellStyle name="Percent 3 36 2 2 2 2" xfId="50750"/>
    <cellStyle name="Percent 3 36 2 2 3" xfId="50751"/>
    <cellStyle name="Percent 3 36 2 2 4" xfId="50752"/>
    <cellStyle name="Percent 3 36 2 3" xfId="50753"/>
    <cellStyle name="Percent 3 36 2 3 2" xfId="50754"/>
    <cellStyle name="Percent 3 36 2 3 3" xfId="50755"/>
    <cellStyle name="Percent 3 36 2 4" xfId="50756"/>
    <cellStyle name="Percent 3 36 2 5" xfId="50757"/>
    <cellStyle name="Percent 3 36 2 6" xfId="50758"/>
    <cellStyle name="Percent 3 36 3" xfId="50759"/>
    <cellStyle name="Percent 3 37" xfId="50760"/>
    <cellStyle name="Percent 3 37 2" xfId="50761"/>
    <cellStyle name="Percent 3 37 2 2" xfId="50762"/>
    <cellStyle name="Percent 3 37 2 2 2" xfId="50763"/>
    <cellStyle name="Percent 3 37 2 2 2 2" xfId="50764"/>
    <cellStyle name="Percent 3 37 2 2 3" xfId="50765"/>
    <cellStyle name="Percent 3 37 2 2 4" xfId="50766"/>
    <cellStyle name="Percent 3 37 2 3" xfId="50767"/>
    <cellStyle name="Percent 3 37 2 3 2" xfId="50768"/>
    <cellStyle name="Percent 3 37 2 3 3" xfId="50769"/>
    <cellStyle name="Percent 3 37 2 4" xfId="50770"/>
    <cellStyle name="Percent 3 37 2 5" xfId="50771"/>
    <cellStyle name="Percent 3 37 2 6" xfId="50772"/>
    <cellStyle name="Percent 3 37 3" xfId="50773"/>
    <cellStyle name="Percent 3 38" xfId="50774"/>
    <cellStyle name="Percent 3 38 2" xfId="50775"/>
    <cellStyle name="Percent 3 38 2 2" xfId="50776"/>
    <cellStyle name="Percent 3 38 2 2 2" xfId="50777"/>
    <cellStyle name="Percent 3 38 2 2 2 2" xfId="50778"/>
    <cellStyle name="Percent 3 38 2 2 3" xfId="50779"/>
    <cellStyle name="Percent 3 38 2 2 4" xfId="50780"/>
    <cellStyle name="Percent 3 38 2 3" xfId="50781"/>
    <cellStyle name="Percent 3 38 2 3 2" xfId="50782"/>
    <cellStyle name="Percent 3 38 2 3 3" xfId="50783"/>
    <cellStyle name="Percent 3 38 2 4" xfId="50784"/>
    <cellStyle name="Percent 3 38 2 5" xfId="50785"/>
    <cellStyle name="Percent 3 38 2 6" xfId="50786"/>
    <cellStyle name="Percent 3 38 3" xfId="50787"/>
    <cellStyle name="Percent 3 39" xfId="50788"/>
    <cellStyle name="Percent 3 39 2" xfId="50789"/>
    <cellStyle name="Percent 3 39 2 2" xfId="50790"/>
    <cellStyle name="Percent 3 39 2 2 2" xfId="50791"/>
    <cellStyle name="Percent 3 39 2 2 2 2" xfId="50792"/>
    <cellStyle name="Percent 3 39 2 2 3" xfId="50793"/>
    <cellStyle name="Percent 3 39 2 2 4" xfId="50794"/>
    <cellStyle name="Percent 3 39 2 3" xfId="50795"/>
    <cellStyle name="Percent 3 39 2 3 2" xfId="50796"/>
    <cellStyle name="Percent 3 39 2 3 3" xfId="50797"/>
    <cellStyle name="Percent 3 39 2 4" xfId="50798"/>
    <cellStyle name="Percent 3 39 2 5" xfId="50799"/>
    <cellStyle name="Percent 3 39 2 6" xfId="50800"/>
    <cellStyle name="Percent 3 39 3" xfId="50801"/>
    <cellStyle name="Percent 3 4" xfId="50802"/>
    <cellStyle name="Percent 3 4 10" xfId="50803"/>
    <cellStyle name="Percent 3 4 11" xfId="50804"/>
    <cellStyle name="Percent 3 4 12" xfId="50805"/>
    <cellStyle name="Percent 3 4 13" xfId="50806"/>
    <cellStyle name="Percent 3 4 14" xfId="50807"/>
    <cellStyle name="Percent 3 4 15" xfId="50808"/>
    <cellStyle name="Percent 3 4 16" xfId="50809"/>
    <cellStyle name="Percent 3 4 17" xfId="50810"/>
    <cellStyle name="Percent 3 4 18" xfId="50811"/>
    <cellStyle name="Percent 3 4 19" xfId="50812"/>
    <cellStyle name="Percent 3 4 2" xfId="50813"/>
    <cellStyle name="Percent 3 4 2 2" xfId="50814"/>
    <cellStyle name="Percent 3 4 20" xfId="50815"/>
    <cellStyle name="Percent 3 4 21" xfId="50816"/>
    <cellStyle name="Percent 3 4 22" xfId="50817"/>
    <cellStyle name="Percent 3 4 23" xfId="50818"/>
    <cellStyle name="Percent 3 4 23 2" xfId="50819"/>
    <cellStyle name="Percent 3 4 24" xfId="50820"/>
    <cellStyle name="Percent 3 4 25" xfId="50821"/>
    <cellStyle name="Percent 3 4 26" xfId="50822"/>
    <cellStyle name="Percent 3 4 27" xfId="50823"/>
    <cellStyle name="Percent 3 4 28" xfId="50824"/>
    <cellStyle name="Percent 3 4 29" xfId="50825"/>
    <cellStyle name="Percent 3 4 3" xfId="50826"/>
    <cellStyle name="Percent 3 4 3 2" xfId="50827"/>
    <cellStyle name="Percent 3 4 30" xfId="50828"/>
    <cellStyle name="Percent 3 4 31" xfId="50829"/>
    <cellStyle name="Percent 3 4 32" xfId="50830"/>
    <cellStyle name="Percent 3 4 33" xfId="50831"/>
    <cellStyle name="Percent 3 4 34" xfId="50832"/>
    <cellStyle name="Percent 3 4 35" xfId="50833"/>
    <cellStyle name="Percent 3 4 36" xfId="50834"/>
    <cellStyle name="Percent 3 4 37" xfId="50835"/>
    <cellStyle name="Percent 3 4 38" xfId="50836"/>
    <cellStyle name="Percent 3 4 39" xfId="50837"/>
    <cellStyle name="Percent 3 4 4" xfId="50838"/>
    <cellStyle name="Percent 3 4 4 2" xfId="50839"/>
    <cellStyle name="Percent 3 4 40" xfId="50840"/>
    <cellStyle name="Percent 3 4 41" xfId="50841"/>
    <cellStyle name="Percent 3 4 42" xfId="50842"/>
    <cellStyle name="Percent 3 4 43" xfId="50843"/>
    <cellStyle name="Percent 3 4 44" xfId="50844"/>
    <cellStyle name="Percent 3 4 45" xfId="50845"/>
    <cellStyle name="Percent 3 4 46" xfId="50846"/>
    <cellStyle name="Percent 3 4 47" xfId="50847"/>
    <cellStyle name="Percent 3 4 48" xfId="50848"/>
    <cellStyle name="Percent 3 4 49" xfId="50849"/>
    <cellStyle name="Percent 3 4 5" xfId="50850"/>
    <cellStyle name="Percent 3 4 50" xfId="50851"/>
    <cellStyle name="Percent 3 4 51" xfId="50852"/>
    <cellStyle name="Percent 3 4 52" xfId="50853"/>
    <cellStyle name="Percent 3 4 53" xfId="50854"/>
    <cellStyle name="Percent 3 4 54" xfId="50855"/>
    <cellStyle name="Percent 3 4 55" xfId="50856"/>
    <cellStyle name="Percent 3 4 56" xfId="50857"/>
    <cellStyle name="Percent 3 4 57" xfId="50858"/>
    <cellStyle name="Percent 3 4 58" xfId="50859"/>
    <cellStyle name="Percent 3 4 59" xfId="50860"/>
    <cellStyle name="Percent 3 4 6" xfId="50861"/>
    <cellStyle name="Percent 3 4 60" xfId="50862"/>
    <cellStyle name="Percent 3 4 61" xfId="50863"/>
    <cellStyle name="Percent 3 4 62" xfId="50864"/>
    <cellStyle name="Percent 3 4 63" xfId="50865"/>
    <cellStyle name="Percent 3 4 64" xfId="50866"/>
    <cellStyle name="Percent 3 4 65" xfId="50867"/>
    <cellStyle name="Percent 3 4 66" xfId="50868"/>
    <cellStyle name="Percent 3 4 67" xfId="50869"/>
    <cellStyle name="Percent 3 4 68" xfId="50870"/>
    <cellStyle name="Percent 3 4 7" xfId="50871"/>
    <cellStyle name="Percent 3 4 8" xfId="50872"/>
    <cellStyle name="Percent 3 4 9" xfId="50873"/>
    <cellStyle name="Percent 3 40" xfId="50874"/>
    <cellStyle name="Percent 3 40 2" xfId="50875"/>
    <cellStyle name="Percent 3 40 2 2" xfId="50876"/>
    <cellStyle name="Percent 3 40 2 3" xfId="50877"/>
    <cellStyle name="Percent 3 40 2 4" xfId="50878"/>
    <cellStyle name="Percent 3 40 2 5" xfId="50879"/>
    <cellStyle name="Percent 3 40 2 6" xfId="50880"/>
    <cellStyle name="Percent 3 40 2 7" xfId="50881"/>
    <cellStyle name="Percent 3 40 3" xfId="50882"/>
    <cellStyle name="Percent 3 40 4" xfId="50883"/>
    <cellStyle name="Percent 3 40 5" xfId="50884"/>
    <cellStyle name="Percent 3 40 6" xfId="50885"/>
    <cellStyle name="Percent 3 41" xfId="50886"/>
    <cellStyle name="Percent 3 41 2" xfId="50887"/>
    <cellStyle name="Percent 3 41 3" xfId="50888"/>
    <cellStyle name="Percent 3 41 4" xfId="50889"/>
    <cellStyle name="Percent 3 41 5" xfId="50890"/>
    <cellStyle name="Percent 3 41 6" xfId="50891"/>
    <cellStyle name="Percent 3 41 7" xfId="50892"/>
    <cellStyle name="Percent 3 42" xfId="50893"/>
    <cellStyle name="Percent 3 42 2" xfId="50894"/>
    <cellStyle name="Percent 3 42 3" xfId="50895"/>
    <cellStyle name="Percent 3 42 4" xfId="50896"/>
    <cellStyle name="Percent 3 42 5" xfId="50897"/>
    <cellStyle name="Percent 3 42 6" xfId="50898"/>
    <cellStyle name="Percent 3 42 7" xfId="50899"/>
    <cellStyle name="Percent 3 43" xfId="50900"/>
    <cellStyle name="Percent 3 43 2" xfId="50901"/>
    <cellStyle name="Percent 3 43 3" xfId="50902"/>
    <cellStyle name="Percent 3 44" xfId="50903"/>
    <cellStyle name="Percent 3 45" xfId="50904"/>
    <cellStyle name="Percent 3 46" xfId="50905"/>
    <cellStyle name="Percent 3 47" xfId="50906"/>
    <cellStyle name="Percent 3 48" xfId="50907"/>
    <cellStyle name="Percent 3 5" xfId="50908"/>
    <cellStyle name="Percent 3 5 2" xfId="50909"/>
    <cellStyle name="Percent 3 5 2 2" xfId="50910"/>
    <cellStyle name="Percent 3 5 3" xfId="50911"/>
    <cellStyle name="Percent 3 6" xfId="50912"/>
    <cellStyle name="Percent 3 6 2" xfId="50913"/>
    <cellStyle name="Percent 3 6 2 2" xfId="50914"/>
    <cellStyle name="Percent 3 6 2 2 2" xfId="50915"/>
    <cellStyle name="Percent 3 6 2 2 2 2" xfId="50916"/>
    <cellStyle name="Percent 3 6 2 2 3" xfId="50917"/>
    <cellStyle name="Percent 3 6 2 2 4" xfId="50918"/>
    <cellStyle name="Percent 3 6 2 3" xfId="50919"/>
    <cellStyle name="Percent 3 6 2 3 2" xfId="50920"/>
    <cellStyle name="Percent 3 6 2 3 3" xfId="50921"/>
    <cellStyle name="Percent 3 6 2 4" xfId="50922"/>
    <cellStyle name="Percent 3 6 2 5" xfId="50923"/>
    <cellStyle name="Percent 3 6 2 6" xfId="50924"/>
    <cellStyle name="Percent 3 6 3" xfId="50925"/>
    <cellStyle name="Percent 3 7" xfId="50926"/>
    <cellStyle name="Percent 3 7 2" xfId="50927"/>
    <cellStyle name="Percent 3 7 2 2" xfId="50928"/>
    <cellStyle name="Percent 3 7 2 2 2" xfId="50929"/>
    <cellStyle name="Percent 3 7 2 2 2 2" xfId="50930"/>
    <cellStyle name="Percent 3 7 2 2 3" xfId="50931"/>
    <cellStyle name="Percent 3 7 2 2 4" xfId="50932"/>
    <cellStyle name="Percent 3 7 2 3" xfId="50933"/>
    <cellStyle name="Percent 3 7 2 3 2" xfId="50934"/>
    <cellStyle name="Percent 3 7 2 3 3" xfId="50935"/>
    <cellStyle name="Percent 3 7 2 4" xfId="50936"/>
    <cellStyle name="Percent 3 7 2 5" xfId="50937"/>
    <cellStyle name="Percent 3 7 2 6" xfId="50938"/>
    <cellStyle name="Percent 3 7 3" xfId="50939"/>
    <cellStyle name="Percent 3 8" xfId="50940"/>
    <cellStyle name="Percent 3 8 2" xfId="50941"/>
    <cellStyle name="Percent 3 8 2 2" xfId="50942"/>
    <cellStyle name="Percent 3 8 2 2 2" xfId="50943"/>
    <cellStyle name="Percent 3 8 2 2 2 2" xfId="50944"/>
    <cellStyle name="Percent 3 8 2 2 3" xfId="50945"/>
    <cellStyle name="Percent 3 8 2 2 4" xfId="50946"/>
    <cellStyle name="Percent 3 8 2 3" xfId="50947"/>
    <cellStyle name="Percent 3 8 2 3 2" xfId="50948"/>
    <cellStyle name="Percent 3 8 2 3 3" xfId="50949"/>
    <cellStyle name="Percent 3 8 2 4" xfId="50950"/>
    <cellStyle name="Percent 3 8 2 5" xfId="50951"/>
    <cellStyle name="Percent 3 8 2 6" xfId="50952"/>
    <cellStyle name="Percent 3 8 3" xfId="50953"/>
    <cellStyle name="Percent 3 9" xfId="50954"/>
    <cellStyle name="Percent 3 9 2" xfId="50955"/>
    <cellStyle name="Percent 3 9 2 2" xfId="50956"/>
    <cellStyle name="Percent 3 9 2 2 2" xfId="50957"/>
    <cellStyle name="Percent 3 9 2 2 2 2" xfId="50958"/>
    <cellStyle name="Percent 3 9 2 2 3" xfId="50959"/>
    <cellStyle name="Percent 3 9 2 2 4" xfId="50960"/>
    <cellStyle name="Percent 3 9 2 3" xfId="50961"/>
    <cellStyle name="Percent 3 9 2 3 2" xfId="50962"/>
    <cellStyle name="Percent 3 9 2 3 3" xfId="50963"/>
    <cellStyle name="Percent 3 9 2 4" xfId="50964"/>
    <cellStyle name="Percent 3 9 2 5" xfId="50965"/>
    <cellStyle name="Percent 3 9 2 6" xfId="50966"/>
    <cellStyle name="Percent 3 9 3" xfId="50967"/>
    <cellStyle name="Percent 30" xfId="50968"/>
    <cellStyle name="Percent 31" xfId="50969"/>
    <cellStyle name="Percent 32" xfId="50970"/>
    <cellStyle name="Percent 33" xfId="50971"/>
    <cellStyle name="Percent 34" xfId="50972"/>
    <cellStyle name="Percent 35" xfId="50973"/>
    <cellStyle name="Percent 36" xfId="50974"/>
    <cellStyle name="Percent 36 2" xfId="50975"/>
    <cellStyle name="Percent 37" xfId="50976"/>
    <cellStyle name="Percent 37 2" xfId="50977"/>
    <cellStyle name="Percent 37 2 2" xfId="50978"/>
    <cellStyle name="Percent 37 3" xfId="50979"/>
    <cellStyle name="Percent 38" xfId="50980"/>
    <cellStyle name="Percent 38 2" xfId="50981"/>
    <cellStyle name="Percent 38 2 2" xfId="50982"/>
    <cellStyle name="Percent 38 3" xfId="50983"/>
    <cellStyle name="Percent 39" xfId="50984"/>
    <cellStyle name="Percent 39 2" xfId="50985"/>
    <cellStyle name="Percent 39 2 2" xfId="50986"/>
    <cellStyle name="Percent 39 3" xfId="50987"/>
    <cellStyle name="Percent 4" xfId="585"/>
    <cellStyle name="Percent 4 10" xfId="50988"/>
    <cellStyle name="Percent 4 10 2" xfId="50989"/>
    <cellStyle name="Percent 4 10 2 2" xfId="50990"/>
    <cellStyle name="Percent 4 10 2 2 2" xfId="50991"/>
    <cellStyle name="Percent 4 10 2 2 2 2" xfId="50992"/>
    <cellStyle name="Percent 4 10 2 2 3" xfId="50993"/>
    <cellStyle name="Percent 4 10 2 2 4" xfId="50994"/>
    <cellStyle name="Percent 4 10 2 3" xfId="50995"/>
    <cellStyle name="Percent 4 10 2 3 2" xfId="50996"/>
    <cellStyle name="Percent 4 10 2 3 3" xfId="50997"/>
    <cellStyle name="Percent 4 10 2 4" xfId="50998"/>
    <cellStyle name="Percent 4 10 2 5" xfId="50999"/>
    <cellStyle name="Percent 4 10 2 6" xfId="51000"/>
    <cellStyle name="Percent 4 10 3" xfId="51001"/>
    <cellStyle name="Percent 4 11" xfId="51002"/>
    <cellStyle name="Percent 4 11 2" xfId="51003"/>
    <cellStyle name="Percent 4 11 2 2" xfId="51004"/>
    <cellStyle name="Percent 4 11 2 2 2" xfId="51005"/>
    <cellStyle name="Percent 4 11 2 2 2 2" xfId="51006"/>
    <cellStyle name="Percent 4 11 2 2 3" xfId="51007"/>
    <cellStyle name="Percent 4 11 2 2 4" xfId="51008"/>
    <cellStyle name="Percent 4 11 2 3" xfId="51009"/>
    <cellStyle name="Percent 4 11 2 3 2" xfId="51010"/>
    <cellStyle name="Percent 4 11 2 3 3" xfId="51011"/>
    <cellStyle name="Percent 4 11 2 4" xfId="51012"/>
    <cellStyle name="Percent 4 11 2 5" xfId="51013"/>
    <cellStyle name="Percent 4 11 2 6" xfId="51014"/>
    <cellStyle name="Percent 4 11 3" xfId="51015"/>
    <cellStyle name="Percent 4 12" xfId="51016"/>
    <cellStyle name="Percent 4 12 2" xfId="51017"/>
    <cellStyle name="Percent 4 12 2 2" xfId="51018"/>
    <cellStyle name="Percent 4 12 2 2 2" xfId="51019"/>
    <cellStyle name="Percent 4 12 2 2 2 2" xfId="51020"/>
    <cellStyle name="Percent 4 12 2 2 3" xfId="51021"/>
    <cellStyle name="Percent 4 12 2 2 4" xfId="51022"/>
    <cellStyle name="Percent 4 12 2 3" xfId="51023"/>
    <cellStyle name="Percent 4 12 2 3 2" xfId="51024"/>
    <cellStyle name="Percent 4 12 2 3 3" xfId="51025"/>
    <cellStyle name="Percent 4 12 2 4" xfId="51026"/>
    <cellStyle name="Percent 4 12 2 5" xfId="51027"/>
    <cellStyle name="Percent 4 12 2 6" xfId="51028"/>
    <cellStyle name="Percent 4 12 3" xfId="51029"/>
    <cellStyle name="Percent 4 13" xfId="51030"/>
    <cellStyle name="Percent 4 13 2" xfId="51031"/>
    <cellStyle name="Percent 4 13 2 2" xfId="51032"/>
    <cellStyle name="Percent 4 13 2 2 2" xfId="51033"/>
    <cellStyle name="Percent 4 13 2 2 2 2" xfId="51034"/>
    <cellStyle name="Percent 4 13 2 2 3" xfId="51035"/>
    <cellStyle name="Percent 4 13 2 2 4" xfId="51036"/>
    <cellStyle name="Percent 4 13 2 3" xfId="51037"/>
    <cellStyle name="Percent 4 13 2 3 2" xfId="51038"/>
    <cellStyle name="Percent 4 13 2 3 3" xfId="51039"/>
    <cellStyle name="Percent 4 13 2 4" xfId="51040"/>
    <cellStyle name="Percent 4 13 2 5" xfId="51041"/>
    <cellStyle name="Percent 4 13 2 6" xfId="51042"/>
    <cellStyle name="Percent 4 13 3" xfId="51043"/>
    <cellStyle name="Percent 4 14" xfId="51044"/>
    <cellStyle name="Percent 4 14 2" xfId="51045"/>
    <cellStyle name="Percent 4 14 2 2" xfId="51046"/>
    <cellStyle name="Percent 4 14 2 3" xfId="51047"/>
    <cellStyle name="Percent 4 14 2 4" xfId="51048"/>
    <cellStyle name="Percent 4 14 2 5" xfId="51049"/>
    <cellStyle name="Percent 4 14 2 6" xfId="51050"/>
    <cellStyle name="Percent 4 14 2 7" xfId="51051"/>
    <cellStyle name="Percent 4 14 3" xfId="51052"/>
    <cellStyle name="Percent 4 14 3 2" xfId="51053"/>
    <cellStyle name="Percent 4 14 3 3" xfId="51054"/>
    <cellStyle name="Percent 4 14 4" xfId="51055"/>
    <cellStyle name="Percent 4 14 5" xfId="51056"/>
    <cellStyle name="Percent 4 14 6" xfId="51057"/>
    <cellStyle name="Percent 4 15" xfId="51058"/>
    <cellStyle name="Percent 4 15 2" xfId="51059"/>
    <cellStyle name="Percent 4 16" xfId="51060"/>
    <cellStyle name="Percent 4 16 2" xfId="51061"/>
    <cellStyle name="Percent 4 17" xfId="51062"/>
    <cellStyle name="Percent 4 17 2" xfId="51063"/>
    <cellStyle name="Percent 4 17 2 2" xfId="51064"/>
    <cellStyle name="Percent 4 17 3" xfId="51065"/>
    <cellStyle name="Percent 4 17 4" xfId="51066"/>
    <cellStyle name="Percent 4 17 5" xfId="51067"/>
    <cellStyle name="Percent 4 17 6" xfId="51068"/>
    <cellStyle name="Percent 4 18" xfId="51069"/>
    <cellStyle name="Percent 4 18 2" xfId="51070"/>
    <cellStyle name="Percent 4 18 2 2" xfId="51071"/>
    <cellStyle name="Percent 4 18 3" xfId="51072"/>
    <cellStyle name="Percent 4 18 4" xfId="51073"/>
    <cellStyle name="Percent 4 18 5" xfId="51074"/>
    <cellStyle name="Percent 4 18 6" xfId="51075"/>
    <cellStyle name="Percent 4 19" xfId="51076"/>
    <cellStyle name="Percent 4 19 2" xfId="51077"/>
    <cellStyle name="Percent 4 19 2 2" xfId="51078"/>
    <cellStyle name="Percent 4 19 3" xfId="51079"/>
    <cellStyle name="Percent 4 2" xfId="586"/>
    <cellStyle name="Percent 4 20" xfId="51080"/>
    <cellStyle name="Percent 4 21" xfId="51081"/>
    <cellStyle name="Percent 4 22" xfId="51082"/>
    <cellStyle name="Percent 4 23" xfId="51083"/>
    <cellStyle name="Percent 4 24" xfId="51084"/>
    <cellStyle name="Percent 4 25" xfId="51085"/>
    <cellStyle name="Percent 4 26" xfId="51086"/>
    <cellStyle name="Percent 4 27" xfId="51087"/>
    <cellStyle name="Percent 4 28" xfId="51088"/>
    <cellStyle name="Percent 4 29" xfId="51089"/>
    <cellStyle name="Percent 4 3" xfId="587"/>
    <cellStyle name="Percent 4 3 2" xfId="51090"/>
    <cellStyle name="Percent 4 3 2 2" xfId="51091"/>
    <cellStyle name="Percent 4 3 3" xfId="51092"/>
    <cellStyle name="Percent 4 30" xfId="51093"/>
    <cellStyle name="Percent 4 31" xfId="51094"/>
    <cellStyle name="Percent 4 32" xfId="51095"/>
    <cellStyle name="Percent 4 33" xfId="51096"/>
    <cellStyle name="Percent 4 34" xfId="51097"/>
    <cellStyle name="Percent 4 35" xfId="51098"/>
    <cellStyle name="Percent 4 36" xfId="51099"/>
    <cellStyle name="Percent 4 37" xfId="51100"/>
    <cellStyle name="Percent 4 38" xfId="51101"/>
    <cellStyle name="Percent 4 39" xfId="51102"/>
    <cellStyle name="Percent 4 4" xfId="588"/>
    <cellStyle name="Percent 4 4 2" xfId="51103"/>
    <cellStyle name="Percent 4 4 2 2" xfId="51104"/>
    <cellStyle name="Percent 4 4 2 2 2" xfId="51105"/>
    <cellStyle name="Percent 4 4 2 2 2 2" xfId="51106"/>
    <cellStyle name="Percent 4 4 2 2 3" xfId="51107"/>
    <cellStyle name="Percent 4 4 2 2 4" xfId="51108"/>
    <cellStyle name="Percent 4 4 2 3" xfId="51109"/>
    <cellStyle name="Percent 4 4 2 3 2" xfId="51110"/>
    <cellStyle name="Percent 4 4 2 3 3" xfId="51111"/>
    <cellStyle name="Percent 4 4 2 4" xfId="51112"/>
    <cellStyle name="Percent 4 4 2 5" xfId="51113"/>
    <cellStyle name="Percent 4 4 2 6" xfId="51114"/>
    <cellStyle name="Percent 4 4 3" xfId="51115"/>
    <cellStyle name="Percent 4 40" xfId="51116"/>
    <cellStyle name="Percent 4 41" xfId="51117"/>
    <cellStyle name="Percent 4 42" xfId="51118"/>
    <cellStyle name="Percent 4 43" xfId="51119"/>
    <cellStyle name="Percent 4 44" xfId="51120"/>
    <cellStyle name="Percent 4 45" xfId="51121"/>
    <cellStyle name="Percent 4 46" xfId="51122"/>
    <cellStyle name="Percent 4 47" xfId="51123"/>
    <cellStyle name="Percent 4 48" xfId="51124"/>
    <cellStyle name="Percent 4 49" xfId="51125"/>
    <cellStyle name="Percent 4 5" xfId="589"/>
    <cellStyle name="Percent 4 5 2" xfId="51126"/>
    <cellStyle name="Percent 4 5 2 2" xfId="51127"/>
    <cellStyle name="Percent 4 5 2 2 2" xfId="51128"/>
    <cellStyle name="Percent 4 5 2 2 2 2" xfId="51129"/>
    <cellStyle name="Percent 4 5 2 2 3" xfId="51130"/>
    <cellStyle name="Percent 4 5 2 2 4" xfId="51131"/>
    <cellStyle name="Percent 4 5 2 3" xfId="51132"/>
    <cellStyle name="Percent 4 5 2 3 2" xfId="51133"/>
    <cellStyle name="Percent 4 5 2 3 3" xfId="51134"/>
    <cellStyle name="Percent 4 5 2 4" xfId="51135"/>
    <cellStyle name="Percent 4 5 2 5" xfId="51136"/>
    <cellStyle name="Percent 4 5 2 6" xfId="51137"/>
    <cellStyle name="Percent 4 5 3" xfId="51138"/>
    <cellStyle name="Percent 4 50" xfId="51139"/>
    <cellStyle name="Percent 4 51" xfId="51140"/>
    <cellStyle name="Percent 4 52" xfId="51141"/>
    <cellStyle name="Percent 4 53" xfId="51142"/>
    <cellStyle name="Percent 4 54" xfId="51143"/>
    <cellStyle name="Percent 4 55" xfId="51144"/>
    <cellStyle name="Percent 4 56" xfId="51145"/>
    <cellStyle name="Percent 4 57" xfId="51146"/>
    <cellStyle name="Percent 4 58" xfId="51147"/>
    <cellStyle name="Percent 4 59" xfId="51148"/>
    <cellStyle name="Percent 4 6" xfId="590"/>
    <cellStyle name="Percent 4 6 2" xfId="51149"/>
    <cellStyle name="Percent 4 6 2 2" xfId="51150"/>
    <cellStyle name="Percent 4 6 2 2 2" xfId="51151"/>
    <cellStyle name="Percent 4 6 2 2 2 2" xfId="51152"/>
    <cellStyle name="Percent 4 6 2 2 3" xfId="51153"/>
    <cellStyle name="Percent 4 6 2 2 4" xfId="51154"/>
    <cellStyle name="Percent 4 6 2 3" xfId="51155"/>
    <cellStyle name="Percent 4 6 2 3 2" xfId="51156"/>
    <cellStyle name="Percent 4 6 2 3 3" xfId="51157"/>
    <cellStyle name="Percent 4 6 2 4" xfId="51158"/>
    <cellStyle name="Percent 4 6 2 5" xfId="51159"/>
    <cellStyle name="Percent 4 6 2 6" xfId="51160"/>
    <cellStyle name="Percent 4 6 3" xfId="51161"/>
    <cellStyle name="Percent 4 60" xfId="51162"/>
    <cellStyle name="Percent 4 61" xfId="51163"/>
    <cellStyle name="Percent 4 62" xfId="51164"/>
    <cellStyle name="Percent 4 63" xfId="51165"/>
    <cellStyle name="Percent 4 64" xfId="51166"/>
    <cellStyle name="Percent 4 65" xfId="51167"/>
    <cellStyle name="Percent 4 66" xfId="51168"/>
    <cellStyle name="Percent 4 67" xfId="51169"/>
    <cellStyle name="Percent 4 68" xfId="51170"/>
    <cellStyle name="Percent 4 69" xfId="51171"/>
    <cellStyle name="Percent 4 7" xfId="591"/>
    <cellStyle name="Percent 4 7 2" xfId="51172"/>
    <cellStyle name="Percent 4 7 2 2" xfId="51173"/>
    <cellStyle name="Percent 4 7 2 2 2" xfId="51174"/>
    <cellStyle name="Percent 4 7 2 2 2 2" xfId="51175"/>
    <cellStyle name="Percent 4 7 2 2 3" xfId="51176"/>
    <cellStyle name="Percent 4 7 2 2 4" xfId="51177"/>
    <cellStyle name="Percent 4 7 2 3" xfId="51178"/>
    <cellStyle name="Percent 4 7 2 3 2" xfId="51179"/>
    <cellStyle name="Percent 4 7 2 3 3" xfId="51180"/>
    <cellStyle name="Percent 4 7 2 4" xfId="51181"/>
    <cellStyle name="Percent 4 7 2 5" xfId="51182"/>
    <cellStyle name="Percent 4 7 2 6" xfId="51183"/>
    <cellStyle name="Percent 4 7 3" xfId="51184"/>
    <cellStyle name="Percent 4 70" xfId="51185"/>
    <cellStyle name="Percent 4 71" xfId="51186"/>
    <cellStyle name="Percent 4 72" xfId="51187"/>
    <cellStyle name="Percent 4 73" xfId="51188"/>
    <cellStyle name="Percent 4 74" xfId="51189"/>
    <cellStyle name="Percent 4 75" xfId="51190"/>
    <cellStyle name="Percent 4 76" xfId="51191"/>
    <cellStyle name="Percent 4 77" xfId="51192"/>
    <cellStyle name="Percent 4 78" xfId="51193"/>
    <cellStyle name="Percent 4 79" xfId="51194"/>
    <cellStyle name="Percent 4 8" xfId="592"/>
    <cellStyle name="Percent 4 8 2" xfId="51195"/>
    <cellStyle name="Percent 4 8 2 2" xfId="51196"/>
    <cellStyle name="Percent 4 8 2 2 2" xfId="51197"/>
    <cellStyle name="Percent 4 8 2 2 2 2" xfId="51198"/>
    <cellStyle name="Percent 4 8 2 2 3" xfId="51199"/>
    <cellStyle name="Percent 4 8 2 2 4" xfId="51200"/>
    <cellStyle name="Percent 4 8 2 3" xfId="51201"/>
    <cellStyle name="Percent 4 8 2 3 2" xfId="51202"/>
    <cellStyle name="Percent 4 8 2 3 3" xfId="51203"/>
    <cellStyle name="Percent 4 8 2 4" xfId="51204"/>
    <cellStyle name="Percent 4 8 2 5" xfId="51205"/>
    <cellStyle name="Percent 4 8 2 6" xfId="51206"/>
    <cellStyle name="Percent 4 8 3" xfId="51207"/>
    <cellStyle name="Percent 4 80" xfId="51208"/>
    <cellStyle name="Percent 4 81" xfId="51209"/>
    <cellStyle name="Percent 4 82" xfId="51210"/>
    <cellStyle name="Percent 4 83" xfId="55006"/>
    <cellStyle name="Percent 4 9" xfId="51211"/>
    <cellStyle name="Percent 4 9 2" xfId="51212"/>
    <cellStyle name="Percent 4 9 2 2" xfId="51213"/>
    <cellStyle name="Percent 4 9 2 2 2" xfId="51214"/>
    <cellStyle name="Percent 4 9 2 2 2 2" xfId="51215"/>
    <cellStyle name="Percent 4 9 2 2 3" xfId="51216"/>
    <cellStyle name="Percent 4 9 2 2 4" xfId="51217"/>
    <cellStyle name="Percent 4 9 2 3" xfId="51218"/>
    <cellStyle name="Percent 4 9 2 3 2" xfId="51219"/>
    <cellStyle name="Percent 4 9 2 3 3" xfId="51220"/>
    <cellStyle name="Percent 4 9 2 4" xfId="51221"/>
    <cellStyle name="Percent 4 9 2 5" xfId="51222"/>
    <cellStyle name="Percent 4 9 2 6" xfId="51223"/>
    <cellStyle name="Percent 4 9 3" xfId="51224"/>
    <cellStyle name="Percent 40" xfId="51225"/>
    <cellStyle name="Percent 41" xfId="51226"/>
    <cellStyle name="Percent 42" xfId="51227"/>
    <cellStyle name="Percent 43" xfId="51228"/>
    <cellStyle name="Percent 44" xfId="55005"/>
    <cellStyle name="Percent 5" xfId="593"/>
    <cellStyle name="Percent 5 10" xfId="51229"/>
    <cellStyle name="Percent 5 10 2" xfId="51230"/>
    <cellStyle name="Percent 5 10 2 2" xfId="51231"/>
    <cellStyle name="Percent 5 10 2 2 2" xfId="51232"/>
    <cellStyle name="Percent 5 10 2 2 2 2" xfId="51233"/>
    <cellStyle name="Percent 5 10 2 2 3" xfId="51234"/>
    <cellStyle name="Percent 5 10 2 2 4" xfId="51235"/>
    <cellStyle name="Percent 5 10 2 3" xfId="51236"/>
    <cellStyle name="Percent 5 10 2 3 2" xfId="51237"/>
    <cellStyle name="Percent 5 10 2 3 3" xfId="51238"/>
    <cellStyle name="Percent 5 10 2 4" xfId="51239"/>
    <cellStyle name="Percent 5 10 2 5" xfId="51240"/>
    <cellStyle name="Percent 5 10 2 6" xfId="51241"/>
    <cellStyle name="Percent 5 10 3" xfId="51242"/>
    <cellStyle name="Percent 5 11" xfId="51243"/>
    <cellStyle name="Percent 5 11 2" xfId="51244"/>
    <cellStyle name="Percent 5 11 2 2" xfId="51245"/>
    <cellStyle name="Percent 5 11 2 2 2" xfId="51246"/>
    <cellStyle name="Percent 5 11 2 2 2 2" xfId="51247"/>
    <cellStyle name="Percent 5 11 2 2 3" xfId="51248"/>
    <cellStyle name="Percent 5 11 2 2 4" xfId="51249"/>
    <cellStyle name="Percent 5 11 2 3" xfId="51250"/>
    <cellStyle name="Percent 5 11 2 3 2" xfId="51251"/>
    <cellStyle name="Percent 5 11 2 3 3" xfId="51252"/>
    <cellStyle name="Percent 5 11 2 4" xfId="51253"/>
    <cellStyle name="Percent 5 11 2 5" xfId="51254"/>
    <cellStyle name="Percent 5 11 2 6" xfId="51255"/>
    <cellStyle name="Percent 5 11 3" xfId="51256"/>
    <cellStyle name="Percent 5 12" xfId="51257"/>
    <cellStyle name="Percent 5 12 2" xfId="51258"/>
    <cellStyle name="Percent 5 12 2 2" xfId="51259"/>
    <cellStyle name="Percent 5 12 2 2 2" xfId="51260"/>
    <cellStyle name="Percent 5 12 2 2 2 2" xfId="51261"/>
    <cellStyle name="Percent 5 12 2 2 3" xfId="51262"/>
    <cellStyle name="Percent 5 12 2 2 4" xfId="51263"/>
    <cellStyle name="Percent 5 12 2 3" xfId="51264"/>
    <cellStyle name="Percent 5 12 2 3 2" xfId="51265"/>
    <cellStyle name="Percent 5 12 2 3 3" xfId="51266"/>
    <cellStyle name="Percent 5 12 2 4" xfId="51267"/>
    <cellStyle name="Percent 5 12 2 5" xfId="51268"/>
    <cellStyle name="Percent 5 12 2 6" xfId="51269"/>
    <cellStyle name="Percent 5 12 3" xfId="51270"/>
    <cellStyle name="Percent 5 13" xfId="51271"/>
    <cellStyle name="Percent 5 13 2" xfId="51272"/>
    <cellStyle name="Percent 5 13 2 2" xfId="51273"/>
    <cellStyle name="Percent 5 13 2 3" xfId="51274"/>
    <cellStyle name="Percent 5 13 2 4" xfId="51275"/>
    <cellStyle name="Percent 5 13 2 5" xfId="51276"/>
    <cellStyle name="Percent 5 13 2 6" xfId="51277"/>
    <cellStyle name="Percent 5 13 2 7" xfId="51278"/>
    <cellStyle name="Percent 5 13 3" xfId="51279"/>
    <cellStyle name="Percent 5 13 4" xfId="51280"/>
    <cellStyle name="Percent 5 13 5" xfId="51281"/>
    <cellStyle name="Percent 5 13 6" xfId="51282"/>
    <cellStyle name="Percent 5 14" xfId="51283"/>
    <cellStyle name="Percent 5 14 2" xfId="51284"/>
    <cellStyle name="Percent 5 14 3" xfId="51285"/>
    <cellStyle name="Percent 5 14 4" xfId="51286"/>
    <cellStyle name="Percent 5 14 5" xfId="51287"/>
    <cellStyle name="Percent 5 14 6" xfId="51288"/>
    <cellStyle name="Percent 5 14 7" xfId="51289"/>
    <cellStyle name="Percent 5 15" xfId="51290"/>
    <cellStyle name="Percent 5 15 2" xfId="51291"/>
    <cellStyle name="Percent 5 15 3" xfId="51292"/>
    <cellStyle name="Percent 5 15 4" xfId="51293"/>
    <cellStyle name="Percent 5 15 5" xfId="51294"/>
    <cellStyle name="Percent 5 15 6" xfId="51295"/>
    <cellStyle name="Percent 5 15 7" xfId="51296"/>
    <cellStyle name="Percent 5 16" xfId="51297"/>
    <cellStyle name="Percent 5 16 2" xfId="51298"/>
    <cellStyle name="Percent 5 16 3" xfId="51299"/>
    <cellStyle name="Percent 5 17" xfId="51300"/>
    <cellStyle name="Percent 5 18" xfId="51301"/>
    <cellStyle name="Percent 5 19" xfId="51302"/>
    <cellStyle name="Percent 5 2" xfId="594"/>
    <cellStyle name="Percent 5 2 2" xfId="51303"/>
    <cellStyle name="Percent 5 2 2 2" xfId="51304"/>
    <cellStyle name="Percent 5 2 3" xfId="51305"/>
    <cellStyle name="Percent 5 20" xfId="51306"/>
    <cellStyle name="Percent 5 21" xfId="51307"/>
    <cellStyle name="Percent 5 22" xfId="51308"/>
    <cellStyle name="Percent 5 3" xfId="595"/>
    <cellStyle name="Percent 5 3 2" xfId="51309"/>
    <cellStyle name="Percent 5 3 2 2" xfId="51310"/>
    <cellStyle name="Percent 5 3 3" xfId="51311"/>
    <cellStyle name="Percent 5 4" xfId="596"/>
    <cellStyle name="Percent 5 4 2" xfId="51312"/>
    <cellStyle name="Percent 5 4 2 2" xfId="51313"/>
    <cellStyle name="Percent 5 4 3" xfId="51314"/>
    <cellStyle name="Percent 5 5" xfId="597"/>
    <cellStyle name="Percent 5 5 2" xfId="51315"/>
    <cellStyle name="Percent 5 5 2 2" xfId="51316"/>
    <cellStyle name="Percent 5 5 3" xfId="51317"/>
    <cellStyle name="Percent 5 6" xfId="598"/>
    <cellStyle name="Percent 5 6 2" xfId="51318"/>
    <cellStyle name="Percent 5 6 2 2" xfId="51319"/>
    <cellStyle name="Percent 5 6 3" xfId="51320"/>
    <cellStyle name="Percent 5 7" xfId="599"/>
    <cellStyle name="Percent 5 7 2" xfId="51321"/>
    <cellStyle name="Percent 5 7 2 2" xfId="51322"/>
    <cellStyle name="Percent 5 7 3" xfId="51323"/>
    <cellStyle name="Percent 5 8" xfId="600"/>
    <cellStyle name="Percent 5 8 2" xfId="51324"/>
    <cellStyle name="Percent 5 8 2 2" xfId="51325"/>
    <cellStyle name="Percent 5 8 3" xfId="51326"/>
    <cellStyle name="Percent 5 9" xfId="51327"/>
    <cellStyle name="Percent 5 9 2" xfId="51328"/>
    <cellStyle name="Percent 5 9 2 2" xfId="51329"/>
    <cellStyle name="Percent 5 9 2 2 2" xfId="51330"/>
    <cellStyle name="Percent 5 9 2 2 2 2" xfId="51331"/>
    <cellStyle name="Percent 5 9 2 2 3" xfId="51332"/>
    <cellStyle name="Percent 5 9 2 2 4" xfId="51333"/>
    <cellStyle name="Percent 5 9 2 3" xfId="51334"/>
    <cellStyle name="Percent 5 9 2 3 2" xfId="51335"/>
    <cellStyle name="Percent 5 9 2 3 3" xfId="51336"/>
    <cellStyle name="Percent 5 9 2 4" xfId="51337"/>
    <cellStyle name="Percent 5 9 2 5" xfId="51338"/>
    <cellStyle name="Percent 5 9 2 6" xfId="51339"/>
    <cellStyle name="Percent 5 9 3" xfId="51340"/>
    <cellStyle name="Percent 6" xfId="601"/>
    <cellStyle name="Percent 6 10" xfId="51341"/>
    <cellStyle name="Percent 6 10 2" xfId="51342"/>
    <cellStyle name="Percent 6 10 2 2" xfId="51343"/>
    <cellStyle name="Percent 6 10 2 2 2" xfId="51344"/>
    <cellStyle name="Percent 6 10 2 2 2 2" xfId="51345"/>
    <cellStyle name="Percent 6 10 2 2 3" xfId="51346"/>
    <cellStyle name="Percent 6 10 2 2 4" xfId="51347"/>
    <cellStyle name="Percent 6 10 2 3" xfId="51348"/>
    <cellStyle name="Percent 6 10 2 3 2" xfId="51349"/>
    <cellStyle name="Percent 6 10 2 3 3" xfId="51350"/>
    <cellStyle name="Percent 6 10 2 4" xfId="51351"/>
    <cellStyle name="Percent 6 10 2 5" xfId="51352"/>
    <cellStyle name="Percent 6 10 2 6" xfId="51353"/>
    <cellStyle name="Percent 6 10 3" xfId="51354"/>
    <cellStyle name="Percent 6 11" xfId="51355"/>
    <cellStyle name="Percent 6 11 2" xfId="51356"/>
    <cellStyle name="Percent 6 11 2 2" xfId="51357"/>
    <cellStyle name="Percent 6 11 2 2 2" xfId="51358"/>
    <cellStyle name="Percent 6 11 2 2 2 2" xfId="51359"/>
    <cellStyle name="Percent 6 11 2 2 3" xfId="51360"/>
    <cellStyle name="Percent 6 11 2 2 4" xfId="51361"/>
    <cellStyle name="Percent 6 11 2 3" xfId="51362"/>
    <cellStyle name="Percent 6 11 2 3 2" xfId="51363"/>
    <cellStyle name="Percent 6 11 2 3 3" xfId="51364"/>
    <cellStyle name="Percent 6 11 2 4" xfId="51365"/>
    <cellStyle name="Percent 6 11 2 5" xfId="51366"/>
    <cellStyle name="Percent 6 11 2 6" xfId="51367"/>
    <cellStyle name="Percent 6 11 3" xfId="51368"/>
    <cellStyle name="Percent 6 12" xfId="51369"/>
    <cellStyle name="Percent 6 12 2" xfId="51370"/>
    <cellStyle name="Percent 6 12 2 2" xfId="51371"/>
    <cellStyle name="Percent 6 12 2 2 2" xfId="51372"/>
    <cellStyle name="Percent 6 12 2 2 2 2" xfId="51373"/>
    <cellStyle name="Percent 6 12 2 2 3" xfId="51374"/>
    <cellStyle name="Percent 6 12 2 2 4" xfId="51375"/>
    <cellStyle name="Percent 6 12 2 3" xfId="51376"/>
    <cellStyle name="Percent 6 12 2 3 2" xfId="51377"/>
    <cellStyle name="Percent 6 12 2 3 3" xfId="51378"/>
    <cellStyle name="Percent 6 12 2 4" xfId="51379"/>
    <cellStyle name="Percent 6 12 2 5" xfId="51380"/>
    <cellStyle name="Percent 6 12 2 6" xfId="51381"/>
    <cellStyle name="Percent 6 12 3" xfId="51382"/>
    <cellStyle name="Percent 6 13" xfId="51383"/>
    <cellStyle name="Percent 6 13 2" xfId="51384"/>
    <cellStyle name="Percent 6 13 2 2" xfId="51385"/>
    <cellStyle name="Percent 6 13 2 3" xfId="51386"/>
    <cellStyle name="Percent 6 13 2 4" xfId="51387"/>
    <cellStyle name="Percent 6 13 2 5" xfId="51388"/>
    <cellStyle name="Percent 6 13 2 6" xfId="51389"/>
    <cellStyle name="Percent 6 13 2 7" xfId="51390"/>
    <cellStyle name="Percent 6 13 3" xfId="51391"/>
    <cellStyle name="Percent 6 13 4" xfId="51392"/>
    <cellStyle name="Percent 6 13 5" xfId="51393"/>
    <cellStyle name="Percent 6 13 6" xfId="51394"/>
    <cellStyle name="Percent 6 14" xfId="51395"/>
    <cellStyle name="Percent 6 14 2" xfId="51396"/>
    <cellStyle name="Percent 6 14 3" xfId="51397"/>
    <cellStyle name="Percent 6 14 4" xfId="51398"/>
    <cellStyle name="Percent 6 14 5" xfId="51399"/>
    <cellStyle name="Percent 6 14 6" xfId="51400"/>
    <cellStyle name="Percent 6 14 7" xfId="51401"/>
    <cellStyle name="Percent 6 15" xfId="51402"/>
    <cellStyle name="Percent 6 15 2" xfId="51403"/>
    <cellStyle name="Percent 6 15 3" xfId="51404"/>
    <cellStyle name="Percent 6 15 4" xfId="51405"/>
    <cellStyle name="Percent 6 15 5" xfId="51406"/>
    <cellStyle name="Percent 6 15 6" xfId="51407"/>
    <cellStyle name="Percent 6 15 7" xfId="51408"/>
    <cellStyle name="Percent 6 16" xfId="51409"/>
    <cellStyle name="Percent 6 16 2" xfId="51410"/>
    <cellStyle name="Percent 6 16 3" xfId="51411"/>
    <cellStyle name="Percent 6 17" xfId="51412"/>
    <cellStyle name="Percent 6 18" xfId="51413"/>
    <cellStyle name="Percent 6 19" xfId="51414"/>
    <cellStyle name="Percent 6 2" xfId="602"/>
    <cellStyle name="Percent 6 2 2" xfId="51415"/>
    <cellStyle name="Percent 6 2 2 2" xfId="51416"/>
    <cellStyle name="Percent 6 2 3" xfId="51417"/>
    <cellStyle name="Percent 6 20" xfId="51418"/>
    <cellStyle name="Percent 6 21" xfId="51419"/>
    <cellStyle name="Percent 6 22" xfId="51420"/>
    <cellStyle name="Percent 6 3" xfId="603"/>
    <cellStyle name="Percent 6 3 2" xfId="51421"/>
    <cellStyle name="Percent 6 3 2 2" xfId="51422"/>
    <cellStyle name="Percent 6 3 3" xfId="51423"/>
    <cellStyle name="Percent 6 4" xfId="604"/>
    <cellStyle name="Percent 6 4 2" xfId="51424"/>
    <cellStyle name="Percent 6 4 2 2" xfId="51425"/>
    <cellStyle name="Percent 6 4 3" xfId="51426"/>
    <cellStyle name="Percent 6 5" xfId="605"/>
    <cellStyle name="Percent 6 5 2" xfId="51427"/>
    <cellStyle name="Percent 6 5 2 2" xfId="51428"/>
    <cellStyle name="Percent 6 5 3" xfId="51429"/>
    <cellStyle name="Percent 6 6" xfId="606"/>
    <cellStyle name="Percent 6 6 2" xfId="51430"/>
    <cellStyle name="Percent 6 6 2 2" xfId="51431"/>
    <cellStyle name="Percent 6 6 3" xfId="51432"/>
    <cellStyle name="Percent 6 7" xfId="607"/>
    <cellStyle name="Percent 6 7 2" xfId="51433"/>
    <cellStyle name="Percent 6 7 2 2" xfId="51434"/>
    <cellStyle name="Percent 6 7 3" xfId="51435"/>
    <cellStyle name="Percent 6 8" xfId="608"/>
    <cellStyle name="Percent 6 8 2" xfId="51436"/>
    <cellStyle name="Percent 6 8 2 2" xfId="51437"/>
    <cellStyle name="Percent 6 8 3" xfId="51438"/>
    <cellStyle name="Percent 6 9" xfId="609"/>
    <cellStyle name="Percent 6 9 2" xfId="51439"/>
    <cellStyle name="Percent 6 9 2 2" xfId="51440"/>
    <cellStyle name="Percent 6 9 2 2 2" xfId="51441"/>
    <cellStyle name="Percent 6 9 2 2 2 2" xfId="51442"/>
    <cellStyle name="Percent 6 9 2 2 3" xfId="51443"/>
    <cellStyle name="Percent 6 9 2 2 4" xfId="51444"/>
    <cellStyle name="Percent 6 9 2 3" xfId="51445"/>
    <cellStyle name="Percent 6 9 2 3 2" xfId="51446"/>
    <cellStyle name="Percent 6 9 2 3 3" xfId="51447"/>
    <cellStyle name="Percent 6 9 2 4" xfId="51448"/>
    <cellStyle name="Percent 6 9 2 5" xfId="51449"/>
    <cellStyle name="Percent 6 9 2 6" xfId="51450"/>
    <cellStyle name="Percent 6 9 3" xfId="51451"/>
    <cellStyle name="Percent 7" xfId="610"/>
    <cellStyle name="Percent 7 2" xfId="611"/>
    <cellStyle name="Percent 7 3" xfId="51452"/>
    <cellStyle name="Percent 7 4" xfId="51453"/>
    <cellStyle name="Percent 7 5" xfId="51454"/>
    <cellStyle name="Percent 7 6" xfId="51455"/>
    <cellStyle name="Percent 7 7" xfId="51456"/>
    <cellStyle name="Percent 7 8" xfId="51457"/>
    <cellStyle name="Percent 8" xfId="612"/>
    <cellStyle name="Percent 8 10" xfId="51458"/>
    <cellStyle name="Percent 8 11" xfId="51459"/>
    <cellStyle name="Percent 8 12" xfId="51460"/>
    <cellStyle name="Percent 8 13" xfId="51461"/>
    <cellStyle name="Percent 8 14" xfId="51462"/>
    <cellStyle name="Percent 8 15" xfId="51463"/>
    <cellStyle name="Percent 8 16" xfId="51464"/>
    <cellStyle name="Percent 8 17" xfId="51465"/>
    <cellStyle name="Percent 8 18" xfId="51466"/>
    <cellStyle name="Percent 8 19" xfId="51467"/>
    <cellStyle name="Percent 8 2" xfId="51468"/>
    <cellStyle name="Percent 8 2 10" xfId="51469"/>
    <cellStyle name="Percent 8 2 11" xfId="51470"/>
    <cellStyle name="Percent 8 2 12" xfId="51471"/>
    <cellStyle name="Percent 8 2 13" xfId="51472"/>
    <cellStyle name="Percent 8 2 14" xfId="51473"/>
    <cellStyle name="Percent 8 2 15" xfId="51474"/>
    <cellStyle name="Percent 8 2 16" xfId="51475"/>
    <cellStyle name="Percent 8 2 17" xfId="51476"/>
    <cellStyle name="Percent 8 2 18" xfId="51477"/>
    <cellStyle name="Percent 8 2 19" xfId="51478"/>
    <cellStyle name="Percent 8 2 2" xfId="51479"/>
    <cellStyle name="Percent 8 2 2 2" xfId="51480"/>
    <cellStyle name="Percent 8 2 2 2 2" xfId="51481"/>
    <cellStyle name="Percent 8 2 2 2 2 2" xfId="51482"/>
    <cellStyle name="Percent 8 2 2 2 2 2 2" xfId="51483"/>
    <cellStyle name="Percent 8 2 2 2 2 3" xfId="51484"/>
    <cellStyle name="Percent 8 2 2 2 2 4" xfId="51485"/>
    <cellStyle name="Percent 8 2 2 2 3" xfId="51486"/>
    <cellStyle name="Percent 8 2 2 2 3 2" xfId="51487"/>
    <cellStyle name="Percent 8 2 2 2 3 3" xfId="51488"/>
    <cellStyle name="Percent 8 2 2 2 4" xfId="51489"/>
    <cellStyle name="Percent 8 2 2 2 5" xfId="51490"/>
    <cellStyle name="Percent 8 2 20" xfId="51491"/>
    <cellStyle name="Percent 8 2 21" xfId="51492"/>
    <cellStyle name="Percent 8 2 22" xfId="51493"/>
    <cellStyle name="Percent 8 2 23" xfId="51494"/>
    <cellStyle name="Percent 8 2 24" xfId="51495"/>
    <cellStyle name="Percent 8 2 25" xfId="51496"/>
    <cellStyle name="Percent 8 2 26" xfId="51497"/>
    <cellStyle name="Percent 8 2 27" xfId="51498"/>
    <cellStyle name="Percent 8 2 28" xfId="51499"/>
    <cellStyle name="Percent 8 2 29" xfId="51500"/>
    <cellStyle name="Percent 8 2 3" xfId="51501"/>
    <cellStyle name="Percent 8 2 3 2" xfId="51502"/>
    <cellStyle name="Percent 8 2 30" xfId="51503"/>
    <cellStyle name="Percent 8 2 31" xfId="51504"/>
    <cellStyle name="Percent 8 2 32" xfId="51505"/>
    <cellStyle name="Percent 8 2 33" xfId="51506"/>
    <cellStyle name="Percent 8 2 34" xfId="51507"/>
    <cellStyle name="Percent 8 2 35" xfId="51508"/>
    <cellStyle name="Percent 8 2 36" xfId="51509"/>
    <cellStyle name="Percent 8 2 37" xfId="51510"/>
    <cellStyle name="Percent 8 2 38" xfId="51511"/>
    <cellStyle name="Percent 8 2 39" xfId="51512"/>
    <cellStyle name="Percent 8 2 4" xfId="51513"/>
    <cellStyle name="Percent 8 2 4 2" xfId="51514"/>
    <cellStyle name="Percent 8 2 40" xfId="51515"/>
    <cellStyle name="Percent 8 2 41" xfId="51516"/>
    <cellStyle name="Percent 8 2 42" xfId="51517"/>
    <cellStyle name="Percent 8 2 43" xfId="51518"/>
    <cellStyle name="Percent 8 2 44" xfId="51519"/>
    <cellStyle name="Percent 8 2 45" xfId="51520"/>
    <cellStyle name="Percent 8 2 46" xfId="51521"/>
    <cellStyle name="Percent 8 2 47" xfId="51522"/>
    <cellStyle name="Percent 8 2 48" xfId="51523"/>
    <cellStyle name="Percent 8 2 49" xfId="51524"/>
    <cellStyle name="Percent 8 2 5" xfId="51525"/>
    <cellStyle name="Percent 8 2 50" xfId="51526"/>
    <cellStyle name="Percent 8 2 51" xfId="51527"/>
    <cellStyle name="Percent 8 2 52" xfId="51528"/>
    <cellStyle name="Percent 8 2 53" xfId="51529"/>
    <cellStyle name="Percent 8 2 54" xfId="51530"/>
    <cellStyle name="Percent 8 2 55" xfId="51531"/>
    <cellStyle name="Percent 8 2 56" xfId="51532"/>
    <cellStyle name="Percent 8 2 57" xfId="51533"/>
    <cellStyle name="Percent 8 2 58" xfId="51534"/>
    <cellStyle name="Percent 8 2 59" xfId="51535"/>
    <cellStyle name="Percent 8 2 6" xfId="51536"/>
    <cellStyle name="Percent 8 2 60" xfId="51537"/>
    <cellStyle name="Percent 8 2 61" xfId="51538"/>
    <cellStyle name="Percent 8 2 62" xfId="51539"/>
    <cellStyle name="Percent 8 2 63" xfId="51540"/>
    <cellStyle name="Percent 8 2 64" xfId="51541"/>
    <cellStyle name="Percent 8 2 65" xfId="51542"/>
    <cellStyle name="Percent 8 2 66" xfId="51543"/>
    <cellStyle name="Percent 8 2 67" xfId="51544"/>
    <cellStyle name="Percent 8 2 68" xfId="51545"/>
    <cellStyle name="Percent 8 2 7" xfId="51546"/>
    <cellStyle name="Percent 8 2 8" xfId="51547"/>
    <cellStyle name="Percent 8 2 9" xfId="51548"/>
    <cellStyle name="Percent 8 20" xfId="51549"/>
    <cellStyle name="Percent 8 21" xfId="51550"/>
    <cellStyle name="Percent 8 22" xfId="51551"/>
    <cellStyle name="Percent 8 23" xfId="51552"/>
    <cellStyle name="Percent 8 24" xfId="51553"/>
    <cellStyle name="Percent 8 24 2" xfId="51554"/>
    <cellStyle name="Percent 8 25" xfId="51555"/>
    <cellStyle name="Percent 8 25 2" xfId="51556"/>
    <cellStyle name="Percent 8 26" xfId="51557"/>
    <cellStyle name="Percent 8 27" xfId="51558"/>
    <cellStyle name="Percent 8 28" xfId="51559"/>
    <cellStyle name="Percent 8 29" xfId="51560"/>
    <cellStyle name="Percent 8 3" xfId="51561"/>
    <cellStyle name="Percent 8 3 2" xfId="51562"/>
    <cellStyle name="Percent 8 3 2 2" xfId="51563"/>
    <cellStyle name="Percent 8 3 2 3" xfId="51564"/>
    <cellStyle name="Percent 8 3 2 4" xfId="51565"/>
    <cellStyle name="Percent 8 3 2 5" xfId="51566"/>
    <cellStyle name="Percent 8 3 2 6" xfId="51567"/>
    <cellStyle name="Percent 8 3 2 7" xfId="51568"/>
    <cellStyle name="Percent 8 3 3" xfId="51569"/>
    <cellStyle name="Percent 8 3 3 2" xfId="51570"/>
    <cellStyle name="Percent 8 3 3 3" xfId="51571"/>
    <cellStyle name="Percent 8 3 4" xfId="51572"/>
    <cellStyle name="Percent 8 3 5" xfId="51573"/>
    <cellStyle name="Percent 8 3 6" xfId="51574"/>
    <cellStyle name="Percent 8 30" xfId="51575"/>
    <cellStyle name="Percent 8 31" xfId="51576"/>
    <cellStyle name="Percent 8 32" xfId="51577"/>
    <cellStyle name="Percent 8 33" xfId="51578"/>
    <cellStyle name="Percent 8 34" xfId="51579"/>
    <cellStyle name="Percent 8 35" xfId="51580"/>
    <cellStyle name="Percent 8 36" xfId="51581"/>
    <cellStyle name="Percent 8 37" xfId="51582"/>
    <cellStyle name="Percent 8 38" xfId="51583"/>
    <cellStyle name="Percent 8 39" xfId="51584"/>
    <cellStyle name="Percent 8 4" xfId="51585"/>
    <cellStyle name="Percent 8 4 2" xfId="51586"/>
    <cellStyle name="Percent 8 40" xfId="51587"/>
    <cellStyle name="Percent 8 41" xfId="51588"/>
    <cellStyle name="Percent 8 42" xfId="51589"/>
    <cellStyle name="Percent 8 43" xfId="51590"/>
    <cellStyle name="Percent 8 44" xfId="51591"/>
    <cellStyle name="Percent 8 45" xfId="51592"/>
    <cellStyle name="Percent 8 46" xfId="51593"/>
    <cellStyle name="Percent 8 47" xfId="51594"/>
    <cellStyle name="Percent 8 48" xfId="51595"/>
    <cellStyle name="Percent 8 49" xfId="51596"/>
    <cellStyle name="Percent 8 5" xfId="51597"/>
    <cellStyle name="Percent 8 5 2" xfId="51598"/>
    <cellStyle name="Percent 8 50" xfId="51599"/>
    <cellStyle name="Percent 8 51" xfId="51600"/>
    <cellStyle name="Percent 8 52" xfId="51601"/>
    <cellStyle name="Percent 8 53" xfId="51602"/>
    <cellStyle name="Percent 8 54" xfId="51603"/>
    <cellStyle name="Percent 8 55" xfId="51604"/>
    <cellStyle name="Percent 8 56" xfId="51605"/>
    <cellStyle name="Percent 8 56 2" xfId="51606"/>
    <cellStyle name="Percent 8 57" xfId="51607"/>
    <cellStyle name="Percent 8 58" xfId="51608"/>
    <cellStyle name="Percent 8 59" xfId="51609"/>
    <cellStyle name="Percent 8 6" xfId="51610"/>
    <cellStyle name="Percent 8 6 2" xfId="51611"/>
    <cellStyle name="Percent 8 6 2 2" xfId="51612"/>
    <cellStyle name="Percent 8 6 3" xfId="51613"/>
    <cellStyle name="Percent 8 6 4" xfId="51614"/>
    <cellStyle name="Percent 8 6 5" xfId="51615"/>
    <cellStyle name="Percent 8 6 6" xfId="51616"/>
    <cellStyle name="Percent 8 60" xfId="51617"/>
    <cellStyle name="Percent 8 61" xfId="51618"/>
    <cellStyle name="Percent 8 62" xfId="51619"/>
    <cellStyle name="Percent 8 63" xfId="51620"/>
    <cellStyle name="Percent 8 64" xfId="51621"/>
    <cellStyle name="Percent 8 65" xfId="51622"/>
    <cellStyle name="Percent 8 66" xfId="51623"/>
    <cellStyle name="Percent 8 67" xfId="51624"/>
    <cellStyle name="Percent 8 68" xfId="51625"/>
    <cellStyle name="Percent 8 69" xfId="51626"/>
    <cellStyle name="Percent 8 7" xfId="51627"/>
    <cellStyle name="Percent 8 7 2" xfId="51628"/>
    <cellStyle name="Percent 8 7 2 2" xfId="51629"/>
    <cellStyle name="Percent 8 7 3" xfId="51630"/>
    <cellStyle name="Percent 8 7 4" xfId="51631"/>
    <cellStyle name="Percent 8 7 5" xfId="51632"/>
    <cellStyle name="Percent 8 7 6" xfId="51633"/>
    <cellStyle name="Percent 8 70" xfId="51634"/>
    <cellStyle name="Percent 8 71" xfId="51635"/>
    <cellStyle name="Percent 8 8" xfId="51636"/>
    <cellStyle name="Percent 8 8 2" xfId="51637"/>
    <cellStyle name="Percent 8 8 2 2" xfId="51638"/>
    <cellStyle name="Percent 8 8 3" xfId="51639"/>
    <cellStyle name="Percent 8 9" xfId="51640"/>
    <cellStyle name="Percent 9" xfId="613"/>
    <cellStyle name="Percent 9 2" xfId="51641"/>
    <cellStyle name="Percent 9 3" xfId="51642"/>
    <cellStyle name="Percent 9 4" xfId="51643"/>
    <cellStyle name="Percent 9 5" xfId="51644"/>
    <cellStyle name="Percent 9 6" xfId="51645"/>
    <cellStyle name="Percent 9 7" xfId="51646"/>
    <cellStyle name="Percent Input" xfId="614"/>
    <cellStyle name="Percent(0)" xfId="615"/>
    <cellStyle name="Percent(1)" xfId="616"/>
    <cellStyle name="Percent(2)" xfId="617"/>
    <cellStyle name="Percent*" xfId="618"/>
    <cellStyle name="Percent[1]" xfId="619"/>
    <cellStyle name="Percent[2]" xfId="620"/>
    <cellStyle name="Percent[2D]" xfId="621"/>
    <cellStyle name="PROTECTED" xfId="622"/>
    <cellStyle name="PSChar" xfId="623"/>
    <cellStyle name="PSChar 10" xfId="51647"/>
    <cellStyle name="PSChar 10 2" xfId="51648"/>
    <cellStyle name="PSChar 11" xfId="51649"/>
    <cellStyle name="PSChar 12" xfId="51650"/>
    <cellStyle name="PSChar 13" xfId="51651"/>
    <cellStyle name="PSChar 14" xfId="51652"/>
    <cellStyle name="PSChar 15" xfId="51653"/>
    <cellStyle name="PSChar 16" xfId="51654"/>
    <cellStyle name="PSChar 16 2" xfId="51655"/>
    <cellStyle name="PSChar 17" xfId="51656"/>
    <cellStyle name="PSChar 18" xfId="51657"/>
    <cellStyle name="PSChar 19" xfId="51658"/>
    <cellStyle name="PSChar 2" xfId="1379"/>
    <cellStyle name="PSChar 2 10" xfId="51659"/>
    <cellStyle name="PSChar 2 10 2" xfId="51660"/>
    <cellStyle name="PSChar 2 11" xfId="51661"/>
    <cellStyle name="PSChar 2 11 2" xfId="51662"/>
    <cellStyle name="PSChar 2 12" xfId="51663"/>
    <cellStyle name="PSChar 2 12 2" xfId="51664"/>
    <cellStyle name="PSChar 2 13" xfId="51665"/>
    <cellStyle name="PSChar 2 13 2" xfId="51666"/>
    <cellStyle name="PSChar 2 14" xfId="51667"/>
    <cellStyle name="PSChar 2 14 2" xfId="51668"/>
    <cellStyle name="PSChar 2 15" xfId="51669"/>
    <cellStyle name="PSChar 2 15 2" xfId="51670"/>
    <cellStyle name="PSChar 2 16" xfId="51671"/>
    <cellStyle name="PSChar 2 16 2" xfId="51672"/>
    <cellStyle name="PSChar 2 17" xfId="51673"/>
    <cellStyle name="PSChar 2 17 2" xfId="51674"/>
    <cellStyle name="PSChar 2 18" xfId="51675"/>
    <cellStyle name="PSChar 2 18 2" xfId="51676"/>
    <cellStyle name="PSChar 2 19" xfId="51677"/>
    <cellStyle name="PSChar 2 19 2" xfId="51678"/>
    <cellStyle name="PSChar 2 2" xfId="51679"/>
    <cellStyle name="PSChar 2 2 10" xfId="51680"/>
    <cellStyle name="PSChar 2 2 10 2" xfId="51681"/>
    <cellStyle name="PSChar 2 2 11" xfId="51682"/>
    <cellStyle name="PSChar 2 2 11 2" xfId="51683"/>
    <cellStyle name="PSChar 2 2 12" xfId="51684"/>
    <cellStyle name="PSChar 2 2 12 2" xfId="51685"/>
    <cellStyle name="PSChar 2 2 13" xfId="51686"/>
    <cellStyle name="PSChar 2 2 13 2" xfId="51687"/>
    <cellStyle name="PSChar 2 2 14" xfId="51688"/>
    <cellStyle name="PSChar 2 2 14 2" xfId="51689"/>
    <cellStyle name="PSChar 2 2 15" xfId="51690"/>
    <cellStyle name="PSChar 2 2 15 2" xfId="51691"/>
    <cellStyle name="PSChar 2 2 16" xfId="51692"/>
    <cellStyle name="PSChar 2 2 16 2" xfId="51693"/>
    <cellStyle name="PSChar 2 2 17" xfId="51694"/>
    <cellStyle name="PSChar 2 2 17 2" xfId="51695"/>
    <cellStyle name="PSChar 2 2 18" xfId="51696"/>
    <cellStyle name="PSChar 2 2 18 2" xfId="51697"/>
    <cellStyle name="PSChar 2 2 19" xfId="51698"/>
    <cellStyle name="PSChar 2 2 19 2" xfId="51699"/>
    <cellStyle name="PSChar 2 2 2" xfId="51700"/>
    <cellStyle name="PSChar 2 2 2 2" xfId="51701"/>
    <cellStyle name="PSChar 2 2 2 2 2" xfId="51702"/>
    <cellStyle name="PSChar 2 2 2 2 2 2" xfId="51703"/>
    <cellStyle name="PSChar 2 2 2 2 2 2 2" xfId="51704"/>
    <cellStyle name="PSChar 2 2 2 2 2 3" xfId="51705"/>
    <cellStyle name="PSChar 2 2 2 2 2 4" xfId="51706"/>
    <cellStyle name="PSChar 2 2 2 2 3" xfId="51707"/>
    <cellStyle name="PSChar 2 2 2 2 3 2" xfId="51708"/>
    <cellStyle name="PSChar 2 2 2 2 3 3" xfId="51709"/>
    <cellStyle name="PSChar 2 2 2 2 4" xfId="51710"/>
    <cellStyle name="PSChar 2 2 2 2 5" xfId="51711"/>
    <cellStyle name="PSChar 2 2 2 2 6" xfId="51712"/>
    <cellStyle name="PSChar 2 2 2 3" xfId="51713"/>
    <cellStyle name="PSChar 2 2 2 4" xfId="51714"/>
    <cellStyle name="PSChar 2 2 20" xfId="51715"/>
    <cellStyle name="PSChar 2 2 20 2" xfId="51716"/>
    <cellStyle name="PSChar 2 2 21" xfId="51717"/>
    <cellStyle name="PSChar 2 2 21 2" xfId="51718"/>
    <cellStyle name="PSChar 2 2 22" xfId="51719"/>
    <cellStyle name="PSChar 2 2 22 2" xfId="51720"/>
    <cellStyle name="PSChar 2 2 23" xfId="51721"/>
    <cellStyle name="PSChar 2 2 24" xfId="51722"/>
    <cellStyle name="PSChar 2 2 25" xfId="51723"/>
    <cellStyle name="PSChar 2 2 26" xfId="51724"/>
    <cellStyle name="PSChar 2 2 27" xfId="51725"/>
    <cellStyle name="PSChar 2 2 28" xfId="51726"/>
    <cellStyle name="PSChar 2 2 29" xfId="51727"/>
    <cellStyle name="PSChar 2 2 3" xfId="51728"/>
    <cellStyle name="PSChar 2 2 3 2" xfId="51729"/>
    <cellStyle name="PSChar 2 2 3 3" xfId="51730"/>
    <cellStyle name="PSChar 2 2 3 4" xfId="51731"/>
    <cellStyle name="PSChar 2 2 30" xfId="51732"/>
    <cellStyle name="PSChar 2 2 31" xfId="51733"/>
    <cellStyle name="PSChar 2 2 32" xfId="51734"/>
    <cellStyle name="PSChar 2 2 33" xfId="51735"/>
    <cellStyle name="PSChar 2 2 34" xfId="51736"/>
    <cellStyle name="PSChar 2 2 35" xfId="51737"/>
    <cellStyle name="PSChar 2 2 36" xfId="51738"/>
    <cellStyle name="PSChar 2 2 37" xfId="51739"/>
    <cellStyle name="PSChar 2 2 38" xfId="51740"/>
    <cellStyle name="PSChar 2 2 39" xfId="51741"/>
    <cellStyle name="PSChar 2 2 4" xfId="51742"/>
    <cellStyle name="PSChar 2 2 4 2" xfId="51743"/>
    <cellStyle name="PSChar 2 2 4 3" xfId="51744"/>
    <cellStyle name="PSChar 2 2 4 4" xfId="51745"/>
    <cellStyle name="PSChar 2 2 40" xfId="51746"/>
    <cellStyle name="PSChar 2 2 41" xfId="51747"/>
    <cellStyle name="PSChar 2 2 42" xfId="51748"/>
    <cellStyle name="PSChar 2 2 43" xfId="51749"/>
    <cellStyle name="PSChar 2 2 44" xfId="51750"/>
    <cellStyle name="PSChar 2 2 45" xfId="51751"/>
    <cellStyle name="PSChar 2 2 46" xfId="51752"/>
    <cellStyle name="PSChar 2 2 47" xfId="51753"/>
    <cellStyle name="PSChar 2 2 48" xfId="51754"/>
    <cellStyle name="PSChar 2 2 49" xfId="51755"/>
    <cellStyle name="PSChar 2 2 5" xfId="51756"/>
    <cellStyle name="PSChar 2 2 5 2" xfId="51757"/>
    <cellStyle name="PSChar 2 2 5 2 2" xfId="51758"/>
    <cellStyle name="PSChar 2 2 5 3" xfId="51759"/>
    <cellStyle name="PSChar 2 2 5 4" xfId="51760"/>
    <cellStyle name="PSChar 2 2 50" xfId="51761"/>
    <cellStyle name="PSChar 2 2 51" xfId="51762"/>
    <cellStyle name="PSChar 2 2 52" xfId="51763"/>
    <cellStyle name="PSChar 2 2 53" xfId="51764"/>
    <cellStyle name="PSChar 2 2 54" xfId="51765"/>
    <cellStyle name="PSChar 2 2 55" xfId="51766"/>
    <cellStyle name="PSChar 2 2 55 2" xfId="51767"/>
    <cellStyle name="PSChar 2 2 56" xfId="51768"/>
    <cellStyle name="PSChar 2 2 57" xfId="51769"/>
    <cellStyle name="PSChar 2 2 58" xfId="51770"/>
    <cellStyle name="PSChar 2 2 59" xfId="51771"/>
    <cellStyle name="PSChar 2 2 6" xfId="51772"/>
    <cellStyle name="PSChar 2 2 6 2" xfId="51773"/>
    <cellStyle name="PSChar 2 2 6 2 2" xfId="51774"/>
    <cellStyle name="PSChar 2 2 6 3" xfId="51775"/>
    <cellStyle name="PSChar 2 2 6 4" xfId="51776"/>
    <cellStyle name="PSChar 2 2 60" xfId="51777"/>
    <cellStyle name="PSChar 2 2 61" xfId="51778"/>
    <cellStyle name="PSChar 2 2 62" xfId="51779"/>
    <cellStyle name="PSChar 2 2 63" xfId="51780"/>
    <cellStyle name="PSChar 2 2 64" xfId="51781"/>
    <cellStyle name="PSChar 2 2 65" xfId="51782"/>
    <cellStyle name="PSChar 2 2 66" xfId="51783"/>
    <cellStyle name="PSChar 2 2 67" xfId="51784"/>
    <cellStyle name="PSChar 2 2 68" xfId="51785"/>
    <cellStyle name="PSChar 2 2 69" xfId="51786"/>
    <cellStyle name="PSChar 2 2 7" xfId="51787"/>
    <cellStyle name="PSChar 2 2 7 2" xfId="51788"/>
    <cellStyle name="PSChar 2 2 7 2 2" xfId="51789"/>
    <cellStyle name="PSChar 2 2 7 3" xfId="51790"/>
    <cellStyle name="PSChar 2 2 7 4" xfId="51791"/>
    <cellStyle name="PSChar 2 2 7 5" xfId="51792"/>
    <cellStyle name="PSChar 2 2 7 6" xfId="51793"/>
    <cellStyle name="PSChar 2 2 7 7" xfId="51794"/>
    <cellStyle name="PSChar 2 2 70" xfId="51795"/>
    <cellStyle name="PSChar 2 2 71" xfId="51796"/>
    <cellStyle name="PSChar 2 2 72" xfId="51797"/>
    <cellStyle name="PSChar 2 2 73" xfId="51798"/>
    <cellStyle name="PSChar 2 2 74" xfId="51799"/>
    <cellStyle name="PSChar 2 2 75" xfId="51800"/>
    <cellStyle name="PSChar 2 2 76" xfId="51801"/>
    <cellStyle name="PSChar 2 2 77" xfId="51802"/>
    <cellStyle name="PSChar 2 2 78" xfId="51803"/>
    <cellStyle name="PSChar 2 2 79" xfId="51804"/>
    <cellStyle name="PSChar 2 2 8" xfId="51805"/>
    <cellStyle name="PSChar 2 2 8 2" xfId="51806"/>
    <cellStyle name="PSChar 2 2 8 3" xfId="51807"/>
    <cellStyle name="PSChar 2 2 8 4" xfId="51808"/>
    <cellStyle name="PSChar 2 2 8 5" xfId="51809"/>
    <cellStyle name="PSChar 2 2 8 6" xfId="51810"/>
    <cellStyle name="PSChar 2 2 8 7" xfId="51811"/>
    <cellStyle name="PSChar 2 2 80" xfId="51812"/>
    <cellStyle name="PSChar 2 2 81" xfId="51813"/>
    <cellStyle name="PSChar 2 2 82" xfId="51814"/>
    <cellStyle name="PSChar 2 2 9" xfId="51815"/>
    <cellStyle name="PSChar 2 2 9 2" xfId="51816"/>
    <cellStyle name="PSChar 2 20" xfId="51817"/>
    <cellStyle name="PSChar 2 20 2" xfId="51818"/>
    <cellStyle name="PSChar 2 21" xfId="51819"/>
    <cellStyle name="PSChar 2 21 2" xfId="51820"/>
    <cellStyle name="PSChar 2 22" xfId="51821"/>
    <cellStyle name="PSChar 2 22 2" xfId="51822"/>
    <cellStyle name="PSChar 2 23" xfId="51823"/>
    <cellStyle name="PSChar 2 23 2" xfId="51824"/>
    <cellStyle name="PSChar 2 24" xfId="51825"/>
    <cellStyle name="PSChar 2 25" xfId="51826"/>
    <cellStyle name="PSChar 2 26" xfId="51827"/>
    <cellStyle name="PSChar 2 27" xfId="51828"/>
    <cellStyle name="PSChar 2 28" xfId="51829"/>
    <cellStyle name="PSChar 2 29" xfId="51830"/>
    <cellStyle name="PSChar 2 3" xfId="51831"/>
    <cellStyle name="PSChar 2 3 2" xfId="51832"/>
    <cellStyle name="PSChar 2 3 3" xfId="51833"/>
    <cellStyle name="PSChar 2 3 4" xfId="51834"/>
    <cellStyle name="PSChar 2 30" xfId="51835"/>
    <cellStyle name="PSChar 2 31" xfId="51836"/>
    <cellStyle name="PSChar 2 32" xfId="51837"/>
    <cellStyle name="PSChar 2 33" xfId="51838"/>
    <cellStyle name="PSChar 2 34" xfId="51839"/>
    <cellStyle name="PSChar 2 35" xfId="51840"/>
    <cellStyle name="PSChar 2 36" xfId="51841"/>
    <cellStyle name="PSChar 2 37" xfId="51842"/>
    <cellStyle name="PSChar 2 38" xfId="51843"/>
    <cellStyle name="PSChar 2 39" xfId="51844"/>
    <cellStyle name="PSChar 2 4" xfId="51845"/>
    <cellStyle name="PSChar 2 4 2" xfId="51846"/>
    <cellStyle name="PSChar 2 4 3" xfId="51847"/>
    <cellStyle name="PSChar 2 4 4" xfId="51848"/>
    <cellStyle name="PSChar 2 40" xfId="51849"/>
    <cellStyle name="PSChar 2 41" xfId="51850"/>
    <cellStyle name="PSChar 2 42" xfId="51851"/>
    <cellStyle name="PSChar 2 43" xfId="51852"/>
    <cellStyle name="PSChar 2 44" xfId="51853"/>
    <cellStyle name="PSChar 2 45" xfId="51854"/>
    <cellStyle name="PSChar 2 46" xfId="51855"/>
    <cellStyle name="PSChar 2 47" xfId="51856"/>
    <cellStyle name="PSChar 2 48" xfId="51857"/>
    <cellStyle name="PSChar 2 49" xfId="51858"/>
    <cellStyle name="PSChar 2 5" xfId="51859"/>
    <cellStyle name="PSChar 2 5 2" xfId="51860"/>
    <cellStyle name="PSChar 2 5 3" xfId="51861"/>
    <cellStyle name="PSChar 2 5 4" xfId="51862"/>
    <cellStyle name="PSChar 2 50" xfId="51863"/>
    <cellStyle name="PSChar 2 51" xfId="51864"/>
    <cellStyle name="PSChar 2 52" xfId="51865"/>
    <cellStyle name="PSChar 2 53" xfId="51866"/>
    <cellStyle name="PSChar 2 54" xfId="51867"/>
    <cellStyle name="PSChar 2 55" xfId="51868"/>
    <cellStyle name="PSChar 2 56" xfId="51869"/>
    <cellStyle name="PSChar 2 56 2" xfId="51870"/>
    <cellStyle name="PSChar 2 57" xfId="51871"/>
    <cellStyle name="PSChar 2 58" xfId="51872"/>
    <cellStyle name="PSChar 2 59" xfId="51873"/>
    <cellStyle name="PSChar 2 6" xfId="51874"/>
    <cellStyle name="PSChar 2 6 2" xfId="51875"/>
    <cellStyle name="PSChar 2 6 2 2" xfId="51876"/>
    <cellStyle name="PSChar 2 6 3" xfId="51877"/>
    <cellStyle name="PSChar 2 6 4" xfId="51878"/>
    <cellStyle name="PSChar 2 60" xfId="51879"/>
    <cellStyle name="PSChar 2 61" xfId="51880"/>
    <cellStyle name="PSChar 2 62" xfId="51881"/>
    <cellStyle name="PSChar 2 63" xfId="51882"/>
    <cellStyle name="PSChar 2 64" xfId="51883"/>
    <cellStyle name="PSChar 2 65" xfId="51884"/>
    <cellStyle name="PSChar 2 66" xfId="51885"/>
    <cellStyle name="PSChar 2 67" xfId="51886"/>
    <cellStyle name="PSChar 2 68" xfId="51887"/>
    <cellStyle name="PSChar 2 69" xfId="51888"/>
    <cellStyle name="PSChar 2 7" xfId="51889"/>
    <cellStyle name="PSChar 2 7 2" xfId="51890"/>
    <cellStyle name="PSChar 2 7 2 2" xfId="51891"/>
    <cellStyle name="PSChar 2 7 3" xfId="51892"/>
    <cellStyle name="PSChar 2 7 4" xfId="51893"/>
    <cellStyle name="PSChar 2 70" xfId="51894"/>
    <cellStyle name="PSChar 2 71" xfId="51895"/>
    <cellStyle name="PSChar 2 72" xfId="51896"/>
    <cellStyle name="PSChar 2 73" xfId="51897"/>
    <cellStyle name="PSChar 2 74" xfId="51898"/>
    <cellStyle name="PSChar 2 75" xfId="51899"/>
    <cellStyle name="PSChar 2 76" xfId="51900"/>
    <cellStyle name="PSChar 2 77" xfId="51901"/>
    <cellStyle name="PSChar 2 78" xfId="51902"/>
    <cellStyle name="PSChar 2 79" xfId="51903"/>
    <cellStyle name="PSChar 2 8" xfId="51904"/>
    <cellStyle name="PSChar 2 8 2" xfId="51905"/>
    <cellStyle name="PSChar 2 8 2 2" xfId="51906"/>
    <cellStyle name="PSChar 2 8 3" xfId="51907"/>
    <cellStyle name="PSChar 2 8 4" xfId="51908"/>
    <cellStyle name="PSChar 2 8 5" xfId="51909"/>
    <cellStyle name="PSChar 2 8 6" xfId="51910"/>
    <cellStyle name="PSChar 2 8 7" xfId="51911"/>
    <cellStyle name="PSChar 2 80" xfId="51912"/>
    <cellStyle name="PSChar 2 81" xfId="51913"/>
    <cellStyle name="PSChar 2 82" xfId="51914"/>
    <cellStyle name="PSChar 2 83" xfId="51915"/>
    <cellStyle name="PSChar 2 9" xfId="51916"/>
    <cellStyle name="PSChar 2 9 2" xfId="51917"/>
    <cellStyle name="PSChar 2 9 3" xfId="51918"/>
    <cellStyle name="PSChar 2 9 4" xfId="51919"/>
    <cellStyle name="PSChar 2 9 5" xfId="51920"/>
    <cellStyle name="PSChar 2 9 6" xfId="51921"/>
    <cellStyle name="PSChar 2 9 7" xfId="51922"/>
    <cellStyle name="PSChar 20" xfId="51923"/>
    <cellStyle name="PSChar 21" xfId="51924"/>
    <cellStyle name="PSChar 22" xfId="51925"/>
    <cellStyle name="PSChar 22 2" xfId="51926"/>
    <cellStyle name="PSChar 23" xfId="51927"/>
    <cellStyle name="PSChar 23 2" xfId="51928"/>
    <cellStyle name="PSChar 24" xfId="51929"/>
    <cellStyle name="PSChar 25" xfId="51930"/>
    <cellStyle name="PSChar 26" xfId="51931"/>
    <cellStyle name="PSChar 27" xfId="51932"/>
    <cellStyle name="PSChar 28" xfId="51933"/>
    <cellStyle name="PSChar 29" xfId="51934"/>
    <cellStyle name="PSChar 3" xfId="1380"/>
    <cellStyle name="PSChar 3 10" xfId="51935"/>
    <cellStyle name="PSChar 3 10 2" xfId="51936"/>
    <cellStyle name="PSChar 3 11" xfId="51937"/>
    <cellStyle name="PSChar 3 11 2" xfId="51938"/>
    <cellStyle name="PSChar 3 12" xfId="51939"/>
    <cellStyle name="PSChar 3 12 2" xfId="51940"/>
    <cellStyle name="PSChar 3 13" xfId="51941"/>
    <cellStyle name="PSChar 3 13 2" xfId="51942"/>
    <cellStyle name="PSChar 3 14" xfId="51943"/>
    <cellStyle name="PSChar 3 14 2" xfId="51944"/>
    <cellStyle name="PSChar 3 15" xfId="51945"/>
    <cellStyle name="PSChar 3 15 2" xfId="51946"/>
    <cellStyle name="PSChar 3 16" xfId="51947"/>
    <cellStyle name="PSChar 3 16 2" xfId="51948"/>
    <cellStyle name="PSChar 3 17" xfId="51949"/>
    <cellStyle name="PSChar 3 17 2" xfId="51950"/>
    <cellStyle name="PSChar 3 18" xfId="51951"/>
    <cellStyle name="PSChar 3 18 2" xfId="51952"/>
    <cellStyle name="PSChar 3 19" xfId="51953"/>
    <cellStyle name="PSChar 3 19 2" xfId="51954"/>
    <cellStyle name="PSChar 3 2" xfId="51955"/>
    <cellStyle name="PSChar 3 2 10" xfId="51956"/>
    <cellStyle name="PSChar 3 2 10 2" xfId="51957"/>
    <cellStyle name="PSChar 3 2 11" xfId="51958"/>
    <cellStyle name="PSChar 3 2 11 2" xfId="51959"/>
    <cellStyle name="PSChar 3 2 12" xfId="51960"/>
    <cellStyle name="PSChar 3 2 12 2" xfId="51961"/>
    <cellStyle name="PSChar 3 2 13" xfId="51962"/>
    <cellStyle name="PSChar 3 2 13 2" xfId="51963"/>
    <cellStyle name="PSChar 3 2 14" xfId="51964"/>
    <cellStyle name="PSChar 3 2 14 2" xfId="51965"/>
    <cellStyle name="PSChar 3 2 15" xfId="51966"/>
    <cellStyle name="PSChar 3 2 15 2" xfId="51967"/>
    <cellStyle name="PSChar 3 2 16" xfId="51968"/>
    <cellStyle name="PSChar 3 2 16 2" xfId="51969"/>
    <cellStyle name="PSChar 3 2 17" xfId="51970"/>
    <cellStyle name="PSChar 3 2 17 2" xfId="51971"/>
    <cellStyle name="PSChar 3 2 18" xfId="51972"/>
    <cellStyle name="PSChar 3 2 18 2" xfId="51973"/>
    <cellStyle name="PSChar 3 2 19" xfId="51974"/>
    <cellStyle name="PSChar 3 2 19 2" xfId="51975"/>
    <cellStyle name="PSChar 3 2 2" xfId="51976"/>
    <cellStyle name="PSChar 3 2 2 2" xfId="51977"/>
    <cellStyle name="PSChar 3 2 2 2 2" xfId="51978"/>
    <cellStyle name="PSChar 3 2 2 2 2 2" xfId="51979"/>
    <cellStyle name="PSChar 3 2 2 2 2 2 2" xfId="51980"/>
    <cellStyle name="PSChar 3 2 2 2 2 3" xfId="51981"/>
    <cellStyle name="PSChar 3 2 2 2 2 4" xfId="51982"/>
    <cellStyle name="PSChar 3 2 2 2 3" xfId="51983"/>
    <cellStyle name="PSChar 3 2 2 2 3 2" xfId="51984"/>
    <cellStyle name="PSChar 3 2 2 2 3 3" xfId="51985"/>
    <cellStyle name="PSChar 3 2 2 2 4" xfId="51986"/>
    <cellStyle name="PSChar 3 2 2 2 5" xfId="51987"/>
    <cellStyle name="PSChar 3 2 2 2 6" xfId="51988"/>
    <cellStyle name="PSChar 3 2 2 3" xfId="51989"/>
    <cellStyle name="PSChar 3 2 2 4" xfId="51990"/>
    <cellStyle name="PSChar 3 2 20" xfId="51991"/>
    <cellStyle name="PSChar 3 2 20 2" xfId="51992"/>
    <cellStyle name="PSChar 3 2 21" xfId="51993"/>
    <cellStyle name="PSChar 3 2 21 2" xfId="51994"/>
    <cellStyle name="PSChar 3 2 22" xfId="51995"/>
    <cellStyle name="PSChar 3 2 22 2" xfId="51996"/>
    <cellStyle name="PSChar 3 2 23" xfId="51997"/>
    <cellStyle name="PSChar 3 2 24" xfId="51998"/>
    <cellStyle name="PSChar 3 2 25" xfId="51999"/>
    <cellStyle name="PSChar 3 2 26" xfId="52000"/>
    <cellStyle name="PSChar 3 2 27" xfId="52001"/>
    <cellStyle name="PSChar 3 2 28" xfId="52002"/>
    <cellStyle name="PSChar 3 2 29" xfId="52003"/>
    <cellStyle name="PSChar 3 2 3" xfId="52004"/>
    <cellStyle name="PSChar 3 2 3 2" xfId="52005"/>
    <cellStyle name="PSChar 3 2 3 3" xfId="52006"/>
    <cellStyle name="PSChar 3 2 3 4" xfId="52007"/>
    <cellStyle name="PSChar 3 2 30" xfId="52008"/>
    <cellStyle name="PSChar 3 2 31" xfId="52009"/>
    <cellStyle name="PSChar 3 2 32" xfId="52010"/>
    <cellStyle name="PSChar 3 2 33" xfId="52011"/>
    <cellStyle name="PSChar 3 2 34" xfId="52012"/>
    <cellStyle name="PSChar 3 2 35" xfId="52013"/>
    <cellStyle name="PSChar 3 2 36" xfId="52014"/>
    <cellStyle name="PSChar 3 2 37" xfId="52015"/>
    <cellStyle name="PSChar 3 2 38" xfId="52016"/>
    <cellStyle name="PSChar 3 2 39" xfId="52017"/>
    <cellStyle name="PSChar 3 2 4" xfId="52018"/>
    <cellStyle name="PSChar 3 2 4 2" xfId="52019"/>
    <cellStyle name="PSChar 3 2 4 3" xfId="52020"/>
    <cellStyle name="PSChar 3 2 4 4" xfId="52021"/>
    <cellStyle name="PSChar 3 2 40" xfId="52022"/>
    <cellStyle name="PSChar 3 2 41" xfId="52023"/>
    <cellStyle name="PSChar 3 2 42" xfId="52024"/>
    <cellStyle name="PSChar 3 2 43" xfId="52025"/>
    <cellStyle name="PSChar 3 2 44" xfId="52026"/>
    <cellStyle name="PSChar 3 2 45" xfId="52027"/>
    <cellStyle name="PSChar 3 2 46" xfId="52028"/>
    <cellStyle name="PSChar 3 2 47" xfId="52029"/>
    <cellStyle name="PSChar 3 2 48" xfId="52030"/>
    <cellStyle name="PSChar 3 2 49" xfId="52031"/>
    <cellStyle name="PSChar 3 2 5" xfId="52032"/>
    <cellStyle name="PSChar 3 2 5 2" xfId="52033"/>
    <cellStyle name="PSChar 3 2 5 2 2" xfId="52034"/>
    <cellStyle name="PSChar 3 2 5 3" xfId="52035"/>
    <cellStyle name="PSChar 3 2 5 4" xfId="52036"/>
    <cellStyle name="PSChar 3 2 50" xfId="52037"/>
    <cellStyle name="PSChar 3 2 51" xfId="52038"/>
    <cellStyle name="PSChar 3 2 52" xfId="52039"/>
    <cellStyle name="PSChar 3 2 53" xfId="52040"/>
    <cellStyle name="PSChar 3 2 54" xfId="52041"/>
    <cellStyle name="PSChar 3 2 55" xfId="52042"/>
    <cellStyle name="PSChar 3 2 55 2" xfId="52043"/>
    <cellStyle name="PSChar 3 2 56" xfId="52044"/>
    <cellStyle name="PSChar 3 2 57" xfId="52045"/>
    <cellStyle name="PSChar 3 2 58" xfId="52046"/>
    <cellStyle name="PSChar 3 2 59" xfId="52047"/>
    <cellStyle name="PSChar 3 2 6" xfId="52048"/>
    <cellStyle name="PSChar 3 2 6 2" xfId="52049"/>
    <cellStyle name="PSChar 3 2 6 2 2" xfId="52050"/>
    <cellStyle name="PSChar 3 2 6 3" xfId="52051"/>
    <cellStyle name="PSChar 3 2 6 4" xfId="52052"/>
    <cellStyle name="PSChar 3 2 60" xfId="52053"/>
    <cellStyle name="PSChar 3 2 61" xfId="52054"/>
    <cellStyle name="PSChar 3 2 62" xfId="52055"/>
    <cellStyle name="PSChar 3 2 63" xfId="52056"/>
    <cellStyle name="PSChar 3 2 64" xfId="52057"/>
    <cellStyle name="PSChar 3 2 65" xfId="52058"/>
    <cellStyle name="PSChar 3 2 66" xfId="52059"/>
    <cellStyle name="PSChar 3 2 67" xfId="52060"/>
    <cellStyle name="PSChar 3 2 68" xfId="52061"/>
    <cellStyle name="PSChar 3 2 69" xfId="52062"/>
    <cellStyle name="PSChar 3 2 7" xfId="52063"/>
    <cellStyle name="PSChar 3 2 7 2" xfId="52064"/>
    <cellStyle name="PSChar 3 2 7 2 2" xfId="52065"/>
    <cellStyle name="PSChar 3 2 7 3" xfId="52066"/>
    <cellStyle name="PSChar 3 2 7 4" xfId="52067"/>
    <cellStyle name="PSChar 3 2 7 5" xfId="52068"/>
    <cellStyle name="PSChar 3 2 7 6" xfId="52069"/>
    <cellStyle name="PSChar 3 2 7 7" xfId="52070"/>
    <cellStyle name="PSChar 3 2 70" xfId="52071"/>
    <cellStyle name="PSChar 3 2 71" xfId="52072"/>
    <cellStyle name="PSChar 3 2 72" xfId="52073"/>
    <cellStyle name="PSChar 3 2 73" xfId="52074"/>
    <cellStyle name="PSChar 3 2 74" xfId="52075"/>
    <cellStyle name="PSChar 3 2 75" xfId="52076"/>
    <cellStyle name="PSChar 3 2 76" xfId="52077"/>
    <cellStyle name="PSChar 3 2 77" xfId="52078"/>
    <cellStyle name="PSChar 3 2 78" xfId="52079"/>
    <cellStyle name="PSChar 3 2 79" xfId="52080"/>
    <cellStyle name="PSChar 3 2 8" xfId="52081"/>
    <cellStyle name="PSChar 3 2 8 2" xfId="52082"/>
    <cellStyle name="PSChar 3 2 8 3" xfId="52083"/>
    <cellStyle name="PSChar 3 2 8 4" xfId="52084"/>
    <cellStyle name="PSChar 3 2 8 5" xfId="52085"/>
    <cellStyle name="PSChar 3 2 8 6" xfId="52086"/>
    <cellStyle name="PSChar 3 2 8 7" xfId="52087"/>
    <cellStyle name="PSChar 3 2 80" xfId="52088"/>
    <cellStyle name="PSChar 3 2 81" xfId="52089"/>
    <cellStyle name="PSChar 3 2 82" xfId="52090"/>
    <cellStyle name="PSChar 3 2 9" xfId="52091"/>
    <cellStyle name="PSChar 3 2 9 2" xfId="52092"/>
    <cellStyle name="PSChar 3 20" xfId="52093"/>
    <cellStyle name="PSChar 3 20 2" xfId="52094"/>
    <cellStyle name="PSChar 3 21" xfId="52095"/>
    <cellStyle name="PSChar 3 21 2" xfId="52096"/>
    <cellStyle name="PSChar 3 22" xfId="52097"/>
    <cellStyle name="PSChar 3 22 2" xfId="52098"/>
    <cellStyle name="PSChar 3 23" xfId="52099"/>
    <cellStyle name="PSChar 3 23 2" xfId="52100"/>
    <cellStyle name="PSChar 3 24" xfId="52101"/>
    <cellStyle name="PSChar 3 25" xfId="52102"/>
    <cellStyle name="PSChar 3 26" xfId="52103"/>
    <cellStyle name="PSChar 3 27" xfId="52104"/>
    <cellStyle name="PSChar 3 28" xfId="52105"/>
    <cellStyle name="PSChar 3 29" xfId="52106"/>
    <cellStyle name="PSChar 3 3" xfId="52107"/>
    <cellStyle name="PSChar 3 3 2" xfId="52108"/>
    <cellStyle name="PSChar 3 3 3" xfId="52109"/>
    <cellStyle name="PSChar 3 3 4" xfId="52110"/>
    <cellStyle name="PSChar 3 30" xfId="52111"/>
    <cellStyle name="PSChar 3 31" xfId="52112"/>
    <cellStyle name="PSChar 3 32" xfId="52113"/>
    <cellStyle name="PSChar 3 33" xfId="52114"/>
    <cellStyle name="PSChar 3 34" xfId="52115"/>
    <cellStyle name="PSChar 3 35" xfId="52116"/>
    <cellStyle name="PSChar 3 36" xfId="52117"/>
    <cellStyle name="PSChar 3 37" xfId="52118"/>
    <cellStyle name="PSChar 3 38" xfId="52119"/>
    <cellStyle name="PSChar 3 39" xfId="52120"/>
    <cellStyle name="PSChar 3 4" xfId="52121"/>
    <cellStyle name="PSChar 3 4 2" xfId="52122"/>
    <cellStyle name="PSChar 3 4 3" xfId="52123"/>
    <cellStyle name="PSChar 3 4 4" xfId="52124"/>
    <cellStyle name="PSChar 3 40" xfId="52125"/>
    <cellStyle name="PSChar 3 41" xfId="52126"/>
    <cellStyle name="PSChar 3 42" xfId="52127"/>
    <cellStyle name="PSChar 3 43" xfId="52128"/>
    <cellStyle name="PSChar 3 44" xfId="52129"/>
    <cellStyle name="PSChar 3 45" xfId="52130"/>
    <cellStyle name="PSChar 3 46" xfId="52131"/>
    <cellStyle name="PSChar 3 47" xfId="52132"/>
    <cellStyle name="PSChar 3 48" xfId="52133"/>
    <cellStyle name="PSChar 3 49" xfId="52134"/>
    <cellStyle name="PSChar 3 5" xfId="52135"/>
    <cellStyle name="PSChar 3 5 2" xfId="52136"/>
    <cellStyle name="PSChar 3 5 3" xfId="52137"/>
    <cellStyle name="PSChar 3 5 4" xfId="52138"/>
    <cellStyle name="PSChar 3 50" xfId="52139"/>
    <cellStyle name="PSChar 3 51" xfId="52140"/>
    <cellStyle name="PSChar 3 52" xfId="52141"/>
    <cellStyle name="PSChar 3 53" xfId="52142"/>
    <cellStyle name="PSChar 3 54" xfId="52143"/>
    <cellStyle name="PSChar 3 55" xfId="52144"/>
    <cellStyle name="PSChar 3 56" xfId="52145"/>
    <cellStyle name="PSChar 3 56 2" xfId="52146"/>
    <cellStyle name="PSChar 3 57" xfId="52147"/>
    <cellStyle name="PSChar 3 58" xfId="52148"/>
    <cellStyle name="PSChar 3 59" xfId="52149"/>
    <cellStyle name="PSChar 3 6" xfId="52150"/>
    <cellStyle name="PSChar 3 6 2" xfId="52151"/>
    <cellStyle name="PSChar 3 6 2 2" xfId="52152"/>
    <cellStyle name="PSChar 3 6 3" xfId="52153"/>
    <cellStyle name="PSChar 3 6 4" xfId="52154"/>
    <cellStyle name="PSChar 3 60" xfId="52155"/>
    <cellStyle name="PSChar 3 61" xfId="52156"/>
    <cellStyle name="PSChar 3 62" xfId="52157"/>
    <cellStyle name="PSChar 3 63" xfId="52158"/>
    <cellStyle name="PSChar 3 64" xfId="52159"/>
    <cellStyle name="PSChar 3 65" xfId="52160"/>
    <cellStyle name="PSChar 3 66" xfId="52161"/>
    <cellStyle name="PSChar 3 67" xfId="52162"/>
    <cellStyle name="PSChar 3 68" xfId="52163"/>
    <cellStyle name="PSChar 3 69" xfId="52164"/>
    <cellStyle name="PSChar 3 7" xfId="52165"/>
    <cellStyle name="PSChar 3 7 2" xfId="52166"/>
    <cellStyle name="PSChar 3 7 2 2" xfId="52167"/>
    <cellStyle name="PSChar 3 7 3" xfId="52168"/>
    <cellStyle name="PSChar 3 7 4" xfId="52169"/>
    <cellStyle name="PSChar 3 70" xfId="52170"/>
    <cellStyle name="PSChar 3 71" xfId="52171"/>
    <cellStyle name="PSChar 3 72" xfId="52172"/>
    <cellStyle name="PSChar 3 73" xfId="52173"/>
    <cellStyle name="PSChar 3 74" xfId="52174"/>
    <cellStyle name="PSChar 3 75" xfId="52175"/>
    <cellStyle name="PSChar 3 76" xfId="52176"/>
    <cellStyle name="PSChar 3 77" xfId="52177"/>
    <cellStyle name="PSChar 3 78" xfId="52178"/>
    <cellStyle name="PSChar 3 79" xfId="52179"/>
    <cellStyle name="PSChar 3 8" xfId="52180"/>
    <cellStyle name="PSChar 3 8 2" xfId="52181"/>
    <cellStyle name="PSChar 3 8 2 2" xfId="52182"/>
    <cellStyle name="PSChar 3 8 3" xfId="52183"/>
    <cellStyle name="PSChar 3 8 4" xfId="52184"/>
    <cellStyle name="PSChar 3 8 5" xfId="52185"/>
    <cellStyle name="PSChar 3 8 6" xfId="52186"/>
    <cellStyle name="PSChar 3 8 7" xfId="52187"/>
    <cellStyle name="PSChar 3 80" xfId="52188"/>
    <cellStyle name="PSChar 3 81" xfId="52189"/>
    <cellStyle name="PSChar 3 82" xfId="52190"/>
    <cellStyle name="PSChar 3 83" xfId="52191"/>
    <cellStyle name="PSChar 3 9" xfId="52192"/>
    <cellStyle name="PSChar 3 9 2" xfId="52193"/>
    <cellStyle name="PSChar 3 9 3" xfId="52194"/>
    <cellStyle name="PSChar 3 9 4" xfId="52195"/>
    <cellStyle name="PSChar 3 9 5" xfId="52196"/>
    <cellStyle name="PSChar 3 9 6" xfId="52197"/>
    <cellStyle name="PSChar 3 9 7" xfId="52198"/>
    <cellStyle name="PSChar 30" xfId="52199"/>
    <cellStyle name="PSChar 31" xfId="52200"/>
    <cellStyle name="PSChar 32" xfId="52201"/>
    <cellStyle name="PSChar 4" xfId="52202"/>
    <cellStyle name="PSChar 4 10" xfId="52203"/>
    <cellStyle name="PSChar 4 10 2" xfId="52204"/>
    <cellStyle name="PSChar 4 11" xfId="52205"/>
    <cellStyle name="PSChar 4 11 2" xfId="52206"/>
    <cellStyle name="PSChar 4 12" xfId="52207"/>
    <cellStyle name="PSChar 4 12 2" xfId="52208"/>
    <cellStyle name="PSChar 4 13" xfId="52209"/>
    <cellStyle name="PSChar 4 13 2" xfId="52210"/>
    <cellStyle name="PSChar 4 14" xfId="52211"/>
    <cellStyle name="PSChar 4 14 2" xfId="52212"/>
    <cellStyle name="PSChar 4 15" xfId="52213"/>
    <cellStyle name="PSChar 4 15 2" xfId="52214"/>
    <cellStyle name="PSChar 4 16" xfId="52215"/>
    <cellStyle name="PSChar 4 16 2" xfId="52216"/>
    <cellStyle name="PSChar 4 17" xfId="52217"/>
    <cellStyle name="PSChar 4 17 2" xfId="52218"/>
    <cellStyle name="PSChar 4 18" xfId="52219"/>
    <cellStyle name="PSChar 4 18 2" xfId="52220"/>
    <cellStyle name="PSChar 4 19" xfId="52221"/>
    <cellStyle name="PSChar 4 19 2" xfId="52222"/>
    <cellStyle name="PSChar 4 2" xfId="52223"/>
    <cellStyle name="PSChar 4 2 10" xfId="52224"/>
    <cellStyle name="PSChar 4 2 10 2" xfId="52225"/>
    <cellStyle name="PSChar 4 2 11" xfId="52226"/>
    <cellStyle name="PSChar 4 2 11 2" xfId="52227"/>
    <cellStyle name="PSChar 4 2 12" xfId="52228"/>
    <cellStyle name="PSChar 4 2 12 2" xfId="52229"/>
    <cellStyle name="PSChar 4 2 13" xfId="52230"/>
    <cellStyle name="PSChar 4 2 13 2" xfId="52231"/>
    <cellStyle name="PSChar 4 2 14" xfId="52232"/>
    <cellStyle name="PSChar 4 2 14 2" xfId="52233"/>
    <cellStyle name="PSChar 4 2 15" xfId="52234"/>
    <cellStyle name="PSChar 4 2 15 2" xfId="52235"/>
    <cellStyle name="PSChar 4 2 16" xfId="52236"/>
    <cellStyle name="PSChar 4 2 16 2" xfId="52237"/>
    <cellStyle name="PSChar 4 2 17" xfId="52238"/>
    <cellStyle name="PSChar 4 2 17 2" xfId="52239"/>
    <cellStyle name="PSChar 4 2 18" xfId="52240"/>
    <cellStyle name="PSChar 4 2 18 2" xfId="52241"/>
    <cellStyle name="PSChar 4 2 19" xfId="52242"/>
    <cellStyle name="PSChar 4 2 19 2" xfId="52243"/>
    <cellStyle name="PSChar 4 2 2" xfId="52244"/>
    <cellStyle name="PSChar 4 2 2 2" xfId="52245"/>
    <cellStyle name="PSChar 4 2 2 2 2" xfId="52246"/>
    <cellStyle name="PSChar 4 2 2 2 2 2" xfId="52247"/>
    <cellStyle name="PSChar 4 2 2 2 2 2 2" xfId="52248"/>
    <cellStyle name="PSChar 4 2 2 2 2 3" xfId="52249"/>
    <cellStyle name="PSChar 4 2 2 2 2 4" xfId="52250"/>
    <cellStyle name="PSChar 4 2 2 2 3" xfId="52251"/>
    <cellStyle name="PSChar 4 2 2 2 3 2" xfId="52252"/>
    <cellStyle name="PSChar 4 2 2 2 3 3" xfId="52253"/>
    <cellStyle name="PSChar 4 2 2 2 4" xfId="52254"/>
    <cellStyle name="PSChar 4 2 2 2 5" xfId="52255"/>
    <cellStyle name="PSChar 4 2 2 2 6" xfId="52256"/>
    <cellStyle name="PSChar 4 2 2 3" xfId="52257"/>
    <cellStyle name="PSChar 4 2 2 4" xfId="52258"/>
    <cellStyle name="PSChar 4 2 20" xfId="52259"/>
    <cellStyle name="PSChar 4 2 20 2" xfId="52260"/>
    <cellStyle name="PSChar 4 2 21" xfId="52261"/>
    <cellStyle name="PSChar 4 2 21 2" xfId="52262"/>
    <cellStyle name="PSChar 4 2 22" xfId="52263"/>
    <cellStyle name="PSChar 4 2 22 2" xfId="52264"/>
    <cellStyle name="PSChar 4 2 23" xfId="52265"/>
    <cellStyle name="PSChar 4 2 24" xfId="52266"/>
    <cellStyle name="PSChar 4 2 25" xfId="52267"/>
    <cellStyle name="PSChar 4 2 26" xfId="52268"/>
    <cellStyle name="PSChar 4 2 27" xfId="52269"/>
    <cellStyle name="PSChar 4 2 28" xfId="52270"/>
    <cellStyle name="PSChar 4 2 29" xfId="52271"/>
    <cellStyle name="PSChar 4 2 3" xfId="52272"/>
    <cellStyle name="PSChar 4 2 3 2" xfId="52273"/>
    <cellStyle name="PSChar 4 2 3 3" xfId="52274"/>
    <cellStyle name="PSChar 4 2 3 4" xfId="52275"/>
    <cellStyle name="PSChar 4 2 30" xfId="52276"/>
    <cellStyle name="PSChar 4 2 31" xfId="52277"/>
    <cellStyle name="PSChar 4 2 32" xfId="52278"/>
    <cellStyle name="PSChar 4 2 33" xfId="52279"/>
    <cellStyle name="PSChar 4 2 34" xfId="52280"/>
    <cellStyle name="PSChar 4 2 35" xfId="52281"/>
    <cellStyle name="PSChar 4 2 36" xfId="52282"/>
    <cellStyle name="PSChar 4 2 37" xfId="52283"/>
    <cellStyle name="PSChar 4 2 38" xfId="52284"/>
    <cellStyle name="PSChar 4 2 39" xfId="52285"/>
    <cellStyle name="PSChar 4 2 4" xfId="52286"/>
    <cellStyle name="PSChar 4 2 4 2" xfId="52287"/>
    <cellStyle name="PSChar 4 2 4 3" xfId="52288"/>
    <cellStyle name="PSChar 4 2 4 4" xfId="52289"/>
    <cellStyle name="PSChar 4 2 40" xfId="52290"/>
    <cellStyle name="PSChar 4 2 41" xfId="52291"/>
    <cellStyle name="PSChar 4 2 42" xfId="52292"/>
    <cellStyle name="PSChar 4 2 43" xfId="52293"/>
    <cellStyle name="PSChar 4 2 44" xfId="52294"/>
    <cellStyle name="PSChar 4 2 45" xfId="52295"/>
    <cellStyle name="PSChar 4 2 46" xfId="52296"/>
    <cellStyle name="PSChar 4 2 47" xfId="52297"/>
    <cellStyle name="PSChar 4 2 48" xfId="52298"/>
    <cellStyle name="PSChar 4 2 49" xfId="52299"/>
    <cellStyle name="PSChar 4 2 5" xfId="52300"/>
    <cellStyle name="PSChar 4 2 5 2" xfId="52301"/>
    <cellStyle name="PSChar 4 2 5 2 2" xfId="52302"/>
    <cellStyle name="PSChar 4 2 5 3" xfId="52303"/>
    <cellStyle name="PSChar 4 2 5 4" xfId="52304"/>
    <cellStyle name="PSChar 4 2 50" xfId="52305"/>
    <cellStyle name="PSChar 4 2 51" xfId="52306"/>
    <cellStyle name="PSChar 4 2 52" xfId="52307"/>
    <cellStyle name="PSChar 4 2 53" xfId="52308"/>
    <cellStyle name="PSChar 4 2 54" xfId="52309"/>
    <cellStyle name="PSChar 4 2 55" xfId="52310"/>
    <cellStyle name="PSChar 4 2 55 2" xfId="52311"/>
    <cellStyle name="PSChar 4 2 56" xfId="52312"/>
    <cellStyle name="PSChar 4 2 57" xfId="52313"/>
    <cellStyle name="PSChar 4 2 58" xfId="52314"/>
    <cellStyle name="PSChar 4 2 59" xfId="52315"/>
    <cellStyle name="PSChar 4 2 6" xfId="52316"/>
    <cellStyle name="PSChar 4 2 6 2" xfId="52317"/>
    <cellStyle name="PSChar 4 2 6 2 2" xfId="52318"/>
    <cellStyle name="PSChar 4 2 6 3" xfId="52319"/>
    <cellStyle name="PSChar 4 2 6 4" xfId="52320"/>
    <cellStyle name="PSChar 4 2 60" xfId="52321"/>
    <cellStyle name="PSChar 4 2 61" xfId="52322"/>
    <cellStyle name="PSChar 4 2 62" xfId="52323"/>
    <cellStyle name="PSChar 4 2 63" xfId="52324"/>
    <cellStyle name="PSChar 4 2 64" xfId="52325"/>
    <cellStyle name="PSChar 4 2 65" xfId="52326"/>
    <cellStyle name="PSChar 4 2 66" xfId="52327"/>
    <cellStyle name="PSChar 4 2 67" xfId="52328"/>
    <cellStyle name="PSChar 4 2 68" xfId="52329"/>
    <cellStyle name="PSChar 4 2 69" xfId="52330"/>
    <cellStyle name="PSChar 4 2 7" xfId="52331"/>
    <cellStyle name="PSChar 4 2 7 2" xfId="52332"/>
    <cellStyle name="PSChar 4 2 7 2 2" xfId="52333"/>
    <cellStyle name="PSChar 4 2 7 3" xfId="52334"/>
    <cellStyle name="PSChar 4 2 7 4" xfId="52335"/>
    <cellStyle name="PSChar 4 2 7 5" xfId="52336"/>
    <cellStyle name="PSChar 4 2 7 6" xfId="52337"/>
    <cellStyle name="PSChar 4 2 7 7" xfId="52338"/>
    <cellStyle name="PSChar 4 2 70" xfId="52339"/>
    <cellStyle name="PSChar 4 2 71" xfId="52340"/>
    <cellStyle name="PSChar 4 2 72" xfId="52341"/>
    <cellStyle name="PSChar 4 2 73" xfId="52342"/>
    <cellStyle name="PSChar 4 2 74" xfId="52343"/>
    <cellStyle name="PSChar 4 2 75" xfId="52344"/>
    <cellStyle name="PSChar 4 2 76" xfId="52345"/>
    <cellStyle name="PSChar 4 2 77" xfId="52346"/>
    <cellStyle name="PSChar 4 2 78" xfId="52347"/>
    <cellStyle name="PSChar 4 2 79" xfId="52348"/>
    <cellStyle name="PSChar 4 2 8" xfId="52349"/>
    <cellStyle name="PSChar 4 2 8 2" xfId="52350"/>
    <cellStyle name="PSChar 4 2 8 3" xfId="52351"/>
    <cellStyle name="PSChar 4 2 8 4" xfId="52352"/>
    <cellStyle name="PSChar 4 2 8 5" xfId="52353"/>
    <cellStyle name="PSChar 4 2 8 6" xfId="52354"/>
    <cellStyle name="PSChar 4 2 8 7" xfId="52355"/>
    <cellStyle name="PSChar 4 2 80" xfId="52356"/>
    <cellStyle name="PSChar 4 2 81" xfId="52357"/>
    <cellStyle name="PSChar 4 2 82" xfId="52358"/>
    <cellStyle name="PSChar 4 2 9" xfId="52359"/>
    <cellStyle name="PSChar 4 2 9 2" xfId="52360"/>
    <cellStyle name="PSChar 4 20" xfId="52361"/>
    <cellStyle name="PSChar 4 20 2" xfId="52362"/>
    <cellStyle name="PSChar 4 21" xfId="52363"/>
    <cellStyle name="PSChar 4 21 2" xfId="52364"/>
    <cellStyle name="PSChar 4 22" xfId="52365"/>
    <cellStyle name="PSChar 4 22 2" xfId="52366"/>
    <cellStyle name="PSChar 4 23" xfId="52367"/>
    <cellStyle name="PSChar 4 23 2" xfId="52368"/>
    <cellStyle name="PSChar 4 24" xfId="52369"/>
    <cellStyle name="PSChar 4 25" xfId="52370"/>
    <cellStyle name="PSChar 4 26" xfId="52371"/>
    <cellStyle name="PSChar 4 27" xfId="52372"/>
    <cellStyle name="PSChar 4 28" xfId="52373"/>
    <cellStyle name="PSChar 4 29" xfId="52374"/>
    <cellStyle name="PSChar 4 3" xfId="52375"/>
    <cellStyle name="PSChar 4 3 2" xfId="52376"/>
    <cellStyle name="PSChar 4 3 3" xfId="52377"/>
    <cellStyle name="PSChar 4 3 4" xfId="52378"/>
    <cellStyle name="PSChar 4 30" xfId="52379"/>
    <cellStyle name="PSChar 4 31" xfId="52380"/>
    <cellStyle name="PSChar 4 32" xfId="52381"/>
    <cellStyle name="PSChar 4 33" xfId="52382"/>
    <cellStyle name="PSChar 4 34" xfId="52383"/>
    <cellStyle name="PSChar 4 35" xfId="52384"/>
    <cellStyle name="PSChar 4 36" xfId="52385"/>
    <cellStyle name="PSChar 4 37" xfId="52386"/>
    <cellStyle name="PSChar 4 38" xfId="52387"/>
    <cellStyle name="PSChar 4 39" xfId="52388"/>
    <cellStyle name="PSChar 4 4" xfId="52389"/>
    <cellStyle name="PSChar 4 4 2" xfId="52390"/>
    <cellStyle name="PSChar 4 4 3" xfId="52391"/>
    <cellStyle name="PSChar 4 4 4" xfId="52392"/>
    <cellStyle name="PSChar 4 40" xfId="52393"/>
    <cellStyle name="PSChar 4 41" xfId="52394"/>
    <cellStyle name="PSChar 4 42" xfId="52395"/>
    <cellStyle name="PSChar 4 43" xfId="52396"/>
    <cellStyle name="PSChar 4 44" xfId="52397"/>
    <cellStyle name="PSChar 4 45" xfId="52398"/>
    <cellStyle name="PSChar 4 46" xfId="52399"/>
    <cellStyle name="PSChar 4 47" xfId="52400"/>
    <cellStyle name="PSChar 4 48" xfId="52401"/>
    <cellStyle name="PSChar 4 49" xfId="52402"/>
    <cellStyle name="PSChar 4 5" xfId="52403"/>
    <cellStyle name="PSChar 4 5 2" xfId="52404"/>
    <cellStyle name="PSChar 4 5 3" xfId="52405"/>
    <cellStyle name="PSChar 4 5 4" xfId="52406"/>
    <cellStyle name="PSChar 4 50" xfId="52407"/>
    <cellStyle name="PSChar 4 51" xfId="52408"/>
    <cellStyle name="PSChar 4 52" xfId="52409"/>
    <cellStyle name="PSChar 4 53" xfId="52410"/>
    <cellStyle name="PSChar 4 54" xfId="52411"/>
    <cellStyle name="PSChar 4 55" xfId="52412"/>
    <cellStyle name="PSChar 4 56" xfId="52413"/>
    <cellStyle name="PSChar 4 56 2" xfId="52414"/>
    <cellStyle name="PSChar 4 57" xfId="52415"/>
    <cellStyle name="PSChar 4 58" xfId="52416"/>
    <cellStyle name="PSChar 4 59" xfId="52417"/>
    <cellStyle name="PSChar 4 6" xfId="52418"/>
    <cellStyle name="PSChar 4 6 2" xfId="52419"/>
    <cellStyle name="PSChar 4 6 2 2" xfId="52420"/>
    <cellStyle name="PSChar 4 6 3" xfId="52421"/>
    <cellStyle name="PSChar 4 6 4" xfId="52422"/>
    <cellStyle name="PSChar 4 60" xfId="52423"/>
    <cellStyle name="PSChar 4 61" xfId="52424"/>
    <cellStyle name="PSChar 4 62" xfId="52425"/>
    <cellStyle name="PSChar 4 63" xfId="52426"/>
    <cellStyle name="PSChar 4 64" xfId="52427"/>
    <cellStyle name="PSChar 4 65" xfId="52428"/>
    <cellStyle name="PSChar 4 66" xfId="52429"/>
    <cellStyle name="PSChar 4 67" xfId="52430"/>
    <cellStyle name="PSChar 4 68" xfId="52431"/>
    <cellStyle name="PSChar 4 69" xfId="52432"/>
    <cellStyle name="PSChar 4 7" xfId="52433"/>
    <cellStyle name="PSChar 4 7 2" xfId="52434"/>
    <cellStyle name="PSChar 4 7 2 2" xfId="52435"/>
    <cellStyle name="PSChar 4 7 3" xfId="52436"/>
    <cellStyle name="PSChar 4 7 4" xfId="52437"/>
    <cellStyle name="PSChar 4 70" xfId="52438"/>
    <cellStyle name="PSChar 4 71" xfId="52439"/>
    <cellStyle name="PSChar 4 72" xfId="52440"/>
    <cellStyle name="PSChar 4 73" xfId="52441"/>
    <cellStyle name="PSChar 4 74" xfId="52442"/>
    <cellStyle name="PSChar 4 75" xfId="52443"/>
    <cellStyle name="PSChar 4 76" xfId="52444"/>
    <cellStyle name="PSChar 4 77" xfId="52445"/>
    <cellStyle name="PSChar 4 78" xfId="52446"/>
    <cellStyle name="PSChar 4 79" xfId="52447"/>
    <cellStyle name="PSChar 4 8" xfId="52448"/>
    <cellStyle name="PSChar 4 8 2" xfId="52449"/>
    <cellStyle name="PSChar 4 8 2 2" xfId="52450"/>
    <cellStyle name="PSChar 4 8 3" xfId="52451"/>
    <cellStyle name="PSChar 4 8 4" xfId="52452"/>
    <cellStyle name="PSChar 4 8 5" xfId="52453"/>
    <cellStyle name="PSChar 4 8 6" xfId="52454"/>
    <cellStyle name="PSChar 4 8 7" xfId="52455"/>
    <cellStyle name="PSChar 4 80" xfId="52456"/>
    <cellStyle name="PSChar 4 81" xfId="52457"/>
    <cellStyle name="PSChar 4 82" xfId="52458"/>
    <cellStyle name="PSChar 4 83" xfId="52459"/>
    <cellStyle name="PSChar 4 9" xfId="52460"/>
    <cellStyle name="PSChar 4 9 2" xfId="52461"/>
    <cellStyle name="PSChar 4 9 3" xfId="52462"/>
    <cellStyle name="PSChar 4 9 4" xfId="52463"/>
    <cellStyle name="PSChar 4 9 5" xfId="52464"/>
    <cellStyle name="PSChar 4 9 6" xfId="52465"/>
    <cellStyle name="PSChar 4 9 7" xfId="52466"/>
    <cellStyle name="PSChar 5" xfId="52467"/>
    <cellStyle name="PSChar 5 10" xfId="52468"/>
    <cellStyle name="PSChar 5 10 2" xfId="52469"/>
    <cellStyle name="PSChar 5 11" xfId="52470"/>
    <cellStyle name="PSChar 5 11 2" xfId="52471"/>
    <cellStyle name="PSChar 5 12" xfId="52472"/>
    <cellStyle name="PSChar 5 12 2" xfId="52473"/>
    <cellStyle name="PSChar 5 13" xfId="52474"/>
    <cellStyle name="PSChar 5 13 2" xfId="52475"/>
    <cellStyle name="PSChar 5 14" xfId="52476"/>
    <cellStyle name="PSChar 5 14 2" xfId="52477"/>
    <cellStyle name="PSChar 5 15" xfId="52478"/>
    <cellStyle name="PSChar 5 15 2" xfId="52479"/>
    <cellStyle name="PSChar 5 16" xfId="52480"/>
    <cellStyle name="PSChar 5 16 2" xfId="52481"/>
    <cellStyle name="PSChar 5 17" xfId="52482"/>
    <cellStyle name="PSChar 5 17 2" xfId="52483"/>
    <cellStyle name="PSChar 5 18" xfId="52484"/>
    <cellStyle name="PSChar 5 18 2" xfId="52485"/>
    <cellStyle name="PSChar 5 19" xfId="52486"/>
    <cellStyle name="PSChar 5 19 2" xfId="52487"/>
    <cellStyle name="PSChar 5 2" xfId="52488"/>
    <cellStyle name="PSChar 5 2 10" xfId="52489"/>
    <cellStyle name="PSChar 5 2 10 2" xfId="52490"/>
    <cellStyle name="PSChar 5 2 11" xfId="52491"/>
    <cellStyle name="PSChar 5 2 11 2" xfId="52492"/>
    <cellStyle name="PSChar 5 2 12" xfId="52493"/>
    <cellStyle name="PSChar 5 2 12 2" xfId="52494"/>
    <cellStyle name="PSChar 5 2 13" xfId="52495"/>
    <cellStyle name="PSChar 5 2 13 2" xfId="52496"/>
    <cellStyle name="PSChar 5 2 14" xfId="52497"/>
    <cellStyle name="PSChar 5 2 14 2" xfId="52498"/>
    <cellStyle name="PSChar 5 2 15" xfId="52499"/>
    <cellStyle name="PSChar 5 2 15 2" xfId="52500"/>
    <cellStyle name="PSChar 5 2 16" xfId="52501"/>
    <cellStyle name="PSChar 5 2 16 2" xfId="52502"/>
    <cellStyle name="PSChar 5 2 17" xfId="52503"/>
    <cellStyle name="PSChar 5 2 17 2" xfId="52504"/>
    <cellStyle name="PSChar 5 2 18" xfId="52505"/>
    <cellStyle name="PSChar 5 2 18 2" xfId="52506"/>
    <cellStyle name="PSChar 5 2 19" xfId="52507"/>
    <cellStyle name="PSChar 5 2 19 2" xfId="52508"/>
    <cellStyle name="PSChar 5 2 2" xfId="52509"/>
    <cellStyle name="PSChar 5 2 2 2" xfId="52510"/>
    <cellStyle name="PSChar 5 2 2 2 2" xfId="52511"/>
    <cellStyle name="PSChar 5 2 2 2 2 2" xfId="52512"/>
    <cellStyle name="PSChar 5 2 2 2 2 2 2" xfId="52513"/>
    <cellStyle name="PSChar 5 2 2 2 2 3" xfId="52514"/>
    <cellStyle name="PSChar 5 2 2 2 2 4" xfId="52515"/>
    <cellStyle name="PSChar 5 2 2 2 3" xfId="52516"/>
    <cellStyle name="PSChar 5 2 2 2 3 2" xfId="52517"/>
    <cellStyle name="PSChar 5 2 2 2 3 3" xfId="52518"/>
    <cellStyle name="PSChar 5 2 2 2 4" xfId="52519"/>
    <cellStyle name="PSChar 5 2 2 2 5" xfId="52520"/>
    <cellStyle name="PSChar 5 2 2 2 6" xfId="52521"/>
    <cellStyle name="PSChar 5 2 2 3" xfId="52522"/>
    <cellStyle name="PSChar 5 2 2 4" xfId="52523"/>
    <cellStyle name="PSChar 5 2 20" xfId="52524"/>
    <cellStyle name="PSChar 5 2 20 2" xfId="52525"/>
    <cellStyle name="PSChar 5 2 21" xfId="52526"/>
    <cellStyle name="PSChar 5 2 21 2" xfId="52527"/>
    <cellStyle name="PSChar 5 2 22" xfId="52528"/>
    <cellStyle name="PSChar 5 2 22 2" xfId="52529"/>
    <cellStyle name="PSChar 5 2 23" xfId="52530"/>
    <cellStyle name="PSChar 5 2 24" xfId="52531"/>
    <cellStyle name="PSChar 5 2 25" xfId="52532"/>
    <cellStyle name="PSChar 5 2 26" xfId="52533"/>
    <cellStyle name="PSChar 5 2 27" xfId="52534"/>
    <cellStyle name="PSChar 5 2 28" xfId="52535"/>
    <cellStyle name="PSChar 5 2 29" xfId="52536"/>
    <cellStyle name="PSChar 5 2 3" xfId="52537"/>
    <cellStyle name="PSChar 5 2 3 2" xfId="52538"/>
    <cellStyle name="PSChar 5 2 3 3" xfId="52539"/>
    <cellStyle name="PSChar 5 2 3 4" xfId="52540"/>
    <cellStyle name="PSChar 5 2 30" xfId="52541"/>
    <cellStyle name="PSChar 5 2 31" xfId="52542"/>
    <cellStyle name="PSChar 5 2 32" xfId="52543"/>
    <cellStyle name="PSChar 5 2 33" xfId="52544"/>
    <cellStyle name="PSChar 5 2 34" xfId="52545"/>
    <cellStyle name="PSChar 5 2 35" xfId="52546"/>
    <cellStyle name="PSChar 5 2 36" xfId="52547"/>
    <cellStyle name="PSChar 5 2 37" xfId="52548"/>
    <cellStyle name="PSChar 5 2 38" xfId="52549"/>
    <cellStyle name="PSChar 5 2 39" xfId="52550"/>
    <cellStyle name="PSChar 5 2 4" xfId="52551"/>
    <cellStyle name="PSChar 5 2 4 2" xfId="52552"/>
    <cellStyle name="PSChar 5 2 4 3" xfId="52553"/>
    <cellStyle name="PSChar 5 2 4 4" xfId="52554"/>
    <cellStyle name="PSChar 5 2 40" xfId="52555"/>
    <cellStyle name="PSChar 5 2 41" xfId="52556"/>
    <cellStyle name="PSChar 5 2 42" xfId="52557"/>
    <cellStyle name="PSChar 5 2 43" xfId="52558"/>
    <cellStyle name="PSChar 5 2 44" xfId="52559"/>
    <cellStyle name="PSChar 5 2 45" xfId="52560"/>
    <cellStyle name="PSChar 5 2 46" xfId="52561"/>
    <cellStyle name="PSChar 5 2 47" xfId="52562"/>
    <cellStyle name="PSChar 5 2 48" xfId="52563"/>
    <cellStyle name="PSChar 5 2 49" xfId="52564"/>
    <cellStyle name="PSChar 5 2 5" xfId="52565"/>
    <cellStyle name="PSChar 5 2 5 2" xfId="52566"/>
    <cellStyle name="PSChar 5 2 5 2 2" xfId="52567"/>
    <cellStyle name="PSChar 5 2 5 3" xfId="52568"/>
    <cellStyle name="PSChar 5 2 5 4" xfId="52569"/>
    <cellStyle name="PSChar 5 2 50" xfId="52570"/>
    <cellStyle name="PSChar 5 2 51" xfId="52571"/>
    <cellStyle name="PSChar 5 2 52" xfId="52572"/>
    <cellStyle name="PSChar 5 2 53" xfId="52573"/>
    <cellStyle name="PSChar 5 2 54" xfId="52574"/>
    <cellStyle name="PSChar 5 2 55" xfId="52575"/>
    <cellStyle name="PSChar 5 2 55 2" xfId="52576"/>
    <cellStyle name="PSChar 5 2 56" xfId="52577"/>
    <cellStyle name="PSChar 5 2 57" xfId="52578"/>
    <cellStyle name="PSChar 5 2 58" xfId="52579"/>
    <cellStyle name="PSChar 5 2 59" xfId="52580"/>
    <cellStyle name="PSChar 5 2 6" xfId="52581"/>
    <cellStyle name="PSChar 5 2 6 2" xfId="52582"/>
    <cellStyle name="PSChar 5 2 6 2 2" xfId="52583"/>
    <cellStyle name="PSChar 5 2 6 3" xfId="52584"/>
    <cellStyle name="PSChar 5 2 6 4" xfId="52585"/>
    <cellStyle name="PSChar 5 2 60" xfId="52586"/>
    <cellStyle name="PSChar 5 2 61" xfId="52587"/>
    <cellStyle name="PSChar 5 2 62" xfId="52588"/>
    <cellStyle name="PSChar 5 2 63" xfId="52589"/>
    <cellStyle name="PSChar 5 2 64" xfId="52590"/>
    <cellStyle name="PSChar 5 2 65" xfId="52591"/>
    <cellStyle name="PSChar 5 2 66" xfId="52592"/>
    <cellStyle name="PSChar 5 2 67" xfId="52593"/>
    <cellStyle name="PSChar 5 2 68" xfId="52594"/>
    <cellStyle name="PSChar 5 2 69" xfId="52595"/>
    <cellStyle name="PSChar 5 2 7" xfId="52596"/>
    <cellStyle name="PSChar 5 2 7 2" xfId="52597"/>
    <cellStyle name="PSChar 5 2 7 2 2" xfId="52598"/>
    <cellStyle name="PSChar 5 2 7 3" xfId="52599"/>
    <cellStyle name="PSChar 5 2 7 4" xfId="52600"/>
    <cellStyle name="PSChar 5 2 7 5" xfId="52601"/>
    <cellStyle name="PSChar 5 2 7 6" xfId="52602"/>
    <cellStyle name="PSChar 5 2 7 7" xfId="52603"/>
    <cellStyle name="PSChar 5 2 70" xfId="52604"/>
    <cellStyle name="PSChar 5 2 71" xfId="52605"/>
    <cellStyle name="PSChar 5 2 72" xfId="52606"/>
    <cellStyle name="PSChar 5 2 73" xfId="52607"/>
    <cellStyle name="PSChar 5 2 74" xfId="52608"/>
    <cellStyle name="PSChar 5 2 75" xfId="52609"/>
    <cellStyle name="PSChar 5 2 76" xfId="52610"/>
    <cellStyle name="PSChar 5 2 77" xfId="52611"/>
    <cellStyle name="PSChar 5 2 78" xfId="52612"/>
    <cellStyle name="PSChar 5 2 79" xfId="52613"/>
    <cellStyle name="PSChar 5 2 8" xfId="52614"/>
    <cellStyle name="PSChar 5 2 8 2" xfId="52615"/>
    <cellStyle name="PSChar 5 2 8 3" xfId="52616"/>
    <cellStyle name="PSChar 5 2 8 4" xfId="52617"/>
    <cellStyle name="PSChar 5 2 8 5" xfId="52618"/>
    <cellStyle name="PSChar 5 2 8 6" xfId="52619"/>
    <cellStyle name="PSChar 5 2 8 7" xfId="52620"/>
    <cellStyle name="PSChar 5 2 80" xfId="52621"/>
    <cellStyle name="PSChar 5 2 81" xfId="52622"/>
    <cellStyle name="PSChar 5 2 82" xfId="52623"/>
    <cellStyle name="PSChar 5 2 9" xfId="52624"/>
    <cellStyle name="PSChar 5 2 9 2" xfId="52625"/>
    <cellStyle name="PSChar 5 20" xfId="52626"/>
    <cellStyle name="PSChar 5 20 2" xfId="52627"/>
    <cellStyle name="PSChar 5 21" xfId="52628"/>
    <cellStyle name="PSChar 5 21 2" xfId="52629"/>
    <cellStyle name="PSChar 5 22" xfId="52630"/>
    <cellStyle name="PSChar 5 22 2" xfId="52631"/>
    <cellStyle name="PSChar 5 23" xfId="52632"/>
    <cellStyle name="PSChar 5 23 2" xfId="52633"/>
    <cellStyle name="PSChar 5 24" xfId="52634"/>
    <cellStyle name="PSChar 5 25" xfId="52635"/>
    <cellStyle name="PSChar 5 26" xfId="52636"/>
    <cellStyle name="PSChar 5 27" xfId="52637"/>
    <cellStyle name="PSChar 5 28" xfId="52638"/>
    <cellStyle name="PSChar 5 29" xfId="52639"/>
    <cellStyle name="PSChar 5 3" xfId="52640"/>
    <cellStyle name="PSChar 5 3 2" xfId="52641"/>
    <cellStyle name="PSChar 5 3 3" xfId="52642"/>
    <cellStyle name="PSChar 5 3 4" xfId="52643"/>
    <cellStyle name="PSChar 5 30" xfId="52644"/>
    <cellStyle name="PSChar 5 31" xfId="52645"/>
    <cellStyle name="PSChar 5 32" xfId="52646"/>
    <cellStyle name="PSChar 5 33" xfId="52647"/>
    <cellStyle name="PSChar 5 34" xfId="52648"/>
    <cellStyle name="PSChar 5 35" xfId="52649"/>
    <cellStyle name="PSChar 5 36" xfId="52650"/>
    <cellStyle name="PSChar 5 37" xfId="52651"/>
    <cellStyle name="PSChar 5 38" xfId="52652"/>
    <cellStyle name="PSChar 5 39" xfId="52653"/>
    <cellStyle name="PSChar 5 4" xfId="52654"/>
    <cellStyle name="PSChar 5 4 2" xfId="52655"/>
    <cellStyle name="PSChar 5 4 3" xfId="52656"/>
    <cellStyle name="PSChar 5 4 4" xfId="52657"/>
    <cellStyle name="PSChar 5 40" xfId="52658"/>
    <cellStyle name="PSChar 5 41" xfId="52659"/>
    <cellStyle name="PSChar 5 42" xfId="52660"/>
    <cellStyle name="PSChar 5 43" xfId="52661"/>
    <cellStyle name="PSChar 5 44" xfId="52662"/>
    <cellStyle name="PSChar 5 45" xfId="52663"/>
    <cellStyle name="PSChar 5 46" xfId="52664"/>
    <cellStyle name="PSChar 5 47" xfId="52665"/>
    <cellStyle name="PSChar 5 48" xfId="52666"/>
    <cellStyle name="PSChar 5 49" xfId="52667"/>
    <cellStyle name="PSChar 5 5" xfId="52668"/>
    <cellStyle name="PSChar 5 5 2" xfId="52669"/>
    <cellStyle name="PSChar 5 5 3" xfId="52670"/>
    <cellStyle name="PSChar 5 5 4" xfId="52671"/>
    <cellStyle name="PSChar 5 50" xfId="52672"/>
    <cellStyle name="PSChar 5 51" xfId="52673"/>
    <cellStyle name="PSChar 5 52" xfId="52674"/>
    <cellStyle name="PSChar 5 53" xfId="52675"/>
    <cellStyle name="PSChar 5 54" xfId="52676"/>
    <cellStyle name="PSChar 5 55" xfId="52677"/>
    <cellStyle name="PSChar 5 56" xfId="52678"/>
    <cellStyle name="PSChar 5 56 2" xfId="52679"/>
    <cellStyle name="PSChar 5 57" xfId="52680"/>
    <cellStyle name="PSChar 5 58" xfId="52681"/>
    <cellStyle name="PSChar 5 59" xfId="52682"/>
    <cellStyle name="PSChar 5 6" xfId="52683"/>
    <cellStyle name="PSChar 5 6 2" xfId="52684"/>
    <cellStyle name="PSChar 5 6 2 2" xfId="52685"/>
    <cellStyle name="PSChar 5 6 3" xfId="52686"/>
    <cellStyle name="PSChar 5 6 4" xfId="52687"/>
    <cellStyle name="PSChar 5 60" xfId="52688"/>
    <cellStyle name="PSChar 5 61" xfId="52689"/>
    <cellStyle name="PSChar 5 62" xfId="52690"/>
    <cellStyle name="PSChar 5 63" xfId="52691"/>
    <cellStyle name="PSChar 5 64" xfId="52692"/>
    <cellStyle name="PSChar 5 65" xfId="52693"/>
    <cellStyle name="PSChar 5 66" xfId="52694"/>
    <cellStyle name="PSChar 5 67" xfId="52695"/>
    <cellStyle name="PSChar 5 68" xfId="52696"/>
    <cellStyle name="PSChar 5 69" xfId="52697"/>
    <cellStyle name="PSChar 5 7" xfId="52698"/>
    <cellStyle name="PSChar 5 7 2" xfId="52699"/>
    <cellStyle name="PSChar 5 7 2 2" xfId="52700"/>
    <cellStyle name="PSChar 5 7 3" xfId="52701"/>
    <cellStyle name="PSChar 5 7 4" xfId="52702"/>
    <cellStyle name="PSChar 5 70" xfId="52703"/>
    <cellStyle name="PSChar 5 71" xfId="52704"/>
    <cellStyle name="PSChar 5 72" xfId="52705"/>
    <cellStyle name="PSChar 5 73" xfId="52706"/>
    <cellStyle name="PSChar 5 74" xfId="52707"/>
    <cellStyle name="PSChar 5 75" xfId="52708"/>
    <cellStyle name="PSChar 5 76" xfId="52709"/>
    <cellStyle name="PSChar 5 77" xfId="52710"/>
    <cellStyle name="PSChar 5 78" xfId="52711"/>
    <cellStyle name="PSChar 5 79" xfId="52712"/>
    <cellStyle name="PSChar 5 8" xfId="52713"/>
    <cellStyle name="PSChar 5 8 2" xfId="52714"/>
    <cellStyle name="PSChar 5 8 2 2" xfId="52715"/>
    <cellStyle name="PSChar 5 8 3" xfId="52716"/>
    <cellStyle name="PSChar 5 8 4" xfId="52717"/>
    <cellStyle name="PSChar 5 8 5" xfId="52718"/>
    <cellStyle name="PSChar 5 8 6" xfId="52719"/>
    <cellStyle name="PSChar 5 8 7" xfId="52720"/>
    <cellStyle name="PSChar 5 80" xfId="52721"/>
    <cellStyle name="PSChar 5 81" xfId="52722"/>
    <cellStyle name="PSChar 5 82" xfId="52723"/>
    <cellStyle name="PSChar 5 83" xfId="52724"/>
    <cellStyle name="PSChar 5 9" xfId="52725"/>
    <cellStyle name="PSChar 5 9 2" xfId="52726"/>
    <cellStyle name="PSChar 5 9 3" xfId="52727"/>
    <cellStyle name="PSChar 5 9 4" xfId="52728"/>
    <cellStyle name="PSChar 5 9 5" xfId="52729"/>
    <cellStyle name="PSChar 5 9 6" xfId="52730"/>
    <cellStyle name="PSChar 5 9 7" xfId="52731"/>
    <cellStyle name="PSChar 6" xfId="52732"/>
    <cellStyle name="PSChar 6 10" xfId="52733"/>
    <cellStyle name="PSChar 6 10 2" xfId="52734"/>
    <cellStyle name="PSChar 6 11" xfId="52735"/>
    <cellStyle name="PSChar 6 11 2" xfId="52736"/>
    <cellStyle name="PSChar 6 12" xfId="52737"/>
    <cellStyle name="PSChar 6 12 2" xfId="52738"/>
    <cellStyle name="PSChar 6 13" xfId="52739"/>
    <cellStyle name="PSChar 6 13 2" xfId="52740"/>
    <cellStyle name="PSChar 6 14" xfId="52741"/>
    <cellStyle name="PSChar 6 14 2" xfId="52742"/>
    <cellStyle name="PSChar 6 15" xfId="52743"/>
    <cellStyle name="PSChar 6 15 2" xfId="52744"/>
    <cellStyle name="PSChar 6 16" xfId="52745"/>
    <cellStyle name="PSChar 6 16 2" xfId="52746"/>
    <cellStyle name="PSChar 6 17" xfId="52747"/>
    <cellStyle name="PSChar 6 17 2" xfId="52748"/>
    <cellStyle name="PSChar 6 18" xfId="52749"/>
    <cellStyle name="PSChar 6 18 2" xfId="52750"/>
    <cellStyle name="PSChar 6 19" xfId="52751"/>
    <cellStyle name="PSChar 6 19 2" xfId="52752"/>
    <cellStyle name="PSChar 6 2" xfId="52753"/>
    <cellStyle name="PSChar 6 2 10" xfId="52754"/>
    <cellStyle name="PSChar 6 2 10 2" xfId="52755"/>
    <cellStyle name="PSChar 6 2 11" xfId="52756"/>
    <cellStyle name="PSChar 6 2 11 2" xfId="52757"/>
    <cellStyle name="PSChar 6 2 12" xfId="52758"/>
    <cellStyle name="PSChar 6 2 12 2" xfId="52759"/>
    <cellStyle name="PSChar 6 2 13" xfId="52760"/>
    <cellStyle name="PSChar 6 2 13 2" xfId="52761"/>
    <cellStyle name="PSChar 6 2 14" xfId="52762"/>
    <cellStyle name="PSChar 6 2 14 2" xfId="52763"/>
    <cellStyle name="PSChar 6 2 15" xfId="52764"/>
    <cellStyle name="PSChar 6 2 15 2" xfId="52765"/>
    <cellStyle name="PSChar 6 2 16" xfId="52766"/>
    <cellStyle name="PSChar 6 2 16 2" xfId="52767"/>
    <cellStyle name="PSChar 6 2 17" xfId="52768"/>
    <cellStyle name="PSChar 6 2 17 2" xfId="52769"/>
    <cellStyle name="PSChar 6 2 18" xfId="52770"/>
    <cellStyle name="PSChar 6 2 18 2" xfId="52771"/>
    <cellStyle name="PSChar 6 2 19" xfId="52772"/>
    <cellStyle name="PSChar 6 2 19 2" xfId="52773"/>
    <cellStyle name="PSChar 6 2 2" xfId="52774"/>
    <cellStyle name="PSChar 6 2 2 2" xfId="52775"/>
    <cellStyle name="PSChar 6 2 2 2 2" xfId="52776"/>
    <cellStyle name="PSChar 6 2 2 2 2 2" xfId="52777"/>
    <cellStyle name="PSChar 6 2 2 2 2 2 2" xfId="52778"/>
    <cellStyle name="PSChar 6 2 2 2 2 3" xfId="52779"/>
    <cellStyle name="PSChar 6 2 2 2 2 4" xfId="52780"/>
    <cellStyle name="PSChar 6 2 2 2 3" xfId="52781"/>
    <cellStyle name="PSChar 6 2 2 2 3 2" xfId="52782"/>
    <cellStyle name="PSChar 6 2 2 2 3 3" xfId="52783"/>
    <cellStyle name="PSChar 6 2 2 2 4" xfId="52784"/>
    <cellStyle name="PSChar 6 2 2 2 5" xfId="52785"/>
    <cellStyle name="PSChar 6 2 2 2 6" xfId="52786"/>
    <cellStyle name="PSChar 6 2 2 3" xfId="52787"/>
    <cellStyle name="PSChar 6 2 2 4" xfId="52788"/>
    <cellStyle name="PSChar 6 2 20" xfId="52789"/>
    <cellStyle name="PSChar 6 2 20 2" xfId="52790"/>
    <cellStyle name="PSChar 6 2 21" xfId="52791"/>
    <cellStyle name="PSChar 6 2 21 2" xfId="52792"/>
    <cellStyle name="PSChar 6 2 22" xfId="52793"/>
    <cellStyle name="PSChar 6 2 22 2" xfId="52794"/>
    <cellStyle name="PSChar 6 2 23" xfId="52795"/>
    <cellStyle name="PSChar 6 2 24" xfId="52796"/>
    <cellStyle name="PSChar 6 2 25" xfId="52797"/>
    <cellStyle name="PSChar 6 2 26" xfId="52798"/>
    <cellStyle name="PSChar 6 2 27" xfId="52799"/>
    <cellStyle name="PSChar 6 2 28" xfId="52800"/>
    <cellStyle name="PSChar 6 2 29" xfId="52801"/>
    <cellStyle name="PSChar 6 2 3" xfId="52802"/>
    <cellStyle name="PSChar 6 2 3 2" xfId="52803"/>
    <cellStyle name="PSChar 6 2 3 3" xfId="52804"/>
    <cellStyle name="PSChar 6 2 3 4" xfId="52805"/>
    <cellStyle name="PSChar 6 2 30" xfId="52806"/>
    <cellStyle name="PSChar 6 2 31" xfId="52807"/>
    <cellStyle name="PSChar 6 2 32" xfId="52808"/>
    <cellStyle name="PSChar 6 2 33" xfId="52809"/>
    <cellStyle name="PSChar 6 2 34" xfId="52810"/>
    <cellStyle name="PSChar 6 2 35" xfId="52811"/>
    <cellStyle name="PSChar 6 2 36" xfId="52812"/>
    <cellStyle name="PSChar 6 2 37" xfId="52813"/>
    <cellStyle name="PSChar 6 2 38" xfId="52814"/>
    <cellStyle name="PSChar 6 2 39" xfId="52815"/>
    <cellStyle name="PSChar 6 2 4" xfId="52816"/>
    <cellStyle name="PSChar 6 2 4 2" xfId="52817"/>
    <cellStyle name="PSChar 6 2 4 3" xfId="52818"/>
    <cellStyle name="PSChar 6 2 4 4" xfId="52819"/>
    <cellStyle name="PSChar 6 2 40" xfId="52820"/>
    <cellStyle name="PSChar 6 2 41" xfId="52821"/>
    <cellStyle name="PSChar 6 2 42" xfId="52822"/>
    <cellStyle name="PSChar 6 2 43" xfId="52823"/>
    <cellStyle name="PSChar 6 2 44" xfId="52824"/>
    <cellStyle name="PSChar 6 2 45" xfId="52825"/>
    <cellStyle name="PSChar 6 2 46" xfId="52826"/>
    <cellStyle name="PSChar 6 2 47" xfId="52827"/>
    <cellStyle name="PSChar 6 2 48" xfId="52828"/>
    <cellStyle name="PSChar 6 2 49" xfId="52829"/>
    <cellStyle name="PSChar 6 2 5" xfId="52830"/>
    <cellStyle name="PSChar 6 2 5 2" xfId="52831"/>
    <cellStyle name="PSChar 6 2 5 2 2" xfId="52832"/>
    <cellStyle name="PSChar 6 2 5 3" xfId="52833"/>
    <cellStyle name="PSChar 6 2 5 4" xfId="52834"/>
    <cellStyle name="PSChar 6 2 50" xfId="52835"/>
    <cellStyle name="PSChar 6 2 51" xfId="52836"/>
    <cellStyle name="PSChar 6 2 52" xfId="52837"/>
    <cellStyle name="PSChar 6 2 53" xfId="52838"/>
    <cellStyle name="PSChar 6 2 54" xfId="52839"/>
    <cellStyle name="PSChar 6 2 55" xfId="52840"/>
    <cellStyle name="PSChar 6 2 55 2" xfId="52841"/>
    <cellStyle name="PSChar 6 2 56" xfId="52842"/>
    <cellStyle name="PSChar 6 2 57" xfId="52843"/>
    <cellStyle name="PSChar 6 2 58" xfId="52844"/>
    <cellStyle name="PSChar 6 2 59" xfId="52845"/>
    <cellStyle name="PSChar 6 2 6" xfId="52846"/>
    <cellStyle name="PSChar 6 2 6 2" xfId="52847"/>
    <cellStyle name="PSChar 6 2 6 2 2" xfId="52848"/>
    <cellStyle name="PSChar 6 2 6 3" xfId="52849"/>
    <cellStyle name="PSChar 6 2 6 4" xfId="52850"/>
    <cellStyle name="PSChar 6 2 60" xfId="52851"/>
    <cellStyle name="PSChar 6 2 61" xfId="52852"/>
    <cellStyle name="PSChar 6 2 62" xfId="52853"/>
    <cellStyle name="PSChar 6 2 63" xfId="52854"/>
    <cellStyle name="PSChar 6 2 64" xfId="52855"/>
    <cellStyle name="PSChar 6 2 65" xfId="52856"/>
    <cellStyle name="PSChar 6 2 66" xfId="52857"/>
    <cellStyle name="PSChar 6 2 67" xfId="52858"/>
    <cellStyle name="PSChar 6 2 68" xfId="52859"/>
    <cellStyle name="PSChar 6 2 69" xfId="52860"/>
    <cellStyle name="PSChar 6 2 7" xfId="52861"/>
    <cellStyle name="PSChar 6 2 7 2" xfId="52862"/>
    <cellStyle name="PSChar 6 2 7 2 2" xfId="52863"/>
    <cellStyle name="PSChar 6 2 7 3" xfId="52864"/>
    <cellStyle name="PSChar 6 2 7 4" xfId="52865"/>
    <cellStyle name="PSChar 6 2 7 5" xfId="52866"/>
    <cellStyle name="PSChar 6 2 7 6" xfId="52867"/>
    <cellStyle name="PSChar 6 2 7 7" xfId="52868"/>
    <cellStyle name="PSChar 6 2 70" xfId="52869"/>
    <cellStyle name="PSChar 6 2 71" xfId="52870"/>
    <cellStyle name="PSChar 6 2 72" xfId="52871"/>
    <cellStyle name="PSChar 6 2 73" xfId="52872"/>
    <cellStyle name="PSChar 6 2 74" xfId="52873"/>
    <cellStyle name="PSChar 6 2 75" xfId="52874"/>
    <cellStyle name="PSChar 6 2 76" xfId="52875"/>
    <cellStyle name="PSChar 6 2 77" xfId="52876"/>
    <cellStyle name="PSChar 6 2 78" xfId="52877"/>
    <cellStyle name="PSChar 6 2 79" xfId="52878"/>
    <cellStyle name="PSChar 6 2 8" xfId="52879"/>
    <cellStyle name="PSChar 6 2 8 2" xfId="52880"/>
    <cellStyle name="PSChar 6 2 8 3" xfId="52881"/>
    <cellStyle name="PSChar 6 2 8 4" xfId="52882"/>
    <cellStyle name="PSChar 6 2 8 5" xfId="52883"/>
    <cellStyle name="PSChar 6 2 8 6" xfId="52884"/>
    <cellStyle name="PSChar 6 2 8 7" xfId="52885"/>
    <cellStyle name="PSChar 6 2 80" xfId="52886"/>
    <cellStyle name="PSChar 6 2 81" xfId="52887"/>
    <cellStyle name="PSChar 6 2 82" xfId="52888"/>
    <cellStyle name="PSChar 6 2 9" xfId="52889"/>
    <cellStyle name="PSChar 6 2 9 2" xfId="52890"/>
    <cellStyle name="PSChar 6 20" xfId="52891"/>
    <cellStyle name="PSChar 6 20 2" xfId="52892"/>
    <cellStyle name="PSChar 6 21" xfId="52893"/>
    <cellStyle name="PSChar 6 21 2" xfId="52894"/>
    <cellStyle name="PSChar 6 22" xfId="52895"/>
    <cellStyle name="PSChar 6 22 2" xfId="52896"/>
    <cellStyle name="PSChar 6 23" xfId="52897"/>
    <cellStyle name="PSChar 6 23 2" xfId="52898"/>
    <cellStyle name="PSChar 6 24" xfId="52899"/>
    <cellStyle name="PSChar 6 25" xfId="52900"/>
    <cellStyle name="PSChar 6 26" xfId="52901"/>
    <cellStyle name="PSChar 6 27" xfId="52902"/>
    <cellStyle name="PSChar 6 28" xfId="52903"/>
    <cellStyle name="PSChar 6 29" xfId="52904"/>
    <cellStyle name="PSChar 6 3" xfId="52905"/>
    <cellStyle name="PSChar 6 3 2" xfId="52906"/>
    <cellStyle name="PSChar 6 3 2 2" xfId="52907"/>
    <cellStyle name="PSChar 6 3 2 2 2" xfId="52908"/>
    <cellStyle name="PSChar 6 3 2 2 2 2" xfId="52909"/>
    <cellStyle name="PSChar 6 3 2 2 3" xfId="52910"/>
    <cellStyle name="PSChar 6 3 2 2 4" xfId="52911"/>
    <cellStyle name="PSChar 6 3 2 3" xfId="52912"/>
    <cellStyle name="PSChar 6 3 2 3 2" xfId="52913"/>
    <cellStyle name="PSChar 6 3 2 3 3" xfId="52914"/>
    <cellStyle name="PSChar 6 3 2 4" xfId="52915"/>
    <cellStyle name="PSChar 6 3 2 5" xfId="52916"/>
    <cellStyle name="PSChar 6 3 2 6" xfId="52917"/>
    <cellStyle name="PSChar 6 3 3" xfId="52918"/>
    <cellStyle name="PSChar 6 3 4" xfId="52919"/>
    <cellStyle name="PSChar 6 30" xfId="52920"/>
    <cellStyle name="PSChar 6 31" xfId="52921"/>
    <cellStyle name="PSChar 6 32" xfId="52922"/>
    <cellStyle name="PSChar 6 33" xfId="52923"/>
    <cellStyle name="PSChar 6 34" xfId="52924"/>
    <cellStyle name="PSChar 6 35" xfId="52925"/>
    <cellStyle name="PSChar 6 36" xfId="52926"/>
    <cellStyle name="PSChar 6 37" xfId="52927"/>
    <cellStyle name="PSChar 6 38" xfId="52928"/>
    <cellStyle name="PSChar 6 39" xfId="52929"/>
    <cellStyle name="PSChar 6 4" xfId="52930"/>
    <cellStyle name="PSChar 6 4 2" xfId="52931"/>
    <cellStyle name="PSChar 6 4 3" xfId="52932"/>
    <cellStyle name="PSChar 6 4 4" xfId="52933"/>
    <cellStyle name="PSChar 6 40" xfId="52934"/>
    <cellStyle name="PSChar 6 41" xfId="52935"/>
    <cellStyle name="PSChar 6 42" xfId="52936"/>
    <cellStyle name="PSChar 6 43" xfId="52937"/>
    <cellStyle name="PSChar 6 44" xfId="52938"/>
    <cellStyle name="PSChar 6 45" xfId="52939"/>
    <cellStyle name="PSChar 6 46" xfId="52940"/>
    <cellStyle name="PSChar 6 47" xfId="52941"/>
    <cellStyle name="PSChar 6 48" xfId="52942"/>
    <cellStyle name="PSChar 6 49" xfId="52943"/>
    <cellStyle name="PSChar 6 5" xfId="52944"/>
    <cellStyle name="PSChar 6 5 2" xfId="52945"/>
    <cellStyle name="PSChar 6 5 3" xfId="52946"/>
    <cellStyle name="PSChar 6 5 4" xfId="52947"/>
    <cellStyle name="PSChar 6 50" xfId="52948"/>
    <cellStyle name="PSChar 6 51" xfId="52949"/>
    <cellStyle name="PSChar 6 52" xfId="52950"/>
    <cellStyle name="PSChar 6 53" xfId="52951"/>
    <cellStyle name="PSChar 6 54" xfId="52952"/>
    <cellStyle name="PSChar 6 55" xfId="52953"/>
    <cellStyle name="PSChar 6 56" xfId="52954"/>
    <cellStyle name="PSChar 6 56 2" xfId="52955"/>
    <cellStyle name="PSChar 6 57" xfId="52956"/>
    <cellStyle name="PSChar 6 58" xfId="52957"/>
    <cellStyle name="PSChar 6 59" xfId="52958"/>
    <cellStyle name="PSChar 6 6" xfId="52959"/>
    <cellStyle name="PSChar 6 6 2" xfId="52960"/>
    <cellStyle name="PSChar 6 6 2 2" xfId="52961"/>
    <cellStyle name="PSChar 6 6 3" xfId="52962"/>
    <cellStyle name="PSChar 6 6 4" xfId="52963"/>
    <cellStyle name="PSChar 6 60" xfId="52964"/>
    <cellStyle name="PSChar 6 61" xfId="52965"/>
    <cellStyle name="PSChar 6 62" xfId="52966"/>
    <cellStyle name="PSChar 6 63" xfId="52967"/>
    <cellStyle name="PSChar 6 64" xfId="52968"/>
    <cellStyle name="PSChar 6 65" xfId="52969"/>
    <cellStyle name="PSChar 6 66" xfId="52970"/>
    <cellStyle name="PSChar 6 67" xfId="52971"/>
    <cellStyle name="PSChar 6 68" xfId="52972"/>
    <cellStyle name="PSChar 6 69" xfId="52973"/>
    <cellStyle name="PSChar 6 7" xfId="52974"/>
    <cellStyle name="PSChar 6 7 2" xfId="52975"/>
    <cellStyle name="PSChar 6 7 2 2" xfId="52976"/>
    <cellStyle name="PSChar 6 7 3" xfId="52977"/>
    <cellStyle name="PSChar 6 7 4" xfId="52978"/>
    <cellStyle name="PSChar 6 70" xfId="52979"/>
    <cellStyle name="PSChar 6 71" xfId="52980"/>
    <cellStyle name="PSChar 6 72" xfId="52981"/>
    <cellStyle name="PSChar 6 73" xfId="52982"/>
    <cellStyle name="PSChar 6 74" xfId="52983"/>
    <cellStyle name="PSChar 6 75" xfId="52984"/>
    <cellStyle name="PSChar 6 76" xfId="52985"/>
    <cellStyle name="PSChar 6 77" xfId="52986"/>
    <cellStyle name="PSChar 6 78" xfId="52987"/>
    <cellStyle name="PSChar 6 79" xfId="52988"/>
    <cellStyle name="PSChar 6 8" xfId="52989"/>
    <cellStyle name="PSChar 6 8 2" xfId="52990"/>
    <cellStyle name="PSChar 6 8 2 2" xfId="52991"/>
    <cellStyle name="PSChar 6 8 3" xfId="52992"/>
    <cellStyle name="PSChar 6 8 4" xfId="52993"/>
    <cellStyle name="PSChar 6 8 5" xfId="52994"/>
    <cellStyle name="PSChar 6 8 6" xfId="52995"/>
    <cellStyle name="PSChar 6 8 7" xfId="52996"/>
    <cellStyle name="PSChar 6 80" xfId="52997"/>
    <cellStyle name="PSChar 6 81" xfId="52998"/>
    <cellStyle name="PSChar 6 82" xfId="52999"/>
    <cellStyle name="PSChar 6 83" xfId="53000"/>
    <cellStyle name="PSChar 6 9" xfId="53001"/>
    <cellStyle name="PSChar 6 9 2" xfId="53002"/>
    <cellStyle name="PSChar 6 9 3" xfId="53003"/>
    <cellStyle name="PSChar 6 9 4" xfId="53004"/>
    <cellStyle name="PSChar 6 9 5" xfId="53005"/>
    <cellStyle name="PSChar 6 9 6" xfId="53006"/>
    <cellStyle name="PSChar 6 9 7" xfId="53007"/>
    <cellStyle name="PSChar 7" xfId="53008"/>
    <cellStyle name="PSChar 7 10" xfId="53009"/>
    <cellStyle name="PSChar 7 10 2" xfId="53010"/>
    <cellStyle name="PSChar 7 11" xfId="53011"/>
    <cellStyle name="PSChar 7 11 2" xfId="53012"/>
    <cellStyle name="PSChar 7 12" xfId="53013"/>
    <cellStyle name="PSChar 7 12 2" xfId="53014"/>
    <cellStyle name="PSChar 7 13" xfId="53015"/>
    <cellStyle name="PSChar 7 13 2" xfId="53016"/>
    <cellStyle name="PSChar 7 14" xfId="53017"/>
    <cellStyle name="PSChar 7 14 2" xfId="53018"/>
    <cellStyle name="PSChar 7 15" xfId="53019"/>
    <cellStyle name="PSChar 7 15 2" xfId="53020"/>
    <cellStyle name="PSChar 7 16" xfId="53021"/>
    <cellStyle name="PSChar 7 16 2" xfId="53022"/>
    <cellStyle name="PSChar 7 17" xfId="53023"/>
    <cellStyle name="PSChar 7 17 2" xfId="53024"/>
    <cellStyle name="PSChar 7 18" xfId="53025"/>
    <cellStyle name="PSChar 7 18 2" xfId="53026"/>
    <cellStyle name="PSChar 7 19" xfId="53027"/>
    <cellStyle name="PSChar 7 19 2" xfId="53028"/>
    <cellStyle name="PSChar 7 2" xfId="53029"/>
    <cellStyle name="PSChar 7 2 10" xfId="53030"/>
    <cellStyle name="PSChar 7 2 10 2" xfId="53031"/>
    <cellStyle name="PSChar 7 2 11" xfId="53032"/>
    <cellStyle name="PSChar 7 2 11 2" xfId="53033"/>
    <cellStyle name="PSChar 7 2 12" xfId="53034"/>
    <cellStyle name="PSChar 7 2 12 2" xfId="53035"/>
    <cellStyle name="PSChar 7 2 13" xfId="53036"/>
    <cellStyle name="PSChar 7 2 13 2" xfId="53037"/>
    <cellStyle name="PSChar 7 2 14" xfId="53038"/>
    <cellStyle name="PSChar 7 2 14 2" xfId="53039"/>
    <cellStyle name="PSChar 7 2 15" xfId="53040"/>
    <cellStyle name="PSChar 7 2 15 2" xfId="53041"/>
    <cellStyle name="PSChar 7 2 16" xfId="53042"/>
    <cellStyle name="PSChar 7 2 16 2" xfId="53043"/>
    <cellStyle name="PSChar 7 2 17" xfId="53044"/>
    <cellStyle name="PSChar 7 2 17 2" xfId="53045"/>
    <cellStyle name="PSChar 7 2 18" xfId="53046"/>
    <cellStyle name="PSChar 7 2 18 2" xfId="53047"/>
    <cellStyle name="PSChar 7 2 19" xfId="53048"/>
    <cellStyle name="PSChar 7 2 19 2" xfId="53049"/>
    <cellStyle name="PSChar 7 2 2" xfId="53050"/>
    <cellStyle name="PSChar 7 2 2 2" xfId="53051"/>
    <cellStyle name="PSChar 7 2 2 2 2" xfId="53052"/>
    <cellStyle name="PSChar 7 2 2 2 2 2" xfId="53053"/>
    <cellStyle name="PSChar 7 2 2 2 2 2 2" xfId="53054"/>
    <cellStyle name="PSChar 7 2 2 2 2 3" xfId="53055"/>
    <cellStyle name="PSChar 7 2 2 2 2 4" xfId="53056"/>
    <cellStyle name="PSChar 7 2 2 2 3" xfId="53057"/>
    <cellStyle name="PSChar 7 2 2 2 3 2" xfId="53058"/>
    <cellStyle name="PSChar 7 2 2 2 3 3" xfId="53059"/>
    <cellStyle name="PSChar 7 2 2 2 4" xfId="53060"/>
    <cellStyle name="PSChar 7 2 2 2 5" xfId="53061"/>
    <cellStyle name="PSChar 7 2 2 2 6" xfId="53062"/>
    <cellStyle name="PSChar 7 2 2 3" xfId="53063"/>
    <cellStyle name="PSChar 7 2 2 4" xfId="53064"/>
    <cellStyle name="PSChar 7 2 20" xfId="53065"/>
    <cellStyle name="PSChar 7 2 20 2" xfId="53066"/>
    <cellStyle name="PSChar 7 2 21" xfId="53067"/>
    <cellStyle name="PSChar 7 2 21 2" xfId="53068"/>
    <cellStyle name="PSChar 7 2 22" xfId="53069"/>
    <cellStyle name="PSChar 7 2 22 2" xfId="53070"/>
    <cellStyle name="PSChar 7 2 23" xfId="53071"/>
    <cellStyle name="PSChar 7 2 24" xfId="53072"/>
    <cellStyle name="PSChar 7 2 25" xfId="53073"/>
    <cellStyle name="PSChar 7 2 26" xfId="53074"/>
    <cellStyle name="PSChar 7 2 27" xfId="53075"/>
    <cellStyle name="PSChar 7 2 28" xfId="53076"/>
    <cellStyle name="PSChar 7 2 29" xfId="53077"/>
    <cellStyle name="PSChar 7 2 3" xfId="53078"/>
    <cellStyle name="PSChar 7 2 3 2" xfId="53079"/>
    <cellStyle name="PSChar 7 2 3 3" xfId="53080"/>
    <cellStyle name="PSChar 7 2 3 4" xfId="53081"/>
    <cellStyle name="PSChar 7 2 30" xfId="53082"/>
    <cellStyle name="PSChar 7 2 31" xfId="53083"/>
    <cellStyle name="PSChar 7 2 32" xfId="53084"/>
    <cellStyle name="PSChar 7 2 33" xfId="53085"/>
    <cellStyle name="PSChar 7 2 34" xfId="53086"/>
    <cellStyle name="PSChar 7 2 35" xfId="53087"/>
    <cellStyle name="PSChar 7 2 36" xfId="53088"/>
    <cellStyle name="PSChar 7 2 37" xfId="53089"/>
    <cellStyle name="PSChar 7 2 38" xfId="53090"/>
    <cellStyle name="PSChar 7 2 39" xfId="53091"/>
    <cellStyle name="PSChar 7 2 4" xfId="53092"/>
    <cellStyle name="PSChar 7 2 4 2" xfId="53093"/>
    <cellStyle name="PSChar 7 2 4 3" xfId="53094"/>
    <cellStyle name="PSChar 7 2 4 4" xfId="53095"/>
    <cellStyle name="PSChar 7 2 40" xfId="53096"/>
    <cellStyle name="PSChar 7 2 41" xfId="53097"/>
    <cellStyle name="PSChar 7 2 42" xfId="53098"/>
    <cellStyle name="PSChar 7 2 43" xfId="53099"/>
    <cellStyle name="PSChar 7 2 44" xfId="53100"/>
    <cellStyle name="PSChar 7 2 45" xfId="53101"/>
    <cellStyle name="PSChar 7 2 46" xfId="53102"/>
    <cellStyle name="PSChar 7 2 47" xfId="53103"/>
    <cellStyle name="PSChar 7 2 48" xfId="53104"/>
    <cellStyle name="PSChar 7 2 49" xfId="53105"/>
    <cellStyle name="PSChar 7 2 5" xfId="53106"/>
    <cellStyle name="PSChar 7 2 5 2" xfId="53107"/>
    <cellStyle name="PSChar 7 2 5 2 2" xfId="53108"/>
    <cellStyle name="PSChar 7 2 5 3" xfId="53109"/>
    <cellStyle name="PSChar 7 2 5 4" xfId="53110"/>
    <cellStyle name="PSChar 7 2 50" xfId="53111"/>
    <cellStyle name="PSChar 7 2 51" xfId="53112"/>
    <cellStyle name="PSChar 7 2 52" xfId="53113"/>
    <cellStyle name="PSChar 7 2 53" xfId="53114"/>
    <cellStyle name="PSChar 7 2 54" xfId="53115"/>
    <cellStyle name="PSChar 7 2 55" xfId="53116"/>
    <cellStyle name="PSChar 7 2 55 2" xfId="53117"/>
    <cellStyle name="PSChar 7 2 56" xfId="53118"/>
    <cellStyle name="PSChar 7 2 57" xfId="53119"/>
    <cellStyle name="PSChar 7 2 58" xfId="53120"/>
    <cellStyle name="PSChar 7 2 59" xfId="53121"/>
    <cellStyle name="PSChar 7 2 6" xfId="53122"/>
    <cellStyle name="PSChar 7 2 6 2" xfId="53123"/>
    <cellStyle name="PSChar 7 2 6 2 2" xfId="53124"/>
    <cellStyle name="PSChar 7 2 6 3" xfId="53125"/>
    <cellStyle name="PSChar 7 2 6 4" xfId="53126"/>
    <cellStyle name="PSChar 7 2 60" xfId="53127"/>
    <cellStyle name="PSChar 7 2 61" xfId="53128"/>
    <cellStyle name="PSChar 7 2 62" xfId="53129"/>
    <cellStyle name="PSChar 7 2 63" xfId="53130"/>
    <cellStyle name="PSChar 7 2 64" xfId="53131"/>
    <cellStyle name="PSChar 7 2 65" xfId="53132"/>
    <cellStyle name="PSChar 7 2 66" xfId="53133"/>
    <cellStyle name="PSChar 7 2 67" xfId="53134"/>
    <cellStyle name="PSChar 7 2 68" xfId="53135"/>
    <cellStyle name="PSChar 7 2 69" xfId="53136"/>
    <cellStyle name="PSChar 7 2 7" xfId="53137"/>
    <cellStyle name="PSChar 7 2 7 2" xfId="53138"/>
    <cellStyle name="PSChar 7 2 7 2 2" xfId="53139"/>
    <cellStyle name="PSChar 7 2 7 3" xfId="53140"/>
    <cellStyle name="PSChar 7 2 7 4" xfId="53141"/>
    <cellStyle name="PSChar 7 2 7 5" xfId="53142"/>
    <cellStyle name="PSChar 7 2 7 6" xfId="53143"/>
    <cellStyle name="PSChar 7 2 7 7" xfId="53144"/>
    <cellStyle name="PSChar 7 2 70" xfId="53145"/>
    <cellStyle name="PSChar 7 2 71" xfId="53146"/>
    <cellStyle name="PSChar 7 2 72" xfId="53147"/>
    <cellStyle name="PSChar 7 2 73" xfId="53148"/>
    <cellStyle name="PSChar 7 2 74" xfId="53149"/>
    <cellStyle name="PSChar 7 2 75" xfId="53150"/>
    <cellStyle name="PSChar 7 2 76" xfId="53151"/>
    <cellStyle name="PSChar 7 2 77" xfId="53152"/>
    <cellStyle name="PSChar 7 2 78" xfId="53153"/>
    <cellStyle name="PSChar 7 2 79" xfId="53154"/>
    <cellStyle name="PSChar 7 2 8" xfId="53155"/>
    <cellStyle name="PSChar 7 2 8 2" xfId="53156"/>
    <cellStyle name="PSChar 7 2 8 3" xfId="53157"/>
    <cellStyle name="PSChar 7 2 8 4" xfId="53158"/>
    <cellStyle name="PSChar 7 2 8 5" xfId="53159"/>
    <cellStyle name="PSChar 7 2 8 6" xfId="53160"/>
    <cellStyle name="PSChar 7 2 8 7" xfId="53161"/>
    <cellStyle name="PSChar 7 2 80" xfId="53162"/>
    <cellStyle name="PSChar 7 2 81" xfId="53163"/>
    <cellStyle name="PSChar 7 2 82" xfId="53164"/>
    <cellStyle name="PSChar 7 2 9" xfId="53165"/>
    <cellStyle name="PSChar 7 2 9 2" xfId="53166"/>
    <cellStyle name="PSChar 7 20" xfId="53167"/>
    <cellStyle name="PSChar 7 20 2" xfId="53168"/>
    <cellStyle name="PSChar 7 21" xfId="53169"/>
    <cellStyle name="PSChar 7 21 2" xfId="53170"/>
    <cellStyle name="PSChar 7 22" xfId="53171"/>
    <cellStyle name="PSChar 7 22 2" xfId="53172"/>
    <cellStyle name="PSChar 7 23" xfId="53173"/>
    <cellStyle name="PSChar 7 23 2" xfId="53174"/>
    <cellStyle name="PSChar 7 24" xfId="53175"/>
    <cellStyle name="PSChar 7 25" xfId="53176"/>
    <cellStyle name="PSChar 7 26" xfId="53177"/>
    <cellStyle name="PSChar 7 27" xfId="53178"/>
    <cellStyle name="PSChar 7 28" xfId="53179"/>
    <cellStyle name="PSChar 7 29" xfId="53180"/>
    <cellStyle name="PSChar 7 3" xfId="53181"/>
    <cellStyle name="PSChar 7 3 2" xfId="53182"/>
    <cellStyle name="PSChar 7 3 2 2" xfId="53183"/>
    <cellStyle name="PSChar 7 3 2 2 2" xfId="53184"/>
    <cellStyle name="PSChar 7 3 2 2 2 2" xfId="53185"/>
    <cellStyle name="PSChar 7 3 2 2 3" xfId="53186"/>
    <cellStyle name="PSChar 7 3 2 2 4" xfId="53187"/>
    <cellStyle name="PSChar 7 3 2 3" xfId="53188"/>
    <cellStyle name="PSChar 7 3 2 3 2" xfId="53189"/>
    <cellStyle name="PSChar 7 3 2 3 3" xfId="53190"/>
    <cellStyle name="PSChar 7 3 2 4" xfId="53191"/>
    <cellStyle name="PSChar 7 3 2 5" xfId="53192"/>
    <cellStyle name="PSChar 7 3 2 6" xfId="53193"/>
    <cellStyle name="PSChar 7 3 3" xfId="53194"/>
    <cellStyle name="PSChar 7 3 4" xfId="53195"/>
    <cellStyle name="PSChar 7 30" xfId="53196"/>
    <cellStyle name="PSChar 7 31" xfId="53197"/>
    <cellStyle name="PSChar 7 32" xfId="53198"/>
    <cellStyle name="PSChar 7 33" xfId="53199"/>
    <cellStyle name="PSChar 7 34" xfId="53200"/>
    <cellStyle name="PSChar 7 35" xfId="53201"/>
    <cellStyle name="PSChar 7 36" xfId="53202"/>
    <cellStyle name="PSChar 7 37" xfId="53203"/>
    <cellStyle name="PSChar 7 38" xfId="53204"/>
    <cellStyle name="PSChar 7 39" xfId="53205"/>
    <cellStyle name="PSChar 7 4" xfId="53206"/>
    <cellStyle name="PSChar 7 4 2" xfId="53207"/>
    <cellStyle name="PSChar 7 4 3" xfId="53208"/>
    <cellStyle name="PSChar 7 4 4" xfId="53209"/>
    <cellStyle name="PSChar 7 40" xfId="53210"/>
    <cellStyle name="PSChar 7 41" xfId="53211"/>
    <cellStyle name="PSChar 7 42" xfId="53212"/>
    <cellStyle name="PSChar 7 43" xfId="53213"/>
    <cellStyle name="PSChar 7 44" xfId="53214"/>
    <cellStyle name="PSChar 7 45" xfId="53215"/>
    <cellStyle name="PSChar 7 46" xfId="53216"/>
    <cellStyle name="PSChar 7 47" xfId="53217"/>
    <cellStyle name="PSChar 7 48" xfId="53218"/>
    <cellStyle name="PSChar 7 49" xfId="53219"/>
    <cellStyle name="PSChar 7 5" xfId="53220"/>
    <cellStyle name="PSChar 7 5 2" xfId="53221"/>
    <cellStyle name="PSChar 7 5 3" xfId="53222"/>
    <cellStyle name="PSChar 7 5 4" xfId="53223"/>
    <cellStyle name="PSChar 7 50" xfId="53224"/>
    <cellStyle name="PSChar 7 51" xfId="53225"/>
    <cellStyle name="PSChar 7 52" xfId="53226"/>
    <cellStyle name="PSChar 7 53" xfId="53227"/>
    <cellStyle name="PSChar 7 54" xfId="53228"/>
    <cellStyle name="PSChar 7 55" xfId="53229"/>
    <cellStyle name="PSChar 7 56" xfId="53230"/>
    <cellStyle name="PSChar 7 56 2" xfId="53231"/>
    <cellStyle name="PSChar 7 57" xfId="53232"/>
    <cellStyle name="PSChar 7 58" xfId="53233"/>
    <cellStyle name="PSChar 7 59" xfId="53234"/>
    <cellStyle name="PSChar 7 6" xfId="53235"/>
    <cellStyle name="PSChar 7 6 2" xfId="53236"/>
    <cellStyle name="PSChar 7 6 2 2" xfId="53237"/>
    <cellStyle name="PSChar 7 6 3" xfId="53238"/>
    <cellStyle name="PSChar 7 6 4" xfId="53239"/>
    <cellStyle name="PSChar 7 60" xfId="53240"/>
    <cellStyle name="PSChar 7 61" xfId="53241"/>
    <cellStyle name="PSChar 7 62" xfId="53242"/>
    <cellStyle name="PSChar 7 63" xfId="53243"/>
    <cellStyle name="PSChar 7 64" xfId="53244"/>
    <cellStyle name="PSChar 7 65" xfId="53245"/>
    <cellStyle name="PSChar 7 66" xfId="53246"/>
    <cellStyle name="PSChar 7 67" xfId="53247"/>
    <cellStyle name="PSChar 7 68" xfId="53248"/>
    <cellStyle name="PSChar 7 69" xfId="53249"/>
    <cellStyle name="PSChar 7 7" xfId="53250"/>
    <cellStyle name="PSChar 7 7 2" xfId="53251"/>
    <cellStyle name="PSChar 7 7 2 2" xfId="53252"/>
    <cellStyle name="PSChar 7 7 3" xfId="53253"/>
    <cellStyle name="PSChar 7 7 4" xfId="53254"/>
    <cellStyle name="PSChar 7 70" xfId="53255"/>
    <cellStyle name="PSChar 7 71" xfId="53256"/>
    <cellStyle name="PSChar 7 72" xfId="53257"/>
    <cellStyle name="PSChar 7 73" xfId="53258"/>
    <cellStyle name="PSChar 7 74" xfId="53259"/>
    <cellStyle name="PSChar 7 75" xfId="53260"/>
    <cellStyle name="PSChar 7 76" xfId="53261"/>
    <cellStyle name="PSChar 7 77" xfId="53262"/>
    <cellStyle name="PSChar 7 78" xfId="53263"/>
    <cellStyle name="PSChar 7 79" xfId="53264"/>
    <cellStyle name="PSChar 7 8" xfId="53265"/>
    <cellStyle name="PSChar 7 8 2" xfId="53266"/>
    <cellStyle name="PSChar 7 8 2 2" xfId="53267"/>
    <cellStyle name="PSChar 7 8 3" xfId="53268"/>
    <cellStyle name="PSChar 7 8 4" xfId="53269"/>
    <cellStyle name="PSChar 7 8 5" xfId="53270"/>
    <cellStyle name="PSChar 7 8 6" xfId="53271"/>
    <cellStyle name="PSChar 7 8 7" xfId="53272"/>
    <cellStyle name="PSChar 7 80" xfId="53273"/>
    <cellStyle name="PSChar 7 81" xfId="53274"/>
    <cellStyle name="PSChar 7 82" xfId="53275"/>
    <cellStyle name="PSChar 7 83" xfId="53276"/>
    <cellStyle name="PSChar 7 9" xfId="53277"/>
    <cellStyle name="PSChar 7 9 2" xfId="53278"/>
    <cellStyle name="PSChar 7 9 3" xfId="53279"/>
    <cellStyle name="PSChar 7 9 4" xfId="53280"/>
    <cellStyle name="PSChar 7 9 5" xfId="53281"/>
    <cellStyle name="PSChar 7 9 6" xfId="53282"/>
    <cellStyle name="PSChar 7 9 7" xfId="53283"/>
    <cellStyle name="PSChar 8" xfId="53284"/>
    <cellStyle name="PSChar 8 2" xfId="53285"/>
    <cellStyle name="PSChar 8 2 2" xfId="53286"/>
    <cellStyle name="PSChar 8 2 3" xfId="53287"/>
    <cellStyle name="PSChar 8 3" xfId="53288"/>
    <cellStyle name="PSChar 8 3 2" xfId="53289"/>
    <cellStyle name="PSChar 8 4" xfId="53290"/>
    <cellStyle name="PSChar 9" xfId="53291"/>
    <cellStyle name="PSChar 9 2" xfId="53292"/>
    <cellStyle name="PSChar 9 2 2" xfId="53293"/>
    <cellStyle name="PSChar 9 2 3" xfId="53294"/>
    <cellStyle name="PSChar 9 3" xfId="53295"/>
    <cellStyle name="PSChar 9 4" xfId="53296"/>
    <cellStyle name="PSDate" xfId="53297"/>
    <cellStyle name="PSDate 10" xfId="53298"/>
    <cellStyle name="PSDate 11" xfId="53299"/>
    <cellStyle name="PSDate 11 2" xfId="53300"/>
    <cellStyle name="PSDate 12" xfId="53301"/>
    <cellStyle name="PSDate 12 2" xfId="53302"/>
    <cellStyle name="PSDate 2" xfId="53303"/>
    <cellStyle name="PSDate 2 10" xfId="53304"/>
    <cellStyle name="PSDate 2 11" xfId="53305"/>
    <cellStyle name="PSDate 2 12" xfId="53306"/>
    <cellStyle name="PSDate 2 13" xfId="53307"/>
    <cellStyle name="PSDate 2 14" xfId="53308"/>
    <cellStyle name="PSDate 2 15" xfId="53309"/>
    <cellStyle name="PSDate 2 16" xfId="53310"/>
    <cellStyle name="PSDate 2 17" xfId="53311"/>
    <cellStyle name="PSDate 2 18" xfId="53312"/>
    <cellStyle name="PSDate 2 19" xfId="53313"/>
    <cellStyle name="PSDate 2 2" xfId="53314"/>
    <cellStyle name="PSDate 2 20" xfId="53315"/>
    <cellStyle name="PSDate 2 21" xfId="53316"/>
    <cellStyle name="PSDate 2 22" xfId="53317"/>
    <cellStyle name="PSDate 2 23" xfId="53318"/>
    <cellStyle name="PSDate 2 24" xfId="53319"/>
    <cellStyle name="PSDate 2 25" xfId="53320"/>
    <cellStyle name="PSDate 2 26" xfId="53321"/>
    <cellStyle name="PSDate 2 27" xfId="53322"/>
    <cellStyle name="PSDate 2 28" xfId="53323"/>
    <cellStyle name="PSDate 2 29" xfId="53324"/>
    <cellStyle name="PSDate 2 3" xfId="53325"/>
    <cellStyle name="PSDate 2 30" xfId="53326"/>
    <cellStyle name="PSDate 2 31" xfId="53327"/>
    <cellStyle name="PSDate 2 32" xfId="53328"/>
    <cellStyle name="PSDate 2 33" xfId="53329"/>
    <cellStyle name="PSDate 2 34" xfId="53330"/>
    <cellStyle name="PSDate 2 35" xfId="53331"/>
    <cellStyle name="PSDate 2 36" xfId="53332"/>
    <cellStyle name="PSDate 2 37" xfId="53333"/>
    <cellStyle name="PSDate 2 38" xfId="53334"/>
    <cellStyle name="PSDate 2 39" xfId="53335"/>
    <cellStyle name="PSDate 2 4" xfId="53336"/>
    <cellStyle name="PSDate 2 40" xfId="53337"/>
    <cellStyle name="PSDate 2 41" xfId="53338"/>
    <cellStyle name="PSDate 2 42" xfId="53339"/>
    <cellStyle name="PSDate 2 43" xfId="53340"/>
    <cellStyle name="PSDate 2 44" xfId="53341"/>
    <cellStyle name="PSDate 2 45" xfId="53342"/>
    <cellStyle name="PSDate 2 46" xfId="53343"/>
    <cellStyle name="PSDate 2 47" xfId="53344"/>
    <cellStyle name="PSDate 2 48" xfId="53345"/>
    <cellStyle name="PSDate 2 49" xfId="53346"/>
    <cellStyle name="PSDate 2 5" xfId="53347"/>
    <cellStyle name="PSDate 2 50" xfId="53348"/>
    <cellStyle name="PSDate 2 51" xfId="53349"/>
    <cellStyle name="PSDate 2 52" xfId="53350"/>
    <cellStyle name="PSDate 2 53" xfId="53351"/>
    <cellStyle name="PSDate 2 54" xfId="53352"/>
    <cellStyle name="PSDate 2 55" xfId="53353"/>
    <cellStyle name="PSDate 2 56" xfId="53354"/>
    <cellStyle name="PSDate 2 57" xfId="53355"/>
    <cellStyle name="PSDate 2 58" xfId="53356"/>
    <cellStyle name="PSDate 2 59" xfId="53357"/>
    <cellStyle name="PSDate 2 6" xfId="53358"/>
    <cellStyle name="PSDate 2 60" xfId="53359"/>
    <cellStyle name="PSDate 2 61" xfId="53360"/>
    <cellStyle name="PSDate 2 62" xfId="53361"/>
    <cellStyle name="PSDate 2 63" xfId="53362"/>
    <cellStyle name="PSDate 2 64" xfId="53363"/>
    <cellStyle name="PSDate 2 65" xfId="53364"/>
    <cellStyle name="PSDate 2 66" xfId="53365"/>
    <cellStyle name="PSDate 2 67" xfId="53366"/>
    <cellStyle name="PSDate 2 68" xfId="53367"/>
    <cellStyle name="PSDate 2 7" xfId="53368"/>
    <cellStyle name="PSDate 2 8" xfId="53369"/>
    <cellStyle name="PSDate 2 9" xfId="53370"/>
    <cellStyle name="PSDate 3" xfId="53371"/>
    <cellStyle name="PSDate 3 2" xfId="53372"/>
    <cellStyle name="PSDate 3 3" xfId="53373"/>
    <cellStyle name="PSDate 4" xfId="53374"/>
    <cellStyle name="PSDate 4 2" xfId="53375"/>
    <cellStyle name="PSDate 5" xfId="53376"/>
    <cellStyle name="PSDate 6" xfId="53377"/>
    <cellStyle name="PSDate 7" xfId="53378"/>
    <cellStyle name="PSDate 8" xfId="53379"/>
    <cellStyle name="PSDate 9" xfId="53380"/>
    <cellStyle name="PSDec" xfId="53381"/>
    <cellStyle name="PSDec 10" xfId="53382"/>
    <cellStyle name="PSDec 11" xfId="53383"/>
    <cellStyle name="PSDec 11 2" xfId="53384"/>
    <cellStyle name="PSDec 12" xfId="53385"/>
    <cellStyle name="PSDec 12 2" xfId="53386"/>
    <cellStyle name="PSDec 2" xfId="53387"/>
    <cellStyle name="PSDec 2 10" xfId="53388"/>
    <cellStyle name="PSDec 2 11" xfId="53389"/>
    <cellStyle name="PSDec 2 12" xfId="53390"/>
    <cellStyle name="PSDec 2 13" xfId="53391"/>
    <cellStyle name="PSDec 2 14" xfId="53392"/>
    <cellStyle name="PSDec 2 15" xfId="53393"/>
    <cellStyle name="PSDec 2 16" xfId="53394"/>
    <cellStyle name="PSDec 2 17" xfId="53395"/>
    <cellStyle name="PSDec 2 18" xfId="53396"/>
    <cellStyle name="PSDec 2 19" xfId="53397"/>
    <cellStyle name="PSDec 2 2" xfId="53398"/>
    <cellStyle name="PSDec 2 20" xfId="53399"/>
    <cellStyle name="PSDec 2 21" xfId="53400"/>
    <cellStyle name="PSDec 2 22" xfId="53401"/>
    <cellStyle name="PSDec 2 23" xfId="53402"/>
    <cellStyle name="PSDec 2 24" xfId="53403"/>
    <cellStyle name="PSDec 2 25" xfId="53404"/>
    <cellStyle name="PSDec 2 26" xfId="53405"/>
    <cellStyle name="PSDec 2 27" xfId="53406"/>
    <cellStyle name="PSDec 2 28" xfId="53407"/>
    <cellStyle name="PSDec 2 29" xfId="53408"/>
    <cellStyle name="PSDec 2 3" xfId="53409"/>
    <cellStyle name="PSDec 2 30" xfId="53410"/>
    <cellStyle name="PSDec 2 31" xfId="53411"/>
    <cellStyle name="PSDec 2 32" xfId="53412"/>
    <cellStyle name="PSDec 2 33" xfId="53413"/>
    <cellStyle name="PSDec 2 34" xfId="53414"/>
    <cellStyle name="PSDec 2 35" xfId="53415"/>
    <cellStyle name="PSDec 2 36" xfId="53416"/>
    <cellStyle name="PSDec 2 37" xfId="53417"/>
    <cellStyle name="PSDec 2 38" xfId="53418"/>
    <cellStyle name="PSDec 2 39" xfId="53419"/>
    <cellStyle name="PSDec 2 4" xfId="53420"/>
    <cellStyle name="PSDec 2 40" xfId="53421"/>
    <cellStyle name="PSDec 2 41" xfId="53422"/>
    <cellStyle name="PSDec 2 42" xfId="53423"/>
    <cellStyle name="PSDec 2 43" xfId="53424"/>
    <cellStyle name="PSDec 2 44" xfId="53425"/>
    <cellStyle name="PSDec 2 45" xfId="53426"/>
    <cellStyle name="PSDec 2 46" xfId="53427"/>
    <cellStyle name="PSDec 2 47" xfId="53428"/>
    <cellStyle name="PSDec 2 48" xfId="53429"/>
    <cellStyle name="PSDec 2 49" xfId="53430"/>
    <cellStyle name="PSDec 2 5" xfId="53431"/>
    <cellStyle name="PSDec 2 50" xfId="53432"/>
    <cellStyle name="PSDec 2 51" xfId="53433"/>
    <cellStyle name="PSDec 2 52" xfId="53434"/>
    <cellStyle name="PSDec 2 53" xfId="53435"/>
    <cellStyle name="PSDec 2 54" xfId="53436"/>
    <cellStyle name="PSDec 2 55" xfId="53437"/>
    <cellStyle name="PSDec 2 56" xfId="53438"/>
    <cellStyle name="PSDec 2 57" xfId="53439"/>
    <cellStyle name="PSDec 2 58" xfId="53440"/>
    <cellStyle name="PSDec 2 59" xfId="53441"/>
    <cellStyle name="PSDec 2 6" xfId="53442"/>
    <cellStyle name="PSDec 2 60" xfId="53443"/>
    <cellStyle name="PSDec 2 61" xfId="53444"/>
    <cellStyle name="PSDec 2 62" xfId="53445"/>
    <cellStyle name="PSDec 2 63" xfId="53446"/>
    <cellStyle name="PSDec 2 64" xfId="53447"/>
    <cellStyle name="PSDec 2 65" xfId="53448"/>
    <cellStyle name="PSDec 2 66" xfId="53449"/>
    <cellStyle name="PSDec 2 67" xfId="53450"/>
    <cellStyle name="PSDec 2 68" xfId="53451"/>
    <cellStyle name="PSDec 2 7" xfId="53452"/>
    <cellStyle name="PSDec 2 8" xfId="53453"/>
    <cellStyle name="PSDec 2 9" xfId="53454"/>
    <cellStyle name="PSDec 3" xfId="53455"/>
    <cellStyle name="PSDec 3 2" xfId="53456"/>
    <cellStyle name="PSDec 3 3" xfId="53457"/>
    <cellStyle name="PSDec 4" xfId="53458"/>
    <cellStyle name="PSDec 4 2" xfId="53459"/>
    <cellStyle name="PSDec 5" xfId="53460"/>
    <cellStyle name="PSDec 6" xfId="53461"/>
    <cellStyle name="PSDec 7" xfId="53462"/>
    <cellStyle name="PSDec 8" xfId="53463"/>
    <cellStyle name="PSDec 9" xfId="53464"/>
    <cellStyle name="PSHeading" xfId="53465"/>
    <cellStyle name="PSHeading 10" xfId="53466"/>
    <cellStyle name="PSHeading 11" xfId="53467"/>
    <cellStyle name="PSHeading 11 2" xfId="53468"/>
    <cellStyle name="PSHeading 12" xfId="53469"/>
    <cellStyle name="PSHeading 13" xfId="53470"/>
    <cellStyle name="PSHeading 14" xfId="53471"/>
    <cellStyle name="PSHeading 15" xfId="53472"/>
    <cellStyle name="PSHeading 16" xfId="53473"/>
    <cellStyle name="PSHeading 17" xfId="53474"/>
    <cellStyle name="PSHeading 17 2" xfId="53475"/>
    <cellStyle name="PSHeading 18" xfId="53476"/>
    <cellStyle name="PSHeading 18 2" xfId="53477"/>
    <cellStyle name="PSHeading 19" xfId="53478"/>
    <cellStyle name="PSHeading 2" xfId="53479"/>
    <cellStyle name="PSHeading 2 10" xfId="53480"/>
    <cellStyle name="PSHeading 2 10 2" xfId="53481"/>
    <cellStyle name="PSHeading 2 10 3" xfId="53482"/>
    <cellStyle name="PSHeading 2 10 4" xfId="53483"/>
    <cellStyle name="PSHeading 2 11" xfId="53484"/>
    <cellStyle name="PSHeading 2 11 2" xfId="53485"/>
    <cellStyle name="PSHeading 2 11 3" xfId="53486"/>
    <cellStyle name="PSHeading 2 11 4" xfId="53487"/>
    <cellStyle name="PSHeading 2 12" xfId="53488"/>
    <cellStyle name="PSHeading 2 12 2" xfId="53489"/>
    <cellStyle name="PSHeading 2 12 3" xfId="53490"/>
    <cellStyle name="PSHeading 2 12 4" xfId="53491"/>
    <cellStyle name="PSHeading 2 13" xfId="53492"/>
    <cellStyle name="PSHeading 2 13 2" xfId="53493"/>
    <cellStyle name="PSHeading 2 13 3" xfId="53494"/>
    <cellStyle name="PSHeading 2 13 4" xfId="53495"/>
    <cellStyle name="PSHeading 2 14" xfId="53496"/>
    <cellStyle name="PSHeading 2 14 2" xfId="53497"/>
    <cellStyle name="PSHeading 2 14 3" xfId="53498"/>
    <cellStyle name="PSHeading 2 14 4" xfId="53499"/>
    <cellStyle name="PSHeading 2 15" xfId="53500"/>
    <cellStyle name="PSHeading 2 15 2" xfId="53501"/>
    <cellStyle name="PSHeading 2 15 3" xfId="53502"/>
    <cellStyle name="PSHeading 2 15 4" xfId="53503"/>
    <cellStyle name="PSHeading 2 16" xfId="53504"/>
    <cellStyle name="PSHeading 2 16 2" xfId="53505"/>
    <cellStyle name="PSHeading 2 16 3" xfId="53506"/>
    <cellStyle name="PSHeading 2 16 4" xfId="53507"/>
    <cellStyle name="PSHeading 2 17" xfId="53508"/>
    <cellStyle name="PSHeading 2 17 2" xfId="53509"/>
    <cellStyle name="PSHeading 2 17 3" xfId="53510"/>
    <cellStyle name="PSHeading 2 17 4" xfId="53511"/>
    <cellStyle name="PSHeading 2 18" xfId="53512"/>
    <cellStyle name="PSHeading 2 18 2" xfId="53513"/>
    <cellStyle name="PSHeading 2 18 3" xfId="53514"/>
    <cellStyle name="PSHeading 2 18 4" xfId="53515"/>
    <cellStyle name="PSHeading 2 19" xfId="53516"/>
    <cellStyle name="PSHeading 2 19 2" xfId="53517"/>
    <cellStyle name="PSHeading 2 19 3" xfId="53518"/>
    <cellStyle name="PSHeading 2 19 4" xfId="53519"/>
    <cellStyle name="PSHeading 2 2" xfId="53520"/>
    <cellStyle name="PSHeading 2 2 2" xfId="53521"/>
    <cellStyle name="PSHeading 2 2 3" xfId="53522"/>
    <cellStyle name="PSHeading 2 2 4" xfId="53523"/>
    <cellStyle name="PSHeading 2 2 5" xfId="53524"/>
    <cellStyle name="PSHeading 2 2 6" xfId="53525"/>
    <cellStyle name="PSHeading 2 20" xfId="53526"/>
    <cellStyle name="PSHeading 2 20 2" xfId="53527"/>
    <cellStyle name="PSHeading 2 20 3" xfId="53528"/>
    <cellStyle name="PSHeading 2 20 4" xfId="53529"/>
    <cellStyle name="PSHeading 2 21" xfId="53530"/>
    <cellStyle name="PSHeading 2 21 2" xfId="53531"/>
    <cellStyle name="PSHeading 2 21 3" xfId="53532"/>
    <cellStyle name="PSHeading 2 21 4" xfId="53533"/>
    <cellStyle name="PSHeading 2 22" xfId="53534"/>
    <cellStyle name="PSHeading 2 22 2" xfId="53535"/>
    <cellStyle name="PSHeading 2 22 3" xfId="53536"/>
    <cellStyle name="PSHeading 2 22 4" xfId="53537"/>
    <cellStyle name="PSHeading 2 23" xfId="53538"/>
    <cellStyle name="PSHeading 2 24" xfId="53539"/>
    <cellStyle name="PSHeading 2 25" xfId="53540"/>
    <cellStyle name="PSHeading 2 26" xfId="53541"/>
    <cellStyle name="PSHeading 2 27" xfId="53542"/>
    <cellStyle name="PSHeading 2 28" xfId="53543"/>
    <cellStyle name="PSHeading 2 29" xfId="53544"/>
    <cellStyle name="PSHeading 2 3" xfId="53545"/>
    <cellStyle name="PSHeading 2 3 2" xfId="53546"/>
    <cellStyle name="PSHeading 2 3 3" xfId="53547"/>
    <cellStyle name="PSHeading 2 3 4" xfId="53548"/>
    <cellStyle name="PSHeading 2 3 5" xfId="53549"/>
    <cellStyle name="PSHeading 2 3 6" xfId="53550"/>
    <cellStyle name="PSHeading 2 30" xfId="53551"/>
    <cellStyle name="PSHeading 2 31" xfId="53552"/>
    <cellStyle name="PSHeading 2 32" xfId="53553"/>
    <cellStyle name="PSHeading 2 33" xfId="53554"/>
    <cellStyle name="PSHeading 2 34" xfId="53555"/>
    <cellStyle name="PSHeading 2 35" xfId="53556"/>
    <cellStyle name="PSHeading 2 36" xfId="53557"/>
    <cellStyle name="PSHeading 2 37" xfId="53558"/>
    <cellStyle name="PSHeading 2 38" xfId="53559"/>
    <cellStyle name="PSHeading 2 39" xfId="53560"/>
    <cellStyle name="PSHeading 2 4" xfId="53561"/>
    <cellStyle name="PSHeading 2 4 2" xfId="53562"/>
    <cellStyle name="PSHeading 2 4 3" xfId="53563"/>
    <cellStyle name="PSHeading 2 4 4" xfId="53564"/>
    <cellStyle name="PSHeading 2 4 5" xfId="53565"/>
    <cellStyle name="PSHeading 2 4 6" xfId="53566"/>
    <cellStyle name="PSHeading 2 40" xfId="53567"/>
    <cellStyle name="PSHeading 2 41" xfId="53568"/>
    <cellStyle name="PSHeading 2 42" xfId="53569"/>
    <cellStyle name="PSHeading 2 43" xfId="53570"/>
    <cellStyle name="PSHeading 2 44" xfId="53571"/>
    <cellStyle name="PSHeading 2 45" xfId="53572"/>
    <cellStyle name="PSHeading 2 46" xfId="53573"/>
    <cellStyle name="PSHeading 2 47" xfId="53574"/>
    <cellStyle name="PSHeading 2 48" xfId="53575"/>
    <cellStyle name="PSHeading 2 49" xfId="53576"/>
    <cellStyle name="PSHeading 2 5" xfId="53577"/>
    <cellStyle name="PSHeading 2 5 2" xfId="53578"/>
    <cellStyle name="PSHeading 2 5 2 2" xfId="53579"/>
    <cellStyle name="PSHeading 2 5 2 3" xfId="53580"/>
    <cellStyle name="PSHeading 2 5 3" xfId="53581"/>
    <cellStyle name="PSHeading 2 5 4" xfId="53582"/>
    <cellStyle name="PSHeading 2 5 5" xfId="53583"/>
    <cellStyle name="PSHeading 2 5 6" xfId="53584"/>
    <cellStyle name="PSHeading 2 50" xfId="53585"/>
    <cellStyle name="PSHeading 2 51" xfId="53586"/>
    <cellStyle name="PSHeading 2 52" xfId="53587"/>
    <cellStyle name="PSHeading 2 53" xfId="53588"/>
    <cellStyle name="PSHeading 2 54" xfId="53589"/>
    <cellStyle name="PSHeading 2 55" xfId="53590"/>
    <cellStyle name="PSHeading 2 55 2" xfId="53591"/>
    <cellStyle name="PSHeading 2 56" xfId="53592"/>
    <cellStyle name="PSHeading 2 57" xfId="53593"/>
    <cellStyle name="PSHeading 2 58" xfId="53594"/>
    <cellStyle name="PSHeading 2 59" xfId="53595"/>
    <cellStyle name="PSHeading 2 6" xfId="53596"/>
    <cellStyle name="PSHeading 2 6 2" xfId="53597"/>
    <cellStyle name="PSHeading 2 6 2 2" xfId="53598"/>
    <cellStyle name="PSHeading 2 6 3" xfId="53599"/>
    <cellStyle name="PSHeading 2 6 4" xfId="53600"/>
    <cellStyle name="PSHeading 2 6 5" xfId="53601"/>
    <cellStyle name="PSHeading 2 6 6" xfId="53602"/>
    <cellStyle name="PSHeading 2 60" xfId="53603"/>
    <cellStyle name="PSHeading 2 61" xfId="53604"/>
    <cellStyle name="PSHeading 2 62" xfId="53605"/>
    <cellStyle name="PSHeading 2 63" xfId="53606"/>
    <cellStyle name="PSHeading 2 64" xfId="53607"/>
    <cellStyle name="PSHeading 2 65" xfId="53608"/>
    <cellStyle name="PSHeading 2 66" xfId="53609"/>
    <cellStyle name="PSHeading 2 67" xfId="53610"/>
    <cellStyle name="PSHeading 2 68" xfId="53611"/>
    <cellStyle name="PSHeading 2 69" xfId="53612"/>
    <cellStyle name="PSHeading 2 7" xfId="53613"/>
    <cellStyle name="PSHeading 2 7 2" xfId="53614"/>
    <cellStyle name="PSHeading 2 7 2 2" xfId="53615"/>
    <cellStyle name="PSHeading 2 7 3" xfId="53616"/>
    <cellStyle name="PSHeading 2 7 3 2" xfId="53617"/>
    <cellStyle name="PSHeading 2 7 4" xfId="53618"/>
    <cellStyle name="PSHeading 2 7 5" xfId="53619"/>
    <cellStyle name="PSHeading 2 7 6" xfId="53620"/>
    <cellStyle name="PSHeading 2 7 7" xfId="53621"/>
    <cellStyle name="PSHeading 2 7 8" xfId="53622"/>
    <cellStyle name="PSHeading 2 7 9" xfId="53623"/>
    <cellStyle name="PSHeading 2 70" xfId="53624"/>
    <cellStyle name="PSHeading 2 71" xfId="53625"/>
    <cellStyle name="PSHeading 2 72" xfId="53626"/>
    <cellStyle name="PSHeading 2 73" xfId="53627"/>
    <cellStyle name="PSHeading 2 74" xfId="53628"/>
    <cellStyle name="PSHeading 2 75" xfId="53629"/>
    <cellStyle name="PSHeading 2 76" xfId="53630"/>
    <cellStyle name="PSHeading 2 77" xfId="53631"/>
    <cellStyle name="PSHeading 2 78" xfId="53632"/>
    <cellStyle name="PSHeading 2 79" xfId="53633"/>
    <cellStyle name="PSHeading 2 8" xfId="53634"/>
    <cellStyle name="PSHeading 2 8 2" xfId="53635"/>
    <cellStyle name="PSHeading 2 8 3" xfId="53636"/>
    <cellStyle name="PSHeading 2 8 4" xfId="53637"/>
    <cellStyle name="PSHeading 2 8 5" xfId="53638"/>
    <cellStyle name="PSHeading 2 8 6" xfId="53639"/>
    <cellStyle name="PSHeading 2 8 7" xfId="53640"/>
    <cellStyle name="PSHeading 2 8 8" xfId="53641"/>
    <cellStyle name="PSHeading 2 8 9" xfId="53642"/>
    <cellStyle name="PSHeading 2 80" xfId="53643"/>
    <cellStyle name="PSHeading 2 81" xfId="53644"/>
    <cellStyle name="PSHeading 2 82" xfId="53645"/>
    <cellStyle name="PSHeading 2 83" xfId="53646"/>
    <cellStyle name="PSHeading 2 84" xfId="53647"/>
    <cellStyle name="PSHeading 2 9" xfId="53648"/>
    <cellStyle name="PSHeading 2 9 2" xfId="53649"/>
    <cellStyle name="PSHeading 2 9 3" xfId="53650"/>
    <cellStyle name="PSHeading 2 9 4" xfId="53651"/>
    <cellStyle name="PSHeading 2_Journal 1" xfId="53652"/>
    <cellStyle name="PSHeading 20" xfId="53653"/>
    <cellStyle name="PSHeading 21" xfId="53654"/>
    <cellStyle name="PSHeading 22" xfId="53655"/>
    <cellStyle name="PSHeading 23" xfId="53656"/>
    <cellStyle name="PSHeading 24" xfId="53657"/>
    <cellStyle name="PSHeading 25" xfId="53658"/>
    <cellStyle name="PSHeading 26" xfId="53659"/>
    <cellStyle name="PSHeading 27" xfId="53660"/>
    <cellStyle name="PSHeading 28" xfId="53661"/>
    <cellStyle name="PSHeading 29" xfId="53662"/>
    <cellStyle name="PSHeading 3" xfId="53663"/>
    <cellStyle name="PSHeading 3 2" xfId="53664"/>
    <cellStyle name="PSHeading 3 2 2" xfId="53665"/>
    <cellStyle name="PSHeading 3 2 3" xfId="53666"/>
    <cellStyle name="PSHeading 3 2 4" xfId="53667"/>
    <cellStyle name="PSHeading 3 3" xfId="53668"/>
    <cellStyle name="PSHeading 3 3 2" xfId="53669"/>
    <cellStyle name="PSHeading 3 4" xfId="53670"/>
    <cellStyle name="PSHeading 3 5" xfId="53671"/>
    <cellStyle name="PSHeading 3 6" xfId="53672"/>
    <cellStyle name="PSHeading 4" xfId="53673"/>
    <cellStyle name="PSHeading 4 2" xfId="53674"/>
    <cellStyle name="PSHeading 4 2 2" xfId="53675"/>
    <cellStyle name="PSHeading 4 2 3" xfId="53676"/>
    <cellStyle name="PSHeading 4 2 4" xfId="53677"/>
    <cellStyle name="PSHeading 4 3" xfId="53678"/>
    <cellStyle name="PSHeading 4 4" xfId="53679"/>
    <cellStyle name="PSHeading 4 5" xfId="53680"/>
    <cellStyle name="PSHeading 4 6" xfId="53681"/>
    <cellStyle name="PSHeading 5" xfId="53682"/>
    <cellStyle name="PSHeading 5 2" xfId="53683"/>
    <cellStyle name="PSHeading 5 2 2" xfId="53684"/>
    <cellStyle name="PSHeading 5 2 3" xfId="53685"/>
    <cellStyle name="PSHeading 5 3" xfId="53686"/>
    <cellStyle name="PSHeading 5 4" xfId="53687"/>
    <cellStyle name="PSHeading 5 5" xfId="53688"/>
    <cellStyle name="PSHeading 6" xfId="53689"/>
    <cellStyle name="PSHeading 6 2" xfId="53690"/>
    <cellStyle name="PSHeading 6 2 2" xfId="53691"/>
    <cellStyle name="PSHeading 6 3" xfId="53692"/>
    <cellStyle name="PSHeading 6 4" xfId="53693"/>
    <cellStyle name="PSHeading 7" xfId="53694"/>
    <cellStyle name="PSHeading 7 2" xfId="53695"/>
    <cellStyle name="PSHeading 7 2 2" xfId="53696"/>
    <cellStyle name="PSHeading 7 3" xfId="53697"/>
    <cellStyle name="PSHeading 7 4" xfId="53698"/>
    <cellStyle name="PSHeading 8" xfId="53699"/>
    <cellStyle name="PSHeading 8 2" xfId="53700"/>
    <cellStyle name="PSHeading 8 2 2" xfId="53701"/>
    <cellStyle name="PSHeading 8 3" xfId="53702"/>
    <cellStyle name="PSHeading 8 4" xfId="53703"/>
    <cellStyle name="PSHeading 9" xfId="53704"/>
    <cellStyle name="PSHeading_03-31-09 Balance" xfId="53705"/>
    <cellStyle name="PSInt" xfId="53706"/>
    <cellStyle name="PSInt 10" xfId="53707"/>
    <cellStyle name="PSInt 11" xfId="53708"/>
    <cellStyle name="PSInt 11 2" xfId="53709"/>
    <cellStyle name="PSInt 12" xfId="53710"/>
    <cellStyle name="PSInt 12 2" xfId="53711"/>
    <cellStyle name="PSInt 2" xfId="53712"/>
    <cellStyle name="PSInt 2 10" xfId="53713"/>
    <cellStyle name="PSInt 2 11" xfId="53714"/>
    <cellStyle name="PSInt 2 12" xfId="53715"/>
    <cellStyle name="PSInt 2 13" xfId="53716"/>
    <cellStyle name="PSInt 2 14" xfId="53717"/>
    <cellStyle name="PSInt 2 15" xfId="53718"/>
    <cellStyle name="PSInt 2 16" xfId="53719"/>
    <cellStyle name="PSInt 2 17" xfId="53720"/>
    <cellStyle name="PSInt 2 18" xfId="53721"/>
    <cellStyle name="PSInt 2 19" xfId="53722"/>
    <cellStyle name="PSInt 2 2" xfId="53723"/>
    <cellStyle name="PSInt 2 20" xfId="53724"/>
    <cellStyle name="PSInt 2 21" xfId="53725"/>
    <cellStyle name="PSInt 2 22" xfId="53726"/>
    <cellStyle name="PSInt 2 23" xfId="53727"/>
    <cellStyle name="PSInt 2 24" xfId="53728"/>
    <cellStyle name="PSInt 2 25" xfId="53729"/>
    <cellStyle name="PSInt 2 26" xfId="53730"/>
    <cellStyle name="PSInt 2 27" xfId="53731"/>
    <cellStyle name="PSInt 2 28" xfId="53732"/>
    <cellStyle name="PSInt 2 29" xfId="53733"/>
    <cellStyle name="PSInt 2 3" xfId="53734"/>
    <cellStyle name="PSInt 2 30" xfId="53735"/>
    <cellStyle name="PSInt 2 31" xfId="53736"/>
    <cellStyle name="PSInt 2 32" xfId="53737"/>
    <cellStyle name="PSInt 2 33" xfId="53738"/>
    <cellStyle name="PSInt 2 34" xfId="53739"/>
    <cellStyle name="PSInt 2 35" xfId="53740"/>
    <cellStyle name="PSInt 2 36" xfId="53741"/>
    <cellStyle name="PSInt 2 37" xfId="53742"/>
    <cellStyle name="PSInt 2 38" xfId="53743"/>
    <cellStyle name="PSInt 2 39" xfId="53744"/>
    <cellStyle name="PSInt 2 4" xfId="53745"/>
    <cellStyle name="PSInt 2 40" xfId="53746"/>
    <cellStyle name="PSInt 2 41" xfId="53747"/>
    <cellStyle name="PSInt 2 42" xfId="53748"/>
    <cellStyle name="PSInt 2 43" xfId="53749"/>
    <cellStyle name="PSInt 2 44" xfId="53750"/>
    <cellStyle name="PSInt 2 45" xfId="53751"/>
    <cellStyle name="PSInt 2 46" xfId="53752"/>
    <cellStyle name="PSInt 2 47" xfId="53753"/>
    <cellStyle name="PSInt 2 48" xfId="53754"/>
    <cellStyle name="PSInt 2 49" xfId="53755"/>
    <cellStyle name="PSInt 2 5" xfId="53756"/>
    <cellStyle name="PSInt 2 50" xfId="53757"/>
    <cellStyle name="PSInt 2 51" xfId="53758"/>
    <cellStyle name="PSInt 2 52" xfId="53759"/>
    <cellStyle name="PSInt 2 53" xfId="53760"/>
    <cellStyle name="PSInt 2 54" xfId="53761"/>
    <cellStyle name="PSInt 2 55" xfId="53762"/>
    <cellStyle name="PSInt 2 56" xfId="53763"/>
    <cellStyle name="PSInt 2 57" xfId="53764"/>
    <cellStyle name="PSInt 2 58" xfId="53765"/>
    <cellStyle name="PSInt 2 59" xfId="53766"/>
    <cellStyle name="PSInt 2 6" xfId="53767"/>
    <cellStyle name="PSInt 2 60" xfId="53768"/>
    <cellStyle name="PSInt 2 61" xfId="53769"/>
    <cellStyle name="PSInt 2 62" xfId="53770"/>
    <cellStyle name="PSInt 2 63" xfId="53771"/>
    <cellStyle name="PSInt 2 64" xfId="53772"/>
    <cellStyle name="PSInt 2 65" xfId="53773"/>
    <cellStyle name="PSInt 2 66" xfId="53774"/>
    <cellStyle name="PSInt 2 67" xfId="53775"/>
    <cellStyle name="PSInt 2 68" xfId="53776"/>
    <cellStyle name="PSInt 2 7" xfId="53777"/>
    <cellStyle name="PSInt 2 8" xfId="53778"/>
    <cellStyle name="PSInt 2 9" xfId="53779"/>
    <cellStyle name="PSInt 3" xfId="53780"/>
    <cellStyle name="PSInt 3 2" xfId="53781"/>
    <cellStyle name="PSInt 3 3" xfId="53782"/>
    <cellStyle name="PSInt 4" xfId="53783"/>
    <cellStyle name="PSInt 4 2" xfId="53784"/>
    <cellStyle name="PSInt 5" xfId="53785"/>
    <cellStyle name="PSInt 6" xfId="53786"/>
    <cellStyle name="PSInt 7" xfId="53787"/>
    <cellStyle name="PSInt 8" xfId="53788"/>
    <cellStyle name="PSInt 9" xfId="53789"/>
    <cellStyle name="PSSpacer" xfId="53790"/>
    <cellStyle name="PSSpacer 10" xfId="53791"/>
    <cellStyle name="PSSpacer 11" xfId="53792"/>
    <cellStyle name="PSSpacer 11 2" xfId="53793"/>
    <cellStyle name="PSSpacer 12" xfId="53794"/>
    <cellStyle name="PSSpacer 13" xfId="53795"/>
    <cellStyle name="PSSpacer 14" xfId="53796"/>
    <cellStyle name="PSSpacer 15" xfId="53797"/>
    <cellStyle name="PSSpacer 16" xfId="53798"/>
    <cellStyle name="PSSpacer 17" xfId="53799"/>
    <cellStyle name="PSSpacer 17 2" xfId="53800"/>
    <cellStyle name="PSSpacer 18" xfId="53801"/>
    <cellStyle name="PSSpacer 18 2" xfId="53802"/>
    <cellStyle name="PSSpacer 19" xfId="53803"/>
    <cellStyle name="PSSpacer 2" xfId="53804"/>
    <cellStyle name="PSSpacer 2 10" xfId="53805"/>
    <cellStyle name="PSSpacer 2 10 2" xfId="53806"/>
    <cellStyle name="PSSpacer 2 11" xfId="53807"/>
    <cellStyle name="PSSpacer 2 11 2" xfId="53808"/>
    <cellStyle name="PSSpacer 2 12" xfId="53809"/>
    <cellStyle name="PSSpacer 2 12 2" xfId="53810"/>
    <cellStyle name="PSSpacer 2 13" xfId="53811"/>
    <cellStyle name="PSSpacer 2 13 2" xfId="53812"/>
    <cellStyle name="PSSpacer 2 14" xfId="53813"/>
    <cellStyle name="PSSpacer 2 14 2" xfId="53814"/>
    <cellStyle name="PSSpacer 2 15" xfId="53815"/>
    <cellStyle name="PSSpacer 2 15 2" xfId="53816"/>
    <cellStyle name="PSSpacer 2 16" xfId="53817"/>
    <cellStyle name="PSSpacer 2 16 2" xfId="53818"/>
    <cellStyle name="PSSpacer 2 17" xfId="53819"/>
    <cellStyle name="PSSpacer 2 17 2" xfId="53820"/>
    <cellStyle name="PSSpacer 2 18" xfId="53821"/>
    <cellStyle name="PSSpacer 2 18 2" xfId="53822"/>
    <cellStyle name="PSSpacer 2 19" xfId="53823"/>
    <cellStyle name="PSSpacer 2 19 2" xfId="53824"/>
    <cellStyle name="PSSpacer 2 2" xfId="53825"/>
    <cellStyle name="PSSpacer 2 2 2" xfId="53826"/>
    <cellStyle name="PSSpacer 2 2 3" xfId="53827"/>
    <cellStyle name="PSSpacer 2 2 4" xfId="53828"/>
    <cellStyle name="PSSpacer 2 20" xfId="53829"/>
    <cellStyle name="PSSpacer 2 20 2" xfId="53830"/>
    <cellStyle name="PSSpacer 2 21" xfId="53831"/>
    <cellStyle name="PSSpacer 2 21 2" xfId="53832"/>
    <cellStyle name="PSSpacer 2 22" xfId="53833"/>
    <cellStyle name="PSSpacer 2 22 2" xfId="53834"/>
    <cellStyle name="PSSpacer 2 23" xfId="53835"/>
    <cellStyle name="PSSpacer 2 24" xfId="53836"/>
    <cellStyle name="PSSpacer 2 25" xfId="53837"/>
    <cellStyle name="PSSpacer 2 26" xfId="53838"/>
    <cellStyle name="PSSpacer 2 27" xfId="53839"/>
    <cellStyle name="PSSpacer 2 28" xfId="53840"/>
    <cellStyle name="PSSpacer 2 29" xfId="53841"/>
    <cellStyle name="PSSpacer 2 3" xfId="53842"/>
    <cellStyle name="PSSpacer 2 3 2" xfId="53843"/>
    <cellStyle name="PSSpacer 2 3 3" xfId="53844"/>
    <cellStyle name="PSSpacer 2 3 4" xfId="53845"/>
    <cellStyle name="PSSpacer 2 30" xfId="53846"/>
    <cellStyle name="PSSpacer 2 31" xfId="53847"/>
    <cellStyle name="PSSpacer 2 32" xfId="53848"/>
    <cellStyle name="PSSpacer 2 33" xfId="53849"/>
    <cellStyle name="PSSpacer 2 34" xfId="53850"/>
    <cellStyle name="PSSpacer 2 35" xfId="53851"/>
    <cellStyle name="PSSpacer 2 36" xfId="53852"/>
    <cellStyle name="PSSpacer 2 37" xfId="53853"/>
    <cellStyle name="PSSpacer 2 38" xfId="53854"/>
    <cellStyle name="PSSpacer 2 39" xfId="53855"/>
    <cellStyle name="PSSpacer 2 4" xfId="53856"/>
    <cellStyle name="PSSpacer 2 4 2" xfId="53857"/>
    <cellStyle name="PSSpacer 2 4 3" xfId="53858"/>
    <cellStyle name="PSSpacer 2 4 4" xfId="53859"/>
    <cellStyle name="PSSpacer 2 40" xfId="53860"/>
    <cellStyle name="PSSpacer 2 41" xfId="53861"/>
    <cellStyle name="PSSpacer 2 42" xfId="53862"/>
    <cellStyle name="PSSpacer 2 43" xfId="53863"/>
    <cellStyle name="PSSpacer 2 44" xfId="53864"/>
    <cellStyle name="PSSpacer 2 45" xfId="53865"/>
    <cellStyle name="PSSpacer 2 46" xfId="53866"/>
    <cellStyle name="PSSpacer 2 47" xfId="53867"/>
    <cellStyle name="PSSpacer 2 48" xfId="53868"/>
    <cellStyle name="PSSpacer 2 49" xfId="53869"/>
    <cellStyle name="PSSpacer 2 5" xfId="53870"/>
    <cellStyle name="PSSpacer 2 5 2" xfId="53871"/>
    <cellStyle name="PSSpacer 2 5 2 2" xfId="53872"/>
    <cellStyle name="PSSpacer 2 5 3" xfId="53873"/>
    <cellStyle name="PSSpacer 2 5 4" xfId="53874"/>
    <cellStyle name="PSSpacer 2 50" xfId="53875"/>
    <cellStyle name="PSSpacer 2 51" xfId="53876"/>
    <cellStyle name="PSSpacer 2 52" xfId="53877"/>
    <cellStyle name="PSSpacer 2 53" xfId="53878"/>
    <cellStyle name="PSSpacer 2 54" xfId="53879"/>
    <cellStyle name="PSSpacer 2 55" xfId="53880"/>
    <cellStyle name="PSSpacer 2 55 2" xfId="53881"/>
    <cellStyle name="PSSpacer 2 56" xfId="53882"/>
    <cellStyle name="PSSpacer 2 57" xfId="53883"/>
    <cellStyle name="PSSpacer 2 58" xfId="53884"/>
    <cellStyle name="PSSpacer 2 59" xfId="53885"/>
    <cellStyle name="PSSpacer 2 6" xfId="53886"/>
    <cellStyle name="PSSpacer 2 6 2" xfId="53887"/>
    <cellStyle name="PSSpacer 2 6 2 2" xfId="53888"/>
    <cellStyle name="PSSpacer 2 6 3" xfId="53889"/>
    <cellStyle name="PSSpacer 2 6 4" xfId="53890"/>
    <cellStyle name="PSSpacer 2 60" xfId="53891"/>
    <cellStyle name="PSSpacer 2 61" xfId="53892"/>
    <cellStyle name="PSSpacer 2 62" xfId="53893"/>
    <cellStyle name="PSSpacer 2 63" xfId="53894"/>
    <cellStyle name="PSSpacer 2 64" xfId="53895"/>
    <cellStyle name="PSSpacer 2 65" xfId="53896"/>
    <cellStyle name="PSSpacer 2 66" xfId="53897"/>
    <cellStyle name="PSSpacer 2 67" xfId="53898"/>
    <cellStyle name="PSSpacer 2 68" xfId="53899"/>
    <cellStyle name="PSSpacer 2 69" xfId="53900"/>
    <cellStyle name="PSSpacer 2 7" xfId="53901"/>
    <cellStyle name="PSSpacer 2 7 2" xfId="53902"/>
    <cellStyle name="PSSpacer 2 7 2 2" xfId="53903"/>
    <cellStyle name="PSSpacer 2 7 3" xfId="53904"/>
    <cellStyle name="PSSpacer 2 7 4" xfId="53905"/>
    <cellStyle name="PSSpacer 2 7 5" xfId="53906"/>
    <cellStyle name="PSSpacer 2 7 6" xfId="53907"/>
    <cellStyle name="PSSpacer 2 7 7" xfId="53908"/>
    <cellStyle name="PSSpacer 2 70" xfId="53909"/>
    <cellStyle name="PSSpacer 2 71" xfId="53910"/>
    <cellStyle name="PSSpacer 2 72" xfId="53911"/>
    <cellStyle name="PSSpacer 2 73" xfId="53912"/>
    <cellStyle name="PSSpacer 2 74" xfId="53913"/>
    <cellStyle name="PSSpacer 2 75" xfId="53914"/>
    <cellStyle name="PSSpacer 2 76" xfId="53915"/>
    <cellStyle name="PSSpacer 2 77" xfId="53916"/>
    <cellStyle name="PSSpacer 2 78" xfId="53917"/>
    <cellStyle name="PSSpacer 2 79" xfId="53918"/>
    <cellStyle name="PSSpacer 2 8" xfId="53919"/>
    <cellStyle name="PSSpacer 2 8 2" xfId="53920"/>
    <cellStyle name="PSSpacer 2 8 3" xfId="53921"/>
    <cellStyle name="PSSpacer 2 8 4" xfId="53922"/>
    <cellStyle name="PSSpacer 2 8 5" xfId="53923"/>
    <cellStyle name="PSSpacer 2 8 6" xfId="53924"/>
    <cellStyle name="PSSpacer 2 8 7" xfId="53925"/>
    <cellStyle name="PSSpacer 2 80" xfId="53926"/>
    <cellStyle name="PSSpacer 2 81" xfId="53927"/>
    <cellStyle name="PSSpacer 2 82" xfId="53928"/>
    <cellStyle name="PSSpacer 2 9" xfId="53929"/>
    <cellStyle name="PSSpacer 2 9 2" xfId="53930"/>
    <cellStyle name="PSSpacer 20" xfId="53931"/>
    <cellStyle name="PSSpacer 21" xfId="53932"/>
    <cellStyle name="PSSpacer 22" xfId="53933"/>
    <cellStyle name="PSSpacer 23" xfId="53934"/>
    <cellStyle name="PSSpacer 24" xfId="53935"/>
    <cellStyle name="PSSpacer 25" xfId="53936"/>
    <cellStyle name="PSSpacer 26" xfId="53937"/>
    <cellStyle name="PSSpacer 27" xfId="53938"/>
    <cellStyle name="PSSpacer 3" xfId="53939"/>
    <cellStyle name="PSSpacer 3 2" xfId="53940"/>
    <cellStyle name="PSSpacer 3 2 2" xfId="53941"/>
    <cellStyle name="PSSpacer 3 2 3" xfId="53942"/>
    <cellStyle name="PSSpacer 3 3" xfId="53943"/>
    <cellStyle name="PSSpacer 3 3 2" xfId="53944"/>
    <cellStyle name="PSSpacer 3 4" xfId="53945"/>
    <cellStyle name="PSSpacer 4" xfId="53946"/>
    <cellStyle name="PSSpacer 4 2" xfId="53947"/>
    <cellStyle name="PSSpacer 4 2 2" xfId="53948"/>
    <cellStyle name="PSSpacer 4 2 3" xfId="53949"/>
    <cellStyle name="PSSpacer 4 3" xfId="53950"/>
    <cellStyle name="PSSpacer 4 4" xfId="53951"/>
    <cellStyle name="PSSpacer 5" xfId="53952"/>
    <cellStyle name="PSSpacer 5 2" xfId="53953"/>
    <cellStyle name="PSSpacer 6" xfId="53954"/>
    <cellStyle name="PSSpacer 7" xfId="53955"/>
    <cellStyle name="PSSpacer 8" xfId="53956"/>
    <cellStyle name="PSSpacer 9" xfId="53957"/>
    <cellStyle name="Punctuated 0.00" xfId="624"/>
    <cellStyle name="RangeBelow" xfId="53958"/>
    <cellStyle name="RangeBelow 10" xfId="53959"/>
    <cellStyle name="RangeBelow 11" xfId="53960"/>
    <cellStyle name="RangeBelow 12" xfId="53961"/>
    <cellStyle name="RangeBelow 13" xfId="53962"/>
    <cellStyle name="RangeBelow 14" xfId="53963"/>
    <cellStyle name="RangeBelow 15" xfId="53964"/>
    <cellStyle name="RangeBelow 16" xfId="53965"/>
    <cellStyle name="RangeBelow 17" xfId="53966"/>
    <cellStyle name="RangeBelow 18" xfId="53967"/>
    <cellStyle name="RangeBelow 19" xfId="53968"/>
    <cellStyle name="RangeBelow 2" xfId="53969"/>
    <cellStyle name="RangeBelow 2 2" xfId="53970"/>
    <cellStyle name="RangeBelow 2 2 2" xfId="53971"/>
    <cellStyle name="RangeBelow 3" xfId="53972"/>
    <cellStyle name="RangeBelow 3 2" xfId="53973"/>
    <cellStyle name="RangeBelow 4" xfId="53974"/>
    <cellStyle name="RangeBelow 5" xfId="53975"/>
    <cellStyle name="RangeBelow 6" xfId="53976"/>
    <cellStyle name="RangeBelow 7" xfId="53977"/>
    <cellStyle name="RangeBelow 8" xfId="53978"/>
    <cellStyle name="RangeBelow 9" xfId="53979"/>
    <cellStyle name="RedLeftSmall8" xfId="53980"/>
    <cellStyle name="Review_Date" xfId="53981"/>
    <cellStyle name="Reviewer" xfId="53982"/>
    <cellStyle name="RevList" xfId="625"/>
    <cellStyle name="Right" xfId="53983"/>
    <cellStyle name="Right 2" xfId="53984"/>
    <cellStyle name="Right 2 2" xfId="53985"/>
    <cellStyle name="Right 3" xfId="53986"/>
    <cellStyle name="Right 4" xfId="53987"/>
    <cellStyle name="Right 5" xfId="53988"/>
    <cellStyle name="Right_April ADI" xfId="53989"/>
    <cellStyle name="Rollover_Date" xfId="53990"/>
    <cellStyle name="s" xfId="626"/>
    <cellStyle name="s_B" xfId="627"/>
    <cellStyle name="s_B 2" xfId="1381"/>
    <cellStyle name="s_B 3" xfId="1382"/>
    <cellStyle name="s_B_Capex Retrieve FY12 PD12 (2)" xfId="628"/>
    <cellStyle name="s_B_Capex Retrieve FY12 PD12 (2) 2" xfId="1383"/>
    <cellStyle name="s_B_Capex Retrieve FY12 PD12 (2) 3" xfId="1384"/>
    <cellStyle name="s_Bal Sheets" xfId="629"/>
    <cellStyle name="s_Bal Sheets 2" xfId="1385"/>
    <cellStyle name="s_Bal Sheets 3" xfId="1386"/>
    <cellStyle name="s_Bal Sheets_1" xfId="630"/>
    <cellStyle name="s_Bal Sheets_1 2" xfId="1387"/>
    <cellStyle name="s_Bal Sheets_1 3" xfId="1388"/>
    <cellStyle name="s_Bal Sheets_1_Capex Retrieve FY12 PD12 (2)" xfId="631"/>
    <cellStyle name="s_Bal Sheets_1_Capex Retrieve FY12 PD12 (2) 2" xfId="1389"/>
    <cellStyle name="s_Bal Sheets_1_Capex Retrieve FY12 PD12 (2) 3" xfId="1390"/>
    <cellStyle name="s_Bal Sheets_2" xfId="632"/>
    <cellStyle name="s_Bal Sheets_Capex Retrieve FY12 PD12 (2)" xfId="633"/>
    <cellStyle name="s_Bal Sheets_Capex Retrieve FY12 PD12 (2) 2" xfId="1391"/>
    <cellStyle name="s_Bal Sheets_Capex Retrieve FY12 PD12 (2) 3" xfId="1392"/>
    <cellStyle name="s_Credit (2)" xfId="634"/>
    <cellStyle name="s_Credit (2) 2" xfId="1393"/>
    <cellStyle name="s_Credit (2) 3" xfId="1394"/>
    <cellStyle name="s_Credit (2)_1" xfId="635"/>
    <cellStyle name="s_Credit (2)_2" xfId="636"/>
    <cellStyle name="s_Credit (2)_2 2" xfId="1395"/>
    <cellStyle name="s_Credit (2)_2 3" xfId="1396"/>
    <cellStyle name="s_Credit (2)_2_Capex Retrieve FY12 PD12 (2)" xfId="637"/>
    <cellStyle name="s_Credit (2)_2_Capex Retrieve FY12 PD12 (2) 2" xfId="1397"/>
    <cellStyle name="s_Credit (2)_2_Capex Retrieve FY12 PD12 (2) 3" xfId="1398"/>
    <cellStyle name="s_Credit (2)_Capex Retrieve FY12 PD12 (2)" xfId="638"/>
    <cellStyle name="s_Credit (2)_Capex Retrieve FY12 PD12 (2) 2" xfId="1399"/>
    <cellStyle name="s_Credit (2)_Capex Retrieve FY12 PD12 (2) 3" xfId="1400"/>
    <cellStyle name="s_DCF Analysis for DPL" xfId="639"/>
    <cellStyle name="s_DCF Analysis for DPL 2" xfId="1401"/>
    <cellStyle name="s_DCF Analysis for DPL 3" xfId="1402"/>
    <cellStyle name="s_DCF Analysis for DPL_Capex Retrieve FY12 PD12 (2)" xfId="640"/>
    <cellStyle name="s_DCF Analysis for DPL_Capex Retrieve FY12 PD12 (2) 2" xfId="1403"/>
    <cellStyle name="s_DCF Analysis for DPL_Capex Retrieve FY12 PD12 (2) 3" xfId="1404"/>
    <cellStyle name="s_DCF Matrix" xfId="641"/>
    <cellStyle name="s_DCF Matrix_1" xfId="642"/>
    <cellStyle name="s_DCF Matrix_1 2" xfId="1405"/>
    <cellStyle name="s_DCF Matrix_1 3" xfId="1406"/>
    <cellStyle name="s_DCF Matrix_1_Capex Retrieve FY12 PD12 (2)" xfId="643"/>
    <cellStyle name="s_DCF Matrix_1_Capex Retrieve FY12 PD12 (2) 2" xfId="1407"/>
    <cellStyle name="s_DCF Matrix_1_Capex Retrieve FY12 PD12 (2) 3" xfId="1408"/>
    <cellStyle name="s_DCFLBO Code" xfId="644"/>
    <cellStyle name="s_DCFLBO Code_1" xfId="645"/>
    <cellStyle name="s_DCFLBO Code_1 2" xfId="1409"/>
    <cellStyle name="s_DCFLBO Code_1 3" xfId="1410"/>
    <cellStyle name="s_DCFLBO Code_1_Capex Retrieve FY12 PD12 (2)" xfId="646"/>
    <cellStyle name="s_DCFLBO Code_1_Capex Retrieve FY12 PD12 (2) 2" xfId="1411"/>
    <cellStyle name="s_DCFLBO Code_1_Capex Retrieve FY12 PD12 (2) 3" xfId="1412"/>
    <cellStyle name="s_DPL Valuation1022" xfId="647"/>
    <cellStyle name="s_DPL Valuation1022 2" xfId="1413"/>
    <cellStyle name="s_DPL Valuation1022 3" xfId="1414"/>
    <cellStyle name="s_DPL Valuation1022_Capex Retrieve FY12 PD12 (2)" xfId="648"/>
    <cellStyle name="s_DPL Valuation1022_Capex Retrieve FY12 PD12 (2) 2" xfId="1415"/>
    <cellStyle name="s_DPL Valuation1022_Capex Retrieve FY12 PD12 (2) 3" xfId="1416"/>
    <cellStyle name="s_Earnings" xfId="649"/>
    <cellStyle name="s_Earnings (2)" xfId="650"/>
    <cellStyle name="s_Earnings (2) 2" xfId="1417"/>
    <cellStyle name="s_Earnings (2) 3" xfId="1418"/>
    <cellStyle name="s_Earnings (2)_1" xfId="651"/>
    <cellStyle name="s_Earnings (2)_1 2" xfId="1419"/>
    <cellStyle name="s_Earnings (2)_1 3" xfId="1420"/>
    <cellStyle name="s_Earnings (2)_1_Capex Retrieve FY12 PD12 (2)" xfId="652"/>
    <cellStyle name="s_Earnings (2)_1_Capex Retrieve FY12 PD12 (2) 2" xfId="1421"/>
    <cellStyle name="s_Earnings (2)_1_Capex Retrieve FY12 PD12 (2) 3" xfId="1422"/>
    <cellStyle name="s_Earnings (2)_Capex Retrieve FY12 PD12 (2)" xfId="653"/>
    <cellStyle name="s_Earnings (2)_Capex Retrieve FY12 PD12 (2) 2" xfId="1423"/>
    <cellStyle name="s_Earnings (2)_Capex Retrieve FY12 PD12 (2) 3" xfId="1424"/>
    <cellStyle name="s_Earnings_1" xfId="654"/>
    <cellStyle name="s_Earnings_1 2" xfId="1425"/>
    <cellStyle name="s_Earnings_1 3" xfId="1426"/>
    <cellStyle name="s_Earnings_1_Capex Retrieve FY12 PD12 (2)" xfId="655"/>
    <cellStyle name="s_Earnings_1_Capex Retrieve FY12 PD12 (2) 2" xfId="1427"/>
    <cellStyle name="s_Earnings_1_Capex Retrieve FY12 PD12 (2) 3" xfId="1428"/>
    <cellStyle name="s_finsumm" xfId="656"/>
    <cellStyle name="s_finsumm_1" xfId="657"/>
    <cellStyle name="s_finsumm_1 2" xfId="1429"/>
    <cellStyle name="s_finsumm_1 3" xfId="1430"/>
    <cellStyle name="s_finsumm_1_Capex Retrieve FY12 PD12 (2)" xfId="658"/>
    <cellStyle name="s_finsumm_1_Capex Retrieve FY12 PD12 (2) 2" xfId="1431"/>
    <cellStyle name="s_finsumm_1_Capex Retrieve FY12 PD12 (2) 3" xfId="1432"/>
    <cellStyle name="s_finsumm_2" xfId="659"/>
    <cellStyle name="s_finsumm_2 2" xfId="1433"/>
    <cellStyle name="s_finsumm_2 3" xfId="1434"/>
    <cellStyle name="s_finsumm_2_Capex Retrieve FY12 PD12 (2)" xfId="660"/>
    <cellStyle name="s_finsumm_2_Capex Retrieve FY12 PD12 (2) 2" xfId="1435"/>
    <cellStyle name="s_finsumm_2_Capex Retrieve FY12 PD12 (2) 3" xfId="1436"/>
    <cellStyle name="s_GoroWipTax-to2050_fromCo_Oct21_99" xfId="661"/>
    <cellStyle name="s_HardInc " xfId="662"/>
    <cellStyle name="s_HardInc  2" xfId="1437"/>
    <cellStyle name="s_HardInc  3" xfId="1438"/>
    <cellStyle name="s_Hist Inputs (2)" xfId="663"/>
    <cellStyle name="s_Hist Inputs (2)_1" xfId="664"/>
    <cellStyle name="s_Hist Inputs (2)_1 2" xfId="1439"/>
    <cellStyle name="s_Hist Inputs (2)_1 3" xfId="1440"/>
    <cellStyle name="s_Hist Inputs (2)_1_Capex Retrieve FY12 PD12 (2)" xfId="665"/>
    <cellStyle name="s_Hist Inputs (2)_1_Capex Retrieve FY12 PD12 (2) 2" xfId="1441"/>
    <cellStyle name="s_Hist Inputs (2)_1_Capex Retrieve FY12 PD12 (2) 3" xfId="1442"/>
    <cellStyle name="s_IEL_finsumm" xfId="666"/>
    <cellStyle name="s_IEL_finsumm 2" xfId="1443"/>
    <cellStyle name="s_IEL_finsumm 3" xfId="1444"/>
    <cellStyle name="s_IEL_finsumm_1" xfId="667"/>
    <cellStyle name="s_IEL_finsumm_2" xfId="668"/>
    <cellStyle name="s_IEL_finsumm_2 2" xfId="1445"/>
    <cellStyle name="s_IEL_finsumm_2 3" xfId="1446"/>
    <cellStyle name="s_IEL_finsumm_2_Capex Retrieve FY12 PD12 (2)" xfId="669"/>
    <cellStyle name="s_IEL_finsumm_2_Capex Retrieve FY12 PD12 (2) 2" xfId="1447"/>
    <cellStyle name="s_IEL_finsumm_2_Capex Retrieve FY12 PD12 (2) 3" xfId="1448"/>
    <cellStyle name="s_IEL_finsumm_Capex Retrieve FY12 PD12 (2)" xfId="670"/>
    <cellStyle name="s_IEL_finsumm_Capex Retrieve FY12 PD12 (2) 2" xfId="1449"/>
    <cellStyle name="s_IEL_finsumm_Capex Retrieve FY12 PD12 (2) 3" xfId="1450"/>
    <cellStyle name="s_IEL_finsumm1" xfId="671"/>
    <cellStyle name="s_IEL_finsumm1 2" xfId="1451"/>
    <cellStyle name="s_IEL_finsumm1 3" xfId="1452"/>
    <cellStyle name="s_IEL_finsumm1_1" xfId="672"/>
    <cellStyle name="s_IEL_finsumm1_1 2" xfId="1453"/>
    <cellStyle name="s_IEL_finsumm1_1 3" xfId="1454"/>
    <cellStyle name="s_IEL_finsumm1_1_Capex Retrieve FY12 PD12 (2)" xfId="673"/>
    <cellStyle name="s_IEL_finsumm1_1_Capex Retrieve FY12 PD12 (2) 2" xfId="1455"/>
    <cellStyle name="s_IEL_finsumm1_1_Capex Retrieve FY12 PD12 (2) 3" xfId="1456"/>
    <cellStyle name="s_IEL_finsumm1_2" xfId="674"/>
    <cellStyle name="s_IEL_finsumm1_2 2" xfId="1457"/>
    <cellStyle name="s_IEL_finsumm1_2 3" xfId="1458"/>
    <cellStyle name="s_IEL_finsumm1_2_Capex Retrieve FY12 PD12 (2)" xfId="675"/>
    <cellStyle name="s_IEL_finsumm1_2_Capex Retrieve FY12 PD12 (2) 2" xfId="1459"/>
    <cellStyle name="s_IEL_finsumm1_2_Capex Retrieve FY12 PD12 (2) 3" xfId="1460"/>
    <cellStyle name="s_IEL_finsumm1_Capex Retrieve FY12 PD12 (2)" xfId="676"/>
    <cellStyle name="s_IEL_finsumm1_Capex Retrieve FY12 PD12 (2) 2" xfId="1461"/>
    <cellStyle name="s_IEL_finsumm1_Capex Retrieve FY12 PD12 (2) 3" xfId="1462"/>
    <cellStyle name="s_Lbo" xfId="677"/>
    <cellStyle name="s_Lbo 2" xfId="1463"/>
    <cellStyle name="s_Lbo 3" xfId="1464"/>
    <cellStyle name="s_LBO Summary" xfId="678"/>
    <cellStyle name="s_LBO Summary_1" xfId="679"/>
    <cellStyle name="s_LBO Summary_1 2" xfId="1465"/>
    <cellStyle name="s_LBO Summary_1 3" xfId="1466"/>
    <cellStyle name="s_LBO Summary_1_Capex Retrieve FY12 PD12 (2)" xfId="680"/>
    <cellStyle name="s_LBO Summary_1_Capex Retrieve FY12 PD12 (2) 2" xfId="1467"/>
    <cellStyle name="s_LBO Summary_1_Capex Retrieve FY12 PD12 (2) 3" xfId="1468"/>
    <cellStyle name="s_LBO Summary_2" xfId="681"/>
    <cellStyle name="s_LBO Summary_2 2" xfId="1469"/>
    <cellStyle name="s_LBO Summary_2 3" xfId="1470"/>
    <cellStyle name="s_LBO Summary_2_Capex Retrieve FY12 PD12 (2)" xfId="682"/>
    <cellStyle name="s_LBO Summary_2_Capex Retrieve FY12 PD12 (2) 2" xfId="1471"/>
    <cellStyle name="s_LBO Summary_2_Capex Retrieve FY12 PD12 (2) 3" xfId="1472"/>
    <cellStyle name="s_Lbo_1" xfId="683"/>
    <cellStyle name="s_Lbo_1 2" xfId="1473"/>
    <cellStyle name="s_Lbo_1 3" xfId="1474"/>
    <cellStyle name="s_Lbo_1_Capex Retrieve FY12 PD12 (2)" xfId="684"/>
    <cellStyle name="s_Lbo_1_Capex Retrieve FY12 PD12 (2) 2" xfId="1475"/>
    <cellStyle name="s_Lbo_1_Capex Retrieve FY12 PD12 (2) 3" xfId="1476"/>
    <cellStyle name="s_Lbo_Capex Retrieve FY12 PD12 (2)" xfId="685"/>
    <cellStyle name="s_Lbo_Capex Retrieve FY12 PD12 (2) 2" xfId="1477"/>
    <cellStyle name="s_Lbo_Capex Retrieve FY12 PD12 (2) 3" xfId="1478"/>
    <cellStyle name="s_rvr_analysis_andrew" xfId="686"/>
    <cellStyle name="s_rvr_analysis_andrew 2" xfId="1479"/>
    <cellStyle name="s_rvr_analysis_andrew 3" xfId="1480"/>
    <cellStyle name="s_rvr_analysis_andrew_Capex Retrieve FY12 PD12 (2)" xfId="687"/>
    <cellStyle name="s_rvr_analysis_andrew_Capex Retrieve FY12 PD12 (2) 2" xfId="1481"/>
    <cellStyle name="s_rvr_analysis_andrew_Capex Retrieve FY12 PD12 (2) 3" xfId="1482"/>
    <cellStyle name="s_Schedules" xfId="688"/>
    <cellStyle name="s_Schedules_1" xfId="689"/>
    <cellStyle name="s_Schedules_1 2" xfId="1483"/>
    <cellStyle name="s_Schedules_1 3" xfId="1484"/>
    <cellStyle name="s_Schedules_1_Capex Retrieve FY12 PD12 (2)" xfId="690"/>
    <cellStyle name="s_Schedules_1_Capex Retrieve FY12 PD12 (2) 2" xfId="1485"/>
    <cellStyle name="s_Schedules_1_Capex Retrieve FY12 PD12 (2) 3" xfId="1486"/>
    <cellStyle name="s_Trans Assump" xfId="691"/>
    <cellStyle name="s_Trans Assump (2)" xfId="692"/>
    <cellStyle name="s_Trans Assump (2)_1" xfId="693"/>
    <cellStyle name="s_Trans Assump (2)_1 2" xfId="1487"/>
    <cellStyle name="s_Trans Assump (2)_1 3" xfId="1488"/>
    <cellStyle name="s_Trans Assump (2)_1_Capex Retrieve FY12 PD12 (2)" xfId="694"/>
    <cellStyle name="s_Trans Assump (2)_1_Capex Retrieve FY12 PD12 (2) 2" xfId="1489"/>
    <cellStyle name="s_Trans Assump (2)_1_Capex Retrieve FY12 PD12 (2) 3" xfId="1490"/>
    <cellStyle name="s_Trans Assump 2" xfId="1491"/>
    <cellStyle name="s_Trans Assump 3" xfId="1492"/>
    <cellStyle name="s_Trans Assump 4" xfId="1493"/>
    <cellStyle name="s_Trans Assump 5" xfId="1494"/>
    <cellStyle name="s_Trans Assump_1" xfId="695"/>
    <cellStyle name="s_Trans Assump_Capex Retrieve FY12 PD12 (2)" xfId="696"/>
    <cellStyle name="s_Trans Assump_Capex Retrieve FY12 PD12 (2) 2" xfId="1495"/>
    <cellStyle name="s_Trans Assump_Capex Retrieve FY12 PD12 (2) 3" xfId="1496"/>
    <cellStyle name="s_Trans Sum" xfId="697"/>
    <cellStyle name="s_Trans Sum 2" xfId="1497"/>
    <cellStyle name="s_Trans Sum 3" xfId="1498"/>
    <cellStyle name="s_Trans Sum_1" xfId="698"/>
    <cellStyle name="s_Trans Sum_Capex Retrieve FY12 PD12 (2)" xfId="699"/>
    <cellStyle name="s_Trans Sum_Capex Retrieve FY12 PD12 (2) 2" xfId="1499"/>
    <cellStyle name="s_Trans Sum_Capex Retrieve FY12 PD12 (2) 3" xfId="1500"/>
    <cellStyle name="s_Unit Price Sen. (2)" xfId="700"/>
    <cellStyle name="s_Unit Price Sen. (2) 2" xfId="1501"/>
    <cellStyle name="s_Unit Price Sen. (2) 3" xfId="1502"/>
    <cellStyle name="s_Unit Price Sen. (2)_1" xfId="701"/>
    <cellStyle name="s_Unit Price Sen. (2)_1 2" xfId="1503"/>
    <cellStyle name="s_Unit Price Sen. (2)_1 3" xfId="1504"/>
    <cellStyle name="s_Unit Price Sen. (2)_1_Capex Retrieve FY12 PD12 (2)" xfId="702"/>
    <cellStyle name="s_Unit Price Sen. (2)_1_Capex Retrieve FY12 PD12 (2) 2" xfId="1505"/>
    <cellStyle name="s_Unit Price Sen. (2)_1_Capex Retrieve FY12 PD12 (2) 3" xfId="1506"/>
    <cellStyle name="s_Unit Price Sen. (2)_2" xfId="703"/>
    <cellStyle name="s_Unit Price Sen. (2)_Capex Retrieve FY12 PD12 (2)" xfId="704"/>
    <cellStyle name="s_Unit Price Sen. (2)_Capex Retrieve FY12 PD12 (2) 2" xfId="1507"/>
    <cellStyle name="s_Unit Price Sen. (2)_Capex Retrieve FY12 PD12 (2) 3" xfId="1508"/>
    <cellStyle name="Salomon Logo" xfId="705"/>
    <cellStyle name="Salomon Logo 2" xfId="1509"/>
    <cellStyle name="Salomon Logo 3" xfId="1510"/>
    <cellStyle name="Sch_name" xfId="706"/>
    <cellStyle name="Section Head" xfId="707"/>
    <cellStyle name="Section Head 2" xfId="1511"/>
    <cellStyle name="Section Head 3" xfId="1512"/>
    <cellStyle name="Separador de milhares_DADOS DO BALANCO" xfId="708"/>
    <cellStyle name="Shading" xfId="709"/>
    <cellStyle name="Sheet Header" xfId="710"/>
    <cellStyle name="Sheet Header 2" xfId="1513"/>
    <cellStyle name="Sheet Header 3" xfId="1514"/>
    <cellStyle name="ShOut" xfId="711"/>
    <cellStyle name="sideways" xfId="712"/>
    <cellStyle name="sideways 2" xfId="1515"/>
    <cellStyle name="sideways 3" xfId="1516"/>
    <cellStyle name="Skadden Number" xfId="53991"/>
    <cellStyle name="Skadden Number 2" xfId="53992"/>
    <cellStyle name="Skadden Number 3" xfId="53993"/>
    <cellStyle name="Skadden Number 4" xfId="53994"/>
    <cellStyle name="Skadden Number 5" xfId="53995"/>
    <cellStyle name="Standard_Anpassen der Amortisation" xfId="713"/>
    <cellStyle name="Style 1" xfId="714"/>
    <cellStyle name="Style 1 2" xfId="1517"/>
    <cellStyle name="Style 1 3" xfId="1518"/>
    <cellStyle name="Style 2" xfId="715"/>
    <cellStyle name="Style 2 2" xfId="1519"/>
    <cellStyle name="Style 2 3" xfId="1520"/>
    <cellStyle name="Style 25" xfId="53996"/>
    <cellStyle name="Style 25 2" xfId="53997"/>
    <cellStyle name="Style 25 3" xfId="53998"/>
    <cellStyle name="Style 26" xfId="53999"/>
    <cellStyle name="Style 26 2" xfId="54000"/>
    <cellStyle name="Style 26 3" xfId="54001"/>
    <cellStyle name="Style 27" xfId="54002"/>
    <cellStyle name="Style 27 2" xfId="54003"/>
    <cellStyle name="Style 27 3" xfId="54004"/>
    <cellStyle name="Style 27 4" xfId="54005"/>
    <cellStyle name="Style 27 5" xfId="54006"/>
    <cellStyle name="Style 28" xfId="54007"/>
    <cellStyle name="Style 28 2" xfId="54008"/>
    <cellStyle name="Style 28 3" xfId="54009"/>
    <cellStyle name="Style 28 4" xfId="54010"/>
    <cellStyle name="Style 28 5" xfId="54011"/>
    <cellStyle name="Style 3" xfId="716"/>
    <cellStyle name="Style 3 2" xfId="1521"/>
    <cellStyle name="Style 3 3" xfId="1522"/>
    <cellStyle name="STYLE1" xfId="54012"/>
    <cellStyle name="STYLE2" xfId="54013"/>
    <cellStyle name="STYLE3" xfId="54014"/>
    <cellStyle name="STYLE3 10" xfId="54015"/>
    <cellStyle name="STYLE3 11" xfId="54016"/>
    <cellStyle name="STYLE3 12" xfId="54017"/>
    <cellStyle name="STYLE3 13" xfId="54018"/>
    <cellStyle name="STYLE3 14" xfId="54019"/>
    <cellStyle name="STYLE3 15" xfId="54020"/>
    <cellStyle name="STYLE3 16" xfId="54021"/>
    <cellStyle name="STYLE3 17" xfId="54022"/>
    <cellStyle name="STYLE3 18" xfId="54023"/>
    <cellStyle name="STYLE3 19" xfId="54024"/>
    <cellStyle name="STYLE3 2" xfId="54025"/>
    <cellStyle name="STYLE3 2 2" xfId="54026"/>
    <cellStyle name="STYLE3 2 2 2" xfId="54027"/>
    <cellStyle name="STYLE3 2 3" xfId="54028"/>
    <cellStyle name="STYLE3 2 3 2" xfId="54029"/>
    <cellStyle name="STYLE3 3" xfId="54030"/>
    <cellStyle name="STYLE3 3 2" xfId="54031"/>
    <cellStyle name="STYLE3 4" xfId="54032"/>
    <cellStyle name="STYLE3 5" xfId="54033"/>
    <cellStyle name="STYLE3 6" xfId="54034"/>
    <cellStyle name="STYLE3 7" xfId="54035"/>
    <cellStyle name="STYLE3 8" xfId="54036"/>
    <cellStyle name="STYLE3 9" xfId="54037"/>
    <cellStyle name="STYLE4" xfId="54038"/>
    <cellStyle name="subhead" xfId="717"/>
    <cellStyle name="subhead 2" xfId="1523"/>
    <cellStyle name="subhead 3" xfId="1524"/>
    <cellStyle name="SubRoutine" xfId="54039"/>
    <cellStyle name="SubRoutine 10" xfId="54040"/>
    <cellStyle name="SubRoutine 11" xfId="54041"/>
    <cellStyle name="SubRoutine 12" xfId="54042"/>
    <cellStyle name="SubRoutine 13" xfId="54043"/>
    <cellStyle name="SubRoutine 14" xfId="54044"/>
    <cellStyle name="SubRoutine 15" xfId="54045"/>
    <cellStyle name="SubRoutine 16" xfId="54046"/>
    <cellStyle name="SubRoutine 17" xfId="54047"/>
    <cellStyle name="SubRoutine 18" xfId="54048"/>
    <cellStyle name="SubRoutine 19" xfId="54049"/>
    <cellStyle name="SubRoutine 2" xfId="54050"/>
    <cellStyle name="SubRoutine 2 2" xfId="54051"/>
    <cellStyle name="SubRoutine 2 2 2" xfId="54052"/>
    <cellStyle name="SubRoutine 3" xfId="54053"/>
    <cellStyle name="SubRoutine 3 2" xfId="54054"/>
    <cellStyle name="SubRoutine 4" xfId="54055"/>
    <cellStyle name="SubRoutine 5" xfId="54056"/>
    <cellStyle name="SubRoutine 6" xfId="54057"/>
    <cellStyle name="SubRoutine 7" xfId="54058"/>
    <cellStyle name="SubRoutine 8" xfId="54059"/>
    <cellStyle name="SubRoutine 9" xfId="54060"/>
    <cellStyle name="Subtotal" xfId="718"/>
    <cellStyle name="swpBody01" xfId="719"/>
    <cellStyle name="swpBody01 2" xfId="1525"/>
    <cellStyle name="swpBody01 3" xfId="1526"/>
    <cellStyle name="Table Head" xfId="720"/>
    <cellStyle name="Table Head 2" xfId="1527"/>
    <cellStyle name="Table Head 3" xfId="1528"/>
    <cellStyle name="Table Head Aligned" xfId="721"/>
    <cellStyle name="Table Head Aligned 2" xfId="1529"/>
    <cellStyle name="Table Head Aligned 3" xfId="1530"/>
    <cellStyle name="Table Head Blue" xfId="722"/>
    <cellStyle name="Table Head Blue 2" xfId="1531"/>
    <cellStyle name="Table Head Blue 3" xfId="1532"/>
    <cellStyle name="Table Head Green" xfId="723"/>
    <cellStyle name="Table Head Green 2" xfId="1533"/>
    <cellStyle name="Table Head Green 3" xfId="1534"/>
    <cellStyle name="Table Head_Val_Sum_Graph" xfId="724"/>
    <cellStyle name="Table Text" xfId="725"/>
    <cellStyle name="Table Text 2" xfId="1535"/>
    <cellStyle name="Table Text 3" xfId="1536"/>
    <cellStyle name="Table Title" xfId="726"/>
    <cellStyle name="Table Title 10" xfId="54061"/>
    <cellStyle name="Table Title 11" xfId="54062"/>
    <cellStyle name="Table Title 12" xfId="54063"/>
    <cellStyle name="Table Title 13" xfId="54064"/>
    <cellStyle name="Table Title 14" xfId="54065"/>
    <cellStyle name="Table Title 15" xfId="54066"/>
    <cellStyle name="Table Title 16" xfId="54067"/>
    <cellStyle name="Table Title 17" xfId="54068"/>
    <cellStyle name="Table Title 18" xfId="54069"/>
    <cellStyle name="Table Title 19" xfId="54070"/>
    <cellStyle name="Table Title 2" xfId="1537"/>
    <cellStyle name="Table Title 2 2" xfId="54071"/>
    <cellStyle name="Table Title 2 2 2" xfId="54072"/>
    <cellStyle name="Table Title 3" xfId="1538"/>
    <cellStyle name="Table Title 3 2" xfId="54073"/>
    <cellStyle name="Table Title 4" xfId="54074"/>
    <cellStyle name="Table Title 5" xfId="54075"/>
    <cellStyle name="Table Title 6" xfId="54076"/>
    <cellStyle name="Table Title 7" xfId="54077"/>
    <cellStyle name="Table Title 8" xfId="54078"/>
    <cellStyle name="Table Title 9" xfId="54079"/>
    <cellStyle name="Table Units" xfId="727"/>
    <cellStyle name="Table Units 2" xfId="1539"/>
    <cellStyle name="Table Units 3" xfId="1540"/>
    <cellStyle name="Table_Header" xfId="728"/>
    <cellStyle name="Text" xfId="54080"/>
    <cellStyle name="Text 1" xfId="729"/>
    <cellStyle name="Text 1 2" xfId="1541"/>
    <cellStyle name="Text 1 3" xfId="1542"/>
    <cellStyle name="Text 2" xfId="54081"/>
    <cellStyle name="Text 2 2" xfId="54082"/>
    <cellStyle name="Text 2 3" xfId="54083"/>
    <cellStyle name="Text 2 4" xfId="54084"/>
    <cellStyle name="Text 2 5" xfId="54085"/>
    <cellStyle name="Text 2 6" xfId="54086"/>
    <cellStyle name="Text 3" xfId="54087"/>
    <cellStyle name="Text 4" xfId="54088"/>
    <cellStyle name="Text 5" xfId="54089"/>
    <cellStyle name="Text 6" xfId="54090"/>
    <cellStyle name="Text 7" xfId="54091"/>
    <cellStyle name="Text Head 1" xfId="730"/>
    <cellStyle name="Text Head 1 2" xfId="1543"/>
    <cellStyle name="Text Head 1 3" xfId="1544"/>
    <cellStyle name="TextStyle" xfId="54092"/>
    <cellStyle name="Times New Roman" xfId="731"/>
    <cellStyle name="Title 10" xfId="54093"/>
    <cellStyle name="Title 10 10" xfId="54094"/>
    <cellStyle name="Title 10 11" xfId="54095"/>
    <cellStyle name="Title 10 12" xfId="54096"/>
    <cellStyle name="Title 10 13" xfId="54097"/>
    <cellStyle name="Title 10 14" xfId="54098"/>
    <cellStyle name="Title 10 15" xfId="54099"/>
    <cellStyle name="Title 10 16" xfId="54100"/>
    <cellStyle name="Title 10 17" xfId="54101"/>
    <cellStyle name="Title 10 18" xfId="54102"/>
    <cellStyle name="Title 10 19" xfId="54103"/>
    <cellStyle name="Title 10 2" xfId="54104"/>
    <cellStyle name="Title 10 2 2" xfId="54105"/>
    <cellStyle name="Title 10 2 2 2" xfId="54106"/>
    <cellStyle name="Title 10 3" xfId="54107"/>
    <cellStyle name="Title 10 3 2" xfId="54108"/>
    <cellStyle name="Title 10 4" xfId="54109"/>
    <cellStyle name="Title 10 5" xfId="54110"/>
    <cellStyle name="Title 10 6" xfId="54111"/>
    <cellStyle name="Title 10 7" xfId="54112"/>
    <cellStyle name="Title 10 8" xfId="54113"/>
    <cellStyle name="Title 10 9" xfId="54114"/>
    <cellStyle name="Title 11" xfId="54115"/>
    <cellStyle name="Title 11 2" xfId="54116"/>
    <cellStyle name="Title 11 2 2" xfId="54117"/>
    <cellStyle name="Title 11 2 3" xfId="54118"/>
    <cellStyle name="Title 11 2 4" xfId="54119"/>
    <cellStyle name="Title 11 2 5" xfId="54120"/>
    <cellStyle name="Title 11 2 6" xfId="54121"/>
    <cellStyle name="Title 11 2 7" xfId="54122"/>
    <cellStyle name="Title 11 3" xfId="54123"/>
    <cellStyle name="Title 11 3 2" xfId="54124"/>
    <cellStyle name="Title 11 4" xfId="54125"/>
    <cellStyle name="Title 11 5" xfId="54126"/>
    <cellStyle name="Title 11 6" xfId="54127"/>
    <cellStyle name="Title 11 7" xfId="54128"/>
    <cellStyle name="Title 11 8" xfId="54129"/>
    <cellStyle name="Title 12" xfId="54130"/>
    <cellStyle name="Title 12 2" xfId="54131"/>
    <cellStyle name="Title 12 2 2" xfId="54132"/>
    <cellStyle name="Title 12 3" xfId="54133"/>
    <cellStyle name="Title 12 4" xfId="54134"/>
    <cellStyle name="Title 13" xfId="54135"/>
    <cellStyle name="Title 13 2" xfId="54136"/>
    <cellStyle name="Title 13 3" xfId="54137"/>
    <cellStyle name="Title 14" xfId="54138"/>
    <cellStyle name="Title 14 2" xfId="54139"/>
    <cellStyle name="Title 15" xfId="54140"/>
    <cellStyle name="Title 16" xfId="54141"/>
    <cellStyle name="Title 17" xfId="54142"/>
    <cellStyle name="Title 18" xfId="54143"/>
    <cellStyle name="Title 19" xfId="54144"/>
    <cellStyle name="Title 2" xfId="732"/>
    <cellStyle name="Title 2 10" xfId="54145"/>
    <cellStyle name="Title 2 11" xfId="54146"/>
    <cellStyle name="Title 2 12" xfId="54147"/>
    <cellStyle name="Title 2 13" xfId="54148"/>
    <cellStyle name="Title 2 14" xfId="54149"/>
    <cellStyle name="Title 2 15" xfId="54150"/>
    <cellStyle name="Title 2 16" xfId="54151"/>
    <cellStyle name="Title 2 17" xfId="54152"/>
    <cellStyle name="Title 2 18" xfId="54153"/>
    <cellStyle name="Title 2 19" xfId="54154"/>
    <cellStyle name="Title 2 2" xfId="733"/>
    <cellStyle name="Title 2 2 2" xfId="1545"/>
    <cellStyle name="Title 2 2 2 2" xfId="54155"/>
    <cellStyle name="Title 2 2 2 2 2" xfId="54156"/>
    <cellStyle name="Title 2 2 2 2 3" xfId="54157"/>
    <cellStyle name="Title 2 2 2 3" xfId="54158"/>
    <cellStyle name="Title 2 2 2 4" xfId="54159"/>
    <cellStyle name="Title 2 2 2 5" xfId="54160"/>
    <cellStyle name="Title 2 2 3" xfId="1546"/>
    <cellStyle name="Title 2 2 3 2" xfId="54161"/>
    <cellStyle name="Title 2 2 3 3" xfId="54162"/>
    <cellStyle name="Title 2 2 4" xfId="54163"/>
    <cellStyle name="Title 2 2 5" xfId="54164"/>
    <cellStyle name="Title 2 20" xfId="54165"/>
    <cellStyle name="Title 2 3" xfId="1547"/>
    <cellStyle name="Title 2 3 2" xfId="54166"/>
    <cellStyle name="Title 2 3 2 2" xfId="54167"/>
    <cellStyle name="Title 2 3 3" xfId="54168"/>
    <cellStyle name="Title 2 3 4" xfId="54169"/>
    <cellStyle name="Title 2 3 5" xfId="54170"/>
    <cellStyle name="Title 2 4" xfId="1548"/>
    <cellStyle name="Title 2 4 2" xfId="54171"/>
    <cellStyle name="Title 2 5" xfId="54172"/>
    <cellStyle name="Title 2 6" xfId="54173"/>
    <cellStyle name="Title 2 7" xfId="54174"/>
    <cellStyle name="Title 2 8" xfId="54175"/>
    <cellStyle name="Title 2 9" xfId="54176"/>
    <cellStyle name="Title 3" xfId="54177"/>
    <cellStyle name="Title 3 10" xfId="54178"/>
    <cellStyle name="Title 3 11" xfId="54179"/>
    <cellStyle name="Title 3 12" xfId="54180"/>
    <cellStyle name="Title 3 13" xfId="54181"/>
    <cellStyle name="Title 3 14" xfId="54182"/>
    <cellStyle name="Title 3 15" xfId="54183"/>
    <cellStyle name="Title 3 16" xfId="54184"/>
    <cellStyle name="Title 3 17" xfId="54185"/>
    <cellStyle name="Title 3 18" xfId="54186"/>
    <cellStyle name="Title 3 19" xfId="54187"/>
    <cellStyle name="Title 3 2" xfId="54188"/>
    <cellStyle name="Title 3 2 2" xfId="54189"/>
    <cellStyle name="Title 3 2 2 2" xfId="54190"/>
    <cellStyle name="Title 3 3" xfId="54191"/>
    <cellStyle name="Title 3 3 2" xfId="54192"/>
    <cellStyle name="Title 3 4" xfId="54193"/>
    <cellStyle name="Title 3 5" xfId="54194"/>
    <cellStyle name="Title 3 6" xfId="54195"/>
    <cellStyle name="Title 3 7" xfId="54196"/>
    <cellStyle name="Title 3 8" xfId="54197"/>
    <cellStyle name="Title 3 9" xfId="54198"/>
    <cellStyle name="Title 4" xfId="54199"/>
    <cellStyle name="Title 4 10" xfId="54200"/>
    <cellStyle name="Title 4 11" xfId="54201"/>
    <cellStyle name="Title 4 12" xfId="54202"/>
    <cellStyle name="Title 4 13" xfId="54203"/>
    <cellStyle name="Title 4 14" xfId="54204"/>
    <cellStyle name="Title 4 15" xfId="54205"/>
    <cellStyle name="Title 4 16" xfId="54206"/>
    <cellStyle name="Title 4 17" xfId="54207"/>
    <cellStyle name="Title 4 18" xfId="54208"/>
    <cellStyle name="Title 4 19" xfId="54209"/>
    <cellStyle name="Title 4 2" xfId="54210"/>
    <cellStyle name="Title 4 2 2" xfId="54211"/>
    <cellStyle name="Title 4 2 2 2" xfId="54212"/>
    <cellStyle name="Title 4 3" xfId="54213"/>
    <cellStyle name="Title 4 3 2" xfId="54214"/>
    <cellStyle name="Title 4 4" xfId="54215"/>
    <cellStyle name="Title 4 5" xfId="54216"/>
    <cellStyle name="Title 4 6" xfId="54217"/>
    <cellStyle name="Title 4 7" xfId="54218"/>
    <cellStyle name="Title 4 8" xfId="54219"/>
    <cellStyle name="Title 4 9" xfId="54220"/>
    <cellStyle name="Title 5" xfId="54221"/>
    <cellStyle name="Title 5 10" xfId="54222"/>
    <cellStyle name="Title 5 11" xfId="54223"/>
    <cellStyle name="Title 5 12" xfId="54224"/>
    <cellStyle name="Title 5 13" xfId="54225"/>
    <cellStyle name="Title 5 14" xfId="54226"/>
    <cellStyle name="Title 5 15" xfId="54227"/>
    <cellStyle name="Title 5 16" xfId="54228"/>
    <cellStyle name="Title 5 17" xfId="54229"/>
    <cellStyle name="Title 5 18" xfId="54230"/>
    <cellStyle name="Title 5 19" xfId="54231"/>
    <cellStyle name="Title 5 2" xfId="54232"/>
    <cellStyle name="Title 5 2 2" xfId="54233"/>
    <cellStyle name="Title 5 2 2 2" xfId="54234"/>
    <cellStyle name="Title 5 3" xfId="54235"/>
    <cellStyle name="Title 5 3 2" xfId="54236"/>
    <cellStyle name="Title 5 4" xfId="54237"/>
    <cellStyle name="Title 5 5" xfId="54238"/>
    <cellStyle name="Title 5 6" xfId="54239"/>
    <cellStyle name="Title 5 7" xfId="54240"/>
    <cellStyle name="Title 5 8" xfId="54241"/>
    <cellStyle name="Title 5 9" xfId="54242"/>
    <cellStyle name="Title 6" xfId="54243"/>
    <cellStyle name="Title 6 10" xfId="54244"/>
    <cellStyle name="Title 6 11" xfId="54245"/>
    <cellStyle name="Title 6 12" xfId="54246"/>
    <cellStyle name="Title 6 13" xfId="54247"/>
    <cellStyle name="Title 6 14" xfId="54248"/>
    <cellStyle name="Title 6 15" xfId="54249"/>
    <cellStyle name="Title 6 16" xfId="54250"/>
    <cellStyle name="Title 6 17" xfId="54251"/>
    <cellStyle name="Title 6 18" xfId="54252"/>
    <cellStyle name="Title 6 19" xfId="54253"/>
    <cellStyle name="Title 6 2" xfId="54254"/>
    <cellStyle name="Title 6 2 2" xfId="54255"/>
    <cellStyle name="Title 6 2 2 2" xfId="54256"/>
    <cellStyle name="Title 6 3" xfId="54257"/>
    <cellStyle name="Title 6 3 2" xfId="54258"/>
    <cellStyle name="Title 6 4" xfId="54259"/>
    <cellStyle name="Title 6 5" xfId="54260"/>
    <cellStyle name="Title 6 6" xfId="54261"/>
    <cellStyle name="Title 6 7" xfId="54262"/>
    <cellStyle name="Title 6 8" xfId="54263"/>
    <cellStyle name="Title 6 9" xfId="54264"/>
    <cellStyle name="Title 7" xfId="54265"/>
    <cellStyle name="Title 7 10" xfId="54266"/>
    <cellStyle name="Title 7 11" xfId="54267"/>
    <cellStyle name="Title 7 12" xfId="54268"/>
    <cellStyle name="Title 7 13" xfId="54269"/>
    <cellStyle name="Title 7 14" xfId="54270"/>
    <cellStyle name="Title 7 15" xfId="54271"/>
    <cellStyle name="Title 7 16" xfId="54272"/>
    <cellStyle name="Title 7 17" xfId="54273"/>
    <cellStyle name="Title 7 18" xfId="54274"/>
    <cellStyle name="Title 7 19" xfId="54275"/>
    <cellStyle name="Title 7 2" xfId="54276"/>
    <cellStyle name="Title 7 2 2" xfId="54277"/>
    <cellStyle name="Title 7 2 2 2" xfId="54278"/>
    <cellStyle name="Title 7 3" xfId="54279"/>
    <cellStyle name="Title 7 3 2" xfId="54280"/>
    <cellStyle name="Title 7 4" xfId="54281"/>
    <cellStyle name="Title 7 5" xfId="54282"/>
    <cellStyle name="Title 7 6" xfId="54283"/>
    <cellStyle name="Title 7 7" xfId="54284"/>
    <cellStyle name="Title 7 8" xfId="54285"/>
    <cellStyle name="Title 7 9" xfId="54286"/>
    <cellStyle name="Title 8" xfId="54287"/>
    <cellStyle name="Title 8 10" xfId="54288"/>
    <cellStyle name="Title 8 11" xfId="54289"/>
    <cellStyle name="Title 8 12" xfId="54290"/>
    <cellStyle name="Title 8 13" xfId="54291"/>
    <cellStyle name="Title 8 14" xfId="54292"/>
    <cellStyle name="Title 8 15" xfId="54293"/>
    <cellStyle name="Title 8 16" xfId="54294"/>
    <cellStyle name="Title 8 17" xfId="54295"/>
    <cellStyle name="Title 8 18" xfId="54296"/>
    <cellStyle name="Title 8 19" xfId="54297"/>
    <cellStyle name="Title 8 2" xfId="54298"/>
    <cellStyle name="Title 8 2 2" xfId="54299"/>
    <cellStyle name="Title 8 2 2 2" xfId="54300"/>
    <cellStyle name="Title 8 3" xfId="54301"/>
    <cellStyle name="Title 8 3 2" xfId="54302"/>
    <cellStyle name="Title 8 4" xfId="54303"/>
    <cellStyle name="Title 8 5" xfId="54304"/>
    <cellStyle name="Title 8 6" xfId="54305"/>
    <cellStyle name="Title 8 7" xfId="54306"/>
    <cellStyle name="Title 8 8" xfId="54307"/>
    <cellStyle name="Title 8 9" xfId="54308"/>
    <cellStyle name="Title 9" xfId="54309"/>
    <cellStyle name="Title 9 10" xfId="54310"/>
    <cellStyle name="Title 9 11" xfId="54311"/>
    <cellStyle name="Title 9 12" xfId="54312"/>
    <cellStyle name="Title 9 13" xfId="54313"/>
    <cellStyle name="Title 9 14" xfId="54314"/>
    <cellStyle name="Title 9 15" xfId="54315"/>
    <cellStyle name="Title 9 16" xfId="54316"/>
    <cellStyle name="Title 9 17" xfId="54317"/>
    <cellStyle name="Title 9 18" xfId="54318"/>
    <cellStyle name="Title 9 19" xfId="54319"/>
    <cellStyle name="Title 9 2" xfId="54320"/>
    <cellStyle name="Title 9 2 2" xfId="54321"/>
    <cellStyle name="Title 9 2 2 2" xfId="54322"/>
    <cellStyle name="Title 9 3" xfId="54323"/>
    <cellStyle name="Title 9 3 2" xfId="54324"/>
    <cellStyle name="Title 9 4" xfId="54325"/>
    <cellStyle name="Title 9 5" xfId="54326"/>
    <cellStyle name="Title 9 6" xfId="54327"/>
    <cellStyle name="Title 9 7" xfId="54328"/>
    <cellStyle name="Title 9 8" xfId="54329"/>
    <cellStyle name="Title 9 9" xfId="54330"/>
    <cellStyle name="Title Row" xfId="734"/>
    <cellStyle name="Title Row 2" xfId="1549"/>
    <cellStyle name="Title Row 3" xfId="1550"/>
    <cellStyle name="tons" xfId="735"/>
    <cellStyle name="Total 1" xfId="736"/>
    <cellStyle name="Total 1 2" xfId="737"/>
    <cellStyle name="Total 1 3" xfId="738"/>
    <cellStyle name="Total 1 4" xfId="739"/>
    <cellStyle name="Total 10" xfId="54331"/>
    <cellStyle name="Total 10 10" xfId="54332"/>
    <cellStyle name="Total 10 11" xfId="54333"/>
    <cellStyle name="Total 10 12" xfId="54334"/>
    <cellStyle name="Total 10 13" xfId="54335"/>
    <cellStyle name="Total 10 14" xfId="54336"/>
    <cellStyle name="Total 10 15" xfId="54337"/>
    <cellStyle name="Total 10 16" xfId="54338"/>
    <cellStyle name="Total 10 17" xfId="54339"/>
    <cellStyle name="Total 10 18" xfId="54340"/>
    <cellStyle name="Total 10 19" xfId="54341"/>
    <cellStyle name="Total 10 2" xfId="54342"/>
    <cellStyle name="Total 10 2 2" xfId="54343"/>
    <cellStyle name="Total 10 2 2 2" xfId="54344"/>
    <cellStyle name="Total 10 2 2 3" xfId="54345"/>
    <cellStyle name="Total 10 2 3" xfId="54346"/>
    <cellStyle name="Total 10 2 4" xfId="54347"/>
    <cellStyle name="Total 10 2 5" xfId="54348"/>
    <cellStyle name="Total 10 20" xfId="54349"/>
    <cellStyle name="Total 10 21" xfId="54350"/>
    <cellStyle name="Total 10 3" xfId="54351"/>
    <cellStyle name="Total 10 3 2" xfId="54352"/>
    <cellStyle name="Total 10 3 3" xfId="54353"/>
    <cellStyle name="Total 10 3 4" xfId="54354"/>
    <cellStyle name="Total 10 4" xfId="54355"/>
    <cellStyle name="Total 10 5" xfId="54356"/>
    <cellStyle name="Total 10 6" xfId="54357"/>
    <cellStyle name="Total 10 7" xfId="54358"/>
    <cellStyle name="Total 10 8" xfId="54359"/>
    <cellStyle name="Total 10 9" xfId="54360"/>
    <cellStyle name="Total 11" xfId="54361"/>
    <cellStyle name="Total 11 10" xfId="54362"/>
    <cellStyle name="Total 11 11" xfId="54363"/>
    <cellStyle name="Total 11 2" xfId="54364"/>
    <cellStyle name="Total 11 2 2" xfId="54365"/>
    <cellStyle name="Total 11 2 2 2" xfId="54366"/>
    <cellStyle name="Total 11 2 2 3" xfId="54367"/>
    <cellStyle name="Total 11 2 3" xfId="54368"/>
    <cellStyle name="Total 11 2 4" xfId="54369"/>
    <cellStyle name="Total 11 2 5" xfId="54370"/>
    <cellStyle name="Total 11 2 6" xfId="54371"/>
    <cellStyle name="Total 11 2 7" xfId="54372"/>
    <cellStyle name="Total 11 2 8" xfId="54373"/>
    <cellStyle name="Total 11 3" xfId="54374"/>
    <cellStyle name="Total 11 3 2" xfId="54375"/>
    <cellStyle name="Total 11 3 3" xfId="54376"/>
    <cellStyle name="Total 11 4" xfId="54377"/>
    <cellStyle name="Total 11 5" xfId="54378"/>
    <cellStyle name="Total 11 6" xfId="54379"/>
    <cellStyle name="Total 11 7" xfId="54380"/>
    <cellStyle name="Total 11 8" xfId="54381"/>
    <cellStyle name="Total 11 9" xfId="54382"/>
    <cellStyle name="Total 12" xfId="54383"/>
    <cellStyle name="Total 12 2" xfId="54384"/>
    <cellStyle name="Total 12 2 2" xfId="54385"/>
    <cellStyle name="Total 12 2 3" xfId="54386"/>
    <cellStyle name="Total 12 2 4" xfId="54387"/>
    <cellStyle name="Total 12 3" xfId="54388"/>
    <cellStyle name="Total 12 4" xfId="54389"/>
    <cellStyle name="Total 12 5" xfId="54390"/>
    <cellStyle name="Total 12 6" xfId="54391"/>
    <cellStyle name="Total 12 7" xfId="54392"/>
    <cellStyle name="Total 13" xfId="54393"/>
    <cellStyle name="Total 13 2" xfId="54394"/>
    <cellStyle name="Total 13 2 2" xfId="54395"/>
    <cellStyle name="Total 13 3" xfId="54396"/>
    <cellStyle name="Total 13 4" xfId="54397"/>
    <cellStyle name="Total 13 5" xfId="54398"/>
    <cellStyle name="Total 13 6" xfId="54399"/>
    <cellStyle name="Total 14" xfId="54400"/>
    <cellStyle name="Total 14 2" xfId="54401"/>
    <cellStyle name="Total 15" xfId="54402"/>
    <cellStyle name="Total 16" xfId="54403"/>
    <cellStyle name="Total 17" xfId="54404"/>
    <cellStyle name="Total 18" xfId="54405"/>
    <cellStyle name="Total 19" xfId="54406"/>
    <cellStyle name="Total 2" xfId="740"/>
    <cellStyle name="Total 2 10" xfId="54407"/>
    <cellStyle name="Total 2 11" xfId="54408"/>
    <cellStyle name="Total 2 12" xfId="54409"/>
    <cellStyle name="Total 2 13" xfId="54410"/>
    <cellStyle name="Total 2 14" xfId="54411"/>
    <cellStyle name="Total 2 15" xfId="54412"/>
    <cellStyle name="Total 2 16" xfId="54413"/>
    <cellStyle name="Total 2 17" xfId="54414"/>
    <cellStyle name="Total 2 18" xfId="54415"/>
    <cellStyle name="Total 2 19" xfId="54416"/>
    <cellStyle name="Total 2 2" xfId="741"/>
    <cellStyle name="Total 2 2 2" xfId="1551"/>
    <cellStyle name="Total 2 2 2 2" xfId="54417"/>
    <cellStyle name="Total 2 2 2 2 2" xfId="54418"/>
    <cellStyle name="Total 2 2 2 2 3" xfId="54419"/>
    <cellStyle name="Total 2 2 2 2 4" xfId="54420"/>
    <cellStyle name="Total 2 2 2 2 5" xfId="54421"/>
    <cellStyle name="Total 2 2 2 3" xfId="54422"/>
    <cellStyle name="Total 2 2 2 4" xfId="54423"/>
    <cellStyle name="Total 2 2 2 5" xfId="54424"/>
    <cellStyle name="Total 2 2 2 6" xfId="54425"/>
    <cellStyle name="Total 2 2 3" xfId="1552"/>
    <cellStyle name="Total 2 2 3 2" xfId="54426"/>
    <cellStyle name="Total 2 2 3 3" xfId="54427"/>
    <cellStyle name="Total 2 2 3 4" xfId="54428"/>
    <cellStyle name="Total 2 2 4" xfId="54429"/>
    <cellStyle name="Total 2 2 5" xfId="54430"/>
    <cellStyle name="Total 2 2 6" xfId="54431"/>
    <cellStyle name="Total 2 2 7" xfId="54432"/>
    <cellStyle name="Total 2 2 8" xfId="54433"/>
    <cellStyle name="Total 2 20" xfId="54434"/>
    <cellStyle name="Total 2 21" xfId="54435"/>
    <cellStyle name="Total 2 22" xfId="54436"/>
    <cellStyle name="Total 2 23" xfId="54437"/>
    <cellStyle name="Total 2 3" xfId="742"/>
    <cellStyle name="Total 2 3 2" xfId="743"/>
    <cellStyle name="Total 2 3 2 2" xfId="1553"/>
    <cellStyle name="Total 2 3 2 2 2" xfId="54438"/>
    <cellStyle name="Total 2 3 2 3" xfId="1554"/>
    <cellStyle name="Total 2 3 3" xfId="744"/>
    <cellStyle name="Total 2 3 3 2" xfId="1555"/>
    <cellStyle name="Total 2 3 3 3" xfId="1556"/>
    <cellStyle name="Total 2 3 4" xfId="1557"/>
    <cellStyle name="Total 2 3 5" xfId="1558"/>
    <cellStyle name="Total 2 3 6" xfId="54439"/>
    <cellStyle name="Total 2 3 7" xfId="54440"/>
    <cellStyle name="Total 2 3 8" xfId="54441"/>
    <cellStyle name="Total 2 4" xfId="745"/>
    <cellStyle name="Total 2 4 2" xfId="1559"/>
    <cellStyle name="Total 2 4 3" xfId="1560"/>
    <cellStyle name="Total 2 4 4" xfId="54442"/>
    <cellStyle name="Total 2 5" xfId="746"/>
    <cellStyle name="Total 2 5 2" xfId="1561"/>
    <cellStyle name="Total 2 5 3" xfId="1562"/>
    <cellStyle name="Total 2 6" xfId="1563"/>
    <cellStyle name="Total 2 7" xfId="1564"/>
    <cellStyle name="Total 2 8" xfId="54443"/>
    <cellStyle name="Total 2 9" xfId="54444"/>
    <cellStyle name="Total 20" xfId="54445"/>
    <cellStyle name="Total 3" xfId="54446"/>
    <cellStyle name="Total 3 10" xfId="54447"/>
    <cellStyle name="Total 3 11" xfId="54448"/>
    <cellStyle name="Total 3 12" xfId="54449"/>
    <cellStyle name="Total 3 13" xfId="54450"/>
    <cellStyle name="Total 3 14" xfId="54451"/>
    <cellStyle name="Total 3 15" xfId="54452"/>
    <cellStyle name="Total 3 16" xfId="54453"/>
    <cellStyle name="Total 3 17" xfId="54454"/>
    <cellStyle name="Total 3 18" xfId="54455"/>
    <cellStyle name="Total 3 19" xfId="54456"/>
    <cellStyle name="Total 3 2" xfId="54457"/>
    <cellStyle name="Total 3 2 2" xfId="54458"/>
    <cellStyle name="Total 3 2 2 2" xfId="54459"/>
    <cellStyle name="Total 3 2 2 3" xfId="54460"/>
    <cellStyle name="Total 3 2 3" xfId="54461"/>
    <cellStyle name="Total 3 2 4" xfId="54462"/>
    <cellStyle name="Total 3 2 5" xfId="54463"/>
    <cellStyle name="Total 3 20" xfId="54464"/>
    <cellStyle name="Total 3 21" xfId="54465"/>
    <cellStyle name="Total 3 3" xfId="54466"/>
    <cellStyle name="Total 3 3 2" xfId="54467"/>
    <cellStyle name="Total 3 3 3" xfId="54468"/>
    <cellStyle name="Total 3 3 4" xfId="54469"/>
    <cellStyle name="Total 3 4" xfId="54470"/>
    <cellStyle name="Total 3 5" xfId="54471"/>
    <cellStyle name="Total 3 6" xfId="54472"/>
    <cellStyle name="Total 3 7" xfId="54473"/>
    <cellStyle name="Total 3 8" xfId="54474"/>
    <cellStyle name="Total 3 9" xfId="54475"/>
    <cellStyle name="Total 4" xfId="54476"/>
    <cellStyle name="Total 4 10" xfId="54477"/>
    <cellStyle name="Total 4 11" xfId="54478"/>
    <cellStyle name="Total 4 12" xfId="54479"/>
    <cellStyle name="Total 4 13" xfId="54480"/>
    <cellStyle name="Total 4 14" xfId="54481"/>
    <cellStyle name="Total 4 15" xfId="54482"/>
    <cellStyle name="Total 4 16" xfId="54483"/>
    <cellStyle name="Total 4 17" xfId="54484"/>
    <cellStyle name="Total 4 18" xfId="54485"/>
    <cellStyle name="Total 4 19" xfId="54486"/>
    <cellStyle name="Total 4 2" xfId="54487"/>
    <cellStyle name="Total 4 2 2" xfId="54488"/>
    <cellStyle name="Total 4 2 2 2" xfId="54489"/>
    <cellStyle name="Total 4 2 2 3" xfId="54490"/>
    <cellStyle name="Total 4 2 3" xfId="54491"/>
    <cellStyle name="Total 4 2 4" xfId="54492"/>
    <cellStyle name="Total 4 2 5" xfId="54493"/>
    <cellStyle name="Total 4 20" xfId="54494"/>
    <cellStyle name="Total 4 21" xfId="54495"/>
    <cellStyle name="Total 4 3" xfId="54496"/>
    <cellStyle name="Total 4 3 2" xfId="54497"/>
    <cellStyle name="Total 4 3 3" xfId="54498"/>
    <cellStyle name="Total 4 3 4" xfId="54499"/>
    <cellStyle name="Total 4 4" xfId="54500"/>
    <cellStyle name="Total 4 5" xfId="54501"/>
    <cellStyle name="Total 4 6" xfId="54502"/>
    <cellStyle name="Total 4 7" xfId="54503"/>
    <cellStyle name="Total 4 8" xfId="54504"/>
    <cellStyle name="Total 4 9" xfId="54505"/>
    <cellStyle name="Total 5" xfId="54506"/>
    <cellStyle name="Total 5 10" xfId="54507"/>
    <cellStyle name="Total 5 11" xfId="54508"/>
    <cellStyle name="Total 5 12" xfId="54509"/>
    <cellStyle name="Total 5 13" xfId="54510"/>
    <cellStyle name="Total 5 14" xfId="54511"/>
    <cellStyle name="Total 5 15" xfId="54512"/>
    <cellStyle name="Total 5 16" xfId="54513"/>
    <cellStyle name="Total 5 17" xfId="54514"/>
    <cellStyle name="Total 5 18" xfId="54515"/>
    <cellStyle name="Total 5 19" xfId="54516"/>
    <cellStyle name="Total 5 2" xfId="54517"/>
    <cellStyle name="Total 5 2 2" xfId="54518"/>
    <cellStyle name="Total 5 2 2 2" xfId="54519"/>
    <cellStyle name="Total 5 2 2 3" xfId="54520"/>
    <cellStyle name="Total 5 2 3" xfId="54521"/>
    <cellStyle name="Total 5 2 4" xfId="54522"/>
    <cellStyle name="Total 5 2 5" xfId="54523"/>
    <cellStyle name="Total 5 20" xfId="54524"/>
    <cellStyle name="Total 5 21" xfId="54525"/>
    <cellStyle name="Total 5 3" xfId="54526"/>
    <cellStyle name="Total 5 3 2" xfId="54527"/>
    <cellStyle name="Total 5 3 3" xfId="54528"/>
    <cellStyle name="Total 5 3 4" xfId="54529"/>
    <cellStyle name="Total 5 4" xfId="54530"/>
    <cellStyle name="Total 5 5" xfId="54531"/>
    <cellStyle name="Total 5 6" xfId="54532"/>
    <cellStyle name="Total 5 7" xfId="54533"/>
    <cellStyle name="Total 5 8" xfId="54534"/>
    <cellStyle name="Total 5 9" xfId="54535"/>
    <cellStyle name="Total 6" xfId="54536"/>
    <cellStyle name="Total 6 10" xfId="54537"/>
    <cellStyle name="Total 6 11" xfId="54538"/>
    <cellStyle name="Total 6 12" xfId="54539"/>
    <cellStyle name="Total 6 13" xfId="54540"/>
    <cellStyle name="Total 6 14" xfId="54541"/>
    <cellStyle name="Total 6 15" xfId="54542"/>
    <cellStyle name="Total 6 16" xfId="54543"/>
    <cellStyle name="Total 6 17" xfId="54544"/>
    <cellStyle name="Total 6 18" xfId="54545"/>
    <cellStyle name="Total 6 19" xfId="54546"/>
    <cellStyle name="Total 6 2" xfId="54547"/>
    <cellStyle name="Total 6 2 2" xfId="54548"/>
    <cellStyle name="Total 6 2 2 2" xfId="54549"/>
    <cellStyle name="Total 6 2 2 3" xfId="54550"/>
    <cellStyle name="Total 6 2 3" xfId="54551"/>
    <cellStyle name="Total 6 2 4" xfId="54552"/>
    <cellStyle name="Total 6 2 5" xfId="54553"/>
    <cellStyle name="Total 6 20" xfId="54554"/>
    <cellStyle name="Total 6 21" xfId="54555"/>
    <cellStyle name="Total 6 3" xfId="54556"/>
    <cellStyle name="Total 6 3 2" xfId="54557"/>
    <cellStyle name="Total 6 3 3" xfId="54558"/>
    <cellStyle name="Total 6 3 4" xfId="54559"/>
    <cellStyle name="Total 6 4" xfId="54560"/>
    <cellStyle name="Total 6 5" xfId="54561"/>
    <cellStyle name="Total 6 6" xfId="54562"/>
    <cellStyle name="Total 6 7" xfId="54563"/>
    <cellStyle name="Total 6 8" xfId="54564"/>
    <cellStyle name="Total 6 9" xfId="54565"/>
    <cellStyle name="Total 7" xfId="54566"/>
    <cellStyle name="Total 7 10" xfId="54567"/>
    <cellStyle name="Total 7 11" xfId="54568"/>
    <cellStyle name="Total 7 12" xfId="54569"/>
    <cellStyle name="Total 7 13" xfId="54570"/>
    <cellStyle name="Total 7 14" xfId="54571"/>
    <cellStyle name="Total 7 15" xfId="54572"/>
    <cellStyle name="Total 7 16" xfId="54573"/>
    <cellStyle name="Total 7 17" xfId="54574"/>
    <cellStyle name="Total 7 18" xfId="54575"/>
    <cellStyle name="Total 7 19" xfId="54576"/>
    <cellStyle name="Total 7 2" xfId="54577"/>
    <cellStyle name="Total 7 2 2" xfId="54578"/>
    <cellStyle name="Total 7 2 2 2" xfId="54579"/>
    <cellStyle name="Total 7 2 2 3" xfId="54580"/>
    <cellStyle name="Total 7 2 3" xfId="54581"/>
    <cellStyle name="Total 7 2 4" xfId="54582"/>
    <cellStyle name="Total 7 2 5" xfId="54583"/>
    <cellStyle name="Total 7 20" xfId="54584"/>
    <cellStyle name="Total 7 21" xfId="54585"/>
    <cellStyle name="Total 7 3" xfId="54586"/>
    <cellStyle name="Total 7 3 2" xfId="54587"/>
    <cellStyle name="Total 7 3 3" xfId="54588"/>
    <cellStyle name="Total 7 3 4" xfId="54589"/>
    <cellStyle name="Total 7 4" xfId="54590"/>
    <cellStyle name="Total 7 5" xfId="54591"/>
    <cellStyle name="Total 7 6" xfId="54592"/>
    <cellStyle name="Total 7 7" xfId="54593"/>
    <cellStyle name="Total 7 8" xfId="54594"/>
    <cellStyle name="Total 7 9" xfId="54595"/>
    <cellStyle name="Total 8" xfId="54596"/>
    <cellStyle name="Total 8 10" xfId="54597"/>
    <cellStyle name="Total 8 11" xfId="54598"/>
    <cellStyle name="Total 8 12" xfId="54599"/>
    <cellStyle name="Total 8 13" xfId="54600"/>
    <cellStyle name="Total 8 14" xfId="54601"/>
    <cellStyle name="Total 8 15" xfId="54602"/>
    <cellStyle name="Total 8 16" xfId="54603"/>
    <cellStyle name="Total 8 17" xfId="54604"/>
    <cellStyle name="Total 8 18" xfId="54605"/>
    <cellStyle name="Total 8 19" xfId="54606"/>
    <cellStyle name="Total 8 2" xfId="54607"/>
    <cellStyle name="Total 8 2 2" xfId="54608"/>
    <cellStyle name="Total 8 2 2 2" xfId="54609"/>
    <cellStyle name="Total 8 2 2 3" xfId="54610"/>
    <cellStyle name="Total 8 2 3" xfId="54611"/>
    <cellStyle name="Total 8 2 4" xfId="54612"/>
    <cellStyle name="Total 8 2 5" xfId="54613"/>
    <cellStyle name="Total 8 20" xfId="54614"/>
    <cellStyle name="Total 8 21" xfId="54615"/>
    <cellStyle name="Total 8 3" xfId="54616"/>
    <cellStyle name="Total 8 3 2" xfId="54617"/>
    <cellStyle name="Total 8 3 3" xfId="54618"/>
    <cellStyle name="Total 8 3 4" xfId="54619"/>
    <cellStyle name="Total 8 4" xfId="54620"/>
    <cellStyle name="Total 8 5" xfId="54621"/>
    <cellStyle name="Total 8 6" xfId="54622"/>
    <cellStyle name="Total 8 7" xfId="54623"/>
    <cellStyle name="Total 8 8" xfId="54624"/>
    <cellStyle name="Total 8 9" xfId="54625"/>
    <cellStyle name="Total 9" xfId="54626"/>
    <cellStyle name="Total 9 10" xfId="54627"/>
    <cellStyle name="Total 9 11" xfId="54628"/>
    <cellStyle name="Total 9 12" xfId="54629"/>
    <cellStyle name="Total 9 13" xfId="54630"/>
    <cellStyle name="Total 9 14" xfId="54631"/>
    <cellStyle name="Total 9 15" xfId="54632"/>
    <cellStyle name="Total 9 16" xfId="54633"/>
    <cellStyle name="Total 9 17" xfId="54634"/>
    <cellStyle name="Total 9 18" xfId="54635"/>
    <cellStyle name="Total 9 19" xfId="54636"/>
    <cellStyle name="Total 9 2" xfId="54637"/>
    <cellStyle name="Total 9 2 2" xfId="54638"/>
    <cellStyle name="Total 9 2 2 2" xfId="54639"/>
    <cellStyle name="Total 9 2 2 3" xfId="54640"/>
    <cellStyle name="Total 9 2 3" xfId="54641"/>
    <cellStyle name="Total 9 2 4" xfId="54642"/>
    <cellStyle name="Total 9 2 5" xfId="54643"/>
    <cellStyle name="Total 9 20" xfId="54644"/>
    <cellStyle name="Total 9 21" xfId="54645"/>
    <cellStyle name="Total 9 3" xfId="54646"/>
    <cellStyle name="Total 9 3 2" xfId="54647"/>
    <cellStyle name="Total 9 3 3" xfId="54648"/>
    <cellStyle name="Total 9 3 4" xfId="54649"/>
    <cellStyle name="Total 9 4" xfId="54650"/>
    <cellStyle name="Total 9 5" xfId="54651"/>
    <cellStyle name="Total 9 6" xfId="54652"/>
    <cellStyle name="Total 9 7" xfId="54653"/>
    <cellStyle name="Total 9 8" xfId="54654"/>
    <cellStyle name="Total 9 9" xfId="54655"/>
    <cellStyle name="Total Bold" xfId="54656"/>
    <cellStyle name="Total Bold 10" xfId="54657"/>
    <cellStyle name="Total Bold 10 2" xfId="54658"/>
    <cellStyle name="Total Bold 11" xfId="54659"/>
    <cellStyle name="Total Bold 11 2" xfId="54660"/>
    <cellStyle name="Total Bold 12" xfId="54661"/>
    <cellStyle name="Total Bold 12 2" xfId="54662"/>
    <cellStyle name="Total Bold 13" xfId="54663"/>
    <cellStyle name="Total Bold 13 2" xfId="54664"/>
    <cellStyle name="Total Bold 14" xfId="54665"/>
    <cellStyle name="Total Bold 14 2" xfId="54666"/>
    <cellStyle name="Total Bold 15" xfId="54667"/>
    <cellStyle name="Total Bold 15 2" xfId="54668"/>
    <cellStyle name="Total Bold 16" xfId="54669"/>
    <cellStyle name="Total Bold 16 2" xfId="54670"/>
    <cellStyle name="Total Bold 17" xfId="54671"/>
    <cellStyle name="Total Bold 17 2" xfId="54672"/>
    <cellStyle name="Total Bold 18" xfId="54673"/>
    <cellStyle name="Total Bold 18 2" xfId="54674"/>
    <cellStyle name="Total Bold 19" xfId="54675"/>
    <cellStyle name="Total Bold 19 2" xfId="54676"/>
    <cellStyle name="Total Bold 2" xfId="54677"/>
    <cellStyle name="Total Bold 2 2" xfId="54678"/>
    <cellStyle name="Total Bold 2 3" xfId="54679"/>
    <cellStyle name="Total Bold 2 4" xfId="54680"/>
    <cellStyle name="Total Bold 20" xfId="54681"/>
    <cellStyle name="Total Bold 20 2" xfId="54682"/>
    <cellStyle name="Total Bold 21" xfId="54683"/>
    <cellStyle name="Total Bold 21 2" xfId="54684"/>
    <cellStyle name="Total Bold 22" xfId="54685"/>
    <cellStyle name="Total Bold 22 2" xfId="54686"/>
    <cellStyle name="Total Bold 23" xfId="54687"/>
    <cellStyle name="Total Bold 23 2" xfId="54688"/>
    <cellStyle name="Total Bold 23 2 2" xfId="54689"/>
    <cellStyle name="Total Bold 23 3" xfId="54690"/>
    <cellStyle name="Total Bold 24" xfId="54691"/>
    <cellStyle name="Total Bold 25" xfId="54692"/>
    <cellStyle name="Total Bold 26" xfId="54693"/>
    <cellStyle name="Total Bold 27" xfId="54694"/>
    <cellStyle name="Total Bold 28" xfId="54695"/>
    <cellStyle name="Total Bold 29" xfId="54696"/>
    <cellStyle name="Total Bold 3" xfId="54697"/>
    <cellStyle name="Total Bold 3 2" xfId="54698"/>
    <cellStyle name="Total Bold 30" xfId="54699"/>
    <cellStyle name="Total Bold 31" xfId="54700"/>
    <cellStyle name="Total Bold 32" xfId="54701"/>
    <cellStyle name="Total Bold 33" xfId="54702"/>
    <cellStyle name="Total Bold 34" xfId="54703"/>
    <cellStyle name="Total Bold 35" xfId="54704"/>
    <cellStyle name="Total Bold 36" xfId="54705"/>
    <cellStyle name="Total Bold 37" xfId="54706"/>
    <cellStyle name="Total Bold 38" xfId="54707"/>
    <cellStyle name="Total Bold 39" xfId="54708"/>
    <cellStyle name="Total Bold 4" xfId="54709"/>
    <cellStyle name="Total Bold 4 2" xfId="54710"/>
    <cellStyle name="Total Bold 40" xfId="54711"/>
    <cellStyle name="Total Bold 41" xfId="54712"/>
    <cellStyle name="Total Bold 42" xfId="54713"/>
    <cellStyle name="Total Bold 43" xfId="54714"/>
    <cellStyle name="Total Bold 44" xfId="54715"/>
    <cellStyle name="Total Bold 45" xfId="54716"/>
    <cellStyle name="Total Bold 46" xfId="54717"/>
    <cellStyle name="Total Bold 47" xfId="54718"/>
    <cellStyle name="Total Bold 48" xfId="54719"/>
    <cellStyle name="Total Bold 49" xfId="54720"/>
    <cellStyle name="Total Bold 5" xfId="54721"/>
    <cellStyle name="Total Bold 5 2" xfId="54722"/>
    <cellStyle name="Total Bold 50" xfId="54723"/>
    <cellStyle name="Total Bold 51" xfId="54724"/>
    <cellStyle name="Total Bold 52" xfId="54725"/>
    <cellStyle name="Total Bold 53" xfId="54726"/>
    <cellStyle name="Total Bold 54" xfId="54727"/>
    <cellStyle name="Total Bold 55" xfId="54728"/>
    <cellStyle name="Total Bold 56" xfId="54729"/>
    <cellStyle name="Total Bold 57" xfId="54730"/>
    <cellStyle name="Total Bold 58" xfId="54731"/>
    <cellStyle name="Total Bold 59" xfId="54732"/>
    <cellStyle name="Total Bold 6" xfId="54733"/>
    <cellStyle name="Total Bold 6 2" xfId="54734"/>
    <cellStyle name="Total Bold 6 2 2" xfId="54735"/>
    <cellStyle name="Total Bold 6 2 2 2" xfId="54736"/>
    <cellStyle name="Total Bold 6 2 3" xfId="54737"/>
    <cellStyle name="Total Bold 6 3" xfId="54738"/>
    <cellStyle name="Total Bold 6 4" xfId="54739"/>
    <cellStyle name="Total Bold 60" xfId="54740"/>
    <cellStyle name="Total Bold 61" xfId="54741"/>
    <cellStyle name="Total Bold 62" xfId="54742"/>
    <cellStyle name="Total Bold 63" xfId="54743"/>
    <cellStyle name="Total Bold 64" xfId="54744"/>
    <cellStyle name="Total Bold 65" xfId="54745"/>
    <cellStyle name="Total Bold 66" xfId="54746"/>
    <cellStyle name="Total Bold 67" xfId="54747"/>
    <cellStyle name="Total Bold 68" xfId="54748"/>
    <cellStyle name="Total Bold 69" xfId="54749"/>
    <cellStyle name="Total Bold 69 2" xfId="54750"/>
    <cellStyle name="Total Bold 7" xfId="54751"/>
    <cellStyle name="Total Bold 7 2" xfId="54752"/>
    <cellStyle name="Total Bold 70" xfId="54753"/>
    <cellStyle name="Total Bold 70 2" xfId="54754"/>
    <cellStyle name="Total Bold 71" xfId="54755"/>
    <cellStyle name="Total Bold 8" xfId="54756"/>
    <cellStyle name="Total Bold 8 2" xfId="54757"/>
    <cellStyle name="Total Bold 8 3" xfId="54758"/>
    <cellStyle name="Total Bold 9" xfId="54759"/>
    <cellStyle name="Total Bold 9 2" xfId="54760"/>
    <cellStyle name="Total Bold_CLS-TES-KS_12-28-10" xfId="54761"/>
    <cellStyle name="Underline_Single" xfId="747"/>
    <cellStyle name="Unprot" xfId="748"/>
    <cellStyle name="Unprot$" xfId="749"/>
    <cellStyle name="Unprot_CurrencySKorea" xfId="750"/>
    <cellStyle name="Unprotect" xfId="751"/>
    <cellStyle name="UNPROTECTED" xfId="752"/>
    <cellStyle name="Validation" xfId="54762"/>
    <cellStyle name="Validation 10" xfId="54763"/>
    <cellStyle name="Validation 11" xfId="54764"/>
    <cellStyle name="Validation 12" xfId="54765"/>
    <cellStyle name="Validation 13" xfId="54766"/>
    <cellStyle name="Validation 14" xfId="54767"/>
    <cellStyle name="Validation 15" xfId="54768"/>
    <cellStyle name="Validation 16" xfId="54769"/>
    <cellStyle name="Validation 17" xfId="54770"/>
    <cellStyle name="Validation 18" xfId="54771"/>
    <cellStyle name="Validation 19" xfId="54772"/>
    <cellStyle name="Validation 2" xfId="54773"/>
    <cellStyle name="Validation 2 2" xfId="54774"/>
    <cellStyle name="Validation 2 2 2" xfId="54775"/>
    <cellStyle name="Validation 2 3" xfId="54776"/>
    <cellStyle name="Validation 20" xfId="54777"/>
    <cellStyle name="Validation 21" xfId="54778"/>
    <cellStyle name="Validation 3" xfId="54779"/>
    <cellStyle name="Validation 3 2" xfId="54780"/>
    <cellStyle name="Validation 3 3" xfId="54781"/>
    <cellStyle name="Validation 4" xfId="54782"/>
    <cellStyle name="Validation 5" xfId="54783"/>
    <cellStyle name="Validation 6" xfId="54784"/>
    <cellStyle name="Validation 7" xfId="54785"/>
    <cellStyle name="Validation 8" xfId="54786"/>
    <cellStyle name="Validation 9" xfId="54787"/>
    <cellStyle name="Validation_Journal 1" xfId="54788"/>
    <cellStyle name="Währung [0]_Compiling Utility Macros" xfId="753"/>
    <cellStyle name="Währung_Compiling Utility Macros" xfId="754"/>
    <cellStyle name="Warning" xfId="755"/>
    <cellStyle name="Warning 2" xfId="1565"/>
    <cellStyle name="Warning 3" xfId="1566"/>
    <cellStyle name="Warning Text 10" xfId="54789"/>
    <cellStyle name="Warning Text 10 10" xfId="54790"/>
    <cellStyle name="Warning Text 10 11" xfId="54791"/>
    <cellStyle name="Warning Text 10 12" xfId="54792"/>
    <cellStyle name="Warning Text 10 13" xfId="54793"/>
    <cellStyle name="Warning Text 10 14" xfId="54794"/>
    <cellStyle name="Warning Text 10 15" xfId="54795"/>
    <cellStyle name="Warning Text 10 16" xfId="54796"/>
    <cellStyle name="Warning Text 10 17" xfId="54797"/>
    <cellStyle name="Warning Text 10 18" xfId="54798"/>
    <cellStyle name="Warning Text 10 19" xfId="54799"/>
    <cellStyle name="Warning Text 10 2" xfId="54800"/>
    <cellStyle name="Warning Text 10 2 2" xfId="54801"/>
    <cellStyle name="Warning Text 10 2 2 2" xfId="54802"/>
    <cellStyle name="Warning Text 10 3" xfId="54803"/>
    <cellStyle name="Warning Text 10 3 2" xfId="54804"/>
    <cellStyle name="Warning Text 10 4" xfId="54805"/>
    <cellStyle name="Warning Text 10 5" xfId="54806"/>
    <cellStyle name="Warning Text 10 6" xfId="54807"/>
    <cellStyle name="Warning Text 10 7" xfId="54808"/>
    <cellStyle name="Warning Text 10 8" xfId="54809"/>
    <cellStyle name="Warning Text 10 9" xfId="54810"/>
    <cellStyle name="Warning Text 11" xfId="54811"/>
    <cellStyle name="Warning Text 11 2" xfId="54812"/>
    <cellStyle name="Warning Text 11 3" xfId="54813"/>
    <cellStyle name="Warning Text 12" xfId="54814"/>
    <cellStyle name="Warning Text 12 2" xfId="54815"/>
    <cellStyle name="Warning Text 12 3" xfId="54816"/>
    <cellStyle name="Warning Text 13" xfId="54817"/>
    <cellStyle name="Warning Text 13 2" xfId="54818"/>
    <cellStyle name="Warning Text 14" xfId="54819"/>
    <cellStyle name="Warning Text 15" xfId="54820"/>
    <cellStyle name="Warning Text 16" xfId="54821"/>
    <cellStyle name="Warning Text 17" xfId="54822"/>
    <cellStyle name="Warning Text 18" xfId="54823"/>
    <cellStyle name="Warning Text 19" xfId="54824"/>
    <cellStyle name="Warning Text 2" xfId="756"/>
    <cellStyle name="Warning Text 2 10" xfId="54825"/>
    <cellStyle name="Warning Text 2 11" xfId="54826"/>
    <cellStyle name="Warning Text 2 12" xfId="54827"/>
    <cellStyle name="Warning Text 2 13" xfId="54828"/>
    <cellStyle name="Warning Text 2 14" xfId="54829"/>
    <cellStyle name="Warning Text 2 15" xfId="54830"/>
    <cellStyle name="Warning Text 2 16" xfId="54831"/>
    <cellStyle name="Warning Text 2 17" xfId="54832"/>
    <cellStyle name="Warning Text 2 18" xfId="54833"/>
    <cellStyle name="Warning Text 2 19" xfId="54834"/>
    <cellStyle name="Warning Text 2 2" xfId="757"/>
    <cellStyle name="Warning Text 2 2 2" xfId="1567"/>
    <cellStyle name="Warning Text 2 2 3" xfId="1568"/>
    <cellStyle name="Warning Text 2 2 4" xfId="54835"/>
    <cellStyle name="Warning Text 2 20" xfId="54836"/>
    <cellStyle name="Warning Text 2 3" xfId="1569"/>
    <cellStyle name="Warning Text 2 3 2" xfId="54837"/>
    <cellStyle name="Warning Text 2 3 3" xfId="54838"/>
    <cellStyle name="Warning Text 2 3 4" xfId="54839"/>
    <cellStyle name="Warning Text 2 4" xfId="1570"/>
    <cellStyle name="Warning Text 2 4 2" xfId="54840"/>
    <cellStyle name="Warning Text 2 5" xfId="54841"/>
    <cellStyle name="Warning Text 2 6" xfId="54842"/>
    <cellStyle name="Warning Text 2 7" xfId="54843"/>
    <cellStyle name="Warning Text 2 8" xfId="54844"/>
    <cellStyle name="Warning Text 2 9" xfId="54845"/>
    <cellStyle name="Warning Text 3" xfId="54846"/>
    <cellStyle name="Warning Text 3 10" xfId="54847"/>
    <cellStyle name="Warning Text 3 11" xfId="54848"/>
    <cellStyle name="Warning Text 3 12" xfId="54849"/>
    <cellStyle name="Warning Text 3 13" xfId="54850"/>
    <cellStyle name="Warning Text 3 14" xfId="54851"/>
    <cellStyle name="Warning Text 3 15" xfId="54852"/>
    <cellStyle name="Warning Text 3 16" xfId="54853"/>
    <cellStyle name="Warning Text 3 17" xfId="54854"/>
    <cellStyle name="Warning Text 3 18" xfId="54855"/>
    <cellStyle name="Warning Text 3 19" xfId="54856"/>
    <cellStyle name="Warning Text 3 2" xfId="54857"/>
    <cellStyle name="Warning Text 3 2 2" xfId="54858"/>
    <cellStyle name="Warning Text 3 2 2 2" xfId="54859"/>
    <cellStyle name="Warning Text 3 3" xfId="54860"/>
    <cellStyle name="Warning Text 3 3 2" xfId="54861"/>
    <cellStyle name="Warning Text 3 4" xfId="54862"/>
    <cellStyle name="Warning Text 3 5" xfId="54863"/>
    <cellStyle name="Warning Text 3 6" xfId="54864"/>
    <cellStyle name="Warning Text 3 7" xfId="54865"/>
    <cellStyle name="Warning Text 3 8" xfId="54866"/>
    <cellStyle name="Warning Text 3 9" xfId="54867"/>
    <cellStyle name="Warning Text 4" xfId="54868"/>
    <cellStyle name="Warning Text 4 10" xfId="54869"/>
    <cellStyle name="Warning Text 4 11" xfId="54870"/>
    <cellStyle name="Warning Text 4 12" xfId="54871"/>
    <cellStyle name="Warning Text 4 13" xfId="54872"/>
    <cellStyle name="Warning Text 4 14" xfId="54873"/>
    <cellStyle name="Warning Text 4 15" xfId="54874"/>
    <cellStyle name="Warning Text 4 16" xfId="54875"/>
    <cellStyle name="Warning Text 4 17" xfId="54876"/>
    <cellStyle name="Warning Text 4 18" xfId="54877"/>
    <cellStyle name="Warning Text 4 19" xfId="54878"/>
    <cellStyle name="Warning Text 4 2" xfId="54879"/>
    <cellStyle name="Warning Text 4 2 2" xfId="54880"/>
    <cellStyle name="Warning Text 4 2 2 2" xfId="54881"/>
    <cellStyle name="Warning Text 4 3" xfId="54882"/>
    <cellStyle name="Warning Text 4 3 2" xfId="54883"/>
    <cellStyle name="Warning Text 4 4" xfId="54884"/>
    <cellStyle name="Warning Text 4 5" xfId="54885"/>
    <cellStyle name="Warning Text 4 6" xfId="54886"/>
    <cellStyle name="Warning Text 4 7" xfId="54887"/>
    <cellStyle name="Warning Text 4 8" xfId="54888"/>
    <cellStyle name="Warning Text 4 9" xfId="54889"/>
    <cellStyle name="Warning Text 5" xfId="54890"/>
    <cellStyle name="Warning Text 5 10" xfId="54891"/>
    <cellStyle name="Warning Text 5 11" xfId="54892"/>
    <cellStyle name="Warning Text 5 12" xfId="54893"/>
    <cellStyle name="Warning Text 5 13" xfId="54894"/>
    <cellStyle name="Warning Text 5 14" xfId="54895"/>
    <cellStyle name="Warning Text 5 15" xfId="54896"/>
    <cellStyle name="Warning Text 5 16" xfId="54897"/>
    <cellStyle name="Warning Text 5 17" xfId="54898"/>
    <cellStyle name="Warning Text 5 18" xfId="54899"/>
    <cellStyle name="Warning Text 5 19" xfId="54900"/>
    <cellStyle name="Warning Text 5 2" xfId="54901"/>
    <cellStyle name="Warning Text 5 2 2" xfId="54902"/>
    <cellStyle name="Warning Text 5 2 2 2" xfId="54903"/>
    <cellStyle name="Warning Text 5 3" xfId="54904"/>
    <cellStyle name="Warning Text 5 3 2" xfId="54905"/>
    <cellStyle name="Warning Text 5 4" xfId="54906"/>
    <cellStyle name="Warning Text 5 5" xfId="54907"/>
    <cellStyle name="Warning Text 5 6" xfId="54908"/>
    <cellStyle name="Warning Text 5 7" xfId="54909"/>
    <cellStyle name="Warning Text 5 8" xfId="54910"/>
    <cellStyle name="Warning Text 5 9" xfId="54911"/>
    <cellStyle name="Warning Text 6" xfId="54912"/>
    <cellStyle name="Warning Text 6 10" xfId="54913"/>
    <cellStyle name="Warning Text 6 11" xfId="54914"/>
    <cellStyle name="Warning Text 6 12" xfId="54915"/>
    <cellStyle name="Warning Text 6 13" xfId="54916"/>
    <cellStyle name="Warning Text 6 14" xfId="54917"/>
    <cellStyle name="Warning Text 6 15" xfId="54918"/>
    <cellStyle name="Warning Text 6 16" xfId="54919"/>
    <cellStyle name="Warning Text 6 17" xfId="54920"/>
    <cellStyle name="Warning Text 6 18" xfId="54921"/>
    <cellStyle name="Warning Text 6 19" xfId="54922"/>
    <cellStyle name="Warning Text 6 2" xfId="54923"/>
    <cellStyle name="Warning Text 6 2 2" xfId="54924"/>
    <cellStyle name="Warning Text 6 2 2 2" xfId="54925"/>
    <cellStyle name="Warning Text 6 3" xfId="54926"/>
    <cellStyle name="Warning Text 6 3 2" xfId="54927"/>
    <cellStyle name="Warning Text 6 4" xfId="54928"/>
    <cellStyle name="Warning Text 6 5" xfId="54929"/>
    <cellStyle name="Warning Text 6 6" xfId="54930"/>
    <cellStyle name="Warning Text 6 7" xfId="54931"/>
    <cellStyle name="Warning Text 6 8" xfId="54932"/>
    <cellStyle name="Warning Text 6 9" xfId="54933"/>
    <cellStyle name="Warning Text 7" xfId="54934"/>
    <cellStyle name="Warning Text 7 10" xfId="54935"/>
    <cellStyle name="Warning Text 7 11" xfId="54936"/>
    <cellStyle name="Warning Text 7 12" xfId="54937"/>
    <cellStyle name="Warning Text 7 13" xfId="54938"/>
    <cellStyle name="Warning Text 7 14" xfId="54939"/>
    <cellStyle name="Warning Text 7 15" xfId="54940"/>
    <cellStyle name="Warning Text 7 16" xfId="54941"/>
    <cellStyle name="Warning Text 7 17" xfId="54942"/>
    <cellStyle name="Warning Text 7 18" xfId="54943"/>
    <cellStyle name="Warning Text 7 19" xfId="54944"/>
    <cellStyle name="Warning Text 7 2" xfId="54945"/>
    <cellStyle name="Warning Text 7 2 2" xfId="54946"/>
    <cellStyle name="Warning Text 7 2 2 2" xfId="54947"/>
    <cellStyle name="Warning Text 7 3" xfId="54948"/>
    <cellStyle name="Warning Text 7 3 2" xfId="54949"/>
    <cellStyle name="Warning Text 7 4" xfId="54950"/>
    <cellStyle name="Warning Text 7 5" xfId="54951"/>
    <cellStyle name="Warning Text 7 6" xfId="54952"/>
    <cellStyle name="Warning Text 7 7" xfId="54953"/>
    <cellStyle name="Warning Text 7 8" xfId="54954"/>
    <cellStyle name="Warning Text 7 9" xfId="54955"/>
    <cellStyle name="Warning Text 8" xfId="54956"/>
    <cellStyle name="Warning Text 8 10" xfId="54957"/>
    <cellStyle name="Warning Text 8 11" xfId="54958"/>
    <cellStyle name="Warning Text 8 12" xfId="54959"/>
    <cellStyle name="Warning Text 8 13" xfId="54960"/>
    <cellStyle name="Warning Text 8 14" xfId="54961"/>
    <cellStyle name="Warning Text 8 15" xfId="54962"/>
    <cellStyle name="Warning Text 8 16" xfId="54963"/>
    <cellStyle name="Warning Text 8 17" xfId="54964"/>
    <cellStyle name="Warning Text 8 18" xfId="54965"/>
    <cellStyle name="Warning Text 8 19" xfId="54966"/>
    <cellStyle name="Warning Text 8 2" xfId="54967"/>
    <cellStyle name="Warning Text 8 2 2" xfId="54968"/>
    <cellStyle name="Warning Text 8 2 2 2" xfId="54969"/>
    <cellStyle name="Warning Text 8 3" xfId="54970"/>
    <cellStyle name="Warning Text 8 3 2" xfId="54971"/>
    <cellStyle name="Warning Text 8 4" xfId="54972"/>
    <cellStyle name="Warning Text 8 5" xfId="54973"/>
    <cellStyle name="Warning Text 8 6" xfId="54974"/>
    <cellStyle name="Warning Text 8 7" xfId="54975"/>
    <cellStyle name="Warning Text 8 8" xfId="54976"/>
    <cellStyle name="Warning Text 8 9" xfId="54977"/>
    <cellStyle name="Warning Text 9" xfId="54978"/>
    <cellStyle name="Warning Text 9 10" xfId="54979"/>
    <cellStyle name="Warning Text 9 11" xfId="54980"/>
    <cellStyle name="Warning Text 9 12" xfId="54981"/>
    <cellStyle name="Warning Text 9 13" xfId="54982"/>
    <cellStyle name="Warning Text 9 14" xfId="54983"/>
    <cellStyle name="Warning Text 9 15" xfId="54984"/>
    <cellStyle name="Warning Text 9 16" xfId="54985"/>
    <cellStyle name="Warning Text 9 17" xfId="54986"/>
    <cellStyle name="Warning Text 9 18" xfId="54987"/>
    <cellStyle name="Warning Text 9 19" xfId="54988"/>
    <cellStyle name="Warning Text 9 2" xfId="54989"/>
    <cellStyle name="Warning Text 9 2 2" xfId="54990"/>
    <cellStyle name="Warning Text 9 2 2 2" xfId="54991"/>
    <cellStyle name="Warning Text 9 3" xfId="54992"/>
    <cellStyle name="Warning Text 9 3 2" xfId="54993"/>
    <cellStyle name="Warning Text 9 4" xfId="54994"/>
    <cellStyle name="Warning Text 9 5" xfId="54995"/>
    <cellStyle name="Warning Text 9 6" xfId="54996"/>
    <cellStyle name="Warning Text 9 7" xfId="54997"/>
    <cellStyle name="Warning Text 9 8" xfId="54998"/>
    <cellStyle name="Warning Text 9 9" xfId="54999"/>
    <cellStyle name="Workpaper_Title" xfId="55000"/>
    <cellStyle name="WP_Name_11" xfId="55001"/>
    <cellStyle name="x" xfId="758"/>
    <cellStyle name="year" xfId="759"/>
    <cellStyle name="YEARS" xfId="760"/>
    <cellStyle name="一般_Sheet1" xfId="55002"/>
  </cellStyles>
  <dxfs count="0"/>
  <tableStyles count="0" defaultTableStyle="TableStyleMedium9" defaultPivotStyle="PivotStyleLight16"/>
  <colors>
    <mruColors>
      <color rgb="FF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42.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externalLink" Target="externalLinks/externalLink9.xml"/><Relationship Id="rId138" Type="http://schemas.openxmlformats.org/officeDocument/2006/relationships/externalLink" Target="externalLinks/externalLink63.xml"/><Relationship Id="rId159" Type="http://schemas.openxmlformats.org/officeDocument/2006/relationships/externalLink" Target="externalLinks/externalLink84.xml"/><Relationship Id="rId170" Type="http://schemas.openxmlformats.org/officeDocument/2006/relationships/externalLink" Target="externalLinks/externalLink95.xml"/><Relationship Id="rId191" Type="http://schemas.openxmlformats.org/officeDocument/2006/relationships/externalLink" Target="externalLinks/externalLink116.xml"/><Relationship Id="rId205" Type="http://schemas.openxmlformats.org/officeDocument/2006/relationships/externalLink" Target="externalLinks/externalLink130.xml"/><Relationship Id="rId107" Type="http://schemas.openxmlformats.org/officeDocument/2006/relationships/externalLink" Target="externalLinks/externalLink32.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externalLink" Target="externalLinks/externalLink4.xml"/><Relationship Id="rId102" Type="http://schemas.openxmlformats.org/officeDocument/2006/relationships/externalLink" Target="externalLinks/externalLink27.xml"/><Relationship Id="rId123" Type="http://schemas.openxmlformats.org/officeDocument/2006/relationships/externalLink" Target="externalLinks/externalLink48.xml"/><Relationship Id="rId128" Type="http://schemas.openxmlformats.org/officeDocument/2006/relationships/externalLink" Target="externalLinks/externalLink53.xml"/><Relationship Id="rId144" Type="http://schemas.openxmlformats.org/officeDocument/2006/relationships/externalLink" Target="externalLinks/externalLink69.xml"/><Relationship Id="rId149" Type="http://schemas.openxmlformats.org/officeDocument/2006/relationships/externalLink" Target="externalLinks/externalLink74.xml"/><Relationship Id="rId5" Type="http://schemas.openxmlformats.org/officeDocument/2006/relationships/worksheet" Target="worksheets/sheet5.xml"/><Relationship Id="rId90" Type="http://schemas.openxmlformats.org/officeDocument/2006/relationships/externalLink" Target="externalLinks/externalLink15.xml"/><Relationship Id="rId95" Type="http://schemas.openxmlformats.org/officeDocument/2006/relationships/externalLink" Target="externalLinks/externalLink20.xml"/><Relationship Id="rId160" Type="http://schemas.openxmlformats.org/officeDocument/2006/relationships/externalLink" Target="externalLinks/externalLink85.xml"/><Relationship Id="rId165" Type="http://schemas.openxmlformats.org/officeDocument/2006/relationships/externalLink" Target="externalLinks/externalLink90.xml"/><Relationship Id="rId181" Type="http://schemas.openxmlformats.org/officeDocument/2006/relationships/externalLink" Target="externalLinks/externalLink106.xml"/><Relationship Id="rId186" Type="http://schemas.openxmlformats.org/officeDocument/2006/relationships/externalLink" Target="externalLinks/externalLink111.xml"/><Relationship Id="rId211" Type="http://schemas.openxmlformats.org/officeDocument/2006/relationships/sharedStrings" Target="sharedString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externalLink" Target="externalLinks/externalLink38.xml"/><Relationship Id="rId118" Type="http://schemas.openxmlformats.org/officeDocument/2006/relationships/externalLink" Target="externalLinks/externalLink43.xml"/><Relationship Id="rId134" Type="http://schemas.openxmlformats.org/officeDocument/2006/relationships/externalLink" Target="externalLinks/externalLink59.xml"/><Relationship Id="rId139" Type="http://schemas.openxmlformats.org/officeDocument/2006/relationships/externalLink" Target="externalLinks/externalLink64.xml"/><Relationship Id="rId80" Type="http://schemas.openxmlformats.org/officeDocument/2006/relationships/externalLink" Target="externalLinks/externalLink5.xml"/><Relationship Id="rId85" Type="http://schemas.openxmlformats.org/officeDocument/2006/relationships/externalLink" Target="externalLinks/externalLink10.xml"/><Relationship Id="rId150" Type="http://schemas.openxmlformats.org/officeDocument/2006/relationships/externalLink" Target="externalLinks/externalLink75.xml"/><Relationship Id="rId155" Type="http://schemas.openxmlformats.org/officeDocument/2006/relationships/externalLink" Target="externalLinks/externalLink80.xml"/><Relationship Id="rId171" Type="http://schemas.openxmlformats.org/officeDocument/2006/relationships/externalLink" Target="externalLinks/externalLink96.xml"/><Relationship Id="rId176" Type="http://schemas.openxmlformats.org/officeDocument/2006/relationships/externalLink" Target="externalLinks/externalLink101.xml"/><Relationship Id="rId192" Type="http://schemas.openxmlformats.org/officeDocument/2006/relationships/externalLink" Target="externalLinks/externalLink117.xml"/><Relationship Id="rId197" Type="http://schemas.openxmlformats.org/officeDocument/2006/relationships/externalLink" Target="externalLinks/externalLink122.xml"/><Relationship Id="rId206" Type="http://schemas.openxmlformats.org/officeDocument/2006/relationships/externalLink" Target="externalLinks/externalLink131.xml"/><Relationship Id="rId201" Type="http://schemas.openxmlformats.org/officeDocument/2006/relationships/externalLink" Target="externalLinks/externalLink126.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externalLink" Target="externalLinks/externalLink28.xml"/><Relationship Id="rId108" Type="http://schemas.openxmlformats.org/officeDocument/2006/relationships/externalLink" Target="externalLinks/externalLink33.xml"/><Relationship Id="rId124" Type="http://schemas.openxmlformats.org/officeDocument/2006/relationships/externalLink" Target="externalLinks/externalLink49.xml"/><Relationship Id="rId129" Type="http://schemas.openxmlformats.org/officeDocument/2006/relationships/externalLink" Target="externalLinks/externalLink54.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externalLink" Target="externalLinks/externalLink16.xml"/><Relationship Id="rId96" Type="http://schemas.openxmlformats.org/officeDocument/2006/relationships/externalLink" Target="externalLinks/externalLink21.xml"/><Relationship Id="rId140" Type="http://schemas.openxmlformats.org/officeDocument/2006/relationships/externalLink" Target="externalLinks/externalLink65.xml"/><Relationship Id="rId145" Type="http://schemas.openxmlformats.org/officeDocument/2006/relationships/externalLink" Target="externalLinks/externalLink70.xml"/><Relationship Id="rId161" Type="http://schemas.openxmlformats.org/officeDocument/2006/relationships/externalLink" Target="externalLinks/externalLink86.xml"/><Relationship Id="rId166" Type="http://schemas.openxmlformats.org/officeDocument/2006/relationships/externalLink" Target="externalLinks/externalLink91.xml"/><Relationship Id="rId182" Type="http://schemas.openxmlformats.org/officeDocument/2006/relationships/externalLink" Target="externalLinks/externalLink107.xml"/><Relationship Id="rId187" Type="http://schemas.openxmlformats.org/officeDocument/2006/relationships/externalLink" Target="externalLinks/externalLink112.xml"/><Relationship Id="rId1" Type="http://schemas.openxmlformats.org/officeDocument/2006/relationships/worksheet" Target="worksheets/sheet1.xml"/><Relationship Id="rId6" Type="http://schemas.openxmlformats.org/officeDocument/2006/relationships/worksheet" Target="worksheets/sheet6.xml"/><Relationship Id="rId212" Type="http://schemas.openxmlformats.org/officeDocument/2006/relationships/calcChain" Target="calcChain.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externalLink" Target="externalLinks/externalLink39.xml"/><Relationship Id="rId119" Type="http://schemas.openxmlformats.org/officeDocument/2006/relationships/externalLink" Target="externalLinks/externalLink44.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externalLink" Target="externalLinks/externalLink6.xml"/><Relationship Id="rId86" Type="http://schemas.openxmlformats.org/officeDocument/2006/relationships/externalLink" Target="externalLinks/externalLink11.xml"/><Relationship Id="rId130" Type="http://schemas.openxmlformats.org/officeDocument/2006/relationships/externalLink" Target="externalLinks/externalLink55.xml"/><Relationship Id="rId135" Type="http://schemas.openxmlformats.org/officeDocument/2006/relationships/externalLink" Target="externalLinks/externalLink60.xml"/><Relationship Id="rId151" Type="http://schemas.openxmlformats.org/officeDocument/2006/relationships/externalLink" Target="externalLinks/externalLink76.xml"/><Relationship Id="rId156" Type="http://schemas.openxmlformats.org/officeDocument/2006/relationships/externalLink" Target="externalLinks/externalLink81.xml"/><Relationship Id="rId177" Type="http://schemas.openxmlformats.org/officeDocument/2006/relationships/externalLink" Target="externalLinks/externalLink102.xml"/><Relationship Id="rId198" Type="http://schemas.openxmlformats.org/officeDocument/2006/relationships/externalLink" Target="externalLinks/externalLink123.xml"/><Relationship Id="rId172" Type="http://schemas.openxmlformats.org/officeDocument/2006/relationships/externalLink" Target="externalLinks/externalLink97.xml"/><Relationship Id="rId193" Type="http://schemas.openxmlformats.org/officeDocument/2006/relationships/externalLink" Target="externalLinks/externalLink118.xml"/><Relationship Id="rId202" Type="http://schemas.openxmlformats.org/officeDocument/2006/relationships/externalLink" Target="externalLinks/externalLink127.xml"/><Relationship Id="rId207" Type="http://schemas.openxmlformats.org/officeDocument/2006/relationships/externalLink" Target="externalLinks/externalLink132.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externalLink" Target="externalLinks/externalLink34.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externalLink" Target="externalLinks/externalLink1.xml"/><Relationship Id="rId97" Type="http://schemas.openxmlformats.org/officeDocument/2006/relationships/externalLink" Target="externalLinks/externalLink22.xml"/><Relationship Id="rId104" Type="http://schemas.openxmlformats.org/officeDocument/2006/relationships/externalLink" Target="externalLinks/externalLink29.xml"/><Relationship Id="rId120" Type="http://schemas.openxmlformats.org/officeDocument/2006/relationships/externalLink" Target="externalLinks/externalLink45.xml"/><Relationship Id="rId125" Type="http://schemas.openxmlformats.org/officeDocument/2006/relationships/externalLink" Target="externalLinks/externalLink50.xml"/><Relationship Id="rId141" Type="http://schemas.openxmlformats.org/officeDocument/2006/relationships/externalLink" Target="externalLinks/externalLink66.xml"/><Relationship Id="rId146" Type="http://schemas.openxmlformats.org/officeDocument/2006/relationships/externalLink" Target="externalLinks/externalLink71.xml"/><Relationship Id="rId167" Type="http://schemas.openxmlformats.org/officeDocument/2006/relationships/externalLink" Target="externalLinks/externalLink92.xml"/><Relationship Id="rId188" Type="http://schemas.openxmlformats.org/officeDocument/2006/relationships/externalLink" Target="externalLinks/externalLink113.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17.xml"/><Relationship Id="rId162" Type="http://schemas.openxmlformats.org/officeDocument/2006/relationships/externalLink" Target="externalLinks/externalLink87.xml"/><Relationship Id="rId183" Type="http://schemas.openxmlformats.org/officeDocument/2006/relationships/externalLink" Target="externalLinks/externalLink108.xml"/><Relationship Id="rId213" Type="http://schemas.openxmlformats.org/officeDocument/2006/relationships/customXml" Target="../customXml/item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12.xml"/><Relationship Id="rId110" Type="http://schemas.openxmlformats.org/officeDocument/2006/relationships/externalLink" Target="externalLinks/externalLink35.xml"/><Relationship Id="rId115" Type="http://schemas.openxmlformats.org/officeDocument/2006/relationships/externalLink" Target="externalLinks/externalLink40.xml"/><Relationship Id="rId131" Type="http://schemas.openxmlformats.org/officeDocument/2006/relationships/externalLink" Target="externalLinks/externalLink56.xml"/><Relationship Id="rId136" Type="http://schemas.openxmlformats.org/officeDocument/2006/relationships/externalLink" Target="externalLinks/externalLink61.xml"/><Relationship Id="rId157" Type="http://schemas.openxmlformats.org/officeDocument/2006/relationships/externalLink" Target="externalLinks/externalLink82.xml"/><Relationship Id="rId178" Type="http://schemas.openxmlformats.org/officeDocument/2006/relationships/externalLink" Target="externalLinks/externalLink103.xml"/><Relationship Id="rId61" Type="http://schemas.openxmlformats.org/officeDocument/2006/relationships/worksheet" Target="worksheets/sheet61.xml"/><Relationship Id="rId82" Type="http://schemas.openxmlformats.org/officeDocument/2006/relationships/externalLink" Target="externalLinks/externalLink7.xml"/><Relationship Id="rId152" Type="http://schemas.openxmlformats.org/officeDocument/2006/relationships/externalLink" Target="externalLinks/externalLink77.xml"/><Relationship Id="rId173" Type="http://schemas.openxmlformats.org/officeDocument/2006/relationships/externalLink" Target="externalLinks/externalLink98.xml"/><Relationship Id="rId194" Type="http://schemas.openxmlformats.org/officeDocument/2006/relationships/externalLink" Target="externalLinks/externalLink119.xml"/><Relationship Id="rId199" Type="http://schemas.openxmlformats.org/officeDocument/2006/relationships/externalLink" Target="externalLinks/externalLink124.xml"/><Relationship Id="rId203" Type="http://schemas.openxmlformats.org/officeDocument/2006/relationships/externalLink" Target="externalLinks/externalLink128.xml"/><Relationship Id="rId208" Type="http://schemas.openxmlformats.org/officeDocument/2006/relationships/externalLink" Target="externalLinks/externalLink133.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externalLink" Target="externalLinks/externalLink2.xml"/><Relationship Id="rId100" Type="http://schemas.openxmlformats.org/officeDocument/2006/relationships/externalLink" Target="externalLinks/externalLink25.xml"/><Relationship Id="rId105" Type="http://schemas.openxmlformats.org/officeDocument/2006/relationships/externalLink" Target="externalLinks/externalLink30.xml"/><Relationship Id="rId126" Type="http://schemas.openxmlformats.org/officeDocument/2006/relationships/externalLink" Target="externalLinks/externalLink51.xml"/><Relationship Id="rId147" Type="http://schemas.openxmlformats.org/officeDocument/2006/relationships/externalLink" Target="externalLinks/externalLink72.xml"/><Relationship Id="rId168" Type="http://schemas.openxmlformats.org/officeDocument/2006/relationships/externalLink" Target="externalLinks/externalLink93.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externalLink" Target="externalLinks/externalLink18.xml"/><Relationship Id="rId98" Type="http://schemas.openxmlformats.org/officeDocument/2006/relationships/externalLink" Target="externalLinks/externalLink23.xml"/><Relationship Id="rId121" Type="http://schemas.openxmlformats.org/officeDocument/2006/relationships/externalLink" Target="externalLinks/externalLink46.xml"/><Relationship Id="rId142" Type="http://schemas.openxmlformats.org/officeDocument/2006/relationships/externalLink" Target="externalLinks/externalLink67.xml"/><Relationship Id="rId163" Type="http://schemas.openxmlformats.org/officeDocument/2006/relationships/externalLink" Target="externalLinks/externalLink88.xml"/><Relationship Id="rId184" Type="http://schemas.openxmlformats.org/officeDocument/2006/relationships/externalLink" Target="externalLinks/externalLink109.xml"/><Relationship Id="rId189" Type="http://schemas.openxmlformats.org/officeDocument/2006/relationships/externalLink" Target="externalLinks/externalLink114.xml"/><Relationship Id="rId3" Type="http://schemas.openxmlformats.org/officeDocument/2006/relationships/worksheet" Target="worksheets/sheet3.xml"/><Relationship Id="rId214" Type="http://schemas.openxmlformats.org/officeDocument/2006/relationships/customXml" Target="../customXml/item2.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externalLink" Target="externalLinks/externalLink41.xml"/><Relationship Id="rId137" Type="http://schemas.openxmlformats.org/officeDocument/2006/relationships/externalLink" Target="externalLinks/externalLink62.xml"/><Relationship Id="rId158" Type="http://schemas.openxmlformats.org/officeDocument/2006/relationships/externalLink" Target="externalLinks/externalLink83.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externalLink" Target="externalLinks/externalLink8.xml"/><Relationship Id="rId88" Type="http://schemas.openxmlformats.org/officeDocument/2006/relationships/externalLink" Target="externalLinks/externalLink13.xml"/><Relationship Id="rId111" Type="http://schemas.openxmlformats.org/officeDocument/2006/relationships/externalLink" Target="externalLinks/externalLink36.xml"/><Relationship Id="rId132" Type="http://schemas.openxmlformats.org/officeDocument/2006/relationships/externalLink" Target="externalLinks/externalLink57.xml"/><Relationship Id="rId153" Type="http://schemas.openxmlformats.org/officeDocument/2006/relationships/externalLink" Target="externalLinks/externalLink78.xml"/><Relationship Id="rId174" Type="http://schemas.openxmlformats.org/officeDocument/2006/relationships/externalLink" Target="externalLinks/externalLink99.xml"/><Relationship Id="rId179" Type="http://schemas.openxmlformats.org/officeDocument/2006/relationships/externalLink" Target="externalLinks/externalLink104.xml"/><Relationship Id="rId195" Type="http://schemas.openxmlformats.org/officeDocument/2006/relationships/externalLink" Target="externalLinks/externalLink120.xml"/><Relationship Id="rId209" Type="http://schemas.openxmlformats.org/officeDocument/2006/relationships/theme" Target="theme/theme1.xml"/><Relationship Id="rId190" Type="http://schemas.openxmlformats.org/officeDocument/2006/relationships/externalLink" Target="externalLinks/externalLink115.xml"/><Relationship Id="rId204" Type="http://schemas.openxmlformats.org/officeDocument/2006/relationships/externalLink" Target="externalLinks/externalLink129.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externalLink" Target="externalLinks/externalLink31.xml"/><Relationship Id="rId127" Type="http://schemas.openxmlformats.org/officeDocument/2006/relationships/externalLink" Target="externalLinks/externalLink52.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externalLink" Target="externalLinks/externalLink3.xml"/><Relationship Id="rId94" Type="http://schemas.openxmlformats.org/officeDocument/2006/relationships/externalLink" Target="externalLinks/externalLink19.xml"/><Relationship Id="rId99" Type="http://schemas.openxmlformats.org/officeDocument/2006/relationships/externalLink" Target="externalLinks/externalLink24.xml"/><Relationship Id="rId101" Type="http://schemas.openxmlformats.org/officeDocument/2006/relationships/externalLink" Target="externalLinks/externalLink26.xml"/><Relationship Id="rId122" Type="http://schemas.openxmlformats.org/officeDocument/2006/relationships/externalLink" Target="externalLinks/externalLink47.xml"/><Relationship Id="rId143" Type="http://schemas.openxmlformats.org/officeDocument/2006/relationships/externalLink" Target="externalLinks/externalLink68.xml"/><Relationship Id="rId148" Type="http://schemas.openxmlformats.org/officeDocument/2006/relationships/externalLink" Target="externalLinks/externalLink73.xml"/><Relationship Id="rId164" Type="http://schemas.openxmlformats.org/officeDocument/2006/relationships/externalLink" Target="externalLinks/externalLink89.xml"/><Relationship Id="rId169" Type="http://schemas.openxmlformats.org/officeDocument/2006/relationships/externalLink" Target="externalLinks/externalLink94.xml"/><Relationship Id="rId185" Type="http://schemas.openxmlformats.org/officeDocument/2006/relationships/externalLink" Target="externalLinks/externalLink110.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externalLink" Target="externalLinks/externalLink105.xml"/><Relationship Id="rId210" Type="http://schemas.openxmlformats.org/officeDocument/2006/relationships/styles" Target="styles.xml"/><Relationship Id="rId215" Type="http://schemas.openxmlformats.org/officeDocument/2006/relationships/customXml" Target="../customXml/item3.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externalLink" Target="externalLinks/externalLink14.xml"/><Relationship Id="rId112" Type="http://schemas.openxmlformats.org/officeDocument/2006/relationships/externalLink" Target="externalLinks/externalLink37.xml"/><Relationship Id="rId133" Type="http://schemas.openxmlformats.org/officeDocument/2006/relationships/externalLink" Target="externalLinks/externalLink58.xml"/><Relationship Id="rId154" Type="http://schemas.openxmlformats.org/officeDocument/2006/relationships/externalLink" Target="externalLinks/externalLink79.xml"/><Relationship Id="rId175" Type="http://schemas.openxmlformats.org/officeDocument/2006/relationships/externalLink" Target="externalLinks/externalLink100.xml"/><Relationship Id="rId196" Type="http://schemas.openxmlformats.org/officeDocument/2006/relationships/externalLink" Target="externalLinks/externalLink121.xml"/><Relationship Id="rId200" Type="http://schemas.openxmlformats.org/officeDocument/2006/relationships/externalLink" Target="externalLinks/externalLink125.xml"/><Relationship Id="rId16" Type="http://schemas.openxmlformats.org/officeDocument/2006/relationships/worksheet" Target="worksheets/sheet16.xml"/></Relationships>
</file>

<file path=xl/ctrlProps/ctrlProp1.xml><?xml version="1.0" encoding="utf-8"?>
<formControlPr xmlns="http://schemas.microsoft.com/office/spreadsheetml/2009/9/main" objectType="Button"/>
</file>

<file path=xl/ctrlProps/ctrlProp2.xml><?xml version="1.0" encoding="utf-8"?>
<formControlPr xmlns="http://schemas.microsoft.com/office/spreadsheetml/2009/9/main" objectType="Button"/>
</file>

<file path=xl/ctrlProps/ctrlProp3.xml><?xml version="1.0" encoding="utf-8"?>
<formControlPr xmlns="http://schemas.microsoft.com/office/spreadsheetml/2009/9/main" objectType="Button"/>
</file>

<file path=xl/ctrlProps/ctrlProp4.xml><?xml version="1.0" encoding="utf-8"?>
<formControlPr xmlns="http://schemas.microsoft.com/office/spreadsheetml/2009/9/main" objectType="Button"/>
</file>

<file path=xl/ctrlProps/ctrlProp5.xml><?xml version="1.0" encoding="utf-8"?>
<formControlPr xmlns="http://schemas.microsoft.com/office/spreadsheetml/2009/9/main" objectType="Button"/>
</file>

<file path=xl/ctrlProps/ctrlProp6.xml><?xml version="1.0" encoding="utf-8"?>
<formControlPr xmlns="http://schemas.microsoft.com/office/spreadsheetml/2009/9/main" objectType="Button"/>
</file>

<file path=xl/drawings/drawing1.xml><?xml version="1.0" encoding="utf-8"?>
<xdr:wsDr xmlns:xdr="http://schemas.openxmlformats.org/drawingml/2006/spreadsheetDrawing" xmlns:a="http://schemas.openxmlformats.org/drawingml/2006/main">
  <xdr:twoCellAnchor>
    <xdr:from>
      <xdr:col>1</xdr:col>
      <xdr:colOff>2238375</xdr:colOff>
      <xdr:row>140</xdr:row>
      <xdr:rowOff>47625</xdr:rowOff>
    </xdr:from>
    <xdr:to>
      <xdr:col>1</xdr:col>
      <xdr:colOff>2676525</xdr:colOff>
      <xdr:row>141</xdr:row>
      <xdr:rowOff>9525</xdr:rowOff>
    </xdr:to>
    <xdr:sp macro="" textlink="" fLocksText="0">
      <xdr:nvSpPr>
        <xdr:cNvPr id="77825" name="Rectangle 9"/>
        <xdr:cNvSpPr>
          <a:spLocks noChangeArrowheads="1"/>
        </xdr:cNvSpPr>
      </xdr:nvSpPr>
      <xdr:spPr bwMode="auto">
        <a:xfrm>
          <a:off x="2466975" y="27051000"/>
          <a:ext cx="438150" cy="152400"/>
        </a:xfrm>
        <a:prstGeom prst="rect">
          <a:avLst/>
        </a:prstGeom>
        <a:noFill/>
        <a:ln w="9525">
          <a:solidFill>
            <a:srgbClr val="000000"/>
          </a:solidFill>
          <a:miter lim="800000"/>
          <a:headEnd/>
          <a:tailEnd/>
        </a:ln>
      </xdr:spPr>
    </xdr:sp>
    <xdr:clientData fLocksWithSheet="0"/>
  </xdr:twoCellAnchor>
  <xdr:twoCellAnchor>
    <xdr:from>
      <xdr:col>1</xdr:col>
      <xdr:colOff>3324225</xdr:colOff>
      <xdr:row>142</xdr:row>
      <xdr:rowOff>9525</xdr:rowOff>
    </xdr:from>
    <xdr:to>
      <xdr:col>1</xdr:col>
      <xdr:colOff>3752850</xdr:colOff>
      <xdr:row>142</xdr:row>
      <xdr:rowOff>180975</xdr:rowOff>
    </xdr:to>
    <xdr:sp macro="" textlink="" fLocksText="0">
      <xdr:nvSpPr>
        <xdr:cNvPr id="77826" name="Rectangle 10"/>
        <xdr:cNvSpPr>
          <a:spLocks noChangeArrowheads="1"/>
        </xdr:cNvSpPr>
      </xdr:nvSpPr>
      <xdr:spPr bwMode="auto">
        <a:xfrm>
          <a:off x="3552825" y="27403425"/>
          <a:ext cx="428625" cy="171450"/>
        </a:xfrm>
        <a:prstGeom prst="rect">
          <a:avLst/>
        </a:prstGeom>
        <a:noFill/>
        <a:ln w="9525">
          <a:solidFill>
            <a:srgbClr val="000000"/>
          </a:solidFill>
          <a:miter lim="800000"/>
          <a:headEnd/>
          <a:tailEnd/>
        </a:ln>
      </xdr:spPr>
    </xdr:sp>
    <xdr:clientData fLocksWithSheet="0"/>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60</xdr:row>
      <xdr:rowOff>0</xdr:rowOff>
    </xdr:from>
    <xdr:to>
      <xdr:col>3</xdr:col>
      <xdr:colOff>1428750</xdr:colOff>
      <xdr:row>60</xdr:row>
      <xdr:rowOff>0</xdr:rowOff>
    </xdr:to>
    <xdr:sp macro="" textlink="">
      <xdr:nvSpPr>
        <xdr:cNvPr id="2" name="Button 52" hidden="1">
          <a:extLst>
            <a:ext uri="{63B3BB69-23CF-44E3-9099-C40C66FF867C}">
              <a14:compatExt xmlns:a14="http://schemas.microsoft.com/office/drawing/2010/main" spid="_x0000_s46132"/>
            </a:ext>
          </a:extLst>
        </xdr:cNvPr>
        <xdr:cNvSpPr/>
      </xdr:nvSpPr>
      <xdr:spPr>
        <a:xfrm>
          <a:off x="4286250" y="11468100"/>
          <a:ext cx="1428750" cy="0"/>
        </a:xfrm>
        <a:prstGeom prst="rect">
          <a:avLst/>
        </a:prstGeom>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Pg 274 - 27</a:t>
          </a:r>
        </a:p>
      </xdr:txBody>
    </xdr:sp>
    <xdr:clientData fLocksWithSheet="0"/>
  </xdr:twoCellAnchor>
  <xdr:twoCellAnchor>
    <xdr:from>
      <xdr:col>3</xdr:col>
      <xdr:colOff>0</xdr:colOff>
      <xdr:row>60</xdr:row>
      <xdr:rowOff>0</xdr:rowOff>
    </xdr:from>
    <xdr:to>
      <xdr:col>3</xdr:col>
      <xdr:colOff>1428750</xdr:colOff>
      <xdr:row>60</xdr:row>
      <xdr:rowOff>0</xdr:rowOff>
    </xdr:to>
    <xdr:sp macro="" textlink="">
      <xdr:nvSpPr>
        <xdr:cNvPr id="3" name="Button 52" hidden="1">
          <a:extLst>
            <a:ext uri="{63B3BB69-23CF-44E3-9099-C40C66FF867C}">
              <a14:compatExt xmlns:a14="http://schemas.microsoft.com/office/drawing/2010/main" spid="_x0000_s46132"/>
            </a:ext>
          </a:extLst>
        </xdr:cNvPr>
        <xdr:cNvSpPr/>
      </xdr:nvSpPr>
      <xdr:spPr>
        <a:xfrm>
          <a:off x="4286250" y="11468100"/>
          <a:ext cx="1428750" cy="0"/>
        </a:xfrm>
        <a:prstGeom prst="rect">
          <a:avLst/>
        </a:prstGeom>
      </xdr:spPr>
      <xdr:txBody>
        <a:bodyPr vertOverflow="clip" wrap="square" lIns="36576" tIns="22860" rIns="36576" bIns="22860" anchor="ctr" upright="1"/>
        <a:lstStyle/>
        <a:p>
          <a:pPr algn="ctr" rtl="0">
            <a:defRPr sz="1000"/>
          </a:pPr>
          <a:r>
            <a:rPr lang="en-US" sz="1200" b="0" i="0" u="none" strike="noStrike" baseline="0">
              <a:solidFill>
                <a:srgbClr val="000000"/>
              </a:solidFill>
              <a:latin typeface="Arial"/>
              <a:cs typeface="Arial"/>
            </a:rPr>
            <a:t>Button 52</a:t>
          </a:r>
        </a:p>
      </xdr:txBody>
    </xdr:sp>
    <xdr:clientData fLocksWithSheet="0"/>
  </xdr:twoCellAnchor>
  <mc:AlternateContent xmlns:mc="http://schemas.openxmlformats.org/markup-compatibility/2006">
    <mc:Choice xmlns:a14="http://schemas.microsoft.com/office/drawing/2010/main" Requires="a14">
      <xdr:twoCellAnchor>
        <xdr:from>
          <xdr:col>2</xdr:col>
          <xdr:colOff>1552575</xdr:colOff>
          <xdr:row>29</xdr:row>
          <xdr:rowOff>66675</xdr:rowOff>
        </xdr:from>
        <xdr:to>
          <xdr:col>2</xdr:col>
          <xdr:colOff>2257425</xdr:colOff>
          <xdr:row>29</xdr:row>
          <xdr:rowOff>66675</xdr:rowOff>
        </xdr:to>
        <xdr:sp macro="" textlink="">
          <xdr:nvSpPr>
            <xdr:cNvPr id="231425" name="Button 1" hidden="1">
              <a:extLst>
                <a:ext uri="{63B3BB69-23CF-44E3-9099-C40C66FF867C}">
                  <a14:compatExt spid="_x0000_s231425"/>
                </a:ext>
              </a:extLst>
            </xdr:cNvPr>
            <xdr:cNvSpPr/>
          </xdr:nvSpPr>
          <xdr:spPr>
            <a:xfrm>
              <a:off x="0" y="0"/>
              <a:ext cx="0" cy="0"/>
            </a:xfrm>
            <a:prstGeom prst="rect">
              <a:avLst/>
            </a:prstGeom>
          </xdr:spPr>
          <xdr:txBody>
            <a:bodyPr vertOverflow="clip" wrap="square" lIns="36576" tIns="22860" rIns="36576" bIns="22860" anchor="ctr" upright="1"/>
            <a:lstStyle/>
            <a:p>
              <a:pPr algn="ctr" rtl="0">
                <a:defRPr sz="1000"/>
              </a:pPr>
              <a:r>
                <a:rPr lang="en-US" sz="1200" b="0" i="0" u="none" strike="noStrike" baseline="0">
                  <a:solidFill>
                    <a:srgbClr val="000000"/>
                  </a:solidFill>
                  <a:latin typeface="Arial"/>
                  <a:cs typeface="Arial"/>
                </a:rPr>
                <a:t>Button 52</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1552575</xdr:colOff>
          <xdr:row>29</xdr:row>
          <xdr:rowOff>66675</xdr:rowOff>
        </xdr:from>
        <xdr:to>
          <xdr:col>2</xdr:col>
          <xdr:colOff>2257425</xdr:colOff>
          <xdr:row>29</xdr:row>
          <xdr:rowOff>66675</xdr:rowOff>
        </xdr:to>
        <xdr:sp macro="" textlink="">
          <xdr:nvSpPr>
            <xdr:cNvPr id="231426" name="Button 2" hidden="1">
              <a:extLst>
                <a:ext uri="{63B3BB69-23CF-44E3-9099-C40C66FF867C}">
                  <a14:compatExt spid="_x0000_s231426"/>
                </a:ext>
              </a:extLst>
            </xdr:cNvPr>
            <xdr:cNvSpPr/>
          </xdr:nvSpPr>
          <xdr:spPr>
            <a:xfrm>
              <a:off x="0" y="0"/>
              <a:ext cx="0" cy="0"/>
            </a:xfrm>
            <a:prstGeom prst="rect">
              <a:avLst/>
            </a:prstGeom>
          </xdr:spPr>
          <xdr:txBody>
            <a:bodyPr vertOverflow="clip" wrap="square" lIns="36576" tIns="22860" rIns="36576" bIns="22860" anchor="ctr" upright="1"/>
            <a:lstStyle/>
            <a:p>
              <a:pPr algn="ctr" rtl="0">
                <a:defRPr sz="1000"/>
              </a:pPr>
              <a:r>
                <a:rPr lang="en-US" sz="1200" b="0" i="0" u="none" strike="noStrike" baseline="0">
                  <a:solidFill>
                    <a:srgbClr val="000000"/>
                  </a:solidFill>
                  <a:latin typeface="Arial"/>
                  <a:cs typeface="Arial"/>
                </a:rPr>
                <a:t>Button 52</a:t>
              </a:r>
            </a:p>
          </xdr:txBody>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xdr:col>
      <xdr:colOff>228600</xdr:colOff>
      <xdr:row>62</xdr:row>
      <xdr:rowOff>0</xdr:rowOff>
    </xdr:from>
    <xdr:to>
      <xdr:col>4</xdr:col>
      <xdr:colOff>276225</xdr:colOff>
      <xdr:row>62</xdr:row>
      <xdr:rowOff>0</xdr:rowOff>
    </xdr:to>
    <xdr:sp macro="" textlink="">
      <xdr:nvSpPr>
        <xdr:cNvPr id="2" name="Button 53" hidden="1">
          <a:extLst>
            <a:ext uri="{63B3BB69-23CF-44E3-9099-C40C66FF867C}">
              <a14:compatExt xmlns:a14="http://schemas.microsoft.com/office/drawing/2010/main" spid="_x0000_s47157"/>
            </a:ext>
          </a:extLst>
        </xdr:cNvPr>
        <xdr:cNvSpPr/>
      </xdr:nvSpPr>
      <xdr:spPr>
        <a:xfrm>
          <a:off x="4772025" y="11839575"/>
          <a:ext cx="1762125" cy="0"/>
        </a:xfrm>
        <a:prstGeom prst="rect">
          <a:avLst/>
        </a:prstGeom>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Pg 276 - 27</a:t>
          </a:r>
        </a:p>
      </xdr:txBody>
    </xdr:sp>
    <xdr:clientData fLocksWithSheet="0"/>
  </xdr:twoCellAnchor>
  <xdr:twoCellAnchor>
    <xdr:from>
      <xdr:col>3</xdr:col>
      <xdr:colOff>228600</xdr:colOff>
      <xdr:row>62</xdr:row>
      <xdr:rowOff>0</xdr:rowOff>
    </xdr:from>
    <xdr:to>
      <xdr:col>4</xdr:col>
      <xdr:colOff>276225</xdr:colOff>
      <xdr:row>62</xdr:row>
      <xdr:rowOff>0</xdr:rowOff>
    </xdr:to>
    <xdr:sp macro="" textlink="">
      <xdr:nvSpPr>
        <xdr:cNvPr id="3" name="Button 53" hidden="1">
          <a:extLst>
            <a:ext uri="{63B3BB69-23CF-44E3-9099-C40C66FF867C}">
              <a14:compatExt xmlns:a14="http://schemas.microsoft.com/office/drawing/2010/main" spid="_x0000_s47157"/>
            </a:ext>
          </a:extLst>
        </xdr:cNvPr>
        <xdr:cNvSpPr/>
      </xdr:nvSpPr>
      <xdr:spPr>
        <a:xfrm>
          <a:off x="4772025" y="11839575"/>
          <a:ext cx="1762125" cy="0"/>
        </a:xfrm>
        <a:prstGeom prst="rect">
          <a:avLst/>
        </a:prstGeom>
      </xdr:spPr>
      <xdr:txBody>
        <a:bodyPr vertOverflow="clip" wrap="square" lIns="36576" tIns="22860" rIns="36576" bIns="22860" anchor="ctr" upright="1"/>
        <a:lstStyle/>
        <a:p>
          <a:pPr algn="ctr" rtl="0">
            <a:defRPr sz="1000"/>
          </a:pPr>
          <a:r>
            <a:rPr lang="en-US" sz="1200" b="0" i="0" u="none" strike="noStrike" baseline="0">
              <a:solidFill>
                <a:srgbClr val="000000"/>
              </a:solidFill>
              <a:latin typeface="Arial"/>
              <a:cs typeface="Arial"/>
            </a:rPr>
            <a:t>Button 53</a:t>
          </a:r>
        </a:p>
      </xdr:txBody>
    </xdr:sp>
    <xdr:clientData fLocksWithSheet="0"/>
  </xdr:twoCellAnchor>
  <mc:AlternateContent xmlns:mc="http://schemas.openxmlformats.org/markup-compatibility/2006">
    <mc:Choice xmlns:a14="http://schemas.microsoft.com/office/drawing/2010/main" Requires="a14">
      <xdr:twoCellAnchor>
        <xdr:from>
          <xdr:col>2</xdr:col>
          <xdr:colOff>2714625</xdr:colOff>
          <xdr:row>43</xdr:row>
          <xdr:rowOff>66675</xdr:rowOff>
        </xdr:from>
        <xdr:to>
          <xdr:col>3</xdr:col>
          <xdr:colOff>38100</xdr:colOff>
          <xdr:row>43</xdr:row>
          <xdr:rowOff>66675</xdr:rowOff>
        </xdr:to>
        <xdr:sp macro="" textlink="">
          <xdr:nvSpPr>
            <xdr:cNvPr id="232449" name="Button 1" hidden="1">
              <a:extLst>
                <a:ext uri="{63B3BB69-23CF-44E3-9099-C40C66FF867C}">
                  <a14:compatExt spid="_x0000_s232449"/>
                </a:ext>
              </a:extLst>
            </xdr:cNvPr>
            <xdr:cNvSpPr/>
          </xdr:nvSpPr>
          <xdr:spPr>
            <a:xfrm>
              <a:off x="0" y="0"/>
              <a:ext cx="0" cy="0"/>
            </a:xfrm>
            <a:prstGeom prst="rect">
              <a:avLst/>
            </a:prstGeom>
          </xdr:spPr>
          <xdr:txBody>
            <a:bodyPr vertOverflow="clip" wrap="square" lIns="36576" tIns="22860" rIns="36576" bIns="22860" anchor="ctr" upright="1"/>
            <a:lstStyle/>
            <a:p>
              <a:pPr algn="ctr" rtl="0">
                <a:defRPr sz="1000"/>
              </a:pPr>
              <a:r>
                <a:rPr lang="en-US" sz="1200" b="0" i="0" u="none" strike="noStrike" baseline="0">
                  <a:solidFill>
                    <a:srgbClr val="000000"/>
                  </a:solidFill>
                  <a:latin typeface="Arial"/>
                  <a:cs typeface="Arial"/>
                </a:rPr>
                <a:t>Button 53</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2714625</xdr:colOff>
          <xdr:row>43</xdr:row>
          <xdr:rowOff>66675</xdr:rowOff>
        </xdr:from>
        <xdr:to>
          <xdr:col>3</xdr:col>
          <xdr:colOff>38100</xdr:colOff>
          <xdr:row>43</xdr:row>
          <xdr:rowOff>66675</xdr:rowOff>
        </xdr:to>
        <xdr:sp macro="" textlink="">
          <xdr:nvSpPr>
            <xdr:cNvPr id="232450" name="Button 2" hidden="1">
              <a:extLst>
                <a:ext uri="{63B3BB69-23CF-44E3-9099-C40C66FF867C}">
                  <a14:compatExt spid="_x0000_s232450"/>
                </a:ext>
              </a:extLst>
            </xdr:cNvPr>
            <xdr:cNvSpPr/>
          </xdr:nvSpPr>
          <xdr:spPr>
            <a:xfrm>
              <a:off x="0" y="0"/>
              <a:ext cx="0" cy="0"/>
            </a:xfrm>
            <a:prstGeom prst="rect">
              <a:avLst/>
            </a:prstGeom>
          </xdr:spPr>
          <xdr:txBody>
            <a:bodyPr vertOverflow="clip" wrap="square" lIns="36576" tIns="22860" rIns="36576" bIns="22860" anchor="ctr" upright="1"/>
            <a:lstStyle/>
            <a:p>
              <a:pPr algn="ctr" rtl="0">
                <a:defRPr sz="1000"/>
              </a:pPr>
              <a:r>
                <a:rPr lang="en-US" sz="1200" b="0" i="0" u="none" strike="noStrike" baseline="0">
                  <a:solidFill>
                    <a:srgbClr val="000000"/>
                  </a:solidFill>
                  <a:latin typeface="Arial"/>
                  <a:cs typeface="Arial"/>
                </a:rPr>
                <a:t>Button 53</a:t>
              </a:r>
            </a:p>
          </xdr:txBody>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2</xdr:col>
      <xdr:colOff>0</xdr:colOff>
      <xdr:row>58</xdr:row>
      <xdr:rowOff>0</xdr:rowOff>
    </xdr:from>
    <xdr:to>
      <xdr:col>4</xdr:col>
      <xdr:colOff>428625</xdr:colOff>
      <xdr:row>58</xdr:row>
      <xdr:rowOff>0</xdr:rowOff>
    </xdr:to>
    <xdr:sp macro="" textlink="">
      <xdr:nvSpPr>
        <xdr:cNvPr id="55357" name="Button 61" hidden="1">
          <a:extLst>
            <a:ext uri="{63B3BB69-23CF-44E3-9099-C40C66FF867C}">
              <a14:compatExt xmlns:a14="http://schemas.microsoft.com/office/drawing/2010/main" spid="_x0000_s55357"/>
            </a:ext>
          </a:extLst>
        </xdr:cNvPr>
        <xdr:cNvSpPr/>
      </xdr:nvSpPr>
      <xdr:spPr>
        <a:xfrm>
          <a:off x="0" y="0"/>
          <a:ext cx="0" cy="0"/>
        </a:xfrm>
        <a:prstGeom prst="rect">
          <a:avLst/>
        </a:prstGeom>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Page 332</a:t>
          </a:r>
        </a:p>
      </xdr:txBody>
    </xdr:sp>
    <xdr:clientData fLocksWithSheet="0"/>
  </xdr:twoCellAnchor>
  <xdr:twoCellAnchor>
    <xdr:from>
      <xdr:col>2</xdr:col>
      <xdr:colOff>0</xdr:colOff>
      <xdr:row>58</xdr:row>
      <xdr:rowOff>0</xdr:rowOff>
    </xdr:from>
    <xdr:to>
      <xdr:col>4</xdr:col>
      <xdr:colOff>428625</xdr:colOff>
      <xdr:row>58</xdr:row>
      <xdr:rowOff>0</xdr:rowOff>
    </xdr:to>
    <xdr:sp macro="" textlink="">
      <xdr:nvSpPr>
        <xdr:cNvPr id="2" name="Button 61" hidden="1">
          <a:extLst>
            <a:ext uri="{63B3BB69-23CF-44E3-9099-C40C66FF867C}">
              <a14:compatExt xmlns:a14="http://schemas.microsoft.com/office/drawing/2010/main" spid="_x0000_s55357"/>
            </a:ext>
          </a:extLst>
        </xdr:cNvPr>
        <xdr:cNvSpPr/>
      </xdr:nvSpPr>
      <xdr:spPr>
        <a:xfrm>
          <a:off x="0" y="0"/>
          <a:ext cx="0" cy="0"/>
        </a:xfrm>
        <a:prstGeom prst="rect">
          <a:avLst/>
        </a:prstGeom>
      </xdr:spPr>
      <xdr:txBody>
        <a:bodyPr vertOverflow="clip" wrap="square" lIns="36576" tIns="22860" rIns="36576" bIns="22860" anchor="ctr" upright="1"/>
        <a:lstStyle/>
        <a:p>
          <a:pPr algn="ctr" rtl="0">
            <a:defRPr sz="1000"/>
          </a:pPr>
          <a:r>
            <a:rPr lang="en-US" sz="1200" b="0" i="0" u="none" strike="noStrike" baseline="0">
              <a:solidFill>
                <a:srgbClr val="000000"/>
              </a:solidFill>
              <a:latin typeface="Arial"/>
              <a:cs typeface="Arial"/>
            </a:rPr>
            <a:t>Button 61</a:t>
          </a:r>
        </a:p>
      </xdr:txBody>
    </xdr:sp>
    <xdr:clientData fLocksWithSheet="0"/>
  </xdr:twoCellAnchor>
  <mc:AlternateContent xmlns:mc="http://schemas.openxmlformats.org/markup-compatibility/2006">
    <mc:Choice xmlns:a14="http://schemas.microsoft.com/office/drawing/2010/main" Requires="a14">
      <xdr:twoCellAnchor>
        <xdr:from>
          <xdr:col>1</xdr:col>
          <xdr:colOff>1266825</xdr:colOff>
          <xdr:row>41</xdr:row>
          <xdr:rowOff>9525</xdr:rowOff>
        </xdr:from>
        <xdr:to>
          <xdr:col>3</xdr:col>
          <xdr:colOff>66675</xdr:colOff>
          <xdr:row>41</xdr:row>
          <xdr:rowOff>9525</xdr:rowOff>
        </xdr:to>
        <xdr:sp macro="" textlink="">
          <xdr:nvSpPr>
            <xdr:cNvPr id="3" name="Button 61" hidden="1">
              <a:extLst>
                <a:ext uri="{63B3BB69-23CF-44E3-9099-C40C66FF867C}">
                  <a14:compatExt spid="_x0000_s55357"/>
                </a:ext>
              </a:extLst>
            </xdr:cNvPr>
            <xdr:cNvSpPr/>
          </xdr:nvSpPr>
          <xdr:spPr>
            <a:xfrm>
              <a:off x="0" y="0"/>
              <a:ext cx="0" cy="0"/>
            </a:xfrm>
            <a:prstGeom prst="rect">
              <a:avLst/>
            </a:prstGeom>
          </xdr:spPr>
          <xdr:txBody>
            <a:bodyPr vertOverflow="clip" wrap="square" lIns="36576" tIns="22860" rIns="36576" bIns="22860" anchor="ctr" upright="1"/>
            <a:lstStyle/>
            <a:p>
              <a:pPr algn="ctr" rtl="0">
                <a:defRPr sz="1000"/>
              </a:pPr>
              <a:r>
                <a:rPr lang="en-US" sz="1200" b="0" i="0" u="none" strike="noStrike" baseline="0">
                  <a:solidFill>
                    <a:srgbClr val="000000"/>
                  </a:solidFill>
                  <a:latin typeface="Arial"/>
                  <a:cs typeface="Arial"/>
                </a:rPr>
                <a:t>Button 61</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xdr:col>
          <xdr:colOff>1266825</xdr:colOff>
          <xdr:row>41</xdr:row>
          <xdr:rowOff>9525</xdr:rowOff>
        </xdr:from>
        <xdr:to>
          <xdr:col>3</xdr:col>
          <xdr:colOff>66675</xdr:colOff>
          <xdr:row>41</xdr:row>
          <xdr:rowOff>9525</xdr:rowOff>
        </xdr:to>
        <xdr:sp macro="" textlink="">
          <xdr:nvSpPr>
            <xdr:cNvPr id="55358" name="Button 62" hidden="1">
              <a:extLst>
                <a:ext uri="{63B3BB69-23CF-44E3-9099-C40C66FF867C}">
                  <a14:compatExt spid="_x0000_s55358"/>
                </a:ext>
              </a:extLst>
            </xdr:cNvPr>
            <xdr:cNvSpPr/>
          </xdr:nvSpPr>
          <xdr:spPr>
            <a:xfrm>
              <a:off x="0" y="0"/>
              <a:ext cx="0" cy="0"/>
            </a:xfrm>
            <a:prstGeom prst="rect">
              <a:avLst/>
            </a:prstGeom>
          </xdr:spPr>
          <xdr:txBody>
            <a:bodyPr vertOverflow="clip" wrap="square" lIns="36576" tIns="22860" rIns="36576" bIns="22860" anchor="ctr" upright="1"/>
            <a:lstStyle/>
            <a:p>
              <a:pPr algn="ctr" rtl="0">
                <a:defRPr sz="1000"/>
              </a:pPr>
              <a:r>
                <a:rPr lang="en-US" sz="1200" b="0" i="0" u="none" strike="noStrike" baseline="0">
                  <a:solidFill>
                    <a:srgbClr val="000000"/>
                  </a:solidFill>
                  <a:latin typeface="Arial"/>
                  <a:cs typeface="Arial"/>
                </a:rPr>
                <a:t>Button 61</a:t>
              </a:r>
            </a:p>
          </xdr:txBody>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4</xdr:col>
      <xdr:colOff>409575</xdr:colOff>
      <xdr:row>66</xdr:row>
      <xdr:rowOff>0</xdr:rowOff>
    </xdr:from>
    <xdr:to>
      <xdr:col>4</xdr:col>
      <xdr:colOff>1562100</xdr:colOff>
      <xdr:row>66</xdr:row>
      <xdr:rowOff>0</xdr:rowOff>
    </xdr:to>
    <xdr:sp macro="" textlink="">
      <xdr:nvSpPr>
        <xdr:cNvPr id="75857" name="Button 81" hidden="1">
          <a:extLst>
            <a:ext uri="{63B3BB69-23CF-44E3-9099-C40C66FF867C}">
              <a14:compatExt xmlns:a14="http://schemas.microsoft.com/office/drawing/2010/main" spid="_x0000_s75857"/>
            </a:ext>
          </a:extLst>
        </xdr:cNvPr>
        <xdr:cNvSpPr/>
      </xdr:nvSpPr>
      <xdr:spPr>
        <a:xfrm>
          <a:off x="0" y="0"/>
          <a:ext cx="0" cy="0"/>
        </a:xfrm>
        <a:prstGeom prst="rect">
          <a:avLst/>
        </a:prstGeom>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Page 45</a:t>
          </a:r>
        </a:p>
      </xdr:txBody>
    </xdr:sp>
    <xdr:clientData fLocksWithSheet="0"/>
  </xdr:twoCellAnchor>
  <xdr:twoCellAnchor>
    <xdr:from>
      <xdr:col>4</xdr:col>
      <xdr:colOff>409575</xdr:colOff>
      <xdr:row>66</xdr:row>
      <xdr:rowOff>0</xdr:rowOff>
    </xdr:from>
    <xdr:to>
      <xdr:col>4</xdr:col>
      <xdr:colOff>1562100</xdr:colOff>
      <xdr:row>66</xdr:row>
      <xdr:rowOff>0</xdr:rowOff>
    </xdr:to>
    <xdr:sp macro="" textlink="">
      <xdr:nvSpPr>
        <xdr:cNvPr id="2" name="Button 81" hidden="1">
          <a:extLst>
            <a:ext uri="{63B3BB69-23CF-44E3-9099-C40C66FF867C}">
              <a14:compatExt xmlns:a14="http://schemas.microsoft.com/office/drawing/2010/main" spid="_x0000_s75857"/>
            </a:ext>
          </a:extLst>
        </xdr:cNvPr>
        <xdr:cNvSpPr/>
      </xdr:nvSpPr>
      <xdr:spPr>
        <a:xfrm>
          <a:off x="0" y="0"/>
          <a:ext cx="0" cy="0"/>
        </a:xfrm>
        <a:prstGeom prst="rect">
          <a:avLst/>
        </a:prstGeom>
      </xdr:spPr>
      <xdr:txBody>
        <a:bodyPr vertOverflow="clip" wrap="square" lIns="36576" tIns="22860" rIns="36576" bIns="22860" anchor="ctr" upright="1"/>
        <a:lstStyle/>
        <a:p>
          <a:pPr algn="ctr" rtl="0">
            <a:defRPr sz="1000"/>
          </a:pPr>
          <a:r>
            <a:rPr lang="en-US" sz="1200" b="0" i="0" u="none" strike="noStrike" baseline="0">
              <a:solidFill>
                <a:srgbClr val="000000"/>
              </a:solidFill>
              <a:latin typeface="Arial"/>
              <a:cs typeface="Arial"/>
            </a:rPr>
            <a:t>Button 81</a:t>
          </a:r>
        </a:p>
      </xdr:txBody>
    </xdr:sp>
    <xdr:clientData fLock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NEP\Ellen\JOURNALS\Direct%20Journals\2005\direct%20jv%20%2011-200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2012%20March%20GAAP%20Reporting\Support\NG-MECO\PS%206200%20-%20for%20Q1.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C:\Exclusions\Accounting\NE%20Gas\2006\December\Energy%20North-Dec%2006%20Commodity%20and%20Demand.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NYMELAPP26V\library\RATES_&amp;_REGULAT\library\Ss\2008\Temp\Test_NY_SalesFore.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C:\GCA\NIMO\Forecast\Forecast%20June%2009\NIMO%20MTM%20Summary%20as%20of%2005282009.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nyhixnas02\sharedfinance\Documents%20and%20Settings\Riordo\Local%20Settings\Temporary%20Internet%20Files\OLK174\NEP%20Contract%20MTM%20v7d.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Teeg_nt_server1\spp_lan\Diane\NY_2003_DESIGNS.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Teeg_nt_server1\spp_lan\PLANNING\DATA\REQMNTS\A%20Jenkins%20rev%203-1-03%20NY.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Mawbrfsv03\GALOTUS\GASVCCO\HLTHCARE\fiscal2006\healthcare2006.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C:\FG\Bill%20Impact\Forecast\Forecast%20Feb2004\LI_Bill_Calc_Actual_RTN_%200304vs0203.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NYMELAPP26V\library\PLANNING\DATA\REQMNTS\02-forecast.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C:\Documents%20and%20Settings\shattu\Desktop\2006_MECO%20NEW%20-%20V4.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Documents%20and%20Settings\harkovan\Local%20Settings\Temporary%20Internet%20Files\OLK16B\MECO%2005%20Fixed%20Asset%20Cash%20Flow%20Analysis.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C:\RETAIL\BS%20Reconciliations\DSM\MECO\MECO%20DSM%20Fund%20Balance%2012%202006%20NEW%20-%20V4.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L:\Exclusions\SUPPLY\Transaction%20Tickets\Transaction%20Ticket%20Daily.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C:\Fin\HelterM\PSC%20Annual-FERC%20Form%201\PSCNIMO-2001.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C:\Documents%20and%20Settings\bossem\Local%20Settings\Temporary%20Internet%20Files\OLKD9\LIPSCSUPP2011.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C:\Users\sfrazier\AppData\Local\Microsoft\Windows\Temporary%20Internet%20Files\Content.Outlook\WWYJLTWI\KEDLI%20PSC%20ANNUAL%20FINANCIALS%20-%20Dec13%20-Draft7.xlsx"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C:\Users\mcowden\Desktop\NG\State%20Filings\KEDLI_KEDNY\KEDLI%20PSC%20ANNUAL%20FINANCIALS%20-%20Dec13%20-Draft7.xlsx"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L:\Exclusions\Schedule\Nom%20Set%20Up%20sheets\2008\04%20Apr\Dominion%20-%20NIMO%20-%20April%2008.xls" TargetMode="External"/></Relationships>
</file>

<file path=xl/externalLinks/_rels/externalLink117.xml.rels><?xml version="1.0" encoding="UTF-8" standalone="yes"?>
<Relationships xmlns="http://schemas.openxmlformats.org/package/2006/relationships"><Relationship Id="rId1" Type="http://schemas.microsoft.com/office/2006/relationships/xlExternalLinkPath/xlPathMissing" Target="PrevQ_Derivative%20Inventory"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C:\PLANNING\SPECIAL\Combine%20GACs\GAC%20Example.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O:\2013%20FERC%20Form%203Q%20Review%20(Apr_Jun)\NiMo\T0118%20-%20NIMO_Q2_2013_Excluding_99260000_20140904.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2012%20March%20GAAP%20Reporting\Peoplesoft%20Reports\MECO\CTL6%20RUN%20CHECKS_04-29%20-%20March%202012.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NYMELAPP26V\library\Citygate\New%20Citygate%20Memos\NEW_Rt0905.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C:\frdata\2009%20Quarter%20End%20Reports\Sep%2030,%202009\Summary\09302009%20Valuation%20Summary.(Total).V2_New%20Format.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C:\GAC\Statements\2008\KGEC%20GAC%20Statement%202008%2012-Dec.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nyhixnas02\sharedfinance\Documents%20and%20Settings\changl\Desktop\FERC%20PS%20to%20FERC%20mapping.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C:\PSC\Winter%20Filings\05-06%20Winter\Backup\Electric%20Study%2002-04.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Mawbrfsv03\PSC\Winter%20Filings\05-06%20Winter\Backup\Electric%20Study%2002-04.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C:\Exclusions\Accounting\NE%20Gas\2006\December\GASUPPLY\Acctg%2003_04\Monthly%20Summary\Aug%2004\ColonialAug.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NYMELAPP26V\library\Citygate\New%20Citygate%20Memos\NEW_Rt1003.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N:\NEP\5410_NEP_FERC%20Form%201_12.31.2012_v3.4.xlsx"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C:\frdata\Credit%20Ops\Credit%20Reserve%20Calcs\2009\Credit%20Reserve%20KETS%20063008%20Reforma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2012%20PWC\FY%202012\Updated%20CWIP%20%20Plant%20Rollforwards%2003-31-12%20(NGKS)-%20updated%2004-20-12.xlsx"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Mawbrfsv03\corpacct\Documents%20and%20Settings\maddet\Local%20Settings\Temporary%20Internet%20Files\OLK3D\RE%20Taxes%202003-2008%20Forecast%20-%20kjb1.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Dc-kus-2\SPP_LAN\Citygate\New%20Citygate%20Memos\NEW_Rt0904.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NYMELAPP26V\library\RATES_&amp;_REGULAT\library\Ss\2009\Forecast\NY\DataSet\NY_SalesVolFore(S7d_w.MkgGrowth,NetLock&amp;Con)_Sherry.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KEDLI%20Revision%202013/KEDLI_FERC%20Form%201_MasterFile_102714_v2.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Mawbrfsv03\2012%20PWC\FY%202012\Updated%20CWIP%20%20Plant%20Rollforwards%2003-31-12%20(NGKS)-%20updated%2004-20-12.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Mawbrfsv03\corpacct\Fin\HelterM\PSC%20Annual-FERC%20Form%201\PSCNIMO-200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Documents%20and%20Settings\jsongco\Desktop\Folder\Excel\FERC\20092Q_CY\GSE_2Q09_p.120_12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NEP\Ellen\Form%201%202007\NEP\p%20278%20-%20%20YE%202007.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corpacct\Fin\HelterM\PSC%20Annual-FERC%20Form%201\PSCNIMO-2002.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awbrfsv03\ferc\NEP\deftaxes\2007\Tax1007%20-%20Reviewed%20by%20TK-V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Khalsu\Desktop\Copy%20of%20KEDLI%202008%20GAC%20IMBALANCE%20FINAL.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F:\SUM00BU.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Mawbrfsv03\TEMP\SUM00BU.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Documents%20and%20Settings\MROCVIL001\Desktop\CWIP%20Rollforward%20schedule%20as%20of%20jan%20201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Mawbrfsv03\Documents%20and%20Settings\MROCVIL001\Desktop\CWIP%20Rollforward%20schedule%20as%20of%20jan%202011.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TEMP\LIPSCSUPP.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Mawbrfsv03\GCA\NIMO\Forecast\2009\12-%20Forecast%20Dec%2009\MCG_Forecast_Jan_2010_Dec_2010.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Documents%20and%20Settings\wilders\Local%20Settings\Temporary%20Internet%20Files\OLK86\NIMO.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Mawbrfsv03\corpacct\HelterM\PSC%20Annual-FERC%20Form%201\NIMO.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RETAIL\BS%20Reconciliations\DSM\NH%20Fund%20Balance%2012%2031%202006%20from%20Rate%20Dept.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Mawbrfsv03\corpacct\Documents%20and%20Settings\Michele%20Helterline.MICHELE-X3Y8X6N\Local%20Settings\Temporary%20Internet%20Files\Content.IE5\07Q3UDCF\Restatemen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HYDRO\ENTRIES\JE08\2003\08-0403.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RETAIL\BS%20Reconciliations\Nant\FY2007\August%202006\OverUnder\FY06\0505basic2.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C:\149\1Monthly\beforeclosing\overunders\2001-2002\01.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028_ferc\KeySpan%201208\KEDNY%2008\BUFERCFORM08.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Users\mcowden\Desktop\NG\State%20Filings\KEDLI_KEDNY\2013%20Annual%20Pages\Pg%20216_KEDLI_2013.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Mawbrfsv03\028_ferc\Keyspan1203\LIFERCFORM03.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C:\Users\mcowden\AppData\Local\Microsoft\Windows\Temporary%20Internet%20Files\Content.Outlook\40TN2TB2\KEDLI%20FERCFORM2014.xlsx"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C:\Richardson%20Milien%20(D_WILD)\PSC%20Fillings\fercform.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Users\mcowden\AppData\Local\Microsoft\Windows\Temporary%20Internet%20Files\Content.Outlook\9AAWGS63\KEDLI%20FERCFORM2014.xlsx"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frdata\RETAIL\BS%20Reconciliations\Nant\FY2007\August%202006\OverUnder\FY06\0505basic2.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Users\mcowden\AppData\Local\Microsoft\Windows\Temporary%20Internet%20Files\Content.Outlook\9AAWGS63\FERC%20pgs%2019%20232%20233%20269%20278\KEDNY%20PSC%20ANNUAL%20FINANCIALS%20-%20Dec%20201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Boston\0205%20Gascost%20Bos%20CRIS.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C:\Users\mcowden\AppData\Local\Microsoft\Windows\Temporary%20Internet%20Files\Content.Outlook\9AAWGS63\FERC%20pgs%2019%20232%20233%20269%20278%20350%20351\KEDNY%20PSC%20ANNUAL%20FINANCIALS%20-%20Dec%202012.xlsx"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Mawbrfsv03\corpacct\HelterM\PSC%20Annual-FERC%20Form%201\Email%20Attachments\Pages%20206,262,320-323.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C:\Users\jfranzel\AppData\Local\Microsoft\Windows\Temporary%20Internet%20Files\Content.Outlook\1NN2FRPH\171B%20NANT%20December%20Basic%20(version%202)%20(2).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frdata\149\1Monthly\beforeclosing\overunders\2001-2002\01.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Mawbrfsv03\corpacct\Documents%20and%20Settings\Michele%20Helterline.MICHELE-X3Y8X6N\Local%20Settings\Temporary%20Internet%20Files\Content.IE5\07Q3UDCF\Email%20Attachments\Drafts%20for%20Anne%20R..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RETAIL/BS%20Reconciliations/Nant/FY2007/August%202006/OverUnder/FY06/0505basic2.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149/1Monthly/beforeclosing/overunders/2001-2002/01.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Mawbrfsv03\shared\149\1Monthly\beforeclosing\overunders\2001-2002\01.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Documents%20and%20Settings\MPETTERSON001\Local%20Settings\Application%20Data\Aura\3.0-US_Prod1\Files\2\AF\7e49d087-7b4a-4d6b-806a-804ffa6a7cd2000000000000002048242240\7e49d0877b4a4d6b806a804ffa6a7cd2.XLSM"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Mawbrfsv03\Documents%20and%20Settings\MPETTERSON001\Local%20Settings\Application%20Data\Aura\3.0-US_Prod1\Files\2\AF\7e49d087-7b4a-4d6b-806a-804ffa6a7cd2000000000000002048242240\7e49d0877b4a4d6b806a804ffa6a7cd2.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Essex\0105%20opp%20essex.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Process%20&amp;%20Controls%20Improvement%20Program\Account%20Reconciliations\Templates\Ngrid\Account%20Reconciliations%20Template.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Mawbrfsv03\shared\RETAIL\BS%20Reconciliations\BS%20Recs%20-%20std%20format\Dec%2005%20Co%2049%20Blank%20Reconciliations%20-%20Liabilities.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Ev013dataaege\shared\FINANCE\Wu\Reconciliation\AR%20reconciliation%20-%20May%2002.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TEMP\Exclusions\Schedule\Storage\WSS-BU%20%202005%20Storage%20Activity.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Mawbrfsv03\TEMP\Exclusions\Schedule\Storage\WSS-BU%20%202005%20Storage%20Activity.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C:\Documents%20and%20Settings\wilders\Local%20Settings\Temporary%20Internet%20Files\OLK86\page%2093.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dc-mkt\library\Ss\2003\NetMgnAnalysis\Temp_Ytd-Apr03-graphs.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C:\EnergyNorth\0105%20Opp%20EnergyNorth.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Mawbrfsv03\GAC\2000%20Monthly%20GAC%20Plan%20for%20BUrev.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C:\Gas\SUPPLY\PRICING\SHEETS\1998\June%20Price%20Sheet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nts%20and%20Settings\alleja\Local%20Settings\Temporary%20Internet%20Files\OLK10B\FY12%20FAS106%20Rollforward%200611%20(2).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Boston\0105%20Boston%20OPP.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C:\Gas\SUPPLY\PRICING\SHEETS\1998\March%20Price%20Sheets.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C:\IFRS%20Monthly%20Entries\Keyspan%20IFRS%20Cost%20Type%20COR%20-%20PL%2018\CY%202010\May%202010\Keyspan%20IFRS%20Cost%20Type%20COR%20May%2010%20FINAL.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C:\Richardson%20Milien%20(D_WILD)\RECOS\Recon%20Coversheet%20-%20Single%20Recon.xlsx"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C:\PLANNING\STRATEGY\02%20winter\Marketer%20Program\Prelim%20Plan%20-%20Min%20Month%20rev.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C:\frdata\2009%20Quarter%20End%20Reports\Sep%2030,%202009\Gas%20Deals\Long%20Term%20Gas%20Deals%2009302009.v1.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C:\frdata\2008%20QuarterEnd%20Reports\Mar%2031,%202008%20Close\Summary\Breakdown%20by%20Fiscal%20Year\03312008%20Valuation%20Summary.(with%20Notionals%20for%20IFRS).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C:\RATES_&amp;_REGULAT\library\Ss\2006\Forecast\NY\RateCase\Ref_R19\BaseCase\01nygrm\MSV_gca2.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C:\GCA\NIMO\April%202009\NIMO%20Estimated%20Gain(Loss)%20for%20Apr%202009%20as%20of%2003252009%20Close.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NGRID%20Trans%20Team\IFRS\FY%202010\July%202009\CurrentCORReclass7-2009%20fina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1\sacchz\LOCALS~1\Temp\Temporary%20Directory%201%20for%20Legacy%20NGrid%20Companies%20-%20Cash%20Flows%20-%20Q1%20FY2013%20(3%20mos%20ended%20June%202012)%20(2).zip\Legacy%20NGrid%20Companies%20-%20Cash%20Flows%20-%20Q1%20FY2013%20(3%20mos%20ended%20June%202012).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NYMELAPP26V\library\DOCUME~1\KSUTTON\LOCALS~1\TEMP\PSC\Winter%20Filings\05-06%20Winter\Backup\2000-2004%20KEDLI%20Hist%20Elec%20Balancing%20Needs.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C:\frdata\FERC\FERC%20suppl%2003.12\NANT\04_NANT_03%2031%2011_FERC%20SUPPLE%20MAPING.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C:\Process%20&amp;%20Controls%20Improvement%20Program\Account%20Reconciliations\Next%20Steps\Templates\Rollout%20Templates%20By%20Owner\Recos%20Reviewed\FY12%20FAS106%20Rollforward%200611.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C:\Fund%20Balance%202006\Granite\Jan_NH_06_.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NYMELAPP26V\library\DOCUME~1\MOGRADY\LOCALS~1\TEMP\LI%20Models\KED_LI_2005_Rudden_JTT.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L:\Exclusions\SUPPLY\Transaction%20Tickets\2006\07%20Jul\Transaction%20Ticket%20Daily%20070306.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C:\Documents%20and%20Settings\pellet\Local%20Settings\Temporary%20Internet%20Files\OLKF6\MECO%20Jan_2006.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NYMELAPP26V\library\Aaron\Incremental%20Spot%20Gas%20Purchases\D3%20NYMEX%20Deals\2005\0905%20GAC\Transaction%20Ticket%20Baseload%20Sept%2005.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C:\frdata\2009%20Quarter%20End%20Reports\Jun%2030,%202009%20Close\Summary\Qtr%20on%20Qtr%20comparison_Position%20Summary.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C:\RATES_&amp;_REGULAT\library\Ss\2008\NetMgnRpt\Temp\NY_Dat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Documents%20and%20Settings\martca\Local%20Settings\Temporary%20Internet%20Files\OLK3C\PeopleSoft%20Reports\CTL6%20RUN%20CHECKS%20-%20June%202012.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X:\FERC\Form%201s%2012%2012\FERC%20Pages%20Responsibilities\FERC%20Checklist.xlsm"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C:\Gas\ECONOMIC\KEN\Earnings%20Plan\1999\99IncSumm%20Forecast.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C:\frdata\2011%20Quarter%20End%20Reports\March%2031,%202011\Summary\03312011%20Valuation%20Summary.(Total)_Notional,%20FAS%20157%20and%20Fiscal%20Year%20Breakout.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C:\Documents%20and%20Settings\chhabp\Local%20Settings\Temporary%20Internet%20Files\OLKB\5230%20ELS%20FERC%2012-31-14%20as%20of%2003-13-15.xlsx"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C:\2014%20Fiscal%20Tax%20Year\Financial%20Reporting\Footnotes\FERC\Annual\New%20York\KEDLI\Sent%20to%20Acctg\5230%20KEDLI%20CY13%20ELS%20FREEZE\5230%20ELS%2012-31-13%20as%20of%2010-24%20FREEZE.xlsx"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C:\2014%20Fiscal%20Tax%20Year\Financial%20Reporting\Footnotes\FERC\Annual\New%20York\KEDLI\5230%20ELS%2012-31-13%20as%20of%2010-02.xlsx"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C:\Users\sfrazier\AppData\Local\Microsoft\Windows\Temporary%20Internet%20Files\Content.Outlook\WWYJLTWI\KEDLI%20PSC%20Quarterly%20Report\KEDLI_03.31.12_v7.0.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C:\Users\mcowden\Desktop\NG\State%20Filings\KEDLI_KEDNY\2013%20Annual%20Pages\FERC%20pgs%2019%20232%20233%20269%20278\Dec%202012%20Final%20from%20Extrnal%20Rptg_sent%205.28.14\KEDLI%20PSC%20Quarterly%20Report\KEDLI_03.31.12_v7.0.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C:\Users\mcowden\AppData\Local\Microsoft\Windows\Temporary%20Internet%20Files\Content.Outlook\9AAWGS63\FERC%20pgs%2019%20232%20233%20269%20278\Dec%202012%20Final%20from%20Extrnal%20Rptg_sent%205.28.14\KEDLI%20PSC%20Quarterly%20Report\KEDLI_03.31.12_v7.0.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C:\Users\mcowden\AppData\Local\Microsoft\Windows\Temporary%20Internet%20Files\Content.Outlook\9AAWGS63\FERC%20pgs%2019%20232%20233%20269%20278%20350%20351\Dec%202012%20Final%20from%20Extrnal%20Rptg_sent%205.28.14\KEDLI%20PSC%20Quarterly%20Report\KEDLI_03.31.12_v7.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01%20External%20Reporting\3.0%20FERC%20Financials\Form%201s%2012%2012\MECO\Final%20Mapping%20Files\5310_MECO_FERC%2012-31-12%20Mapping%20File%20FINAL.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U:\Dividends\FY%202009\Hydro%20Financial%20Planning%20for%20Quarter%20Ending%2003-31-09%2003-08-09.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TEEG_NT_SERVER1\SPP_LAN\PLANNING\DATA\REQMNTS\FORE2000.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C:\RATES_&amp;_REGULAT\library\Ss\2005\Forecast\LI\012605_GCA-2005-2009-earnings-plan.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NYMELAPP26V\library\DOCUME~1\KSUTTON\LOCALS~1\TEMP\DOCUME~1\mreges\LOCALS~1\Temp\OASyS\xos_elements\reports\custom\CGS_viewCollectValues_EGC.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NYMELAPP26V\library\DOCUME~1\KSUTTON\LOCALS~1\TEMP\Exclusions\Accounting\Gas\2006\Jan2006\OSJAN06%20Fuel%20Mgmt%20Rev-1.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C:\DOCUME~1\JFEINS~1\LOCALS~1\TEMP\RATES_&amp;_REGULAT\library\Ss\2006\Forecast\NY\RateCase\Ref_R19\BaseCase\01nygrm\MSV_gca2.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nyhixnas02\sharedfinance\2008%20Tax%20Year\Financial%20Reporting\Provision\Closing\2008-12\Legacy%20Grid%20Provisions\Business%20Objects%20Reports\Business%20Object%20Report%20with%20M%20Adjustments%2011_30_08.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C:\PLANNING\Gac%20&amp;%20Forecasted%20$\FIXED$\LI%20GAC-Dem$.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C:\Documents%20and%20Settings\shattu\Desktop\NECO_DSM_2006_Year_End%20from%20Rate%20Dept.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Dc-fin01\finrep\Documents%20and%20Settings\perryc\Desktop\CP%20Files\04%20vs%20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y Worksheet"/>
      <sheetName val="PS JV"/>
      <sheetName val="Module1"/>
      <sheetName val="Drop Down Lists"/>
      <sheetName val="Drop Downs"/>
      <sheetName val=""/>
      <sheetName val="Calc"/>
      <sheetName val="Pivot 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PS 6200 - MAR12"/>
      <sheetName val="PS 6200-DEC11"/>
    </sheetNames>
    <sheetDataSet>
      <sheetData sheetId="0" refreshError="1"/>
      <sheetData sheetId="1">
        <row r="11">
          <cell r="F11">
            <v>173186590.86000001</v>
          </cell>
        </row>
        <row r="341">
          <cell r="C341" t="e">
            <v>#N/A</v>
          </cell>
        </row>
        <row r="342">
          <cell r="B342" t="str">
            <v/>
          </cell>
        </row>
      </sheetData>
      <sheetData sheetId="2">
        <row r="11">
          <cell r="F11">
            <v>126870029.18000001</v>
          </cell>
        </row>
      </sheetData>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CommodityPayableAccrual"/>
      <sheetName val="1_2_07_1730_TieOutToKap"/>
      <sheetName val="Summary"/>
      <sheetName val="Demand"/>
      <sheetName val="CommodityPayableAcc"/>
      <sheetName val="Nuc Companies"/>
      <sheetName val="DecOSS"/>
      <sheetName val="PROPANE_LNG"/>
      <sheetName val="DecStorage"/>
      <sheetName val="Sendout"/>
      <sheetName val="EN EndUse"/>
      <sheetName val="CURRENT CONTRACT MASTER FILE"/>
      <sheetName val="SalesCredits"/>
      <sheetName val="NovSupplier"/>
      <sheetName val="Pivot Table -12-31-06"/>
      <sheetName val="Earnings Category Summary"/>
      <sheetName val="ACCRUAL SUMMARY"/>
      <sheetName val="COMMODITY"/>
      <sheetName val="MASS OSS"/>
      <sheetName val="LNG_STORAGE_PROPANE"/>
      <sheetName val="Merrill kse2"/>
      <sheetName val="June 07 Proxy"/>
      <sheetName val="Storage WACOG Wrksht"/>
      <sheetName val="LNG WACOG Wrksht"/>
      <sheetName val="PIVOT"/>
      <sheetName val="Bos AGT"/>
      <sheetName val="Bos TGP"/>
      <sheetName val="Col AGT"/>
      <sheetName val="Col TGP"/>
      <sheetName val="Essex TGP"/>
      <sheetName val="Pivo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7">
          <cell r="B7" t="str">
            <v>N02358</v>
          </cell>
          <cell r="C7">
            <v>507.35</v>
          </cell>
          <cell r="D7">
            <v>0</v>
          </cell>
          <cell r="E7">
            <v>-23.88</v>
          </cell>
          <cell r="I7">
            <v>483.47</v>
          </cell>
        </row>
        <row r="8">
          <cell r="B8" t="str">
            <v>O02357</v>
          </cell>
          <cell r="C8">
            <v>42123.41</v>
          </cell>
          <cell r="D8">
            <v>0</v>
          </cell>
          <cell r="E8">
            <v>-1980.83</v>
          </cell>
          <cell r="I8">
            <v>40142.58</v>
          </cell>
        </row>
        <row r="12">
          <cell r="B12">
            <v>523</v>
          </cell>
          <cell r="C12">
            <v>53987.83</v>
          </cell>
          <cell r="D12">
            <v>0</v>
          </cell>
          <cell r="E12">
            <v>-2537.9899999999998</v>
          </cell>
          <cell r="I12">
            <v>51449.84</v>
          </cell>
        </row>
        <row r="13">
          <cell r="B13">
            <v>632</v>
          </cell>
          <cell r="C13">
            <v>89910.85</v>
          </cell>
          <cell r="D13">
            <v>0</v>
          </cell>
          <cell r="E13">
            <v>-4223.13</v>
          </cell>
          <cell r="I13">
            <v>85687.72</v>
          </cell>
        </row>
        <row r="14">
          <cell r="B14">
            <v>2122</v>
          </cell>
          <cell r="C14">
            <v>0</v>
          </cell>
          <cell r="G14">
            <v>0</v>
          </cell>
          <cell r="H14">
            <v>0</v>
          </cell>
          <cell r="I14">
            <v>0</v>
          </cell>
        </row>
        <row r="15">
          <cell r="B15">
            <v>2302</v>
          </cell>
          <cell r="C15">
            <v>15391.46</v>
          </cell>
          <cell r="D15">
            <v>0</v>
          </cell>
          <cell r="E15">
            <v>-828.24</v>
          </cell>
          <cell r="F15">
            <v>0</v>
          </cell>
          <cell r="H15">
            <v>0</v>
          </cell>
          <cell r="I15">
            <v>14563.22</v>
          </cell>
        </row>
        <row r="16">
          <cell r="B16">
            <v>8587</v>
          </cell>
          <cell r="C16">
            <v>359755.5</v>
          </cell>
          <cell r="D16">
            <v>0</v>
          </cell>
          <cell r="E16">
            <v>-16039.69</v>
          </cell>
          <cell r="I16">
            <v>343715.81</v>
          </cell>
        </row>
        <row r="17">
          <cell r="B17">
            <v>11234</v>
          </cell>
          <cell r="C17">
            <v>51361.41</v>
          </cell>
          <cell r="D17">
            <v>0</v>
          </cell>
          <cell r="E17">
            <v>-1909.92</v>
          </cell>
          <cell r="I17">
            <v>49451.49</v>
          </cell>
        </row>
        <row r="18">
          <cell r="B18">
            <v>33371</v>
          </cell>
          <cell r="C18">
            <v>42440</v>
          </cell>
          <cell r="D18">
            <v>0</v>
          </cell>
          <cell r="E18">
            <v>-2270.54</v>
          </cell>
          <cell r="F18">
            <v>0</v>
          </cell>
          <cell r="I18">
            <v>40169.46</v>
          </cell>
        </row>
        <row r="19">
          <cell r="B19">
            <v>42076</v>
          </cell>
          <cell r="C19">
            <v>63200</v>
          </cell>
          <cell r="D19">
            <v>0</v>
          </cell>
          <cell r="E19">
            <v>-3412.8</v>
          </cell>
          <cell r="I19">
            <v>59787.199999999997</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Output"/>
      <sheetName val="Rate1A"/>
      <sheetName val="RateT1A"/>
      <sheetName val="Rate1B"/>
      <sheetName val="RateT1B"/>
      <sheetName val="Rate2-1"/>
      <sheetName val="RateT2-1"/>
      <sheetName val="Rate2-2"/>
      <sheetName val="RateT2-2"/>
      <sheetName val="Rate3"/>
      <sheetName val="RateT3"/>
      <sheetName val="Rate4A"/>
      <sheetName val="RateT4A"/>
      <sheetName val="Rate4B"/>
      <sheetName val="RateT4B"/>
      <sheetName val="Rate7"/>
      <sheetName val="RateT7"/>
      <sheetName val="Rate14(CNG)"/>
    </sheetNames>
    <sheetDataSet>
      <sheetData sheetId="0" refreshError="1">
        <row r="9">
          <cell r="AS9" t="str">
            <v>T2-1</v>
          </cell>
          <cell r="AT9" t="str">
            <v>2-2</v>
          </cell>
          <cell r="AU9" t="str">
            <v>T2-2</v>
          </cell>
          <cell r="AV9" t="str">
            <v>4a</v>
          </cell>
          <cell r="AW9" t="str">
            <v>T4A</v>
          </cell>
          <cell r="AX9" t="str">
            <v>4b</v>
          </cell>
          <cell r="AY9" t="str">
            <v>T4B</v>
          </cell>
          <cell r="AZ9">
            <v>7</v>
          </cell>
          <cell r="BA9" t="str">
            <v>T7</v>
          </cell>
          <cell r="BB9">
            <v>14</v>
          </cell>
        </row>
        <row r="100">
          <cell r="AS100" t="str">
            <v>T2-1</v>
          </cell>
          <cell r="AT100" t="str">
            <v>2-2</v>
          </cell>
          <cell r="AU100" t="str">
            <v>T2-2</v>
          </cell>
          <cell r="AV100" t="str">
            <v>4a</v>
          </cell>
          <cell r="AW100" t="str">
            <v>T4A</v>
          </cell>
          <cell r="AX100" t="str">
            <v>4b</v>
          </cell>
          <cell r="AY100" t="str">
            <v>T4B</v>
          </cell>
          <cell r="AZ100">
            <v>7</v>
          </cell>
          <cell r="BA100" t="str">
            <v>T7</v>
          </cell>
          <cell r="BB100">
            <v>14</v>
          </cell>
        </row>
        <row r="111">
          <cell r="AS111">
            <v>0</v>
          </cell>
          <cell r="AT111">
            <v>2000</v>
          </cell>
          <cell r="AU111">
            <v>0</v>
          </cell>
          <cell r="AV111">
            <v>100</v>
          </cell>
          <cell r="AW111">
            <v>0</v>
          </cell>
          <cell r="AX111">
            <v>5</v>
          </cell>
          <cell r="AY111">
            <v>0</v>
          </cell>
          <cell r="AZ111">
            <v>0</v>
          </cell>
          <cell r="BA111">
            <v>0</v>
          </cell>
          <cell r="BB111">
            <v>25833.135010649999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Data"/>
      <sheetName val="Dispatch"/>
    </sheetNames>
    <sheetDataSet>
      <sheetData sheetId="0"/>
      <sheetData sheetId="1" refreshError="1">
        <row r="2">
          <cell r="A2" t="str">
            <v>FUTS</v>
          </cell>
          <cell r="E2">
            <v>200910</v>
          </cell>
          <cell r="N2">
            <v>-391720</v>
          </cell>
        </row>
        <row r="3">
          <cell r="A3" t="str">
            <v>FUTS</v>
          </cell>
          <cell r="E3">
            <v>200910</v>
          </cell>
          <cell r="N3">
            <v>-395220</v>
          </cell>
        </row>
        <row r="4">
          <cell r="A4" t="str">
            <v>FUTS</v>
          </cell>
          <cell r="E4">
            <v>200910</v>
          </cell>
          <cell r="N4">
            <v>-157530</v>
          </cell>
        </row>
        <row r="5">
          <cell r="A5" t="str">
            <v>FUTS</v>
          </cell>
          <cell r="E5">
            <v>200911</v>
          </cell>
          <cell r="N5">
            <v>-244150</v>
          </cell>
        </row>
        <row r="6">
          <cell r="A6" t="str">
            <v>FUTS</v>
          </cell>
          <cell r="E6">
            <v>200910</v>
          </cell>
          <cell r="N6">
            <v>-154380</v>
          </cell>
        </row>
        <row r="7">
          <cell r="A7" t="str">
            <v>FUTS</v>
          </cell>
          <cell r="E7">
            <v>200911</v>
          </cell>
          <cell r="N7">
            <v>-236400</v>
          </cell>
        </row>
        <row r="8">
          <cell r="A8" t="str">
            <v>FUTS</v>
          </cell>
          <cell r="E8">
            <v>200910</v>
          </cell>
          <cell r="N8">
            <v>-194640</v>
          </cell>
        </row>
        <row r="9">
          <cell r="A9" t="str">
            <v>FUTS</v>
          </cell>
          <cell r="E9">
            <v>200911</v>
          </cell>
          <cell r="N9">
            <v>-223400</v>
          </cell>
        </row>
        <row r="10">
          <cell r="A10" t="str">
            <v>FUTS</v>
          </cell>
          <cell r="E10">
            <v>200910</v>
          </cell>
          <cell r="N10">
            <v>-194440</v>
          </cell>
        </row>
        <row r="11">
          <cell r="A11" t="str">
            <v>FUTS</v>
          </cell>
          <cell r="E11">
            <v>200911</v>
          </cell>
          <cell r="N11">
            <v>-179720</v>
          </cell>
        </row>
        <row r="12">
          <cell r="A12" t="str">
            <v>FUTS</v>
          </cell>
          <cell r="E12">
            <v>200910</v>
          </cell>
          <cell r="N12">
            <v>-181040</v>
          </cell>
        </row>
        <row r="13">
          <cell r="A13" t="str">
            <v>FUTS</v>
          </cell>
          <cell r="E13">
            <v>200911</v>
          </cell>
          <cell r="N13">
            <v>-207150</v>
          </cell>
        </row>
        <row r="14">
          <cell r="A14" t="str">
            <v>FUTS</v>
          </cell>
          <cell r="E14">
            <v>200912</v>
          </cell>
          <cell r="N14">
            <v>-112320</v>
          </cell>
        </row>
        <row r="15">
          <cell r="A15" t="str">
            <v>FUTS</v>
          </cell>
          <cell r="E15">
            <v>200910</v>
          </cell>
          <cell r="N15">
            <v>-131430</v>
          </cell>
        </row>
        <row r="16">
          <cell r="A16" t="str">
            <v>FUTS</v>
          </cell>
          <cell r="E16">
            <v>200911</v>
          </cell>
          <cell r="N16">
            <v>-159720</v>
          </cell>
        </row>
        <row r="17">
          <cell r="A17" t="str">
            <v>FUTS</v>
          </cell>
          <cell r="E17">
            <v>200912</v>
          </cell>
          <cell r="N17">
            <v>-71880</v>
          </cell>
        </row>
        <row r="18">
          <cell r="A18" t="str">
            <v>FUTS</v>
          </cell>
          <cell r="E18">
            <v>200910</v>
          </cell>
          <cell r="N18">
            <v>-133680</v>
          </cell>
        </row>
        <row r="19">
          <cell r="A19" t="str">
            <v>FUTS</v>
          </cell>
          <cell r="E19">
            <v>200911</v>
          </cell>
          <cell r="N19">
            <v>-160920</v>
          </cell>
        </row>
        <row r="20">
          <cell r="A20" t="str">
            <v>FUTS</v>
          </cell>
          <cell r="E20">
            <v>200912</v>
          </cell>
          <cell r="N20">
            <v>-72480</v>
          </cell>
        </row>
        <row r="21">
          <cell r="A21" t="str">
            <v>FUTS</v>
          </cell>
          <cell r="E21">
            <v>200910</v>
          </cell>
          <cell r="N21">
            <v>-90520</v>
          </cell>
        </row>
        <row r="22">
          <cell r="A22" t="str">
            <v>FUTS</v>
          </cell>
          <cell r="E22">
            <v>200910</v>
          </cell>
          <cell r="N22">
            <v>-90320</v>
          </cell>
        </row>
        <row r="23">
          <cell r="A23" t="str">
            <v>FUTS</v>
          </cell>
          <cell r="E23">
            <v>200911</v>
          </cell>
          <cell r="N23">
            <v>-204400</v>
          </cell>
        </row>
        <row r="24">
          <cell r="A24" t="str">
            <v>FUTS</v>
          </cell>
          <cell r="E24">
            <v>200912</v>
          </cell>
          <cell r="N24">
            <v>-111420</v>
          </cell>
        </row>
        <row r="25">
          <cell r="A25" t="str">
            <v>FUTS</v>
          </cell>
          <cell r="E25">
            <v>200910</v>
          </cell>
          <cell r="N25">
            <v>-126780</v>
          </cell>
        </row>
        <row r="26">
          <cell r="A26" t="str">
            <v>FUTS</v>
          </cell>
          <cell r="E26">
            <v>200911</v>
          </cell>
          <cell r="N26">
            <v>-152320</v>
          </cell>
        </row>
        <row r="27">
          <cell r="A27" t="str">
            <v>FUTS</v>
          </cell>
          <cell r="E27">
            <v>200912</v>
          </cell>
          <cell r="N27">
            <v>-68280</v>
          </cell>
        </row>
        <row r="28">
          <cell r="A28" t="str">
            <v>FUTS</v>
          </cell>
          <cell r="E28">
            <v>201001</v>
          </cell>
          <cell r="N28">
            <v>-99720</v>
          </cell>
        </row>
        <row r="29">
          <cell r="A29" t="str">
            <v>FUTS</v>
          </cell>
          <cell r="E29">
            <v>200910</v>
          </cell>
          <cell r="N29">
            <v>-111480</v>
          </cell>
        </row>
        <row r="30">
          <cell r="A30" t="str">
            <v>FUTS</v>
          </cell>
          <cell r="E30">
            <v>200911</v>
          </cell>
          <cell r="N30">
            <v>-132920</v>
          </cell>
        </row>
        <row r="31">
          <cell r="A31" t="str">
            <v>FUTS</v>
          </cell>
          <cell r="E31">
            <v>200912</v>
          </cell>
          <cell r="N31">
            <v>-58680</v>
          </cell>
        </row>
        <row r="32">
          <cell r="A32" t="str">
            <v>FUTS</v>
          </cell>
          <cell r="E32">
            <v>201001</v>
          </cell>
          <cell r="N32">
            <v>-85320</v>
          </cell>
        </row>
        <row r="33">
          <cell r="A33" t="str">
            <v>FUTS</v>
          </cell>
          <cell r="E33">
            <v>200910</v>
          </cell>
          <cell r="N33">
            <v>-103830</v>
          </cell>
        </row>
        <row r="34">
          <cell r="A34" t="str">
            <v>FUTS</v>
          </cell>
          <cell r="E34">
            <v>200911</v>
          </cell>
          <cell r="N34">
            <v>-122520</v>
          </cell>
        </row>
        <row r="35">
          <cell r="A35" t="str">
            <v>FUTS</v>
          </cell>
          <cell r="E35">
            <v>200912</v>
          </cell>
          <cell r="N35">
            <v>-53280</v>
          </cell>
        </row>
        <row r="36">
          <cell r="A36" t="str">
            <v>FUTS</v>
          </cell>
          <cell r="E36">
            <v>201001</v>
          </cell>
          <cell r="N36">
            <v>-76620</v>
          </cell>
        </row>
        <row r="37">
          <cell r="A37" t="str">
            <v>FUTS</v>
          </cell>
          <cell r="E37">
            <v>200910</v>
          </cell>
          <cell r="N37">
            <v>-63320</v>
          </cell>
        </row>
        <row r="38">
          <cell r="A38" t="str">
            <v>FUTS</v>
          </cell>
          <cell r="E38">
            <v>200911</v>
          </cell>
          <cell r="N38">
            <v>-83490</v>
          </cell>
        </row>
        <row r="39">
          <cell r="A39" t="str">
            <v>FUTS</v>
          </cell>
          <cell r="E39">
            <v>200912</v>
          </cell>
          <cell r="N39">
            <v>-47880</v>
          </cell>
        </row>
        <row r="40">
          <cell r="A40" t="str">
            <v>FUTS</v>
          </cell>
          <cell r="E40">
            <v>201001</v>
          </cell>
          <cell r="N40">
            <v>-46280</v>
          </cell>
        </row>
        <row r="41">
          <cell r="A41" t="str">
            <v>FUTS</v>
          </cell>
          <cell r="E41">
            <v>200910</v>
          </cell>
          <cell r="N41">
            <v>-97080</v>
          </cell>
        </row>
        <row r="42">
          <cell r="A42" t="str">
            <v>FUTS</v>
          </cell>
          <cell r="E42">
            <v>200911</v>
          </cell>
          <cell r="N42">
            <v>-115320</v>
          </cell>
        </row>
        <row r="43">
          <cell r="A43" t="str">
            <v>FUTS</v>
          </cell>
          <cell r="E43">
            <v>200912</v>
          </cell>
          <cell r="N43">
            <v>-75270</v>
          </cell>
        </row>
        <row r="44">
          <cell r="A44" t="str">
            <v>FUTS</v>
          </cell>
          <cell r="E44">
            <v>201001</v>
          </cell>
          <cell r="N44">
            <v>-72720</v>
          </cell>
        </row>
        <row r="45">
          <cell r="A45" t="str">
            <v>FUTS</v>
          </cell>
          <cell r="E45">
            <v>200910</v>
          </cell>
          <cell r="N45">
            <v>-140240</v>
          </cell>
        </row>
        <row r="46">
          <cell r="A46" t="str">
            <v>FUTS</v>
          </cell>
          <cell r="E46">
            <v>200911</v>
          </cell>
          <cell r="N46">
            <v>-125120</v>
          </cell>
        </row>
        <row r="47">
          <cell r="A47" t="str">
            <v>FUTS</v>
          </cell>
          <cell r="E47">
            <v>200912</v>
          </cell>
          <cell r="N47">
            <v>-55380</v>
          </cell>
        </row>
        <row r="48">
          <cell r="A48" t="str">
            <v>FUTS</v>
          </cell>
          <cell r="E48">
            <v>201001</v>
          </cell>
          <cell r="N48">
            <v>-80820</v>
          </cell>
        </row>
        <row r="49">
          <cell r="A49" t="str">
            <v>FUTS</v>
          </cell>
          <cell r="E49">
            <v>201002</v>
          </cell>
          <cell r="N49">
            <v>-79500</v>
          </cell>
        </row>
        <row r="50">
          <cell r="A50" t="str">
            <v>FUTS</v>
          </cell>
          <cell r="E50">
            <v>200910</v>
          </cell>
          <cell r="N50">
            <v>-120240</v>
          </cell>
        </row>
        <row r="51">
          <cell r="A51" t="str">
            <v>FUTS</v>
          </cell>
          <cell r="E51">
            <v>200911</v>
          </cell>
          <cell r="N51">
            <v>-53060</v>
          </cell>
        </row>
        <row r="52">
          <cell r="A52" t="str">
            <v>FUTS</v>
          </cell>
          <cell r="E52">
            <v>200911</v>
          </cell>
          <cell r="N52">
            <v>-52960</v>
          </cell>
        </row>
        <row r="53">
          <cell r="A53" t="str">
            <v>FUTS</v>
          </cell>
          <cell r="E53">
            <v>200912</v>
          </cell>
          <cell r="N53">
            <v>-45680</v>
          </cell>
        </row>
        <row r="54">
          <cell r="A54" t="str">
            <v>FUTS</v>
          </cell>
          <cell r="E54">
            <v>201001</v>
          </cell>
          <cell r="N54">
            <v>-66420</v>
          </cell>
        </row>
        <row r="55">
          <cell r="A55" t="str">
            <v>FUTS</v>
          </cell>
          <cell r="E55">
            <v>201002</v>
          </cell>
          <cell r="N55">
            <v>-64350</v>
          </cell>
        </row>
        <row r="56">
          <cell r="A56" t="str">
            <v>FUTS</v>
          </cell>
          <cell r="E56">
            <v>200910</v>
          </cell>
          <cell r="N56">
            <v>-121840</v>
          </cell>
        </row>
        <row r="57">
          <cell r="A57" t="str">
            <v>FUTS</v>
          </cell>
          <cell r="E57">
            <v>200911</v>
          </cell>
          <cell r="N57">
            <v>-135150</v>
          </cell>
        </row>
        <row r="58">
          <cell r="A58" t="str">
            <v>FUTS</v>
          </cell>
          <cell r="E58">
            <v>200912</v>
          </cell>
          <cell r="N58">
            <v>-70320</v>
          </cell>
        </row>
        <row r="59">
          <cell r="A59" t="str">
            <v>FUTS</v>
          </cell>
          <cell r="E59">
            <v>201001</v>
          </cell>
          <cell r="N59">
            <v>-90760</v>
          </cell>
        </row>
        <row r="60">
          <cell r="A60" t="str">
            <v>FUTS</v>
          </cell>
          <cell r="E60">
            <v>201002</v>
          </cell>
          <cell r="N60">
            <v>-66600</v>
          </cell>
        </row>
        <row r="61">
          <cell r="A61" t="str">
            <v>FUTS</v>
          </cell>
          <cell r="E61">
            <v>200910</v>
          </cell>
          <cell r="N61">
            <v>-87780</v>
          </cell>
        </row>
        <row r="62">
          <cell r="A62" t="str">
            <v>FUTS</v>
          </cell>
          <cell r="E62">
            <v>200911</v>
          </cell>
          <cell r="N62">
            <v>-130650</v>
          </cell>
        </row>
        <row r="63">
          <cell r="A63" t="str">
            <v>FUTS</v>
          </cell>
          <cell r="E63">
            <v>200912</v>
          </cell>
          <cell r="N63">
            <v>-67620</v>
          </cell>
        </row>
        <row r="64">
          <cell r="A64" t="str">
            <v>FUTS</v>
          </cell>
          <cell r="E64">
            <v>201001</v>
          </cell>
          <cell r="N64">
            <v>-86960</v>
          </cell>
        </row>
        <row r="65">
          <cell r="A65" t="str">
            <v>FUTS</v>
          </cell>
          <cell r="E65">
            <v>201002</v>
          </cell>
          <cell r="N65">
            <v>-63750</v>
          </cell>
        </row>
        <row r="66">
          <cell r="A66" t="str">
            <v>FUTS</v>
          </cell>
          <cell r="E66">
            <v>200910</v>
          </cell>
          <cell r="N66">
            <v>-97240</v>
          </cell>
        </row>
        <row r="67">
          <cell r="A67" t="str">
            <v>FUTS</v>
          </cell>
          <cell r="E67">
            <v>200911</v>
          </cell>
          <cell r="N67">
            <v>-107650</v>
          </cell>
        </row>
        <row r="68">
          <cell r="A68" t="str">
            <v>FUTS</v>
          </cell>
          <cell r="E68">
            <v>200912</v>
          </cell>
          <cell r="N68">
            <v>-36780</v>
          </cell>
        </row>
        <row r="69">
          <cell r="A69" t="str">
            <v>FUTS</v>
          </cell>
          <cell r="E69">
            <v>201001</v>
          </cell>
          <cell r="N69">
            <v>-53520</v>
          </cell>
        </row>
        <row r="70">
          <cell r="A70" t="str">
            <v>FUTS</v>
          </cell>
          <cell r="E70">
            <v>201002</v>
          </cell>
          <cell r="N70">
            <v>-52200</v>
          </cell>
        </row>
        <row r="71">
          <cell r="A71" t="str">
            <v>FUTS</v>
          </cell>
          <cell r="E71">
            <v>201003</v>
          </cell>
          <cell r="N71">
            <v>-32040</v>
          </cell>
        </row>
        <row r="72">
          <cell r="A72" t="str">
            <v>FUTS</v>
          </cell>
          <cell r="E72">
            <v>200910</v>
          </cell>
          <cell r="N72">
            <v>-66930</v>
          </cell>
        </row>
        <row r="73">
          <cell r="A73" t="str">
            <v>FUTS</v>
          </cell>
          <cell r="E73">
            <v>200911</v>
          </cell>
          <cell r="N73">
            <v>-99150</v>
          </cell>
        </row>
        <row r="74">
          <cell r="A74" t="str">
            <v>FUTS</v>
          </cell>
          <cell r="E74">
            <v>200912</v>
          </cell>
          <cell r="N74">
            <v>-51420</v>
          </cell>
        </row>
        <row r="75">
          <cell r="A75" t="str">
            <v>FUTS</v>
          </cell>
          <cell r="E75">
            <v>201001</v>
          </cell>
          <cell r="N75">
            <v>-50070</v>
          </cell>
        </row>
        <row r="76">
          <cell r="A76" t="str">
            <v>FUTS</v>
          </cell>
          <cell r="E76">
            <v>201002</v>
          </cell>
          <cell r="N76">
            <v>-49500</v>
          </cell>
        </row>
        <row r="77">
          <cell r="A77" t="str">
            <v>FUTS</v>
          </cell>
          <cell r="E77">
            <v>201003</v>
          </cell>
          <cell r="N77">
            <v>-30340</v>
          </cell>
        </row>
        <row r="78">
          <cell r="A78" t="str">
            <v>FUTS</v>
          </cell>
          <cell r="E78">
            <v>200910</v>
          </cell>
          <cell r="N78">
            <v>-90440</v>
          </cell>
        </row>
        <row r="79">
          <cell r="A79" t="str">
            <v>FUTS</v>
          </cell>
          <cell r="E79">
            <v>200911</v>
          </cell>
          <cell r="N79">
            <v>-96150</v>
          </cell>
        </row>
        <row r="80">
          <cell r="A80" t="str">
            <v>FUTS</v>
          </cell>
          <cell r="E80">
            <v>200912</v>
          </cell>
          <cell r="N80">
            <v>-46920</v>
          </cell>
        </row>
        <row r="81">
          <cell r="A81" t="str">
            <v>FUTS</v>
          </cell>
          <cell r="E81">
            <v>201001</v>
          </cell>
          <cell r="N81">
            <v>-62240</v>
          </cell>
        </row>
        <row r="82">
          <cell r="A82" t="str">
            <v>FUTS</v>
          </cell>
          <cell r="E82">
            <v>201002</v>
          </cell>
          <cell r="N82">
            <v>-45300</v>
          </cell>
        </row>
        <row r="83">
          <cell r="A83" t="str">
            <v>FUTS</v>
          </cell>
          <cell r="E83">
            <v>201003</v>
          </cell>
          <cell r="N83">
            <v>-40860</v>
          </cell>
        </row>
        <row r="84">
          <cell r="A84" t="str">
            <v>FUTS</v>
          </cell>
          <cell r="E84">
            <v>200910</v>
          </cell>
          <cell r="N84">
            <v>-71580</v>
          </cell>
        </row>
        <row r="85">
          <cell r="A85" t="str">
            <v>FUTS</v>
          </cell>
          <cell r="E85">
            <v>200911</v>
          </cell>
          <cell r="N85">
            <v>-83720</v>
          </cell>
        </row>
        <row r="86">
          <cell r="A86" t="str">
            <v>FUTS</v>
          </cell>
          <cell r="E86">
            <v>200912</v>
          </cell>
          <cell r="N86">
            <v>-51570</v>
          </cell>
        </row>
        <row r="87">
          <cell r="A87" t="str">
            <v>FUTS</v>
          </cell>
          <cell r="E87">
            <v>201001</v>
          </cell>
          <cell r="N87">
            <v>-66960</v>
          </cell>
        </row>
        <row r="88">
          <cell r="A88" t="str">
            <v>FUTS</v>
          </cell>
          <cell r="E88">
            <v>201002</v>
          </cell>
          <cell r="N88">
            <v>-48900</v>
          </cell>
        </row>
        <row r="89">
          <cell r="A89" t="str">
            <v>FUTS</v>
          </cell>
          <cell r="E89">
            <v>201003</v>
          </cell>
          <cell r="N89">
            <v>-44310</v>
          </cell>
        </row>
        <row r="90">
          <cell r="A90" t="str">
            <v>FUTS</v>
          </cell>
          <cell r="E90">
            <v>200910</v>
          </cell>
          <cell r="N90">
            <v>-61830</v>
          </cell>
        </row>
        <row r="91">
          <cell r="A91" t="str">
            <v>FUTS</v>
          </cell>
          <cell r="E91">
            <v>200911</v>
          </cell>
          <cell r="N91">
            <v>-91150</v>
          </cell>
        </row>
        <row r="92">
          <cell r="A92" t="str">
            <v>FUTS</v>
          </cell>
          <cell r="E92">
            <v>200912</v>
          </cell>
          <cell r="N92">
            <v>-31480</v>
          </cell>
        </row>
        <row r="93">
          <cell r="A93" t="str">
            <v>FUTS</v>
          </cell>
          <cell r="E93">
            <v>201001</v>
          </cell>
          <cell r="N93">
            <v>-45570</v>
          </cell>
        </row>
        <row r="94">
          <cell r="A94" t="str">
            <v>FUTS</v>
          </cell>
          <cell r="E94">
            <v>201002</v>
          </cell>
          <cell r="N94">
            <v>-44100</v>
          </cell>
        </row>
        <row r="95">
          <cell r="A95" t="str">
            <v>FUTS</v>
          </cell>
          <cell r="E95">
            <v>201003</v>
          </cell>
          <cell r="N95">
            <v>-26240</v>
          </cell>
        </row>
        <row r="96">
          <cell r="A96" t="str">
            <v>FUTS</v>
          </cell>
          <cell r="E96">
            <v>201004</v>
          </cell>
          <cell r="N96">
            <v>-50950</v>
          </cell>
        </row>
        <row r="97">
          <cell r="A97" t="str">
            <v>FUTS</v>
          </cell>
          <cell r="E97">
            <v>200910</v>
          </cell>
          <cell r="N97">
            <v>-59640</v>
          </cell>
        </row>
        <row r="98">
          <cell r="A98" t="str">
            <v>FUTS</v>
          </cell>
          <cell r="E98">
            <v>200911</v>
          </cell>
          <cell r="N98">
            <v>-64900</v>
          </cell>
        </row>
        <row r="99">
          <cell r="A99" t="str">
            <v>FUTS</v>
          </cell>
          <cell r="E99">
            <v>200912</v>
          </cell>
          <cell r="N99">
            <v>-32820</v>
          </cell>
        </row>
        <row r="100">
          <cell r="A100" t="str">
            <v>FUTS</v>
          </cell>
          <cell r="E100">
            <v>201001</v>
          </cell>
          <cell r="N100">
            <v>-41760</v>
          </cell>
        </row>
        <row r="101">
          <cell r="A101" t="str">
            <v>FUTS</v>
          </cell>
          <cell r="E101">
            <v>201002</v>
          </cell>
          <cell r="N101">
            <v>-28950</v>
          </cell>
        </row>
        <row r="102">
          <cell r="A102" t="str">
            <v>FUTS</v>
          </cell>
          <cell r="E102">
            <v>201003</v>
          </cell>
          <cell r="N102">
            <v>-25260</v>
          </cell>
        </row>
        <row r="103">
          <cell r="A103" t="str">
            <v>FUTS</v>
          </cell>
          <cell r="E103">
            <v>201004</v>
          </cell>
          <cell r="N103">
            <v>-31200</v>
          </cell>
        </row>
        <row r="104">
          <cell r="A104" t="str">
            <v>FUTS</v>
          </cell>
          <cell r="E104">
            <v>200910</v>
          </cell>
          <cell r="N104">
            <v>-34230</v>
          </cell>
        </row>
        <row r="105">
          <cell r="A105" t="str">
            <v>FUTS</v>
          </cell>
          <cell r="E105">
            <v>200911</v>
          </cell>
          <cell r="N105">
            <v>-50150</v>
          </cell>
        </row>
        <row r="106">
          <cell r="A106" t="str">
            <v>FUTS</v>
          </cell>
          <cell r="E106">
            <v>200912</v>
          </cell>
          <cell r="N106">
            <v>-16580</v>
          </cell>
        </row>
        <row r="107">
          <cell r="A107" t="str">
            <v>FUTS</v>
          </cell>
          <cell r="E107">
            <v>201001</v>
          </cell>
          <cell r="N107">
            <v>-23520</v>
          </cell>
        </row>
        <row r="108">
          <cell r="A108" t="str">
            <v>FUTS</v>
          </cell>
          <cell r="E108">
            <v>201002</v>
          </cell>
          <cell r="N108">
            <v>-22050</v>
          </cell>
        </row>
        <row r="109">
          <cell r="A109" t="str">
            <v>FUTS</v>
          </cell>
          <cell r="E109">
            <v>201003</v>
          </cell>
          <cell r="N109">
            <v>-12640</v>
          </cell>
        </row>
        <row r="110">
          <cell r="A110" t="str">
            <v>FUTS</v>
          </cell>
          <cell r="E110">
            <v>201004</v>
          </cell>
          <cell r="N110">
            <v>-21950</v>
          </cell>
        </row>
        <row r="111">
          <cell r="A111" t="str">
            <v>FUTS</v>
          </cell>
          <cell r="E111">
            <v>200910</v>
          </cell>
          <cell r="N111">
            <v>-45640</v>
          </cell>
        </row>
        <row r="112">
          <cell r="A112" t="str">
            <v>FUTS</v>
          </cell>
          <cell r="E112">
            <v>200911</v>
          </cell>
          <cell r="N112">
            <v>-39720</v>
          </cell>
        </row>
        <row r="113">
          <cell r="A113" t="str">
            <v>FUTS</v>
          </cell>
          <cell r="E113">
            <v>200912</v>
          </cell>
          <cell r="N113">
            <v>-25320</v>
          </cell>
        </row>
        <row r="114">
          <cell r="A114" t="str">
            <v>FUTS</v>
          </cell>
          <cell r="E114">
            <v>201001</v>
          </cell>
          <cell r="N114">
            <v>-31960</v>
          </cell>
        </row>
        <row r="115">
          <cell r="A115" t="str">
            <v>FUTS</v>
          </cell>
          <cell r="E115">
            <v>201002</v>
          </cell>
          <cell r="N115">
            <v>-23100</v>
          </cell>
        </row>
        <row r="116">
          <cell r="A116" t="str">
            <v>FUTS</v>
          </cell>
          <cell r="E116">
            <v>201003</v>
          </cell>
          <cell r="N116">
            <v>-20160</v>
          </cell>
        </row>
        <row r="117">
          <cell r="A117" t="str">
            <v>FUTS</v>
          </cell>
          <cell r="E117">
            <v>201004</v>
          </cell>
          <cell r="N117">
            <v>-23950</v>
          </cell>
        </row>
        <row r="118">
          <cell r="A118" t="str">
            <v>FUTS</v>
          </cell>
          <cell r="E118">
            <v>200910</v>
          </cell>
          <cell r="N118">
            <v>-37980</v>
          </cell>
        </row>
        <row r="119">
          <cell r="A119" t="str">
            <v>FUTS</v>
          </cell>
          <cell r="E119">
            <v>200911</v>
          </cell>
          <cell r="N119">
            <v>-42120</v>
          </cell>
        </row>
        <row r="120">
          <cell r="A120" t="str">
            <v>FUTS</v>
          </cell>
          <cell r="E120">
            <v>200912</v>
          </cell>
          <cell r="N120">
            <v>-25020</v>
          </cell>
        </row>
        <row r="121">
          <cell r="A121" t="str">
            <v>FUTS</v>
          </cell>
          <cell r="E121">
            <v>201001</v>
          </cell>
          <cell r="N121">
            <v>-23670</v>
          </cell>
        </row>
        <row r="122">
          <cell r="A122" t="str">
            <v>FUTS</v>
          </cell>
          <cell r="E122">
            <v>201002</v>
          </cell>
          <cell r="N122">
            <v>-22200</v>
          </cell>
        </row>
        <row r="123">
          <cell r="A123" t="str">
            <v>FUTS</v>
          </cell>
          <cell r="E123">
            <v>201003</v>
          </cell>
          <cell r="N123">
            <v>-19860</v>
          </cell>
        </row>
        <row r="124">
          <cell r="A124" t="str">
            <v>FUTS</v>
          </cell>
          <cell r="E124">
            <v>201004</v>
          </cell>
          <cell r="N124">
            <v>-18560</v>
          </cell>
        </row>
        <row r="125">
          <cell r="A125" t="str">
            <v>FUTS</v>
          </cell>
          <cell r="E125">
            <v>200910</v>
          </cell>
          <cell r="N125">
            <v>-30480</v>
          </cell>
        </row>
        <row r="126">
          <cell r="A126" t="str">
            <v>FUTS</v>
          </cell>
          <cell r="E126">
            <v>200911</v>
          </cell>
          <cell r="N126">
            <v>-34520</v>
          </cell>
        </row>
        <row r="127">
          <cell r="A127" t="str">
            <v>FUTS</v>
          </cell>
          <cell r="E127">
            <v>200912</v>
          </cell>
          <cell r="N127">
            <v>-20370</v>
          </cell>
        </row>
        <row r="128">
          <cell r="A128" t="str">
            <v>FUTS</v>
          </cell>
          <cell r="E128">
            <v>201001</v>
          </cell>
          <cell r="N128">
            <v>-18720</v>
          </cell>
        </row>
        <row r="129">
          <cell r="A129" t="str">
            <v>FUTS</v>
          </cell>
          <cell r="E129">
            <v>201002</v>
          </cell>
          <cell r="N129">
            <v>-17700</v>
          </cell>
        </row>
        <row r="130">
          <cell r="A130" t="str">
            <v>FUTS</v>
          </cell>
          <cell r="E130">
            <v>201003</v>
          </cell>
          <cell r="N130">
            <v>-14910</v>
          </cell>
        </row>
        <row r="131">
          <cell r="A131" t="str">
            <v>FUTS</v>
          </cell>
          <cell r="E131">
            <v>201004</v>
          </cell>
          <cell r="N131">
            <v>-11360</v>
          </cell>
        </row>
        <row r="132">
          <cell r="A132" t="str">
            <v>FUTS</v>
          </cell>
          <cell r="E132">
            <v>200910</v>
          </cell>
          <cell r="N132">
            <v>-24240</v>
          </cell>
        </row>
        <row r="133">
          <cell r="A133" t="str">
            <v>FUTS</v>
          </cell>
          <cell r="E133">
            <v>200911</v>
          </cell>
          <cell r="N133">
            <v>-20900</v>
          </cell>
        </row>
        <row r="134">
          <cell r="A134" t="str">
            <v>FUTS</v>
          </cell>
          <cell r="E134">
            <v>200912</v>
          </cell>
          <cell r="N134">
            <v>-7020</v>
          </cell>
        </row>
        <row r="135">
          <cell r="A135" t="str">
            <v>FUTS</v>
          </cell>
          <cell r="E135">
            <v>201001</v>
          </cell>
          <cell r="N135">
            <v>-5520</v>
          </cell>
        </row>
        <row r="136">
          <cell r="A136" t="str">
            <v>FUTS</v>
          </cell>
          <cell r="E136">
            <v>201002</v>
          </cell>
          <cell r="N136">
            <v>-4500</v>
          </cell>
        </row>
        <row r="137">
          <cell r="A137" t="str">
            <v>FUTS</v>
          </cell>
          <cell r="E137">
            <v>201003</v>
          </cell>
          <cell r="N137">
            <v>-1860</v>
          </cell>
        </row>
        <row r="138">
          <cell r="A138" t="str">
            <v>FUTS</v>
          </cell>
          <cell r="E138">
            <v>201004</v>
          </cell>
          <cell r="N138">
            <v>5300</v>
          </cell>
        </row>
        <row r="139">
          <cell r="A139" t="str">
            <v>FUTS</v>
          </cell>
          <cell r="E139">
            <v>200910</v>
          </cell>
          <cell r="N139">
            <v>-20440</v>
          </cell>
        </row>
        <row r="140">
          <cell r="A140" t="str">
            <v>FUTS</v>
          </cell>
          <cell r="E140">
            <v>200911</v>
          </cell>
          <cell r="N140">
            <v>-17400</v>
          </cell>
        </row>
        <row r="141">
          <cell r="A141" t="str">
            <v>FUTS</v>
          </cell>
          <cell r="E141">
            <v>200912</v>
          </cell>
          <cell r="N141">
            <v>-3580</v>
          </cell>
        </row>
        <row r="142">
          <cell r="A142" t="str">
            <v>FUTS</v>
          </cell>
          <cell r="E142">
            <v>201001</v>
          </cell>
          <cell r="N142">
            <v>-4760</v>
          </cell>
        </row>
        <row r="143">
          <cell r="A143" t="str">
            <v>FUTS</v>
          </cell>
          <cell r="E143">
            <v>201002</v>
          </cell>
          <cell r="N143">
            <v>-2400</v>
          </cell>
        </row>
        <row r="144">
          <cell r="A144" t="str">
            <v>FUTS</v>
          </cell>
          <cell r="E144">
            <v>201003</v>
          </cell>
          <cell r="N144">
            <v>-160</v>
          </cell>
        </row>
        <row r="145">
          <cell r="A145" t="str">
            <v>FUTS</v>
          </cell>
          <cell r="E145">
            <v>201004</v>
          </cell>
          <cell r="N145">
            <v>7860</v>
          </cell>
        </row>
        <row r="146">
          <cell r="A146" t="str">
            <v>FUTS</v>
          </cell>
          <cell r="E146">
            <v>200910</v>
          </cell>
          <cell r="N146">
            <v>-15180</v>
          </cell>
        </row>
        <row r="147">
          <cell r="A147" t="str">
            <v>FUTS</v>
          </cell>
          <cell r="E147">
            <v>200911</v>
          </cell>
          <cell r="N147">
            <v>-14900</v>
          </cell>
        </row>
        <row r="148">
          <cell r="A148" t="str">
            <v>FUTS</v>
          </cell>
          <cell r="E148">
            <v>200912</v>
          </cell>
          <cell r="N148">
            <v>-1920</v>
          </cell>
        </row>
        <row r="149">
          <cell r="A149" t="str">
            <v>FUTS</v>
          </cell>
          <cell r="E149">
            <v>201001</v>
          </cell>
          <cell r="N149">
            <v>-960</v>
          </cell>
        </row>
        <row r="150">
          <cell r="A150" t="str">
            <v>FUTS</v>
          </cell>
          <cell r="E150">
            <v>201002</v>
          </cell>
          <cell r="N150">
            <v>300</v>
          </cell>
        </row>
        <row r="151">
          <cell r="A151" t="str">
            <v>FUTS</v>
          </cell>
          <cell r="E151">
            <v>201003</v>
          </cell>
          <cell r="N151">
            <v>2060</v>
          </cell>
        </row>
        <row r="152">
          <cell r="A152" t="str">
            <v>FUTS</v>
          </cell>
          <cell r="E152">
            <v>201004</v>
          </cell>
          <cell r="N152">
            <v>13050</v>
          </cell>
        </row>
        <row r="153">
          <cell r="A153" t="str">
            <v>FUTS</v>
          </cell>
          <cell r="E153">
            <v>200910</v>
          </cell>
          <cell r="N153">
            <v>-16830</v>
          </cell>
        </row>
        <row r="154">
          <cell r="A154" t="str">
            <v>FUTS</v>
          </cell>
          <cell r="E154">
            <v>200911</v>
          </cell>
          <cell r="N154">
            <v>-16650</v>
          </cell>
        </row>
        <row r="155">
          <cell r="A155" t="str">
            <v>FUTS</v>
          </cell>
          <cell r="E155">
            <v>200912</v>
          </cell>
          <cell r="N155">
            <v>-3510</v>
          </cell>
        </row>
        <row r="156">
          <cell r="A156" t="str">
            <v>FUTS</v>
          </cell>
          <cell r="E156">
            <v>201001</v>
          </cell>
          <cell r="N156">
            <v>-3160</v>
          </cell>
        </row>
        <row r="157">
          <cell r="A157" t="str">
            <v>FUTS</v>
          </cell>
          <cell r="E157">
            <v>201002</v>
          </cell>
          <cell r="N157">
            <v>-750</v>
          </cell>
        </row>
        <row r="158">
          <cell r="A158" t="str">
            <v>FUTS</v>
          </cell>
          <cell r="E158">
            <v>201003</v>
          </cell>
          <cell r="N158">
            <v>1360</v>
          </cell>
        </row>
        <row r="159">
          <cell r="A159" t="str">
            <v>FUTS</v>
          </cell>
          <cell r="E159">
            <v>201004</v>
          </cell>
          <cell r="N159">
            <v>13050</v>
          </cell>
        </row>
        <row r="160">
          <cell r="A160" t="str">
            <v>SWPS</v>
          </cell>
          <cell r="E160">
            <v>200910</v>
          </cell>
          <cell r="N160">
            <v>-33949.590179999999</v>
          </cell>
        </row>
        <row r="161">
          <cell r="A161" t="str">
            <v>SWPS</v>
          </cell>
          <cell r="E161">
            <v>201003</v>
          </cell>
          <cell r="N161">
            <v>-8365.2546600000005</v>
          </cell>
        </row>
        <row r="162">
          <cell r="A162" t="str">
            <v>SWPS</v>
          </cell>
          <cell r="E162">
            <v>201004</v>
          </cell>
          <cell r="N162">
            <v>-7352.8752400000003</v>
          </cell>
        </row>
        <row r="163">
          <cell r="A163" t="str">
            <v>SWPS</v>
          </cell>
          <cell r="E163">
            <v>201002</v>
          </cell>
          <cell r="N163">
            <v>-11497.93757</v>
          </cell>
        </row>
        <row r="164">
          <cell r="A164" t="str">
            <v>SWPS</v>
          </cell>
          <cell r="E164">
            <v>200911</v>
          </cell>
          <cell r="N164">
            <v>-33222.193809999997</v>
          </cell>
        </row>
        <row r="165">
          <cell r="A165" t="str">
            <v>SWPS</v>
          </cell>
          <cell r="E165">
            <v>200912</v>
          </cell>
          <cell r="N165">
            <v>-9060.1754600000004</v>
          </cell>
        </row>
        <row r="166">
          <cell r="A166" t="str">
            <v>SWPS</v>
          </cell>
          <cell r="E166">
            <v>201001</v>
          </cell>
          <cell r="N166">
            <v>-12467.355869999999</v>
          </cell>
        </row>
        <row r="167">
          <cell r="A167" t="str">
            <v>SWPS</v>
          </cell>
          <cell r="E167">
            <v>200910</v>
          </cell>
          <cell r="N167">
            <v>-15062.14212</v>
          </cell>
        </row>
        <row r="168">
          <cell r="A168" t="str">
            <v>SWPS</v>
          </cell>
          <cell r="E168">
            <v>201002</v>
          </cell>
          <cell r="N168">
            <v>-861.60256000000004</v>
          </cell>
        </row>
        <row r="169">
          <cell r="A169" t="str">
            <v>SWPS</v>
          </cell>
          <cell r="E169">
            <v>201004</v>
          </cell>
          <cell r="N169">
            <v>6612.6529</v>
          </cell>
        </row>
        <row r="170">
          <cell r="A170" t="str">
            <v>SWPS</v>
          </cell>
          <cell r="E170">
            <v>201003</v>
          </cell>
          <cell r="N170">
            <v>1097.5688700000001</v>
          </cell>
        </row>
        <row r="171">
          <cell r="A171" t="str">
            <v>SWPS</v>
          </cell>
          <cell r="E171">
            <v>201001</v>
          </cell>
          <cell r="N171">
            <v>-1696.03648</v>
          </cell>
        </row>
        <row r="172">
          <cell r="A172" t="str">
            <v>SWPS</v>
          </cell>
          <cell r="E172">
            <v>200911</v>
          </cell>
          <cell r="N172">
            <v>-9469.3199100000002</v>
          </cell>
        </row>
        <row r="173">
          <cell r="A173" t="str">
            <v>SWPS</v>
          </cell>
          <cell r="E173">
            <v>200912</v>
          </cell>
          <cell r="N173">
            <v>-1986.88058</v>
          </cell>
        </row>
        <row r="174">
          <cell r="A174" t="str">
            <v>SWPS</v>
          </cell>
          <cell r="E174">
            <v>200910</v>
          </cell>
          <cell r="N174">
            <v>-10997.754569999999</v>
          </cell>
        </row>
        <row r="175">
          <cell r="A175" t="str">
            <v>SWPS</v>
          </cell>
          <cell r="E175">
            <v>201003</v>
          </cell>
          <cell r="N175">
            <v>2135.8096999999998</v>
          </cell>
        </row>
        <row r="176">
          <cell r="A176" t="str">
            <v>SWPS</v>
          </cell>
          <cell r="E176">
            <v>201004</v>
          </cell>
          <cell r="N176">
            <v>8438.5346699999991</v>
          </cell>
        </row>
        <row r="177">
          <cell r="A177" t="str">
            <v>SWPS</v>
          </cell>
          <cell r="E177">
            <v>201002</v>
          </cell>
          <cell r="N177">
            <v>1188.41732</v>
          </cell>
        </row>
        <row r="178">
          <cell r="A178" t="str">
            <v>SWPS</v>
          </cell>
          <cell r="E178">
            <v>200911</v>
          </cell>
          <cell r="N178">
            <v>-6883.16111</v>
          </cell>
        </row>
        <row r="179">
          <cell r="A179" t="str">
            <v>SWPS</v>
          </cell>
          <cell r="E179">
            <v>200912</v>
          </cell>
          <cell r="N179">
            <v>-675.5394</v>
          </cell>
        </row>
        <row r="180">
          <cell r="A180" t="str">
            <v>SWPS</v>
          </cell>
          <cell r="E180">
            <v>201001</v>
          </cell>
          <cell r="N180">
            <v>634.77389000000005</v>
          </cell>
        </row>
        <row r="181">
          <cell r="A181" t="str">
            <v>SWPS</v>
          </cell>
          <cell r="E181">
            <v>200910</v>
          </cell>
          <cell r="N181">
            <v>-5857.4997100000001</v>
          </cell>
        </row>
        <row r="182">
          <cell r="A182" t="str">
            <v>SWPS</v>
          </cell>
          <cell r="E182">
            <v>201002</v>
          </cell>
          <cell r="N182">
            <v>3268.1476299999999</v>
          </cell>
        </row>
        <row r="183">
          <cell r="A183" t="str">
            <v>SWPS</v>
          </cell>
          <cell r="E183">
            <v>201004</v>
          </cell>
          <cell r="N183">
            <v>9425.4977899999994</v>
          </cell>
        </row>
        <row r="184">
          <cell r="A184" t="str">
            <v>SWPS</v>
          </cell>
          <cell r="E184">
            <v>201003</v>
          </cell>
          <cell r="N184">
            <v>4983.5559700000003</v>
          </cell>
        </row>
        <row r="185">
          <cell r="A185" t="str">
            <v>SWPS</v>
          </cell>
          <cell r="E185">
            <v>201001</v>
          </cell>
          <cell r="N185">
            <v>2558.9322299999999</v>
          </cell>
        </row>
        <row r="186">
          <cell r="A186" t="str">
            <v>SWPS</v>
          </cell>
          <cell r="E186">
            <v>200911</v>
          </cell>
          <cell r="N186">
            <v>-3700.1964400000002</v>
          </cell>
        </row>
        <row r="187">
          <cell r="A187" t="str">
            <v>SWPS</v>
          </cell>
          <cell r="E187">
            <v>200912</v>
          </cell>
          <cell r="N187">
            <v>774.88342999999998</v>
          </cell>
        </row>
        <row r="188">
          <cell r="A188" t="str">
            <v>FUTS</v>
          </cell>
          <cell r="E188">
            <v>200910</v>
          </cell>
          <cell r="N188">
            <v>-6780</v>
          </cell>
        </row>
        <row r="189">
          <cell r="A189" t="str">
            <v>FUTS</v>
          </cell>
          <cell r="E189">
            <v>200911</v>
          </cell>
          <cell r="N189">
            <v>-8650</v>
          </cell>
        </row>
        <row r="190">
          <cell r="A190" t="str">
            <v>FUTS</v>
          </cell>
          <cell r="E190">
            <v>200912</v>
          </cell>
          <cell r="N190">
            <v>-2820</v>
          </cell>
        </row>
        <row r="191">
          <cell r="A191" t="str">
            <v>FUTS</v>
          </cell>
          <cell r="E191">
            <v>201001</v>
          </cell>
          <cell r="N191">
            <v>-1960</v>
          </cell>
        </row>
        <row r="192">
          <cell r="A192" t="str">
            <v>FUTS</v>
          </cell>
          <cell r="E192">
            <v>201002</v>
          </cell>
          <cell r="N192">
            <v>-900</v>
          </cell>
        </row>
        <row r="193">
          <cell r="A193" t="str">
            <v>FUTS</v>
          </cell>
          <cell r="E193">
            <v>201003</v>
          </cell>
          <cell r="N193">
            <v>-210</v>
          </cell>
        </row>
        <row r="194">
          <cell r="A194" t="str">
            <v>FUTS</v>
          </cell>
          <cell r="E194">
            <v>201004</v>
          </cell>
          <cell r="N194">
            <v>2550</v>
          </cell>
        </row>
        <row r="195">
          <cell r="A195" t="str">
            <v>SWPS</v>
          </cell>
          <cell r="E195">
            <v>200910</v>
          </cell>
          <cell r="N195">
            <v>4144.0814300000002</v>
          </cell>
        </row>
        <row r="196">
          <cell r="A196" t="str">
            <v>SWPS</v>
          </cell>
          <cell r="E196">
            <v>201001</v>
          </cell>
          <cell r="N196">
            <v>3451.5830099999998</v>
          </cell>
        </row>
        <row r="197">
          <cell r="A197" t="str">
            <v>SWPS</v>
          </cell>
          <cell r="E197">
            <v>201003</v>
          </cell>
          <cell r="N197">
            <v>2926.8503300000002</v>
          </cell>
        </row>
        <row r="198">
          <cell r="A198" t="str">
            <v>SWPS</v>
          </cell>
          <cell r="E198">
            <v>201004</v>
          </cell>
          <cell r="N198">
            <v>9918.9793499999996</v>
          </cell>
        </row>
        <row r="199">
          <cell r="A199" t="str">
            <v>SWPS</v>
          </cell>
          <cell r="E199">
            <v>201002</v>
          </cell>
          <cell r="N199">
            <v>3862.3562900000002</v>
          </cell>
        </row>
        <row r="200">
          <cell r="A200" t="str">
            <v>SWPS</v>
          </cell>
          <cell r="E200">
            <v>200912</v>
          </cell>
          <cell r="N200">
            <v>2503.4695400000001</v>
          </cell>
        </row>
        <row r="201">
          <cell r="A201" t="str">
            <v>SWPS</v>
          </cell>
          <cell r="E201">
            <v>200911</v>
          </cell>
          <cell r="N201">
            <v>5321.5190700000003</v>
          </cell>
        </row>
        <row r="202">
          <cell r="A202" t="str">
            <v>SWPS</v>
          </cell>
          <cell r="E202">
            <v>200910</v>
          </cell>
          <cell r="N202">
            <v>-16915.024689999998</v>
          </cell>
        </row>
        <row r="203">
          <cell r="A203" t="str">
            <v>SWPS</v>
          </cell>
          <cell r="E203">
            <v>200912</v>
          </cell>
          <cell r="N203">
            <v>-15318.84931</v>
          </cell>
        </row>
        <row r="204">
          <cell r="A204" t="str">
            <v>SWPS</v>
          </cell>
          <cell r="E204">
            <v>201002</v>
          </cell>
          <cell r="N204">
            <v>-13963.90351</v>
          </cell>
        </row>
        <row r="205">
          <cell r="A205" t="str">
            <v>SWPS</v>
          </cell>
          <cell r="E205">
            <v>201004</v>
          </cell>
          <cell r="N205">
            <v>-19196.432680000002</v>
          </cell>
        </row>
        <row r="206">
          <cell r="A206" t="str">
            <v>SWPS</v>
          </cell>
          <cell r="E206">
            <v>201003</v>
          </cell>
          <cell r="N206">
            <v>-8938.7591200000006</v>
          </cell>
        </row>
        <row r="207">
          <cell r="A207" t="str">
            <v>SWPS</v>
          </cell>
          <cell r="E207">
            <v>201001</v>
          </cell>
          <cell r="N207">
            <v>-14698.98281</v>
          </cell>
        </row>
        <row r="208">
          <cell r="A208" t="str">
            <v>SWPS</v>
          </cell>
          <cell r="E208">
            <v>200911</v>
          </cell>
          <cell r="N208">
            <v>-27005.465929999998</v>
          </cell>
        </row>
        <row r="209">
          <cell r="A209" t="str">
            <v>SWPS</v>
          </cell>
          <cell r="E209">
            <v>200910</v>
          </cell>
          <cell r="N209">
            <v>-18080.547589999998</v>
          </cell>
        </row>
        <row r="210">
          <cell r="A210" t="str">
            <v>SWPS</v>
          </cell>
          <cell r="E210">
            <v>200911</v>
          </cell>
          <cell r="N210">
            <v>-25115.58065</v>
          </cell>
        </row>
        <row r="211">
          <cell r="A211" t="str">
            <v>SWPS</v>
          </cell>
          <cell r="E211">
            <v>201001</v>
          </cell>
          <cell r="N211">
            <v>-11693.725189999999</v>
          </cell>
        </row>
        <row r="212">
          <cell r="A212" t="str">
            <v>SWPS</v>
          </cell>
          <cell r="E212">
            <v>201003</v>
          </cell>
          <cell r="N212">
            <v>-6704.06934</v>
          </cell>
        </row>
        <row r="213">
          <cell r="A213" t="str">
            <v>SWPS</v>
          </cell>
          <cell r="E213">
            <v>201004</v>
          </cell>
          <cell r="N213">
            <v>-13373.350270000001</v>
          </cell>
        </row>
        <row r="214">
          <cell r="A214" t="str">
            <v>SWPS</v>
          </cell>
          <cell r="E214">
            <v>201002</v>
          </cell>
          <cell r="N214">
            <v>-10963.14978</v>
          </cell>
        </row>
        <row r="215">
          <cell r="A215" t="str">
            <v>SWPS</v>
          </cell>
          <cell r="E215">
            <v>200912</v>
          </cell>
          <cell r="N215">
            <v>-12189.51239</v>
          </cell>
        </row>
        <row r="216">
          <cell r="A216" t="str">
            <v>SWPS</v>
          </cell>
          <cell r="E216">
            <v>200910</v>
          </cell>
          <cell r="N216">
            <v>-438.31630999999999</v>
          </cell>
        </row>
        <row r="217">
          <cell r="A217" t="str">
            <v>SWPS</v>
          </cell>
          <cell r="E217">
            <v>200911</v>
          </cell>
          <cell r="N217">
            <v>79.574119999999994</v>
          </cell>
        </row>
        <row r="218">
          <cell r="A218" t="str">
            <v>SWPS</v>
          </cell>
          <cell r="E218">
            <v>200912</v>
          </cell>
          <cell r="N218">
            <v>119.21284</v>
          </cell>
        </row>
        <row r="219">
          <cell r="A219" t="str">
            <v>SWPS</v>
          </cell>
          <cell r="E219">
            <v>201002</v>
          </cell>
          <cell r="N219">
            <v>297.10433</v>
          </cell>
        </row>
        <row r="220">
          <cell r="A220" t="str">
            <v>SWPS</v>
          </cell>
          <cell r="E220">
            <v>201004</v>
          </cell>
          <cell r="N220">
            <v>2516.7559500000002</v>
          </cell>
        </row>
        <row r="221">
          <cell r="A221" t="str">
            <v>SWPS</v>
          </cell>
          <cell r="E221">
            <v>201003</v>
          </cell>
          <cell r="N221">
            <v>-2432.44994</v>
          </cell>
        </row>
        <row r="222">
          <cell r="A222" t="str">
            <v>SWPS</v>
          </cell>
          <cell r="E222">
            <v>201001</v>
          </cell>
          <cell r="N222">
            <v>634.77389000000005</v>
          </cell>
        </row>
      </sheetData>
      <sheetData sheetId="2"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counting"/>
      <sheetName val="Results"/>
      <sheetName val="Input"/>
      <sheetName val="Millbury"/>
      <sheetName val="Saugus"/>
      <sheetName val="Milford"/>
      <sheetName val="Ridge"/>
      <sheetName val="4Hills"/>
      <sheetName val="Cosgrove"/>
      <sheetName val="LawHyd"/>
      <sheetName val="OSP"/>
      <sheetName val="OSP2"/>
      <sheetName val="Wyman4"/>
      <sheetName val="HQ"/>
      <sheetName val="VYankee"/>
      <sheetName val="LoadUS"/>
      <sheetName val="LoadGMP"/>
      <sheetName val="LoadNH"/>
      <sheetName val="Altresco"/>
      <sheetName val="Pontook"/>
      <sheetName val="Wyman"/>
      <sheetName val="Pilgrim"/>
      <sheetName val="McNeil"/>
      <sheetName val="Black"/>
      <sheetName val="Bell"/>
      <sheetName val="Def"/>
    </sheetNames>
    <sheetDataSet>
      <sheetData sheetId="0"/>
      <sheetData sheetId="1"/>
      <sheetData sheetId="2" refreshError="1">
        <row r="1">
          <cell r="L1">
            <v>38442.375828819444</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ation"/>
      <sheetName val="Mo_Thru_Put_2"/>
      <sheetName val="Mo_Thru_Put"/>
      <sheetName val="Daily_Yr1"/>
      <sheetName val="Daily_Yr0203"/>
      <sheetName val="Daily_Yr0304"/>
      <sheetName val="Daily_Yr0405"/>
      <sheetName val="Daily_Yr0506"/>
      <sheetName val="Daily_Yr0607"/>
      <sheetName val="DesignDD"/>
      <sheetName val="PeakDay"/>
      <sheetName val="Sheet5"/>
    </sheetNames>
    <sheetDataSet>
      <sheetData sheetId="0">
        <row r="14">
          <cell r="E14">
            <v>2003</v>
          </cell>
        </row>
      </sheetData>
      <sheetData sheetId="1" refreshError="1">
        <row r="14">
          <cell r="E14">
            <v>2003</v>
          </cell>
          <cell r="F14">
            <v>2003</v>
          </cell>
        </row>
        <row r="15">
          <cell r="E15">
            <v>118454.47059556002</v>
          </cell>
          <cell r="F15">
            <v>0</v>
          </cell>
        </row>
        <row r="16">
          <cell r="E16">
            <v>118454.47059556002</v>
          </cell>
          <cell r="F16">
            <v>15034.785181013813</v>
          </cell>
        </row>
        <row r="17">
          <cell r="E17">
            <v>118454.47059556002</v>
          </cell>
          <cell r="F17">
            <v>15034.785162420232</v>
          </cell>
        </row>
        <row r="18">
          <cell r="E18">
            <v>118454.47059556002</v>
          </cell>
          <cell r="F18">
            <v>15034.785563180258</v>
          </cell>
        </row>
        <row r="19">
          <cell r="E19">
            <v>118591.36079450001</v>
          </cell>
          <cell r="F19">
            <v>14487.460689411608</v>
          </cell>
        </row>
        <row r="20">
          <cell r="E20">
            <v>118728.25099344002</v>
          </cell>
          <cell r="F20">
            <v>14533.321555215978</v>
          </cell>
        </row>
        <row r="21">
          <cell r="E21">
            <v>118865.14119238002</v>
          </cell>
          <cell r="F21">
            <v>14564.110633825099</v>
          </cell>
        </row>
        <row r="22">
          <cell r="E22">
            <v>119002.03139131999</v>
          </cell>
          <cell r="F22">
            <v>14616.335576309804</v>
          </cell>
        </row>
        <row r="23">
          <cell r="E23">
            <v>119106.15950706</v>
          </cell>
          <cell r="F23">
            <v>14699.105403261334</v>
          </cell>
        </row>
        <row r="24">
          <cell r="E24">
            <v>119177.52553960001</v>
          </cell>
          <cell r="F24">
            <v>0</v>
          </cell>
        </row>
        <row r="25">
          <cell r="E25">
            <v>119248.89157214001</v>
          </cell>
          <cell r="F25">
            <v>0</v>
          </cell>
        </row>
        <row r="26">
          <cell r="E26">
            <v>119320.25760468001</v>
          </cell>
          <cell r="F26">
            <v>0</v>
          </cell>
        </row>
        <row r="27">
          <cell r="E27">
            <v>119391.62363722002</v>
          </cell>
          <cell r="F27">
            <v>0</v>
          </cell>
        </row>
        <row r="28">
          <cell r="E28">
            <v>119495.75175296002</v>
          </cell>
          <cell r="F28">
            <v>14755.556402806174</v>
          </cell>
        </row>
        <row r="29">
          <cell r="E29">
            <v>119599.87986870001</v>
          </cell>
          <cell r="F29">
            <v>14761.518195524917</v>
          </cell>
        </row>
        <row r="30">
          <cell r="E30">
            <v>119704.00798444</v>
          </cell>
          <cell r="F30">
            <v>14770.475989627512</v>
          </cell>
        </row>
        <row r="31">
          <cell r="E31">
            <v>112698.05296616998</v>
          </cell>
          <cell r="F31">
            <v>15248.537128348838</v>
          </cell>
        </row>
        <row r="32">
          <cell r="E32">
            <v>112887.25134470001</v>
          </cell>
          <cell r="F32">
            <v>15313.192525348612</v>
          </cell>
        </row>
        <row r="33">
          <cell r="E33">
            <v>113063.40036047</v>
          </cell>
          <cell r="F33">
            <v>15386.57936418453</v>
          </cell>
        </row>
        <row r="34">
          <cell r="E34">
            <v>113187.06463204</v>
          </cell>
          <cell r="F34">
            <v>15614.287016491329</v>
          </cell>
        </row>
        <row r="35">
          <cell r="E35">
            <v>113308.29471801</v>
          </cell>
          <cell r="F35">
            <v>16529.503468448951</v>
          </cell>
        </row>
        <row r="36">
          <cell r="E36">
            <v>113445.56769910001</v>
          </cell>
          <cell r="F36">
            <v>0</v>
          </cell>
        </row>
        <row r="37">
          <cell r="E37">
            <v>113584.74731387</v>
          </cell>
          <cell r="F37">
            <v>0</v>
          </cell>
        </row>
        <row r="38">
          <cell r="E38">
            <v>113736.71007047998</v>
          </cell>
          <cell r="F38">
            <v>0</v>
          </cell>
        </row>
        <row r="39">
          <cell r="E39">
            <v>113901.30451608998</v>
          </cell>
          <cell r="F39">
            <v>0</v>
          </cell>
        </row>
        <row r="40">
          <cell r="E40">
            <v>114127.6602571</v>
          </cell>
          <cell r="F40">
            <v>15944.207624140956</v>
          </cell>
        </row>
        <row r="41">
          <cell r="E41">
            <v>114346.25136458999</v>
          </cell>
          <cell r="F41">
            <v>15628.203438730245</v>
          </cell>
        </row>
        <row r="42">
          <cell r="E42">
            <v>114553.79118035999</v>
          </cell>
          <cell r="F42">
            <v>15526.183892476914</v>
          </cell>
        </row>
        <row r="43">
          <cell r="E43">
            <v>114756.02236637002</v>
          </cell>
          <cell r="F43">
            <v>15524.8448923659</v>
          </cell>
        </row>
        <row r="44">
          <cell r="E44">
            <v>114945.2207449</v>
          </cell>
          <cell r="F44">
            <v>15606.511469962037</v>
          </cell>
        </row>
        <row r="45">
          <cell r="E45">
            <v>115121.36976066999</v>
          </cell>
          <cell r="F45">
            <v>15703.693697175731</v>
          </cell>
        </row>
        <row r="46">
          <cell r="E46">
            <v>115245.03403224002</v>
          </cell>
          <cell r="F46">
            <v>16040.387808979</v>
          </cell>
        </row>
        <row r="47">
          <cell r="E47">
            <v>115366.26411821001</v>
          </cell>
          <cell r="F47">
            <v>17408.112375353609</v>
          </cell>
        </row>
        <row r="48">
          <cell r="E48">
            <v>115503.5370993</v>
          </cell>
          <cell r="F48">
            <v>0</v>
          </cell>
        </row>
        <row r="49">
          <cell r="E49">
            <v>115642.71671407</v>
          </cell>
          <cell r="F49">
            <v>0</v>
          </cell>
        </row>
        <row r="50">
          <cell r="E50">
            <v>115794.67947068001</v>
          </cell>
          <cell r="F50">
            <v>0</v>
          </cell>
        </row>
        <row r="51">
          <cell r="E51">
            <v>115959.27391629</v>
          </cell>
          <cell r="F51">
            <v>0</v>
          </cell>
        </row>
        <row r="52">
          <cell r="E52">
            <v>116185.62965729999</v>
          </cell>
          <cell r="F52">
            <v>16483.812568006095</v>
          </cell>
        </row>
        <row r="53">
          <cell r="E53">
            <v>116404.22076479001</v>
          </cell>
          <cell r="F53">
            <v>15989.770075404938</v>
          </cell>
        </row>
        <row r="54">
          <cell r="E54">
            <v>116611.76058056</v>
          </cell>
          <cell r="F54">
            <v>15818.025925561062</v>
          </cell>
        </row>
        <row r="55">
          <cell r="E55">
            <v>116813.99176657002</v>
          </cell>
          <cell r="F55">
            <v>15801.968091419018</v>
          </cell>
        </row>
        <row r="56">
          <cell r="E56">
            <v>117003.1901451</v>
          </cell>
          <cell r="F56">
            <v>15914.664920981884</v>
          </cell>
        </row>
        <row r="57">
          <cell r="E57">
            <v>117179.33916087002</v>
          </cell>
          <cell r="F57">
            <v>16019.841223437537</v>
          </cell>
        </row>
        <row r="58">
          <cell r="E58">
            <v>117303.00343243999</v>
          </cell>
          <cell r="F58">
            <v>16464.627472651719</v>
          </cell>
        </row>
        <row r="59">
          <cell r="E59">
            <v>117424.23351840999</v>
          </cell>
          <cell r="F59">
            <v>18281.0119315665</v>
          </cell>
        </row>
        <row r="60">
          <cell r="E60">
            <v>117561.5064995</v>
          </cell>
          <cell r="F60">
            <v>0</v>
          </cell>
        </row>
        <row r="61">
          <cell r="E61">
            <v>117700.68611426999</v>
          </cell>
          <cell r="F61">
            <v>0</v>
          </cell>
        </row>
        <row r="62">
          <cell r="E62">
            <v>117852.64887088</v>
          </cell>
          <cell r="F62">
            <v>0</v>
          </cell>
        </row>
        <row r="63">
          <cell r="E63">
            <v>118017.24331648997</v>
          </cell>
          <cell r="F63">
            <v>0</v>
          </cell>
        </row>
        <row r="64">
          <cell r="E64">
            <v>118243.59905750002</v>
          </cell>
          <cell r="F64">
            <v>17020.575624803329</v>
          </cell>
        </row>
        <row r="65">
          <cell r="E65">
            <v>118462.19016499</v>
          </cell>
          <cell r="F65">
            <v>16350.015412543393</v>
          </cell>
        </row>
        <row r="66">
          <cell r="E66">
            <v>118669.72998076001</v>
          </cell>
          <cell r="F66">
            <v>16109.115791920256</v>
          </cell>
        </row>
        <row r="67">
          <cell r="E67">
            <v>118871.96116677001</v>
          </cell>
          <cell r="F67">
            <v>16078.462111498486</v>
          </cell>
        </row>
        <row r="68">
          <cell r="E68">
            <v>119061.15954529999</v>
          </cell>
          <cell r="F68">
            <v>16210.340896919288</v>
          </cell>
        </row>
        <row r="69">
          <cell r="E69">
            <v>119237.30856107001</v>
          </cell>
          <cell r="F69">
            <v>16336.085201096246</v>
          </cell>
        </row>
        <row r="70">
          <cell r="E70">
            <v>119360.97283263998</v>
          </cell>
          <cell r="F70">
            <v>16888.974415893317</v>
          </cell>
        </row>
        <row r="71">
          <cell r="E71">
            <v>119482.20291860998</v>
          </cell>
          <cell r="F71">
            <v>19154.053975919043</v>
          </cell>
        </row>
        <row r="72">
          <cell r="E72">
            <v>119619.47589969999</v>
          </cell>
          <cell r="F72">
            <v>0</v>
          </cell>
        </row>
        <row r="73">
          <cell r="E73">
            <v>119758.65551446998</v>
          </cell>
          <cell r="F73">
            <v>0</v>
          </cell>
        </row>
        <row r="74">
          <cell r="E74">
            <v>119910.61827107999</v>
          </cell>
          <cell r="F74">
            <v>0</v>
          </cell>
        </row>
        <row r="75">
          <cell r="E75">
            <v>120075.21271669</v>
          </cell>
          <cell r="F75">
            <v>0</v>
          </cell>
        </row>
        <row r="76">
          <cell r="E76">
            <v>120301.56845770002</v>
          </cell>
          <cell r="F76">
            <v>17557.453375133809</v>
          </cell>
        </row>
        <row r="77">
          <cell r="E77">
            <v>120520.15956519003</v>
          </cell>
          <cell r="F77">
            <v>16710.360215787456</v>
          </cell>
        </row>
        <row r="78">
          <cell r="E78">
            <v>120727.69938096</v>
          </cell>
          <cell r="F78">
            <v>16400.30122987409</v>
          </cell>
        </row>
      </sheetData>
      <sheetData sheetId="2"/>
      <sheetData sheetId="3"/>
      <sheetData sheetId="4"/>
      <sheetData sheetId="5"/>
      <sheetData sheetId="6"/>
      <sheetData sheetId="7"/>
      <sheetData sheetId="8"/>
      <sheetData sheetId="9"/>
      <sheetData sheetId="10"/>
      <sheetData sheetId="1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ation"/>
      <sheetName val="Mo_Thru_Put_2"/>
      <sheetName val="Daily_Yr1"/>
      <sheetName val="Daily_Yr0203"/>
      <sheetName val="DesignDD"/>
      <sheetName val="PeakDay"/>
      <sheetName val="Sheet5"/>
    </sheetNames>
    <sheetDataSet>
      <sheetData sheetId="0" refreshError="1"/>
      <sheetData sheetId="1" refreshError="1">
        <row r="14">
          <cell r="H14">
            <v>2003</v>
          </cell>
          <cell r="I14">
            <v>2003</v>
          </cell>
        </row>
        <row r="15">
          <cell r="H15">
            <v>49289.165561636008</v>
          </cell>
          <cell r="I15">
            <v>0</v>
          </cell>
        </row>
        <row r="16">
          <cell r="H16">
            <v>49289.165561636008</v>
          </cell>
          <cell r="I16">
            <v>2225.415881620127</v>
          </cell>
        </row>
        <row r="17">
          <cell r="H17">
            <v>49289.165561636008</v>
          </cell>
          <cell r="I17">
            <v>5237.5339982240012</v>
          </cell>
        </row>
        <row r="18">
          <cell r="H18">
            <v>49289.165561636008</v>
          </cell>
          <cell r="I18">
            <v>5237.5339982240002</v>
          </cell>
        </row>
        <row r="19">
          <cell r="H19">
            <v>49313.613726828007</v>
          </cell>
          <cell r="I19">
            <v>5241.4226284639999</v>
          </cell>
        </row>
        <row r="20">
          <cell r="H20">
            <v>49338.061892020007</v>
          </cell>
          <cell r="I20">
            <v>5246.0973521294527</v>
          </cell>
        </row>
        <row r="21">
          <cell r="H21">
            <v>49362.510057212006</v>
          </cell>
          <cell r="I21">
            <v>5251.8997022548574</v>
          </cell>
        </row>
        <row r="22">
          <cell r="H22">
            <v>49386.958222404006</v>
          </cell>
          <cell r="I22">
            <v>5268.1660348345604</v>
          </cell>
        </row>
        <row r="23">
          <cell r="H23">
            <v>49411.406387596006</v>
          </cell>
          <cell r="I23">
            <v>5331.8132718623492</v>
          </cell>
        </row>
        <row r="24">
          <cell r="H24">
            <v>49435.854552788012</v>
          </cell>
          <cell r="I24">
            <v>0</v>
          </cell>
        </row>
        <row r="25">
          <cell r="H25">
            <v>49460.302717980005</v>
          </cell>
          <cell r="I25">
            <v>0</v>
          </cell>
        </row>
        <row r="26">
          <cell r="H26">
            <v>49484.750883172012</v>
          </cell>
          <cell r="I26">
            <v>0</v>
          </cell>
        </row>
        <row r="27">
          <cell r="H27">
            <v>49509.199048364004</v>
          </cell>
          <cell r="I27">
            <v>0</v>
          </cell>
        </row>
        <row r="28">
          <cell r="H28">
            <v>49533.647213556011</v>
          </cell>
          <cell r="I28">
            <v>5288.9338419099759</v>
          </cell>
        </row>
        <row r="29">
          <cell r="H29">
            <v>49558.09537874801</v>
          </cell>
          <cell r="I29">
            <v>5266.6022476333601</v>
          </cell>
        </row>
        <row r="30">
          <cell r="H30">
            <v>49582.54354394001</v>
          </cell>
          <cell r="I30">
            <v>5258.4403768839502</v>
          </cell>
        </row>
        <row r="31">
          <cell r="H31">
            <v>56357.876003632002</v>
          </cell>
          <cell r="I31">
            <v>4768.3660400423132</v>
          </cell>
        </row>
        <row r="32">
          <cell r="H32">
            <v>56391.444890032006</v>
          </cell>
          <cell r="I32">
            <v>4786.6601885054342</v>
          </cell>
        </row>
        <row r="33">
          <cell r="H33">
            <v>56425.013776432002</v>
          </cell>
          <cell r="I33">
            <v>4808.9563063919213</v>
          </cell>
        </row>
        <row r="34">
          <cell r="H34">
            <v>56458.582662831999</v>
          </cell>
          <cell r="I34">
            <v>4893.980881581866</v>
          </cell>
        </row>
        <row r="35">
          <cell r="H35">
            <v>56492.151549232003</v>
          </cell>
          <cell r="I35">
            <v>5241.7543130888853</v>
          </cell>
        </row>
        <row r="36">
          <cell r="H36">
            <v>56525.720435632007</v>
          </cell>
          <cell r="I36">
            <v>0</v>
          </cell>
        </row>
        <row r="37">
          <cell r="H37">
            <v>56559.289322032004</v>
          </cell>
          <cell r="I37">
            <v>0</v>
          </cell>
        </row>
        <row r="38">
          <cell r="H38">
            <v>56592.858208432001</v>
          </cell>
          <cell r="I38">
            <v>0</v>
          </cell>
        </row>
        <row r="39">
          <cell r="H39">
            <v>56626.427094832005</v>
          </cell>
          <cell r="I39">
            <v>0</v>
          </cell>
        </row>
        <row r="40">
          <cell r="H40">
            <v>56659.995981232001</v>
          </cell>
          <cell r="I40">
            <v>4991.4562696931744</v>
          </cell>
        </row>
        <row r="41">
          <cell r="H41">
            <v>56693.564867632005</v>
          </cell>
          <cell r="I41">
            <v>4859.6836072000006</v>
          </cell>
        </row>
        <row r="42">
          <cell r="H42">
            <v>56727.133754032002</v>
          </cell>
          <cell r="I42">
            <v>4810.0669225684678</v>
          </cell>
        </row>
        <row r="43">
          <cell r="H43">
            <v>56760.702640432006</v>
          </cell>
          <cell r="I43">
            <v>4804.477259483644</v>
          </cell>
        </row>
        <row r="44">
          <cell r="H44">
            <v>56794.271526832003</v>
          </cell>
          <cell r="I44">
            <v>4826.5758725573996</v>
          </cell>
        </row>
        <row r="45">
          <cell r="H45">
            <v>56827.840413232007</v>
          </cell>
          <cell r="I45">
            <v>4862.5141050828297</v>
          </cell>
        </row>
        <row r="46">
          <cell r="H46">
            <v>56861.409299632003</v>
          </cell>
          <cell r="I46">
            <v>4994.0298979274667</v>
          </cell>
        </row>
        <row r="47">
          <cell r="H47">
            <v>56894.978186032</v>
          </cell>
          <cell r="I47">
            <v>5536.3222058888832</v>
          </cell>
        </row>
        <row r="48">
          <cell r="H48">
            <v>56928.547072432004</v>
          </cell>
          <cell r="I48">
            <v>0</v>
          </cell>
        </row>
        <row r="49">
          <cell r="H49">
            <v>56962.115958832001</v>
          </cell>
          <cell r="I49">
            <v>0</v>
          </cell>
        </row>
        <row r="50">
          <cell r="H50">
            <v>56995.684845232005</v>
          </cell>
          <cell r="I50">
            <v>0</v>
          </cell>
        </row>
        <row r="51">
          <cell r="H51">
            <v>57029.253731632001</v>
          </cell>
          <cell r="I51">
            <v>0</v>
          </cell>
        </row>
        <row r="52">
          <cell r="H52">
            <v>57062.822618032005</v>
          </cell>
          <cell r="I52">
            <v>5140.5147214714862</v>
          </cell>
        </row>
        <row r="53">
          <cell r="H53">
            <v>57096.391504432002</v>
          </cell>
          <cell r="I53">
            <v>4932.1129143999988</v>
          </cell>
        </row>
        <row r="54">
          <cell r="H54">
            <v>57129.960390832006</v>
          </cell>
          <cell r="I54">
            <v>4852.7775721574199</v>
          </cell>
        </row>
        <row r="55">
          <cell r="H55">
            <v>57163.529277232003</v>
          </cell>
          <cell r="I55">
            <v>4840.8294186342819</v>
          </cell>
        </row>
        <row r="56">
          <cell r="H56">
            <v>57197.098163631999</v>
          </cell>
          <cell r="I56">
            <v>4874.9862802547977</v>
          </cell>
        </row>
        <row r="57">
          <cell r="H57">
            <v>57230.667050032003</v>
          </cell>
          <cell r="I57">
            <v>4915.7169262222224</v>
          </cell>
        </row>
        <row r="58">
          <cell r="H58">
            <v>57264.235936432007</v>
          </cell>
          <cell r="I58">
            <v>5093.4229157578675</v>
          </cell>
        </row>
        <row r="59">
          <cell r="H59">
            <v>57297.804822832004</v>
          </cell>
          <cell r="I59">
            <v>5828.9377221555505</v>
          </cell>
        </row>
        <row r="60">
          <cell r="H60">
            <v>57331.373709232001</v>
          </cell>
          <cell r="I60">
            <v>0</v>
          </cell>
        </row>
        <row r="61">
          <cell r="H61">
            <v>57364.942595632005</v>
          </cell>
          <cell r="I61">
            <v>0</v>
          </cell>
        </row>
        <row r="62">
          <cell r="H62">
            <v>57398.511482032009</v>
          </cell>
          <cell r="I62">
            <v>0</v>
          </cell>
        </row>
        <row r="63">
          <cell r="H63">
            <v>57432.080368432005</v>
          </cell>
          <cell r="I63">
            <v>0</v>
          </cell>
        </row>
        <row r="64">
          <cell r="H64">
            <v>57465.649254832002</v>
          </cell>
          <cell r="I64">
            <v>5288.585223678715</v>
          </cell>
        </row>
        <row r="65">
          <cell r="H65">
            <v>57499.218141232006</v>
          </cell>
          <cell r="I65">
            <v>5004.0673192000004</v>
          </cell>
        </row>
        <row r="66">
          <cell r="H66">
            <v>57532.787027632003</v>
          </cell>
          <cell r="I66">
            <v>4895.2051383825074</v>
          </cell>
        </row>
        <row r="67">
          <cell r="H67">
            <v>57566.355914032007</v>
          </cell>
          <cell r="I67">
            <v>4876.9406380756136</v>
          </cell>
        </row>
        <row r="68">
          <cell r="H68">
            <v>57599.924800432003</v>
          </cell>
          <cell r="I68">
            <v>4919.0071299195379</v>
          </cell>
        </row>
        <row r="69">
          <cell r="H69">
            <v>57633.493686832</v>
          </cell>
          <cell r="I69">
            <v>4968.9197473616177</v>
          </cell>
        </row>
        <row r="70">
          <cell r="H70">
            <v>57667.062573232004</v>
          </cell>
          <cell r="I70">
            <v>5192.8159335882674</v>
          </cell>
        </row>
        <row r="71">
          <cell r="H71">
            <v>57700.631459632001</v>
          </cell>
          <cell r="I71">
            <v>6121.5532384222142</v>
          </cell>
        </row>
        <row r="72">
          <cell r="H72">
            <v>57734.200346032005</v>
          </cell>
          <cell r="I72">
            <v>0</v>
          </cell>
        </row>
        <row r="73">
          <cell r="H73">
            <v>57767.769232432001</v>
          </cell>
          <cell r="I73">
            <v>0</v>
          </cell>
        </row>
        <row r="74">
          <cell r="H74">
            <v>57801.338118832005</v>
          </cell>
          <cell r="I74">
            <v>0</v>
          </cell>
        </row>
        <row r="75">
          <cell r="H75">
            <v>57834.907005232002</v>
          </cell>
          <cell r="I75">
            <v>0</v>
          </cell>
        </row>
        <row r="76">
          <cell r="H76">
            <v>57868.475891632006</v>
          </cell>
          <cell r="I76">
            <v>5436.655725885943</v>
          </cell>
        </row>
        <row r="77">
          <cell r="H77">
            <v>57902.044778032003</v>
          </cell>
          <cell r="I77">
            <v>5076.0217239999993</v>
          </cell>
        </row>
        <row r="78">
          <cell r="H78">
            <v>57935.613664431999</v>
          </cell>
          <cell r="I78">
            <v>4937.632704607594</v>
          </cell>
        </row>
      </sheetData>
      <sheetData sheetId="2"/>
      <sheetData sheetId="3" refreshError="1"/>
      <sheetData sheetId="4"/>
      <sheetData sheetId="5"/>
      <sheetData sheetId="6"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E YTD booking"/>
      <sheetName val="Power 99229"/>
      <sheetName val="LAG ADJ"/>
      <sheetName val="BC LAGS"/>
      <sheetName val="other plans"/>
      <sheetName val="Memo"/>
      <sheetName val="April"/>
      <sheetName val="May"/>
      <sheetName val="June"/>
      <sheetName val="July"/>
      <sheetName val="August"/>
      <sheetName val="Sept"/>
      <sheetName val="Oct"/>
      <sheetName val="Nov"/>
      <sheetName val="Dec"/>
      <sheetName val="Jan"/>
      <sheetName val="Feb"/>
      <sheetName val="March"/>
      <sheetName val="Inpu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lopes"/>
      <sheetName val="Gascosts"/>
      <sheetName val="Rte 1B Htg 140"/>
      <sheetName val="Rates DEC. 1,1998"/>
      <sheetName val="Oil Price Tble1"/>
      <sheetName val="Oil Price Tble2"/>
      <sheetName val="Taxes"/>
    </sheetNames>
    <sheetDataSet>
      <sheetData sheetId="0" refreshError="1"/>
      <sheetData sheetId="1" refreshError="1"/>
      <sheetData sheetId="2" refreshError="1"/>
      <sheetData sheetId="3" refreshError="1"/>
      <sheetData sheetId="4">
        <row r="1">
          <cell r="A1" t="str">
            <v>Oil Price Table #1</v>
          </cell>
          <cell r="C1" t="str">
            <v>Prior 3/1/97</v>
          </cell>
          <cell r="E1" t="str">
            <v>Effect. 1/1/99</v>
          </cell>
          <cell r="G1" t="str">
            <v>LONG ISLAND</v>
          </cell>
        </row>
        <row r="2">
          <cell r="A2" t="e">
            <v>#REF!</v>
          </cell>
          <cell r="D2" t="str">
            <v>PBT No. 2</v>
          </cell>
          <cell r="E2">
            <v>7.5999999999999998E-2</v>
          </cell>
          <cell r="F2" t="str">
            <v>/gal</v>
          </cell>
        </row>
        <row r="3">
          <cell r="A3" t="str">
            <v>Gas East</v>
          </cell>
          <cell r="C3">
            <v>8.72E-2</v>
          </cell>
          <cell r="D3" t="str">
            <v>PBT No. 6</v>
          </cell>
          <cell r="E3">
            <v>0.06</v>
          </cell>
          <cell r="F3" t="str">
            <v>/gal</v>
          </cell>
          <cell r="G3">
            <v>1.3080000000000001</v>
          </cell>
          <cell r="H3">
            <v>1.3140000000000001</v>
          </cell>
          <cell r="I3">
            <v>1.3420000000000001</v>
          </cell>
          <cell r="J3">
            <v>1.35</v>
          </cell>
          <cell r="K3">
            <v>1.099</v>
          </cell>
          <cell r="L3">
            <v>1.1160000000000001</v>
          </cell>
          <cell r="M3">
            <v>1.1499999999999999</v>
          </cell>
          <cell r="N3">
            <v>1.149</v>
          </cell>
          <cell r="O3">
            <v>1.099</v>
          </cell>
          <cell r="P3">
            <v>1.099</v>
          </cell>
          <cell r="Q3">
            <v>1.099</v>
          </cell>
          <cell r="R3">
            <v>1.1990000000000001</v>
          </cell>
        </row>
        <row r="4">
          <cell r="G4">
            <v>1.2798434442270059</v>
          </cell>
          <cell r="H4">
            <v>1.2857142857142858</v>
          </cell>
          <cell r="I4">
            <v>1.3131115459882583</v>
          </cell>
          <cell r="J4">
            <v>1.3209393346379648</v>
          </cell>
          <cell r="K4">
            <v>1.0753424657534245</v>
          </cell>
        </row>
        <row r="5">
          <cell r="A5" t="str">
            <v>Sub-</v>
          </cell>
          <cell r="B5" t="str">
            <v>Annual</v>
          </cell>
          <cell r="C5" t="str">
            <v>Dwelling</v>
          </cell>
          <cell r="D5" t="str">
            <v>PBT</v>
          </cell>
          <cell r="E5" t="str">
            <v>Competitve</v>
          </cell>
          <cell r="F5" t="str">
            <v>Anchor</v>
          </cell>
          <cell r="G5" t="str">
            <v>Oil Price Multiplier   NO. 2 OIL  Retail&lt; 5,000 dt **</v>
          </cell>
          <cell r="T5" t="str">
            <v>Average</v>
          </cell>
        </row>
        <row r="6">
          <cell r="A6" t="str">
            <v>Segment</v>
          </cell>
          <cell r="B6" t="str">
            <v>Use</v>
          </cell>
          <cell r="C6" t="str">
            <v>Units</v>
          </cell>
          <cell r="E6" t="str">
            <v>Intelligence</v>
          </cell>
          <cell r="F6" t="str">
            <v>Price</v>
          </cell>
          <cell r="G6">
            <v>37530</v>
          </cell>
          <cell r="H6">
            <v>37561</v>
          </cell>
          <cell r="I6">
            <v>37591</v>
          </cell>
          <cell r="J6">
            <v>37622</v>
          </cell>
          <cell r="K6">
            <v>37288</v>
          </cell>
          <cell r="L6">
            <v>37339</v>
          </cell>
          <cell r="M6">
            <v>37347</v>
          </cell>
          <cell r="N6">
            <v>37377</v>
          </cell>
          <cell r="O6">
            <v>37408</v>
          </cell>
          <cell r="P6">
            <v>37438</v>
          </cell>
          <cell r="Q6">
            <v>37469</v>
          </cell>
          <cell r="R6">
            <v>37500</v>
          </cell>
        </row>
        <row r="7">
          <cell r="E7" t="str">
            <v>Adjustment</v>
          </cell>
          <cell r="G7">
            <v>1.4736666666666667</v>
          </cell>
          <cell r="H7">
            <v>1.4880000000000002</v>
          </cell>
          <cell r="I7">
            <v>1.5253333333333334</v>
          </cell>
          <cell r="J7">
            <v>1.6586666666666667</v>
          </cell>
          <cell r="K7">
            <v>1.3919999999999999</v>
          </cell>
          <cell r="L7">
            <v>1.401</v>
          </cell>
          <cell r="M7">
            <v>1.3703333333333332</v>
          </cell>
          <cell r="N7">
            <v>1.4136666666666666</v>
          </cell>
          <cell r="O7">
            <v>1.4103333333333332</v>
          </cell>
          <cell r="P7">
            <v>1.46</v>
          </cell>
          <cell r="Q7">
            <v>1.46</v>
          </cell>
          <cell r="R7">
            <v>1.4806666666666668</v>
          </cell>
          <cell r="T7">
            <v>1.461138888888889</v>
          </cell>
        </row>
        <row r="8">
          <cell r="E8" t="str">
            <v>Impact</v>
          </cell>
          <cell r="G8">
            <v>1.4048299968223705</v>
          </cell>
          <cell r="H8">
            <v>1.4184938036224979</v>
          </cell>
          <cell r="I8">
            <v>1.4540832538925963</v>
          </cell>
          <cell r="J8">
            <v>1.5811884334286623</v>
          </cell>
          <cell r="K8">
            <v>1.32697807435653</v>
          </cell>
          <cell r="L8">
            <v>1.3355576739752146</v>
          </cell>
          <cell r="M8">
            <v>1.3063234826819192</v>
          </cell>
          <cell r="N8">
            <v>1.3476326660311408</v>
          </cell>
          <cell r="O8">
            <v>1.344455036542739</v>
          </cell>
          <cell r="P8">
            <v>1.3918017159199239</v>
          </cell>
          <cell r="Q8">
            <v>1.3918017159199239</v>
          </cell>
          <cell r="R8">
            <v>1.4115030187480142</v>
          </cell>
          <cell r="T8">
            <v>1.3928874059951275</v>
          </cell>
        </row>
        <row r="9">
          <cell r="G9" t="str">
            <v>Oil Price Multiplier   Wholesale   Annual Usage &gt; 5,000 dt ***</v>
          </cell>
        </row>
        <row r="10">
          <cell r="B10" t="str">
            <v xml:space="preserve"> &lt; 5000 dt</v>
          </cell>
          <cell r="D10" t="str">
            <v>Comp Intell</v>
          </cell>
          <cell r="E10">
            <v>-7.0000000000000007E-2</v>
          </cell>
          <cell r="G10">
            <v>37530</v>
          </cell>
          <cell r="H10">
            <v>37561</v>
          </cell>
          <cell r="I10">
            <v>37591</v>
          </cell>
          <cell r="J10">
            <v>37622</v>
          </cell>
          <cell r="K10">
            <v>37288</v>
          </cell>
          <cell r="L10">
            <v>37339</v>
          </cell>
          <cell r="M10">
            <v>37347</v>
          </cell>
          <cell r="N10">
            <v>37377</v>
          </cell>
          <cell r="O10">
            <v>37408</v>
          </cell>
          <cell r="P10">
            <v>37438</v>
          </cell>
          <cell r="Q10">
            <v>37469</v>
          </cell>
          <cell r="R10">
            <v>37500</v>
          </cell>
        </row>
        <row r="11">
          <cell r="B11" t="str">
            <v>&gt;= 5000 dt</v>
          </cell>
          <cell r="D11" t="str">
            <v>Comp Intell</v>
          </cell>
          <cell r="E11">
            <v>0.25</v>
          </cell>
          <cell r="G11">
            <v>0.84484999999999999</v>
          </cell>
          <cell r="H11">
            <v>0.80467499999999992</v>
          </cell>
          <cell r="I11">
            <v>0.90402499999999997</v>
          </cell>
          <cell r="J11">
            <v>1.0074000000000001</v>
          </cell>
          <cell r="K11">
            <v>0.60545000000000004</v>
          </cell>
          <cell r="L11">
            <v>0.68490000000000006</v>
          </cell>
          <cell r="M11">
            <v>0.73612499999999992</v>
          </cell>
          <cell r="N11">
            <v>0.74072499999999986</v>
          </cell>
          <cell r="O11">
            <v>0.71602500000000002</v>
          </cell>
          <cell r="P11">
            <v>0.7271749999999999</v>
          </cell>
          <cell r="Q11">
            <v>0.77339999999999998</v>
          </cell>
          <cell r="R11">
            <v>0.83202500000000001</v>
          </cell>
          <cell r="T11">
            <v>0.78139791666666658</v>
          </cell>
        </row>
        <row r="12">
          <cell r="D12" t="str">
            <v>PBT</v>
          </cell>
          <cell r="G12">
            <v>1.2017780938833569</v>
          </cell>
          <cell r="H12">
            <v>1.1446301564722614</v>
          </cell>
          <cell r="I12">
            <v>1.2859530583214791</v>
          </cell>
          <cell r="J12">
            <v>1.4330014224751066</v>
          </cell>
          <cell r="K12">
            <v>0.86123755334281649</v>
          </cell>
          <cell r="L12">
            <v>0.97425320056899001</v>
          </cell>
          <cell r="M12">
            <v>1.0471194879089614</v>
          </cell>
          <cell r="N12">
            <v>1.0536628733997151</v>
          </cell>
          <cell r="O12">
            <v>1.0185277382645803</v>
          </cell>
          <cell r="P12">
            <v>1.034388335704125</v>
          </cell>
          <cell r="Q12">
            <v>1.1001422475106684</v>
          </cell>
          <cell r="R12">
            <v>1.1835348506401138</v>
          </cell>
          <cell r="T12">
            <v>1.1115190848743479</v>
          </cell>
        </row>
        <row r="13">
          <cell r="A13" t="str">
            <v>12M</v>
          </cell>
          <cell r="B13">
            <v>2550</v>
          </cell>
          <cell r="C13">
            <v>30</v>
          </cell>
          <cell r="D13">
            <v>0</v>
          </cell>
          <cell r="E13">
            <v>0.90200000000000002</v>
          </cell>
          <cell r="F13">
            <v>0.77800000000000002</v>
          </cell>
          <cell r="G13">
            <v>1.1236666666666668</v>
          </cell>
          <cell r="H13">
            <v>1.1380000000000003</v>
          </cell>
          <cell r="I13">
            <v>1.1753333333333336</v>
          </cell>
          <cell r="J13">
            <v>1.3086666666666669</v>
          </cell>
          <cell r="K13">
            <v>1.042</v>
          </cell>
          <cell r="L13">
            <v>1.0510000000000002</v>
          </cell>
          <cell r="M13">
            <v>1.0203333333333333</v>
          </cell>
          <cell r="N13">
            <v>1.0636666666666668</v>
          </cell>
          <cell r="O13">
            <v>1.0603333333333333</v>
          </cell>
          <cell r="P13">
            <v>1.1100000000000001</v>
          </cell>
          <cell r="Q13">
            <v>1.1100000000000001</v>
          </cell>
          <cell r="R13">
            <v>1.1306666666666669</v>
          </cell>
          <cell r="T13">
            <v>1.1111388888888889</v>
          </cell>
        </row>
        <row r="14">
          <cell r="A14" t="str">
            <v>12M</v>
          </cell>
          <cell r="B14">
            <v>3400</v>
          </cell>
          <cell r="C14">
            <v>40</v>
          </cell>
          <cell r="D14">
            <v>0</v>
          </cell>
          <cell r="E14">
            <v>0.90200000000000002</v>
          </cell>
          <cell r="F14">
            <v>0.751</v>
          </cell>
          <cell r="G14">
            <v>1.0936666666666668</v>
          </cell>
          <cell r="H14">
            <v>1.1080000000000003</v>
          </cell>
          <cell r="I14">
            <v>1.1453333333333335</v>
          </cell>
          <cell r="J14">
            <v>1.2786666666666668</v>
          </cell>
          <cell r="K14">
            <v>1.012</v>
          </cell>
          <cell r="L14">
            <v>1.0210000000000001</v>
          </cell>
          <cell r="M14">
            <v>0.99033333333333329</v>
          </cell>
          <cell r="N14">
            <v>1.0336666666666667</v>
          </cell>
          <cell r="O14">
            <v>1.0303333333333333</v>
          </cell>
          <cell r="P14">
            <v>1.08</v>
          </cell>
          <cell r="Q14">
            <v>1.08</v>
          </cell>
          <cell r="R14">
            <v>1.1006666666666669</v>
          </cell>
          <cell r="T14">
            <v>1.0811388888888891</v>
          </cell>
        </row>
        <row r="15">
          <cell r="A15" t="str">
            <v>12M</v>
          </cell>
          <cell r="B15">
            <v>4250</v>
          </cell>
          <cell r="C15">
            <v>50</v>
          </cell>
          <cell r="D15">
            <v>0</v>
          </cell>
          <cell r="E15">
            <v>0.88800000000000001</v>
          </cell>
          <cell r="F15">
            <v>0.72699999999999998</v>
          </cell>
          <cell r="G15">
            <v>1.0736666666666668</v>
          </cell>
          <cell r="H15">
            <v>1.0880000000000003</v>
          </cell>
          <cell r="I15">
            <v>1.1253333333333335</v>
          </cell>
          <cell r="J15">
            <v>1.2586666666666668</v>
          </cell>
          <cell r="K15">
            <v>0.99199999999999999</v>
          </cell>
          <cell r="L15">
            <v>1.0010000000000001</v>
          </cell>
          <cell r="M15">
            <v>0.97033333333333327</v>
          </cell>
          <cell r="N15">
            <v>1.0136666666666667</v>
          </cell>
          <cell r="O15">
            <v>1.0103333333333333</v>
          </cell>
          <cell r="P15">
            <v>1.06</v>
          </cell>
          <cell r="Q15">
            <v>1.06</v>
          </cell>
          <cell r="R15">
            <v>1.0806666666666669</v>
          </cell>
          <cell r="T15">
            <v>1.0611388888888891</v>
          </cell>
        </row>
        <row r="16">
          <cell r="A16" t="str">
            <v>12M331</v>
          </cell>
          <cell r="B16">
            <v>6375</v>
          </cell>
          <cell r="C16">
            <v>75</v>
          </cell>
          <cell r="D16">
            <v>0</v>
          </cell>
          <cell r="E16">
            <v>1.25</v>
          </cell>
          <cell r="F16">
            <v>0.69</v>
          </cell>
          <cell r="G16">
            <v>0.86485000000000001</v>
          </cell>
          <cell r="H16">
            <v>0.82467499999999994</v>
          </cell>
          <cell r="I16">
            <v>0.92402499999999999</v>
          </cell>
          <cell r="J16">
            <v>1.0274000000000001</v>
          </cell>
          <cell r="K16">
            <v>0.62545000000000006</v>
          </cell>
          <cell r="L16">
            <v>0.70490000000000008</v>
          </cell>
          <cell r="M16">
            <v>0.75612499999999994</v>
          </cell>
          <cell r="N16">
            <v>0.76072499999999987</v>
          </cell>
          <cell r="O16">
            <v>0.73602500000000004</v>
          </cell>
          <cell r="P16">
            <v>0.74717499999999992</v>
          </cell>
          <cell r="Q16">
            <v>0.79339999999999999</v>
          </cell>
          <cell r="R16">
            <v>0.85202500000000003</v>
          </cell>
          <cell r="T16">
            <v>0.8013979166666666</v>
          </cell>
        </row>
        <row r="17">
          <cell r="A17" t="str">
            <v>12M331</v>
          </cell>
          <cell r="B17">
            <v>8500</v>
          </cell>
          <cell r="C17">
            <v>100</v>
          </cell>
          <cell r="D17">
            <v>0</v>
          </cell>
          <cell r="E17">
            <v>1.25</v>
          </cell>
          <cell r="F17">
            <v>0.66800000000000004</v>
          </cell>
          <cell r="G17">
            <v>0.83484999999999998</v>
          </cell>
          <cell r="H17">
            <v>0.79467499999999991</v>
          </cell>
          <cell r="I17">
            <v>0.89402499999999996</v>
          </cell>
          <cell r="J17">
            <v>0.99740000000000006</v>
          </cell>
          <cell r="K17">
            <v>0.59545000000000003</v>
          </cell>
          <cell r="L17">
            <v>0.67490000000000006</v>
          </cell>
          <cell r="M17">
            <v>0.72612499999999991</v>
          </cell>
          <cell r="N17">
            <v>0.73072499999999985</v>
          </cell>
          <cell r="O17">
            <v>0.70602500000000001</v>
          </cell>
          <cell r="P17">
            <v>0.7171749999999999</v>
          </cell>
          <cell r="Q17">
            <v>0.76339999999999997</v>
          </cell>
          <cell r="R17">
            <v>0.82202500000000001</v>
          </cell>
          <cell r="T17">
            <v>0.77139791666666679</v>
          </cell>
        </row>
        <row r="18">
          <cell r="A18" t="str">
            <v>12M331</v>
          </cell>
          <cell r="B18">
            <v>12750</v>
          </cell>
          <cell r="C18">
            <v>150</v>
          </cell>
          <cell r="D18">
            <v>0</v>
          </cell>
          <cell r="E18">
            <v>1.25</v>
          </cell>
          <cell r="F18">
            <v>0.63050000000000006</v>
          </cell>
          <cell r="G18">
            <v>0.81484999999999996</v>
          </cell>
          <cell r="H18">
            <v>0.77467499999999989</v>
          </cell>
          <cell r="I18">
            <v>0.87402499999999994</v>
          </cell>
          <cell r="J18">
            <v>0.97740000000000005</v>
          </cell>
          <cell r="K18">
            <v>0.57545000000000002</v>
          </cell>
          <cell r="L18">
            <v>0.65490000000000004</v>
          </cell>
          <cell r="M18">
            <v>0.70612499999999989</v>
          </cell>
          <cell r="N18">
            <v>0.71072499999999983</v>
          </cell>
          <cell r="O18">
            <v>0.686025</v>
          </cell>
          <cell r="P18">
            <v>0.69717499999999988</v>
          </cell>
          <cell r="Q18">
            <v>0.74339999999999995</v>
          </cell>
          <cell r="R18">
            <v>0.80202499999999999</v>
          </cell>
          <cell r="T18">
            <v>0.75139791666666678</v>
          </cell>
        </row>
        <row r="19">
          <cell r="A19" t="str">
            <v>12M331</v>
          </cell>
          <cell r="B19">
            <v>17000</v>
          </cell>
          <cell r="C19">
            <v>200</v>
          </cell>
          <cell r="D19">
            <v>0</v>
          </cell>
          <cell r="E19">
            <v>1.25</v>
          </cell>
          <cell r="F19">
            <v>0.59466666666666668</v>
          </cell>
          <cell r="G19">
            <v>0.79485000000000006</v>
          </cell>
          <cell r="H19">
            <v>0.75467499999999998</v>
          </cell>
          <cell r="I19">
            <v>0.85402500000000003</v>
          </cell>
          <cell r="J19">
            <v>0.95740000000000003</v>
          </cell>
          <cell r="K19">
            <v>0.55545</v>
          </cell>
          <cell r="L19">
            <v>0.63490000000000002</v>
          </cell>
          <cell r="M19">
            <v>0.68612499999999987</v>
          </cell>
          <cell r="N19">
            <v>0.69072499999999981</v>
          </cell>
          <cell r="O19">
            <v>0.66602500000000009</v>
          </cell>
          <cell r="P19">
            <v>0.67717499999999986</v>
          </cell>
          <cell r="Q19">
            <v>0.72340000000000004</v>
          </cell>
          <cell r="R19">
            <v>0.78202499999999997</v>
          </cell>
          <cell r="T19">
            <v>0.73139791666666654</v>
          </cell>
        </row>
        <row r="20">
          <cell r="A20" t="str">
            <v>12M331</v>
          </cell>
          <cell r="B20">
            <v>25500</v>
          </cell>
          <cell r="C20">
            <v>300</v>
          </cell>
          <cell r="D20">
            <v>0</v>
          </cell>
          <cell r="E20">
            <v>1.25</v>
          </cell>
          <cell r="F20">
            <v>0.52749999999999997</v>
          </cell>
          <cell r="G20">
            <v>0.77485000000000004</v>
          </cell>
          <cell r="H20">
            <v>0.73467499999999997</v>
          </cell>
          <cell r="I20">
            <v>0.83402500000000002</v>
          </cell>
          <cell r="J20">
            <v>0.93740000000000012</v>
          </cell>
          <cell r="K20">
            <v>0.53545000000000009</v>
          </cell>
          <cell r="L20">
            <v>0.61490000000000011</v>
          </cell>
          <cell r="M20">
            <v>0.66612499999999997</v>
          </cell>
          <cell r="N20">
            <v>0.6707249999999999</v>
          </cell>
          <cell r="O20">
            <v>0.64602500000000007</v>
          </cell>
          <cell r="P20">
            <v>0.65717499999999995</v>
          </cell>
          <cell r="Q20">
            <v>0.70340000000000003</v>
          </cell>
          <cell r="R20">
            <v>0.76202500000000006</v>
          </cell>
          <cell r="T20">
            <v>0.71139791666666674</v>
          </cell>
        </row>
        <row r="21">
          <cell r="A21" t="str">
            <v>12M331</v>
          </cell>
          <cell r="B21">
            <v>34000</v>
          </cell>
          <cell r="C21">
            <v>400</v>
          </cell>
          <cell r="D21">
            <v>0</v>
          </cell>
          <cell r="E21">
            <v>1.25</v>
          </cell>
          <cell r="F21">
            <v>0.51900000000000002</v>
          </cell>
          <cell r="G21">
            <v>0.76485000000000003</v>
          </cell>
          <cell r="H21">
            <v>0.72467499999999996</v>
          </cell>
          <cell r="I21">
            <v>0.82402500000000001</v>
          </cell>
          <cell r="J21">
            <v>0.92740000000000011</v>
          </cell>
          <cell r="K21">
            <v>0.52545000000000008</v>
          </cell>
          <cell r="L21">
            <v>0.6049000000000001</v>
          </cell>
          <cell r="M21">
            <v>0.65612499999999996</v>
          </cell>
          <cell r="N21">
            <v>0.6607249999999999</v>
          </cell>
          <cell r="O21">
            <v>0.63602500000000006</v>
          </cell>
          <cell r="P21">
            <v>0.64717499999999994</v>
          </cell>
          <cell r="Q21">
            <v>0.69340000000000002</v>
          </cell>
          <cell r="R21">
            <v>0.75202500000000005</v>
          </cell>
          <cell r="T21">
            <v>0.70139791666666673</v>
          </cell>
        </row>
        <row r="22">
          <cell r="A22" t="str">
            <v>330pbt</v>
          </cell>
          <cell r="B22">
            <v>2500</v>
          </cell>
          <cell r="D22">
            <v>7.5999999999999998E-2</v>
          </cell>
          <cell r="E22">
            <v>0.92300000000000004</v>
          </cell>
          <cell r="F22">
            <v>0.77800000000000002</v>
          </cell>
          <cell r="G22">
            <v>1.1996666666666669</v>
          </cell>
          <cell r="H22">
            <v>1.2140000000000004</v>
          </cell>
          <cell r="I22">
            <v>1.2513333333333336</v>
          </cell>
          <cell r="J22">
            <v>1.3846666666666669</v>
          </cell>
          <cell r="K22">
            <v>1.121</v>
          </cell>
          <cell r="L22">
            <v>1.1300000000000001</v>
          </cell>
          <cell r="M22">
            <v>1.0993333333333333</v>
          </cell>
          <cell r="N22">
            <v>1.1426666666666667</v>
          </cell>
          <cell r="O22">
            <v>1.1393333333333333</v>
          </cell>
          <cell r="P22">
            <v>1.1890000000000001</v>
          </cell>
          <cell r="Q22">
            <v>1.1890000000000001</v>
          </cell>
          <cell r="R22">
            <v>1.2096666666666669</v>
          </cell>
          <cell r="T22">
            <v>1.189138888888889</v>
          </cell>
        </row>
        <row r="23">
          <cell r="A23" t="str">
            <v>330pbt</v>
          </cell>
          <cell r="B23">
            <v>5000</v>
          </cell>
          <cell r="D23">
            <v>0.06</v>
          </cell>
          <cell r="E23">
            <v>1.25</v>
          </cell>
          <cell r="F23">
            <v>0.70300000000000007</v>
          </cell>
          <cell r="G23">
            <v>0.90484999999999993</v>
          </cell>
          <cell r="H23">
            <v>0.86467499999999986</v>
          </cell>
          <cell r="I23">
            <v>0.96402499999999991</v>
          </cell>
          <cell r="J23">
            <v>1.0674000000000001</v>
          </cell>
          <cell r="K23">
            <v>0.66644999999999999</v>
          </cell>
          <cell r="L23">
            <v>0.74590000000000001</v>
          </cell>
          <cell r="M23">
            <v>0.79712499999999986</v>
          </cell>
          <cell r="N23">
            <v>0.8017249999999998</v>
          </cell>
          <cell r="O23">
            <v>0.77702500000000008</v>
          </cell>
          <cell r="P23">
            <v>0.78817499999999985</v>
          </cell>
          <cell r="Q23">
            <v>0.83440000000000003</v>
          </cell>
          <cell r="R23">
            <v>0.89302499999999996</v>
          </cell>
          <cell r="T23">
            <v>0.84206458333333334</v>
          </cell>
        </row>
        <row r="24">
          <cell r="A24" t="str">
            <v>331pbt</v>
          </cell>
          <cell r="B24">
            <v>7500</v>
          </cell>
          <cell r="D24">
            <v>0.06</v>
          </cell>
          <cell r="E24">
            <v>1.25</v>
          </cell>
          <cell r="F24">
            <v>0.67800000000000005</v>
          </cell>
          <cell r="G24">
            <v>0.87484999999999991</v>
          </cell>
          <cell r="H24">
            <v>0.83467499999999983</v>
          </cell>
          <cell r="I24">
            <v>0.93402499999999988</v>
          </cell>
          <cell r="J24">
            <v>1.0374000000000001</v>
          </cell>
          <cell r="K24">
            <v>0.63644999999999996</v>
          </cell>
          <cell r="L24">
            <v>0.71589999999999998</v>
          </cell>
          <cell r="M24">
            <v>0.76712499999999983</v>
          </cell>
          <cell r="N24">
            <v>0.77172499999999977</v>
          </cell>
          <cell r="O24">
            <v>0.74702500000000005</v>
          </cell>
          <cell r="P24">
            <v>0.75817499999999982</v>
          </cell>
          <cell r="Q24">
            <v>0.8044</v>
          </cell>
          <cell r="R24">
            <v>0.86302499999999993</v>
          </cell>
          <cell r="T24">
            <v>0.8120645833333332</v>
          </cell>
        </row>
        <row r="25">
          <cell r="A25" t="str">
            <v>331pbt</v>
          </cell>
          <cell r="B25">
            <v>10000</v>
          </cell>
          <cell r="D25">
            <v>0.06</v>
          </cell>
          <cell r="E25">
            <v>1.25</v>
          </cell>
          <cell r="F25">
            <v>0.65300000000000002</v>
          </cell>
          <cell r="G25">
            <v>0.8648499999999999</v>
          </cell>
          <cell r="H25">
            <v>0.82467499999999982</v>
          </cell>
          <cell r="I25">
            <v>0.92402499999999987</v>
          </cell>
          <cell r="J25">
            <v>1.0274000000000001</v>
          </cell>
          <cell r="K25">
            <v>0.62644999999999995</v>
          </cell>
          <cell r="L25">
            <v>0.70589999999999997</v>
          </cell>
          <cell r="M25">
            <v>0.75712499999999983</v>
          </cell>
          <cell r="N25">
            <v>0.76172499999999976</v>
          </cell>
          <cell r="O25">
            <v>0.73702500000000004</v>
          </cell>
          <cell r="P25">
            <v>0.74817499999999981</v>
          </cell>
          <cell r="Q25">
            <v>0.7944</v>
          </cell>
          <cell r="R25">
            <v>0.85302499999999992</v>
          </cell>
          <cell r="T25">
            <v>0.8020645833333333</v>
          </cell>
        </row>
        <row r="26">
          <cell r="A26" t="str">
            <v>331pbt</v>
          </cell>
          <cell r="B26">
            <v>15000</v>
          </cell>
          <cell r="D26">
            <v>0.06</v>
          </cell>
          <cell r="E26">
            <v>1.25</v>
          </cell>
          <cell r="F26">
            <v>0.6113333333333334</v>
          </cell>
          <cell r="G26">
            <v>0.83484999999999987</v>
          </cell>
          <cell r="H26">
            <v>0.7946749999999998</v>
          </cell>
          <cell r="I26">
            <v>0.89402499999999985</v>
          </cell>
          <cell r="J26">
            <v>0.99740000000000006</v>
          </cell>
          <cell r="K26">
            <v>0.59644999999999992</v>
          </cell>
          <cell r="L26">
            <v>0.67589999999999995</v>
          </cell>
          <cell r="M26">
            <v>0.7271249999999998</v>
          </cell>
          <cell r="N26">
            <v>0.73172499999999974</v>
          </cell>
          <cell r="O26">
            <v>0.70702500000000001</v>
          </cell>
          <cell r="P26">
            <v>0.71817499999999979</v>
          </cell>
          <cell r="Q26">
            <v>0.76439999999999997</v>
          </cell>
          <cell r="R26">
            <v>0.8230249999999999</v>
          </cell>
          <cell r="T26">
            <v>0.77206458333333305</v>
          </cell>
        </row>
        <row r="27">
          <cell r="A27" t="str">
            <v>331pbt</v>
          </cell>
          <cell r="B27">
            <v>25000</v>
          </cell>
          <cell r="D27">
            <v>0.06</v>
          </cell>
          <cell r="E27">
            <v>1.25</v>
          </cell>
          <cell r="F27">
            <v>0.52800000000000002</v>
          </cell>
          <cell r="G27">
            <v>0.81485000000000007</v>
          </cell>
          <cell r="H27">
            <v>0.774675</v>
          </cell>
          <cell r="I27">
            <v>0.87402500000000005</v>
          </cell>
          <cell r="J27">
            <v>0.97740000000000005</v>
          </cell>
          <cell r="K27">
            <v>0.57645000000000013</v>
          </cell>
          <cell r="L27">
            <v>0.65590000000000015</v>
          </cell>
          <cell r="M27">
            <v>0.707125</v>
          </cell>
          <cell r="N27">
            <v>0.71172499999999994</v>
          </cell>
          <cell r="O27">
            <v>0.687025</v>
          </cell>
          <cell r="P27">
            <v>0.69817499999999999</v>
          </cell>
          <cell r="Q27">
            <v>0.74439999999999995</v>
          </cell>
          <cell r="R27">
            <v>0.8030250000000001</v>
          </cell>
          <cell r="T27">
            <v>0.75206458333333337</v>
          </cell>
        </row>
        <row r="28">
          <cell r="A28" t="str">
            <v>331pbt</v>
          </cell>
          <cell r="B28">
            <v>50000</v>
          </cell>
          <cell r="D28">
            <v>0.06</v>
          </cell>
          <cell r="E28">
            <v>1.25</v>
          </cell>
          <cell r="F28">
            <v>0.503</v>
          </cell>
          <cell r="G28">
            <v>0.80484999999999995</v>
          </cell>
          <cell r="H28">
            <v>0.76467499999999988</v>
          </cell>
          <cell r="I28">
            <v>0.86402499999999993</v>
          </cell>
          <cell r="J28">
            <v>0.96740000000000015</v>
          </cell>
          <cell r="K28">
            <v>0.56645000000000001</v>
          </cell>
          <cell r="L28">
            <v>0.64590000000000003</v>
          </cell>
          <cell r="M28">
            <v>0.69712499999999988</v>
          </cell>
          <cell r="N28">
            <v>0.70172499999999982</v>
          </cell>
          <cell r="O28">
            <v>0.6770250000000001</v>
          </cell>
          <cell r="P28">
            <v>0.68817499999999987</v>
          </cell>
          <cell r="Q28">
            <v>0.73440000000000005</v>
          </cell>
          <cell r="R28">
            <v>0.79302499999999998</v>
          </cell>
          <cell r="T28">
            <v>0.74206458333333336</v>
          </cell>
        </row>
        <row r="29">
          <cell r="A29">
            <v>330</v>
          </cell>
          <cell r="B29">
            <v>2500</v>
          </cell>
          <cell r="D29">
            <v>0</v>
          </cell>
          <cell r="E29">
            <v>0.90200000000000002</v>
          </cell>
          <cell r="F29">
            <v>0.77800000000000002</v>
          </cell>
          <cell r="G29">
            <v>1.1236666666666668</v>
          </cell>
          <cell r="H29">
            <v>1.1380000000000003</v>
          </cell>
          <cell r="I29">
            <v>1.1753333333333336</v>
          </cell>
          <cell r="J29">
            <v>1.3086666666666669</v>
          </cell>
          <cell r="K29">
            <v>1.042</v>
          </cell>
          <cell r="L29">
            <v>1.0510000000000002</v>
          </cell>
          <cell r="M29">
            <v>1.0203333333333333</v>
          </cell>
          <cell r="N29">
            <v>1.0636666666666668</v>
          </cell>
          <cell r="O29">
            <v>1.0603333333333333</v>
          </cell>
          <cell r="P29">
            <v>1.1100000000000001</v>
          </cell>
          <cell r="Q29">
            <v>1.1100000000000001</v>
          </cell>
          <cell r="R29">
            <v>1.1306666666666669</v>
          </cell>
          <cell r="T29">
            <v>1.1111388888888889</v>
          </cell>
        </row>
        <row r="30">
          <cell r="A30">
            <v>330</v>
          </cell>
          <cell r="B30">
            <v>5000</v>
          </cell>
          <cell r="D30">
            <v>0</v>
          </cell>
          <cell r="E30">
            <v>1.25</v>
          </cell>
          <cell r="F30">
            <v>0.70300000000000007</v>
          </cell>
          <cell r="G30">
            <v>0.84484999999999999</v>
          </cell>
          <cell r="H30">
            <v>0.80467499999999992</v>
          </cell>
          <cell r="I30">
            <v>0.90402499999999997</v>
          </cell>
          <cell r="J30">
            <v>1.0074000000000001</v>
          </cell>
          <cell r="K30">
            <v>0.60545000000000004</v>
          </cell>
          <cell r="L30">
            <v>0.68490000000000006</v>
          </cell>
          <cell r="M30">
            <v>0.73612499999999992</v>
          </cell>
          <cell r="N30">
            <v>0.74072499999999986</v>
          </cell>
          <cell r="O30">
            <v>0.71602500000000002</v>
          </cell>
          <cell r="P30">
            <v>0.7271749999999999</v>
          </cell>
          <cell r="Q30">
            <v>0.77339999999999998</v>
          </cell>
          <cell r="R30">
            <v>0.83202500000000001</v>
          </cell>
          <cell r="T30">
            <v>0.78139791666666658</v>
          </cell>
        </row>
        <row r="31">
          <cell r="A31">
            <v>331</v>
          </cell>
          <cell r="B31">
            <v>7500</v>
          </cell>
          <cell r="D31">
            <v>0</v>
          </cell>
          <cell r="E31">
            <v>1.25</v>
          </cell>
          <cell r="F31">
            <v>0.67800000000000005</v>
          </cell>
          <cell r="G31">
            <v>0.81484999999999985</v>
          </cell>
          <cell r="H31">
            <v>0.77467499999999978</v>
          </cell>
          <cell r="I31">
            <v>0.87402499999999983</v>
          </cell>
          <cell r="J31">
            <v>0.97740000000000005</v>
          </cell>
          <cell r="K31">
            <v>0.57545000000000002</v>
          </cell>
          <cell r="L31">
            <v>0.65490000000000004</v>
          </cell>
          <cell r="M31">
            <v>0.70612499999999989</v>
          </cell>
          <cell r="N31">
            <v>0.71072499999999983</v>
          </cell>
          <cell r="O31">
            <v>0.68602500000000011</v>
          </cell>
          <cell r="P31">
            <v>0.69717499999999988</v>
          </cell>
          <cell r="Q31">
            <v>0.74340000000000006</v>
          </cell>
          <cell r="R31">
            <v>0.80202499999999999</v>
          </cell>
          <cell r="T31">
            <v>0.75139791666666678</v>
          </cell>
        </row>
        <row r="32">
          <cell r="A32">
            <v>331</v>
          </cell>
          <cell r="B32">
            <v>10000</v>
          </cell>
          <cell r="D32">
            <v>0</v>
          </cell>
          <cell r="E32">
            <v>1.25</v>
          </cell>
          <cell r="F32">
            <v>0.65300000000000002</v>
          </cell>
          <cell r="G32">
            <v>0.80484999999999984</v>
          </cell>
          <cell r="H32">
            <v>0.76467499999999977</v>
          </cell>
          <cell r="I32">
            <v>0.86402499999999982</v>
          </cell>
          <cell r="J32">
            <v>0.96740000000000004</v>
          </cell>
          <cell r="K32">
            <v>0.56545000000000001</v>
          </cell>
          <cell r="L32">
            <v>0.64490000000000003</v>
          </cell>
          <cell r="M32">
            <v>0.69612499999999988</v>
          </cell>
          <cell r="N32">
            <v>0.70072499999999982</v>
          </cell>
          <cell r="O32">
            <v>0.6760250000000001</v>
          </cell>
          <cell r="P32">
            <v>0.68717499999999987</v>
          </cell>
          <cell r="Q32">
            <v>0.73340000000000005</v>
          </cell>
          <cell r="R32">
            <v>0.79202499999999998</v>
          </cell>
          <cell r="T32">
            <v>0.74139791666666666</v>
          </cell>
        </row>
        <row r="33">
          <cell r="A33">
            <v>331</v>
          </cell>
          <cell r="B33">
            <v>15000</v>
          </cell>
          <cell r="D33">
            <v>0</v>
          </cell>
          <cell r="E33">
            <v>1.25</v>
          </cell>
          <cell r="F33">
            <v>0.6113333333333334</v>
          </cell>
          <cell r="G33">
            <v>0.77484999999999982</v>
          </cell>
          <cell r="H33">
            <v>0.73467499999999974</v>
          </cell>
          <cell r="I33">
            <v>0.83402499999999979</v>
          </cell>
          <cell r="J33">
            <v>0.93740000000000001</v>
          </cell>
          <cell r="K33">
            <v>0.53544999999999998</v>
          </cell>
          <cell r="L33">
            <v>0.6149</v>
          </cell>
          <cell r="M33">
            <v>0.66612499999999986</v>
          </cell>
          <cell r="N33">
            <v>0.67072499999999979</v>
          </cell>
          <cell r="O33">
            <v>0.64602500000000007</v>
          </cell>
          <cell r="P33">
            <v>0.65717499999999984</v>
          </cell>
          <cell r="Q33">
            <v>0.70340000000000003</v>
          </cell>
          <cell r="R33">
            <v>0.76202499999999995</v>
          </cell>
          <cell r="T33">
            <v>0.71139791666666674</v>
          </cell>
        </row>
        <row r="34">
          <cell r="A34">
            <v>331</v>
          </cell>
          <cell r="B34">
            <v>25000</v>
          </cell>
          <cell r="D34">
            <v>0</v>
          </cell>
          <cell r="E34">
            <v>1.25</v>
          </cell>
          <cell r="F34">
            <v>0.52800000000000002</v>
          </cell>
          <cell r="G34">
            <v>0.75485000000000002</v>
          </cell>
          <cell r="H34">
            <v>0.71467499999999995</v>
          </cell>
          <cell r="I34">
            <v>0.814025</v>
          </cell>
          <cell r="J34">
            <v>0.91739999999999999</v>
          </cell>
          <cell r="K34">
            <v>0.51545000000000019</v>
          </cell>
          <cell r="L34">
            <v>0.59490000000000021</v>
          </cell>
          <cell r="M34">
            <v>0.64612500000000006</v>
          </cell>
          <cell r="N34">
            <v>0.650725</v>
          </cell>
          <cell r="O34">
            <v>0.62602500000000005</v>
          </cell>
          <cell r="P34">
            <v>0.63717500000000005</v>
          </cell>
          <cell r="Q34">
            <v>0.68340000000000001</v>
          </cell>
          <cell r="R34">
            <v>0.74202500000000016</v>
          </cell>
          <cell r="T34">
            <v>0.69139791666666672</v>
          </cell>
        </row>
        <row r="35">
          <cell r="A35">
            <v>331</v>
          </cell>
          <cell r="B35">
            <v>50000</v>
          </cell>
          <cell r="D35">
            <v>0</v>
          </cell>
          <cell r="E35">
            <v>1.25</v>
          </cell>
          <cell r="F35">
            <v>0.503</v>
          </cell>
          <cell r="G35">
            <v>0.74485000000000001</v>
          </cell>
          <cell r="H35">
            <v>0.70467499999999994</v>
          </cell>
          <cell r="I35">
            <v>0.80402499999999999</v>
          </cell>
          <cell r="J35">
            <v>0.90740000000000021</v>
          </cell>
          <cell r="K35">
            <v>0.50544999999999995</v>
          </cell>
          <cell r="L35">
            <v>0.58489999999999998</v>
          </cell>
          <cell r="M35">
            <v>0.63612499999999983</v>
          </cell>
          <cell r="N35">
            <v>0.64072499999999977</v>
          </cell>
          <cell r="O35">
            <v>0.61602500000000004</v>
          </cell>
          <cell r="P35">
            <v>0.62717499999999982</v>
          </cell>
          <cell r="Q35">
            <v>0.6734</v>
          </cell>
          <cell r="R35">
            <v>0.73202499999999993</v>
          </cell>
          <cell r="T35">
            <v>0.68139791666666649</v>
          </cell>
        </row>
        <row r="36">
          <cell r="A36">
            <v>332</v>
          </cell>
          <cell r="B36">
            <v>75000</v>
          </cell>
          <cell r="D36">
            <v>0</v>
          </cell>
          <cell r="E36">
            <v>1.25</v>
          </cell>
          <cell r="F36">
            <v>0.502</v>
          </cell>
          <cell r="G36">
            <v>0.72484999999999999</v>
          </cell>
          <cell r="H36">
            <v>0.68467499999999992</v>
          </cell>
          <cell r="I36">
            <v>0.78402499999999997</v>
          </cell>
          <cell r="J36">
            <v>0.88740000000000019</v>
          </cell>
          <cell r="K36">
            <v>0.48544999999999994</v>
          </cell>
          <cell r="L36">
            <v>0.56489999999999996</v>
          </cell>
          <cell r="M36">
            <v>0.61612499999999981</v>
          </cell>
          <cell r="N36">
            <v>0.62072499999999975</v>
          </cell>
          <cell r="O36">
            <v>0.59602500000000003</v>
          </cell>
          <cell r="P36">
            <v>0.6071749999999998</v>
          </cell>
          <cell r="Q36">
            <v>0.65339999999999998</v>
          </cell>
          <cell r="R36">
            <v>0.71202499999999991</v>
          </cell>
          <cell r="T36">
            <v>0.6613979166666667</v>
          </cell>
        </row>
        <row r="37">
          <cell r="A37">
            <v>332</v>
          </cell>
          <cell r="B37">
            <v>100000</v>
          </cell>
          <cell r="D37">
            <v>0</v>
          </cell>
          <cell r="E37">
            <v>1.25</v>
          </cell>
          <cell r="F37">
            <v>0.501</v>
          </cell>
          <cell r="G37">
            <v>0.70484999999999998</v>
          </cell>
          <cell r="H37">
            <v>0.6646749999999999</v>
          </cell>
          <cell r="I37">
            <v>0.76402499999999995</v>
          </cell>
          <cell r="J37">
            <v>0.86740000000000017</v>
          </cell>
          <cell r="K37">
            <v>0.46544999999999997</v>
          </cell>
          <cell r="L37">
            <v>0.54489999999999994</v>
          </cell>
          <cell r="M37">
            <v>0.59612499999999979</v>
          </cell>
          <cell r="N37">
            <v>0.60072499999999973</v>
          </cell>
          <cell r="O37">
            <v>0.57602500000000001</v>
          </cell>
          <cell r="P37">
            <v>0.58717499999999978</v>
          </cell>
          <cell r="Q37">
            <v>0.63339999999999996</v>
          </cell>
          <cell r="R37">
            <v>0.69202499999999989</v>
          </cell>
          <cell r="T37">
            <v>0.64139791666666668</v>
          </cell>
        </row>
        <row r="38">
          <cell r="A38">
            <v>332</v>
          </cell>
          <cell r="B38">
            <v>200000</v>
          </cell>
          <cell r="D38">
            <v>0</v>
          </cell>
          <cell r="E38">
            <v>1.25</v>
          </cell>
          <cell r="F38">
            <v>0.5</v>
          </cell>
          <cell r="G38">
            <v>0.68484999999999996</v>
          </cell>
          <cell r="H38">
            <v>0.64467499999999989</v>
          </cell>
          <cell r="I38">
            <v>0.74402499999999994</v>
          </cell>
          <cell r="J38">
            <v>0.84740000000000015</v>
          </cell>
          <cell r="K38">
            <v>0.44544999999999996</v>
          </cell>
          <cell r="L38">
            <v>0.52489999999999992</v>
          </cell>
          <cell r="M38">
            <v>0.57612499999999978</v>
          </cell>
          <cell r="N38">
            <v>0.58072499999999971</v>
          </cell>
          <cell r="O38">
            <v>0.55602499999999999</v>
          </cell>
          <cell r="P38">
            <v>0.56717499999999976</v>
          </cell>
          <cell r="Q38">
            <v>0.61339999999999995</v>
          </cell>
          <cell r="R38">
            <v>0.67202499999999987</v>
          </cell>
          <cell r="T38">
            <v>0.62139791666666655</v>
          </cell>
        </row>
        <row r="39">
          <cell r="A39">
            <v>332</v>
          </cell>
          <cell r="B39">
            <v>300000</v>
          </cell>
          <cell r="D39">
            <v>0</v>
          </cell>
          <cell r="E39">
            <v>1.25</v>
          </cell>
          <cell r="F39">
            <v>0.49</v>
          </cell>
          <cell r="G39">
            <v>0.66485000000000005</v>
          </cell>
          <cell r="H39">
            <v>0.62467499999999998</v>
          </cell>
          <cell r="I39">
            <v>0.72402500000000003</v>
          </cell>
          <cell r="J39">
            <v>0.82740000000000025</v>
          </cell>
          <cell r="K39">
            <v>0.42544999999999994</v>
          </cell>
          <cell r="L39">
            <v>0.50490000000000002</v>
          </cell>
          <cell r="M39">
            <v>0.55612499999999987</v>
          </cell>
          <cell r="N39">
            <v>0.56072499999999981</v>
          </cell>
          <cell r="O39">
            <v>0.53602500000000008</v>
          </cell>
          <cell r="P39">
            <v>0.54717499999999986</v>
          </cell>
          <cell r="Q39">
            <v>0.59340000000000004</v>
          </cell>
          <cell r="R39">
            <v>0.65202499999999997</v>
          </cell>
          <cell r="T39">
            <v>0.60139791666666675</v>
          </cell>
        </row>
        <row r="40">
          <cell r="A40" t="str">
            <v>332pbt</v>
          </cell>
          <cell r="B40">
            <v>75000</v>
          </cell>
          <cell r="D40">
            <v>0.06</v>
          </cell>
          <cell r="E40">
            <v>1.25</v>
          </cell>
          <cell r="F40">
            <v>0.56200000000000006</v>
          </cell>
          <cell r="G40">
            <v>0.78485000000000005</v>
          </cell>
          <cell r="H40">
            <v>0.74467499999999998</v>
          </cell>
          <cell r="I40">
            <v>0.84402500000000003</v>
          </cell>
          <cell r="J40">
            <v>0.94740000000000024</v>
          </cell>
          <cell r="K40">
            <v>0.54644999999999988</v>
          </cell>
          <cell r="L40">
            <v>0.6258999999999999</v>
          </cell>
          <cell r="M40">
            <v>0.67712499999999975</v>
          </cell>
          <cell r="N40">
            <v>0.68172499999999969</v>
          </cell>
          <cell r="O40">
            <v>0.65702499999999997</v>
          </cell>
          <cell r="P40">
            <v>0.66817499999999974</v>
          </cell>
          <cell r="Q40">
            <v>0.71439999999999992</v>
          </cell>
          <cell r="R40">
            <v>0.77302499999999985</v>
          </cell>
          <cell r="T40">
            <v>0.72206458333333334</v>
          </cell>
        </row>
        <row r="41">
          <cell r="A41" t="str">
            <v>332pbt</v>
          </cell>
          <cell r="B41">
            <v>100000</v>
          </cell>
          <cell r="D41">
            <v>0.06</v>
          </cell>
          <cell r="E41">
            <v>1.25</v>
          </cell>
          <cell r="F41">
            <v>0.56099999999999994</v>
          </cell>
          <cell r="G41">
            <v>0.76485000000000003</v>
          </cell>
          <cell r="H41">
            <v>0.72467499999999996</v>
          </cell>
          <cell r="I41">
            <v>0.82402500000000001</v>
          </cell>
          <cell r="J41">
            <v>0.92740000000000022</v>
          </cell>
          <cell r="K41">
            <v>0.52644999999999997</v>
          </cell>
          <cell r="L41">
            <v>0.60589999999999988</v>
          </cell>
          <cell r="M41">
            <v>0.65712499999999974</v>
          </cell>
          <cell r="N41">
            <v>0.66172499999999967</v>
          </cell>
          <cell r="O41">
            <v>0.63702499999999995</v>
          </cell>
          <cell r="P41">
            <v>0.64817499999999972</v>
          </cell>
          <cell r="Q41">
            <v>0.69439999999999991</v>
          </cell>
          <cell r="R41">
            <v>0.75302499999999983</v>
          </cell>
          <cell r="T41">
            <v>0.70206458333333321</v>
          </cell>
        </row>
        <row r="42">
          <cell r="A42" t="str">
            <v>332pbt</v>
          </cell>
          <cell r="B42">
            <v>200000</v>
          </cell>
          <cell r="D42">
            <v>0.06</v>
          </cell>
          <cell r="E42">
            <v>1.25</v>
          </cell>
          <cell r="F42">
            <v>0.56000000000000005</v>
          </cell>
          <cell r="G42">
            <v>0.74485000000000001</v>
          </cell>
          <cell r="H42">
            <v>0.70467499999999994</v>
          </cell>
          <cell r="I42">
            <v>0.80402499999999999</v>
          </cell>
          <cell r="J42">
            <v>0.90740000000000021</v>
          </cell>
          <cell r="K42">
            <v>0.50644999999999996</v>
          </cell>
          <cell r="L42">
            <v>0.58589999999999987</v>
          </cell>
          <cell r="M42">
            <v>0.63712499999999972</v>
          </cell>
          <cell r="N42">
            <v>0.64172499999999966</v>
          </cell>
          <cell r="O42">
            <v>0.61702499999999993</v>
          </cell>
          <cell r="P42">
            <v>0.62817499999999971</v>
          </cell>
          <cell r="Q42">
            <v>0.67439999999999989</v>
          </cell>
          <cell r="R42">
            <v>0.73302499999999982</v>
          </cell>
          <cell r="T42">
            <v>0.68206458333333309</v>
          </cell>
        </row>
        <row r="43">
          <cell r="A43" t="str">
            <v>332pbt</v>
          </cell>
          <cell r="B43">
            <v>300000</v>
          </cell>
          <cell r="D43">
            <v>0.06</v>
          </cell>
          <cell r="E43">
            <v>1.25</v>
          </cell>
          <cell r="F43">
            <v>0.55000000000000004</v>
          </cell>
          <cell r="G43">
            <v>0.72484999999999999</v>
          </cell>
          <cell r="H43">
            <v>0.68467499999999992</v>
          </cell>
          <cell r="I43">
            <v>0.78402499999999997</v>
          </cell>
          <cell r="J43">
            <v>0.88740000000000019</v>
          </cell>
          <cell r="K43">
            <v>0.48644999999999994</v>
          </cell>
          <cell r="L43">
            <v>0.56590000000000007</v>
          </cell>
          <cell r="M43">
            <v>0.61712499999999992</v>
          </cell>
          <cell r="N43">
            <v>0.62172499999999986</v>
          </cell>
          <cell r="O43">
            <v>0.59702500000000014</v>
          </cell>
          <cell r="P43">
            <v>0.60817499999999991</v>
          </cell>
          <cell r="Q43">
            <v>0.65440000000000009</v>
          </cell>
          <cell r="R43">
            <v>0.71302500000000002</v>
          </cell>
          <cell r="T43">
            <v>0.66206458333333329</v>
          </cell>
        </row>
        <row r="44">
          <cell r="A44" t="str">
            <v>15 260</v>
          </cell>
          <cell r="B44">
            <v>2000</v>
          </cell>
          <cell r="D44">
            <v>7.5999999999999998E-2</v>
          </cell>
          <cell r="E44">
            <v>0.92999999999999994</v>
          </cell>
          <cell r="F44">
            <v>0.84050000000000002</v>
          </cell>
          <cell r="G44">
            <v>1.2496666666666669</v>
          </cell>
          <cell r="H44">
            <v>1.2640000000000005</v>
          </cell>
          <cell r="I44">
            <v>1.3013333333333337</v>
          </cell>
          <cell r="J44">
            <v>1.434666666666667</v>
          </cell>
          <cell r="K44">
            <v>1.171</v>
          </cell>
          <cell r="L44">
            <v>1.1800000000000002</v>
          </cell>
          <cell r="M44">
            <v>1.1493333333333333</v>
          </cell>
          <cell r="N44">
            <v>1.1926666666666668</v>
          </cell>
          <cell r="O44">
            <v>1.1893333333333334</v>
          </cell>
          <cell r="P44">
            <v>1.2390000000000001</v>
          </cell>
          <cell r="Q44">
            <v>1.2390000000000001</v>
          </cell>
          <cell r="R44">
            <v>1.2596666666666669</v>
          </cell>
          <cell r="T44">
            <v>1.2391388888888892</v>
          </cell>
        </row>
        <row r="45">
          <cell r="A45" t="str">
            <v>15 260</v>
          </cell>
          <cell r="B45">
            <v>5000</v>
          </cell>
          <cell r="D45">
            <v>0.06</v>
          </cell>
          <cell r="E45">
            <v>1.25</v>
          </cell>
          <cell r="F45">
            <v>0.70300000000000007</v>
          </cell>
          <cell r="G45">
            <v>0.90484999999999993</v>
          </cell>
          <cell r="H45">
            <v>0.86467499999999986</v>
          </cell>
          <cell r="I45">
            <v>0.96402499999999991</v>
          </cell>
          <cell r="J45">
            <v>1.0674000000000001</v>
          </cell>
          <cell r="K45">
            <v>0.66644999999999999</v>
          </cell>
          <cell r="L45">
            <v>0.74590000000000001</v>
          </cell>
          <cell r="M45">
            <v>0.79712499999999986</v>
          </cell>
          <cell r="N45">
            <v>0.8017249999999998</v>
          </cell>
          <cell r="O45">
            <v>0.77702500000000008</v>
          </cell>
          <cell r="P45">
            <v>0.78817499999999985</v>
          </cell>
          <cell r="Q45">
            <v>0.83440000000000003</v>
          </cell>
          <cell r="R45">
            <v>0.89302499999999996</v>
          </cell>
          <cell r="T45">
            <v>0.84206458333333334</v>
          </cell>
        </row>
        <row r="46">
          <cell r="A46" t="str">
            <v>15 260</v>
          </cell>
          <cell r="B46">
            <v>10000</v>
          </cell>
          <cell r="D46">
            <v>0.06</v>
          </cell>
          <cell r="E46">
            <v>1.25</v>
          </cell>
          <cell r="F46">
            <v>0.65300000000000002</v>
          </cell>
          <cell r="G46">
            <v>0.8648499999999999</v>
          </cell>
          <cell r="H46">
            <v>0.82467499999999982</v>
          </cell>
          <cell r="I46">
            <v>0.92402499999999987</v>
          </cell>
          <cell r="J46">
            <v>1.0274000000000001</v>
          </cell>
          <cell r="K46">
            <v>0.62644999999999995</v>
          </cell>
          <cell r="L46">
            <v>0.70589999999999997</v>
          </cell>
          <cell r="M46">
            <v>0.75712499999999983</v>
          </cell>
          <cell r="N46">
            <v>0.76172499999999976</v>
          </cell>
          <cell r="O46">
            <v>0.73702500000000004</v>
          </cell>
          <cell r="P46">
            <v>0.74817499999999981</v>
          </cell>
          <cell r="Q46">
            <v>0.7944</v>
          </cell>
          <cell r="R46">
            <v>0.85302499999999992</v>
          </cell>
          <cell r="T46">
            <v>0.8020645833333333</v>
          </cell>
        </row>
        <row r="47">
          <cell r="A47" t="str">
            <v>15 260</v>
          </cell>
          <cell r="B47">
            <v>15000</v>
          </cell>
          <cell r="D47">
            <v>0.06</v>
          </cell>
          <cell r="E47">
            <v>1.25</v>
          </cell>
          <cell r="F47">
            <v>0.6113333333333334</v>
          </cell>
          <cell r="G47">
            <v>0.83484999999999987</v>
          </cell>
          <cell r="H47">
            <v>0.7946749999999998</v>
          </cell>
          <cell r="I47">
            <v>0.89402499999999985</v>
          </cell>
          <cell r="J47">
            <v>0.99740000000000006</v>
          </cell>
          <cell r="K47">
            <v>0.59644999999999992</v>
          </cell>
          <cell r="L47">
            <v>0.67589999999999995</v>
          </cell>
          <cell r="M47">
            <v>0.7271249999999998</v>
          </cell>
          <cell r="N47">
            <v>0.73172499999999974</v>
          </cell>
          <cell r="O47">
            <v>0.70702500000000001</v>
          </cell>
          <cell r="P47">
            <v>0.71817499999999979</v>
          </cell>
          <cell r="Q47">
            <v>0.76439999999999997</v>
          </cell>
          <cell r="R47">
            <v>0.8230249999999999</v>
          </cell>
          <cell r="T47">
            <v>0.77206458333333305</v>
          </cell>
        </row>
        <row r="48">
          <cell r="A48" t="str">
            <v>15 260</v>
          </cell>
          <cell r="B48">
            <v>25000</v>
          </cell>
          <cell r="D48">
            <v>0.06</v>
          </cell>
          <cell r="E48">
            <v>1.25</v>
          </cell>
          <cell r="F48">
            <v>0.52800000000000002</v>
          </cell>
          <cell r="G48">
            <v>0.81485000000000007</v>
          </cell>
          <cell r="H48">
            <v>0.774675</v>
          </cell>
          <cell r="I48">
            <v>0.87402500000000005</v>
          </cell>
          <cell r="J48">
            <v>0.97740000000000005</v>
          </cell>
          <cell r="K48">
            <v>0.57645000000000013</v>
          </cell>
          <cell r="L48">
            <v>0.65590000000000015</v>
          </cell>
          <cell r="M48">
            <v>0.707125</v>
          </cell>
          <cell r="N48">
            <v>0.71172499999999994</v>
          </cell>
          <cell r="O48">
            <v>0.687025</v>
          </cell>
          <cell r="P48">
            <v>0.69817499999999999</v>
          </cell>
          <cell r="Q48">
            <v>0.74439999999999995</v>
          </cell>
          <cell r="R48">
            <v>0.8030250000000001</v>
          </cell>
          <cell r="T48">
            <v>0.75206458333333337</v>
          </cell>
        </row>
        <row r="49">
          <cell r="A49" t="str">
            <v>15 260</v>
          </cell>
          <cell r="B49">
            <v>50000</v>
          </cell>
          <cell r="D49">
            <v>0.06</v>
          </cell>
          <cell r="E49">
            <v>1.25</v>
          </cell>
          <cell r="F49">
            <v>0.503</v>
          </cell>
          <cell r="G49">
            <v>0.80484999999999995</v>
          </cell>
          <cell r="H49">
            <v>0.76467499999999988</v>
          </cell>
          <cell r="I49">
            <v>0.86402499999999993</v>
          </cell>
          <cell r="J49">
            <v>0.96740000000000015</v>
          </cell>
          <cell r="K49">
            <v>0.56645000000000001</v>
          </cell>
          <cell r="L49">
            <v>0.64590000000000003</v>
          </cell>
          <cell r="M49">
            <v>0.69712499999999988</v>
          </cell>
          <cell r="N49">
            <v>0.70172499999999982</v>
          </cell>
          <cell r="O49">
            <v>0.6770250000000001</v>
          </cell>
          <cell r="P49">
            <v>0.68817499999999987</v>
          </cell>
          <cell r="Q49">
            <v>0.73440000000000005</v>
          </cell>
          <cell r="R49">
            <v>0.79302499999999998</v>
          </cell>
          <cell r="T49">
            <v>0.74206458333333336</v>
          </cell>
        </row>
        <row r="50">
          <cell r="A50" t="str">
            <v>2</v>
          </cell>
          <cell r="B50">
            <v>100</v>
          </cell>
          <cell r="D50">
            <v>0</v>
          </cell>
          <cell r="E50">
            <v>0.98250000000000004</v>
          </cell>
          <cell r="F50">
            <v>1.0489999999999999</v>
          </cell>
          <cell r="G50">
            <v>1.4736666666666667</v>
          </cell>
          <cell r="H50">
            <v>1.4880000000000002</v>
          </cell>
          <cell r="I50">
            <v>1.5253333333333334</v>
          </cell>
          <cell r="J50">
            <v>1.6586666666666667</v>
          </cell>
          <cell r="K50">
            <v>1.3919999999999999</v>
          </cell>
          <cell r="L50">
            <v>1.401</v>
          </cell>
          <cell r="M50">
            <v>1.3703333333333332</v>
          </cell>
          <cell r="N50">
            <v>1.4136666666666666</v>
          </cell>
          <cell r="O50">
            <v>1.4103333333333332</v>
          </cell>
          <cell r="P50">
            <v>1.46</v>
          </cell>
          <cell r="Q50">
            <v>1.46</v>
          </cell>
          <cell r="R50">
            <v>1.4806666666666668</v>
          </cell>
          <cell r="T50">
            <v>1.461138888888889</v>
          </cell>
        </row>
        <row r="51">
          <cell r="A51" t="str">
            <v>2</v>
          </cell>
          <cell r="B51">
            <v>250</v>
          </cell>
          <cell r="D51">
            <v>0</v>
          </cell>
          <cell r="E51">
            <v>0.96499999999999997</v>
          </cell>
          <cell r="F51">
            <v>1.04</v>
          </cell>
          <cell r="G51">
            <v>1.4536666666666667</v>
          </cell>
          <cell r="H51">
            <v>1.4680000000000002</v>
          </cell>
          <cell r="I51">
            <v>1.5053333333333334</v>
          </cell>
          <cell r="J51">
            <v>1.6386666666666667</v>
          </cell>
          <cell r="K51">
            <v>1.3719999999999999</v>
          </cell>
          <cell r="L51">
            <v>1.381</v>
          </cell>
          <cell r="M51">
            <v>1.3503333333333332</v>
          </cell>
          <cell r="N51">
            <v>1.3936666666666666</v>
          </cell>
          <cell r="O51">
            <v>1.3903333333333332</v>
          </cell>
          <cell r="P51">
            <v>1.44</v>
          </cell>
          <cell r="Q51">
            <v>1.44</v>
          </cell>
          <cell r="R51">
            <v>1.4606666666666668</v>
          </cell>
          <cell r="T51">
            <v>1.441138888888889</v>
          </cell>
        </row>
        <row r="52">
          <cell r="A52" t="str">
            <v>2</v>
          </cell>
          <cell r="B52">
            <v>400</v>
          </cell>
          <cell r="D52">
            <v>7.5999999999999998E-2</v>
          </cell>
          <cell r="E52">
            <v>0.95799999999999996</v>
          </cell>
          <cell r="F52">
            <v>1.022</v>
          </cell>
          <cell r="G52">
            <v>1.4496666666666667</v>
          </cell>
          <cell r="H52">
            <v>1.4640000000000002</v>
          </cell>
          <cell r="I52">
            <v>1.5013333333333334</v>
          </cell>
          <cell r="J52">
            <v>1.6346666666666667</v>
          </cell>
          <cell r="K52">
            <v>1.3679999999999999</v>
          </cell>
          <cell r="L52">
            <v>1.377</v>
          </cell>
          <cell r="M52">
            <v>1.3463333333333332</v>
          </cell>
          <cell r="N52">
            <v>1.3896666666666666</v>
          </cell>
          <cell r="O52">
            <v>1.3863333333333332</v>
          </cell>
          <cell r="P52">
            <v>1.4359999999999999</v>
          </cell>
          <cell r="Q52">
            <v>1.4359999999999999</v>
          </cell>
          <cell r="R52">
            <v>1.4566666666666668</v>
          </cell>
          <cell r="T52">
            <v>1.437138888888889</v>
          </cell>
        </row>
        <row r="53">
          <cell r="A53" t="str">
            <v>2</v>
          </cell>
          <cell r="B53">
            <v>500</v>
          </cell>
          <cell r="D53">
            <v>7.5999999999999998E-2</v>
          </cell>
          <cell r="E53">
            <v>0.95099999999999996</v>
          </cell>
          <cell r="F53">
            <v>1.0129999999999999</v>
          </cell>
          <cell r="G53">
            <v>1.3996666666666668</v>
          </cell>
          <cell r="H53">
            <v>1.4140000000000004</v>
          </cell>
          <cell r="I53">
            <v>1.4513333333333336</v>
          </cell>
          <cell r="J53">
            <v>1.5846666666666669</v>
          </cell>
          <cell r="K53">
            <v>1.321</v>
          </cell>
          <cell r="L53">
            <v>1.33</v>
          </cell>
          <cell r="M53">
            <v>1.2993333333333332</v>
          </cell>
          <cell r="N53">
            <v>1.3426666666666667</v>
          </cell>
          <cell r="O53">
            <v>1.3393333333333333</v>
          </cell>
          <cell r="P53">
            <v>1.389</v>
          </cell>
          <cell r="Q53">
            <v>1.389</v>
          </cell>
          <cell r="R53">
            <v>1.4096666666666668</v>
          </cell>
          <cell r="T53">
            <v>1.3891388888888887</v>
          </cell>
        </row>
        <row r="54">
          <cell r="A54" t="str">
            <v>2</v>
          </cell>
          <cell r="B54">
            <v>1000</v>
          </cell>
          <cell r="D54">
            <v>7.5999999999999998E-2</v>
          </cell>
          <cell r="E54">
            <v>0.92999999999999994</v>
          </cell>
          <cell r="F54">
            <v>0.95799999999999996</v>
          </cell>
          <cell r="G54">
            <v>1.3396666666666668</v>
          </cell>
          <cell r="H54">
            <v>1.3540000000000003</v>
          </cell>
          <cell r="I54">
            <v>1.3913333333333335</v>
          </cell>
          <cell r="J54">
            <v>1.5246666666666668</v>
          </cell>
          <cell r="K54">
            <v>1.2609999999999999</v>
          </cell>
          <cell r="L54">
            <v>1.27</v>
          </cell>
          <cell r="M54">
            <v>1.2393333333333332</v>
          </cell>
          <cell r="N54">
            <v>1.2826666666666666</v>
          </cell>
          <cell r="O54">
            <v>1.2793333333333332</v>
          </cell>
          <cell r="P54">
            <v>1.329</v>
          </cell>
          <cell r="Q54">
            <v>1.329</v>
          </cell>
          <cell r="R54">
            <v>1.3496666666666668</v>
          </cell>
          <cell r="T54">
            <v>1.3291388888888891</v>
          </cell>
        </row>
        <row r="55">
          <cell r="A55" t="str">
            <v>2</v>
          </cell>
          <cell r="B55">
            <v>1500</v>
          </cell>
          <cell r="D55">
            <v>7.5999999999999998E-2</v>
          </cell>
          <cell r="E55">
            <v>0.92999999999999994</v>
          </cell>
          <cell r="F55">
            <v>0.90300000000000002</v>
          </cell>
          <cell r="G55">
            <v>1.2996666666666667</v>
          </cell>
          <cell r="H55">
            <v>1.3140000000000003</v>
          </cell>
          <cell r="I55">
            <v>1.3513333333333335</v>
          </cell>
          <cell r="J55">
            <v>1.4846666666666668</v>
          </cell>
          <cell r="K55">
            <v>1.2209999999999999</v>
          </cell>
          <cell r="L55">
            <v>1.23</v>
          </cell>
          <cell r="M55">
            <v>1.1993333333333331</v>
          </cell>
          <cell r="N55">
            <v>1.2426666666666666</v>
          </cell>
          <cell r="O55">
            <v>1.2393333333333332</v>
          </cell>
          <cell r="P55">
            <v>1.2889999999999999</v>
          </cell>
          <cell r="Q55">
            <v>1.2889999999999999</v>
          </cell>
          <cell r="R55">
            <v>1.3096666666666668</v>
          </cell>
          <cell r="T55">
            <v>1.2891388888888888</v>
          </cell>
        </row>
        <row r="56">
          <cell r="A56" t="str">
            <v>2</v>
          </cell>
          <cell r="B56">
            <v>2000</v>
          </cell>
          <cell r="D56">
            <v>7.5999999999999998E-2</v>
          </cell>
          <cell r="E56">
            <v>0.92999999999999994</v>
          </cell>
          <cell r="F56">
            <v>0.84050000000000002</v>
          </cell>
          <cell r="G56">
            <v>1.2496666666666669</v>
          </cell>
          <cell r="H56">
            <v>1.2640000000000005</v>
          </cell>
          <cell r="I56">
            <v>1.3013333333333337</v>
          </cell>
          <cell r="J56">
            <v>1.434666666666667</v>
          </cell>
          <cell r="K56">
            <v>1.171</v>
          </cell>
          <cell r="L56">
            <v>1.1800000000000002</v>
          </cell>
          <cell r="M56">
            <v>1.1493333333333333</v>
          </cell>
          <cell r="N56">
            <v>1.1926666666666668</v>
          </cell>
          <cell r="O56">
            <v>1.1893333333333334</v>
          </cell>
          <cell r="P56">
            <v>1.2390000000000001</v>
          </cell>
          <cell r="Q56">
            <v>1.2390000000000001</v>
          </cell>
          <cell r="R56">
            <v>1.2596666666666669</v>
          </cell>
          <cell r="T56">
            <v>1.2391388888888892</v>
          </cell>
        </row>
        <row r="57">
          <cell r="A57" t="str">
            <v>2</v>
          </cell>
          <cell r="B57">
            <v>2500</v>
          </cell>
          <cell r="D57">
            <v>7.5999999999999998E-2</v>
          </cell>
          <cell r="E57">
            <v>0.92300000000000004</v>
          </cell>
          <cell r="F57">
            <v>0.77800000000000002</v>
          </cell>
          <cell r="G57">
            <v>1.1996666666666669</v>
          </cell>
          <cell r="H57">
            <v>1.2140000000000004</v>
          </cell>
          <cell r="I57">
            <v>1.2513333333333336</v>
          </cell>
          <cell r="J57">
            <v>1.3846666666666669</v>
          </cell>
          <cell r="K57">
            <v>1.121</v>
          </cell>
          <cell r="L57">
            <v>1.1300000000000001</v>
          </cell>
          <cell r="M57">
            <v>1.0993333333333333</v>
          </cell>
          <cell r="N57">
            <v>1.1426666666666667</v>
          </cell>
          <cell r="O57">
            <v>1.1393333333333333</v>
          </cell>
          <cell r="P57">
            <v>1.1890000000000001</v>
          </cell>
          <cell r="Q57">
            <v>1.1890000000000001</v>
          </cell>
          <cell r="R57">
            <v>1.2096666666666669</v>
          </cell>
          <cell r="T57">
            <v>1.189138888888889</v>
          </cell>
        </row>
        <row r="58">
          <cell r="A58" t="str">
            <v>2</v>
          </cell>
          <cell r="B58">
            <v>3500</v>
          </cell>
          <cell r="D58">
            <v>7.5999999999999998E-2</v>
          </cell>
          <cell r="E58">
            <v>0.91600000000000004</v>
          </cell>
          <cell r="F58">
            <v>0.748</v>
          </cell>
          <cell r="G58">
            <v>1.1696666666666669</v>
          </cell>
          <cell r="H58">
            <v>1.1840000000000004</v>
          </cell>
          <cell r="I58">
            <v>1.2213333333333336</v>
          </cell>
          <cell r="J58">
            <v>1.3546666666666669</v>
          </cell>
          <cell r="K58">
            <v>1.091</v>
          </cell>
          <cell r="L58">
            <v>1.1000000000000001</v>
          </cell>
          <cell r="M58">
            <v>1.0693333333333332</v>
          </cell>
          <cell r="N58">
            <v>1.1126666666666667</v>
          </cell>
          <cell r="O58">
            <v>1.1093333333333333</v>
          </cell>
          <cell r="P58">
            <v>1.159</v>
          </cell>
          <cell r="Q58">
            <v>1.159</v>
          </cell>
          <cell r="R58">
            <v>1.1796666666666669</v>
          </cell>
          <cell r="T58">
            <v>1.1591388888888892</v>
          </cell>
        </row>
        <row r="59">
          <cell r="A59" t="str">
            <v>2</v>
          </cell>
          <cell r="B59">
            <v>5000</v>
          </cell>
          <cell r="D59">
            <v>0.06</v>
          </cell>
          <cell r="E59">
            <v>1.25</v>
          </cell>
          <cell r="F59">
            <v>0.70300000000000007</v>
          </cell>
          <cell r="G59">
            <v>0.90484999999999993</v>
          </cell>
          <cell r="H59">
            <v>0.86467499999999986</v>
          </cell>
          <cell r="I59">
            <v>0.96402499999999991</v>
          </cell>
          <cell r="J59">
            <v>1.0674000000000001</v>
          </cell>
          <cell r="K59">
            <v>0.66644999999999999</v>
          </cell>
          <cell r="L59">
            <v>0.74590000000000001</v>
          </cell>
          <cell r="M59">
            <v>0.79712499999999986</v>
          </cell>
          <cell r="N59">
            <v>0.8017249999999998</v>
          </cell>
          <cell r="O59">
            <v>0.77702500000000008</v>
          </cell>
          <cell r="P59">
            <v>0.78817499999999985</v>
          </cell>
          <cell r="Q59">
            <v>0.83440000000000003</v>
          </cell>
          <cell r="R59">
            <v>0.89302499999999996</v>
          </cell>
          <cell r="T59">
            <v>0.84206458333333334</v>
          </cell>
        </row>
        <row r="60">
          <cell r="A60" t="str">
            <v>2</v>
          </cell>
          <cell r="B60">
            <v>7500</v>
          </cell>
          <cell r="D60">
            <v>0.06</v>
          </cell>
          <cell r="E60">
            <v>1.25</v>
          </cell>
          <cell r="F60">
            <v>0.67800000000000005</v>
          </cell>
          <cell r="G60">
            <v>0.87484999999999991</v>
          </cell>
          <cell r="H60">
            <v>0.83467499999999983</v>
          </cell>
          <cell r="I60">
            <v>0.93402499999999988</v>
          </cell>
          <cell r="J60">
            <v>1.0374000000000001</v>
          </cell>
          <cell r="K60">
            <v>0.63644999999999996</v>
          </cell>
          <cell r="L60">
            <v>0.71589999999999998</v>
          </cell>
          <cell r="M60">
            <v>0.76712499999999983</v>
          </cell>
          <cell r="N60">
            <v>0.77172499999999977</v>
          </cell>
          <cell r="O60">
            <v>0.74702500000000005</v>
          </cell>
          <cell r="P60">
            <v>0.75817499999999982</v>
          </cell>
          <cell r="Q60">
            <v>0.8044</v>
          </cell>
          <cell r="R60">
            <v>0.86302499999999993</v>
          </cell>
          <cell r="T60">
            <v>0.8120645833333332</v>
          </cell>
        </row>
        <row r="61">
          <cell r="A61" t="str">
            <v>2</v>
          </cell>
          <cell r="B61">
            <v>10000</v>
          </cell>
          <cell r="D61">
            <v>0.06</v>
          </cell>
          <cell r="E61">
            <v>1.25</v>
          </cell>
          <cell r="F61">
            <v>0.65300000000000002</v>
          </cell>
          <cell r="G61">
            <v>0.8648499999999999</v>
          </cell>
          <cell r="H61">
            <v>0.82467499999999982</v>
          </cell>
          <cell r="I61">
            <v>0.92402499999999987</v>
          </cell>
          <cell r="J61">
            <v>1.0274000000000001</v>
          </cell>
          <cell r="K61">
            <v>0.62644999999999995</v>
          </cell>
          <cell r="L61">
            <v>0.70589999999999997</v>
          </cell>
          <cell r="M61">
            <v>0.75712499999999983</v>
          </cell>
          <cell r="N61">
            <v>0.76172499999999976</v>
          </cell>
          <cell r="O61">
            <v>0.73702500000000004</v>
          </cell>
          <cell r="P61">
            <v>0.74817499999999981</v>
          </cell>
          <cell r="Q61">
            <v>0.7944</v>
          </cell>
          <cell r="R61">
            <v>0.85302499999999992</v>
          </cell>
          <cell r="T61">
            <v>0.8020645833333333</v>
          </cell>
        </row>
        <row r="62">
          <cell r="A62" t="str">
            <v>2E</v>
          </cell>
          <cell r="B62">
            <v>2000</v>
          </cell>
          <cell r="D62">
            <v>7.5999999999999998E-2</v>
          </cell>
          <cell r="E62">
            <v>0.92999999999999994</v>
          </cell>
          <cell r="F62">
            <v>0.84050000000000002</v>
          </cell>
          <cell r="G62">
            <v>1.2496666666666669</v>
          </cell>
          <cell r="H62">
            <v>1.2640000000000005</v>
          </cell>
          <cell r="I62">
            <v>1.3013333333333337</v>
          </cell>
          <cell r="J62">
            <v>1.434666666666667</v>
          </cell>
          <cell r="K62">
            <v>1.171</v>
          </cell>
          <cell r="L62">
            <v>1.1800000000000002</v>
          </cell>
          <cell r="M62">
            <v>1.1493333333333333</v>
          </cell>
          <cell r="N62">
            <v>1.1926666666666668</v>
          </cell>
          <cell r="O62">
            <v>1.1893333333333334</v>
          </cell>
          <cell r="P62">
            <v>1.2390000000000001</v>
          </cell>
          <cell r="Q62">
            <v>1.2390000000000001</v>
          </cell>
          <cell r="R62">
            <v>1.2596666666666669</v>
          </cell>
          <cell r="T62">
            <v>1.2391388888888892</v>
          </cell>
        </row>
        <row r="63">
          <cell r="A63" t="str">
            <v>2E</v>
          </cell>
          <cell r="B63">
            <v>2500</v>
          </cell>
          <cell r="D63">
            <v>7.5999999999999998E-2</v>
          </cell>
          <cell r="E63">
            <v>0.91600000000000004</v>
          </cell>
          <cell r="F63">
            <v>0.77800000000000002</v>
          </cell>
          <cell r="G63">
            <v>1.1996666666666669</v>
          </cell>
          <cell r="H63">
            <v>1.2140000000000004</v>
          </cell>
          <cell r="I63">
            <v>1.2513333333333336</v>
          </cell>
          <cell r="J63">
            <v>1.3846666666666669</v>
          </cell>
          <cell r="K63">
            <v>1.121</v>
          </cell>
          <cell r="L63">
            <v>1.1300000000000001</v>
          </cell>
          <cell r="M63">
            <v>1.0993333333333333</v>
          </cell>
          <cell r="N63">
            <v>1.1426666666666667</v>
          </cell>
          <cell r="O63">
            <v>1.1393333333333333</v>
          </cell>
          <cell r="P63">
            <v>1.1890000000000001</v>
          </cell>
          <cell r="Q63">
            <v>1.1890000000000001</v>
          </cell>
          <cell r="R63">
            <v>1.2096666666666669</v>
          </cell>
          <cell r="T63">
            <v>1.189138888888889</v>
          </cell>
        </row>
        <row r="64">
          <cell r="A64" t="str">
            <v>2E</v>
          </cell>
          <cell r="B64">
            <v>3500</v>
          </cell>
          <cell r="D64">
            <v>7.5999999999999998E-2</v>
          </cell>
          <cell r="E64">
            <v>0.91600000000000004</v>
          </cell>
          <cell r="F64">
            <v>0.748</v>
          </cell>
          <cell r="G64">
            <v>1.1696666666666669</v>
          </cell>
          <cell r="H64">
            <v>1.1840000000000004</v>
          </cell>
          <cell r="I64">
            <v>1.2213333333333336</v>
          </cell>
          <cell r="J64">
            <v>1.3546666666666669</v>
          </cell>
          <cell r="K64">
            <v>1.091</v>
          </cell>
          <cell r="L64">
            <v>1.1000000000000001</v>
          </cell>
          <cell r="M64">
            <v>1.0693333333333332</v>
          </cell>
          <cell r="N64">
            <v>1.1126666666666667</v>
          </cell>
          <cell r="O64">
            <v>1.1093333333333333</v>
          </cell>
          <cell r="P64">
            <v>1.159</v>
          </cell>
          <cell r="Q64">
            <v>1.159</v>
          </cell>
          <cell r="R64">
            <v>1.1796666666666669</v>
          </cell>
          <cell r="T64">
            <v>1.1591388888888892</v>
          </cell>
        </row>
        <row r="65">
          <cell r="A65" t="str">
            <v>2E</v>
          </cell>
          <cell r="B65">
            <v>5000</v>
          </cell>
          <cell r="D65">
            <v>0.06</v>
          </cell>
          <cell r="E65">
            <v>1.25</v>
          </cell>
          <cell r="F65">
            <v>0.70300000000000007</v>
          </cell>
          <cell r="G65">
            <v>0.90484999999999993</v>
          </cell>
          <cell r="H65">
            <v>0.86467499999999986</v>
          </cell>
          <cell r="I65">
            <v>0.96402499999999991</v>
          </cell>
          <cell r="J65">
            <v>1.0674000000000001</v>
          </cell>
          <cell r="K65">
            <v>0.66644999999999999</v>
          </cell>
          <cell r="L65">
            <v>0.74590000000000001</v>
          </cell>
          <cell r="M65">
            <v>0.79712499999999986</v>
          </cell>
          <cell r="N65">
            <v>0.8017249999999998</v>
          </cell>
          <cell r="O65">
            <v>0.77702500000000008</v>
          </cell>
          <cell r="P65">
            <v>0.78817499999999985</v>
          </cell>
          <cell r="Q65">
            <v>0.83440000000000003</v>
          </cell>
          <cell r="R65">
            <v>0.89302499999999996</v>
          </cell>
          <cell r="T65">
            <v>0.84206458333333334</v>
          </cell>
        </row>
        <row r="66">
          <cell r="A66" t="str">
            <v>2E</v>
          </cell>
          <cell r="B66">
            <v>7500</v>
          </cell>
          <cell r="D66">
            <v>0.06</v>
          </cell>
          <cell r="E66">
            <v>1.25</v>
          </cell>
          <cell r="F66">
            <v>0.67800000000000005</v>
          </cell>
          <cell r="G66">
            <v>0.87484999999999991</v>
          </cell>
          <cell r="H66">
            <v>0.83467499999999983</v>
          </cell>
          <cell r="I66">
            <v>0.93402499999999988</v>
          </cell>
          <cell r="J66">
            <v>1.0374000000000001</v>
          </cell>
          <cell r="K66">
            <v>0.63644999999999996</v>
          </cell>
          <cell r="L66">
            <v>0.71589999999999998</v>
          </cell>
          <cell r="M66">
            <v>0.76712499999999983</v>
          </cell>
          <cell r="N66">
            <v>0.77172499999999977</v>
          </cell>
          <cell r="O66">
            <v>0.74702500000000005</v>
          </cell>
          <cell r="P66">
            <v>0.75817499999999982</v>
          </cell>
          <cell r="Q66">
            <v>0.8044</v>
          </cell>
          <cell r="R66">
            <v>0.86302499999999993</v>
          </cell>
          <cell r="T66">
            <v>0.8120645833333332</v>
          </cell>
        </row>
        <row r="67">
          <cell r="A67" t="str">
            <v>2E</v>
          </cell>
          <cell r="B67">
            <v>10000</v>
          </cell>
          <cell r="D67">
            <v>0.06</v>
          </cell>
          <cell r="E67">
            <v>1.25</v>
          </cell>
          <cell r="F67">
            <v>0.65300000000000002</v>
          </cell>
          <cell r="G67">
            <v>0.8648499999999999</v>
          </cell>
          <cell r="H67">
            <v>0.82467499999999982</v>
          </cell>
          <cell r="I67">
            <v>0.92402499999999987</v>
          </cell>
          <cell r="J67">
            <v>1.0274000000000001</v>
          </cell>
          <cell r="K67">
            <v>0.62644999999999995</v>
          </cell>
          <cell r="L67">
            <v>0.70589999999999997</v>
          </cell>
          <cell r="M67">
            <v>0.75712499999999983</v>
          </cell>
          <cell r="N67">
            <v>0.76172499999999976</v>
          </cell>
          <cell r="O67">
            <v>0.73702500000000004</v>
          </cell>
          <cell r="P67">
            <v>0.74817499999999981</v>
          </cell>
          <cell r="Q67">
            <v>0.7944</v>
          </cell>
          <cell r="R67">
            <v>0.85302499999999992</v>
          </cell>
          <cell r="T67">
            <v>0.8020645833333333</v>
          </cell>
        </row>
        <row r="68">
          <cell r="A68" t="str">
            <v>16 270</v>
          </cell>
          <cell r="B68">
            <v>100</v>
          </cell>
          <cell r="D68">
            <v>0</v>
          </cell>
          <cell r="E68">
            <v>0.98250000000000004</v>
          </cell>
          <cell r="F68">
            <v>1.0489999999999999</v>
          </cell>
          <cell r="G68">
            <v>1.4736666666666667</v>
          </cell>
          <cell r="H68">
            <v>1.4880000000000002</v>
          </cell>
          <cell r="I68">
            <v>1.5253333333333334</v>
          </cell>
          <cell r="J68">
            <v>1.6586666666666667</v>
          </cell>
          <cell r="K68">
            <v>1.3919999999999999</v>
          </cell>
          <cell r="L68">
            <v>1.401</v>
          </cell>
          <cell r="M68">
            <v>1.3703333333333332</v>
          </cell>
          <cell r="N68">
            <v>1.4136666666666666</v>
          </cell>
          <cell r="O68">
            <v>1.4103333333333332</v>
          </cell>
          <cell r="P68">
            <v>1.46</v>
          </cell>
          <cell r="Q68">
            <v>1.46</v>
          </cell>
          <cell r="R68">
            <v>1.4806666666666668</v>
          </cell>
          <cell r="T68">
            <v>1.461138888888889</v>
          </cell>
        </row>
        <row r="69">
          <cell r="A69" t="str">
            <v>16 270</v>
          </cell>
          <cell r="B69">
            <v>250</v>
          </cell>
          <cell r="D69">
            <v>0</v>
          </cell>
          <cell r="E69">
            <v>0.96499999999999997</v>
          </cell>
          <cell r="F69">
            <v>1.04</v>
          </cell>
          <cell r="G69">
            <v>1.4536666666666667</v>
          </cell>
          <cell r="H69">
            <v>1.4680000000000002</v>
          </cell>
          <cell r="I69">
            <v>1.5053333333333334</v>
          </cell>
          <cell r="J69">
            <v>1.6386666666666667</v>
          </cell>
          <cell r="K69">
            <v>1.3719999999999999</v>
          </cell>
          <cell r="L69">
            <v>1.381</v>
          </cell>
          <cell r="M69">
            <v>1.3503333333333332</v>
          </cell>
          <cell r="N69">
            <v>1.3936666666666666</v>
          </cell>
          <cell r="O69">
            <v>1.3903333333333332</v>
          </cell>
          <cell r="P69">
            <v>1.44</v>
          </cell>
          <cell r="Q69">
            <v>1.44</v>
          </cell>
          <cell r="R69">
            <v>1.4606666666666668</v>
          </cell>
          <cell r="T69">
            <v>1.441138888888889</v>
          </cell>
        </row>
        <row r="70">
          <cell r="A70" t="str">
            <v>16 270</v>
          </cell>
          <cell r="B70">
            <v>500</v>
          </cell>
          <cell r="D70">
            <v>0</v>
          </cell>
          <cell r="E70">
            <v>0.9405</v>
          </cell>
          <cell r="F70">
            <v>1.0129999999999999</v>
          </cell>
          <cell r="G70">
            <v>1.3996666666666668</v>
          </cell>
          <cell r="H70">
            <v>1.4140000000000004</v>
          </cell>
          <cell r="I70">
            <v>1.4513333333333336</v>
          </cell>
          <cell r="J70">
            <v>1.5846666666666669</v>
          </cell>
          <cell r="K70">
            <v>1.321</v>
          </cell>
          <cell r="L70">
            <v>1.33</v>
          </cell>
          <cell r="M70">
            <v>1.2993333333333332</v>
          </cell>
          <cell r="N70">
            <v>1.3426666666666667</v>
          </cell>
          <cell r="O70">
            <v>1.3393333333333333</v>
          </cell>
          <cell r="P70">
            <v>1.389</v>
          </cell>
          <cell r="Q70">
            <v>1.389</v>
          </cell>
          <cell r="R70">
            <v>1.4096666666666668</v>
          </cell>
          <cell r="T70">
            <v>1.3891388888888887</v>
          </cell>
        </row>
        <row r="71">
          <cell r="A71" t="str">
            <v>16 270</v>
          </cell>
          <cell r="B71">
            <v>1000</v>
          </cell>
          <cell r="D71">
            <v>0</v>
          </cell>
          <cell r="E71">
            <v>0.90900000000000003</v>
          </cell>
          <cell r="F71">
            <v>0.95799999999999996</v>
          </cell>
          <cell r="G71">
            <v>1.3396666666666668</v>
          </cell>
          <cell r="H71">
            <v>1.3540000000000003</v>
          </cell>
          <cell r="I71">
            <v>1.3913333333333335</v>
          </cell>
          <cell r="J71">
            <v>1.5246666666666668</v>
          </cell>
          <cell r="K71">
            <v>1.2609999999999999</v>
          </cell>
          <cell r="L71">
            <v>1.27</v>
          </cell>
          <cell r="M71">
            <v>1.2393333333333332</v>
          </cell>
          <cell r="N71">
            <v>1.2826666666666666</v>
          </cell>
          <cell r="O71">
            <v>1.2793333333333332</v>
          </cell>
          <cell r="P71">
            <v>1.329</v>
          </cell>
          <cell r="Q71">
            <v>1.329</v>
          </cell>
          <cell r="R71">
            <v>1.3496666666666668</v>
          </cell>
          <cell r="T71">
            <v>1.3291388888888891</v>
          </cell>
        </row>
        <row r="72">
          <cell r="A72" t="str">
            <v>16 270</v>
          </cell>
          <cell r="B72">
            <v>1500</v>
          </cell>
          <cell r="D72">
            <v>0</v>
          </cell>
          <cell r="E72">
            <v>0.90900000000000003</v>
          </cell>
          <cell r="F72">
            <v>0.90300000000000002</v>
          </cell>
          <cell r="G72">
            <v>1.2996666666666667</v>
          </cell>
          <cell r="H72">
            <v>1.3140000000000003</v>
          </cell>
          <cell r="I72">
            <v>1.3513333333333335</v>
          </cell>
          <cell r="J72">
            <v>1.4846666666666668</v>
          </cell>
          <cell r="K72">
            <v>1.2209999999999999</v>
          </cell>
          <cell r="L72">
            <v>1.23</v>
          </cell>
          <cell r="M72">
            <v>1.1993333333333331</v>
          </cell>
          <cell r="N72">
            <v>1.2426666666666666</v>
          </cell>
          <cell r="O72">
            <v>1.2393333333333332</v>
          </cell>
          <cell r="P72">
            <v>1.2889999999999999</v>
          </cell>
          <cell r="Q72">
            <v>1.2889999999999999</v>
          </cell>
          <cell r="R72">
            <v>1.3096666666666668</v>
          </cell>
          <cell r="T72">
            <v>1.2891388888888888</v>
          </cell>
        </row>
        <row r="73">
          <cell r="A73" t="str">
            <v>16 270</v>
          </cell>
          <cell r="B73">
            <v>2000</v>
          </cell>
          <cell r="D73">
            <v>0</v>
          </cell>
          <cell r="E73">
            <v>0.90200000000000002</v>
          </cell>
          <cell r="F73">
            <v>0.84050000000000002</v>
          </cell>
          <cell r="G73">
            <v>1.2496666666666669</v>
          </cell>
          <cell r="H73">
            <v>1.2640000000000005</v>
          </cell>
          <cell r="I73">
            <v>1.3013333333333337</v>
          </cell>
          <cell r="J73">
            <v>1.434666666666667</v>
          </cell>
          <cell r="K73">
            <v>1.171</v>
          </cell>
          <cell r="L73">
            <v>1.1800000000000002</v>
          </cell>
          <cell r="M73">
            <v>1.1493333333333333</v>
          </cell>
          <cell r="N73">
            <v>1.1926666666666668</v>
          </cell>
          <cell r="O73">
            <v>1.1893333333333334</v>
          </cell>
          <cell r="P73">
            <v>1.2390000000000001</v>
          </cell>
          <cell r="Q73">
            <v>1.2390000000000001</v>
          </cell>
          <cell r="R73">
            <v>1.2596666666666669</v>
          </cell>
          <cell r="T73">
            <v>1.2391388888888892</v>
          </cell>
        </row>
        <row r="74">
          <cell r="A74" t="str">
            <v>16 270</v>
          </cell>
          <cell r="B74">
            <v>2500</v>
          </cell>
          <cell r="D74">
            <v>0</v>
          </cell>
          <cell r="E74">
            <v>0.90200000000000002</v>
          </cell>
          <cell r="F74">
            <v>0.77800000000000002</v>
          </cell>
          <cell r="G74">
            <v>1.1996666666666669</v>
          </cell>
          <cell r="H74">
            <v>1.2140000000000004</v>
          </cell>
          <cell r="I74">
            <v>1.2513333333333336</v>
          </cell>
          <cell r="J74">
            <v>1.3846666666666669</v>
          </cell>
          <cell r="K74">
            <v>1.121</v>
          </cell>
          <cell r="L74">
            <v>1.1300000000000001</v>
          </cell>
          <cell r="M74">
            <v>1.0993333333333333</v>
          </cell>
          <cell r="N74">
            <v>1.1426666666666667</v>
          </cell>
          <cell r="O74">
            <v>1.1393333333333333</v>
          </cell>
          <cell r="P74">
            <v>1.1890000000000001</v>
          </cell>
          <cell r="Q74">
            <v>1.1890000000000001</v>
          </cell>
          <cell r="R74">
            <v>1.2096666666666669</v>
          </cell>
          <cell r="T74">
            <v>1.189138888888889</v>
          </cell>
        </row>
        <row r="75">
          <cell r="A75" t="str">
            <v>16 270</v>
          </cell>
          <cell r="B75">
            <v>3500</v>
          </cell>
          <cell r="D75">
            <v>0</v>
          </cell>
          <cell r="E75">
            <v>0.90200000000000002</v>
          </cell>
          <cell r="F75">
            <v>0.748</v>
          </cell>
          <cell r="G75">
            <v>1.1696666666666669</v>
          </cell>
          <cell r="H75">
            <v>1.1840000000000004</v>
          </cell>
          <cell r="I75">
            <v>1.2213333333333336</v>
          </cell>
          <cell r="J75">
            <v>1.3546666666666669</v>
          </cell>
          <cell r="K75">
            <v>1.091</v>
          </cell>
          <cell r="L75">
            <v>1.1000000000000001</v>
          </cell>
          <cell r="M75">
            <v>1.0693333333333332</v>
          </cell>
          <cell r="N75">
            <v>1.1126666666666667</v>
          </cell>
          <cell r="O75">
            <v>1.1093333333333333</v>
          </cell>
          <cell r="P75">
            <v>1.159</v>
          </cell>
          <cell r="Q75">
            <v>1.159</v>
          </cell>
          <cell r="R75">
            <v>1.1796666666666669</v>
          </cell>
          <cell r="T75">
            <v>1.1591388888888892</v>
          </cell>
        </row>
        <row r="76">
          <cell r="A76" t="str">
            <v>16 270</v>
          </cell>
          <cell r="B76">
            <v>5000</v>
          </cell>
          <cell r="D76">
            <v>0</v>
          </cell>
          <cell r="E76">
            <v>1.25</v>
          </cell>
          <cell r="F76">
            <v>0.70300000000000007</v>
          </cell>
          <cell r="G76">
            <v>0.90484999999999993</v>
          </cell>
          <cell r="H76">
            <v>0.86467499999999986</v>
          </cell>
          <cell r="I76">
            <v>0.96402499999999991</v>
          </cell>
          <cell r="J76">
            <v>1.0674000000000001</v>
          </cell>
          <cell r="K76">
            <v>0.66644999999999999</v>
          </cell>
          <cell r="L76">
            <v>0.74590000000000001</v>
          </cell>
          <cell r="M76">
            <v>0.79712499999999986</v>
          </cell>
          <cell r="N76">
            <v>0.8017249999999998</v>
          </cell>
          <cell r="O76">
            <v>0.77702500000000008</v>
          </cell>
          <cell r="P76">
            <v>0.78817499999999985</v>
          </cell>
          <cell r="Q76">
            <v>0.83440000000000003</v>
          </cell>
          <cell r="R76">
            <v>0.89302499999999996</v>
          </cell>
          <cell r="T76">
            <v>0.84206458333333334</v>
          </cell>
        </row>
        <row r="77">
          <cell r="A77" t="str">
            <v xml:space="preserve">3MD 151 </v>
          </cell>
          <cell r="B77">
            <v>480</v>
          </cell>
          <cell r="C77">
            <v>6</v>
          </cell>
          <cell r="D77">
            <v>0</v>
          </cell>
          <cell r="E77">
            <v>0.9405</v>
          </cell>
          <cell r="F77">
            <v>1.022</v>
          </cell>
          <cell r="G77">
            <v>1.3236666666666668</v>
          </cell>
          <cell r="H77">
            <v>1.3380000000000003</v>
          </cell>
          <cell r="I77">
            <v>1.3753333333333335</v>
          </cell>
          <cell r="J77">
            <v>1.5086666666666668</v>
          </cell>
          <cell r="K77">
            <v>1.242</v>
          </cell>
          <cell r="L77">
            <v>1.2510000000000001</v>
          </cell>
          <cell r="M77">
            <v>1.2203333333333333</v>
          </cell>
          <cell r="N77">
            <v>1.2636666666666667</v>
          </cell>
          <cell r="O77">
            <v>1.2603333333333333</v>
          </cell>
          <cell r="P77">
            <v>1.31</v>
          </cell>
          <cell r="Q77">
            <v>1.31</v>
          </cell>
          <cell r="R77">
            <v>1.3306666666666669</v>
          </cell>
          <cell r="T77">
            <v>1.3111388888888891</v>
          </cell>
        </row>
        <row r="78">
          <cell r="A78" t="str">
            <v xml:space="preserve">3MD 151 </v>
          </cell>
          <cell r="B78">
            <v>640</v>
          </cell>
          <cell r="C78">
            <v>8</v>
          </cell>
          <cell r="D78">
            <v>0</v>
          </cell>
          <cell r="E78">
            <v>0.92300000000000004</v>
          </cell>
          <cell r="F78">
            <v>1.002</v>
          </cell>
          <cell r="G78">
            <v>1.3136666666666668</v>
          </cell>
          <cell r="H78">
            <v>1.3280000000000003</v>
          </cell>
          <cell r="I78">
            <v>1.3653333333333335</v>
          </cell>
          <cell r="J78">
            <v>1.4986666666666668</v>
          </cell>
          <cell r="K78">
            <v>1.232</v>
          </cell>
          <cell r="L78">
            <v>1.2410000000000001</v>
          </cell>
          <cell r="M78">
            <v>1.2103333333333333</v>
          </cell>
          <cell r="N78">
            <v>1.2536666666666667</v>
          </cell>
          <cell r="O78">
            <v>1.2503333333333333</v>
          </cell>
          <cell r="P78">
            <v>1.3</v>
          </cell>
          <cell r="Q78">
            <v>1.3</v>
          </cell>
          <cell r="R78">
            <v>1.3206666666666669</v>
          </cell>
          <cell r="T78">
            <v>1.3011388888888893</v>
          </cell>
        </row>
        <row r="79">
          <cell r="A79" t="str">
            <v xml:space="preserve">3MD 151 </v>
          </cell>
          <cell r="B79">
            <v>800</v>
          </cell>
          <cell r="C79">
            <v>10</v>
          </cell>
          <cell r="D79">
            <v>0</v>
          </cell>
          <cell r="E79">
            <v>0.90200000000000002</v>
          </cell>
          <cell r="F79">
            <v>0.98</v>
          </cell>
          <cell r="G79">
            <v>1.2736666666666667</v>
          </cell>
          <cell r="H79">
            <v>1.2880000000000003</v>
          </cell>
          <cell r="I79">
            <v>1.3253333333333335</v>
          </cell>
          <cell r="J79">
            <v>1.4586666666666668</v>
          </cell>
          <cell r="K79">
            <v>1.1919999999999999</v>
          </cell>
          <cell r="L79">
            <v>1.2010000000000001</v>
          </cell>
          <cell r="M79">
            <v>1.1703333333333332</v>
          </cell>
          <cell r="N79">
            <v>1.2136666666666667</v>
          </cell>
          <cell r="O79">
            <v>1.2103333333333333</v>
          </cell>
          <cell r="P79">
            <v>1.26</v>
          </cell>
          <cell r="Q79">
            <v>1.26</v>
          </cell>
          <cell r="R79">
            <v>1.2806666666666668</v>
          </cell>
          <cell r="T79">
            <v>1.2611388888888888</v>
          </cell>
        </row>
        <row r="80">
          <cell r="A80" t="str">
            <v xml:space="preserve">3MD 151 </v>
          </cell>
          <cell r="B80">
            <v>960</v>
          </cell>
          <cell r="C80">
            <v>12</v>
          </cell>
          <cell r="D80">
            <v>0</v>
          </cell>
          <cell r="E80">
            <v>0.90200000000000002</v>
          </cell>
          <cell r="F80">
            <v>0.96900000000000008</v>
          </cell>
          <cell r="G80">
            <v>1.2636666666666667</v>
          </cell>
          <cell r="H80">
            <v>1.2780000000000002</v>
          </cell>
          <cell r="I80">
            <v>1.3153333333333335</v>
          </cell>
          <cell r="J80">
            <v>1.4486666666666668</v>
          </cell>
          <cell r="K80">
            <v>1.1819999999999999</v>
          </cell>
          <cell r="L80">
            <v>1.1910000000000001</v>
          </cell>
          <cell r="M80">
            <v>1.1603333333333332</v>
          </cell>
          <cell r="N80">
            <v>1.2036666666666667</v>
          </cell>
          <cell r="O80">
            <v>1.2003333333333333</v>
          </cell>
          <cell r="P80">
            <v>1.25</v>
          </cell>
          <cell r="Q80">
            <v>1.25</v>
          </cell>
          <cell r="R80">
            <v>1.2706666666666668</v>
          </cell>
          <cell r="T80">
            <v>1.251138888888889</v>
          </cell>
        </row>
        <row r="81">
          <cell r="A81" t="str">
            <v xml:space="preserve">3MD 151 </v>
          </cell>
          <cell r="B81">
            <v>1200</v>
          </cell>
          <cell r="C81">
            <v>15</v>
          </cell>
          <cell r="D81">
            <v>0</v>
          </cell>
          <cell r="E81">
            <v>0.90200000000000002</v>
          </cell>
          <cell r="F81">
            <v>0.93600000000000005</v>
          </cell>
          <cell r="G81">
            <v>1.2536666666666667</v>
          </cell>
          <cell r="H81">
            <v>1.2680000000000002</v>
          </cell>
          <cell r="I81">
            <v>1.3053333333333335</v>
          </cell>
          <cell r="J81">
            <v>1.4386666666666668</v>
          </cell>
          <cell r="K81">
            <v>1.1719999999999999</v>
          </cell>
          <cell r="L81">
            <v>1.181</v>
          </cell>
          <cell r="M81">
            <v>1.1503333333333332</v>
          </cell>
          <cell r="N81">
            <v>1.1936666666666667</v>
          </cell>
          <cell r="O81">
            <v>1.1903333333333332</v>
          </cell>
          <cell r="P81">
            <v>1.24</v>
          </cell>
          <cell r="Q81">
            <v>1.24</v>
          </cell>
          <cell r="R81">
            <v>1.2606666666666668</v>
          </cell>
          <cell r="T81">
            <v>1.241138888888889</v>
          </cell>
        </row>
        <row r="82">
          <cell r="A82" t="str">
            <v xml:space="preserve">3MD 151 </v>
          </cell>
          <cell r="B82">
            <v>1600</v>
          </cell>
          <cell r="C82">
            <v>20</v>
          </cell>
          <cell r="D82">
            <v>0</v>
          </cell>
          <cell r="E82">
            <v>0.90200000000000002</v>
          </cell>
          <cell r="F82">
            <v>0.89050000000000007</v>
          </cell>
          <cell r="G82">
            <v>1.2236666666666667</v>
          </cell>
          <cell r="H82">
            <v>1.2380000000000002</v>
          </cell>
          <cell r="I82">
            <v>1.2753333333333334</v>
          </cell>
          <cell r="J82">
            <v>1.4086666666666667</v>
          </cell>
          <cell r="K82">
            <v>1.1419999999999999</v>
          </cell>
          <cell r="L82">
            <v>1.151</v>
          </cell>
          <cell r="M82">
            <v>1.1203333333333332</v>
          </cell>
          <cell r="N82">
            <v>1.1636666666666666</v>
          </cell>
          <cell r="O82">
            <v>1.1603333333333332</v>
          </cell>
          <cell r="P82">
            <v>1.21</v>
          </cell>
          <cell r="Q82">
            <v>1.21</v>
          </cell>
          <cell r="R82">
            <v>1.2306666666666668</v>
          </cell>
          <cell r="T82">
            <v>1.211138888888889</v>
          </cell>
        </row>
        <row r="83">
          <cell r="A83" t="str">
            <v xml:space="preserve">3MD 151 </v>
          </cell>
          <cell r="B83">
            <v>2000</v>
          </cell>
          <cell r="C83">
            <v>25</v>
          </cell>
          <cell r="D83">
            <v>0</v>
          </cell>
          <cell r="E83">
            <v>0.90200000000000002</v>
          </cell>
          <cell r="F83">
            <v>0.84050000000000002</v>
          </cell>
          <cell r="G83">
            <v>1.1736666666666669</v>
          </cell>
          <cell r="H83">
            <v>1.1880000000000004</v>
          </cell>
          <cell r="I83">
            <v>1.2253333333333336</v>
          </cell>
          <cell r="J83">
            <v>1.3586666666666669</v>
          </cell>
          <cell r="K83">
            <v>1.0920000000000001</v>
          </cell>
          <cell r="L83">
            <v>1.1010000000000002</v>
          </cell>
          <cell r="M83">
            <v>1.0703333333333334</v>
          </cell>
          <cell r="N83">
            <v>1.1136666666666668</v>
          </cell>
          <cell r="O83">
            <v>1.1103333333333334</v>
          </cell>
          <cell r="P83">
            <v>1.1600000000000001</v>
          </cell>
          <cell r="Q83">
            <v>1.1600000000000001</v>
          </cell>
          <cell r="R83">
            <v>1.180666666666667</v>
          </cell>
          <cell r="T83">
            <v>1.1611388888888892</v>
          </cell>
        </row>
        <row r="84">
          <cell r="A84" t="str">
            <v xml:space="preserve">3MD 151 </v>
          </cell>
          <cell r="B84">
            <v>2400</v>
          </cell>
          <cell r="C84">
            <v>30</v>
          </cell>
          <cell r="D84">
            <v>0</v>
          </cell>
          <cell r="E84">
            <v>0.90200000000000002</v>
          </cell>
          <cell r="F84">
            <v>0.79049999999999998</v>
          </cell>
          <cell r="G84">
            <v>1.1236666666666668</v>
          </cell>
          <cell r="H84">
            <v>1.1380000000000003</v>
          </cell>
          <cell r="I84">
            <v>1.1753333333333336</v>
          </cell>
          <cell r="J84">
            <v>1.3086666666666669</v>
          </cell>
          <cell r="K84">
            <v>1.042</v>
          </cell>
          <cell r="L84">
            <v>1.0510000000000002</v>
          </cell>
          <cell r="M84">
            <v>1.0203333333333333</v>
          </cell>
          <cell r="N84">
            <v>1.0636666666666668</v>
          </cell>
          <cell r="O84">
            <v>1.0603333333333333</v>
          </cell>
          <cell r="P84">
            <v>1.1100000000000001</v>
          </cell>
          <cell r="Q84">
            <v>1.1100000000000001</v>
          </cell>
          <cell r="R84">
            <v>1.1306666666666669</v>
          </cell>
          <cell r="T84">
            <v>1.1111388888888889</v>
          </cell>
        </row>
        <row r="85">
          <cell r="A85" t="str">
            <v xml:space="preserve">3MD 151 </v>
          </cell>
          <cell r="B85">
            <v>3040</v>
          </cell>
          <cell r="C85">
            <v>38</v>
          </cell>
          <cell r="D85">
            <v>0</v>
          </cell>
          <cell r="E85">
            <v>0.90200000000000002</v>
          </cell>
          <cell r="F85">
            <v>0.76300000000000001</v>
          </cell>
          <cell r="G85">
            <v>1.1036666666666668</v>
          </cell>
          <cell r="H85">
            <v>1.1180000000000003</v>
          </cell>
          <cell r="I85">
            <v>1.1553333333333335</v>
          </cell>
          <cell r="J85">
            <v>1.2886666666666668</v>
          </cell>
          <cell r="K85">
            <v>1.022</v>
          </cell>
          <cell r="L85">
            <v>1.0310000000000001</v>
          </cell>
          <cell r="M85">
            <v>1.0003333333333333</v>
          </cell>
          <cell r="N85">
            <v>1.0436666666666667</v>
          </cell>
          <cell r="O85">
            <v>1.0403333333333333</v>
          </cell>
          <cell r="P85">
            <v>1.0900000000000001</v>
          </cell>
          <cell r="Q85">
            <v>1.0900000000000001</v>
          </cell>
          <cell r="R85">
            <v>1.1106666666666669</v>
          </cell>
          <cell r="T85">
            <v>1.0911388888888889</v>
          </cell>
        </row>
        <row r="86">
          <cell r="A86" t="str">
            <v xml:space="preserve">3MD 151 </v>
          </cell>
          <cell r="B86">
            <v>3200</v>
          </cell>
          <cell r="C86">
            <v>40</v>
          </cell>
          <cell r="D86">
            <v>0</v>
          </cell>
          <cell r="E86">
            <v>0.90200000000000002</v>
          </cell>
          <cell r="F86">
            <v>0.75700000000000001</v>
          </cell>
          <cell r="G86">
            <v>1.0936666666666668</v>
          </cell>
          <cell r="H86">
            <v>1.1080000000000003</v>
          </cell>
          <cell r="I86">
            <v>1.1453333333333335</v>
          </cell>
          <cell r="J86">
            <v>1.2786666666666668</v>
          </cell>
          <cell r="K86">
            <v>1.012</v>
          </cell>
          <cell r="L86">
            <v>1.0210000000000001</v>
          </cell>
          <cell r="M86">
            <v>0.99033333333333329</v>
          </cell>
          <cell r="N86">
            <v>1.0336666666666667</v>
          </cell>
          <cell r="O86">
            <v>1.0303333333333333</v>
          </cell>
          <cell r="P86">
            <v>1.08</v>
          </cell>
          <cell r="Q86">
            <v>1.08</v>
          </cell>
          <cell r="R86">
            <v>1.1006666666666669</v>
          </cell>
          <cell r="T86">
            <v>1.0811388888888891</v>
          </cell>
        </row>
        <row r="87">
          <cell r="A87" t="str">
            <v xml:space="preserve">3MD 151 </v>
          </cell>
          <cell r="B87">
            <v>4000</v>
          </cell>
          <cell r="C87">
            <v>50</v>
          </cell>
          <cell r="D87">
            <v>0</v>
          </cell>
          <cell r="E87">
            <v>0.88800000000000001</v>
          </cell>
          <cell r="F87">
            <v>0.73299999999999998</v>
          </cell>
          <cell r="G87">
            <v>1.0736666666666668</v>
          </cell>
          <cell r="H87">
            <v>1.0880000000000003</v>
          </cell>
          <cell r="I87">
            <v>1.1253333333333335</v>
          </cell>
          <cell r="J87">
            <v>1.2586666666666668</v>
          </cell>
          <cell r="K87">
            <v>0.99199999999999999</v>
          </cell>
          <cell r="L87">
            <v>1.0010000000000001</v>
          </cell>
          <cell r="M87">
            <v>0.97033333333333327</v>
          </cell>
          <cell r="N87">
            <v>1.0136666666666667</v>
          </cell>
          <cell r="O87">
            <v>1.0103333333333333</v>
          </cell>
          <cell r="P87">
            <v>1.06</v>
          </cell>
          <cell r="Q87">
            <v>1.06</v>
          </cell>
          <cell r="R87">
            <v>1.0806666666666669</v>
          </cell>
          <cell r="T87">
            <v>1.0611388888888891</v>
          </cell>
        </row>
        <row r="88">
          <cell r="A88" t="str">
            <v xml:space="preserve">3MD 152 </v>
          </cell>
          <cell r="B88">
            <v>480</v>
          </cell>
          <cell r="C88">
            <v>6</v>
          </cell>
          <cell r="D88">
            <v>0</v>
          </cell>
          <cell r="E88">
            <v>0.9405</v>
          </cell>
          <cell r="F88">
            <v>1.022</v>
          </cell>
          <cell r="G88">
            <v>1.3236666666666668</v>
          </cell>
          <cell r="H88">
            <v>1.3380000000000003</v>
          </cell>
          <cell r="I88">
            <v>1.3753333333333335</v>
          </cell>
          <cell r="J88">
            <v>1.5086666666666668</v>
          </cell>
          <cell r="K88">
            <v>1.242</v>
          </cell>
          <cell r="L88">
            <v>1.2510000000000001</v>
          </cell>
          <cell r="M88">
            <v>1.2203333333333333</v>
          </cell>
          <cell r="N88">
            <v>1.2636666666666667</v>
          </cell>
          <cell r="O88">
            <v>1.2603333333333333</v>
          </cell>
          <cell r="P88">
            <v>1.31</v>
          </cell>
          <cell r="Q88">
            <v>1.31</v>
          </cell>
          <cell r="R88">
            <v>1.3306666666666669</v>
          </cell>
          <cell r="T88">
            <v>1.3111388888888891</v>
          </cell>
        </row>
        <row r="89">
          <cell r="A89" t="str">
            <v xml:space="preserve">3MD 152 </v>
          </cell>
          <cell r="B89">
            <v>640</v>
          </cell>
          <cell r="C89">
            <v>8</v>
          </cell>
          <cell r="D89">
            <v>0</v>
          </cell>
          <cell r="E89">
            <v>0.92300000000000004</v>
          </cell>
          <cell r="F89">
            <v>1.002</v>
          </cell>
          <cell r="G89">
            <v>1.3136666666666668</v>
          </cell>
          <cell r="H89">
            <v>1.3280000000000003</v>
          </cell>
          <cell r="I89">
            <v>1.3653333333333335</v>
          </cell>
          <cell r="J89">
            <v>1.4986666666666668</v>
          </cell>
          <cell r="K89">
            <v>1.232</v>
          </cell>
          <cell r="L89">
            <v>1.2410000000000001</v>
          </cell>
          <cell r="M89">
            <v>1.2103333333333333</v>
          </cell>
          <cell r="N89">
            <v>1.2536666666666667</v>
          </cell>
          <cell r="O89">
            <v>1.2503333333333333</v>
          </cell>
          <cell r="P89">
            <v>1.3</v>
          </cell>
          <cell r="Q89">
            <v>1.3</v>
          </cell>
          <cell r="R89">
            <v>1.3206666666666669</v>
          </cell>
          <cell r="T89">
            <v>1.3011388888888893</v>
          </cell>
        </row>
        <row r="90">
          <cell r="A90" t="str">
            <v xml:space="preserve">3MD 152 </v>
          </cell>
          <cell r="B90">
            <v>800</v>
          </cell>
          <cell r="C90">
            <v>10</v>
          </cell>
          <cell r="D90">
            <v>0</v>
          </cell>
          <cell r="E90">
            <v>0.90200000000000002</v>
          </cell>
          <cell r="F90">
            <v>0.98</v>
          </cell>
          <cell r="G90">
            <v>1.2736666666666667</v>
          </cell>
          <cell r="H90">
            <v>1.2880000000000003</v>
          </cell>
          <cell r="I90">
            <v>1.3253333333333335</v>
          </cell>
          <cell r="J90">
            <v>1.4586666666666668</v>
          </cell>
          <cell r="K90">
            <v>1.1919999999999999</v>
          </cell>
          <cell r="L90">
            <v>1.2010000000000001</v>
          </cell>
          <cell r="M90">
            <v>1.1703333333333332</v>
          </cell>
          <cell r="N90">
            <v>1.2136666666666667</v>
          </cell>
          <cell r="O90">
            <v>1.2103333333333333</v>
          </cell>
          <cell r="P90">
            <v>1.26</v>
          </cell>
          <cell r="Q90">
            <v>1.26</v>
          </cell>
          <cell r="R90">
            <v>1.2806666666666668</v>
          </cell>
          <cell r="T90">
            <v>1.2611388888888888</v>
          </cell>
        </row>
        <row r="91">
          <cell r="A91" t="str">
            <v xml:space="preserve">3MD 152 </v>
          </cell>
          <cell r="B91">
            <v>960</v>
          </cell>
          <cell r="C91">
            <v>12</v>
          </cell>
          <cell r="D91">
            <v>0</v>
          </cell>
          <cell r="E91">
            <v>0.90200000000000002</v>
          </cell>
          <cell r="F91">
            <v>0.96900000000000008</v>
          </cell>
          <cell r="G91">
            <v>1.2636666666666667</v>
          </cell>
          <cell r="H91">
            <v>1.2780000000000002</v>
          </cell>
          <cell r="I91">
            <v>1.3153333333333335</v>
          </cell>
          <cell r="J91">
            <v>1.4486666666666668</v>
          </cell>
          <cell r="K91">
            <v>1.1819999999999999</v>
          </cell>
          <cell r="L91">
            <v>1.1910000000000001</v>
          </cell>
          <cell r="M91">
            <v>1.1603333333333332</v>
          </cell>
          <cell r="N91">
            <v>1.2036666666666667</v>
          </cell>
          <cell r="O91">
            <v>1.2003333333333333</v>
          </cell>
          <cell r="P91">
            <v>1.25</v>
          </cell>
          <cell r="Q91">
            <v>1.25</v>
          </cell>
          <cell r="R91">
            <v>1.2706666666666668</v>
          </cell>
          <cell r="T91">
            <v>1.251138888888889</v>
          </cell>
        </row>
        <row r="92">
          <cell r="A92" t="str">
            <v xml:space="preserve">3MD 152 </v>
          </cell>
          <cell r="B92">
            <v>1200</v>
          </cell>
          <cell r="C92">
            <v>15</v>
          </cell>
          <cell r="D92">
            <v>0</v>
          </cell>
          <cell r="E92">
            <v>0.90200000000000002</v>
          </cell>
          <cell r="F92">
            <v>0.93600000000000005</v>
          </cell>
          <cell r="G92">
            <v>1.2536666666666667</v>
          </cell>
          <cell r="H92">
            <v>1.2680000000000002</v>
          </cell>
          <cell r="I92">
            <v>1.3053333333333335</v>
          </cell>
          <cell r="J92">
            <v>1.4386666666666668</v>
          </cell>
          <cell r="K92">
            <v>1.1719999999999999</v>
          </cell>
          <cell r="L92">
            <v>1.181</v>
          </cell>
          <cell r="M92">
            <v>1.1503333333333332</v>
          </cell>
          <cell r="N92">
            <v>1.1936666666666667</v>
          </cell>
          <cell r="O92">
            <v>1.1903333333333332</v>
          </cell>
          <cell r="P92">
            <v>1.24</v>
          </cell>
          <cell r="Q92">
            <v>1.24</v>
          </cell>
          <cell r="R92">
            <v>1.2606666666666668</v>
          </cell>
          <cell r="T92">
            <v>1.241138888888889</v>
          </cell>
        </row>
        <row r="93">
          <cell r="A93" t="str">
            <v xml:space="preserve">3MD 152 </v>
          </cell>
          <cell r="B93">
            <v>1600</v>
          </cell>
          <cell r="C93">
            <v>20</v>
          </cell>
          <cell r="D93">
            <v>0</v>
          </cell>
          <cell r="E93">
            <v>0.90200000000000002</v>
          </cell>
          <cell r="F93">
            <v>0.89050000000000007</v>
          </cell>
          <cell r="G93">
            <v>1.2236666666666667</v>
          </cell>
          <cell r="H93">
            <v>1.2380000000000002</v>
          </cell>
          <cell r="I93">
            <v>1.2753333333333334</v>
          </cell>
          <cell r="J93">
            <v>1.4086666666666667</v>
          </cell>
          <cell r="K93">
            <v>1.1419999999999999</v>
          </cell>
          <cell r="L93">
            <v>1.151</v>
          </cell>
          <cell r="M93">
            <v>1.1203333333333332</v>
          </cell>
          <cell r="N93">
            <v>1.1636666666666666</v>
          </cell>
          <cell r="O93">
            <v>1.1603333333333332</v>
          </cell>
          <cell r="P93">
            <v>1.21</v>
          </cell>
          <cell r="Q93">
            <v>1.21</v>
          </cell>
          <cell r="R93">
            <v>1.2306666666666668</v>
          </cell>
          <cell r="T93">
            <v>1.211138888888889</v>
          </cell>
        </row>
        <row r="94">
          <cell r="A94" t="str">
            <v xml:space="preserve">3MD 152 </v>
          </cell>
          <cell r="B94">
            <v>1840</v>
          </cell>
          <cell r="C94">
            <v>23</v>
          </cell>
          <cell r="D94">
            <v>0</v>
          </cell>
          <cell r="E94">
            <v>0.90200000000000002</v>
          </cell>
          <cell r="F94">
            <v>0.86550000000000005</v>
          </cell>
          <cell r="G94">
            <v>1.2036666666666667</v>
          </cell>
          <cell r="H94">
            <v>1.2180000000000002</v>
          </cell>
          <cell r="I94">
            <v>1.2553333333333334</v>
          </cell>
          <cell r="J94">
            <v>1.3886666666666667</v>
          </cell>
          <cell r="K94">
            <v>1.1219999999999999</v>
          </cell>
          <cell r="L94">
            <v>1.131</v>
          </cell>
          <cell r="M94">
            <v>1.1003333333333332</v>
          </cell>
          <cell r="N94">
            <v>1.1436666666666666</v>
          </cell>
          <cell r="O94">
            <v>1.1403333333333332</v>
          </cell>
          <cell r="P94">
            <v>1.19</v>
          </cell>
          <cell r="Q94">
            <v>1.19</v>
          </cell>
          <cell r="R94">
            <v>1.2106666666666668</v>
          </cell>
          <cell r="T94">
            <v>1.1911388888888887</v>
          </cell>
        </row>
        <row r="95">
          <cell r="A95" t="str">
            <v xml:space="preserve">3MD 152 </v>
          </cell>
          <cell r="B95">
            <v>2000</v>
          </cell>
          <cell r="C95">
            <v>25</v>
          </cell>
          <cell r="D95">
            <v>0</v>
          </cell>
          <cell r="E95">
            <v>0.90200000000000002</v>
          </cell>
          <cell r="F95">
            <v>0.84050000000000002</v>
          </cell>
          <cell r="G95">
            <v>1.1736666666666669</v>
          </cell>
          <cell r="H95">
            <v>1.1880000000000004</v>
          </cell>
          <cell r="I95">
            <v>1.2253333333333336</v>
          </cell>
          <cell r="J95">
            <v>1.3586666666666669</v>
          </cell>
          <cell r="K95">
            <v>1.0920000000000001</v>
          </cell>
          <cell r="L95">
            <v>1.1010000000000002</v>
          </cell>
          <cell r="M95">
            <v>1.0703333333333334</v>
          </cell>
          <cell r="N95">
            <v>1.1136666666666668</v>
          </cell>
          <cell r="O95">
            <v>1.1103333333333334</v>
          </cell>
          <cell r="P95">
            <v>1.1600000000000001</v>
          </cell>
          <cell r="Q95">
            <v>1.1600000000000001</v>
          </cell>
          <cell r="R95">
            <v>1.180666666666667</v>
          </cell>
          <cell r="T95">
            <v>1.1611388888888892</v>
          </cell>
        </row>
        <row r="96">
          <cell r="A96" t="str">
            <v xml:space="preserve">3MD 152 </v>
          </cell>
          <cell r="B96">
            <v>2400</v>
          </cell>
          <cell r="C96">
            <v>30</v>
          </cell>
          <cell r="D96">
            <v>0</v>
          </cell>
          <cell r="E96">
            <v>0.90200000000000002</v>
          </cell>
          <cell r="F96">
            <v>0.79049999999999998</v>
          </cell>
          <cell r="G96">
            <v>1.1236666666666668</v>
          </cell>
          <cell r="H96">
            <v>1.1380000000000003</v>
          </cell>
          <cell r="I96">
            <v>1.1753333333333336</v>
          </cell>
          <cell r="J96">
            <v>1.3086666666666669</v>
          </cell>
          <cell r="K96">
            <v>1.042</v>
          </cell>
          <cell r="L96">
            <v>1.0510000000000002</v>
          </cell>
          <cell r="M96">
            <v>1.0203333333333333</v>
          </cell>
          <cell r="N96">
            <v>1.0636666666666668</v>
          </cell>
          <cell r="O96">
            <v>1.0603333333333333</v>
          </cell>
          <cell r="P96">
            <v>1.1100000000000001</v>
          </cell>
          <cell r="Q96">
            <v>1.1100000000000001</v>
          </cell>
          <cell r="R96">
            <v>1.1306666666666669</v>
          </cell>
          <cell r="T96">
            <v>1.1111388888888889</v>
          </cell>
        </row>
        <row r="97">
          <cell r="A97" t="str">
            <v xml:space="preserve">3MD 152 </v>
          </cell>
          <cell r="B97">
            <v>3200</v>
          </cell>
          <cell r="C97">
            <v>40</v>
          </cell>
          <cell r="D97">
            <v>0</v>
          </cell>
          <cell r="E97">
            <v>0.90200000000000002</v>
          </cell>
          <cell r="F97">
            <v>0.75700000000000001</v>
          </cell>
          <cell r="G97">
            <v>1.0936666666666668</v>
          </cell>
          <cell r="H97">
            <v>1.1080000000000003</v>
          </cell>
          <cell r="I97">
            <v>1.1453333333333335</v>
          </cell>
          <cell r="J97">
            <v>1.2786666666666668</v>
          </cell>
          <cell r="K97">
            <v>1.012</v>
          </cell>
          <cell r="L97">
            <v>1.0210000000000001</v>
          </cell>
          <cell r="M97">
            <v>0.99033333333333329</v>
          </cell>
          <cell r="N97">
            <v>1.0336666666666667</v>
          </cell>
          <cell r="O97">
            <v>1.0303333333333333</v>
          </cell>
          <cell r="P97">
            <v>1.08</v>
          </cell>
          <cell r="Q97">
            <v>1.08</v>
          </cell>
          <cell r="R97">
            <v>1.1006666666666669</v>
          </cell>
          <cell r="T97">
            <v>1.0811388888888891</v>
          </cell>
        </row>
        <row r="98">
          <cell r="A98" t="str">
            <v>1B</v>
          </cell>
          <cell r="B98">
            <v>140</v>
          </cell>
          <cell r="C98">
            <v>1</v>
          </cell>
          <cell r="D98">
            <v>0</v>
          </cell>
          <cell r="E98">
            <v>0.98250000000000004</v>
          </cell>
          <cell r="F98">
            <v>1.0489999999999999</v>
          </cell>
          <cell r="G98">
            <v>1.4736666666666667</v>
          </cell>
          <cell r="H98">
            <v>1.4880000000000002</v>
          </cell>
          <cell r="I98">
            <v>1.5253333333333334</v>
          </cell>
          <cell r="J98">
            <v>1.6586666666666667</v>
          </cell>
          <cell r="K98">
            <v>1.3919999999999999</v>
          </cell>
          <cell r="L98">
            <v>1.401</v>
          </cell>
          <cell r="M98">
            <v>1.3703333333333332</v>
          </cell>
          <cell r="N98">
            <v>1.4136666666666666</v>
          </cell>
          <cell r="O98">
            <v>1.4103333333333332</v>
          </cell>
          <cell r="P98">
            <v>1.46</v>
          </cell>
          <cell r="Q98">
            <v>1.46</v>
          </cell>
          <cell r="R98">
            <v>1.4806666666666668</v>
          </cell>
          <cell r="T98">
            <v>1.461138888888889</v>
          </cell>
        </row>
        <row r="99">
          <cell r="A99" t="str">
            <v>1B</v>
          </cell>
          <cell r="B99">
            <v>250</v>
          </cell>
          <cell r="C99">
            <v>2</v>
          </cell>
          <cell r="D99">
            <v>0</v>
          </cell>
          <cell r="E99">
            <v>0.96499999999999997</v>
          </cell>
          <cell r="F99">
            <v>1.04</v>
          </cell>
          <cell r="G99">
            <v>1.4536666666666667</v>
          </cell>
          <cell r="H99">
            <v>1.4680000000000002</v>
          </cell>
          <cell r="I99">
            <v>1.5053333333333334</v>
          </cell>
          <cell r="J99">
            <v>1.6386666666666667</v>
          </cell>
          <cell r="K99">
            <v>1.3719999999999999</v>
          </cell>
          <cell r="L99">
            <v>1.381</v>
          </cell>
          <cell r="M99">
            <v>1.3503333333333332</v>
          </cell>
          <cell r="N99">
            <v>1.3936666666666666</v>
          </cell>
          <cell r="O99">
            <v>1.3903333333333332</v>
          </cell>
          <cell r="P99">
            <v>1.44</v>
          </cell>
          <cell r="Q99">
            <v>1.44</v>
          </cell>
          <cell r="R99">
            <v>1.4606666666666668</v>
          </cell>
          <cell r="T99">
            <v>1.441138888888889</v>
          </cell>
        </row>
        <row r="100">
          <cell r="A100" t="str">
            <v>1B</v>
          </cell>
          <cell r="B100">
            <v>330</v>
          </cell>
          <cell r="C100">
            <v>3</v>
          </cell>
          <cell r="D100">
            <v>0</v>
          </cell>
          <cell r="E100">
            <v>0.95799999999999996</v>
          </cell>
          <cell r="F100">
            <v>1.0310000000000001</v>
          </cell>
          <cell r="G100">
            <v>1.4236666666666666</v>
          </cell>
          <cell r="H100">
            <v>1.4380000000000002</v>
          </cell>
          <cell r="I100">
            <v>1.4753333333333334</v>
          </cell>
          <cell r="J100">
            <v>1.6086666666666667</v>
          </cell>
          <cell r="K100">
            <v>1.3419999999999999</v>
          </cell>
          <cell r="L100">
            <v>1.351</v>
          </cell>
          <cell r="M100">
            <v>1.3203333333333331</v>
          </cell>
          <cell r="N100">
            <v>1.3636666666666666</v>
          </cell>
          <cell r="O100">
            <v>1.3603333333333332</v>
          </cell>
          <cell r="P100">
            <v>1.41</v>
          </cell>
          <cell r="Q100">
            <v>1.41</v>
          </cell>
          <cell r="R100">
            <v>1.4306666666666668</v>
          </cell>
          <cell r="T100">
            <v>1.4111388888888889</v>
          </cell>
        </row>
        <row r="101">
          <cell r="A101" t="str">
            <v>1B</v>
          </cell>
          <cell r="B101">
            <v>400</v>
          </cell>
          <cell r="C101">
            <v>4</v>
          </cell>
          <cell r="D101">
            <v>0</v>
          </cell>
          <cell r="E101">
            <v>0.95799999999999996</v>
          </cell>
          <cell r="F101">
            <v>1.022</v>
          </cell>
          <cell r="G101">
            <v>1.3736666666666666</v>
          </cell>
          <cell r="H101">
            <v>1.3880000000000001</v>
          </cell>
          <cell r="I101">
            <v>1.4253333333333333</v>
          </cell>
          <cell r="J101">
            <v>1.5586666666666666</v>
          </cell>
          <cell r="K101">
            <v>1.2919999999999998</v>
          </cell>
          <cell r="L101">
            <v>1.3009999999999999</v>
          </cell>
          <cell r="M101">
            <v>1.2703333333333331</v>
          </cell>
          <cell r="N101">
            <v>1.3136666666666665</v>
          </cell>
          <cell r="O101">
            <v>1.3103333333333331</v>
          </cell>
          <cell r="P101">
            <v>1.3599999999999999</v>
          </cell>
          <cell r="Q101">
            <v>1.3599999999999999</v>
          </cell>
          <cell r="R101">
            <v>1.3806666666666667</v>
          </cell>
          <cell r="T101">
            <v>1.3611388888888889</v>
          </cell>
        </row>
        <row r="102">
          <cell r="A102" t="str">
            <v>1B</v>
          </cell>
          <cell r="B102">
            <v>450</v>
          </cell>
          <cell r="C102">
            <v>5</v>
          </cell>
          <cell r="D102">
            <v>0</v>
          </cell>
          <cell r="E102">
            <v>0.95099999999999996</v>
          </cell>
          <cell r="F102">
            <v>1.022</v>
          </cell>
          <cell r="G102">
            <v>1.3236666666666668</v>
          </cell>
          <cell r="H102">
            <v>1.3380000000000003</v>
          </cell>
          <cell r="I102">
            <v>1.3753333333333335</v>
          </cell>
          <cell r="J102">
            <v>1.5086666666666668</v>
          </cell>
          <cell r="K102">
            <v>1.242</v>
          </cell>
          <cell r="L102">
            <v>1.2510000000000001</v>
          </cell>
          <cell r="M102">
            <v>1.2203333333333333</v>
          </cell>
          <cell r="N102">
            <v>1.2636666666666667</v>
          </cell>
          <cell r="O102">
            <v>1.2603333333333333</v>
          </cell>
          <cell r="P102">
            <v>1.31</v>
          </cell>
          <cell r="Q102">
            <v>1.31</v>
          </cell>
          <cell r="R102">
            <v>1.3306666666666669</v>
          </cell>
          <cell r="T102">
            <v>1.3111388888888891</v>
          </cell>
        </row>
        <row r="103">
          <cell r="A103" t="str">
            <v>1A 120</v>
          </cell>
          <cell r="B103">
            <v>11</v>
          </cell>
          <cell r="C103">
            <v>1</v>
          </cell>
          <cell r="D103">
            <v>0</v>
          </cell>
          <cell r="E103">
            <v>0.98250000000000004</v>
          </cell>
          <cell r="F103">
            <v>1.0489999999999999</v>
          </cell>
          <cell r="G103">
            <v>1.5536666666666668</v>
          </cell>
          <cell r="H103">
            <v>1.5680000000000003</v>
          </cell>
          <cell r="I103">
            <v>1.6053333333333335</v>
          </cell>
          <cell r="J103">
            <v>1.7386666666666668</v>
          </cell>
          <cell r="K103">
            <v>1.472</v>
          </cell>
          <cell r="L103">
            <v>1.4810000000000001</v>
          </cell>
          <cell r="M103">
            <v>1.4503333333333333</v>
          </cell>
          <cell r="N103">
            <v>1.4936666666666667</v>
          </cell>
          <cell r="O103">
            <v>1.4903333333333333</v>
          </cell>
          <cell r="P103">
            <v>1.54</v>
          </cell>
          <cell r="Q103">
            <v>1.54</v>
          </cell>
          <cell r="R103">
            <v>1.5606666666666669</v>
          </cell>
          <cell r="T103">
            <v>1.5411388888888888</v>
          </cell>
        </row>
        <row r="104">
          <cell r="A104" t="str">
            <v>1A 130</v>
          </cell>
          <cell r="B104">
            <v>34</v>
          </cell>
          <cell r="C104">
            <v>1</v>
          </cell>
          <cell r="D104">
            <v>0</v>
          </cell>
          <cell r="E104">
            <v>0.98250000000000004</v>
          </cell>
          <cell r="F104">
            <v>1.0489999999999999</v>
          </cell>
          <cell r="G104">
            <v>1.5336666666666667</v>
          </cell>
          <cell r="H104">
            <v>1.5480000000000003</v>
          </cell>
          <cell r="I104">
            <v>1.5853333333333335</v>
          </cell>
          <cell r="J104">
            <v>1.7186666666666668</v>
          </cell>
          <cell r="K104">
            <v>1.452</v>
          </cell>
          <cell r="L104">
            <v>1.4610000000000001</v>
          </cell>
          <cell r="M104">
            <v>1.4303333333333332</v>
          </cell>
          <cell r="N104">
            <v>1.4736666666666667</v>
          </cell>
          <cell r="O104">
            <v>1.4703333333333333</v>
          </cell>
          <cell r="P104">
            <v>1.52</v>
          </cell>
          <cell r="Q104">
            <v>1.52</v>
          </cell>
          <cell r="R104">
            <v>1.5406666666666669</v>
          </cell>
          <cell r="T104">
            <v>1.521138888888889</v>
          </cell>
        </row>
        <row r="105">
          <cell r="A105" t="str">
            <v>1A 130</v>
          </cell>
          <cell r="B105">
            <v>60</v>
          </cell>
          <cell r="C105">
            <v>2</v>
          </cell>
          <cell r="D105">
            <v>0</v>
          </cell>
          <cell r="E105">
            <v>0.96499999999999997</v>
          </cell>
          <cell r="F105">
            <v>1.0489999999999999</v>
          </cell>
          <cell r="G105">
            <v>1.5136666666666667</v>
          </cell>
          <cell r="H105">
            <v>1.5280000000000002</v>
          </cell>
          <cell r="I105">
            <v>1.5653333333333335</v>
          </cell>
          <cell r="J105">
            <v>1.6986666666666668</v>
          </cell>
          <cell r="K105">
            <v>1.4319999999999999</v>
          </cell>
          <cell r="L105">
            <v>1.4410000000000001</v>
          </cell>
          <cell r="M105">
            <v>1.4103333333333332</v>
          </cell>
          <cell r="N105">
            <v>1.4536666666666667</v>
          </cell>
          <cell r="O105">
            <v>1.4503333333333333</v>
          </cell>
          <cell r="P105">
            <v>1.5</v>
          </cell>
          <cell r="Q105">
            <v>1.5</v>
          </cell>
          <cell r="R105">
            <v>1.5206666666666668</v>
          </cell>
          <cell r="T105">
            <v>1.501138888888889</v>
          </cell>
        </row>
      </sheetData>
      <sheetData sheetId="5">
        <row r="5">
          <cell r="A5">
            <v>0</v>
          </cell>
        </row>
      </sheetData>
      <sheetData sheetId="6"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Summary Design Thruput"/>
      <sheetName val="Breakdown Design Thruput"/>
      <sheetName val="Summary Normal Thruput"/>
      <sheetName val="Breakdown Normal Thruput"/>
      <sheetName val="Retail Marketer Program"/>
      <sheetName val="PSC TABLE 2"/>
      <sheetName val="PSC TABLE 3"/>
      <sheetName val="KEDNY Design"/>
      <sheetName val="KEDNY Normal"/>
      <sheetName val="KEDLI Design"/>
      <sheetName val="KEDLI Normal"/>
      <sheetName val="DDs"/>
      <sheetName val="LIBaseSlope"/>
      <sheetName val="NYBaseSlope"/>
      <sheetName val="PeakDay"/>
      <sheetName val="Engineering's Peak Day"/>
      <sheetName val="LI Design Feb Peak Day"/>
      <sheetName val="NY-DD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14">
          <cell r="L14">
            <v>0</v>
          </cell>
          <cell r="M14">
            <v>1</v>
          </cell>
          <cell r="N14">
            <v>0</v>
          </cell>
          <cell r="O14">
            <v>0</v>
          </cell>
        </row>
        <row r="15">
          <cell r="L15">
            <v>1</v>
          </cell>
          <cell r="M15">
            <v>1</v>
          </cell>
          <cell r="N15">
            <v>0</v>
          </cell>
          <cell r="O15">
            <v>0</v>
          </cell>
        </row>
        <row r="16">
          <cell r="L16">
            <v>2</v>
          </cell>
          <cell r="M16">
            <v>1</v>
          </cell>
          <cell r="N16">
            <v>0</v>
          </cell>
          <cell r="O16">
            <v>0</v>
          </cell>
        </row>
        <row r="17">
          <cell r="L17">
            <v>3</v>
          </cell>
          <cell r="M17">
            <v>1</v>
          </cell>
          <cell r="N17">
            <v>0</v>
          </cell>
          <cell r="O17">
            <v>0</v>
          </cell>
        </row>
        <row r="18">
          <cell r="L18">
            <v>4</v>
          </cell>
          <cell r="M18">
            <v>1</v>
          </cell>
          <cell r="N18">
            <v>0</v>
          </cell>
          <cell r="O18">
            <v>0</v>
          </cell>
        </row>
        <row r="19">
          <cell r="L19">
            <v>5</v>
          </cell>
          <cell r="M19">
            <v>1</v>
          </cell>
          <cell r="N19">
            <v>0</v>
          </cell>
          <cell r="O19">
            <v>0</v>
          </cell>
        </row>
        <row r="20">
          <cell r="L20">
            <v>6</v>
          </cell>
          <cell r="M20">
            <v>1</v>
          </cell>
          <cell r="N20">
            <v>0</v>
          </cell>
          <cell r="O20">
            <v>0</v>
          </cell>
        </row>
        <row r="21">
          <cell r="L21">
            <v>7</v>
          </cell>
          <cell r="M21">
            <v>1</v>
          </cell>
          <cell r="N21">
            <v>0</v>
          </cell>
          <cell r="O21">
            <v>0</v>
          </cell>
        </row>
        <row r="22">
          <cell r="L22">
            <v>8</v>
          </cell>
          <cell r="M22">
            <v>1</v>
          </cell>
          <cell r="N22">
            <v>0</v>
          </cell>
          <cell r="O22">
            <v>0</v>
          </cell>
        </row>
        <row r="23">
          <cell r="L23">
            <v>9</v>
          </cell>
          <cell r="M23">
            <v>1</v>
          </cell>
          <cell r="N23">
            <v>0</v>
          </cell>
          <cell r="O23">
            <v>0</v>
          </cell>
        </row>
        <row r="24">
          <cell r="L24">
            <v>10</v>
          </cell>
          <cell r="M24">
            <v>1</v>
          </cell>
          <cell r="N24">
            <v>0</v>
          </cell>
          <cell r="O24">
            <v>0</v>
          </cell>
        </row>
        <row r="25">
          <cell r="L25">
            <v>11</v>
          </cell>
          <cell r="M25">
            <v>1</v>
          </cell>
          <cell r="N25">
            <v>0</v>
          </cell>
          <cell r="O25">
            <v>0</v>
          </cell>
        </row>
        <row r="26">
          <cell r="L26">
            <v>12</v>
          </cell>
          <cell r="M26">
            <v>1</v>
          </cell>
          <cell r="N26">
            <v>0</v>
          </cell>
          <cell r="O26">
            <v>0</v>
          </cell>
        </row>
        <row r="27">
          <cell r="L27">
            <v>13</v>
          </cell>
          <cell r="M27">
            <v>1</v>
          </cell>
          <cell r="N27">
            <v>0</v>
          </cell>
          <cell r="O27">
            <v>0</v>
          </cell>
        </row>
        <row r="28">
          <cell r="L28">
            <v>14</v>
          </cell>
          <cell r="M28">
            <v>1</v>
          </cell>
          <cell r="N28">
            <v>0</v>
          </cell>
          <cell r="O28">
            <v>0</v>
          </cell>
        </row>
        <row r="29">
          <cell r="L29">
            <v>15</v>
          </cell>
          <cell r="M29">
            <v>1</v>
          </cell>
          <cell r="N29">
            <v>0</v>
          </cell>
          <cell r="O29">
            <v>0</v>
          </cell>
        </row>
        <row r="30">
          <cell r="L30">
            <v>16</v>
          </cell>
          <cell r="M30">
            <v>1</v>
          </cell>
          <cell r="N30">
            <v>0</v>
          </cell>
          <cell r="O30">
            <v>0</v>
          </cell>
        </row>
        <row r="31">
          <cell r="L31">
            <v>17</v>
          </cell>
          <cell r="M31">
            <v>1</v>
          </cell>
          <cell r="N31">
            <v>0</v>
          </cell>
          <cell r="O31">
            <v>0</v>
          </cell>
        </row>
        <row r="32">
          <cell r="L32">
            <v>18</v>
          </cell>
          <cell r="M32">
            <v>1</v>
          </cell>
          <cell r="N32">
            <v>0</v>
          </cell>
          <cell r="O32">
            <v>0</v>
          </cell>
        </row>
        <row r="33">
          <cell r="L33">
            <v>19</v>
          </cell>
          <cell r="M33">
            <v>1</v>
          </cell>
          <cell r="N33">
            <v>0</v>
          </cell>
          <cell r="O33">
            <v>0</v>
          </cell>
        </row>
        <row r="34">
          <cell r="L34">
            <v>20</v>
          </cell>
          <cell r="M34">
            <v>1</v>
          </cell>
          <cell r="N34">
            <v>0</v>
          </cell>
          <cell r="O34">
            <v>0</v>
          </cell>
        </row>
        <row r="35">
          <cell r="L35">
            <v>21</v>
          </cell>
          <cell r="M35">
            <v>1</v>
          </cell>
          <cell r="N35">
            <v>0</v>
          </cell>
          <cell r="O35">
            <v>0</v>
          </cell>
        </row>
        <row r="36">
          <cell r="L36">
            <v>22</v>
          </cell>
          <cell r="M36">
            <v>1</v>
          </cell>
          <cell r="N36">
            <v>0</v>
          </cell>
          <cell r="O36">
            <v>0</v>
          </cell>
        </row>
        <row r="37">
          <cell r="L37">
            <v>23</v>
          </cell>
          <cell r="M37">
            <v>1</v>
          </cell>
          <cell r="N37">
            <v>0</v>
          </cell>
          <cell r="O37">
            <v>0</v>
          </cell>
        </row>
        <row r="38">
          <cell r="L38">
            <v>24</v>
          </cell>
          <cell r="M38">
            <v>1</v>
          </cell>
          <cell r="N38">
            <v>0</v>
          </cell>
          <cell r="O38">
            <v>0</v>
          </cell>
        </row>
        <row r="39">
          <cell r="L39">
            <v>25</v>
          </cell>
          <cell r="M39">
            <v>1</v>
          </cell>
          <cell r="N39">
            <v>0</v>
          </cell>
          <cell r="O39">
            <v>0</v>
          </cell>
        </row>
        <row r="40">
          <cell r="L40">
            <v>26</v>
          </cell>
          <cell r="M40">
            <v>1</v>
          </cell>
          <cell r="N40">
            <v>0</v>
          </cell>
          <cell r="O40">
            <v>0</v>
          </cell>
        </row>
        <row r="41">
          <cell r="L41">
            <v>27</v>
          </cell>
          <cell r="M41">
            <v>1</v>
          </cell>
          <cell r="N41">
            <v>0</v>
          </cell>
          <cell r="O41">
            <v>0</v>
          </cell>
        </row>
        <row r="42">
          <cell r="L42">
            <v>28</v>
          </cell>
          <cell r="M42">
            <v>1</v>
          </cell>
          <cell r="N42">
            <v>0</v>
          </cell>
          <cell r="O42">
            <v>0</v>
          </cell>
        </row>
        <row r="43">
          <cell r="L43">
            <v>29</v>
          </cell>
          <cell r="M43">
            <v>1</v>
          </cell>
          <cell r="N43">
            <v>0</v>
          </cell>
          <cell r="O43">
            <v>0</v>
          </cell>
        </row>
        <row r="44">
          <cell r="L44">
            <v>30</v>
          </cell>
          <cell r="M44">
            <v>1</v>
          </cell>
          <cell r="N44">
            <v>0</v>
          </cell>
          <cell r="O44">
            <v>0</v>
          </cell>
        </row>
        <row r="45">
          <cell r="L45">
            <v>31</v>
          </cell>
          <cell r="M45">
            <v>1</v>
          </cell>
          <cell r="N45">
            <v>0</v>
          </cell>
          <cell r="O45">
            <v>0</v>
          </cell>
        </row>
        <row r="46">
          <cell r="L46">
            <v>32</v>
          </cell>
          <cell r="M46">
            <v>1</v>
          </cell>
          <cell r="N46">
            <v>0</v>
          </cell>
          <cell r="O46">
            <v>0</v>
          </cell>
        </row>
        <row r="47">
          <cell r="L47">
            <v>33</v>
          </cell>
          <cell r="M47">
            <v>1</v>
          </cell>
          <cell r="N47">
            <v>0</v>
          </cell>
          <cell r="O47">
            <v>0</v>
          </cell>
        </row>
        <row r="48">
          <cell r="L48">
            <v>34</v>
          </cell>
          <cell r="M48">
            <v>1</v>
          </cell>
          <cell r="N48">
            <v>0</v>
          </cell>
          <cell r="O48">
            <v>0</v>
          </cell>
        </row>
        <row r="49">
          <cell r="L49">
            <v>35</v>
          </cell>
          <cell r="M49">
            <v>1</v>
          </cell>
          <cell r="N49">
            <v>0</v>
          </cell>
          <cell r="O49">
            <v>0</v>
          </cell>
        </row>
        <row r="50">
          <cell r="L50">
            <v>36</v>
          </cell>
          <cell r="M50">
            <v>1</v>
          </cell>
          <cell r="N50">
            <v>0</v>
          </cell>
          <cell r="O50">
            <v>0</v>
          </cell>
        </row>
        <row r="51">
          <cell r="L51">
            <v>37</v>
          </cell>
          <cell r="M51">
            <v>1</v>
          </cell>
          <cell r="N51">
            <v>0</v>
          </cell>
          <cell r="O51">
            <v>0</v>
          </cell>
        </row>
        <row r="52">
          <cell r="L52">
            <v>38</v>
          </cell>
          <cell r="M52">
            <v>1</v>
          </cell>
          <cell r="N52">
            <v>0</v>
          </cell>
          <cell r="O52">
            <v>0</v>
          </cell>
        </row>
        <row r="53">
          <cell r="L53">
            <v>39</v>
          </cell>
          <cell r="M53">
            <v>1</v>
          </cell>
          <cell r="N53">
            <v>0</v>
          </cell>
          <cell r="O53">
            <v>0</v>
          </cell>
        </row>
        <row r="54">
          <cell r="L54">
            <v>40</v>
          </cell>
          <cell r="M54">
            <v>1</v>
          </cell>
          <cell r="N54">
            <v>0</v>
          </cell>
          <cell r="O54">
            <v>0</v>
          </cell>
        </row>
        <row r="55">
          <cell r="L55">
            <v>41</v>
          </cell>
          <cell r="M55">
            <v>1</v>
          </cell>
          <cell r="N55">
            <v>0</v>
          </cell>
          <cell r="O55">
            <v>0</v>
          </cell>
        </row>
        <row r="56">
          <cell r="L56">
            <v>42</v>
          </cell>
          <cell r="M56">
            <v>1</v>
          </cell>
          <cell r="N56">
            <v>0</v>
          </cell>
          <cell r="O56">
            <v>0</v>
          </cell>
        </row>
        <row r="57">
          <cell r="L57">
            <v>43</v>
          </cell>
          <cell r="M57">
            <v>1</v>
          </cell>
          <cell r="N57">
            <v>0</v>
          </cell>
          <cell r="O57">
            <v>0</v>
          </cell>
        </row>
        <row r="58">
          <cell r="L58">
            <v>44</v>
          </cell>
          <cell r="M58">
            <v>1</v>
          </cell>
          <cell r="N58">
            <v>0</v>
          </cell>
          <cell r="O58">
            <v>0</v>
          </cell>
        </row>
        <row r="59">
          <cell r="L59">
            <v>45</v>
          </cell>
          <cell r="M59">
            <v>1</v>
          </cell>
          <cell r="N59">
            <v>0</v>
          </cell>
          <cell r="O59">
            <v>0</v>
          </cell>
        </row>
        <row r="60">
          <cell r="L60">
            <v>46</v>
          </cell>
          <cell r="M60">
            <v>0.84</v>
          </cell>
          <cell r="N60">
            <v>0</v>
          </cell>
          <cell r="O60">
            <v>0</v>
          </cell>
        </row>
        <row r="61">
          <cell r="L61">
            <v>47</v>
          </cell>
          <cell r="M61">
            <v>0.68</v>
          </cell>
          <cell r="N61">
            <v>0</v>
          </cell>
          <cell r="O61">
            <v>0</v>
          </cell>
        </row>
        <row r="62">
          <cell r="L62">
            <v>48</v>
          </cell>
          <cell r="M62">
            <v>0.52</v>
          </cell>
          <cell r="N62">
            <v>0</v>
          </cell>
          <cell r="O62">
            <v>0</v>
          </cell>
        </row>
        <row r="63">
          <cell r="L63">
            <v>49</v>
          </cell>
          <cell r="M63">
            <v>0.36</v>
          </cell>
          <cell r="N63">
            <v>0</v>
          </cell>
          <cell r="O63">
            <v>0</v>
          </cell>
        </row>
        <row r="64">
          <cell r="L64">
            <v>50</v>
          </cell>
          <cell r="M64">
            <v>0.2</v>
          </cell>
          <cell r="N64">
            <v>0</v>
          </cell>
          <cell r="O64">
            <v>0</v>
          </cell>
        </row>
        <row r="65">
          <cell r="L65">
            <v>51</v>
          </cell>
          <cell r="M65">
            <v>3.9999999999999869E-2</v>
          </cell>
          <cell r="N65">
            <v>0</v>
          </cell>
          <cell r="O65">
            <v>0</v>
          </cell>
        </row>
        <row r="66">
          <cell r="L66">
            <v>52</v>
          </cell>
          <cell r="M66">
            <v>3.9999999999999869E-2</v>
          </cell>
          <cell r="N66">
            <v>0</v>
          </cell>
          <cell r="O66">
            <v>0</v>
          </cell>
        </row>
        <row r="67">
          <cell r="L67">
            <v>53</v>
          </cell>
          <cell r="M67">
            <v>3.9999999999999869E-2</v>
          </cell>
          <cell r="N67">
            <v>0</v>
          </cell>
          <cell r="O67">
            <v>0</v>
          </cell>
        </row>
        <row r="68">
          <cell r="L68">
            <v>54</v>
          </cell>
          <cell r="M68">
            <v>3.9999999999999869E-2</v>
          </cell>
          <cell r="N68">
            <v>0</v>
          </cell>
          <cell r="O68">
            <v>0</v>
          </cell>
        </row>
        <row r="69">
          <cell r="L69">
            <v>55</v>
          </cell>
          <cell r="M69">
            <v>3.9999999999999869E-2</v>
          </cell>
          <cell r="N69">
            <v>0</v>
          </cell>
          <cell r="O69">
            <v>0</v>
          </cell>
        </row>
        <row r="70">
          <cell r="L70">
            <v>56</v>
          </cell>
          <cell r="M70">
            <v>3.9999999999999869E-2</v>
          </cell>
          <cell r="N70">
            <v>3366.0129606642004</v>
          </cell>
          <cell r="O70">
            <v>3.3660129606642002</v>
          </cell>
        </row>
        <row r="71">
          <cell r="L71">
            <v>57</v>
          </cell>
          <cell r="M71">
            <v>3.9999999999999869E-2</v>
          </cell>
          <cell r="N71">
            <v>6732.0259213283953</v>
          </cell>
          <cell r="O71">
            <v>6.7320259213283951</v>
          </cell>
        </row>
        <row r="72">
          <cell r="L72">
            <v>58</v>
          </cell>
          <cell r="M72">
            <v>3.9999999999999869E-2</v>
          </cell>
          <cell r="N72">
            <v>10098.03888199259</v>
          </cell>
          <cell r="O72">
            <v>10.09803888199259</v>
          </cell>
        </row>
        <row r="73">
          <cell r="L73">
            <v>59</v>
          </cell>
          <cell r="M73">
            <v>3.9999999999999869E-2</v>
          </cell>
          <cell r="N73">
            <v>13464.051842656785</v>
          </cell>
          <cell r="O73">
            <v>13.464051842656785</v>
          </cell>
        </row>
        <row r="74">
          <cell r="L74">
            <v>60</v>
          </cell>
          <cell r="M74">
            <v>3.9999999999999869E-2</v>
          </cell>
          <cell r="N74">
            <v>16830.06480332098</v>
          </cell>
          <cell r="O74">
            <v>16.83006480332098</v>
          </cell>
        </row>
        <row r="75">
          <cell r="L75">
            <v>61</v>
          </cell>
          <cell r="M75">
            <v>3.9999999999999869E-2</v>
          </cell>
          <cell r="N75">
            <v>20196.077763985173</v>
          </cell>
          <cell r="O75">
            <v>20.196077763985173</v>
          </cell>
        </row>
        <row r="76">
          <cell r="L76">
            <v>62</v>
          </cell>
          <cell r="M76">
            <v>3.9999999999999869E-2</v>
          </cell>
          <cell r="N76">
            <v>23562.090724649366</v>
          </cell>
          <cell r="O76">
            <v>23.562090724649366</v>
          </cell>
        </row>
        <row r="77">
          <cell r="L77">
            <v>63</v>
          </cell>
          <cell r="M77">
            <v>3.9999999999999869E-2</v>
          </cell>
          <cell r="N77">
            <v>26928.103685313559</v>
          </cell>
          <cell r="O77">
            <v>26.928103685313559</v>
          </cell>
        </row>
        <row r="78">
          <cell r="L78">
            <v>64</v>
          </cell>
          <cell r="M78">
            <v>3.9999999999999869E-2</v>
          </cell>
          <cell r="N78">
            <v>30294.116645977752</v>
          </cell>
          <cell r="O78">
            <v>30.294116645977752</v>
          </cell>
        </row>
        <row r="79">
          <cell r="L79">
            <v>65</v>
          </cell>
          <cell r="M79">
            <v>3.9999999999999869E-2</v>
          </cell>
          <cell r="N79">
            <v>33660.129606641945</v>
          </cell>
          <cell r="O79">
            <v>33.660129606641945</v>
          </cell>
        </row>
      </sheetData>
      <sheetData sheetId="16" refreshError="1"/>
      <sheetData sheetId="17" refreshError="1"/>
      <sheetData sheetId="18"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cess"/>
      <sheetName val="Start"/>
      <sheetName val="Revenue"/>
      <sheetName val="Co-Pays"/>
      <sheetName val="Expenses"/>
      <sheetName val="Projections"/>
      <sheetName val="Reports"/>
      <sheetName val="overview"/>
      <sheetName val="Table 1 - All"/>
      <sheetName val="Table 2 - Residential"/>
      <sheetName val="Table 3 - Low Income"/>
      <sheetName val="Table 4 - C I"/>
      <sheetName val="Table 5 - SL"/>
      <sheetName val="BS 6891"/>
      <sheetName val="BS"/>
    </sheetNames>
    <sheetDataSet>
      <sheetData sheetId="0" refreshError="1"/>
      <sheetData sheetId="1" refreshError="1">
        <row r="26">
          <cell r="C26">
            <v>11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rch-11 (Year End) Orig"/>
      <sheetName val="Org Chart"/>
      <sheetName val="BS 6865"/>
      <sheetName val="BS 6866"/>
    </sheetNames>
    <sheetDataSet>
      <sheetData sheetId="0" refreshError="1"/>
      <sheetData sheetId="1" refreshError="1"/>
      <sheetData sheetId="2">
        <row r="1325">
          <cell r="C1325" t="str">
            <v>2012-03-31</v>
          </cell>
        </row>
      </sheetData>
      <sheetData sheetId="3"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cess"/>
      <sheetName val="Start"/>
      <sheetName val="Revenue"/>
      <sheetName val="Co-Pays"/>
      <sheetName val="Expenses"/>
      <sheetName val="Projections"/>
      <sheetName val="Reports"/>
      <sheetName val="overview"/>
      <sheetName val="Table 1 - All"/>
      <sheetName val="Table 2 - Residential"/>
      <sheetName val="Table 3 - Low Income"/>
      <sheetName val="Table 4 - C I"/>
      <sheetName val="Table 5 - SL"/>
    </sheetNames>
    <sheetDataSet>
      <sheetData sheetId="0" refreshError="1"/>
      <sheetData sheetId="1" refreshError="1">
        <row r="26">
          <cell r="C26">
            <v>12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ry"/>
      <sheetName val="Cassie"/>
      <sheetName val="Rich"/>
      <sheetName val="Patti"/>
      <sheetName val="Rashi"/>
      <sheetName val="Kristine"/>
      <sheetName val="Mike"/>
      <sheetName val="Planning"/>
      <sheetName val="Winter 07-08 Peakers"/>
      <sheetName val="Schedulers"/>
      <sheetName val="NYMEX"/>
      <sheetName val="Data"/>
      <sheetName val="NE"/>
      <sheetName val="Rich Kunz"/>
      <sheetName val="Mary Brolly"/>
      <sheetName val="Patti Hoeler"/>
      <sheetName val="Rashi Dahl"/>
      <sheetName val="AJ"/>
      <sheetName val="Steve McCauley"/>
      <sheetName val="NIMO"/>
      <sheetName val="Winter 08-09 Peakers"/>
      <sheetName val="Dave"/>
    </sheetNames>
    <sheetDataSet>
      <sheetData sheetId="0"/>
      <sheetData sheetId="1"/>
      <sheetData sheetId="2"/>
      <sheetData sheetId="3"/>
      <sheetData sheetId="4"/>
      <sheetData sheetId="5"/>
      <sheetData sheetId="6"/>
      <sheetData sheetId="7"/>
      <sheetData sheetId="8"/>
      <sheetData sheetId="9"/>
      <sheetData sheetId="10"/>
      <sheetData sheetId="11">
        <row r="2">
          <cell r="A2" t="str">
            <v>buy</v>
          </cell>
        </row>
        <row r="3">
          <cell r="A3" t="str">
            <v>sell</v>
          </cell>
        </row>
        <row r="4">
          <cell r="A4" t="str">
            <v>shift</v>
          </cell>
        </row>
        <row r="5">
          <cell r="A5" t="str">
            <v>inj</v>
          </cell>
        </row>
        <row r="6">
          <cell r="A6" t="str">
            <v>wtd</v>
          </cell>
        </row>
        <row r="20">
          <cell r="C20" t="str">
            <v>Transco</v>
          </cell>
        </row>
        <row r="21">
          <cell r="C21" t="str">
            <v>Tetco</v>
          </cell>
        </row>
        <row r="22">
          <cell r="C22" t="str">
            <v>Tenn</v>
          </cell>
        </row>
        <row r="23">
          <cell r="C23" t="str">
            <v>Dominion</v>
          </cell>
        </row>
        <row r="24">
          <cell r="C24" t="str">
            <v>Iroquois</v>
          </cell>
        </row>
        <row r="25">
          <cell r="C25" t="str">
            <v>Algonquin</v>
          </cell>
        </row>
        <row r="26">
          <cell r="C26" t="str">
            <v>Texas Gas</v>
          </cell>
        </row>
        <row r="27">
          <cell r="C27" t="str">
            <v>Equitrans</v>
          </cell>
        </row>
        <row r="28">
          <cell r="C28" t="str">
            <v>National Fuel</v>
          </cell>
        </row>
        <row r="29">
          <cell r="C29" t="str">
            <v>TransCanada</v>
          </cell>
        </row>
        <row r="30">
          <cell r="C30" t="str">
            <v>KED LI</v>
          </cell>
        </row>
        <row r="31">
          <cell r="C31" t="str">
            <v>KED NY</v>
          </cell>
        </row>
        <row r="32">
          <cell r="C32" t="str">
            <v>Algonquin</v>
          </cell>
        </row>
        <row r="34">
          <cell r="D34" t="str">
            <v>500L</v>
          </cell>
        </row>
        <row r="35">
          <cell r="D35" t="str">
            <v>Portland</v>
          </cell>
        </row>
        <row r="36">
          <cell r="D36" t="str">
            <v>z0</v>
          </cell>
        </row>
        <row r="37">
          <cell r="D37" t="str">
            <v>King Ranch</v>
          </cell>
        </row>
        <row r="38">
          <cell r="D38" t="str">
            <v>Agua Dulce</v>
          </cell>
        </row>
        <row r="39">
          <cell r="D39" t="str">
            <v>z1</v>
          </cell>
        </row>
        <row r="40">
          <cell r="D40" t="str">
            <v>z1 100L</v>
          </cell>
        </row>
        <row r="41">
          <cell r="D41" t="str">
            <v>z1 500 L</v>
          </cell>
        </row>
        <row r="42">
          <cell r="D42" t="str">
            <v>z1 800 L</v>
          </cell>
        </row>
        <row r="43">
          <cell r="D43" t="str">
            <v>zL 500 L</v>
          </cell>
        </row>
        <row r="44">
          <cell r="D44" t="str">
            <v>zL 800 L</v>
          </cell>
        </row>
        <row r="45">
          <cell r="D45" t="str">
            <v>FSMA</v>
          </cell>
        </row>
        <row r="46">
          <cell r="D46" t="str">
            <v>Honeoye</v>
          </cell>
        </row>
        <row r="47">
          <cell r="D47" t="str">
            <v>Nat Fuel</v>
          </cell>
        </row>
        <row r="48">
          <cell r="D48" t="str">
            <v>z2</v>
          </cell>
        </row>
        <row r="49">
          <cell r="D49" t="str">
            <v>z3</v>
          </cell>
        </row>
        <row r="50">
          <cell r="D50" t="str">
            <v>z4</v>
          </cell>
        </row>
        <row r="51">
          <cell r="D51" t="str">
            <v>z5</v>
          </cell>
        </row>
        <row r="52">
          <cell r="D52" t="str">
            <v>Mahwah</v>
          </cell>
        </row>
        <row r="53">
          <cell r="D53" t="str">
            <v>z6</v>
          </cell>
        </row>
        <row r="54">
          <cell r="D54" t="str">
            <v>Dracut</v>
          </cell>
        </row>
        <row r="55">
          <cell r="D55" t="str">
            <v>Waddington</v>
          </cell>
        </row>
        <row r="56">
          <cell r="D56" t="str">
            <v>Canajoharie</v>
          </cell>
        </row>
        <row r="57">
          <cell r="D57" t="str">
            <v>Niagara</v>
          </cell>
        </row>
        <row r="58">
          <cell r="D58" t="str">
            <v>Wright</v>
          </cell>
        </row>
        <row r="59">
          <cell r="D59" t="str">
            <v>White Plains</v>
          </cell>
        </row>
        <row r="60">
          <cell r="D60" t="str">
            <v>Hunts Pt</v>
          </cell>
        </row>
        <row r="61">
          <cell r="D61" t="str">
            <v>South Point</v>
          </cell>
        </row>
        <row r="62">
          <cell r="D62" t="str">
            <v>North Point</v>
          </cell>
        </row>
        <row r="63">
          <cell r="D63" t="str">
            <v>Lebanon</v>
          </cell>
        </row>
        <row r="64">
          <cell r="D64" t="str">
            <v>Cornwell</v>
          </cell>
        </row>
        <row r="65">
          <cell r="D65" t="str">
            <v>Sta 30</v>
          </cell>
        </row>
        <row r="66">
          <cell r="D66" t="str">
            <v>Sta 45</v>
          </cell>
        </row>
        <row r="67">
          <cell r="D67" t="str">
            <v>Sta 65</v>
          </cell>
        </row>
        <row r="68">
          <cell r="D68" t="str">
            <v>Sta 85</v>
          </cell>
        </row>
        <row r="69">
          <cell r="D69" t="str">
            <v>St. James LIG</v>
          </cell>
        </row>
        <row r="70">
          <cell r="D70" t="str">
            <v>Clark</v>
          </cell>
        </row>
        <row r="71">
          <cell r="D71" t="str">
            <v>Larose</v>
          </cell>
        </row>
        <row r="72">
          <cell r="D72" t="str">
            <v>Pleasant Valley</v>
          </cell>
        </row>
        <row r="73">
          <cell r="D73" t="str">
            <v>Holmesville</v>
          </cell>
        </row>
        <row r="74">
          <cell r="D74" t="str">
            <v>Heidelberg</v>
          </cell>
        </row>
        <row r="75">
          <cell r="D75" t="str">
            <v>Petal</v>
          </cell>
        </row>
        <row r="76">
          <cell r="D76" t="str">
            <v>Katy</v>
          </cell>
        </row>
        <row r="77">
          <cell r="D77" t="str">
            <v>Katy LoneStar</v>
          </cell>
        </row>
        <row r="78">
          <cell r="D78" t="str">
            <v>Kinder</v>
          </cell>
        </row>
        <row r="79">
          <cell r="D79" t="str">
            <v>Ragley</v>
          </cell>
        </row>
        <row r="80">
          <cell r="D80" t="str">
            <v>Sta 210</v>
          </cell>
        </row>
        <row r="81">
          <cell r="D81" t="str">
            <v>Destin</v>
          </cell>
        </row>
        <row r="82">
          <cell r="D82" t="str">
            <v>WSS</v>
          </cell>
        </row>
        <row r="83">
          <cell r="D83" t="str">
            <v>z6 ny</v>
          </cell>
        </row>
        <row r="84">
          <cell r="D84" t="str">
            <v>z6 non-ny</v>
          </cell>
        </row>
        <row r="85">
          <cell r="D85" t="str">
            <v>Leidy</v>
          </cell>
        </row>
        <row r="86">
          <cell r="D86" t="str">
            <v>stx</v>
          </cell>
        </row>
        <row r="87">
          <cell r="D87" t="str">
            <v>etx</v>
          </cell>
        </row>
        <row r="88">
          <cell r="D88" t="str">
            <v>wla</v>
          </cell>
        </row>
        <row r="89">
          <cell r="D89" t="str">
            <v>ela</v>
          </cell>
        </row>
        <row r="90">
          <cell r="D90" t="str">
            <v>m1 30"</v>
          </cell>
        </row>
        <row r="91">
          <cell r="D91" t="str">
            <v>m1 24"</v>
          </cell>
        </row>
        <row r="92">
          <cell r="D92" t="str">
            <v>m2</v>
          </cell>
        </row>
        <row r="93">
          <cell r="D93" t="str">
            <v>m3</v>
          </cell>
        </row>
        <row r="94">
          <cell r="D94" t="str">
            <v>zSL</v>
          </cell>
        </row>
        <row r="95">
          <cell r="D95" t="str">
            <v>Rivervale</v>
          </cell>
        </row>
        <row r="96">
          <cell r="D96" t="str">
            <v>Centerville</v>
          </cell>
        </row>
      </sheetData>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
      <sheetName val="Read Me"/>
      <sheetName val="Comments"/>
      <sheetName val="Gen Inst"/>
      <sheetName val="Table"/>
      <sheetName val="Sheet1"/>
      <sheetName val="1"/>
      <sheetName val="2"/>
      <sheetName val="003004"/>
      <sheetName val="007008"/>
      <sheetName val="9"/>
      <sheetName val="10"/>
      <sheetName val="11"/>
      <sheetName val="12"/>
      <sheetName val="13"/>
      <sheetName val="14"/>
      <sheetName val="15"/>
      <sheetName val="01617"/>
      <sheetName val="18"/>
      <sheetName val="19"/>
      <sheetName val="20"/>
      <sheetName val="21"/>
      <sheetName val="22"/>
      <sheetName val="23"/>
      <sheetName val="24"/>
      <sheetName val="24A"/>
      <sheetName val="25"/>
      <sheetName val="2627"/>
      <sheetName val="2829"/>
      <sheetName val="30"/>
      <sheetName val="31"/>
      <sheetName val="32"/>
      <sheetName val="33"/>
      <sheetName val="4041"/>
      <sheetName val="42"/>
      <sheetName val="43"/>
      <sheetName val="4445"/>
      <sheetName val="46"/>
      <sheetName val="47"/>
      <sheetName val="6062"/>
      <sheetName val="63"/>
      <sheetName val="64"/>
      <sheetName val="6566"/>
      <sheetName val="067"/>
      <sheetName val="068"/>
      <sheetName val="69"/>
      <sheetName val="7071"/>
      <sheetName val="7277"/>
      <sheetName val="7879"/>
      <sheetName val="80"/>
      <sheetName val="81"/>
      <sheetName val="82"/>
      <sheetName val="83"/>
      <sheetName val="84"/>
      <sheetName val="85"/>
      <sheetName val="86"/>
      <sheetName val="8788"/>
      <sheetName val="8990"/>
      <sheetName val="9192"/>
      <sheetName val="93"/>
      <sheetName val="94"/>
      <sheetName val="Verify"/>
      <sheetName val="Index"/>
      <sheetName val="Book"/>
    </sheetNames>
    <sheetDataSet>
      <sheetData sheetId="0"/>
      <sheetData sheetId="1"/>
      <sheetData sheetId="2" refreshError="1"/>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
      <sheetName val="Read Me"/>
      <sheetName val="Comments"/>
      <sheetName val="Gen Inst"/>
      <sheetName val="Table"/>
      <sheetName val="Sheet1"/>
      <sheetName val="1"/>
      <sheetName val="2"/>
      <sheetName val="003004"/>
      <sheetName val="007008"/>
      <sheetName val="9"/>
      <sheetName val="10"/>
      <sheetName val="11"/>
      <sheetName val="12"/>
      <sheetName val="13"/>
      <sheetName val="14"/>
      <sheetName val="15"/>
      <sheetName val="01617"/>
      <sheetName val="18"/>
      <sheetName val="19"/>
      <sheetName val="20"/>
      <sheetName val="21"/>
      <sheetName val="22"/>
      <sheetName val="23"/>
      <sheetName val="24"/>
      <sheetName val="24A"/>
      <sheetName val="25"/>
      <sheetName val="2627"/>
      <sheetName val="2829"/>
      <sheetName val="30"/>
      <sheetName val="31"/>
      <sheetName val="32"/>
      <sheetName val="33"/>
      <sheetName val="4041"/>
      <sheetName val="42"/>
      <sheetName val="43"/>
      <sheetName val="4445"/>
      <sheetName val="46"/>
      <sheetName val="47"/>
      <sheetName val="6062"/>
      <sheetName val="63"/>
      <sheetName val="64"/>
      <sheetName val="6566"/>
      <sheetName val="067"/>
      <sheetName val="068"/>
      <sheetName val="69"/>
      <sheetName val="7071"/>
      <sheetName val="7277"/>
      <sheetName val="7879"/>
      <sheetName val="79A"/>
      <sheetName val="80"/>
      <sheetName val="81"/>
      <sheetName val="82"/>
      <sheetName val="83"/>
      <sheetName val="84"/>
      <sheetName val="85"/>
      <sheetName val="85-1"/>
      <sheetName val="86"/>
      <sheetName val="8788"/>
      <sheetName val="8990"/>
      <sheetName val="89ATT"/>
      <sheetName val="9192"/>
      <sheetName val="93"/>
      <sheetName val="94"/>
      <sheetName val="Verify"/>
      <sheetName val="Index"/>
      <sheetName val="Book"/>
    </sheetNames>
    <sheetDataSet>
      <sheetData sheetId="0">
        <row r="45">
          <cell r="A45" t="str">
            <v>Year ended December 31, 2011</v>
          </cell>
        </row>
      </sheetData>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sheetData sheetId="26" refreshError="1"/>
      <sheetData sheetId="27"/>
      <sheetData sheetId="28"/>
      <sheetData sheetId="29" refreshError="1"/>
      <sheetData sheetId="30" refreshError="1"/>
      <sheetData sheetId="31" refreshError="1"/>
      <sheetData sheetId="32" refreshError="1"/>
      <sheetData sheetId="33" refreshError="1"/>
      <sheetData sheetId="34" refreshError="1"/>
      <sheetData sheetId="35"/>
      <sheetData sheetId="36" refreshError="1"/>
      <sheetData sheetId="37" refreshError="1"/>
      <sheetData sheetId="38"/>
      <sheetData sheetId="39" refreshError="1"/>
      <sheetData sheetId="40" refreshError="1"/>
      <sheetData sheetId="41"/>
      <sheetData sheetId="42" refreshError="1"/>
      <sheetData sheetId="43" refreshError="1"/>
      <sheetData sheetId="44" refreshError="1"/>
      <sheetData sheetId="45" refreshError="1"/>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 sheetId="56" refreshError="1"/>
      <sheetData sheetId="57"/>
      <sheetData sheetId="58" refreshError="1"/>
      <sheetData sheetId="59" refreshError="1"/>
      <sheetData sheetId="60" refreshError="1"/>
      <sheetData sheetId="61"/>
      <sheetData sheetId="62" refreshError="1"/>
      <sheetData sheetId="63" refreshError="1"/>
      <sheetData sheetId="64" refreshError="1"/>
      <sheetData sheetId="65" refreshError="1"/>
      <sheetData sheetId="66"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tem List"/>
      <sheetName val="Inputs--&gt;"/>
      <sheetName val="NGFB_Dec 13"/>
      <sheetName val="NGFI_Dec 13"/>
      <sheetName val="Oracle BS Oct 12"/>
      <sheetName val="Dec11 Oracle BS"/>
      <sheetName val="Oracle IS Oct12_10 months"/>
      <sheetName val="Dec11 Oracle YTD IS"/>
      <sheetName val="NGUB_Dec13"/>
      <sheetName val="NGUI_Dec13"/>
      <sheetName val="NGUI_Dec13  9 month "/>
      <sheetName val="FERC Mapping"/>
      <sheetName val="BS Mapping Table"/>
      <sheetName val="Adjustments --&gt;"/>
      <sheetName val="AJE-Dec12"/>
      <sheetName val="Presentation Reclass-Dec13"/>
      <sheetName val="Adjusting Entries-Dec13"/>
      <sheetName val="AJE Impact"/>
      <sheetName val="FERC to Reconciliation &amp; Sup--&gt;"/>
      <sheetName val="Recon. FERC vs GAAP"/>
      <sheetName val="GAAP Adj."/>
      <sheetName val="Adjusted IS Detail"/>
      <sheetName val="RE Reconciliation"/>
      <sheetName val="Reclass detail-Dec13"/>
      <sheetName val="AR&amp;AP Affiliates-Dec13"/>
      <sheetName val="NGBU_Dec 12"/>
      <sheetName val="NGIU_ Dec 12"/>
      <sheetName val="Revised BS-Dec12"/>
      <sheetName val="Acct.236 detail"/>
      <sheetName val="Sheet2"/>
      <sheetName val="Revised IS-Dec13"/>
      <sheetName val="Financial --&gt;"/>
      <sheetName val="BS"/>
      <sheetName val="IS"/>
      <sheetName val="P110 -113"/>
      <sheetName val="P114-117"/>
      <sheetName val="P118-119"/>
      <sheetName val="P120-121"/>
      <sheetName val="P122-123"/>
      <sheetName val="CF Supports --&gt;"/>
      <sheetName val="CF Support Sheet YTD Revised"/>
      <sheetName val="Cash Flow Support Sheet YTD"/>
      <sheetName val="Change in GAC balance"/>
      <sheetName val="ARO Accretion"/>
      <sheetName val="FAS 109 Reg Asset"/>
      <sheetName val="CAPEX_1212"/>
      <sheetName val="Dec12 vs Dec11 Deriv Bal"/>
      <sheetName val="Reg Asset &amp; Reg Liab Amort"/>
      <sheetName val="U4073 Query"/>
      <sheetName val="P110 -113 with Tax Adj"/>
      <sheetName val="P114-117 with Tax Adj"/>
      <sheetName val="Environmental reclass"/>
      <sheetName val="FERC P224-356 and Supports--&gt;"/>
      <sheetName val="P224-225"/>
      <sheetName val="P227"/>
      <sheetName val="P232"/>
      <sheetName val="P232_Reg Asset Bal Breakout"/>
      <sheetName val="P232_Reg Asset Datamart Query"/>
      <sheetName val="P233"/>
      <sheetName val="P233_Def Debit Bal Breakout"/>
      <sheetName val="P233_Misc Def Debit Datamart"/>
      <sheetName val="P256-257"/>
      <sheetName val="P269"/>
      <sheetName val="P269_Other Def Credit Bal"/>
      <sheetName val="P269_Oth Def Credit Datamart"/>
      <sheetName val="P278"/>
      <sheetName val="P278_Reg Liab Bal"/>
      <sheetName val="P278_Reg Liab Datamart Query"/>
      <sheetName val="262263"/>
      <sheetName val="P335"/>
      <sheetName val="P335_Misc General Exp"/>
      <sheetName val="P335_Nov.Dec12"/>
      <sheetName val="P340"/>
      <sheetName val="P340_Income&amp;Ded &amp; Int Chg"/>
      <sheetName val="Acct.431_Nov.Dec12"/>
      <sheetName val="P350"/>
      <sheetName val="P350_Reg Commission Exp"/>
      <sheetName val="PSC Form &amp; Supports--&gt;"/>
      <sheetName val="P11"/>
      <sheetName val="P13"/>
      <sheetName val="P15"/>
      <sheetName val="P15_backup"/>
      <sheetName val="P12"/>
      <sheetName val="P18"/>
      <sheetName val="P12.18 Summary"/>
      <sheetName val="P12.P18_Datamart"/>
      <sheetName val="Topside #54"/>
      <sheetName val="P12.18_SAP"/>
      <sheetName val="P18_Interest Exp"/>
      <sheetName val="P14"/>
      <sheetName val="P14_Prepaid"/>
      <sheetName val="P14 Support_1211"/>
      <sheetName val="P19"/>
      <sheetName val="P19_Operating Reserve Breakout"/>
      <sheetName val="Pg19 Oper Reserve Datmt Query"/>
      <sheetName val="P24"/>
      <sheetName val="P24 Consult Chg Datamart Query"/>
      <sheetName val="P25 support"/>
      <sheetName val="P25 Datamart_2012"/>
      <sheetName val="P25 Empl Plans Datamart_2011"/>
      <sheetName val="P72-77"/>
      <sheetName val="P25"/>
      <sheetName val="Page 25 support"/>
      <sheetName val="Pg25 Empl Plans Datamart Qry"/>
      <sheetName val="Pg25 from S. Briggs - Nov-Dec12"/>
      <sheetName val="P67"/>
      <sheetName val="P81-81A"/>
      <sheetName val="Oracle BS Oct 12_old"/>
      <sheetName val="Dec10 Oracle BS"/>
      <sheetName val="Dec10 Oracle Ytd 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tem List"/>
      <sheetName val="Inputs--&gt;"/>
      <sheetName val="NGFB_Dec 13"/>
      <sheetName val="NGFI_Dec 13"/>
      <sheetName val="Oracle BS Oct 12"/>
      <sheetName val="Dec11 Oracle BS"/>
      <sheetName val="Oracle IS Oct12_10 months"/>
      <sheetName val="Dec11 Oracle YTD IS"/>
      <sheetName val="NGUB_Dec13"/>
      <sheetName val="NGUI_Dec13"/>
      <sheetName val="NGUI_Dec13  9 month "/>
      <sheetName val="FERC Mapping"/>
      <sheetName val="BS Mapping Table"/>
      <sheetName val="Adjustments --&gt;"/>
      <sheetName val="AJE-Dec12"/>
      <sheetName val="Presentation Reclass-Dec13"/>
      <sheetName val="Adjusting Entries-Dec13"/>
      <sheetName val="AJE Impact"/>
      <sheetName val="FERC to Reconciliation &amp; Sup--&gt;"/>
      <sheetName val="Recon. FERC vs GAAP"/>
      <sheetName val="GAAP Adj."/>
      <sheetName val="Adjusted IS Detail"/>
      <sheetName val="RE Reconciliation"/>
      <sheetName val="Reclass detail-Dec13"/>
      <sheetName val="AR&amp;AP Affiliates-Dec13"/>
      <sheetName val="NGBU_Dec 12"/>
      <sheetName val="NGIU_ Dec 12"/>
      <sheetName val="Revised BS-Dec12"/>
      <sheetName val="Acct.236 detail"/>
      <sheetName val="Sheet2"/>
      <sheetName val="Revised IS-Dec13"/>
      <sheetName val="Financial --&gt;"/>
      <sheetName val="BS"/>
      <sheetName val="IS"/>
      <sheetName val="P110 -113"/>
      <sheetName val="P114-117"/>
      <sheetName val="P118-119"/>
      <sheetName val="P120-121"/>
      <sheetName val="P122-123"/>
      <sheetName val="CF Supports --&gt;"/>
      <sheetName val="CF Support Sheet YTD Revised"/>
      <sheetName val="Cash Flow Support Sheet YTD"/>
      <sheetName val="Change in GAC balance"/>
      <sheetName val="ARO Accretion"/>
      <sheetName val="FAS 109 Reg Asset"/>
      <sheetName val="CAPEX_1212"/>
      <sheetName val="Dec12 vs Dec11 Deriv Bal"/>
      <sheetName val="Reg Asset &amp; Reg Liab Amort"/>
      <sheetName val="U4073 Query"/>
      <sheetName val="P110 -113 with Tax Adj"/>
      <sheetName val="P114-117 with Tax Adj"/>
      <sheetName val="Environmental reclass"/>
      <sheetName val="FERC P224-356 and Supports--&gt;"/>
      <sheetName val="P224-225"/>
      <sheetName val="P227"/>
      <sheetName val="P232"/>
      <sheetName val="P232_Reg Asset Bal Breakout"/>
      <sheetName val="P232_Reg Asset Datamart Query"/>
      <sheetName val="P233"/>
      <sheetName val="P233_Def Debit Bal Breakout"/>
      <sheetName val="P233_Misc Def Debit Datamart"/>
      <sheetName val="P256-257"/>
      <sheetName val="P269"/>
      <sheetName val="P269_Other Def Credit Bal"/>
      <sheetName val="P269_Oth Def Credit Datamart"/>
      <sheetName val="P278"/>
      <sheetName val="P278_Reg Liab Bal"/>
      <sheetName val="P278_Reg Liab Datamart Query"/>
      <sheetName val="262263"/>
      <sheetName val="P335"/>
      <sheetName val="P335_Misc General Exp"/>
      <sheetName val="P335_Nov.Dec12"/>
      <sheetName val="P340"/>
      <sheetName val="P340_Income&amp;Ded &amp; Int Chg"/>
      <sheetName val="Acct.431_Nov.Dec12"/>
      <sheetName val="P350"/>
      <sheetName val="P350_Reg Commission Exp"/>
      <sheetName val="PSC Form &amp; Supports--&gt;"/>
      <sheetName val="P11"/>
      <sheetName val="P13"/>
      <sheetName val="P15"/>
      <sheetName val="P15_backup"/>
      <sheetName val="P12"/>
      <sheetName val="P18"/>
      <sheetName val="P12.18 Summary"/>
      <sheetName val="P12.P18_Datamart"/>
      <sheetName val="Topside #54"/>
      <sheetName val="P12.18_SAP"/>
      <sheetName val="P18_Interest Exp"/>
      <sheetName val="P14"/>
      <sheetName val="P14_Prepaid"/>
      <sheetName val="P14 Support_1211"/>
      <sheetName val="P19"/>
      <sheetName val="P19_Operating Reserve Breakout"/>
      <sheetName val="Pg19 Oper Reserve Datmt Query"/>
      <sheetName val="P24"/>
      <sheetName val="P24 Consult Chg Datamart Query"/>
      <sheetName val="P25 support"/>
      <sheetName val="P25 Datamart_2012"/>
      <sheetName val="P25 Empl Plans Datamart_2011"/>
      <sheetName val="P72-77"/>
      <sheetName val="P25"/>
      <sheetName val="Page 25 support"/>
      <sheetName val="Pg25 Empl Plans Datamart Qry"/>
      <sheetName val="Pg25 from S. Briggs - Nov-Dec12"/>
      <sheetName val="P67"/>
      <sheetName val="P81-81A"/>
      <sheetName val="Oracle BS Oct 12_old"/>
      <sheetName val="Dec10 Oracle BS"/>
      <sheetName val="Dec10 Oracle Ytd 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T#"/>
      <sheetName val="Points"/>
      <sheetName val="Fuel"/>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8181a"/>
    </sheetNames>
    <sheetDataSet>
      <sheetData sheetId="0"/>
      <sheetData sheetId="1">
        <row r="16">
          <cell r="C16" t="str">
            <v>626D</v>
          </cell>
        </row>
        <row r="17">
          <cell r="C17" t="str">
            <v>625D</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vQ_Derivative Inventory"/>
      <sheetName val="PositionIDs"/>
    </sheetNames>
    <sheetDataSet>
      <sheetData sheetId="0" refreshError="1"/>
      <sheetData sheetId="1"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rrent GAC Methodology"/>
      <sheetName val="Summary"/>
      <sheetName val="Adjusted 03-04 GAC Comparison"/>
      <sheetName val="Allocation Principles"/>
      <sheetName val="Method 1 - Proj 04-05 GAC"/>
      <sheetName val="Method 2 - Proj 04-05 GAC"/>
      <sheetName val="Method 3 - Proj 04-05 GAC"/>
      <sheetName val="Method 1 Impact Analysis"/>
      <sheetName val="New Projects"/>
      <sheetName val="NY GAC YR 04 Fixed Costs"/>
      <sheetName val="NY Apr 04 Calc"/>
      <sheetName val="NY Statement 1A,1B"/>
      <sheetName val="NY TAC"/>
      <sheetName val="LI Apr 04 Calc"/>
      <sheetName val="LI Statement 1, 2, &amp;3"/>
      <sheetName val="LI Statement 5"/>
      <sheetName val="LI Credits"/>
      <sheetName val="Al's Proj Revenues"/>
      <sheetName val="Ken's Earnings Plan"/>
      <sheetName val="NY Demand $"/>
      <sheetName val="LI Demand $"/>
      <sheetName val="Sheet2"/>
      <sheetName val="Sheet3"/>
      <sheetName val="Original April 04 Summary"/>
    </sheetNames>
    <sheetDataSet>
      <sheetData sheetId="0"/>
      <sheetData sheetId="1"/>
      <sheetData sheetId="2"/>
      <sheetData sheetId="3"/>
      <sheetData sheetId="4"/>
      <sheetData sheetId="5"/>
      <sheetData sheetId="6"/>
      <sheetData sheetId="7"/>
      <sheetData sheetId="8"/>
      <sheetData sheetId="9"/>
      <sheetData sheetId="10"/>
      <sheetData sheetId="11">
        <row r="10">
          <cell r="A10" t="str">
            <v xml:space="preserve"> </v>
          </cell>
          <cell r="H10" t="str">
            <v>Statement No. 83</v>
          </cell>
        </row>
        <row r="11">
          <cell r="A11" t="str">
            <v>STATEMENT OF COST OF GAS AND ADJUSTMENTS</v>
          </cell>
          <cell r="H11" t="str">
            <v>(PAGE 1 OF 4)</v>
          </cell>
        </row>
        <row r="12">
          <cell r="A12" t="str">
            <v>THE BROOKLYN UNION GAS COMPANY</v>
          </cell>
        </row>
        <row r="13">
          <cell r="A13" t="str">
            <v>(issued under authority of 16 NYCRR 281.55 and 281.56)</v>
          </cell>
        </row>
        <row r="14">
          <cell r="A14" t="str">
            <v>Effective April 01, 2004</v>
          </cell>
        </row>
        <row r="16">
          <cell r="A16" t="str">
            <v>Applicable to Usage Under Service Classification Nos. 1A,1AR,1B,1BI,1BR,2, 3, and 21 of P.S.C. No. 12-GAS</v>
          </cell>
        </row>
        <row r="18">
          <cell r="A18" t="str">
            <v>Monthly Cost  of Gas</v>
          </cell>
        </row>
        <row r="20">
          <cell r="B20" t="str">
            <v>Monthly cost of gas per therm as defined on General Information</v>
          </cell>
        </row>
        <row r="21">
          <cell r="B21" t="str">
            <v>Leaf No. 68 of P.S.C. No. 12-GAS determined on March 30, 2004 by</v>
          </cell>
        </row>
        <row r="22">
          <cell r="B22" t="str">
            <v>applying the Monthly Cost of Gas which is or will be in effect on the</v>
          </cell>
        </row>
        <row r="23">
          <cell r="B23" t="str">
            <v>effective date of the gas adjustment</v>
          </cell>
          <cell r="H23">
            <v>67.69</v>
          </cell>
          <cell r="I23" t="str">
            <v>¢</v>
          </cell>
        </row>
        <row r="25">
          <cell r="A25" t="str">
            <v>Gas Adjustments</v>
          </cell>
        </row>
        <row r="26">
          <cell r="B26">
            <v>67.69</v>
          </cell>
          <cell r="C26" t="str">
            <v xml:space="preserve"> x 1.0373 unaccounted for factor adjustment</v>
          </cell>
        </row>
        <row r="27">
          <cell r="B27" t="str">
            <v xml:space="preserve">                       The resulting gas adjustment per therm of gas is     .......................................................                  </v>
          </cell>
          <cell r="H27">
            <v>70.22</v>
          </cell>
          <cell r="I27" t="str">
            <v>¢</v>
          </cell>
        </row>
        <row r="29">
          <cell r="B29" t="str">
            <v>Adjustment per therm of gas sold, pursuant to order in Case 97-G-1380</v>
          </cell>
        </row>
        <row r="30">
          <cell r="B30" t="str">
            <v>dated March 24,1999:</v>
          </cell>
        </row>
        <row r="32">
          <cell r="B32" t="str">
            <v>Amount applicable during April 2004 referable to</v>
          </cell>
        </row>
        <row r="33">
          <cell r="B33" t="str">
            <v xml:space="preserve">transition surcharge </v>
          </cell>
          <cell r="C33" t="str">
            <v>..........................................................……………………..</v>
          </cell>
          <cell r="H33">
            <v>0</v>
          </cell>
          <cell r="I33" t="str">
            <v>¢</v>
          </cell>
        </row>
        <row r="35">
          <cell r="B35" t="str">
            <v>transition surcharge revenue</v>
          </cell>
          <cell r="C35" t="str">
            <v>.........................................................................................</v>
          </cell>
          <cell r="H35">
            <v>0</v>
          </cell>
          <cell r="I35" t="str">
            <v>¢</v>
          </cell>
        </row>
        <row r="37">
          <cell r="B37" t="str">
            <v>Adjustment per therm of gas sold, pursuant to "Refund Provision" on General</v>
          </cell>
        </row>
        <row r="38">
          <cell r="B38" t="str">
            <v>Information Leaf No. 84 of P.S.C. No. 12-GAS:</v>
          </cell>
        </row>
        <row r="40">
          <cell r="B40" t="str">
            <v>Amount applicable during April 2004 referable to</v>
          </cell>
        </row>
        <row r="41">
          <cell r="B41" t="str">
            <v>refunds</v>
          </cell>
          <cell r="C41" t="str">
            <v>.........................................................................................</v>
          </cell>
          <cell r="H41">
            <v>0</v>
          </cell>
          <cell r="I41" t="str">
            <v>¢</v>
          </cell>
        </row>
        <row r="43">
          <cell r="B43" t="str">
            <v xml:space="preserve">Adjustment per therm of gas sold pursuant to "Cost of Gas Imbalance Surcharge or </v>
          </cell>
        </row>
        <row r="44">
          <cell r="B44" t="str">
            <v>Refund Provision" General Information Leaf No. 75 of P.S.C. No. 12-GAS:</v>
          </cell>
        </row>
        <row r="46">
          <cell r="B46" t="str">
            <v>Amount applicable during April 2004 referable to</v>
          </cell>
        </row>
        <row r="47">
          <cell r="B47" t="str">
            <v>imbalance surcharge/refund</v>
          </cell>
          <cell r="D47" t="str">
            <v>.....................................................................................................</v>
          </cell>
          <cell r="H47">
            <v>-2</v>
          </cell>
          <cell r="I47" t="str">
            <v>¢</v>
          </cell>
        </row>
        <row r="49">
          <cell r="B49" t="str">
            <v>Amount applicable during the period January 01, 2004 through</v>
          </cell>
        </row>
        <row r="50">
          <cell r="B50" t="str">
            <v xml:space="preserve">Dec 31, 2004 referable to the imbalance for the year ending </v>
          </cell>
        </row>
        <row r="51">
          <cell r="B51" t="str">
            <v xml:space="preserve">August 31, 2003 between gas adjustment revenues and gas costs  ..........................................      </v>
          </cell>
          <cell r="H51">
            <v>-4.72</v>
          </cell>
          <cell r="I51" t="str">
            <v>¢</v>
          </cell>
        </row>
        <row r="53">
          <cell r="B53" t="str">
            <v xml:space="preserve">Adjustment per therm of gas sold pursuant to "Pipeline Transition Costs" </v>
          </cell>
        </row>
        <row r="54">
          <cell r="B54" t="str">
            <v>General Information Leaf No. 86 of P.S.C. No. 12-GAS:</v>
          </cell>
        </row>
        <row r="55">
          <cell r="B55" t="str">
            <v xml:space="preserve">Amount applicable during the period January 1, 2004 through </v>
          </cell>
        </row>
        <row r="56">
          <cell r="B56" t="str">
            <v>December 31, 2004 referable to imbalance/ refund  ...............................................................................</v>
          </cell>
          <cell r="H56">
            <v>0</v>
          </cell>
          <cell r="I56" t="str">
            <v>¢</v>
          </cell>
        </row>
        <row r="58">
          <cell r="B58" t="str">
            <v>Amount applicable during the period April 01, 2004 through</v>
          </cell>
        </row>
        <row r="59">
          <cell r="B59" t="str">
            <v xml:space="preserve">December 31, 2004 referable to Transition Costs for the projected </v>
          </cell>
        </row>
        <row r="60">
          <cell r="B60" t="str">
            <v>twelve month period ending December 31, 2004....................................................</v>
          </cell>
          <cell r="H60">
            <v>0</v>
          </cell>
          <cell r="I60" t="str">
            <v>¢</v>
          </cell>
        </row>
        <row r="62">
          <cell r="B62" t="str">
            <v>Adjustment per therm of gas sold pursuant to "Research &amp; Development Surcharge"</v>
          </cell>
        </row>
        <row r="63">
          <cell r="B63" t="str">
            <v>on General Leaf No. 90 of P.S.C. No. 12-GAS:</v>
          </cell>
        </row>
        <row r="64">
          <cell r="B64" t="str">
            <v xml:space="preserve">Amount applicable during the period April 01, 2004 through </v>
          </cell>
        </row>
        <row r="65">
          <cell r="B65" t="e">
            <v>#NAME?</v>
          </cell>
          <cell r="H65">
            <v>0.12</v>
          </cell>
          <cell r="I65" t="str">
            <v>¢</v>
          </cell>
        </row>
        <row r="67">
          <cell r="A67" t="str">
            <v xml:space="preserve">Total Adjustments..................................................................................................................................                                                       </v>
          </cell>
          <cell r="H67">
            <v>-6.6</v>
          </cell>
          <cell r="I67" t="str">
            <v>¢</v>
          </cell>
        </row>
        <row r="70">
          <cell r="B70" t="str">
            <v>Commencing with usage on or after the effective date of this</v>
          </cell>
        </row>
        <row r="71">
          <cell r="B71" t="str">
            <v>statement and thereafter until changed the Monthly Cost of Gas</v>
          </cell>
        </row>
        <row r="72">
          <cell r="B72" t="str">
            <v xml:space="preserve">and Adjustments per therm of gas applicable to Billings under </v>
          </cell>
        </row>
        <row r="73">
          <cell r="B73" t="str">
            <v>Service Classification Nos. 1A, 1AR, 1B, 1BI, 1BR, 2, 3, and 21 of P.S.C. No. 12-GAS will be............................................................…</v>
          </cell>
          <cell r="H73">
            <v>63.62</v>
          </cell>
          <cell r="I73" t="str">
            <v>¢</v>
          </cell>
        </row>
      </sheetData>
      <sheetData sheetId="12"/>
      <sheetData sheetId="13">
        <row r="1">
          <cell r="B1" t="str">
            <v>KEYSPAN ENERGY DELIVERY LONG ISLAND</v>
          </cell>
        </row>
      </sheetData>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IMO_Q2_2013"/>
    </sheetNames>
    <sheetDataSet>
      <sheetData sheetId="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N to CD check"/>
      <sheetName val="Equity and MI"/>
      <sheetName val="Inc Stmt"/>
      <sheetName val="Bal Sheet"/>
      <sheetName val="IS vs BS Tie-Out"/>
      <sheetName val="Reclass Accts"/>
      <sheetName val="Ret Earn"/>
    </sheetNames>
    <sheetDataSet>
      <sheetData sheetId="0">
        <row r="3">
          <cell r="B3" t="str">
            <v>As of: March 31, 2012</v>
          </cell>
        </row>
      </sheetData>
      <sheetData sheetId="1" refreshError="1"/>
      <sheetData sheetId="2" refreshError="1"/>
      <sheetData sheetId="3" refreshError="1"/>
      <sheetData sheetId="4" refreshError="1"/>
      <sheetData sheetId="5" refreshError="1"/>
      <sheetData sheetId="6"/>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blished Gas Costs"/>
      <sheetName val="Tariff Links"/>
      <sheetName val="NY City Gate Memo"/>
      <sheetName val="LI City Gate Memo"/>
      <sheetName val="SHARED City Gate Memo "/>
      <sheetName val="NY Demand $"/>
      <sheetName val="LI Demand $"/>
      <sheetName val="SHARED Demand $"/>
      <sheetName val="NY Storage"/>
      <sheetName val="LI Storage"/>
      <sheetName val="SHARED Storage"/>
      <sheetName val="NY Storage Inputs"/>
      <sheetName val="LI Storage Inputs"/>
      <sheetName val="NY Contracts Data Inputs"/>
      <sheetName val="LI Contracts Data Inputs"/>
      <sheetName val="SHARED Contracts Data Inputs"/>
      <sheetName val="City Gate Memo Links"/>
      <sheetName val="Calc NY Transco FT"/>
      <sheetName val="Calc NY Tenn FT-A"/>
      <sheetName val="Calc NY Landfill, BNY"/>
      <sheetName val="Calc NY Iroq RTS"/>
      <sheetName val="Calc NY TETCO CDS"/>
      <sheetName val="Calc NY Dominion Multi-Leg"/>
      <sheetName val="Calc LI Transco FT"/>
      <sheetName val="Calc LI Dominion Multi-Leg"/>
      <sheetName val="Calc LI Iroq RTS"/>
      <sheetName val="Calc LI TETCO CDS"/>
      <sheetName val="Calc LI Tenn FT-A"/>
      <sheetName val="Calc SHARED BP Release"/>
      <sheetName val="Calc SHARED Raven,PSEG,NJR Peak"/>
      <sheetName val="Calc SHARED IGTS Eastchest RTS"/>
      <sheetName val="Calc SHARED Iroquois RTS "/>
      <sheetName val="Pipeline Tariff Rates_Dominion"/>
      <sheetName val="Pipeline Tariff Rates_Equitrans"/>
      <sheetName val="Pipeline Tariff Rates_Hattiesbg"/>
      <sheetName val="Pipeline Tariff Rates_Honeoye"/>
      <sheetName val="Pipeline Tariff Rates_Iroquois"/>
      <sheetName val="Pipeline Tariff Rates_Nat Fuel"/>
      <sheetName val="Pipeline Tariff Rates_Tennessee"/>
      <sheetName val="Pipeline Tariff Rates_Tetco"/>
      <sheetName val="Pipeline Tariff Rates_Texas Gas"/>
      <sheetName val="Pipeline Tariff Rates_Transco"/>
      <sheetName val="PRELIM Retail Mark Var WACOG"/>
      <sheetName val="Premium Deal Transco KED-E"/>
      <sheetName val="Premium Deal Transco KED-W"/>
      <sheetName val="Premium Deal Tetco KED-E"/>
      <sheetName val="Premium Deal Tetco KED-W"/>
      <sheetName val="Premium Deal Tennessee KED-E"/>
      <sheetName val="Premium Deal Dominion KED-E"/>
      <sheetName val="Transco and TETCO Release Rates"/>
      <sheetName val="Lookup Tables, Misc."/>
      <sheetName val="Storage Prices from Accounting"/>
      <sheetName val="Retail Mark Var WACOG"/>
      <sheetName val="Est 2005-06 Bridge Supplies"/>
      <sheetName val="2005-06 Demand $ Allocation%"/>
      <sheetName val="Retail Marketer Demand WACOC"/>
      <sheetName val="Proj 05-06  Ret Mark Dmd WACOC"/>
      <sheetName val="NY Accounting"/>
      <sheetName val="LI Accounting"/>
      <sheetName val="SHARED Accounting"/>
      <sheetName val="Ret Mark Dmd WACOG w Canadian"/>
      <sheetName val="RetMark Dmd WACOG NO SUPP CONTR"/>
      <sheetName val="8-11-05 Demand $ Allocation % "/>
      <sheetName v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35">
          <cell r="B35">
            <v>37773</v>
          </cell>
          <cell r="D35">
            <v>37925</v>
          </cell>
          <cell r="F35">
            <v>8718</v>
          </cell>
          <cell r="G35">
            <v>12823</v>
          </cell>
          <cell r="H35">
            <v>29754</v>
          </cell>
          <cell r="I35">
            <v>51295</v>
          </cell>
          <cell r="K35">
            <v>5230.8</v>
          </cell>
          <cell r="L35">
            <v>7693.7999999999993</v>
          </cell>
          <cell r="M35">
            <v>17852.399999999998</v>
          </cell>
          <cell r="N35">
            <v>30776.999999999996</v>
          </cell>
        </row>
        <row r="36">
          <cell r="B36">
            <v>37926</v>
          </cell>
          <cell r="D36">
            <v>38077</v>
          </cell>
          <cell r="F36">
            <v>4500</v>
          </cell>
          <cell r="G36">
            <v>6619</v>
          </cell>
          <cell r="H36">
            <v>15359</v>
          </cell>
          <cell r="I36">
            <v>26478</v>
          </cell>
          <cell r="K36">
            <v>2700</v>
          </cell>
          <cell r="L36">
            <v>3971.3999999999996</v>
          </cell>
          <cell r="M36">
            <v>9215.4</v>
          </cell>
          <cell r="N36">
            <v>15886.8</v>
          </cell>
        </row>
        <row r="37">
          <cell r="B37">
            <v>38078</v>
          </cell>
          <cell r="D37">
            <v>38291</v>
          </cell>
          <cell r="F37">
            <v>4427</v>
          </cell>
          <cell r="G37">
            <v>6512</v>
          </cell>
          <cell r="H37">
            <v>15111</v>
          </cell>
          <cell r="I37">
            <v>26050</v>
          </cell>
          <cell r="K37">
            <v>2656.2</v>
          </cell>
          <cell r="L37">
            <v>3907.2</v>
          </cell>
          <cell r="M37">
            <v>9066.6</v>
          </cell>
          <cell r="N37">
            <v>15630</v>
          </cell>
        </row>
        <row r="38">
          <cell r="B38">
            <v>38292</v>
          </cell>
          <cell r="D38">
            <v>38442</v>
          </cell>
          <cell r="F38">
            <v>4500</v>
          </cell>
          <cell r="G38">
            <v>6619</v>
          </cell>
          <cell r="H38">
            <v>15359</v>
          </cell>
          <cell r="I38">
            <v>26478</v>
          </cell>
          <cell r="K38">
            <v>2700</v>
          </cell>
          <cell r="L38">
            <v>3971.3999999999996</v>
          </cell>
          <cell r="M38">
            <v>9215.4</v>
          </cell>
          <cell r="N38">
            <v>15886.8</v>
          </cell>
        </row>
        <row r="39">
          <cell r="B39">
            <v>38443</v>
          </cell>
          <cell r="D39">
            <v>38656</v>
          </cell>
          <cell r="F39">
            <v>4427</v>
          </cell>
          <cell r="G39">
            <v>6512</v>
          </cell>
          <cell r="H39">
            <v>15111</v>
          </cell>
          <cell r="I39">
            <v>26050</v>
          </cell>
          <cell r="K39">
            <v>2656.2</v>
          </cell>
          <cell r="L39">
            <v>3907.2</v>
          </cell>
          <cell r="M39">
            <v>9066.6</v>
          </cell>
          <cell r="N39">
            <v>15630</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sheetData sheetId="63" refreshError="1"/>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X_Change Log"/>
      <sheetName val="Instructions"/>
      <sheetName val="QonQ"/>
      <sheetName val="FINAL SUMMARY"/>
      <sheetName val="NUCLEUS GAS PHYSICALS (NGP)"/>
      <sheetName val="VALUED OUTSIDE of NUCLEUS (VON)"/>
      <sheetName val="DEMAND CHARGES (DC)"/>
      <sheetName val="Gas Deal from Nuc-(GAIN_LOSS)"/>
      <sheetName val="Val outside Nuc_(GAIN_LOSS)"/>
      <sheetName val="VALUED OUTSIDE of NUC - IFRS"/>
      <sheetName val="Gas Deals Value from Nucleus"/>
      <sheetName val="Valued outside Nuc_Netting Brkd"/>
      <sheetName val="Gas Deals Nucl_Netting Brkout"/>
      <sheetName val="Gas Deals Nucl_Notional Volume"/>
      <sheetName val="Gas Deals Nucl_Notional (USD)"/>
      <sheetName val="NOTIONALS_Value outside Nucleus"/>
      <sheetName val="All Long Term Gas Deals"/>
      <sheetName val="Demand Charge Summary"/>
      <sheetName val="Demand Charge List"/>
      <sheetName val="Netting Allowed"/>
      <sheetName val="SetOff Allowed"/>
      <sheetName val="Previous Qtr. Nuc Physicals"/>
      <sheetName val="Previous Qtr Demand Charge List"/>
      <sheetName val="Liquidity Reserve"/>
      <sheetName val="Prev. Qtr. Liq. Reserve"/>
    </sheetNames>
    <sheetDataSet>
      <sheetData sheetId="0" refreshError="1"/>
      <sheetData sheetId="1" refreshError="1"/>
      <sheetData sheetId="2" refreshError="1"/>
      <sheetData sheetId="3" refreshError="1"/>
      <sheetData sheetId="4" refreshError="1">
        <row r="1">
          <cell r="L1">
            <v>201010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tement Inputs"/>
      <sheetName val="Incremental Cost of Gas Mem"/>
      <sheetName val="GAC YR 09 State rev 11-1-08"/>
      <sheetName val="1,2,3,5,15,16,17"/>
      <sheetName val="MFC Updated 10-29-08 (SK) "/>
      <sheetName val="MFC Updated 10-22-08 (SK)"/>
      <sheetName val="MFC Updated 9-22-08"/>
      <sheetName val="MFC Updated 8-27-08"/>
      <sheetName val="MFC Appendix 7-1-08"/>
      <sheetName val="GAC Yr 08 State rev 1-1-08"/>
      <sheetName val="CRSA"/>
      <sheetName val="CRSA 11-1 "/>
      <sheetName val="Fixed Cost Back-Up"/>
      <sheetName val="A Jenkins Sales Forecast 07-08"/>
      <sheetName val="08 LI Portfolio"/>
      <sheetName val="GCA RECOVERIES"/>
      <sheetName val="Tax"/>
      <sheetName val="123IECIS 1997-2003"/>
      <sheetName val="Old ICOG Memo"/>
    </sheetNames>
    <sheetDataSet>
      <sheetData sheetId="0"/>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IS"/>
      <sheetName val="BS-CF "/>
      <sheetName val="FV"/>
      <sheetName val="Liabilities Rec List"/>
    </sheetNames>
    <sheetDataSet>
      <sheetData sheetId="0"/>
      <sheetData sheetId="1" refreshError="1"/>
      <sheetData sheetId="2" refreshError="1"/>
      <sheetData sheetId="3" refreshError="1"/>
      <sheetData sheetId="4" refreshError="1"/>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Y Chart 02-03"/>
      <sheetName val="LI Chart 02-03"/>
      <sheetName val="NY Chart 02-04"/>
      <sheetName val="LI Chart 02-04"/>
      <sheetName val="KEDNY Data"/>
      <sheetName val="Sheet1"/>
      <sheetName val="KEDLI Data"/>
      <sheetName val="Nov 02"/>
      <sheetName val="Dec 02"/>
      <sheetName val="Jan 03"/>
      <sheetName val="Feb 03"/>
      <sheetName val="Mar 03"/>
      <sheetName val="Apr 03"/>
      <sheetName val="May 03"/>
      <sheetName val="Jun 03"/>
      <sheetName val="Jul 03"/>
      <sheetName val="Aug 03"/>
      <sheetName val="KEDNY July Data"/>
      <sheetName val="KEDLI July Data"/>
      <sheetName val="Chart1"/>
      <sheetName val="Chart2"/>
      <sheetName val="Comparison_5yrs(LI)"/>
    </sheetNames>
    <sheetDataSet>
      <sheetData sheetId="0" refreshError="1"/>
      <sheetData sheetId="1" refreshError="1"/>
      <sheetData sheetId="2" refreshError="1"/>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Y Chart 02-03"/>
      <sheetName val="LI Chart 02-03"/>
      <sheetName val="NY Chart 02-04"/>
      <sheetName val="LI Chart 02-04"/>
      <sheetName val="KEDNY Data"/>
      <sheetName val="Sheet1"/>
      <sheetName val="KEDLI Data"/>
      <sheetName val="Nov 02"/>
      <sheetName val="Dec 02"/>
      <sheetName val="Jan 03"/>
      <sheetName val="Feb 03"/>
      <sheetName val="Mar 03"/>
      <sheetName val="Apr 03"/>
      <sheetName val="May 03"/>
      <sheetName val="Jun 03"/>
      <sheetName val="Jul 03"/>
      <sheetName val="Aug 03"/>
      <sheetName val="KEDNY July Data"/>
      <sheetName val="KEDLI July Data"/>
      <sheetName val="Chart1"/>
      <sheetName val="Chart2"/>
      <sheetName val="Comparison_5yrs(LI)"/>
    </sheetNames>
    <sheetDataSet>
      <sheetData sheetId="0" refreshError="1"/>
      <sheetData sheetId="1" refreshError="1"/>
      <sheetData sheetId="2" refreshError="1"/>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Demand"/>
      <sheetName val="NG Commodity"/>
      <sheetName val="Storage"/>
      <sheetName val="LNG"/>
      <sheetName val="PivotTable"/>
      <sheetName val="Supplier"/>
      <sheetName val="725"/>
      <sheetName val="726"/>
      <sheetName val="Nov 02"/>
    </sheetNames>
    <sheetDataSet>
      <sheetData sheetId="0"/>
      <sheetData sheetId="1"/>
      <sheetData sheetId="2"/>
      <sheetData sheetId="3"/>
      <sheetData sheetId="4"/>
      <sheetData sheetId="5">
        <row r="37">
          <cell r="C37">
            <v>428</v>
          </cell>
          <cell r="D37">
            <v>21220</v>
          </cell>
          <cell r="H37">
            <v>122.97389999999999</v>
          </cell>
          <cell r="I37">
            <v>7.2260999999999997</v>
          </cell>
        </row>
        <row r="38">
          <cell r="C38">
            <v>435</v>
          </cell>
          <cell r="D38">
            <v>250305.05</v>
          </cell>
          <cell r="E38">
            <v>-239609.65540000002</v>
          </cell>
          <cell r="F38">
            <v>-10716.601500000001</v>
          </cell>
        </row>
        <row r="39">
          <cell r="C39">
            <v>524</v>
          </cell>
          <cell r="D39">
            <v>36545.354999999996</v>
          </cell>
          <cell r="E39">
            <v>-35432.692999999999</v>
          </cell>
          <cell r="F39">
            <v>-1112.6619999999998</v>
          </cell>
        </row>
        <row r="40">
          <cell r="C40">
            <v>2025</v>
          </cell>
          <cell r="D40">
            <v>357511.08319999999</v>
          </cell>
          <cell r="E40">
            <v>-342227.87080000003</v>
          </cell>
          <cell r="F40">
            <v>-15283.164199999999</v>
          </cell>
        </row>
        <row r="41">
          <cell r="C41">
            <v>2029</v>
          </cell>
          <cell r="D41">
            <v>44198.559999999998</v>
          </cell>
          <cell r="E41">
            <v>-42855.64</v>
          </cell>
          <cell r="F41">
            <v>-1342.92</v>
          </cell>
        </row>
        <row r="42">
          <cell r="C42">
            <v>10778</v>
          </cell>
          <cell r="D42">
            <v>94728.87</v>
          </cell>
          <cell r="E42">
            <v>-91848.66</v>
          </cell>
          <cell r="F42">
            <v>-2880.21</v>
          </cell>
        </row>
        <row r="43">
          <cell r="C43">
            <v>11290</v>
          </cell>
          <cell r="D43">
            <v>42440</v>
          </cell>
          <cell r="H43">
            <v>246.01289999999997</v>
          </cell>
          <cell r="I43">
            <v>14.387099999999998</v>
          </cell>
        </row>
      </sheetData>
      <sheetData sheetId="6"/>
      <sheetData sheetId="7"/>
      <sheetData sheetId="8"/>
      <sheetData sheetId="9" refreshError="1"/>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ld Contract Info DELETE"/>
      <sheetName val="CanadianMarkBasket ProGas,PMark"/>
      <sheetName val="Canadian Market Basket AEC"/>
      <sheetName val="CGM-NY Sterling KEPCO"/>
      <sheetName val="Tariff Links"/>
      <sheetName val="NY City Gate Memo"/>
      <sheetName val="LI City Gate Memo"/>
      <sheetName val="NY Contracts Data Inputs"/>
      <sheetName val="LI Contracts Data Inputs"/>
      <sheetName val="NY Demand $"/>
      <sheetName val="LI Demand $"/>
      <sheetName val="Calc NY Iroq RTS"/>
      <sheetName val="Calc NY Landfill, BNY"/>
      <sheetName val="Calc NY Transco FT"/>
      <sheetName val="Calc NY Tenn FT-A"/>
      <sheetName val="Calc NY TETCO CDS"/>
      <sheetName val="Calc LI Iroq RTS"/>
      <sheetName val="Calc LI Transco FT"/>
      <sheetName val="Calc LI Tenn FT-A"/>
      <sheetName val="Calc LI TETCO CDS"/>
      <sheetName val="Published Gas Costs"/>
      <sheetName val="Pipeline Tariff Rates_Dominion"/>
      <sheetName val="Pipeline Tariff Rates_Equitrans"/>
      <sheetName val="Pipeline Tariff Rates_Hattiesbg"/>
      <sheetName val="Pipeline Tariff Rates_Honeoye"/>
      <sheetName val="Pipeline Tariff Rates_Iroquois"/>
      <sheetName val="Pipeline Tariff Rates_Tennessee"/>
      <sheetName val="Pipeline Tariff Rates_Tetco"/>
      <sheetName val="Pipeline Tariff Rates_Texas Gas"/>
      <sheetName val="Pipeline Tariff Rates_Transco"/>
      <sheetName val="CGM-NY Dominion Restructuring"/>
      <sheetName val="Old CGM-NY Tenn, Iroquois"/>
      <sheetName val="NY Firm Gas Purchase Contracts"/>
      <sheetName val="LI Firm Gas Purchase Contracts"/>
      <sheetName val="Pipeline and Storage Capacity"/>
      <sheetName val="Lookup Tables, Misc."/>
      <sheetName val="NY Monthly Set-up"/>
      <sheetName val="SC16 Unbundling Co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row r="6">
          <cell r="E6">
            <v>1</v>
          </cell>
          <cell r="F6" t="str">
            <v>through</v>
          </cell>
          <cell r="G6">
            <v>3</v>
          </cell>
          <cell r="H6">
            <v>4.1399999999999999E-2</v>
          </cell>
        </row>
        <row r="7">
          <cell r="E7">
            <v>4</v>
          </cell>
          <cell r="F7" t="str">
            <v>through</v>
          </cell>
          <cell r="G7">
            <v>5</v>
          </cell>
          <cell r="H7">
            <v>3.7900000000000003E-2</v>
          </cell>
        </row>
        <row r="8">
          <cell r="E8">
            <v>6</v>
          </cell>
          <cell r="F8" t="str">
            <v>through</v>
          </cell>
          <cell r="G8">
            <v>9</v>
          </cell>
          <cell r="H8">
            <v>3.7900000000000003E-2</v>
          </cell>
        </row>
        <row r="9">
          <cell r="E9">
            <v>10</v>
          </cell>
          <cell r="F9" t="str">
            <v>through</v>
          </cell>
          <cell r="G9">
            <v>11</v>
          </cell>
          <cell r="H9">
            <v>3.7900000000000003E-2</v>
          </cell>
        </row>
        <row r="10">
          <cell r="E10">
            <v>12</v>
          </cell>
          <cell r="F10" t="str">
            <v>through</v>
          </cell>
          <cell r="G10">
            <v>3</v>
          </cell>
          <cell r="H10">
            <v>4.1399999999999999E-2</v>
          </cell>
        </row>
      </sheetData>
      <sheetData sheetId="36" refreshError="1"/>
      <sheetData sheetId="37" refreshError="1"/>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tus"/>
      <sheetName val="Open Item"/>
      <sheetName val="Inputs -&gt;"/>
      <sheetName val="NGFB_Dec 12"/>
      <sheetName val="NGBU_Dec 12"/>
      <sheetName val="ADJ"/>
      <sheetName val="Acct.236 detail"/>
      <sheetName val="NGIU_Dec 12"/>
      <sheetName val="ADJ Impact"/>
      <sheetName val="NGFI_Dec 12"/>
      <sheetName val="PS BS_Oct 12"/>
      <sheetName val="PS IS_Oct 12"/>
      <sheetName val="Adjustments-&gt;"/>
      <sheetName val="Dif. Summary"/>
      <sheetName val="Variance"/>
      <sheetName val="Financials-&gt;"/>
      <sheetName val="BS"/>
      <sheetName val="IS"/>
      <sheetName val="RE"/>
      <sheetName val="CF"/>
      <sheetName val="Cash Flow - FERC-Q3-Sep11"/>
      <sheetName val="OCI"/>
      <sheetName val="CF_old"/>
      <sheetName val="CF_updated"/>
      <sheetName val="CF Footnotes"/>
      <sheetName val="Extra Schedules &amp; Analysis--&gt;"/>
      <sheetName val="CAPEX_9 months"/>
      <sheetName val="6200"/>
      <sheetName val="OCI Calc"/>
      <sheetName val="Note 2_Dec 12"/>
      <sheetName val="Note 5. Other Investments"/>
      <sheetName val="Note 7.Income tax"/>
      <sheetName val="Note 9. Guarantees"/>
      <sheetName val="Note 9Future estimated billings"/>
      <sheetName val="Note10.AR.AP Affiliates"/>
      <sheetName val="Reclass#36"/>
      <sheetName val="Reg Asset &amp; Liab."/>
      <sheetName val="6800_BS_Dec 11"/>
      <sheetName val="Adjustments -&gt;"/>
      <sheetName val="Adj. Entry Impact - FERC"/>
      <sheetName val="FY Financial Statements -&gt;"/>
      <sheetName val="BS - FERC"/>
      <sheetName val="IS - FERC"/>
      <sheetName val="RE-FERC"/>
      <sheetName val="CF-FERC"/>
      <sheetName val="Cash Flow - FERC"/>
      <sheetName val="CF footnote"/>
      <sheetName val="Extra Schedules &amp; Analysis --&gt;"/>
      <sheetName val="Page 122ab"/>
      <sheetName val="Note 2"/>
      <sheetName val="GSE - FERC to GAAP Tie Out"/>
      <sheetName val="Subschedul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erve Summary"/>
      <sheetName val="Val Out Nuc 063008 Credit Res"/>
      <sheetName val="Credit Reserve With SetOff"/>
      <sheetName val="All Trades from Nucleus"/>
      <sheetName val="Credit Trades 063008 Nucleus"/>
      <sheetName val="Discount Factors"/>
      <sheetName val="Prob of Default Nuc "/>
      <sheetName val="SetOff Flag"/>
      <sheetName val="IFRS"/>
      <sheetName val="Credit Reserve Summary"/>
      <sheetName val="Exposure Credit Reserve"/>
      <sheetName val="Exposure Liability Reserve"/>
      <sheetName val="Total Reserve Detail"/>
      <sheetName val="Ke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cedures"/>
      <sheetName val="New Presentation for Rollfwd"/>
      <sheetName val="NG Plant Rollforward"/>
      <sheetName val="KS Plant Rollforward"/>
      <sheetName val="NG CWIP Rollforward"/>
      <sheetName val="KS CWIP Rollforward"/>
      <sheetName val="BS 6865 03-31-12"/>
      <sheetName val="6866 BS 03-31-12"/>
      <sheetName val="BS 6865 12-31-11"/>
      <sheetName val="6865 BS 9-30-11"/>
      <sheetName val="6866 BS 12-31-11"/>
      <sheetName val="6866 BS 09-30-11"/>
      <sheetName val="BS 6865"/>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refreshError="1"/>
      <sheetData sheetId="10" refreshError="1"/>
      <sheetData sheetId="11" refreshError="1"/>
      <sheetData sheetId="12" refreshError="1"/>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Y2002 Actual"/>
      <sheetName val="FY2003Forecast"/>
      <sheetName val="FY2004Forecast"/>
      <sheetName val="FY2005Forecast"/>
      <sheetName val="FY2006Forecast"/>
      <sheetName val="FY2007Forecast"/>
      <sheetName val="FY2008Forecast"/>
      <sheetName val="Inflation factors"/>
      <sheetName val="T&amp;D%split"/>
      <sheetName val="T&amp;D$allocation"/>
      <sheetName val="Variables"/>
      <sheetName val="Type Code Map Table"/>
      <sheetName val="Lookup Tables, Misc."/>
    </sheetNames>
    <sheetDataSet>
      <sheetData sheetId="0"/>
      <sheetData sheetId="1" refreshError="1"/>
      <sheetData sheetId="2"/>
      <sheetData sheetId="3" refreshError="1"/>
      <sheetData sheetId="4"/>
      <sheetData sheetId="5" refreshError="1"/>
      <sheetData sheetId="6" refreshError="1"/>
      <sheetData sheetId="7"/>
      <sheetData sheetId="8" refreshError="1"/>
      <sheetData sheetId="9" refreshError="1"/>
      <sheetData sheetId="10" refreshError="1"/>
      <sheetData sheetId="11" refreshError="1"/>
      <sheetData sheetId="12" refreshError="1"/>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ty Gate Memo Links"/>
      <sheetName val="NY City Gate Memo"/>
      <sheetName val="LI City Gate Memo"/>
      <sheetName val="SHARED City Gate Memo "/>
      <sheetName val="NY Demand $"/>
      <sheetName val="LI Demand $"/>
      <sheetName val="SHARED Demand $"/>
      <sheetName val="NY Storage Inputs"/>
      <sheetName val="LI Storage Inputs"/>
      <sheetName val="NY Storage"/>
      <sheetName val="LI Storage"/>
      <sheetName val="SHARED Storage"/>
      <sheetName val="Tariff Links"/>
      <sheetName val="Published Gas Costs"/>
      <sheetName val="NY Contracts Data Inputs"/>
      <sheetName val="LI Contracts Data Inputs"/>
      <sheetName val="SHARED Storage Inputs"/>
      <sheetName val="SHARED Contracts Data Inputs"/>
      <sheetName val="Calc NY Transco FT"/>
      <sheetName val="Calc NY Tenn FT-A"/>
      <sheetName val="Calc NY TETCO CDS"/>
      <sheetName val="Calc NY Dominion Multi-Leg"/>
      <sheetName val="Calc NY Iroq RTS"/>
      <sheetName val="Calc NY Landfill, BNY"/>
      <sheetName val="Calc LI Transco FT"/>
      <sheetName val="Calc LI Dominion Multi-Leg"/>
      <sheetName val="Calc LI TETCO CDS"/>
      <sheetName val="Calc LI Iroq RTS"/>
      <sheetName val="Calc LI Tenn FT-A"/>
      <sheetName val="Calc SHARED BP Release"/>
      <sheetName val="Pipeline Tariff Rates_Dominion"/>
      <sheetName val="Pipeline Tariff Rates_Equitrans"/>
      <sheetName val="Pipeline Tariff Rates_Hattiesbg"/>
      <sheetName val="Pipeline Tariff Rates_Honeoye"/>
      <sheetName val="Pipeline Tariff Rates_Iroquois"/>
      <sheetName val="Pipeline Tariff Rates_Nat Fuel"/>
      <sheetName val="Pipeline Tariff Rates_Tennessee"/>
      <sheetName val="Pipeline Tariff Rates_Tetco"/>
      <sheetName val="Pipeline Tariff Rates_Texas Gas"/>
      <sheetName val="Old CGM-NY Tenn, Iroquois"/>
      <sheetName val="Pipeline Tariff Rates_Transco"/>
      <sheetName val="PRELIM Retail Mark Var WACOG"/>
      <sheetName val="Premium Deal Transco KED-E"/>
      <sheetName val="Premium Deal Transco KED-W"/>
      <sheetName val="Premium Deal Tetco KED-E"/>
      <sheetName val="Premium Deal Tetco KED-W"/>
      <sheetName val="Premium Deal Dominion KED-E"/>
      <sheetName val="Transco and TETCO Release Rates"/>
      <sheetName val="Retail Mark Var WACOG"/>
      <sheetName val="Lookup Tables, Misc."/>
      <sheetName val="Retail Marketer Demand WACOG"/>
      <sheetName val="FINAL Dmd WACOG w IGTS &amp; BP MR"/>
      <sheetName val="SC16 Unbundling Costs"/>
      <sheetName val="NY Accounting"/>
      <sheetName val="LI Accounting"/>
      <sheetName val="SHARED Account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utput(w.AddedLoad)"/>
      <sheetName val="Input"/>
      <sheetName val="Rate1A"/>
      <sheetName val="Rate1A(AddedLoad)"/>
      <sheetName val="RateT1A"/>
      <sheetName val="RateT1A(AddedLoad)"/>
      <sheetName val="Rate1B"/>
      <sheetName val="Rate1B(AddedLoad)"/>
      <sheetName val="RateT1B"/>
      <sheetName val="RateT1B(AddedLoad)"/>
      <sheetName val="Rate2-1"/>
      <sheetName val="Rate2-1(AddedLoad)"/>
      <sheetName val="RateT2-1"/>
      <sheetName val="RateT2-1(AddedLoad)"/>
      <sheetName val="Rate2-2"/>
      <sheetName val="Rate2-2(AddedLoad)"/>
      <sheetName val="RateT2-2"/>
      <sheetName val="RateT2-2(AddedLoad)"/>
      <sheetName val="Rate3"/>
      <sheetName val="RateT3"/>
      <sheetName val="RateT3(Switching)"/>
      <sheetName val="Rate4A"/>
      <sheetName val="RateT4A"/>
      <sheetName val="Rate4B"/>
      <sheetName val="RateT4B"/>
      <sheetName val="Rate7"/>
      <sheetName val="RateT7"/>
      <sheetName val="Rate14(CNG)"/>
    </sheetNames>
    <sheetDataSet>
      <sheetData sheetId="0" refreshError="1"/>
      <sheetData sheetId="1" refreshError="1">
        <row r="9">
          <cell r="AL9" t="str">
            <v>1A</v>
          </cell>
          <cell r="AM9" t="str">
            <v>T1A</v>
          </cell>
          <cell r="AN9" t="str">
            <v>1B</v>
          </cell>
          <cell r="AO9" t="str">
            <v>T1B</v>
          </cell>
          <cell r="AP9">
            <v>3</v>
          </cell>
          <cell r="AQ9" t="str">
            <v>T3</v>
          </cell>
          <cell r="AR9" t="str">
            <v>2-1</v>
          </cell>
          <cell r="AS9" t="str">
            <v>T2-1</v>
          </cell>
          <cell r="AT9" t="str">
            <v>2-2</v>
          </cell>
          <cell r="AU9" t="str">
            <v>T2-2</v>
          </cell>
          <cell r="AV9" t="str">
            <v>4a</v>
          </cell>
          <cell r="AW9" t="str">
            <v>T4A</v>
          </cell>
          <cell r="AX9" t="str">
            <v>4b</v>
          </cell>
          <cell r="AY9" t="str">
            <v>T4B</v>
          </cell>
          <cell r="AZ9">
            <v>7</v>
          </cell>
          <cell r="BA9" t="str">
            <v>T7</v>
          </cell>
          <cell r="BB9">
            <v>14</v>
          </cell>
        </row>
        <row r="12">
          <cell r="AK12">
            <v>39448</v>
          </cell>
          <cell r="AL12">
            <v>0</v>
          </cell>
          <cell r="AN12">
            <v>0</v>
          </cell>
        </row>
        <row r="13">
          <cell r="AK13">
            <v>39479</v>
          </cell>
          <cell r="AL13">
            <v>0</v>
          </cell>
          <cell r="AN13">
            <v>0</v>
          </cell>
        </row>
        <row r="14">
          <cell r="AK14">
            <v>39508</v>
          </cell>
          <cell r="AL14">
            <v>0</v>
          </cell>
          <cell r="AN14">
            <v>0</v>
          </cell>
        </row>
        <row r="15">
          <cell r="AK15">
            <v>39539</v>
          </cell>
          <cell r="AL15">
            <v>0</v>
          </cell>
          <cell r="AN15">
            <v>0</v>
          </cell>
        </row>
        <row r="16">
          <cell r="AK16">
            <v>39569</v>
          </cell>
          <cell r="AL16">
            <v>0</v>
          </cell>
          <cell r="AN16">
            <v>0</v>
          </cell>
        </row>
        <row r="17">
          <cell r="AK17">
            <v>39600</v>
          </cell>
          <cell r="AL17">
            <v>0</v>
          </cell>
          <cell r="AN17">
            <v>0</v>
          </cell>
        </row>
        <row r="18">
          <cell r="AK18">
            <v>39630</v>
          </cell>
          <cell r="AL18">
            <v>0</v>
          </cell>
          <cell r="AN18">
            <v>0</v>
          </cell>
        </row>
        <row r="19">
          <cell r="AK19">
            <v>39661</v>
          </cell>
          <cell r="AL19">
            <v>0</v>
          </cell>
          <cell r="AN19">
            <v>0</v>
          </cell>
        </row>
        <row r="20">
          <cell r="AK20">
            <v>39692</v>
          </cell>
          <cell r="AL20">
            <v>-143.9</v>
          </cell>
          <cell r="AN20">
            <v>-143.9</v>
          </cell>
        </row>
        <row r="21">
          <cell r="AK21">
            <v>39722</v>
          </cell>
          <cell r="AL21">
            <v>2081.1999999999998</v>
          </cell>
          <cell r="AN21">
            <v>2081.1999999999998</v>
          </cell>
        </row>
        <row r="22">
          <cell r="AK22">
            <v>39753</v>
          </cell>
          <cell r="AL22">
            <v>1179.75</v>
          </cell>
          <cell r="AN22">
            <v>1179.75</v>
          </cell>
        </row>
        <row r="23">
          <cell r="AK23">
            <v>39783</v>
          </cell>
          <cell r="AL23">
            <v>752.125</v>
          </cell>
          <cell r="AN23">
            <v>752.125</v>
          </cell>
        </row>
        <row r="24">
          <cell r="AK24">
            <v>39814</v>
          </cell>
          <cell r="AL24">
            <v>584.25</v>
          </cell>
          <cell r="AN24">
            <v>584.25</v>
          </cell>
        </row>
        <row r="25">
          <cell r="AK25">
            <v>39845</v>
          </cell>
          <cell r="AL25">
            <v>-881.5</v>
          </cell>
          <cell r="AN25">
            <v>-881.5</v>
          </cell>
        </row>
        <row r="26">
          <cell r="AK26">
            <v>39873</v>
          </cell>
          <cell r="AL26">
            <v>-202.125</v>
          </cell>
          <cell r="AN26">
            <v>-202.125</v>
          </cell>
        </row>
        <row r="27">
          <cell r="AK27">
            <v>39904</v>
          </cell>
          <cell r="AL27">
            <v>-1770.25</v>
          </cell>
          <cell r="AN27">
            <v>-1770.25</v>
          </cell>
        </row>
        <row r="28">
          <cell r="AK28">
            <v>39934</v>
          </cell>
          <cell r="AL28">
            <v>-1158.9000000000001</v>
          </cell>
          <cell r="AN28">
            <v>-1158.9000000000001</v>
          </cell>
        </row>
        <row r="29">
          <cell r="AK29">
            <v>39965</v>
          </cell>
          <cell r="AL29">
            <v>-1831.1</v>
          </cell>
          <cell r="AN29">
            <v>-1831.1</v>
          </cell>
        </row>
        <row r="30">
          <cell r="AK30">
            <v>39995</v>
          </cell>
          <cell r="AL30">
            <v>-909.5</v>
          </cell>
          <cell r="AN30">
            <v>-909.5</v>
          </cell>
        </row>
        <row r="31">
          <cell r="AK31">
            <v>40026</v>
          </cell>
          <cell r="AL31">
            <v>-736.6</v>
          </cell>
          <cell r="AN31">
            <v>-736.6</v>
          </cell>
        </row>
        <row r="32">
          <cell r="AK32">
            <v>40057</v>
          </cell>
          <cell r="AL32">
            <v>-143.9</v>
          </cell>
          <cell r="AN32">
            <v>-143.9</v>
          </cell>
        </row>
        <row r="33">
          <cell r="AK33">
            <v>40087</v>
          </cell>
          <cell r="AL33">
            <v>2081.1999999999998</v>
          </cell>
          <cell r="AN33">
            <v>2081.1999999999998</v>
          </cell>
        </row>
        <row r="34">
          <cell r="AK34">
            <v>40118</v>
          </cell>
          <cell r="AL34">
            <v>1179.75</v>
          </cell>
          <cell r="AN34">
            <v>1179.75</v>
          </cell>
        </row>
        <row r="35">
          <cell r="AK35">
            <v>40148</v>
          </cell>
          <cell r="AL35">
            <v>752.125</v>
          </cell>
          <cell r="AN35">
            <v>752.125</v>
          </cell>
        </row>
        <row r="36">
          <cell r="AK36">
            <v>40179</v>
          </cell>
          <cell r="AL36">
            <v>584.25</v>
          </cell>
          <cell r="AN36">
            <v>584.25</v>
          </cell>
        </row>
        <row r="37">
          <cell r="AK37">
            <v>40210</v>
          </cell>
          <cell r="AL37">
            <v>-881.5</v>
          </cell>
          <cell r="AN37">
            <v>-881.5</v>
          </cell>
        </row>
        <row r="38">
          <cell r="AK38">
            <v>40238</v>
          </cell>
          <cell r="AL38">
            <v>-202.125</v>
          </cell>
          <cell r="AN38">
            <v>-202.125</v>
          </cell>
        </row>
        <row r="39">
          <cell r="AK39">
            <v>40269</v>
          </cell>
          <cell r="AL39">
            <v>-1770.25</v>
          </cell>
          <cell r="AN39">
            <v>-1770.25</v>
          </cell>
        </row>
        <row r="40">
          <cell r="AK40">
            <v>40299</v>
          </cell>
          <cell r="AL40">
            <v>-1158.9000000000001</v>
          </cell>
          <cell r="AN40">
            <v>-1158.9000000000001</v>
          </cell>
        </row>
        <row r="41">
          <cell r="AK41">
            <v>40330</v>
          </cell>
          <cell r="AL41">
            <v>-1831.1</v>
          </cell>
          <cell r="AN41">
            <v>-1831.1</v>
          </cell>
        </row>
        <row r="42">
          <cell r="AK42">
            <v>40360</v>
          </cell>
          <cell r="AL42">
            <v>-909.5</v>
          </cell>
          <cell r="AN42">
            <v>-909.5</v>
          </cell>
        </row>
        <row r="43">
          <cell r="AK43">
            <v>40391</v>
          </cell>
          <cell r="AL43">
            <v>-736.6</v>
          </cell>
          <cell r="AN43">
            <v>-736.6</v>
          </cell>
        </row>
        <row r="44">
          <cell r="AK44">
            <v>40422</v>
          </cell>
          <cell r="AL44">
            <v>-143.9</v>
          </cell>
          <cell r="AN44">
            <v>-143.9</v>
          </cell>
        </row>
        <row r="45">
          <cell r="AK45">
            <v>40452</v>
          </cell>
          <cell r="AL45">
            <v>2081.1999999999998</v>
          </cell>
          <cell r="AN45">
            <v>2081.1999999999998</v>
          </cell>
        </row>
        <row r="46">
          <cell r="AK46">
            <v>40483</v>
          </cell>
          <cell r="AL46">
            <v>1179.75</v>
          </cell>
          <cell r="AN46">
            <v>1179.75</v>
          </cell>
        </row>
        <row r="47">
          <cell r="AK47">
            <v>40513</v>
          </cell>
          <cell r="AL47">
            <v>752.125</v>
          </cell>
          <cell r="AN47">
            <v>752.125</v>
          </cell>
        </row>
        <row r="48">
          <cell r="AK48">
            <v>40544</v>
          </cell>
          <cell r="AL48">
            <v>584.25</v>
          </cell>
          <cell r="AN48">
            <v>584.25</v>
          </cell>
        </row>
        <row r="49">
          <cell r="AK49">
            <v>40575</v>
          </cell>
          <cell r="AL49">
            <v>-881.5</v>
          </cell>
          <cell r="AN49">
            <v>-881.5</v>
          </cell>
        </row>
        <row r="50">
          <cell r="AK50">
            <v>40603</v>
          </cell>
          <cell r="AL50">
            <v>-202.125</v>
          </cell>
          <cell r="AN50">
            <v>-202.125</v>
          </cell>
        </row>
        <row r="51">
          <cell r="AK51">
            <v>40634</v>
          </cell>
          <cell r="AL51">
            <v>-1770.25</v>
          </cell>
          <cell r="AN51">
            <v>-1770.25</v>
          </cell>
        </row>
        <row r="52">
          <cell r="AK52">
            <v>40664</v>
          </cell>
          <cell r="AL52">
            <v>-1158.9000000000001</v>
          </cell>
          <cell r="AN52">
            <v>-1158.9000000000001</v>
          </cell>
        </row>
        <row r="53">
          <cell r="AK53">
            <v>40695</v>
          </cell>
          <cell r="AL53">
            <v>-1831.1</v>
          </cell>
          <cell r="AN53">
            <v>-1831.1</v>
          </cell>
        </row>
        <row r="54">
          <cell r="AK54">
            <v>40725</v>
          </cell>
          <cell r="AL54">
            <v>-909.5</v>
          </cell>
          <cell r="AN54">
            <v>-909.5</v>
          </cell>
        </row>
        <row r="55">
          <cell r="AK55">
            <v>40756</v>
          </cell>
          <cell r="AL55">
            <v>-736.6</v>
          </cell>
          <cell r="AN55">
            <v>-736.6</v>
          </cell>
        </row>
        <row r="56">
          <cell r="AK56">
            <v>40787</v>
          </cell>
          <cell r="AL56">
            <v>-143.9</v>
          </cell>
          <cell r="AN56">
            <v>-143.9</v>
          </cell>
        </row>
        <row r="57">
          <cell r="AK57">
            <v>40817</v>
          </cell>
          <cell r="AL57">
            <v>2081.1999999999998</v>
          </cell>
          <cell r="AN57">
            <v>2081.1999999999998</v>
          </cell>
        </row>
        <row r="58">
          <cell r="AK58">
            <v>40848</v>
          </cell>
          <cell r="AL58">
            <v>1179.75</v>
          </cell>
          <cell r="AN58">
            <v>1179.75</v>
          </cell>
        </row>
        <row r="59">
          <cell r="AK59">
            <v>40878</v>
          </cell>
          <cell r="AL59">
            <v>752.125</v>
          </cell>
          <cell r="AN59">
            <v>752.125</v>
          </cell>
        </row>
        <row r="60">
          <cell r="AK60">
            <v>40909</v>
          </cell>
          <cell r="AL60">
            <v>584.25</v>
          </cell>
          <cell r="AN60">
            <v>584.25</v>
          </cell>
        </row>
        <row r="61">
          <cell r="AK61">
            <v>40940</v>
          </cell>
          <cell r="AL61">
            <v>-881.5</v>
          </cell>
          <cell r="AN61">
            <v>-881.5</v>
          </cell>
        </row>
        <row r="62">
          <cell r="AK62">
            <v>40969</v>
          </cell>
          <cell r="AL62">
            <v>-202.125</v>
          </cell>
          <cell r="AN62">
            <v>-202.125</v>
          </cell>
        </row>
        <row r="63">
          <cell r="AK63">
            <v>41000</v>
          </cell>
          <cell r="AL63">
            <v>-1770.25</v>
          </cell>
          <cell r="AN63">
            <v>-1770.25</v>
          </cell>
        </row>
        <row r="64">
          <cell r="AK64">
            <v>41030</v>
          </cell>
          <cell r="AL64">
            <v>-1158.9000000000001</v>
          </cell>
          <cell r="AN64">
            <v>-1158.9000000000001</v>
          </cell>
        </row>
        <row r="65">
          <cell r="AK65">
            <v>41061</v>
          </cell>
          <cell r="AL65">
            <v>-1831.1</v>
          </cell>
          <cell r="AN65">
            <v>-1831.1</v>
          </cell>
        </row>
        <row r="66">
          <cell r="AK66">
            <v>41091</v>
          </cell>
          <cell r="AL66">
            <v>-909.5</v>
          </cell>
          <cell r="AN66">
            <v>-909.5</v>
          </cell>
        </row>
        <row r="67">
          <cell r="AK67">
            <v>41122</v>
          </cell>
          <cell r="AL67">
            <v>-736.6</v>
          </cell>
          <cell r="AN67">
            <v>-736.6</v>
          </cell>
        </row>
        <row r="68">
          <cell r="AK68">
            <v>41153</v>
          </cell>
          <cell r="AL68">
            <v>-143.9</v>
          </cell>
          <cell r="AN68">
            <v>-143.9</v>
          </cell>
        </row>
        <row r="69">
          <cell r="AK69">
            <v>41183</v>
          </cell>
          <cell r="AL69">
            <v>2081.1999999999998</v>
          </cell>
          <cell r="AN69">
            <v>2081.1999999999998</v>
          </cell>
        </row>
        <row r="70">
          <cell r="AK70">
            <v>41214</v>
          </cell>
          <cell r="AL70">
            <v>1179.75</v>
          </cell>
          <cell r="AN70">
            <v>1179.75</v>
          </cell>
        </row>
        <row r="71">
          <cell r="AK71">
            <v>41244</v>
          </cell>
          <cell r="AL71">
            <v>752.125</v>
          </cell>
          <cell r="AN71">
            <v>752.125</v>
          </cell>
        </row>
        <row r="72">
          <cell r="AK72">
            <v>41275</v>
          </cell>
          <cell r="AL72">
            <v>584.25</v>
          </cell>
          <cell r="AN72">
            <v>584.25</v>
          </cell>
        </row>
        <row r="73">
          <cell r="AK73">
            <v>41306</v>
          </cell>
          <cell r="AL73">
            <v>-881.5</v>
          </cell>
          <cell r="AN73">
            <v>-881.5</v>
          </cell>
        </row>
        <row r="74">
          <cell r="AK74">
            <v>41334</v>
          </cell>
          <cell r="AL74">
            <v>-202.125</v>
          </cell>
          <cell r="AN74">
            <v>-202.125</v>
          </cell>
        </row>
        <row r="75">
          <cell r="AK75">
            <v>41365</v>
          </cell>
          <cell r="AL75">
            <v>-1770.25</v>
          </cell>
          <cell r="AN75">
            <v>-1770.25</v>
          </cell>
        </row>
        <row r="76">
          <cell r="AK76">
            <v>41395</v>
          </cell>
          <cell r="AL76">
            <v>-1158.9000000000001</v>
          </cell>
          <cell r="AN76">
            <v>-1158.9000000000001</v>
          </cell>
        </row>
        <row r="77">
          <cell r="AK77">
            <v>41426</v>
          </cell>
          <cell r="AL77">
            <v>-1831.1</v>
          </cell>
          <cell r="AN77">
            <v>-1831.1</v>
          </cell>
        </row>
        <row r="78">
          <cell r="AK78">
            <v>41456</v>
          </cell>
          <cell r="AL78">
            <v>-909.5</v>
          </cell>
          <cell r="AN78">
            <v>-909.5</v>
          </cell>
        </row>
        <row r="79">
          <cell r="AK79">
            <v>41487</v>
          </cell>
          <cell r="AL79">
            <v>-736.6</v>
          </cell>
          <cell r="AN79">
            <v>-736.6</v>
          </cell>
        </row>
        <row r="80">
          <cell r="AK80">
            <v>41518</v>
          </cell>
          <cell r="AL80">
            <v>-143.9</v>
          </cell>
          <cell r="AN80">
            <v>-143.9</v>
          </cell>
        </row>
        <row r="81">
          <cell r="AK81">
            <v>41548</v>
          </cell>
          <cell r="AL81">
            <v>2081.1999999999998</v>
          </cell>
          <cell r="AN81">
            <v>2081.1999999999998</v>
          </cell>
        </row>
        <row r="82">
          <cell r="AK82">
            <v>41579</v>
          </cell>
          <cell r="AL82">
            <v>1179.75</v>
          </cell>
          <cell r="AN82">
            <v>1179.75</v>
          </cell>
        </row>
        <row r="83">
          <cell r="AK83">
            <v>41609</v>
          </cell>
          <cell r="AL83">
            <v>752.125</v>
          </cell>
          <cell r="AN83">
            <v>752.125</v>
          </cell>
        </row>
        <row r="84">
          <cell r="AK84">
            <v>41640</v>
          </cell>
          <cell r="AL84">
            <v>584.25</v>
          </cell>
          <cell r="AN84">
            <v>584.25</v>
          </cell>
        </row>
        <row r="85">
          <cell r="AK85">
            <v>41671</v>
          </cell>
          <cell r="AL85">
            <v>-881.5</v>
          </cell>
          <cell r="AN85">
            <v>-881.5</v>
          </cell>
        </row>
        <row r="86">
          <cell r="AK86">
            <v>41699</v>
          </cell>
          <cell r="AL86">
            <v>-202.125</v>
          </cell>
          <cell r="AN86">
            <v>-202.125</v>
          </cell>
        </row>
        <row r="87">
          <cell r="AK87">
            <v>41730</v>
          </cell>
          <cell r="AL87">
            <v>-1770.25</v>
          </cell>
          <cell r="AN87">
            <v>-1770.25</v>
          </cell>
        </row>
        <row r="88">
          <cell r="AK88">
            <v>41760</v>
          </cell>
          <cell r="AL88">
            <v>-1158.9000000000001</v>
          </cell>
          <cell r="AN88">
            <v>-1158.9000000000001</v>
          </cell>
        </row>
        <row r="89">
          <cell r="AK89">
            <v>41791</v>
          </cell>
          <cell r="AL89">
            <v>-1831.1</v>
          </cell>
          <cell r="AN89">
            <v>-1831.1</v>
          </cell>
        </row>
        <row r="90">
          <cell r="AK90">
            <v>41821</v>
          </cell>
          <cell r="AL90">
            <v>-909.5</v>
          </cell>
          <cell r="AN90">
            <v>-909.5</v>
          </cell>
        </row>
        <row r="91">
          <cell r="AK91">
            <v>41852</v>
          </cell>
          <cell r="AL91">
            <v>-736.6</v>
          </cell>
          <cell r="AN91">
            <v>-736.6</v>
          </cell>
        </row>
        <row r="92">
          <cell r="AK92">
            <v>41883</v>
          </cell>
          <cell r="AL92">
            <v>-143.9</v>
          </cell>
          <cell r="AN92">
            <v>-143.9</v>
          </cell>
        </row>
        <row r="93">
          <cell r="AK93">
            <v>41913</v>
          </cell>
          <cell r="AL93">
            <v>2081.1999999999998</v>
          </cell>
          <cell r="AN93">
            <v>2081.1999999999998</v>
          </cell>
        </row>
        <row r="94">
          <cell r="AK94">
            <v>41944</v>
          </cell>
          <cell r="AL94">
            <v>1179.75</v>
          </cell>
          <cell r="AN94">
            <v>1179.75</v>
          </cell>
        </row>
        <row r="95">
          <cell r="AK95">
            <v>41974</v>
          </cell>
          <cell r="AL95">
            <v>752.125</v>
          </cell>
          <cell r="AN95">
            <v>752.125</v>
          </cell>
        </row>
        <row r="98">
          <cell r="AK98" t="str">
            <v>Gross Unbilled Sales Input (Use the Actual Gross Unbilled Prior to the Forecast Period Started) - For Regular Base Customers</v>
          </cell>
        </row>
        <row r="100">
          <cell r="AL100" t="str">
            <v>1A</v>
          </cell>
          <cell r="AM100" t="str">
            <v>T1A</v>
          </cell>
          <cell r="AN100" t="str">
            <v>1B</v>
          </cell>
          <cell r="AO100" t="str">
            <v>T1B</v>
          </cell>
          <cell r="AP100">
            <v>3</v>
          </cell>
          <cell r="AQ100" t="str">
            <v>T3</v>
          </cell>
          <cell r="AR100" t="str">
            <v>2-1</v>
          </cell>
          <cell r="AS100" t="str">
            <v>T2-1</v>
          </cell>
          <cell r="AT100" t="str">
            <v>2-2</v>
          </cell>
          <cell r="AU100" t="str">
            <v>T2-2</v>
          </cell>
          <cell r="AV100" t="str">
            <v>4a</v>
          </cell>
          <cell r="AW100" t="str">
            <v>T4A</v>
          </cell>
          <cell r="AX100" t="str">
            <v>4b</v>
          </cell>
          <cell r="AY100" t="str">
            <v>T4B</v>
          </cell>
          <cell r="AZ100">
            <v>7</v>
          </cell>
          <cell r="BA100" t="str">
            <v>T7</v>
          </cell>
          <cell r="BB100">
            <v>14</v>
          </cell>
        </row>
        <row r="103">
          <cell r="AK103">
            <v>39448</v>
          </cell>
        </row>
        <row r="104">
          <cell r="AK104">
            <v>39479</v>
          </cell>
        </row>
        <row r="105">
          <cell r="AK105">
            <v>39508</v>
          </cell>
        </row>
        <row r="106">
          <cell r="AK106">
            <v>39539</v>
          </cell>
        </row>
        <row r="107">
          <cell r="AK107">
            <v>39569</v>
          </cell>
        </row>
        <row r="108">
          <cell r="AK108">
            <v>39600</v>
          </cell>
        </row>
        <row r="109">
          <cell r="AK109">
            <v>39630</v>
          </cell>
        </row>
        <row r="110">
          <cell r="AK110">
            <v>39661</v>
          </cell>
        </row>
        <row r="111">
          <cell r="AK111">
            <v>39692</v>
          </cell>
          <cell r="AL111">
            <v>29905.242543704688</v>
          </cell>
          <cell r="AM111">
            <v>5306.1082133207919</v>
          </cell>
          <cell r="AN111">
            <v>115135.93392161686</v>
          </cell>
          <cell r="AO111">
            <v>12197.065311513543</v>
          </cell>
          <cell r="AP111">
            <v>27725.048063876395</v>
          </cell>
          <cell r="AQ111">
            <v>0</v>
          </cell>
          <cell r="AR111">
            <v>30217.096097756101</v>
          </cell>
          <cell r="AS111">
            <v>20247.426875517358</v>
          </cell>
          <cell r="AT111">
            <v>13722.548343363274</v>
          </cell>
          <cell r="AU111">
            <v>5145.5112356365489</v>
          </cell>
          <cell r="AV111">
            <v>16172.84695554202</v>
          </cell>
          <cell r="AW111">
            <v>4372.3721877029111</v>
          </cell>
          <cell r="AX111">
            <v>1027.2341668638951</v>
          </cell>
          <cell r="AY111">
            <v>503.07835931024266</v>
          </cell>
          <cell r="AZ111">
            <v>155.86885205629812</v>
          </cell>
          <cell r="BA111">
            <v>0</v>
          </cell>
          <cell r="BB111">
            <v>3478.6188722190441</v>
          </cell>
        </row>
        <row r="112">
          <cell r="AK112">
            <v>39722</v>
          </cell>
        </row>
        <row r="113">
          <cell r="AK113">
            <v>39753</v>
          </cell>
        </row>
        <row r="114">
          <cell r="AK114">
            <v>39783</v>
          </cell>
        </row>
        <row r="116">
          <cell r="AK116" t="str">
            <v>Gross Unbilled Sales Input (Use the Actual Gross Unbilled Prior to the Forecast Period Started) - For Added Load Customers</v>
          </cell>
        </row>
        <row r="118">
          <cell r="AL118" t="str">
            <v>1A</v>
          </cell>
          <cell r="AM118" t="str">
            <v>T1A</v>
          </cell>
          <cell r="AN118" t="str">
            <v>1B</v>
          </cell>
          <cell r="AO118" t="str">
            <v>T1B</v>
          </cell>
          <cell r="AP118">
            <v>3</v>
          </cell>
          <cell r="AQ118" t="str">
            <v>T3</v>
          </cell>
          <cell r="AR118" t="str">
            <v>2-1</v>
          </cell>
          <cell r="AS118" t="str">
            <v>T2-1</v>
          </cell>
          <cell r="AT118" t="str">
            <v>2-2</v>
          </cell>
          <cell r="AU118" t="str">
            <v>T2-2</v>
          </cell>
          <cell r="AV118" t="str">
            <v>4a</v>
          </cell>
          <cell r="AW118" t="str">
            <v>T4A</v>
          </cell>
          <cell r="AX118" t="str">
            <v>4b</v>
          </cell>
          <cell r="AY118" t="str">
            <v>T4B</v>
          </cell>
          <cell r="AZ118">
            <v>7</v>
          </cell>
          <cell r="BA118" t="str">
            <v>T7</v>
          </cell>
          <cell r="BB118">
            <v>14</v>
          </cell>
        </row>
        <row r="121">
          <cell r="AK121">
            <v>39448</v>
          </cell>
        </row>
        <row r="122">
          <cell r="AK122">
            <v>39479</v>
          </cell>
        </row>
        <row r="123">
          <cell r="AK123">
            <v>39508</v>
          </cell>
        </row>
        <row r="124">
          <cell r="AK124">
            <v>39539</v>
          </cell>
        </row>
        <row r="125">
          <cell r="AK125">
            <v>39569</v>
          </cell>
        </row>
        <row r="126">
          <cell r="AK126">
            <v>39600</v>
          </cell>
        </row>
        <row r="127">
          <cell r="AK127">
            <v>39630</v>
          </cell>
        </row>
        <row r="128">
          <cell r="AK128">
            <v>39661</v>
          </cell>
        </row>
        <row r="129">
          <cell r="AK129">
            <v>39692</v>
          </cell>
        </row>
        <row r="130">
          <cell r="AK130">
            <v>39722</v>
          </cell>
        </row>
        <row r="131">
          <cell r="AK131">
            <v>39753</v>
          </cell>
        </row>
        <row r="132">
          <cell r="AK132">
            <v>39783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4A"/>
      <sheetName val="106107"/>
      <sheetName val="108109"/>
      <sheetName val="110113"/>
      <sheetName val="114117"/>
      <sheetName val="118119"/>
      <sheetName val="120121"/>
      <sheetName val="122123"/>
      <sheetName val="200201"/>
      <sheetName val="202203"/>
      <sheetName val="204207"/>
      <sheetName val="213"/>
      <sheetName val="214"/>
      <sheetName val="216"/>
      <sheetName val="217"/>
      <sheetName val="218"/>
      <sheetName val="219"/>
      <sheetName val="221"/>
      <sheetName val="224225"/>
      <sheetName val="227"/>
      <sheetName val="228229"/>
      <sheetName val="230"/>
      <sheetName val="232"/>
      <sheetName val="233"/>
      <sheetName val="234"/>
      <sheetName val="250251"/>
      <sheetName val="252"/>
      <sheetName val="253"/>
      <sheetName val="254"/>
      <sheetName val="256257"/>
      <sheetName val="261"/>
      <sheetName val="261A"/>
      <sheetName val="262264"/>
      <sheetName val="266267"/>
      <sheetName val="269"/>
      <sheetName val="272273"/>
      <sheetName val="274275"/>
      <sheetName val="276277"/>
      <sheetName val="278"/>
      <sheetName val="300301"/>
      <sheetName val="304"/>
      <sheetName val="310311"/>
      <sheetName val="320323"/>
      <sheetName val="326327"/>
      <sheetName val="328330"/>
      <sheetName val="332"/>
      <sheetName val="335"/>
      <sheetName val="336"/>
      <sheetName val="337"/>
      <sheetName val="340"/>
      <sheetName val="350351"/>
      <sheetName val="352353"/>
      <sheetName val="354355"/>
      <sheetName val="356"/>
      <sheetName val="401"/>
      <sheetName val="402403"/>
      <sheetName val="406407"/>
      <sheetName val="408409"/>
      <sheetName val="410411"/>
      <sheetName val="422423"/>
      <sheetName val="424425"/>
      <sheetName val="426427"/>
      <sheetName val="429"/>
      <sheetName val="430"/>
      <sheetName val="431"/>
      <sheetName val="450"/>
      <sheetName val="BOO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ow r="3">
          <cell r="E3" t="str">
            <v>March 30, 2015</v>
          </cell>
        </row>
      </sheetData>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cedures"/>
      <sheetName val="New Presentation for Rollfwd"/>
      <sheetName val="NG Plant Rollforward"/>
      <sheetName val="KS Plant Rollforward"/>
      <sheetName val="NG CWIP Rollforward"/>
      <sheetName val="KS CWIP Rollforward"/>
      <sheetName val="BS 6865 03-31-12"/>
      <sheetName val="6866 BS 03-31-12"/>
      <sheetName val="BS 6865 12-31-11"/>
      <sheetName val="6865 BS 9-30-11"/>
      <sheetName val="6866 BS 12-31-11"/>
      <sheetName val="6866 BS 09-30-11"/>
      <sheetName val="BS 6865"/>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
      <sheetName val="Read Me"/>
      <sheetName val="Comments"/>
      <sheetName val="Gen Inst"/>
      <sheetName val="Table"/>
      <sheetName val="Sheet1"/>
      <sheetName val="1"/>
      <sheetName val="2"/>
      <sheetName val="003004"/>
      <sheetName val="007008"/>
      <sheetName val="9"/>
      <sheetName val="10"/>
      <sheetName val="11"/>
      <sheetName val="12"/>
      <sheetName val="13"/>
      <sheetName val="14"/>
      <sheetName val="15"/>
      <sheetName val="01617"/>
      <sheetName val="18"/>
      <sheetName val="19"/>
      <sheetName val="20"/>
      <sheetName val="21"/>
      <sheetName val="22"/>
      <sheetName val="23"/>
      <sheetName val="24"/>
      <sheetName val="24A"/>
      <sheetName val="25"/>
      <sheetName val="2627"/>
      <sheetName val="2829"/>
      <sheetName val="30"/>
      <sheetName val="31"/>
      <sheetName val="32"/>
      <sheetName val="33"/>
      <sheetName val="4041"/>
      <sheetName val="42"/>
      <sheetName val="43"/>
      <sheetName val="4445"/>
      <sheetName val="46"/>
      <sheetName val="47"/>
      <sheetName val="6062"/>
      <sheetName val="63"/>
      <sheetName val="64"/>
      <sheetName val="6566"/>
      <sheetName val="067"/>
      <sheetName val="068"/>
      <sheetName val="69"/>
      <sheetName val="7071"/>
      <sheetName val="7277"/>
      <sheetName val="7879"/>
      <sheetName val="80"/>
      <sheetName val="81"/>
      <sheetName val="82"/>
      <sheetName val="83"/>
      <sheetName val="84"/>
      <sheetName val="85"/>
      <sheetName val="86"/>
      <sheetName val="8788"/>
      <sheetName val="8990"/>
      <sheetName val="9192"/>
      <sheetName val="93"/>
      <sheetName val="94"/>
      <sheetName val="Verify"/>
      <sheetName val="Index"/>
      <sheetName val="Book"/>
      <sheetName val="Bal_sht"/>
    </sheetNames>
    <sheetDataSet>
      <sheetData sheetId="0" refreshError="1"/>
      <sheetData sheetId="1"/>
      <sheetData sheetId="2" refreshError="1"/>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41_doc"/>
      <sheetName val="Bal_sht"/>
      <sheetName val="114 Qtr"/>
      <sheetName val="117 Qtr"/>
      <sheetName val="2Q09_120-121_Qtr"/>
      <sheetName val="114_CYTD"/>
      <sheetName val="117_CYTD"/>
      <sheetName val="2Q09_120-121_YTD"/>
      <sheetName val="p.450.1"/>
      <sheetName val="Plant_ret_costs(R.Benoit_PA)"/>
      <sheetName val="Plant_ret_costs_2Q09"/>
      <sheetName val="6866 BS 03-31-12"/>
      <sheetName val="BS 6865 03-31-12"/>
      <sheetName val="BS 6865 12-31-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nd qtr"/>
      <sheetName val="1st qtr"/>
      <sheetName val="3rd qtr"/>
      <sheetName val="worksheet"/>
      <sheetName val="PS 6866"/>
    </sheetNames>
    <sheetDataSet>
      <sheetData sheetId="0">
        <row r="710">
          <cell r="B710" t="str">
            <v/>
          </cell>
        </row>
        <row r="711">
          <cell r="C711" t="e">
            <v>#N/A</v>
          </cell>
        </row>
      </sheetData>
      <sheetData sheetId="1" refreshError="1"/>
      <sheetData sheetId="2"/>
      <sheetData sheetId="3" refreshError="1"/>
      <sheetData sheetId="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
      <sheetName val="Read Me"/>
      <sheetName val="Comments"/>
      <sheetName val="Gen Inst"/>
      <sheetName val="Table"/>
      <sheetName val="Sheet1"/>
      <sheetName val="1"/>
      <sheetName val="2"/>
      <sheetName val="003004"/>
      <sheetName val="007008"/>
      <sheetName val="9"/>
      <sheetName val="10"/>
      <sheetName val="11"/>
      <sheetName val="12"/>
      <sheetName val="13"/>
      <sheetName val="14"/>
      <sheetName val="15"/>
      <sheetName val="01617"/>
      <sheetName val="18"/>
      <sheetName val="19"/>
      <sheetName val="20"/>
      <sheetName val="21"/>
      <sheetName val="22"/>
      <sheetName val="23"/>
      <sheetName val="24"/>
      <sheetName val="24A"/>
      <sheetName val="25"/>
      <sheetName val="2627"/>
      <sheetName val="2829"/>
      <sheetName val="30"/>
      <sheetName val="31"/>
      <sheetName val="32"/>
      <sheetName val="33"/>
      <sheetName val="4041"/>
      <sheetName val="42"/>
      <sheetName val="43"/>
      <sheetName val="4445"/>
      <sheetName val="46"/>
      <sheetName val="47"/>
      <sheetName val="6062"/>
      <sheetName val="63"/>
      <sheetName val="64"/>
      <sheetName val="6566"/>
      <sheetName val="067"/>
      <sheetName val="068"/>
      <sheetName val="69"/>
      <sheetName val="7071"/>
      <sheetName val="7277"/>
      <sheetName val="7879"/>
      <sheetName val="80"/>
      <sheetName val="81"/>
      <sheetName val="82"/>
      <sheetName val="83"/>
      <sheetName val="84"/>
      <sheetName val="85"/>
      <sheetName val="86"/>
      <sheetName val="8788"/>
      <sheetName val="8990"/>
      <sheetName val="9192"/>
      <sheetName val="93"/>
      <sheetName val="94"/>
      <sheetName val="Verify"/>
      <sheetName val="Index"/>
      <sheetName val="Book"/>
      <sheetName val="Bal_sht"/>
    </sheetNames>
    <sheetDataSet>
      <sheetData sheetId="0" refreshError="1"/>
      <sheetData sheetId="1"/>
      <sheetData sheetId="2" refreshError="1"/>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T Recon"/>
      <sheetName val="Oct07-Day 3"/>
      <sheetName val="PS 10-294 - Test"/>
      <sheetName val="Yankee Equity Oct2007"/>
      <sheetName val="Sept07-6885 Day3"/>
      <sheetName val="6885-Final-July"/>
      <sheetName val="6885-Day 3 Prelim - July07"/>
      <sheetName val="Yankee DIT"/>
      <sheetName val="GL Activity"/>
      <sheetName val="NEP"/>
      <sheetName val="NEP Feed"/>
      <sheetName val="Current SIT 10275"/>
      <sheetName val="Rate Reserves"/>
      <sheetName val="Current FIT -update formula"/>
      <sheetName val="Notes from TK and PB fy2007"/>
      <sheetName val="6885-Day 4"/>
      <sheetName val="Final 6885 IS-Aug07"/>
      <sheetName val="Day 3 IS - 6885 Aug07"/>
      <sheetName val="Def FIT -update formula "/>
      <sheetName val="Def SIT-update formula"/>
      <sheetName val="Montaup DFIT -update formula"/>
      <sheetName val="Montaup DSIT -update formula"/>
      <sheetName val="10-294"/>
      <sheetName val="Side"/>
      <sheetName val="PS 10-275"/>
      <sheetName val="PS 10-311"/>
      <sheetName val="10-311"/>
      <sheetName val="10-275"/>
      <sheetName val="PS 10-294"/>
      <sheetName val="PSA ENTRY"/>
      <sheetName val="Change Control Tab"/>
      <sheetName val="FITonSIT"/>
      <sheetName val="10 220 FAP"/>
      <sheetName val="10 220 EXEC"/>
      <sheetName val="10 311 FIT"/>
      <sheetName val="10 296 AFDC"/>
      <sheetName val="10 297"/>
      <sheetName val="10 298 EMS"/>
      <sheetName val="10 299 Norwood"/>
      <sheetName val="2nd qt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
      <sheetName val="PAGE 1"/>
      <sheetName val="PAGE 2"/>
      <sheetName val="PAGE 3"/>
      <sheetName val="PAGE 4"/>
      <sheetName val="PAGE 5"/>
      <sheetName val="PAGE 6"/>
      <sheetName val="PAGE 7"/>
      <sheetName val="PAGE 8"/>
      <sheetName val="PAGE 9"/>
      <sheetName val="PAGE 10"/>
      <sheetName val="PAGE 11"/>
      <sheetName val="PAGE 12"/>
      <sheetName val="PAGE 13"/>
      <sheetName val="PAGE 14"/>
      <sheetName val="PAGE 15"/>
      <sheetName val="PAGE 16"/>
      <sheetName val="PAGE 17"/>
      <sheetName val="PAGE 18"/>
      <sheetName val="PAGE 19"/>
      <sheetName val="PAGE 20"/>
      <sheetName val="PAGE 21"/>
      <sheetName val="PAGE 22"/>
      <sheetName val="PAGE 23"/>
    </sheetNames>
    <sheetDataSet>
      <sheetData sheetId="0" refreshError="1"/>
      <sheetData sheetId="1"/>
      <sheetData sheetId="2"/>
      <sheetData sheetId="3" refreshError="1"/>
      <sheetData sheetId="4"/>
      <sheetData sheetId="5"/>
      <sheetData sheetId="6"/>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MINTAKE"/>
    </sheetNames>
    <sheetDataSet>
      <sheetData sheetId="0" refreshError="1">
        <row r="12">
          <cell r="Q12" t="str">
            <v>SPP TRANSCO 2000 SUMMER INJECTION STRATEGY</v>
          </cell>
          <cell r="AT12">
            <v>36626.485423726852</v>
          </cell>
        </row>
        <row r="16">
          <cell r="U16" t="str">
            <v>Apr-00</v>
          </cell>
          <cell r="Y16" t="str">
            <v>May-00</v>
          </cell>
          <cell r="AC16" t="str">
            <v>Jun-00</v>
          </cell>
          <cell r="AG16" t="str">
            <v>Jul-00</v>
          </cell>
          <cell r="AK16" t="str">
            <v xml:space="preserve"> Aug-00</v>
          </cell>
          <cell r="AO16" t="str">
            <v xml:space="preserve"> Sep-00</v>
          </cell>
          <cell r="AS16" t="str">
            <v>Oct-00</v>
          </cell>
        </row>
        <row r="18">
          <cell r="R18" t="str">
            <v xml:space="preserve"> BAL 1/</v>
          </cell>
          <cell r="S18" t="str">
            <v>% FULL</v>
          </cell>
          <cell r="T18" t="str">
            <v xml:space="preserve">END BAL </v>
          </cell>
          <cell r="U18" t="str">
            <v>% FULL</v>
          </cell>
          <cell r="V18" t="str">
            <v>AVG RATE</v>
          </cell>
          <cell r="X18" t="str">
            <v>END BAL</v>
          </cell>
          <cell r="Y18" t="str">
            <v>% FULL</v>
          </cell>
          <cell r="Z18" t="str">
            <v>AVG RATE</v>
          </cell>
          <cell r="AB18" t="str">
            <v>END BAL</v>
          </cell>
          <cell r="AC18" t="str">
            <v>% FULL</v>
          </cell>
          <cell r="AD18" t="str">
            <v>AVG RATE</v>
          </cell>
          <cell r="AE18" t="str">
            <v xml:space="preserve"> </v>
          </cell>
          <cell r="AF18" t="str">
            <v>END BAL</v>
          </cell>
          <cell r="AG18" t="str">
            <v>% FULL</v>
          </cell>
          <cell r="AH18" t="str">
            <v>AVG RATE</v>
          </cell>
          <cell r="AJ18" t="str">
            <v>END BAL</v>
          </cell>
          <cell r="AK18" t="str">
            <v>% FULL</v>
          </cell>
          <cell r="AL18" t="str">
            <v>AVG RATE</v>
          </cell>
          <cell r="AN18" t="str">
            <v>END BAL</v>
          </cell>
          <cell r="AO18" t="str">
            <v>% FULL</v>
          </cell>
          <cell r="AP18" t="str">
            <v>AVG RATE</v>
          </cell>
          <cell r="AR18" t="str">
            <v>END BAL</v>
          </cell>
          <cell r="AS18" t="str">
            <v>% FULL</v>
          </cell>
          <cell r="AT18" t="str">
            <v>AVG RATE</v>
          </cell>
        </row>
        <row r="19">
          <cell r="T19">
            <v>30</v>
          </cell>
          <cell r="X19">
            <v>31</v>
          </cell>
          <cell r="AB19">
            <v>30</v>
          </cell>
          <cell r="AE19" t="str">
            <v xml:space="preserve"> </v>
          </cell>
          <cell r="AF19">
            <v>31</v>
          </cell>
          <cell r="AJ19">
            <v>31</v>
          </cell>
          <cell r="AN19">
            <v>30</v>
          </cell>
          <cell r="AR19">
            <v>31</v>
          </cell>
        </row>
        <row r="20">
          <cell r="V20" t="str">
            <v>(Net)</v>
          </cell>
          <cell r="Z20" t="str">
            <v>(Net)</v>
          </cell>
          <cell r="AD20" t="str">
            <v>(Net)</v>
          </cell>
          <cell r="AE20" t="str">
            <v xml:space="preserve"> </v>
          </cell>
          <cell r="AH20" t="str">
            <v>(Net)</v>
          </cell>
          <cell r="AL20" t="str">
            <v>(Net)</v>
          </cell>
          <cell r="AP20" t="str">
            <v>(Net)</v>
          </cell>
          <cell r="AT20" t="str">
            <v>(Net)</v>
          </cell>
        </row>
        <row r="21">
          <cell r="R21" t="str">
            <v xml:space="preserve"> </v>
          </cell>
          <cell r="T21" t="str">
            <v xml:space="preserve"> </v>
          </cell>
          <cell r="V21" t="str">
            <v xml:space="preserve"> </v>
          </cell>
          <cell r="X21" t="str">
            <v xml:space="preserve"> </v>
          </cell>
          <cell r="Z21" t="str">
            <v xml:space="preserve"> </v>
          </cell>
          <cell r="AB21" t="str">
            <v xml:space="preserve"> </v>
          </cell>
          <cell r="AD21" t="str">
            <v xml:space="preserve"> </v>
          </cell>
          <cell r="AE21" t="str">
            <v xml:space="preserve"> </v>
          </cell>
          <cell r="AF21" t="str">
            <v xml:space="preserve"> </v>
          </cell>
          <cell r="AH21" t="str">
            <v xml:space="preserve"> </v>
          </cell>
          <cell r="AJ21" t="str">
            <v xml:space="preserve"> </v>
          </cell>
          <cell r="AL21" t="str">
            <v xml:space="preserve"> </v>
          </cell>
          <cell r="AN21" t="str">
            <v xml:space="preserve"> </v>
          </cell>
          <cell r="AP21" t="str">
            <v xml:space="preserve"> </v>
          </cell>
          <cell r="AR21" t="str">
            <v xml:space="preserve"> </v>
          </cell>
          <cell r="AT21" t="str">
            <v xml:space="preserve"> </v>
          </cell>
        </row>
        <row r="22">
          <cell r="Q22" t="str">
            <v>GSS</v>
          </cell>
          <cell r="R22">
            <v>480</v>
          </cell>
          <cell r="S22">
            <v>4.3130559798724051E-2</v>
          </cell>
          <cell r="T22">
            <v>855</v>
          </cell>
          <cell r="U22">
            <v>7.6826309641477228E-2</v>
          </cell>
          <cell r="V22">
            <v>12.5</v>
          </cell>
          <cell r="X22">
            <v>2560</v>
          </cell>
          <cell r="Y22">
            <v>0.23002965225986163</v>
          </cell>
          <cell r="Z22">
            <v>55</v>
          </cell>
          <cell r="AB22">
            <v>4210</v>
          </cell>
          <cell r="AC22">
            <v>0.37829095156797554</v>
          </cell>
          <cell r="AD22">
            <v>55</v>
          </cell>
          <cell r="AE22" t="str">
            <v xml:space="preserve"> </v>
          </cell>
          <cell r="AF22">
            <v>5822</v>
          </cell>
          <cell r="AG22">
            <v>0.52313774822535719</v>
          </cell>
          <cell r="AH22">
            <v>52</v>
          </cell>
          <cell r="AJ22">
            <v>7434</v>
          </cell>
          <cell r="AK22">
            <v>0.66798454488273884</v>
          </cell>
          <cell r="AL22">
            <v>52</v>
          </cell>
          <cell r="AN22">
            <v>8994</v>
          </cell>
          <cell r="AO22">
            <v>0.80815886422859196</v>
          </cell>
          <cell r="AP22">
            <v>52</v>
          </cell>
          <cell r="AR22">
            <v>10606</v>
          </cell>
          <cell r="AS22">
            <v>0.9530056608859736</v>
          </cell>
          <cell r="AT22">
            <v>52</v>
          </cell>
        </row>
        <row r="23">
          <cell r="AE23" t="str">
            <v xml:space="preserve"> </v>
          </cell>
        </row>
        <row r="24">
          <cell r="Q24" t="str">
            <v>LSS</v>
          </cell>
          <cell r="R24">
            <v>0</v>
          </cell>
          <cell r="S24">
            <v>0</v>
          </cell>
          <cell r="T24">
            <v>287.10000000000002</v>
          </cell>
          <cell r="U24">
            <v>8.5602857602881458E-2</v>
          </cell>
          <cell r="V24">
            <v>9.57</v>
          </cell>
          <cell r="X24">
            <v>865.93200000000002</v>
          </cell>
          <cell r="Y24">
            <v>0.25818966802430632</v>
          </cell>
          <cell r="Z24">
            <v>18.672000000000001</v>
          </cell>
          <cell r="AB24">
            <v>1426.0920000000001</v>
          </cell>
          <cell r="AC24">
            <v>0.42520916198052394</v>
          </cell>
          <cell r="AD24">
            <v>18.672000000000001</v>
          </cell>
          <cell r="AE24" t="str">
            <v xml:space="preserve"> </v>
          </cell>
          <cell r="AF24">
            <v>1911.924</v>
          </cell>
          <cell r="AG24">
            <v>0.57006672908231115</v>
          </cell>
          <cell r="AH24">
            <v>15.672000000000001</v>
          </cell>
          <cell r="AJ24">
            <v>2397.7559999999999</v>
          </cell>
          <cell r="AK24">
            <v>0.71492429618409825</v>
          </cell>
          <cell r="AL24">
            <v>15.672000000000001</v>
          </cell>
          <cell r="AN24">
            <v>2867.9159999999997</v>
          </cell>
          <cell r="AO24">
            <v>0.85510903854066644</v>
          </cell>
          <cell r="AP24">
            <v>15.672000000000001</v>
          </cell>
          <cell r="AR24">
            <v>3353.7479999999996</v>
          </cell>
          <cell r="AS24">
            <v>0.99996660564245365</v>
          </cell>
          <cell r="AT24">
            <v>15.672000000000001</v>
          </cell>
        </row>
        <row r="25">
          <cell r="R25" t="str">
            <v xml:space="preserve"> </v>
          </cell>
          <cell r="T25" t="str">
            <v xml:space="preserve"> </v>
          </cell>
          <cell r="V25" t="str">
            <v xml:space="preserve"> </v>
          </cell>
          <cell r="X25" t="str">
            <v xml:space="preserve"> </v>
          </cell>
          <cell r="Z25" t="str">
            <v xml:space="preserve"> </v>
          </cell>
          <cell r="AB25" t="str">
            <v xml:space="preserve"> </v>
          </cell>
          <cell r="AD25" t="str">
            <v xml:space="preserve"> </v>
          </cell>
          <cell r="AE25" t="str">
            <v xml:space="preserve"> </v>
          </cell>
          <cell r="AF25" t="str">
            <v xml:space="preserve"> </v>
          </cell>
          <cell r="AH25" t="str">
            <v xml:space="preserve"> </v>
          </cell>
          <cell r="AJ25" t="str">
            <v xml:space="preserve"> </v>
          </cell>
          <cell r="AL25" t="str">
            <v xml:space="preserve"> </v>
          </cell>
          <cell r="AN25" t="str">
            <v xml:space="preserve"> </v>
          </cell>
          <cell r="AP25" t="str">
            <v xml:space="preserve"> </v>
          </cell>
          <cell r="AR25" t="str">
            <v xml:space="preserve"> </v>
          </cell>
          <cell r="AT25" t="str">
            <v xml:space="preserve"> </v>
          </cell>
        </row>
        <row r="26">
          <cell r="Q26" t="str">
            <v>S-2</v>
          </cell>
          <cell r="R26">
            <v>0</v>
          </cell>
          <cell r="S26">
            <v>0</v>
          </cell>
          <cell r="T26">
            <v>0</v>
          </cell>
          <cell r="U26">
            <v>0</v>
          </cell>
          <cell r="V26">
            <v>0</v>
          </cell>
          <cell r="X26">
            <v>347.2</v>
          </cell>
          <cell r="Y26">
            <v>0.16857208471524088</v>
          </cell>
          <cell r="Z26">
            <v>11.2</v>
          </cell>
          <cell r="AB26">
            <v>683.2</v>
          </cell>
          <cell r="AC26">
            <v>0.33170636024611916</v>
          </cell>
          <cell r="AD26">
            <v>11.2</v>
          </cell>
          <cell r="AE26" t="str">
            <v xml:space="preserve"> </v>
          </cell>
          <cell r="AF26">
            <v>1030.4000000000001</v>
          </cell>
          <cell r="AG26">
            <v>0.50027844496136009</v>
          </cell>
          <cell r="AH26">
            <v>11.2</v>
          </cell>
          <cell r="AJ26">
            <v>1377.6000000000001</v>
          </cell>
          <cell r="AK26">
            <v>0.66885052967660097</v>
          </cell>
          <cell r="AL26">
            <v>11.2</v>
          </cell>
          <cell r="AN26">
            <v>1713.6000000000001</v>
          </cell>
          <cell r="AO26">
            <v>0.83198480520747931</v>
          </cell>
          <cell r="AP26">
            <v>11.2</v>
          </cell>
          <cell r="AR26">
            <v>2060.1800000000003</v>
          </cell>
          <cell r="AS26">
            <v>1.0002558683428715</v>
          </cell>
          <cell r="AT26">
            <v>11.18</v>
          </cell>
        </row>
        <row r="27">
          <cell r="AE27" t="str">
            <v xml:space="preserve"> </v>
          </cell>
        </row>
        <row r="28">
          <cell r="Q28" t="str">
            <v>SS-1</v>
          </cell>
          <cell r="R28">
            <v>0</v>
          </cell>
          <cell r="S28">
            <v>0</v>
          </cell>
          <cell r="T28">
            <v>113.7</v>
          </cell>
          <cell r="U28">
            <v>0.10503396282887778</v>
          </cell>
          <cell r="V28">
            <v>3.79</v>
          </cell>
          <cell r="X28">
            <v>293.5</v>
          </cell>
          <cell r="Y28">
            <v>0.27112988645800901</v>
          </cell>
          <cell r="Z28">
            <v>5.8</v>
          </cell>
          <cell r="AB28">
            <v>467.5</v>
          </cell>
          <cell r="AC28">
            <v>0.43186787706684571</v>
          </cell>
          <cell r="AD28">
            <v>5.8</v>
          </cell>
          <cell r="AE28" t="str">
            <v xml:space="preserve"> </v>
          </cell>
          <cell r="AF28">
            <v>622.5</v>
          </cell>
          <cell r="AG28">
            <v>0.57505401812644164</v>
          </cell>
          <cell r="AH28">
            <v>5</v>
          </cell>
          <cell r="AJ28">
            <v>777.5</v>
          </cell>
          <cell r="AK28">
            <v>0.71824015918603756</v>
          </cell>
          <cell r="AL28">
            <v>5</v>
          </cell>
          <cell r="AN28">
            <v>927.5</v>
          </cell>
          <cell r="AO28">
            <v>0.85680739246951743</v>
          </cell>
          <cell r="AP28">
            <v>5</v>
          </cell>
          <cell r="AR28">
            <v>1082.5</v>
          </cell>
          <cell r="AS28">
            <v>0.99999353352911335</v>
          </cell>
          <cell r="AT28">
            <v>5</v>
          </cell>
        </row>
        <row r="30">
          <cell r="Q30" t="str">
            <v xml:space="preserve">WSS  </v>
          </cell>
          <cell r="R30">
            <v>4000</v>
          </cell>
          <cell r="S30">
            <v>0.8889639569563651</v>
          </cell>
          <cell r="T30">
            <v>4000</v>
          </cell>
          <cell r="U30">
            <v>0.8889639569563651</v>
          </cell>
          <cell r="V30">
            <v>0</v>
          </cell>
          <cell r="X30">
            <v>4000</v>
          </cell>
          <cell r="Y30">
            <v>0.8889639569563651</v>
          </cell>
          <cell r="Z30">
            <v>0</v>
          </cell>
          <cell r="AB30">
            <v>4000</v>
          </cell>
          <cell r="AC30">
            <v>0.8889639569563651</v>
          </cell>
          <cell r="AD30">
            <v>0</v>
          </cell>
          <cell r="AE30" t="str">
            <v xml:space="preserve"> </v>
          </cell>
          <cell r="AF30">
            <v>4000</v>
          </cell>
          <cell r="AG30">
            <v>0.8889639569563651</v>
          </cell>
          <cell r="AH30">
            <v>0</v>
          </cell>
          <cell r="AJ30">
            <v>4000</v>
          </cell>
          <cell r="AK30">
            <v>0.8889639569563651</v>
          </cell>
          <cell r="AL30">
            <v>0</v>
          </cell>
          <cell r="AN30">
            <v>4000</v>
          </cell>
          <cell r="AO30">
            <v>0.8889639569563651</v>
          </cell>
          <cell r="AP30">
            <v>0</v>
          </cell>
          <cell r="AR30">
            <v>4000</v>
          </cell>
          <cell r="AS30">
            <v>0.8889639569563651</v>
          </cell>
          <cell r="AT30">
            <v>0</v>
          </cell>
        </row>
        <row r="31">
          <cell r="AE31" t="str">
            <v xml:space="preserve"> </v>
          </cell>
        </row>
        <row r="32">
          <cell r="Q32" t="str">
            <v>HATTIES</v>
          </cell>
          <cell r="R32">
            <v>250</v>
          </cell>
          <cell r="S32">
            <v>0.625</v>
          </cell>
          <cell r="T32">
            <v>250</v>
          </cell>
          <cell r="U32">
            <v>0.625</v>
          </cell>
          <cell r="V32">
            <v>0</v>
          </cell>
          <cell r="X32">
            <v>250</v>
          </cell>
          <cell r="Y32">
            <v>0.625</v>
          </cell>
          <cell r="Z32">
            <v>0</v>
          </cell>
          <cell r="AB32">
            <v>250</v>
          </cell>
          <cell r="AC32">
            <v>0.625</v>
          </cell>
          <cell r="AD32">
            <v>0</v>
          </cell>
          <cell r="AE32" t="str">
            <v xml:space="preserve"> </v>
          </cell>
          <cell r="AF32">
            <v>250</v>
          </cell>
          <cell r="AG32">
            <v>0.625</v>
          </cell>
          <cell r="AH32">
            <v>0</v>
          </cell>
          <cell r="AJ32">
            <v>250</v>
          </cell>
          <cell r="AK32">
            <v>0.625</v>
          </cell>
          <cell r="AL32">
            <v>0</v>
          </cell>
          <cell r="AN32">
            <v>250</v>
          </cell>
          <cell r="AO32">
            <v>0.625</v>
          </cell>
          <cell r="AP32">
            <v>0</v>
          </cell>
          <cell r="AR32">
            <v>250</v>
          </cell>
          <cell r="AS32">
            <v>0.625</v>
          </cell>
          <cell r="AT32">
            <v>0</v>
          </cell>
        </row>
        <row r="33">
          <cell r="AE33" t="str">
            <v xml:space="preserve"> </v>
          </cell>
        </row>
        <row r="34">
          <cell r="Q34" t="str">
            <v>SUMMARY TRANSCO</v>
          </cell>
          <cell r="T34" t="str">
            <v>SPOT/FIRM PRODUCER</v>
          </cell>
        </row>
        <row r="35">
          <cell r="Q35" t="str">
            <v>MONTHLY INJECTION:</v>
          </cell>
          <cell r="S35" t="str">
            <v>DAILY:</v>
          </cell>
          <cell r="T35" t="str">
            <v>SUPPLIES</v>
          </cell>
          <cell r="V35">
            <v>25.86</v>
          </cell>
          <cell r="Z35">
            <v>90.671999999999997</v>
          </cell>
          <cell r="AD35">
            <v>90.671999999999997</v>
          </cell>
          <cell r="AH35">
            <v>83.872</v>
          </cell>
          <cell r="AL35">
            <v>83.872</v>
          </cell>
          <cell r="AP35">
            <v>83.872</v>
          </cell>
          <cell r="AT35">
            <v>83.852000000000004</v>
          </cell>
        </row>
        <row r="36">
          <cell r="V36" t="str">
            <v>-</v>
          </cell>
          <cell r="Z36" t="str">
            <v>-</v>
          </cell>
          <cell r="AD36" t="str">
            <v>-</v>
          </cell>
          <cell r="AH36" t="str">
            <v>-</v>
          </cell>
          <cell r="AL36" t="str">
            <v>-</v>
          </cell>
          <cell r="AP36" t="str">
            <v>-</v>
          </cell>
          <cell r="AT36" t="str">
            <v>-</v>
          </cell>
        </row>
        <row r="37">
          <cell r="T37" t="str">
            <v>TOTAL</v>
          </cell>
          <cell r="V37">
            <v>25.86</v>
          </cell>
          <cell r="Z37">
            <v>90.671999999999997</v>
          </cell>
          <cell r="AD37">
            <v>90.671999999999997</v>
          </cell>
          <cell r="AH37">
            <v>83.872</v>
          </cell>
          <cell r="AL37">
            <v>83.872</v>
          </cell>
          <cell r="AP37">
            <v>83.872</v>
          </cell>
          <cell r="AT37">
            <v>83.852000000000004</v>
          </cell>
        </row>
        <row r="40">
          <cell r="T40" t="str">
            <v>SPOT/FIRM PRODUCER</v>
          </cell>
        </row>
        <row r="41">
          <cell r="S41" t="str">
            <v>MONTHLY:</v>
          </cell>
          <cell r="T41" t="str">
            <v>SUPPLIES</v>
          </cell>
          <cell r="V41">
            <v>775.8</v>
          </cell>
          <cell r="Z41">
            <v>2810.8319999999999</v>
          </cell>
          <cell r="AD41">
            <v>2720.16</v>
          </cell>
          <cell r="AH41">
            <v>2600.0320000000002</v>
          </cell>
          <cell r="AL41">
            <v>2600.0320000000002</v>
          </cell>
          <cell r="AP41">
            <v>2516.16</v>
          </cell>
          <cell r="AT41">
            <v>2599.4120000000003</v>
          </cell>
        </row>
        <row r="42">
          <cell r="V42" t="str">
            <v>-</v>
          </cell>
          <cell r="Z42" t="str">
            <v>-</v>
          </cell>
          <cell r="AD42" t="str">
            <v>-</v>
          </cell>
          <cell r="AH42" t="str">
            <v>-</v>
          </cell>
          <cell r="AL42" t="str">
            <v>-</v>
          </cell>
          <cell r="AP42" t="str">
            <v>-</v>
          </cell>
          <cell r="AT42" t="str">
            <v>-</v>
          </cell>
        </row>
        <row r="43">
          <cell r="T43" t="str">
            <v>TOTAL</v>
          </cell>
          <cell r="V43">
            <v>775.8</v>
          </cell>
          <cell r="Z43">
            <v>2810.8319999999999</v>
          </cell>
          <cell r="AD43">
            <v>2720.16</v>
          </cell>
          <cell r="AH43">
            <v>2600.0320000000002</v>
          </cell>
          <cell r="AL43">
            <v>2600.0320000000002</v>
          </cell>
          <cell r="AP43">
            <v>2516.16</v>
          </cell>
          <cell r="AT43">
            <v>2599.4120000000003</v>
          </cell>
        </row>
        <row r="46">
          <cell r="Q46" t="str">
            <v>1/  ESTIMATED STARTING APRIL 1 BALANCES</v>
          </cell>
        </row>
        <row r="49">
          <cell r="AB49" t="str">
            <v>RATCHETS:</v>
          </cell>
          <cell r="AC49" t="str">
            <v>0-50%</v>
          </cell>
          <cell r="AD49" t="str">
            <v>51-100%</v>
          </cell>
          <cell r="AE49" t="str">
            <v>INJECTION PERIOD</v>
          </cell>
        </row>
        <row r="51">
          <cell r="AB51" t="str">
            <v>GSS</v>
          </cell>
          <cell r="AC51">
            <v>61829</v>
          </cell>
          <cell r="AD51">
            <v>52006</v>
          </cell>
          <cell r="AE51" t="str">
            <v xml:space="preserve"> 12 MONTHS</v>
          </cell>
        </row>
        <row r="52">
          <cell r="AB52" t="str">
            <v>LSS</v>
          </cell>
          <cell r="AC52">
            <v>18633</v>
          </cell>
          <cell r="AD52">
            <v>15672</v>
          </cell>
          <cell r="AE52" t="str">
            <v xml:space="preserve"> 4/1 - 10/31</v>
          </cell>
        </row>
        <row r="53">
          <cell r="T53" t="str">
            <v xml:space="preserve"> </v>
          </cell>
          <cell r="U53" t="str">
            <v xml:space="preserve"> </v>
          </cell>
          <cell r="AB53" t="str">
            <v>WSS</v>
          </cell>
          <cell r="AC53">
            <v>85859.459999999992</v>
          </cell>
          <cell r="AD53">
            <v>72218.159999999989</v>
          </cell>
          <cell r="AE53" t="str">
            <v xml:space="preserve"> 12 MONTHS</v>
          </cell>
        </row>
        <row r="54">
          <cell r="AB54" t="str">
            <v>SS-1</v>
          </cell>
          <cell r="AC54">
            <v>6013</v>
          </cell>
          <cell r="AD54">
            <v>5058</v>
          </cell>
          <cell r="AE54" t="str">
            <v xml:space="preserve"> 4/1 - 10/31</v>
          </cell>
        </row>
        <row r="55">
          <cell r="AB55" t="str">
            <v>S-2</v>
          </cell>
          <cell r="AC55">
            <v>17679</v>
          </cell>
          <cell r="AD55">
            <v>17679</v>
          </cell>
          <cell r="AE55" t="str">
            <v xml:space="preserve"> 4/16 - 11/15</v>
          </cell>
        </row>
        <row r="56">
          <cell r="AB56" t="str">
            <v>HATTIES</v>
          </cell>
          <cell r="AC56">
            <v>20000</v>
          </cell>
          <cell r="AD56">
            <v>20000</v>
          </cell>
          <cell r="AE56" t="str">
            <v xml:space="preserve"> 12 MONTHS</v>
          </cell>
        </row>
        <row r="61">
          <cell r="X61" t="str">
            <v xml:space="preserve"> </v>
          </cell>
          <cell r="AA61" t="str">
            <v xml:space="preserve"> </v>
          </cell>
          <cell r="AB61" t="str">
            <v xml:space="preserve"> </v>
          </cell>
          <cell r="AF61" t="str">
            <v xml:space="preserve"> </v>
          </cell>
          <cell r="AI61" t="str">
            <v xml:space="preserve"> </v>
          </cell>
          <cell r="AJ61" t="str">
            <v xml:space="preserve"> </v>
          </cell>
          <cell r="AN61" t="str">
            <v xml:space="preserve"> </v>
          </cell>
          <cell r="AR61" t="str">
            <v xml:space="preserve"> </v>
          </cell>
        </row>
        <row r="70">
          <cell r="Q70" t="str">
            <v>SPP CNG 2000 SUMMER INJECTION STRATEGY</v>
          </cell>
          <cell r="AT70">
            <v>36626.485423726852</v>
          </cell>
        </row>
        <row r="74">
          <cell r="U74" t="str">
            <v>Apr-00</v>
          </cell>
          <cell r="Y74" t="str">
            <v>May-00</v>
          </cell>
          <cell r="AC74" t="str">
            <v>Jun-00</v>
          </cell>
          <cell r="AG74" t="str">
            <v>Jul-00</v>
          </cell>
          <cell r="AK74" t="str">
            <v>Aug-00</v>
          </cell>
          <cell r="AO74" t="str">
            <v>Sep-00</v>
          </cell>
          <cell r="AS74" t="str">
            <v>Oct-00</v>
          </cell>
          <cell r="AW74" t="str">
            <v>Nov-00</v>
          </cell>
        </row>
        <row r="76">
          <cell r="R76" t="str">
            <v xml:space="preserve">BAL </v>
          </cell>
          <cell r="S76" t="str">
            <v>% FULL</v>
          </cell>
          <cell r="T76" t="str">
            <v xml:space="preserve">END BAL </v>
          </cell>
          <cell r="U76" t="str">
            <v>% FULL</v>
          </cell>
          <cell r="V76" t="str">
            <v>AVG RATE</v>
          </cell>
          <cell r="X76" t="str">
            <v>END BAL</v>
          </cell>
          <cell r="Y76" t="str">
            <v>% FULL</v>
          </cell>
          <cell r="Z76" t="str">
            <v>AVG RATE</v>
          </cell>
          <cell r="AB76" t="str">
            <v>END BAL</v>
          </cell>
          <cell r="AC76" t="str">
            <v>% FULL</v>
          </cell>
          <cell r="AD76" t="str">
            <v>AVG RATE</v>
          </cell>
          <cell r="AF76" t="str">
            <v>END BAL</v>
          </cell>
          <cell r="AG76" t="str">
            <v>% FULL</v>
          </cell>
          <cell r="AH76" t="str">
            <v>AVG RATE</v>
          </cell>
          <cell r="AJ76" t="str">
            <v>END BAL</v>
          </cell>
          <cell r="AK76" t="str">
            <v>% FULL</v>
          </cell>
          <cell r="AL76" t="str">
            <v>AVG RATE</v>
          </cell>
          <cell r="AN76" t="str">
            <v>END BAL</v>
          </cell>
          <cell r="AO76" t="str">
            <v>% FULL</v>
          </cell>
          <cell r="AP76" t="str">
            <v>AVG RATE</v>
          </cell>
          <cell r="AR76" t="str">
            <v>END BAL</v>
          </cell>
          <cell r="AS76" t="str">
            <v>% FULL</v>
          </cell>
          <cell r="AT76" t="str">
            <v>AVG RATE</v>
          </cell>
          <cell r="AV76" t="str">
            <v>END BAL</v>
          </cell>
          <cell r="AW76" t="str">
            <v>% FULL</v>
          </cell>
          <cell r="AX76" t="str">
            <v>AVG RATE</v>
          </cell>
        </row>
        <row r="77">
          <cell r="R77" t="str">
            <v>4/1</v>
          </cell>
          <cell r="T77">
            <v>30</v>
          </cell>
          <cell r="X77">
            <v>31</v>
          </cell>
          <cell r="AB77">
            <v>30</v>
          </cell>
          <cell r="AF77">
            <v>31</v>
          </cell>
          <cell r="AJ77">
            <v>31</v>
          </cell>
          <cell r="AN77">
            <v>30</v>
          </cell>
          <cell r="AR77">
            <v>31</v>
          </cell>
          <cell r="AV77">
            <v>15</v>
          </cell>
        </row>
        <row r="78">
          <cell r="V78" t="str">
            <v>(Net)</v>
          </cell>
          <cell r="Z78" t="str">
            <v>(Net)</v>
          </cell>
          <cell r="AD78" t="str">
            <v>(Net)</v>
          </cell>
          <cell r="AH78" t="str">
            <v>(Net)</v>
          </cell>
          <cell r="AL78" t="str">
            <v>(Net)</v>
          </cell>
          <cell r="AP78" t="str">
            <v>(Net)</v>
          </cell>
          <cell r="AT78" t="str">
            <v>(Net)</v>
          </cell>
          <cell r="AX78" t="str">
            <v>(Net)</v>
          </cell>
        </row>
        <row r="79">
          <cell r="R79" t="str">
            <v xml:space="preserve"> </v>
          </cell>
          <cell r="T79" t="str">
            <v xml:space="preserve"> </v>
          </cell>
          <cell r="V79" t="str">
            <v xml:space="preserve"> </v>
          </cell>
          <cell r="X79" t="str">
            <v xml:space="preserve"> </v>
          </cell>
          <cell r="Z79" t="str">
            <v xml:space="preserve"> </v>
          </cell>
          <cell r="AB79" t="str">
            <v xml:space="preserve"> </v>
          </cell>
          <cell r="AD79" t="str">
            <v xml:space="preserve"> </v>
          </cell>
          <cell r="AF79" t="str">
            <v xml:space="preserve"> </v>
          </cell>
          <cell r="AH79" t="str">
            <v xml:space="preserve"> </v>
          </cell>
          <cell r="AJ79" t="str">
            <v xml:space="preserve"> </v>
          </cell>
          <cell r="AL79" t="str">
            <v xml:space="preserve"> </v>
          </cell>
          <cell r="AN79" t="str">
            <v xml:space="preserve"> </v>
          </cell>
          <cell r="AP79" t="str">
            <v xml:space="preserve"> </v>
          </cell>
          <cell r="AR79" t="str">
            <v xml:space="preserve"> </v>
          </cell>
          <cell r="AT79" t="str">
            <v xml:space="preserve"> </v>
          </cell>
          <cell r="AV79" t="str">
            <v xml:space="preserve"> </v>
          </cell>
          <cell r="AX79" t="str">
            <v xml:space="preserve"> </v>
          </cell>
        </row>
        <row r="80">
          <cell r="Q80" t="str">
            <v>GSS-CNG</v>
          </cell>
          <cell r="R80">
            <v>150</v>
          </cell>
          <cell r="S80">
            <v>5.2191649127373022E-2</v>
          </cell>
          <cell r="T80">
            <v>247.5</v>
          </cell>
          <cell r="U80">
            <v>8.611622106016549E-2</v>
          </cell>
          <cell r="V80">
            <v>3.25</v>
          </cell>
          <cell r="X80">
            <v>742.47700000000009</v>
          </cell>
          <cell r="Y80">
            <v>0.2583406604609636</v>
          </cell>
          <cell r="Z80">
            <v>15.967000000000001</v>
          </cell>
          <cell r="AB80">
            <v>1221.4870000000001</v>
          </cell>
          <cell r="AC80">
            <v>0.42500947278431661</v>
          </cell>
          <cell r="AD80">
            <v>15.967000000000001</v>
          </cell>
          <cell r="AF80">
            <v>1637.817</v>
          </cell>
          <cell r="AG80">
            <v>0.56986913465897804</v>
          </cell>
          <cell r="AH80">
            <v>13.43</v>
          </cell>
          <cell r="AJ80">
            <v>2054.1469999999999</v>
          </cell>
          <cell r="AK80">
            <v>0.71472879653363941</v>
          </cell>
          <cell r="AL80">
            <v>13.43</v>
          </cell>
          <cell r="AN80">
            <v>2457.047</v>
          </cell>
          <cell r="AO80">
            <v>0.85491556608976338</v>
          </cell>
          <cell r="AP80">
            <v>13.43</v>
          </cell>
          <cell r="AR80">
            <v>2873.377</v>
          </cell>
          <cell r="AS80">
            <v>0.99977522796442475</v>
          </cell>
          <cell r="AT80">
            <v>13.43</v>
          </cell>
          <cell r="AV80">
            <v>2874.0230000000001</v>
          </cell>
          <cell r="AW80">
            <v>1</v>
          </cell>
          <cell r="AX80">
            <v>4.3066666666679035E-2</v>
          </cell>
        </row>
        <row r="82">
          <cell r="Q82" t="str">
            <v>GSS-TE</v>
          </cell>
          <cell r="R82">
            <v>75</v>
          </cell>
          <cell r="S82">
            <v>2.4213075060532687E-2</v>
          </cell>
          <cell r="T82">
            <v>267</v>
          </cell>
          <cell r="U82">
            <v>8.6198547215496371E-2</v>
          </cell>
          <cell r="V82">
            <v>6.4</v>
          </cell>
          <cell r="X82">
            <v>800.44799999999998</v>
          </cell>
          <cell r="Y82">
            <v>0.25841743341404355</v>
          </cell>
          <cell r="Z82">
            <v>17.207999999999998</v>
          </cell>
          <cell r="AB82">
            <v>1316.6880000000001</v>
          </cell>
          <cell r="AC82">
            <v>0.42508087167070219</v>
          </cell>
          <cell r="AD82">
            <v>17.207999999999998</v>
          </cell>
          <cell r="AF82">
            <v>1765.3820000000001</v>
          </cell>
          <cell r="AG82">
            <v>0.56993769168684427</v>
          </cell>
          <cell r="AH82">
            <v>14.474</v>
          </cell>
          <cell r="AJ82">
            <v>2214.076</v>
          </cell>
          <cell r="AK82">
            <v>0.71479451170298625</v>
          </cell>
          <cell r="AL82">
            <v>14.474</v>
          </cell>
          <cell r="AN82">
            <v>2648.2960000000003</v>
          </cell>
          <cell r="AO82">
            <v>0.85497853107344646</v>
          </cell>
          <cell r="AP82">
            <v>14.474</v>
          </cell>
          <cell r="AR82">
            <v>3096.9900000000002</v>
          </cell>
          <cell r="AS82">
            <v>0.99983535108958843</v>
          </cell>
          <cell r="AT82">
            <v>14.474</v>
          </cell>
          <cell r="AV82">
            <v>3097.5</v>
          </cell>
          <cell r="AW82">
            <v>1</v>
          </cell>
          <cell r="AX82">
            <v>3.3999999999984237E-2</v>
          </cell>
        </row>
        <row r="85">
          <cell r="Q85" t="str">
            <v xml:space="preserve">SUMMARY CNG  </v>
          </cell>
        </row>
        <row r="86">
          <cell r="Q86" t="str">
            <v>MONTHLY INJECTION:</v>
          </cell>
          <cell r="S86" t="str">
            <v>DAILY:</v>
          </cell>
          <cell r="T86" t="str">
            <v xml:space="preserve"> </v>
          </cell>
          <cell r="V86">
            <v>9.65</v>
          </cell>
          <cell r="Z86">
            <v>33.174999999999997</v>
          </cell>
          <cell r="AD86">
            <v>33.174999999999997</v>
          </cell>
          <cell r="AH86">
            <v>27.904</v>
          </cell>
          <cell r="AL86">
            <v>27.904</v>
          </cell>
          <cell r="AP86">
            <v>27.904</v>
          </cell>
          <cell r="AT86">
            <v>27.904</v>
          </cell>
          <cell r="AX86">
            <v>0</v>
          </cell>
        </row>
        <row r="87">
          <cell r="V87" t="str">
            <v>-</v>
          </cell>
          <cell r="W87" t="str">
            <v xml:space="preserve"> </v>
          </cell>
          <cell r="Y87" t="str">
            <v xml:space="preserve"> </v>
          </cell>
          <cell r="Z87" t="str">
            <v>-</v>
          </cell>
          <cell r="AA87" t="str">
            <v xml:space="preserve"> </v>
          </cell>
          <cell r="AB87" t="str">
            <v xml:space="preserve"> </v>
          </cell>
          <cell r="AC87" t="str">
            <v xml:space="preserve"> </v>
          </cell>
          <cell r="AD87" t="str">
            <v>-</v>
          </cell>
          <cell r="AE87" t="str">
            <v xml:space="preserve"> </v>
          </cell>
          <cell r="AG87" t="str">
            <v xml:space="preserve"> </v>
          </cell>
          <cell r="AH87" t="str">
            <v>-</v>
          </cell>
          <cell r="AI87" t="str">
            <v xml:space="preserve"> </v>
          </cell>
          <cell r="AJ87" t="str">
            <v xml:space="preserve"> </v>
          </cell>
          <cell r="AK87" t="str">
            <v xml:space="preserve"> </v>
          </cell>
          <cell r="AL87" t="str">
            <v>-</v>
          </cell>
          <cell r="AM87" t="str">
            <v xml:space="preserve"> </v>
          </cell>
          <cell r="AP87" t="str">
            <v>-</v>
          </cell>
          <cell r="AQ87" t="str">
            <v xml:space="preserve"> </v>
          </cell>
          <cell r="AR87" t="str">
            <v xml:space="preserve"> </v>
          </cell>
          <cell r="AS87" t="str">
            <v xml:space="preserve"> </v>
          </cell>
          <cell r="AT87" t="str">
            <v>-</v>
          </cell>
          <cell r="AX87" t="str">
            <v>-</v>
          </cell>
        </row>
        <row r="88">
          <cell r="T88" t="str">
            <v>TOTAL</v>
          </cell>
          <cell r="V88">
            <v>9.65</v>
          </cell>
          <cell r="Z88">
            <v>33.174999999999997</v>
          </cell>
          <cell r="AD88">
            <v>33.174999999999997</v>
          </cell>
          <cell r="AH88">
            <v>27.904</v>
          </cell>
          <cell r="AL88">
            <v>27.904</v>
          </cell>
          <cell r="AP88">
            <v>27.904</v>
          </cell>
          <cell r="AT88">
            <v>27.904</v>
          </cell>
          <cell r="AX88">
            <v>0</v>
          </cell>
        </row>
        <row r="90">
          <cell r="S90" t="str">
            <v>MONTHLY:</v>
          </cell>
          <cell r="T90" t="str">
            <v>SUPPLIES</v>
          </cell>
          <cell r="V90">
            <v>289.5</v>
          </cell>
          <cell r="Z90">
            <v>1028.425</v>
          </cell>
          <cell r="AD90">
            <v>995.24999999999989</v>
          </cell>
          <cell r="AH90">
            <v>865.024</v>
          </cell>
          <cell r="AL90">
            <v>865.024</v>
          </cell>
          <cell r="AP90">
            <v>837.12</v>
          </cell>
          <cell r="AT90">
            <v>865.024</v>
          </cell>
          <cell r="AX90">
            <v>0</v>
          </cell>
        </row>
        <row r="91">
          <cell r="V91" t="str">
            <v>-</v>
          </cell>
          <cell r="Z91" t="str">
            <v>-</v>
          </cell>
          <cell r="AD91" t="str">
            <v>-</v>
          </cell>
          <cell r="AH91" t="str">
            <v>-</v>
          </cell>
          <cell r="AL91" t="str">
            <v>-</v>
          </cell>
          <cell r="AP91" t="str">
            <v>-</v>
          </cell>
          <cell r="AT91" t="str">
            <v>-</v>
          </cell>
          <cell r="AX91" t="str">
            <v>-</v>
          </cell>
        </row>
        <row r="92">
          <cell r="T92" t="str">
            <v>TOTAL</v>
          </cell>
          <cell r="V92">
            <v>289.5</v>
          </cell>
          <cell r="Z92">
            <v>1028.425</v>
          </cell>
          <cell r="AD92">
            <v>995.24999999999989</v>
          </cell>
          <cell r="AH92">
            <v>865.024</v>
          </cell>
          <cell r="AL92">
            <v>865.024</v>
          </cell>
          <cell r="AP92">
            <v>837.12</v>
          </cell>
          <cell r="AT92">
            <v>865.024</v>
          </cell>
          <cell r="AX92">
            <v>0</v>
          </cell>
        </row>
        <row r="94">
          <cell r="AB94" t="str">
            <v>RATCHETS:</v>
          </cell>
          <cell r="AC94" t="str">
            <v>0-50%</v>
          </cell>
          <cell r="AD94" t="str">
            <v>51-100%</v>
          </cell>
          <cell r="AE94" t="str">
            <v>INJECTION PERIOD</v>
          </cell>
        </row>
        <row r="96">
          <cell r="AB96" t="str">
            <v>GSS-CNG</v>
          </cell>
          <cell r="AC96">
            <v>15967</v>
          </cell>
          <cell r="AD96">
            <v>13430</v>
          </cell>
          <cell r="AE96" t="str">
            <v xml:space="preserve"> 12 MONTHS</v>
          </cell>
        </row>
        <row r="97">
          <cell r="AB97" t="str">
            <v>GSS-TE</v>
          </cell>
          <cell r="AC97">
            <v>17208</v>
          </cell>
          <cell r="AD97">
            <v>14474</v>
          </cell>
          <cell r="AE97" t="str">
            <v xml:space="preserve"> 12 MONTHS</v>
          </cell>
        </row>
        <row r="100">
          <cell r="R100" t="str">
            <v>SPP TETCO 2000 SUMMER INJECTION STRATEGY</v>
          </cell>
          <cell r="AT100">
            <v>36626.485423726852</v>
          </cell>
        </row>
        <row r="102">
          <cell r="U102" t="str">
            <v>Apr-00</v>
          </cell>
          <cell r="Y102" t="str">
            <v>May-00</v>
          </cell>
          <cell r="AC102" t="str">
            <v>Jun-00</v>
          </cell>
          <cell r="AG102" t="str">
            <v>Jul-00</v>
          </cell>
          <cell r="AK102" t="str">
            <v>Aug-00</v>
          </cell>
          <cell r="AO102" t="str">
            <v>Sep-00</v>
          </cell>
          <cell r="AS102" t="str">
            <v>Oct-00</v>
          </cell>
        </row>
        <row r="103">
          <cell r="V103" t="str">
            <v xml:space="preserve"> </v>
          </cell>
          <cell r="W103" t="str">
            <v xml:space="preserve"> </v>
          </cell>
          <cell r="AA103" t="str">
            <v xml:space="preserve"> </v>
          </cell>
        </row>
        <row r="104">
          <cell r="R104" t="str">
            <v>STARTING BALANCES</v>
          </cell>
          <cell r="T104" t="str">
            <v xml:space="preserve">END BAL </v>
          </cell>
          <cell r="U104" t="str">
            <v>% FULL</v>
          </cell>
          <cell r="V104" t="str">
            <v>AVG RATE</v>
          </cell>
          <cell r="X104" t="str">
            <v>END BAL</v>
          </cell>
          <cell r="Y104" t="str">
            <v>% FULL</v>
          </cell>
          <cell r="Z104" t="str">
            <v>AVG RATE</v>
          </cell>
          <cell r="AB104" t="str">
            <v>END BAL</v>
          </cell>
          <cell r="AC104" t="str">
            <v>% FULL</v>
          </cell>
          <cell r="AD104" t="str">
            <v>AVG RATE</v>
          </cell>
          <cell r="AF104" t="str">
            <v>END BAL</v>
          </cell>
          <cell r="AG104" t="str">
            <v>% FULL</v>
          </cell>
          <cell r="AH104" t="str">
            <v>AVG RATE</v>
          </cell>
          <cell r="AI104" t="str">
            <v xml:space="preserve"> </v>
          </cell>
          <cell r="AJ104" t="str">
            <v>END BAL</v>
          </cell>
          <cell r="AK104" t="str">
            <v>% FULL</v>
          </cell>
          <cell r="AL104" t="str">
            <v>AVG RATE</v>
          </cell>
          <cell r="AN104" t="str">
            <v>END BAL</v>
          </cell>
          <cell r="AO104" t="str">
            <v>% FULL</v>
          </cell>
          <cell r="AP104" t="str">
            <v>AVG RATE</v>
          </cell>
          <cell r="AQ104" t="str">
            <v xml:space="preserve"> </v>
          </cell>
          <cell r="AR104" t="str">
            <v>END BAL</v>
          </cell>
          <cell r="AS104" t="str">
            <v>% FULL</v>
          </cell>
          <cell r="AT104" t="str">
            <v>AVG RATE</v>
          </cell>
        </row>
        <row r="105">
          <cell r="R105" t="str">
            <v>AS OF APRIL 1</v>
          </cell>
          <cell r="T105">
            <v>30</v>
          </cell>
          <cell r="V105" t="str">
            <v>(Net)</v>
          </cell>
          <cell r="X105">
            <v>31</v>
          </cell>
          <cell r="Z105" t="str">
            <v>(Net)</v>
          </cell>
          <cell r="AB105">
            <v>30</v>
          </cell>
          <cell r="AD105" t="str">
            <v>(Net)</v>
          </cell>
          <cell r="AF105">
            <v>31</v>
          </cell>
          <cell r="AH105" t="str">
            <v>(Net)</v>
          </cell>
          <cell r="AI105" t="str">
            <v xml:space="preserve"> </v>
          </cell>
          <cell r="AJ105">
            <v>31</v>
          </cell>
          <cell r="AL105" t="str">
            <v>(Net)</v>
          </cell>
          <cell r="AN105">
            <v>30</v>
          </cell>
          <cell r="AP105" t="str">
            <v>(Net)</v>
          </cell>
          <cell r="AQ105" t="str">
            <v xml:space="preserve"> </v>
          </cell>
          <cell r="AR105">
            <v>31</v>
          </cell>
          <cell r="AT105" t="str">
            <v>(Net)</v>
          </cell>
        </row>
        <row r="106">
          <cell r="AI106" t="str">
            <v xml:space="preserve"> </v>
          </cell>
          <cell r="AQ106" t="str">
            <v xml:space="preserve"> </v>
          </cell>
        </row>
        <row r="107">
          <cell r="Q107" t="str">
            <v xml:space="preserve">SS-1 </v>
          </cell>
          <cell r="R107">
            <v>120</v>
          </cell>
          <cell r="S107">
            <v>1.6281253222331368E-2</v>
          </cell>
          <cell r="T107">
            <v>678</v>
          </cell>
          <cell r="U107">
            <v>9.1989080706172233E-2</v>
          </cell>
          <cell r="V107">
            <v>18.600000000000001</v>
          </cell>
          <cell r="X107">
            <v>1852.4660000000001</v>
          </cell>
          <cell r="Y107">
            <v>0.2513372335979942</v>
          </cell>
          <cell r="Z107">
            <v>37.886000000000003</v>
          </cell>
          <cell r="AB107">
            <v>2989.0460000000003</v>
          </cell>
          <cell r="AC107">
            <v>0.40554512349330574</v>
          </cell>
          <cell r="AD107">
            <v>37.886000000000003</v>
          </cell>
          <cell r="AF107">
            <v>4163.5120000000006</v>
          </cell>
          <cell r="AG107">
            <v>0.56489327638512776</v>
          </cell>
          <cell r="AH107">
            <v>37.886000000000003</v>
          </cell>
          <cell r="AI107" t="str">
            <v xml:space="preserve"> </v>
          </cell>
          <cell r="AJ107">
            <v>5337.978000000001</v>
          </cell>
          <cell r="AK107">
            <v>0.72424142927694968</v>
          </cell>
          <cell r="AL107">
            <v>37.886000000000003</v>
          </cell>
          <cell r="AN107">
            <v>6474.5580000000009</v>
          </cell>
          <cell r="AO107">
            <v>0.87844931917226121</v>
          </cell>
          <cell r="AP107">
            <v>37.886000000000003</v>
          </cell>
          <cell r="AQ107" t="str">
            <v xml:space="preserve"> </v>
          </cell>
          <cell r="AR107">
            <v>7649.0240000000013</v>
          </cell>
          <cell r="AS107">
            <v>1.0377974720640832</v>
          </cell>
          <cell r="AT107">
            <v>37.886000000000003</v>
          </cell>
        </row>
        <row r="108">
          <cell r="AI108" t="str">
            <v xml:space="preserve"> </v>
          </cell>
          <cell r="AQ108" t="str">
            <v xml:space="preserve"> </v>
          </cell>
        </row>
        <row r="109">
          <cell r="Q109" t="str">
            <v>KEYS.</v>
          </cell>
          <cell r="R109">
            <v>200</v>
          </cell>
          <cell r="S109">
            <v>0.11814046901766199</v>
          </cell>
          <cell r="T109">
            <v>200</v>
          </cell>
          <cell r="U109">
            <v>0.11814046901766199</v>
          </cell>
          <cell r="V109">
            <v>0</v>
          </cell>
          <cell r="X109">
            <v>460.40000000000003</v>
          </cell>
          <cell r="Y109">
            <v>0.27195935967865792</v>
          </cell>
          <cell r="Z109">
            <v>8.4</v>
          </cell>
          <cell r="AB109">
            <v>712.40000000000009</v>
          </cell>
          <cell r="AC109">
            <v>0.42081635064091205</v>
          </cell>
          <cell r="AD109">
            <v>8.4</v>
          </cell>
          <cell r="AF109">
            <v>972.80000000000018</v>
          </cell>
          <cell r="AG109">
            <v>0.57463524130190802</v>
          </cell>
          <cell r="AH109">
            <v>8.4</v>
          </cell>
          <cell r="AI109" t="str">
            <v xml:space="preserve">  </v>
          </cell>
          <cell r="AJ109">
            <v>1233.2000000000003</v>
          </cell>
          <cell r="AK109">
            <v>0.72845413196290398</v>
          </cell>
          <cell r="AL109">
            <v>8.4</v>
          </cell>
          <cell r="AN109">
            <v>1485.2000000000003</v>
          </cell>
          <cell r="AO109">
            <v>0.87731112292515812</v>
          </cell>
          <cell r="AP109">
            <v>8.4</v>
          </cell>
          <cell r="AQ109" t="str">
            <v xml:space="preserve">  </v>
          </cell>
          <cell r="AR109">
            <v>1692.5900000000004</v>
          </cell>
          <cell r="AS109">
            <v>0.99981688227302279</v>
          </cell>
          <cell r="AT109">
            <v>6.69</v>
          </cell>
        </row>
        <row r="110">
          <cell r="W110" t="str">
            <v xml:space="preserve"> </v>
          </cell>
        </row>
        <row r="114">
          <cell r="Q114" t="str">
            <v>SUMMARY TETCO</v>
          </cell>
        </row>
        <row r="115">
          <cell r="Q115" t="str">
            <v>MONTHLY INJECTION:</v>
          </cell>
          <cell r="S115" t="str">
            <v>DAILY:(MDT/DY)  CDS-Supply</v>
          </cell>
          <cell r="V115">
            <v>18.600000000000001</v>
          </cell>
          <cell r="Z115">
            <v>46.286000000000001</v>
          </cell>
          <cell r="AD115">
            <v>46.286000000000001</v>
          </cell>
          <cell r="AH115">
            <v>46.286000000000001</v>
          </cell>
          <cell r="AL115">
            <v>46.286000000000001</v>
          </cell>
          <cell r="AP115">
            <v>46.286000000000001</v>
          </cell>
          <cell r="AT115">
            <v>44.576000000000001</v>
          </cell>
        </row>
        <row r="116">
          <cell r="S116" t="str">
            <v xml:space="preserve"> </v>
          </cell>
          <cell r="V116" t="str">
            <v>-</v>
          </cell>
          <cell r="Z116" t="str">
            <v>-</v>
          </cell>
          <cell r="AD116" t="str">
            <v>-</v>
          </cell>
          <cell r="AH116" t="str">
            <v>-</v>
          </cell>
          <cell r="AL116" t="str">
            <v>-</v>
          </cell>
          <cell r="AP116" t="str">
            <v>-</v>
          </cell>
          <cell r="AT116" t="str">
            <v>-</v>
          </cell>
        </row>
        <row r="117">
          <cell r="T117" t="str">
            <v xml:space="preserve">         TOTAL  </v>
          </cell>
          <cell r="V117">
            <v>18.600000000000001</v>
          </cell>
          <cell r="Z117">
            <v>46.286000000000001</v>
          </cell>
          <cell r="AD117">
            <v>46.286000000000001</v>
          </cell>
          <cell r="AH117">
            <v>46.286000000000001</v>
          </cell>
          <cell r="AL117">
            <v>46.286000000000001</v>
          </cell>
          <cell r="AP117">
            <v>46.286000000000001</v>
          </cell>
          <cell r="AT117">
            <v>44.576000000000001</v>
          </cell>
        </row>
        <row r="121">
          <cell r="S121" t="str">
            <v>MONTHLY:(MDT)   CDS-Supply</v>
          </cell>
          <cell r="V121">
            <v>558</v>
          </cell>
          <cell r="Z121">
            <v>1434.866</v>
          </cell>
          <cell r="AD121">
            <v>1388.58</v>
          </cell>
          <cell r="AH121">
            <v>1434.866</v>
          </cell>
          <cell r="AL121">
            <v>1434.866</v>
          </cell>
          <cell r="AP121">
            <v>1388.58</v>
          </cell>
          <cell r="AT121">
            <v>1381.856</v>
          </cell>
        </row>
        <row r="122">
          <cell r="S122" t="str">
            <v xml:space="preserve"> </v>
          </cell>
          <cell r="V122" t="str">
            <v>-</v>
          </cell>
          <cell r="Z122" t="str">
            <v>-</v>
          </cell>
          <cell r="AD122" t="str">
            <v>-</v>
          </cell>
          <cell r="AH122" t="str">
            <v>-</v>
          </cell>
          <cell r="AL122" t="str">
            <v>-</v>
          </cell>
          <cell r="AP122" t="str">
            <v>-</v>
          </cell>
          <cell r="AT122" t="str">
            <v>-</v>
          </cell>
        </row>
        <row r="123">
          <cell r="T123" t="str">
            <v xml:space="preserve">         TOTAL  </v>
          </cell>
          <cell r="V123">
            <v>558</v>
          </cell>
          <cell r="Z123">
            <v>1434.866</v>
          </cell>
          <cell r="AD123">
            <v>1388.58</v>
          </cell>
          <cell r="AH123">
            <v>1434.866</v>
          </cell>
          <cell r="AL123">
            <v>1434.866</v>
          </cell>
          <cell r="AP123">
            <v>1388.58</v>
          </cell>
          <cell r="AT123">
            <v>1381.856</v>
          </cell>
        </row>
        <row r="127">
          <cell r="R127" t="str">
            <v xml:space="preserve"> </v>
          </cell>
        </row>
        <row r="128">
          <cell r="R128" t="str">
            <v xml:space="preserve"> </v>
          </cell>
        </row>
        <row r="129">
          <cell r="Z129" t="str">
            <v>RATCHETS:</v>
          </cell>
          <cell r="AB129" t="str">
            <v>0-50%</v>
          </cell>
          <cell r="AC129" t="str">
            <v>51-100%</v>
          </cell>
          <cell r="AD129" t="str">
            <v xml:space="preserve"> INJECTION PERIOD</v>
          </cell>
        </row>
        <row r="130">
          <cell r="R130" t="str">
            <v xml:space="preserve"> </v>
          </cell>
          <cell r="T130" t="str">
            <v xml:space="preserve"> </v>
          </cell>
          <cell r="U130" t="str">
            <v xml:space="preserve"> </v>
          </cell>
          <cell r="V130" t="str">
            <v xml:space="preserve"> </v>
          </cell>
        </row>
        <row r="131">
          <cell r="Z131" t="str">
            <v>SS-1</v>
          </cell>
          <cell r="AB131">
            <v>37886</v>
          </cell>
          <cell r="AC131">
            <v>37886</v>
          </cell>
          <cell r="AD131" t="str">
            <v xml:space="preserve"> 12 MONTHS</v>
          </cell>
        </row>
        <row r="132">
          <cell r="T132" t="str">
            <v xml:space="preserve"> </v>
          </cell>
          <cell r="V132" t="str">
            <v xml:space="preserve"> </v>
          </cell>
          <cell r="Z132" t="str">
            <v>KEYSTONE</v>
          </cell>
          <cell r="AB132">
            <v>8465</v>
          </cell>
          <cell r="AC132">
            <v>8465</v>
          </cell>
          <cell r="AD132" t="str">
            <v xml:space="preserve"> 4/1 - 11/1</v>
          </cell>
        </row>
        <row r="143">
          <cell r="H143">
            <v>57728.5</v>
          </cell>
        </row>
        <row r="144">
          <cell r="C144" t="str">
            <v>SUMMER STRATEGY: PROJECTED SENDOUT</v>
          </cell>
          <cell r="J144">
            <v>36626.485423726852</v>
          </cell>
        </row>
        <row r="146">
          <cell r="H146" t="str">
            <v>FIRM+TC</v>
          </cell>
          <cell r="J146" t="str">
            <v>TOTAL AVG</v>
          </cell>
        </row>
        <row r="147">
          <cell r="G147" t="str">
            <v>CENTRAL</v>
          </cell>
          <cell r="H147" t="str">
            <v>+INTERR</v>
          </cell>
          <cell r="I147" t="str">
            <v>DAYS</v>
          </cell>
          <cell r="J147" t="str">
            <v>DAY LESS</v>
          </cell>
        </row>
        <row r="148">
          <cell r="D148" t="str">
            <v>FIRM 1/</v>
          </cell>
          <cell r="E148" t="str">
            <v>TC 1/</v>
          </cell>
          <cell r="F148" t="str">
            <v xml:space="preserve">INTERR </v>
          </cell>
          <cell r="G148" t="str">
            <v>HUDSON</v>
          </cell>
          <cell r="H148" t="str">
            <v>TOTAL</v>
          </cell>
          <cell r="J148" t="str">
            <v>END-USER</v>
          </cell>
        </row>
        <row r="150">
          <cell r="C150">
            <v>35900</v>
          </cell>
          <cell r="D150">
            <v>8630.4</v>
          </cell>
          <cell r="E150">
            <v>3068.1</v>
          </cell>
          <cell r="F150">
            <v>155.6</v>
          </cell>
          <cell r="G150">
            <v>1485.9</v>
          </cell>
          <cell r="H150">
            <v>13340</v>
          </cell>
          <cell r="I150">
            <v>30</v>
          </cell>
          <cell r="J150">
            <v>444.66666666666669</v>
          </cell>
        </row>
        <row r="151">
          <cell r="C151">
            <v>35930</v>
          </cell>
          <cell r="D151">
            <v>5148</v>
          </cell>
          <cell r="E151">
            <v>2222.8000000000002</v>
          </cell>
          <cell r="F151">
            <v>182.8</v>
          </cell>
          <cell r="G151">
            <v>767.7</v>
          </cell>
          <cell r="H151">
            <v>8321.3000000000011</v>
          </cell>
          <cell r="I151">
            <v>31</v>
          </cell>
          <cell r="J151">
            <v>268.42903225806452</v>
          </cell>
        </row>
        <row r="152">
          <cell r="C152">
            <v>35960</v>
          </cell>
          <cell r="D152">
            <v>3557.3</v>
          </cell>
          <cell r="E152">
            <v>1932</v>
          </cell>
          <cell r="F152">
            <v>153.80000000000001</v>
          </cell>
          <cell r="G152">
            <v>1485.9</v>
          </cell>
          <cell r="H152">
            <v>7129</v>
          </cell>
          <cell r="I152">
            <v>30</v>
          </cell>
          <cell r="J152">
            <v>237.63333333333333</v>
          </cell>
        </row>
        <row r="157">
          <cell r="C157">
            <v>35990</v>
          </cell>
          <cell r="D157">
            <v>3209.7</v>
          </cell>
          <cell r="E157">
            <v>1437</v>
          </cell>
          <cell r="F157">
            <v>127.5</v>
          </cell>
          <cell r="G157">
            <v>1535.4</v>
          </cell>
          <cell r="H157">
            <v>6309.6</v>
          </cell>
          <cell r="I157">
            <v>31</v>
          </cell>
          <cell r="J157">
            <v>203.53548387096777</v>
          </cell>
        </row>
        <row r="158">
          <cell r="C158">
            <v>36020</v>
          </cell>
          <cell r="D158">
            <v>3106</v>
          </cell>
          <cell r="E158">
            <v>1685.7</v>
          </cell>
          <cell r="F158">
            <v>174.2</v>
          </cell>
          <cell r="G158">
            <v>1535.4</v>
          </cell>
          <cell r="H158">
            <v>6501.2999999999993</v>
          </cell>
          <cell r="I158">
            <v>31</v>
          </cell>
          <cell r="J158">
            <v>209.71935483870965</v>
          </cell>
        </row>
        <row r="159">
          <cell r="C159">
            <v>36050</v>
          </cell>
          <cell r="D159">
            <v>3471.2</v>
          </cell>
          <cell r="E159">
            <v>1541</v>
          </cell>
          <cell r="F159">
            <v>161.19999999999999</v>
          </cell>
          <cell r="G159">
            <v>1485.9</v>
          </cell>
          <cell r="H159">
            <v>6659.2999999999993</v>
          </cell>
          <cell r="I159">
            <v>30</v>
          </cell>
          <cell r="J159">
            <v>221.97666666666663</v>
          </cell>
        </row>
        <row r="160">
          <cell r="C160">
            <v>36080</v>
          </cell>
          <cell r="D160">
            <v>6100.2</v>
          </cell>
          <cell r="E160">
            <v>2429.1999999999998</v>
          </cell>
          <cell r="F160">
            <v>170.9</v>
          </cell>
          <cell r="G160">
            <v>767.7</v>
          </cell>
          <cell r="H160">
            <v>9468</v>
          </cell>
          <cell r="I160">
            <v>31</v>
          </cell>
          <cell r="J160">
            <v>305.41935483870969</v>
          </cell>
        </row>
        <row r="161">
          <cell r="C161">
            <v>36110</v>
          </cell>
          <cell r="D161">
            <v>10288.1</v>
          </cell>
          <cell r="E161">
            <v>4146.3</v>
          </cell>
          <cell r="F161">
            <v>165.1</v>
          </cell>
          <cell r="G161">
            <v>0</v>
          </cell>
          <cell r="H161">
            <v>14599.500000000002</v>
          </cell>
          <cell r="I161">
            <v>30</v>
          </cell>
          <cell r="J161">
            <v>486.65000000000003</v>
          </cell>
        </row>
        <row r="163">
          <cell r="D163">
            <v>43510.9</v>
          </cell>
          <cell r="E163">
            <v>18462.099999999999</v>
          </cell>
          <cell r="F163">
            <v>1291.1000000000001</v>
          </cell>
          <cell r="G163">
            <v>9063.9000000000015</v>
          </cell>
          <cell r="H163">
            <v>72328</v>
          </cell>
        </row>
        <row r="171">
          <cell r="E171" t="str">
            <v xml:space="preserve">      /2</v>
          </cell>
          <cell r="S171" t="str">
            <v xml:space="preserve">SPP TENNESSEE 2000 SUMMER INJECTION STRATEGY </v>
          </cell>
          <cell r="AT171">
            <v>36626.485423726852</v>
          </cell>
        </row>
        <row r="172">
          <cell r="D172" t="str">
            <v>TOTAL AVG</v>
          </cell>
          <cell r="E172" t="str">
            <v xml:space="preserve">TOTAL </v>
          </cell>
          <cell r="F172" t="str">
            <v>TOTAL AVG</v>
          </cell>
          <cell r="H172" t="str">
            <v>TOTAL</v>
          </cell>
        </row>
        <row r="173">
          <cell r="D173" t="str">
            <v>DAY LESS</v>
          </cell>
          <cell r="E173" t="str">
            <v xml:space="preserve">   AVG DAY  </v>
          </cell>
          <cell r="F173" t="str">
            <v>DAY PLUS</v>
          </cell>
          <cell r="G173" t="str">
            <v>MINIMUM</v>
          </cell>
          <cell r="H173" t="str">
            <v>LESS</v>
          </cell>
        </row>
        <row r="174">
          <cell r="D174" t="str">
            <v>END-USER</v>
          </cell>
          <cell r="E174" t="str">
            <v>END-USER</v>
          </cell>
          <cell r="F174" t="str">
            <v>END-USER</v>
          </cell>
          <cell r="G174" t="str">
            <v>TAKE 3/</v>
          </cell>
          <cell r="H174" t="str">
            <v>MIN TAKE</v>
          </cell>
        </row>
        <row r="175">
          <cell r="U175" t="str">
            <v>Apr-00</v>
          </cell>
          <cell r="Y175" t="str">
            <v>May-00</v>
          </cell>
          <cell r="AC175" t="str">
            <v xml:space="preserve"> Jun-00</v>
          </cell>
          <cell r="AG175" t="str">
            <v xml:space="preserve"> Jul-00</v>
          </cell>
          <cell r="AK175" t="str">
            <v xml:space="preserve"> Aug-00</v>
          </cell>
          <cell r="AO175" t="str">
            <v xml:space="preserve"> Sep-00</v>
          </cell>
          <cell r="AS175" t="str">
            <v xml:space="preserve"> Oct-00</v>
          </cell>
        </row>
        <row r="176">
          <cell r="C176">
            <v>35900</v>
          </cell>
          <cell r="D176">
            <v>444.66666666666669</v>
          </cell>
          <cell r="E176">
            <v>37</v>
          </cell>
          <cell r="F176">
            <v>481.66666666666669</v>
          </cell>
          <cell r="G176">
            <v>0</v>
          </cell>
          <cell r="H176">
            <v>481.66666666666669</v>
          </cell>
          <cell r="W176" t="str">
            <v xml:space="preserve"> </v>
          </cell>
          <cell r="X176" t="str">
            <v xml:space="preserve"> </v>
          </cell>
          <cell r="Y176" t="str">
            <v xml:space="preserve"> </v>
          </cell>
          <cell r="Z176" t="str">
            <v xml:space="preserve"> </v>
          </cell>
          <cell r="AA176" t="str">
            <v xml:space="preserve"> </v>
          </cell>
          <cell r="AB176" t="str">
            <v xml:space="preserve"> </v>
          </cell>
          <cell r="AC176" t="str">
            <v xml:space="preserve"> </v>
          </cell>
          <cell r="AD176" t="str">
            <v xml:space="preserve"> </v>
          </cell>
          <cell r="AE176" t="str">
            <v xml:space="preserve"> </v>
          </cell>
          <cell r="AN176" t="str">
            <v xml:space="preserve"> </v>
          </cell>
          <cell r="AO176" t="str">
            <v xml:space="preserve"> </v>
          </cell>
          <cell r="AP176" t="str">
            <v xml:space="preserve">  </v>
          </cell>
          <cell r="AQ176" t="str">
            <v xml:space="preserve"> </v>
          </cell>
        </row>
        <row r="177">
          <cell r="C177">
            <v>35930</v>
          </cell>
          <cell r="D177">
            <v>268.42903225806452</v>
          </cell>
          <cell r="E177">
            <v>37</v>
          </cell>
          <cell r="F177">
            <v>305.42903225806452</v>
          </cell>
          <cell r="G177">
            <v>0</v>
          </cell>
          <cell r="H177">
            <v>305.42903225806452</v>
          </cell>
          <cell r="T177" t="str">
            <v xml:space="preserve"> BAL 1/</v>
          </cell>
          <cell r="U177" t="str">
            <v>% FULL</v>
          </cell>
          <cell r="V177" t="str">
            <v>AVG RATE</v>
          </cell>
          <cell r="W177" t="str">
            <v xml:space="preserve"> </v>
          </cell>
          <cell r="X177" t="str">
            <v>END BAL</v>
          </cell>
          <cell r="Y177" t="str">
            <v>% FULL</v>
          </cell>
          <cell r="Z177" t="str">
            <v>AVG RATE</v>
          </cell>
          <cell r="AA177" t="str">
            <v xml:space="preserve"> </v>
          </cell>
          <cell r="AB177" t="str">
            <v>END BAL</v>
          </cell>
          <cell r="AC177" t="str">
            <v>% FULL</v>
          </cell>
          <cell r="AD177" t="str">
            <v>AVG RATE</v>
          </cell>
          <cell r="AE177" t="str">
            <v xml:space="preserve"> </v>
          </cell>
          <cell r="AF177" t="str">
            <v>END BAL</v>
          </cell>
          <cell r="AG177" t="str">
            <v>% FULL</v>
          </cell>
          <cell r="AH177" t="str">
            <v>AVG RATE</v>
          </cell>
          <cell r="AJ177" t="str">
            <v>END BAL</v>
          </cell>
          <cell r="AK177" t="str">
            <v>% FULL</v>
          </cell>
          <cell r="AL177" t="str">
            <v>AVG RATE</v>
          </cell>
          <cell r="AN177" t="str">
            <v>END BAL</v>
          </cell>
          <cell r="AO177" t="str">
            <v>% FULL</v>
          </cell>
          <cell r="AP177" t="str">
            <v>AVG RATE</v>
          </cell>
          <cell r="AR177" t="str">
            <v>END BAL</v>
          </cell>
          <cell r="AS177" t="str">
            <v>% FULL</v>
          </cell>
          <cell r="AT177" t="str">
            <v>AVG RATE</v>
          </cell>
        </row>
        <row r="178">
          <cell r="C178">
            <v>35960</v>
          </cell>
          <cell r="D178">
            <v>237.63333333333333</v>
          </cell>
          <cell r="E178">
            <v>37</v>
          </cell>
          <cell r="F178">
            <v>274.63333333333333</v>
          </cell>
          <cell r="G178">
            <v>0</v>
          </cell>
          <cell r="H178">
            <v>274.63333333333333</v>
          </cell>
          <cell r="T178">
            <v>30</v>
          </cell>
          <cell r="W178" t="str">
            <v xml:space="preserve"> </v>
          </cell>
          <cell r="X178">
            <v>31</v>
          </cell>
          <cell r="AA178" t="str">
            <v xml:space="preserve"> </v>
          </cell>
          <cell r="AB178">
            <v>30</v>
          </cell>
          <cell r="AE178" t="str">
            <v xml:space="preserve"> </v>
          </cell>
          <cell r="AF178">
            <v>31</v>
          </cell>
          <cell r="AJ178">
            <v>31</v>
          </cell>
          <cell r="AN178">
            <v>30</v>
          </cell>
          <cell r="AR178">
            <v>31</v>
          </cell>
        </row>
        <row r="179">
          <cell r="C179">
            <v>35990</v>
          </cell>
          <cell r="D179">
            <v>203.53548387096777</v>
          </cell>
          <cell r="E179">
            <v>37</v>
          </cell>
          <cell r="F179">
            <v>240.53548387096777</v>
          </cell>
          <cell r="G179">
            <v>0</v>
          </cell>
          <cell r="H179">
            <v>240.53548387096777</v>
          </cell>
          <cell r="V179" t="str">
            <v>(Net)</v>
          </cell>
          <cell r="W179" t="str">
            <v xml:space="preserve"> </v>
          </cell>
          <cell r="Z179" t="str">
            <v>(Net)</v>
          </cell>
          <cell r="AA179" t="str">
            <v xml:space="preserve"> </v>
          </cell>
          <cell r="AD179" t="str">
            <v>(Net)</v>
          </cell>
          <cell r="AE179" t="str">
            <v xml:space="preserve"> </v>
          </cell>
          <cell r="AH179" t="str">
            <v>(Net)</v>
          </cell>
          <cell r="AL179" t="str">
            <v>(Net)</v>
          </cell>
          <cell r="AP179" t="str">
            <v>(Net)</v>
          </cell>
          <cell r="AT179" t="str">
            <v>(Net)</v>
          </cell>
        </row>
        <row r="180">
          <cell r="C180">
            <v>36020</v>
          </cell>
          <cell r="D180">
            <v>209.71935483870965</v>
          </cell>
          <cell r="E180">
            <v>37</v>
          </cell>
          <cell r="F180">
            <v>246.71935483870965</v>
          </cell>
          <cell r="G180">
            <v>0</v>
          </cell>
          <cell r="H180">
            <v>246.71935483870965</v>
          </cell>
          <cell r="S180" t="str">
            <v>BOUNDARY/</v>
          </cell>
          <cell r="T180" t="str">
            <v xml:space="preserve"> </v>
          </cell>
          <cell r="W180" t="str">
            <v xml:space="preserve"> </v>
          </cell>
          <cell r="X180" t="str">
            <v xml:space="preserve"> </v>
          </cell>
          <cell r="Z180" t="str">
            <v xml:space="preserve"> </v>
          </cell>
          <cell r="AA180" t="str">
            <v xml:space="preserve"> </v>
          </cell>
          <cell r="AB180" t="str">
            <v xml:space="preserve"> </v>
          </cell>
          <cell r="AD180" t="str">
            <v xml:space="preserve"> </v>
          </cell>
          <cell r="AE180" t="str">
            <v xml:space="preserve"> </v>
          </cell>
          <cell r="AF180" t="str">
            <v xml:space="preserve"> </v>
          </cell>
          <cell r="AH180" t="str">
            <v xml:space="preserve"> </v>
          </cell>
          <cell r="AJ180" t="str">
            <v xml:space="preserve"> </v>
          </cell>
          <cell r="AL180" t="str">
            <v xml:space="preserve"> </v>
          </cell>
          <cell r="AN180" t="str">
            <v xml:space="preserve"> </v>
          </cell>
          <cell r="AP180" t="str">
            <v xml:space="preserve"> </v>
          </cell>
          <cell r="AR180" t="str">
            <v xml:space="preserve"> </v>
          </cell>
          <cell r="AT180" t="str">
            <v xml:space="preserve"> </v>
          </cell>
        </row>
        <row r="181">
          <cell r="C181">
            <v>36050</v>
          </cell>
          <cell r="D181">
            <v>221.97666666666663</v>
          </cell>
          <cell r="E181">
            <v>37</v>
          </cell>
          <cell r="F181">
            <v>258.97666666666663</v>
          </cell>
          <cell r="G181">
            <v>0</v>
          </cell>
          <cell r="H181">
            <v>258.97666666666663</v>
          </cell>
          <cell r="S181" t="str">
            <v>MOBIL/SPOT</v>
          </cell>
          <cell r="T181">
            <v>550</v>
          </cell>
          <cell r="V181">
            <v>0</v>
          </cell>
          <cell r="W181" t="str">
            <v xml:space="preserve"> </v>
          </cell>
          <cell r="X181">
            <v>664.7</v>
          </cell>
          <cell r="Z181">
            <v>3.7</v>
          </cell>
          <cell r="AA181" t="str">
            <v xml:space="preserve"> </v>
          </cell>
          <cell r="AB181">
            <v>775.7</v>
          </cell>
          <cell r="AD181">
            <v>3.7</v>
          </cell>
          <cell r="AE181" t="str">
            <v xml:space="preserve"> </v>
          </cell>
          <cell r="AF181">
            <v>890.40000000000009</v>
          </cell>
          <cell r="AH181">
            <v>3.7</v>
          </cell>
          <cell r="AJ181">
            <v>1005.1000000000001</v>
          </cell>
          <cell r="AL181">
            <v>3.7</v>
          </cell>
          <cell r="AN181">
            <v>1116.1000000000001</v>
          </cell>
          <cell r="AP181">
            <v>3.7</v>
          </cell>
          <cell r="AR181">
            <v>1224</v>
          </cell>
          <cell r="AT181">
            <v>3.480645161290318</v>
          </cell>
        </row>
        <row r="182">
          <cell r="C182">
            <v>36080</v>
          </cell>
          <cell r="D182">
            <v>305.41935483870969</v>
          </cell>
          <cell r="E182">
            <v>37</v>
          </cell>
          <cell r="F182">
            <v>342.41935483870969</v>
          </cell>
          <cell r="G182">
            <v>0</v>
          </cell>
          <cell r="H182">
            <v>342.41935483870969</v>
          </cell>
          <cell r="S182" t="str">
            <v>HONEOYE</v>
          </cell>
          <cell r="T182">
            <v>550</v>
          </cell>
          <cell r="U182">
            <v>0.44934640522875818</v>
          </cell>
          <cell r="V182" t="str">
            <v xml:space="preserve"> </v>
          </cell>
          <cell r="W182" t="str">
            <v xml:space="preserve"> </v>
          </cell>
          <cell r="X182">
            <v>664.7</v>
          </cell>
          <cell r="Y182">
            <v>0.54305555555555562</v>
          </cell>
          <cell r="Z182">
            <v>3.7</v>
          </cell>
          <cell r="AA182" t="str">
            <v xml:space="preserve"> </v>
          </cell>
          <cell r="AB182">
            <v>775.7</v>
          </cell>
          <cell r="AC182">
            <v>0.63374183006535956</v>
          </cell>
          <cell r="AD182">
            <v>3.7</v>
          </cell>
          <cell r="AE182" t="str">
            <v xml:space="preserve"> </v>
          </cell>
          <cell r="AF182">
            <v>890.40000000000009</v>
          </cell>
          <cell r="AG182">
            <v>0.72745098039215694</v>
          </cell>
          <cell r="AH182">
            <v>3.7</v>
          </cell>
          <cell r="AJ182">
            <v>1005.1000000000001</v>
          </cell>
          <cell r="AK182">
            <v>0.82116013071895433</v>
          </cell>
          <cell r="AL182">
            <v>3.7</v>
          </cell>
          <cell r="AN182">
            <v>1116.1000000000001</v>
          </cell>
          <cell r="AO182">
            <v>0.91184640522875826</v>
          </cell>
          <cell r="AP182">
            <v>3.7</v>
          </cell>
          <cell r="AR182">
            <v>1224</v>
          </cell>
          <cell r="AS182">
            <v>1</v>
          </cell>
          <cell r="AT182">
            <v>3.480645161290318</v>
          </cell>
        </row>
        <row r="183">
          <cell r="C183">
            <v>36110</v>
          </cell>
          <cell r="D183">
            <v>486.65000000000003</v>
          </cell>
          <cell r="E183">
            <v>37</v>
          </cell>
          <cell r="F183">
            <v>523.65000000000009</v>
          </cell>
          <cell r="G183">
            <v>0</v>
          </cell>
          <cell r="H183">
            <v>523.65000000000009</v>
          </cell>
          <cell r="W183" t="str">
            <v xml:space="preserve"> </v>
          </cell>
          <cell r="AE183" t="str">
            <v xml:space="preserve"> </v>
          </cell>
        </row>
        <row r="184">
          <cell r="S184" t="str">
            <v>BOUNDARY/</v>
          </cell>
          <cell r="T184" t="str">
            <v xml:space="preserve"> </v>
          </cell>
          <cell r="W184" t="str">
            <v xml:space="preserve"> </v>
          </cell>
          <cell r="X184" t="str">
            <v xml:space="preserve"> </v>
          </cell>
          <cell r="Z184" t="str">
            <v xml:space="preserve"> </v>
          </cell>
          <cell r="AA184" t="str">
            <v xml:space="preserve"> </v>
          </cell>
          <cell r="AB184" t="str">
            <v xml:space="preserve"> </v>
          </cell>
          <cell r="AD184" t="str">
            <v xml:space="preserve"> </v>
          </cell>
          <cell r="AE184" t="str">
            <v xml:space="preserve"> </v>
          </cell>
          <cell r="AF184" t="str">
            <v xml:space="preserve"> </v>
          </cell>
          <cell r="AH184" t="str">
            <v xml:space="preserve"> </v>
          </cell>
          <cell r="AJ184" t="str">
            <v xml:space="preserve"> </v>
          </cell>
          <cell r="AK184" t="str">
            <v xml:space="preserve"> </v>
          </cell>
          <cell r="AL184" t="str">
            <v xml:space="preserve"> </v>
          </cell>
          <cell r="AN184" t="str">
            <v xml:space="preserve"> </v>
          </cell>
          <cell r="AP184" t="str">
            <v xml:space="preserve"> </v>
          </cell>
          <cell r="AR184" t="str">
            <v xml:space="preserve"> </v>
          </cell>
          <cell r="AT184" t="str">
            <v xml:space="preserve"> </v>
          </cell>
        </row>
        <row r="185">
          <cell r="C185" t="str">
            <v>1/ PER EMA SENDOUT MODEL RATE CASE RUN, DATED 9/96.</v>
          </cell>
          <cell r="S185" t="str">
            <v>MOBIL/SPOT</v>
          </cell>
          <cell r="T185">
            <v>650</v>
          </cell>
          <cell r="V185">
            <v>0</v>
          </cell>
          <cell r="X185">
            <v>963.09999999999991</v>
          </cell>
          <cell r="Z185">
            <v>10.1</v>
          </cell>
          <cell r="AA185" t="str">
            <v xml:space="preserve"> </v>
          </cell>
          <cell r="AB185">
            <v>1266.0999999999999</v>
          </cell>
          <cell r="AD185">
            <v>10.1</v>
          </cell>
          <cell r="AE185" t="str">
            <v xml:space="preserve"> </v>
          </cell>
          <cell r="AF185">
            <v>1579.1999999999998</v>
          </cell>
          <cell r="AH185">
            <v>10.1</v>
          </cell>
          <cell r="AJ185">
            <v>1892.2999999999997</v>
          </cell>
          <cell r="AL185">
            <v>10.1</v>
          </cell>
          <cell r="AN185">
            <v>2195.2999999999997</v>
          </cell>
          <cell r="AP185">
            <v>10.1</v>
          </cell>
          <cell r="AR185">
            <v>2497</v>
          </cell>
          <cell r="AT185">
            <v>9.7322580645161381</v>
          </cell>
        </row>
        <row r="186">
          <cell r="C186" t="str">
            <v>2/ FOR PLANNING PURPOSES ASSUMED END-USER</v>
          </cell>
          <cell r="S186" t="str">
            <v xml:space="preserve"> SS-E</v>
          </cell>
          <cell r="T186">
            <v>650</v>
          </cell>
          <cell r="U186">
            <v>0.26031237484981978</v>
          </cell>
          <cell r="V186" t="str">
            <v xml:space="preserve"> </v>
          </cell>
          <cell r="W186" t="str">
            <v xml:space="preserve"> </v>
          </cell>
          <cell r="X186">
            <v>963.09999999999991</v>
          </cell>
          <cell r="Y186">
            <v>0.38570284341209449</v>
          </cell>
          <cell r="Z186">
            <v>10.1</v>
          </cell>
          <cell r="AA186" t="str">
            <v xml:space="preserve"> </v>
          </cell>
          <cell r="AB186">
            <v>1266.0999999999999</v>
          </cell>
          <cell r="AC186">
            <v>0.50704845814977972</v>
          </cell>
          <cell r="AD186">
            <v>10.1</v>
          </cell>
          <cell r="AE186" t="str">
            <v xml:space="preserve"> </v>
          </cell>
          <cell r="AF186">
            <v>1579.1999999999998</v>
          </cell>
          <cell r="AG186">
            <v>0.63243892671205437</v>
          </cell>
          <cell r="AH186">
            <v>10.1</v>
          </cell>
          <cell r="AJ186">
            <v>1892.2999999999997</v>
          </cell>
          <cell r="AK186">
            <v>0.75782939527432913</v>
          </cell>
          <cell r="AL186">
            <v>10.1</v>
          </cell>
          <cell r="AN186">
            <v>2195.2999999999997</v>
          </cell>
          <cell r="AO186">
            <v>0.87917501001201426</v>
          </cell>
          <cell r="AP186">
            <v>10.1</v>
          </cell>
          <cell r="AR186">
            <v>2497</v>
          </cell>
          <cell r="AS186">
            <v>1</v>
          </cell>
          <cell r="AT186">
            <v>9.7322580645161381</v>
          </cell>
        </row>
        <row r="187">
          <cell r="C187" t="str">
            <v xml:space="preserve">   TRANSPORTATION OF 37 MDT PER DAY.</v>
          </cell>
          <cell r="W187" t="str">
            <v xml:space="preserve"> </v>
          </cell>
          <cell r="AA187" t="str">
            <v xml:space="preserve"> </v>
          </cell>
        </row>
        <row r="188">
          <cell r="C188" t="str">
            <v>3/ SEE MINIMUM TAKE DERIVATION SCHEDULE.</v>
          </cell>
          <cell r="W188" t="str">
            <v xml:space="preserve"> </v>
          </cell>
        </row>
        <row r="189">
          <cell r="E189">
            <v>37</v>
          </cell>
          <cell r="F189" t="str">
            <v>MDT PER DAY</v>
          </cell>
          <cell r="S189" t="str">
            <v>SUMMARY TENN</v>
          </cell>
          <cell r="W189" t="str">
            <v xml:space="preserve"> </v>
          </cell>
          <cell r="AA189" t="str">
            <v xml:space="preserve"> </v>
          </cell>
        </row>
        <row r="190">
          <cell r="S190" t="str">
            <v>MONTHLY INJECTION:</v>
          </cell>
        </row>
        <row r="191">
          <cell r="U191" t="str">
            <v>DAILY:</v>
          </cell>
          <cell r="V191" t="str">
            <v xml:space="preserve"> </v>
          </cell>
          <cell r="Z191" t="str">
            <v xml:space="preserve"> </v>
          </cell>
          <cell r="AD191" t="str">
            <v xml:space="preserve"> </v>
          </cell>
          <cell r="AH191" t="str">
            <v xml:space="preserve"> </v>
          </cell>
          <cell r="AL191" t="str">
            <v xml:space="preserve"> </v>
          </cell>
          <cell r="AP191" t="str">
            <v xml:space="preserve"> </v>
          </cell>
          <cell r="AT191" t="str">
            <v xml:space="preserve"> </v>
          </cell>
        </row>
        <row r="192">
          <cell r="S192" t="str">
            <v xml:space="preserve"> </v>
          </cell>
          <cell r="T192" t="str">
            <v>BOUNDARY/</v>
          </cell>
        </row>
        <row r="193">
          <cell r="T193" t="str">
            <v>SPOT/MOBIL</v>
          </cell>
          <cell r="V193">
            <v>0</v>
          </cell>
          <cell r="Z193">
            <v>13.8</v>
          </cell>
          <cell r="AD193">
            <v>13.8</v>
          </cell>
          <cell r="AH193">
            <v>13.8</v>
          </cell>
          <cell r="AL193">
            <v>13.8</v>
          </cell>
          <cell r="AP193">
            <v>13.8</v>
          </cell>
          <cell r="AT193">
            <v>13.212903225806457</v>
          </cell>
        </row>
        <row r="194">
          <cell r="V194" t="str">
            <v>-</v>
          </cell>
          <cell r="Z194" t="str">
            <v>-</v>
          </cell>
          <cell r="AD194" t="str">
            <v>-</v>
          </cell>
          <cell r="AH194" t="str">
            <v>-</v>
          </cell>
          <cell r="AL194" t="str">
            <v>-</v>
          </cell>
          <cell r="AP194" t="str">
            <v>-</v>
          </cell>
          <cell r="AT194" t="str">
            <v>-</v>
          </cell>
        </row>
        <row r="195">
          <cell r="T195" t="str">
            <v>TOTAL</v>
          </cell>
          <cell r="V195">
            <v>0</v>
          </cell>
          <cell r="Z195">
            <v>13.8</v>
          </cell>
          <cell r="AD195">
            <v>13.8</v>
          </cell>
          <cell r="AH195">
            <v>13.8</v>
          </cell>
          <cell r="AL195">
            <v>13.8</v>
          </cell>
          <cell r="AP195">
            <v>13.8</v>
          </cell>
          <cell r="AT195">
            <v>13.212903225806457</v>
          </cell>
        </row>
        <row r="197">
          <cell r="S197" t="str">
            <v>MONTHLY:</v>
          </cell>
          <cell r="T197" t="str">
            <v xml:space="preserve"> </v>
          </cell>
          <cell r="Z197" t="str">
            <v xml:space="preserve"> </v>
          </cell>
          <cell r="AD197" t="str">
            <v xml:space="preserve"> </v>
          </cell>
          <cell r="AF197" t="str">
            <v xml:space="preserve"> </v>
          </cell>
          <cell r="AG197" t="str">
            <v xml:space="preserve"> </v>
          </cell>
          <cell r="AH197" t="str">
            <v xml:space="preserve"> </v>
          </cell>
          <cell r="AL197" t="str">
            <v xml:space="preserve"> </v>
          </cell>
          <cell r="AP197" t="str">
            <v xml:space="preserve"> </v>
          </cell>
          <cell r="AT197" t="str">
            <v xml:space="preserve"> </v>
          </cell>
          <cell r="AU197" t="str">
            <v xml:space="preserve"> </v>
          </cell>
        </row>
        <row r="198">
          <cell r="S198" t="str">
            <v xml:space="preserve"> </v>
          </cell>
          <cell r="T198" t="str">
            <v>BOUNDARY/</v>
          </cell>
        </row>
        <row r="199">
          <cell r="T199" t="str">
            <v xml:space="preserve">SPOT/MOBIL </v>
          </cell>
          <cell r="V199">
            <v>0</v>
          </cell>
          <cell r="Z199">
            <v>427.8</v>
          </cell>
          <cell r="AD199">
            <v>414</v>
          </cell>
          <cell r="AH199">
            <v>427.8</v>
          </cell>
          <cell r="AL199">
            <v>427.8</v>
          </cell>
          <cell r="AP199">
            <v>414</v>
          </cell>
          <cell r="AT199">
            <v>409.60000000000014</v>
          </cell>
        </row>
        <row r="200">
          <cell r="V200" t="str">
            <v>-</v>
          </cell>
          <cell r="Z200" t="str">
            <v>-</v>
          </cell>
          <cell r="AD200" t="str">
            <v>-</v>
          </cell>
          <cell r="AH200" t="str">
            <v>-</v>
          </cell>
          <cell r="AL200" t="str">
            <v>-</v>
          </cell>
          <cell r="AP200" t="str">
            <v>-</v>
          </cell>
          <cell r="AT200" t="str">
            <v>-</v>
          </cell>
        </row>
        <row r="201">
          <cell r="T201" t="str">
            <v>TOTAL</v>
          </cell>
          <cell r="V201">
            <v>0</v>
          </cell>
          <cell r="Z201">
            <v>427.8</v>
          </cell>
          <cell r="AD201">
            <v>414</v>
          </cell>
          <cell r="AH201">
            <v>427.8</v>
          </cell>
          <cell r="AL201">
            <v>427.8</v>
          </cell>
          <cell r="AP201">
            <v>414</v>
          </cell>
          <cell r="AT201">
            <v>409.60000000000014</v>
          </cell>
        </row>
        <row r="203">
          <cell r="S203" t="str">
            <v>1/ ESTIMATED STARTING APRIL BALANCES</v>
          </cell>
        </row>
        <row r="205">
          <cell r="S205" t="str">
            <v xml:space="preserve"> </v>
          </cell>
          <cell r="AB205" t="str">
            <v>RATCHETS:</v>
          </cell>
          <cell r="AC205" t="str">
            <v>0-50%</v>
          </cell>
          <cell r="AD205" t="str">
            <v>51-100%</v>
          </cell>
          <cell r="AF205" t="str">
            <v>INJECTION PERIOD:</v>
          </cell>
        </row>
        <row r="207">
          <cell r="AB207" t="str">
            <v>HONEOYE</v>
          </cell>
          <cell r="AC207">
            <v>6800</v>
          </cell>
          <cell r="AD207">
            <v>6800</v>
          </cell>
          <cell r="AF207" t="str">
            <v xml:space="preserve"> 4/1 - 10/31</v>
          </cell>
        </row>
        <row r="208">
          <cell r="AB208" t="str">
            <v>SS-E</v>
          </cell>
          <cell r="AC208">
            <v>16646</v>
          </cell>
          <cell r="AD208">
            <v>16646</v>
          </cell>
          <cell r="AF208" t="str">
            <v xml:space="preserve"> 12 MONTHS</v>
          </cell>
        </row>
        <row r="244">
          <cell r="D244" t="str">
            <v>APR</v>
          </cell>
          <cell r="E244" t="str">
            <v>MAY</v>
          </cell>
          <cell r="F244" t="str">
            <v>JUN</v>
          </cell>
          <cell r="G244" t="str">
            <v>JUL</v>
          </cell>
          <cell r="H244" t="str">
            <v>AUG</v>
          </cell>
          <cell r="I244" t="str">
            <v>SEP</v>
          </cell>
          <cell r="J244" t="str">
            <v>OCT</v>
          </cell>
          <cell r="K244" t="str">
            <v>NOV</v>
          </cell>
        </row>
        <row r="246">
          <cell r="D246">
            <v>376350</v>
          </cell>
          <cell r="E246">
            <v>225897.06451612903</v>
          </cell>
          <cell r="F246">
            <v>170791.8</v>
          </cell>
          <cell r="G246">
            <v>137667.93548387094</v>
          </cell>
          <cell r="H246">
            <v>142345.35483870967</v>
          </cell>
          <cell r="I246">
            <v>154975.79999999999</v>
          </cell>
          <cell r="J246">
            <v>263617.74193548388</v>
          </cell>
        </row>
        <row r="247">
          <cell r="D247">
            <v>5186.666666666667</v>
          </cell>
          <cell r="E247">
            <v>5896.7741935483873</v>
          </cell>
          <cell r="F247">
            <v>5126.666666666667</v>
          </cell>
          <cell r="G247">
            <v>4112.9032258064517</v>
          </cell>
          <cell r="H247">
            <v>5619.3548387096771</v>
          </cell>
          <cell r="I247">
            <v>5373.333333333333</v>
          </cell>
          <cell r="J247">
            <v>5512.9032258064517</v>
          </cell>
        </row>
        <row r="248">
          <cell r="D248">
            <v>21000</v>
          </cell>
          <cell r="E248">
            <v>21000</v>
          </cell>
          <cell r="F248">
            <v>21000</v>
          </cell>
          <cell r="G248">
            <v>21000</v>
          </cell>
          <cell r="H248">
            <v>21000</v>
          </cell>
          <cell r="I248">
            <v>21000</v>
          </cell>
          <cell r="J248">
            <v>21000</v>
          </cell>
        </row>
        <row r="250">
          <cell r="M250" t="str">
            <v>SPP:1998 SUMMER STRATEGY</v>
          </cell>
        </row>
        <row r="251">
          <cell r="M251" t="str">
            <v>AVERAGE DAILY SUMMER REQUIREMENTS/SUPPLY (dt/day):</v>
          </cell>
        </row>
        <row r="253">
          <cell r="T253">
            <v>36626.485423726852</v>
          </cell>
          <cell r="U253">
            <v>36626.485423726852</v>
          </cell>
        </row>
        <row r="255">
          <cell r="B255" t="str">
            <v>SPP:1998 SUMMER STRATEGY</v>
          </cell>
          <cell r="O255">
            <v>35900</v>
          </cell>
          <cell r="P255">
            <v>35930</v>
          </cell>
          <cell r="Q255">
            <v>35960</v>
          </cell>
          <cell r="R255">
            <v>35990</v>
          </cell>
          <cell r="S255">
            <v>36020</v>
          </cell>
          <cell r="T255">
            <v>36050</v>
          </cell>
          <cell r="U255">
            <v>36080</v>
          </cell>
          <cell r="V255">
            <v>36110</v>
          </cell>
        </row>
        <row r="256">
          <cell r="B256" t="str">
            <v>AVERAGE DAILY SUMMER REQUIREMENTS/SUPPLY:</v>
          </cell>
          <cell r="K256">
            <v>36626.485423726852</v>
          </cell>
          <cell r="M256" t="str">
            <v>PROJECTED REQMNTS:</v>
          </cell>
        </row>
        <row r="257">
          <cell r="M257" t="str">
            <v>Firm + TC Sendout</v>
          </cell>
          <cell r="O257">
            <v>376350</v>
          </cell>
          <cell r="P257">
            <v>225897.06451612903</v>
          </cell>
          <cell r="Q257">
            <v>170791.8</v>
          </cell>
          <cell r="R257">
            <v>137667.93548387094</v>
          </cell>
          <cell r="S257">
            <v>142345.35483870967</v>
          </cell>
          <cell r="T257">
            <v>154975.79999999999</v>
          </cell>
          <cell r="U257">
            <v>263617.74193548388</v>
          </cell>
          <cell r="V257">
            <v>470646.66666666669</v>
          </cell>
        </row>
        <row r="258">
          <cell r="M258" t="str">
            <v>Interruptible Sales</v>
          </cell>
          <cell r="O258">
            <v>5186.666666666667</v>
          </cell>
          <cell r="P258">
            <v>5896.7741935483873</v>
          </cell>
          <cell r="Q258">
            <v>5126.666666666667</v>
          </cell>
          <cell r="R258">
            <v>4112.9032258064517</v>
          </cell>
          <cell r="S258">
            <v>5619.3548387096771</v>
          </cell>
          <cell r="T258">
            <v>5373.333333333333</v>
          </cell>
          <cell r="U258">
            <v>5512.9032258064517</v>
          </cell>
          <cell r="V258">
            <v>5503.333333333333</v>
          </cell>
          <cell r="BA258">
            <v>35900</v>
          </cell>
          <cell r="BB258">
            <v>416536.66666666669</v>
          </cell>
          <cell r="BC258">
            <v>54110</v>
          </cell>
          <cell r="BD258">
            <v>11128.333333333314</v>
          </cell>
        </row>
        <row r="259">
          <cell r="M259" t="str">
            <v>SC-16 Sales</v>
          </cell>
          <cell r="O259">
            <v>7000</v>
          </cell>
          <cell r="P259">
            <v>7000</v>
          </cell>
          <cell r="Q259">
            <v>7000</v>
          </cell>
          <cell r="R259">
            <v>7000</v>
          </cell>
          <cell r="S259">
            <v>7000</v>
          </cell>
          <cell r="T259">
            <v>7000</v>
          </cell>
          <cell r="U259">
            <v>7000</v>
          </cell>
          <cell r="V259">
            <v>10500</v>
          </cell>
          <cell r="BA259">
            <v>35930</v>
          </cell>
          <cell r="BB259">
            <v>266793.83870967745</v>
          </cell>
          <cell r="BC259">
            <v>183933</v>
          </cell>
          <cell r="BD259">
            <v>31048.161290322547</v>
          </cell>
        </row>
        <row r="260">
          <cell r="M260" t="str">
            <v>SC-17 Sales</v>
          </cell>
          <cell r="O260">
            <v>7000</v>
          </cell>
          <cell r="P260">
            <v>7000</v>
          </cell>
          <cell r="Q260">
            <v>7000</v>
          </cell>
          <cell r="R260">
            <v>7000</v>
          </cell>
          <cell r="S260">
            <v>7000</v>
          </cell>
          <cell r="T260">
            <v>7000</v>
          </cell>
          <cell r="U260">
            <v>7000</v>
          </cell>
          <cell r="V260">
            <v>7000</v>
          </cell>
          <cell r="BA260">
            <v>35960</v>
          </cell>
          <cell r="BB260">
            <v>210918.46666666665</v>
          </cell>
          <cell r="BC260">
            <v>183933</v>
          </cell>
          <cell r="BD260">
            <v>86923.533333333326</v>
          </cell>
        </row>
        <row r="261">
          <cell r="M261" t="str">
            <v xml:space="preserve">Central Hudson </v>
          </cell>
          <cell r="O261">
            <v>0</v>
          </cell>
          <cell r="P261">
            <v>0</v>
          </cell>
          <cell r="Q261">
            <v>0</v>
          </cell>
          <cell r="R261">
            <v>0</v>
          </cell>
          <cell r="S261">
            <v>0</v>
          </cell>
          <cell r="T261">
            <v>0</v>
          </cell>
          <cell r="U261">
            <v>0</v>
          </cell>
          <cell r="V261">
            <v>0</v>
          </cell>
          <cell r="BA261">
            <v>35990</v>
          </cell>
          <cell r="BB261">
            <v>176780.83870967739</v>
          </cell>
          <cell r="BC261">
            <v>171862.00000000003</v>
          </cell>
          <cell r="BD261">
            <v>133132.16129032258</v>
          </cell>
        </row>
        <row r="262">
          <cell r="M262" t="str">
            <v>Total BUG Sendout</v>
          </cell>
          <cell r="O262">
            <v>395536.66666666669</v>
          </cell>
          <cell r="P262">
            <v>245793.83870967742</v>
          </cell>
          <cell r="Q262">
            <v>189918.46666666665</v>
          </cell>
          <cell r="R262">
            <v>155780.83870967739</v>
          </cell>
          <cell r="S262">
            <v>161964.70967741933</v>
          </cell>
          <cell r="T262">
            <v>174349.13333333333</v>
          </cell>
          <cell r="U262">
            <v>283130.6451612903</v>
          </cell>
          <cell r="V262">
            <v>493650</v>
          </cell>
          <cell r="BA262">
            <v>36020</v>
          </cell>
          <cell r="BB262">
            <v>182964.70967741933</v>
          </cell>
          <cell r="BC262">
            <v>171862.00000000003</v>
          </cell>
          <cell r="BD262">
            <v>126948.29032258064</v>
          </cell>
        </row>
        <row r="263">
          <cell r="M263" t="str">
            <v>SC-11 Transportation</v>
          </cell>
          <cell r="O263">
            <v>21000</v>
          </cell>
          <cell r="P263">
            <v>21000</v>
          </cell>
          <cell r="Q263">
            <v>21000</v>
          </cell>
          <cell r="R263">
            <v>21000</v>
          </cell>
          <cell r="S263">
            <v>21000</v>
          </cell>
          <cell r="T263">
            <v>21000</v>
          </cell>
          <cell r="U263">
            <v>21000</v>
          </cell>
          <cell r="V263">
            <v>21000</v>
          </cell>
          <cell r="BA263">
            <v>36050</v>
          </cell>
          <cell r="BB263">
            <v>195349.13333333333</v>
          </cell>
          <cell r="BC263">
            <v>171862.00000000003</v>
          </cell>
          <cell r="BD263">
            <v>114563.86666666667</v>
          </cell>
        </row>
        <row r="264">
          <cell r="M264" t="str">
            <v>CUSTOMER REQMNT.</v>
          </cell>
          <cell r="O264">
            <v>416536.66666666669</v>
          </cell>
          <cell r="P264">
            <v>266793.83870967745</v>
          </cell>
          <cell r="Q264">
            <v>210918.46666666665</v>
          </cell>
          <cell r="R264">
            <v>176780.83870967739</v>
          </cell>
          <cell r="S264">
            <v>182964.70967741933</v>
          </cell>
          <cell r="T264">
            <v>195349.13333333333</v>
          </cell>
          <cell r="U264">
            <v>304130.6451612903</v>
          </cell>
          <cell r="V264">
            <v>514650</v>
          </cell>
          <cell r="BA264">
            <v>36080</v>
          </cell>
          <cell r="BB264">
            <v>304130.6451612903</v>
          </cell>
          <cell r="BC264">
            <v>169544.90322580645</v>
          </cell>
          <cell r="BD264">
            <v>8099</v>
          </cell>
        </row>
        <row r="266">
          <cell r="M266" t="str">
            <v>Storage Injections</v>
          </cell>
          <cell r="O266">
            <v>54110</v>
          </cell>
          <cell r="P266">
            <v>183933</v>
          </cell>
          <cell r="Q266">
            <v>183933</v>
          </cell>
          <cell r="R266">
            <v>171862.00000000003</v>
          </cell>
          <cell r="S266">
            <v>171862.00000000003</v>
          </cell>
          <cell r="T266">
            <v>171862.00000000003</v>
          </cell>
          <cell r="U266">
            <v>169544.90322580645</v>
          </cell>
          <cell r="V266">
            <v>78000</v>
          </cell>
        </row>
        <row r="267">
          <cell r="M267" t="str">
            <v>Total Gas Requirements</v>
          </cell>
          <cell r="O267">
            <v>470646.66666666669</v>
          </cell>
          <cell r="P267">
            <v>450726.83870967745</v>
          </cell>
          <cell r="Q267">
            <v>394851.46666666667</v>
          </cell>
          <cell r="R267">
            <v>348642.83870967745</v>
          </cell>
          <cell r="S267">
            <v>354826.70967741939</v>
          </cell>
          <cell r="T267">
            <v>367211.13333333336</v>
          </cell>
          <cell r="U267">
            <v>473675.54838709673</v>
          </cell>
          <cell r="V267">
            <v>592650</v>
          </cell>
        </row>
        <row r="268">
          <cell r="B268" t="str">
            <v>STORAGE INJECTION REQMNTS:</v>
          </cell>
        </row>
        <row r="269">
          <cell r="B269" t="str">
            <v>Market Area</v>
          </cell>
          <cell r="M269" t="str">
            <v>SUPPLY</v>
          </cell>
        </row>
        <row r="270">
          <cell r="B270" t="str">
            <v xml:space="preserve">     Transco</v>
          </cell>
          <cell r="D270">
            <v>25860</v>
          </cell>
          <cell r="E270">
            <v>90672</v>
          </cell>
          <cell r="F270">
            <v>90672</v>
          </cell>
          <cell r="G270">
            <v>83872</v>
          </cell>
          <cell r="H270">
            <v>83872</v>
          </cell>
          <cell r="I270">
            <v>83872</v>
          </cell>
          <cell r="J270">
            <v>83852</v>
          </cell>
          <cell r="K270">
            <v>45000</v>
          </cell>
          <cell r="M270" t="str">
            <v>Expected supply</v>
          </cell>
        </row>
        <row r="271">
          <cell r="B271" t="str">
            <v xml:space="preserve">     Texas Eastern</v>
          </cell>
          <cell r="D271">
            <v>18600</v>
          </cell>
          <cell r="E271">
            <v>46286</v>
          </cell>
          <cell r="F271">
            <v>46286</v>
          </cell>
          <cell r="G271">
            <v>46286</v>
          </cell>
          <cell r="H271">
            <v>46286</v>
          </cell>
          <cell r="I271">
            <v>46286</v>
          </cell>
          <cell r="J271">
            <v>44576</v>
          </cell>
          <cell r="K271">
            <v>0</v>
          </cell>
          <cell r="M271" t="str">
            <v>Customer Owned Gas:</v>
          </cell>
          <cell r="O271" t="str">
            <v xml:space="preserve"> </v>
          </cell>
          <cell r="P271" t="str">
            <v xml:space="preserve"> </v>
          </cell>
          <cell r="Q271" t="str">
            <v xml:space="preserve"> </v>
          </cell>
          <cell r="R271" t="str">
            <v xml:space="preserve"> </v>
          </cell>
          <cell r="S271" t="str">
            <v xml:space="preserve"> </v>
          </cell>
          <cell r="T271" t="str">
            <v xml:space="preserve"> </v>
          </cell>
          <cell r="U271" t="str">
            <v xml:space="preserve"> </v>
          </cell>
          <cell r="V271" t="str">
            <v xml:space="preserve"> </v>
          </cell>
        </row>
        <row r="272">
          <cell r="B272" t="str">
            <v xml:space="preserve">     Tennessee</v>
          </cell>
          <cell r="D272">
            <v>0</v>
          </cell>
          <cell r="E272">
            <v>13800</v>
          </cell>
          <cell r="F272">
            <v>13800</v>
          </cell>
          <cell r="G272">
            <v>13800</v>
          </cell>
          <cell r="H272">
            <v>13800</v>
          </cell>
          <cell r="I272">
            <v>13800</v>
          </cell>
          <cell r="J272">
            <v>13212.903225806456</v>
          </cell>
          <cell r="K272">
            <v>0</v>
          </cell>
          <cell r="M272" t="str">
            <v>SC-11 Deliveries</v>
          </cell>
          <cell r="O272">
            <v>21000</v>
          </cell>
          <cell r="P272">
            <v>21000</v>
          </cell>
          <cell r="Q272">
            <v>21000</v>
          </cell>
          <cell r="R272">
            <v>21000</v>
          </cell>
          <cell r="S272">
            <v>21000</v>
          </cell>
          <cell r="T272">
            <v>21000</v>
          </cell>
          <cell r="U272">
            <v>21000</v>
          </cell>
          <cell r="V272">
            <v>21000</v>
          </cell>
        </row>
        <row r="273">
          <cell r="B273" t="str">
            <v xml:space="preserve">     CNG</v>
          </cell>
          <cell r="D273">
            <v>9650</v>
          </cell>
          <cell r="E273">
            <v>33175</v>
          </cell>
          <cell r="F273">
            <v>33175</v>
          </cell>
          <cell r="G273">
            <v>27904</v>
          </cell>
          <cell r="H273">
            <v>27904</v>
          </cell>
          <cell r="I273">
            <v>27904</v>
          </cell>
          <cell r="J273">
            <v>27904</v>
          </cell>
          <cell r="K273">
            <v>0</v>
          </cell>
          <cell r="M273" t="str">
            <v>SC-16 Deliveries</v>
          </cell>
          <cell r="O273">
            <v>9000</v>
          </cell>
          <cell r="P273">
            <v>9000</v>
          </cell>
          <cell r="Q273">
            <v>9000</v>
          </cell>
          <cell r="R273">
            <v>9000</v>
          </cell>
          <cell r="S273">
            <v>9000</v>
          </cell>
          <cell r="T273">
            <v>9000</v>
          </cell>
          <cell r="U273">
            <v>9000</v>
          </cell>
          <cell r="V273">
            <v>9000</v>
          </cell>
        </row>
        <row r="274">
          <cell r="B274" t="str">
            <v>Total Market Area</v>
          </cell>
          <cell r="D274">
            <v>54110</v>
          </cell>
          <cell r="E274">
            <v>183933</v>
          </cell>
          <cell r="F274">
            <v>183933</v>
          </cell>
          <cell r="G274">
            <v>171862.00000000003</v>
          </cell>
          <cell r="H274">
            <v>171862.00000000003</v>
          </cell>
          <cell r="I274">
            <v>171862.00000000003</v>
          </cell>
          <cell r="J274">
            <v>169544.90322580645</v>
          </cell>
          <cell r="K274">
            <v>45000</v>
          </cell>
          <cell r="M274" t="str">
            <v>SC-17 Deliveries</v>
          </cell>
          <cell r="O274">
            <v>7000</v>
          </cell>
          <cell r="P274">
            <v>7000</v>
          </cell>
          <cell r="Q274">
            <v>7000</v>
          </cell>
          <cell r="R274">
            <v>7000</v>
          </cell>
          <cell r="S274">
            <v>7000</v>
          </cell>
          <cell r="T274">
            <v>7000</v>
          </cell>
          <cell r="U274">
            <v>7000</v>
          </cell>
          <cell r="V274">
            <v>7000</v>
          </cell>
        </row>
        <row r="275">
          <cell r="B275" t="str">
            <v>Prod Area - Washington</v>
          </cell>
          <cell r="D275">
            <v>0</v>
          </cell>
          <cell r="E275">
            <v>0</v>
          </cell>
          <cell r="F275">
            <v>0</v>
          </cell>
          <cell r="G275">
            <v>0</v>
          </cell>
          <cell r="H275">
            <v>0</v>
          </cell>
          <cell r="I275">
            <v>0</v>
          </cell>
          <cell r="J275">
            <v>0</v>
          </cell>
          <cell r="K275">
            <v>33000</v>
          </cell>
          <cell r="M275" t="str">
            <v>Gas Balancing Deliveries</v>
          </cell>
          <cell r="O275">
            <v>4731.3084112149527</v>
          </cell>
          <cell r="P275">
            <v>5824.204586078341</v>
          </cell>
          <cell r="Q275">
            <v>5824.204586078341</v>
          </cell>
          <cell r="R275">
            <v>5824.204586078341</v>
          </cell>
          <cell r="S275">
            <v>5824.204586078341</v>
          </cell>
          <cell r="T275">
            <v>5824.204586078341</v>
          </cell>
          <cell r="U275">
            <v>5824.204586078341</v>
          </cell>
          <cell r="V275">
            <v>0</v>
          </cell>
        </row>
        <row r="276">
          <cell r="B276" t="str">
            <v>TOTAL STORAGE REQ.</v>
          </cell>
          <cell r="D276">
            <v>54110</v>
          </cell>
          <cell r="E276">
            <v>183933</v>
          </cell>
          <cell r="F276">
            <v>183933</v>
          </cell>
          <cell r="G276">
            <v>171862.00000000003</v>
          </cell>
          <cell r="H276">
            <v>171862.00000000003</v>
          </cell>
          <cell r="I276">
            <v>171862.00000000003</v>
          </cell>
          <cell r="J276">
            <v>169544.90322580645</v>
          </cell>
          <cell r="K276">
            <v>78000</v>
          </cell>
          <cell r="M276" t="str">
            <v>Total Expected Supply:</v>
          </cell>
          <cell r="O276">
            <v>41731.308411214952</v>
          </cell>
          <cell r="P276">
            <v>42824.20458607834</v>
          </cell>
          <cell r="Q276">
            <v>42824.20458607834</v>
          </cell>
          <cell r="R276">
            <v>42824.20458607834</v>
          </cell>
          <cell r="S276">
            <v>42824.20458607834</v>
          </cell>
          <cell r="T276">
            <v>42824.20458607834</v>
          </cell>
          <cell r="U276">
            <v>42824.20458607834</v>
          </cell>
          <cell r="V276">
            <v>37000</v>
          </cell>
        </row>
        <row r="278">
          <cell r="B278" t="str">
            <v>TOTAL GAS REQMNT.</v>
          </cell>
          <cell r="D278">
            <v>470646.66666666669</v>
          </cell>
          <cell r="E278">
            <v>450726.83870967745</v>
          </cell>
          <cell r="F278">
            <v>394851.46666666667</v>
          </cell>
          <cell r="G278">
            <v>348642.83870967745</v>
          </cell>
          <cell r="H278">
            <v>354826.70967741939</v>
          </cell>
          <cell r="I278">
            <v>367211.13333333336</v>
          </cell>
          <cell r="J278">
            <v>473675.54838709673</v>
          </cell>
          <cell r="K278">
            <v>592650</v>
          </cell>
          <cell r="M278" t="str">
            <v>BU Supply:</v>
          </cell>
        </row>
        <row r="279">
          <cell r="M279" t="str">
            <v>Iroquois - ANE</v>
          </cell>
          <cell r="O279">
            <v>70300</v>
          </cell>
          <cell r="P279">
            <v>70300</v>
          </cell>
          <cell r="Q279">
            <v>70300</v>
          </cell>
          <cell r="R279">
            <v>70300</v>
          </cell>
          <cell r="S279">
            <v>70300</v>
          </cell>
          <cell r="T279">
            <v>70300</v>
          </cell>
          <cell r="U279">
            <v>70300</v>
          </cell>
          <cell r="V279">
            <v>70300</v>
          </cell>
        </row>
        <row r="280">
          <cell r="B280" t="str">
            <v>SUPPLY:</v>
          </cell>
          <cell r="M280" t="str">
            <v>Tennessee - Boundary</v>
          </cell>
          <cell r="O280">
            <v>30180</v>
          </cell>
          <cell r="P280">
            <v>30180</v>
          </cell>
          <cell r="Q280">
            <v>30180</v>
          </cell>
          <cell r="R280">
            <v>30180</v>
          </cell>
          <cell r="S280">
            <v>30180</v>
          </cell>
          <cell r="T280">
            <v>30180</v>
          </cell>
          <cell r="U280">
            <v>30180</v>
          </cell>
          <cell r="V280">
            <v>30180</v>
          </cell>
        </row>
        <row r="281">
          <cell r="M281" t="str">
            <v>Transco FT:</v>
          </cell>
        </row>
        <row r="282">
          <cell r="B282" t="str">
            <v>CUSTOMER OWNED GAS:</v>
          </cell>
          <cell r="N282" t="str">
            <v>Shell 1</v>
          </cell>
          <cell r="O282">
            <v>60000</v>
          </cell>
          <cell r="P282">
            <v>60000</v>
          </cell>
          <cell r="Q282">
            <v>60000</v>
          </cell>
          <cell r="R282">
            <v>60000</v>
          </cell>
          <cell r="S282">
            <v>60000</v>
          </cell>
          <cell r="T282">
            <v>60000</v>
          </cell>
          <cell r="U282">
            <v>60000</v>
          </cell>
          <cell r="V282">
            <v>60000</v>
          </cell>
        </row>
        <row r="283">
          <cell r="B283" t="str">
            <v>End-User Transport Supply</v>
          </cell>
          <cell r="D283">
            <v>37000</v>
          </cell>
          <cell r="E283">
            <v>37000</v>
          </cell>
          <cell r="F283">
            <v>37000</v>
          </cell>
          <cell r="G283">
            <v>37000</v>
          </cell>
          <cell r="H283">
            <v>37000</v>
          </cell>
          <cell r="I283">
            <v>37000</v>
          </cell>
          <cell r="J283">
            <v>37000</v>
          </cell>
          <cell r="K283">
            <v>37000</v>
          </cell>
          <cell r="N283" t="str">
            <v>Shell 2</v>
          </cell>
          <cell r="O283">
            <v>21795</v>
          </cell>
          <cell r="P283">
            <v>21795</v>
          </cell>
          <cell r="Q283">
            <v>21795</v>
          </cell>
          <cell r="R283">
            <v>21795</v>
          </cell>
          <cell r="S283">
            <v>21795</v>
          </cell>
          <cell r="T283">
            <v>21795</v>
          </cell>
          <cell r="U283">
            <v>21795</v>
          </cell>
          <cell r="V283">
            <v>21795</v>
          </cell>
        </row>
        <row r="284">
          <cell r="B284" t="str">
            <v>Balancing Gas</v>
          </cell>
          <cell r="N284" t="str">
            <v>Enron</v>
          </cell>
          <cell r="O284">
            <v>30000</v>
          </cell>
          <cell r="P284">
            <v>30000</v>
          </cell>
          <cell r="Q284">
            <v>30000</v>
          </cell>
          <cell r="R284">
            <v>30000</v>
          </cell>
          <cell r="S284">
            <v>30000</v>
          </cell>
          <cell r="T284">
            <v>30000</v>
          </cell>
          <cell r="U284">
            <v>30000</v>
          </cell>
          <cell r="V284">
            <v>45000</v>
          </cell>
        </row>
        <row r="285">
          <cell r="B285" t="str">
            <v xml:space="preserve">     TBG</v>
          </cell>
          <cell r="D285">
            <v>4731.3084112149527</v>
          </cell>
          <cell r="E285">
            <v>4731.3084112149527</v>
          </cell>
          <cell r="F285">
            <v>4731.3084112149527</v>
          </cell>
          <cell r="G285">
            <v>4731.3084112149527</v>
          </cell>
          <cell r="H285">
            <v>4731.3084112149527</v>
          </cell>
          <cell r="I285">
            <v>4731.3084112149527</v>
          </cell>
          <cell r="J285">
            <v>4731.3084112149527</v>
          </cell>
          <cell r="K285">
            <v>0</v>
          </cell>
          <cell r="N285" t="str">
            <v>Hess</v>
          </cell>
          <cell r="O285">
            <v>31050</v>
          </cell>
          <cell r="P285">
            <v>31050</v>
          </cell>
          <cell r="Q285">
            <v>31050</v>
          </cell>
          <cell r="R285">
            <v>31050</v>
          </cell>
          <cell r="S285">
            <v>31050</v>
          </cell>
          <cell r="T285">
            <v>31050</v>
          </cell>
          <cell r="U285">
            <v>31050</v>
          </cell>
          <cell r="V285">
            <v>31050</v>
          </cell>
        </row>
        <row r="286">
          <cell r="B286" t="str">
            <v xml:space="preserve">     Stony Brook</v>
          </cell>
          <cell r="D286">
            <v>0</v>
          </cell>
          <cell r="E286">
            <v>0</v>
          </cell>
          <cell r="F286">
            <v>0</v>
          </cell>
          <cell r="G286">
            <v>0</v>
          </cell>
          <cell r="H286">
            <v>0</v>
          </cell>
          <cell r="I286">
            <v>0</v>
          </cell>
          <cell r="J286">
            <v>0</v>
          </cell>
          <cell r="K286">
            <v>0</v>
          </cell>
          <cell r="M286" t="str">
            <v>Tetco CDS:</v>
          </cell>
        </row>
        <row r="287">
          <cell r="B287" t="str">
            <v xml:space="preserve">     NDEC </v>
          </cell>
          <cell r="D287">
            <v>0</v>
          </cell>
          <cell r="E287">
            <v>1092.8961748633881</v>
          </cell>
          <cell r="F287">
            <v>1092.8961748633881</v>
          </cell>
          <cell r="G287">
            <v>1092.8961748633881</v>
          </cell>
          <cell r="H287">
            <v>1092.8961748633881</v>
          </cell>
          <cell r="I287">
            <v>1092.8961748633881</v>
          </cell>
          <cell r="J287">
            <v>1092.8961748633881</v>
          </cell>
          <cell r="K287">
            <v>0</v>
          </cell>
          <cell r="N287" t="str">
            <v>Hess</v>
          </cell>
          <cell r="O287">
            <v>23859</v>
          </cell>
          <cell r="P287">
            <v>23143</v>
          </cell>
          <cell r="Q287">
            <v>23143</v>
          </cell>
          <cell r="R287">
            <v>23143</v>
          </cell>
          <cell r="S287">
            <v>23143</v>
          </cell>
          <cell r="T287">
            <v>23143</v>
          </cell>
          <cell r="U287">
            <v>22288</v>
          </cell>
          <cell r="V287">
            <v>23859</v>
          </cell>
        </row>
        <row r="288">
          <cell r="B288" t="str">
            <v>Total Balancing Gas</v>
          </cell>
          <cell r="D288">
            <v>4731.3084112149527</v>
          </cell>
          <cell r="E288">
            <v>5824.204586078341</v>
          </cell>
          <cell r="F288">
            <v>5824.204586078341</v>
          </cell>
          <cell r="G288">
            <v>5824.204586078341</v>
          </cell>
          <cell r="H288">
            <v>5824.204586078341</v>
          </cell>
          <cell r="I288">
            <v>5824.204586078341</v>
          </cell>
          <cell r="J288">
            <v>5824.204586078341</v>
          </cell>
          <cell r="K288">
            <v>0</v>
          </cell>
          <cell r="N288" t="str">
            <v>Fina</v>
          </cell>
          <cell r="O288">
            <v>23859</v>
          </cell>
          <cell r="P288">
            <v>23143</v>
          </cell>
          <cell r="Q288">
            <v>23143</v>
          </cell>
          <cell r="R288">
            <v>23143</v>
          </cell>
          <cell r="S288">
            <v>23143</v>
          </cell>
          <cell r="T288">
            <v>23143</v>
          </cell>
          <cell r="U288">
            <v>22288</v>
          </cell>
          <cell r="V288">
            <v>23859</v>
          </cell>
        </row>
        <row r="289">
          <cell r="B289" t="str">
            <v>TOTAL CUSTOMER GAS</v>
          </cell>
          <cell r="D289">
            <v>41731.308411214952</v>
          </cell>
          <cell r="E289">
            <v>42824.20458607834</v>
          </cell>
          <cell r="F289">
            <v>42824.20458607834</v>
          </cell>
          <cell r="G289">
            <v>42824.20458607834</v>
          </cell>
          <cell r="H289">
            <v>42824.20458607834</v>
          </cell>
          <cell r="I289">
            <v>42824.20458607834</v>
          </cell>
          <cell r="J289">
            <v>42824.20458607834</v>
          </cell>
          <cell r="K289">
            <v>37000</v>
          </cell>
          <cell r="M289" t="str">
            <v>CNG FTNN:</v>
          </cell>
        </row>
        <row r="290">
          <cell r="M290" t="str">
            <v>(Transco)</v>
          </cell>
          <cell r="N290" t="str">
            <v>Moore</v>
          </cell>
          <cell r="O290">
            <v>4886</v>
          </cell>
          <cell r="P290">
            <v>4886</v>
          </cell>
          <cell r="Q290">
            <v>4886</v>
          </cell>
          <cell r="R290">
            <v>4886</v>
          </cell>
          <cell r="S290">
            <v>4886</v>
          </cell>
          <cell r="T290">
            <v>4886</v>
          </cell>
          <cell r="U290">
            <v>4886</v>
          </cell>
          <cell r="V290">
            <v>4886</v>
          </cell>
        </row>
        <row r="291">
          <cell r="B291" t="str">
            <v>BUG SUPPLY:</v>
          </cell>
          <cell r="M291" t="str">
            <v>(Tetco)</v>
          </cell>
          <cell r="N291" t="str">
            <v>ICC</v>
          </cell>
          <cell r="O291">
            <v>4886</v>
          </cell>
          <cell r="P291">
            <v>4886</v>
          </cell>
          <cell r="Q291">
            <v>4886</v>
          </cell>
          <cell r="R291">
            <v>4886</v>
          </cell>
          <cell r="S291">
            <v>4886</v>
          </cell>
          <cell r="T291">
            <v>4886</v>
          </cell>
          <cell r="U291">
            <v>4886</v>
          </cell>
          <cell r="V291">
            <v>4886</v>
          </cell>
        </row>
        <row r="292">
          <cell r="B292" t="str">
            <v>ANE (IROQUOIS)</v>
          </cell>
          <cell r="D292">
            <v>70300</v>
          </cell>
          <cell r="E292">
            <v>70300</v>
          </cell>
          <cell r="F292">
            <v>70300</v>
          </cell>
          <cell r="G292">
            <v>70300</v>
          </cell>
          <cell r="H292">
            <v>70300</v>
          </cell>
          <cell r="I292">
            <v>70300</v>
          </cell>
          <cell r="J292">
            <v>70300</v>
          </cell>
          <cell r="K292">
            <v>70300</v>
          </cell>
          <cell r="M292" t="str">
            <v>Other:</v>
          </cell>
        </row>
        <row r="293">
          <cell r="N293" t="str">
            <v>MDC</v>
          </cell>
          <cell r="O293">
            <v>4500</v>
          </cell>
          <cell r="P293">
            <v>4500</v>
          </cell>
          <cell r="Q293">
            <v>4500</v>
          </cell>
          <cell r="R293">
            <v>4500</v>
          </cell>
          <cell r="S293">
            <v>4500</v>
          </cell>
          <cell r="T293">
            <v>4500</v>
          </cell>
          <cell r="U293">
            <v>4500</v>
          </cell>
          <cell r="V293">
            <v>4500</v>
          </cell>
        </row>
        <row r="294">
          <cell r="B294" t="str">
            <v>TRANSCO FT (LONG-HAUL)</v>
          </cell>
          <cell r="N294" t="str">
            <v>Sterling Equit.</v>
          </cell>
          <cell r="O294">
            <v>600</v>
          </cell>
          <cell r="P294">
            <v>600</v>
          </cell>
          <cell r="Q294">
            <v>600</v>
          </cell>
          <cell r="R294">
            <v>600</v>
          </cell>
          <cell r="S294">
            <v>600</v>
          </cell>
          <cell r="T294">
            <v>600</v>
          </cell>
          <cell r="U294">
            <v>600</v>
          </cell>
          <cell r="V294">
            <v>600</v>
          </cell>
        </row>
        <row r="295">
          <cell r="B295" t="str">
            <v>Shell 1</v>
          </cell>
          <cell r="D295">
            <v>60000</v>
          </cell>
          <cell r="E295">
            <v>60000</v>
          </cell>
          <cell r="F295">
            <v>60000</v>
          </cell>
          <cell r="G295">
            <v>60000</v>
          </cell>
          <cell r="H295">
            <v>60000</v>
          </cell>
          <cell r="I295">
            <v>60000</v>
          </cell>
          <cell r="J295">
            <v>60000</v>
          </cell>
          <cell r="K295">
            <v>60000</v>
          </cell>
          <cell r="N295" t="str">
            <v>Sterling CNG</v>
          </cell>
          <cell r="O295">
            <v>0</v>
          </cell>
          <cell r="P295">
            <v>0</v>
          </cell>
          <cell r="Q295">
            <v>0</v>
          </cell>
          <cell r="R295">
            <v>0</v>
          </cell>
          <cell r="S295">
            <v>0</v>
          </cell>
          <cell r="T295">
            <v>0</v>
          </cell>
          <cell r="U295">
            <v>0</v>
          </cell>
          <cell r="V295">
            <v>0</v>
          </cell>
        </row>
        <row r="296">
          <cell r="B296" t="str">
            <v>Shell 2</v>
          </cell>
          <cell r="D296">
            <v>21795</v>
          </cell>
          <cell r="E296">
            <v>21795</v>
          </cell>
          <cell r="F296">
            <v>21795</v>
          </cell>
          <cell r="G296">
            <v>21795</v>
          </cell>
          <cell r="H296">
            <v>21795</v>
          </cell>
          <cell r="I296">
            <v>21795</v>
          </cell>
          <cell r="J296">
            <v>21795</v>
          </cell>
          <cell r="K296">
            <v>21795</v>
          </cell>
        </row>
        <row r="297">
          <cell r="B297" t="str">
            <v>Enron</v>
          </cell>
          <cell r="D297">
            <v>30000</v>
          </cell>
          <cell r="E297">
            <v>30000</v>
          </cell>
          <cell r="F297">
            <v>30000</v>
          </cell>
          <cell r="G297">
            <v>30000</v>
          </cell>
          <cell r="H297">
            <v>30000</v>
          </cell>
          <cell r="I297">
            <v>30000</v>
          </cell>
          <cell r="J297">
            <v>30000</v>
          </cell>
          <cell r="K297">
            <v>45000</v>
          </cell>
          <cell r="M297" t="str">
            <v>Total Expected Supply:</v>
          </cell>
          <cell r="O297">
            <v>347646.30841121497</v>
          </cell>
          <cell r="P297">
            <v>347307.20458607835</v>
          </cell>
          <cell r="Q297">
            <v>347307.20458607835</v>
          </cell>
          <cell r="R297">
            <v>347307.20458607835</v>
          </cell>
          <cell r="S297">
            <v>347307.20458607835</v>
          </cell>
          <cell r="T297">
            <v>347307.20458607835</v>
          </cell>
          <cell r="U297">
            <v>345597.20458607835</v>
          </cell>
          <cell r="V297">
            <v>357915</v>
          </cell>
        </row>
        <row r="298">
          <cell r="B298" t="str">
            <v>Hess</v>
          </cell>
          <cell r="D298">
            <v>31050</v>
          </cell>
          <cell r="E298">
            <v>31050</v>
          </cell>
          <cell r="F298">
            <v>31050</v>
          </cell>
          <cell r="G298">
            <v>31050</v>
          </cell>
          <cell r="H298">
            <v>31050</v>
          </cell>
          <cell r="I298">
            <v>31050</v>
          </cell>
          <cell r="J298">
            <v>31050</v>
          </cell>
          <cell r="K298">
            <v>31050</v>
          </cell>
        </row>
        <row r="299">
          <cell r="B299" t="str">
            <v>FS</v>
          </cell>
          <cell r="D299">
            <v>73110</v>
          </cell>
          <cell r="E299">
            <v>73110</v>
          </cell>
          <cell r="F299">
            <v>73110</v>
          </cell>
          <cell r="G299">
            <v>73110</v>
          </cell>
          <cell r="H299">
            <v>73110</v>
          </cell>
          <cell r="I299">
            <v>73110</v>
          </cell>
          <cell r="J299">
            <v>73110</v>
          </cell>
          <cell r="K299">
            <v>73110</v>
          </cell>
          <cell r="N299" t="str">
            <v>Difference:</v>
          </cell>
          <cell r="O299">
            <v>123000.35825545172</v>
          </cell>
          <cell r="P299">
            <v>103419.6341235991</v>
          </cell>
          <cell r="Q299">
            <v>47544.26208058832</v>
          </cell>
          <cell r="R299">
            <v>1335.6341235990985</v>
          </cell>
          <cell r="S299">
            <v>7519.5050913410378</v>
          </cell>
          <cell r="T299">
            <v>19903.928747255006</v>
          </cell>
          <cell r="U299">
            <v>128078.34380101837</v>
          </cell>
          <cell r="V299">
            <v>234735</v>
          </cell>
        </row>
        <row r="300">
          <cell r="B300" t="str">
            <v>FT Spot</v>
          </cell>
          <cell r="D300">
            <v>0</v>
          </cell>
          <cell r="E300">
            <v>0</v>
          </cell>
          <cell r="F300">
            <v>0</v>
          </cell>
          <cell r="G300">
            <v>0</v>
          </cell>
          <cell r="H300">
            <v>0</v>
          </cell>
          <cell r="I300">
            <v>0</v>
          </cell>
          <cell r="J300">
            <v>0</v>
          </cell>
          <cell r="K300">
            <v>0</v>
          </cell>
        </row>
        <row r="301">
          <cell r="B301" t="str">
            <v xml:space="preserve">TOTAL </v>
          </cell>
          <cell r="D301">
            <v>215955</v>
          </cell>
          <cell r="E301">
            <v>215955</v>
          </cell>
          <cell r="F301">
            <v>215955</v>
          </cell>
          <cell r="G301">
            <v>215955</v>
          </cell>
          <cell r="H301">
            <v>215955</v>
          </cell>
          <cell r="I301">
            <v>215955</v>
          </cell>
          <cell r="J301">
            <v>215955</v>
          </cell>
          <cell r="K301">
            <v>230955</v>
          </cell>
          <cell r="M301" t="str">
            <v>Considered supply</v>
          </cell>
        </row>
        <row r="302">
          <cell r="O302" t="str">
            <v>up to</v>
          </cell>
          <cell r="P302" t="str">
            <v>up to</v>
          </cell>
          <cell r="Q302" t="str">
            <v>up to</v>
          </cell>
          <cell r="R302" t="str">
            <v>up to</v>
          </cell>
          <cell r="S302" t="str">
            <v>up to</v>
          </cell>
          <cell r="T302" t="str">
            <v>up to</v>
          </cell>
          <cell r="U302" t="str">
            <v>up to</v>
          </cell>
          <cell r="V302" t="str">
            <v>up to</v>
          </cell>
        </row>
        <row r="303">
          <cell r="B303" t="str">
            <v>TRANSCO (S/E LATERAL)</v>
          </cell>
          <cell r="M303" t="str">
            <v>Tennessee - Mobil</v>
          </cell>
          <cell r="O303">
            <v>20808</v>
          </cell>
          <cell r="P303">
            <v>20808</v>
          </cell>
          <cell r="Q303">
            <v>20808</v>
          </cell>
          <cell r="R303">
            <v>20808</v>
          </cell>
          <cell r="S303">
            <v>20808</v>
          </cell>
          <cell r="T303">
            <v>20808</v>
          </cell>
          <cell r="U303">
            <v>20808</v>
          </cell>
          <cell r="V303">
            <v>20808</v>
          </cell>
        </row>
        <row r="304">
          <cell r="B304" t="str">
            <v>FT Spot</v>
          </cell>
          <cell r="D304">
            <v>0</v>
          </cell>
          <cell r="E304">
            <v>0</v>
          </cell>
          <cell r="F304">
            <v>0</v>
          </cell>
          <cell r="G304">
            <v>0</v>
          </cell>
          <cell r="H304">
            <v>0</v>
          </cell>
          <cell r="I304">
            <v>0</v>
          </cell>
          <cell r="J304">
            <v>0</v>
          </cell>
          <cell r="K304">
            <v>33000</v>
          </cell>
          <cell r="M304" t="str">
            <v>Transco FT:</v>
          </cell>
        </row>
        <row r="305">
          <cell r="N305" t="str">
            <v>Shell 1</v>
          </cell>
          <cell r="O305">
            <v>0</v>
          </cell>
          <cell r="P305">
            <v>0</v>
          </cell>
          <cell r="Q305">
            <v>0</v>
          </cell>
          <cell r="R305">
            <v>0</v>
          </cell>
          <cell r="S305">
            <v>0</v>
          </cell>
          <cell r="T305">
            <v>0</v>
          </cell>
          <cell r="U305">
            <v>0</v>
          </cell>
          <cell r="V305">
            <v>0</v>
          </cell>
        </row>
        <row r="306">
          <cell r="B306" t="str">
            <v>TEXAS EASTERN</v>
          </cell>
          <cell r="N306" t="str">
            <v>Enron</v>
          </cell>
          <cell r="O306">
            <v>30000</v>
          </cell>
          <cell r="P306">
            <v>30000</v>
          </cell>
          <cell r="Q306">
            <v>30000</v>
          </cell>
          <cell r="R306">
            <v>30000</v>
          </cell>
          <cell r="S306">
            <v>30000</v>
          </cell>
          <cell r="T306">
            <v>30000</v>
          </cell>
          <cell r="U306">
            <v>30000</v>
          </cell>
          <cell r="V306">
            <v>15000</v>
          </cell>
        </row>
        <row r="307">
          <cell r="B307" t="str">
            <v>Hess</v>
          </cell>
          <cell r="D307">
            <v>23859</v>
          </cell>
          <cell r="E307">
            <v>23859</v>
          </cell>
          <cell r="F307">
            <v>23859</v>
          </cell>
          <cell r="G307">
            <v>23859</v>
          </cell>
          <cell r="H307">
            <v>23859</v>
          </cell>
          <cell r="I307">
            <v>23859</v>
          </cell>
          <cell r="J307">
            <v>23859</v>
          </cell>
          <cell r="K307">
            <v>23859</v>
          </cell>
          <cell r="N307" t="str">
            <v>FS</v>
          </cell>
          <cell r="O307">
            <v>73110</v>
          </cell>
          <cell r="P307">
            <v>73110</v>
          </cell>
          <cell r="Q307">
            <v>73110</v>
          </cell>
          <cell r="R307">
            <v>73110</v>
          </cell>
          <cell r="S307">
            <v>73110</v>
          </cell>
          <cell r="T307">
            <v>73110</v>
          </cell>
          <cell r="U307">
            <v>73110</v>
          </cell>
          <cell r="V307">
            <v>73110</v>
          </cell>
        </row>
        <row r="308">
          <cell r="B308" t="str">
            <v>Fina</v>
          </cell>
          <cell r="D308">
            <v>23859</v>
          </cell>
          <cell r="E308">
            <v>23859</v>
          </cell>
          <cell r="F308">
            <v>23859</v>
          </cell>
          <cell r="G308">
            <v>23859</v>
          </cell>
          <cell r="H308">
            <v>23859</v>
          </cell>
          <cell r="I308">
            <v>23859</v>
          </cell>
          <cell r="J308">
            <v>23859</v>
          </cell>
          <cell r="K308">
            <v>23859</v>
          </cell>
          <cell r="N308" t="str">
            <v>FT Spot</v>
          </cell>
          <cell r="O308">
            <v>105079</v>
          </cell>
          <cell r="P308">
            <v>105079</v>
          </cell>
          <cell r="Q308">
            <v>105079</v>
          </cell>
          <cell r="R308">
            <v>105079</v>
          </cell>
          <cell r="S308">
            <v>105079</v>
          </cell>
          <cell r="T308">
            <v>105079</v>
          </cell>
          <cell r="U308">
            <v>105079</v>
          </cell>
          <cell r="V308">
            <v>123079</v>
          </cell>
        </row>
        <row r="309">
          <cell r="B309" t="str">
            <v>TOTAL</v>
          </cell>
          <cell r="D309">
            <v>47718</v>
          </cell>
          <cell r="E309">
            <v>47718</v>
          </cell>
          <cell r="F309">
            <v>47718</v>
          </cell>
          <cell r="G309">
            <v>47718</v>
          </cell>
          <cell r="H309">
            <v>47718</v>
          </cell>
          <cell r="I309">
            <v>47718</v>
          </cell>
          <cell r="J309">
            <v>47718</v>
          </cell>
          <cell r="K309">
            <v>47718</v>
          </cell>
          <cell r="M309" t="str">
            <v>Tetco CDS:</v>
          </cell>
        </row>
        <row r="310">
          <cell r="N310" t="str">
            <v>Hess</v>
          </cell>
          <cell r="O310">
            <v>0</v>
          </cell>
          <cell r="P310">
            <v>716</v>
          </cell>
          <cell r="Q310">
            <v>716</v>
          </cell>
          <cell r="R310">
            <v>716</v>
          </cell>
          <cell r="S310">
            <v>716</v>
          </cell>
          <cell r="T310">
            <v>716</v>
          </cell>
          <cell r="U310">
            <v>1571</v>
          </cell>
          <cell r="V310">
            <v>0</v>
          </cell>
        </row>
        <row r="311">
          <cell r="B311" t="str">
            <v>TENNESSEE</v>
          </cell>
          <cell r="N311" t="str">
            <v>Fina</v>
          </cell>
          <cell r="O311">
            <v>0</v>
          </cell>
          <cell r="P311">
            <v>716</v>
          </cell>
          <cell r="Q311">
            <v>716</v>
          </cell>
          <cell r="R311">
            <v>716</v>
          </cell>
          <cell r="S311">
            <v>716</v>
          </cell>
          <cell r="T311">
            <v>716</v>
          </cell>
          <cell r="U311">
            <v>1571</v>
          </cell>
          <cell r="V311">
            <v>0</v>
          </cell>
        </row>
        <row r="312">
          <cell r="B312" t="str">
            <v>Mobil/Spot</v>
          </cell>
          <cell r="D312">
            <v>20808</v>
          </cell>
          <cell r="E312">
            <v>20808</v>
          </cell>
          <cell r="F312">
            <v>20808</v>
          </cell>
          <cell r="G312">
            <v>20808</v>
          </cell>
          <cell r="H312">
            <v>20808</v>
          </cell>
          <cell r="I312">
            <v>20808</v>
          </cell>
          <cell r="J312">
            <v>20808</v>
          </cell>
          <cell r="K312">
            <v>20808</v>
          </cell>
          <cell r="M312" t="str">
            <v>CNG FTNN:</v>
          </cell>
        </row>
        <row r="313">
          <cell r="B313" t="str">
            <v>Boundary</v>
          </cell>
          <cell r="D313">
            <v>30180</v>
          </cell>
          <cell r="E313">
            <v>30180</v>
          </cell>
          <cell r="F313">
            <v>30180</v>
          </cell>
          <cell r="G313">
            <v>30180</v>
          </cell>
          <cell r="H313">
            <v>30180</v>
          </cell>
          <cell r="I313">
            <v>30180</v>
          </cell>
          <cell r="J313">
            <v>30180</v>
          </cell>
          <cell r="K313">
            <v>30180</v>
          </cell>
          <cell r="M313" t="str">
            <v>(Tetco)</v>
          </cell>
          <cell r="N313" t="str">
            <v>Hess</v>
          </cell>
          <cell r="O313">
            <v>9772</v>
          </cell>
          <cell r="P313">
            <v>9772</v>
          </cell>
          <cell r="Q313">
            <v>9772</v>
          </cell>
          <cell r="R313">
            <v>9772</v>
          </cell>
          <cell r="S313">
            <v>9772</v>
          </cell>
          <cell r="T313">
            <v>9772</v>
          </cell>
          <cell r="U313">
            <v>9772</v>
          </cell>
          <cell r="V313">
            <v>9772</v>
          </cell>
        </row>
        <row r="314">
          <cell r="B314" t="str">
            <v>TOTAL</v>
          </cell>
          <cell r="D314">
            <v>50988</v>
          </cell>
          <cell r="E314">
            <v>50988</v>
          </cell>
          <cell r="F314">
            <v>50988</v>
          </cell>
          <cell r="G314">
            <v>50988</v>
          </cell>
          <cell r="H314">
            <v>50988</v>
          </cell>
          <cell r="I314">
            <v>50988</v>
          </cell>
          <cell r="J314">
            <v>50988</v>
          </cell>
          <cell r="K314">
            <v>50988</v>
          </cell>
          <cell r="M314" t="str">
            <v>(Tetco)</v>
          </cell>
          <cell r="N314" t="str">
            <v>Fina</v>
          </cell>
          <cell r="O314">
            <v>5476</v>
          </cell>
          <cell r="P314">
            <v>5476</v>
          </cell>
          <cell r="Q314">
            <v>5476</v>
          </cell>
          <cell r="R314">
            <v>5476</v>
          </cell>
          <cell r="S314">
            <v>5476</v>
          </cell>
          <cell r="T314">
            <v>5476</v>
          </cell>
          <cell r="U314">
            <v>5476</v>
          </cell>
          <cell r="V314">
            <v>5476</v>
          </cell>
        </row>
        <row r="315">
          <cell r="M315" t="str">
            <v>(Tenn)</v>
          </cell>
          <cell r="N315" t="str">
            <v>Mobil/Spot</v>
          </cell>
          <cell r="O315">
            <v>16513</v>
          </cell>
          <cell r="P315">
            <v>16513</v>
          </cell>
          <cell r="Q315">
            <v>16513</v>
          </cell>
          <cell r="R315">
            <v>16513</v>
          </cell>
          <cell r="S315">
            <v>16513</v>
          </cell>
          <cell r="T315">
            <v>16513</v>
          </cell>
          <cell r="U315">
            <v>16513</v>
          </cell>
          <cell r="V315">
            <v>16513</v>
          </cell>
        </row>
        <row r="316">
          <cell r="B316" t="str">
            <v>CNG</v>
          </cell>
          <cell r="M316" t="str">
            <v>(Transco)</v>
          </cell>
          <cell r="N316" t="str">
            <v>Spot</v>
          </cell>
          <cell r="O316">
            <v>9212</v>
          </cell>
          <cell r="P316">
            <v>9212</v>
          </cell>
          <cell r="Q316">
            <v>9212</v>
          </cell>
          <cell r="R316">
            <v>9212</v>
          </cell>
          <cell r="S316">
            <v>9212</v>
          </cell>
          <cell r="T316">
            <v>9212</v>
          </cell>
          <cell r="U316">
            <v>9212</v>
          </cell>
          <cell r="V316">
            <v>9212</v>
          </cell>
        </row>
        <row r="317">
          <cell r="B317" t="str">
            <v>Hess (Texas Eastern)</v>
          </cell>
          <cell r="D317">
            <v>9772</v>
          </cell>
          <cell r="E317">
            <v>9772</v>
          </cell>
          <cell r="F317">
            <v>9772</v>
          </cell>
          <cell r="G317">
            <v>9772</v>
          </cell>
          <cell r="H317">
            <v>9772</v>
          </cell>
          <cell r="I317">
            <v>9772</v>
          </cell>
          <cell r="J317">
            <v>9772</v>
          </cell>
          <cell r="K317">
            <v>9772</v>
          </cell>
        </row>
        <row r="318">
          <cell r="B318" t="str">
            <v>Fina (Texas Eastern)</v>
          </cell>
          <cell r="D318">
            <v>5476</v>
          </cell>
          <cell r="E318">
            <v>5476</v>
          </cell>
          <cell r="F318">
            <v>5476</v>
          </cell>
          <cell r="G318">
            <v>5476</v>
          </cell>
          <cell r="H318">
            <v>5476</v>
          </cell>
          <cell r="I318">
            <v>5476</v>
          </cell>
          <cell r="J318">
            <v>5476</v>
          </cell>
          <cell r="K318">
            <v>5476</v>
          </cell>
          <cell r="M318" t="str">
            <v>AVAILABLE TRANSPORTATION CAPACITY</v>
          </cell>
        </row>
        <row r="319">
          <cell r="B319" t="str">
            <v>ICC (Texas Eastern)</v>
          </cell>
          <cell r="D319">
            <v>4886</v>
          </cell>
          <cell r="E319">
            <v>4886</v>
          </cell>
          <cell r="F319">
            <v>4886</v>
          </cell>
          <cell r="G319">
            <v>4886</v>
          </cell>
          <cell r="H319">
            <v>4886</v>
          </cell>
          <cell r="I319">
            <v>4886</v>
          </cell>
          <cell r="J319">
            <v>4886</v>
          </cell>
          <cell r="K319">
            <v>4886</v>
          </cell>
          <cell r="M319" t="str">
            <v xml:space="preserve">(Maximum releasable volume, by pipeline, after the other available transportation capacity has been utilized to satisfy </v>
          </cell>
        </row>
        <row r="320">
          <cell r="B320" t="str">
            <v>Mobil (Tennessee)</v>
          </cell>
          <cell r="D320">
            <v>13485</v>
          </cell>
          <cell r="E320">
            <v>13485</v>
          </cell>
          <cell r="F320">
            <v>13485</v>
          </cell>
          <cell r="G320">
            <v>13485</v>
          </cell>
          <cell r="H320">
            <v>13485</v>
          </cell>
          <cell r="I320">
            <v>13485</v>
          </cell>
          <cell r="J320">
            <v>13485</v>
          </cell>
          <cell r="K320">
            <v>13485</v>
          </cell>
          <cell r="M320" t="str">
            <v xml:space="preserve"> the DIFFERENCE shown above)</v>
          </cell>
        </row>
        <row r="321">
          <cell r="B321" t="str">
            <v>Moore (Transco)</v>
          </cell>
          <cell r="D321">
            <v>4886</v>
          </cell>
          <cell r="E321">
            <v>4886</v>
          </cell>
          <cell r="F321">
            <v>4886</v>
          </cell>
          <cell r="G321">
            <v>4886</v>
          </cell>
          <cell r="H321">
            <v>4886</v>
          </cell>
          <cell r="I321">
            <v>4886</v>
          </cell>
          <cell r="J321">
            <v>4886</v>
          </cell>
          <cell r="K321">
            <v>4886</v>
          </cell>
          <cell r="O321" t="str">
            <v>up to</v>
          </cell>
          <cell r="P321" t="str">
            <v>up to</v>
          </cell>
          <cell r="Q321" t="str">
            <v>up to</v>
          </cell>
          <cell r="R321" t="str">
            <v>up to</v>
          </cell>
          <cell r="S321" t="str">
            <v>up to</v>
          </cell>
          <cell r="T321" t="str">
            <v>up to</v>
          </cell>
          <cell r="U321" t="str">
            <v>up to</v>
          </cell>
          <cell r="V321" t="str">
            <v>up to</v>
          </cell>
        </row>
        <row r="322">
          <cell r="B322" t="str">
            <v>FT Spot (Transco)</v>
          </cell>
          <cell r="D322">
            <v>0</v>
          </cell>
          <cell r="E322">
            <v>0</v>
          </cell>
          <cell r="F322">
            <v>0</v>
          </cell>
          <cell r="G322">
            <v>0</v>
          </cell>
          <cell r="H322">
            <v>0</v>
          </cell>
          <cell r="I322">
            <v>0</v>
          </cell>
          <cell r="J322">
            <v>12240</v>
          </cell>
          <cell r="K322">
            <v>12240</v>
          </cell>
          <cell r="M322" t="str">
            <v xml:space="preserve">TRANSCO FT </v>
          </cell>
        </row>
        <row r="323">
          <cell r="B323" t="str">
            <v>TOTAL</v>
          </cell>
          <cell r="D323">
            <v>38505</v>
          </cell>
          <cell r="E323">
            <v>38505</v>
          </cell>
          <cell r="F323">
            <v>38505</v>
          </cell>
          <cell r="G323">
            <v>38505</v>
          </cell>
          <cell r="H323">
            <v>38505</v>
          </cell>
          <cell r="I323">
            <v>38505</v>
          </cell>
          <cell r="J323">
            <v>50745</v>
          </cell>
          <cell r="K323">
            <v>50745</v>
          </cell>
          <cell r="M323" t="str">
            <v>MDQ:</v>
          </cell>
          <cell r="N323">
            <v>247924</v>
          </cell>
          <cell r="O323">
            <v>43859.64174454828</v>
          </cell>
          <cell r="P323">
            <v>64872</v>
          </cell>
          <cell r="Q323">
            <v>105079</v>
          </cell>
          <cell r="R323">
            <v>105079</v>
          </cell>
          <cell r="S323">
            <v>105079</v>
          </cell>
          <cell r="T323">
            <v>105079</v>
          </cell>
          <cell r="U323">
            <v>41924</v>
          </cell>
          <cell r="V323">
            <v>-49875</v>
          </cell>
        </row>
        <row r="325">
          <cell r="B325" t="str">
            <v>OTHER</v>
          </cell>
          <cell r="M325" t="str">
            <v>CNG FTNN: (with associated "upstream" &amp; "downstream" FT)</v>
          </cell>
        </row>
        <row r="326">
          <cell r="B326" t="str">
            <v>MDC</v>
          </cell>
          <cell r="D326">
            <v>4500</v>
          </cell>
          <cell r="E326">
            <v>4500</v>
          </cell>
          <cell r="F326">
            <v>4500</v>
          </cell>
          <cell r="G326">
            <v>4500</v>
          </cell>
          <cell r="H326">
            <v>4500</v>
          </cell>
          <cell r="I326">
            <v>4500</v>
          </cell>
          <cell r="J326">
            <v>4500</v>
          </cell>
          <cell r="K326">
            <v>4500</v>
          </cell>
          <cell r="M326" t="str">
            <v>MDQ:</v>
          </cell>
          <cell r="N326">
            <v>50745</v>
          </cell>
          <cell r="O326">
            <v>40973</v>
          </cell>
          <cell r="P326">
            <v>40973</v>
          </cell>
          <cell r="Q326">
            <v>40973</v>
          </cell>
          <cell r="R326">
            <v>40973</v>
          </cell>
          <cell r="S326">
            <v>40973</v>
          </cell>
          <cell r="T326">
            <v>40973</v>
          </cell>
          <cell r="U326">
            <v>40973</v>
          </cell>
          <cell r="V326">
            <v>-49875</v>
          </cell>
        </row>
        <row r="327">
          <cell r="B327" t="str">
            <v xml:space="preserve">Sterling Equit </v>
          </cell>
          <cell r="D327">
            <v>600</v>
          </cell>
          <cell r="E327">
            <v>600</v>
          </cell>
          <cell r="F327">
            <v>600</v>
          </cell>
          <cell r="G327">
            <v>600</v>
          </cell>
          <cell r="H327">
            <v>600</v>
          </cell>
          <cell r="I327">
            <v>600</v>
          </cell>
          <cell r="J327">
            <v>600</v>
          </cell>
          <cell r="K327">
            <v>600</v>
          </cell>
        </row>
        <row r="328">
          <cell r="B328" t="str">
            <v>Sterling CNG</v>
          </cell>
          <cell r="D328">
            <v>0</v>
          </cell>
          <cell r="E328">
            <v>0</v>
          </cell>
          <cell r="F328">
            <v>0</v>
          </cell>
          <cell r="G328">
            <v>0</v>
          </cell>
          <cell r="H328">
            <v>0</v>
          </cell>
          <cell r="I328">
            <v>0</v>
          </cell>
          <cell r="J328">
            <v>0</v>
          </cell>
          <cell r="K328">
            <v>0</v>
          </cell>
          <cell r="M328" t="str">
            <v>TETCO CDS</v>
          </cell>
        </row>
        <row r="329">
          <cell r="B329" t="str">
            <v>TOTAL</v>
          </cell>
          <cell r="D329">
            <v>5100</v>
          </cell>
          <cell r="E329">
            <v>5100</v>
          </cell>
          <cell r="F329">
            <v>5100</v>
          </cell>
          <cell r="G329">
            <v>5100</v>
          </cell>
          <cell r="H329">
            <v>5100</v>
          </cell>
          <cell r="I329">
            <v>5100</v>
          </cell>
          <cell r="J329">
            <v>5100</v>
          </cell>
          <cell r="K329">
            <v>5100</v>
          </cell>
          <cell r="M329" t="str">
            <v>MDQ:</v>
          </cell>
          <cell r="N329">
            <v>47718</v>
          </cell>
          <cell r="O329">
            <v>0</v>
          </cell>
          <cell r="P329">
            <v>1432</v>
          </cell>
          <cell r="Q329">
            <v>1432</v>
          </cell>
          <cell r="R329">
            <v>1432</v>
          </cell>
          <cell r="S329">
            <v>1432</v>
          </cell>
          <cell r="T329">
            <v>1432</v>
          </cell>
          <cell r="U329">
            <v>3142</v>
          </cell>
          <cell r="V329">
            <v>-49875</v>
          </cell>
        </row>
        <row r="330">
          <cell r="D330" t="str">
            <v>-------------</v>
          </cell>
          <cell r="E330" t="str">
            <v>-------------</v>
          </cell>
          <cell r="F330" t="str">
            <v>-------------</v>
          </cell>
          <cell r="G330" t="str">
            <v>-------------</v>
          </cell>
          <cell r="H330" t="str">
            <v>-------------</v>
          </cell>
          <cell r="I330" t="str">
            <v>-------------</v>
          </cell>
          <cell r="J330" t="str">
            <v>-------------</v>
          </cell>
          <cell r="K330" t="str">
            <v>-------------</v>
          </cell>
        </row>
        <row r="331">
          <cell r="B331" t="str">
            <v>TOTAL BUG SUPPLY:</v>
          </cell>
          <cell r="D331">
            <v>428566</v>
          </cell>
          <cell r="E331">
            <v>428566</v>
          </cell>
          <cell r="F331">
            <v>428566</v>
          </cell>
          <cell r="G331">
            <v>428566</v>
          </cell>
          <cell r="H331">
            <v>428566</v>
          </cell>
          <cell r="I331">
            <v>428566</v>
          </cell>
          <cell r="J331">
            <v>440806</v>
          </cell>
          <cell r="K331">
            <v>488806</v>
          </cell>
          <cell r="M331" t="str">
            <v xml:space="preserve">TENN FT </v>
          </cell>
        </row>
        <row r="332">
          <cell r="M332" t="str">
            <v>MDQ:</v>
          </cell>
          <cell r="N332">
            <v>50988</v>
          </cell>
          <cell r="O332">
            <v>20808</v>
          </cell>
          <cell r="P332">
            <v>20808</v>
          </cell>
          <cell r="Q332">
            <v>20808</v>
          </cell>
          <cell r="R332">
            <v>20808</v>
          </cell>
          <cell r="S332">
            <v>20808</v>
          </cell>
          <cell r="T332">
            <v>20808</v>
          </cell>
          <cell r="U332">
            <v>20808</v>
          </cell>
          <cell r="V332">
            <v>-49875</v>
          </cell>
        </row>
        <row r="333">
          <cell r="B333" t="str">
            <v>GRAND TOTAL SUPPLY:</v>
          </cell>
          <cell r="D333">
            <v>470297.30841121497</v>
          </cell>
          <cell r="E333">
            <v>471390.20458607835</v>
          </cell>
          <cell r="F333">
            <v>471390.20458607835</v>
          </cell>
          <cell r="G333">
            <v>471390.20458607835</v>
          </cell>
          <cell r="H333">
            <v>471390.20458607835</v>
          </cell>
          <cell r="I333">
            <v>471390.20458607835</v>
          </cell>
          <cell r="J333">
            <v>483630.20458607835</v>
          </cell>
          <cell r="K333">
            <v>525806</v>
          </cell>
        </row>
        <row r="335">
          <cell r="B335" t="str">
            <v>AVAILABLE TRANSPORTATION CAPACITY</v>
          </cell>
        </row>
        <row r="337">
          <cell r="B337" t="str">
            <v>TRANSCO FT (LONG-HAUL)</v>
          </cell>
        </row>
        <row r="338">
          <cell r="B338" t="str">
            <v>MDQ</v>
          </cell>
          <cell r="D338">
            <v>247924</v>
          </cell>
          <cell r="E338">
            <v>247924</v>
          </cell>
          <cell r="F338">
            <v>247924</v>
          </cell>
          <cell r="G338">
            <v>247924</v>
          </cell>
          <cell r="H338">
            <v>247924</v>
          </cell>
          <cell r="I338">
            <v>247924</v>
          </cell>
          <cell r="J338">
            <v>247924</v>
          </cell>
          <cell r="K338">
            <v>247924</v>
          </cell>
        </row>
        <row r="339">
          <cell r="B339" t="str">
            <v>Utilization</v>
          </cell>
          <cell r="D339">
            <v>215955</v>
          </cell>
          <cell r="E339">
            <v>215955</v>
          </cell>
          <cell r="F339">
            <v>215955</v>
          </cell>
          <cell r="G339">
            <v>215955</v>
          </cell>
          <cell r="H339">
            <v>215955</v>
          </cell>
          <cell r="I339">
            <v>215955</v>
          </cell>
          <cell r="J339">
            <v>215955</v>
          </cell>
          <cell r="K339">
            <v>197955</v>
          </cell>
        </row>
        <row r="340">
          <cell r="B340" t="str">
            <v>Difference</v>
          </cell>
          <cell r="D340">
            <v>31969</v>
          </cell>
          <cell r="E340">
            <v>31969</v>
          </cell>
          <cell r="F340">
            <v>31969</v>
          </cell>
          <cell r="G340">
            <v>31969</v>
          </cell>
          <cell r="H340">
            <v>31969</v>
          </cell>
          <cell r="I340">
            <v>31969</v>
          </cell>
          <cell r="J340">
            <v>31969</v>
          </cell>
          <cell r="K340">
            <v>49969</v>
          </cell>
        </row>
        <row r="342">
          <cell r="B342" t="str">
            <v>TRANSCO (S/E LATERAL)</v>
          </cell>
        </row>
        <row r="343">
          <cell r="B343" t="str">
            <v>MDQ</v>
          </cell>
          <cell r="D343">
            <v>73200</v>
          </cell>
          <cell r="E343">
            <v>73200</v>
          </cell>
          <cell r="F343">
            <v>73200</v>
          </cell>
          <cell r="G343">
            <v>73200</v>
          </cell>
          <cell r="H343">
            <v>73200</v>
          </cell>
          <cell r="I343">
            <v>73200</v>
          </cell>
          <cell r="J343">
            <v>73200</v>
          </cell>
          <cell r="K343">
            <v>73200</v>
          </cell>
        </row>
        <row r="344">
          <cell r="B344" t="str">
            <v>Utilization</v>
          </cell>
          <cell r="D344">
            <v>0</v>
          </cell>
          <cell r="E344">
            <v>0</v>
          </cell>
          <cell r="F344">
            <v>0</v>
          </cell>
          <cell r="G344">
            <v>0</v>
          </cell>
          <cell r="H344">
            <v>0</v>
          </cell>
          <cell r="I344">
            <v>0</v>
          </cell>
          <cell r="J344">
            <v>0</v>
          </cell>
          <cell r="K344">
            <v>33000</v>
          </cell>
        </row>
        <row r="345">
          <cell r="B345" t="str">
            <v>Difference</v>
          </cell>
          <cell r="D345">
            <v>73200</v>
          </cell>
          <cell r="E345">
            <v>73200</v>
          </cell>
          <cell r="F345">
            <v>73200</v>
          </cell>
          <cell r="G345">
            <v>73200</v>
          </cell>
          <cell r="H345">
            <v>73200</v>
          </cell>
          <cell r="I345">
            <v>73200</v>
          </cell>
          <cell r="J345">
            <v>73200</v>
          </cell>
          <cell r="K345">
            <v>40200</v>
          </cell>
        </row>
        <row r="347">
          <cell r="B347" t="str">
            <v>TEXAS EASTERN</v>
          </cell>
        </row>
        <row r="348">
          <cell r="B348" t="str">
            <v>MDQ</v>
          </cell>
          <cell r="D348">
            <v>56718</v>
          </cell>
          <cell r="E348">
            <v>56718</v>
          </cell>
          <cell r="F348">
            <v>56718</v>
          </cell>
          <cell r="G348">
            <v>56718</v>
          </cell>
          <cell r="H348">
            <v>56718</v>
          </cell>
          <cell r="I348">
            <v>56718</v>
          </cell>
          <cell r="J348">
            <v>56718</v>
          </cell>
          <cell r="K348">
            <v>56718</v>
          </cell>
        </row>
        <row r="349">
          <cell r="B349" t="str">
            <v>Utilization</v>
          </cell>
          <cell r="D349">
            <v>47718</v>
          </cell>
          <cell r="E349">
            <v>47718</v>
          </cell>
          <cell r="F349">
            <v>47718</v>
          </cell>
          <cell r="G349">
            <v>47718</v>
          </cell>
          <cell r="H349">
            <v>47718</v>
          </cell>
          <cell r="I349">
            <v>47718</v>
          </cell>
          <cell r="J349">
            <v>47718</v>
          </cell>
          <cell r="K349">
            <v>47718</v>
          </cell>
        </row>
        <row r="350">
          <cell r="B350" t="str">
            <v>Difference</v>
          </cell>
          <cell r="D350">
            <v>9000</v>
          </cell>
          <cell r="E350">
            <v>9000</v>
          </cell>
          <cell r="F350">
            <v>9000</v>
          </cell>
          <cell r="G350">
            <v>9000</v>
          </cell>
          <cell r="H350">
            <v>9000</v>
          </cell>
          <cell r="I350">
            <v>9000</v>
          </cell>
          <cell r="J350">
            <v>9000</v>
          </cell>
          <cell r="K350">
            <v>9000</v>
          </cell>
        </row>
        <row r="352">
          <cell r="B352" t="str">
            <v>TENNESSEE</v>
          </cell>
        </row>
        <row r="353">
          <cell r="B353" t="str">
            <v>MDQ</v>
          </cell>
          <cell r="D353">
            <v>50988</v>
          </cell>
          <cell r="E353">
            <v>50988</v>
          </cell>
          <cell r="F353">
            <v>50988</v>
          </cell>
          <cell r="G353">
            <v>50988</v>
          </cell>
          <cell r="H353">
            <v>50988</v>
          </cell>
          <cell r="I353">
            <v>50988</v>
          </cell>
          <cell r="J353">
            <v>50988</v>
          </cell>
          <cell r="K353">
            <v>50988</v>
          </cell>
        </row>
        <row r="354">
          <cell r="B354" t="str">
            <v>Utilization</v>
          </cell>
          <cell r="D354">
            <v>50988</v>
          </cell>
          <cell r="E354">
            <v>50988</v>
          </cell>
          <cell r="F354">
            <v>50988</v>
          </cell>
          <cell r="G354">
            <v>50988</v>
          </cell>
          <cell r="H354">
            <v>50988</v>
          </cell>
          <cell r="I354">
            <v>50988</v>
          </cell>
          <cell r="J354">
            <v>50988</v>
          </cell>
          <cell r="K354">
            <v>50988</v>
          </cell>
        </row>
        <row r="355">
          <cell r="B355" t="str">
            <v>Difference</v>
          </cell>
          <cell r="D355">
            <v>0</v>
          </cell>
          <cell r="E355">
            <v>0</v>
          </cell>
          <cell r="F355">
            <v>0</v>
          </cell>
          <cell r="G355">
            <v>0</v>
          </cell>
          <cell r="H355">
            <v>0</v>
          </cell>
          <cell r="I355">
            <v>0</v>
          </cell>
          <cell r="J355">
            <v>0</v>
          </cell>
          <cell r="K355">
            <v>0</v>
          </cell>
        </row>
        <row r="357">
          <cell r="B357" t="str">
            <v>CNG</v>
          </cell>
        </row>
        <row r="358">
          <cell r="B358" t="str">
            <v>MDQ</v>
          </cell>
          <cell r="D358">
            <v>50745</v>
          </cell>
          <cell r="E358">
            <v>50745</v>
          </cell>
          <cell r="F358">
            <v>50745</v>
          </cell>
          <cell r="G358">
            <v>50745</v>
          </cell>
          <cell r="H358">
            <v>50745</v>
          </cell>
          <cell r="I358">
            <v>50745</v>
          </cell>
          <cell r="J358">
            <v>50745</v>
          </cell>
          <cell r="K358">
            <v>50745</v>
          </cell>
        </row>
        <row r="359">
          <cell r="B359" t="str">
            <v>Utilization</v>
          </cell>
          <cell r="D359">
            <v>38505</v>
          </cell>
          <cell r="E359">
            <v>38505</v>
          </cell>
          <cell r="F359">
            <v>38505</v>
          </cell>
          <cell r="G359">
            <v>38505</v>
          </cell>
          <cell r="H359">
            <v>38505</v>
          </cell>
          <cell r="I359">
            <v>38505</v>
          </cell>
          <cell r="J359">
            <v>50745</v>
          </cell>
          <cell r="K359">
            <v>50745</v>
          </cell>
        </row>
        <row r="360">
          <cell r="B360" t="str">
            <v>Difference</v>
          </cell>
          <cell r="D360">
            <v>12240</v>
          </cell>
          <cell r="E360">
            <v>12240</v>
          </cell>
          <cell r="F360">
            <v>12240</v>
          </cell>
          <cell r="G360">
            <v>12240</v>
          </cell>
          <cell r="H360">
            <v>12240</v>
          </cell>
          <cell r="I360">
            <v>12240</v>
          </cell>
          <cell r="J360">
            <v>0</v>
          </cell>
          <cell r="K360">
            <v>0</v>
          </cell>
        </row>
        <row r="362">
          <cell r="B362" t="str">
            <v>AVAILABLE CAPACITY</v>
          </cell>
        </row>
        <row r="363">
          <cell r="B363" t="str">
            <v>LONG-HAUL</v>
          </cell>
          <cell r="D363">
            <v>40969</v>
          </cell>
          <cell r="E363">
            <v>40969</v>
          </cell>
          <cell r="F363">
            <v>40969</v>
          </cell>
          <cell r="G363">
            <v>40969</v>
          </cell>
          <cell r="H363">
            <v>40969</v>
          </cell>
          <cell r="I363">
            <v>40969</v>
          </cell>
          <cell r="J363">
            <v>40969</v>
          </cell>
          <cell r="K363">
            <v>58969</v>
          </cell>
        </row>
        <row r="364">
          <cell r="B364" t="str">
            <v>SHORT-HAUL</v>
          </cell>
          <cell r="D364">
            <v>12240</v>
          </cell>
          <cell r="E364">
            <v>12240</v>
          </cell>
          <cell r="F364">
            <v>12240</v>
          </cell>
          <cell r="G364">
            <v>12240</v>
          </cell>
          <cell r="H364">
            <v>12240</v>
          </cell>
          <cell r="I364">
            <v>12240</v>
          </cell>
          <cell r="J364">
            <v>0</v>
          </cell>
          <cell r="K364">
            <v>0</v>
          </cell>
        </row>
        <row r="365">
          <cell r="B365" t="str">
            <v>S/E LATERAL</v>
          </cell>
          <cell r="D365">
            <v>73200</v>
          </cell>
          <cell r="E365">
            <v>73200</v>
          </cell>
          <cell r="F365">
            <v>73200</v>
          </cell>
          <cell r="G365">
            <v>73200</v>
          </cell>
          <cell r="H365">
            <v>73200</v>
          </cell>
          <cell r="I365">
            <v>73200</v>
          </cell>
          <cell r="J365">
            <v>73200</v>
          </cell>
          <cell r="K365">
            <v>40200</v>
          </cell>
        </row>
        <row r="381">
          <cell r="D381">
            <v>0</v>
          </cell>
          <cell r="E381">
            <v>0</v>
          </cell>
          <cell r="F381">
            <v>0</v>
          </cell>
          <cell r="G381">
            <v>0</v>
          </cell>
          <cell r="H381">
            <v>0</v>
          </cell>
          <cell r="I381">
            <v>0</v>
          </cell>
          <cell r="J381">
            <v>0</v>
          </cell>
          <cell r="K381">
            <v>0</v>
          </cell>
        </row>
        <row r="385">
          <cell r="D385">
            <v>-391413.25856697821</v>
          </cell>
          <cell r="E385">
            <v>-544434.77504855755</v>
          </cell>
          <cell r="F385">
            <v>-600310.14709156833</v>
          </cell>
          <cell r="G385">
            <v>-634447.77504855767</v>
          </cell>
          <cell r="H385">
            <v>-628263.90408081561</v>
          </cell>
          <cell r="I385">
            <v>-615879.4804249017</v>
          </cell>
          <cell r="J385">
            <v>-507097.9685969447</v>
          </cell>
          <cell r="K385">
            <v>-342106</v>
          </cell>
        </row>
        <row r="431">
          <cell r="D431">
            <v>25860</v>
          </cell>
          <cell r="E431">
            <v>90672</v>
          </cell>
          <cell r="F431">
            <v>90672</v>
          </cell>
          <cell r="G431">
            <v>83872</v>
          </cell>
          <cell r="H431">
            <v>83872</v>
          </cell>
          <cell r="I431">
            <v>83872</v>
          </cell>
          <cell r="J431">
            <v>83852</v>
          </cell>
        </row>
        <row r="432">
          <cell r="D432">
            <v>18600</v>
          </cell>
          <cell r="E432">
            <v>46286</v>
          </cell>
          <cell r="F432">
            <v>46286</v>
          </cell>
          <cell r="G432">
            <v>46286</v>
          </cell>
          <cell r="H432">
            <v>46286</v>
          </cell>
          <cell r="I432">
            <v>46286</v>
          </cell>
          <cell r="J432">
            <v>44576</v>
          </cell>
        </row>
        <row r="433">
          <cell r="D433">
            <v>0</v>
          </cell>
          <cell r="E433">
            <v>13800</v>
          </cell>
          <cell r="F433">
            <v>13800</v>
          </cell>
          <cell r="G433">
            <v>13800</v>
          </cell>
          <cell r="H433">
            <v>13800</v>
          </cell>
          <cell r="I433">
            <v>13800</v>
          </cell>
          <cell r="J433">
            <v>13212.903225806456</v>
          </cell>
        </row>
        <row r="434">
          <cell r="D434">
            <v>9650</v>
          </cell>
          <cell r="E434">
            <v>33175</v>
          </cell>
          <cell r="F434">
            <v>33175</v>
          </cell>
          <cell r="G434">
            <v>27904</v>
          </cell>
          <cell r="H434">
            <v>27904</v>
          </cell>
          <cell r="I434">
            <v>27904</v>
          </cell>
          <cell r="J434">
            <v>27904</v>
          </cell>
        </row>
        <row r="437">
          <cell r="N437">
            <v>78294</v>
          </cell>
          <cell r="O437">
            <v>13482</v>
          </cell>
          <cell r="P437">
            <v>13482</v>
          </cell>
          <cell r="Q437">
            <v>13412.5</v>
          </cell>
          <cell r="R437">
            <v>6543</v>
          </cell>
          <cell r="S437">
            <v>6543</v>
          </cell>
          <cell r="T437">
            <v>6563</v>
          </cell>
        </row>
        <row r="438">
          <cell r="N438">
            <v>27751</v>
          </cell>
          <cell r="O438">
            <v>65</v>
          </cell>
          <cell r="P438">
            <v>65</v>
          </cell>
          <cell r="Q438">
            <v>65</v>
          </cell>
          <cell r="R438">
            <v>65</v>
          </cell>
          <cell r="S438">
            <v>65</v>
          </cell>
          <cell r="T438">
            <v>1775</v>
          </cell>
        </row>
        <row r="439">
          <cell r="N439">
            <v>23446</v>
          </cell>
          <cell r="O439">
            <v>9646</v>
          </cell>
          <cell r="P439">
            <v>9646</v>
          </cell>
          <cell r="Q439">
            <v>9646</v>
          </cell>
          <cell r="R439">
            <v>9646</v>
          </cell>
          <cell r="S439">
            <v>9646</v>
          </cell>
          <cell r="T439">
            <v>10233.096774193544</v>
          </cell>
        </row>
        <row r="440">
          <cell r="N440">
            <v>23525</v>
          </cell>
          <cell r="O440">
            <v>0</v>
          </cell>
          <cell r="P440">
            <v>0</v>
          </cell>
          <cell r="Q440">
            <v>2635.5</v>
          </cell>
          <cell r="R440">
            <v>0</v>
          </cell>
          <cell r="S440">
            <v>0</v>
          </cell>
          <cell r="T440">
            <v>0</v>
          </cell>
        </row>
      </sheetData>
      <sheetData sheetId="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MINTAKE"/>
    </sheetNames>
    <sheetDataSet>
      <sheetData sheetId="0" refreshError="1">
        <row r="12">
          <cell r="Q12" t="str">
            <v>SPP TRANSCO 2000 SUMMER INJECTION STRATEGY</v>
          </cell>
        </row>
        <row r="244">
          <cell r="D244" t="str">
            <v>APR</v>
          </cell>
          <cell r="E244" t="str">
            <v>MAY</v>
          </cell>
          <cell r="F244" t="str">
            <v>JUN</v>
          </cell>
          <cell r="G244" t="str">
            <v>JUL</v>
          </cell>
          <cell r="H244" t="str">
            <v>AUG</v>
          </cell>
          <cell r="I244" t="str">
            <v>SEP</v>
          </cell>
          <cell r="J244" t="str">
            <v>OCT</v>
          </cell>
          <cell r="K244" t="str">
            <v>NOV</v>
          </cell>
        </row>
        <row r="246">
          <cell r="D246">
            <v>376350</v>
          </cell>
          <cell r="E246">
            <v>225897.06451612903</v>
          </cell>
          <cell r="F246">
            <v>170791.8</v>
          </cell>
          <cell r="G246">
            <v>137667.93548387094</v>
          </cell>
          <cell r="H246">
            <v>142345.35483870967</v>
          </cell>
          <cell r="I246">
            <v>154975.79999999999</v>
          </cell>
          <cell r="J246">
            <v>263617.74193548388</v>
          </cell>
        </row>
        <row r="247">
          <cell r="D247">
            <v>5186.666666666667</v>
          </cell>
          <cell r="E247">
            <v>5896.7741935483873</v>
          </cell>
          <cell r="F247">
            <v>5126.666666666667</v>
          </cell>
          <cell r="G247">
            <v>4112.9032258064517</v>
          </cell>
          <cell r="H247">
            <v>5619.3548387096771</v>
          </cell>
          <cell r="I247">
            <v>5373.333333333333</v>
          </cell>
          <cell r="J247">
            <v>5512.9032258064517</v>
          </cell>
        </row>
        <row r="248">
          <cell r="D248">
            <v>21000</v>
          </cell>
          <cell r="E248">
            <v>21000</v>
          </cell>
          <cell r="F248">
            <v>21000</v>
          </cell>
          <cell r="G248">
            <v>21000</v>
          </cell>
          <cell r="H248">
            <v>21000</v>
          </cell>
          <cell r="I248">
            <v>21000</v>
          </cell>
          <cell r="J248">
            <v>21000</v>
          </cell>
        </row>
        <row r="258">
          <cell r="BA258">
            <v>35900</v>
          </cell>
          <cell r="BB258">
            <v>416536.66666666669</v>
          </cell>
          <cell r="BC258">
            <v>54110</v>
          </cell>
          <cell r="BD258">
            <v>11128.333333333314</v>
          </cell>
        </row>
        <row r="259">
          <cell r="O259">
            <v>7000</v>
          </cell>
          <cell r="P259">
            <v>7000</v>
          </cell>
          <cell r="Q259">
            <v>7000</v>
          </cell>
          <cell r="R259">
            <v>7000</v>
          </cell>
          <cell r="S259">
            <v>7000</v>
          </cell>
          <cell r="T259">
            <v>7000</v>
          </cell>
          <cell r="U259">
            <v>7000</v>
          </cell>
          <cell r="BA259">
            <v>35930</v>
          </cell>
          <cell r="BB259">
            <v>266793.83870967745</v>
          </cell>
          <cell r="BC259">
            <v>183933</v>
          </cell>
          <cell r="BD259">
            <v>31048.161290322547</v>
          </cell>
        </row>
        <row r="260">
          <cell r="O260">
            <v>7000</v>
          </cell>
          <cell r="P260">
            <v>7000</v>
          </cell>
          <cell r="Q260">
            <v>7000</v>
          </cell>
          <cell r="R260">
            <v>7000</v>
          </cell>
          <cell r="S260">
            <v>7000</v>
          </cell>
          <cell r="T260">
            <v>7000</v>
          </cell>
          <cell r="U260">
            <v>7000</v>
          </cell>
          <cell r="BA260">
            <v>35960</v>
          </cell>
          <cell r="BB260">
            <v>210918.46666666665</v>
          </cell>
          <cell r="BC260">
            <v>183933</v>
          </cell>
          <cell r="BD260">
            <v>86923.533333333326</v>
          </cell>
        </row>
        <row r="261">
          <cell r="BA261">
            <v>35990</v>
          </cell>
          <cell r="BB261">
            <v>176780.83870967739</v>
          </cell>
          <cell r="BC261">
            <v>171862.00000000003</v>
          </cell>
          <cell r="BD261">
            <v>133132.16129032258</v>
          </cell>
        </row>
        <row r="262">
          <cell r="BA262">
            <v>36020</v>
          </cell>
          <cell r="BB262">
            <v>182964.70967741933</v>
          </cell>
          <cell r="BC262">
            <v>171862.00000000003</v>
          </cell>
          <cell r="BD262">
            <v>126948.29032258064</v>
          </cell>
        </row>
        <row r="263">
          <cell r="BA263">
            <v>36050</v>
          </cell>
          <cell r="BB263">
            <v>195349.13333333333</v>
          </cell>
          <cell r="BC263">
            <v>171862.00000000003</v>
          </cell>
          <cell r="BD263">
            <v>114563.86666666667</v>
          </cell>
        </row>
        <row r="264">
          <cell r="O264">
            <v>416536.66666666669</v>
          </cell>
          <cell r="P264">
            <v>266793.83870967745</v>
          </cell>
          <cell r="Q264">
            <v>210918.46666666665</v>
          </cell>
          <cell r="R264">
            <v>176780.83870967739</v>
          </cell>
          <cell r="S264">
            <v>182964.70967741933</v>
          </cell>
          <cell r="T264">
            <v>195349.13333333333</v>
          </cell>
          <cell r="U264">
            <v>304130.6451612903</v>
          </cell>
          <cell r="V264">
            <v>514650</v>
          </cell>
          <cell r="BA264">
            <v>36080</v>
          </cell>
          <cell r="BB264">
            <v>304130.6451612903</v>
          </cell>
          <cell r="BC264">
            <v>169544.90322580645</v>
          </cell>
          <cell r="BD264">
            <v>8099</v>
          </cell>
        </row>
        <row r="276">
          <cell r="D276">
            <v>54110</v>
          </cell>
          <cell r="E276">
            <v>183933</v>
          </cell>
          <cell r="F276">
            <v>183933</v>
          </cell>
          <cell r="G276">
            <v>171862.00000000003</v>
          </cell>
          <cell r="H276">
            <v>171862.00000000003</v>
          </cell>
          <cell r="I276">
            <v>171862.00000000003</v>
          </cell>
          <cell r="J276">
            <v>169544.90322580645</v>
          </cell>
          <cell r="K276">
            <v>78000</v>
          </cell>
        </row>
        <row r="381">
          <cell r="D381">
            <v>0</v>
          </cell>
          <cell r="E381">
            <v>0</v>
          </cell>
          <cell r="F381">
            <v>0</v>
          </cell>
          <cell r="G381">
            <v>0</v>
          </cell>
          <cell r="H381">
            <v>0</v>
          </cell>
          <cell r="I381">
            <v>0</v>
          </cell>
          <cell r="J381">
            <v>0</v>
          </cell>
          <cell r="K381">
            <v>0</v>
          </cell>
        </row>
        <row r="385">
          <cell r="D385">
            <v>-391413.25856697821</v>
          </cell>
          <cell r="E385">
            <v>-544434.77504855755</v>
          </cell>
          <cell r="F385">
            <v>-600310.14709156833</v>
          </cell>
          <cell r="G385">
            <v>-634447.77504855767</v>
          </cell>
          <cell r="H385">
            <v>-628263.90408081561</v>
          </cell>
          <cell r="I385">
            <v>-615879.4804249017</v>
          </cell>
          <cell r="J385">
            <v>-507097.9685969447</v>
          </cell>
          <cell r="K385">
            <v>-342106</v>
          </cell>
        </row>
        <row r="431">
          <cell r="D431">
            <v>25860</v>
          </cell>
          <cell r="E431">
            <v>90672</v>
          </cell>
          <cell r="F431">
            <v>90672</v>
          </cell>
          <cell r="G431">
            <v>83872</v>
          </cell>
          <cell r="H431">
            <v>83872</v>
          </cell>
          <cell r="I431">
            <v>83872</v>
          </cell>
          <cell r="J431">
            <v>83852</v>
          </cell>
        </row>
        <row r="432">
          <cell r="D432">
            <v>18600</v>
          </cell>
          <cell r="E432">
            <v>46286</v>
          </cell>
          <cell r="F432">
            <v>46286</v>
          </cell>
          <cell r="G432">
            <v>46286</v>
          </cell>
          <cell r="H432">
            <v>46286</v>
          </cell>
          <cell r="I432">
            <v>46286</v>
          </cell>
          <cell r="J432">
            <v>44576</v>
          </cell>
        </row>
        <row r="433">
          <cell r="D433">
            <v>0</v>
          </cell>
          <cell r="E433">
            <v>13800</v>
          </cell>
          <cell r="F433">
            <v>13800</v>
          </cell>
          <cell r="G433">
            <v>13800</v>
          </cell>
          <cell r="H433">
            <v>13800</v>
          </cell>
          <cell r="I433">
            <v>13800</v>
          </cell>
          <cell r="J433">
            <v>13212.903225806456</v>
          </cell>
        </row>
        <row r="434">
          <cell r="D434">
            <v>9650</v>
          </cell>
          <cell r="E434">
            <v>33175</v>
          </cell>
          <cell r="F434">
            <v>33175</v>
          </cell>
          <cell r="G434">
            <v>27904</v>
          </cell>
          <cell r="H434">
            <v>27904</v>
          </cell>
          <cell r="I434">
            <v>27904</v>
          </cell>
          <cell r="J434">
            <v>27904</v>
          </cell>
        </row>
        <row r="437">
          <cell r="N437">
            <v>78294</v>
          </cell>
          <cell r="O437">
            <v>13482</v>
          </cell>
          <cell r="P437">
            <v>13482</v>
          </cell>
          <cell r="Q437">
            <v>13412.5</v>
          </cell>
          <cell r="R437">
            <v>6543</v>
          </cell>
          <cell r="S437">
            <v>6543</v>
          </cell>
          <cell r="T437">
            <v>6563</v>
          </cell>
        </row>
        <row r="438">
          <cell r="N438">
            <v>27751</v>
          </cell>
          <cell r="O438">
            <v>65</v>
          </cell>
          <cell r="P438">
            <v>65</v>
          </cell>
          <cell r="Q438">
            <v>65</v>
          </cell>
          <cell r="R438">
            <v>65</v>
          </cell>
          <cell r="S438">
            <v>65</v>
          </cell>
          <cell r="T438">
            <v>1775</v>
          </cell>
        </row>
        <row r="439">
          <cell r="N439">
            <v>23446</v>
          </cell>
          <cell r="O439">
            <v>9646</v>
          </cell>
          <cell r="P439">
            <v>9646</v>
          </cell>
          <cell r="Q439">
            <v>9646</v>
          </cell>
          <cell r="R439">
            <v>9646</v>
          </cell>
          <cell r="S439">
            <v>9646</v>
          </cell>
          <cell r="T439">
            <v>10233.096774193544</v>
          </cell>
        </row>
        <row r="440">
          <cell r="N440">
            <v>23525</v>
          </cell>
          <cell r="O440">
            <v>0</v>
          </cell>
          <cell r="P440">
            <v>0</v>
          </cell>
          <cell r="Q440">
            <v>2635.5</v>
          </cell>
          <cell r="R440">
            <v>0</v>
          </cell>
          <cell r="S440">
            <v>0</v>
          </cell>
          <cell r="T440">
            <v>0</v>
          </cell>
        </row>
      </sheetData>
      <sheetData sheetId="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 60 additions"/>
      <sheetName val="Co 60 closes to plant"/>
      <sheetName val="Co 59 closes to plant"/>
      <sheetName val="Co 59 additions"/>
      <sheetName val="Co 48 closes to plant"/>
      <sheetName val="Co 48 additions"/>
      <sheetName val="Co 46 closes to plant"/>
      <sheetName val="Co 44 additions"/>
      <sheetName val="Co 44 closes to plant"/>
      <sheetName val="Co  46 additions"/>
      <sheetName val="Co 38 closes to plant"/>
      <sheetName val="Co 38 closes additions"/>
      <sheetName val="Co 37 closes to plant"/>
      <sheetName val="Co 37 additions"/>
      <sheetName val="Co 35 additions"/>
      <sheetName val="CO 35 closes to plant"/>
      <sheetName val="Co 34 additions"/>
      <sheetName val="Co 34 closes to plant"/>
      <sheetName val="Co 33 additions"/>
      <sheetName val="Co 33 closes to plant"/>
      <sheetName val="Co 32 additions"/>
      <sheetName val="Co 32 Plant in Service"/>
      <sheetName val="Co 31 additions"/>
      <sheetName val="Co 31 closes to plant"/>
      <sheetName val="Co 6 additions"/>
      <sheetName val="Co 6 closes to plant"/>
      <sheetName val="Co 4 closes to plant"/>
      <sheetName val="co 4 additions"/>
      <sheetName val="co 3 additions"/>
      <sheetName val="co 3 closes to plant"/>
      <sheetName val="6866 Jan 2011"/>
      <sheetName val="co 2 closes to plant"/>
      <sheetName val="Additions co 2"/>
      <sheetName val="co 1 closes to plant"/>
      <sheetName val="co 1 additions"/>
      <sheetName val="FISCAL_REG_BS_DTL_KSI_JAN_11"/>
      <sheetName val="FISCAL_REG_BS_DTL_KSI_MAR_10"/>
      <sheetName val="FISCAL_REG_BS_DTL_KEDC_MAR_10"/>
      <sheetName val="FISCAL_REG_BS_DTL_KEDC_JAN_11"/>
      <sheetName val="FISCAL_REG_BS_DTL_GAS_NY_JAN_11"/>
      <sheetName val="FISCAL_REG_BS_DTL_GAS_NY_MAR_10"/>
      <sheetName val="FISCAL_REG_BS_DTL_SERV_HOLmar10"/>
      <sheetName val="FISCAL_REG_BS_DTL_SERV_jan 11"/>
      <sheetName val="FISCAL_REG_BS_DTL_GAS_NE_MAR_10"/>
      <sheetName val="FISCAL_REG_BS_DTL_GAS_NE_JAN_11"/>
      <sheetName val="FISCAL_REG_BS_DTL_ELEC_MAR_10"/>
      <sheetName val="FISCAL_REG_BS_DTL_ELEC_JAN_11"/>
      <sheetName val="Balance sheet as of 4.22.10"/>
      <sheetName val="Sheet2"/>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ow r="818">
          <cell r="C818" t="str">
            <v>2010-03-31</v>
          </cell>
        </row>
      </sheetData>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 60 additions"/>
      <sheetName val="Co 60 closes to plant"/>
      <sheetName val="Co 59 closes to plant"/>
      <sheetName val="Co 59 additions"/>
      <sheetName val="Co 48 closes to plant"/>
      <sheetName val="Co 48 additions"/>
      <sheetName val="Co 46 closes to plant"/>
      <sheetName val="Co 44 additions"/>
      <sheetName val="Co 44 closes to plant"/>
      <sheetName val="Co  46 additions"/>
      <sheetName val="Co 38 closes to plant"/>
      <sheetName val="Co 38 closes additions"/>
      <sheetName val="Co 37 closes to plant"/>
      <sheetName val="Co 37 additions"/>
      <sheetName val="Co 35 additions"/>
      <sheetName val="CO 35 closes to plant"/>
      <sheetName val="Co 34 additions"/>
      <sheetName val="Co 34 closes to plant"/>
      <sheetName val="Co 33 additions"/>
      <sheetName val="Co 33 closes to plant"/>
      <sheetName val="Co 32 additions"/>
      <sheetName val="Co 32 Plant in Service"/>
      <sheetName val="Co 31 additions"/>
      <sheetName val="Co 31 closes to plant"/>
      <sheetName val="Co 6 additions"/>
      <sheetName val="Co 6 closes to plant"/>
      <sheetName val="Co 4 closes to plant"/>
      <sheetName val="co 4 additions"/>
      <sheetName val="co 3 additions"/>
      <sheetName val="co 3 closes to plant"/>
      <sheetName val="6866 Jan 2011"/>
      <sheetName val="co 2 closes to plant"/>
      <sheetName val="Additions co 2"/>
      <sheetName val="co 1 closes to plant"/>
      <sheetName val="co 1 additions"/>
      <sheetName val="FISCAL_REG_BS_DTL_KSI_JAN_11"/>
      <sheetName val="FISCAL_REG_BS_DTL_KSI_MAR_10"/>
      <sheetName val="FISCAL_REG_BS_DTL_KEDC_MAR_10"/>
      <sheetName val="FISCAL_REG_BS_DTL_KEDC_JAN_11"/>
      <sheetName val="FISCAL_REG_BS_DTL_GAS_NY_JAN_11"/>
      <sheetName val="FISCAL_REG_BS_DTL_GAS_NY_MAR_10"/>
      <sheetName val="FISCAL_REG_BS_DTL_SERV_HOLmar10"/>
      <sheetName val="FISCAL_REG_BS_DTL_SERV_jan 11"/>
      <sheetName val="FISCAL_REG_BS_DTL_GAS_NE_MAR_10"/>
      <sheetName val="FISCAL_REG_BS_DTL_GAS_NE_JAN_11"/>
      <sheetName val="FISCAL_REG_BS_DTL_ELEC_MAR_10"/>
      <sheetName val="FISCAL_REG_BS_DTL_ELEC_JAN_11"/>
      <sheetName val="Balance sheet as of 4.22.10"/>
      <sheetName val="Sheet2"/>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ow r="818">
          <cell r="C818" t="str">
            <v>2010-03-31</v>
          </cell>
        </row>
      </sheetData>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
      <sheetName val="Read Me"/>
      <sheetName val="Comments"/>
      <sheetName val="Gen Inst"/>
      <sheetName val="Table"/>
      <sheetName val="Sheet1"/>
      <sheetName val="1"/>
      <sheetName val="2"/>
      <sheetName val="003004"/>
      <sheetName val="007008"/>
      <sheetName val="9"/>
      <sheetName val="10"/>
      <sheetName val="11"/>
      <sheetName val="12"/>
      <sheetName val="13"/>
      <sheetName val="14"/>
      <sheetName val="15"/>
      <sheetName val="01617"/>
      <sheetName val="18"/>
      <sheetName val="19"/>
      <sheetName val="20"/>
      <sheetName val="21"/>
      <sheetName val="22"/>
      <sheetName val="23"/>
      <sheetName val="24"/>
      <sheetName val="24A"/>
      <sheetName val="25"/>
      <sheetName val="2627"/>
      <sheetName val="2829"/>
      <sheetName val="30"/>
      <sheetName val="31"/>
      <sheetName val="32"/>
      <sheetName val="33"/>
      <sheetName val="4041"/>
      <sheetName val="42"/>
      <sheetName val="43"/>
      <sheetName val="4445"/>
      <sheetName val="46"/>
      <sheetName val="47"/>
      <sheetName val="6062"/>
      <sheetName val="Sheet3"/>
      <sheetName val="63"/>
      <sheetName val="64"/>
      <sheetName val="6566"/>
      <sheetName val="067"/>
      <sheetName val="068"/>
      <sheetName val="69"/>
      <sheetName val="7071"/>
      <sheetName val="7277"/>
      <sheetName val="7879"/>
      <sheetName val="80"/>
      <sheetName val="82"/>
      <sheetName val="83"/>
      <sheetName val="84"/>
      <sheetName val="84A"/>
      <sheetName val="85"/>
      <sheetName val="Sheet2"/>
      <sheetName val="86"/>
      <sheetName val="8788"/>
      <sheetName val="8990"/>
      <sheetName val="Sheet4"/>
      <sheetName val="9192"/>
      <sheetName val="93"/>
      <sheetName val="94"/>
      <sheetName val="Verify"/>
      <sheetName val="Index"/>
      <sheetName val="Book"/>
    </sheetNames>
    <sheetDataSet>
      <sheetData sheetId="0">
        <row r="49">
          <cell r="A49" t="str">
            <v>Annual Report of  KeySpan Gas East Corporation                                                                            Year ended December 31, 2002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ME11_2010"/>
      <sheetName val="Historic MCG"/>
      <sheetName val="Chart_Historic Prices"/>
      <sheetName val="Hist Chart "/>
      <sheetName val="NYMEX STRIP_FMCG11-2010"/>
    </sheetNames>
    <sheetDataSet>
      <sheetData sheetId="0" refreshError="1"/>
      <sheetData sheetId="1" refreshError="1"/>
      <sheetData sheetId="2" refreshError="1"/>
      <sheetData sheetId="3" refreshError="1"/>
      <sheetData sheetId="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Table"/>
      <sheetName val="Gen Inst"/>
      <sheetName val="101"/>
      <sheetName val="102"/>
      <sheetName val="103"/>
      <sheetName val="104105"/>
      <sheetName val="106107"/>
      <sheetName val="108109"/>
      <sheetName val="110113"/>
      <sheetName val="114117"/>
      <sheetName val="118119"/>
      <sheetName val="120121"/>
      <sheetName val="122123"/>
      <sheetName val="200201"/>
      <sheetName val="202203"/>
      <sheetName val="204207"/>
      <sheetName val="213"/>
      <sheetName val="214"/>
      <sheetName val="216"/>
      <sheetName val="217"/>
      <sheetName val="219"/>
      <sheetName val="221"/>
      <sheetName val="224225"/>
      <sheetName val="227"/>
      <sheetName val="228229"/>
      <sheetName val="230"/>
      <sheetName val="232"/>
      <sheetName val="233"/>
      <sheetName val="234"/>
      <sheetName val="250251"/>
      <sheetName val="252"/>
      <sheetName val="253"/>
      <sheetName val="254"/>
      <sheetName val="256257"/>
      <sheetName val="261"/>
      <sheetName val="262263"/>
      <sheetName val="266267"/>
      <sheetName val="269"/>
      <sheetName val="272273"/>
      <sheetName val="274275"/>
      <sheetName val="276277"/>
      <sheetName val="278"/>
      <sheetName val="300301"/>
      <sheetName val="304"/>
      <sheetName val="310311"/>
      <sheetName val="320323"/>
      <sheetName val="326327"/>
      <sheetName val="328330"/>
      <sheetName val="332"/>
      <sheetName val="335"/>
      <sheetName val="336"/>
      <sheetName val="337"/>
      <sheetName val="340"/>
      <sheetName val="350351"/>
      <sheetName val="352353"/>
      <sheetName val="354355"/>
      <sheetName val="356"/>
      <sheetName val="400"/>
      <sheetName val="401"/>
      <sheetName val="402403"/>
      <sheetName val="406407"/>
      <sheetName val="408409"/>
      <sheetName val="410411"/>
      <sheetName val="422423"/>
      <sheetName val="424425"/>
      <sheetName val="426427"/>
      <sheetName val="429"/>
      <sheetName val="430"/>
      <sheetName val="431"/>
      <sheetName val="450"/>
      <sheetName val="BOOK"/>
      <sheetName val="218"/>
      <sheetName val="426427 "/>
      <sheetName val="Sch 9 - Capex - Net Strat"/>
      <sheetName val="Menu in Development"/>
      <sheetName val="Admin"/>
      <sheetName val="Sch 9 - Capex - W Ahea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efreshError="1"/>
      <sheetData sheetId="76" refreshError="1"/>
      <sheetData sheetId="77" refreshError="1"/>
      <sheetData sheetId="78" refreshError="1"/>
      <sheetData sheetId="79"/>
      <sheetData sheetId="80"/>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6107"/>
      <sheetName val="108109"/>
      <sheetName val="110113"/>
      <sheetName val="114117"/>
      <sheetName val="118119"/>
      <sheetName val="120121"/>
      <sheetName val="122123"/>
      <sheetName val="200201"/>
      <sheetName val="202203"/>
      <sheetName val="204207"/>
      <sheetName val="213"/>
      <sheetName val="214"/>
      <sheetName val="216"/>
      <sheetName val="217"/>
      <sheetName val="218"/>
      <sheetName val="219"/>
      <sheetName val="221"/>
      <sheetName val="224225"/>
      <sheetName val="227"/>
      <sheetName val="228229"/>
      <sheetName val="230"/>
      <sheetName val="232"/>
      <sheetName val="233"/>
      <sheetName val="234"/>
      <sheetName val="250251"/>
      <sheetName val="252"/>
      <sheetName val="253"/>
      <sheetName val="254"/>
      <sheetName val="256257"/>
      <sheetName val="261"/>
      <sheetName val="262263"/>
      <sheetName val="266267"/>
      <sheetName val="269"/>
      <sheetName val="272273"/>
      <sheetName val="274275"/>
      <sheetName val="276277"/>
      <sheetName val="278"/>
      <sheetName val="300301"/>
      <sheetName val="304"/>
      <sheetName val="310311"/>
      <sheetName val="320323"/>
      <sheetName val="326327"/>
      <sheetName val="328330"/>
      <sheetName val="332"/>
      <sheetName val="335"/>
      <sheetName val="336"/>
      <sheetName val="337"/>
      <sheetName val="340"/>
      <sheetName val="350351"/>
      <sheetName val="352353"/>
      <sheetName val="354355"/>
      <sheetName val="356"/>
      <sheetName val="401"/>
      <sheetName val="402403"/>
      <sheetName val="406407"/>
      <sheetName val="408409"/>
      <sheetName val="410411"/>
      <sheetName val="422423"/>
      <sheetName val="424425"/>
      <sheetName val="426427 "/>
      <sheetName val="429"/>
      <sheetName val="430"/>
      <sheetName val="431"/>
      <sheetName val="450"/>
      <sheetName val="BOOK"/>
      <sheetName val="Sch 9 - Capex - Net Strat"/>
      <sheetName val="Menu in Development"/>
      <sheetName val="Admin"/>
      <sheetName val="Sch 9 - Capex - W Ahead"/>
      <sheetName val="400"/>
      <sheetName val="426427"/>
    </sheetNames>
    <sheetDataSet>
      <sheetData sheetId="0"/>
      <sheetData sheetId="1"/>
      <sheetData sheetId="2"/>
      <sheetData sheetId="3" refreshError="1"/>
      <sheetData sheetId="4"/>
      <sheetData sheetId="5"/>
      <sheetData sheetId="6"/>
      <sheetData sheetId="7"/>
      <sheetData sheetId="8"/>
      <sheetData sheetId="9"/>
      <sheetData sheetId="10"/>
      <sheetData sheetId="11"/>
      <sheetData sheetId="12"/>
      <sheetData sheetId="13" refreshError="1"/>
      <sheetData sheetId="14"/>
      <sheetData sheetId="15" refreshError="1"/>
      <sheetData sheetId="16"/>
      <sheetData sheetId="17"/>
      <sheetData sheetId="18"/>
      <sheetData sheetId="19"/>
      <sheetData sheetId="20"/>
      <sheetData sheetId="21"/>
      <sheetData sheetId="22" refreshError="1"/>
      <sheetData sheetId="23"/>
      <sheetData sheetId="24"/>
      <sheetData sheetId="25" refreshError="1"/>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efreshError="1"/>
      <sheetData sheetId="41"/>
      <sheetData sheetId="42"/>
      <sheetData sheetId="43"/>
      <sheetData sheetId="44"/>
      <sheetData sheetId="45"/>
      <sheetData sheetId="46"/>
      <sheetData sheetId="47"/>
      <sheetData sheetId="48"/>
      <sheetData sheetId="49"/>
      <sheetData sheetId="50"/>
      <sheetData sheetId="51"/>
      <sheetData sheetId="52" refreshError="1"/>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refreshError="1"/>
      <sheetData sheetId="68"/>
      <sheetData sheetId="69" refreshError="1"/>
      <sheetData sheetId="70"/>
      <sheetData sheetId="71"/>
      <sheetData sheetId="72"/>
      <sheetData sheetId="73"/>
      <sheetData sheetId="74"/>
      <sheetData sheetId="75" refreshError="1"/>
      <sheetData sheetId="76" refreshError="1"/>
      <sheetData sheetId="77" refreshError="1"/>
      <sheetData sheetId="78" refreshError="1"/>
      <sheetData sheetId="79"/>
      <sheetData sheetId="80"/>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Balance"/>
      <sheetName val="Projections"/>
      <sheetName val="kWh"/>
      <sheetName val="Expenses"/>
      <sheetName val="Revenue"/>
      <sheetName val="Alloc"/>
      <sheetName val="REPORTS"/>
      <sheetName val="Prime Rate"/>
      <sheetName val="REC"/>
      <sheetName val="328330"/>
      <sheetName val="Basic"/>
      <sheetName val="trans"/>
    </sheetNames>
    <sheetDataSet>
      <sheetData sheetId="0">
        <row r="8">
          <cell r="D8">
            <v>0</v>
          </cell>
        </row>
        <row r="15">
          <cell r="C15" t="str">
            <v>PREPARED BY:  R. Bowcock</v>
          </cell>
        </row>
      </sheetData>
      <sheetData sheetId="1"/>
      <sheetData sheetId="2" refreshError="1"/>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 Sheet"/>
      <sheetName val="Income Statement"/>
      <sheetName val="Retained Earnings"/>
      <sheetName val="References"/>
      <sheetName val="108109"/>
      <sheetName val="218"/>
      <sheetName val="224225"/>
      <sheetName val="232"/>
      <sheetName val="233"/>
      <sheetName val="234"/>
      <sheetName val="250251"/>
      <sheetName val="252"/>
      <sheetName val="254"/>
      <sheetName val="256257"/>
      <sheetName val="261"/>
      <sheetName val="266267"/>
      <sheetName val="269"/>
      <sheetName val="272273"/>
      <sheetName val="274275"/>
      <sheetName val="276277"/>
      <sheetName val="278"/>
      <sheetName val="450"/>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tion"/>
      <sheetName val="08188"/>
      <sheetName val="08203 (1)"/>
      <sheetName val="08203 (2)"/>
      <sheetName val="08203 (3)"/>
      <sheetName val="08-194"/>
      <sheetName val="201"/>
      <sheetName val="08201"/>
      <sheetName val="Sides"/>
      <sheetName val="08-621"/>
      <sheetName val="Correction"/>
      <sheetName val="08194"/>
      <sheetName val="My Worksheet"/>
      <sheetName val="Sheet7"/>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ntucket"/>
      <sheetName val="171"/>
      <sheetName val="interest"/>
      <sheetName val="Basic-Default"/>
      <sheetName val="DTE"/>
      <sheetName val="Default Recon"/>
      <sheetName val="DTE Recon"/>
      <sheetName val="Module1"/>
      <sheetName val="Income Statement"/>
      <sheetName val="trans"/>
    </sheetNames>
    <sheetDataSet>
      <sheetData sheetId="0"/>
      <sheetData sheetId="1"/>
      <sheetData sheetId="2"/>
      <sheetData sheetId="3"/>
      <sheetData sheetId="4"/>
      <sheetData sheetId="5"/>
      <sheetData sheetId="6"/>
      <sheetData sheetId="7"/>
      <sheetData sheetId="8" refreshError="1"/>
      <sheetData sheetId="9"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cess"/>
      <sheetName val="stdoff"/>
      <sheetName val="trans"/>
      <sheetName val="trans_detail"/>
      <sheetName val="dsm"/>
      <sheetName val="last resort"/>
      <sheetName val="172"/>
      <sheetName val="Basic-Default"/>
      <sheetName val="Start Balance"/>
    </sheetNames>
    <sheetDataSet>
      <sheetData sheetId="0"/>
      <sheetData sheetId="1"/>
      <sheetData sheetId="2"/>
      <sheetData sheetId="3"/>
      <sheetData sheetId="4"/>
      <sheetData sheetId="5"/>
      <sheetData sheetId="6"/>
      <sheetData sheetId="7" refreshError="1"/>
      <sheetData sheetId="8"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Gen Inst"/>
      <sheetName val="Comments"/>
      <sheetName val="BLANK"/>
      <sheetName val="Table"/>
      <sheetName val="101"/>
      <sheetName val="102"/>
      <sheetName val="103"/>
      <sheetName val="104105"/>
      <sheetName val="104-A"/>
      <sheetName val="106107"/>
      <sheetName val="108109"/>
      <sheetName val="110113"/>
      <sheetName val="113-A"/>
      <sheetName val="114117"/>
      <sheetName val="118119"/>
      <sheetName val="120121"/>
      <sheetName val="122123"/>
      <sheetName val="200201"/>
      <sheetName val="202203"/>
      <sheetName val="204207"/>
      <sheetName val="214"/>
      <sheetName val="213"/>
      <sheetName val="216 "/>
      <sheetName val="217 "/>
      <sheetName val="218"/>
      <sheetName val="219"/>
      <sheetName val="221"/>
      <sheetName val="224225"/>
      <sheetName val="227"/>
      <sheetName val="228229"/>
      <sheetName val="230"/>
      <sheetName val="232 "/>
      <sheetName val="233"/>
      <sheetName val="234"/>
      <sheetName val="250251"/>
      <sheetName val="252"/>
      <sheetName val="253"/>
      <sheetName val="254"/>
      <sheetName val="255"/>
      <sheetName val="256257"/>
      <sheetName val="261"/>
      <sheetName val="262263"/>
      <sheetName val="266267"/>
      <sheetName val="269"/>
      <sheetName val="272273"/>
      <sheetName val="274275"/>
      <sheetName val="276277"/>
      <sheetName val="278"/>
      <sheetName val="300301"/>
      <sheetName val="304"/>
      <sheetName val="310311"/>
      <sheetName val="320323"/>
      <sheetName val="326327"/>
      <sheetName val="328330"/>
      <sheetName val="332"/>
      <sheetName val="335"/>
      <sheetName val="336"/>
      <sheetName val="337"/>
      <sheetName val="340"/>
      <sheetName val="350351"/>
      <sheetName val="352353"/>
      <sheetName val="354355"/>
      <sheetName val="356"/>
      <sheetName val="401"/>
      <sheetName val="402403"/>
      <sheetName val="406407"/>
      <sheetName val="408409"/>
      <sheetName val="410411"/>
      <sheetName val="422423"/>
      <sheetName val="424425"/>
      <sheetName val="426427"/>
      <sheetName val="429"/>
      <sheetName val="431"/>
      <sheetName val="430"/>
      <sheetName val="450"/>
      <sheetName val="BOOK"/>
    </sheetNames>
    <sheetDataSet>
      <sheetData sheetId="0" refreshError="1"/>
      <sheetData sheetId="1">
        <row r="25">
          <cell r="C25" t="str">
            <v>The Brooklyn Union Gas Company  D/B/A National Grid NY</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sheetData sheetId="28"/>
      <sheetData sheetId="29" refreshError="1"/>
      <sheetData sheetId="30"/>
      <sheetData sheetId="31" refreshError="1"/>
      <sheetData sheetId="32" refreshError="1"/>
      <sheetData sheetId="33" refreshError="1"/>
      <sheetData sheetId="34" refreshError="1"/>
      <sheetData sheetId="35" refreshError="1"/>
      <sheetData sheetId="36"/>
      <sheetData sheetId="37"/>
      <sheetData sheetId="38"/>
      <sheetData sheetId="39" refreshError="1"/>
      <sheetData sheetId="40"/>
      <sheetData sheetId="41" refreshError="1"/>
      <sheetData sheetId="42" refreshError="1"/>
      <sheetData sheetId="43"/>
      <sheetData sheetId="44" refreshError="1"/>
      <sheetData sheetId="45"/>
      <sheetData sheetId="46"/>
      <sheetData sheetId="47"/>
      <sheetData sheetId="48"/>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sheetData sheetId="62" refreshError="1"/>
      <sheetData sheetId="63"/>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sheetData sheetId="78"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g 216 for 2013"/>
      <sheetName val="216"/>
    </sheetNames>
    <sheetDataSet>
      <sheetData sheetId="0"/>
      <sheetData sheetId="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4-A"/>
      <sheetName val="106107"/>
      <sheetName val="108109"/>
      <sheetName val="110113"/>
      <sheetName val="113-a"/>
      <sheetName val="114117"/>
      <sheetName val="118119"/>
      <sheetName val="120121"/>
      <sheetName val="122123"/>
      <sheetName val="200201"/>
      <sheetName val="202203"/>
      <sheetName val="204207"/>
      <sheetName val="213"/>
      <sheetName val="214"/>
      <sheetName val="216"/>
      <sheetName val="217"/>
      <sheetName val="218"/>
      <sheetName val="219"/>
      <sheetName val="221"/>
      <sheetName val="224225"/>
      <sheetName val="227"/>
      <sheetName val="228229"/>
      <sheetName val="230"/>
      <sheetName val="232"/>
      <sheetName val="232.1"/>
      <sheetName val="233"/>
      <sheetName val="234"/>
      <sheetName val="250251"/>
      <sheetName val="252"/>
      <sheetName val="253"/>
      <sheetName val="254"/>
      <sheetName val="256257"/>
      <sheetName val="261"/>
      <sheetName val="262263"/>
      <sheetName val="266267"/>
      <sheetName val="269"/>
      <sheetName val="272273"/>
      <sheetName val="274275"/>
      <sheetName val="276277"/>
      <sheetName val="278"/>
      <sheetName val="300301"/>
      <sheetName val="304"/>
      <sheetName val="310311"/>
      <sheetName val="320323"/>
      <sheetName val="326327"/>
      <sheetName val="328330"/>
      <sheetName val="332"/>
      <sheetName val="335"/>
      <sheetName val="336"/>
      <sheetName val="337"/>
      <sheetName val="340"/>
      <sheetName val="350351"/>
      <sheetName val="352353"/>
      <sheetName val="354355"/>
      <sheetName val="356"/>
      <sheetName val="401"/>
      <sheetName val="402403"/>
      <sheetName val="406407"/>
      <sheetName val="408409"/>
      <sheetName val="410411"/>
      <sheetName val="422423"/>
      <sheetName val="424425"/>
      <sheetName val="426427"/>
      <sheetName val="429"/>
      <sheetName val="430"/>
      <sheetName val="431"/>
      <sheetName val="450"/>
      <sheetName val="BOO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4A"/>
      <sheetName val="106107"/>
      <sheetName val="108109"/>
      <sheetName val="110113"/>
      <sheetName val="114117"/>
      <sheetName val="118119"/>
      <sheetName val="120121"/>
      <sheetName val="122123"/>
      <sheetName val="200201"/>
      <sheetName val="202203"/>
      <sheetName val="204207"/>
      <sheetName val="213"/>
      <sheetName val="214"/>
      <sheetName val="216"/>
      <sheetName val="217"/>
      <sheetName val="218"/>
      <sheetName val="219"/>
      <sheetName val="221"/>
      <sheetName val="224225"/>
      <sheetName val="227"/>
      <sheetName val="228229"/>
      <sheetName val="230"/>
      <sheetName val="232"/>
      <sheetName val="233"/>
      <sheetName val="234"/>
      <sheetName val="250251"/>
      <sheetName val="252"/>
      <sheetName val="253"/>
      <sheetName val="254"/>
      <sheetName val="256257"/>
      <sheetName val="261"/>
      <sheetName val="262263"/>
      <sheetName val="266267"/>
      <sheetName val="269"/>
      <sheetName val="272273"/>
      <sheetName val="274275"/>
      <sheetName val="276277"/>
      <sheetName val="278"/>
      <sheetName val="300301"/>
      <sheetName val="304"/>
      <sheetName val="310311"/>
      <sheetName val="320323"/>
      <sheetName val="326327"/>
      <sheetName val="328330"/>
      <sheetName val="332"/>
      <sheetName val="335"/>
      <sheetName val="336"/>
      <sheetName val="337"/>
      <sheetName val="340"/>
      <sheetName val="350351"/>
      <sheetName val="352353"/>
      <sheetName val="354355"/>
      <sheetName val="356"/>
      <sheetName val="401"/>
      <sheetName val="402403"/>
      <sheetName val="406407"/>
      <sheetName val="408409"/>
      <sheetName val="410411"/>
      <sheetName val="422423"/>
      <sheetName val="424425"/>
      <sheetName val="426427"/>
      <sheetName val="429"/>
      <sheetName val="430"/>
      <sheetName val="431"/>
      <sheetName val="450"/>
      <sheetName val="BOOK"/>
    </sheetNames>
    <sheetDataSet>
      <sheetData sheetId="0"/>
      <sheetData sheetId="1">
        <row r="25">
          <cell r="C25" t="str">
            <v xml:space="preserve">KeySpan Gas East Corp./D/B/A National Grid </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6107"/>
      <sheetName val="108109"/>
      <sheetName val="110113"/>
      <sheetName val="114117"/>
      <sheetName val="118119"/>
      <sheetName val="120121"/>
      <sheetName val="122123"/>
      <sheetName val="200201"/>
      <sheetName val="202203"/>
      <sheetName val="204207"/>
      <sheetName val="213"/>
      <sheetName val="214"/>
      <sheetName val="216"/>
      <sheetName val="217"/>
      <sheetName val="218"/>
      <sheetName val="219"/>
      <sheetName val="221"/>
      <sheetName val="224225"/>
      <sheetName val="227"/>
      <sheetName val="228229"/>
      <sheetName val="230"/>
      <sheetName val="232"/>
      <sheetName val="233"/>
      <sheetName val="234"/>
      <sheetName val="250251"/>
      <sheetName val="252"/>
      <sheetName val="253"/>
      <sheetName val="254"/>
      <sheetName val="256257"/>
      <sheetName val="261"/>
      <sheetName val="262263"/>
      <sheetName val="266267"/>
      <sheetName val="269"/>
      <sheetName val="272273"/>
      <sheetName val="274275"/>
      <sheetName val="276277"/>
      <sheetName val="278"/>
      <sheetName val="300301"/>
      <sheetName val="304"/>
      <sheetName val="310311"/>
      <sheetName val="320323"/>
      <sheetName val="326327"/>
      <sheetName val="328330"/>
      <sheetName val="332"/>
      <sheetName val="335"/>
      <sheetName val="336"/>
      <sheetName val="337"/>
      <sheetName val="340"/>
      <sheetName val="350351"/>
      <sheetName val="352353"/>
      <sheetName val="354355"/>
      <sheetName val="356"/>
      <sheetName val="401"/>
      <sheetName val="402403"/>
      <sheetName val="406407"/>
      <sheetName val="408409"/>
      <sheetName val="410411"/>
      <sheetName val="422423"/>
      <sheetName val="424425"/>
      <sheetName val="426427"/>
      <sheetName val="429"/>
      <sheetName val="430"/>
      <sheetName val="431"/>
      <sheetName val="450"/>
      <sheetName val="BOOK"/>
    </sheetNames>
    <sheetDataSet>
      <sheetData sheetId="0"/>
      <sheetData sheetId="1">
        <row r="22">
          <cell r="C22" t="str">
            <v>Please fill in the following:</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4A"/>
      <sheetName val="106107"/>
      <sheetName val="108109"/>
      <sheetName val="110113"/>
      <sheetName val="114117"/>
      <sheetName val="118119"/>
      <sheetName val="120121"/>
      <sheetName val="122123"/>
      <sheetName val="200201"/>
      <sheetName val="202203"/>
      <sheetName val="204207"/>
      <sheetName val="213"/>
      <sheetName val="214"/>
      <sheetName val="216"/>
      <sheetName val="217"/>
      <sheetName val="218"/>
      <sheetName val="219"/>
      <sheetName val="221"/>
      <sheetName val="224225"/>
      <sheetName val="227"/>
      <sheetName val="228229"/>
      <sheetName val="230"/>
      <sheetName val="232"/>
      <sheetName val="233"/>
      <sheetName val="234"/>
      <sheetName val="250251"/>
      <sheetName val="252"/>
      <sheetName val="253"/>
      <sheetName val="254"/>
      <sheetName val="256257"/>
      <sheetName val="261"/>
      <sheetName val="262263"/>
      <sheetName val="266267"/>
      <sheetName val="269"/>
      <sheetName val="272273"/>
      <sheetName val="274275"/>
      <sheetName val="276277"/>
      <sheetName val="278"/>
      <sheetName val="300301"/>
      <sheetName val="304"/>
      <sheetName val="310311"/>
      <sheetName val="320323"/>
      <sheetName val="326327"/>
      <sheetName val="328330"/>
      <sheetName val="332"/>
      <sheetName val="335"/>
      <sheetName val="336"/>
      <sheetName val="337"/>
      <sheetName val="340"/>
      <sheetName val="350351"/>
      <sheetName val="352353"/>
      <sheetName val="354355"/>
      <sheetName val="356"/>
      <sheetName val="401"/>
      <sheetName val="402403"/>
      <sheetName val="406407"/>
      <sheetName val="408409"/>
      <sheetName val="410411"/>
      <sheetName val="422423"/>
      <sheetName val="424425"/>
      <sheetName val="426427"/>
      <sheetName val="429"/>
      <sheetName val="430"/>
      <sheetName val="431"/>
      <sheetName val="450"/>
      <sheetName val="BOOK"/>
    </sheetNames>
    <sheetDataSet>
      <sheetData sheetId="0"/>
      <sheetData sheetId="1">
        <row r="25">
          <cell r="C25" t="str">
            <v xml:space="preserve">KeySpan Gas East Corp./D/B/A National Grid </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ntucket"/>
      <sheetName val="171"/>
      <sheetName val="interest"/>
      <sheetName val="Basic-Default"/>
      <sheetName val="DTE"/>
      <sheetName val="Default Recon"/>
      <sheetName val="DTE Recon"/>
      <sheetName val="Module1"/>
      <sheetName val="Income Statement"/>
      <sheetName val="trans"/>
    </sheetNames>
    <sheetDataSet>
      <sheetData sheetId="0"/>
      <sheetData sheetId="1"/>
      <sheetData sheetId="2"/>
      <sheetData sheetId="3"/>
      <sheetData sheetId="4"/>
      <sheetData sheetId="5"/>
      <sheetData sheetId="6"/>
      <sheetData sheetId="7"/>
      <sheetData sheetId="8" refreshError="1"/>
      <sheetData sheetId="9"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11"/>
      <sheetName val="Page 12"/>
      <sheetName val="Interco Acct Rec Datamart Query"/>
      <sheetName val="Page 14"/>
      <sheetName val="Pg14 Prepymt &amp; Cur Asset Brkout"/>
      <sheetName val="Page 18"/>
      <sheetName val="Interco Acct Pay Datamart Query"/>
      <sheetName val="Page 19"/>
      <sheetName val="Operating Reserve Breakout"/>
      <sheetName val="Pg19 Oper Reserve Datamt Query"/>
      <sheetName val="Page 24"/>
      <sheetName val="Pg24 Consult Chg Datamart Query"/>
      <sheetName val="Page 25"/>
      <sheetName val="Page 25 support"/>
      <sheetName val="Pg25 Empl Plans Datamart Query"/>
      <sheetName val="Page 72-77"/>
      <sheetName val="Page 110 -113"/>
      <sheetName val="Page 110 -113 with Tax Adj"/>
      <sheetName val="Dec 11 Oracle Balance Sheet"/>
      <sheetName val="Dec 10 Oracle Balance Sheet"/>
      <sheetName val="Page 113-A"/>
      <sheetName val="Page 114-117"/>
      <sheetName val="Page 114-117 with Tax Adj"/>
      <sheetName val="Dec 11 Oracle Ytd Inc Stmt"/>
      <sheetName val="Dec 10 Oracle Ytd Inc Stmt"/>
      <sheetName val="Page 118-119"/>
      <sheetName val="Page 120-121"/>
      <sheetName val="Page 122-123"/>
      <sheetName val="Cash Flow Support Sheet YTD"/>
      <sheetName val="Change in GAC balance"/>
      <sheetName val="Reg Asset &amp; Reg Liab Amort"/>
      <sheetName val="FAS 109 Reg Asset"/>
      <sheetName val="Dec11 vs Dec10 Deriv Bal"/>
      <sheetName val="Environ Reclass"/>
      <sheetName val="Page 224-225"/>
      <sheetName val="Page 227"/>
      <sheetName val="Page 232"/>
      <sheetName val="232"/>
      <sheetName val="Reg Asset Bal Breakout SAP"/>
      <sheetName val="KEDNY Bal Rollforward"/>
      <sheetName val="182 SAP query"/>
      <sheetName val="5220 BS Calendar Year"/>
      <sheetName val="233"/>
      <sheetName val="Page 233"/>
      <sheetName val="Def Debit Bal "/>
      <sheetName val="Deferred Debits Query"/>
      <sheetName val="5220 Calendar Year"/>
      <sheetName val="Def Debit Bal Breakout"/>
      <sheetName val="Misc Def Debit Datamart Query"/>
      <sheetName val="Page 256-257"/>
      <sheetName val="269"/>
      <sheetName val="Page 269"/>
      <sheetName val="253 Other Def Credit Bal "/>
      <sheetName val="253 SAP Query"/>
      <sheetName val="5220 Calendar Year Credits"/>
      <sheetName val="Other Def Credit Bal Breakout"/>
      <sheetName val="Oth Def Credit Datamart Query"/>
      <sheetName val="278"/>
      <sheetName val="Page 278 (2)"/>
      <sheetName val="253 Reg Liab Bal Breakout "/>
      <sheetName val="KEDNY Rollforward"/>
      <sheetName val=" SAP 253 Query"/>
      <sheetName val="5220 Calendar Year 253"/>
      <sheetName val="Page 278"/>
      <sheetName val="Reg Liab Bal Breakout"/>
      <sheetName val="Reg Liab Datamart Query"/>
      <sheetName val="Page 335"/>
      <sheetName val="Misc General Exp Breakout"/>
      <sheetName val="Page 340"/>
      <sheetName val="Income&amp;Ded &amp; Int Chg"/>
      <sheetName val="Page 350"/>
      <sheetName val="Reg Commission Exp Breakout"/>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 val="Total"/>
      <sheetName val="CGA"/>
      <sheetName val="Peak"/>
      <sheetName val="OffPeak"/>
      <sheetName val="Proration"/>
      <sheetName val="Prorated CGA"/>
      <sheetName val="Prorated LDAF"/>
      <sheetName val="Vol-Ratio"/>
      <sheetName val="Special Ledger"/>
      <sheetName val="Gas Lights"/>
      <sheetName val="Input SL655"/>
      <sheetName val="Input SL235 R&amp;S"/>
      <sheetName val="Input SL235 CRIS"/>
      <sheetName val="Variance R&amp;S vs Cris"/>
      <sheetName val="Margin Comp"/>
      <sheetName val="Core Adj."/>
      <sheetName val="NC Adj."/>
      <sheetName val="MDCQ"/>
      <sheetName val="Vols"/>
      <sheetName val="test"/>
      <sheetName val="Interim Sales"/>
      <sheetName val="Suppliers"/>
      <sheetName val="Refun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11"/>
      <sheetName val="Page 12"/>
      <sheetName val="Interco Acct Rec Datamart Query"/>
      <sheetName val="Page 14"/>
      <sheetName val="Pg14 Prepymt &amp; Cur Asset Brkout"/>
      <sheetName val="Page 18"/>
      <sheetName val="Interco Acct Pay Datamart Query"/>
      <sheetName val="Page 19"/>
      <sheetName val="Operating Reserve Breakout"/>
      <sheetName val="Pg19 Oper Reserve Datamt Query"/>
      <sheetName val="Page 24"/>
      <sheetName val="Pg24 Consult Chg Datamart Query"/>
      <sheetName val="Page 25"/>
      <sheetName val="Page 25 support"/>
      <sheetName val="Pg25 Empl Plans Datamart Query"/>
      <sheetName val="Page 72-77"/>
      <sheetName val="Page 110 -113"/>
      <sheetName val="Page 110 -113 with Tax Adj"/>
      <sheetName val="Dec 11 Oracle Balance Sheet"/>
      <sheetName val="Dec 10 Oracle Balance Sheet"/>
      <sheetName val="Page 113-A"/>
      <sheetName val="Page 114-117"/>
      <sheetName val="Page 114-117 with Tax Adj"/>
      <sheetName val="Dec 11 Oracle Ytd Inc Stmt"/>
      <sheetName val="Dec 10 Oracle Ytd Inc Stmt"/>
      <sheetName val="Page 118-119"/>
      <sheetName val="Page 120-121"/>
      <sheetName val="Page 122-123"/>
      <sheetName val="Cash Flow Support Sheet YTD"/>
      <sheetName val="Change in GAC balance"/>
      <sheetName val="Reg Asset &amp; Reg Liab Amort"/>
      <sheetName val="FAS 109 Reg Asset"/>
      <sheetName val="Dec11 vs Dec10 Deriv Bal"/>
      <sheetName val="Environ Reclass"/>
      <sheetName val="Page 224-225"/>
      <sheetName val="Page 227"/>
      <sheetName val="Page 232"/>
      <sheetName val="232"/>
      <sheetName val="Reg Asset Bal Breakout SAP"/>
      <sheetName val="KEDNY Bal Rollforward"/>
      <sheetName val="182 SAP query"/>
      <sheetName val="5220 BS Calendar Year"/>
      <sheetName val="233"/>
      <sheetName val="Page 233"/>
      <sheetName val="Def Debit Bal "/>
      <sheetName val="Deferred Debits Query"/>
      <sheetName val="5220 Calendar Year"/>
      <sheetName val="Def Debit Bal Breakout"/>
      <sheetName val="Misc Def Debit Datamart Query"/>
      <sheetName val="Page 256-257"/>
      <sheetName val="269"/>
      <sheetName val="Page 269"/>
      <sheetName val="253 Other Def Credit Bal "/>
      <sheetName val="253 SAP Query"/>
      <sheetName val="5220 Calendar Year Credits"/>
      <sheetName val="Other Def Credit Bal Breakout"/>
      <sheetName val="Oth Def Credit Datamart Query"/>
      <sheetName val="278"/>
      <sheetName val="Page 278 (2)"/>
      <sheetName val="253 Reg Liab Bal Breakout "/>
      <sheetName val="KEDNY Rollforward"/>
      <sheetName val=" SAP 253 Query"/>
      <sheetName val="5220 Calendar Year 253"/>
      <sheetName val="Page 278"/>
      <sheetName val="Reg Liab Bal Breakout"/>
      <sheetName val="Reg Liab Datamart Query"/>
      <sheetName val="Page 335"/>
      <sheetName val="Misc General Exp Breakout"/>
      <sheetName val="Page 340"/>
      <sheetName val="Income&amp;Ded &amp; Int Chg"/>
      <sheetName val="Page 350"/>
      <sheetName val="Reg Commission Exp Breakout"/>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4207"/>
      <sheetName val="262263"/>
      <sheetName val="320323"/>
      <sheetName val="Basic-Default"/>
    </sheetNames>
    <sheetDataSet>
      <sheetData sheetId="0" refreshError="1"/>
      <sheetData sheetId="1" refreshError="1">
        <row r="1">
          <cell r="A1" t="str">
            <v>Name of Respondent</v>
          </cell>
        </row>
      </sheetData>
      <sheetData sheetId="2" refreshError="1"/>
      <sheetData sheetId="3"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ic"/>
      <sheetName val="interest"/>
      <sheetName val="Basic Serv cost ADJ"/>
      <sheetName val="Bad Debt  Estimate"/>
      <sheetName val="Standard Offer"/>
      <sheetName val="Calc Rev"/>
      <sheetName val="YTD GL Recon"/>
      <sheetName val="142017"/>
      <sheetName val="Acct Reconcilation - 142017"/>
      <sheetName val="Change Control Tab"/>
      <sheetName val="Unbiled"/>
      <sheetName val="ESTIMATE"/>
      <sheetName val="TRUE_UP"/>
      <sheetName val="Module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cess"/>
      <sheetName val="stdoff"/>
      <sheetName val="trans"/>
      <sheetName val="trans_detail"/>
      <sheetName val="dsm"/>
      <sheetName val="last resort"/>
      <sheetName val="172"/>
      <sheetName val="Basic-Default"/>
    </sheetNames>
    <sheetDataSet>
      <sheetData sheetId="0"/>
      <sheetData sheetId="1"/>
      <sheetData sheetId="2"/>
      <sheetData sheetId="3"/>
      <sheetData sheetId="4"/>
      <sheetData sheetId="5"/>
      <sheetData sheetId="6"/>
      <sheetData sheetId="7"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10311"/>
      <sheetName val="326327"/>
      <sheetName val="328330"/>
      <sheetName val="262263"/>
    </sheetNames>
    <sheetDataSet>
      <sheetData sheetId="0" refreshError="1"/>
      <sheetData sheetId="1" refreshError="1"/>
      <sheetData sheetId="2" refreshError="1">
        <row r="1">
          <cell r="A1" t="str">
            <v>Name of Respondent</v>
          </cell>
        </row>
        <row r="65">
          <cell r="B65" t="str">
            <v>Payment By</v>
          </cell>
        </row>
        <row r="66">
          <cell r="B66" t="str">
            <v>(Company or Public Authority)</v>
          </cell>
        </row>
        <row r="67">
          <cell r="B67" t="str">
            <v>[Footnote Affiliations]</v>
          </cell>
        </row>
        <row r="68">
          <cell r="B68" t="str">
            <v>(a)</v>
          </cell>
        </row>
        <row r="69">
          <cell r="B69" t="str">
            <v>Central Hudson Gas &amp; Electric</v>
          </cell>
        </row>
        <row r="71">
          <cell r="B71" t="str">
            <v>Central Hudson Gas &amp; Electric</v>
          </cell>
        </row>
      </sheetData>
      <sheetData sheetId="3"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ntucket"/>
      <sheetName val="171"/>
      <sheetName val="interest"/>
      <sheetName val="Basic-Default"/>
      <sheetName val="DTE"/>
      <sheetName val="Default Recon"/>
      <sheetName val="DTE Recon"/>
      <sheetName val="Module1"/>
      <sheetName val="Income Statement"/>
      <sheetName val="trans"/>
    </sheetNames>
    <sheetDataSet>
      <sheetData sheetId="0"/>
      <sheetData sheetId="1"/>
      <sheetData sheetId="2"/>
      <sheetData sheetId="3"/>
      <sheetData sheetId="4"/>
      <sheetData sheetId="5"/>
      <sheetData sheetId="6"/>
      <sheetData sheetId="7"/>
      <sheetData sheetId="8" refreshError="1"/>
      <sheetData sheetId="9"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cess"/>
      <sheetName val="stdoff"/>
      <sheetName val="trans"/>
      <sheetName val="trans_detail"/>
      <sheetName val="dsm"/>
      <sheetName val="last resort"/>
      <sheetName val="172"/>
      <sheetName val="Basic-Default"/>
      <sheetName val="Start Balance"/>
    </sheetNames>
    <sheetDataSet>
      <sheetData sheetId="0"/>
      <sheetData sheetId="1"/>
      <sheetData sheetId="2"/>
      <sheetData sheetId="3"/>
      <sheetData sheetId="4"/>
      <sheetData sheetId="5"/>
      <sheetData sheetId="6"/>
      <sheetData sheetId="7" refreshError="1"/>
      <sheetData sheetId="8"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cess"/>
      <sheetName val="stdoff"/>
      <sheetName val="trans"/>
      <sheetName val="trans_detail"/>
      <sheetName val="dsm"/>
      <sheetName val="last resort"/>
      <sheetName val="172"/>
      <sheetName val="Start Balance"/>
      <sheetName val="Basic-Default"/>
    </sheetNames>
    <sheetDataSet>
      <sheetData sheetId="0"/>
      <sheetData sheetId="1"/>
      <sheetData sheetId="2"/>
      <sheetData sheetId="3"/>
      <sheetData sheetId="4"/>
      <sheetData sheetId="5"/>
      <sheetData sheetId="6"/>
      <sheetData sheetId="7" refreshError="1"/>
      <sheetData sheetId="8"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ilored Procedures "/>
      <sheetName val="KeySpan Utility Plant Rollfwd"/>
      <sheetName val="KS Jan 2011"/>
      <sheetName val="KeySpan CWIP Rollforward"/>
      <sheetName val="4 Nantucket"/>
      <sheetName val="5 MECO"/>
      <sheetName val="6 MA Hydro"/>
      <sheetName val="8 Hydro Transmission"/>
      <sheetName val="10 NEP"/>
      <sheetName val="20 NEET"/>
      <sheetName val="36 NIMO"/>
      <sheetName val="41 Granite St"/>
      <sheetName val="48 RI Gas"/>
      <sheetName val="49 NECO"/>
      <sheetName val="Grid CWIP Rollforward"/>
      <sheetName val="Start Balanc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ilored Procedures "/>
      <sheetName val="KeySpan Utility Plant Rollfwd"/>
      <sheetName val="KS Jan 2011"/>
      <sheetName val="KeySpan CWIP Rollforward"/>
      <sheetName val="4 Nantucket"/>
      <sheetName val="5 MECO"/>
      <sheetName val="6 MA Hydro"/>
      <sheetName val="8 Hydro Transmission"/>
      <sheetName val="10 NEP"/>
      <sheetName val="20 NEET"/>
      <sheetName val="36 NIMO"/>
      <sheetName val="41 Granite St"/>
      <sheetName val="48 RI Gas"/>
      <sheetName val="49 NECO"/>
      <sheetName val="Grid CWIP Rollforward"/>
      <sheetName val="Start Balanc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rmalization"/>
      <sheetName val="Rate Table"/>
      <sheetName val="Ld. Grth"/>
      <sheetName val="Weather"/>
      <sheetName val="Data Entry"/>
      <sheetName val="Var. Anal."/>
      <sheetName val="Historical Data"/>
      <sheetName val="H"/>
      <sheetName val="Forecast Data"/>
      <sheetName val="Historical Data (04'sPriorYr)"/>
      <sheetName val="Forecast Data (04)"/>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
      <sheetName val="mar 11"/>
      <sheetName val="apr 11"/>
      <sheetName val="Sides"/>
      <sheetName val="trans"/>
    </sheetNames>
    <sheetDataSet>
      <sheetData sheetId="0"/>
      <sheetData sheetId="1"/>
      <sheetData sheetId="2"/>
      <sheetData sheetId="3" refreshError="1"/>
      <sheetData sheetId="4"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abilities Rec List"/>
      <sheetName val="Co 49, Scd#na,204000"/>
      <sheetName val="Co 49, Scd#na,204900"/>
      <sheetName val="Co 49, Scd#na,204901"/>
      <sheetName val="Co 49, Scd#46,224000"/>
      <sheetName val="Co 49, Scd#46,224100"/>
      <sheetName val="Co 49, Scd#46,226000"/>
      <sheetName val="Co 49, Scd#na,232102"/>
      <sheetName val="Co 49, Scd#na,232104"/>
      <sheetName val="Co 49, Scd#46,232119"/>
      <sheetName val="Co 49, Scd#na,232300"/>
      <sheetName val="Co 49, Scd#na,232301"/>
      <sheetName val="Co 49, Scd#na,232302"/>
      <sheetName val="Co 49, Scd#na,232303"/>
      <sheetName val="Co 49, Scd#na,232305"/>
      <sheetName val="Co 49, Scd#na,232306"/>
      <sheetName val="Co 49, Scd#na,232308"/>
      <sheetName val="Co 49, Scd#na,232309"/>
      <sheetName val="Co 49, Scd#na,232310"/>
      <sheetName val="Co 49, Scd#na,232401"/>
      <sheetName val="Co 49, Scd#na,232411"/>
      <sheetName val="Co 49, Scd#na,232412"/>
      <sheetName val="Co 49, Scd#na,232430"/>
      <sheetName val="Co 49, Scd#100,232438"/>
      <sheetName val="Co 49, Scd#na,232450"/>
      <sheetName val="Co 49, Scd#na,232451"/>
      <sheetName val="Co 49, Scd#na,232455"/>
      <sheetName val="Co 49, Scd#na,233001-233164"/>
      <sheetName val="Co 49, Scd#46,234001-234703"/>
      <sheetName val="Co 49, Scd#na,236310"/>
      <sheetName val="Co 49, Scd#na,236500"/>
      <sheetName val="Co 49, Scd#na,236501"/>
      <sheetName val="Co 49, Scd#na,236550"/>
      <sheetName val="Co 49, Scd#na,236600"/>
      <sheetName val="Co 49, Scd#46,237002"/>
      <sheetName val="Co 49, Scd#na,237003"/>
      <sheetName val="Co 49, Scd#na,237004"/>
      <sheetName val="Co 49, Scd#na,238010"/>
      <sheetName val="Co 49, Scd#na,241000"/>
      <sheetName val="Co 49, Scd#na,241002"/>
      <sheetName val="Co 49, Scd#na,241003"/>
      <sheetName val="Co 49, Scd#na,241007"/>
      <sheetName val="Co 49, Scd#na,241008"/>
      <sheetName val="Co 49, Scd#na,241009"/>
      <sheetName val="Co 49, Scd#na,242000"/>
      <sheetName val="Co 49, Scd#na,242001"/>
      <sheetName val="Co 49, Scd#na,242002"/>
      <sheetName val="Co 49, Scd#na,242005"/>
      <sheetName val="Co 49, Scd#na,242200"/>
      <sheetName val="Co 49, Scd#na,242210"/>
      <sheetName val="Co 49, Scd#na,242215"/>
      <sheetName val="Co 49, Scd#na,242300"/>
      <sheetName val="Co 49, Scd#na,242301"/>
      <sheetName val="Co 49, Scd#na,242302"/>
      <sheetName val="Co 49, Scd#na,242303"/>
      <sheetName val="Co 49, Scd#na,242304"/>
      <sheetName val="Co 49, Scd#na,242307"/>
      <sheetName val="Co 49, Scd#na,253000"/>
      <sheetName val="Co 49, Scd#na,253001"/>
      <sheetName val="Co 49, Scd#na,253006 (2)"/>
      <sheetName val="Co 49, Scd#na,253006"/>
      <sheetName val="Co 49, Scd#na,253002"/>
      <sheetName val="Co 49, Scd#na,253008"/>
      <sheetName val="Co 49, Scd#na,2530011"/>
      <sheetName val="Co 49, Scd#na,253941-253944"/>
      <sheetName val="Co 49, Scd#na,254020"/>
      <sheetName val="Co 49, Scd#na,254022"/>
      <sheetName val="Co 49, Scd#na,254033"/>
      <sheetName val="Co 49, Scd#na,254070"/>
      <sheetName val="Co 49, Scd#na,254105"/>
      <sheetName val="Co 49, Scd#na,254106"/>
      <sheetName val="Co 49, Scd#na,254315"/>
      <sheetName val="Co 49, Scd#na,255000"/>
      <sheetName val="Sheet3"/>
      <sheetName val="KS Jan 201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vigation Page"/>
      <sheetName val="Reconciliation Page"/>
      <sheetName val="Summary"/>
      <sheetName val="00 - Parent"/>
      <sheetName val="20 - GEAE Tech"/>
      <sheetName val="30 - Service"/>
      <sheetName val="80 - GEII"/>
      <sheetName val="GA - Miami"/>
      <sheetName val="GN - Dallas"/>
      <sheetName val="GP - McAllen"/>
      <sheetName val="T0 - Spares"/>
      <sheetName val="U0 - Onwing"/>
      <sheetName val="1H-1J-1Q"/>
      <sheetName val="JE10310X"/>
      <sheetName val="10310X detail"/>
      <sheetName val="10310X Pivot"/>
      <sheetName val="B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1">
          <cell r="A1" t="str">
            <v>Acct #</v>
          </cell>
          <cell r="B1" t="str">
            <v>Amount</v>
          </cell>
        </row>
        <row r="2">
          <cell r="A2" t="str">
            <v>0003000000000</v>
          </cell>
          <cell r="B2">
            <v>-3580</v>
          </cell>
        </row>
        <row r="3">
          <cell r="A3" t="str">
            <v>00030041UD000</v>
          </cell>
          <cell r="B3">
            <v>-178552.2</v>
          </cell>
        </row>
        <row r="4">
          <cell r="A4" t="str">
            <v>0003010000000</v>
          </cell>
          <cell r="B4">
            <v>0</v>
          </cell>
        </row>
        <row r="5">
          <cell r="A5" t="str">
            <v>00030100B10G0</v>
          </cell>
          <cell r="B5">
            <v>0</v>
          </cell>
        </row>
        <row r="6">
          <cell r="A6" t="str">
            <v>00030100D30D0</v>
          </cell>
          <cell r="B6">
            <v>-9617</v>
          </cell>
        </row>
        <row r="7">
          <cell r="A7" t="str">
            <v>00030100XB0C0</v>
          </cell>
          <cell r="B7">
            <v>98400.58</v>
          </cell>
        </row>
        <row r="8">
          <cell r="A8" t="str">
            <v>0003030000000</v>
          </cell>
          <cell r="B8">
            <v>12759.1</v>
          </cell>
        </row>
        <row r="9">
          <cell r="A9" t="str">
            <v>00030300A60C0</v>
          </cell>
          <cell r="B9">
            <v>-116384.35</v>
          </cell>
        </row>
        <row r="10">
          <cell r="A10" t="str">
            <v>00030300A80C0</v>
          </cell>
          <cell r="B10">
            <v>-115419.21</v>
          </cell>
        </row>
        <row r="11">
          <cell r="A11" t="str">
            <v>00030300B10C0</v>
          </cell>
          <cell r="B11">
            <v>-34565.01</v>
          </cell>
        </row>
        <row r="12">
          <cell r="A12" t="str">
            <v>00030300B20C0</v>
          </cell>
          <cell r="B12">
            <v>-139702.81</v>
          </cell>
        </row>
        <row r="13">
          <cell r="A13" t="str">
            <v>00030300D50D0</v>
          </cell>
          <cell r="B13">
            <v>-14534</v>
          </cell>
        </row>
        <row r="14">
          <cell r="A14" t="str">
            <v>00030300D80D0</v>
          </cell>
          <cell r="B14">
            <v>-73684.259999999995</v>
          </cell>
        </row>
        <row r="15">
          <cell r="A15" t="str">
            <v>00030300D90D0</v>
          </cell>
          <cell r="B15">
            <v>-3580</v>
          </cell>
        </row>
        <row r="16">
          <cell r="A16" t="str">
            <v>00030300DA0D0</v>
          </cell>
          <cell r="B16">
            <v>-1305</v>
          </cell>
        </row>
        <row r="17">
          <cell r="A17" t="str">
            <v>00030300EC0H0</v>
          </cell>
          <cell r="B17">
            <v>-3150</v>
          </cell>
        </row>
        <row r="18">
          <cell r="A18" t="str">
            <v>00030300FC000</v>
          </cell>
          <cell r="B18">
            <v>112150.91</v>
          </cell>
        </row>
        <row r="19">
          <cell r="A19" t="str">
            <v>00030300J2CC0</v>
          </cell>
          <cell r="B19">
            <v>-87498.52</v>
          </cell>
        </row>
        <row r="20">
          <cell r="A20" t="str">
            <v>00030300J2CY0</v>
          </cell>
          <cell r="B20">
            <v>-95494.64</v>
          </cell>
        </row>
        <row r="21">
          <cell r="A21" t="str">
            <v>00030300J6CC0</v>
          </cell>
          <cell r="B21">
            <v>-132482.54</v>
          </cell>
        </row>
        <row r="22">
          <cell r="A22" t="str">
            <v>00030300J9CY0</v>
          </cell>
          <cell r="B22">
            <v>-31908.55</v>
          </cell>
        </row>
        <row r="23">
          <cell r="A23" t="str">
            <v>00030300WC0H0</v>
          </cell>
          <cell r="B23">
            <v>405</v>
          </cell>
        </row>
        <row r="24">
          <cell r="A24" t="str">
            <v>00030300Y90C0</v>
          </cell>
          <cell r="B24">
            <v>549089.5</v>
          </cell>
        </row>
        <row r="25">
          <cell r="A25" t="str">
            <v>00030300YN0C0</v>
          </cell>
          <cell r="B25">
            <v>505871.25</v>
          </cell>
        </row>
        <row r="26">
          <cell r="A26" t="str">
            <v>00030300Z90G0</v>
          </cell>
          <cell r="B26">
            <v>59618.25</v>
          </cell>
        </row>
        <row r="27">
          <cell r="A27" t="str">
            <v>0003031000000</v>
          </cell>
          <cell r="B27">
            <v>-9179.1</v>
          </cell>
        </row>
        <row r="28">
          <cell r="A28" t="str">
            <v>00030310A60C0</v>
          </cell>
          <cell r="B28">
            <v>116384.35</v>
          </cell>
        </row>
        <row r="29">
          <cell r="A29" t="str">
            <v>00030310A80C0</v>
          </cell>
          <cell r="B29">
            <v>115419.21</v>
          </cell>
        </row>
        <row r="30">
          <cell r="A30" t="str">
            <v>00030310B10C0</v>
          </cell>
          <cell r="B30">
            <v>34565.01</v>
          </cell>
        </row>
        <row r="31">
          <cell r="A31" t="str">
            <v>00030310B10G0</v>
          </cell>
          <cell r="B31">
            <v>0</v>
          </cell>
        </row>
        <row r="32">
          <cell r="A32" t="str">
            <v>00030310B20C0</v>
          </cell>
          <cell r="B32">
            <v>139702.81</v>
          </cell>
        </row>
        <row r="33">
          <cell r="A33" t="str">
            <v>00030310D30D0</v>
          </cell>
          <cell r="B33">
            <v>9617</v>
          </cell>
        </row>
        <row r="34">
          <cell r="A34" t="str">
            <v>00030310D50D0</v>
          </cell>
          <cell r="B34">
            <v>14534</v>
          </cell>
        </row>
        <row r="35">
          <cell r="A35" t="str">
            <v>00030310D80D0</v>
          </cell>
          <cell r="B35">
            <v>73684.259999999995</v>
          </cell>
        </row>
        <row r="36">
          <cell r="A36" t="str">
            <v>00030310D90D0</v>
          </cell>
          <cell r="B36">
            <v>3580</v>
          </cell>
        </row>
        <row r="37">
          <cell r="A37" t="str">
            <v>00030310DA0D0</v>
          </cell>
          <cell r="B37">
            <v>1305</v>
          </cell>
        </row>
        <row r="38">
          <cell r="A38" t="str">
            <v>00030310EC0H0</v>
          </cell>
          <cell r="B38">
            <v>3150</v>
          </cell>
        </row>
        <row r="39">
          <cell r="A39" t="str">
            <v>00030310FC000</v>
          </cell>
          <cell r="B39">
            <v>-112150.91</v>
          </cell>
        </row>
        <row r="40">
          <cell r="A40" t="str">
            <v>00030310J2CC0</v>
          </cell>
          <cell r="B40">
            <v>87498.52</v>
          </cell>
        </row>
        <row r="41">
          <cell r="A41" t="str">
            <v>00030310J2CY0</v>
          </cell>
          <cell r="B41">
            <v>95494.64</v>
          </cell>
        </row>
        <row r="42">
          <cell r="A42" t="str">
            <v>00030310J6CC0</v>
          </cell>
          <cell r="B42">
            <v>132482.54</v>
          </cell>
        </row>
        <row r="43">
          <cell r="A43" t="str">
            <v>00030310J9CY0</v>
          </cell>
          <cell r="B43">
            <v>31908.55</v>
          </cell>
        </row>
        <row r="44">
          <cell r="A44" t="str">
            <v>00030310UD000</v>
          </cell>
          <cell r="B44">
            <v>178552.2</v>
          </cell>
        </row>
        <row r="45">
          <cell r="A45" t="str">
            <v>00030310WC0H0</v>
          </cell>
          <cell r="B45">
            <v>-405</v>
          </cell>
        </row>
        <row r="46">
          <cell r="A46" t="str">
            <v>00030310XB0C0</v>
          </cell>
          <cell r="B46">
            <v>-98400.58</v>
          </cell>
        </row>
        <row r="47">
          <cell r="A47" t="str">
            <v>00030310Y90C0</v>
          </cell>
          <cell r="B47">
            <v>-549089.5</v>
          </cell>
        </row>
        <row r="48">
          <cell r="A48" t="str">
            <v>00030310YN0C0</v>
          </cell>
          <cell r="B48">
            <v>-505871.25</v>
          </cell>
        </row>
        <row r="49">
          <cell r="A49" t="str">
            <v>00030310Z90G0</v>
          </cell>
          <cell r="B49">
            <v>-59618.25</v>
          </cell>
        </row>
        <row r="50">
          <cell r="A50" t="str">
            <v>1D030063R1GZ0</v>
          </cell>
          <cell r="B50">
            <v>-155823.92000000001</v>
          </cell>
        </row>
        <row r="51">
          <cell r="A51" t="str">
            <v>1D030310R1GZ0</v>
          </cell>
          <cell r="B51">
            <v>155823.92000000001</v>
          </cell>
        </row>
        <row r="52">
          <cell r="A52" t="str">
            <v>3003010000000</v>
          </cell>
          <cell r="B52">
            <v>0</v>
          </cell>
        </row>
        <row r="53">
          <cell r="A53" t="str">
            <v>30030100UB000</v>
          </cell>
          <cell r="B53">
            <v>0</v>
          </cell>
        </row>
        <row r="54">
          <cell r="A54" t="str">
            <v>30030100WT000</v>
          </cell>
          <cell r="B54">
            <v>0</v>
          </cell>
        </row>
        <row r="55">
          <cell r="A55" t="str">
            <v>30030300UB0H0</v>
          </cell>
          <cell r="B55">
            <v>0</v>
          </cell>
        </row>
        <row r="56">
          <cell r="A56" t="str">
            <v>30030300UF300</v>
          </cell>
          <cell r="B56">
            <v>0</v>
          </cell>
        </row>
        <row r="57">
          <cell r="A57" t="str">
            <v>30030300WC0H0</v>
          </cell>
          <cell r="B57">
            <v>3442.5</v>
          </cell>
        </row>
        <row r="58">
          <cell r="A58" t="str">
            <v>30030300WN0H0</v>
          </cell>
          <cell r="B58">
            <v>0</v>
          </cell>
        </row>
        <row r="59">
          <cell r="A59" t="str">
            <v>30030300WT0H0</v>
          </cell>
          <cell r="B59">
            <v>0</v>
          </cell>
        </row>
        <row r="60">
          <cell r="A60" t="str">
            <v>3003031000000</v>
          </cell>
          <cell r="B60">
            <v>0</v>
          </cell>
        </row>
        <row r="61">
          <cell r="A61" t="str">
            <v>30030310UB000</v>
          </cell>
          <cell r="B61">
            <v>0</v>
          </cell>
        </row>
        <row r="62">
          <cell r="A62" t="str">
            <v>30030310UB0H0</v>
          </cell>
          <cell r="B62">
            <v>0</v>
          </cell>
        </row>
        <row r="63">
          <cell r="A63" t="str">
            <v>30030310UF300</v>
          </cell>
          <cell r="B63">
            <v>0</v>
          </cell>
        </row>
        <row r="64">
          <cell r="A64" t="str">
            <v>30030310WC0H0</v>
          </cell>
          <cell r="B64">
            <v>-3442.5</v>
          </cell>
        </row>
        <row r="65">
          <cell r="A65" t="str">
            <v>30030310WN0H0</v>
          </cell>
          <cell r="B65">
            <v>0</v>
          </cell>
        </row>
        <row r="66">
          <cell r="A66" t="str">
            <v>30030310WT000</v>
          </cell>
          <cell r="B66">
            <v>0</v>
          </cell>
        </row>
        <row r="67">
          <cell r="A67" t="str">
            <v>30030310WT0H0</v>
          </cell>
          <cell r="B67">
            <v>0</v>
          </cell>
        </row>
        <row r="68">
          <cell r="A68" t="str">
            <v>30040300WT0H0</v>
          </cell>
          <cell r="B68">
            <v>0</v>
          </cell>
        </row>
        <row r="69">
          <cell r="A69" t="str">
            <v>GA030300Q9BN0</v>
          </cell>
          <cell r="B69">
            <v>0</v>
          </cell>
        </row>
        <row r="70">
          <cell r="A70" t="str">
            <v>GA030310Q9BN0</v>
          </cell>
          <cell r="B70">
            <v>0</v>
          </cell>
        </row>
        <row r="71">
          <cell r="A71" t="str">
            <v>GN03010000000</v>
          </cell>
          <cell r="B71">
            <v>0</v>
          </cell>
        </row>
        <row r="72">
          <cell r="A72" t="str">
            <v>GN030100WG200</v>
          </cell>
          <cell r="B72">
            <v>6000</v>
          </cell>
        </row>
        <row r="73">
          <cell r="A73" t="str">
            <v>GN030300Q21H0</v>
          </cell>
          <cell r="B73">
            <v>0</v>
          </cell>
        </row>
        <row r="74">
          <cell r="A74" t="str">
            <v>GN030300Q23H0</v>
          </cell>
          <cell r="B74">
            <v>0</v>
          </cell>
        </row>
        <row r="75">
          <cell r="A75" t="str">
            <v>GN030300WG2B2</v>
          </cell>
          <cell r="B75">
            <v>0</v>
          </cell>
        </row>
        <row r="76">
          <cell r="A76" t="str">
            <v>GN030300WG2H0</v>
          </cell>
          <cell r="B76">
            <v>0</v>
          </cell>
        </row>
        <row r="77">
          <cell r="A77" t="str">
            <v>GN03031000000</v>
          </cell>
          <cell r="B77">
            <v>0</v>
          </cell>
        </row>
        <row r="78">
          <cell r="A78" t="str">
            <v>GN030310Q21H0</v>
          </cell>
          <cell r="B78">
            <v>0</v>
          </cell>
        </row>
        <row r="79">
          <cell r="A79" t="str">
            <v>GN030310Q23H0</v>
          </cell>
          <cell r="B79">
            <v>0</v>
          </cell>
        </row>
        <row r="80">
          <cell r="A80" t="str">
            <v>GN030310WG200</v>
          </cell>
          <cell r="B80">
            <v>-6000</v>
          </cell>
        </row>
        <row r="81">
          <cell r="A81" t="str">
            <v>GN030310WG2B2</v>
          </cell>
          <cell r="B81">
            <v>0</v>
          </cell>
        </row>
        <row r="82">
          <cell r="A82" t="str">
            <v>GN030310WG2H0</v>
          </cell>
          <cell r="B82">
            <v>0</v>
          </cell>
        </row>
        <row r="83">
          <cell r="A83" t="str">
            <v>GP03010000000</v>
          </cell>
          <cell r="B83">
            <v>-410</v>
          </cell>
        </row>
        <row r="84">
          <cell r="A84" t="str">
            <v>GP030100WG400</v>
          </cell>
          <cell r="B84">
            <v>18328</v>
          </cell>
        </row>
        <row r="85">
          <cell r="A85" t="str">
            <v>GP030300Q1100</v>
          </cell>
          <cell r="B85">
            <v>330</v>
          </cell>
        </row>
        <row r="86">
          <cell r="A86" t="str">
            <v>GP030300Q1200</v>
          </cell>
          <cell r="B86">
            <v>0</v>
          </cell>
        </row>
        <row r="87">
          <cell r="A87" t="str">
            <v>GP03031000000</v>
          </cell>
          <cell r="B87">
            <v>410</v>
          </cell>
        </row>
        <row r="88">
          <cell r="A88" t="str">
            <v>GP030310Q1100</v>
          </cell>
          <cell r="B88">
            <v>-330</v>
          </cell>
        </row>
        <row r="89">
          <cell r="A89" t="str">
            <v>GP030310Q1200</v>
          </cell>
          <cell r="B89">
            <v>0</v>
          </cell>
        </row>
        <row r="90">
          <cell r="A90" t="str">
            <v>GP030310WG400</v>
          </cell>
          <cell r="B90">
            <v>-18328</v>
          </cell>
        </row>
        <row r="91">
          <cell r="A91" t="str">
            <v>T0030300Y20C0</v>
          </cell>
          <cell r="B91">
            <v>-1932</v>
          </cell>
        </row>
        <row r="92">
          <cell r="A92" t="str">
            <v>T0030300Y40C0</v>
          </cell>
          <cell r="B92">
            <v>0</v>
          </cell>
        </row>
        <row r="93">
          <cell r="A93" t="str">
            <v>T0030300Y50C0</v>
          </cell>
          <cell r="B93">
            <v>-30645</v>
          </cell>
        </row>
        <row r="94">
          <cell r="A94" t="str">
            <v>T0030300Y70C0</v>
          </cell>
          <cell r="B94">
            <v>-11716</v>
          </cell>
        </row>
        <row r="95">
          <cell r="A95" t="str">
            <v>T0030300Y90C0</v>
          </cell>
          <cell r="B95">
            <v>-776.25</v>
          </cell>
        </row>
        <row r="96">
          <cell r="A96" t="str">
            <v>T0030300YF0C0</v>
          </cell>
          <cell r="B96">
            <v>1163.75</v>
          </cell>
        </row>
        <row r="97">
          <cell r="A97" t="str">
            <v>T0030300YN0C0</v>
          </cell>
          <cell r="B97">
            <v>-74814.5</v>
          </cell>
        </row>
        <row r="98">
          <cell r="A98" t="str">
            <v>T0030310Y20C0</v>
          </cell>
          <cell r="B98">
            <v>1932</v>
          </cell>
        </row>
        <row r="99">
          <cell r="A99" t="str">
            <v>T0030310Y40C0</v>
          </cell>
          <cell r="B99">
            <v>0</v>
          </cell>
        </row>
        <row r="100">
          <cell r="A100" t="str">
            <v>T0030310Y50C0</v>
          </cell>
          <cell r="B100">
            <v>30645</v>
          </cell>
        </row>
        <row r="101">
          <cell r="A101" t="str">
            <v>T0030310Y70C0</v>
          </cell>
          <cell r="B101">
            <v>11716</v>
          </cell>
        </row>
        <row r="102">
          <cell r="A102" t="str">
            <v>T0030310Y90C0</v>
          </cell>
          <cell r="B102">
            <v>776.25</v>
          </cell>
        </row>
        <row r="103">
          <cell r="A103" t="str">
            <v>T0030310YF0C0</v>
          </cell>
          <cell r="B103">
            <v>-1163.75</v>
          </cell>
        </row>
        <row r="104">
          <cell r="A104" t="str">
            <v>T0030310YN0C0</v>
          </cell>
          <cell r="B104">
            <v>74814.5</v>
          </cell>
        </row>
        <row r="105">
          <cell r="A105" t="str">
            <v>U0030100H90G0</v>
          </cell>
          <cell r="B105">
            <v>-591717.79</v>
          </cell>
        </row>
        <row r="106">
          <cell r="A106" t="str">
            <v>U0030300H20G0</v>
          </cell>
          <cell r="B106">
            <v>-834439.3</v>
          </cell>
        </row>
        <row r="107">
          <cell r="A107" t="str">
            <v>U0030300H30G0</v>
          </cell>
          <cell r="B107">
            <v>-13211.3</v>
          </cell>
        </row>
        <row r="108">
          <cell r="A108" t="str">
            <v>U0030300H40G0</v>
          </cell>
          <cell r="B108">
            <v>-4535.72</v>
          </cell>
        </row>
        <row r="109">
          <cell r="A109" t="str">
            <v>U0030300H80G0</v>
          </cell>
          <cell r="B109">
            <v>-129481.94</v>
          </cell>
        </row>
        <row r="110">
          <cell r="A110" t="str">
            <v>U0030300HC0G0</v>
          </cell>
          <cell r="B110">
            <v>-3670801.59</v>
          </cell>
        </row>
        <row r="111">
          <cell r="A111" t="str">
            <v>U0030300HE0G0</v>
          </cell>
          <cell r="B111">
            <v>-4680</v>
          </cell>
        </row>
        <row r="112">
          <cell r="A112" t="str">
            <v>U0030310H20G0</v>
          </cell>
          <cell r="B112">
            <v>834439.3</v>
          </cell>
        </row>
        <row r="113">
          <cell r="A113" t="str">
            <v>U0030310H30G0</v>
          </cell>
          <cell r="B113">
            <v>13211.3</v>
          </cell>
        </row>
        <row r="114">
          <cell r="A114" t="str">
            <v>U0030310H40G0</v>
          </cell>
          <cell r="B114">
            <v>4535.72</v>
          </cell>
        </row>
        <row r="115">
          <cell r="A115" t="str">
            <v>U0030310H80G0</v>
          </cell>
          <cell r="B115">
            <v>129481.94</v>
          </cell>
        </row>
        <row r="116">
          <cell r="A116" t="str">
            <v>U0030310H90G0</v>
          </cell>
          <cell r="B116">
            <v>591717.79</v>
          </cell>
        </row>
        <row r="117">
          <cell r="A117" t="str">
            <v>U0030310HC0G0</v>
          </cell>
          <cell r="B117">
            <v>3670801.59</v>
          </cell>
        </row>
        <row r="118">
          <cell r="A118" t="str">
            <v>U0030310HE0G0</v>
          </cell>
          <cell r="B118">
            <v>4680</v>
          </cell>
        </row>
        <row r="119">
          <cell r="A119" t="str">
            <v>UF030300QMC00</v>
          </cell>
          <cell r="B119">
            <v>-648988.48</v>
          </cell>
        </row>
        <row r="120">
          <cell r="A120" t="str">
            <v>UF030310QMC00</v>
          </cell>
          <cell r="B120">
            <v>648988.48</v>
          </cell>
        </row>
        <row r="121">
          <cell r="A121" t="str">
            <v>UM03010000000</v>
          </cell>
          <cell r="B121">
            <v>114.25</v>
          </cell>
        </row>
        <row r="122">
          <cell r="A122" t="str">
            <v>UM030100QLC00</v>
          </cell>
          <cell r="B122">
            <v>100976.38</v>
          </cell>
        </row>
        <row r="123">
          <cell r="A123" t="str">
            <v>UM030100WU600</v>
          </cell>
          <cell r="B123">
            <v>-1581.79</v>
          </cell>
        </row>
        <row r="124">
          <cell r="A124" t="str">
            <v>UM030100WU700</v>
          </cell>
          <cell r="B124">
            <v>1522341.97</v>
          </cell>
        </row>
        <row r="125">
          <cell r="A125" t="str">
            <v>UM030100WU900</v>
          </cell>
          <cell r="B125">
            <v>48997.81</v>
          </cell>
        </row>
        <row r="126">
          <cell r="A126" t="str">
            <v>UM030100WUA00</v>
          </cell>
          <cell r="B126">
            <v>-39501.019999999997</v>
          </cell>
        </row>
        <row r="127">
          <cell r="A127" t="str">
            <v>UM030300QC400</v>
          </cell>
          <cell r="B127">
            <v>-1135.1500000000001</v>
          </cell>
        </row>
        <row r="128">
          <cell r="A128" t="str">
            <v>UM030300QLC00</v>
          </cell>
          <cell r="B128">
            <v>-100976.38</v>
          </cell>
        </row>
        <row r="129">
          <cell r="A129" t="str">
            <v>UM030300QUC00</v>
          </cell>
          <cell r="B129">
            <v>-6416</v>
          </cell>
        </row>
        <row r="130">
          <cell r="A130" t="str">
            <v>UM030300WU500</v>
          </cell>
          <cell r="B130">
            <v>-3034.99</v>
          </cell>
        </row>
        <row r="131">
          <cell r="A131" t="str">
            <v>UM030300WU600</v>
          </cell>
          <cell r="B131">
            <v>-23267.84</v>
          </cell>
        </row>
        <row r="132">
          <cell r="A132" t="str">
            <v>UM030300WU700</v>
          </cell>
          <cell r="B132">
            <v>-7887430.4900000002</v>
          </cell>
        </row>
        <row r="133">
          <cell r="A133" t="str">
            <v>UM030300WU800</v>
          </cell>
          <cell r="B133">
            <v>-13283.16</v>
          </cell>
        </row>
        <row r="134">
          <cell r="A134" t="str">
            <v>UM030300WU900</v>
          </cell>
          <cell r="B134">
            <v>-51314.42</v>
          </cell>
        </row>
        <row r="135">
          <cell r="A135" t="str">
            <v>UM030300WUA00</v>
          </cell>
          <cell r="B135">
            <v>-43321.94</v>
          </cell>
        </row>
        <row r="136">
          <cell r="A136" t="str">
            <v>UM03031000000</v>
          </cell>
          <cell r="B136">
            <v>-114.25</v>
          </cell>
        </row>
        <row r="137">
          <cell r="A137" t="str">
            <v>UM030310QC400</v>
          </cell>
          <cell r="B137">
            <v>1135.1500000000001</v>
          </cell>
        </row>
        <row r="138">
          <cell r="A138" t="str">
            <v>UM030310QUC00</v>
          </cell>
          <cell r="B138">
            <v>6416</v>
          </cell>
        </row>
        <row r="139">
          <cell r="A139" t="str">
            <v>UM030310WU500</v>
          </cell>
          <cell r="B139">
            <v>3034.99</v>
          </cell>
        </row>
        <row r="140">
          <cell r="A140" t="str">
            <v>UM030310WU600</v>
          </cell>
          <cell r="B140">
            <v>24849.63</v>
          </cell>
        </row>
        <row r="141">
          <cell r="A141" t="str">
            <v>UM030310WU700</v>
          </cell>
          <cell r="B141">
            <v>6365088.5200000005</v>
          </cell>
        </row>
        <row r="142">
          <cell r="A142" t="str">
            <v>UM030310WU800</v>
          </cell>
          <cell r="B142">
            <v>13283.16</v>
          </cell>
        </row>
        <row r="143">
          <cell r="A143" t="str">
            <v>UM030310WU900</v>
          </cell>
          <cell r="B143">
            <v>2316.61</v>
          </cell>
        </row>
        <row r="144">
          <cell r="A144" t="str">
            <v>UM030310WUA00</v>
          </cell>
          <cell r="B144">
            <v>82822.960000000006</v>
          </cell>
        </row>
        <row r="145">
          <cell r="A145" t="str">
            <v>GA030300WG300</v>
          </cell>
          <cell r="B145">
            <v>0</v>
          </cell>
        </row>
      </sheetData>
      <sheetData sheetId="14" refreshError="1"/>
      <sheetData sheetId="15" refreshError="1"/>
      <sheetData sheetId="16"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n"/>
      <sheetName val="Feb"/>
      <sheetName val="Mar"/>
      <sheetName val="Transco"/>
      <sheetName val="Apr"/>
      <sheetName val="May"/>
      <sheetName val="Jun"/>
      <sheetName val="Jul"/>
      <sheetName val="Aug"/>
      <sheetName val="Sep"/>
      <sheetName val="Oct"/>
      <sheetName val="Nov"/>
      <sheetName val="Dec"/>
      <sheetName val="NY_FSO"/>
      <sheetName val="NY_HDD"/>
      <sheetName val="FSO Data"/>
    </sheetNames>
    <sheetDataSet>
      <sheetData sheetId="0" refreshError="1"/>
      <sheetData sheetId="1" refreshError="1"/>
      <sheetData sheetId="2" refreshError="1"/>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n"/>
      <sheetName val="Feb"/>
      <sheetName val="Mar"/>
      <sheetName val="Transco"/>
      <sheetName val="Apr"/>
      <sheetName val="May"/>
      <sheetName val="Jun"/>
      <sheetName val="Jul"/>
      <sheetName val="Aug"/>
      <sheetName val="Sep"/>
      <sheetName val="Oct"/>
      <sheetName val="Nov"/>
      <sheetName val="De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3"/>
    </sheetNames>
    <sheetDataSet>
      <sheetData sheetId="0">
        <row r="1">
          <cell r="A1" t="str">
            <v>Annual Report of Niagara Mohawk Power Corporation</v>
          </cell>
          <cell r="H1" t="str">
            <v>Year ended December 31, 2004</v>
          </cell>
        </row>
        <row r="3">
          <cell r="A3" t="str">
            <v>GAS ACCOUNT</v>
          </cell>
        </row>
        <row r="5">
          <cell r="C5" t="str">
            <v>1. Report the indicated summarization of gas transactions for the year, excluding gas which was reformed but not gas which was used for direct mixing; the former</v>
          </cell>
        </row>
        <row r="6">
          <cell r="C6" t="str">
            <v xml:space="preserve">    should be treated as fuel.  If mixed gas is distributed, it should be shown as such in columns (d) to (f), but the constituent gases should be identified by production</v>
          </cell>
        </row>
        <row r="7">
          <cell r="C7" t="str">
            <v xml:space="preserve">    processes in columns (a) to (c) unless mixed gas was purchased.  Exclude liquid petroleum in storage.  Items representing quantities of gas should agree with the</v>
          </cell>
        </row>
        <row r="8">
          <cell r="C8" t="str">
            <v xml:space="preserve">    corresponding amounts shown elsewhere in this report.</v>
          </cell>
        </row>
        <row r="10">
          <cell r="D10" t="str">
            <v>Btu</v>
          </cell>
          <cell r="H10" t="str">
            <v>Btu</v>
          </cell>
        </row>
        <row r="11">
          <cell r="A11" t="str">
            <v>Line</v>
          </cell>
          <cell r="C11" t="str">
            <v>Gas Available</v>
          </cell>
          <cell r="D11" t="str">
            <v xml:space="preserve"> per </v>
          </cell>
          <cell r="G11" t="str">
            <v>Disposition</v>
          </cell>
          <cell r="H11" t="str">
            <v xml:space="preserve"> per </v>
          </cell>
        </row>
        <row r="12">
          <cell r="A12" t="str">
            <v>No.</v>
          </cell>
          <cell r="C12" t="str">
            <v>(See Instructions)</v>
          </cell>
          <cell r="D12" t="str">
            <v>cf</v>
          </cell>
          <cell r="E12" t="str">
            <v>Quantity</v>
          </cell>
          <cell r="G12" t="str">
            <v>(Specify kind when possible)</v>
          </cell>
          <cell r="H12" t="str">
            <v>cf</v>
          </cell>
          <cell r="I12" t="str">
            <v>Quantity</v>
          </cell>
          <cell r="J12" t="str">
            <v>Line</v>
          </cell>
        </row>
        <row r="13">
          <cell r="C13" t="str">
            <v>(a)</v>
          </cell>
          <cell r="D13" t="str">
            <v>(b)</v>
          </cell>
          <cell r="E13" t="str">
            <v>(c)</v>
          </cell>
          <cell r="G13" t="str">
            <v>(d)</v>
          </cell>
          <cell r="H13" t="str">
            <v>(e)</v>
          </cell>
          <cell r="I13" t="str">
            <v>(f)</v>
          </cell>
          <cell r="J13" t="str">
            <v>No.</v>
          </cell>
        </row>
        <row r="14">
          <cell r="A14">
            <v>1</v>
          </cell>
          <cell r="C14" t="str">
            <v>In storage-beg. of year (specify kind):</v>
          </cell>
          <cell r="G14" t="str">
            <v>Sold</v>
          </cell>
          <cell r="I14">
            <v>66717117</v>
          </cell>
          <cell r="J14">
            <v>1</v>
          </cell>
        </row>
        <row r="15">
          <cell r="A15">
            <v>2</v>
          </cell>
          <cell r="C15" t="str">
            <v xml:space="preserve">          Natural Gas</v>
          </cell>
          <cell r="E15">
            <v>14035782</v>
          </cell>
          <cell r="J15">
            <v>2</v>
          </cell>
        </row>
        <row r="16">
          <cell r="A16">
            <v>3</v>
          </cell>
          <cell r="C16" t="str">
            <v xml:space="preserve">          Liquified Natural Gas</v>
          </cell>
          <cell r="J16">
            <v>3</v>
          </cell>
        </row>
        <row r="17">
          <cell r="A17">
            <v>4</v>
          </cell>
          <cell r="C17" t="str">
            <v xml:space="preserve">          Other (specify kind)</v>
          </cell>
          <cell r="J17">
            <v>4</v>
          </cell>
        </row>
        <row r="18">
          <cell r="A18">
            <v>5</v>
          </cell>
          <cell r="G18" t="str">
            <v>Delivered to storage</v>
          </cell>
          <cell r="I18">
            <v>16995927</v>
          </cell>
          <cell r="J18">
            <v>5</v>
          </cell>
        </row>
        <row r="19">
          <cell r="A19">
            <v>6</v>
          </cell>
          <cell r="C19" t="str">
            <v>Natural Gas purchased:</v>
          </cell>
          <cell r="E19">
            <v>51712379</v>
          </cell>
          <cell r="J19">
            <v>6</v>
          </cell>
        </row>
        <row r="20">
          <cell r="A20">
            <v>7</v>
          </cell>
          <cell r="C20" t="str">
            <v>Other gas purchased (specify kind):</v>
          </cell>
          <cell r="G20" t="str">
            <v>Used by gas dept. (specify purpose and quantities</v>
          </cell>
          <cell r="J20">
            <v>7</v>
          </cell>
        </row>
        <row r="21">
          <cell r="A21">
            <v>8</v>
          </cell>
          <cell r="C21" t="str">
            <v xml:space="preserve">          Liquified Natural Gas</v>
          </cell>
          <cell r="G21" t="str">
            <v xml:space="preserve">                       in footnote)</v>
          </cell>
          <cell r="J21">
            <v>8</v>
          </cell>
        </row>
        <row r="22">
          <cell r="A22">
            <v>9</v>
          </cell>
          <cell r="C22" t="str">
            <v xml:space="preserve">          Other (specify kind)</v>
          </cell>
          <cell r="J22">
            <v>9</v>
          </cell>
        </row>
        <row r="23">
          <cell r="A23">
            <v>10</v>
          </cell>
          <cell r="C23" t="str">
            <v xml:space="preserve">          Gas Purchased for Injections</v>
          </cell>
          <cell r="E23">
            <v>17321980</v>
          </cell>
          <cell r="J23">
            <v>10</v>
          </cell>
        </row>
        <row r="24">
          <cell r="A24">
            <v>11</v>
          </cell>
          <cell r="G24" t="str">
            <v>Used by other depts..: Electric</v>
          </cell>
          <cell r="I24">
            <v>41093</v>
          </cell>
          <cell r="J24">
            <v>11</v>
          </cell>
        </row>
        <row r="25">
          <cell r="A25">
            <v>12</v>
          </cell>
          <cell r="C25" t="str">
            <v>Natural gas produced:</v>
          </cell>
          <cell r="G25" t="str">
            <v xml:space="preserve">                                Steam</v>
          </cell>
          <cell r="J25">
            <v>12</v>
          </cell>
        </row>
        <row r="26">
          <cell r="A26">
            <v>13</v>
          </cell>
          <cell r="C26" t="str">
            <v>Other gas produced (specify kind):</v>
          </cell>
          <cell r="G26" t="str">
            <v xml:space="preserve">                                Common</v>
          </cell>
          <cell r="J26">
            <v>13</v>
          </cell>
        </row>
        <row r="27">
          <cell r="A27">
            <v>14</v>
          </cell>
          <cell r="G27" t="str">
            <v>Other disposition or credit adjustments (describe)</v>
          </cell>
          <cell r="J27">
            <v>14</v>
          </cell>
        </row>
        <row r="28">
          <cell r="A28">
            <v>15</v>
          </cell>
          <cell r="J28">
            <v>15</v>
          </cell>
        </row>
        <row r="29">
          <cell r="A29">
            <v>16</v>
          </cell>
          <cell r="J29">
            <v>16</v>
          </cell>
        </row>
        <row r="30">
          <cell r="A30">
            <v>17</v>
          </cell>
          <cell r="G30" t="str">
            <v>Lost and Unaccounted for:</v>
          </cell>
          <cell r="I30">
            <v>-114172</v>
          </cell>
          <cell r="J30">
            <v>17</v>
          </cell>
        </row>
        <row r="31">
          <cell r="A31">
            <v>18</v>
          </cell>
          <cell r="C31" t="str">
            <v>Withdrawn from storage</v>
          </cell>
          <cell r="E31">
            <v>16289846</v>
          </cell>
          <cell r="G31" t="str">
            <v xml:space="preserve">          In storage</v>
          </cell>
          <cell r="J31">
            <v>18</v>
          </cell>
        </row>
        <row r="32">
          <cell r="A32">
            <v>19</v>
          </cell>
          <cell r="C32" t="str">
            <v>Other receipts or debit adjustments (describe)</v>
          </cell>
          <cell r="G32" t="str">
            <v xml:space="preserve">          Other (describe in foot note)</v>
          </cell>
          <cell r="J32">
            <v>19</v>
          </cell>
        </row>
        <row r="33">
          <cell r="A33">
            <v>20</v>
          </cell>
          <cell r="C33" t="str">
            <v xml:space="preserve">         Marketer Transfers</v>
          </cell>
          <cell r="E33">
            <v>285273</v>
          </cell>
          <cell r="J33">
            <v>20</v>
          </cell>
        </row>
        <row r="34">
          <cell r="A34">
            <v>21</v>
          </cell>
          <cell r="C34" t="str">
            <v xml:space="preserve">         Adjustments</v>
          </cell>
          <cell r="E34">
            <v>-611326</v>
          </cell>
          <cell r="G34" t="str">
            <v>In storage-end of year:</v>
          </cell>
          <cell r="I34">
            <v>15393969</v>
          </cell>
          <cell r="J34">
            <v>21</v>
          </cell>
        </row>
        <row r="35">
          <cell r="A35">
            <v>22</v>
          </cell>
          <cell r="G35" t="str">
            <v xml:space="preserve">          Natural</v>
          </cell>
          <cell r="J35">
            <v>22</v>
          </cell>
        </row>
        <row r="36">
          <cell r="A36">
            <v>23</v>
          </cell>
          <cell r="C36" t="str">
            <v xml:space="preserve">      Total</v>
          </cell>
          <cell r="E36">
            <v>99033934</v>
          </cell>
          <cell r="G36" t="str">
            <v xml:space="preserve">          Other (specify kind)</v>
          </cell>
          <cell r="J36">
            <v>23</v>
          </cell>
        </row>
        <row r="37">
          <cell r="A37">
            <v>24</v>
          </cell>
          <cell r="C37" t="str">
            <v>Equivalent therms, line 23</v>
          </cell>
          <cell r="G37" t="str">
            <v xml:space="preserve">     Total</v>
          </cell>
          <cell r="I37">
            <v>99033934</v>
          </cell>
          <cell r="J37">
            <v>24</v>
          </cell>
        </row>
        <row r="39">
          <cell r="A39">
            <v>25</v>
          </cell>
          <cell r="C39" t="str">
            <v xml:space="preserve">  2. State briefly the extent, including quantities when available, to which any kind of gas was used directly in the production process (other than for reforming)</v>
          </cell>
          <cell r="J39">
            <v>25</v>
          </cell>
        </row>
        <row r="40">
          <cell r="A40">
            <v>26</v>
          </cell>
          <cell r="C40" t="str">
            <v xml:space="preserve">     which is not included above.  </v>
          </cell>
          <cell r="J40">
            <v>26</v>
          </cell>
        </row>
        <row r="41">
          <cell r="A41">
            <v>27</v>
          </cell>
          <cell r="J41">
            <v>27</v>
          </cell>
        </row>
        <row r="42">
          <cell r="A42">
            <v>28</v>
          </cell>
          <cell r="C42" t="str">
            <v xml:space="preserve">  3. To the extent not otherwise indicated in this report show the approximate p.s.i.a. pressures which apply to measurement of the principal quantities listed</v>
          </cell>
          <cell r="J42">
            <v>28</v>
          </cell>
        </row>
        <row r="43">
          <cell r="A43">
            <v>29</v>
          </cell>
          <cell r="C43" t="str">
            <v xml:space="preserve">     above (for example, 14.7 for gas produced, 14.7 plus 6" for general consumption, etc.)</v>
          </cell>
          <cell r="J43">
            <v>29</v>
          </cell>
        </row>
        <row r="44">
          <cell r="A44">
            <v>30</v>
          </cell>
          <cell r="J44">
            <v>30</v>
          </cell>
        </row>
        <row r="45">
          <cell r="A45">
            <v>31</v>
          </cell>
          <cell r="D45" t="str">
            <v>Please provide the factor to convert Dth to Mcf where Mcf is equal</v>
          </cell>
          <cell r="J45">
            <v>31</v>
          </cell>
        </row>
        <row r="46">
          <cell r="A46">
            <v>32</v>
          </cell>
          <cell r="D46" t="str">
            <v xml:space="preserve">  to 1.  Please input the factor here--------------------------------------------------&gt;</v>
          </cell>
          <cell r="H46">
            <v>1</v>
          </cell>
          <cell r="J46">
            <v>32</v>
          </cell>
        </row>
        <row r="47">
          <cell r="I47" t="str">
            <v xml:space="preserve">    NYPSC 182-78</v>
          </cell>
        </row>
        <row r="48">
          <cell r="A48" t="str">
            <v>93</v>
          </cell>
        </row>
      </sheetData>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99 vs 1998 data"/>
      <sheetName val="FY2000"/>
      <sheetName val="Page 4"/>
      <sheetName val="Page 5"/>
      <sheetName val="Page 6"/>
      <sheetName val="Page 7"/>
      <sheetName val="Page 8"/>
      <sheetName val="Page 9"/>
      <sheetName val="Not in Use"/>
      <sheetName val="Year-to-Date Data"/>
      <sheetName val="Monthly Analysis"/>
      <sheetName val="NEP"/>
      <sheetName val="GL Activity"/>
    </sheetNames>
    <sheetDataSet>
      <sheetData sheetId="0" refreshError="1"/>
      <sheetData sheetId="1" refreshError="1">
        <row r="5">
          <cell r="E5" t="str">
            <v>MSV Margin Monthly Analysis</v>
          </cell>
          <cell r="L5" t="str">
            <v>MSV Sales Comparison vs Estimate</v>
          </cell>
          <cell r="P5" t="str">
            <v>AWJ/MSV</v>
          </cell>
          <cell r="W5" t="str">
            <v>MSV Sales and Margin Monthly Analysis</v>
          </cell>
          <cell r="AD5" t="str">
            <v>MSV Sales and Margin Monthly Analysis</v>
          </cell>
          <cell r="BT5" t="str">
            <v>MSV Sales and Margin Reconciliation</v>
          </cell>
          <cell r="CA5" t="str">
            <v>YTD RTN:</v>
          </cell>
          <cell r="CC5">
            <v>-12562</v>
          </cell>
        </row>
        <row r="6">
          <cell r="E6" t="str">
            <v>Billed and Unbilled ($000)</v>
          </cell>
          <cell r="L6" t="str">
            <v>Billed and Unbilled (Mdt)</v>
          </cell>
          <cell r="P6">
            <v>37790.533004282406</v>
          </cell>
        </row>
        <row r="7">
          <cell r="W7" t="str">
            <v>For the Month Jan-03</v>
          </cell>
          <cell r="AD7" t="str">
            <v>For the Month Jan-03</v>
          </cell>
          <cell r="BT7" t="str">
            <v>Gas West Summary 2003 Year to Date:</v>
          </cell>
          <cell r="BW7" t="str">
            <v>Jan-03 to Apr-03 ($000)</v>
          </cell>
        </row>
        <row r="9">
          <cell r="F9">
            <v>37622</v>
          </cell>
          <cell r="M9">
            <v>37622</v>
          </cell>
          <cell r="X9" t="str">
            <v>Jan-03 Margin Summary w/riskband($000)</v>
          </cell>
          <cell r="AD9" t="str">
            <v>Breakdown of Margin Variation</v>
          </cell>
        </row>
        <row r="10">
          <cell r="F10" t="str">
            <v>Actual</v>
          </cell>
          <cell r="G10" t="str">
            <v>Estimate</v>
          </cell>
          <cell r="H10" t="str">
            <v>Variation</v>
          </cell>
          <cell r="I10" t="str">
            <v>% Variation</v>
          </cell>
          <cell r="M10" t="str">
            <v>Actual</v>
          </cell>
          <cell r="N10" t="str">
            <v>Estimate</v>
          </cell>
          <cell r="O10" t="str">
            <v>Variation</v>
          </cell>
          <cell r="P10" t="str">
            <v>% Variation</v>
          </cell>
          <cell r="BT10" t="str">
            <v>Actual</v>
          </cell>
          <cell r="BU10" t="str">
            <v>Estimate</v>
          </cell>
          <cell r="BW10" t="str">
            <v>Variation</v>
          </cell>
          <cell r="BX10" t="str">
            <v>% Variation</v>
          </cell>
        </row>
        <row r="11">
          <cell r="E11" t="str">
            <v>Firm</v>
          </cell>
          <cell r="F11">
            <v>79819</v>
          </cell>
          <cell r="G11">
            <v>79353.273000000001</v>
          </cell>
          <cell r="H11">
            <v>465.72699999999895</v>
          </cell>
          <cell r="I11">
            <v>5.8690332785643123E-3</v>
          </cell>
          <cell r="L11" t="str">
            <v>Firm (Normalized)</v>
          </cell>
          <cell r="M11">
            <v>19622.417910447759</v>
          </cell>
          <cell r="N11">
            <v>17803</v>
          </cell>
          <cell r="O11">
            <v>1819.4179104477589</v>
          </cell>
          <cell r="P11">
            <v>0.10219726509283598</v>
          </cell>
          <cell r="X11" t="str">
            <v>Actual</v>
          </cell>
          <cell r="Y11" t="str">
            <v>Estimate</v>
          </cell>
          <cell r="Z11" t="str">
            <v>Difference</v>
          </cell>
          <cell r="AA11" t="str">
            <v>% Variation</v>
          </cell>
          <cell r="BS11" t="str">
            <v>Firm w/ risk band</v>
          </cell>
          <cell r="BT11">
            <v>263822</v>
          </cell>
          <cell r="BU11">
            <v>255510.95</v>
          </cell>
          <cell r="BW11">
            <v>8311.0499999999884</v>
          </cell>
          <cell r="BX11">
            <v>3.2527177406682525E-2</v>
          </cell>
        </row>
        <row r="12">
          <cell r="E12" t="str">
            <v>TC</v>
          </cell>
          <cell r="F12">
            <v>10911</v>
          </cell>
          <cell r="G12">
            <v>9785.7860000000001</v>
          </cell>
          <cell r="H12">
            <v>1125.2139999999999</v>
          </cell>
          <cell r="I12">
            <v>0.11498452960242539</v>
          </cell>
          <cell r="L12" t="str">
            <v>TC (not Normalized)</v>
          </cell>
          <cell r="M12">
            <v>5685</v>
          </cell>
          <cell r="N12">
            <v>6030</v>
          </cell>
          <cell r="O12">
            <v>-345</v>
          </cell>
          <cell r="P12">
            <v>-5.721393034825871E-2</v>
          </cell>
          <cell r="W12" t="str">
            <v>Firm w/tran</v>
          </cell>
          <cell r="X12">
            <v>79819</v>
          </cell>
          <cell r="Y12">
            <v>79353.273000000001</v>
          </cell>
          <cell r="Z12">
            <v>465.72699999999895</v>
          </cell>
          <cell r="AA12">
            <v>5.8690332785643123E-3</v>
          </cell>
          <cell r="AC12" t="str">
            <v>FIRM</v>
          </cell>
          <cell r="AD12" t="str">
            <v>Firm margin variation:</v>
          </cell>
          <cell r="AG12">
            <v>465.72699999999895</v>
          </cell>
          <cell r="BS12" t="str">
            <v>TC</v>
          </cell>
          <cell r="BT12">
            <v>37917</v>
          </cell>
          <cell r="BU12">
            <v>31497.836000000003</v>
          </cell>
          <cell r="BW12">
            <v>6419.163999999997</v>
          </cell>
          <cell r="BX12">
            <v>0.20379698465634263</v>
          </cell>
        </row>
        <row r="13">
          <cell r="E13" t="str">
            <v>Interruptible</v>
          </cell>
          <cell r="F13">
            <v>1862</v>
          </cell>
          <cell r="G13">
            <v>1401.722</v>
          </cell>
          <cell r="H13">
            <v>460.27800000000002</v>
          </cell>
          <cell r="I13">
            <v>0.32836610968508734</v>
          </cell>
          <cell r="L13" t="str">
            <v>Interruptible (Not Normalized)</v>
          </cell>
          <cell r="M13">
            <v>2756</v>
          </cell>
          <cell r="N13">
            <v>3321</v>
          </cell>
          <cell r="O13">
            <v>-565</v>
          </cell>
          <cell r="P13">
            <v>-0.17012947907256851</v>
          </cell>
          <cell r="W13" t="str">
            <v>TC w/tran</v>
          </cell>
          <cell r="X13">
            <v>10911</v>
          </cell>
          <cell r="Y13">
            <v>9785.7860000000001</v>
          </cell>
          <cell r="Z13">
            <v>1125.2139999999999</v>
          </cell>
          <cell r="AA13">
            <v>0.11498452960242539</v>
          </cell>
          <cell r="BS13" t="str">
            <v>Interruptible/Other</v>
          </cell>
          <cell r="BT13">
            <v>2925</v>
          </cell>
          <cell r="BU13">
            <v>4088.5610000000001</v>
          </cell>
          <cell r="BW13">
            <v>-1163.5610000000001</v>
          </cell>
          <cell r="BX13">
            <v>-0.28458937019650682</v>
          </cell>
        </row>
        <row r="14">
          <cell r="E14" t="str">
            <v>Total</v>
          </cell>
          <cell r="F14">
            <v>92592</v>
          </cell>
          <cell r="G14">
            <v>90540.781000000003</v>
          </cell>
          <cell r="H14">
            <v>2051.2189999999973</v>
          </cell>
          <cell r="I14">
            <v>2.2655194458726807E-2</v>
          </cell>
          <cell r="L14" t="str">
            <v>Total</v>
          </cell>
          <cell r="M14">
            <v>28063.417910447759</v>
          </cell>
          <cell r="N14">
            <v>27154</v>
          </cell>
          <cell r="O14">
            <v>909.41791044775891</v>
          </cell>
          <cell r="P14">
            <v>3.3491121398238156E-2</v>
          </cell>
          <cell r="W14" t="str">
            <v>Interr w/tran/Other</v>
          </cell>
          <cell r="X14">
            <v>1862</v>
          </cell>
          <cell r="Y14">
            <v>1401.722</v>
          </cell>
          <cell r="Z14">
            <v>460.27800000000002</v>
          </cell>
          <cell r="AA14">
            <v>0.32836610968508734</v>
          </cell>
          <cell r="AD14" t="str">
            <v>Component Variation:</v>
          </cell>
        </row>
        <row r="15">
          <cell r="W15" t="str">
            <v>Total Margin</v>
          </cell>
          <cell r="X15">
            <v>92592</v>
          </cell>
          <cell r="Y15">
            <v>90540.781000000003</v>
          </cell>
          <cell r="Z15">
            <v>2051.2189999999991</v>
          </cell>
          <cell r="AA15">
            <v>2.2655194458726827E-2</v>
          </cell>
          <cell r="AE15" t="str">
            <v>Volume</v>
          </cell>
          <cell r="AG15">
            <v>8109.6874767651843</v>
          </cell>
          <cell r="BS15" t="str">
            <v>Total</v>
          </cell>
          <cell r="BT15">
            <v>304664</v>
          </cell>
          <cell r="BU15">
            <v>291097.34700000001</v>
          </cell>
          <cell r="BW15">
            <v>13566.652999999991</v>
          </cell>
          <cell r="BX15">
            <v>4.6605210043360483E-2</v>
          </cell>
        </row>
        <row r="16">
          <cell r="F16">
            <v>37653</v>
          </cell>
          <cell r="M16">
            <v>37653</v>
          </cell>
          <cell r="AE16" t="str">
            <v>Pricing</v>
          </cell>
          <cell r="AG16">
            <v>-8451.9604767651817</v>
          </cell>
        </row>
        <row r="17">
          <cell r="F17" t="str">
            <v>Actual</v>
          </cell>
          <cell r="G17" t="str">
            <v>Estimate</v>
          </cell>
          <cell r="H17" t="str">
            <v>Variation</v>
          </cell>
          <cell r="I17" t="str">
            <v>% Variation</v>
          </cell>
          <cell r="M17" t="str">
            <v>Actual</v>
          </cell>
          <cell r="N17" t="str">
            <v>Estimate</v>
          </cell>
          <cell r="O17" t="str">
            <v>Variation</v>
          </cell>
          <cell r="P17" t="str">
            <v>% Variation</v>
          </cell>
          <cell r="AE17" t="str">
            <v>Deadband</v>
          </cell>
          <cell r="AG17">
            <v>808</v>
          </cell>
          <cell r="BT17" t="str">
            <v>FY2001 Total Margin Variation per ACS Package($000)</v>
          </cell>
        </row>
        <row r="18">
          <cell r="E18" t="str">
            <v>Firm</v>
          </cell>
          <cell r="F18">
            <v>72425</v>
          </cell>
          <cell r="G18">
            <v>70200.066999999995</v>
          </cell>
          <cell r="H18">
            <v>2224.9330000000045</v>
          </cell>
          <cell r="I18">
            <v>3.1694172029778901E-2</v>
          </cell>
          <cell r="L18" t="str">
            <v>Firm (Normalized)</v>
          </cell>
          <cell r="M18">
            <v>16641.417910447759</v>
          </cell>
          <cell r="N18">
            <v>15325</v>
          </cell>
          <cell r="O18">
            <v>1316.4179104477589</v>
          </cell>
          <cell r="P18">
            <v>8.5900026782888023E-2</v>
          </cell>
          <cell r="X18" t="str">
            <v>Jan-03 Margin Summary wo/riskband($000)</v>
          </cell>
          <cell r="AE18" t="str">
            <v>Total Firm Variation:</v>
          </cell>
          <cell r="AG18">
            <v>465.72700000000259</v>
          </cell>
          <cell r="BV18">
            <v>37622</v>
          </cell>
          <cell r="BW18">
            <v>5285</v>
          </cell>
          <cell r="BX18" t="str">
            <v xml:space="preserve"> </v>
          </cell>
        </row>
        <row r="19">
          <cell r="E19" t="str">
            <v>TC</v>
          </cell>
          <cell r="F19">
            <v>9769</v>
          </cell>
          <cell r="G19">
            <v>8831.7049999999999</v>
          </cell>
          <cell r="H19">
            <v>937.29500000000007</v>
          </cell>
          <cell r="I19">
            <v>0.10612843159956091</v>
          </cell>
          <cell r="L19" t="str">
            <v>TC (not Normalized)</v>
          </cell>
          <cell r="M19">
            <v>5122</v>
          </cell>
          <cell r="N19">
            <v>5188</v>
          </cell>
          <cell r="O19">
            <v>-66</v>
          </cell>
          <cell r="P19">
            <v>-1.2721665381649962E-2</v>
          </cell>
          <cell r="BV19">
            <v>37653</v>
          </cell>
          <cell r="BW19">
            <v>2549</v>
          </cell>
        </row>
        <row r="20">
          <cell r="E20" t="str">
            <v>Interruptible</v>
          </cell>
          <cell r="F20">
            <v>563</v>
          </cell>
          <cell r="G20">
            <v>1034.681</v>
          </cell>
          <cell r="H20">
            <v>-471.68100000000004</v>
          </cell>
          <cell r="I20">
            <v>-0.45587093993221101</v>
          </cell>
          <cell r="L20" t="str">
            <v>Interruptible (Not Normalized)</v>
          </cell>
          <cell r="M20">
            <v>1975</v>
          </cell>
          <cell r="N20">
            <v>3143</v>
          </cell>
          <cell r="O20">
            <v>-1168</v>
          </cell>
          <cell r="P20">
            <v>-0.37161947184218896</v>
          </cell>
          <cell r="X20" t="str">
            <v>Actual</v>
          </cell>
          <cell r="Y20" t="str">
            <v>Estimate</v>
          </cell>
          <cell r="Z20" t="str">
            <v>Difference</v>
          </cell>
          <cell r="AA20" t="str">
            <v>% Variation</v>
          </cell>
          <cell r="AC20" t="str">
            <v>TC</v>
          </cell>
          <cell r="AD20" t="str">
            <v>TC margin variation:</v>
          </cell>
          <cell r="AG20">
            <v>1125.2139999999999</v>
          </cell>
          <cell r="BV20">
            <v>37681</v>
          </cell>
          <cell r="BW20">
            <v>5083</v>
          </cell>
        </row>
        <row r="21">
          <cell r="E21" t="str">
            <v>Total</v>
          </cell>
          <cell r="F21">
            <v>82757</v>
          </cell>
          <cell r="G21">
            <v>80066.452999999994</v>
          </cell>
          <cell r="H21">
            <v>2690.5470000000059</v>
          </cell>
          <cell r="I21">
            <v>3.3603923980496629E-2</v>
          </cell>
          <cell r="L21" t="str">
            <v>Total</v>
          </cell>
          <cell r="M21">
            <v>23738.417910447759</v>
          </cell>
          <cell r="N21">
            <v>23656</v>
          </cell>
          <cell r="O21">
            <v>82.417910447758914</v>
          </cell>
          <cell r="P21">
            <v>3.4840171815927845E-3</v>
          </cell>
          <cell r="W21" t="str">
            <v>Firm w/tran</v>
          </cell>
          <cell r="X21">
            <v>79011</v>
          </cell>
          <cell r="Y21">
            <v>79353.273000000001</v>
          </cell>
          <cell r="Z21">
            <v>-342.27300000000105</v>
          </cell>
          <cell r="AA21">
            <v>-4.3132814446103698E-3</v>
          </cell>
          <cell r="BV21">
            <v>37712</v>
          </cell>
          <cell r="BW21">
            <v>1225</v>
          </cell>
        </row>
        <row r="22">
          <cell r="W22" t="str">
            <v>TC w/tran</v>
          </cell>
          <cell r="X22">
            <v>10911</v>
          </cell>
          <cell r="Y22">
            <v>9785.7860000000001</v>
          </cell>
          <cell r="Z22">
            <v>1125.2139999999999</v>
          </cell>
          <cell r="AA22">
            <v>0.11498452960242539</v>
          </cell>
          <cell r="AD22" t="str">
            <v>Component Variation:</v>
          </cell>
          <cell r="BV22">
            <v>37742</v>
          </cell>
          <cell r="BW22">
            <v>0</v>
          </cell>
        </row>
        <row r="23">
          <cell r="F23">
            <v>37681</v>
          </cell>
          <cell r="M23">
            <v>37681</v>
          </cell>
          <cell r="W23" t="str">
            <v>Interr w/tran/Other</v>
          </cell>
          <cell r="X23">
            <v>1862</v>
          </cell>
          <cell r="Y23">
            <v>1401.722</v>
          </cell>
          <cell r="Z23">
            <v>460.27800000000002</v>
          </cell>
          <cell r="AA23">
            <v>0.32836610968508734</v>
          </cell>
          <cell r="AE23" t="str">
            <v>Volume</v>
          </cell>
          <cell r="AG23">
            <v>-559.88327860696518</v>
          </cell>
          <cell r="BV23">
            <v>37773</v>
          </cell>
          <cell r="BW23">
            <v>0</v>
          </cell>
        </row>
        <row r="24">
          <cell r="F24" t="str">
            <v>Actual</v>
          </cell>
          <cell r="G24" t="str">
            <v>Estimate</v>
          </cell>
          <cell r="H24" t="str">
            <v>Variation</v>
          </cell>
          <cell r="I24" t="str">
            <v>% Variation</v>
          </cell>
          <cell r="M24" t="str">
            <v>Actual</v>
          </cell>
          <cell r="N24" t="str">
            <v>Estimate</v>
          </cell>
          <cell r="O24" t="str">
            <v>Variation</v>
          </cell>
          <cell r="P24" t="str">
            <v>% Variation</v>
          </cell>
          <cell r="W24" t="str">
            <v>Total Margin</v>
          </cell>
          <cell r="X24">
            <v>91784</v>
          </cell>
          <cell r="Y24">
            <v>90540.781000000003</v>
          </cell>
          <cell r="Z24">
            <v>1243.2189999999989</v>
          </cell>
          <cell r="AA24">
            <v>1.3731039055207608E-2</v>
          </cell>
          <cell r="AE24" t="str">
            <v>Pricing</v>
          </cell>
          <cell r="AG24">
            <v>1685.0972786069658</v>
          </cell>
          <cell r="BV24">
            <v>37803</v>
          </cell>
          <cell r="BW24">
            <v>0</v>
          </cell>
        </row>
        <row r="25">
          <cell r="E25" t="str">
            <v>Firm</v>
          </cell>
          <cell r="F25">
            <v>65342</v>
          </cell>
          <cell r="G25">
            <v>61328.936000000002</v>
          </cell>
          <cell r="H25">
            <v>4013.0639999999985</v>
          </cell>
          <cell r="I25">
            <v>6.543508271527812E-2</v>
          </cell>
          <cell r="L25" t="str">
            <v>Firm (Normalized)</v>
          </cell>
          <cell r="M25">
            <v>14039.253731343284</v>
          </cell>
          <cell r="N25">
            <v>13282</v>
          </cell>
          <cell r="O25">
            <v>757.25373134328402</v>
          </cell>
          <cell r="P25">
            <v>5.7013531948748981E-2</v>
          </cell>
          <cell r="AE25" t="str">
            <v>Total TC Variation:</v>
          </cell>
          <cell r="AG25">
            <v>1125.2140000000006</v>
          </cell>
          <cell r="BV25">
            <v>37834</v>
          </cell>
          <cell r="BW25">
            <v>0</v>
          </cell>
        </row>
        <row r="26">
          <cell r="E26" t="str">
            <v>TC</v>
          </cell>
          <cell r="F26">
            <v>10830</v>
          </cell>
          <cell r="G26">
            <v>7558.335</v>
          </cell>
          <cell r="H26">
            <v>3271.665</v>
          </cell>
          <cell r="I26">
            <v>0.43285525185110213</v>
          </cell>
          <cell r="L26" t="str">
            <v>TC (not Normalized)</v>
          </cell>
          <cell r="M26">
            <v>4284</v>
          </cell>
          <cell r="N26">
            <v>4531</v>
          </cell>
          <cell r="O26">
            <v>-247</v>
          </cell>
          <cell r="P26">
            <v>-5.4513352460825427E-2</v>
          </cell>
          <cell r="BV26">
            <v>37865</v>
          </cell>
          <cell r="BW26">
            <v>0</v>
          </cell>
        </row>
        <row r="27">
          <cell r="E27" t="str">
            <v>Interruptible</v>
          </cell>
          <cell r="F27">
            <v>1403</v>
          </cell>
          <cell r="G27">
            <v>856.51700000000005</v>
          </cell>
          <cell r="H27">
            <v>546.48299999999995</v>
          </cell>
          <cell r="I27">
            <v>0.63802936777670483</v>
          </cell>
          <cell r="L27" t="str">
            <v>Interruptible (Not Normalized)</v>
          </cell>
          <cell r="M27">
            <v>2768</v>
          </cell>
          <cell r="N27">
            <v>3573</v>
          </cell>
          <cell r="O27">
            <v>-805</v>
          </cell>
          <cell r="P27">
            <v>-0.22530086761824797</v>
          </cell>
          <cell r="BV27">
            <v>37895</v>
          </cell>
          <cell r="BW27">
            <v>0</v>
          </cell>
          <cell r="CB27" t="str">
            <v>MSV Sales and Margin Monthly Analysis</v>
          </cell>
        </row>
        <row r="28">
          <cell r="E28" t="str">
            <v>Total</v>
          </cell>
          <cell r="F28">
            <v>77575</v>
          </cell>
          <cell r="G28">
            <v>69743.788000000015</v>
          </cell>
          <cell r="H28">
            <v>7831.211999999985</v>
          </cell>
          <cell r="I28">
            <v>0.1122854411062385</v>
          </cell>
          <cell r="L28" t="str">
            <v>Total</v>
          </cell>
          <cell r="M28">
            <v>21091.253731343284</v>
          </cell>
          <cell r="N28">
            <v>21386</v>
          </cell>
          <cell r="O28">
            <v>-294.74626865671598</v>
          </cell>
          <cell r="P28">
            <v>-1.3782206520935003E-2</v>
          </cell>
          <cell r="X28" t="str">
            <v>Jan-03 Sales/Tran Summary wo/riskband (Mdt)</v>
          </cell>
          <cell r="AC28" t="str">
            <v>INTERR</v>
          </cell>
          <cell r="AD28" t="str">
            <v>Interr margin variation:</v>
          </cell>
          <cell r="AG28">
            <v>460.27800000000002</v>
          </cell>
          <cell r="BV28">
            <v>37926</v>
          </cell>
          <cell r="BW28">
            <v>0</v>
          </cell>
        </row>
        <row r="29">
          <cell r="BV29">
            <v>37956</v>
          </cell>
          <cell r="BW29">
            <v>0</v>
          </cell>
          <cell r="CB29" t="str">
            <v>FY 2003 YTD</v>
          </cell>
        </row>
        <row r="30">
          <cell r="F30">
            <v>37712</v>
          </cell>
          <cell r="M30">
            <v>37712</v>
          </cell>
          <cell r="X30" t="str">
            <v>Actual</v>
          </cell>
          <cell r="Y30" t="str">
            <v>Estimate</v>
          </cell>
          <cell r="Z30" t="str">
            <v>Difference</v>
          </cell>
          <cell r="AA30" t="str">
            <v>% Variation</v>
          </cell>
          <cell r="AD30" t="str">
            <v>Component Variation:</v>
          </cell>
          <cell r="BV30" t="str">
            <v>YTD</v>
          </cell>
          <cell r="BW30">
            <v>14142</v>
          </cell>
        </row>
        <row r="31">
          <cell r="F31" t="str">
            <v>Actual</v>
          </cell>
          <cell r="G31" t="str">
            <v>Estimate</v>
          </cell>
          <cell r="H31" t="str">
            <v>Variation</v>
          </cell>
          <cell r="I31" t="str">
            <v>% Variation</v>
          </cell>
          <cell r="M31" t="str">
            <v>Actual</v>
          </cell>
          <cell r="N31" t="str">
            <v>Estimate</v>
          </cell>
          <cell r="O31" t="str">
            <v>Variation</v>
          </cell>
          <cell r="P31" t="str">
            <v>% Variation</v>
          </cell>
          <cell r="W31" t="str">
            <v>Firm w/tran normalized</v>
          </cell>
          <cell r="X31">
            <v>19622.417910447759</v>
          </cell>
          <cell r="Y31">
            <v>17803</v>
          </cell>
          <cell r="Z31">
            <v>1819.4179104477589</v>
          </cell>
          <cell r="AA31">
            <v>0.10219726509283598</v>
          </cell>
          <cell r="AE31" t="str">
            <v>Volume</v>
          </cell>
          <cell r="AG31">
            <v>-238.47423366455888</v>
          </cell>
          <cell r="CB31" t="str">
            <v>Breakdown of Margin Variation</v>
          </cell>
        </row>
        <row r="32">
          <cell r="E32" t="str">
            <v>Firm</v>
          </cell>
          <cell r="F32">
            <v>46236</v>
          </cell>
          <cell r="G32">
            <v>44628.673999999999</v>
          </cell>
          <cell r="H32">
            <v>1607.3260000000009</v>
          </cell>
          <cell r="I32">
            <v>3.6015544624964681E-2</v>
          </cell>
          <cell r="L32" t="str">
            <v>Firm (Normalized)</v>
          </cell>
          <cell r="M32">
            <v>8651.6206896551721</v>
          </cell>
          <cell r="N32">
            <v>8726</v>
          </cell>
          <cell r="O32">
            <v>-74.3793103448279</v>
          </cell>
          <cell r="P32">
            <v>-8.5238723750662281E-3</v>
          </cell>
          <cell r="W32" t="str">
            <v>TC w/tran</v>
          </cell>
          <cell r="X32">
            <v>5685</v>
          </cell>
          <cell r="Y32">
            <v>6030</v>
          </cell>
          <cell r="Z32">
            <v>-345</v>
          </cell>
          <cell r="AA32">
            <v>-5.721393034825871E-2</v>
          </cell>
          <cell r="AE32" t="str">
            <v>Pricing</v>
          </cell>
          <cell r="AG32">
            <v>698.75223366455896</v>
          </cell>
          <cell r="BT32" t="str">
            <v>YTD Billed+Unbilled Margins wo/riskband</v>
          </cell>
        </row>
        <row r="33">
          <cell r="E33" t="str">
            <v>TC</v>
          </cell>
          <cell r="F33">
            <v>6407</v>
          </cell>
          <cell r="G33">
            <v>5322.01</v>
          </cell>
          <cell r="H33">
            <v>1084.9899999999998</v>
          </cell>
          <cell r="I33">
            <v>0.20386846323099725</v>
          </cell>
          <cell r="L33" t="str">
            <v>TC (not Normalized)</v>
          </cell>
          <cell r="M33">
            <v>3394</v>
          </cell>
          <cell r="N33">
            <v>3030</v>
          </cell>
          <cell r="O33">
            <v>364</v>
          </cell>
          <cell r="P33">
            <v>0.12013201320132014</v>
          </cell>
          <cell r="W33" t="str">
            <v>Interr w/tran/Other</v>
          </cell>
          <cell r="X33">
            <v>2756</v>
          </cell>
          <cell r="Y33">
            <v>3321</v>
          </cell>
          <cell r="Z33">
            <v>-565</v>
          </cell>
          <cell r="AA33">
            <v>-0.17012947907256851</v>
          </cell>
          <cell r="AE33" t="str">
            <v>Total Interr Variation:</v>
          </cell>
          <cell r="AG33">
            <v>460.27800000000008</v>
          </cell>
          <cell r="BT33" t="str">
            <v>Actual</v>
          </cell>
          <cell r="BU33" t="str">
            <v>Estimate</v>
          </cell>
          <cell r="BW33" t="str">
            <v>Variation</v>
          </cell>
          <cell r="BX33" t="str">
            <v>% Variation</v>
          </cell>
        </row>
        <row r="34">
          <cell r="E34" t="str">
            <v>Interruptible</v>
          </cell>
          <cell r="F34">
            <v>-903</v>
          </cell>
          <cell r="G34">
            <v>795.64099999999996</v>
          </cell>
          <cell r="H34">
            <v>-1698.6410000000001</v>
          </cell>
          <cell r="I34">
            <v>-2.1349339714770861</v>
          </cell>
          <cell r="L34" t="str">
            <v>Interruptible (Not Normalized)</v>
          </cell>
          <cell r="M34">
            <v>2837</v>
          </cell>
          <cell r="N34">
            <v>3211</v>
          </cell>
          <cell r="O34">
            <v>-374</v>
          </cell>
          <cell r="P34">
            <v>-0.11647461849891</v>
          </cell>
          <cell r="W34" t="str">
            <v>Total Sales/tran</v>
          </cell>
          <cell r="X34">
            <v>28063.417910447759</v>
          </cell>
          <cell r="Y34">
            <v>27154</v>
          </cell>
          <cell r="Z34">
            <v>909.41791044775891</v>
          </cell>
          <cell r="AA34">
            <v>3.3491121398238156E-2</v>
          </cell>
          <cell r="BS34" t="str">
            <v>Firm wo/risk band</v>
          </cell>
          <cell r="BT34">
            <v>261978</v>
          </cell>
          <cell r="BU34">
            <v>255510.95</v>
          </cell>
          <cell r="BW34">
            <v>6467.0499999999884</v>
          </cell>
          <cell r="BX34">
            <v>2.5310265567874832E-2</v>
          </cell>
          <cell r="CA34" t="str">
            <v>FIRM</v>
          </cell>
          <cell r="CB34" t="str">
            <v>Firm margin variation:</v>
          </cell>
          <cell r="CE34">
            <v>8311.0499999999884</v>
          </cell>
        </row>
        <row r="35">
          <cell r="E35" t="str">
            <v>Total</v>
          </cell>
          <cell r="F35">
            <v>51740</v>
          </cell>
          <cell r="G35">
            <v>50746.325000000004</v>
          </cell>
          <cell r="H35">
            <v>993.67499999999563</v>
          </cell>
          <cell r="I35">
            <v>1.9581220906144347E-2</v>
          </cell>
          <cell r="L35" t="str">
            <v>Total</v>
          </cell>
          <cell r="M35">
            <v>14882.620689655172</v>
          </cell>
          <cell r="N35">
            <v>14967</v>
          </cell>
          <cell r="O35">
            <v>-84.3793103448279</v>
          </cell>
          <cell r="P35">
            <v>-5.6376902749266985E-3</v>
          </cell>
          <cell r="BS35" t="str">
            <v>TC</v>
          </cell>
          <cell r="BT35">
            <v>37917</v>
          </cell>
          <cell r="BU35">
            <v>31497.836000000003</v>
          </cell>
          <cell r="BW35">
            <v>6419.163999999997</v>
          </cell>
          <cell r="BX35">
            <v>0.20379698465634263</v>
          </cell>
        </row>
        <row r="36">
          <cell r="AC36" t="str">
            <v>Note: Margins include Billed+Unbilled and Transportation</v>
          </cell>
          <cell r="BS36" t="str">
            <v>Interruptible/Other</v>
          </cell>
          <cell r="BT36">
            <v>2925</v>
          </cell>
          <cell r="BU36">
            <v>4088.5610000000001</v>
          </cell>
          <cell r="BW36">
            <v>-1163.5610000000001</v>
          </cell>
          <cell r="BX36">
            <v>-0.28458937019650682</v>
          </cell>
          <cell r="CB36" t="str">
            <v>Component Variation:</v>
          </cell>
        </row>
        <row r="37">
          <cell r="X37" t="str">
            <v>Jan-03 Avg Unit Margin Comparison wo/riskband</v>
          </cell>
          <cell r="CC37" t="str">
            <v>Volume</v>
          </cell>
          <cell r="CE37">
            <v>17696.646141922873</v>
          </cell>
        </row>
        <row r="38">
          <cell r="BS38" t="str">
            <v>Total</v>
          </cell>
          <cell r="BT38">
            <v>302820</v>
          </cell>
          <cell r="BU38">
            <v>291097.34700000001</v>
          </cell>
          <cell r="BW38">
            <v>11722.652999999986</v>
          </cell>
          <cell r="BX38">
            <v>4.0270559387818761E-2</v>
          </cell>
          <cell r="CC38" t="str">
            <v>Pricing</v>
          </cell>
          <cell r="CE38">
            <v>-11229.596141922866</v>
          </cell>
        </row>
        <row r="39">
          <cell r="E39" t="str">
            <v>Firm</v>
          </cell>
          <cell r="L39" t="str">
            <v>Firm (Normalized)</v>
          </cell>
          <cell r="X39" t="str">
            <v>Actual</v>
          </cell>
          <cell r="Y39" t="str">
            <v>Estimate</v>
          </cell>
          <cell r="Z39" t="str">
            <v>Difference</v>
          </cell>
          <cell r="AA39" t="str">
            <v>% Variation</v>
          </cell>
          <cell r="CC39" t="str">
            <v>Deadband</v>
          </cell>
          <cell r="CE39">
            <v>1844</v>
          </cell>
        </row>
        <row r="40">
          <cell r="E40" t="str">
            <v>TC</v>
          </cell>
          <cell r="L40" t="str">
            <v>TC (not Normalized)</v>
          </cell>
          <cell r="W40" t="str">
            <v>Firm w/tran</v>
          </cell>
          <cell r="X40">
            <v>4.0265679979189208</v>
          </cell>
          <cell r="Y40">
            <v>4.4572978149750044</v>
          </cell>
          <cell r="Z40">
            <v>-0.4307298170560836</v>
          </cell>
          <cell r="AA40">
            <v>-9.663474035972601E-2</v>
          </cell>
          <cell r="CC40" t="str">
            <v>Total Firm Variation:</v>
          </cell>
          <cell r="CE40">
            <v>8311.0500000000065</v>
          </cell>
        </row>
        <row r="41">
          <cell r="E41" t="str">
            <v>Interruptible</v>
          </cell>
          <cell r="L41" t="str">
            <v>Interruptible (Not Normalized)</v>
          </cell>
          <cell r="W41" t="str">
            <v>TC w/tran</v>
          </cell>
          <cell r="X41">
            <v>1.9192612137203167</v>
          </cell>
          <cell r="Y41">
            <v>1.6228500829187396</v>
          </cell>
          <cell r="Z41">
            <v>0.29641113080157711</v>
          </cell>
          <cell r="AA41">
            <v>0.1826484984173484</v>
          </cell>
          <cell r="BT41" t="str">
            <v>YTD Billed+Unbilled Volumes wo/riskband</v>
          </cell>
        </row>
        <row r="42">
          <cell r="E42" t="str">
            <v>Total</v>
          </cell>
          <cell r="L42" t="str">
            <v>Total</v>
          </cell>
          <cell r="W42" t="str">
            <v>Interr w/tran/Other</v>
          </cell>
          <cell r="X42">
            <v>0.67561683599419453</v>
          </cell>
          <cell r="Y42">
            <v>0.42207828967178562</v>
          </cell>
          <cell r="Z42">
            <v>0.25353854632240891</v>
          </cell>
          <cell r="AA42">
            <v>0.60069080198264702</v>
          </cell>
          <cell r="BT42" t="str">
            <v>Actual</v>
          </cell>
          <cell r="BU42" t="str">
            <v>Estimate</v>
          </cell>
          <cell r="BW42" t="str">
            <v>Variation</v>
          </cell>
          <cell r="BX42" t="str">
            <v>% Variation</v>
          </cell>
          <cell r="CA42" t="str">
            <v>TC</v>
          </cell>
          <cell r="CB42" t="str">
            <v>TC margin variation:</v>
          </cell>
          <cell r="CE42">
            <v>6419.163999999997</v>
          </cell>
        </row>
        <row r="43">
          <cell r="W43" t="str">
            <v>Total</v>
          </cell>
          <cell r="X43">
            <v>3.2705923523958798</v>
          </cell>
          <cell r="Y43">
            <v>3.334344148191795</v>
          </cell>
          <cell r="Z43">
            <v>-6.3751795795915278E-2</v>
          </cell>
          <cell r="AA43">
            <v>-1.9119740783352459E-2</v>
          </cell>
          <cell r="BS43" t="str">
            <v>Firm</v>
          </cell>
          <cell r="BT43">
            <v>58954.710241893976</v>
          </cell>
          <cell r="BU43">
            <v>55136</v>
          </cell>
          <cell r="BW43">
            <v>3818.7102418939758</v>
          </cell>
          <cell r="BX43">
            <v>6.9259834625180927E-2</v>
          </cell>
        </row>
        <row r="44">
          <cell r="BS44" t="str">
            <v>TC</v>
          </cell>
          <cell r="BT44">
            <v>18485</v>
          </cell>
          <cell r="BU44">
            <v>18779</v>
          </cell>
          <cell r="BW44">
            <v>-294</v>
          </cell>
          <cell r="BX44">
            <v>-1.5655785718089354E-2</v>
          </cell>
          <cell r="CB44" t="str">
            <v>Component Variation:</v>
          </cell>
        </row>
        <row r="45">
          <cell r="W45" t="str">
            <v>Note: Margins include Billed+Unbilled and Transportation</v>
          </cell>
          <cell r="AG45" t="str">
            <v>jan</v>
          </cell>
          <cell r="BS45" t="str">
            <v>Interruptible</v>
          </cell>
          <cell r="BT45">
            <v>10336</v>
          </cell>
          <cell r="BU45">
            <v>13248</v>
          </cell>
          <cell r="BW45">
            <v>-2912</v>
          </cell>
          <cell r="BX45">
            <v>-0.21980676328502416</v>
          </cell>
          <cell r="CC45" t="str">
            <v>Volume</v>
          </cell>
          <cell r="CE45">
            <v>-493.12337099952077</v>
          </cell>
        </row>
        <row r="46">
          <cell r="E46" t="str">
            <v>Firm</v>
          </cell>
          <cell r="L46" t="str">
            <v>Firm (Normalized)</v>
          </cell>
          <cell r="CC46" t="str">
            <v>Pricing</v>
          </cell>
          <cell r="CE46">
            <v>6912.2873709995156</v>
          </cell>
        </row>
        <row r="47">
          <cell r="E47" t="str">
            <v>TC</v>
          </cell>
          <cell r="L47" t="str">
            <v>TC (not Normalized)</v>
          </cell>
          <cell r="BS47" t="str">
            <v>Total</v>
          </cell>
          <cell r="BT47">
            <v>87775.710241893976</v>
          </cell>
          <cell r="BU47">
            <v>87163</v>
          </cell>
          <cell r="BW47">
            <v>612.71024189397576</v>
          </cell>
          <cell r="BX47">
            <v>7.0294762903293341E-3</v>
          </cell>
          <cell r="CC47" t="str">
            <v>Total TC Variation:</v>
          </cell>
          <cell r="CE47">
            <v>6419.1639999999952</v>
          </cell>
        </row>
        <row r="48">
          <cell r="E48" t="str">
            <v>Interruptible</v>
          </cell>
          <cell r="L48" t="str">
            <v>Interruptible (Not Normalized)</v>
          </cell>
        </row>
        <row r="49">
          <cell r="E49" t="str">
            <v>Total</v>
          </cell>
          <cell r="L49" t="str">
            <v>Total</v>
          </cell>
          <cell r="W49" t="str">
            <v>MSV Sales and Margin Monthly Analysis</v>
          </cell>
          <cell r="AD49" t="str">
            <v>MSV Sales and Margin Monthly Analysis</v>
          </cell>
        </row>
        <row r="50">
          <cell r="BT50" t="str">
            <v>YTD Billed+Unbilled Unit Margins wo/riskband</v>
          </cell>
          <cell r="CA50" t="str">
            <v>INTERR</v>
          </cell>
          <cell r="CB50" t="str">
            <v>Interr margin variation:</v>
          </cell>
          <cell r="CE50">
            <v>-1163.5610000000001</v>
          </cell>
        </row>
        <row r="51">
          <cell r="W51" t="str">
            <v>For the Month Feb-03</v>
          </cell>
          <cell r="AD51" t="str">
            <v>For the Month Feb-03</v>
          </cell>
          <cell r="BT51" t="str">
            <v>Actual</v>
          </cell>
          <cell r="BU51" t="str">
            <v>Estimate</v>
          </cell>
          <cell r="BW51" t="str">
            <v>Variation</v>
          </cell>
          <cell r="BX51" t="str">
            <v>% Variation</v>
          </cell>
        </row>
        <row r="52">
          <cell r="BS52" t="str">
            <v>Firm</v>
          </cell>
          <cell r="BT52">
            <v>4.4437161835770516</v>
          </cell>
          <cell r="BU52">
            <v>4.6341945371445155</v>
          </cell>
          <cell r="BW52">
            <v>-0.1904783535674639</v>
          </cell>
          <cell r="BX52">
            <v>-4.1102796190518209E-2</v>
          </cell>
          <cell r="CB52" t="str">
            <v>Component Variation:</v>
          </cell>
        </row>
        <row r="53">
          <cell r="E53" t="str">
            <v>Firm</v>
          </cell>
          <cell r="L53" t="str">
            <v>Firm (Normalized)</v>
          </cell>
          <cell r="X53" t="str">
            <v>Feb-03 Margin Summary w/riskband($000)</v>
          </cell>
          <cell r="AD53" t="str">
            <v>Breakdown of Margin Variation</v>
          </cell>
          <cell r="BS53" t="str">
            <v>TC</v>
          </cell>
          <cell r="BT53">
            <v>2.0512307276169865</v>
          </cell>
          <cell r="BU53">
            <v>1.6772903775493904</v>
          </cell>
          <cell r="BW53">
            <v>0.37394035006759618</v>
          </cell>
          <cell r="BX53">
            <v>0.22294312008988135</v>
          </cell>
          <cell r="CC53" t="str">
            <v>Volume</v>
          </cell>
          <cell r="CE53">
            <v>-898.69335990338163</v>
          </cell>
        </row>
        <row r="54">
          <cell r="E54" t="str">
            <v>TC</v>
          </cell>
          <cell r="L54" t="str">
            <v>TC (not Normalized)</v>
          </cell>
          <cell r="BS54" t="str">
            <v>Interruptible/Other</v>
          </cell>
          <cell r="BT54">
            <v>0.28299148606811148</v>
          </cell>
          <cell r="BU54">
            <v>0.30861722524154589</v>
          </cell>
          <cell r="BW54">
            <v>-2.5625739173434414E-2</v>
          </cell>
          <cell r="BX54">
            <v>-8.3034053440723801E-2</v>
          </cell>
          <cell r="CC54" t="str">
            <v>Pricing</v>
          </cell>
          <cell r="CE54">
            <v>-264.86764009661812</v>
          </cell>
        </row>
        <row r="55">
          <cell r="E55" t="str">
            <v>Interruptible</v>
          </cell>
          <cell r="L55" t="str">
            <v>Interruptible (Not Normalized)</v>
          </cell>
          <cell r="X55" t="str">
            <v>Actual</v>
          </cell>
          <cell r="Y55" t="str">
            <v>Estimate</v>
          </cell>
          <cell r="Z55" t="str">
            <v>Difference</v>
          </cell>
          <cell r="AA55" t="str">
            <v>% Variation</v>
          </cell>
          <cell r="CC55" t="str">
            <v>Total Interr Variation:</v>
          </cell>
          <cell r="CE55">
            <v>-1163.5609999999997</v>
          </cell>
        </row>
        <row r="56">
          <cell r="E56" t="str">
            <v>Total</v>
          </cell>
          <cell r="L56" t="str">
            <v>Total</v>
          </cell>
          <cell r="W56" t="str">
            <v>Firm w/tran</v>
          </cell>
          <cell r="X56">
            <v>72425</v>
          </cell>
          <cell r="Y56">
            <v>70200.066999999995</v>
          </cell>
          <cell r="Z56">
            <v>2224.9330000000045</v>
          </cell>
          <cell r="AA56">
            <v>3.1694172029778901E-2</v>
          </cell>
          <cell r="AC56" t="str">
            <v>FIRM</v>
          </cell>
          <cell r="AD56" t="str">
            <v>Firm margin variation:</v>
          </cell>
          <cell r="AG56">
            <v>2224.9330000000045</v>
          </cell>
        </row>
        <row r="57">
          <cell r="W57" t="str">
            <v>TC w/tran</v>
          </cell>
          <cell r="X57">
            <v>9769</v>
          </cell>
          <cell r="Y57">
            <v>8831.7049999999999</v>
          </cell>
          <cell r="Z57">
            <v>937.29500000000007</v>
          </cell>
          <cell r="AA57">
            <v>0.10612843159956091</v>
          </cell>
        </row>
        <row r="58">
          <cell r="W58" t="str">
            <v>Interr w/tran/Other</v>
          </cell>
          <cell r="X58">
            <v>563</v>
          </cell>
          <cell r="Y58">
            <v>1034.681</v>
          </cell>
          <cell r="Z58">
            <v>-471.68100000000004</v>
          </cell>
          <cell r="AA58">
            <v>-0.45587093993221101</v>
          </cell>
          <cell r="AD58" t="str">
            <v>Component Variation:</v>
          </cell>
          <cell r="BS58" t="str">
            <v>Note: Margins include Billed+Unbilled and Transportation</v>
          </cell>
          <cell r="CE58" t="str">
            <v>"yrtodate"</v>
          </cell>
        </row>
        <row r="59">
          <cell r="W59" t="str">
            <v>Total Margin</v>
          </cell>
          <cell r="X59">
            <v>82757</v>
          </cell>
          <cell r="Y59">
            <v>80066.452999999994</v>
          </cell>
          <cell r="Z59">
            <v>2690.5470000000046</v>
          </cell>
          <cell r="AA59">
            <v>3.3603923980496608E-2</v>
          </cell>
          <cell r="AE59" t="str">
            <v>Volume</v>
          </cell>
          <cell r="AG59">
            <v>6030.1876354605338</v>
          </cell>
        </row>
        <row r="60">
          <cell r="E60" t="str">
            <v>Firm</v>
          </cell>
          <cell r="L60" t="str">
            <v>Firm (Normalized)</v>
          </cell>
          <cell r="AE60" t="str">
            <v>Pricing</v>
          </cell>
          <cell r="AG60">
            <v>-4450.2546354605292</v>
          </cell>
        </row>
        <row r="61">
          <cell r="E61" t="str">
            <v>TC</v>
          </cell>
          <cell r="L61" t="str">
            <v>TC (not Normalized)</v>
          </cell>
          <cell r="AE61" t="str">
            <v>Deadband</v>
          </cell>
          <cell r="AG61">
            <v>645</v>
          </cell>
        </row>
        <row r="62">
          <cell r="E62" t="str">
            <v>Interruptible</v>
          </cell>
          <cell r="L62" t="str">
            <v>Interruptible (Not Normalized)</v>
          </cell>
          <cell r="X62" t="str">
            <v>Feb-03 Margin Summary wo/riskband($000)</v>
          </cell>
          <cell r="AE62" t="str">
            <v>Total Firm Variation:</v>
          </cell>
          <cell r="AG62">
            <v>2224.9330000000045</v>
          </cell>
        </row>
        <row r="63">
          <cell r="E63" t="str">
            <v>Total</v>
          </cell>
          <cell r="L63" t="str">
            <v>Total</v>
          </cell>
        </row>
        <row r="64">
          <cell r="X64" t="str">
            <v>Actual</v>
          </cell>
          <cell r="Y64" t="str">
            <v>Estimate</v>
          </cell>
          <cell r="Z64" t="str">
            <v>Difference</v>
          </cell>
          <cell r="AA64" t="str">
            <v>% Variation</v>
          </cell>
          <cell r="AC64" t="str">
            <v>TC</v>
          </cell>
          <cell r="AD64" t="str">
            <v>TC margin variation:</v>
          </cell>
          <cell r="AG64">
            <v>937.29500000000007</v>
          </cell>
        </row>
        <row r="65">
          <cell r="W65" t="str">
            <v>Firm w/tran</v>
          </cell>
          <cell r="X65">
            <v>71780</v>
          </cell>
          <cell r="Y65">
            <v>70200.066999999995</v>
          </cell>
          <cell r="Z65">
            <v>1579.9330000000045</v>
          </cell>
          <cell r="AA65">
            <v>2.2506146610942759E-2</v>
          </cell>
        </row>
        <row r="66">
          <cell r="W66" t="str">
            <v>TC w/tran</v>
          </cell>
          <cell r="X66">
            <v>9769</v>
          </cell>
          <cell r="Y66">
            <v>8831.7049999999999</v>
          </cell>
          <cell r="Z66">
            <v>937.29500000000007</v>
          </cell>
          <cell r="AA66">
            <v>0.10612843159956091</v>
          </cell>
          <cell r="AD66" t="str">
            <v>Component Variation:</v>
          </cell>
        </row>
        <row r="67">
          <cell r="E67" t="str">
            <v>Firm</v>
          </cell>
          <cell r="L67" t="str">
            <v>Firm (Normalized)</v>
          </cell>
          <cell r="W67" t="str">
            <v>Interr w/tran/Other</v>
          </cell>
          <cell r="X67">
            <v>563</v>
          </cell>
          <cell r="Y67">
            <v>1034.681</v>
          </cell>
          <cell r="Z67">
            <v>-471.68100000000004</v>
          </cell>
          <cell r="AA67">
            <v>-0.45587093993221101</v>
          </cell>
          <cell r="AE67" t="str">
            <v>Volume</v>
          </cell>
          <cell r="AG67">
            <v>-112.35399575944489</v>
          </cell>
        </row>
        <row r="68">
          <cell r="E68" t="str">
            <v>TC</v>
          </cell>
          <cell r="L68" t="str">
            <v>TC (not Normalized)</v>
          </cell>
          <cell r="W68" t="str">
            <v>Total Margin</v>
          </cell>
          <cell r="X68">
            <v>82112</v>
          </cell>
          <cell r="Y68">
            <v>80066.452999999994</v>
          </cell>
          <cell r="Z68">
            <v>2045.5470000000046</v>
          </cell>
          <cell r="AA68">
            <v>2.5548115638393581E-2</v>
          </cell>
          <cell r="AE68" t="str">
            <v>Pricing</v>
          </cell>
          <cell r="AG68">
            <v>1049.6489957594442</v>
          </cell>
        </row>
        <row r="69">
          <cell r="E69" t="str">
            <v>Interruptible</v>
          </cell>
          <cell r="L69" t="str">
            <v>Interruptible (Not Normalized)</v>
          </cell>
          <cell r="AE69" t="str">
            <v>Total TC Variation:</v>
          </cell>
          <cell r="AG69">
            <v>937.29499999999939</v>
          </cell>
        </row>
        <row r="70">
          <cell r="E70" t="str">
            <v>Total</v>
          </cell>
          <cell r="L70" t="str">
            <v>Total</v>
          </cell>
          <cell r="BT70" t="str">
            <v>MSV Sales and Margin Reconciliation First Quarter 2003 vs 2002</v>
          </cell>
        </row>
        <row r="72">
          <cell r="X72" t="str">
            <v>Feb-03 Sales/Tran Summary wo/riskband (Mdt)</v>
          </cell>
          <cell r="AC72" t="str">
            <v>INTERR</v>
          </cell>
          <cell r="AD72" t="str">
            <v>Interr margin variation:</v>
          </cell>
          <cell r="AG72">
            <v>-471.68100000000004</v>
          </cell>
          <cell r="BT72" t="str">
            <v>Gas West Summary FY 2003 vs FY 2002 Year to Date:</v>
          </cell>
          <cell r="BX72" t="str">
            <v>Jan - Mar</v>
          </cell>
        </row>
        <row r="74">
          <cell r="E74" t="str">
            <v>Firm</v>
          </cell>
          <cell r="L74" t="str">
            <v>Firm (Normalized)</v>
          </cell>
          <cell r="X74" t="str">
            <v>Actual</v>
          </cell>
          <cell r="Y74" t="str">
            <v>Estimate</v>
          </cell>
          <cell r="Z74" t="str">
            <v>Difference</v>
          </cell>
          <cell r="AA74" t="str">
            <v>% Variation</v>
          </cell>
          <cell r="AD74" t="str">
            <v>Component Variation:</v>
          </cell>
          <cell r="BT74" t="str">
            <v>YTD Billed+Unbilled Actual Margins</v>
          </cell>
        </row>
        <row r="75">
          <cell r="E75" t="str">
            <v>TC</v>
          </cell>
          <cell r="L75" t="str">
            <v>TC (not Normalized)</v>
          </cell>
          <cell r="W75" t="str">
            <v>Firm w/tran normalized</v>
          </cell>
          <cell r="X75">
            <v>16641.417910447759</v>
          </cell>
          <cell r="Y75">
            <v>15325</v>
          </cell>
          <cell r="Z75">
            <v>1316.4179104477589</v>
          </cell>
          <cell r="AA75">
            <v>8.5900026782888023E-2</v>
          </cell>
          <cell r="AE75" t="str">
            <v>Volume</v>
          </cell>
          <cell r="AG75">
            <v>-384.50760674514794</v>
          </cell>
          <cell r="BT75" t="str">
            <v>FY 2003</v>
          </cell>
          <cell r="BU75" t="str">
            <v>FY 2002</v>
          </cell>
          <cell r="BW75" t="str">
            <v>Variation</v>
          </cell>
          <cell r="BX75" t="str">
            <v>% Variation</v>
          </cell>
        </row>
        <row r="76">
          <cell r="E76" t="str">
            <v>Interruptible</v>
          </cell>
          <cell r="L76" t="str">
            <v>Interruptible (Not Normalized)</v>
          </cell>
          <cell r="W76" t="str">
            <v>TC w/tran</v>
          </cell>
          <cell r="X76">
            <v>5122</v>
          </cell>
          <cell r="Y76">
            <v>5188</v>
          </cell>
          <cell r="Z76">
            <v>-66</v>
          </cell>
          <cell r="AA76">
            <v>-1.2721665381649962E-2</v>
          </cell>
          <cell r="AE76" t="str">
            <v>Pricing</v>
          </cell>
          <cell r="AG76">
            <v>-87.173393254852058</v>
          </cell>
          <cell r="BS76" t="str">
            <v>Firm w/ risk band</v>
          </cell>
          <cell r="BT76">
            <v>217586</v>
          </cell>
          <cell r="BU76">
            <v>201909</v>
          </cell>
          <cell r="BW76">
            <v>15677</v>
          </cell>
          <cell r="BX76">
            <v>7.7643889078743394E-2</v>
          </cell>
        </row>
        <row r="77">
          <cell r="E77" t="str">
            <v>Total</v>
          </cell>
          <cell r="L77" t="str">
            <v>Total</v>
          </cell>
          <cell r="W77" t="str">
            <v>Interr w/tran/Other</v>
          </cell>
          <cell r="X77">
            <v>1975</v>
          </cell>
          <cell r="Y77">
            <v>3143</v>
          </cell>
          <cell r="Z77">
            <v>-1168</v>
          </cell>
          <cell r="AA77">
            <v>-0.37161947184218896</v>
          </cell>
          <cell r="AE77" t="str">
            <v>Total Interr Variation:</v>
          </cell>
          <cell r="AG77">
            <v>-471.68099999999998</v>
          </cell>
          <cell r="BS77" t="str">
            <v>TC</v>
          </cell>
          <cell r="BT77">
            <v>31510</v>
          </cell>
          <cell r="BU77">
            <v>21664</v>
          </cell>
          <cell r="BW77">
            <v>9846</v>
          </cell>
          <cell r="BX77">
            <v>0.45448670605613001</v>
          </cell>
        </row>
        <row r="78">
          <cell r="W78" t="str">
            <v>Total Sales/tran</v>
          </cell>
          <cell r="X78">
            <v>23738.417910447759</v>
          </cell>
          <cell r="Y78">
            <v>23656</v>
          </cell>
          <cell r="Z78">
            <v>82.417910447758914</v>
          </cell>
          <cell r="AA78">
            <v>3.4840171815927845E-3</v>
          </cell>
          <cell r="BS78" t="str">
            <v>Interruptible/Other</v>
          </cell>
          <cell r="BT78">
            <v>3828</v>
          </cell>
          <cell r="BU78">
            <v>4747</v>
          </cell>
          <cell r="BW78">
            <v>-919</v>
          </cell>
          <cell r="BX78">
            <v>-0.19359595534021487</v>
          </cell>
        </row>
        <row r="80">
          <cell r="AC80" t="str">
            <v>Note: Margins include Billed+Unbilled and Transportation</v>
          </cell>
          <cell r="BS80" t="str">
            <v>Total</v>
          </cell>
          <cell r="BT80">
            <v>252924</v>
          </cell>
          <cell r="BU80">
            <v>228320</v>
          </cell>
          <cell r="BW80">
            <v>24604</v>
          </cell>
          <cell r="BX80">
            <v>0.10776103714085494</v>
          </cell>
        </row>
        <row r="81">
          <cell r="E81" t="str">
            <v>Firm</v>
          </cell>
          <cell r="L81" t="str">
            <v>Firm (Normalized)</v>
          </cell>
          <cell r="X81" t="str">
            <v>Feb-03 Avg Unit Margin Comparison wo/riskband</v>
          </cell>
        </row>
        <row r="82">
          <cell r="E82" t="str">
            <v>TC</v>
          </cell>
          <cell r="L82" t="str">
            <v>TC (not Normalized)</v>
          </cell>
        </row>
        <row r="83">
          <cell r="E83" t="str">
            <v>Interruptible</v>
          </cell>
          <cell r="L83" t="str">
            <v>Interruptible (Not Normalized)</v>
          </cell>
          <cell r="X83" t="str">
            <v>Actual</v>
          </cell>
          <cell r="Y83" t="str">
            <v>Estimate</v>
          </cell>
          <cell r="Z83" t="str">
            <v>Difference</v>
          </cell>
          <cell r="AA83" t="str">
            <v>% Variation</v>
          </cell>
          <cell r="CB83" t="str">
            <v>MSV Sales and Margin Monthly Analysis</v>
          </cell>
        </row>
        <row r="84">
          <cell r="E84" t="str">
            <v>Total</v>
          </cell>
          <cell r="L84" t="str">
            <v>Total</v>
          </cell>
          <cell r="W84" t="str">
            <v>Firm w/tran</v>
          </cell>
          <cell r="X84">
            <v>4.3133343796946129</v>
          </cell>
          <cell r="Y84">
            <v>4.580754779771615</v>
          </cell>
          <cell r="Z84">
            <v>-0.26742040007700218</v>
          </cell>
          <cell r="AA84">
            <v>-5.8379112817371792E-2</v>
          </cell>
        </row>
        <row r="85">
          <cell r="W85" t="str">
            <v>TC w/tran</v>
          </cell>
          <cell r="X85">
            <v>1.9072627879734478</v>
          </cell>
          <cell r="Y85">
            <v>1.7023332690824982</v>
          </cell>
          <cell r="Z85">
            <v>0.20492951889094968</v>
          </cell>
          <cell r="AA85">
            <v>0.12038155078846574</v>
          </cell>
          <cell r="CB85" t="str">
            <v>FY 2003 vs FY 2002 YTD: Jan - Mar</v>
          </cell>
        </row>
        <row r="86">
          <cell r="W86" t="str">
            <v>Interr w/tran/Other</v>
          </cell>
          <cell r="X86">
            <v>0.2850632911392405</v>
          </cell>
          <cell r="Y86">
            <v>0.32920171810372256</v>
          </cell>
          <cell r="Z86">
            <v>-4.4138426964482058E-2</v>
          </cell>
          <cell r="AA86">
            <v>-0.13407714643389326</v>
          </cell>
        </row>
        <row r="87">
          <cell r="W87" t="str">
            <v>Total</v>
          </cell>
          <cell r="X87">
            <v>3.4590342250171964</v>
          </cell>
          <cell r="Y87">
            <v>3.3846150236726409</v>
          </cell>
          <cell r="Z87">
            <v>7.4419201344555486E-2</v>
          </cell>
          <cell r="AA87">
            <v>2.1987493651140069E-2</v>
          </cell>
          <cell r="CB87" t="str">
            <v>Breakdown of Margin Variation</v>
          </cell>
        </row>
        <row r="88">
          <cell r="E88" t="str">
            <v>Firm</v>
          </cell>
          <cell r="L88" t="str">
            <v>Firm (Normalized)</v>
          </cell>
          <cell r="BT88" t="str">
            <v>YTD Billed+Unbilled Margins wo/riskband</v>
          </cell>
        </row>
        <row r="89">
          <cell r="E89" t="str">
            <v>TC</v>
          </cell>
          <cell r="L89" t="str">
            <v>TC (not Normalized)</v>
          </cell>
          <cell r="W89" t="str">
            <v>Note: Margins include Billed+Unbilled and Transportation</v>
          </cell>
          <cell r="AG89" t="str">
            <v>feb</v>
          </cell>
          <cell r="BT89" t="str">
            <v>FY 2003</v>
          </cell>
          <cell r="BU89" t="str">
            <v>FY 2002</v>
          </cell>
          <cell r="BW89" t="str">
            <v>Variation</v>
          </cell>
          <cell r="BX89" t="str">
            <v>% Variation</v>
          </cell>
        </row>
        <row r="90">
          <cell r="E90" t="str">
            <v>Interruptible</v>
          </cell>
          <cell r="L90" t="str">
            <v>Interruptible (Not Normalized)</v>
          </cell>
          <cell r="BS90" t="str">
            <v>Firm wo/risk band</v>
          </cell>
          <cell r="BT90">
            <v>216266</v>
          </cell>
          <cell r="BU90">
            <v>205019</v>
          </cell>
          <cell r="BW90">
            <v>11247</v>
          </cell>
          <cell r="BX90">
            <v>5.4858330203542111E-2</v>
          </cell>
          <cell r="CA90" t="str">
            <v>FIRM</v>
          </cell>
          <cell r="CB90" t="str">
            <v>Firm margin variation:</v>
          </cell>
          <cell r="CE90">
            <v>15677</v>
          </cell>
        </row>
        <row r="91">
          <cell r="E91" t="str">
            <v>Total</v>
          </cell>
          <cell r="L91" t="str">
            <v>Total</v>
          </cell>
          <cell r="BS91" t="str">
            <v>TC</v>
          </cell>
          <cell r="BT91">
            <v>31510</v>
          </cell>
          <cell r="BU91">
            <v>21664</v>
          </cell>
          <cell r="BW91">
            <v>9846</v>
          </cell>
          <cell r="BX91">
            <v>0.45448670605613001</v>
          </cell>
        </row>
        <row r="92">
          <cell r="BS92" t="str">
            <v>Interruptible/Other</v>
          </cell>
          <cell r="BT92">
            <v>3828</v>
          </cell>
          <cell r="BU92">
            <v>4747</v>
          </cell>
          <cell r="BW92">
            <v>-919</v>
          </cell>
          <cell r="BX92">
            <v>-0.19359595534021487</v>
          </cell>
          <cell r="CB92" t="str">
            <v>Component Variation:</v>
          </cell>
        </row>
        <row r="93">
          <cell r="W93" t="str">
            <v>MSV Sales and Margin Monthly Analysis</v>
          </cell>
          <cell r="AD93" t="str">
            <v>MSV Sales and Margin Monthly Analysis</v>
          </cell>
          <cell r="CC93" t="str">
            <v>Volume</v>
          </cell>
          <cell r="CE93">
            <v>9477.6102323000014</v>
          </cell>
        </row>
        <row r="94">
          <cell r="BS94" t="str">
            <v>Total</v>
          </cell>
          <cell r="BT94">
            <v>251604</v>
          </cell>
          <cell r="BU94">
            <v>231430</v>
          </cell>
          <cell r="BW94">
            <v>20174</v>
          </cell>
          <cell r="BX94">
            <v>8.717106684526639E-2</v>
          </cell>
          <cell r="CC94" t="str">
            <v>Pricing</v>
          </cell>
          <cell r="CE94">
            <v>1769.3897676999979</v>
          </cell>
        </row>
        <row r="95">
          <cell r="F95" t="str">
            <v>YTD 2002</v>
          </cell>
          <cell r="M95" t="str">
            <v>YTD 2002</v>
          </cell>
          <cell r="W95" t="str">
            <v>For the Month Mar-03</v>
          </cell>
          <cell r="AD95" t="str">
            <v>For the Month Mar-03</v>
          </cell>
          <cell r="CC95" t="str">
            <v>Deadband</v>
          </cell>
          <cell r="CE95">
            <v>4430</v>
          </cell>
        </row>
        <row r="96">
          <cell r="F96" t="str">
            <v>Actual</v>
          </cell>
          <cell r="G96" t="str">
            <v>Estimate</v>
          </cell>
          <cell r="H96" t="str">
            <v>Variation</v>
          </cell>
          <cell r="I96" t="str">
            <v>% Variation</v>
          </cell>
          <cell r="M96" t="str">
            <v>Actual</v>
          </cell>
          <cell r="N96" t="str">
            <v>Estimate</v>
          </cell>
          <cell r="O96" t="str">
            <v>Variation</v>
          </cell>
          <cell r="P96" t="str">
            <v>% Variation</v>
          </cell>
          <cell r="CC96" t="str">
            <v>Total Firm Variation:</v>
          </cell>
          <cell r="CE96">
            <v>15677</v>
          </cell>
        </row>
        <row r="97">
          <cell r="E97" t="str">
            <v>Firm</v>
          </cell>
          <cell r="F97">
            <v>263822</v>
          </cell>
          <cell r="G97">
            <v>255510.95</v>
          </cell>
          <cell r="H97">
            <v>8311.0499999999884</v>
          </cell>
          <cell r="I97">
            <v>3.2527177406682525E-2</v>
          </cell>
          <cell r="L97" t="str">
            <v>Firm (Normalized)</v>
          </cell>
          <cell r="M97">
            <v>58954.710241893976</v>
          </cell>
          <cell r="N97">
            <v>55136</v>
          </cell>
          <cell r="O97">
            <v>3818.7102418939758</v>
          </cell>
          <cell r="P97">
            <v>6.9259834625180927E-2</v>
          </cell>
          <cell r="X97" t="str">
            <v>Mar-03 Margin Summary w/riskband($000)</v>
          </cell>
          <cell r="AD97" t="str">
            <v>Breakdown of Margin Variation</v>
          </cell>
          <cell r="BT97" t="str">
            <v>YTD Billed+Unbilled Volumes wo/riskband</v>
          </cell>
        </row>
        <row r="98">
          <cell r="E98" t="str">
            <v>TC</v>
          </cell>
          <cell r="F98">
            <v>37917</v>
          </cell>
          <cell r="G98">
            <v>31497.836000000003</v>
          </cell>
          <cell r="H98">
            <v>6419.163999999997</v>
          </cell>
          <cell r="I98">
            <v>0.20379698465634263</v>
          </cell>
          <cell r="L98" t="str">
            <v>TC (not Normalized)</v>
          </cell>
          <cell r="M98">
            <v>18485</v>
          </cell>
          <cell r="N98">
            <v>18779</v>
          </cell>
          <cell r="O98">
            <v>-294</v>
          </cell>
          <cell r="P98">
            <v>-1.5655785718089354E-2</v>
          </cell>
          <cell r="BT98" t="str">
            <v>FY 2003</v>
          </cell>
          <cell r="BU98" t="str">
            <v>FY 2002</v>
          </cell>
          <cell r="BW98" t="str">
            <v>Variation</v>
          </cell>
          <cell r="BX98" t="str">
            <v>% Variation</v>
          </cell>
          <cell r="CA98" t="str">
            <v>TC</v>
          </cell>
          <cell r="CB98" t="str">
            <v>TC margin variation:</v>
          </cell>
          <cell r="CE98">
            <v>9846</v>
          </cell>
        </row>
        <row r="99">
          <cell r="E99" t="str">
            <v>Interruptible</v>
          </cell>
          <cell r="F99">
            <v>2925</v>
          </cell>
          <cell r="G99">
            <v>4088.5610000000001</v>
          </cell>
          <cell r="H99">
            <v>-1162.5610000000001</v>
          </cell>
          <cell r="I99">
            <v>-0.28434478536580476</v>
          </cell>
          <cell r="L99" t="str">
            <v>Interruptible (Not Normalized)</v>
          </cell>
          <cell r="M99">
            <v>10336</v>
          </cell>
          <cell r="N99">
            <v>13248</v>
          </cell>
          <cell r="O99">
            <v>-2912</v>
          </cell>
          <cell r="P99">
            <v>-0.21980676328502416</v>
          </cell>
          <cell r="X99" t="str">
            <v>Actual</v>
          </cell>
          <cell r="Y99" t="str">
            <v>Estimate</v>
          </cell>
          <cell r="Z99" t="str">
            <v>Difference</v>
          </cell>
          <cell r="AA99" t="str">
            <v>% Variation</v>
          </cell>
          <cell r="BS99" t="str">
            <v>Firm</v>
          </cell>
          <cell r="BT99">
            <v>50303.089552238802</v>
          </cell>
          <cell r="BU99">
            <v>48080.42936315573</v>
          </cell>
          <cell r="BW99">
            <v>2222.6601890830716</v>
          </cell>
          <cell r="BX99">
            <v>4.6227960492929938E-2</v>
          </cell>
        </row>
        <row r="100">
          <cell r="E100" t="str">
            <v>Total</v>
          </cell>
          <cell r="F100">
            <v>304664</v>
          </cell>
          <cell r="G100">
            <v>291097.34700000001</v>
          </cell>
          <cell r="H100">
            <v>13567.652999999986</v>
          </cell>
          <cell r="I100">
            <v>4.6608645320288626E-2</v>
          </cell>
          <cell r="L100" t="str">
            <v>Total</v>
          </cell>
          <cell r="M100">
            <v>87775.710241893976</v>
          </cell>
          <cell r="N100">
            <v>87163</v>
          </cell>
          <cell r="O100">
            <v>612.71024189397576</v>
          </cell>
          <cell r="P100">
            <v>7.0294762903293341E-3</v>
          </cell>
          <cell r="W100" t="str">
            <v>Firm w/tran</v>
          </cell>
          <cell r="X100">
            <v>65342</v>
          </cell>
          <cell r="Y100">
            <v>61328.936000000002</v>
          </cell>
          <cell r="Z100">
            <v>4013.0639999999985</v>
          </cell>
          <cell r="AA100">
            <v>6.543508271527812E-2</v>
          </cell>
          <cell r="AC100" t="str">
            <v>FIRM</v>
          </cell>
          <cell r="AD100" t="str">
            <v>Firm margin variation:</v>
          </cell>
          <cell r="AG100">
            <v>4013.0639999999985</v>
          </cell>
          <cell r="BS100" t="str">
            <v>TC</v>
          </cell>
          <cell r="BT100">
            <v>15091</v>
          </cell>
          <cell r="BU100">
            <v>13144</v>
          </cell>
          <cell r="BW100">
            <v>1947</v>
          </cell>
          <cell r="BX100">
            <v>0.14812842361533779</v>
          </cell>
          <cell r="CB100" t="str">
            <v>Component Variation:</v>
          </cell>
        </row>
        <row r="101">
          <cell r="W101" t="str">
            <v>TC w/tran</v>
          </cell>
          <cell r="X101">
            <v>10830</v>
          </cell>
          <cell r="Y101">
            <v>7558.335</v>
          </cell>
          <cell r="Z101">
            <v>3271.665</v>
          </cell>
          <cell r="AA101">
            <v>0.43285525185110213</v>
          </cell>
          <cell r="BS101" t="str">
            <v>Interruptible</v>
          </cell>
          <cell r="BT101">
            <v>7499</v>
          </cell>
          <cell r="BU101">
            <v>9405</v>
          </cell>
          <cell r="BW101">
            <v>-1906</v>
          </cell>
          <cell r="BX101">
            <v>-0.2026581605528974</v>
          </cell>
          <cell r="CC101" t="str">
            <v>Volume</v>
          </cell>
          <cell r="CE101">
            <v>3209.0541692026782</v>
          </cell>
        </row>
        <row r="102">
          <cell r="W102" t="str">
            <v>Interr w/tran/Other</v>
          </cell>
          <cell r="X102">
            <v>1403</v>
          </cell>
          <cell r="Y102">
            <v>856.51700000000005</v>
          </cell>
          <cell r="Z102">
            <v>546.48299999999995</v>
          </cell>
          <cell r="AA102">
            <v>0.63802936777670483</v>
          </cell>
          <cell r="AD102" t="str">
            <v>Component Variation:</v>
          </cell>
          <cell r="CC102" t="str">
            <v>Pricing</v>
          </cell>
          <cell r="CE102">
            <v>6636.9458307973191</v>
          </cell>
        </row>
        <row r="103">
          <cell r="E103" t="str">
            <v xml:space="preserve">Note: Jan-00 margins reflect both the Revenue Tax adjustment and the TC </v>
          </cell>
          <cell r="W103" t="str">
            <v>Total Margin</v>
          </cell>
          <cell r="X103">
            <v>77575</v>
          </cell>
          <cell r="Y103">
            <v>69743.788000000015</v>
          </cell>
          <cell r="Z103">
            <v>7831.2119999999986</v>
          </cell>
          <cell r="AA103">
            <v>0.1122854411062387</v>
          </cell>
          <cell r="AE103" t="str">
            <v>Volume</v>
          </cell>
          <cell r="AG103">
            <v>3496.5792520187815</v>
          </cell>
          <cell r="BS103" t="str">
            <v>Total</v>
          </cell>
          <cell r="BT103">
            <v>72893.089552238802</v>
          </cell>
          <cell r="BU103">
            <v>70629.429363155738</v>
          </cell>
          <cell r="BW103">
            <v>2263.6601890830643</v>
          </cell>
          <cell r="BX103">
            <v>3.2049815629176186E-2</v>
          </cell>
          <cell r="CC103" t="str">
            <v>Total TC Variation:</v>
          </cell>
          <cell r="CE103">
            <v>9845.9999999999964</v>
          </cell>
        </row>
        <row r="104">
          <cell r="E104" t="str">
            <v>cost of gas adjustment - which raised the TC margin and lowered the Firm margin.</v>
          </cell>
          <cell r="P104" t="str">
            <v>"monthly"</v>
          </cell>
          <cell r="AE104" t="str">
            <v>Pricing</v>
          </cell>
          <cell r="AG104">
            <v>649.48474798121799</v>
          </cell>
        </row>
        <row r="105">
          <cell r="AE105" t="str">
            <v>Deadband</v>
          </cell>
          <cell r="AG105">
            <v>-133</v>
          </cell>
        </row>
        <row r="106">
          <cell r="X106" t="str">
            <v>Mar-03 Margin Summary wo/riskband($000)</v>
          </cell>
          <cell r="AE106" t="str">
            <v>Total Firm Variation:</v>
          </cell>
          <cell r="AG106">
            <v>4013.0639999999994</v>
          </cell>
          <cell r="BT106" t="str">
            <v>YTD Billed+Unbilled Unit Margins wo/riskband</v>
          </cell>
          <cell r="CA106" t="str">
            <v>INTERR</v>
          </cell>
          <cell r="CB106" t="str">
            <v>Interr margin variation:</v>
          </cell>
          <cell r="CE106">
            <v>-919</v>
          </cell>
        </row>
        <row r="107">
          <cell r="W107">
            <v>108842794.3004894</v>
          </cell>
          <cell r="BT107" t="str">
            <v>FY 2003</v>
          </cell>
          <cell r="BU107" t="str">
            <v>FY 2002</v>
          </cell>
          <cell r="BW107" t="str">
            <v>Variation</v>
          </cell>
          <cell r="BX107" t="str">
            <v>% Variation</v>
          </cell>
        </row>
        <row r="108">
          <cell r="X108" t="str">
            <v>Actual</v>
          </cell>
          <cell r="Y108" t="str">
            <v>Estimate</v>
          </cell>
          <cell r="Z108" t="str">
            <v>Difference</v>
          </cell>
          <cell r="AA108" t="str">
            <v>% Variation</v>
          </cell>
          <cell r="AC108" t="str">
            <v>TC</v>
          </cell>
          <cell r="AD108" t="str">
            <v>TC margin variation:</v>
          </cell>
          <cell r="AG108">
            <v>3271.665</v>
          </cell>
          <cell r="BS108" t="str">
            <v>Firm</v>
          </cell>
          <cell r="BT108">
            <v>4.2992587915581577</v>
          </cell>
          <cell r="BU108">
            <v>4.2640842171244637</v>
          </cell>
          <cell r="BW108">
            <v>3.5174574433693984E-2</v>
          </cell>
          <cell r="BX108">
            <v>8.249033706331059E-3</v>
          </cell>
          <cell r="CB108" t="str">
            <v>Component Variation:</v>
          </cell>
        </row>
        <row r="109">
          <cell r="W109" t="str">
            <v>Firm w/tran</v>
          </cell>
          <cell r="X109">
            <v>65475</v>
          </cell>
          <cell r="Y109">
            <v>61328.936000000002</v>
          </cell>
          <cell r="Z109">
            <v>4146.0639999999985</v>
          </cell>
          <cell r="AA109">
            <v>6.7603716457758187E-2</v>
          </cell>
          <cell r="BS109" t="str">
            <v>TC</v>
          </cell>
          <cell r="BT109">
            <v>2.0879994698827113</v>
          </cell>
          <cell r="BU109">
            <v>1.6482045039561777</v>
          </cell>
          <cell r="BW109">
            <v>0.43979496592653367</v>
          </cell>
          <cell r="BX109">
            <v>0.26683276551598772</v>
          </cell>
          <cell r="CC109" t="str">
            <v>Volume</v>
          </cell>
          <cell r="CE109">
            <v>-962.01828814460396</v>
          </cell>
        </row>
        <row r="110">
          <cell r="W110" t="str">
            <v>TC w/tran</v>
          </cell>
          <cell r="X110">
            <v>10830</v>
          </cell>
          <cell r="Y110">
            <v>7558.335</v>
          </cell>
          <cell r="Z110">
            <v>3271.665</v>
          </cell>
          <cell r="AA110">
            <v>0.43285525185110213</v>
          </cell>
          <cell r="AD110" t="str">
            <v>Component Variation:</v>
          </cell>
          <cell r="BS110" t="str">
            <v>Interruptible/Other</v>
          </cell>
          <cell r="BT110">
            <v>0.5104680624083211</v>
          </cell>
          <cell r="BU110">
            <v>0.50473152578415736</v>
          </cell>
          <cell r="BW110">
            <v>5.736536624163735E-3</v>
          </cell>
          <cell r="BX110">
            <v>1.1365520739469124E-2</v>
          </cell>
          <cell r="CC110" t="str">
            <v>Pricing</v>
          </cell>
          <cell r="CE110">
            <v>43.018288144603851</v>
          </cell>
        </row>
        <row r="111">
          <cell r="W111" t="str">
            <v>Interr w/tran/Other</v>
          </cell>
          <cell r="X111">
            <v>1403</v>
          </cell>
          <cell r="Y111">
            <v>856.51700000000005</v>
          </cell>
          <cell r="Z111">
            <v>546.48299999999995</v>
          </cell>
          <cell r="AA111">
            <v>0.63802936777670483</v>
          </cell>
          <cell r="AE111" t="str">
            <v>Volume</v>
          </cell>
          <cell r="AG111">
            <v>-412.03017987199291</v>
          </cell>
          <cell r="CC111" t="str">
            <v>Total Interr Variation:</v>
          </cell>
          <cell r="CE111">
            <v>-919.00000000000011</v>
          </cell>
        </row>
        <row r="112">
          <cell r="W112" t="str">
            <v>Total Margin</v>
          </cell>
          <cell r="X112">
            <v>77708</v>
          </cell>
          <cell r="Y112">
            <v>69743.788000000015</v>
          </cell>
          <cell r="Z112">
            <v>7964.2119999999986</v>
          </cell>
          <cell r="AA112">
            <v>0.11419242097948561</v>
          </cell>
          <cell r="AE112" t="str">
            <v>Pricing</v>
          </cell>
          <cell r="AG112">
            <v>3683.6951798719929</v>
          </cell>
        </row>
        <row r="113">
          <cell r="AE113" t="str">
            <v>Total TC Variation:</v>
          </cell>
          <cell r="AG113">
            <v>3271.665</v>
          </cell>
          <cell r="CA113" t="str">
            <v>TOTAL Variation by Component for 1st Quarter:</v>
          </cell>
        </row>
        <row r="114">
          <cell r="BS114" t="str">
            <v>Note: Margins include Billed+Unbilled and Transportation</v>
          </cell>
        </row>
        <row r="115">
          <cell r="CC115" t="str">
            <v>Volume</v>
          </cell>
          <cell r="CE115">
            <v>11724.646113358076</v>
          </cell>
        </row>
        <row r="116">
          <cell r="X116" t="str">
            <v>Mar-03 Sales/Tran Summary wo/riskband (Mdt)</v>
          </cell>
          <cell r="AC116" t="str">
            <v>INTERR</v>
          </cell>
          <cell r="AD116" t="str">
            <v>Interr margin variation:</v>
          </cell>
          <cell r="AG116">
            <v>546.48299999999995</v>
          </cell>
          <cell r="CC116" t="str">
            <v>Pricing</v>
          </cell>
          <cell r="CE116">
            <v>8449.3538866419203</v>
          </cell>
        </row>
        <row r="117">
          <cell r="CC117" t="str">
            <v>Deadband</v>
          </cell>
          <cell r="CE117">
            <v>4430</v>
          </cell>
        </row>
        <row r="118">
          <cell r="X118" t="str">
            <v>Actual</v>
          </cell>
          <cell r="Y118" t="str">
            <v>Estimate</v>
          </cell>
          <cell r="Z118" t="str">
            <v>Difference</v>
          </cell>
          <cell r="AA118" t="str">
            <v>% Variation</v>
          </cell>
          <cell r="AD118" t="str">
            <v>Component Variation:</v>
          </cell>
          <cell r="CC118" t="str">
            <v>Total Variation:</v>
          </cell>
          <cell r="CE118">
            <v>24603.999999999996</v>
          </cell>
        </row>
        <row r="119">
          <cell r="W119" t="str">
            <v>Firm w/tran normalized</v>
          </cell>
          <cell r="X119">
            <v>14039.253731343284</v>
          </cell>
          <cell r="Y119">
            <v>13282</v>
          </cell>
          <cell r="Z119">
            <v>757.25373134328402</v>
          </cell>
          <cell r="AA119">
            <v>5.7013531948748981E-2</v>
          </cell>
          <cell r="AE119" t="str">
            <v>Volume</v>
          </cell>
          <cell r="AG119">
            <v>-192.97402322977891</v>
          </cell>
          <cell r="CF119" t="str">
            <v>qtr1</v>
          </cell>
        </row>
        <row r="120">
          <cell r="W120" t="str">
            <v>TC w/tran</v>
          </cell>
          <cell r="X120">
            <v>4284</v>
          </cell>
          <cell r="Y120">
            <v>4531</v>
          </cell>
          <cell r="Z120">
            <v>-247</v>
          </cell>
          <cell r="AA120">
            <v>-5.4513352460825427E-2</v>
          </cell>
          <cell r="AE120" t="str">
            <v>Pricing</v>
          </cell>
          <cell r="AG120">
            <v>739.45702322977877</v>
          </cell>
        </row>
        <row r="121">
          <cell r="W121" t="str">
            <v>Interr w/tran/Other</v>
          </cell>
          <cell r="X121">
            <v>2768</v>
          </cell>
          <cell r="Y121">
            <v>3573</v>
          </cell>
          <cell r="Z121">
            <v>-805</v>
          </cell>
          <cell r="AA121">
            <v>-0.22530086761824797</v>
          </cell>
          <cell r="AE121" t="str">
            <v>Total Interr Variation:</v>
          </cell>
          <cell r="AG121">
            <v>546.48299999999983</v>
          </cell>
        </row>
        <row r="122">
          <cell r="W122" t="str">
            <v>Total Sales/tran</v>
          </cell>
          <cell r="X122">
            <v>21091.253731343284</v>
          </cell>
          <cell r="Y122">
            <v>21386</v>
          </cell>
          <cell r="Z122">
            <v>-294.74626865671598</v>
          </cell>
          <cell r="AA122">
            <v>-1.3782206520935003E-2</v>
          </cell>
        </row>
        <row r="123">
          <cell r="BT123" t="str">
            <v>MSV Sales and Margin Reconciliation Second Quarter 2002 vs 2001</v>
          </cell>
        </row>
        <row r="124">
          <cell r="AC124" t="str">
            <v>Note: Margins include Billed+Unbilled and Transportation</v>
          </cell>
        </row>
        <row r="125">
          <cell r="X125" t="str">
            <v>Mar-03 Avg Unit Margin Comparison wo/riskband</v>
          </cell>
          <cell r="BT125" t="str">
            <v>Gas West Summary FY 2002 vs FY 2001:</v>
          </cell>
          <cell r="BW125" t="str">
            <v>April - June</v>
          </cell>
        </row>
        <row r="127">
          <cell r="X127" t="str">
            <v>Actual</v>
          </cell>
          <cell r="Y127" t="str">
            <v>Estimate</v>
          </cell>
          <cell r="Z127" t="str">
            <v>Difference</v>
          </cell>
          <cell r="AA127" t="str">
            <v>% Variation</v>
          </cell>
          <cell r="BT127" t="str">
            <v>YTD Billed+Unbilled Actual Margins</v>
          </cell>
        </row>
        <row r="128">
          <cell r="W128" t="str">
            <v>Firm w/tran</v>
          </cell>
          <cell r="X128">
            <v>4.6637094287870893</v>
          </cell>
          <cell r="Y128">
            <v>4.6174473723836771</v>
          </cell>
          <cell r="Z128">
            <v>4.6262056403412188E-2</v>
          </cell>
          <cell r="AA128">
            <v>1.0018967769962953E-2</v>
          </cell>
          <cell r="BT128" t="str">
            <v>FY 2002</v>
          </cell>
          <cell r="BU128" t="str">
            <v>FY 2001</v>
          </cell>
          <cell r="BW128" t="str">
            <v>Variation</v>
          </cell>
          <cell r="BX128" t="str">
            <v>% Variation</v>
          </cell>
        </row>
        <row r="129">
          <cell r="W129" t="str">
            <v>TC w/tran</v>
          </cell>
          <cell r="X129">
            <v>2.5280112044817926</v>
          </cell>
          <cell r="Y129">
            <v>1.6681383800485543</v>
          </cell>
          <cell r="Z129">
            <v>0.85987282443323831</v>
          </cell>
          <cell r="AA129">
            <v>0.51546852150731648</v>
          </cell>
          <cell r="BS129" t="str">
            <v>Firm w/ risk band</v>
          </cell>
          <cell r="BT129">
            <v>99769</v>
          </cell>
          <cell r="BU129">
            <v>103943</v>
          </cell>
          <cell r="BW129">
            <v>-4174</v>
          </cell>
          <cell r="BX129">
            <v>-4.0156624303704917E-2</v>
          </cell>
        </row>
        <row r="130">
          <cell r="W130" t="str">
            <v>Interr w/tran/Other</v>
          </cell>
          <cell r="X130">
            <v>0.50686416184971095</v>
          </cell>
          <cell r="Y130">
            <v>0.23971928351525329</v>
          </cell>
          <cell r="Z130">
            <v>0.26714487833445766</v>
          </cell>
          <cell r="AA130">
            <v>1.1144071282753492</v>
          </cell>
          <cell r="BS130" t="str">
            <v>TC</v>
          </cell>
          <cell r="BT130">
            <v>11156</v>
          </cell>
          <cell r="BU130">
            <v>10436</v>
          </cell>
          <cell r="BW130">
            <v>720</v>
          </cell>
          <cell r="BX130">
            <v>6.8991950939057106E-2</v>
          </cell>
        </row>
        <row r="131">
          <cell r="W131" t="str">
            <v>Total</v>
          </cell>
          <cell r="X131">
            <v>3.684370829246614</v>
          </cell>
          <cell r="Y131">
            <v>3.2611890021509407</v>
          </cell>
          <cell r="Z131">
            <v>0.42318182709567331</v>
          </cell>
          <cell r="AA131">
            <v>0.12976304863550095</v>
          </cell>
          <cell r="BS131" t="str">
            <v>Interruptible/Other</v>
          </cell>
          <cell r="BT131">
            <v>2664</v>
          </cell>
          <cell r="BU131">
            <v>2939</v>
          </cell>
          <cell r="BW131">
            <v>-275</v>
          </cell>
          <cell r="BX131">
            <v>-9.3569241238516496E-2</v>
          </cell>
        </row>
        <row r="133">
          <cell r="W133" t="str">
            <v>Note: Margins include Billed+Unbilled and Transportation</v>
          </cell>
          <cell r="AG133" t="str">
            <v>mar</v>
          </cell>
          <cell r="BS133" t="str">
            <v>Total</v>
          </cell>
          <cell r="BT133">
            <v>113589</v>
          </cell>
          <cell r="BU133">
            <v>117318</v>
          </cell>
          <cell r="BW133">
            <v>-3729</v>
          </cell>
          <cell r="BX133">
            <v>-3.1785403774356874E-2</v>
          </cell>
        </row>
        <row r="136">
          <cell r="CB136" t="str">
            <v>MSV Sales and Margin Monthly Analysis</v>
          </cell>
        </row>
        <row r="137">
          <cell r="W137" t="str">
            <v>MSV Sales and Margin Monthly Analysis</v>
          </cell>
          <cell r="AD137" t="str">
            <v>MSV Sales and Margin Monthly Analysis</v>
          </cell>
        </row>
        <row r="138">
          <cell r="CB138" t="str">
            <v>FY 2002 vs FY 2001 YTD: April - June</v>
          </cell>
        </row>
        <row r="139">
          <cell r="W139" t="str">
            <v>For the Month Apr-03</v>
          </cell>
          <cell r="AD139" t="str">
            <v>For the Month Apr-03</v>
          </cell>
        </row>
        <row r="140">
          <cell r="CB140" t="str">
            <v>Breakdown of Margin Variation</v>
          </cell>
        </row>
        <row r="141">
          <cell r="X141" t="str">
            <v>Apr-03 Margin Summary w/riskband($000)</v>
          </cell>
          <cell r="AD141" t="str">
            <v>Breakdown of Margin Variation</v>
          </cell>
          <cell r="BT141" t="str">
            <v>YTD Billed+Unbilled Margins wo/riskband</v>
          </cell>
        </row>
        <row r="142">
          <cell r="BT142" t="str">
            <v>FY 2002</v>
          </cell>
          <cell r="BU142" t="str">
            <v>FY 2001</v>
          </cell>
          <cell r="BW142" t="str">
            <v>Variation</v>
          </cell>
          <cell r="BX142" t="str">
            <v>% Variation</v>
          </cell>
        </row>
        <row r="143">
          <cell r="X143" t="str">
            <v>Actual</v>
          </cell>
          <cell r="Y143" t="str">
            <v>Estimate</v>
          </cell>
          <cell r="Z143" t="str">
            <v>Difference</v>
          </cell>
          <cell r="AA143" t="str">
            <v>% Variation</v>
          </cell>
          <cell r="BS143" t="str">
            <v>Firm wo/risk band</v>
          </cell>
          <cell r="BT143">
            <v>100092</v>
          </cell>
          <cell r="BU143">
            <v>104316</v>
          </cell>
          <cell r="BW143">
            <v>-4224</v>
          </cell>
          <cell r="BX143">
            <v>-4.0492350166800875E-2</v>
          </cell>
          <cell r="CA143" t="str">
            <v>FIRM</v>
          </cell>
          <cell r="CB143" t="str">
            <v>Firm margin variation:</v>
          </cell>
          <cell r="CE143">
            <v>-4174</v>
          </cell>
        </row>
        <row r="144">
          <cell r="W144" t="str">
            <v>Firm w/tran</v>
          </cell>
          <cell r="X144">
            <v>46236</v>
          </cell>
          <cell r="Y144">
            <v>44628.673999999999</v>
          </cell>
          <cell r="Z144">
            <v>1607.3260000000009</v>
          </cell>
          <cell r="AA144">
            <v>3.6015544624964681E-2</v>
          </cell>
          <cell r="AC144" t="str">
            <v>FIRM</v>
          </cell>
          <cell r="AD144" t="str">
            <v>Firm margin variation:</v>
          </cell>
          <cell r="AG144">
            <v>1607.3260000000009</v>
          </cell>
          <cell r="BS144" t="str">
            <v>TC</v>
          </cell>
          <cell r="BT144">
            <v>11156</v>
          </cell>
          <cell r="BU144">
            <v>10436</v>
          </cell>
          <cell r="BW144">
            <v>720</v>
          </cell>
          <cell r="BX144">
            <v>6.8991950939057106E-2</v>
          </cell>
        </row>
        <row r="145">
          <cell r="W145" t="str">
            <v>TC w/tran</v>
          </cell>
          <cell r="X145">
            <v>6407</v>
          </cell>
          <cell r="Y145">
            <v>5322.01</v>
          </cell>
          <cell r="Z145">
            <v>1084.9899999999998</v>
          </cell>
          <cell r="AA145">
            <v>0.20386846323099725</v>
          </cell>
          <cell r="BS145" t="str">
            <v>Interruptible/Other</v>
          </cell>
          <cell r="BT145">
            <v>2664</v>
          </cell>
          <cell r="BU145">
            <v>2939</v>
          </cell>
          <cell r="BW145">
            <v>-275</v>
          </cell>
          <cell r="BX145">
            <v>-9.3569241238516496E-2</v>
          </cell>
          <cell r="CB145" t="str">
            <v>Component Variation:</v>
          </cell>
        </row>
        <row r="146">
          <cell r="W146" t="str">
            <v>Interr w/tran/Other</v>
          </cell>
          <cell r="X146">
            <v>-903</v>
          </cell>
          <cell r="Y146">
            <v>795.64099999999996</v>
          </cell>
          <cell r="Z146">
            <v>-1698.6410000000001</v>
          </cell>
          <cell r="AA146">
            <v>-2.1349339714770861</v>
          </cell>
          <cell r="AD146" t="str">
            <v>Component Variation:</v>
          </cell>
          <cell r="CC146" t="str">
            <v>Volume</v>
          </cell>
          <cell r="CE146">
            <v>17.967809780396554</v>
          </cell>
        </row>
        <row r="147">
          <cell r="W147" t="str">
            <v>Total Margin</v>
          </cell>
          <cell r="X147">
            <v>51740</v>
          </cell>
          <cell r="Y147">
            <v>50746.325000000004</v>
          </cell>
          <cell r="Z147">
            <v>993.67500000000064</v>
          </cell>
          <cell r="AA147">
            <v>1.9581220906144448E-2</v>
          </cell>
          <cell r="AE147" t="str">
            <v>Volume</v>
          </cell>
          <cell r="AG147">
            <v>-380.40912144443644</v>
          </cell>
          <cell r="BS147" t="str">
            <v>Total</v>
          </cell>
          <cell r="BT147">
            <v>113912</v>
          </cell>
          <cell r="BU147">
            <v>117691</v>
          </cell>
          <cell r="BW147">
            <v>-3779</v>
          </cell>
          <cell r="BX147">
            <v>-3.2109507099098489E-2</v>
          </cell>
          <cell r="CC147" t="str">
            <v>Pricing</v>
          </cell>
          <cell r="CE147">
            <v>-4241.9678097804008</v>
          </cell>
        </row>
        <row r="148">
          <cell r="AE148" t="str">
            <v>Pricing</v>
          </cell>
          <cell r="AG148">
            <v>1463.7351214444325</v>
          </cell>
          <cell r="CC148" t="str">
            <v>Deadband</v>
          </cell>
          <cell r="CE148">
            <v>50</v>
          </cell>
        </row>
        <row r="149">
          <cell r="AE149" t="str">
            <v>Deadband</v>
          </cell>
          <cell r="AG149">
            <v>524</v>
          </cell>
          <cell r="CC149" t="str">
            <v>Total Firm Variation:</v>
          </cell>
          <cell r="CE149">
            <v>-4174.0000000000045</v>
          </cell>
        </row>
        <row r="150">
          <cell r="X150" t="str">
            <v>Apr-03 Margin Summary wo/riskband($000)</v>
          </cell>
          <cell r="AE150" t="str">
            <v>Total Firm Variation:</v>
          </cell>
          <cell r="AG150">
            <v>1607.3259999999959</v>
          </cell>
          <cell r="BT150" t="str">
            <v>YTD Billed+Unbilled Volumes wo/riskband</v>
          </cell>
        </row>
        <row r="151">
          <cell r="BT151" t="str">
            <v>FY 2002</v>
          </cell>
          <cell r="BU151" t="str">
            <v>FY 2001</v>
          </cell>
          <cell r="BW151" t="str">
            <v>Variation</v>
          </cell>
          <cell r="BX151" t="str">
            <v>% Variation</v>
          </cell>
          <cell r="CA151" t="str">
            <v>TC</v>
          </cell>
          <cell r="CB151" t="str">
            <v>TC margin variation:</v>
          </cell>
          <cell r="CE151">
            <v>720</v>
          </cell>
        </row>
        <row r="152">
          <cell r="X152" t="str">
            <v>Actual</v>
          </cell>
          <cell r="Y152" t="str">
            <v>Estimate</v>
          </cell>
          <cell r="Z152" t="str">
            <v>Difference</v>
          </cell>
          <cell r="AA152" t="str">
            <v>% Variation</v>
          </cell>
          <cell r="AC152" t="str">
            <v>TC</v>
          </cell>
          <cell r="AD152" t="str">
            <v>TC margin variation:</v>
          </cell>
          <cell r="AG152">
            <v>1084.9899999999998</v>
          </cell>
          <cell r="BS152" t="str">
            <v>Firm</v>
          </cell>
          <cell r="BT152">
            <v>16203.513259911269</v>
          </cell>
          <cell r="BU152">
            <v>16200.722781890161</v>
          </cell>
          <cell r="BW152">
            <v>2.7904780211083562</v>
          </cell>
          <cell r="BX152">
            <v>1.7224404482913986E-4</v>
          </cell>
        </row>
        <row r="153">
          <cell r="W153" t="str">
            <v>Firm w/tran</v>
          </cell>
          <cell r="X153">
            <v>45712</v>
          </cell>
          <cell r="Y153">
            <v>44628.673999999999</v>
          </cell>
          <cell r="Z153">
            <v>1083.3260000000009</v>
          </cell>
          <cell r="AA153">
            <v>2.4274214376165445E-2</v>
          </cell>
          <cell r="BS153" t="str">
            <v>TC</v>
          </cell>
          <cell r="BT153">
            <v>6346</v>
          </cell>
          <cell r="BU153">
            <v>5232.5873000000001</v>
          </cell>
          <cell r="BW153">
            <v>1113.4126999999999</v>
          </cell>
          <cell r="BX153">
            <v>0.21278435239866897</v>
          </cell>
          <cell r="CB153" t="str">
            <v>Component Variation:</v>
          </cell>
        </row>
        <row r="154">
          <cell r="W154" t="str">
            <v>TC w/tran</v>
          </cell>
          <cell r="X154">
            <v>6407</v>
          </cell>
          <cell r="Y154">
            <v>5322.01</v>
          </cell>
          <cell r="Z154">
            <v>1084.9899999999998</v>
          </cell>
          <cell r="AA154">
            <v>0.20386846323099725</v>
          </cell>
          <cell r="AD154" t="str">
            <v>Component Variation:</v>
          </cell>
          <cell r="BS154" t="str">
            <v>Interruptible</v>
          </cell>
          <cell r="BT154">
            <v>14613</v>
          </cell>
          <cell r="BU154">
            <v>13622</v>
          </cell>
          <cell r="BW154">
            <v>991</v>
          </cell>
          <cell r="BX154">
            <v>7.2749963294670386E-2</v>
          </cell>
          <cell r="CC154" t="str">
            <v>Volume</v>
          </cell>
          <cell r="CE154">
            <v>2220.6175016325096</v>
          </cell>
        </row>
        <row r="155">
          <cell r="W155" t="str">
            <v>Interr w/tran/Other</v>
          </cell>
          <cell r="X155">
            <v>-903</v>
          </cell>
          <cell r="Y155">
            <v>795.64099999999996</v>
          </cell>
          <cell r="Z155">
            <v>-1698.6410000000001</v>
          </cell>
          <cell r="AA155">
            <v>-2.1349339714770861</v>
          </cell>
          <cell r="AE155" t="str">
            <v>Volume</v>
          </cell>
          <cell r="AG155">
            <v>639.34377557755772</v>
          </cell>
          <cell r="CC155" t="str">
            <v>Pricing</v>
          </cell>
          <cell r="CE155">
            <v>-1500.6175016325092</v>
          </cell>
        </row>
        <row r="156">
          <cell r="W156" t="str">
            <v>Total Margin</v>
          </cell>
          <cell r="X156">
            <v>51216</v>
          </cell>
          <cell r="Y156">
            <v>50746.325000000004</v>
          </cell>
          <cell r="Z156">
            <v>469.67500000000064</v>
          </cell>
          <cell r="AA156">
            <v>9.2553500179569769E-3</v>
          </cell>
          <cell r="AE156" t="str">
            <v>Pricing</v>
          </cell>
          <cell r="AG156">
            <v>445.64622442244212</v>
          </cell>
          <cell r="BS156" t="str">
            <v>Total</v>
          </cell>
          <cell r="BT156">
            <v>37162.513259911269</v>
          </cell>
          <cell r="BU156">
            <v>35055.310081890158</v>
          </cell>
          <cell r="BW156">
            <v>2107.2031780211109</v>
          </cell>
          <cell r="BX156">
            <v>6.0110812687111506E-2</v>
          </cell>
          <cell r="CC156" t="str">
            <v>Total TC Variation:</v>
          </cell>
          <cell r="CE156">
            <v>720.00000000000045</v>
          </cell>
        </row>
        <row r="157">
          <cell r="AE157" t="str">
            <v>Total TC Variation:</v>
          </cell>
          <cell r="AG157">
            <v>1084.9899999999998</v>
          </cell>
        </row>
        <row r="159">
          <cell r="BT159" t="str">
            <v>YTD Billed+Unbilled Unit Margins wo/riskband</v>
          </cell>
          <cell r="CA159" t="str">
            <v>INTERR</v>
          </cell>
          <cell r="CB159" t="str">
            <v>Interr margin variation:</v>
          </cell>
          <cell r="CE159">
            <v>-275</v>
          </cell>
        </row>
        <row r="160">
          <cell r="X160" t="str">
            <v>Apr-03 Sales/Tran Summary wo/riskband (Mdt)</v>
          </cell>
          <cell r="AC160" t="str">
            <v>INTERR</v>
          </cell>
          <cell r="AD160" t="str">
            <v>Interr margin variation:</v>
          </cell>
          <cell r="AG160">
            <v>-1698.6410000000001</v>
          </cell>
          <cell r="BT160" t="str">
            <v>FY 2002</v>
          </cell>
          <cell r="BU160" t="str">
            <v>FY 2001</v>
          </cell>
          <cell r="BW160" t="str">
            <v>Variation</v>
          </cell>
          <cell r="BX160" t="str">
            <v>% Variation</v>
          </cell>
        </row>
        <row r="161">
          <cell r="BS161" t="str">
            <v>Firm</v>
          </cell>
          <cell r="BT161">
            <v>6.1771788867316362</v>
          </cell>
          <cell r="BU161">
            <v>6.4389719770162817</v>
          </cell>
          <cell r="BW161">
            <v>-0.26179309028464548</v>
          </cell>
          <cell r="BX161">
            <v>-4.0657591183671571E-2</v>
          </cell>
          <cell r="CB161" t="str">
            <v>Component Variation:</v>
          </cell>
        </row>
        <row r="162">
          <cell r="X162" t="str">
            <v>Actual</v>
          </cell>
          <cell r="Y162" t="str">
            <v>Estimate</v>
          </cell>
          <cell r="Z162" t="str">
            <v>Difference</v>
          </cell>
          <cell r="AA162" t="str">
            <v>% Variation</v>
          </cell>
          <cell r="AD162" t="str">
            <v>Component Variation:</v>
          </cell>
          <cell r="BS162" t="str">
            <v>TC</v>
          </cell>
          <cell r="BT162">
            <v>1.75795776867318</v>
          </cell>
          <cell r="BU162">
            <v>1.9944244408497493</v>
          </cell>
          <cell r="BW162">
            <v>-0.23646667217656936</v>
          </cell>
          <cell r="BX162">
            <v>-0.11856386601230166</v>
          </cell>
          <cell r="CC162" t="str">
            <v>Volume</v>
          </cell>
          <cell r="CE162">
            <v>213.81214212303624</v>
          </cell>
        </row>
        <row r="163">
          <cell r="W163" t="str">
            <v>Firm w/tran normalized</v>
          </cell>
          <cell r="X163">
            <v>8651.6206896551721</v>
          </cell>
          <cell r="Y163">
            <v>8726</v>
          </cell>
          <cell r="Z163">
            <v>-74.3793103448279</v>
          </cell>
          <cell r="AA163">
            <v>-8.5238723750662281E-3</v>
          </cell>
          <cell r="AE163" t="str">
            <v>Volume</v>
          </cell>
          <cell r="AG163">
            <v>-92.671981937091246</v>
          </cell>
          <cell r="BS163" t="str">
            <v>Interruptible/Other</v>
          </cell>
          <cell r="BT163">
            <v>0.18230342845411621</v>
          </cell>
          <cell r="BU163">
            <v>0.21575392747026867</v>
          </cell>
          <cell r="BW163">
            <v>-3.3450499016152463E-2</v>
          </cell>
          <cell r="BX163">
            <v>-0.15504004681797512</v>
          </cell>
          <cell r="CC163" t="str">
            <v>Pricing</v>
          </cell>
          <cell r="CE163">
            <v>-488.81214212303593</v>
          </cell>
        </row>
        <row r="164">
          <cell r="W164" t="str">
            <v>TC w/tran</v>
          </cell>
          <cell r="X164">
            <v>3394</v>
          </cell>
          <cell r="Y164">
            <v>3030</v>
          </cell>
          <cell r="Z164">
            <v>364</v>
          </cell>
          <cell r="AA164">
            <v>0.12013201320132014</v>
          </cell>
          <cell r="AE164" t="str">
            <v>Pricing</v>
          </cell>
          <cell r="AG164">
            <v>-1605.9690180629086</v>
          </cell>
          <cell r="CC164" t="str">
            <v>Total Interr Variation:</v>
          </cell>
          <cell r="CE164">
            <v>-274.99999999999966</v>
          </cell>
        </row>
        <row r="165">
          <cell r="W165" t="str">
            <v>Interr w/tran/Other</v>
          </cell>
          <cell r="X165">
            <v>2837</v>
          </cell>
          <cell r="Y165">
            <v>3211</v>
          </cell>
          <cell r="Z165">
            <v>-374</v>
          </cell>
          <cell r="AA165">
            <v>-0.11647461849891</v>
          </cell>
          <cell r="AE165" t="str">
            <v>Total Interr Variation:</v>
          </cell>
          <cell r="AG165">
            <v>-1698.6409999999998</v>
          </cell>
        </row>
        <row r="166">
          <cell r="W166" t="str">
            <v>Total Sales/tran</v>
          </cell>
          <cell r="X166">
            <v>14882.620689655172</v>
          </cell>
          <cell r="Y166">
            <v>14967</v>
          </cell>
          <cell r="Z166">
            <v>-84.3793103448279</v>
          </cell>
          <cell r="AA166">
            <v>-5.6376902749266985E-3</v>
          </cell>
          <cell r="CA166" t="str">
            <v>TOTAL Variation by Component for 2nd Quarter:</v>
          </cell>
        </row>
        <row r="167">
          <cell r="BS167" t="str">
            <v>Note: Margins include Billed+Unbilled and Transportation</v>
          </cell>
        </row>
        <row r="168">
          <cell r="AC168" t="str">
            <v>Note: Margins include Billed+Unbilled and Transportation</v>
          </cell>
          <cell r="CC168" t="str">
            <v>Volume</v>
          </cell>
          <cell r="CE168">
            <v>2452.3974535359425</v>
          </cell>
        </row>
        <row r="169">
          <cell r="X169" t="str">
            <v xml:space="preserve">        Apr-03 Avg Unit Margin Comparison wo/riskband</v>
          </cell>
          <cell r="CC169" t="str">
            <v>Pricing</v>
          </cell>
          <cell r="CE169">
            <v>-6231.3974535359457</v>
          </cell>
        </row>
        <row r="170">
          <cell r="CC170" t="str">
            <v>Deadband</v>
          </cell>
          <cell r="CE170">
            <v>50</v>
          </cell>
        </row>
        <row r="171">
          <cell r="X171" t="str">
            <v>Actual</v>
          </cell>
          <cell r="Y171" t="str">
            <v>Estimate</v>
          </cell>
          <cell r="Z171" t="str">
            <v>Difference</v>
          </cell>
          <cell r="AA171" t="str">
            <v>% Variation</v>
          </cell>
          <cell r="CC171" t="str">
            <v>Total Variation:</v>
          </cell>
          <cell r="CE171">
            <v>-3729.0000000000032</v>
          </cell>
        </row>
        <row r="172">
          <cell r="W172" t="str">
            <v>Firm w/tran</v>
          </cell>
          <cell r="X172">
            <v>5.2836343200596261</v>
          </cell>
          <cell r="Y172">
            <v>5.1144480861792347</v>
          </cell>
          <cell r="Z172">
            <v>0.16918623388039133</v>
          </cell>
          <cell r="AA172">
            <v>3.3080056934702895E-2</v>
          </cell>
          <cell r="CF172" t="str">
            <v>qtr2</v>
          </cell>
        </row>
        <row r="173">
          <cell r="W173" t="str">
            <v>TC w/tran</v>
          </cell>
          <cell r="X173">
            <v>1.8877430760164997</v>
          </cell>
          <cell r="Y173">
            <v>1.7564389438943895</v>
          </cell>
          <cell r="Z173">
            <v>0.13130413212211023</v>
          </cell>
          <cell r="AA173">
            <v>7.4755876131385318E-2</v>
          </cell>
        </row>
        <row r="174">
          <cell r="W174" t="str">
            <v>Interr w/tran/Other</v>
          </cell>
          <cell r="X174">
            <v>-0.31829397250616848</v>
          </cell>
          <cell r="Y174">
            <v>0.24778604796013701</v>
          </cell>
          <cell r="Z174">
            <v>-0.56608002046630546</v>
          </cell>
          <cell r="AA174">
            <v>-2.2845516328561586</v>
          </cell>
        </row>
        <row r="175">
          <cell r="W175" t="str">
            <v>Total</v>
          </cell>
          <cell r="X175">
            <v>3.4413293913752678</v>
          </cell>
          <cell r="Y175">
            <v>3.3905475379167505</v>
          </cell>
          <cell r="Z175">
            <v>5.0781853458517379E-2</v>
          </cell>
          <cell r="AA175">
            <v>1.4977478678773873E-2</v>
          </cell>
        </row>
        <row r="177">
          <cell r="W177" t="str">
            <v>Note: Margins include Billed+Unbilled and Transportation</v>
          </cell>
          <cell r="AG177" t="str">
            <v>apr</v>
          </cell>
        </row>
        <row r="181">
          <cell r="W181" t="str">
            <v>MSV Sales and Margin Monthly Analysis</v>
          </cell>
          <cell r="AD181" t="str">
            <v>MSV Sales and Margin Monthly Analysis</v>
          </cell>
        </row>
        <row r="183">
          <cell r="W183" t="str">
            <v>For the Month May-02</v>
          </cell>
          <cell r="AD183" t="str">
            <v>For the Month May-02</v>
          </cell>
        </row>
        <row r="185">
          <cell r="X185" t="str">
            <v>May-02 Margin Summary w/riskband($000)</v>
          </cell>
          <cell r="AD185" t="str">
            <v>Breakdown of Margin Variation</v>
          </cell>
        </row>
        <row r="187">
          <cell r="X187" t="str">
            <v>Actual</v>
          </cell>
          <cell r="Y187" t="str">
            <v>Estimate</v>
          </cell>
          <cell r="Z187" t="str">
            <v>Difference</v>
          </cell>
          <cell r="AA187" t="str">
            <v>% Variation</v>
          </cell>
        </row>
        <row r="188">
          <cell r="W188" t="str">
            <v>Firm w/tran</v>
          </cell>
          <cell r="X188">
            <v>0</v>
          </cell>
          <cell r="Y188">
            <v>0</v>
          </cell>
          <cell r="Z188">
            <v>0</v>
          </cell>
          <cell r="AA188" t="e">
            <v>#DIV/0!</v>
          </cell>
          <cell r="AC188" t="str">
            <v>FIRM</v>
          </cell>
          <cell r="AD188" t="str">
            <v>Firm margin variation:</v>
          </cell>
          <cell r="AG188">
            <v>0</v>
          </cell>
        </row>
        <row r="189">
          <cell r="W189" t="str">
            <v>TC w/tran</v>
          </cell>
          <cell r="X189">
            <v>0</v>
          </cell>
          <cell r="Y189">
            <v>0</v>
          </cell>
          <cell r="Z189">
            <v>0</v>
          </cell>
          <cell r="AA189" t="e">
            <v>#DIV/0!</v>
          </cell>
        </row>
        <row r="190">
          <cell r="W190" t="str">
            <v>Interr w/tran/Other</v>
          </cell>
          <cell r="X190">
            <v>0</v>
          </cell>
          <cell r="Y190">
            <v>0</v>
          </cell>
          <cell r="Z190">
            <v>0</v>
          </cell>
          <cell r="AA190" t="e">
            <v>#DIV/0!</v>
          </cell>
          <cell r="AD190" t="str">
            <v>Component Variation:</v>
          </cell>
        </row>
        <row r="191">
          <cell r="W191" t="str">
            <v>Total Margin</v>
          </cell>
          <cell r="X191">
            <v>0</v>
          </cell>
          <cell r="Y191">
            <v>0</v>
          </cell>
          <cell r="Z191">
            <v>0</v>
          </cell>
          <cell r="AA191" t="e">
            <v>#DIV/0!</v>
          </cell>
          <cell r="AE191" t="str">
            <v>Volume</v>
          </cell>
          <cell r="AG191" t="e">
            <v>#DIV/0!</v>
          </cell>
        </row>
        <row r="192">
          <cell r="AE192" t="str">
            <v>Pricing</v>
          </cell>
          <cell r="AG192" t="e">
            <v>#DIV/0!</v>
          </cell>
        </row>
        <row r="193">
          <cell r="AE193" t="str">
            <v>Deadband</v>
          </cell>
          <cell r="AG193">
            <v>-51</v>
          </cell>
        </row>
        <row r="194">
          <cell r="X194" t="str">
            <v>May-02 Margin Summary wo/riskband($000)</v>
          </cell>
          <cell r="AE194" t="str">
            <v>Total Firm Variation:</v>
          </cell>
          <cell r="AG194" t="e">
            <v>#DIV/0!</v>
          </cell>
        </row>
        <row r="196">
          <cell r="X196" t="str">
            <v>Actual</v>
          </cell>
          <cell r="Y196" t="str">
            <v>Estimate</v>
          </cell>
          <cell r="Z196" t="str">
            <v>Difference</v>
          </cell>
          <cell r="AA196" t="str">
            <v>% Variation</v>
          </cell>
          <cell r="AC196" t="str">
            <v>TC</v>
          </cell>
          <cell r="AD196" t="str">
            <v>TC margin variation:</v>
          </cell>
          <cell r="AG196">
            <v>0</v>
          </cell>
        </row>
        <row r="197">
          <cell r="W197" t="str">
            <v>Firm w/tran</v>
          </cell>
          <cell r="X197">
            <v>32038</v>
          </cell>
          <cell r="Y197">
            <v>0</v>
          </cell>
          <cell r="Z197">
            <v>32038</v>
          </cell>
          <cell r="AA197" t="e">
            <v>#DIV/0!</v>
          </cell>
        </row>
        <row r="198">
          <cell r="W198" t="str">
            <v>TC w/tran</v>
          </cell>
          <cell r="X198">
            <v>0</v>
          </cell>
          <cell r="Y198">
            <v>0</v>
          </cell>
          <cell r="Z198">
            <v>0</v>
          </cell>
          <cell r="AA198" t="e">
            <v>#DIV/0!</v>
          </cell>
          <cell r="AD198" t="str">
            <v>Component Variation:</v>
          </cell>
        </row>
        <row r="199">
          <cell r="W199" t="str">
            <v>Interr w/tran/Other</v>
          </cell>
          <cell r="X199">
            <v>0</v>
          </cell>
          <cell r="Y199">
            <v>0</v>
          </cell>
          <cell r="Z199">
            <v>0</v>
          </cell>
          <cell r="AA199" t="e">
            <v>#DIV/0!</v>
          </cell>
          <cell r="AE199" t="str">
            <v>Volume</v>
          </cell>
          <cell r="AG199" t="e">
            <v>#DIV/0!</v>
          </cell>
        </row>
        <row r="200">
          <cell r="W200" t="str">
            <v>Total Margin</v>
          </cell>
          <cell r="X200">
            <v>32038</v>
          </cell>
          <cell r="Y200">
            <v>0</v>
          </cell>
          <cell r="Z200">
            <v>32038</v>
          </cell>
          <cell r="AA200" t="e">
            <v>#DIV/0!</v>
          </cell>
          <cell r="AE200" t="str">
            <v>Pricing</v>
          </cell>
          <cell r="AG200" t="e">
            <v>#DIV/0!</v>
          </cell>
        </row>
        <row r="201">
          <cell r="AE201" t="str">
            <v>Total TC Variation:</v>
          </cell>
          <cell r="AG201" t="e">
            <v>#DIV/0!</v>
          </cell>
        </row>
        <row r="204">
          <cell r="X204" t="str">
            <v>May-02 Sales/Tran Summary wo/riskband (Mdt)</v>
          </cell>
          <cell r="AC204" t="str">
            <v>INTERR</v>
          </cell>
          <cell r="AD204" t="str">
            <v>Interr margin variation:</v>
          </cell>
          <cell r="AG204">
            <v>0</v>
          </cell>
        </row>
        <row r="206">
          <cell r="X206" t="str">
            <v>Actual</v>
          </cell>
          <cell r="Y206" t="str">
            <v>Estimate</v>
          </cell>
          <cell r="Z206" t="str">
            <v>Difference</v>
          </cell>
          <cell r="AA206" t="str">
            <v>% Variation</v>
          </cell>
          <cell r="AD206" t="str">
            <v>Component Variation:</v>
          </cell>
        </row>
        <row r="207">
          <cell r="W207" t="str">
            <v>Firm w/tran normalized</v>
          </cell>
          <cell r="X207">
            <v>0</v>
          </cell>
          <cell r="Y207">
            <v>0</v>
          </cell>
          <cell r="Z207">
            <v>0</v>
          </cell>
          <cell r="AA207" t="e">
            <v>#DIV/0!</v>
          </cell>
          <cell r="AE207" t="str">
            <v>Volume</v>
          </cell>
          <cell r="AG207" t="e">
            <v>#DIV/0!</v>
          </cell>
        </row>
        <row r="208">
          <cell r="W208" t="str">
            <v>TC w/tran</v>
          </cell>
          <cell r="X208">
            <v>0</v>
          </cell>
          <cell r="Y208">
            <v>0</v>
          </cell>
          <cell r="Z208">
            <v>0</v>
          </cell>
          <cell r="AA208" t="e">
            <v>#DIV/0!</v>
          </cell>
          <cell r="AE208" t="str">
            <v>Pricing</v>
          </cell>
          <cell r="AG208" t="e">
            <v>#DIV/0!</v>
          </cell>
        </row>
        <row r="209">
          <cell r="W209" t="str">
            <v>Interr w/tran/Other</v>
          </cell>
          <cell r="X209">
            <v>0</v>
          </cell>
          <cell r="Y209">
            <v>0</v>
          </cell>
          <cell r="Z209">
            <v>0</v>
          </cell>
          <cell r="AA209" t="e">
            <v>#DIV/0!</v>
          </cell>
          <cell r="AE209" t="str">
            <v>Total Interr Variation:</v>
          </cell>
          <cell r="AG209" t="e">
            <v>#DIV/0!</v>
          </cell>
        </row>
        <row r="210">
          <cell r="W210" t="str">
            <v>Total Sales/tran</v>
          </cell>
          <cell r="X210">
            <v>0</v>
          </cell>
          <cell r="Y210">
            <v>0</v>
          </cell>
          <cell r="Z210">
            <v>0</v>
          </cell>
          <cell r="AA210" t="e">
            <v>#DIV/0!</v>
          </cell>
        </row>
        <row r="212">
          <cell r="AC212" t="str">
            <v>Note: Margins include Billed+Unbilled and Transportation</v>
          </cell>
        </row>
        <row r="213">
          <cell r="X213" t="str">
            <v>May-02 Avg Unit Margin Comparison wo/riskband</v>
          </cell>
        </row>
        <row r="215">
          <cell r="X215" t="str">
            <v>Actual</v>
          </cell>
          <cell r="Y215" t="str">
            <v>Estimate</v>
          </cell>
          <cell r="Z215" t="str">
            <v>Difference</v>
          </cell>
          <cell r="AA215" t="str">
            <v>% Variation</v>
          </cell>
        </row>
        <row r="216">
          <cell r="W216" t="str">
            <v>Firm w/tran</v>
          </cell>
          <cell r="X216" t="e">
            <v>#DIV/0!</v>
          </cell>
          <cell r="Y216" t="e">
            <v>#DIV/0!</v>
          </cell>
          <cell r="Z216" t="e">
            <v>#DIV/0!</v>
          </cell>
          <cell r="AA216" t="e">
            <v>#DIV/0!</v>
          </cell>
        </row>
        <row r="217">
          <cell r="W217" t="str">
            <v>TC w/tran</v>
          </cell>
          <cell r="X217" t="e">
            <v>#DIV/0!</v>
          </cell>
          <cell r="Y217" t="e">
            <v>#DIV/0!</v>
          </cell>
          <cell r="Z217" t="e">
            <v>#DIV/0!</v>
          </cell>
          <cell r="AA217" t="e">
            <v>#DIV/0!</v>
          </cell>
        </row>
        <row r="218">
          <cell r="W218" t="str">
            <v>Interr w/tran/Other</v>
          </cell>
          <cell r="X218" t="e">
            <v>#DIV/0!</v>
          </cell>
          <cell r="Y218" t="e">
            <v>#DIV/0!</v>
          </cell>
          <cell r="Z218" t="e">
            <v>#DIV/0!</v>
          </cell>
          <cell r="AA218" t="e">
            <v>#DIV/0!</v>
          </cell>
        </row>
        <row r="219">
          <cell r="W219" t="str">
            <v>Total</v>
          </cell>
          <cell r="X219" t="e">
            <v>#DIV/0!</v>
          </cell>
          <cell r="Y219" t="e">
            <v>#DIV/0!</v>
          </cell>
          <cell r="Z219" t="e">
            <v>#DIV/0!</v>
          </cell>
          <cell r="AA219" t="e">
            <v>#DIV/0!</v>
          </cell>
        </row>
        <row r="221">
          <cell r="W221" t="str">
            <v>Note: Margins include Billed+Unbilled and Transportation</v>
          </cell>
          <cell r="AG221" t="str">
            <v>may</v>
          </cell>
        </row>
        <row r="225">
          <cell r="W225" t="str">
            <v>MSV Sales and Margin Monthly Analysis</v>
          </cell>
          <cell r="AD225" t="str">
            <v>MSV Sales and Margin Monthly Analysis</v>
          </cell>
        </row>
        <row r="227">
          <cell r="W227" t="str">
            <v>For the Month Jun-02</v>
          </cell>
          <cell r="AD227" t="str">
            <v>For the Month Jun-02</v>
          </cell>
        </row>
        <row r="229">
          <cell r="X229" t="str">
            <v>Jun-02 Margin Summary w/riskband($000)</v>
          </cell>
          <cell r="AD229" t="str">
            <v>Breakdown of Margin Variation</v>
          </cell>
        </row>
        <row r="231">
          <cell r="X231" t="str">
            <v>Actual</v>
          </cell>
          <cell r="Y231" t="str">
            <v>Estimate</v>
          </cell>
          <cell r="Z231" t="str">
            <v>Difference</v>
          </cell>
          <cell r="AA231" t="str">
            <v>% Variation</v>
          </cell>
        </row>
        <row r="232">
          <cell r="W232" t="str">
            <v>Firm w/tran</v>
          </cell>
          <cell r="X232">
            <v>0</v>
          </cell>
          <cell r="Y232">
            <v>0</v>
          </cell>
          <cell r="Z232">
            <v>0</v>
          </cell>
          <cell r="AA232" t="e">
            <v>#DIV/0!</v>
          </cell>
          <cell r="AC232" t="str">
            <v>FIRM</v>
          </cell>
          <cell r="AD232" t="str">
            <v>Firm margin variation:</v>
          </cell>
          <cell r="AG232">
            <v>0</v>
          </cell>
        </row>
        <row r="233">
          <cell r="W233" t="str">
            <v>TC w/tran</v>
          </cell>
          <cell r="X233">
            <v>0</v>
          </cell>
          <cell r="Y233">
            <v>0</v>
          </cell>
          <cell r="Z233">
            <v>0</v>
          </cell>
          <cell r="AA233" t="e">
            <v>#DIV/0!</v>
          </cell>
        </row>
        <row r="234">
          <cell r="W234" t="str">
            <v>Interr w/tran/Other</v>
          </cell>
          <cell r="X234">
            <v>0</v>
          </cell>
          <cell r="Y234">
            <v>0</v>
          </cell>
          <cell r="Z234">
            <v>0</v>
          </cell>
          <cell r="AA234" t="e">
            <v>#DIV/0!</v>
          </cell>
          <cell r="AD234" t="str">
            <v>Component Variation:</v>
          </cell>
        </row>
        <row r="235">
          <cell r="W235" t="str">
            <v>Total Margin</v>
          </cell>
          <cell r="X235">
            <v>0</v>
          </cell>
          <cell r="Y235">
            <v>0</v>
          </cell>
          <cell r="Z235">
            <v>0</v>
          </cell>
          <cell r="AA235" t="e">
            <v>#DIV/0!</v>
          </cell>
          <cell r="AE235" t="str">
            <v>Volume</v>
          </cell>
          <cell r="AG235" t="e">
            <v>#DIV/0!</v>
          </cell>
        </row>
        <row r="236">
          <cell r="AE236" t="str">
            <v>Pricing</v>
          </cell>
          <cell r="AG236" t="e">
            <v>#DIV/0!</v>
          </cell>
        </row>
        <row r="237">
          <cell r="AE237" t="str">
            <v>Deadband</v>
          </cell>
          <cell r="AG237">
            <v>0</v>
          </cell>
        </row>
        <row r="238">
          <cell r="X238" t="str">
            <v>Jun-02 Margin Summary wo/riskband($000)</v>
          </cell>
          <cell r="AE238" t="str">
            <v>Total Firm Variation:</v>
          </cell>
          <cell r="AG238" t="e">
            <v>#DIV/0!</v>
          </cell>
        </row>
        <row r="240">
          <cell r="X240" t="str">
            <v>Actual</v>
          </cell>
          <cell r="Y240" t="str">
            <v>Estimate</v>
          </cell>
          <cell r="Z240" t="str">
            <v>Difference</v>
          </cell>
          <cell r="AA240" t="str">
            <v>% Variation</v>
          </cell>
          <cell r="AC240" t="str">
            <v>TC</v>
          </cell>
          <cell r="AD240" t="str">
            <v>TC margin variation:</v>
          </cell>
          <cell r="AG240">
            <v>0</v>
          </cell>
        </row>
        <row r="241">
          <cell r="W241" t="str">
            <v>Firm w/tran</v>
          </cell>
          <cell r="X241">
            <v>27510</v>
          </cell>
          <cell r="Y241">
            <v>0</v>
          </cell>
          <cell r="Z241">
            <v>27510</v>
          </cell>
          <cell r="AA241" t="e">
            <v>#DIV/0!</v>
          </cell>
        </row>
        <row r="242">
          <cell r="W242" t="str">
            <v>TC w/tran</v>
          </cell>
          <cell r="X242">
            <v>0</v>
          </cell>
          <cell r="Y242">
            <v>0</v>
          </cell>
          <cell r="Z242">
            <v>0</v>
          </cell>
          <cell r="AA242" t="e">
            <v>#DIV/0!</v>
          </cell>
          <cell r="AD242" t="str">
            <v>Component Variation:</v>
          </cell>
        </row>
        <row r="243">
          <cell r="W243" t="str">
            <v>Interr w/tran/Other</v>
          </cell>
          <cell r="X243">
            <v>0</v>
          </cell>
          <cell r="Y243">
            <v>0</v>
          </cell>
          <cell r="Z243">
            <v>0</v>
          </cell>
          <cell r="AA243" t="e">
            <v>#DIV/0!</v>
          </cell>
          <cell r="AE243" t="str">
            <v>Volume</v>
          </cell>
          <cell r="AG243" t="e">
            <v>#DIV/0!</v>
          </cell>
        </row>
        <row r="244">
          <cell r="W244" t="str">
            <v>Total Margin</v>
          </cell>
          <cell r="X244">
            <v>27510</v>
          </cell>
          <cell r="Y244">
            <v>0</v>
          </cell>
          <cell r="Z244">
            <v>27510</v>
          </cell>
          <cell r="AA244" t="e">
            <v>#DIV/0!</v>
          </cell>
          <cell r="AE244" t="str">
            <v>Pricing</v>
          </cell>
          <cell r="AG244" t="e">
            <v>#DIV/0!</v>
          </cell>
        </row>
        <row r="245">
          <cell r="AE245" t="str">
            <v>Total TC Variation:</v>
          </cell>
          <cell r="AG245" t="e">
            <v>#DIV/0!</v>
          </cell>
        </row>
        <row r="248">
          <cell r="X248" t="str">
            <v>Jun-02 Sales/Tran Summary wo/riskband (Mdt)</v>
          </cell>
          <cell r="AC248" t="str">
            <v>INTERR</v>
          </cell>
          <cell r="AD248" t="str">
            <v>Interr margin variation:</v>
          </cell>
          <cell r="AG248">
            <v>0</v>
          </cell>
        </row>
        <row r="250">
          <cell r="X250" t="str">
            <v>Actual</v>
          </cell>
          <cell r="Y250" t="str">
            <v>Estimate</v>
          </cell>
          <cell r="Z250" t="str">
            <v>Difference</v>
          </cell>
          <cell r="AA250" t="str">
            <v>% Variation</v>
          </cell>
          <cell r="AD250" t="str">
            <v>Component Variation:</v>
          </cell>
        </row>
        <row r="251">
          <cell r="W251" t="str">
            <v>Firm w/tran normalized</v>
          </cell>
          <cell r="X251">
            <v>0</v>
          </cell>
          <cell r="Y251">
            <v>0</v>
          </cell>
          <cell r="Z251">
            <v>0</v>
          </cell>
          <cell r="AA251" t="e">
            <v>#DIV/0!</v>
          </cell>
          <cell r="AE251" t="str">
            <v>Volume</v>
          </cell>
          <cell r="AG251" t="e">
            <v>#DIV/0!</v>
          </cell>
        </row>
        <row r="252">
          <cell r="W252" t="str">
            <v>TC w/tran</v>
          </cell>
          <cell r="X252">
            <v>0</v>
          </cell>
          <cell r="Y252">
            <v>0</v>
          </cell>
          <cell r="Z252">
            <v>0</v>
          </cell>
          <cell r="AA252" t="e">
            <v>#DIV/0!</v>
          </cell>
          <cell r="AE252" t="str">
            <v>Pricing</v>
          </cell>
          <cell r="AG252" t="e">
            <v>#DIV/0!</v>
          </cell>
        </row>
        <row r="253">
          <cell r="W253" t="str">
            <v>Interr w/tran/Other</v>
          </cell>
          <cell r="X253">
            <v>0</v>
          </cell>
          <cell r="Y253">
            <v>0</v>
          </cell>
          <cell r="Z253">
            <v>0</v>
          </cell>
          <cell r="AA253" t="e">
            <v>#DIV/0!</v>
          </cell>
          <cell r="AE253" t="str">
            <v>Total Interr Variation:</v>
          </cell>
          <cell r="AG253" t="e">
            <v>#DIV/0!</v>
          </cell>
        </row>
        <row r="254">
          <cell r="W254" t="str">
            <v>Total Sales/tran</v>
          </cell>
          <cell r="X254">
            <v>0</v>
          </cell>
          <cell r="Y254">
            <v>0</v>
          </cell>
          <cell r="Z254">
            <v>0</v>
          </cell>
          <cell r="AA254" t="e">
            <v>#DIV/0!</v>
          </cell>
        </row>
        <row r="256">
          <cell r="AC256" t="str">
            <v>Note: Margins include Billed+Unbilled and Transportation</v>
          </cell>
        </row>
        <row r="257">
          <cell r="X257" t="str">
            <v>Jun-02 Avg Unit Margin Comparison wo/riskband</v>
          </cell>
        </row>
        <row r="259">
          <cell r="X259" t="str">
            <v>Actual</v>
          </cell>
          <cell r="Y259" t="str">
            <v>Estimate</v>
          </cell>
          <cell r="Z259" t="str">
            <v>Difference</v>
          </cell>
          <cell r="AA259" t="str">
            <v>% Variation</v>
          </cell>
        </row>
        <row r="260">
          <cell r="W260" t="str">
            <v>Firm w/tran</v>
          </cell>
          <cell r="X260" t="e">
            <v>#DIV/0!</v>
          </cell>
          <cell r="Y260" t="e">
            <v>#DIV/0!</v>
          </cell>
          <cell r="Z260" t="e">
            <v>#DIV/0!</v>
          </cell>
          <cell r="AA260" t="e">
            <v>#DIV/0!</v>
          </cell>
        </row>
        <row r="261">
          <cell r="W261" t="str">
            <v>TC w/tran</v>
          </cell>
          <cell r="X261" t="e">
            <v>#DIV/0!</v>
          </cell>
          <cell r="Y261" t="e">
            <v>#DIV/0!</v>
          </cell>
          <cell r="Z261" t="e">
            <v>#DIV/0!</v>
          </cell>
          <cell r="AA261" t="e">
            <v>#DIV/0!</v>
          </cell>
        </row>
        <row r="262">
          <cell r="W262" t="str">
            <v>Interr w/tran/Other</v>
          </cell>
          <cell r="X262" t="e">
            <v>#DIV/0!</v>
          </cell>
          <cell r="Y262" t="e">
            <v>#DIV/0!</v>
          </cell>
          <cell r="Z262" t="e">
            <v>#DIV/0!</v>
          </cell>
          <cell r="AA262" t="e">
            <v>#DIV/0!</v>
          </cell>
        </row>
        <row r="263">
          <cell r="W263" t="str">
            <v>Total</v>
          </cell>
          <cell r="X263" t="e">
            <v>#DIV/0!</v>
          </cell>
          <cell r="Y263" t="e">
            <v>#DIV/0!</v>
          </cell>
          <cell r="Z263" t="e">
            <v>#DIV/0!</v>
          </cell>
          <cell r="AA263" t="e">
            <v>#DIV/0!</v>
          </cell>
        </row>
        <row r="265">
          <cell r="W265" t="str">
            <v>Note: Margins include Billed+Unbilled and Transportation</v>
          </cell>
          <cell r="AG265" t="str">
            <v>jun</v>
          </cell>
        </row>
        <row r="268">
          <cell r="W268" t="str">
            <v>MSV Sales and Margin Monthly Analysis</v>
          </cell>
          <cell r="AD268" t="str">
            <v>MSV Sales and Margin Monthly Analysis</v>
          </cell>
        </row>
        <row r="270">
          <cell r="W270" t="str">
            <v>For the Month Jul-02</v>
          </cell>
          <cell r="AD270" t="str">
            <v>For the Month Jul-02</v>
          </cell>
        </row>
        <row r="272">
          <cell r="X272" t="str">
            <v>Jul-02 Margin Summary w/riskband($000)</v>
          </cell>
          <cell r="AD272" t="str">
            <v>Breakdown of Margin Variation</v>
          </cell>
        </row>
        <row r="274">
          <cell r="X274" t="str">
            <v>Actual</v>
          </cell>
          <cell r="Y274" t="str">
            <v>Estimate</v>
          </cell>
          <cell r="Z274" t="str">
            <v>Difference</v>
          </cell>
          <cell r="AA274" t="str">
            <v>% Variation</v>
          </cell>
        </row>
        <row r="275">
          <cell r="W275" t="str">
            <v>Firm w/tran</v>
          </cell>
          <cell r="X275">
            <v>0</v>
          </cell>
          <cell r="Y275">
            <v>0</v>
          </cell>
          <cell r="Z275">
            <v>0</v>
          </cell>
          <cell r="AA275" t="e">
            <v>#DIV/0!</v>
          </cell>
          <cell r="AC275" t="str">
            <v>FIRM</v>
          </cell>
          <cell r="AD275" t="str">
            <v>Firm margin variation:</v>
          </cell>
          <cell r="AG275">
            <v>0</v>
          </cell>
        </row>
        <row r="276">
          <cell r="W276" t="str">
            <v>TC w/tran</v>
          </cell>
          <cell r="X276">
            <v>0</v>
          </cell>
          <cell r="Y276">
            <v>0</v>
          </cell>
          <cell r="Z276">
            <v>0</v>
          </cell>
          <cell r="AA276" t="e">
            <v>#DIV/0!</v>
          </cell>
        </row>
        <row r="277">
          <cell r="W277" t="str">
            <v>Interr w/tran/Other</v>
          </cell>
          <cell r="X277">
            <v>0</v>
          </cell>
          <cell r="Y277">
            <v>0</v>
          </cell>
          <cell r="Z277">
            <v>0</v>
          </cell>
          <cell r="AA277" t="e">
            <v>#DIV/0!</v>
          </cell>
          <cell r="AD277" t="str">
            <v>Component Variation:</v>
          </cell>
        </row>
        <row r="278">
          <cell r="W278" t="str">
            <v>Total Margin</v>
          </cell>
          <cell r="X278">
            <v>0</v>
          </cell>
          <cell r="Y278">
            <v>0</v>
          </cell>
          <cell r="Z278">
            <v>0</v>
          </cell>
          <cell r="AA278" t="e">
            <v>#DIV/0!</v>
          </cell>
          <cell r="AE278" t="str">
            <v>Volume</v>
          </cell>
          <cell r="AG278" t="e">
            <v>#DIV/0!</v>
          </cell>
        </row>
        <row r="279">
          <cell r="AE279" t="str">
            <v>Pricing</v>
          </cell>
          <cell r="AG279" t="e">
            <v>#DIV/0!</v>
          </cell>
        </row>
        <row r="280">
          <cell r="AE280" t="str">
            <v>Deadband</v>
          </cell>
          <cell r="AG280">
            <v>103</v>
          </cell>
        </row>
        <row r="281">
          <cell r="X281" t="str">
            <v>Jul-02 Margin Summary wo/riskband($000)</v>
          </cell>
          <cell r="AE281" t="str">
            <v>Total Firm Variation:</v>
          </cell>
          <cell r="AG281" t="e">
            <v>#DIV/0!</v>
          </cell>
        </row>
        <row r="283">
          <cell r="X283" t="str">
            <v>Actual</v>
          </cell>
          <cell r="Y283" t="str">
            <v>Estimate</v>
          </cell>
          <cell r="Z283" t="str">
            <v>Difference</v>
          </cell>
          <cell r="AA283" t="str">
            <v>% Variation</v>
          </cell>
          <cell r="AC283" t="str">
            <v>TC</v>
          </cell>
          <cell r="AD283" t="str">
            <v>TC margin variation:</v>
          </cell>
          <cell r="AG283">
            <v>0</v>
          </cell>
        </row>
        <row r="284">
          <cell r="W284" t="str">
            <v>Firm w/tran</v>
          </cell>
          <cell r="X284">
            <v>24067</v>
          </cell>
          <cell r="Y284">
            <v>0</v>
          </cell>
          <cell r="Z284">
            <v>24067</v>
          </cell>
          <cell r="AA284" t="e">
            <v>#DIV/0!</v>
          </cell>
        </row>
        <row r="285">
          <cell r="W285" t="str">
            <v>TC w/tran</v>
          </cell>
          <cell r="X285">
            <v>0</v>
          </cell>
          <cell r="Y285">
            <v>0</v>
          </cell>
          <cell r="Z285">
            <v>0</v>
          </cell>
          <cell r="AA285" t="e">
            <v>#DIV/0!</v>
          </cell>
          <cell r="AD285" t="str">
            <v>Component Variation:</v>
          </cell>
        </row>
        <row r="286">
          <cell r="W286" t="str">
            <v>Interr w/tran/Other</v>
          </cell>
          <cell r="X286">
            <v>0</v>
          </cell>
          <cell r="Y286">
            <v>0</v>
          </cell>
          <cell r="Z286">
            <v>0</v>
          </cell>
          <cell r="AA286" t="e">
            <v>#DIV/0!</v>
          </cell>
          <cell r="AE286" t="str">
            <v>Volume</v>
          </cell>
          <cell r="AG286" t="e">
            <v>#DIV/0!</v>
          </cell>
        </row>
        <row r="287">
          <cell r="W287" t="str">
            <v>Total Margin</v>
          </cell>
          <cell r="X287">
            <v>24067</v>
          </cell>
          <cell r="Y287">
            <v>0</v>
          </cell>
          <cell r="Z287">
            <v>24067</v>
          </cell>
          <cell r="AA287" t="e">
            <v>#DIV/0!</v>
          </cell>
          <cell r="AE287" t="str">
            <v>Pricing</v>
          </cell>
          <cell r="AG287" t="e">
            <v>#DIV/0!</v>
          </cell>
        </row>
        <row r="288">
          <cell r="AE288" t="str">
            <v>Total TC Variation:</v>
          </cell>
          <cell r="AG288" t="e">
            <v>#DIV/0!</v>
          </cell>
        </row>
        <row r="291">
          <cell r="X291" t="str">
            <v>Jul-02 Sales/Tran Summary wo/riskband (Mdt)</v>
          </cell>
          <cell r="AC291" t="str">
            <v>INTERR</v>
          </cell>
          <cell r="AD291" t="str">
            <v>Interr margin variation:</v>
          </cell>
          <cell r="AG291">
            <v>0</v>
          </cell>
        </row>
        <row r="293">
          <cell r="X293" t="str">
            <v>Actual</v>
          </cell>
          <cell r="Y293" t="str">
            <v>Estimate</v>
          </cell>
          <cell r="Z293" t="str">
            <v>Difference</v>
          </cell>
          <cell r="AA293" t="str">
            <v>% Variation</v>
          </cell>
          <cell r="AD293" t="str">
            <v>Component Variation:</v>
          </cell>
        </row>
        <row r="294">
          <cell r="W294" t="str">
            <v>Firm w/tran normalized</v>
          </cell>
          <cell r="X294">
            <v>0</v>
          </cell>
          <cell r="Y294">
            <v>0</v>
          </cell>
          <cell r="Z294">
            <v>0</v>
          </cell>
          <cell r="AA294" t="e">
            <v>#DIV/0!</v>
          </cell>
          <cell r="AE294" t="str">
            <v>Volume</v>
          </cell>
          <cell r="AG294" t="e">
            <v>#DIV/0!</v>
          </cell>
        </row>
        <row r="295">
          <cell r="W295" t="str">
            <v>TC w/tran</v>
          </cell>
          <cell r="X295">
            <v>0</v>
          </cell>
          <cell r="Y295">
            <v>0</v>
          </cell>
          <cell r="Z295">
            <v>0</v>
          </cell>
          <cell r="AA295" t="e">
            <v>#DIV/0!</v>
          </cell>
          <cell r="AE295" t="str">
            <v>Pricing</v>
          </cell>
          <cell r="AG295" t="e">
            <v>#DIV/0!</v>
          </cell>
        </row>
        <row r="296">
          <cell r="W296" t="str">
            <v>Interr w/tran/Other</v>
          </cell>
          <cell r="X296">
            <v>0</v>
          </cell>
          <cell r="Y296">
            <v>0</v>
          </cell>
          <cell r="Z296">
            <v>0</v>
          </cell>
          <cell r="AA296" t="e">
            <v>#DIV/0!</v>
          </cell>
          <cell r="AE296" t="str">
            <v>Total Interr Variation:</v>
          </cell>
          <cell r="AG296" t="e">
            <v>#DIV/0!</v>
          </cell>
        </row>
        <row r="297">
          <cell r="W297" t="str">
            <v>Total Sales/tran</v>
          </cell>
          <cell r="X297">
            <v>0</v>
          </cell>
          <cell r="Y297">
            <v>0</v>
          </cell>
          <cell r="Z297">
            <v>0</v>
          </cell>
          <cell r="AA297" t="e">
            <v>#DIV/0!</v>
          </cell>
        </row>
        <row r="299">
          <cell r="AC299" t="str">
            <v>Note: Margins include Billed+Unbilled and Transportation</v>
          </cell>
        </row>
        <row r="300">
          <cell r="X300" t="str">
            <v>Jul-02 Avg Unit Margin Comparison wo/riskband</v>
          </cell>
        </row>
        <row r="302">
          <cell r="X302" t="str">
            <v>Actual</v>
          </cell>
          <cell r="Y302" t="str">
            <v>Estimate</v>
          </cell>
          <cell r="Z302" t="str">
            <v>Difference</v>
          </cell>
          <cell r="AA302" t="str">
            <v>% Variation</v>
          </cell>
        </row>
        <row r="303">
          <cell r="W303" t="str">
            <v>Firm w/tran</v>
          </cell>
          <cell r="X303" t="e">
            <v>#DIV/0!</v>
          </cell>
          <cell r="Y303" t="e">
            <v>#DIV/0!</v>
          </cell>
          <cell r="Z303" t="e">
            <v>#DIV/0!</v>
          </cell>
          <cell r="AA303" t="e">
            <v>#DIV/0!</v>
          </cell>
        </row>
        <row r="304">
          <cell r="W304" t="str">
            <v>TC w/tran</v>
          </cell>
          <cell r="X304" t="e">
            <v>#DIV/0!</v>
          </cell>
          <cell r="Y304" t="e">
            <v>#DIV/0!</v>
          </cell>
          <cell r="Z304" t="e">
            <v>#DIV/0!</v>
          </cell>
          <cell r="AA304" t="e">
            <v>#DIV/0!</v>
          </cell>
        </row>
        <row r="305">
          <cell r="W305" t="str">
            <v>Interr w/tran/Other</v>
          </cell>
          <cell r="X305" t="e">
            <v>#DIV/0!</v>
          </cell>
          <cell r="Y305" t="e">
            <v>#DIV/0!</v>
          </cell>
          <cell r="Z305" t="e">
            <v>#DIV/0!</v>
          </cell>
          <cell r="AA305" t="e">
            <v>#DIV/0!</v>
          </cell>
        </row>
        <row r="306">
          <cell r="W306" t="str">
            <v>Total</v>
          </cell>
          <cell r="X306" t="e">
            <v>#DIV/0!</v>
          </cell>
          <cell r="Y306" t="e">
            <v>#DIV/0!</v>
          </cell>
          <cell r="Z306" t="e">
            <v>#DIV/0!</v>
          </cell>
          <cell r="AA306" t="e">
            <v>#DIV/0!</v>
          </cell>
        </row>
        <row r="308">
          <cell r="W308" t="str">
            <v>Note: Margins include Billed+Unbilled and Transportation</v>
          </cell>
          <cell r="AG308" t="str">
            <v>jul</v>
          </cell>
        </row>
        <row r="311">
          <cell r="W311" t="str">
            <v>MSV Sales and Margin Monthly Analysis</v>
          </cell>
          <cell r="AD311" t="str">
            <v>MSV Sales and Margin Monthly Analysis</v>
          </cell>
        </row>
        <row r="313">
          <cell r="W313" t="str">
            <v>For the Month Aug-02</v>
          </cell>
          <cell r="AD313" t="str">
            <v>For the Month Aug-02</v>
          </cell>
        </row>
        <row r="315">
          <cell r="X315" t="str">
            <v>Aug-02 Margin Summary w/riskband($000)</v>
          </cell>
          <cell r="AD315" t="str">
            <v>Breakdown of Margin Variation</v>
          </cell>
        </row>
        <row r="317">
          <cell r="X317" t="str">
            <v>Actual</v>
          </cell>
          <cell r="Y317" t="str">
            <v>Estimate</v>
          </cell>
          <cell r="Z317" t="str">
            <v>Difference</v>
          </cell>
          <cell r="AA317" t="str">
            <v>% Variation</v>
          </cell>
        </row>
        <row r="318">
          <cell r="W318" t="str">
            <v>Firm w/tran</v>
          </cell>
          <cell r="X318">
            <v>0</v>
          </cell>
          <cell r="Y318">
            <v>0</v>
          </cell>
          <cell r="Z318">
            <v>0</v>
          </cell>
          <cell r="AA318" t="e">
            <v>#DIV/0!</v>
          </cell>
          <cell r="AC318" t="str">
            <v>FIRM</v>
          </cell>
          <cell r="AD318" t="str">
            <v>Firm margin variation:</v>
          </cell>
          <cell r="AG318">
            <v>0</v>
          </cell>
        </row>
        <row r="319">
          <cell r="W319" t="str">
            <v>TC w/tran</v>
          </cell>
          <cell r="X319">
            <v>0</v>
          </cell>
          <cell r="Y319">
            <v>0</v>
          </cell>
          <cell r="Z319">
            <v>0</v>
          </cell>
          <cell r="AA319" t="e">
            <v>#DIV/0!</v>
          </cell>
        </row>
        <row r="320">
          <cell r="W320" t="str">
            <v>Interr w/tran/Other</v>
          </cell>
          <cell r="X320">
            <v>0</v>
          </cell>
          <cell r="Y320">
            <v>0</v>
          </cell>
          <cell r="Z320">
            <v>0</v>
          </cell>
          <cell r="AA320" t="e">
            <v>#DIV/0!</v>
          </cell>
          <cell r="AD320" t="str">
            <v>Component Variation:</v>
          </cell>
        </row>
        <row r="321">
          <cell r="W321" t="str">
            <v>Total Margin</v>
          </cell>
          <cell r="X321">
            <v>0</v>
          </cell>
          <cell r="Y321">
            <v>0</v>
          </cell>
          <cell r="Z321">
            <v>0</v>
          </cell>
          <cell r="AA321" t="e">
            <v>#DIV/0!</v>
          </cell>
          <cell r="AE321" t="str">
            <v>Volume</v>
          </cell>
          <cell r="AG321" t="e">
            <v>#DIV/0!</v>
          </cell>
        </row>
        <row r="322">
          <cell r="AE322" t="str">
            <v>Pricing</v>
          </cell>
          <cell r="AG322" t="e">
            <v>#DIV/0!</v>
          </cell>
        </row>
        <row r="323">
          <cell r="AE323" t="str">
            <v>Deadband</v>
          </cell>
          <cell r="AG323">
            <v>2</v>
          </cell>
        </row>
        <row r="324">
          <cell r="X324" t="str">
            <v>Aug-02 Margin Summary wo/riskband($000)</v>
          </cell>
          <cell r="AE324" t="str">
            <v>Total Firm Variation:</v>
          </cell>
          <cell r="AG324" t="e">
            <v>#DIV/0!</v>
          </cell>
        </row>
        <row r="326">
          <cell r="X326" t="str">
            <v>Actual</v>
          </cell>
          <cell r="Y326" t="str">
            <v>Estimate</v>
          </cell>
          <cell r="Z326" t="str">
            <v>Difference</v>
          </cell>
          <cell r="AA326" t="str">
            <v>% Variation</v>
          </cell>
          <cell r="AC326" t="str">
            <v>TC</v>
          </cell>
          <cell r="AD326" t="str">
            <v>TC margin variation:</v>
          </cell>
          <cell r="AG326">
            <v>0</v>
          </cell>
        </row>
        <row r="327">
          <cell r="W327" t="str">
            <v>Firm w/tran</v>
          </cell>
          <cell r="X327">
            <v>26160.719000000001</v>
          </cell>
          <cell r="Y327">
            <v>0</v>
          </cell>
          <cell r="Z327">
            <v>26160.719000000001</v>
          </cell>
          <cell r="AA327" t="e">
            <v>#DIV/0!</v>
          </cell>
        </row>
        <row r="328">
          <cell r="W328" t="str">
            <v>TC w/tran</v>
          </cell>
          <cell r="X328">
            <v>0</v>
          </cell>
          <cell r="Y328">
            <v>0</v>
          </cell>
          <cell r="Z328">
            <v>0</v>
          </cell>
          <cell r="AA328" t="e">
            <v>#DIV/0!</v>
          </cell>
          <cell r="AD328" t="str">
            <v>Component Variation:</v>
          </cell>
        </row>
        <row r="329">
          <cell r="W329" t="str">
            <v>Interr w/tran/Other</v>
          </cell>
          <cell r="X329">
            <v>0</v>
          </cell>
          <cell r="Y329">
            <v>0</v>
          </cell>
          <cell r="Z329">
            <v>0</v>
          </cell>
          <cell r="AA329" t="e">
            <v>#DIV/0!</v>
          </cell>
          <cell r="AE329" t="str">
            <v>Volume</v>
          </cell>
          <cell r="AG329" t="e">
            <v>#DIV/0!</v>
          </cell>
        </row>
        <row r="330">
          <cell r="W330" t="str">
            <v>Total Margin</v>
          </cell>
          <cell r="X330">
            <v>26160.719000000001</v>
          </cell>
          <cell r="Y330">
            <v>0</v>
          </cell>
          <cell r="Z330">
            <v>26160.719000000001</v>
          </cell>
          <cell r="AA330" t="e">
            <v>#DIV/0!</v>
          </cell>
          <cell r="AE330" t="str">
            <v>Pricing</v>
          </cell>
          <cell r="AG330" t="e">
            <v>#DIV/0!</v>
          </cell>
        </row>
        <row r="331">
          <cell r="AE331" t="str">
            <v>Total TC Variation:</v>
          </cell>
          <cell r="AG331" t="e">
            <v>#DIV/0!</v>
          </cell>
        </row>
        <row r="334">
          <cell r="X334" t="str">
            <v>Aug-02 Sales/Tran Summary wo/riskband (Mdt)</v>
          </cell>
          <cell r="AC334" t="str">
            <v>INTERR</v>
          </cell>
          <cell r="AD334" t="str">
            <v>Interr margin variation:</v>
          </cell>
          <cell r="AG334">
            <v>0</v>
          </cell>
        </row>
        <row r="336">
          <cell r="X336" t="str">
            <v>Actual</v>
          </cell>
          <cell r="Y336" t="str">
            <v>Estimate</v>
          </cell>
          <cell r="Z336" t="str">
            <v>Difference</v>
          </cell>
          <cell r="AA336" t="str">
            <v>% Variation</v>
          </cell>
          <cell r="AD336" t="str">
            <v>Component Variation:</v>
          </cell>
        </row>
        <row r="337">
          <cell r="W337" t="str">
            <v>Firm w/tran normalized</v>
          </cell>
          <cell r="X337">
            <v>0</v>
          </cell>
          <cell r="Y337">
            <v>0</v>
          </cell>
          <cell r="Z337">
            <v>0</v>
          </cell>
          <cell r="AA337" t="e">
            <v>#DIV/0!</v>
          </cell>
          <cell r="AE337" t="str">
            <v>Volume</v>
          </cell>
          <cell r="AG337" t="e">
            <v>#DIV/0!</v>
          </cell>
        </row>
        <row r="338">
          <cell r="W338" t="str">
            <v>TC w/tran</v>
          </cell>
          <cell r="X338">
            <v>0</v>
          </cell>
          <cell r="Y338">
            <v>0</v>
          </cell>
          <cell r="Z338">
            <v>0</v>
          </cell>
          <cell r="AA338" t="e">
            <v>#DIV/0!</v>
          </cell>
          <cell r="AE338" t="str">
            <v>Pricing</v>
          </cell>
          <cell r="AG338" t="e">
            <v>#DIV/0!</v>
          </cell>
        </row>
        <row r="339">
          <cell r="W339" t="str">
            <v>Interr w/tran/Other</v>
          </cell>
          <cell r="X339">
            <v>0</v>
          </cell>
          <cell r="Y339">
            <v>0</v>
          </cell>
          <cell r="Z339">
            <v>0</v>
          </cell>
          <cell r="AA339" t="e">
            <v>#DIV/0!</v>
          </cell>
          <cell r="AE339" t="str">
            <v>Total Interr Variation:</v>
          </cell>
          <cell r="AG339" t="e">
            <v>#DIV/0!</v>
          </cell>
        </row>
        <row r="340">
          <cell r="W340" t="str">
            <v>Total Sales/tran</v>
          </cell>
          <cell r="X340">
            <v>0</v>
          </cell>
          <cell r="Y340">
            <v>0</v>
          </cell>
          <cell r="Z340">
            <v>0</v>
          </cell>
          <cell r="AA340" t="e">
            <v>#DIV/0!</v>
          </cell>
        </row>
        <row r="342">
          <cell r="AC342" t="str">
            <v>Note: Margins include Billed+Unbilled and Transportation</v>
          </cell>
        </row>
        <row r="343">
          <cell r="X343" t="str">
            <v>Aug-02 Avg Unit Margin Comparison wo/riskband</v>
          </cell>
        </row>
        <row r="345">
          <cell r="X345" t="str">
            <v>Actual</v>
          </cell>
          <cell r="Y345" t="str">
            <v>Estimate</v>
          </cell>
          <cell r="Z345" t="str">
            <v>Difference</v>
          </cell>
          <cell r="AA345" t="str">
            <v>% Variation</v>
          </cell>
        </row>
        <row r="346">
          <cell r="W346" t="str">
            <v>Firm w/tran</v>
          </cell>
          <cell r="X346" t="e">
            <v>#DIV/0!</v>
          </cell>
          <cell r="Y346" t="e">
            <v>#DIV/0!</v>
          </cell>
          <cell r="Z346" t="e">
            <v>#DIV/0!</v>
          </cell>
          <cell r="AA346" t="e">
            <v>#DIV/0!</v>
          </cell>
        </row>
        <row r="347">
          <cell r="W347" t="str">
            <v>TC w/tran</v>
          </cell>
          <cell r="X347" t="e">
            <v>#DIV/0!</v>
          </cell>
          <cell r="Y347" t="e">
            <v>#DIV/0!</v>
          </cell>
          <cell r="Z347" t="e">
            <v>#DIV/0!</v>
          </cell>
          <cell r="AA347" t="e">
            <v>#DIV/0!</v>
          </cell>
        </row>
        <row r="348">
          <cell r="W348" t="str">
            <v>Interr w/tran/Other</v>
          </cell>
          <cell r="X348" t="e">
            <v>#DIV/0!</v>
          </cell>
          <cell r="Y348" t="e">
            <v>#DIV/0!</v>
          </cell>
          <cell r="Z348" t="e">
            <v>#DIV/0!</v>
          </cell>
          <cell r="AA348" t="e">
            <v>#DIV/0!</v>
          </cell>
        </row>
        <row r="349">
          <cell r="W349" t="str">
            <v>Total</v>
          </cell>
          <cell r="X349" t="e">
            <v>#DIV/0!</v>
          </cell>
          <cell r="Y349" t="e">
            <v>#DIV/0!</v>
          </cell>
          <cell r="Z349" t="e">
            <v>#DIV/0!</v>
          </cell>
          <cell r="AA349" t="e">
            <v>#DIV/0!</v>
          </cell>
        </row>
        <row r="351">
          <cell r="W351" t="str">
            <v>Note: Margins include Billed+Unbilled and Transportation</v>
          </cell>
          <cell r="AG351" t="str">
            <v>aug</v>
          </cell>
        </row>
        <row r="354">
          <cell r="W354" t="str">
            <v>MSV Sales and Margin Monthly Analysis</v>
          </cell>
          <cell r="AD354" t="str">
            <v>MSV Sales and Margin Monthly Analysis</v>
          </cell>
        </row>
        <row r="356">
          <cell r="W356" t="str">
            <v>For the Month Sep-02</v>
          </cell>
          <cell r="AD356" t="str">
            <v>For the Month Sep-02</v>
          </cell>
        </row>
        <row r="358">
          <cell r="X358" t="str">
            <v>Sep-02 Margin Summary w/riskband($000)</v>
          </cell>
          <cell r="AD358" t="str">
            <v>Breakdown of Margin Variation</v>
          </cell>
        </row>
        <row r="360">
          <cell r="X360" t="str">
            <v>Actual</v>
          </cell>
          <cell r="Y360" t="str">
            <v>Estimate</v>
          </cell>
          <cell r="Z360" t="str">
            <v>Difference</v>
          </cell>
          <cell r="AA360" t="str">
            <v>% Variation</v>
          </cell>
        </row>
        <row r="361">
          <cell r="W361" t="str">
            <v>Firm w/tran</v>
          </cell>
          <cell r="X361">
            <v>0</v>
          </cell>
          <cell r="Y361">
            <v>0</v>
          </cell>
          <cell r="Z361">
            <v>0</v>
          </cell>
          <cell r="AA361" t="e">
            <v>#DIV/0!</v>
          </cell>
          <cell r="AC361" t="str">
            <v>FIRM</v>
          </cell>
          <cell r="AD361" t="str">
            <v>Firm margin variation:</v>
          </cell>
          <cell r="AG361">
            <v>0</v>
          </cell>
        </row>
        <row r="362">
          <cell r="W362" t="str">
            <v>TC w/tran</v>
          </cell>
          <cell r="X362">
            <v>0</v>
          </cell>
          <cell r="Y362">
            <v>0</v>
          </cell>
          <cell r="Z362">
            <v>0</v>
          </cell>
          <cell r="AA362" t="e">
            <v>#DIV/0!</v>
          </cell>
        </row>
        <row r="363">
          <cell r="W363" t="str">
            <v>Interr w/tran/Other</v>
          </cell>
          <cell r="X363">
            <v>0</v>
          </cell>
          <cell r="Y363">
            <v>0</v>
          </cell>
          <cell r="Z363">
            <v>0</v>
          </cell>
          <cell r="AA363" t="e">
            <v>#DIV/0!</v>
          </cell>
          <cell r="AD363" t="str">
            <v>Component Variation:</v>
          </cell>
        </row>
        <row r="364">
          <cell r="W364" t="str">
            <v>Total Margin</v>
          </cell>
          <cell r="X364">
            <v>0</v>
          </cell>
          <cell r="Y364">
            <v>0</v>
          </cell>
          <cell r="Z364">
            <v>0</v>
          </cell>
          <cell r="AA364" t="e">
            <v>#DIV/0!</v>
          </cell>
          <cell r="AE364" t="str">
            <v>Volume</v>
          </cell>
          <cell r="AG364" t="e">
            <v>#DIV/0!</v>
          </cell>
        </row>
        <row r="365">
          <cell r="AE365" t="str">
            <v>Pricing</v>
          </cell>
          <cell r="AG365" t="e">
            <v>#DIV/0!</v>
          </cell>
        </row>
        <row r="366">
          <cell r="AE366" t="str">
            <v>Deadband</v>
          </cell>
          <cell r="AG366">
            <v>0</v>
          </cell>
        </row>
        <row r="367">
          <cell r="X367" t="str">
            <v>Sep-02 Margin Summary wo/riskband($000)</v>
          </cell>
          <cell r="AE367" t="str">
            <v>Total Firm Variation:</v>
          </cell>
          <cell r="AG367" t="e">
            <v>#DIV/0!</v>
          </cell>
        </row>
        <row r="369">
          <cell r="X369" t="str">
            <v>Actual</v>
          </cell>
          <cell r="Y369" t="str">
            <v>Estimate</v>
          </cell>
          <cell r="Z369" t="str">
            <v>Difference</v>
          </cell>
          <cell r="AA369" t="str">
            <v>% Variation</v>
          </cell>
          <cell r="AC369" t="str">
            <v>TC</v>
          </cell>
          <cell r="AD369" t="str">
            <v>TC margin variation:</v>
          </cell>
          <cell r="AG369">
            <v>0</v>
          </cell>
        </row>
        <row r="370">
          <cell r="W370" t="str">
            <v>Firm w/tran</v>
          </cell>
          <cell r="X370">
            <v>24085</v>
          </cell>
          <cell r="Y370">
            <v>0</v>
          </cell>
          <cell r="Z370">
            <v>24085</v>
          </cell>
          <cell r="AA370" t="e">
            <v>#DIV/0!</v>
          </cell>
        </row>
        <row r="371">
          <cell r="W371" t="str">
            <v>TC w/tran</v>
          </cell>
          <cell r="X371">
            <v>0</v>
          </cell>
          <cell r="Y371">
            <v>0</v>
          </cell>
          <cell r="Z371">
            <v>0</v>
          </cell>
          <cell r="AA371" t="e">
            <v>#DIV/0!</v>
          </cell>
          <cell r="AD371" t="str">
            <v>Component Variation:</v>
          </cell>
        </row>
        <row r="372">
          <cell r="W372" t="str">
            <v>Interr w/tran/Other</v>
          </cell>
          <cell r="X372">
            <v>0</v>
          </cell>
          <cell r="Y372">
            <v>0</v>
          </cell>
          <cell r="Z372">
            <v>0</v>
          </cell>
          <cell r="AA372" t="e">
            <v>#DIV/0!</v>
          </cell>
          <cell r="AE372" t="str">
            <v>Volume</v>
          </cell>
          <cell r="AG372" t="e">
            <v>#DIV/0!</v>
          </cell>
        </row>
        <row r="373">
          <cell r="W373" t="str">
            <v>Total Margin</v>
          </cell>
          <cell r="X373">
            <v>24085</v>
          </cell>
          <cell r="Y373">
            <v>0</v>
          </cell>
          <cell r="Z373">
            <v>24085</v>
          </cell>
          <cell r="AA373" t="e">
            <v>#DIV/0!</v>
          </cell>
          <cell r="AE373" t="str">
            <v>Pricing</v>
          </cell>
          <cell r="AG373" t="e">
            <v>#DIV/0!</v>
          </cell>
        </row>
        <row r="374">
          <cell r="AE374" t="str">
            <v>Total TC Variation:</v>
          </cell>
          <cell r="AG374" t="e">
            <v>#DIV/0!</v>
          </cell>
        </row>
        <row r="377">
          <cell r="X377" t="str">
            <v>Sep-02 Sales/Tran Summary wo/riskband (Mdt)</v>
          </cell>
          <cell r="AC377" t="str">
            <v>INTERR</v>
          </cell>
          <cell r="AD377" t="str">
            <v>Interr margin variation:</v>
          </cell>
          <cell r="AG377">
            <v>0</v>
          </cell>
        </row>
        <row r="379">
          <cell r="X379" t="str">
            <v>Actual</v>
          </cell>
          <cell r="Y379" t="str">
            <v>Estimate</v>
          </cell>
          <cell r="Z379" t="str">
            <v>Difference</v>
          </cell>
          <cell r="AA379" t="str">
            <v>% Variation</v>
          </cell>
          <cell r="AD379" t="str">
            <v>Component Variation:</v>
          </cell>
        </row>
        <row r="380">
          <cell r="W380" t="str">
            <v>Firm w/tran normalized</v>
          </cell>
          <cell r="X380">
            <v>0</v>
          </cell>
          <cell r="Y380">
            <v>0</v>
          </cell>
          <cell r="Z380">
            <v>0</v>
          </cell>
          <cell r="AA380" t="e">
            <v>#DIV/0!</v>
          </cell>
          <cell r="AE380" t="str">
            <v>Volume</v>
          </cell>
          <cell r="AG380" t="e">
            <v>#DIV/0!</v>
          </cell>
        </row>
        <row r="381">
          <cell r="W381" t="str">
            <v>TC w/tran</v>
          </cell>
          <cell r="X381">
            <v>0</v>
          </cell>
          <cell r="Y381">
            <v>0</v>
          </cell>
          <cell r="Z381">
            <v>0</v>
          </cell>
          <cell r="AA381" t="e">
            <v>#DIV/0!</v>
          </cell>
          <cell r="AE381" t="str">
            <v>Pricing</v>
          </cell>
          <cell r="AG381" t="e">
            <v>#DIV/0!</v>
          </cell>
        </row>
        <row r="382">
          <cell r="W382" t="str">
            <v>Interr w/tran/Other</v>
          </cell>
          <cell r="X382">
            <v>0</v>
          </cell>
          <cell r="Y382">
            <v>0</v>
          </cell>
          <cell r="Z382">
            <v>0</v>
          </cell>
          <cell r="AA382" t="e">
            <v>#DIV/0!</v>
          </cell>
          <cell r="AE382" t="str">
            <v>Total Interr Variation:</v>
          </cell>
          <cell r="AG382" t="e">
            <v>#DIV/0!</v>
          </cell>
        </row>
        <row r="383">
          <cell r="W383" t="str">
            <v>Total Sales/tran</v>
          </cell>
          <cell r="X383">
            <v>0</v>
          </cell>
          <cell r="Y383">
            <v>0</v>
          </cell>
          <cell r="Z383">
            <v>0</v>
          </cell>
          <cell r="AA383" t="e">
            <v>#DIV/0!</v>
          </cell>
        </row>
        <row r="385">
          <cell r="AC385" t="str">
            <v>Note: Margins include Billed+Unbilled and Transportation</v>
          </cell>
        </row>
        <row r="386">
          <cell r="X386" t="str">
            <v>Sep-02 Avg Unit Margin Comparison wo/riskband</v>
          </cell>
        </row>
        <row r="388">
          <cell r="X388" t="str">
            <v>Actual</v>
          </cell>
          <cell r="Y388" t="str">
            <v>Estimate</v>
          </cell>
          <cell r="Z388" t="str">
            <v>Difference</v>
          </cell>
          <cell r="AA388" t="str">
            <v>% Variation</v>
          </cell>
        </row>
        <row r="389">
          <cell r="W389" t="str">
            <v>Firm w/tran</v>
          </cell>
          <cell r="X389" t="e">
            <v>#DIV/0!</v>
          </cell>
          <cell r="Y389" t="e">
            <v>#DIV/0!</v>
          </cell>
          <cell r="Z389" t="e">
            <v>#DIV/0!</v>
          </cell>
          <cell r="AA389" t="e">
            <v>#DIV/0!</v>
          </cell>
        </row>
        <row r="390">
          <cell r="W390" t="str">
            <v>TC w/tran</v>
          </cell>
          <cell r="X390" t="e">
            <v>#DIV/0!</v>
          </cell>
          <cell r="Y390" t="e">
            <v>#DIV/0!</v>
          </cell>
          <cell r="Z390" t="e">
            <v>#DIV/0!</v>
          </cell>
          <cell r="AA390" t="e">
            <v>#DIV/0!</v>
          </cell>
        </row>
        <row r="391">
          <cell r="W391" t="str">
            <v>Interr w/tran/Other</v>
          </cell>
          <cell r="X391" t="e">
            <v>#DIV/0!</v>
          </cell>
          <cell r="Y391" t="e">
            <v>#DIV/0!</v>
          </cell>
          <cell r="Z391" t="e">
            <v>#DIV/0!</v>
          </cell>
          <cell r="AA391" t="e">
            <v>#DIV/0!</v>
          </cell>
        </row>
        <row r="392">
          <cell r="W392" t="str">
            <v>Total</v>
          </cell>
          <cell r="X392" t="e">
            <v>#DIV/0!</v>
          </cell>
          <cell r="Y392" t="e">
            <v>#DIV/0!</v>
          </cell>
          <cell r="Z392" t="e">
            <v>#DIV/0!</v>
          </cell>
          <cell r="AA392" t="e">
            <v>#DIV/0!</v>
          </cell>
        </row>
        <row r="394">
          <cell r="W394" t="str">
            <v>Note: Margins include Billed+Unbilled and Transportation</v>
          </cell>
          <cell r="AG394" t="str">
            <v>sep</v>
          </cell>
        </row>
        <row r="396">
          <cell r="W396" t="str">
            <v>MSV Sales and Margin Monthly Analysis</v>
          </cell>
          <cell r="AD396" t="str">
            <v>MSV Sales and Margin Monthly Analysis</v>
          </cell>
        </row>
        <row r="398">
          <cell r="W398" t="str">
            <v>For the Month Oct-02</v>
          </cell>
          <cell r="AD398" t="str">
            <v>For the Month Oct-02</v>
          </cell>
        </row>
        <row r="400">
          <cell r="X400" t="str">
            <v>Oct-02 Margin Summary w/riskband($000)</v>
          </cell>
          <cell r="AD400" t="str">
            <v>Breakdown of Margin Variation</v>
          </cell>
        </row>
        <row r="402">
          <cell r="X402" t="str">
            <v>Actual</v>
          </cell>
          <cell r="Y402" t="str">
            <v>Estimate</v>
          </cell>
          <cell r="Z402" t="str">
            <v>Difference</v>
          </cell>
          <cell r="AA402" t="str">
            <v>% Variation</v>
          </cell>
        </row>
        <row r="403">
          <cell r="W403" t="str">
            <v>Firm w/tran</v>
          </cell>
          <cell r="X403">
            <v>0</v>
          </cell>
          <cell r="Y403">
            <v>0</v>
          </cell>
          <cell r="Z403">
            <v>0</v>
          </cell>
          <cell r="AA403" t="e">
            <v>#DIV/0!</v>
          </cell>
          <cell r="AC403" t="str">
            <v>FIRM</v>
          </cell>
          <cell r="AD403" t="str">
            <v>Firm margin variation:</v>
          </cell>
          <cell r="AG403">
            <v>0</v>
          </cell>
        </row>
        <row r="404">
          <cell r="W404" t="str">
            <v>TC w/tran</v>
          </cell>
          <cell r="X404">
            <v>0</v>
          </cell>
          <cell r="Y404">
            <v>0</v>
          </cell>
          <cell r="Z404">
            <v>0</v>
          </cell>
          <cell r="AA404" t="e">
            <v>#DIV/0!</v>
          </cell>
        </row>
        <row r="405">
          <cell r="W405" t="str">
            <v>Interr w/tran/Other</v>
          </cell>
          <cell r="X405">
            <v>0</v>
          </cell>
          <cell r="Y405">
            <v>0</v>
          </cell>
          <cell r="Z405">
            <v>0</v>
          </cell>
          <cell r="AA405" t="e">
            <v>#DIV/0!</v>
          </cell>
          <cell r="AD405" t="str">
            <v>Component Variation:</v>
          </cell>
        </row>
        <row r="406">
          <cell r="W406" t="str">
            <v>Total Margin</v>
          </cell>
          <cell r="X406">
            <v>0</v>
          </cell>
          <cell r="Y406">
            <v>0</v>
          </cell>
          <cell r="Z406">
            <v>0</v>
          </cell>
          <cell r="AA406" t="e">
            <v>#DIV/0!</v>
          </cell>
          <cell r="AE406" t="str">
            <v>Volume</v>
          </cell>
          <cell r="AG406" t="e">
            <v>#DIV/0!</v>
          </cell>
        </row>
        <row r="407">
          <cell r="AE407" t="str">
            <v>Pricing</v>
          </cell>
          <cell r="AG407" t="e">
            <v>#DIV/0!</v>
          </cell>
        </row>
        <row r="408">
          <cell r="AE408" t="str">
            <v>Deadband</v>
          </cell>
          <cell r="AG408">
            <v>576</v>
          </cell>
        </row>
        <row r="409">
          <cell r="X409" t="str">
            <v>Oct-02 Margin Summary wo/riskband($000)</v>
          </cell>
          <cell r="AE409" t="str">
            <v>Total Firm Variation:</v>
          </cell>
          <cell r="AG409" t="e">
            <v>#DIV/0!</v>
          </cell>
        </row>
        <row r="411">
          <cell r="X411" t="str">
            <v>Actual</v>
          </cell>
          <cell r="Y411" t="str">
            <v>Estimate</v>
          </cell>
          <cell r="Z411" t="str">
            <v>Difference</v>
          </cell>
          <cell r="AA411" t="str">
            <v>% Variation</v>
          </cell>
          <cell r="AC411" t="str">
            <v>TC</v>
          </cell>
          <cell r="AD411" t="str">
            <v>TC margin variation:</v>
          </cell>
          <cell r="AG411">
            <v>0</v>
          </cell>
        </row>
        <row r="412">
          <cell r="W412" t="str">
            <v>Firm w/tran</v>
          </cell>
          <cell r="X412">
            <v>39567</v>
          </cell>
          <cell r="Y412">
            <v>0</v>
          </cell>
          <cell r="Z412">
            <v>39567</v>
          </cell>
          <cell r="AA412" t="e">
            <v>#DIV/0!</v>
          </cell>
        </row>
        <row r="413">
          <cell r="W413" t="str">
            <v>TC w/tran</v>
          </cell>
          <cell r="X413">
            <v>0</v>
          </cell>
          <cell r="Y413">
            <v>0</v>
          </cell>
          <cell r="Z413">
            <v>0</v>
          </cell>
          <cell r="AA413" t="e">
            <v>#DIV/0!</v>
          </cell>
          <cell r="AD413" t="str">
            <v>Component Variation:</v>
          </cell>
        </row>
        <row r="414">
          <cell r="W414" t="str">
            <v>Interr w/tran/Other</v>
          </cell>
          <cell r="X414">
            <v>0</v>
          </cell>
          <cell r="Y414">
            <v>0</v>
          </cell>
          <cell r="Z414">
            <v>0</v>
          </cell>
          <cell r="AA414" t="e">
            <v>#DIV/0!</v>
          </cell>
          <cell r="AE414" t="str">
            <v>Volume</v>
          </cell>
          <cell r="AG414" t="e">
            <v>#DIV/0!</v>
          </cell>
        </row>
        <row r="415">
          <cell r="W415" t="str">
            <v>Total Margin</v>
          </cell>
          <cell r="X415">
            <v>39567</v>
          </cell>
          <cell r="Y415">
            <v>0</v>
          </cell>
          <cell r="Z415">
            <v>39567</v>
          </cell>
          <cell r="AA415" t="e">
            <v>#DIV/0!</v>
          </cell>
          <cell r="AE415" t="str">
            <v>Pricing</v>
          </cell>
          <cell r="AG415" t="e">
            <v>#DIV/0!</v>
          </cell>
        </row>
        <row r="416">
          <cell r="AE416" t="str">
            <v>Total TC Variation:</v>
          </cell>
          <cell r="AG416" t="e">
            <v>#DIV/0!</v>
          </cell>
        </row>
        <row r="419">
          <cell r="X419" t="str">
            <v>Oct-02 Sales/Tran Summary wo/riskband (Mdt)</v>
          </cell>
          <cell r="AC419" t="str">
            <v>INTERR</v>
          </cell>
          <cell r="AD419" t="str">
            <v>Interr margin variation:</v>
          </cell>
          <cell r="AG419">
            <v>0</v>
          </cell>
        </row>
        <row r="421">
          <cell r="X421" t="str">
            <v>Actual</v>
          </cell>
          <cell r="Y421" t="str">
            <v>Estimate</v>
          </cell>
          <cell r="Z421" t="str">
            <v>Difference</v>
          </cell>
          <cell r="AA421" t="str">
            <v>% Variation</v>
          </cell>
          <cell r="AD421" t="str">
            <v>Component Variation:</v>
          </cell>
        </row>
        <row r="422">
          <cell r="W422" t="str">
            <v>Firm w/tran normalized</v>
          </cell>
          <cell r="X422">
            <v>0</v>
          </cell>
          <cell r="Y422">
            <v>0</v>
          </cell>
          <cell r="Z422">
            <v>0</v>
          </cell>
          <cell r="AA422" t="e">
            <v>#DIV/0!</v>
          </cell>
          <cell r="AE422" t="str">
            <v>Volume</v>
          </cell>
          <cell r="AG422" t="e">
            <v>#DIV/0!</v>
          </cell>
        </row>
        <row r="423">
          <cell r="W423" t="str">
            <v>TC w/tran</v>
          </cell>
          <cell r="X423">
            <v>0</v>
          </cell>
          <cell r="Y423">
            <v>0</v>
          </cell>
          <cell r="Z423">
            <v>0</v>
          </cell>
          <cell r="AA423" t="e">
            <v>#DIV/0!</v>
          </cell>
          <cell r="AE423" t="str">
            <v>Pricing</v>
          </cell>
          <cell r="AG423" t="e">
            <v>#DIV/0!</v>
          </cell>
        </row>
        <row r="424">
          <cell r="W424" t="str">
            <v>Interr w/tran/Other</v>
          </cell>
          <cell r="X424">
            <v>0</v>
          </cell>
          <cell r="Y424">
            <v>0</v>
          </cell>
          <cell r="Z424">
            <v>0</v>
          </cell>
          <cell r="AA424" t="e">
            <v>#DIV/0!</v>
          </cell>
          <cell r="AE424" t="str">
            <v>Total Interr Variation:</v>
          </cell>
          <cell r="AG424" t="e">
            <v>#DIV/0!</v>
          </cell>
        </row>
        <row r="425">
          <cell r="W425" t="str">
            <v>Total Sales/tran</v>
          </cell>
          <cell r="X425">
            <v>0</v>
          </cell>
          <cell r="Y425">
            <v>0</v>
          </cell>
          <cell r="Z425">
            <v>0</v>
          </cell>
          <cell r="AA425" t="e">
            <v>#DIV/0!</v>
          </cell>
        </row>
        <row r="427">
          <cell r="AC427" t="str">
            <v>Note: Margins include Billed+Unbilled and Transportation</v>
          </cell>
        </row>
        <row r="428">
          <cell r="X428" t="str">
            <v>Oct-02 Avg Unit Margin Comparison wo/riskband</v>
          </cell>
        </row>
        <row r="430">
          <cell r="X430" t="str">
            <v>Actual</v>
          </cell>
          <cell r="Y430" t="str">
            <v>Estimate</v>
          </cell>
          <cell r="Z430" t="str">
            <v>Difference</v>
          </cell>
          <cell r="AA430" t="str">
            <v>% Variation</v>
          </cell>
        </row>
        <row r="431">
          <cell r="W431" t="str">
            <v>Firm w/tran</v>
          </cell>
          <cell r="X431" t="e">
            <v>#DIV/0!</v>
          </cell>
          <cell r="Y431" t="e">
            <v>#DIV/0!</v>
          </cell>
          <cell r="Z431" t="e">
            <v>#DIV/0!</v>
          </cell>
          <cell r="AA431" t="e">
            <v>#DIV/0!</v>
          </cell>
        </row>
        <row r="432">
          <cell r="W432" t="str">
            <v>TC w/tran</v>
          </cell>
          <cell r="X432" t="e">
            <v>#DIV/0!</v>
          </cell>
          <cell r="Y432" t="e">
            <v>#DIV/0!</v>
          </cell>
          <cell r="Z432" t="e">
            <v>#DIV/0!</v>
          </cell>
          <cell r="AA432" t="e">
            <v>#DIV/0!</v>
          </cell>
        </row>
        <row r="433">
          <cell r="W433" t="str">
            <v>Interr w/tran/Other</v>
          </cell>
          <cell r="X433" t="e">
            <v>#DIV/0!</v>
          </cell>
          <cell r="Y433" t="e">
            <v>#DIV/0!</v>
          </cell>
          <cell r="Z433" t="e">
            <v>#DIV/0!</v>
          </cell>
          <cell r="AA433" t="e">
            <v>#DIV/0!</v>
          </cell>
        </row>
        <row r="434">
          <cell r="W434" t="str">
            <v>Total</v>
          </cell>
          <cell r="X434" t="e">
            <v>#DIV/0!</v>
          </cell>
          <cell r="Y434" t="e">
            <v>#DIV/0!</v>
          </cell>
          <cell r="Z434" t="e">
            <v>#DIV/0!</v>
          </cell>
          <cell r="AA434" t="e">
            <v>#DIV/0!</v>
          </cell>
        </row>
        <row r="436">
          <cell r="W436" t="str">
            <v>Note: Margins include Billed+Unbilled and Transportation</v>
          </cell>
          <cell r="AG436" t="str">
            <v>"Oct"</v>
          </cell>
        </row>
        <row r="438">
          <cell r="W438" t="str">
            <v>MSV Sales and Margin Monthly Analysis</v>
          </cell>
          <cell r="AD438" t="str">
            <v>MSV Sales and Margin Monthly Analysis</v>
          </cell>
        </row>
        <row r="440">
          <cell r="W440" t="str">
            <v>For the Month Nov-02</v>
          </cell>
          <cell r="AD440" t="str">
            <v>For the Month Nov-02</v>
          </cell>
        </row>
        <row r="442">
          <cell r="X442" t="str">
            <v>Nov-02 Margin Summary w/riskband($000)</v>
          </cell>
          <cell r="AD442" t="str">
            <v>Breakdown of Margin Variation</v>
          </cell>
        </row>
        <row r="444">
          <cell r="X444" t="str">
            <v>Actual</v>
          </cell>
          <cell r="Y444" t="str">
            <v>Estimate</v>
          </cell>
          <cell r="Z444" t="str">
            <v>Difference</v>
          </cell>
          <cell r="AA444" t="str">
            <v>% Variation</v>
          </cell>
        </row>
        <row r="445">
          <cell r="W445" t="str">
            <v>Firm w/tran</v>
          </cell>
          <cell r="X445">
            <v>0</v>
          </cell>
          <cell r="Y445">
            <v>0</v>
          </cell>
          <cell r="Z445">
            <v>0</v>
          </cell>
          <cell r="AA445" t="e">
            <v>#DIV/0!</v>
          </cell>
          <cell r="AC445" t="str">
            <v>FIRM</v>
          </cell>
          <cell r="AD445" t="str">
            <v>Firm margin variation:</v>
          </cell>
          <cell r="AG445">
            <v>0</v>
          </cell>
        </row>
        <row r="446">
          <cell r="W446" t="str">
            <v>TC w/tran</v>
          </cell>
          <cell r="X446">
            <v>0</v>
          </cell>
          <cell r="Y446">
            <v>0</v>
          </cell>
          <cell r="Z446">
            <v>0</v>
          </cell>
          <cell r="AA446" t="e">
            <v>#DIV/0!</v>
          </cell>
        </row>
        <row r="447">
          <cell r="W447" t="str">
            <v>Interr w/tran/Other</v>
          </cell>
          <cell r="X447">
            <v>0</v>
          </cell>
          <cell r="Y447">
            <v>0</v>
          </cell>
          <cell r="Z447">
            <v>0</v>
          </cell>
          <cell r="AA447" t="e">
            <v>#DIV/0!</v>
          </cell>
          <cell r="AD447" t="str">
            <v>Component Variation:</v>
          </cell>
        </row>
        <row r="448">
          <cell r="W448" t="str">
            <v>Total Margin</v>
          </cell>
          <cell r="X448">
            <v>0</v>
          </cell>
          <cell r="Y448">
            <v>0</v>
          </cell>
          <cell r="Z448">
            <v>0</v>
          </cell>
          <cell r="AA448" t="e">
            <v>#DIV/0!</v>
          </cell>
          <cell r="AE448" t="str">
            <v>Volume</v>
          </cell>
          <cell r="AG448" t="e">
            <v>#DIV/0!</v>
          </cell>
        </row>
        <row r="449">
          <cell r="AE449" t="str">
            <v>Pricing</v>
          </cell>
          <cell r="AG449" t="e">
            <v>#DIV/0!</v>
          </cell>
        </row>
        <row r="450">
          <cell r="AE450" t="str">
            <v>Deadband</v>
          </cell>
          <cell r="AG450">
            <v>243</v>
          </cell>
        </row>
        <row r="451">
          <cell r="X451" t="str">
            <v>Nov-02 Margin Summary wo/riskband($000)</v>
          </cell>
          <cell r="AE451" t="str">
            <v>Total Firm Variation:</v>
          </cell>
          <cell r="AG451" t="e">
            <v>#DIV/0!</v>
          </cell>
        </row>
        <row r="453">
          <cell r="X453" t="str">
            <v>Actual</v>
          </cell>
          <cell r="Y453" t="str">
            <v>Estimate</v>
          </cell>
          <cell r="Z453" t="str">
            <v>Difference</v>
          </cell>
          <cell r="AA453" t="str">
            <v>% Variation</v>
          </cell>
          <cell r="AC453" t="str">
            <v>TC</v>
          </cell>
          <cell r="AD453" t="str">
            <v>TC margin variation:</v>
          </cell>
          <cell r="AG453">
            <v>0</v>
          </cell>
        </row>
        <row r="454">
          <cell r="W454" t="str">
            <v>Firm w/tran</v>
          </cell>
          <cell r="X454">
            <v>51537</v>
          </cell>
          <cell r="Y454">
            <v>0</v>
          </cell>
          <cell r="Z454">
            <v>51537</v>
          </cell>
          <cell r="AA454" t="e">
            <v>#DIV/0!</v>
          </cell>
        </row>
        <row r="455">
          <cell r="W455" t="str">
            <v>TC w/tran</v>
          </cell>
          <cell r="X455">
            <v>0</v>
          </cell>
          <cell r="Y455">
            <v>0</v>
          </cell>
          <cell r="Z455">
            <v>0</v>
          </cell>
          <cell r="AA455" t="e">
            <v>#DIV/0!</v>
          </cell>
          <cell r="AD455" t="str">
            <v>Component Variation:</v>
          </cell>
        </row>
        <row r="456">
          <cell r="W456" t="str">
            <v>Interr w/tran/Other</v>
          </cell>
          <cell r="X456">
            <v>0</v>
          </cell>
          <cell r="Y456">
            <v>0</v>
          </cell>
          <cell r="Z456">
            <v>0</v>
          </cell>
          <cell r="AA456" t="e">
            <v>#DIV/0!</v>
          </cell>
          <cell r="AE456" t="str">
            <v>Volume</v>
          </cell>
          <cell r="AG456" t="e">
            <v>#DIV/0!</v>
          </cell>
        </row>
        <row r="457">
          <cell r="W457" t="str">
            <v>Total Margin</v>
          </cell>
          <cell r="X457">
            <v>51537</v>
          </cell>
          <cell r="Y457">
            <v>0</v>
          </cell>
          <cell r="Z457">
            <v>51537</v>
          </cell>
          <cell r="AA457" t="e">
            <v>#DIV/0!</v>
          </cell>
          <cell r="AE457" t="str">
            <v>Pricing</v>
          </cell>
          <cell r="AG457" t="e">
            <v>#DIV/0!</v>
          </cell>
        </row>
        <row r="458">
          <cell r="AE458" t="str">
            <v>Total TC Variation:</v>
          </cell>
          <cell r="AG458" t="e">
            <v>#DIV/0!</v>
          </cell>
        </row>
        <row r="461">
          <cell r="X461" t="str">
            <v>Nov-02 Sales/Tran Summary wo/riskband (Mdt)</v>
          </cell>
          <cell r="AC461" t="str">
            <v>INTERR</v>
          </cell>
          <cell r="AD461" t="str">
            <v>Interr margin variation:</v>
          </cell>
          <cell r="AG461">
            <v>0</v>
          </cell>
        </row>
        <row r="463">
          <cell r="X463" t="str">
            <v>Actual</v>
          </cell>
          <cell r="Y463" t="str">
            <v>Estimate</v>
          </cell>
          <cell r="Z463" t="str">
            <v>Difference</v>
          </cell>
          <cell r="AA463" t="str">
            <v>% Variation</v>
          </cell>
          <cell r="AD463" t="str">
            <v>Component Variation:</v>
          </cell>
        </row>
        <row r="464">
          <cell r="W464" t="str">
            <v>Firm w/tran normalized</v>
          </cell>
          <cell r="X464">
            <v>0</v>
          </cell>
          <cell r="Y464">
            <v>0</v>
          </cell>
          <cell r="Z464">
            <v>0</v>
          </cell>
          <cell r="AA464" t="e">
            <v>#DIV/0!</v>
          </cell>
          <cell r="AE464" t="str">
            <v>Volume</v>
          </cell>
          <cell r="AG464" t="e">
            <v>#DIV/0!</v>
          </cell>
        </row>
        <row r="465">
          <cell r="W465" t="str">
            <v>TC w/tran</v>
          </cell>
          <cell r="X465">
            <v>0</v>
          </cell>
          <cell r="Y465">
            <v>0</v>
          </cell>
          <cell r="Z465">
            <v>0</v>
          </cell>
          <cell r="AA465" t="e">
            <v>#DIV/0!</v>
          </cell>
          <cell r="AE465" t="str">
            <v>Pricing</v>
          </cell>
          <cell r="AG465" t="e">
            <v>#DIV/0!</v>
          </cell>
        </row>
        <row r="466">
          <cell r="W466" t="str">
            <v>Interr w/tran/Other</v>
          </cell>
          <cell r="X466">
            <v>0</v>
          </cell>
          <cell r="Y466">
            <v>0</v>
          </cell>
          <cell r="Z466">
            <v>0</v>
          </cell>
          <cell r="AA466" t="e">
            <v>#DIV/0!</v>
          </cell>
          <cell r="AE466" t="str">
            <v>Total Interr Variation:</v>
          </cell>
          <cell r="AG466" t="e">
            <v>#DIV/0!</v>
          </cell>
        </row>
        <row r="467">
          <cell r="W467" t="str">
            <v>Total Sales/tran</v>
          </cell>
          <cell r="X467">
            <v>0</v>
          </cell>
          <cell r="Y467">
            <v>0</v>
          </cell>
          <cell r="Z467">
            <v>0</v>
          </cell>
          <cell r="AA467" t="e">
            <v>#DIV/0!</v>
          </cell>
        </row>
        <row r="469">
          <cell r="AC469" t="str">
            <v>Note: Margins include Billed+Unbilled and Transportation</v>
          </cell>
        </row>
        <row r="470">
          <cell r="X470" t="str">
            <v>Nov-02 Avg Unit Margin Comparison wo/riskband</v>
          </cell>
        </row>
        <row r="472">
          <cell r="X472" t="str">
            <v>Actual</v>
          </cell>
          <cell r="Y472" t="str">
            <v>Estimate</v>
          </cell>
          <cell r="Z472" t="str">
            <v>Difference</v>
          </cell>
          <cell r="AA472" t="str">
            <v>% Variation</v>
          </cell>
        </row>
        <row r="473">
          <cell r="W473" t="str">
            <v>Firm w/tran</v>
          </cell>
          <cell r="X473" t="e">
            <v>#DIV/0!</v>
          </cell>
          <cell r="Y473" t="e">
            <v>#DIV/0!</v>
          </cell>
          <cell r="Z473" t="e">
            <v>#DIV/0!</v>
          </cell>
          <cell r="AA473" t="e">
            <v>#DIV/0!</v>
          </cell>
        </row>
        <row r="474">
          <cell r="W474" t="str">
            <v>TC w/tran</v>
          </cell>
          <cell r="X474" t="e">
            <v>#DIV/0!</v>
          </cell>
          <cell r="Y474" t="e">
            <v>#DIV/0!</v>
          </cell>
          <cell r="Z474" t="e">
            <v>#DIV/0!</v>
          </cell>
          <cell r="AA474" t="e">
            <v>#DIV/0!</v>
          </cell>
        </row>
        <row r="475">
          <cell r="W475" t="str">
            <v>Interr w/tran/Other</v>
          </cell>
          <cell r="X475" t="e">
            <v>#DIV/0!</v>
          </cell>
          <cell r="Y475" t="e">
            <v>#DIV/0!</v>
          </cell>
          <cell r="Z475" t="e">
            <v>#DIV/0!</v>
          </cell>
          <cell r="AA475" t="e">
            <v>#DIV/0!</v>
          </cell>
        </row>
        <row r="476">
          <cell r="W476" t="str">
            <v>Total</v>
          </cell>
          <cell r="X476" t="e">
            <v>#DIV/0!</v>
          </cell>
          <cell r="Y476" t="e">
            <v>#DIV/0!</v>
          </cell>
          <cell r="Z476" t="e">
            <v>#DIV/0!</v>
          </cell>
          <cell r="AA476" t="e">
            <v>#DIV/0!</v>
          </cell>
        </row>
        <row r="478">
          <cell r="W478" t="str">
            <v>Note: Margins include Billed+Unbilled and Transportation</v>
          </cell>
          <cell r="AG478" t="str">
            <v>"nov"</v>
          </cell>
        </row>
        <row r="480">
          <cell r="W480" t="str">
            <v>MSV Sales and Margin Monthly Analysis</v>
          </cell>
          <cell r="AD480" t="str">
            <v>MSV Sales and Margin Monthly Analysis</v>
          </cell>
        </row>
        <row r="482">
          <cell r="W482" t="str">
            <v>For the Month Dec-02</v>
          </cell>
          <cell r="AD482" t="str">
            <v>For the Month Dec-02</v>
          </cell>
        </row>
        <row r="484">
          <cell r="X484" t="str">
            <v>Dec-02 Margin Summary w/riskband($000)</v>
          </cell>
          <cell r="AD484" t="str">
            <v>Breakdown of Margin Variation</v>
          </cell>
        </row>
        <row r="486">
          <cell r="X486" t="str">
            <v>Actual</v>
          </cell>
          <cell r="Y486" t="str">
            <v>Estimate</v>
          </cell>
          <cell r="Z486" t="str">
            <v>Difference</v>
          </cell>
          <cell r="AA486" t="str">
            <v>% Variation</v>
          </cell>
        </row>
        <row r="487">
          <cell r="W487" t="str">
            <v>Firm w/tran</v>
          </cell>
          <cell r="X487">
            <v>0</v>
          </cell>
          <cell r="Y487">
            <v>0</v>
          </cell>
          <cell r="Z487">
            <v>0</v>
          </cell>
          <cell r="AA487" t="e">
            <v>#DIV/0!</v>
          </cell>
          <cell r="AC487" t="str">
            <v>FIRM</v>
          </cell>
          <cell r="AD487" t="str">
            <v>Firm margin variation:</v>
          </cell>
          <cell r="AG487">
            <v>0</v>
          </cell>
        </row>
        <row r="488">
          <cell r="W488" t="str">
            <v>TC w/tran</v>
          </cell>
          <cell r="X488">
            <v>0</v>
          </cell>
          <cell r="Y488">
            <v>0</v>
          </cell>
          <cell r="Z488">
            <v>0</v>
          </cell>
          <cell r="AA488" t="e">
            <v>#DIV/0!</v>
          </cell>
        </row>
        <row r="489">
          <cell r="W489" t="str">
            <v>Interr w/tran/Other</v>
          </cell>
          <cell r="X489">
            <v>0</v>
          </cell>
          <cell r="Y489">
            <v>0</v>
          </cell>
          <cell r="Z489">
            <v>0</v>
          </cell>
          <cell r="AA489" t="e">
            <v>#DIV/0!</v>
          </cell>
          <cell r="AD489" t="str">
            <v>Component Variation:</v>
          </cell>
        </row>
        <row r="490">
          <cell r="W490" t="str">
            <v>Total Margin</v>
          </cell>
          <cell r="X490">
            <v>0</v>
          </cell>
          <cell r="Y490">
            <v>0</v>
          </cell>
          <cell r="Z490">
            <v>0</v>
          </cell>
          <cell r="AA490" t="e">
            <v>#DIV/0!</v>
          </cell>
          <cell r="AE490" t="str">
            <v>Volume</v>
          </cell>
          <cell r="AG490" t="e">
            <v>#DIV/0!</v>
          </cell>
        </row>
        <row r="491">
          <cell r="AE491" t="str">
            <v>Pricing</v>
          </cell>
          <cell r="AG491" t="e">
            <v>#DIV/0!</v>
          </cell>
        </row>
        <row r="492">
          <cell r="AE492" t="str">
            <v>Deadband</v>
          </cell>
          <cell r="AG492">
            <v>133</v>
          </cell>
        </row>
        <row r="493">
          <cell r="X493" t="str">
            <v>Dec-02 Margin Summary wo/riskband($000)</v>
          </cell>
          <cell r="AE493" t="str">
            <v>Total Firm Variation:</v>
          </cell>
          <cell r="AG493" t="e">
            <v>#DIV/0!</v>
          </cell>
        </row>
        <row r="495">
          <cell r="X495" t="str">
            <v>Actual</v>
          </cell>
          <cell r="Y495" t="str">
            <v>Estimate</v>
          </cell>
          <cell r="Z495" t="str">
            <v>Difference</v>
          </cell>
          <cell r="AA495" t="str">
            <v>% Variation</v>
          </cell>
          <cell r="AC495" t="str">
            <v>TC</v>
          </cell>
          <cell r="AD495" t="str">
            <v>TC margin variation:</v>
          </cell>
          <cell r="AG495">
            <v>0</v>
          </cell>
        </row>
        <row r="496">
          <cell r="W496" t="str">
            <v>Firm w/tran</v>
          </cell>
          <cell r="X496">
            <v>72177</v>
          </cell>
          <cell r="Y496">
            <v>0</v>
          </cell>
          <cell r="Z496">
            <v>72177</v>
          </cell>
          <cell r="AA496" t="e">
            <v>#DIV/0!</v>
          </cell>
        </row>
        <row r="497">
          <cell r="W497" t="str">
            <v>TC w/tran</v>
          </cell>
          <cell r="X497">
            <v>0</v>
          </cell>
          <cell r="Y497">
            <v>0</v>
          </cell>
          <cell r="Z497">
            <v>0</v>
          </cell>
          <cell r="AA497" t="e">
            <v>#DIV/0!</v>
          </cell>
          <cell r="AD497" t="str">
            <v>Component Variation:</v>
          </cell>
        </row>
        <row r="498">
          <cell r="W498" t="str">
            <v>Interr w/tran/Other</v>
          </cell>
          <cell r="X498">
            <v>0</v>
          </cell>
          <cell r="Y498">
            <v>0</v>
          </cell>
          <cell r="Z498">
            <v>0</v>
          </cell>
          <cell r="AA498" t="e">
            <v>#DIV/0!</v>
          </cell>
          <cell r="AE498" t="str">
            <v>Volume</v>
          </cell>
          <cell r="AG498" t="e">
            <v>#DIV/0!</v>
          </cell>
        </row>
        <row r="499">
          <cell r="W499" t="str">
            <v>Total Margin</v>
          </cell>
          <cell r="X499">
            <v>72177</v>
          </cell>
          <cell r="Y499">
            <v>0</v>
          </cell>
          <cell r="Z499">
            <v>72177</v>
          </cell>
          <cell r="AA499" t="e">
            <v>#DIV/0!</v>
          </cell>
          <cell r="AE499" t="str">
            <v>Pricing</v>
          </cell>
          <cell r="AG499" t="e">
            <v>#DIV/0!</v>
          </cell>
        </row>
        <row r="500">
          <cell r="AE500" t="str">
            <v>Total TC Variation:</v>
          </cell>
          <cell r="AG500" t="e">
            <v>#DIV/0!</v>
          </cell>
        </row>
        <row r="503">
          <cell r="X503" t="str">
            <v>Dec-02 Sales/Tran Summary wo/riskband (Mdt)</v>
          </cell>
          <cell r="AC503" t="str">
            <v>INTERR</v>
          </cell>
          <cell r="AD503" t="str">
            <v>Interr margin variation:</v>
          </cell>
          <cell r="AG503">
            <v>0</v>
          </cell>
        </row>
        <row r="505">
          <cell r="X505" t="str">
            <v>Actual</v>
          </cell>
          <cell r="Y505" t="str">
            <v>Estimate</v>
          </cell>
          <cell r="Z505" t="str">
            <v>Difference</v>
          </cell>
          <cell r="AA505" t="str">
            <v>% Variation</v>
          </cell>
          <cell r="AD505" t="str">
            <v>Component Variation:</v>
          </cell>
        </row>
        <row r="506">
          <cell r="W506" t="str">
            <v>Firm w/tran normalized</v>
          </cell>
          <cell r="X506">
            <v>0</v>
          </cell>
          <cell r="Y506">
            <v>0</v>
          </cell>
          <cell r="Z506">
            <v>0</v>
          </cell>
          <cell r="AA506" t="e">
            <v>#DIV/0!</v>
          </cell>
          <cell r="AE506" t="str">
            <v>Volume</v>
          </cell>
          <cell r="AG506" t="e">
            <v>#DIV/0!</v>
          </cell>
        </row>
        <row r="507">
          <cell r="W507" t="str">
            <v>TC w/tran</v>
          </cell>
          <cell r="X507">
            <v>0</v>
          </cell>
          <cell r="Y507">
            <v>0</v>
          </cell>
          <cell r="Z507">
            <v>0</v>
          </cell>
          <cell r="AA507" t="e">
            <v>#DIV/0!</v>
          </cell>
          <cell r="AE507" t="str">
            <v>Pricing</v>
          </cell>
          <cell r="AG507" t="e">
            <v>#DIV/0!</v>
          </cell>
        </row>
        <row r="508">
          <cell r="W508" t="str">
            <v>Interr w/tran/Other</v>
          </cell>
          <cell r="X508">
            <v>0</v>
          </cell>
          <cell r="Y508">
            <v>0</v>
          </cell>
          <cell r="Z508">
            <v>0</v>
          </cell>
          <cell r="AA508" t="e">
            <v>#DIV/0!</v>
          </cell>
          <cell r="AE508" t="str">
            <v>Total Interr Variation:</v>
          </cell>
          <cell r="AG508" t="e">
            <v>#DIV/0!</v>
          </cell>
        </row>
        <row r="509">
          <cell r="W509" t="str">
            <v>Total Sales/tran</v>
          </cell>
          <cell r="X509">
            <v>0</v>
          </cell>
          <cell r="Y509">
            <v>0</v>
          </cell>
          <cell r="Z509">
            <v>0</v>
          </cell>
          <cell r="AA509" t="e">
            <v>#DIV/0!</v>
          </cell>
        </row>
        <row r="511">
          <cell r="AC511" t="str">
            <v>Note: Margins include Billed+Unbilled and Transportation</v>
          </cell>
        </row>
        <row r="512">
          <cell r="X512" t="str">
            <v>Dec-02 Avg Unit Margin Comparison wo/riskband</v>
          </cell>
        </row>
        <row r="514">
          <cell r="X514" t="str">
            <v>Actual</v>
          </cell>
          <cell r="Y514" t="str">
            <v>Estimate</v>
          </cell>
          <cell r="Z514" t="str">
            <v>Difference</v>
          </cell>
          <cell r="AA514" t="str">
            <v>% Variation</v>
          </cell>
        </row>
        <row r="515">
          <cell r="W515" t="str">
            <v>Firm w/tran</v>
          </cell>
          <cell r="X515" t="e">
            <v>#DIV/0!</v>
          </cell>
          <cell r="Y515" t="e">
            <v>#DIV/0!</v>
          </cell>
          <cell r="Z515" t="e">
            <v>#DIV/0!</v>
          </cell>
          <cell r="AA515" t="e">
            <v>#DIV/0!</v>
          </cell>
        </row>
        <row r="516">
          <cell r="W516" t="str">
            <v>TC w/tran</v>
          </cell>
          <cell r="X516" t="e">
            <v>#DIV/0!</v>
          </cell>
          <cell r="Y516" t="e">
            <v>#DIV/0!</v>
          </cell>
          <cell r="Z516" t="e">
            <v>#DIV/0!</v>
          </cell>
          <cell r="AA516" t="e">
            <v>#DIV/0!</v>
          </cell>
        </row>
        <row r="517">
          <cell r="W517" t="str">
            <v>Interr w/tran/Other</v>
          </cell>
          <cell r="X517" t="e">
            <v>#DIV/0!</v>
          </cell>
          <cell r="Y517" t="e">
            <v>#DIV/0!</v>
          </cell>
          <cell r="Z517" t="e">
            <v>#DIV/0!</v>
          </cell>
          <cell r="AA517" t="e">
            <v>#DIV/0!</v>
          </cell>
        </row>
        <row r="518">
          <cell r="W518" t="str">
            <v>Total</v>
          </cell>
          <cell r="X518" t="e">
            <v>#DIV/0!</v>
          </cell>
          <cell r="Y518" t="e">
            <v>#DIV/0!</v>
          </cell>
          <cell r="Z518" t="e">
            <v>#DIV/0!</v>
          </cell>
          <cell r="AA518" t="e">
            <v>#DIV/0!</v>
          </cell>
        </row>
        <row r="520">
          <cell r="W520" t="str">
            <v>Note: Margins include Billed+Unbilled and Transportation</v>
          </cell>
          <cell r="AG520" t="str">
            <v>dec</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Entry"/>
      <sheetName val="Normalization"/>
      <sheetName val="Unbilled"/>
      <sheetName val="Rate Table"/>
      <sheetName val="Ld. Grth"/>
      <sheetName val="New Load"/>
      <sheetName val="Weather"/>
      <sheetName val="Var. Anal."/>
      <sheetName val="New Var. Anal."/>
      <sheetName val="Historical"/>
      <sheetName val="JE10310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r 00"/>
    </sheetNames>
    <sheetDataSet>
      <sheetData sheetId="0" refreshError="1">
        <row r="2">
          <cell r="A2" t="str">
            <v xml:space="preserve">APRIL 2000 - MONTHLY SET-UP </v>
          </cell>
        </row>
        <row r="4">
          <cell r="A4" t="str">
            <v>AVERAGE DAILY FIRM &amp; TC SENDOUT REQUIREMENTS</v>
          </cell>
          <cell r="F4">
            <v>333508.673813047</v>
          </cell>
          <cell r="G4" t="str">
            <v>dt per day</v>
          </cell>
          <cell r="K4" t="str">
            <v>dt per Month</v>
          </cell>
        </row>
        <row r="6">
          <cell r="A6" t="str">
            <v>"BEST COST" SUPPLY DISPATCH</v>
          </cell>
        </row>
        <row r="7">
          <cell r="F7" t="str">
            <v>DAILY</v>
          </cell>
          <cell r="H7" t="str">
            <v>CITY GATE</v>
          </cell>
          <cell r="L7" t="str">
            <v>MONTHLY</v>
          </cell>
        </row>
        <row r="8">
          <cell r="D8" t="str">
            <v xml:space="preserve"> CONTRACT</v>
          </cell>
          <cell r="F8" t="str">
            <v>CITY GATE</v>
          </cell>
          <cell r="H8" t="str">
            <v>COMMODITY</v>
          </cell>
          <cell r="L8" t="str">
            <v>COMMODITY</v>
          </cell>
        </row>
        <row r="9">
          <cell r="D9" t="str">
            <v>MDQ</v>
          </cell>
          <cell r="F9" t="str">
            <v>DELIVERIES</v>
          </cell>
          <cell r="H9" t="str">
            <v>PRICE</v>
          </cell>
          <cell r="L9" t="str">
            <v>PRICE</v>
          </cell>
        </row>
        <row r="10">
          <cell r="D10" t="str">
            <v>(dt per day)</v>
          </cell>
          <cell r="F10" t="str">
            <v>(dt per day)</v>
          </cell>
          <cell r="H10" t="str">
            <v>($ per dt)</v>
          </cell>
          <cell r="L10" t="str">
            <v>($ per Month)</v>
          </cell>
        </row>
        <row r="11">
          <cell r="A11" t="str">
            <v>CANADIAN &amp; MISC DOMESTIC SUPPLY</v>
          </cell>
        </row>
        <row r="12">
          <cell r="A12" t="str">
            <v>APC/LANDFILL</v>
          </cell>
          <cell r="D12">
            <v>4500</v>
          </cell>
          <cell r="F12">
            <v>3000</v>
          </cell>
          <cell r="H12">
            <v>3.3256666666666668</v>
          </cell>
          <cell r="L12">
            <v>299310</v>
          </cell>
        </row>
        <row r="13">
          <cell r="A13" t="str">
            <v>STERLING (EQUIT)</v>
          </cell>
          <cell r="D13" t="str">
            <v>N/A</v>
          </cell>
          <cell r="F13">
            <v>300</v>
          </cell>
          <cell r="H13">
            <v>2.5557936037441498</v>
          </cell>
          <cell r="L13">
            <v>23002.142433697347</v>
          </cell>
        </row>
        <row r="14">
          <cell r="A14" t="str">
            <v>NY HUB PARKING RETURN SUPPLY</v>
          </cell>
          <cell r="D14" t="str">
            <v>N/A</v>
          </cell>
          <cell r="F14">
            <v>0</v>
          </cell>
          <cell r="L14">
            <v>0</v>
          </cell>
        </row>
        <row r="15">
          <cell r="A15" t="str">
            <v>BOUNDARY / CGT-NY SUPPLY</v>
          </cell>
          <cell r="D15">
            <v>30180</v>
          </cell>
          <cell r="F15">
            <v>29492</v>
          </cell>
          <cell r="H15">
            <v>2.5194000000000001</v>
          </cell>
          <cell r="L15">
            <v>2229064.3440000005</v>
          </cell>
        </row>
        <row r="16">
          <cell r="A16" t="str">
            <v xml:space="preserve">FT SPOT (#2240) </v>
          </cell>
          <cell r="D16">
            <v>1969</v>
          </cell>
          <cell r="F16">
            <v>1969</v>
          </cell>
          <cell r="H16">
            <v>2.7747999999999999</v>
          </cell>
          <cell r="L16">
            <v>163907.43599999999</v>
          </cell>
        </row>
        <row r="17">
          <cell r="A17" t="str">
            <v>ANE (ON IROQUOIS)</v>
          </cell>
          <cell r="D17">
            <v>70699</v>
          </cell>
          <cell r="F17">
            <v>70699</v>
          </cell>
          <cell r="H17">
            <v>2.1477540322580646</v>
          </cell>
          <cell r="L17">
            <v>4555321.8697983874</v>
          </cell>
        </row>
        <row r="19">
          <cell r="A19" t="str">
            <v>TOTAL</v>
          </cell>
          <cell r="D19" t="str">
            <v>N/A</v>
          </cell>
          <cell r="F19">
            <v>105460</v>
          </cell>
          <cell r="L19">
            <v>7270605.792232085</v>
          </cell>
        </row>
        <row r="21">
          <cell r="A21" t="str">
            <v>CNG FTNN/TRANSCO SUPPLIES</v>
          </cell>
        </row>
        <row r="22">
          <cell r="B22" t="str">
            <v>MOORE ENERGY - FIRM</v>
          </cell>
          <cell r="D22">
            <v>5000</v>
          </cell>
          <cell r="F22">
            <v>0</v>
          </cell>
          <cell r="L22">
            <v>0</v>
          </cell>
        </row>
        <row r="23">
          <cell r="B23" t="str">
            <v>TENN FT SPOT</v>
          </cell>
          <cell r="D23">
            <v>13800</v>
          </cell>
          <cell r="F23">
            <v>0</v>
          </cell>
          <cell r="L23">
            <v>0</v>
          </cell>
        </row>
        <row r="24">
          <cell r="B24" t="str">
            <v>FINA #2/HESS #3</v>
          </cell>
          <cell r="D24">
            <v>15604</v>
          </cell>
          <cell r="F24">
            <v>0</v>
          </cell>
          <cell r="L24">
            <v>0</v>
          </cell>
        </row>
        <row r="25">
          <cell r="B25" t="str">
            <v>ICC - FIRM</v>
          </cell>
          <cell r="D25">
            <v>5000</v>
          </cell>
          <cell r="F25">
            <v>0</v>
          </cell>
          <cell r="L25">
            <v>0</v>
          </cell>
        </row>
        <row r="26">
          <cell r="B26" t="str">
            <v>SHELL #1 - FIRM</v>
          </cell>
          <cell r="D26">
            <v>60000</v>
          </cell>
          <cell r="F26">
            <v>0</v>
          </cell>
          <cell r="L26">
            <v>0</v>
          </cell>
        </row>
        <row r="27">
          <cell r="B27" t="str">
            <v>TRANSCO FT SPOT</v>
          </cell>
          <cell r="D27">
            <v>10688</v>
          </cell>
          <cell r="F27">
            <v>0</v>
          </cell>
          <cell r="L27">
            <v>0</v>
          </cell>
        </row>
        <row r="28">
          <cell r="B28" t="str">
            <v>TENN FT SPOT</v>
          </cell>
          <cell r="D28" t="str">
            <v>N/A</v>
          </cell>
          <cell r="F28">
            <v>0</v>
          </cell>
          <cell r="L28">
            <v>0</v>
          </cell>
        </row>
        <row r="29">
          <cell r="B29" t="str">
            <v xml:space="preserve"> </v>
          </cell>
        </row>
        <row r="30">
          <cell r="C30" t="str">
            <v>CNG FTNN/TRANSCO TOTAL:</v>
          </cell>
          <cell r="D30">
            <v>50745</v>
          </cell>
          <cell r="F30">
            <v>0</v>
          </cell>
          <cell r="L30">
            <v>0</v>
          </cell>
        </row>
        <row r="32">
          <cell r="A32" t="str">
            <v>TRANSCO SUPPLIES</v>
          </cell>
          <cell r="E32" t="str">
            <v xml:space="preserve"> </v>
          </cell>
        </row>
        <row r="33">
          <cell r="A33" t="str">
            <v xml:space="preserve">  TRANSCO FT SUPPLIES</v>
          </cell>
          <cell r="E33" t="str">
            <v xml:space="preserve"> </v>
          </cell>
        </row>
        <row r="34">
          <cell r="B34" t="str">
            <v>AMERADA HESS #1</v>
          </cell>
          <cell r="D34">
            <v>31050</v>
          </cell>
          <cell r="F34">
            <v>31050</v>
          </cell>
          <cell r="H34">
            <v>2.7770999999999999</v>
          </cell>
          <cell r="L34">
            <v>2586868.65</v>
          </cell>
        </row>
        <row r="35">
          <cell r="B35" t="str">
            <v>SHELL #1 - FIRM</v>
          </cell>
          <cell r="D35">
            <v>60000</v>
          </cell>
          <cell r="F35">
            <v>60000</v>
          </cell>
          <cell r="H35">
            <v>2.7747999999999999</v>
          </cell>
          <cell r="L35">
            <v>4994640</v>
          </cell>
        </row>
        <row r="36">
          <cell r="B36" t="str">
            <v>ENRON - FIRM</v>
          </cell>
          <cell r="D36">
            <v>60000</v>
          </cell>
          <cell r="F36">
            <v>45000</v>
          </cell>
          <cell r="H36">
            <v>2.7747999999999999</v>
          </cell>
          <cell r="L36">
            <v>3745980</v>
          </cell>
        </row>
        <row r="37">
          <cell r="B37" t="str">
            <v>SHELL #2 - FIRM</v>
          </cell>
          <cell r="D37">
            <v>21795</v>
          </cell>
          <cell r="F37">
            <v>21795</v>
          </cell>
          <cell r="H37">
            <v>2.7747999999999999</v>
          </cell>
          <cell r="L37">
            <v>1814302.98</v>
          </cell>
        </row>
        <row r="38">
          <cell r="B38" t="str">
            <v>FT SPOT</v>
          </cell>
          <cell r="D38" t="str">
            <v>N/A</v>
          </cell>
          <cell r="F38">
            <v>0</v>
          </cell>
          <cell r="L38">
            <v>0</v>
          </cell>
        </row>
        <row r="39">
          <cell r="B39" t="str">
            <v>STRADDLE GAS</v>
          </cell>
          <cell r="D39" t="str">
            <v>N/A</v>
          </cell>
          <cell r="F39">
            <v>5000</v>
          </cell>
          <cell r="H39">
            <v>2.7747999999999999</v>
          </cell>
          <cell r="L39">
            <v>416220</v>
          </cell>
        </row>
        <row r="40">
          <cell r="B40" t="str">
            <v>MOORE ENERGY - FIRM</v>
          </cell>
          <cell r="D40" t="str">
            <v>N/A</v>
          </cell>
          <cell r="L40">
            <v>0</v>
          </cell>
        </row>
        <row r="41">
          <cell r="B41" t="str">
            <v>TRANSCO FS</v>
          </cell>
          <cell r="C41" t="str">
            <v>BASELOAD:</v>
          </cell>
          <cell r="D41">
            <v>73110</v>
          </cell>
          <cell r="F41">
            <v>35000</v>
          </cell>
          <cell r="H41">
            <v>2.6816999999999998</v>
          </cell>
          <cell r="L41">
            <v>2815784.9999999995</v>
          </cell>
        </row>
        <row r="42">
          <cell r="B42" t="str">
            <v xml:space="preserve"> </v>
          </cell>
          <cell r="C42" t="str">
            <v>SWING:</v>
          </cell>
          <cell r="D42" t="str">
            <v>N/A</v>
          </cell>
          <cell r="F42">
            <v>0</v>
          </cell>
          <cell r="H42">
            <v>0</v>
          </cell>
          <cell r="L42">
            <v>0</v>
          </cell>
        </row>
        <row r="44">
          <cell r="C44" t="str">
            <v>TRANSCO TOTAL</v>
          </cell>
          <cell r="D44">
            <v>245955</v>
          </cell>
          <cell r="F44">
            <v>197845</v>
          </cell>
        </row>
        <row r="46">
          <cell r="A46" t="str">
            <v>TETCO SUPPLIES</v>
          </cell>
        </row>
        <row r="47">
          <cell r="B47" t="str">
            <v>FINA #1/HESS #2(CDS)</v>
          </cell>
          <cell r="D47">
            <v>56718</v>
          </cell>
          <cell r="F47">
            <v>5000</v>
          </cell>
          <cell r="H47">
            <v>2.8845000000000001</v>
          </cell>
        </row>
        <row r="49">
          <cell r="C49" t="str">
            <v>TETCO FIRM TOTAL</v>
          </cell>
          <cell r="D49">
            <v>56718</v>
          </cell>
          <cell r="F49">
            <v>5000</v>
          </cell>
        </row>
        <row r="51">
          <cell r="A51" t="str">
            <v>TENNESSEE SUPPLIES</v>
          </cell>
        </row>
        <row r="52">
          <cell r="B52" t="str">
            <v>TENN FT SPOT</v>
          </cell>
          <cell r="D52">
            <v>20808</v>
          </cell>
          <cell r="F52">
            <v>10000</v>
          </cell>
          <cell r="H52">
            <v>2.8409000000000004</v>
          </cell>
        </row>
        <row r="54">
          <cell r="C54" t="str">
            <v>TENN FIRM TOTAL</v>
          </cell>
          <cell r="D54">
            <v>20808</v>
          </cell>
          <cell r="F54">
            <v>10000</v>
          </cell>
        </row>
        <row r="57">
          <cell r="D57" t="str">
            <v xml:space="preserve">Total Gas Purchases and Transportation </v>
          </cell>
          <cell r="F57">
            <v>318305</v>
          </cell>
        </row>
        <row r="59">
          <cell r="D59" t="str">
            <v xml:space="preserve">Storage Withdrawals and Transportation </v>
          </cell>
          <cell r="F59">
            <v>15204</v>
          </cell>
          <cell r="H59">
            <v>2.697795967064808</v>
          </cell>
        </row>
        <row r="61">
          <cell r="D61" t="str">
            <v>Total Gas Delivered for Firm &amp; TC Sendout</v>
          </cell>
          <cell r="F61">
            <v>333509</v>
          </cell>
          <cell r="H61">
            <v>2.614608713081175</v>
          </cell>
        </row>
      </sheetData>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nsco"/>
      <sheetName val="Tetco"/>
      <sheetName val="Tennessee"/>
      <sheetName val="Iroquois"/>
      <sheetName val="Indicies"/>
      <sheetName val="Macro"/>
    </sheetNames>
    <sheetDataSet>
      <sheetData sheetId="0"/>
      <sheetData sheetId="1"/>
      <sheetData sheetId="2"/>
      <sheetData sheetId="3"/>
      <sheetData sheetId="4" refreshError="1">
        <row r="9">
          <cell r="E9">
            <v>2.0299999999999998</v>
          </cell>
        </row>
      </sheetData>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AS"/>
      <sheetName val="Inputs"/>
      <sheetName val="IFRS GAAP Cons Summary"/>
      <sheetName val="US GAAP Cons Summary"/>
      <sheetName val="01-Summary"/>
      <sheetName val="01-Rollforward"/>
      <sheetName val="04-Summary"/>
      <sheetName val="04-Rollforward"/>
      <sheetName val="05-Summary"/>
      <sheetName val="05-Rollforward"/>
      <sheetName val="10-Summary"/>
      <sheetName val="10-Rollforward"/>
      <sheetName val="36 - Summary"/>
      <sheetName val="36-Rollforward"/>
      <sheetName val="41-Summary"/>
      <sheetName val="41-Rollforward"/>
      <sheetName val="48-Summary"/>
      <sheetName val="48-Rollforward"/>
      <sheetName val="49-Summary"/>
      <sheetName val="49-Rollforward"/>
      <sheetName val="99-Summary"/>
      <sheetName val="99-Rollforward"/>
      <sheetName val="Key Employee Benefits Payments"/>
      <sheetName val="Procedures and change control"/>
      <sheetName val="Rpt 6256 as of Jan 11"/>
      <sheetName val="Rpt 6035 as of Jan 11"/>
      <sheetName val="Sheet1 (2)"/>
      <sheetName val="6865 June 201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Entry Sales"/>
      <sheetName val="Data Entry Transp"/>
      <sheetName val="Data EntryS&amp;T"/>
      <sheetName val="UNBILLED"/>
      <sheetName val="Normalization"/>
      <sheetName val="Rate Table"/>
      <sheetName val="Actual BF-S"/>
      <sheetName val="Ld. Grth"/>
      <sheetName val="Weather"/>
      <sheetName val="Var. Anal."/>
      <sheetName val="Forecast"/>
      <sheetName val="Non-Core"/>
      <sheetName val="Sales vs Unbilled"/>
      <sheetName val="CY2002 Actual"/>
      <sheetName val="1"/>
      <sheetName val="10"/>
      <sheetName val="2627"/>
      <sheetName val="2829"/>
      <sheetName val="43"/>
      <sheetName val="47"/>
      <sheetName val="7071"/>
      <sheetName val="85"/>
      <sheetName val="86"/>
    </sheetNames>
    <sheetDataSet>
      <sheetData sheetId="0"/>
      <sheetData sheetId="1"/>
      <sheetData sheetId="2"/>
      <sheetData sheetId="3"/>
      <sheetData sheetId="4"/>
      <sheetData sheetId="5"/>
      <sheetData sheetId="6"/>
      <sheetData sheetId="7" refreshError="1">
        <row r="5">
          <cell r="B5" t="str">
            <v>Customer Charge Margin Impact :</v>
          </cell>
          <cell r="F5">
            <v>-142247.62785000031</v>
          </cell>
        </row>
        <row r="7">
          <cell r="B7" t="str">
            <v>2005 BF</v>
          </cell>
          <cell r="C7" t="str">
            <v>2004 BF</v>
          </cell>
          <cell r="E7" t="str">
            <v xml:space="preserve">Customer </v>
          </cell>
          <cell r="F7" t="str">
            <v xml:space="preserve">Margin </v>
          </cell>
        </row>
        <row r="8">
          <cell r="B8" t="str">
            <v>Actual</v>
          </cell>
          <cell r="C8" t="str">
            <v>Actual</v>
          </cell>
          <cell r="D8" t="str">
            <v>Increase</v>
          </cell>
          <cell r="E8" t="str">
            <v xml:space="preserve">Charge </v>
          </cell>
          <cell r="F8" t="str">
            <v xml:space="preserve">Impact </v>
          </cell>
        </row>
        <row r="10">
          <cell r="B10">
            <v>150145.10329999999</v>
          </cell>
          <cell r="C10">
            <v>159048</v>
          </cell>
          <cell r="D10">
            <v>-8902.8967000000121</v>
          </cell>
          <cell r="E10">
            <v>9.5</v>
          </cell>
          <cell r="F10">
            <v>-84577.518650000115</v>
          </cell>
        </row>
        <row r="11">
          <cell r="B11">
            <v>4485</v>
          </cell>
          <cell r="C11">
            <v>6080</v>
          </cell>
          <cell r="D11">
            <v>-1595</v>
          </cell>
          <cell r="E11">
            <v>5.7</v>
          </cell>
          <cell r="F11">
            <v>-9091.5</v>
          </cell>
        </row>
        <row r="12">
          <cell r="B12">
            <v>384868.26669999998</v>
          </cell>
          <cell r="C12">
            <v>381572</v>
          </cell>
          <cell r="D12">
            <v>3296.2666999999783</v>
          </cell>
          <cell r="E12">
            <v>12</v>
          </cell>
          <cell r="F12">
            <v>39555.20039999974</v>
          </cell>
        </row>
        <row r="13">
          <cell r="B13">
            <v>15666.4</v>
          </cell>
          <cell r="C13">
            <v>20339</v>
          </cell>
          <cell r="D13">
            <v>-4672.6000000000004</v>
          </cell>
          <cell r="E13">
            <v>7.2</v>
          </cell>
          <cell r="F13">
            <v>-33642.720000000001</v>
          </cell>
        </row>
        <row r="14">
          <cell r="B14">
            <v>21682.466699999997</v>
          </cell>
          <cell r="C14">
            <v>21456</v>
          </cell>
          <cell r="D14">
            <v>226.46669999999722</v>
          </cell>
          <cell r="E14">
            <v>25</v>
          </cell>
          <cell r="F14">
            <v>5661.6674999999304</v>
          </cell>
        </row>
        <row r="15">
          <cell r="B15">
            <v>7689.7665999999999</v>
          </cell>
          <cell r="C15">
            <v>7788.033300000001</v>
          </cell>
          <cell r="D15">
            <v>-98.266700000001038</v>
          </cell>
          <cell r="E15">
            <v>45</v>
          </cell>
          <cell r="F15">
            <v>-4422.0015000000467</v>
          </cell>
        </row>
        <row r="16">
          <cell r="B16">
            <v>4982.7700000000004</v>
          </cell>
          <cell r="C16">
            <v>5210.5</v>
          </cell>
          <cell r="D16">
            <v>-227.72999999999956</v>
          </cell>
          <cell r="E16">
            <v>127</v>
          </cell>
          <cell r="F16">
            <v>-28921.709999999945</v>
          </cell>
        </row>
        <row r="17">
          <cell r="B17">
            <v>329.03340000000003</v>
          </cell>
          <cell r="C17">
            <v>335.06669999999997</v>
          </cell>
          <cell r="D17">
            <v>-6.0332999999999402</v>
          </cell>
          <cell r="E17">
            <v>510</v>
          </cell>
          <cell r="F17">
            <v>-3076.9829999999693</v>
          </cell>
        </row>
        <row r="18">
          <cell r="B18">
            <v>9042.7000000000007</v>
          </cell>
          <cell r="C18">
            <v>9240.1998999999996</v>
          </cell>
          <cell r="D18">
            <v>-197.49989999999889</v>
          </cell>
          <cell r="E18">
            <v>25</v>
          </cell>
          <cell r="F18">
            <v>-4937.4974999999722</v>
          </cell>
        </row>
        <row r="19">
          <cell r="B19">
            <v>3315.9</v>
          </cell>
          <cell r="C19">
            <v>3376</v>
          </cell>
          <cell r="D19">
            <v>-60.099999999999909</v>
          </cell>
          <cell r="E19">
            <v>45</v>
          </cell>
          <cell r="F19">
            <v>-2704.4999999999959</v>
          </cell>
        </row>
        <row r="20">
          <cell r="B20">
            <v>1604.5666000000001</v>
          </cell>
          <cell r="C20">
            <v>1714.0333999999998</v>
          </cell>
          <cell r="D20">
            <v>-109.46679999999969</v>
          </cell>
          <cell r="E20">
            <v>127</v>
          </cell>
          <cell r="F20">
            <v>-13902.283599999961</v>
          </cell>
        </row>
        <row r="21">
          <cell r="B21">
            <v>98.066699999999997</v>
          </cell>
          <cell r="C21">
            <v>102.63329999999999</v>
          </cell>
          <cell r="D21">
            <v>-4.566599999999994</v>
          </cell>
          <cell r="E21">
            <v>510</v>
          </cell>
          <cell r="F21">
            <v>-2328.9659999999967</v>
          </cell>
        </row>
        <row r="22">
          <cell r="B22">
            <v>0</v>
          </cell>
          <cell r="C22">
            <v>1.8332999999999999</v>
          </cell>
          <cell r="D22">
            <v>-1.8332999999999999</v>
          </cell>
          <cell r="E22">
            <v>25</v>
          </cell>
          <cell r="F22">
            <v>-45.832499999999996</v>
          </cell>
        </row>
        <row r="23">
          <cell r="B23">
            <v>0</v>
          </cell>
          <cell r="C23">
            <v>0</v>
          </cell>
          <cell r="D23">
            <v>0</v>
          </cell>
          <cell r="E23">
            <v>45</v>
          </cell>
          <cell r="F23">
            <v>0</v>
          </cell>
        </row>
        <row r="24">
          <cell r="B24">
            <v>0</v>
          </cell>
          <cell r="C24">
            <v>0</v>
          </cell>
          <cell r="D24">
            <v>0</v>
          </cell>
          <cell r="E24">
            <v>127</v>
          </cell>
          <cell r="F24">
            <v>0</v>
          </cell>
        </row>
        <row r="25">
          <cell r="B25">
            <v>66.833300000000008</v>
          </cell>
          <cell r="C25">
            <v>67.266599999999997</v>
          </cell>
          <cell r="D25">
            <v>-0.43329999999998847</v>
          </cell>
          <cell r="E25">
            <v>510</v>
          </cell>
          <cell r="F25">
            <v>-220.98299999999412</v>
          </cell>
        </row>
        <row r="26">
          <cell r="B26">
            <v>76.533299999999997</v>
          </cell>
          <cell r="C26">
            <v>75.7333</v>
          </cell>
          <cell r="D26">
            <v>0.79999999999999716</v>
          </cell>
          <cell r="E26">
            <v>510</v>
          </cell>
          <cell r="F26">
            <v>407.99999999999852</v>
          </cell>
        </row>
        <row r="27">
          <cell r="B27">
            <v>604053.40659999999</v>
          </cell>
          <cell r="C27">
            <v>616406.29979999992</v>
          </cell>
          <cell r="D27">
            <v>-12352.893200000039</v>
          </cell>
        </row>
      </sheetData>
      <sheetData sheetId="8" refreshError="1">
        <row r="4">
          <cell r="C4" t="str">
            <v xml:space="preserve">Margin Impact of Weather : </v>
          </cell>
          <cell r="F4">
            <v>-143442.21012041546</v>
          </cell>
        </row>
        <row r="5">
          <cell r="C5" t="str">
            <v xml:space="preserve">Margin Impact of Rate Change : </v>
          </cell>
          <cell r="F5">
            <v>25910813.357311454</v>
          </cell>
        </row>
        <row r="7">
          <cell r="B7" t="str">
            <v>Bill Freq. Margin (New)</v>
          </cell>
          <cell r="D7" t="str">
            <v>Bill Freq. Margin (Old)</v>
          </cell>
          <cell r="F7" t="str">
            <v xml:space="preserve">Weather </v>
          </cell>
          <cell r="G7" t="str">
            <v xml:space="preserve">Rate </v>
          </cell>
        </row>
        <row r="8">
          <cell r="B8" t="str">
            <v xml:space="preserve">Actual </v>
          </cell>
          <cell r="C8" t="str">
            <v xml:space="preserve">Normal </v>
          </cell>
          <cell r="D8" t="str">
            <v xml:space="preserve">Actual </v>
          </cell>
          <cell r="E8" t="str">
            <v xml:space="preserve">Normal </v>
          </cell>
          <cell r="F8" t="str">
            <v xml:space="preserve">Effect </v>
          </cell>
          <cell r="G8" t="str">
            <v xml:space="preserve">Changes </v>
          </cell>
        </row>
        <row r="10">
          <cell r="B10">
            <v>2621405.02476935</v>
          </cell>
          <cell r="C10">
            <v>2623471.6202886296</v>
          </cell>
          <cell r="D10">
            <v>1879751.3171546198</v>
          </cell>
          <cell r="E10">
            <v>1879751.3171546198</v>
          </cell>
          <cell r="F10">
            <v>-2066.5955192795955</v>
          </cell>
          <cell r="G10">
            <v>741653.70761473011</v>
          </cell>
        </row>
        <row r="11">
          <cell r="B11">
            <v>48703.778381999997</v>
          </cell>
          <cell r="C11">
            <v>48738.225434</v>
          </cell>
          <cell r="D11">
            <v>39765.556483200002</v>
          </cell>
          <cell r="E11">
            <v>39765.556483200002</v>
          </cell>
          <cell r="F11">
            <v>-34.447052000003168</v>
          </cell>
          <cell r="G11">
            <v>8938.221898799995</v>
          </cell>
        </row>
        <row r="12">
          <cell r="B12">
            <v>26202259.932465404</v>
          </cell>
          <cell r="C12">
            <v>26287125.08634612</v>
          </cell>
          <cell r="D12">
            <v>7008252.4525929298</v>
          </cell>
          <cell r="E12">
            <v>7008252.4525929298</v>
          </cell>
          <cell r="F12">
            <v>-84865.15388071537</v>
          </cell>
          <cell r="G12">
            <v>19194007.479872473</v>
          </cell>
        </row>
        <row r="13">
          <cell r="B13">
            <v>544154.30662400008</v>
          </cell>
          <cell r="C13">
            <v>545982.80698300002</v>
          </cell>
          <cell r="D13">
            <v>389610.95753761998</v>
          </cell>
          <cell r="E13">
            <v>389610.95753761998</v>
          </cell>
          <cell r="F13">
            <v>-1828.5003589999396</v>
          </cell>
          <cell r="G13">
            <v>154543.3490863801</v>
          </cell>
        </row>
        <row r="14">
          <cell r="B14">
            <v>2410586.34512359</v>
          </cell>
          <cell r="C14">
            <v>2421219.3521261998</v>
          </cell>
          <cell r="D14">
            <v>593751.17324917996</v>
          </cell>
          <cell r="E14">
            <v>593751.17324917996</v>
          </cell>
          <cell r="F14">
            <v>-10633.007002609782</v>
          </cell>
          <cell r="G14">
            <v>1816835.17187441</v>
          </cell>
        </row>
        <row r="15">
          <cell r="B15">
            <v>2255245.9910792396</v>
          </cell>
          <cell r="C15">
            <v>2268328.9479096797</v>
          </cell>
          <cell r="D15">
            <v>528403.01797859999</v>
          </cell>
          <cell r="E15">
            <v>528403.01797859999</v>
          </cell>
          <cell r="F15">
            <v>-13082.956830440089</v>
          </cell>
          <cell r="G15">
            <v>1726842.9731006396</v>
          </cell>
        </row>
        <row r="16">
          <cell r="B16">
            <v>4477814.8247470791</v>
          </cell>
          <cell r="C16">
            <v>4502230.9203283899</v>
          </cell>
          <cell r="D16">
            <v>1256446.9879500601</v>
          </cell>
          <cell r="E16">
            <v>1256446.9879500601</v>
          </cell>
          <cell r="F16">
            <v>-24416.095581310801</v>
          </cell>
          <cell r="G16">
            <v>3221367.836797019</v>
          </cell>
        </row>
        <row r="17">
          <cell r="B17">
            <v>1443635.1681530001</v>
          </cell>
          <cell r="C17">
            <v>1443635.1681530001</v>
          </cell>
          <cell r="D17">
            <v>1842079.8408729997</v>
          </cell>
          <cell r="E17">
            <v>1842079.8408729997</v>
          </cell>
          <cell r="F17">
            <v>0</v>
          </cell>
          <cell r="G17">
            <v>-398444.67271999968</v>
          </cell>
        </row>
        <row r="18">
          <cell r="B18">
            <v>617232.70630721003</v>
          </cell>
          <cell r="C18">
            <v>618924.36865056003</v>
          </cell>
          <cell r="D18">
            <v>544765.23049999995</v>
          </cell>
          <cell r="E18">
            <v>544765.23049999995</v>
          </cell>
          <cell r="F18">
            <v>-1691.6623433500063</v>
          </cell>
          <cell r="G18">
            <v>72467.475807210081</v>
          </cell>
        </row>
        <row r="19">
          <cell r="B19">
            <v>623547.54587248003</v>
          </cell>
          <cell r="C19">
            <v>625082.14349344</v>
          </cell>
          <cell r="D19">
            <v>497858.86354400002</v>
          </cell>
          <cell r="E19">
            <v>497858.86354400002</v>
          </cell>
          <cell r="F19">
            <v>-1534.5976209599758</v>
          </cell>
          <cell r="G19">
            <v>125688.68232848</v>
          </cell>
        </row>
        <row r="20">
          <cell r="B20">
            <v>872033.26561260014</v>
          </cell>
          <cell r="C20">
            <v>875322.45954335004</v>
          </cell>
          <cell r="D20">
            <v>521578.65675519005</v>
          </cell>
          <cell r="E20">
            <v>521578.65675519005</v>
          </cell>
          <cell r="F20">
            <v>-3289.1939307498978</v>
          </cell>
          <cell r="G20">
            <v>350454.60885741009</v>
          </cell>
        </row>
        <row r="21">
          <cell r="B21">
            <v>355513.44725299999</v>
          </cell>
          <cell r="C21">
            <v>355513.44725299999</v>
          </cell>
          <cell r="D21">
            <v>508484.214331</v>
          </cell>
          <cell r="E21">
            <v>508484.214331</v>
          </cell>
          <cell r="F21">
            <v>0</v>
          </cell>
          <cell r="G21">
            <v>-152970.767078</v>
          </cell>
        </row>
        <row r="22">
          <cell r="B22">
            <v>0</v>
          </cell>
          <cell r="C22">
            <v>0</v>
          </cell>
          <cell r="D22">
            <v>-62.711578000000003</v>
          </cell>
          <cell r="E22">
            <v>-62.711578000000003</v>
          </cell>
          <cell r="F22">
            <v>0</v>
          </cell>
          <cell r="G22">
            <v>62.711578000000003</v>
          </cell>
        </row>
        <row r="23">
          <cell r="B23">
            <v>0</v>
          </cell>
          <cell r="C23">
            <v>0</v>
          </cell>
          <cell r="D23">
            <v>106.00367199999999</v>
          </cell>
          <cell r="E23">
            <v>106.00367199999999</v>
          </cell>
          <cell r="F23">
            <v>0</v>
          </cell>
          <cell r="G23">
            <v>-106.00367199999999</v>
          </cell>
        </row>
        <row r="24">
          <cell r="B24">
            <v>0</v>
          </cell>
          <cell r="C24">
            <v>0</v>
          </cell>
          <cell r="D24">
            <v>0</v>
          </cell>
          <cell r="E24">
            <v>0</v>
          </cell>
          <cell r="F24">
            <v>0</v>
          </cell>
          <cell r="G24">
            <v>0</v>
          </cell>
        </row>
        <row r="25">
          <cell r="B25">
            <v>637027.74290000007</v>
          </cell>
          <cell r="C25">
            <v>637027.74290000007</v>
          </cell>
          <cell r="D25">
            <v>1207649.3787089998</v>
          </cell>
          <cell r="E25">
            <v>1207649.3787089998</v>
          </cell>
          <cell r="F25">
            <v>0</v>
          </cell>
          <cell r="G25">
            <v>-570621.63580899977</v>
          </cell>
        </row>
        <row r="26">
          <cell r="B26">
            <v>861258.36474700016</v>
          </cell>
          <cell r="C26">
            <v>861258.36474700016</v>
          </cell>
          <cell r="D26">
            <v>1245975.440277</v>
          </cell>
          <cell r="E26">
            <v>1245975.440277</v>
          </cell>
          <cell r="F26">
            <v>0</v>
          </cell>
          <cell r="G26">
            <v>-384717.0755299998</v>
          </cell>
        </row>
        <row r="27">
          <cell r="B27">
            <v>0</v>
          </cell>
          <cell r="C27">
            <v>0</v>
          </cell>
          <cell r="D27">
            <v>0</v>
          </cell>
          <cell r="E27">
            <v>0</v>
          </cell>
          <cell r="F27">
            <v>0</v>
          </cell>
          <cell r="G27">
            <v>0</v>
          </cell>
        </row>
        <row r="28">
          <cell r="B28">
            <v>0</v>
          </cell>
          <cell r="C28">
            <v>0</v>
          </cell>
          <cell r="D28">
            <v>0</v>
          </cell>
          <cell r="E28">
            <v>0</v>
          </cell>
          <cell r="F28">
            <v>0</v>
          </cell>
          <cell r="G28">
            <v>0</v>
          </cell>
        </row>
        <row r="29">
          <cell r="B29">
            <v>0</v>
          </cell>
          <cell r="C29">
            <v>0</v>
          </cell>
          <cell r="D29">
            <v>0</v>
          </cell>
          <cell r="E29">
            <v>0</v>
          </cell>
          <cell r="F29">
            <v>0</v>
          </cell>
          <cell r="G29">
            <v>0</v>
          </cell>
        </row>
        <row r="30">
          <cell r="B30">
            <v>46215.495704899986</v>
          </cell>
          <cell r="C30">
            <v>46215.495704899986</v>
          </cell>
          <cell r="D30">
            <v>41414</v>
          </cell>
          <cell r="E30">
            <v>21495.737938039612</v>
          </cell>
          <cell r="F30">
            <v>0</v>
          </cell>
          <cell r="G30">
            <v>4801.4957048999859</v>
          </cell>
        </row>
        <row r="31">
          <cell r="B31">
            <v>530.79759999999999</v>
          </cell>
          <cell r="C31">
            <v>530.79759999999999</v>
          </cell>
          <cell r="D31">
            <v>521</v>
          </cell>
          <cell r="E31">
            <v>521</v>
          </cell>
          <cell r="F31">
            <v>0</v>
          </cell>
          <cell r="G31">
            <v>9.7975999999999885</v>
          </cell>
        </row>
        <row r="33">
          <cell r="B33">
            <v>44017164.73734086</v>
          </cell>
          <cell r="C33">
            <v>44160606.94746127</v>
          </cell>
          <cell r="D33">
            <v>18106351.380029395</v>
          </cell>
          <cell r="E33">
            <v>18086433.117967434</v>
          </cell>
          <cell r="F33">
            <v>-143442.21012041546</v>
          </cell>
          <cell r="G33">
            <v>25910813.357311454</v>
          </cell>
        </row>
        <row r="34">
          <cell r="C34">
            <v>143442.21012040973</v>
          </cell>
        </row>
      </sheetData>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ies"/>
      <sheetName val="Transco"/>
      <sheetName val="Tetco"/>
      <sheetName val="Tennessee"/>
      <sheetName val="Iroquois"/>
      <sheetName val="Macro"/>
    </sheetNames>
    <sheetDataSet>
      <sheetData sheetId="0" refreshError="1">
        <row r="5">
          <cell r="E5">
            <v>2.2269999999999999</v>
          </cell>
        </row>
        <row r="12">
          <cell r="E12">
            <v>2.16</v>
          </cell>
        </row>
        <row r="15">
          <cell r="E15">
            <v>2.16</v>
          </cell>
        </row>
        <row r="16">
          <cell r="E16">
            <v>2.19</v>
          </cell>
        </row>
      </sheetData>
      <sheetData sheetId="1"/>
      <sheetData sheetId="2"/>
      <sheetData sheetId="3"/>
      <sheetData sheetId="4"/>
      <sheetData sheetId="5"/>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sheet"/>
      <sheetName val="KeySpan Gen 5-31-10"/>
      <sheetName val="JE- Upload- Must be pasted in"/>
      <sheetName val="Cost Type 5-31-10"/>
      <sheetName val="Current COR by company"/>
      <sheetName val="Exp Type Map"/>
      <sheetName val="Company List"/>
      <sheetName val="Account Map"/>
      <sheetName val="Activity Map"/>
      <sheetName val="ABS (Adjusted)"/>
      <sheetName val="ABS (2)"/>
      <sheetName val="ABS"/>
      <sheetName val="AHMY (Adjusted)"/>
      <sheetName val="AHMY (2)"/>
      <sheetName val="AHMY"/>
      <sheetName val="BJ (Adjusted)"/>
      <sheetName val="BJ (2)"/>
      <sheetName val="BJ"/>
      <sheetName val="Risk-Free Rate"/>
      <sheetName val="CAUFM (Adjusted) "/>
      <sheetName val="CAUFM (2)"/>
      <sheetName val="CAUFM"/>
      <sheetName val="Cost of Debt (Industrial)"/>
      <sheetName val="COST (Adjusted)"/>
      <sheetName val="COST (2)"/>
      <sheetName val="COST"/>
      <sheetName val="DEFI (Adjusted) "/>
      <sheetName val="DEFI (2)"/>
      <sheetName val="DEFI"/>
      <sheetName val="GAP (Adjusted) "/>
      <sheetName val="GAP (2)"/>
      <sheetName val="GAP"/>
      <sheetName val="IMKTA (Adjusted) "/>
      <sheetName val="IMKTA (2)"/>
      <sheetName val="IMKTA"/>
      <sheetName val="KM (Adjusted)"/>
      <sheetName val="KM (2)"/>
      <sheetName val="KM"/>
      <sheetName val="KR (Adjusted)"/>
      <sheetName val="KR (2)"/>
      <sheetName val="KR"/>
      <sheetName val="METOL (Adjusted)"/>
      <sheetName val="METOL (2)"/>
      <sheetName val="METOL"/>
      <sheetName val="Operating Leases"/>
      <sheetName val="PUSH (Adjusted)"/>
      <sheetName val="PUSH (2)"/>
      <sheetName val="PUSH"/>
      <sheetName val="RDK (2)"/>
      <sheetName val="RDK (Adjusted)"/>
      <sheetName val="RDK"/>
      <sheetName val="SAGFO (Adjusted) "/>
      <sheetName val="SAGFO (2)"/>
      <sheetName val="SAGFO"/>
      <sheetName val="Spread"/>
      <sheetName val="SVU (Adjusted)"/>
      <sheetName val="SVU (2)"/>
      <sheetName val="SVU"/>
      <sheetName val="SWY (Adjusted)"/>
      <sheetName val="SWY (2)"/>
      <sheetName val="SWY"/>
      <sheetName val="TEPH (Adjusted) "/>
      <sheetName val="TEPH (2)"/>
      <sheetName val="TEPH"/>
      <sheetName val="WIN (Adjusted)"/>
      <sheetName val="WIN (2)"/>
      <sheetName val="WIN"/>
      <sheetName val="WMK (Adjusted)"/>
      <sheetName val="WMK (2)"/>
      <sheetName val="WMK"/>
      <sheetName val="WMT (Adjusted)"/>
      <sheetName val="WMT (2)"/>
      <sheetName val="WMT"/>
    </sheetNames>
    <sheetDataSet>
      <sheetData sheetId="0"/>
      <sheetData sheetId="1">
        <row r="7">
          <cell r="H7">
            <v>8336.1200000000008</v>
          </cell>
        </row>
      </sheetData>
      <sheetData sheetId="2"/>
      <sheetData sheetId="3">
        <row r="8">
          <cell r="B8">
            <v>174.38</v>
          </cell>
        </row>
      </sheetData>
      <sheetData sheetId="4">
        <row r="60">
          <cell r="D60">
            <v>1716667.2020000019</v>
          </cell>
        </row>
      </sheetData>
      <sheetData sheetId="5">
        <row r="4">
          <cell r="A4">
            <v>0</v>
          </cell>
          <cell r="B4" t="str">
            <v>DEFAULT COST TYPE</v>
          </cell>
          <cell r="D4">
            <v>400</v>
          </cell>
        </row>
        <row r="5">
          <cell r="A5">
            <v>100</v>
          </cell>
          <cell r="B5" t="str">
            <v>ST MGMT LABOR</v>
          </cell>
          <cell r="C5" t="str">
            <v>Y</v>
          </cell>
          <cell r="D5" t="str">
            <v>P15</v>
          </cell>
          <cell r="E5" t="str">
            <v>Regular Pay Monthly</v>
          </cell>
          <cell r="F5" t="str">
            <v>Regular pay of monthly paid employees and accrued pay.</v>
          </cell>
        </row>
        <row r="6">
          <cell r="A6">
            <v>101</v>
          </cell>
          <cell r="B6" t="str">
            <v>LABOR - ST MGMT VARIABLE</v>
          </cell>
          <cell r="D6" t="str">
            <v>P15</v>
          </cell>
          <cell r="E6" t="str">
            <v>Regular Pay Monthly</v>
          </cell>
        </row>
        <row r="7">
          <cell r="A7">
            <v>105</v>
          </cell>
          <cell r="B7" t="str">
            <v>ST NONMGMT LABOR</v>
          </cell>
          <cell r="C7" t="str">
            <v>Y</v>
          </cell>
          <cell r="D7" t="str">
            <v>P10</v>
          </cell>
          <cell r="E7" t="str">
            <v>Regular Pay Weekly</v>
          </cell>
          <cell r="F7" t="str">
            <v>Regular pay of weekly paid employees and accrued pay.</v>
          </cell>
        </row>
        <row r="8">
          <cell r="A8">
            <v>106</v>
          </cell>
          <cell r="B8" t="str">
            <v>LABOR - ST NONMGMT VARIABLE</v>
          </cell>
          <cell r="D8" t="str">
            <v>P10</v>
          </cell>
          <cell r="E8" t="str">
            <v>Regular Pay Weekly</v>
          </cell>
        </row>
        <row r="9">
          <cell r="A9">
            <v>107</v>
          </cell>
          <cell r="B9" t="str">
            <v>LABOR - PREMIUM NONMGMT</v>
          </cell>
          <cell r="D9" t="str">
            <v>P10</v>
          </cell>
          <cell r="E9" t="str">
            <v>Regular Pay Weekly</v>
          </cell>
        </row>
        <row r="10">
          <cell r="A10">
            <v>108</v>
          </cell>
          <cell r="B10" t="str">
            <v>LABOR - OT PREMIUM  NONMGMT</v>
          </cell>
          <cell r="C10" t="str">
            <v>Y</v>
          </cell>
          <cell r="D10" t="str">
            <v>P21</v>
          </cell>
          <cell r="E10" t="str">
            <v>Incremental Overtime Pay Weekly</v>
          </cell>
          <cell r="F10" t="str">
            <v>Incremental pay over base overtime pay Weekly (half portion of time-and-a-half)</v>
          </cell>
        </row>
        <row r="11">
          <cell r="A11">
            <v>110</v>
          </cell>
          <cell r="B11" t="str">
            <v>OT MGMT LABOR</v>
          </cell>
          <cell r="C11" t="str">
            <v>Y</v>
          </cell>
          <cell r="D11" t="str">
            <v>P25</v>
          </cell>
          <cell r="E11" t="str">
            <v>Base Overtime Pay Monthly</v>
          </cell>
          <cell r="F11" t="str">
            <v>Overtime pay at base pay rate of monthly employees (time portion of time-and-a-half)</v>
          </cell>
        </row>
        <row r="12">
          <cell r="A12">
            <v>111</v>
          </cell>
          <cell r="B12" t="str">
            <v>LABOR - OT MGMT VARIABLE</v>
          </cell>
          <cell r="D12" t="str">
            <v>P26</v>
          </cell>
          <cell r="E12" t="str">
            <v>Incremental Overtime Pay Monthly</v>
          </cell>
          <cell r="F12" t="str">
            <v>Incremental pay over base overtime pay  Monthly (half portion of time-and-a-half)</v>
          </cell>
        </row>
        <row r="13">
          <cell r="A13">
            <v>112</v>
          </cell>
          <cell r="B13" t="str">
            <v>LABOR - PREMIUM MGMT</v>
          </cell>
          <cell r="D13" t="str">
            <v>P15</v>
          </cell>
          <cell r="E13" t="str">
            <v>Regular Pay Monthly</v>
          </cell>
        </row>
        <row r="14">
          <cell r="A14">
            <v>113</v>
          </cell>
          <cell r="B14" t="str">
            <v>LABOR - OT PREMIUM  MGMT</v>
          </cell>
          <cell r="C14" t="str">
            <v>Y</v>
          </cell>
          <cell r="D14" t="str">
            <v>P26</v>
          </cell>
          <cell r="E14" t="str">
            <v>Incremental Overtime Pay Monthly</v>
          </cell>
        </row>
        <row r="15">
          <cell r="A15">
            <v>115</v>
          </cell>
          <cell r="B15" t="str">
            <v>OT NONMGMT LABOR</v>
          </cell>
          <cell r="C15" t="str">
            <v>Y</v>
          </cell>
          <cell r="D15" t="str">
            <v>P20</v>
          </cell>
          <cell r="E15" t="str">
            <v>Base Overtime Pay Weekly</v>
          </cell>
          <cell r="F15" t="str">
            <v>Overtime pay at base pay rate of weekly employees (time portion of time-and-a-half)</v>
          </cell>
        </row>
        <row r="16">
          <cell r="A16">
            <v>116</v>
          </cell>
          <cell r="B16" t="str">
            <v>LABOR - OT NONMGMT VARIABLE</v>
          </cell>
          <cell r="D16" t="str">
            <v>P21</v>
          </cell>
          <cell r="E16" t="str">
            <v>Incremental Overtime Pay Weekly</v>
          </cell>
        </row>
        <row r="17">
          <cell r="A17">
            <v>120</v>
          </cell>
          <cell r="B17" t="str">
            <v>PAYROLL MISC</v>
          </cell>
          <cell r="C17" t="str">
            <v>Y</v>
          </cell>
          <cell r="D17" t="str">
            <v>P30</v>
          </cell>
          <cell r="E17" t="str">
            <v>Bonus &amp; Miscellaneous Pay</v>
          </cell>
          <cell r="F17" t="str">
            <v xml:space="preserve">Special Individual Recognition (SIR), Annual Recognition Bonus (ARB), Incentive Compensation Pay (ICP), Commissions Paid, Moving Relocations, Educational Reimbursements, Severence, etc.  These may be recorded by an accrual, accrual from allocations, or a </v>
          </cell>
        </row>
        <row r="18">
          <cell r="A18">
            <v>121</v>
          </cell>
          <cell r="B18" t="str">
            <v>LABOR - PAID ABSENCES &amp; VACATION</v>
          </cell>
          <cell r="C18" t="str">
            <v>Y</v>
          </cell>
          <cell r="D18" t="str">
            <v>P50</v>
          </cell>
          <cell r="E18" t="str">
            <v>Time Not Worked</v>
          </cell>
          <cell r="F18" t="str">
            <v>Pay accrual for Vacation, Holiday, Sickness, Injuries, Funeral Leave, Military Leave, etc.</v>
          </cell>
        </row>
        <row r="19">
          <cell r="A19">
            <v>122</v>
          </cell>
          <cell r="B19" t="str">
            <v>INCENTIVE COMPENSATION PAYMENT</v>
          </cell>
          <cell r="D19" t="str">
            <v>P30</v>
          </cell>
          <cell r="E19" t="str">
            <v>Bonus &amp; Miscellaneous Pay</v>
          </cell>
        </row>
        <row r="20">
          <cell r="A20">
            <v>123</v>
          </cell>
          <cell r="B20" t="str">
            <v>COMMISSIONS &amp; LEADS</v>
          </cell>
          <cell r="D20" t="str">
            <v>P30</v>
          </cell>
          <cell r="E20" t="str">
            <v>Bonus &amp; Miscellaneous Pay</v>
          </cell>
        </row>
        <row r="21">
          <cell r="A21">
            <v>124</v>
          </cell>
          <cell r="B21" t="str">
            <v>PENSION/401K MATCH PAYMENT</v>
          </cell>
          <cell r="D21" t="str">
            <v>400</v>
          </cell>
          <cell r="E21" t="str">
            <v>Other</v>
          </cell>
          <cell r="F21" t="str">
            <v>Expenses not accounted for elsewhere.</v>
          </cell>
        </row>
        <row r="22">
          <cell r="A22">
            <v>125</v>
          </cell>
          <cell r="B22" t="str">
            <v>OTHER POST EMPLOYMENT BENEFITS OPEBS</v>
          </cell>
          <cell r="D22" t="str">
            <v>400</v>
          </cell>
          <cell r="E22" t="str">
            <v>Other</v>
          </cell>
        </row>
        <row r="23">
          <cell r="A23">
            <v>126</v>
          </cell>
          <cell r="B23" t="str">
            <v>H&amp;H/GROUP LIFE/WORKER'S COMP - NON A/P</v>
          </cell>
          <cell r="D23" t="str">
            <v>400</v>
          </cell>
          <cell r="E23" t="str">
            <v>Other</v>
          </cell>
        </row>
        <row r="24">
          <cell r="A24">
            <v>127</v>
          </cell>
          <cell r="B24" t="str">
            <v>H&amp;H/GROUP LIFE/WORKER'S COMP - A/P</v>
          </cell>
          <cell r="D24" t="str">
            <v>400</v>
          </cell>
          <cell r="E24" t="str">
            <v>Other</v>
          </cell>
        </row>
        <row r="25">
          <cell r="A25">
            <v>130</v>
          </cell>
          <cell r="B25" t="str">
            <v>OTHER AWARDS - NON-CASH</v>
          </cell>
          <cell r="D25" t="str">
            <v>P30</v>
          </cell>
          <cell r="E25" t="str">
            <v>Bonus &amp; Miscellaneous Pay</v>
          </cell>
          <cell r="F25" t="str">
            <v>Changed per Doxsee's review 07/11/07</v>
          </cell>
        </row>
        <row r="26">
          <cell r="A26">
            <v>131</v>
          </cell>
          <cell r="B26" t="str">
            <v>PETTY CASH</v>
          </cell>
          <cell r="D26" t="str">
            <v>400</v>
          </cell>
          <cell r="E26" t="str">
            <v>Other</v>
          </cell>
        </row>
        <row r="27">
          <cell r="A27">
            <v>132</v>
          </cell>
          <cell r="B27" t="str">
            <v>OTHER EMPLOYEE RELATED CASH PAYMENTS</v>
          </cell>
          <cell r="D27" t="str">
            <v>P30</v>
          </cell>
          <cell r="E27" t="str">
            <v>Bonus &amp; Miscellaneous Pay</v>
          </cell>
          <cell r="F27" t="str">
            <v>Changed per Doxsee's review 07/11/07</v>
          </cell>
        </row>
        <row r="28">
          <cell r="A28">
            <v>133</v>
          </cell>
          <cell r="B28" t="str">
            <v>STOCK OPTIONS</v>
          </cell>
          <cell r="D28" t="str">
            <v>P30</v>
          </cell>
          <cell r="E28" t="str">
            <v>Bonus &amp; Miscellaneous Pay</v>
          </cell>
          <cell r="F28" t="str">
            <v>Changed per Doxsee's review 07/11/07</v>
          </cell>
        </row>
        <row r="29">
          <cell r="A29">
            <v>149</v>
          </cell>
          <cell r="B29" t="str">
            <v>INTERCOMPANY TRANSACTION - LABOR</v>
          </cell>
          <cell r="D29" t="str">
            <v>400</v>
          </cell>
          <cell r="E29" t="str">
            <v>Other</v>
          </cell>
          <cell r="F29" t="str">
            <v>Not Used</v>
          </cell>
        </row>
        <row r="30">
          <cell r="A30">
            <v>150</v>
          </cell>
          <cell r="B30" t="str">
            <v>INTERCOMPANY TRANSACTION - LABOR</v>
          </cell>
          <cell r="D30" t="str">
            <v>400</v>
          </cell>
          <cell r="E30" t="str">
            <v>Other</v>
          </cell>
          <cell r="F30" t="str">
            <v>Not Used</v>
          </cell>
        </row>
        <row r="31">
          <cell r="A31">
            <v>190</v>
          </cell>
          <cell r="B31" t="str">
            <v>MATERIAL STOCK RECEIPTS</v>
          </cell>
          <cell r="D31" t="str">
            <v>M20</v>
          </cell>
          <cell r="E31" t="str">
            <v>Materials from Inventory</v>
          </cell>
          <cell r="F31" t="str">
            <v>Materials issued from the Company's stockrooms.</v>
          </cell>
        </row>
        <row r="32">
          <cell r="A32">
            <v>200</v>
          </cell>
          <cell r="B32" t="str">
            <v>STOCK ISSUES</v>
          </cell>
          <cell r="C32" t="str">
            <v>Y</v>
          </cell>
          <cell r="D32" t="str">
            <v>M20</v>
          </cell>
          <cell r="E32" t="str">
            <v>Materials from Inventory</v>
          </cell>
        </row>
        <row r="33">
          <cell r="A33">
            <v>205</v>
          </cell>
          <cell r="B33" t="str">
            <v>MATERIAL STOCK ADJUSTMENTS</v>
          </cell>
          <cell r="D33" t="str">
            <v>M20</v>
          </cell>
          <cell r="E33" t="str">
            <v>Materials from Inventory</v>
          </cell>
        </row>
        <row r="34">
          <cell r="A34">
            <v>210</v>
          </cell>
          <cell r="B34" t="str">
            <v>STOCK RETURNS</v>
          </cell>
          <cell r="D34" t="str">
            <v>M20</v>
          </cell>
          <cell r="E34" t="str">
            <v>Materials from Inventory</v>
          </cell>
        </row>
        <row r="35">
          <cell r="A35">
            <v>215</v>
          </cell>
          <cell r="B35" t="str">
            <v>NON P CARD - DIRECT PURCHASES</v>
          </cell>
          <cell r="D35" t="str">
            <v>400</v>
          </cell>
          <cell r="E35" t="str">
            <v>Other</v>
          </cell>
        </row>
        <row r="36">
          <cell r="A36">
            <v>222</v>
          </cell>
          <cell r="B36" t="str">
            <v>SALES AND USE TAXES ACCRUED NON A/P</v>
          </cell>
          <cell r="D36" t="str">
            <v>400</v>
          </cell>
          <cell r="E36" t="str">
            <v>Other</v>
          </cell>
        </row>
        <row r="37">
          <cell r="A37">
            <v>250</v>
          </cell>
          <cell r="B37" t="str">
            <v>OIL USED - ELECTRIC GENERATION - NON A/P</v>
          </cell>
          <cell r="D37" t="str">
            <v>400</v>
          </cell>
          <cell r="E37" t="str">
            <v>Other</v>
          </cell>
        </row>
        <row r="38">
          <cell r="A38">
            <v>251</v>
          </cell>
          <cell r="B38" t="str">
            <v>NATURAL GAS USED - ELECTRIC GENERATION-NON A/P</v>
          </cell>
          <cell r="D38" t="str">
            <v>400</v>
          </cell>
          <cell r="E38" t="str">
            <v>Other</v>
          </cell>
        </row>
        <row r="39">
          <cell r="A39">
            <v>252</v>
          </cell>
          <cell r="B39" t="str">
            <v>OTHER FUELS USED - ELECTRIC GENERATION - NON A/P</v>
          </cell>
          <cell r="D39" t="str">
            <v>400</v>
          </cell>
          <cell r="E39" t="str">
            <v>Other</v>
          </cell>
        </row>
        <row r="40">
          <cell r="A40">
            <v>253</v>
          </cell>
          <cell r="B40" t="str">
            <v>NATURAL GAS AND ODORANTS</v>
          </cell>
          <cell r="D40" t="str">
            <v>400</v>
          </cell>
          <cell r="E40" t="str">
            <v>Other</v>
          </cell>
        </row>
        <row r="41">
          <cell r="A41">
            <v>254</v>
          </cell>
          <cell r="B41" t="str">
            <v>GAS DELIVERED TO STORAGE -NON A/P</v>
          </cell>
          <cell r="D41" t="str">
            <v>400</v>
          </cell>
          <cell r="E41" t="str">
            <v>Other</v>
          </cell>
        </row>
        <row r="42">
          <cell r="A42">
            <v>255</v>
          </cell>
          <cell r="B42" t="str">
            <v>GAS WITHDRAWN FROM STORAGE</v>
          </cell>
          <cell r="D42" t="str">
            <v>400</v>
          </cell>
          <cell r="E42" t="str">
            <v>Other</v>
          </cell>
        </row>
        <row r="43">
          <cell r="A43">
            <v>256</v>
          </cell>
          <cell r="B43" t="str">
            <v>OIL USED - ELECTRIC GENERATION - A/P</v>
          </cell>
          <cell r="D43" t="str">
            <v>400</v>
          </cell>
          <cell r="E43" t="str">
            <v>Other</v>
          </cell>
        </row>
        <row r="44">
          <cell r="A44">
            <v>257</v>
          </cell>
          <cell r="B44" t="str">
            <v>NATURAL GAS USED - ELECTRIC GENERATION-A/P</v>
          </cell>
          <cell r="D44" t="str">
            <v>400</v>
          </cell>
          <cell r="E44" t="str">
            <v>Other</v>
          </cell>
        </row>
        <row r="45">
          <cell r="A45">
            <v>258</v>
          </cell>
          <cell r="B45" t="str">
            <v>OTHER FUELS USED - ELECTRIC GENERATION - A/P</v>
          </cell>
          <cell r="D45" t="str">
            <v>400</v>
          </cell>
          <cell r="E45" t="str">
            <v>Other</v>
          </cell>
        </row>
        <row r="46">
          <cell r="A46">
            <v>259</v>
          </cell>
          <cell r="B46" t="str">
            <v>GAS DELIVERED TO STORAGE - A/P</v>
          </cell>
          <cell r="D46" t="str">
            <v>400</v>
          </cell>
          <cell r="E46" t="str">
            <v>Other</v>
          </cell>
        </row>
        <row r="47">
          <cell r="A47">
            <v>264</v>
          </cell>
          <cell r="B47" t="str">
            <v>OTHER MATERIALS PURCHASED</v>
          </cell>
          <cell r="C47" t="str">
            <v>Y</v>
          </cell>
          <cell r="D47" t="str">
            <v>M10</v>
          </cell>
          <cell r="E47" t="str">
            <v>Materials Outside Vendor</v>
          </cell>
          <cell r="F47" t="str">
            <v>Changed per Doxsee's review 07/11/07.</v>
          </cell>
        </row>
        <row r="48">
          <cell r="A48">
            <v>265</v>
          </cell>
          <cell r="B48" t="str">
            <v>FREIGHT EXPENSES</v>
          </cell>
          <cell r="D48" t="str">
            <v>400</v>
          </cell>
          <cell r="E48" t="str">
            <v>Other</v>
          </cell>
        </row>
        <row r="49">
          <cell r="A49">
            <v>300</v>
          </cell>
          <cell r="B49" t="str">
            <v>CONTRACT LABOR</v>
          </cell>
          <cell r="C49" t="str">
            <v>Y</v>
          </cell>
          <cell r="D49" t="str">
            <v>110</v>
          </cell>
          <cell r="E49" t="str">
            <v>Contractors</v>
          </cell>
          <cell r="F49" t="str">
            <v>Contractors, Flagman, Traffic Protection, Temporary Help, etc.</v>
          </cell>
        </row>
        <row r="50">
          <cell r="A50">
            <v>305</v>
          </cell>
          <cell r="B50" t="str">
            <v>CONTRACTOR SUPPLIED MATERIALS</v>
          </cell>
          <cell r="D50">
            <v>110</v>
          </cell>
          <cell r="E50" t="str">
            <v>Contractors</v>
          </cell>
          <cell r="F50" t="str">
            <v>Materials procurred from a Vendor.    Changed per Doxsee review 07/11/07.</v>
          </cell>
        </row>
        <row r="51">
          <cell r="A51">
            <v>310</v>
          </cell>
          <cell r="B51" t="str">
            <v>OUTSIDE SERVICES - OTHER</v>
          </cell>
          <cell r="D51" t="str">
            <v>100</v>
          </cell>
          <cell r="E51" t="str">
            <v>Consultants</v>
          </cell>
          <cell r="F51" t="str">
            <v>Changed per Doxsee's review 07/11/07.</v>
          </cell>
        </row>
        <row r="52">
          <cell r="A52">
            <v>313</v>
          </cell>
          <cell r="B52" t="str">
            <v>PROFESSIONAL SERVICES - INFO TECH CONSULTANTS</v>
          </cell>
          <cell r="D52" t="str">
            <v>100</v>
          </cell>
          <cell r="E52" t="str">
            <v>Consultants</v>
          </cell>
          <cell r="F52" t="str">
            <v>Changed per Doxsee's review 07/11/07.</v>
          </cell>
        </row>
        <row r="53">
          <cell r="A53">
            <v>314</v>
          </cell>
          <cell r="B53" t="str">
            <v>PROFESSIONAL SERVICES - COLLECTION</v>
          </cell>
          <cell r="D53" t="str">
            <v>100</v>
          </cell>
          <cell r="E53" t="str">
            <v>Consultants</v>
          </cell>
          <cell r="F53" t="str">
            <v>Changed per Doxsee's review 07/11/07.</v>
          </cell>
        </row>
        <row r="54">
          <cell r="A54">
            <v>320</v>
          </cell>
          <cell r="B54" t="str">
            <v>PAVING HOT PATCH</v>
          </cell>
          <cell r="D54" t="str">
            <v>400</v>
          </cell>
          <cell r="E54" t="str">
            <v>Other</v>
          </cell>
        </row>
        <row r="55">
          <cell r="A55">
            <v>325</v>
          </cell>
          <cell r="B55" t="str">
            <v>POLICE DETAILS</v>
          </cell>
          <cell r="D55" t="str">
            <v>400</v>
          </cell>
          <cell r="E55" t="str">
            <v>Other</v>
          </cell>
        </row>
        <row r="56">
          <cell r="A56">
            <v>330</v>
          </cell>
          <cell r="B56" t="str">
            <v>PERMITS</v>
          </cell>
          <cell r="D56" t="str">
            <v>400</v>
          </cell>
          <cell r="E56" t="str">
            <v>Other</v>
          </cell>
        </row>
        <row r="57">
          <cell r="A57">
            <v>335</v>
          </cell>
          <cell r="B57" t="str">
            <v>PERMITS AND LICENSES - NON A/P</v>
          </cell>
          <cell r="D57" t="str">
            <v>400</v>
          </cell>
          <cell r="E57" t="str">
            <v>Other</v>
          </cell>
        </row>
        <row r="58">
          <cell r="A58">
            <v>350</v>
          </cell>
          <cell r="B58" t="str">
            <v>ENVIRONMENTAL FINES</v>
          </cell>
          <cell r="D58" t="str">
            <v>400</v>
          </cell>
          <cell r="E58" t="str">
            <v>Other</v>
          </cell>
        </row>
        <row r="59">
          <cell r="A59">
            <v>370</v>
          </cell>
          <cell r="B59" t="str">
            <v>POSTAGE</v>
          </cell>
          <cell r="D59" t="str">
            <v>400</v>
          </cell>
          <cell r="E59" t="str">
            <v>Other</v>
          </cell>
        </row>
        <row r="60">
          <cell r="A60">
            <v>375</v>
          </cell>
          <cell r="B60" t="str">
            <v>ADVERTISING - OTHER</v>
          </cell>
          <cell r="D60" t="str">
            <v>400</v>
          </cell>
          <cell r="E60" t="str">
            <v>Other</v>
          </cell>
        </row>
        <row r="61">
          <cell r="A61">
            <v>376</v>
          </cell>
          <cell r="B61" t="str">
            <v>ADVERTISING - TELEVISION &amp; RADIO</v>
          </cell>
          <cell r="D61" t="str">
            <v>400</v>
          </cell>
          <cell r="E61" t="str">
            <v>Other</v>
          </cell>
        </row>
        <row r="62">
          <cell r="A62">
            <v>377</v>
          </cell>
          <cell r="B62" t="str">
            <v>ADVERTISING - NEWSPAPER</v>
          </cell>
          <cell r="D62" t="str">
            <v>400</v>
          </cell>
          <cell r="E62" t="str">
            <v>Other</v>
          </cell>
        </row>
        <row r="63">
          <cell r="A63">
            <v>378</v>
          </cell>
          <cell r="B63" t="str">
            <v>ADVERTISING - DIRECT MAIL</v>
          </cell>
          <cell r="D63" t="str">
            <v>400</v>
          </cell>
          <cell r="E63" t="str">
            <v>Other</v>
          </cell>
        </row>
        <row r="64">
          <cell r="A64">
            <v>379</v>
          </cell>
          <cell r="B64" t="str">
            <v>ADVERTISING - BILL ENCLOSURES</v>
          </cell>
          <cell r="D64" t="str">
            <v>400</v>
          </cell>
          <cell r="E64" t="str">
            <v>Other</v>
          </cell>
        </row>
        <row r="65">
          <cell r="A65">
            <v>380</v>
          </cell>
          <cell r="B65" t="str">
            <v>ADVERTISING - COOPERATIVE ADVERTISING</v>
          </cell>
          <cell r="D65" t="str">
            <v>400</v>
          </cell>
          <cell r="E65" t="str">
            <v>Other</v>
          </cell>
        </row>
        <row r="66">
          <cell r="A66">
            <v>385</v>
          </cell>
          <cell r="B66" t="str">
            <v>EMPLOYEE RECRUITMENT</v>
          </cell>
          <cell r="D66" t="str">
            <v>400</v>
          </cell>
          <cell r="E66" t="str">
            <v>Other</v>
          </cell>
        </row>
        <row r="67">
          <cell r="A67">
            <v>400</v>
          </cell>
          <cell r="B67" t="str">
            <v>PAYMENTS TO GOVERNMENTS</v>
          </cell>
          <cell r="D67" t="str">
            <v>400</v>
          </cell>
          <cell r="E67" t="str">
            <v>Other</v>
          </cell>
        </row>
        <row r="68">
          <cell r="A68">
            <v>401</v>
          </cell>
          <cell r="B68" t="str">
            <v>COMPUTER SOFTWARE PURCHASES</v>
          </cell>
          <cell r="C68" t="str">
            <v>Y</v>
          </cell>
          <cell r="D68">
            <v>350</v>
          </cell>
          <cell r="E68" t="str">
            <v>Software</v>
          </cell>
          <cell r="F68" t="str">
            <v>Costs associated with the purchase of software and maintenance contracts.</v>
          </cell>
        </row>
        <row r="69">
          <cell r="A69">
            <v>401</v>
          </cell>
          <cell r="B69" t="str">
            <v>COMPUTER SOFTWARE PURCHASES</v>
          </cell>
          <cell r="D69" t="str">
            <v>400</v>
          </cell>
          <cell r="E69" t="str">
            <v>Other</v>
          </cell>
        </row>
        <row r="70">
          <cell r="A70">
            <v>402</v>
          </cell>
          <cell r="B70" t="str">
            <v>EQUIPMENT</v>
          </cell>
          <cell r="C70" t="str">
            <v>Y</v>
          </cell>
          <cell r="D70" t="str">
            <v>300</v>
          </cell>
          <cell r="E70" t="str">
            <v>Hardware</v>
          </cell>
          <cell r="F70" t="str">
            <v>Costs associated with technological equipment like computers and hand held devices.  Cost include the purchase of the equipment.</v>
          </cell>
        </row>
        <row r="71">
          <cell r="A71">
            <v>402</v>
          </cell>
          <cell r="B71" t="str">
            <v>EQUIPMENT</v>
          </cell>
          <cell r="D71" t="str">
            <v>400</v>
          </cell>
          <cell r="E71" t="str">
            <v>Other</v>
          </cell>
        </row>
        <row r="72">
          <cell r="A72">
            <v>403</v>
          </cell>
          <cell r="B72" t="str">
            <v>CORPORATE ASSESSMENTS AND FEES</v>
          </cell>
          <cell r="D72" t="str">
            <v>400</v>
          </cell>
          <cell r="E72" t="str">
            <v>Other</v>
          </cell>
        </row>
        <row r="73">
          <cell r="A73">
            <v>405</v>
          </cell>
          <cell r="B73" t="str">
            <v>OUTSIDE LEGAL &amp; SPECIAL SERVICES</v>
          </cell>
          <cell r="D73" t="str">
            <v>100</v>
          </cell>
          <cell r="E73" t="str">
            <v>Consultants</v>
          </cell>
          <cell r="F73" t="str">
            <v>Changed per Doxsee's review 07/11/07.</v>
          </cell>
        </row>
        <row r="74">
          <cell r="A74">
            <v>406</v>
          </cell>
          <cell r="B74" t="str">
            <v>OUTSIDE CONSULTANTS</v>
          </cell>
          <cell r="C74" t="str">
            <v>Y</v>
          </cell>
          <cell r="D74" t="str">
            <v>100</v>
          </cell>
          <cell r="E74" t="str">
            <v>Consultants</v>
          </cell>
          <cell r="F74" t="str">
            <v>Consultants related to Accounting, Engineering, IT, Management, etc.</v>
          </cell>
        </row>
        <row r="75">
          <cell r="A75">
            <v>407</v>
          </cell>
          <cell r="B75" t="str">
            <v>CLAIMS - OTHER THAN PROPERTY</v>
          </cell>
          <cell r="D75" t="str">
            <v>400</v>
          </cell>
          <cell r="E75" t="str">
            <v>Other</v>
          </cell>
        </row>
        <row r="76">
          <cell r="A76">
            <v>410</v>
          </cell>
          <cell r="B76" t="str">
            <v>RENTAL/LEASE OF REAL ESTATE</v>
          </cell>
          <cell r="C76" t="str">
            <v>Y</v>
          </cell>
          <cell r="D76" t="str">
            <v>500</v>
          </cell>
          <cell r="E76" t="str">
            <v>Rents</v>
          </cell>
          <cell r="F76" t="str">
            <v>Rental payments for buildings, equipment, vehicles, etc.</v>
          </cell>
        </row>
        <row r="77">
          <cell r="A77">
            <v>411</v>
          </cell>
          <cell r="B77" t="str">
            <v>RENTAL/LEASE OF NON-REAL ESTATE</v>
          </cell>
          <cell r="D77" t="str">
            <v>500</v>
          </cell>
          <cell r="E77" t="str">
            <v>Rents</v>
          </cell>
        </row>
        <row r="78">
          <cell r="A78">
            <v>412</v>
          </cell>
          <cell r="B78" t="str">
            <v>PROPERTY DAMAGE - ELECTRIC</v>
          </cell>
          <cell r="D78" t="str">
            <v>400</v>
          </cell>
          <cell r="E78" t="str">
            <v>Other</v>
          </cell>
        </row>
        <row r="79">
          <cell r="A79">
            <v>413</v>
          </cell>
          <cell r="B79" t="str">
            <v>PROPERTY DAMAGE - GAS</v>
          </cell>
          <cell r="D79" t="str">
            <v>400</v>
          </cell>
          <cell r="E79" t="str">
            <v>Other</v>
          </cell>
        </row>
        <row r="80">
          <cell r="A80">
            <v>414</v>
          </cell>
          <cell r="B80" t="str">
            <v>PROPERTY DAMAGE - VEHICLE</v>
          </cell>
          <cell r="D80" t="str">
            <v>400</v>
          </cell>
          <cell r="E80" t="str">
            <v>Other</v>
          </cell>
        </row>
        <row r="81">
          <cell r="A81">
            <v>415</v>
          </cell>
          <cell r="B81" t="str">
            <v>OFFICE SUPPLIES</v>
          </cell>
          <cell r="D81" t="str">
            <v>400</v>
          </cell>
          <cell r="E81" t="str">
            <v>Other</v>
          </cell>
        </row>
        <row r="82">
          <cell r="A82">
            <v>416</v>
          </cell>
          <cell r="B82" t="str">
            <v>EASEMENTS/CONDEMNATIONS</v>
          </cell>
          <cell r="D82" t="str">
            <v>400</v>
          </cell>
          <cell r="E82" t="str">
            <v>Other</v>
          </cell>
        </row>
        <row r="83">
          <cell r="A83">
            <v>417</v>
          </cell>
          <cell r="B83" t="str">
            <v>PURCHASE OR SALE OF PROPERTY - NON A/P</v>
          </cell>
          <cell r="D83" t="str">
            <v>400</v>
          </cell>
          <cell r="E83" t="str">
            <v>Other</v>
          </cell>
        </row>
        <row r="84">
          <cell r="A84">
            <v>418</v>
          </cell>
          <cell r="B84" t="str">
            <v>PURCHASE OR SALE OF PROPERTY - A/P</v>
          </cell>
          <cell r="D84" t="str">
            <v>400</v>
          </cell>
          <cell r="E84" t="str">
            <v>Other</v>
          </cell>
        </row>
        <row r="85">
          <cell r="A85">
            <v>420</v>
          </cell>
          <cell r="B85" t="str">
            <v>P CARD - OTHER</v>
          </cell>
          <cell r="D85" t="str">
            <v>400</v>
          </cell>
          <cell r="E85" t="str">
            <v>Other</v>
          </cell>
        </row>
        <row r="86">
          <cell r="A86">
            <v>421</v>
          </cell>
          <cell r="B86" t="str">
            <v>P CARD - PLUMBING &amp; HTG SUPPLIES</v>
          </cell>
          <cell r="D86" t="str">
            <v>400</v>
          </cell>
          <cell r="E86" t="str">
            <v>Other</v>
          </cell>
        </row>
        <row r="87">
          <cell r="A87">
            <v>422</v>
          </cell>
          <cell r="B87" t="str">
            <v>P CARD - RETAIL STORES</v>
          </cell>
          <cell r="D87" t="str">
            <v>400</v>
          </cell>
          <cell r="E87" t="str">
            <v>Other</v>
          </cell>
        </row>
        <row r="88">
          <cell r="A88">
            <v>423</v>
          </cell>
          <cell r="B88" t="str">
            <v>P CARD - HARDWARE &amp; HOME CENTERS</v>
          </cell>
          <cell r="D88" t="str">
            <v>400</v>
          </cell>
          <cell r="E88" t="str">
            <v>Other</v>
          </cell>
        </row>
        <row r="89">
          <cell r="A89">
            <v>424</v>
          </cell>
          <cell r="B89" t="str">
            <v>P CARD - SAFETY BOOTS &amp; SUPPLIES</v>
          </cell>
          <cell r="D89" t="str">
            <v>400</v>
          </cell>
          <cell r="E89" t="str">
            <v>Other</v>
          </cell>
        </row>
        <row r="90">
          <cell r="A90">
            <v>425</v>
          </cell>
          <cell r="B90" t="str">
            <v>P CARD - AUTO &amp; TRUCK</v>
          </cell>
          <cell r="D90" t="str">
            <v>400</v>
          </cell>
          <cell r="E90" t="str">
            <v>Other</v>
          </cell>
        </row>
        <row r="91">
          <cell r="A91">
            <v>426</v>
          </cell>
          <cell r="B91" t="str">
            <v>P CARD - CONTRACTORS</v>
          </cell>
          <cell r="D91" t="str">
            <v>400</v>
          </cell>
          <cell r="E91" t="str">
            <v>Other</v>
          </cell>
        </row>
        <row r="92">
          <cell r="A92">
            <v>427</v>
          </cell>
          <cell r="B92" t="str">
            <v>P CARD - PARKING &amp; TOLLS</v>
          </cell>
          <cell r="D92" t="str">
            <v>400</v>
          </cell>
          <cell r="E92" t="str">
            <v>Other</v>
          </cell>
        </row>
        <row r="93">
          <cell r="A93">
            <v>428</v>
          </cell>
          <cell r="B93" t="str">
            <v>P CARD - OFFICE SUPPLIES &amp; PRINT</v>
          </cell>
          <cell r="D93" t="str">
            <v>400</v>
          </cell>
          <cell r="E93" t="str">
            <v>Other</v>
          </cell>
        </row>
        <row r="94">
          <cell r="A94">
            <v>429</v>
          </cell>
          <cell r="B94" t="str">
            <v>P CARD - DEPT STORES</v>
          </cell>
          <cell r="D94" t="str">
            <v>400</v>
          </cell>
          <cell r="E94" t="str">
            <v>Other</v>
          </cell>
        </row>
        <row r="95">
          <cell r="A95">
            <v>430</v>
          </cell>
          <cell r="B95" t="str">
            <v>PRINTING/MAILING-PROMOTIONAL</v>
          </cell>
          <cell r="D95" t="str">
            <v>400</v>
          </cell>
          <cell r="E95" t="str">
            <v>Other</v>
          </cell>
        </row>
        <row r="96">
          <cell r="A96">
            <v>431</v>
          </cell>
          <cell r="B96" t="str">
            <v>PRINTING/MAILING-NON PROMOTIONAL</v>
          </cell>
          <cell r="D96" t="str">
            <v>400</v>
          </cell>
          <cell r="E96" t="str">
            <v>Other</v>
          </cell>
        </row>
        <row r="97">
          <cell r="A97">
            <v>432</v>
          </cell>
          <cell r="B97" t="str">
            <v>CAR INSPECTIONS</v>
          </cell>
          <cell r="D97" t="str">
            <v>400</v>
          </cell>
          <cell r="E97" t="str">
            <v>Other</v>
          </cell>
        </row>
        <row r="98">
          <cell r="A98">
            <v>433</v>
          </cell>
          <cell r="B98" t="str">
            <v>CLAIMS INVESTIGATIONS</v>
          </cell>
          <cell r="D98" t="str">
            <v>400</v>
          </cell>
          <cell r="E98" t="str">
            <v>Other</v>
          </cell>
        </row>
        <row r="99">
          <cell r="A99">
            <v>434</v>
          </cell>
          <cell r="B99" t="str">
            <v>CLOTHING (NON-SAFTEY) AND SHOES</v>
          </cell>
          <cell r="D99" t="str">
            <v>400</v>
          </cell>
          <cell r="E99" t="str">
            <v>Other</v>
          </cell>
        </row>
        <row r="100">
          <cell r="A100">
            <v>435</v>
          </cell>
          <cell r="B100" t="str">
            <v>COURT REPORTERS</v>
          </cell>
          <cell r="D100" t="str">
            <v>400</v>
          </cell>
          <cell r="E100" t="str">
            <v>Other</v>
          </cell>
        </row>
        <row r="101">
          <cell r="A101">
            <v>436</v>
          </cell>
          <cell r="B101" t="str">
            <v>DEMURRAGE/STORAGE</v>
          </cell>
          <cell r="D101" t="str">
            <v>400</v>
          </cell>
          <cell r="E101" t="str">
            <v>Other</v>
          </cell>
        </row>
        <row r="102">
          <cell r="A102">
            <v>437</v>
          </cell>
          <cell r="B102" t="str">
            <v>DEPOSITS/PREPAYMENTS</v>
          </cell>
          <cell r="D102" t="str">
            <v>400</v>
          </cell>
          <cell r="E102" t="str">
            <v>Other</v>
          </cell>
        </row>
        <row r="103">
          <cell r="A103">
            <v>438</v>
          </cell>
          <cell r="B103" t="str">
            <v>MOVING &amp; TRANSPORTATION SERVICES</v>
          </cell>
          <cell r="D103" t="str">
            <v>400</v>
          </cell>
          <cell r="E103" t="str">
            <v>Other</v>
          </cell>
        </row>
        <row r="104">
          <cell r="A104">
            <v>439</v>
          </cell>
          <cell r="B104" t="str">
            <v>RESEARCH &amp; DEVELOPMENT-DEMONSTATION ONLY</v>
          </cell>
          <cell r="D104" t="str">
            <v>400</v>
          </cell>
          <cell r="E104" t="str">
            <v>Other</v>
          </cell>
        </row>
        <row r="105">
          <cell r="A105">
            <v>440</v>
          </cell>
          <cell r="B105" t="str">
            <v>SAFETY CLOTHING &amp; EQUIPMENT</v>
          </cell>
          <cell r="D105" t="str">
            <v>M10</v>
          </cell>
          <cell r="E105" t="str">
            <v>Materials Outside Vendor</v>
          </cell>
          <cell r="F105" t="str">
            <v>Changed per Doxsee's review 07/11/07.</v>
          </cell>
        </row>
        <row r="106">
          <cell r="A106">
            <v>441</v>
          </cell>
          <cell r="B106" t="str">
            <v>MEDICAL EXPENSES</v>
          </cell>
          <cell r="D106" t="str">
            <v>400</v>
          </cell>
          <cell r="E106" t="str">
            <v>Other</v>
          </cell>
        </row>
        <row r="107">
          <cell r="A107">
            <v>442</v>
          </cell>
          <cell r="B107" t="str">
            <v>RENTAL / LEASE NON REAL ESTATE</v>
          </cell>
          <cell r="D107" t="str">
            <v>500</v>
          </cell>
          <cell r="E107" t="str">
            <v>Rents</v>
          </cell>
        </row>
        <row r="108">
          <cell r="A108">
            <v>443</v>
          </cell>
          <cell r="B108" t="str">
            <v>PURCHSE HVY TRUCK/EQP &gt;26000LBS</v>
          </cell>
          <cell r="D108" t="str">
            <v>400</v>
          </cell>
          <cell r="E108" t="str">
            <v>Other</v>
          </cell>
        </row>
        <row r="109">
          <cell r="A109">
            <v>444</v>
          </cell>
          <cell r="B109" t="str">
            <v>MATL/SVCS FOR RESALE</v>
          </cell>
          <cell r="D109" t="str">
            <v>400</v>
          </cell>
          <cell r="E109" t="str">
            <v>Other</v>
          </cell>
        </row>
        <row r="110">
          <cell r="A110">
            <v>445</v>
          </cell>
          <cell r="B110" t="str">
            <v>MATL PURC FOR ELEC GEN</v>
          </cell>
          <cell r="D110" t="str">
            <v>400</v>
          </cell>
          <cell r="E110" t="str">
            <v>Other</v>
          </cell>
        </row>
        <row r="111">
          <cell r="A111">
            <v>446</v>
          </cell>
          <cell r="B111" t="str">
            <v>SVC PURC FOR ELEC GEN</v>
          </cell>
          <cell r="D111" t="str">
            <v>400</v>
          </cell>
          <cell r="E111" t="str">
            <v>Other</v>
          </cell>
        </row>
        <row r="112">
          <cell r="A112">
            <v>450</v>
          </cell>
          <cell r="B112" t="str">
            <v>DUES AND MEMBERSHIPS</v>
          </cell>
          <cell r="D112" t="str">
            <v>400</v>
          </cell>
          <cell r="E112" t="str">
            <v>Other</v>
          </cell>
        </row>
        <row r="113">
          <cell r="A113">
            <v>451</v>
          </cell>
          <cell r="B113" t="str">
            <v>SUBSCRIPTIONS</v>
          </cell>
          <cell r="D113" t="str">
            <v>400</v>
          </cell>
          <cell r="E113" t="str">
            <v>Other</v>
          </cell>
        </row>
        <row r="114">
          <cell r="A114">
            <v>452</v>
          </cell>
          <cell r="B114" t="str">
            <v>CNG REFUELING STATIONS</v>
          </cell>
          <cell r="D114" t="str">
            <v>400</v>
          </cell>
          <cell r="E114" t="str">
            <v>Other</v>
          </cell>
        </row>
        <row r="115">
          <cell r="A115">
            <v>460</v>
          </cell>
          <cell r="B115" t="str">
            <v>TRAINING-EXTERNAL COSTS</v>
          </cell>
          <cell r="D115" t="str">
            <v>400</v>
          </cell>
          <cell r="E115" t="str">
            <v>Other</v>
          </cell>
        </row>
        <row r="116">
          <cell r="A116">
            <v>465</v>
          </cell>
          <cell r="B116" t="str">
            <v>RESEARCH AND DEVELOPMENT- NO DEMONSTRATION</v>
          </cell>
          <cell r="D116" t="str">
            <v>400</v>
          </cell>
          <cell r="E116" t="str">
            <v>Other</v>
          </cell>
        </row>
        <row r="117">
          <cell r="A117">
            <v>466</v>
          </cell>
          <cell r="B117" t="str">
            <v>NATURAL GAS PURCHASED DISTRIBUTION</v>
          </cell>
          <cell r="D117" t="str">
            <v>400</v>
          </cell>
          <cell r="E117" t="str">
            <v>Other</v>
          </cell>
        </row>
        <row r="118">
          <cell r="A118">
            <v>467</v>
          </cell>
          <cell r="B118" t="str">
            <v>NATURAL GAS PURCHASED OSS</v>
          </cell>
          <cell r="D118" t="str">
            <v>400</v>
          </cell>
          <cell r="E118" t="str">
            <v>Other</v>
          </cell>
        </row>
        <row r="119">
          <cell r="A119">
            <v>468</v>
          </cell>
          <cell r="B119" t="str">
            <v>NATURAL GAS PURCHASED PEAK</v>
          </cell>
          <cell r="D119" t="str">
            <v>400</v>
          </cell>
          <cell r="E119" t="str">
            <v>Other</v>
          </cell>
        </row>
        <row r="120">
          <cell r="A120">
            <v>469</v>
          </cell>
          <cell r="B120" t="str">
            <v>NATURAL GAS PURCHASED OFF-PEAK</v>
          </cell>
          <cell r="D120" t="str">
            <v>400</v>
          </cell>
          <cell r="E120" t="str">
            <v>Other</v>
          </cell>
        </row>
        <row r="121">
          <cell r="A121">
            <v>470</v>
          </cell>
          <cell r="B121" t="str">
            <v>GAS PURCHASED</v>
          </cell>
          <cell r="D121" t="str">
            <v>400</v>
          </cell>
          <cell r="E121" t="str">
            <v>Other</v>
          </cell>
        </row>
        <row r="122">
          <cell r="A122">
            <v>471</v>
          </cell>
          <cell r="B122" t="str">
            <v>TRANSPORTATION AIR - NON A/P</v>
          </cell>
          <cell r="D122" t="str">
            <v>400</v>
          </cell>
          <cell r="E122" t="str">
            <v>Other</v>
          </cell>
        </row>
        <row r="123">
          <cell r="A123">
            <v>472</v>
          </cell>
          <cell r="B123" t="str">
            <v>TRANSPORTATION RAIL - NON A/P</v>
          </cell>
          <cell r="D123" t="str">
            <v>400</v>
          </cell>
          <cell r="E123" t="str">
            <v>Other</v>
          </cell>
        </row>
        <row r="124">
          <cell r="A124">
            <v>473</v>
          </cell>
          <cell r="B124" t="str">
            <v>TRANSPORTATOIN CAB - NON A/P</v>
          </cell>
          <cell r="D124" t="str">
            <v>400</v>
          </cell>
          <cell r="E124" t="str">
            <v>Other</v>
          </cell>
        </row>
        <row r="125">
          <cell r="A125">
            <v>474</v>
          </cell>
          <cell r="B125" t="str">
            <v>MANAGEMENT EMPLOYEE OT MEALS - NON A/P</v>
          </cell>
          <cell r="D125" t="str">
            <v>400</v>
          </cell>
          <cell r="E125" t="str">
            <v>Other</v>
          </cell>
        </row>
        <row r="126">
          <cell r="A126">
            <v>475</v>
          </cell>
          <cell r="B126" t="str">
            <v>RENTAL CAR - NON A/P</v>
          </cell>
          <cell r="D126" t="str">
            <v>400</v>
          </cell>
          <cell r="E126" t="str">
            <v>Other</v>
          </cell>
        </row>
        <row r="127">
          <cell r="A127">
            <v>476</v>
          </cell>
          <cell r="B127" t="str">
            <v>PARKING - NON A/P</v>
          </cell>
          <cell r="D127" t="str">
            <v>400</v>
          </cell>
          <cell r="E127" t="str">
            <v>Other</v>
          </cell>
        </row>
        <row r="128">
          <cell r="A128">
            <v>477</v>
          </cell>
          <cell r="B128" t="str">
            <v>LODGING - NON A/P</v>
          </cell>
          <cell r="D128" t="str">
            <v>400</v>
          </cell>
          <cell r="E128" t="str">
            <v>Other</v>
          </cell>
        </row>
        <row r="129">
          <cell r="A129">
            <v>478</v>
          </cell>
          <cell r="B129" t="str">
            <v>MEALS - NON A/P</v>
          </cell>
          <cell r="D129" t="str">
            <v>400</v>
          </cell>
          <cell r="E129" t="str">
            <v>Other</v>
          </cell>
        </row>
        <row r="130">
          <cell r="A130">
            <v>479</v>
          </cell>
          <cell r="B130" t="str">
            <v>TRANSPORTATION PERSONAL CAR - NON A/P</v>
          </cell>
          <cell r="D130" t="str">
            <v>400</v>
          </cell>
          <cell r="E130" t="str">
            <v>Other</v>
          </cell>
        </row>
        <row r="131">
          <cell r="A131">
            <v>480</v>
          </cell>
          <cell r="B131" t="str">
            <v>OTHER EMPLOYEE EXPENSES-NON A/P</v>
          </cell>
          <cell r="C131" t="str">
            <v>Y</v>
          </cell>
          <cell r="D131" t="str">
            <v>200</v>
          </cell>
          <cell r="E131" t="str">
            <v>Employee Expenses</v>
          </cell>
          <cell r="F131" t="str">
            <v>Costs reimbursed to employees through expense accounts or Per Diems from the Payroll System.</v>
          </cell>
        </row>
        <row r="132">
          <cell r="A132">
            <v>480</v>
          </cell>
          <cell r="B132" t="str">
            <v>OTHER EMPLOYEE EXPENSES-NON A/P</v>
          </cell>
          <cell r="D132" t="str">
            <v>400</v>
          </cell>
          <cell r="E132" t="str">
            <v>Other</v>
          </cell>
        </row>
        <row r="133">
          <cell r="A133">
            <v>481</v>
          </cell>
          <cell r="B133" t="str">
            <v>ENTERTAINMENT - NON A/P</v>
          </cell>
          <cell r="D133" t="str">
            <v>400</v>
          </cell>
          <cell r="E133" t="str">
            <v>Other</v>
          </cell>
        </row>
        <row r="134">
          <cell r="A134">
            <v>482</v>
          </cell>
          <cell r="B134" t="str">
            <v>TRANSPORTATION LIMO - NON A/P</v>
          </cell>
          <cell r="D134" t="str">
            <v>400</v>
          </cell>
          <cell r="E134" t="str">
            <v>Other</v>
          </cell>
        </row>
        <row r="135">
          <cell r="A135">
            <v>484</v>
          </cell>
          <cell r="B135" t="str">
            <v>DISTRIBUTION OF TELEPHONE CHARGES</v>
          </cell>
          <cell r="D135" t="str">
            <v>400</v>
          </cell>
          <cell r="E135" t="str">
            <v>Other</v>
          </cell>
        </row>
        <row r="136">
          <cell r="A136">
            <v>485</v>
          </cell>
          <cell r="B136" t="str">
            <v>TELECOMMUNICATIONS - TELEPHONE</v>
          </cell>
          <cell r="D136" t="str">
            <v>400</v>
          </cell>
          <cell r="E136" t="str">
            <v>Other</v>
          </cell>
        </row>
        <row r="137">
          <cell r="A137">
            <v>486</v>
          </cell>
          <cell r="B137" t="str">
            <v>TELECOMMUNICATIONS - PAGERS</v>
          </cell>
          <cell r="D137" t="str">
            <v>400</v>
          </cell>
          <cell r="E137" t="str">
            <v>Other</v>
          </cell>
        </row>
        <row r="138">
          <cell r="A138">
            <v>487</v>
          </cell>
          <cell r="B138" t="str">
            <v>TELECOMMUNICATIONS - CELL PHONES</v>
          </cell>
          <cell r="D138" t="str">
            <v>400</v>
          </cell>
          <cell r="E138" t="str">
            <v>Other</v>
          </cell>
        </row>
        <row r="139">
          <cell r="A139">
            <v>488</v>
          </cell>
          <cell r="B139" t="str">
            <v>TELECOMMUNICATIONS - NEXTEL</v>
          </cell>
          <cell r="D139" t="str">
            <v>400</v>
          </cell>
          <cell r="E139" t="str">
            <v>Other</v>
          </cell>
        </row>
        <row r="140">
          <cell r="A140">
            <v>489</v>
          </cell>
          <cell r="B140" t="str">
            <v>TELECOMMUNICATIONS - CALLING CARD</v>
          </cell>
          <cell r="D140" t="str">
            <v>400</v>
          </cell>
          <cell r="E140" t="str">
            <v>Other</v>
          </cell>
        </row>
        <row r="141">
          <cell r="A141">
            <v>490</v>
          </cell>
          <cell r="B141" t="str">
            <v>TELECOMMUNICATIONS - LEASED LINES</v>
          </cell>
          <cell r="D141" t="str">
            <v>400</v>
          </cell>
          <cell r="E141" t="str">
            <v>Other</v>
          </cell>
        </row>
        <row r="142">
          <cell r="A142">
            <v>491</v>
          </cell>
          <cell r="B142" t="str">
            <v>TELECOMMUNICATIONS - MISC</v>
          </cell>
          <cell r="D142" t="str">
            <v>400</v>
          </cell>
          <cell r="E142" t="str">
            <v>Other</v>
          </cell>
        </row>
        <row r="143">
          <cell r="A143">
            <v>492</v>
          </cell>
          <cell r="B143" t="str">
            <v>INSURANCE</v>
          </cell>
          <cell r="D143" t="str">
            <v>400</v>
          </cell>
          <cell r="E143" t="str">
            <v>Other</v>
          </cell>
        </row>
        <row r="144">
          <cell r="A144">
            <v>493</v>
          </cell>
          <cell r="B144" t="str">
            <v>INSURANCE - FIDUCIARY</v>
          </cell>
          <cell r="D144" t="str">
            <v>400</v>
          </cell>
          <cell r="E144" t="str">
            <v>Other</v>
          </cell>
        </row>
        <row r="145">
          <cell r="A145">
            <v>494</v>
          </cell>
          <cell r="B145" t="str">
            <v>INSURANCE CRIME</v>
          </cell>
          <cell r="D145" t="str">
            <v>400</v>
          </cell>
          <cell r="E145" t="str">
            <v>Other</v>
          </cell>
        </row>
        <row r="146">
          <cell r="A146">
            <v>495</v>
          </cell>
          <cell r="B146" t="str">
            <v>INSURANCE - LIABILITY</v>
          </cell>
          <cell r="D146" t="str">
            <v>400</v>
          </cell>
          <cell r="E146" t="str">
            <v>Other</v>
          </cell>
        </row>
        <row r="147">
          <cell r="A147">
            <v>496</v>
          </cell>
          <cell r="B147" t="str">
            <v>INSURANCE - D &amp; O</v>
          </cell>
          <cell r="D147" t="str">
            <v>400</v>
          </cell>
          <cell r="E147" t="str">
            <v>Other</v>
          </cell>
        </row>
        <row r="148">
          <cell r="A148">
            <v>497</v>
          </cell>
          <cell r="B148" t="str">
            <v>INSURANCE - OCIP:COMPANY EMPLOYEES</v>
          </cell>
          <cell r="D148" t="str">
            <v>400</v>
          </cell>
          <cell r="E148" t="str">
            <v>Other</v>
          </cell>
        </row>
        <row r="149">
          <cell r="A149">
            <v>498</v>
          </cell>
          <cell r="B149" t="str">
            <v>INSURANCE - OCIP:CONTRACTORS</v>
          </cell>
          <cell r="D149" t="str">
            <v>400</v>
          </cell>
          <cell r="E149" t="str">
            <v>Other</v>
          </cell>
        </row>
        <row r="150">
          <cell r="A150">
            <v>499</v>
          </cell>
          <cell r="B150" t="str">
            <v>OTHER NON-CONTRACTOR CHARGES</v>
          </cell>
          <cell r="C150" t="str">
            <v>Y</v>
          </cell>
          <cell r="D150" t="str">
            <v>400</v>
          </cell>
          <cell r="E150" t="str">
            <v>Other</v>
          </cell>
        </row>
        <row r="151">
          <cell r="A151">
            <v>500</v>
          </cell>
          <cell r="B151" t="str">
            <v>TRAVEL AND EXPENSES</v>
          </cell>
          <cell r="D151" t="str">
            <v>400</v>
          </cell>
          <cell r="E151" t="str">
            <v>Other</v>
          </cell>
        </row>
        <row r="152">
          <cell r="A152">
            <v>501</v>
          </cell>
          <cell r="B152" t="str">
            <v>MEALS&amp;ENTERTAINMENT</v>
          </cell>
          <cell r="D152" t="str">
            <v>400</v>
          </cell>
          <cell r="E152" t="str">
            <v>Other</v>
          </cell>
        </row>
        <row r="153">
          <cell r="A153">
            <v>502</v>
          </cell>
          <cell r="B153" t="str">
            <v>PERSONAL AUTO EXPENSES</v>
          </cell>
          <cell r="D153" t="str">
            <v>400</v>
          </cell>
          <cell r="E153" t="str">
            <v>Other</v>
          </cell>
        </row>
        <row r="154">
          <cell r="A154">
            <v>510</v>
          </cell>
          <cell r="B154" t="str">
            <v>OTHER EMPLOYEE BENEFITS</v>
          </cell>
          <cell r="D154" t="str">
            <v>400</v>
          </cell>
          <cell r="E154" t="str">
            <v>Other</v>
          </cell>
        </row>
        <row r="155">
          <cell r="A155">
            <v>520</v>
          </cell>
          <cell r="B155" t="str">
            <v>INCENTIVE PROGRAMS - OTHER</v>
          </cell>
          <cell r="D155" t="str">
            <v>P30</v>
          </cell>
          <cell r="E155" t="str">
            <v>Bonus &amp; Miscellaneous Pay</v>
          </cell>
          <cell r="F155" t="str">
            <v>Changed per Doxsee's review 07/11/07</v>
          </cell>
        </row>
        <row r="156">
          <cell r="A156">
            <v>521</v>
          </cell>
          <cell r="B156" t="str">
            <v>INCENTIVE PROGRAMS - FREE BOILER</v>
          </cell>
          <cell r="D156" t="str">
            <v>400</v>
          </cell>
          <cell r="E156" t="str">
            <v>Other</v>
          </cell>
        </row>
        <row r="157">
          <cell r="A157">
            <v>522</v>
          </cell>
          <cell r="B157" t="str">
            <v>INCENTIVE PROGRAMS - FINANCING PROGRAM</v>
          </cell>
          <cell r="D157" t="str">
            <v>400</v>
          </cell>
          <cell r="E157" t="str">
            <v>Other</v>
          </cell>
        </row>
        <row r="158">
          <cell r="A158">
            <v>523</v>
          </cell>
          <cell r="B158" t="str">
            <v>ADDITIONS TO PLANT IN SERVICE</v>
          </cell>
          <cell r="D158" t="str">
            <v>400</v>
          </cell>
          <cell r="E158" t="str">
            <v>Other</v>
          </cell>
        </row>
        <row r="159">
          <cell r="A159">
            <v>524</v>
          </cell>
          <cell r="B159" t="str">
            <v>PLANT IN SERVICE RETIREMENTS</v>
          </cell>
          <cell r="D159" t="str">
            <v>400</v>
          </cell>
          <cell r="E159" t="str">
            <v>Other</v>
          </cell>
        </row>
        <row r="160">
          <cell r="A160">
            <v>525</v>
          </cell>
          <cell r="B160" t="str">
            <v>PLANT IN SERVICE ADJUSTMENTS</v>
          </cell>
          <cell r="D160" t="str">
            <v>400</v>
          </cell>
          <cell r="E160" t="str">
            <v>Other</v>
          </cell>
        </row>
        <row r="161">
          <cell r="A161">
            <v>526</v>
          </cell>
          <cell r="B161" t="str">
            <v>DEPRECIATION</v>
          </cell>
          <cell r="D161" t="str">
            <v>400</v>
          </cell>
          <cell r="E161" t="str">
            <v>Other</v>
          </cell>
        </row>
        <row r="162">
          <cell r="A162">
            <v>527</v>
          </cell>
          <cell r="B162" t="str">
            <v>ASSET TRANSFERS</v>
          </cell>
          <cell r="D162" t="str">
            <v>400</v>
          </cell>
          <cell r="E162" t="str">
            <v>Other</v>
          </cell>
        </row>
        <row r="163">
          <cell r="A163">
            <v>528</v>
          </cell>
          <cell r="B163" t="str">
            <v>FIXED ASSETS - PRIOR PERIOD ADJ</v>
          </cell>
          <cell r="D163" t="str">
            <v>400</v>
          </cell>
          <cell r="E163" t="str">
            <v>Other</v>
          </cell>
        </row>
        <row r="164">
          <cell r="A164">
            <v>530</v>
          </cell>
          <cell r="B164" t="str">
            <v>ACCOUNTS RECEIVABLE</v>
          </cell>
          <cell r="D164" t="str">
            <v>400</v>
          </cell>
          <cell r="E164" t="str">
            <v>Other</v>
          </cell>
        </row>
        <row r="165">
          <cell r="A165">
            <v>532</v>
          </cell>
          <cell r="B165" t="str">
            <v>LOCK BOX</v>
          </cell>
          <cell r="D165" t="str">
            <v>400</v>
          </cell>
          <cell r="E165" t="str">
            <v>Other</v>
          </cell>
        </row>
        <row r="166">
          <cell r="A166">
            <v>535</v>
          </cell>
          <cell r="B166" t="str">
            <v>ACCOUNTS PAYABLE LIABILITIES</v>
          </cell>
          <cell r="D166" t="str">
            <v>400</v>
          </cell>
          <cell r="E166" t="str">
            <v>Other</v>
          </cell>
        </row>
        <row r="167">
          <cell r="A167">
            <v>540</v>
          </cell>
          <cell r="B167" t="str">
            <v>JOINT FACILITY CREDITS</v>
          </cell>
          <cell r="D167" t="str">
            <v>400</v>
          </cell>
          <cell r="E167" t="str">
            <v>Other</v>
          </cell>
        </row>
        <row r="168">
          <cell r="A168">
            <v>545</v>
          </cell>
          <cell r="B168" t="str">
            <v>WORK IN PROGRESS ADJUSTMENTS</v>
          </cell>
          <cell r="D168" t="str">
            <v>400</v>
          </cell>
          <cell r="E168" t="str">
            <v>Other</v>
          </cell>
        </row>
        <row r="169">
          <cell r="A169">
            <v>546</v>
          </cell>
          <cell r="B169" t="str">
            <v>LIPA WIP TRANSFERS</v>
          </cell>
          <cell r="D169" t="str">
            <v>400</v>
          </cell>
          <cell r="E169" t="str">
            <v>Other</v>
          </cell>
        </row>
        <row r="170">
          <cell r="A170">
            <v>547</v>
          </cell>
          <cell r="B170" t="str">
            <v>COMPLETED CONSTRUCTION NOT CLASSIFIED</v>
          </cell>
          <cell r="D170" t="str">
            <v>400</v>
          </cell>
          <cell r="E170" t="str">
            <v>Other</v>
          </cell>
        </row>
        <row r="171">
          <cell r="A171">
            <v>565</v>
          </cell>
          <cell r="B171" t="str">
            <v>TRANSPORTATION - LIQUID FUELS</v>
          </cell>
          <cell r="D171" t="str">
            <v>400</v>
          </cell>
          <cell r="E171" t="str">
            <v>Other</v>
          </cell>
        </row>
        <row r="172">
          <cell r="A172">
            <v>566</v>
          </cell>
          <cell r="B172" t="str">
            <v>TRANSPORTATION - FLEET MAINTENANCE</v>
          </cell>
          <cell r="D172" t="str">
            <v>400</v>
          </cell>
          <cell r="E172" t="str">
            <v>Other</v>
          </cell>
        </row>
        <row r="173">
          <cell r="A173">
            <v>570</v>
          </cell>
          <cell r="B173" t="str">
            <v>PREPAID EXPENDITURES</v>
          </cell>
          <cell r="D173" t="str">
            <v>400</v>
          </cell>
          <cell r="E173" t="str">
            <v>Other</v>
          </cell>
        </row>
        <row r="174">
          <cell r="A174">
            <v>571</v>
          </cell>
          <cell r="B174" t="str">
            <v>AMORTIZATION</v>
          </cell>
          <cell r="D174" t="str">
            <v>400</v>
          </cell>
          <cell r="E174" t="str">
            <v>Other</v>
          </cell>
        </row>
        <row r="175">
          <cell r="A175">
            <v>572</v>
          </cell>
          <cell r="B175" t="str">
            <v>EMPLOYEE PAYROLL DEDUCTIONS</v>
          </cell>
          <cell r="D175" t="str">
            <v>400</v>
          </cell>
          <cell r="E175" t="str">
            <v>Other</v>
          </cell>
        </row>
        <row r="176">
          <cell r="A176">
            <v>573</v>
          </cell>
          <cell r="B176" t="str">
            <v>PAYROLL DEDUCTIONS PAID (A/P)</v>
          </cell>
          <cell r="D176" t="str">
            <v>400</v>
          </cell>
          <cell r="E176" t="str">
            <v>Other</v>
          </cell>
        </row>
        <row r="177">
          <cell r="A177">
            <v>574</v>
          </cell>
          <cell r="B177" t="str">
            <v>ACCRUALS-NON A/P</v>
          </cell>
          <cell r="D177" t="str">
            <v>400</v>
          </cell>
          <cell r="E177" t="str">
            <v>Other</v>
          </cell>
        </row>
        <row r="178">
          <cell r="A178">
            <v>575</v>
          </cell>
          <cell r="B178" t="str">
            <v>ACCRUALS-A/P</v>
          </cell>
          <cell r="D178" t="str">
            <v>400</v>
          </cell>
          <cell r="E178" t="str">
            <v>Other</v>
          </cell>
        </row>
        <row r="179">
          <cell r="A179">
            <v>576</v>
          </cell>
          <cell r="B179" t="str">
            <v>DEFERRALS</v>
          </cell>
          <cell r="D179" t="str">
            <v>400</v>
          </cell>
          <cell r="E179" t="str">
            <v>Other</v>
          </cell>
        </row>
        <row r="180">
          <cell r="A180">
            <v>577</v>
          </cell>
          <cell r="B180" t="str">
            <v>FUEL TAX</v>
          </cell>
          <cell r="D180" t="str">
            <v>400</v>
          </cell>
          <cell r="E180" t="str">
            <v>Other</v>
          </cell>
        </row>
        <row r="181">
          <cell r="A181">
            <v>578</v>
          </cell>
          <cell r="B181" t="str">
            <v>EXCISE TAX</v>
          </cell>
          <cell r="D181" t="str">
            <v>400</v>
          </cell>
          <cell r="E181" t="str">
            <v>Other</v>
          </cell>
        </row>
        <row r="182">
          <cell r="A182">
            <v>579</v>
          </cell>
          <cell r="B182" t="str">
            <v>INTEREST EXPENSE - NON A/P</v>
          </cell>
          <cell r="D182" t="str">
            <v>400</v>
          </cell>
          <cell r="E182" t="str">
            <v>Other</v>
          </cell>
        </row>
        <row r="183">
          <cell r="A183">
            <v>580</v>
          </cell>
          <cell r="B183" t="str">
            <v>INTEREST EXPENSE - A/P</v>
          </cell>
          <cell r="D183" t="str">
            <v>400</v>
          </cell>
          <cell r="E183" t="str">
            <v>Other</v>
          </cell>
        </row>
        <row r="184">
          <cell r="A184">
            <v>581</v>
          </cell>
          <cell r="B184" t="str">
            <v>PAYROLL TAXES - COMPANY EXPENSE</v>
          </cell>
          <cell r="D184" t="str">
            <v>400</v>
          </cell>
          <cell r="E184" t="str">
            <v>Other</v>
          </cell>
        </row>
        <row r="185">
          <cell r="A185">
            <v>582</v>
          </cell>
          <cell r="B185" t="str">
            <v>PAYROLL TAXES ACCRUED</v>
          </cell>
          <cell r="D185" t="str">
            <v>400</v>
          </cell>
          <cell r="E185" t="str">
            <v>Other</v>
          </cell>
        </row>
        <row r="186">
          <cell r="A186">
            <v>583</v>
          </cell>
          <cell r="B186" t="str">
            <v>REVENUE TAXES ACCRUED</v>
          </cell>
          <cell r="D186" t="str">
            <v>400</v>
          </cell>
          <cell r="E186" t="str">
            <v>Other</v>
          </cell>
        </row>
        <row r="187">
          <cell r="A187">
            <v>584</v>
          </cell>
          <cell r="B187" t="str">
            <v>INCOME TAXES ACCRUED</v>
          </cell>
          <cell r="D187" t="str">
            <v>400</v>
          </cell>
          <cell r="E187" t="str">
            <v>Other</v>
          </cell>
        </row>
        <row r="188">
          <cell r="A188">
            <v>585</v>
          </cell>
          <cell r="B188" t="str">
            <v>SALES AND USE TAXES ACCRUED-NON A/P</v>
          </cell>
          <cell r="D188" t="str">
            <v>400</v>
          </cell>
          <cell r="E188" t="str">
            <v>Other</v>
          </cell>
        </row>
        <row r="189">
          <cell r="A189">
            <v>586</v>
          </cell>
          <cell r="B189" t="str">
            <v>PROPERTY TAXES ACCRUED</v>
          </cell>
          <cell r="D189" t="str">
            <v>400</v>
          </cell>
          <cell r="E189" t="str">
            <v>Other</v>
          </cell>
        </row>
        <row r="190">
          <cell r="A190">
            <v>587</v>
          </cell>
          <cell r="B190" t="str">
            <v>DEFERRED INCOME TAXES</v>
          </cell>
          <cell r="D190" t="str">
            <v>400</v>
          </cell>
          <cell r="E190" t="str">
            <v>Other</v>
          </cell>
        </row>
        <row r="191">
          <cell r="A191">
            <v>588</v>
          </cell>
          <cell r="B191" t="str">
            <v>SALES AND USE TAXES ACCRUED-A/P</v>
          </cell>
          <cell r="C191" t="str">
            <v>Y</v>
          </cell>
          <cell r="D191" t="str">
            <v>A70</v>
          </cell>
          <cell r="E191" t="str">
            <v>Sales Tax</v>
          </cell>
          <cell r="F191" t="str">
            <v>Sales Tax</v>
          </cell>
        </row>
        <row r="192">
          <cell r="A192">
            <v>589</v>
          </cell>
          <cell r="B192" t="str">
            <v>SALES AND USE TAXES ACCRUED-A/P-USG</v>
          </cell>
          <cell r="D192" t="str">
            <v>A70</v>
          </cell>
          <cell r="E192" t="str">
            <v>Sales Tax</v>
          </cell>
        </row>
        <row r="193">
          <cell r="A193">
            <v>590</v>
          </cell>
          <cell r="B193" t="str">
            <v>ACCOUNTING TRANSFERS</v>
          </cell>
          <cell r="D193" t="str">
            <v>400</v>
          </cell>
          <cell r="E193" t="str">
            <v>Other</v>
          </cell>
        </row>
        <row r="194">
          <cell r="A194">
            <v>591</v>
          </cell>
          <cell r="B194" t="str">
            <v>PAYMENTS TO BANKS</v>
          </cell>
          <cell r="D194" t="str">
            <v>400</v>
          </cell>
          <cell r="E194" t="str">
            <v>Other</v>
          </cell>
        </row>
        <row r="195">
          <cell r="A195">
            <v>592</v>
          </cell>
          <cell r="B195" t="str">
            <v>INVESTMENTS</v>
          </cell>
          <cell r="D195" t="str">
            <v>400</v>
          </cell>
          <cell r="E195" t="str">
            <v>Other</v>
          </cell>
        </row>
        <row r="196">
          <cell r="A196">
            <v>593</v>
          </cell>
          <cell r="B196" t="str">
            <v>EQUITY SUBSIDIARY EARNINGS</v>
          </cell>
          <cell r="D196" t="str">
            <v>400</v>
          </cell>
          <cell r="E196" t="str">
            <v>Other</v>
          </cell>
        </row>
        <row r="197">
          <cell r="A197">
            <v>594</v>
          </cell>
          <cell r="B197" t="str">
            <v>LONG/SHORT TERM DEBT</v>
          </cell>
          <cell r="D197" t="str">
            <v>400</v>
          </cell>
          <cell r="E197" t="str">
            <v>Other</v>
          </cell>
        </row>
        <row r="198">
          <cell r="A198">
            <v>595</v>
          </cell>
          <cell r="B198" t="str">
            <v>SALE OF STOCK</v>
          </cell>
          <cell r="D198" t="str">
            <v>400</v>
          </cell>
          <cell r="E198" t="str">
            <v>Other</v>
          </cell>
        </row>
        <row r="199">
          <cell r="A199">
            <v>596</v>
          </cell>
          <cell r="B199" t="str">
            <v>SHAREOWNER EXPENDITURES</v>
          </cell>
          <cell r="D199" t="str">
            <v>400</v>
          </cell>
          <cell r="E199" t="str">
            <v>Other</v>
          </cell>
        </row>
        <row r="200">
          <cell r="A200">
            <v>597</v>
          </cell>
          <cell r="B200" t="str">
            <v>DIVIDENDS DECLARED</v>
          </cell>
          <cell r="D200" t="str">
            <v>400</v>
          </cell>
          <cell r="E200" t="str">
            <v>Other</v>
          </cell>
        </row>
        <row r="201">
          <cell r="A201">
            <v>598</v>
          </cell>
          <cell r="B201" t="str">
            <v>SHAREOWNER EXPENDITURES - A/P</v>
          </cell>
          <cell r="D201" t="str">
            <v>400</v>
          </cell>
          <cell r="E201" t="str">
            <v>Other</v>
          </cell>
        </row>
        <row r="202">
          <cell r="A202">
            <v>599</v>
          </cell>
          <cell r="B202" t="str">
            <v>TRANSPORTATION-DIESEL FUEL</v>
          </cell>
          <cell r="D202" t="str">
            <v>400</v>
          </cell>
          <cell r="E202" t="str">
            <v>Other</v>
          </cell>
          <cell r="F202" t="str">
            <v>Transportation</v>
          </cell>
        </row>
        <row r="203">
          <cell r="A203">
            <v>600</v>
          </cell>
          <cell r="B203" t="str">
            <v>TRANSPORTATION-FLEET LEASING</v>
          </cell>
          <cell r="D203" t="str">
            <v>400</v>
          </cell>
          <cell r="E203" t="str">
            <v>Other</v>
          </cell>
          <cell r="F203" t="str">
            <v>Transportation</v>
          </cell>
        </row>
        <row r="204">
          <cell r="A204">
            <v>601</v>
          </cell>
          <cell r="B204" t="str">
            <v>TRANSPORTATION-GASOLINE</v>
          </cell>
          <cell r="D204" t="str">
            <v>400</v>
          </cell>
          <cell r="E204" t="str">
            <v>Other</v>
          </cell>
          <cell r="F204" t="str">
            <v>Transportation</v>
          </cell>
        </row>
        <row r="205">
          <cell r="A205">
            <v>602</v>
          </cell>
          <cell r="B205" t="str">
            <v>TRANSPORTATION-PREVENT MAINT</v>
          </cell>
          <cell r="D205" t="str">
            <v>400</v>
          </cell>
          <cell r="E205" t="str">
            <v>Other</v>
          </cell>
          <cell r="F205" t="str">
            <v>Transportation</v>
          </cell>
        </row>
        <row r="206">
          <cell r="A206">
            <v>603</v>
          </cell>
          <cell r="B206" t="str">
            <v>TRANSPORTATION-UNSCHED MAINT</v>
          </cell>
          <cell r="D206" t="str">
            <v>400</v>
          </cell>
          <cell r="E206" t="str">
            <v>Other</v>
          </cell>
          <cell r="F206" t="str">
            <v>Transportation</v>
          </cell>
        </row>
        <row r="207">
          <cell r="A207">
            <v>604</v>
          </cell>
          <cell r="B207" t="str">
            <v>TRANSPORTATION-PARTS &amp; ACCESSORIES-NON A/P</v>
          </cell>
          <cell r="D207" t="str">
            <v>400</v>
          </cell>
          <cell r="E207" t="str">
            <v>Other</v>
          </cell>
          <cell r="F207" t="str">
            <v>Transportation</v>
          </cell>
        </row>
        <row r="208">
          <cell r="A208">
            <v>605</v>
          </cell>
          <cell r="B208" t="str">
            <v>UTILITIES</v>
          </cell>
          <cell r="D208" t="str">
            <v>400</v>
          </cell>
          <cell r="E208" t="str">
            <v>Other</v>
          </cell>
        </row>
        <row r="209">
          <cell r="A209">
            <v>606</v>
          </cell>
          <cell r="B209" t="str">
            <v>GAS USED BY OURSELVES</v>
          </cell>
          <cell r="D209" t="str">
            <v>400</v>
          </cell>
          <cell r="E209" t="str">
            <v>Other</v>
          </cell>
        </row>
        <row r="210">
          <cell r="A210">
            <v>607</v>
          </cell>
          <cell r="B210" t="str">
            <v>ELECTRICITY USED BY OURSELVES</v>
          </cell>
          <cell r="D210" t="str">
            <v>400</v>
          </cell>
          <cell r="E210" t="str">
            <v>Other</v>
          </cell>
        </row>
        <row r="211">
          <cell r="A211">
            <v>608</v>
          </cell>
          <cell r="B211" t="str">
            <v>WATER USED</v>
          </cell>
          <cell r="D211" t="str">
            <v>400</v>
          </cell>
          <cell r="E211" t="str">
            <v>Other</v>
          </cell>
        </row>
        <row r="212">
          <cell r="A212">
            <v>609</v>
          </cell>
          <cell r="B212" t="str">
            <v>PURCHASED ELECTRICITY</v>
          </cell>
          <cell r="D212" t="str">
            <v>400</v>
          </cell>
          <cell r="E212" t="str">
            <v>Other</v>
          </cell>
        </row>
        <row r="213">
          <cell r="A213">
            <v>610</v>
          </cell>
          <cell r="B213" t="str">
            <v>EMPLOYEE BENEFITS-A/P</v>
          </cell>
          <cell r="D213" t="str">
            <v>400</v>
          </cell>
          <cell r="E213" t="str">
            <v>Other</v>
          </cell>
        </row>
        <row r="214">
          <cell r="A214">
            <v>611</v>
          </cell>
          <cell r="B214" t="str">
            <v>EMPLOYEE BENEFITS-NON-A/P</v>
          </cell>
          <cell r="D214" t="str">
            <v>400</v>
          </cell>
          <cell r="E214" t="str">
            <v>Other</v>
          </cell>
        </row>
        <row r="215">
          <cell r="A215">
            <v>612</v>
          </cell>
          <cell r="B215" t="str">
            <v>UNCOLLECTIBLES</v>
          </cell>
          <cell r="D215" t="str">
            <v>400</v>
          </cell>
          <cell r="E215" t="str">
            <v>Other</v>
          </cell>
        </row>
        <row r="216">
          <cell r="A216">
            <v>613</v>
          </cell>
          <cell r="B216" t="str">
            <v>RECOVERIES OF UNCOLLECTIBLES</v>
          </cell>
          <cell r="D216" t="str">
            <v>400</v>
          </cell>
          <cell r="E216" t="str">
            <v>Other</v>
          </cell>
        </row>
        <row r="217">
          <cell r="A217">
            <v>614</v>
          </cell>
          <cell r="B217" t="str">
            <v>CON ED RECOVERIES</v>
          </cell>
          <cell r="D217" t="str">
            <v>400</v>
          </cell>
          <cell r="E217" t="str">
            <v>Other</v>
          </cell>
        </row>
        <row r="218">
          <cell r="A218">
            <v>615</v>
          </cell>
          <cell r="B218" t="str">
            <v>TRANSPORTATION-PARTS &amp; ACCESSORIES-A/P</v>
          </cell>
          <cell r="D218" t="str">
            <v>400</v>
          </cell>
          <cell r="E218" t="str">
            <v>Other</v>
          </cell>
        </row>
        <row r="219">
          <cell r="A219">
            <v>616</v>
          </cell>
          <cell r="B219" t="str">
            <v>COLLECTION AGENCY FEES</v>
          </cell>
          <cell r="D219" t="str">
            <v>400</v>
          </cell>
          <cell r="E219" t="str">
            <v>Other</v>
          </cell>
        </row>
        <row r="220">
          <cell r="A220">
            <v>618</v>
          </cell>
          <cell r="B220" t="str">
            <v>NON-TAXABLE CIAC</v>
          </cell>
          <cell r="D220" t="str">
            <v>A40</v>
          </cell>
          <cell r="E220" t="str">
            <v>Construction Reimbursement</v>
          </cell>
        </row>
        <row r="221">
          <cell r="A221">
            <v>620</v>
          </cell>
          <cell r="B221" t="str">
            <v>CUSTOMER CONTRIBUTIONS</v>
          </cell>
          <cell r="C221" t="str">
            <v>Y</v>
          </cell>
          <cell r="D221" t="str">
            <v>A40</v>
          </cell>
          <cell r="E221" t="str">
            <v>Construction Reimbursement</v>
          </cell>
          <cell r="F221" t="str">
            <v>Construction Reimbursement (CIAC, JPP, JO BILLING)</v>
          </cell>
        </row>
        <row r="222">
          <cell r="A222">
            <v>621</v>
          </cell>
          <cell r="B222" t="str">
            <v>GAS REVENUES</v>
          </cell>
          <cell r="D222" t="str">
            <v>400</v>
          </cell>
          <cell r="E222" t="str">
            <v>Other</v>
          </cell>
        </row>
        <row r="223">
          <cell r="A223">
            <v>622</v>
          </cell>
          <cell r="B223" t="str">
            <v>ELECTRIC REVENUES</v>
          </cell>
          <cell r="D223" t="str">
            <v>400</v>
          </cell>
          <cell r="E223" t="str">
            <v>Other</v>
          </cell>
        </row>
        <row r="224">
          <cell r="A224">
            <v>623</v>
          </cell>
          <cell r="B224" t="str">
            <v>NON-PRODUCT REVENUES</v>
          </cell>
          <cell r="D224" t="str">
            <v>400</v>
          </cell>
          <cell r="E224" t="str">
            <v>Other</v>
          </cell>
        </row>
        <row r="225">
          <cell r="A225">
            <v>624</v>
          </cell>
          <cell r="B225" t="str">
            <v>MISCELLANEOUS REVENUES</v>
          </cell>
          <cell r="D225" t="str">
            <v>400</v>
          </cell>
          <cell r="E225" t="str">
            <v>Other</v>
          </cell>
        </row>
        <row r="226">
          <cell r="A226">
            <v>625</v>
          </cell>
          <cell r="B226" t="str">
            <v>ACCRUED REVENUES</v>
          </cell>
          <cell r="D226" t="str">
            <v>400</v>
          </cell>
          <cell r="E226" t="str">
            <v>Other</v>
          </cell>
        </row>
        <row r="227">
          <cell r="A227">
            <v>626</v>
          </cell>
          <cell r="B227" t="str">
            <v>REBATES-NON A/P</v>
          </cell>
          <cell r="D227" t="str">
            <v>400</v>
          </cell>
          <cell r="E227" t="str">
            <v>Other</v>
          </cell>
        </row>
        <row r="228">
          <cell r="A228">
            <v>627</v>
          </cell>
          <cell r="B228" t="str">
            <v>CAS ELECTRIC REVENUES</v>
          </cell>
          <cell r="D228" t="str">
            <v>400</v>
          </cell>
          <cell r="E228" t="str">
            <v>Other</v>
          </cell>
        </row>
        <row r="229">
          <cell r="A229">
            <v>628</v>
          </cell>
          <cell r="B229" t="str">
            <v>CAS GAS REVENUES</v>
          </cell>
          <cell r="D229" t="str">
            <v>400</v>
          </cell>
          <cell r="E229" t="str">
            <v>Other</v>
          </cell>
        </row>
        <row r="230">
          <cell r="A230">
            <v>629</v>
          </cell>
          <cell r="B230" t="str">
            <v>CASH DISBURSEMENTS - NON A/P</v>
          </cell>
          <cell r="D230" t="str">
            <v>400</v>
          </cell>
          <cell r="E230" t="str">
            <v>Other</v>
          </cell>
        </row>
        <row r="231">
          <cell r="A231">
            <v>630</v>
          </cell>
          <cell r="B231" t="str">
            <v>CASH RECEIPTS</v>
          </cell>
          <cell r="D231" t="str">
            <v>400</v>
          </cell>
          <cell r="E231" t="str">
            <v>Other</v>
          </cell>
        </row>
        <row r="232">
          <cell r="A232">
            <v>631</v>
          </cell>
          <cell r="B232" t="str">
            <v>REBATES-A/P</v>
          </cell>
          <cell r="D232" t="str">
            <v>400</v>
          </cell>
          <cell r="E232" t="str">
            <v>Other</v>
          </cell>
        </row>
        <row r="233">
          <cell r="A233">
            <v>632</v>
          </cell>
          <cell r="B233" t="str">
            <v>CASH DISBURSEMENTS - A/P</v>
          </cell>
          <cell r="D233" t="str">
            <v>400</v>
          </cell>
          <cell r="E233" t="str">
            <v>Other</v>
          </cell>
        </row>
        <row r="234">
          <cell r="A234">
            <v>633</v>
          </cell>
          <cell r="B234" t="str">
            <v>CRIS REVENUE</v>
          </cell>
          <cell r="D234" t="str">
            <v>400</v>
          </cell>
          <cell r="E234" t="str">
            <v>Other</v>
          </cell>
        </row>
        <row r="235">
          <cell r="A235">
            <v>634</v>
          </cell>
          <cell r="B235" t="str">
            <v>CRIS REVENUE LATE PAYMENT CHARGES</v>
          </cell>
          <cell r="D235" t="str">
            <v>400</v>
          </cell>
          <cell r="E235" t="str">
            <v>Other</v>
          </cell>
        </row>
        <row r="236">
          <cell r="A236">
            <v>635</v>
          </cell>
          <cell r="B236" t="str">
            <v>CASH BANK TRANSFERS</v>
          </cell>
          <cell r="D236" t="str">
            <v>400</v>
          </cell>
          <cell r="E236" t="str">
            <v>Other</v>
          </cell>
        </row>
        <row r="237">
          <cell r="A237">
            <v>637</v>
          </cell>
          <cell r="B237" t="str">
            <v>JOBBING REIMBURSEMENT</v>
          </cell>
          <cell r="D237" t="str">
            <v>400</v>
          </cell>
          <cell r="E237" t="str">
            <v>Other</v>
          </cell>
        </row>
        <row r="238">
          <cell r="A238">
            <v>695</v>
          </cell>
          <cell r="B238" t="str">
            <v>DIRECTOR STOCK VALUATION</v>
          </cell>
          <cell r="D238" t="str">
            <v>400</v>
          </cell>
          <cell r="E238" t="str">
            <v>Other</v>
          </cell>
        </row>
        <row r="239">
          <cell r="A239">
            <v>698</v>
          </cell>
          <cell r="B239" t="str">
            <v>SALVAGE</v>
          </cell>
          <cell r="D239" t="str">
            <v>400</v>
          </cell>
          <cell r="E239" t="str">
            <v>Other</v>
          </cell>
        </row>
        <row r="240">
          <cell r="A240">
            <v>699</v>
          </cell>
          <cell r="B240" t="str">
            <v>OTHER CHARGES</v>
          </cell>
          <cell r="D240" t="str">
            <v>400</v>
          </cell>
          <cell r="E240" t="str">
            <v>Other</v>
          </cell>
        </row>
        <row r="241">
          <cell r="A241">
            <v>700</v>
          </cell>
          <cell r="B241" t="str">
            <v>GAS CHARGE-OFFS</v>
          </cell>
          <cell r="D241" t="str">
            <v>400</v>
          </cell>
          <cell r="E241" t="str">
            <v>Other</v>
          </cell>
        </row>
        <row r="242">
          <cell r="A242">
            <v>701</v>
          </cell>
          <cell r="B242" t="str">
            <v>PAYROLL O/H (WITH HOLIDAY&amp;VACA)</v>
          </cell>
          <cell r="D242" t="str">
            <v>400</v>
          </cell>
          <cell r="E242" t="str">
            <v>Other</v>
          </cell>
          <cell r="F242" t="str">
            <v>Not Used</v>
          </cell>
        </row>
        <row r="243">
          <cell r="A243">
            <v>702</v>
          </cell>
          <cell r="B243" t="str">
            <v>PAYROLL O/H (W/O HOLIDAY&amp;VACA)</v>
          </cell>
          <cell r="D243" t="str">
            <v>400</v>
          </cell>
          <cell r="E243" t="str">
            <v>Other</v>
          </cell>
          <cell r="F243" t="str">
            <v>Not Used</v>
          </cell>
        </row>
        <row r="244">
          <cell r="A244">
            <v>705</v>
          </cell>
          <cell r="B244" t="str">
            <v>CONSTRUCTION O/H</v>
          </cell>
          <cell r="D244" t="str">
            <v>400</v>
          </cell>
          <cell r="E244" t="str">
            <v>Other</v>
          </cell>
          <cell r="F244" t="str">
            <v>Not Used</v>
          </cell>
        </row>
        <row r="245">
          <cell r="A245">
            <v>706</v>
          </cell>
          <cell r="B245" t="str">
            <v>REIMBURSEABLE O/H</v>
          </cell>
          <cell r="D245" t="str">
            <v>400</v>
          </cell>
          <cell r="E245" t="str">
            <v>Other</v>
          </cell>
          <cell r="F245" t="str">
            <v>Reimbursable</v>
          </cell>
        </row>
        <row r="246">
          <cell r="A246">
            <v>707</v>
          </cell>
          <cell r="B246" t="str">
            <v>SYSTEM MAINT O/H</v>
          </cell>
          <cell r="D246" t="str">
            <v>400</v>
          </cell>
          <cell r="E246" t="str">
            <v>Other</v>
          </cell>
          <cell r="F246" t="str">
            <v>Not Used</v>
          </cell>
        </row>
        <row r="247">
          <cell r="A247">
            <v>709</v>
          </cell>
          <cell r="B247" t="str">
            <v>MATERIALS&amp;STOREHOUSE O/H</v>
          </cell>
          <cell r="D247" t="str">
            <v>400</v>
          </cell>
          <cell r="E247" t="str">
            <v>Other</v>
          </cell>
          <cell r="F247" t="str">
            <v>Reimbursable</v>
          </cell>
        </row>
        <row r="248">
          <cell r="A248">
            <v>710</v>
          </cell>
          <cell r="B248" t="str">
            <v>AFUDC</v>
          </cell>
          <cell r="D248" t="str">
            <v>400</v>
          </cell>
          <cell r="E248" t="str">
            <v>Other</v>
          </cell>
          <cell r="F248" t="str">
            <v>Not Used</v>
          </cell>
        </row>
        <row r="249">
          <cell r="A249">
            <v>711</v>
          </cell>
          <cell r="B249" t="str">
            <v>LEAK SURVEY - CAPITALIZED</v>
          </cell>
          <cell r="D249" t="str">
            <v>400</v>
          </cell>
          <cell r="E249" t="str">
            <v>Other</v>
          </cell>
          <cell r="F249" t="str">
            <v>Not Used</v>
          </cell>
        </row>
        <row r="250">
          <cell r="A250">
            <v>712</v>
          </cell>
          <cell r="B250" t="str">
            <v>LEAK SURVEY - ABANDONMENTS</v>
          </cell>
          <cell r="D250" t="str">
            <v>400</v>
          </cell>
          <cell r="E250" t="str">
            <v>Other</v>
          </cell>
          <cell r="F250" t="str">
            <v>Not Used</v>
          </cell>
        </row>
        <row r="251">
          <cell r="A251">
            <v>714</v>
          </cell>
          <cell r="B251" t="str">
            <v>INTERCOMPANY TRANSACTION - NON-LABOR</v>
          </cell>
          <cell r="D251" t="str">
            <v>400</v>
          </cell>
          <cell r="E251" t="str">
            <v>Other</v>
          </cell>
          <cell r="F251" t="str">
            <v>Not Used</v>
          </cell>
        </row>
        <row r="252">
          <cell r="A252">
            <v>715</v>
          </cell>
          <cell r="B252" t="str">
            <v>INTERCOMPANY TRANSACTION - NON-LABOR</v>
          </cell>
          <cell r="D252" t="str">
            <v>400</v>
          </cell>
          <cell r="E252" t="str">
            <v>Other</v>
          </cell>
          <cell r="F252" t="str">
            <v>Not Used</v>
          </cell>
        </row>
        <row r="253">
          <cell r="A253">
            <v>716</v>
          </cell>
          <cell r="B253" t="str">
            <v>PENSION BURDEN</v>
          </cell>
          <cell r="C253" t="str">
            <v>Y</v>
          </cell>
          <cell r="D253" t="str">
            <v>B06</v>
          </cell>
          <cell r="E253" t="str">
            <v>Pension</v>
          </cell>
          <cell r="F253" t="str">
            <v>Pension expense for supplemental, deferred compensation, etc.</v>
          </cell>
        </row>
        <row r="254">
          <cell r="A254">
            <v>717</v>
          </cell>
          <cell r="B254" t="str">
            <v>OTHER POST EMPLOYMENT BENEFITS OPEBS BURDEN</v>
          </cell>
          <cell r="D254" t="str">
            <v>B01</v>
          </cell>
          <cell r="E254" t="str">
            <v>FAS 106</v>
          </cell>
          <cell r="F254" t="str">
            <v>Post Employment Benefits.   Changed 7/23/07 (was B02 FAS 112).</v>
          </cell>
        </row>
        <row r="255">
          <cell r="A255">
            <v>718</v>
          </cell>
          <cell r="B255" t="str">
            <v>BENEFITS BURDEN</v>
          </cell>
          <cell r="C255" t="str">
            <v>Y</v>
          </cell>
          <cell r="D255" t="str">
            <v>B05</v>
          </cell>
          <cell r="E255" t="str">
            <v>Other Benefits</v>
          </cell>
          <cell r="F255" t="str">
            <v>Miscellaneous benefits not accounted for elsewhere: awards, etc.</v>
          </cell>
        </row>
        <row r="256">
          <cell r="A256">
            <v>719</v>
          </cell>
          <cell r="B256" t="str">
            <v>PAYROLL TAXES BURDEN</v>
          </cell>
          <cell r="C256" t="str">
            <v>Y</v>
          </cell>
          <cell r="D256" t="str">
            <v>B09</v>
          </cell>
          <cell r="E256" t="str">
            <v>Payroll Taxes</v>
          </cell>
          <cell r="F256" t="str">
            <v>Payroll Taxes including FICA, FUTA, and SUTA</v>
          </cell>
        </row>
        <row r="257">
          <cell r="A257">
            <v>720</v>
          </cell>
          <cell r="B257" t="str">
            <v>INCENTIVE COMPENSATION BURDEN</v>
          </cell>
          <cell r="D257" t="str">
            <v>P30</v>
          </cell>
          <cell r="E257" t="str">
            <v>Bonus &amp; Miscellaneous Pay</v>
          </cell>
          <cell r="F257" t="str">
            <v>Changed per Doxsee's review 05/08/07</v>
          </cell>
        </row>
        <row r="258">
          <cell r="A258">
            <v>721</v>
          </cell>
          <cell r="B258" t="str">
            <v>PAID ABSENCE BURDEN</v>
          </cell>
          <cell r="D258" t="str">
            <v>P50</v>
          </cell>
          <cell r="E258" t="str">
            <v>Time Not Worked</v>
          </cell>
          <cell r="F258" t="str">
            <v>Verify</v>
          </cell>
        </row>
        <row r="259">
          <cell r="A259">
            <v>722</v>
          </cell>
          <cell r="B259" t="str">
            <v>VACATION BURDEN</v>
          </cell>
          <cell r="D259" t="str">
            <v>P50</v>
          </cell>
          <cell r="E259" t="str">
            <v>Time Not Worked</v>
          </cell>
          <cell r="F259" t="str">
            <v>Verify</v>
          </cell>
        </row>
        <row r="260">
          <cell r="A260">
            <v>723</v>
          </cell>
          <cell r="B260" t="str">
            <v>DISTRIBUTION GAS CLEARING BURDEN</v>
          </cell>
          <cell r="C260" t="str">
            <v>Y</v>
          </cell>
          <cell r="D260" t="str">
            <v>A50</v>
          </cell>
          <cell r="E260" t="str">
            <v>Capital Overheads</v>
          </cell>
          <cell r="F260" t="str">
            <v>Overheads applied to capital work orders for Operations &amp; Engineering Support, and G&amp;A (including plant accounting)</v>
          </cell>
        </row>
        <row r="261">
          <cell r="A261">
            <v>724</v>
          </cell>
          <cell r="B261" t="str">
            <v>CUSTOMER SERVICE CLEARING BURDEN</v>
          </cell>
          <cell r="D261" t="str">
            <v>A50</v>
          </cell>
          <cell r="E261" t="str">
            <v>Capital Overheads</v>
          </cell>
        </row>
        <row r="262">
          <cell r="A262">
            <v>725</v>
          </cell>
          <cell r="B262" t="str">
            <v>TOOLS AND WORKS BURDEN</v>
          </cell>
          <cell r="D262" t="str">
            <v>A50</v>
          </cell>
          <cell r="E262" t="str">
            <v>Capital Overheads</v>
          </cell>
        </row>
        <row r="263">
          <cell r="A263">
            <v>726</v>
          </cell>
          <cell r="B263" t="str">
            <v>GENERATION JOINT COSTS BURDEN</v>
          </cell>
          <cell r="D263" t="str">
            <v>A50</v>
          </cell>
          <cell r="E263" t="str">
            <v>Capital Overheads</v>
          </cell>
        </row>
        <row r="264">
          <cell r="A264">
            <v>727</v>
          </cell>
          <cell r="B264" t="str">
            <v>GAS/CUSTOMER SERVICE BURDEN</v>
          </cell>
          <cell r="D264" t="str">
            <v>A50</v>
          </cell>
          <cell r="E264" t="str">
            <v>Capital Overheads</v>
          </cell>
        </row>
        <row r="265">
          <cell r="A265">
            <v>728</v>
          </cell>
          <cell r="B265" t="str">
            <v>T&amp;D TRANSPORTATION BURDEN</v>
          </cell>
          <cell r="D265" t="str">
            <v>A50</v>
          </cell>
          <cell r="E265" t="str">
            <v>Capital Overheads</v>
          </cell>
        </row>
        <row r="266">
          <cell r="A266">
            <v>729</v>
          </cell>
          <cell r="B266" t="str">
            <v>T&amp;D JOINT COSTS</v>
          </cell>
          <cell r="D266" t="str">
            <v>A50</v>
          </cell>
          <cell r="E266" t="str">
            <v>Capital Overheads</v>
          </cell>
        </row>
        <row r="267">
          <cell r="A267">
            <v>730</v>
          </cell>
          <cell r="B267" t="str">
            <v>AFUDC-DEBT</v>
          </cell>
          <cell r="C267" t="str">
            <v>Y</v>
          </cell>
          <cell r="D267" t="str">
            <v>A10</v>
          </cell>
          <cell r="E267" t="str">
            <v>AFUDC - Debt</v>
          </cell>
          <cell r="F267" t="str">
            <v>Allowance for Funds Used During Construction Debt</v>
          </cell>
        </row>
        <row r="268">
          <cell r="A268">
            <v>731</v>
          </cell>
          <cell r="B268" t="str">
            <v>AFUDC-EQUITY</v>
          </cell>
          <cell r="C268" t="str">
            <v>Y</v>
          </cell>
          <cell r="D268" t="str">
            <v>A11</v>
          </cell>
          <cell r="E268" t="str">
            <v>AFUDC - Equity</v>
          </cell>
          <cell r="F268" t="str">
            <v>Allowance for Funds Used During Construction Equity</v>
          </cell>
        </row>
        <row r="269">
          <cell r="A269">
            <v>732</v>
          </cell>
          <cell r="B269" t="str">
            <v>STORES EXP BURDEN</v>
          </cell>
          <cell r="C269" t="str">
            <v>Y</v>
          </cell>
          <cell r="D269" t="str">
            <v>M50</v>
          </cell>
          <cell r="E269" t="str">
            <v>Materials Stores Handling</v>
          </cell>
          <cell r="F269" t="str">
            <v>Markup for materials received from Inventory that is intended to recover the cost of operating the stockrooms.</v>
          </cell>
        </row>
        <row r="270">
          <cell r="A270">
            <v>733</v>
          </cell>
          <cell r="B270" t="str">
            <v>GAINSHARING NON MANAGEMENT</v>
          </cell>
          <cell r="D270" t="str">
            <v>P30</v>
          </cell>
          <cell r="E270" t="str">
            <v>Bonus &amp; Miscellaneous Pay</v>
          </cell>
        </row>
        <row r="271">
          <cell r="A271">
            <v>734</v>
          </cell>
          <cell r="B271" t="str">
            <v>GAS CONTROL &amp; I&amp;R BURDEN</v>
          </cell>
          <cell r="D271" t="str">
            <v>A50</v>
          </cell>
          <cell r="E271" t="str">
            <v>Capital Overheads</v>
          </cell>
        </row>
        <row r="272">
          <cell r="A272">
            <v>736</v>
          </cell>
          <cell r="B272" t="str">
            <v>401K MATCH BURDEN</v>
          </cell>
          <cell r="C272" t="str">
            <v>Y</v>
          </cell>
          <cell r="D272" t="str">
            <v>B07</v>
          </cell>
          <cell r="E272" t="str">
            <v>Thrift Plan</v>
          </cell>
          <cell r="F272" t="str">
            <v>401K incentive thrift plan matching payment</v>
          </cell>
        </row>
        <row r="273">
          <cell r="A273">
            <v>737</v>
          </cell>
          <cell r="B273" t="str">
            <v>VEBA ADJUSTMENT BURDEN</v>
          </cell>
          <cell r="D273" t="str">
            <v>B01</v>
          </cell>
          <cell r="E273" t="str">
            <v>FAS 106</v>
          </cell>
          <cell r="F273" t="str">
            <v>Changed per Doxsee's review 07/11/07.</v>
          </cell>
        </row>
        <row r="274">
          <cell r="A274">
            <v>740</v>
          </cell>
          <cell r="B274" t="str">
            <v>JANITORIAL SERVICES</v>
          </cell>
          <cell r="D274" t="str">
            <v>400</v>
          </cell>
          <cell r="E274" t="str">
            <v>Other</v>
          </cell>
        </row>
        <row r="275">
          <cell r="A275">
            <v>741</v>
          </cell>
          <cell r="B275" t="str">
            <v>LANDSCAPING SERVICES</v>
          </cell>
          <cell r="D275" t="str">
            <v>400</v>
          </cell>
          <cell r="E275" t="str">
            <v>Other</v>
          </cell>
        </row>
        <row r="276">
          <cell r="A276">
            <v>742</v>
          </cell>
          <cell r="B276" t="str">
            <v>REFUSE SERVICES</v>
          </cell>
          <cell r="D276" t="str">
            <v>400</v>
          </cell>
          <cell r="E276" t="str">
            <v>Other</v>
          </cell>
        </row>
        <row r="277">
          <cell r="A277">
            <v>743</v>
          </cell>
          <cell r="B277" t="str">
            <v>ELEVATOR MAINTENANCE SERVICES</v>
          </cell>
          <cell r="D277" t="str">
            <v>400</v>
          </cell>
          <cell r="E277" t="str">
            <v>Other</v>
          </cell>
        </row>
        <row r="278">
          <cell r="A278">
            <v>744</v>
          </cell>
          <cell r="B278" t="str">
            <v>UNINTERRUPTIBLE POWER SUPPLY MAINTENANCE</v>
          </cell>
          <cell r="D278" t="str">
            <v>400</v>
          </cell>
          <cell r="E278" t="str">
            <v>Other</v>
          </cell>
        </row>
        <row r="279">
          <cell r="A279">
            <v>745</v>
          </cell>
          <cell r="B279" t="str">
            <v>ROOF &amp; MASONRY SERVICES</v>
          </cell>
          <cell r="D279" t="str">
            <v>400</v>
          </cell>
          <cell r="E279" t="str">
            <v>Other</v>
          </cell>
        </row>
        <row r="280">
          <cell r="A280">
            <v>746</v>
          </cell>
          <cell r="B280" t="str">
            <v>SAFETY SERVICES</v>
          </cell>
          <cell r="D280" t="str">
            <v>400</v>
          </cell>
          <cell r="E280" t="str">
            <v>Other</v>
          </cell>
        </row>
        <row r="281">
          <cell r="A281">
            <v>747</v>
          </cell>
          <cell r="B281" t="str">
            <v>COPIERS</v>
          </cell>
          <cell r="D281" t="str">
            <v>400</v>
          </cell>
          <cell r="E281" t="str">
            <v>Other</v>
          </cell>
        </row>
        <row r="282">
          <cell r="A282">
            <v>748</v>
          </cell>
          <cell r="B282" t="str">
            <v>MESSENGER &amp; COURIER SERVICES</v>
          </cell>
          <cell r="D282" t="str">
            <v>400</v>
          </cell>
          <cell r="E282" t="str">
            <v>Other</v>
          </cell>
        </row>
        <row r="283">
          <cell r="A283">
            <v>749</v>
          </cell>
          <cell r="B283" t="str">
            <v>EQUIPMENT MAINTENANCE</v>
          </cell>
          <cell r="D283" t="str">
            <v>400</v>
          </cell>
          <cell r="E283" t="str">
            <v>Other</v>
          </cell>
        </row>
        <row r="284">
          <cell r="A284">
            <v>750</v>
          </cell>
          <cell r="B284" t="str">
            <v>MISC GEN OFFICE</v>
          </cell>
          <cell r="D284" t="str">
            <v>400</v>
          </cell>
          <cell r="E284" t="str">
            <v>Other</v>
          </cell>
        </row>
        <row r="285">
          <cell r="A285">
            <v>751</v>
          </cell>
          <cell r="B285" t="str">
            <v>LIPA SERVICE FEE ON CAPITAL</v>
          </cell>
          <cell r="D285" t="str">
            <v>400</v>
          </cell>
          <cell r="E285" t="str">
            <v>Other</v>
          </cell>
        </row>
        <row r="286">
          <cell r="A286">
            <v>753</v>
          </cell>
          <cell r="B286" t="str">
            <v>MISCELLANEOUS CREDITS</v>
          </cell>
          <cell r="D286" t="str">
            <v>400</v>
          </cell>
          <cell r="E286" t="str">
            <v>Other</v>
          </cell>
        </row>
        <row r="287">
          <cell r="A287">
            <v>760</v>
          </cell>
          <cell r="B287" t="str">
            <v>T&amp;D DESIGN &amp; CONSTRUCT ADMIN - CLEARING</v>
          </cell>
          <cell r="D287" t="str">
            <v>400</v>
          </cell>
          <cell r="E287" t="str">
            <v>Other</v>
          </cell>
          <cell r="F287" t="str">
            <v>Not Used</v>
          </cell>
        </row>
        <row r="288">
          <cell r="A288">
            <v>761</v>
          </cell>
          <cell r="B288" t="str">
            <v>T&amp;D DESIGN &amp; CONSTRUCT TRAINING - CLEARING</v>
          </cell>
          <cell r="D288" t="str">
            <v>400</v>
          </cell>
          <cell r="E288" t="str">
            <v>Other</v>
          </cell>
          <cell r="F288" t="str">
            <v>Not Used</v>
          </cell>
        </row>
        <row r="289">
          <cell r="A289">
            <v>762</v>
          </cell>
          <cell r="B289" t="str">
            <v>T&amp;D PROJ MGMT TRAINING - CLEARING</v>
          </cell>
          <cell r="D289" t="str">
            <v>400</v>
          </cell>
          <cell r="E289" t="str">
            <v>Other</v>
          </cell>
          <cell r="F289" t="str">
            <v>Not Used</v>
          </cell>
        </row>
        <row r="290">
          <cell r="A290">
            <v>763</v>
          </cell>
          <cell r="B290" t="str">
            <v>T&amp;D SVC ADMIN - CLEARING</v>
          </cell>
          <cell r="D290" t="str">
            <v>400</v>
          </cell>
          <cell r="E290" t="str">
            <v>Other</v>
          </cell>
          <cell r="F290" t="str">
            <v>Not Used</v>
          </cell>
        </row>
        <row r="291">
          <cell r="A291">
            <v>764</v>
          </cell>
          <cell r="B291" t="str">
            <v>T&amp;D ENGINEERING ADMIN - CLEARING</v>
          </cell>
          <cell r="D291" t="str">
            <v>400</v>
          </cell>
          <cell r="E291" t="str">
            <v>Other</v>
          </cell>
          <cell r="F291" t="str">
            <v>Not Used</v>
          </cell>
        </row>
        <row r="292">
          <cell r="A292">
            <v>765</v>
          </cell>
          <cell r="B292" t="str">
            <v>T&amp;D POWER SUPPLY &amp; SYS PROTECTION ADMIN - CLEARING</v>
          </cell>
          <cell r="D292" t="str">
            <v>400</v>
          </cell>
          <cell r="E292" t="str">
            <v>Other</v>
          </cell>
          <cell r="F292" t="str">
            <v>Not Used</v>
          </cell>
        </row>
        <row r="293">
          <cell r="A293">
            <v>766</v>
          </cell>
          <cell r="B293" t="str">
            <v>MARKOUT CONSTRUCT- CLEARING</v>
          </cell>
          <cell r="D293" t="str">
            <v>400</v>
          </cell>
          <cell r="E293" t="str">
            <v>Other</v>
          </cell>
          <cell r="F293" t="str">
            <v>Not Used</v>
          </cell>
        </row>
        <row r="294">
          <cell r="A294">
            <v>767</v>
          </cell>
          <cell r="B294" t="str">
            <v>T&amp;D MAPPING - CLEARING</v>
          </cell>
          <cell r="D294" t="str">
            <v>400</v>
          </cell>
          <cell r="E294" t="str">
            <v>Other</v>
          </cell>
          <cell r="F294" t="str">
            <v>Not Used</v>
          </cell>
        </row>
        <row r="295">
          <cell r="A295">
            <v>768</v>
          </cell>
          <cell r="B295" t="str">
            <v>GAS MAPPING - CLEARING</v>
          </cell>
          <cell r="D295" t="str">
            <v>400</v>
          </cell>
          <cell r="E295" t="str">
            <v>Other</v>
          </cell>
          <cell r="F295" t="str">
            <v>Not Used</v>
          </cell>
        </row>
        <row r="296">
          <cell r="A296">
            <v>769</v>
          </cell>
          <cell r="B296" t="str">
            <v>SURVEY - CLEARING</v>
          </cell>
          <cell r="D296" t="str">
            <v>400</v>
          </cell>
          <cell r="E296" t="str">
            <v>Other</v>
          </cell>
          <cell r="F296" t="str">
            <v>Not Used</v>
          </cell>
        </row>
        <row r="297">
          <cell r="A297">
            <v>770</v>
          </cell>
          <cell r="B297" t="str">
            <v>OPERATION COMPUTING - CLEARING</v>
          </cell>
          <cell r="D297" t="str">
            <v>400</v>
          </cell>
          <cell r="E297" t="str">
            <v>Other</v>
          </cell>
          <cell r="F297" t="str">
            <v>Not Used</v>
          </cell>
        </row>
        <row r="298">
          <cell r="A298">
            <v>771</v>
          </cell>
          <cell r="B298" t="str">
            <v>GAS - CLEARING</v>
          </cell>
          <cell r="D298" t="str">
            <v>400</v>
          </cell>
          <cell r="E298" t="str">
            <v>Other</v>
          </cell>
          <cell r="F298" t="str">
            <v>Not Used</v>
          </cell>
        </row>
        <row r="299">
          <cell r="A299">
            <v>772</v>
          </cell>
          <cell r="B299" t="str">
            <v>CUST SVC - CLEARING</v>
          </cell>
          <cell r="D299" t="str">
            <v>400</v>
          </cell>
          <cell r="E299" t="str">
            <v>Other</v>
          </cell>
          <cell r="F299" t="str">
            <v>Not Used</v>
          </cell>
        </row>
        <row r="300">
          <cell r="A300">
            <v>773</v>
          </cell>
          <cell r="B300" t="str">
            <v>TOOLS &amp; WORKS - CLEARING</v>
          </cell>
          <cell r="D300" t="str">
            <v>400</v>
          </cell>
          <cell r="E300" t="str">
            <v>Other</v>
          </cell>
          <cell r="F300" t="str">
            <v>Not Used</v>
          </cell>
        </row>
        <row r="301">
          <cell r="A301">
            <v>775</v>
          </cell>
          <cell r="B301" t="str">
            <v>TICKETS</v>
          </cell>
          <cell r="D301" t="str">
            <v>400</v>
          </cell>
          <cell r="E301" t="str">
            <v>Other</v>
          </cell>
        </row>
        <row r="302">
          <cell r="A302">
            <v>776</v>
          </cell>
          <cell r="B302" t="str">
            <v>CINDERELLA</v>
          </cell>
          <cell r="D302" t="str">
            <v>400</v>
          </cell>
          <cell r="E302" t="str">
            <v>Other</v>
          </cell>
        </row>
        <row r="303">
          <cell r="A303">
            <v>777</v>
          </cell>
          <cell r="B303" t="str">
            <v>SPONSORSHIPS</v>
          </cell>
          <cell r="D303" t="str">
            <v>400</v>
          </cell>
          <cell r="E303" t="str">
            <v>Other</v>
          </cell>
        </row>
        <row r="304">
          <cell r="A304">
            <v>778</v>
          </cell>
          <cell r="B304" t="str">
            <v>CONTRIBUTIONS</v>
          </cell>
          <cell r="C304" t="str">
            <v>Y</v>
          </cell>
          <cell r="D304" t="str">
            <v>150</v>
          </cell>
          <cell r="E304" t="str">
            <v>Donations</v>
          </cell>
          <cell r="F304" t="str">
            <v>Donations to charitable organizations.</v>
          </cell>
        </row>
        <row r="305">
          <cell r="A305">
            <v>778</v>
          </cell>
          <cell r="B305" t="str">
            <v>CONTRIBUTIONS</v>
          </cell>
          <cell r="D305" t="str">
            <v>400</v>
          </cell>
          <cell r="E305" t="str">
            <v>Other</v>
          </cell>
        </row>
        <row r="306">
          <cell r="A306">
            <v>779</v>
          </cell>
          <cell r="B306" t="str">
            <v>T&amp;D RELIABILITY &amp; DISTRIBUTION ENGR CLEARING</v>
          </cell>
          <cell r="D306" t="str">
            <v>400</v>
          </cell>
          <cell r="E306" t="str">
            <v>Other</v>
          </cell>
          <cell r="F306" t="str">
            <v>Not Used</v>
          </cell>
        </row>
        <row r="307">
          <cell r="A307">
            <v>780</v>
          </cell>
          <cell r="B307" t="str">
            <v>GAS CLEARING - LABOR</v>
          </cell>
          <cell r="D307" t="str">
            <v>400</v>
          </cell>
          <cell r="E307" t="str">
            <v>Other</v>
          </cell>
          <cell r="F307" t="str">
            <v>Not Used</v>
          </cell>
        </row>
        <row r="308">
          <cell r="A308">
            <v>781</v>
          </cell>
          <cell r="B308" t="str">
            <v>GAS CLEARING - OTHER</v>
          </cell>
          <cell r="D308" t="str">
            <v>400</v>
          </cell>
          <cell r="E308" t="str">
            <v>Other</v>
          </cell>
          <cell r="F308" t="str">
            <v>Not Used</v>
          </cell>
        </row>
        <row r="309">
          <cell r="A309">
            <v>782</v>
          </cell>
          <cell r="B309" t="str">
            <v>CUSTOMER SERVICE CLEARING - LABOR</v>
          </cell>
          <cell r="D309" t="str">
            <v>400</v>
          </cell>
          <cell r="E309" t="str">
            <v>Other</v>
          </cell>
          <cell r="F309" t="str">
            <v>Not Used</v>
          </cell>
        </row>
        <row r="310">
          <cell r="A310">
            <v>783</v>
          </cell>
          <cell r="B310" t="str">
            <v>CUSTOMER SERVICE CLEARING - OTHER</v>
          </cell>
          <cell r="D310" t="str">
            <v>400</v>
          </cell>
          <cell r="E310" t="str">
            <v>Other</v>
          </cell>
          <cell r="F310" t="str">
            <v>Not Used</v>
          </cell>
        </row>
        <row r="311">
          <cell r="A311">
            <v>784</v>
          </cell>
          <cell r="B311" t="str">
            <v>GAS PROD &amp; CONTROL CLEARING - LABOR</v>
          </cell>
          <cell r="D311" t="str">
            <v>400</v>
          </cell>
          <cell r="E311" t="str">
            <v>Other</v>
          </cell>
          <cell r="F311" t="str">
            <v>Not Used</v>
          </cell>
        </row>
        <row r="312">
          <cell r="A312">
            <v>785</v>
          </cell>
          <cell r="B312" t="str">
            <v>GAS PROD &amp; CONTROL CLEARING - OTHER</v>
          </cell>
          <cell r="D312" t="str">
            <v>400</v>
          </cell>
          <cell r="E312" t="str">
            <v>Other</v>
          </cell>
          <cell r="F312" t="str">
            <v>Not Used</v>
          </cell>
        </row>
        <row r="313">
          <cell r="A313">
            <v>789</v>
          </cell>
          <cell r="B313" t="str">
            <v>RECEIVABLES FROM PROJECT PLANT SYSTEMS</v>
          </cell>
          <cell r="C313" t="str">
            <v>Y</v>
          </cell>
          <cell r="D313" t="str">
            <v>A42</v>
          </cell>
          <cell r="E313" t="str">
            <v>Receivables from Project Plant Systems</v>
          </cell>
          <cell r="F313" t="str">
            <v>Receivables from Project Plant Systems</v>
          </cell>
        </row>
        <row r="314">
          <cell r="A314">
            <v>790</v>
          </cell>
          <cell r="B314" t="str">
            <v>FAS 106</v>
          </cell>
          <cell r="C314" t="str">
            <v>Y</v>
          </cell>
          <cell r="D314" t="str">
            <v>B01</v>
          </cell>
          <cell r="E314" t="str">
            <v>FAS 106</v>
          </cell>
          <cell r="F314" t="str">
            <v>Post Retirement Medical &amp; Life Liabilities</v>
          </cell>
        </row>
        <row r="315">
          <cell r="A315">
            <v>791</v>
          </cell>
          <cell r="B315" t="str">
            <v>HEALTH AND DENTAL INSURANCE</v>
          </cell>
          <cell r="C315" t="str">
            <v>Y</v>
          </cell>
          <cell r="D315" t="str">
            <v>B03</v>
          </cell>
          <cell r="E315" t="str">
            <v>Health Care</v>
          </cell>
          <cell r="F315" t="str">
            <v>Health and Dental insurance</v>
          </cell>
        </row>
        <row r="316">
          <cell r="A316">
            <v>792</v>
          </cell>
          <cell r="B316" t="str">
            <v>GROUP LIFE INSURANCE</v>
          </cell>
          <cell r="C316" t="str">
            <v>Y</v>
          </cell>
          <cell r="D316" t="str">
            <v>B04</v>
          </cell>
          <cell r="E316" t="str">
            <v>Group Life Insurance</v>
          </cell>
          <cell r="F316" t="str">
            <v>Group Life Insurance</v>
          </cell>
        </row>
        <row r="317">
          <cell r="A317">
            <v>793</v>
          </cell>
          <cell r="B317" t="str">
            <v>INJURIES AND DAMAGES INSURANCE</v>
          </cell>
          <cell r="C317" t="str">
            <v>Y</v>
          </cell>
          <cell r="D317" t="str">
            <v>B08</v>
          </cell>
          <cell r="E317" t="str">
            <v>Workers Comp</v>
          </cell>
          <cell r="F317" t="str">
            <v>Injuries and damages insurance</v>
          </cell>
        </row>
        <row r="318">
          <cell r="A318">
            <v>794</v>
          </cell>
          <cell r="B318" t="str">
            <v>SERVICE COMPANY EQUITY</v>
          </cell>
          <cell r="C318" t="str">
            <v>Y</v>
          </cell>
          <cell r="D318" t="str">
            <v>A20</v>
          </cell>
          <cell r="E318" t="str">
            <v>Service Company Equity</v>
          </cell>
          <cell r="F318" t="str">
            <v>Compensation for the use of Equity of the Service Company</v>
          </cell>
        </row>
        <row r="319">
          <cell r="A319">
            <v>795</v>
          </cell>
          <cell r="B319" t="str">
            <v>CONSERVATION LOAD MANAGEMENT</v>
          </cell>
          <cell r="C319" t="str">
            <v>Y</v>
          </cell>
          <cell r="D319" t="str">
            <v>A30</v>
          </cell>
          <cell r="E319" t="str">
            <v>Conservation Load Management</v>
          </cell>
          <cell r="F319" t="str">
            <v xml:space="preserve">Conservation and Load Management Incentive Payments </v>
          </cell>
        </row>
        <row r="320">
          <cell r="A320">
            <v>796</v>
          </cell>
          <cell r="B320" t="str">
            <v>COMPANY CONTRIBUTIONS/CREDITS TO JOBS</v>
          </cell>
          <cell r="C320" t="str">
            <v>Y</v>
          </cell>
          <cell r="D320" t="str">
            <v>A41</v>
          </cell>
          <cell r="E320" t="str">
            <v>Company Contributions/Credits to Jobs</v>
          </cell>
          <cell r="F320" t="str">
            <v>Post Credits to NY DOT Billings where National Grid is Responsible for Charges</v>
          </cell>
        </row>
        <row r="321">
          <cell r="A321">
            <v>797</v>
          </cell>
          <cell r="B321" t="str">
            <v>SUPERVISION &amp; ADMIN</v>
          </cell>
          <cell r="C321" t="str">
            <v>Y</v>
          </cell>
          <cell r="D321" t="str">
            <v>A60</v>
          </cell>
          <cell r="E321" t="str">
            <v>Supervision &amp; Admin</v>
          </cell>
          <cell r="F321" t="str">
            <v>Allocation results associated with back office support staff costs for the operating companies</v>
          </cell>
        </row>
        <row r="322">
          <cell r="A322">
            <v>798</v>
          </cell>
          <cell r="B322" t="str">
            <v>SERVICE CO OPERATING COSTS</v>
          </cell>
          <cell r="C322" t="str">
            <v>Y</v>
          </cell>
          <cell r="D322" t="str">
            <v>A65</v>
          </cell>
          <cell r="E322" t="str">
            <v>Service Co Operating Costs</v>
          </cell>
          <cell r="F322" t="str">
            <v>Allocation results associated with back office support staff costs for the service company</v>
          </cell>
        </row>
        <row r="323">
          <cell r="A323">
            <v>800</v>
          </cell>
          <cell r="B323" t="str">
            <v>ABANDONMENTS</v>
          </cell>
          <cell r="D323" t="str">
            <v>400</v>
          </cell>
          <cell r="E323" t="str">
            <v>Other</v>
          </cell>
          <cell r="F323" t="str">
            <v>Allocation</v>
          </cell>
        </row>
        <row r="324">
          <cell r="A324">
            <v>801</v>
          </cell>
          <cell r="B324" t="str">
            <v>PASSENGER CAR STC</v>
          </cell>
          <cell r="D324" t="str">
            <v>T10</v>
          </cell>
          <cell r="E324" t="str">
            <v>Transportation</v>
          </cell>
          <cell r="F324" t="str">
            <v>Vehicle charge for vehicles owned or leased by the company.</v>
          </cell>
        </row>
        <row r="325">
          <cell r="A325">
            <v>802</v>
          </cell>
          <cell r="B325" t="str">
            <v>LIGHT DUTY TRUCK STC</v>
          </cell>
          <cell r="D325" t="str">
            <v>T10</v>
          </cell>
          <cell r="E325" t="str">
            <v>Transportation</v>
          </cell>
        </row>
        <row r="326">
          <cell r="A326">
            <v>803</v>
          </cell>
          <cell r="B326" t="str">
            <v>GENERAL PURPOSE STC</v>
          </cell>
          <cell r="D326" t="str">
            <v>T10</v>
          </cell>
          <cell r="E326" t="str">
            <v>Transportation</v>
          </cell>
        </row>
        <row r="327">
          <cell r="A327">
            <v>804</v>
          </cell>
          <cell r="B327" t="str">
            <v>MEDIUM DUTY TRUCKS STC</v>
          </cell>
          <cell r="D327" t="str">
            <v>T10</v>
          </cell>
          <cell r="E327" t="str">
            <v>Transportation</v>
          </cell>
        </row>
        <row r="328">
          <cell r="A328">
            <v>805</v>
          </cell>
          <cell r="B328" t="str">
            <v>HEAVY EQUIPMENT/TRUCKS</v>
          </cell>
          <cell r="D328" t="str">
            <v>T10</v>
          </cell>
          <cell r="E328" t="str">
            <v>Transportation</v>
          </cell>
        </row>
        <row r="329">
          <cell r="A329">
            <v>806</v>
          </cell>
          <cell r="B329" t="str">
            <v>AERIAL DEVICE STC</v>
          </cell>
          <cell r="D329" t="str">
            <v>T10</v>
          </cell>
          <cell r="E329" t="str">
            <v>Transportation</v>
          </cell>
        </row>
        <row r="330">
          <cell r="A330">
            <v>807</v>
          </cell>
          <cell r="B330" t="str">
            <v>SPECIALTY VEHICLES &amp; EQUIPMENT STC</v>
          </cell>
          <cell r="D330" t="str">
            <v>T10</v>
          </cell>
          <cell r="E330" t="str">
            <v>Transportation</v>
          </cell>
        </row>
        <row r="331">
          <cell r="A331">
            <v>808</v>
          </cell>
          <cell r="B331" t="str">
            <v>TRAILERS &amp; MISCELLANEOUS EQUIPMENT STC</v>
          </cell>
          <cell r="D331" t="str">
            <v>T10</v>
          </cell>
          <cell r="E331" t="str">
            <v>Transportation</v>
          </cell>
        </row>
        <row r="332">
          <cell r="A332">
            <v>809</v>
          </cell>
          <cell r="B332" t="str">
            <v>EQUIPMENT STC</v>
          </cell>
          <cell r="D332" t="str">
            <v>T10</v>
          </cell>
          <cell r="E332" t="str">
            <v>Transportation</v>
          </cell>
        </row>
        <row r="333">
          <cell r="A333">
            <v>810</v>
          </cell>
          <cell r="B333" t="str">
            <v>HEAVY EQUIPMENT/TRUCKS STC</v>
          </cell>
          <cell r="C333" t="str">
            <v>Y</v>
          </cell>
          <cell r="D333" t="str">
            <v>T10</v>
          </cell>
          <cell r="E333" t="str">
            <v>Transportation</v>
          </cell>
        </row>
        <row r="334">
          <cell r="A334">
            <v>811</v>
          </cell>
          <cell r="B334" t="str">
            <v>PASSENGER CAR - MAINT ONLY</v>
          </cell>
          <cell r="D334" t="str">
            <v>T10</v>
          </cell>
          <cell r="E334" t="str">
            <v>Transportation</v>
          </cell>
        </row>
        <row r="335">
          <cell r="A335">
            <v>812</v>
          </cell>
          <cell r="B335" t="str">
            <v>LIGHT DUTY TRUCK - MAINT ONLY</v>
          </cell>
          <cell r="D335" t="str">
            <v>T10</v>
          </cell>
          <cell r="E335" t="str">
            <v>Transportation</v>
          </cell>
        </row>
        <row r="336">
          <cell r="A336">
            <v>813</v>
          </cell>
          <cell r="B336" t="str">
            <v>GENERAL PURPOSE - MAINT ONLY</v>
          </cell>
          <cell r="D336" t="str">
            <v>T10</v>
          </cell>
          <cell r="E336" t="str">
            <v>Transportation</v>
          </cell>
        </row>
        <row r="337">
          <cell r="A337">
            <v>814</v>
          </cell>
          <cell r="B337" t="str">
            <v>MEDIUM DUTY TRUCKS - MAINT ONLY</v>
          </cell>
          <cell r="D337" t="str">
            <v>T10</v>
          </cell>
          <cell r="E337" t="str">
            <v>Transportation</v>
          </cell>
        </row>
        <row r="338">
          <cell r="A338">
            <v>815</v>
          </cell>
          <cell r="B338" t="str">
            <v>HEAVY DUTY TRUCK - MAINT ONLY</v>
          </cell>
          <cell r="D338" t="str">
            <v>T10</v>
          </cell>
          <cell r="E338" t="str">
            <v>Transportation</v>
          </cell>
        </row>
        <row r="339">
          <cell r="A339">
            <v>816</v>
          </cell>
          <cell r="B339" t="str">
            <v>AERIAL DEVICE - MAINT ONLY</v>
          </cell>
          <cell r="D339" t="str">
            <v>T10</v>
          </cell>
          <cell r="E339" t="str">
            <v>Transportation</v>
          </cell>
        </row>
        <row r="340">
          <cell r="A340">
            <v>817</v>
          </cell>
          <cell r="B340" t="str">
            <v>SPECIALTY VEHICLES &amp; EQUIPMENT - MAINT ONLY</v>
          </cell>
          <cell r="D340" t="str">
            <v>T10</v>
          </cell>
          <cell r="E340" t="str">
            <v>Transportation</v>
          </cell>
        </row>
        <row r="341">
          <cell r="A341">
            <v>818</v>
          </cell>
          <cell r="B341" t="str">
            <v>TRAILERS &amp; MISCELLANEOUS EQUIP MAINT ONLY</v>
          </cell>
          <cell r="D341" t="str">
            <v>T10</v>
          </cell>
          <cell r="E341" t="str">
            <v>Transportation</v>
          </cell>
        </row>
        <row r="342">
          <cell r="A342">
            <v>819</v>
          </cell>
          <cell r="B342" t="str">
            <v>EQUIPMENT - MAINT ONLY</v>
          </cell>
          <cell r="D342" t="str">
            <v>T10</v>
          </cell>
          <cell r="E342" t="str">
            <v>Transportation</v>
          </cell>
        </row>
        <row r="343">
          <cell r="A343">
            <v>820</v>
          </cell>
          <cell r="B343" t="str">
            <v>HEAVY EQUIPMENT - MAINT ONLY</v>
          </cell>
          <cell r="D343" t="str">
            <v>T10</v>
          </cell>
          <cell r="E343" t="str">
            <v>Transportation</v>
          </cell>
        </row>
        <row r="344">
          <cell r="A344">
            <v>821</v>
          </cell>
          <cell r="B344" t="str">
            <v>METROTECH</v>
          </cell>
          <cell r="D344" t="str">
            <v>400</v>
          </cell>
          <cell r="E344" t="str">
            <v>Other</v>
          </cell>
          <cell r="F344" t="str">
            <v>Facilities</v>
          </cell>
        </row>
        <row r="345">
          <cell r="A345">
            <v>822</v>
          </cell>
          <cell r="B345" t="str">
            <v>HICKSVILLE</v>
          </cell>
          <cell r="D345" t="str">
            <v>400</v>
          </cell>
          <cell r="E345" t="str">
            <v>Other</v>
          </cell>
          <cell r="F345" t="str">
            <v>Facilities</v>
          </cell>
        </row>
        <row r="346">
          <cell r="A346">
            <v>823</v>
          </cell>
          <cell r="B346" t="str">
            <v>MINEOLA</v>
          </cell>
          <cell r="D346" t="str">
            <v>400</v>
          </cell>
          <cell r="E346" t="str">
            <v>Other</v>
          </cell>
          <cell r="F346" t="str">
            <v>Facilities</v>
          </cell>
        </row>
        <row r="347">
          <cell r="A347">
            <v>824</v>
          </cell>
          <cell r="B347" t="str">
            <v>DYE CENTER</v>
          </cell>
          <cell r="D347" t="str">
            <v>400</v>
          </cell>
          <cell r="E347" t="str">
            <v>Other</v>
          </cell>
          <cell r="F347" t="str">
            <v>Facilities</v>
          </cell>
        </row>
        <row r="348">
          <cell r="A348">
            <v>825</v>
          </cell>
          <cell r="B348" t="str">
            <v>SUFFOLK</v>
          </cell>
          <cell r="D348" t="str">
            <v>400</v>
          </cell>
          <cell r="E348" t="str">
            <v>Other</v>
          </cell>
          <cell r="F348" t="str">
            <v>Facilities</v>
          </cell>
        </row>
        <row r="349">
          <cell r="A349">
            <v>826</v>
          </cell>
          <cell r="B349" t="str">
            <v>NASSAU BUILDINGS</v>
          </cell>
          <cell r="D349" t="str">
            <v>400</v>
          </cell>
          <cell r="E349" t="str">
            <v>Other</v>
          </cell>
          <cell r="F349" t="str">
            <v>Facilities</v>
          </cell>
        </row>
        <row r="350">
          <cell r="A350">
            <v>827</v>
          </cell>
          <cell r="B350" t="str">
            <v>CANARSIE</v>
          </cell>
          <cell r="D350" t="str">
            <v>400</v>
          </cell>
          <cell r="E350" t="str">
            <v>Other</v>
          </cell>
          <cell r="F350" t="str">
            <v>Facilities</v>
          </cell>
        </row>
        <row r="351">
          <cell r="A351">
            <v>828</v>
          </cell>
          <cell r="B351" t="str">
            <v>GREENPOINT</v>
          </cell>
          <cell r="D351" t="str">
            <v>400</v>
          </cell>
          <cell r="E351" t="str">
            <v>Other</v>
          </cell>
          <cell r="F351" t="str">
            <v>Facilities</v>
          </cell>
        </row>
        <row r="352">
          <cell r="A352">
            <v>829</v>
          </cell>
          <cell r="B352" t="str">
            <v>OTHER NEW YORK BUILDINGS</v>
          </cell>
          <cell r="D352" t="str">
            <v>400</v>
          </cell>
          <cell r="E352" t="str">
            <v>Other</v>
          </cell>
          <cell r="F352" t="str">
            <v>Facilities</v>
          </cell>
        </row>
        <row r="353">
          <cell r="A353">
            <v>830</v>
          </cell>
          <cell r="B353" t="str">
            <v>BOSTON LOCATION - 1</v>
          </cell>
          <cell r="D353" t="str">
            <v>400</v>
          </cell>
          <cell r="E353" t="str">
            <v>Other</v>
          </cell>
          <cell r="F353" t="str">
            <v>Facilities</v>
          </cell>
        </row>
        <row r="354">
          <cell r="A354">
            <v>831</v>
          </cell>
          <cell r="B354" t="str">
            <v>BOSTON LOCATION - 2</v>
          </cell>
          <cell r="D354" t="str">
            <v>400</v>
          </cell>
          <cell r="E354" t="str">
            <v>Other</v>
          </cell>
          <cell r="F354" t="str">
            <v>Facilities</v>
          </cell>
        </row>
        <row r="355">
          <cell r="A355">
            <v>832</v>
          </cell>
          <cell r="B355" t="str">
            <v>BOSTON LOCATION - 3</v>
          </cell>
          <cell r="D355" t="str">
            <v>400</v>
          </cell>
          <cell r="E355" t="str">
            <v>Other</v>
          </cell>
          <cell r="F355" t="str">
            <v>Facilities</v>
          </cell>
        </row>
        <row r="356">
          <cell r="A356">
            <v>833</v>
          </cell>
          <cell r="B356" t="str">
            <v>BRENTWOOD</v>
          </cell>
          <cell r="D356" t="str">
            <v>400</v>
          </cell>
          <cell r="E356" t="str">
            <v>Other</v>
          </cell>
          <cell r="F356" t="str">
            <v>Facilities</v>
          </cell>
        </row>
        <row r="357">
          <cell r="A357">
            <v>834</v>
          </cell>
          <cell r="B357" t="str">
            <v>GREENLAWN</v>
          </cell>
          <cell r="D357" t="str">
            <v>400</v>
          </cell>
          <cell r="E357" t="str">
            <v>Other</v>
          </cell>
          <cell r="F357" t="str">
            <v>Facilities</v>
          </cell>
        </row>
        <row r="358">
          <cell r="A358">
            <v>835</v>
          </cell>
          <cell r="B358" t="str">
            <v>PATCHOGUE</v>
          </cell>
          <cell r="D358" t="str">
            <v>400</v>
          </cell>
          <cell r="E358" t="str">
            <v>Other</v>
          </cell>
          <cell r="F358" t="str">
            <v>Facilities</v>
          </cell>
        </row>
        <row r="359">
          <cell r="A359">
            <v>836</v>
          </cell>
          <cell r="B359" t="str">
            <v>RIVERHEAD</v>
          </cell>
          <cell r="D359" t="str">
            <v>400</v>
          </cell>
          <cell r="E359" t="str">
            <v>Other</v>
          </cell>
          <cell r="F359" t="str">
            <v>Facilities</v>
          </cell>
        </row>
        <row r="360">
          <cell r="A360">
            <v>837</v>
          </cell>
          <cell r="B360" t="str">
            <v>BRIDGEHAMPTON</v>
          </cell>
          <cell r="D360" t="str">
            <v>400</v>
          </cell>
          <cell r="E360" t="str">
            <v>Other</v>
          </cell>
          <cell r="F360" t="str">
            <v>Facilities</v>
          </cell>
        </row>
        <row r="361">
          <cell r="A361">
            <v>838</v>
          </cell>
          <cell r="B361" t="str">
            <v>CAC - MELVILLE BUILDING</v>
          </cell>
          <cell r="D361" t="str">
            <v>400</v>
          </cell>
          <cell r="E361" t="str">
            <v>Other</v>
          </cell>
          <cell r="F361" t="str">
            <v>Facilities</v>
          </cell>
        </row>
        <row r="362">
          <cell r="A362">
            <v>839</v>
          </cell>
          <cell r="B362" t="str">
            <v>LEVITTOWN BUILDING</v>
          </cell>
          <cell r="D362" t="str">
            <v>400</v>
          </cell>
          <cell r="E362" t="str">
            <v>Other</v>
          </cell>
          <cell r="F362" t="str">
            <v>Facilities</v>
          </cell>
        </row>
        <row r="363">
          <cell r="A363">
            <v>840</v>
          </cell>
          <cell r="B363" t="str">
            <v>HEWLETT BUILDING</v>
          </cell>
          <cell r="D363" t="str">
            <v>400</v>
          </cell>
          <cell r="E363" t="str">
            <v>Other</v>
          </cell>
          <cell r="F363" t="str">
            <v>Facilities</v>
          </cell>
        </row>
        <row r="364">
          <cell r="A364">
            <v>841</v>
          </cell>
          <cell r="B364" t="str">
            <v>BELLMORE BUILDING</v>
          </cell>
          <cell r="D364" t="str">
            <v>400</v>
          </cell>
          <cell r="E364" t="str">
            <v>Other</v>
          </cell>
          <cell r="F364" t="str">
            <v>Facilities</v>
          </cell>
        </row>
        <row r="365">
          <cell r="A365">
            <v>842</v>
          </cell>
          <cell r="B365" t="str">
            <v>600 GARDEN CITY BUILDING</v>
          </cell>
          <cell r="D365" t="str">
            <v>400</v>
          </cell>
          <cell r="E365" t="str">
            <v>Other</v>
          </cell>
          <cell r="F365" t="str">
            <v>Facilities</v>
          </cell>
        </row>
        <row r="366">
          <cell r="A366">
            <v>843</v>
          </cell>
          <cell r="B366" t="str">
            <v>550 GARDEN CITY BUILDING</v>
          </cell>
          <cell r="D366" t="str">
            <v>400</v>
          </cell>
          <cell r="E366" t="str">
            <v>Other</v>
          </cell>
          <cell r="F366" t="str">
            <v>Facilities</v>
          </cell>
        </row>
        <row r="367">
          <cell r="A367">
            <v>844</v>
          </cell>
          <cell r="B367" t="str">
            <v>ROSLYN BUILDING</v>
          </cell>
          <cell r="D367" t="str">
            <v>400</v>
          </cell>
          <cell r="E367" t="str">
            <v>Other</v>
          </cell>
          <cell r="F367" t="str">
            <v>Facilities</v>
          </cell>
        </row>
        <row r="368">
          <cell r="A368">
            <v>845</v>
          </cell>
          <cell r="B368" t="str">
            <v>NEWTON ST, WALTHAM BLDG</v>
          </cell>
          <cell r="D368" t="str">
            <v>400</v>
          </cell>
          <cell r="E368" t="str">
            <v>Other</v>
          </cell>
          <cell r="F368" t="str">
            <v>Facilities</v>
          </cell>
        </row>
        <row r="369">
          <cell r="A369">
            <v>846</v>
          </cell>
          <cell r="B369" t="str">
            <v>BEACON ST, BOSTON BLDG</v>
          </cell>
          <cell r="D369" t="str">
            <v>400</v>
          </cell>
          <cell r="E369" t="str">
            <v>Other</v>
          </cell>
          <cell r="F369" t="str">
            <v>Facilities</v>
          </cell>
        </row>
        <row r="370">
          <cell r="A370">
            <v>847</v>
          </cell>
          <cell r="B370" t="str">
            <v>WHITE'S PATH, YARMOUTH BLDG</v>
          </cell>
          <cell r="D370" t="str">
            <v>400</v>
          </cell>
          <cell r="E370" t="str">
            <v>Other</v>
          </cell>
          <cell r="F370" t="str">
            <v>Facilities</v>
          </cell>
        </row>
        <row r="371">
          <cell r="A371">
            <v>848</v>
          </cell>
          <cell r="B371" t="str">
            <v>LOCATION OH &amp; MTNCE-CLW BLDG</v>
          </cell>
          <cell r="D371" t="str">
            <v>400</v>
          </cell>
          <cell r="E371" t="str">
            <v>Other</v>
          </cell>
          <cell r="F371" t="str">
            <v>Facilities</v>
          </cell>
        </row>
        <row r="372">
          <cell r="A372">
            <v>849</v>
          </cell>
          <cell r="B372" t="str">
            <v>LOCATION OH &amp; MTNCE-ENH BLDG</v>
          </cell>
          <cell r="D372" t="str">
            <v>400</v>
          </cell>
          <cell r="E372" t="str">
            <v>Other</v>
          </cell>
          <cell r="F372" t="str">
            <v>Facilities</v>
          </cell>
        </row>
        <row r="373">
          <cell r="A373">
            <v>850</v>
          </cell>
          <cell r="B373" t="str">
            <v>ELM ST, MANCHESTER BLDG</v>
          </cell>
          <cell r="D373" t="str">
            <v>400</v>
          </cell>
          <cell r="E373" t="str">
            <v>Other</v>
          </cell>
          <cell r="F373" t="str">
            <v>Facilities</v>
          </cell>
        </row>
        <row r="374">
          <cell r="A374">
            <v>851</v>
          </cell>
          <cell r="B374" t="str">
            <v>NORTH HUNT ROAD, AMESBURY</v>
          </cell>
          <cell r="D374" t="str">
            <v>400</v>
          </cell>
          <cell r="E374" t="str">
            <v>Other</v>
          </cell>
          <cell r="F374" t="str">
            <v>Facilities</v>
          </cell>
        </row>
        <row r="375">
          <cell r="A375">
            <v>852</v>
          </cell>
          <cell r="B375" t="str">
            <v>RIVERMOOR ST -BGC BLDG</v>
          </cell>
          <cell r="D375" t="str">
            <v>400</v>
          </cell>
          <cell r="E375" t="str">
            <v>Other</v>
          </cell>
          <cell r="F375" t="str">
            <v>Facilities</v>
          </cell>
        </row>
        <row r="376">
          <cell r="A376">
            <v>853</v>
          </cell>
          <cell r="B376" t="str">
            <v>SECOND AVE., WALTHAM - BLDG</v>
          </cell>
          <cell r="D376" t="str">
            <v>400</v>
          </cell>
          <cell r="E376" t="str">
            <v>Other</v>
          </cell>
          <cell r="F376" t="str">
            <v>Facilities</v>
          </cell>
        </row>
        <row r="377">
          <cell r="A377">
            <v>854</v>
          </cell>
          <cell r="B377" t="str">
            <v>25 HUB DRIVE MELVILLE</v>
          </cell>
          <cell r="D377">
            <v>400</v>
          </cell>
          <cell r="E377" t="str">
            <v>Other</v>
          </cell>
          <cell r="F377" t="str">
            <v>Facilities</v>
          </cell>
        </row>
        <row r="378">
          <cell r="A378">
            <v>855</v>
          </cell>
          <cell r="B378" t="str">
            <v>ARO SETTLEMENTS</v>
          </cell>
          <cell r="D378">
            <v>400</v>
          </cell>
          <cell r="E378" t="str">
            <v>Other</v>
          </cell>
          <cell r="F378" t="str">
            <v>Added 7/17/07 - New to Oracle per Bill Quigley</v>
          </cell>
        </row>
        <row r="379">
          <cell r="A379">
            <v>900</v>
          </cell>
          <cell r="B379" t="str">
            <v>FOOTAGE OF PIPE</v>
          </cell>
          <cell r="D379" t="str">
            <v>400</v>
          </cell>
          <cell r="E379" t="str">
            <v>Other</v>
          </cell>
          <cell r="F379" t="str">
            <v>Statistical</v>
          </cell>
        </row>
        <row r="380">
          <cell r="A380">
            <v>901</v>
          </cell>
          <cell r="B380" t="str">
            <v>FOOTAGE OF SERVICES</v>
          </cell>
          <cell r="D380" t="str">
            <v>400</v>
          </cell>
          <cell r="E380" t="str">
            <v>Other</v>
          </cell>
          <cell r="F380" t="str">
            <v>Statistical</v>
          </cell>
        </row>
        <row r="381">
          <cell r="A381">
            <v>902</v>
          </cell>
          <cell r="B381" t="str">
            <v>UNITS OF WORK</v>
          </cell>
          <cell r="D381" t="str">
            <v>400</v>
          </cell>
          <cell r="E381" t="str">
            <v>Other</v>
          </cell>
          <cell r="F381" t="str">
            <v>Statistical</v>
          </cell>
        </row>
        <row r="382">
          <cell r="A382">
            <v>903</v>
          </cell>
          <cell r="B382" t="str">
            <v>UNITS OF SERVICE</v>
          </cell>
          <cell r="D382" t="str">
            <v>400</v>
          </cell>
          <cell r="E382" t="str">
            <v>Other</v>
          </cell>
          <cell r="F382" t="str">
            <v>Statistical</v>
          </cell>
        </row>
        <row r="383">
          <cell r="A383">
            <v>950</v>
          </cell>
          <cell r="B383" t="str">
            <v>HEADCOUNT</v>
          </cell>
          <cell r="D383" t="str">
            <v>400</v>
          </cell>
          <cell r="E383" t="str">
            <v>Other</v>
          </cell>
          <cell r="F383" t="str">
            <v>Statistical</v>
          </cell>
        </row>
        <row r="384">
          <cell r="A384">
            <v>951</v>
          </cell>
          <cell r="B384" t="str">
            <v>GAS CUSTOMERS</v>
          </cell>
          <cell r="D384" t="str">
            <v>400</v>
          </cell>
          <cell r="E384" t="str">
            <v>Other</v>
          </cell>
          <cell r="F384" t="str">
            <v>Statistical</v>
          </cell>
        </row>
        <row r="385">
          <cell r="A385">
            <v>955</v>
          </cell>
          <cell r="B385" t="str">
            <v>THERMS SOLD</v>
          </cell>
          <cell r="D385" t="str">
            <v>400</v>
          </cell>
          <cell r="E385" t="str">
            <v>Other</v>
          </cell>
          <cell r="F385" t="str">
            <v>Statistical</v>
          </cell>
        </row>
        <row r="386">
          <cell r="A386">
            <v>960</v>
          </cell>
          <cell r="B386" t="str">
            <v>SENDOUT</v>
          </cell>
          <cell r="D386" t="str">
            <v>400</v>
          </cell>
          <cell r="E386" t="str">
            <v>Other</v>
          </cell>
          <cell r="F386" t="str">
            <v>Statistical</v>
          </cell>
        </row>
        <row r="387">
          <cell r="A387">
            <v>978</v>
          </cell>
          <cell r="B387" t="str">
            <v>CONTRACTOR CHARGES ACCRUAL REVERSAL</v>
          </cell>
          <cell r="D387" t="str">
            <v>400</v>
          </cell>
          <cell r="E387" t="str">
            <v>Other</v>
          </cell>
          <cell r="F387" t="str">
            <v>Accrual Reversal</v>
          </cell>
        </row>
        <row r="388">
          <cell r="A388">
            <v>979</v>
          </cell>
          <cell r="B388" t="str">
            <v>PERMITS ACCRUAL REVERSAL</v>
          </cell>
          <cell r="D388" t="str">
            <v>400</v>
          </cell>
          <cell r="E388" t="str">
            <v>Other</v>
          </cell>
          <cell r="F388" t="str">
            <v>Accrual Reversal</v>
          </cell>
        </row>
        <row r="389">
          <cell r="A389">
            <v>980</v>
          </cell>
          <cell r="B389" t="str">
            <v>PAVING ACCRUAL REVERSAL</v>
          </cell>
          <cell r="D389" t="str">
            <v>400</v>
          </cell>
          <cell r="E389" t="str">
            <v>Other</v>
          </cell>
          <cell r="F389" t="str">
            <v>Accrual Reversal</v>
          </cell>
        </row>
        <row r="390">
          <cell r="A390">
            <v>981</v>
          </cell>
          <cell r="B390" t="str">
            <v>OTHER CNV</v>
          </cell>
          <cell r="D390" t="str">
            <v>400</v>
          </cell>
          <cell r="E390" t="str">
            <v>Other</v>
          </cell>
          <cell r="F390" t="str">
            <v>Historical</v>
          </cell>
        </row>
        <row r="391">
          <cell r="A391">
            <v>982</v>
          </cell>
          <cell r="B391" t="str">
            <v>LABOR CNV</v>
          </cell>
          <cell r="D391" t="str">
            <v>400</v>
          </cell>
          <cell r="E391" t="str">
            <v>Other</v>
          </cell>
          <cell r="F391" t="str">
            <v>Historical</v>
          </cell>
        </row>
        <row r="392">
          <cell r="A392">
            <v>983</v>
          </cell>
          <cell r="B392" t="str">
            <v>MATLS CNV</v>
          </cell>
          <cell r="D392" t="str">
            <v>400</v>
          </cell>
          <cell r="E392" t="str">
            <v>Other</v>
          </cell>
          <cell r="F392" t="str">
            <v>Historical</v>
          </cell>
        </row>
        <row r="393">
          <cell r="A393">
            <v>984</v>
          </cell>
          <cell r="B393" t="str">
            <v>PUR SVC CNV</v>
          </cell>
          <cell r="D393" t="str">
            <v>400</v>
          </cell>
          <cell r="E393" t="str">
            <v>Other</v>
          </cell>
          <cell r="F393" t="str">
            <v>Historical</v>
          </cell>
        </row>
        <row r="394">
          <cell r="A394">
            <v>985</v>
          </cell>
          <cell r="B394" t="str">
            <v>OTHER CNV</v>
          </cell>
          <cell r="D394" t="str">
            <v>400</v>
          </cell>
          <cell r="E394" t="str">
            <v>Other</v>
          </cell>
          <cell r="F394" t="str">
            <v>Historical</v>
          </cell>
        </row>
        <row r="395">
          <cell r="A395">
            <v>986</v>
          </cell>
          <cell r="B395" t="str">
            <v>LABOR CNV</v>
          </cell>
          <cell r="D395" t="str">
            <v>400</v>
          </cell>
          <cell r="E395" t="str">
            <v>Other</v>
          </cell>
          <cell r="F395" t="str">
            <v>Historical</v>
          </cell>
        </row>
        <row r="396">
          <cell r="A396">
            <v>987</v>
          </cell>
          <cell r="B396" t="str">
            <v>MATLS CNV</v>
          </cell>
          <cell r="D396" t="str">
            <v>400</v>
          </cell>
          <cell r="E396" t="str">
            <v>Other</v>
          </cell>
          <cell r="F396" t="str">
            <v>Historical</v>
          </cell>
        </row>
        <row r="397">
          <cell r="A397">
            <v>988</v>
          </cell>
          <cell r="B397" t="str">
            <v>PUR SVC CNV</v>
          </cell>
          <cell r="D397" t="str">
            <v>400</v>
          </cell>
          <cell r="E397" t="str">
            <v>Other</v>
          </cell>
          <cell r="F397" t="str">
            <v>Historical</v>
          </cell>
        </row>
        <row r="398">
          <cell r="A398">
            <v>989</v>
          </cell>
          <cell r="B398" t="str">
            <v>BLANKET SUMMARIZATION CHARGES</v>
          </cell>
          <cell r="D398" t="str">
            <v>400</v>
          </cell>
          <cell r="E398" t="str">
            <v>Other</v>
          </cell>
          <cell r="F398" t="str">
            <v>Unitization Summary</v>
          </cell>
        </row>
        <row r="399">
          <cell r="A399">
            <v>990</v>
          </cell>
          <cell r="B399" t="str">
            <v>PROJECTS CONVERSION - CO LABOR</v>
          </cell>
          <cell r="D399" t="str">
            <v>400</v>
          </cell>
          <cell r="E399" t="str">
            <v>Other</v>
          </cell>
          <cell r="F399" t="str">
            <v>Historical</v>
          </cell>
        </row>
        <row r="400">
          <cell r="A400">
            <v>991</v>
          </cell>
          <cell r="B400" t="str">
            <v>PROJECTS CONVERSION - CO MATLS</v>
          </cell>
          <cell r="D400" t="str">
            <v>400</v>
          </cell>
          <cell r="E400" t="str">
            <v>Other</v>
          </cell>
          <cell r="F400" t="str">
            <v>Historical</v>
          </cell>
        </row>
        <row r="401">
          <cell r="A401">
            <v>992</v>
          </cell>
          <cell r="B401" t="str">
            <v>PROJECTS CONVERSION - INVOICES</v>
          </cell>
          <cell r="D401" t="str">
            <v>400</v>
          </cell>
          <cell r="E401" t="str">
            <v>Other</v>
          </cell>
          <cell r="F401" t="str">
            <v>Historical</v>
          </cell>
        </row>
        <row r="402">
          <cell r="A402">
            <v>993</v>
          </cell>
          <cell r="B402" t="str">
            <v>PROJECTS CONVERSION - ADJUSTMENTS</v>
          </cell>
          <cell r="D402" t="str">
            <v>400</v>
          </cell>
          <cell r="E402" t="str">
            <v>Other</v>
          </cell>
          <cell r="F402" t="str">
            <v>Historical</v>
          </cell>
        </row>
        <row r="403">
          <cell r="A403">
            <v>994</v>
          </cell>
          <cell r="B403" t="str">
            <v>PROJECTS CONVERSION - CIAC</v>
          </cell>
          <cell r="D403" t="str">
            <v>400</v>
          </cell>
          <cell r="E403" t="str">
            <v>Other</v>
          </cell>
          <cell r="F403" t="str">
            <v>Historical</v>
          </cell>
        </row>
        <row r="404">
          <cell r="A404">
            <v>995</v>
          </cell>
          <cell r="B404" t="str">
            <v>PROJECTS CONVERSION - BURDENS</v>
          </cell>
          <cell r="D404" t="str">
            <v>400</v>
          </cell>
          <cell r="E404" t="str">
            <v>Other</v>
          </cell>
          <cell r="F404" t="str">
            <v>Historical</v>
          </cell>
        </row>
        <row r="405">
          <cell r="A405">
            <v>996</v>
          </cell>
          <cell r="B405" t="str">
            <v>PROJECTS CONVERSION - AFUDC</v>
          </cell>
          <cell r="D405" t="str">
            <v>400</v>
          </cell>
          <cell r="E405" t="str">
            <v>Other</v>
          </cell>
          <cell r="F405" t="str">
            <v>Historical</v>
          </cell>
        </row>
        <row r="406">
          <cell r="A406">
            <v>998</v>
          </cell>
          <cell r="B406" t="str">
            <v>PROJECTS CONVERSION - PROJECTS</v>
          </cell>
          <cell r="D406" t="str">
            <v>400</v>
          </cell>
          <cell r="E406" t="str">
            <v>Other</v>
          </cell>
        </row>
        <row r="407">
          <cell r="A407">
            <v>999</v>
          </cell>
          <cell r="B407" t="str">
            <v>HISTORIC CONVERSION</v>
          </cell>
          <cell r="D407" t="str">
            <v>400</v>
          </cell>
          <cell r="E407" t="str">
            <v>Other</v>
          </cell>
          <cell r="F407" t="str">
            <v>Historical</v>
          </cell>
        </row>
        <row r="408">
          <cell r="A408" t="e">
            <v>#VALUE!</v>
          </cell>
          <cell r="B408" t="str">
            <v>ADJUSTMENT COST TYPE</v>
          </cell>
          <cell r="D408">
            <v>400</v>
          </cell>
          <cell r="E408" t="str">
            <v>Other</v>
          </cell>
        </row>
      </sheetData>
      <sheetData sheetId="6"/>
      <sheetData sheetId="7">
        <row r="2">
          <cell r="A2" t="str">
            <v>100</v>
          </cell>
          <cell r="C2" t="str">
            <v>256021</v>
          </cell>
        </row>
        <row r="3">
          <cell r="A3" t="str">
            <v>110</v>
          </cell>
          <cell r="C3" t="str">
            <v>256022</v>
          </cell>
        </row>
        <row r="4">
          <cell r="A4">
            <v>150</v>
          </cell>
          <cell r="C4" t="str">
            <v>256026</v>
          </cell>
        </row>
        <row r="5">
          <cell r="A5">
            <v>200</v>
          </cell>
          <cell r="C5" t="str">
            <v>256026</v>
          </cell>
        </row>
        <row r="6">
          <cell r="A6" t="str">
            <v>300</v>
          </cell>
          <cell r="C6" t="str">
            <v>256024</v>
          </cell>
        </row>
        <row r="7">
          <cell r="A7">
            <v>350</v>
          </cell>
          <cell r="C7" t="str">
            <v>256025</v>
          </cell>
        </row>
        <row r="8">
          <cell r="A8" t="str">
            <v>400</v>
          </cell>
          <cell r="C8" t="str">
            <v>256026</v>
          </cell>
        </row>
        <row r="9">
          <cell r="A9">
            <v>400</v>
          </cell>
          <cell r="C9" t="str">
            <v>256026</v>
          </cell>
        </row>
        <row r="10">
          <cell r="A10" t="str">
            <v>500</v>
          </cell>
          <cell r="C10" t="str">
            <v>256023</v>
          </cell>
        </row>
        <row r="11">
          <cell r="A11" t="str">
            <v>A10</v>
          </cell>
          <cell r="C11" t="str">
            <v>311090</v>
          </cell>
        </row>
        <row r="12">
          <cell r="A12" t="str">
            <v>A11</v>
          </cell>
          <cell r="C12" t="str">
            <v>311090</v>
          </cell>
        </row>
        <row r="13">
          <cell r="A13" t="str">
            <v>A20</v>
          </cell>
          <cell r="C13" t="str">
            <v>286500</v>
          </cell>
        </row>
        <row r="14">
          <cell r="A14" t="str">
            <v>A30</v>
          </cell>
          <cell r="C14" t="str">
            <v>256026</v>
          </cell>
        </row>
        <row r="15">
          <cell r="A15" t="str">
            <v>A40</v>
          </cell>
          <cell r="C15" t="str">
            <v>256026</v>
          </cell>
        </row>
        <row r="16">
          <cell r="A16" t="str">
            <v>A41</v>
          </cell>
          <cell r="C16" t="str">
            <v>256026</v>
          </cell>
        </row>
        <row r="17">
          <cell r="A17" t="str">
            <v>A42</v>
          </cell>
          <cell r="C17" t="str">
            <v>256026</v>
          </cell>
        </row>
        <row r="18">
          <cell r="A18" t="str">
            <v>A50</v>
          </cell>
          <cell r="C18" t="str">
            <v>256026</v>
          </cell>
        </row>
        <row r="19">
          <cell r="A19" t="str">
            <v>A60</v>
          </cell>
          <cell r="C19" t="str">
            <v>256026</v>
          </cell>
        </row>
        <row r="20">
          <cell r="A20" t="str">
            <v>A65</v>
          </cell>
          <cell r="C20" t="str">
            <v>256026</v>
          </cell>
        </row>
        <row r="21">
          <cell r="A21" t="str">
            <v>A70</v>
          </cell>
          <cell r="C21" t="str">
            <v>256026</v>
          </cell>
        </row>
        <row r="22">
          <cell r="A22" t="str">
            <v>B01</v>
          </cell>
          <cell r="C22" t="str">
            <v>223021</v>
          </cell>
        </row>
        <row r="23">
          <cell r="A23" t="str">
            <v>B02</v>
          </cell>
          <cell r="C23" t="str">
            <v>221029</v>
          </cell>
        </row>
        <row r="24">
          <cell r="A24" t="str">
            <v>B03</v>
          </cell>
          <cell r="C24" t="str">
            <v>221026</v>
          </cell>
        </row>
        <row r="25">
          <cell r="A25" t="str">
            <v>B04</v>
          </cell>
          <cell r="C25" t="str">
            <v>221027</v>
          </cell>
        </row>
        <row r="26">
          <cell r="A26" t="str">
            <v>B05</v>
          </cell>
          <cell r="C26" t="str">
            <v>221031</v>
          </cell>
        </row>
        <row r="27">
          <cell r="A27" t="str">
            <v>B06</v>
          </cell>
          <cell r="C27" t="str">
            <v>223020</v>
          </cell>
        </row>
        <row r="28">
          <cell r="A28" t="str">
            <v>B07</v>
          </cell>
          <cell r="C28" t="str">
            <v>221028</v>
          </cell>
        </row>
        <row r="29">
          <cell r="A29" t="str">
            <v>B08</v>
          </cell>
          <cell r="C29" t="str">
            <v>221030</v>
          </cell>
        </row>
        <row r="30">
          <cell r="A30" t="str">
            <v>B09</v>
          </cell>
          <cell r="C30" t="str">
            <v>222000</v>
          </cell>
        </row>
        <row r="31">
          <cell r="A31" t="str">
            <v>M10</v>
          </cell>
          <cell r="C31" t="str">
            <v>256020</v>
          </cell>
        </row>
        <row r="32">
          <cell r="A32" t="str">
            <v>M20</v>
          </cell>
          <cell r="C32" t="str">
            <v>256020</v>
          </cell>
        </row>
        <row r="33">
          <cell r="A33" t="str">
            <v>M50</v>
          </cell>
          <cell r="C33" t="str">
            <v>256020</v>
          </cell>
        </row>
        <row r="34">
          <cell r="A34" t="str">
            <v>P10</v>
          </cell>
          <cell r="C34" t="str">
            <v>221020</v>
          </cell>
        </row>
        <row r="35">
          <cell r="A35" t="str">
            <v>P15</v>
          </cell>
          <cell r="C35" t="str">
            <v>221020</v>
          </cell>
        </row>
        <row r="36">
          <cell r="A36" t="str">
            <v>P20</v>
          </cell>
          <cell r="C36" t="str">
            <v>221021</v>
          </cell>
        </row>
        <row r="37">
          <cell r="A37" t="str">
            <v>P21</v>
          </cell>
          <cell r="C37" t="str">
            <v>221021</v>
          </cell>
        </row>
        <row r="38">
          <cell r="A38" t="str">
            <v>P25</v>
          </cell>
          <cell r="C38" t="str">
            <v>221021</v>
          </cell>
        </row>
        <row r="39">
          <cell r="A39" t="str">
            <v>P26</v>
          </cell>
          <cell r="C39" t="str">
            <v>221021</v>
          </cell>
        </row>
        <row r="40">
          <cell r="A40" t="str">
            <v>P30</v>
          </cell>
          <cell r="C40" t="str">
            <v>221022</v>
          </cell>
        </row>
        <row r="41">
          <cell r="A41" t="str">
            <v>P50</v>
          </cell>
          <cell r="C41" t="str">
            <v>221024</v>
          </cell>
        </row>
        <row r="42">
          <cell r="A42" t="str">
            <v>T10</v>
          </cell>
          <cell r="C42" t="str">
            <v>256026</v>
          </cell>
        </row>
        <row r="43">
          <cell r="A43">
            <v>0</v>
          </cell>
          <cell r="C43" t="str">
            <v>256026</v>
          </cell>
        </row>
      </sheetData>
      <sheetData sheetId="8">
        <row r="4">
          <cell r="A4" t="str">
            <v>110020</v>
          </cell>
          <cell r="B4">
            <v>456010</v>
          </cell>
          <cell r="C4">
            <v>456094</v>
          </cell>
          <cell r="D4">
            <v>400</v>
          </cell>
        </row>
        <row r="5">
          <cell r="A5" t="str">
            <v>110020</v>
          </cell>
          <cell r="B5">
            <v>456010</v>
          </cell>
          <cell r="C5">
            <v>456094</v>
          </cell>
          <cell r="D5">
            <v>400</v>
          </cell>
        </row>
        <row r="6">
          <cell r="A6" t="str">
            <v>110021</v>
          </cell>
          <cell r="B6">
            <v>456005</v>
          </cell>
          <cell r="C6">
            <v>456297</v>
          </cell>
          <cell r="D6">
            <v>400</v>
          </cell>
        </row>
        <row r="7">
          <cell r="A7" t="str">
            <v>110021</v>
          </cell>
          <cell r="B7">
            <v>456005</v>
          </cell>
          <cell r="C7">
            <v>456297</v>
          </cell>
          <cell r="D7">
            <v>400</v>
          </cell>
        </row>
        <row r="8">
          <cell r="A8" t="str">
            <v>110022</v>
          </cell>
          <cell r="B8">
            <v>456020</v>
          </cell>
          <cell r="C8">
            <v>456199</v>
          </cell>
          <cell r="D8">
            <v>400</v>
          </cell>
        </row>
        <row r="9">
          <cell r="A9" t="str">
            <v>110022</v>
          </cell>
          <cell r="B9">
            <v>456020</v>
          </cell>
          <cell r="C9">
            <v>456199</v>
          </cell>
          <cell r="D9">
            <v>400</v>
          </cell>
        </row>
        <row r="10">
          <cell r="A10" t="str">
            <v>110022</v>
          </cell>
          <cell r="B10">
            <v>456020</v>
          </cell>
          <cell r="C10">
            <v>456199</v>
          </cell>
          <cell r="D10">
            <v>400</v>
          </cell>
        </row>
        <row r="11">
          <cell r="A11" t="str">
            <v>110022</v>
          </cell>
          <cell r="B11">
            <v>456020</v>
          </cell>
          <cell r="C11">
            <v>456199</v>
          </cell>
          <cell r="D11">
            <v>400</v>
          </cell>
        </row>
        <row r="12">
          <cell r="A12" t="str">
            <v>110022</v>
          </cell>
          <cell r="B12">
            <v>456020</v>
          </cell>
          <cell r="C12">
            <v>456199</v>
          </cell>
          <cell r="D12">
            <v>400</v>
          </cell>
        </row>
        <row r="13">
          <cell r="A13" t="str">
            <v>110022</v>
          </cell>
          <cell r="B13">
            <v>456020</v>
          </cell>
          <cell r="C13">
            <v>456199</v>
          </cell>
          <cell r="D13">
            <v>400</v>
          </cell>
        </row>
        <row r="14">
          <cell r="A14" t="str">
            <v>110023</v>
          </cell>
          <cell r="B14">
            <v>449130</v>
          </cell>
          <cell r="C14">
            <v>449101</v>
          </cell>
          <cell r="D14">
            <v>400</v>
          </cell>
        </row>
        <row r="15">
          <cell r="A15" t="str">
            <v>110025</v>
          </cell>
          <cell r="B15">
            <v>451010</v>
          </cell>
          <cell r="C15">
            <v>451017</v>
          </cell>
          <cell r="D15">
            <v>400</v>
          </cell>
        </row>
        <row r="16">
          <cell r="A16" t="str">
            <v>110027</v>
          </cell>
          <cell r="B16">
            <v>456015</v>
          </cell>
          <cell r="C16">
            <v>456298</v>
          </cell>
          <cell r="D16">
            <v>400</v>
          </cell>
        </row>
        <row r="17">
          <cell r="A17" t="str">
            <v>110027</v>
          </cell>
          <cell r="B17">
            <v>456015</v>
          </cell>
          <cell r="C17">
            <v>456298</v>
          </cell>
          <cell r="D17">
            <v>400</v>
          </cell>
        </row>
        <row r="18">
          <cell r="A18" t="str">
            <v>110037</v>
          </cell>
          <cell r="B18">
            <v>454000</v>
          </cell>
          <cell r="C18">
            <v>454001</v>
          </cell>
          <cell r="D18">
            <v>400</v>
          </cell>
        </row>
        <row r="19">
          <cell r="A19" t="str">
            <v>110038</v>
          </cell>
          <cell r="B19">
            <v>456010</v>
          </cell>
          <cell r="C19">
            <v>456173</v>
          </cell>
          <cell r="D19">
            <v>400</v>
          </cell>
        </row>
        <row r="20">
          <cell r="A20" t="str">
            <v>110038</v>
          </cell>
          <cell r="B20">
            <v>456010</v>
          </cell>
          <cell r="C20">
            <v>456085</v>
          </cell>
          <cell r="D20">
            <v>400</v>
          </cell>
        </row>
        <row r="21">
          <cell r="A21" t="str">
            <v>110039</v>
          </cell>
          <cell r="B21">
            <v>488000</v>
          </cell>
          <cell r="C21">
            <v>488665</v>
          </cell>
          <cell r="D21">
            <v>400</v>
          </cell>
        </row>
        <row r="22">
          <cell r="A22" t="str">
            <v>110042</v>
          </cell>
          <cell r="B22">
            <v>456050</v>
          </cell>
          <cell r="C22">
            <v>456601</v>
          </cell>
          <cell r="D22">
            <v>400</v>
          </cell>
        </row>
        <row r="23">
          <cell r="A23" t="str">
            <v>110042</v>
          </cell>
          <cell r="B23">
            <v>456050</v>
          </cell>
          <cell r="C23">
            <v>456601</v>
          </cell>
          <cell r="D23">
            <v>400</v>
          </cell>
        </row>
        <row r="24">
          <cell r="A24" t="str">
            <v>110042</v>
          </cell>
          <cell r="B24">
            <v>456050</v>
          </cell>
          <cell r="C24">
            <v>456601</v>
          </cell>
          <cell r="D24">
            <v>400</v>
          </cell>
        </row>
        <row r="25">
          <cell r="A25" t="str">
            <v>110042</v>
          </cell>
          <cell r="B25">
            <v>456050</v>
          </cell>
          <cell r="C25">
            <v>456601</v>
          </cell>
          <cell r="D25">
            <v>400</v>
          </cell>
        </row>
        <row r="26">
          <cell r="A26" t="str">
            <v>110042</v>
          </cell>
          <cell r="B26">
            <v>456050</v>
          </cell>
          <cell r="C26">
            <v>456601</v>
          </cell>
          <cell r="D26">
            <v>400</v>
          </cell>
        </row>
        <row r="27">
          <cell r="A27" t="str">
            <v>110042</v>
          </cell>
          <cell r="B27">
            <v>456050</v>
          </cell>
          <cell r="C27">
            <v>456601</v>
          </cell>
          <cell r="D27">
            <v>400</v>
          </cell>
        </row>
        <row r="28">
          <cell r="A28" t="str">
            <v>110042</v>
          </cell>
          <cell r="B28">
            <v>456050</v>
          </cell>
          <cell r="C28">
            <v>456601</v>
          </cell>
          <cell r="D28">
            <v>400</v>
          </cell>
        </row>
        <row r="29">
          <cell r="A29" t="str">
            <v>110042</v>
          </cell>
          <cell r="B29">
            <v>456050</v>
          </cell>
          <cell r="C29">
            <v>456601</v>
          </cell>
          <cell r="D29">
            <v>400</v>
          </cell>
        </row>
        <row r="30">
          <cell r="A30" t="str">
            <v>110042</v>
          </cell>
          <cell r="B30">
            <v>456050</v>
          </cell>
          <cell r="C30">
            <v>456601</v>
          </cell>
          <cell r="D30">
            <v>400</v>
          </cell>
        </row>
        <row r="31">
          <cell r="A31" t="str">
            <v>110042</v>
          </cell>
          <cell r="B31">
            <v>456050</v>
          </cell>
          <cell r="C31">
            <v>456601</v>
          </cell>
          <cell r="D31">
            <v>400</v>
          </cell>
        </row>
        <row r="32">
          <cell r="A32" t="str">
            <v>110042</v>
          </cell>
          <cell r="B32">
            <v>456050</v>
          </cell>
          <cell r="C32">
            <v>456601</v>
          </cell>
          <cell r="D32">
            <v>400</v>
          </cell>
        </row>
        <row r="33">
          <cell r="A33" t="str">
            <v>110042</v>
          </cell>
          <cell r="B33">
            <v>456050</v>
          </cell>
          <cell r="C33">
            <v>456601</v>
          </cell>
          <cell r="D33">
            <v>400</v>
          </cell>
        </row>
        <row r="34">
          <cell r="A34" t="str">
            <v>110042</v>
          </cell>
          <cell r="B34">
            <v>456050</v>
          </cell>
          <cell r="C34">
            <v>456601</v>
          </cell>
          <cell r="D34">
            <v>400</v>
          </cell>
        </row>
        <row r="35">
          <cell r="A35" t="str">
            <v>110042</v>
          </cell>
          <cell r="B35">
            <v>456050</v>
          </cell>
          <cell r="C35">
            <v>456601</v>
          </cell>
          <cell r="D35">
            <v>400</v>
          </cell>
        </row>
        <row r="36">
          <cell r="A36" t="str">
            <v>110042</v>
          </cell>
          <cell r="B36">
            <v>456050</v>
          </cell>
          <cell r="C36">
            <v>456601</v>
          </cell>
          <cell r="D36">
            <v>400</v>
          </cell>
        </row>
        <row r="37">
          <cell r="A37" t="str">
            <v>110042</v>
          </cell>
          <cell r="B37">
            <v>456050</v>
          </cell>
          <cell r="C37">
            <v>456601</v>
          </cell>
          <cell r="D37">
            <v>400</v>
          </cell>
        </row>
        <row r="38">
          <cell r="A38" t="str">
            <v>110043</v>
          </cell>
          <cell r="B38">
            <v>456040</v>
          </cell>
          <cell r="C38">
            <v>456323</v>
          </cell>
          <cell r="D38">
            <v>400</v>
          </cell>
        </row>
        <row r="39">
          <cell r="A39" t="str">
            <v>110043</v>
          </cell>
          <cell r="B39">
            <v>456040</v>
          </cell>
          <cell r="C39">
            <v>456323</v>
          </cell>
          <cell r="D39">
            <v>400</v>
          </cell>
        </row>
        <row r="40">
          <cell r="A40" t="str">
            <v>110043</v>
          </cell>
          <cell r="B40">
            <v>456040</v>
          </cell>
          <cell r="C40">
            <v>456323</v>
          </cell>
          <cell r="D40">
            <v>400</v>
          </cell>
        </row>
        <row r="41">
          <cell r="A41" t="str">
            <v>110043</v>
          </cell>
          <cell r="B41">
            <v>456040</v>
          </cell>
          <cell r="C41">
            <v>456323</v>
          </cell>
          <cell r="D41">
            <v>400</v>
          </cell>
        </row>
        <row r="42">
          <cell r="A42" t="str">
            <v>110043</v>
          </cell>
          <cell r="B42">
            <v>456040</v>
          </cell>
          <cell r="C42">
            <v>456323</v>
          </cell>
          <cell r="D42">
            <v>400</v>
          </cell>
        </row>
        <row r="43">
          <cell r="A43" t="str">
            <v>110043</v>
          </cell>
          <cell r="B43">
            <v>456040</v>
          </cell>
          <cell r="C43" t="str">
            <v>456354</v>
          </cell>
          <cell r="D43" t="str">
            <v>400</v>
          </cell>
        </row>
        <row r="44">
          <cell r="A44" t="str">
            <v>110043</v>
          </cell>
          <cell r="B44">
            <v>456040</v>
          </cell>
          <cell r="C44">
            <v>456355</v>
          </cell>
          <cell r="D44">
            <v>400</v>
          </cell>
        </row>
        <row r="45">
          <cell r="A45" t="str">
            <v>110043</v>
          </cell>
          <cell r="B45">
            <v>456040</v>
          </cell>
          <cell r="C45">
            <v>456323</v>
          </cell>
          <cell r="D45">
            <v>400</v>
          </cell>
        </row>
        <row r="46">
          <cell r="A46" t="str">
            <v>110043</v>
          </cell>
          <cell r="B46">
            <v>456040</v>
          </cell>
          <cell r="C46">
            <v>456040</v>
          </cell>
          <cell r="D46">
            <v>400</v>
          </cell>
        </row>
        <row r="47">
          <cell r="A47" t="str">
            <v>110043</v>
          </cell>
          <cell r="B47">
            <v>456040</v>
          </cell>
          <cell r="C47">
            <v>456347</v>
          </cell>
          <cell r="D47">
            <v>400</v>
          </cell>
        </row>
        <row r="48">
          <cell r="A48" t="str">
            <v>110043</v>
          </cell>
          <cell r="B48">
            <v>456040</v>
          </cell>
          <cell r="C48">
            <v>456346</v>
          </cell>
          <cell r="D48">
            <v>400</v>
          </cell>
        </row>
        <row r="49">
          <cell r="A49" t="str">
            <v>110043</v>
          </cell>
          <cell r="B49">
            <v>456040</v>
          </cell>
          <cell r="C49">
            <v>456323</v>
          </cell>
          <cell r="D49">
            <v>400</v>
          </cell>
        </row>
        <row r="50">
          <cell r="A50" t="str">
            <v>110043</v>
          </cell>
          <cell r="B50">
            <v>456040</v>
          </cell>
          <cell r="C50">
            <v>456323</v>
          </cell>
          <cell r="D50">
            <v>400</v>
          </cell>
        </row>
        <row r="51">
          <cell r="A51" t="str">
            <v>110043</v>
          </cell>
          <cell r="B51">
            <v>456040</v>
          </cell>
          <cell r="C51">
            <v>451038</v>
          </cell>
          <cell r="D51">
            <v>400</v>
          </cell>
        </row>
        <row r="52">
          <cell r="A52" t="str">
            <v>110043</v>
          </cell>
          <cell r="B52">
            <v>456040</v>
          </cell>
          <cell r="C52">
            <v>456323</v>
          </cell>
          <cell r="D52">
            <v>400</v>
          </cell>
        </row>
        <row r="53">
          <cell r="A53" t="str">
            <v>110043</v>
          </cell>
          <cell r="B53">
            <v>456040</v>
          </cell>
          <cell r="C53">
            <v>456323</v>
          </cell>
          <cell r="D53">
            <v>400</v>
          </cell>
        </row>
        <row r="54">
          <cell r="A54" t="str">
            <v>110043</v>
          </cell>
          <cell r="B54">
            <v>456040</v>
          </cell>
          <cell r="C54">
            <v>456323</v>
          </cell>
          <cell r="D54">
            <v>400</v>
          </cell>
        </row>
        <row r="55">
          <cell r="A55" t="str">
            <v>110043</v>
          </cell>
          <cell r="B55">
            <v>456040</v>
          </cell>
          <cell r="C55">
            <v>456502</v>
          </cell>
          <cell r="D55">
            <v>400</v>
          </cell>
        </row>
        <row r="56">
          <cell r="A56" t="str">
            <v>110043</v>
          </cell>
          <cell r="B56">
            <v>456040</v>
          </cell>
          <cell r="C56">
            <v>456347</v>
          </cell>
          <cell r="D56">
            <v>400</v>
          </cell>
        </row>
        <row r="57">
          <cell r="A57" t="str">
            <v>110043</v>
          </cell>
          <cell r="B57">
            <v>456040</v>
          </cell>
          <cell r="C57">
            <v>456502</v>
          </cell>
          <cell r="D57">
            <v>400</v>
          </cell>
        </row>
        <row r="58">
          <cell r="A58" t="str">
            <v>110043</v>
          </cell>
          <cell r="B58">
            <v>456040</v>
          </cell>
          <cell r="C58">
            <v>456350</v>
          </cell>
          <cell r="D58">
            <v>400</v>
          </cell>
        </row>
        <row r="59">
          <cell r="A59" t="str">
            <v>110044</v>
          </cell>
          <cell r="B59">
            <v>495000</v>
          </cell>
          <cell r="C59">
            <v>495400</v>
          </cell>
          <cell r="D59">
            <v>400</v>
          </cell>
        </row>
        <row r="60">
          <cell r="A60" t="str">
            <v>221020</v>
          </cell>
          <cell r="B60">
            <v>920000</v>
          </cell>
          <cell r="C60" t="str">
            <v>AG0730</v>
          </cell>
          <cell r="D60" t="str">
            <v>P10</v>
          </cell>
        </row>
        <row r="61">
          <cell r="A61" t="str">
            <v>221021</v>
          </cell>
          <cell r="B61">
            <v>920000</v>
          </cell>
          <cell r="C61" t="str">
            <v>AG0730</v>
          </cell>
          <cell r="D61" t="str">
            <v>P20</v>
          </cell>
        </row>
        <row r="62">
          <cell r="A62" t="str">
            <v>221022</v>
          </cell>
          <cell r="B62">
            <v>920000</v>
          </cell>
          <cell r="C62" t="str">
            <v>AG0730</v>
          </cell>
          <cell r="D62" t="str">
            <v>P30</v>
          </cell>
        </row>
        <row r="63">
          <cell r="A63" t="str">
            <v>221024</v>
          </cell>
          <cell r="B63">
            <v>920000</v>
          </cell>
          <cell r="C63" t="str">
            <v>AG0730</v>
          </cell>
          <cell r="D63" t="str">
            <v>P50</v>
          </cell>
        </row>
        <row r="64">
          <cell r="A64" t="str">
            <v>221026</v>
          </cell>
          <cell r="B64">
            <v>926000</v>
          </cell>
          <cell r="C64" t="str">
            <v>AG1030</v>
          </cell>
          <cell r="D64" t="str">
            <v>B03</v>
          </cell>
        </row>
        <row r="65">
          <cell r="A65" t="str">
            <v>221027</v>
          </cell>
          <cell r="B65">
            <v>926000</v>
          </cell>
          <cell r="C65" t="str">
            <v>AG1020</v>
          </cell>
          <cell r="D65" t="str">
            <v>B04</v>
          </cell>
        </row>
        <row r="66">
          <cell r="A66" t="str">
            <v>221028</v>
          </cell>
          <cell r="B66">
            <v>926000</v>
          </cell>
          <cell r="C66" t="str">
            <v>AG1040</v>
          </cell>
          <cell r="D66" t="str">
            <v>B07</v>
          </cell>
        </row>
        <row r="67">
          <cell r="A67" t="str">
            <v>221029</v>
          </cell>
          <cell r="B67">
            <v>926000</v>
          </cell>
          <cell r="C67" t="str">
            <v>AG1080</v>
          </cell>
          <cell r="D67" t="str">
            <v>B02</v>
          </cell>
        </row>
        <row r="68">
          <cell r="A68" t="str">
            <v>221030</v>
          </cell>
          <cell r="B68">
            <v>925000</v>
          </cell>
          <cell r="C68" t="str">
            <v>AG0273</v>
          </cell>
          <cell r="D68" t="str">
            <v>B08</v>
          </cell>
        </row>
        <row r="69">
          <cell r="A69" t="str">
            <v>221031</v>
          </cell>
          <cell r="B69">
            <v>926000</v>
          </cell>
          <cell r="C69" t="str">
            <v>AG1094</v>
          </cell>
          <cell r="D69" t="str">
            <v>B05</v>
          </cell>
        </row>
        <row r="70">
          <cell r="A70" t="str">
            <v>222000</v>
          </cell>
          <cell r="B70">
            <v>408110</v>
          </cell>
          <cell r="C70">
            <v>408110</v>
          </cell>
          <cell r="D70" t="str">
            <v>B09</v>
          </cell>
        </row>
        <row r="71">
          <cell r="A71" t="str">
            <v>223020</v>
          </cell>
          <cell r="B71">
            <v>926000</v>
          </cell>
          <cell r="C71" t="str">
            <v>AG1060</v>
          </cell>
          <cell r="D71" t="str">
            <v>B06</v>
          </cell>
        </row>
        <row r="72">
          <cell r="A72" t="str">
            <v>223021</v>
          </cell>
          <cell r="B72">
            <v>926000</v>
          </cell>
          <cell r="C72" t="str">
            <v>AG1070</v>
          </cell>
          <cell r="D72" t="str">
            <v>B01</v>
          </cell>
        </row>
        <row r="73">
          <cell r="A73" t="str">
            <v>234000</v>
          </cell>
          <cell r="B73">
            <v>555010</v>
          </cell>
          <cell r="C73">
            <v>555103</v>
          </cell>
          <cell r="D73">
            <v>400</v>
          </cell>
        </row>
        <row r="74">
          <cell r="A74" t="str">
            <v>235000</v>
          </cell>
          <cell r="B74">
            <v>804000</v>
          </cell>
          <cell r="C74">
            <v>804000</v>
          </cell>
          <cell r="D74">
            <v>400</v>
          </cell>
        </row>
        <row r="75">
          <cell r="A75" t="str">
            <v>236000</v>
          </cell>
          <cell r="B75">
            <v>408150</v>
          </cell>
          <cell r="C75">
            <v>408150</v>
          </cell>
          <cell r="D75">
            <v>400</v>
          </cell>
        </row>
        <row r="76">
          <cell r="A76" t="str">
            <v>242020</v>
          </cell>
          <cell r="B76">
            <v>407400</v>
          </cell>
          <cell r="C76">
            <v>407400</v>
          </cell>
          <cell r="D76">
            <v>400</v>
          </cell>
        </row>
        <row r="77">
          <cell r="A77" t="str">
            <v>242021</v>
          </cell>
          <cell r="B77">
            <v>407300</v>
          </cell>
          <cell r="C77">
            <v>407300</v>
          </cell>
          <cell r="D77">
            <v>400</v>
          </cell>
        </row>
        <row r="78">
          <cell r="A78" t="str">
            <v>242021</v>
          </cell>
          <cell r="B78">
            <v>407400</v>
          </cell>
          <cell r="C78">
            <v>407400</v>
          </cell>
          <cell r="D78">
            <v>400</v>
          </cell>
        </row>
        <row r="79">
          <cell r="A79" t="str">
            <v>242023</v>
          </cell>
          <cell r="B79">
            <v>406000</v>
          </cell>
          <cell r="C79">
            <v>406000</v>
          </cell>
          <cell r="D79">
            <v>400</v>
          </cell>
        </row>
        <row r="80">
          <cell r="A80" t="str">
            <v>242023</v>
          </cell>
          <cell r="B80">
            <v>405000</v>
          </cell>
          <cell r="C80">
            <v>405000</v>
          </cell>
        </row>
        <row r="81">
          <cell r="A81" t="str">
            <v>256020</v>
          </cell>
          <cell r="B81">
            <v>921000</v>
          </cell>
          <cell r="C81" t="str">
            <v>AG0730</v>
          </cell>
          <cell r="D81" t="str">
            <v>M10</v>
          </cell>
        </row>
        <row r="82">
          <cell r="A82" t="str">
            <v>256021</v>
          </cell>
          <cell r="B82">
            <v>923000</v>
          </cell>
          <cell r="C82" t="str">
            <v>AG0730</v>
          </cell>
          <cell r="D82">
            <v>100</v>
          </cell>
        </row>
        <row r="83">
          <cell r="A83" t="str">
            <v>256022</v>
          </cell>
          <cell r="B83">
            <v>593000</v>
          </cell>
          <cell r="C83" t="str">
            <v>DM1100</v>
          </cell>
          <cell r="D83">
            <v>110</v>
          </cell>
        </row>
        <row r="84">
          <cell r="A84" t="str">
            <v>256022</v>
          </cell>
          <cell r="B84">
            <v>921000</v>
          </cell>
          <cell r="C84" t="str">
            <v>AG0730</v>
          </cell>
          <cell r="D84">
            <v>110</v>
          </cell>
        </row>
        <row r="85">
          <cell r="A85" t="str">
            <v>256023</v>
          </cell>
          <cell r="B85">
            <v>931000</v>
          </cell>
          <cell r="C85" t="str">
            <v>AG0730</v>
          </cell>
          <cell r="D85">
            <v>500</v>
          </cell>
        </row>
        <row r="86">
          <cell r="A86" t="str">
            <v>256024</v>
          </cell>
          <cell r="B86">
            <v>921000</v>
          </cell>
          <cell r="C86" t="str">
            <v>AG0730</v>
          </cell>
          <cell r="D86">
            <v>300</v>
          </cell>
        </row>
        <row r="87">
          <cell r="A87" t="str">
            <v>256025</v>
          </cell>
          <cell r="B87">
            <v>921000</v>
          </cell>
          <cell r="C87" t="str">
            <v>AG0855</v>
          </cell>
          <cell r="D87">
            <v>350</v>
          </cell>
        </row>
        <row r="88">
          <cell r="A88" t="str">
            <v>256026</v>
          </cell>
          <cell r="B88">
            <v>408195</v>
          </cell>
          <cell r="C88">
            <v>408195</v>
          </cell>
          <cell r="D88">
            <v>400</v>
          </cell>
        </row>
        <row r="89">
          <cell r="A89" t="str">
            <v>256026</v>
          </cell>
          <cell r="B89">
            <v>426300</v>
          </cell>
          <cell r="C89">
            <v>426300</v>
          </cell>
          <cell r="D89">
            <v>400</v>
          </cell>
        </row>
        <row r="90">
          <cell r="A90" t="str">
            <v>256026</v>
          </cell>
          <cell r="B90">
            <v>921000</v>
          </cell>
          <cell r="C90" t="str">
            <v>AG0250</v>
          </cell>
          <cell r="D90">
            <v>400</v>
          </cell>
        </row>
        <row r="91">
          <cell r="A91" t="str">
            <v>256026</v>
          </cell>
          <cell r="B91">
            <v>908000</v>
          </cell>
          <cell r="C91" t="str">
            <v>AG0205</v>
          </cell>
          <cell r="D91">
            <v>400</v>
          </cell>
        </row>
        <row r="92">
          <cell r="A92" t="str">
            <v>256026</v>
          </cell>
          <cell r="B92">
            <v>924000</v>
          </cell>
          <cell r="C92" t="str">
            <v>AG0288</v>
          </cell>
          <cell r="D92">
            <v>400</v>
          </cell>
        </row>
        <row r="93">
          <cell r="A93" t="str">
            <v>256026</v>
          </cell>
          <cell r="B93">
            <v>926000</v>
          </cell>
          <cell r="C93" t="str">
            <v>AG0475</v>
          </cell>
          <cell r="D93">
            <v>400</v>
          </cell>
        </row>
        <row r="94">
          <cell r="A94" t="str">
            <v>256026</v>
          </cell>
          <cell r="B94">
            <v>930200</v>
          </cell>
          <cell r="C94" t="str">
            <v>AG0110</v>
          </cell>
          <cell r="D94">
            <v>400</v>
          </cell>
        </row>
        <row r="95">
          <cell r="A95" t="str">
            <v>256026</v>
          </cell>
          <cell r="B95">
            <v>930200</v>
          </cell>
          <cell r="C95" t="str">
            <v>AG0110</v>
          </cell>
          <cell r="D95">
            <v>400</v>
          </cell>
        </row>
        <row r="96">
          <cell r="A96" t="str">
            <v>256026</v>
          </cell>
          <cell r="B96">
            <v>930200</v>
          </cell>
          <cell r="C96" t="str">
            <v>AG0110</v>
          </cell>
          <cell r="D96">
            <v>400</v>
          </cell>
        </row>
        <row r="97">
          <cell r="A97" t="str">
            <v>256026</v>
          </cell>
          <cell r="B97">
            <v>593000</v>
          </cell>
          <cell r="C97" t="str">
            <v>DM1100</v>
          </cell>
          <cell r="D97">
            <v>400</v>
          </cell>
        </row>
        <row r="98">
          <cell r="A98" t="str">
            <v>256026</v>
          </cell>
          <cell r="B98">
            <v>518000</v>
          </cell>
          <cell r="C98">
            <v>518999</v>
          </cell>
          <cell r="D98">
            <v>400</v>
          </cell>
        </row>
        <row r="99">
          <cell r="A99" t="str">
            <v>256026</v>
          </cell>
          <cell r="B99">
            <v>921000</v>
          </cell>
          <cell r="C99" t="str">
            <v>AG0730</v>
          </cell>
          <cell r="D99">
            <v>400</v>
          </cell>
        </row>
        <row r="100">
          <cell r="A100" t="str">
            <v>311062</v>
          </cell>
          <cell r="B100">
            <v>419124</v>
          </cell>
          <cell r="C100">
            <v>419124</v>
          </cell>
          <cell r="D100">
            <v>400</v>
          </cell>
        </row>
        <row r="101">
          <cell r="A101" t="str">
            <v>311062</v>
          </cell>
          <cell r="B101">
            <v>419125</v>
          </cell>
          <cell r="C101">
            <v>419125</v>
          </cell>
          <cell r="D101">
            <v>400</v>
          </cell>
        </row>
        <row r="102">
          <cell r="A102" t="str">
            <v>313022</v>
          </cell>
          <cell r="B102">
            <v>429100</v>
          </cell>
          <cell r="C102">
            <v>429100</v>
          </cell>
          <cell r="D102">
            <v>400</v>
          </cell>
        </row>
        <row r="103">
          <cell r="A103" t="str">
            <v>313022</v>
          </cell>
          <cell r="B103">
            <v>428100</v>
          </cell>
          <cell r="C103">
            <v>428100</v>
          </cell>
          <cell r="D103">
            <v>400</v>
          </cell>
        </row>
        <row r="104">
          <cell r="A104" t="str">
            <v>313026</v>
          </cell>
          <cell r="B104">
            <v>431102</v>
          </cell>
          <cell r="C104">
            <v>431102</v>
          </cell>
          <cell r="D104">
            <v>400</v>
          </cell>
        </row>
        <row r="105">
          <cell r="A105" t="str">
            <v>313026</v>
          </cell>
          <cell r="B105">
            <v>431102</v>
          </cell>
          <cell r="C105">
            <v>431102</v>
          </cell>
          <cell r="D105">
            <v>400</v>
          </cell>
        </row>
        <row r="106">
          <cell r="A106" t="str">
            <v>313026</v>
          </cell>
          <cell r="B106">
            <v>431000</v>
          </cell>
          <cell r="C106">
            <v>431000</v>
          </cell>
          <cell r="D106">
            <v>400</v>
          </cell>
        </row>
        <row r="107">
          <cell r="A107" t="str">
            <v>331020</v>
          </cell>
          <cell r="B107">
            <v>409160</v>
          </cell>
          <cell r="C107">
            <v>409160</v>
          </cell>
          <cell r="D107">
            <v>400</v>
          </cell>
        </row>
        <row r="108">
          <cell r="A108" t="str">
            <v>331022</v>
          </cell>
          <cell r="B108">
            <v>410100</v>
          </cell>
          <cell r="C108">
            <v>410100</v>
          </cell>
          <cell r="D108">
            <v>400</v>
          </cell>
        </row>
        <row r="109">
          <cell r="A109" t="str">
            <v>331022</v>
          </cell>
          <cell r="B109">
            <v>411100</v>
          </cell>
          <cell r="C109">
            <v>411100</v>
          </cell>
          <cell r="D109">
            <v>400</v>
          </cell>
        </row>
        <row r="110">
          <cell r="A110" t="str">
            <v>457019</v>
          </cell>
          <cell r="B110">
            <v>108000</v>
          </cell>
          <cell r="C110">
            <v>108300</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n Coversheet"/>
      <sheetName val="Drop Down Lists"/>
    </sheetNames>
    <sheetDataSet>
      <sheetData sheetId="0"/>
      <sheetData sheetId="1">
        <row r="1">
          <cell r="D1" t="str">
            <v>01</v>
          </cell>
          <cell r="F1" t="str">
            <v>0-30 days</v>
          </cell>
          <cell r="G1" t="str">
            <v>U</v>
          </cell>
          <cell r="H1" t="str">
            <v>USD</v>
          </cell>
        </row>
        <row r="2">
          <cell r="D2" t="str">
            <v>02</v>
          </cell>
          <cell r="F2" t="str">
            <v>31-60 days</v>
          </cell>
          <cell r="G2" t="str">
            <v>C</v>
          </cell>
          <cell r="H2" t="str">
            <v>GBP</v>
          </cell>
        </row>
        <row r="3">
          <cell r="D3" t="str">
            <v>03</v>
          </cell>
          <cell r="F3" t="str">
            <v>61-90 days</v>
          </cell>
          <cell r="G3" t="str">
            <v>A</v>
          </cell>
          <cell r="H3" t="str">
            <v>CAD</v>
          </cell>
        </row>
        <row r="4">
          <cell r="D4" t="str">
            <v>04</v>
          </cell>
          <cell r="F4" t="str">
            <v>91-120 days</v>
          </cell>
        </row>
        <row r="5">
          <cell r="D5" t="str">
            <v>05</v>
          </cell>
          <cell r="F5" t="str">
            <v>&gt; 120 days</v>
          </cell>
        </row>
        <row r="6">
          <cell r="D6" t="str">
            <v>06</v>
          </cell>
        </row>
        <row r="7">
          <cell r="D7" t="str">
            <v>07</v>
          </cell>
        </row>
        <row r="8">
          <cell r="D8" t="str">
            <v>08</v>
          </cell>
        </row>
        <row r="9">
          <cell r="D9" t="str">
            <v>09</v>
          </cell>
        </row>
        <row r="10">
          <cell r="D10" t="str">
            <v>10</v>
          </cell>
        </row>
        <row r="11">
          <cell r="D11" t="str">
            <v>11</v>
          </cell>
        </row>
        <row r="12">
          <cell r="D12" t="str">
            <v>12</v>
          </cell>
        </row>
      </sheetData>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KEDLI Marketer Program"/>
      <sheetName val="Chart KEDNY Marketer Program"/>
      <sheetName val="Chart KSE Marketer Program"/>
      <sheetName val="NY vs LI Releases"/>
      <sheetName val="CASE 1 @ Current Level "/>
      <sheetName val="CASE 1 Fixed + Variable Costs"/>
      <sheetName val="CASE 1 Opportunity Costs"/>
      <sheetName val="CASE 2 @ 30% Migration"/>
      <sheetName val="CASE 3 @ 50% Migration"/>
      <sheetName val="CASE 4 @ 75% Migration"/>
      <sheetName val="CASE 5 @ 100% Migration"/>
      <sheetName val="Proj 2001-02 New York City"/>
      <sheetName val="Proj 2001-02 Long Island"/>
      <sheetName val="NY Rev %"/>
      <sheetName val="LI Rev %"/>
      <sheetName val="WACOG"/>
      <sheetName val=" 9-00 NY Fixed $ in GAC"/>
      <sheetName val="3-01 Revised NY Fixed $"/>
      <sheetName val="3-01 LI Fixed $"/>
      <sheetName val="Canadian Commodity Cost"/>
      <sheetName val="Domestic Commodty Cost"/>
      <sheetName val="BU Norm Firm &amp; TC Thrupt Format"/>
      <sheetName val="LI Normal Summary by Melissa"/>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OX_Change Log"/>
      <sheetName val="Instructions"/>
      <sheetName val="Long Term Gas Deals"/>
      <sheetName val="ANE Deals"/>
      <sheetName val="GasActivity"/>
      <sheetName val="Hubs"/>
      <sheetName val="BidAsk Tabular"/>
      <sheetName val="BidAsk Column"/>
      <sheetName val="Air Canada"/>
      <sheetName val="Air France"/>
      <sheetName val="AirTran"/>
      <sheetName val="Alaska"/>
      <sheetName val="Alitalia"/>
      <sheetName val="American"/>
      <sheetName val="America West"/>
      <sheetName val="Atlantic Coast"/>
      <sheetName val="British Airways"/>
      <sheetName val="Cathay Pacific"/>
      <sheetName val="China Southern--JUNK"/>
      <sheetName val="Continental"/>
      <sheetName val="Market Valuation"/>
      <sheetName val="Delta"/>
      <sheetName val="Finnair"/>
      <sheetName val="ROIC Trees"/>
      <sheetName val="Frontier"/>
      <sheetName val="Operating Leases"/>
      <sheetName val="Japan Airlines"/>
      <sheetName val="KLM"/>
      <sheetName val="Korean Air"/>
      <sheetName val="LAN Chile--JUNK"/>
      <sheetName val="Lufthansa"/>
      <sheetName val="Malaysia--JUNK"/>
      <sheetName val="Northwest"/>
      <sheetName val="Qantas"/>
      <sheetName val="Ryanair"/>
      <sheetName val="SAS--JUNK"/>
      <sheetName val="Singapore"/>
      <sheetName val="SkyWest"/>
      <sheetName val="Southwest"/>
      <sheetName val="Thai"/>
      <sheetName val="United"/>
      <sheetName val="US Airways"/>
      <sheetName val="Virgin Express"/>
    </sheetNames>
    <sheetDataSet>
      <sheetData sheetId="0" refreshError="1"/>
      <sheetData sheetId="1" refreshError="1"/>
      <sheetData sheetId="2" refreshError="1"/>
      <sheetData sheetId="3" refreshError="1"/>
      <sheetData sheetId="4" refreshError="1"/>
      <sheetData sheetId="5" refreshError="1">
        <row r="2">
          <cell r="B2">
            <v>67030</v>
          </cell>
          <cell r="H2">
            <v>200910</v>
          </cell>
          <cell r="AF2">
            <v>1104741.4138256083</v>
          </cell>
        </row>
        <row r="3">
          <cell r="B3">
            <v>67030</v>
          </cell>
          <cell r="H3">
            <v>200911</v>
          </cell>
          <cell r="AF3">
            <v>812632.84952179564</v>
          </cell>
        </row>
        <row r="4">
          <cell r="B4">
            <v>67030</v>
          </cell>
          <cell r="H4">
            <v>200912</v>
          </cell>
          <cell r="AF4">
            <v>996768.73420288763</v>
          </cell>
        </row>
        <row r="5">
          <cell r="B5">
            <v>67030</v>
          </cell>
          <cell r="H5">
            <v>201001</v>
          </cell>
          <cell r="AF5">
            <v>1147730.7498516815</v>
          </cell>
        </row>
        <row r="6">
          <cell r="B6">
            <v>67030</v>
          </cell>
          <cell r="H6">
            <v>201002</v>
          </cell>
          <cell r="AF6">
            <v>1036871.7954849646</v>
          </cell>
        </row>
        <row r="7">
          <cell r="B7">
            <v>67030</v>
          </cell>
          <cell r="H7">
            <v>201003</v>
          </cell>
          <cell r="AF7">
            <v>1151120.3995026732</v>
          </cell>
        </row>
        <row r="8">
          <cell r="B8">
            <v>67030</v>
          </cell>
          <cell r="H8">
            <v>201004</v>
          </cell>
          <cell r="AF8">
            <v>852125.30820391478</v>
          </cell>
        </row>
        <row r="9">
          <cell r="B9">
            <v>67030</v>
          </cell>
          <cell r="H9">
            <v>201005</v>
          </cell>
          <cell r="AF9">
            <v>905518.01590948831</v>
          </cell>
        </row>
        <row r="10">
          <cell r="B10">
            <v>67030</v>
          </cell>
          <cell r="H10">
            <v>201006</v>
          </cell>
          <cell r="AF10">
            <v>920650.41024936282</v>
          </cell>
        </row>
        <row r="11">
          <cell r="B11">
            <v>67030</v>
          </cell>
          <cell r="H11">
            <v>201007</v>
          </cell>
          <cell r="AF11">
            <v>967270.96928156237</v>
          </cell>
        </row>
        <row r="12">
          <cell r="B12">
            <v>67030</v>
          </cell>
          <cell r="H12">
            <v>201008</v>
          </cell>
          <cell r="AF12">
            <v>941631.3301438815</v>
          </cell>
        </row>
        <row r="13">
          <cell r="B13">
            <v>67030</v>
          </cell>
          <cell r="H13">
            <v>201009</v>
          </cell>
          <cell r="AF13">
            <v>894969.74643212184</v>
          </cell>
        </row>
        <row r="14">
          <cell r="B14">
            <v>67030</v>
          </cell>
          <cell r="H14">
            <v>201010</v>
          </cell>
          <cell r="AF14">
            <v>912598.46141685382</v>
          </cell>
        </row>
        <row r="15">
          <cell r="B15">
            <v>67035</v>
          </cell>
          <cell r="H15">
            <v>200910</v>
          </cell>
          <cell r="AF15">
            <v>1104741.4138256083</v>
          </cell>
        </row>
        <row r="16">
          <cell r="B16">
            <v>67035</v>
          </cell>
          <cell r="H16">
            <v>200911</v>
          </cell>
          <cell r="AF16">
            <v>812632.84952179564</v>
          </cell>
        </row>
        <row r="17">
          <cell r="B17">
            <v>67035</v>
          </cell>
          <cell r="H17">
            <v>200912</v>
          </cell>
          <cell r="AF17">
            <v>996768.73420288763</v>
          </cell>
        </row>
        <row r="18">
          <cell r="B18">
            <v>67035</v>
          </cell>
          <cell r="H18">
            <v>201001</v>
          </cell>
          <cell r="AF18">
            <v>1147730.7498516815</v>
          </cell>
        </row>
        <row r="19">
          <cell r="B19">
            <v>67035</v>
          </cell>
          <cell r="H19">
            <v>201002</v>
          </cell>
          <cell r="AF19">
            <v>1036871.7954849646</v>
          </cell>
        </row>
        <row r="20">
          <cell r="B20">
            <v>67035</v>
          </cell>
          <cell r="H20">
            <v>201003</v>
          </cell>
          <cell r="AF20">
            <v>1151120.3995026732</v>
          </cell>
        </row>
        <row r="21">
          <cell r="B21">
            <v>67035</v>
          </cell>
          <cell r="H21">
            <v>201004</v>
          </cell>
          <cell r="AF21">
            <v>852125.30820391478</v>
          </cell>
        </row>
        <row r="22">
          <cell r="B22">
            <v>67035</v>
          </cell>
          <cell r="H22">
            <v>201005</v>
          </cell>
          <cell r="AF22">
            <v>905518.01590948831</v>
          </cell>
        </row>
        <row r="23">
          <cell r="B23">
            <v>67035</v>
          </cell>
          <cell r="H23">
            <v>201006</v>
          </cell>
          <cell r="AF23">
            <v>920650.41024936282</v>
          </cell>
        </row>
        <row r="24">
          <cell r="B24">
            <v>67035</v>
          </cell>
          <cell r="H24">
            <v>201007</v>
          </cell>
          <cell r="AF24">
            <v>967270.96928156237</v>
          </cell>
        </row>
        <row r="25">
          <cell r="B25">
            <v>67035</v>
          </cell>
          <cell r="H25">
            <v>201008</v>
          </cell>
          <cell r="AF25">
            <v>941631.3301438815</v>
          </cell>
        </row>
        <row r="26">
          <cell r="B26">
            <v>67035</v>
          </cell>
          <cell r="H26">
            <v>201009</v>
          </cell>
          <cell r="AF26">
            <v>894969.74643212184</v>
          </cell>
        </row>
        <row r="27">
          <cell r="B27">
            <v>67035</v>
          </cell>
          <cell r="H27">
            <v>201010</v>
          </cell>
          <cell r="AF27">
            <v>912598.46141685382</v>
          </cell>
        </row>
        <row r="28">
          <cell r="B28">
            <v>67038</v>
          </cell>
          <cell r="H28">
            <v>200910</v>
          </cell>
          <cell r="AF28">
            <v>264134.45561927173</v>
          </cell>
        </row>
        <row r="29">
          <cell r="B29">
            <v>67038</v>
          </cell>
          <cell r="H29">
            <v>200911</v>
          </cell>
          <cell r="AF29">
            <v>199723.1171181564</v>
          </cell>
        </row>
        <row r="30">
          <cell r="B30">
            <v>67038</v>
          </cell>
          <cell r="H30">
            <v>200912</v>
          </cell>
          <cell r="AF30">
            <v>240586.15679925622</v>
          </cell>
        </row>
        <row r="31">
          <cell r="B31">
            <v>67038</v>
          </cell>
          <cell r="H31">
            <v>201001</v>
          </cell>
          <cell r="AF31">
            <v>273468.54606510856</v>
          </cell>
        </row>
        <row r="32">
          <cell r="B32">
            <v>67038</v>
          </cell>
          <cell r="H32">
            <v>201002</v>
          </cell>
          <cell r="AF32">
            <v>247021.068257657</v>
          </cell>
        </row>
        <row r="33">
          <cell r="B33">
            <v>67038</v>
          </cell>
          <cell r="H33">
            <v>201003</v>
          </cell>
          <cell r="AF33">
            <v>274140.25924659229</v>
          </cell>
        </row>
        <row r="34">
          <cell r="B34">
            <v>67038</v>
          </cell>
          <cell r="H34">
            <v>201004</v>
          </cell>
          <cell r="AF34">
            <v>208203.25071699987</v>
          </cell>
        </row>
        <row r="35">
          <cell r="B35">
            <v>67038</v>
          </cell>
          <cell r="H35">
            <v>201005</v>
          </cell>
          <cell r="AF35">
            <v>220540.59110098099</v>
          </cell>
        </row>
        <row r="36">
          <cell r="B36">
            <v>67038</v>
          </cell>
          <cell r="H36">
            <v>201006</v>
          </cell>
          <cell r="AF36">
            <v>223041.86031055494</v>
          </cell>
        </row>
        <row r="37">
          <cell r="B37">
            <v>67038</v>
          </cell>
          <cell r="H37">
            <v>201007</v>
          </cell>
          <cell r="AF37">
            <v>233888.52616175654</v>
          </cell>
        </row>
        <row r="38">
          <cell r="B38">
            <v>67038</v>
          </cell>
          <cell r="H38">
            <v>201008</v>
          </cell>
          <cell r="AF38">
            <v>228235.4463791778</v>
          </cell>
        </row>
        <row r="39">
          <cell r="B39">
            <v>67038</v>
          </cell>
          <cell r="H39">
            <v>201009</v>
          </cell>
          <cell r="AF39">
            <v>217260.91719525674</v>
          </cell>
        </row>
        <row r="40">
          <cell r="B40">
            <v>67038</v>
          </cell>
          <cell r="H40">
            <v>201010</v>
          </cell>
          <cell r="AF40">
            <v>221799.716419798</v>
          </cell>
        </row>
        <row r="41">
          <cell r="B41">
            <v>67038</v>
          </cell>
          <cell r="H41">
            <v>201011</v>
          </cell>
          <cell r="AF41">
            <v>288510.24835768814</v>
          </cell>
        </row>
        <row r="42">
          <cell r="B42">
            <v>67038</v>
          </cell>
          <cell r="H42">
            <v>201012</v>
          </cell>
          <cell r="AF42">
            <v>314282.08571553277</v>
          </cell>
        </row>
        <row r="43">
          <cell r="B43">
            <v>67038</v>
          </cell>
          <cell r="H43">
            <v>201101</v>
          </cell>
          <cell r="AF43">
            <v>291298.39325850905</v>
          </cell>
        </row>
        <row r="44">
          <cell r="B44">
            <v>67038</v>
          </cell>
          <cell r="H44">
            <v>201102</v>
          </cell>
          <cell r="AF44">
            <v>250772.6988955361</v>
          </cell>
        </row>
        <row r="45">
          <cell r="B45">
            <v>67038</v>
          </cell>
          <cell r="H45">
            <v>201103</v>
          </cell>
          <cell r="AF45">
            <v>291588.87937037327</v>
          </cell>
        </row>
        <row r="46">
          <cell r="B46">
            <v>67038</v>
          </cell>
          <cell r="H46">
            <v>201104</v>
          </cell>
          <cell r="AF46">
            <v>211638.30684234184</v>
          </cell>
        </row>
        <row r="47">
          <cell r="B47">
            <v>67038</v>
          </cell>
          <cell r="H47">
            <v>201105</v>
          </cell>
          <cell r="AF47">
            <v>221224.12223987788</v>
          </cell>
        </row>
        <row r="48">
          <cell r="B48">
            <v>67038</v>
          </cell>
          <cell r="H48">
            <v>201106</v>
          </cell>
          <cell r="AF48">
            <v>213287.45703317961</v>
          </cell>
        </row>
        <row r="49">
          <cell r="B49">
            <v>67038</v>
          </cell>
          <cell r="H49">
            <v>201107</v>
          </cell>
          <cell r="AF49">
            <v>210787.48537498058</v>
          </cell>
        </row>
        <row r="50">
          <cell r="B50">
            <v>67038</v>
          </cell>
          <cell r="H50">
            <v>201108</v>
          </cell>
          <cell r="AF50">
            <v>204745.73021355533</v>
          </cell>
        </row>
        <row r="51">
          <cell r="B51">
            <v>67038</v>
          </cell>
          <cell r="H51">
            <v>201109</v>
          </cell>
          <cell r="AF51">
            <v>186436.47303763553</v>
          </cell>
        </row>
        <row r="52">
          <cell r="B52">
            <v>67038</v>
          </cell>
          <cell r="H52">
            <v>201110</v>
          </cell>
          <cell r="AF52">
            <v>228510.83008423902</v>
          </cell>
        </row>
        <row r="53">
          <cell r="B53">
            <v>67039</v>
          </cell>
          <cell r="H53">
            <v>200910</v>
          </cell>
          <cell r="AF53">
            <v>258043.40157335406</v>
          </cell>
        </row>
        <row r="54">
          <cell r="B54">
            <v>67039</v>
          </cell>
          <cell r="H54">
            <v>200911</v>
          </cell>
          <cell r="AF54">
            <v>195116.62337131039</v>
          </cell>
        </row>
        <row r="55">
          <cell r="B55">
            <v>67039</v>
          </cell>
          <cell r="H55">
            <v>200912</v>
          </cell>
          <cell r="AF55">
            <v>235035.70788128537</v>
          </cell>
        </row>
        <row r="56">
          <cell r="B56">
            <v>67039</v>
          </cell>
          <cell r="H56">
            <v>201001</v>
          </cell>
          <cell r="AF56">
            <v>267156.16711647232</v>
          </cell>
        </row>
        <row r="57">
          <cell r="B57">
            <v>67039</v>
          </cell>
          <cell r="H57">
            <v>201002</v>
          </cell>
          <cell r="AF57">
            <v>241326.8526203481</v>
          </cell>
        </row>
        <row r="58">
          <cell r="B58">
            <v>67039</v>
          </cell>
          <cell r="H58">
            <v>201003</v>
          </cell>
          <cell r="AF58">
            <v>267814.40812293766</v>
          </cell>
        </row>
        <row r="59">
          <cell r="B59">
            <v>67039</v>
          </cell>
          <cell r="H59">
            <v>201004</v>
          </cell>
          <cell r="AF59">
            <v>203394.05419245129</v>
          </cell>
        </row>
        <row r="60">
          <cell r="B60">
            <v>67039</v>
          </cell>
          <cell r="H60">
            <v>201005</v>
          </cell>
          <cell r="AF60">
            <v>215449.1786596629</v>
          </cell>
        </row>
        <row r="61">
          <cell r="B61">
            <v>67039</v>
          </cell>
          <cell r="H61">
            <v>201006</v>
          </cell>
          <cell r="AF61">
            <v>217896.37989114143</v>
          </cell>
        </row>
        <row r="62">
          <cell r="B62">
            <v>67039</v>
          </cell>
          <cell r="H62">
            <v>201007</v>
          </cell>
          <cell r="AF62">
            <v>228493.39983605643</v>
          </cell>
        </row>
        <row r="63">
          <cell r="B63">
            <v>67039</v>
          </cell>
          <cell r="H63">
            <v>201008</v>
          </cell>
          <cell r="AF63">
            <v>222971.7323644243</v>
          </cell>
        </row>
        <row r="64">
          <cell r="B64">
            <v>67039</v>
          </cell>
          <cell r="H64">
            <v>201009</v>
          </cell>
          <cell r="AF64">
            <v>212252.70724893361</v>
          </cell>
        </row>
        <row r="65">
          <cell r="B65">
            <v>67039</v>
          </cell>
          <cell r="H65">
            <v>201010</v>
          </cell>
          <cell r="AF65">
            <v>216679.29581297794</v>
          </cell>
        </row>
        <row r="66">
          <cell r="B66">
            <v>67039</v>
          </cell>
          <cell r="H66">
            <v>201011</v>
          </cell>
          <cell r="AF66">
            <v>281858.5247053107</v>
          </cell>
        </row>
        <row r="67">
          <cell r="B67">
            <v>67039</v>
          </cell>
          <cell r="H67">
            <v>201012</v>
          </cell>
          <cell r="AF67">
            <v>307039.7270224166</v>
          </cell>
        </row>
        <row r="68">
          <cell r="B68">
            <v>67039</v>
          </cell>
          <cell r="H68">
            <v>201101</v>
          </cell>
          <cell r="AF68">
            <v>284577.61681480304</v>
          </cell>
        </row>
        <row r="69">
          <cell r="B69">
            <v>67039</v>
          </cell>
          <cell r="H69">
            <v>201102</v>
          </cell>
          <cell r="AF69">
            <v>244990.48363795562</v>
          </cell>
        </row>
        <row r="70">
          <cell r="B70">
            <v>67039</v>
          </cell>
          <cell r="H70">
            <v>201103</v>
          </cell>
          <cell r="AF70">
            <v>284860.60463591502</v>
          </cell>
        </row>
        <row r="71">
          <cell r="B71">
            <v>67039</v>
          </cell>
          <cell r="H71">
            <v>201104</v>
          </cell>
          <cell r="AF71">
            <v>206751.87006055404</v>
          </cell>
        </row>
        <row r="72">
          <cell r="B72">
            <v>67039</v>
          </cell>
          <cell r="H72">
            <v>201105</v>
          </cell>
          <cell r="AF72">
            <v>216127.61152125223</v>
          </cell>
        </row>
        <row r="73">
          <cell r="B73">
            <v>67039</v>
          </cell>
          <cell r="H73">
            <v>201106</v>
          </cell>
          <cell r="AF73">
            <v>208371.95541395014</v>
          </cell>
        </row>
        <row r="74">
          <cell r="B74">
            <v>67039</v>
          </cell>
          <cell r="H74">
            <v>201107</v>
          </cell>
          <cell r="AF74">
            <v>205929.97888813098</v>
          </cell>
        </row>
        <row r="75">
          <cell r="B75">
            <v>67039</v>
          </cell>
          <cell r="H75">
            <v>201108</v>
          </cell>
          <cell r="AF75">
            <v>200022.38085591418</v>
          </cell>
        </row>
        <row r="76">
          <cell r="B76">
            <v>67039</v>
          </cell>
          <cell r="H76">
            <v>201109</v>
          </cell>
          <cell r="AF76">
            <v>182142.53323042922</v>
          </cell>
        </row>
        <row r="77">
          <cell r="B77">
            <v>67039</v>
          </cell>
          <cell r="H77">
            <v>201110</v>
          </cell>
          <cell r="AF77">
            <v>223242.71684348694</v>
          </cell>
        </row>
        <row r="78">
          <cell r="B78">
            <v>110518</v>
          </cell>
          <cell r="H78">
            <v>200910</v>
          </cell>
          <cell r="AF78">
            <v>29406.312288063349</v>
          </cell>
        </row>
        <row r="79">
          <cell r="B79">
            <v>110518</v>
          </cell>
          <cell r="H79">
            <v>200911</v>
          </cell>
          <cell r="AF79">
            <v>10234.893491919238</v>
          </cell>
        </row>
        <row r="80">
          <cell r="B80">
            <v>110518</v>
          </cell>
          <cell r="H80">
            <v>200912</v>
          </cell>
          <cell r="AF80">
            <v>16242.157336929293</v>
          </cell>
        </row>
        <row r="81">
          <cell r="B81">
            <v>110518</v>
          </cell>
          <cell r="H81">
            <v>201001</v>
          </cell>
          <cell r="AF81">
            <v>18955.641135083057</v>
          </cell>
        </row>
        <row r="82">
          <cell r="B82">
            <v>110518</v>
          </cell>
          <cell r="H82">
            <v>201002</v>
          </cell>
          <cell r="AF82">
            <v>16643.321918837217</v>
          </cell>
        </row>
        <row r="83">
          <cell r="B83">
            <v>110518</v>
          </cell>
          <cell r="H83">
            <v>201003</v>
          </cell>
          <cell r="AF83">
            <v>19116.471431157857</v>
          </cell>
        </row>
        <row r="84">
          <cell r="B84">
            <v>110518</v>
          </cell>
          <cell r="H84">
            <v>201004</v>
          </cell>
          <cell r="AF84">
            <v>21794.116164133862</v>
          </cell>
        </row>
        <row r="85">
          <cell r="B85">
            <v>110518</v>
          </cell>
          <cell r="H85">
            <v>201005</v>
          </cell>
          <cell r="AF85">
            <v>23270.980461573388</v>
          </cell>
        </row>
        <row r="86">
          <cell r="B86">
            <v>110518</v>
          </cell>
          <cell r="H86">
            <v>201006</v>
          </cell>
          <cell r="AF86">
            <v>23854.272025682028</v>
          </cell>
        </row>
        <row r="87">
          <cell r="B87">
            <v>110518</v>
          </cell>
          <cell r="H87">
            <v>201007</v>
          </cell>
          <cell r="AF87">
            <v>25143.204518509923</v>
          </cell>
        </row>
        <row r="88">
          <cell r="B88">
            <v>110518</v>
          </cell>
          <cell r="H88">
            <v>201008</v>
          </cell>
          <cell r="AF88">
            <v>24398.014160632993</v>
          </cell>
        </row>
        <row r="89">
          <cell r="B89">
            <v>110518</v>
          </cell>
          <cell r="H89">
            <v>201009</v>
          </cell>
          <cell r="AF89">
            <v>23149.920261549723</v>
          </cell>
        </row>
        <row r="90">
          <cell r="B90">
            <v>110518</v>
          </cell>
          <cell r="H90">
            <v>201010</v>
          </cell>
          <cell r="AF90">
            <v>23509.755699986341</v>
          </cell>
        </row>
      </sheetData>
      <sheetData sheetId="6" refreshError="1">
        <row r="1">
          <cell r="C1" t="str">
            <v>HUBS</v>
          </cell>
          <cell r="F1" t="str">
            <v>STRIP</v>
          </cell>
        </row>
        <row r="2">
          <cell r="C2" t="str">
            <v>AGT-CG</v>
          </cell>
          <cell r="F2">
            <v>200910</v>
          </cell>
          <cell r="X2">
            <v>1.5000000000000013E-2</v>
          </cell>
        </row>
        <row r="3">
          <cell r="C3" t="str">
            <v>TCO</v>
          </cell>
          <cell r="F3">
            <v>200910</v>
          </cell>
          <cell r="X3">
            <v>1.0000000000000002E-2</v>
          </cell>
        </row>
        <row r="4">
          <cell r="C4" t="str">
            <v>TCO</v>
          </cell>
          <cell r="F4">
            <v>200911</v>
          </cell>
          <cell r="X4">
            <v>0.03</v>
          </cell>
        </row>
        <row r="5">
          <cell r="C5" t="str">
            <v>TCO</v>
          </cell>
          <cell r="F5">
            <v>200912</v>
          </cell>
          <cell r="X5">
            <v>2.4999999999999994E-2</v>
          </cell>
        </row>
        <row r="6">
          <cell r="C6" t="str">
            <v>TCO</v>
          </cell>
          <cell r="F6">
            <v>200910</v>
          </cell>
          <cell r="X6">
            <v>4.9999999999999975E-3</v>
          </cell>
        </row>
        <row r="7">
          <cell r="C7" t="str">
            <v>TCO</v>
          </cell>
          <cell r="F7">
            <v>200910</v>
          </cell>
          <cell r="X7">
            <v>0.01</v>
          </cell>
        </row>
        <row r="8">
          <cell r="C8" t="str">
            <v>TCO</v>
          </cell>
          <cell r="F8">
            <v>200910</v>
          </cell>
          <cell r="X8">
            <v>0.01</v>
          </cell>
        </row>
        <row r="9">
          <cell r="C9" t="str">
            <v>Dominion-South</v>
          </cell>
          <cell r="F9">
            <v>200910</v>
          </cell>
          <cell r="X9">
            <v>2.0000000000000004E-2</v>
          </cell>
        </row>
        <row r="10">
          <cell r="C10" t="str">
            <v>Dominion-South</v>
          </cell>
          <cell r="F10">
            <v>200910</v>
          </cell>
          <cell r="X10">
            <v>5.0000000000000001E-3</v>
          </cell>
        </row>
        <row r="11">
          <cell r="C11" t="str">
            <v>Dominion-South</v>
          </cell>
          <cell r="F11">
            <v>200910</v>
          </cell>
          <cell r="X11">
            <v>1.0000000000000002E-2</v>
          </cell>
        </row>
        <row r="12">
          <cell r="C12" t="str">
            <v>Dominion-South</v>
          </cell>
          <cell r="F12">
            <v>200911</v>
          </cell>
          <cell r="X12">
            <v>0.06</v>
          </cell>
        </row>
        <row r="13">
          <cell r="C13" t="str">
            <v>Dominion-South</v>
          </cell>
          <cell r="F13">
            <v>200912</v>
          </cell>
          <cell r="X13">
            <v>0.1</v>
          </cell>
        </row>
        <row r="14">
          <cell r="C14" t="str">
            <v>TGP-Z0</v>
          </cell>
          <cell r="F14">
            <v>200910</v>
          </cell>
          <cell r="X14">
            <v>9.000000000000008E-3</v>
          </cell>
        </row>
        <row r="15">
          <cell r="C15" t="str">
            <v>TGP-Z0</v>
          </cell>
          <cell r="F15">
            <v>200910</v>
          </cell>
          <cell r="X15">
            <v>1.4999999999999986E-2</v>
          </cell>
        </row>
        <row r="16">
          <cell r="C16" t="str">
            <v>TGP-Z0</v>
          </cell>
          <cell r="F16">
            <v>200910</v>
          </cell>
          <cell r="X16">
            <v>7.4999999999999997E-3</v>
          </cell>
        </row>
        <row r="17">
          <cell r="C17" t="str">
            <v>TGP-Z0</v>
          </cell>
          <cell r="F17">
            <v>200910</v>
          </cell>
          <cell r="X17">
            <v>2.5000000000000001E-3</v>
          </cell>
        </row>
        <row r="18">
          <cell r="C18" t="str">
            <v>TGP-Z6 200L</v>
          </cell>
          <cell r="F18">
            <v>200910</v>
          </cell>
          <cell r="X18">
            <v>1.5000000000000013E-2</v>
          </cell>
        </row>
        <row r="19">
          <cell r="C19" t="str">
            <v>TGP-Z6 200L</v>
          </cell>
          <cell r="F19">
            <v>200911</v>
          </cell>
          <cell r="X19">
            <v>0.15000000000000008</v>
          </cell>
        </row>
        <row r="20">
          <cell r="C20" t="str">
            <v>TGP-Z6 200L</v>
          </cell>
          <cell r="F20">
            <v>200910</v>
          </cell>
          <cell r="X20">
            <v>0.01</v>
          </cell>
        </row>
        <row r="21">
          <cell r="C21" t="str">
            <v>TETCO-ETX</v>
          </cell>
          <cell r="F21">
            <v>200910</v>
          </cell>
          <cell r="X21">
            <v>5.0000000000000017E-2</v>
          </cell>
        </row>
        <row r="22">
          <cell r="C22" t="str">
            <v>TETCO-ETX</v>
          </cell>
          <cell r="F22">
            <v>200910</v>
          </cell>
          <cell r="X22">
            <v>0.02</v>
          </cell>
        </row>
        <row r="23">
          <cell r="C23" t="str">
            <v>Transco-30</v>
          </cell>
          <cell r="F23">
            <v>200910</v>
          </cell>
          <cell r="X23">
            <v>1.0000000000000009E-2</v>
          </cell>
        </row>
        <row r="24">
          <cell r="C24" t="str">
            <v>Transco-30</v>
          </cell>
          <cell r="F24">
            <v>200910</v>
          </cell>
          <cell r="X24">
            <v>0.01</v>
          </cell>
        </row>
        <row r="25">
          <cell r="C25" t="str">
            <v>Transco-45</v>
          </cell>
          <cell r="F25">
            <v>200910</v>
          </cell>
          <cell r="X25">
            <v>0.05</v>
          </cell>
        </row>
        <row r="26">
          <cell r="C26" t="str">
            <v>Transco-45</v>
          </cell>
          <cell r="F26">
            <v>200910</v>
          </cell>
          <cell r="X26">
            <v>1.4999999999999999E-2</v>
          </cell>
        </row>
        <row r="27">
          <cell r="C27" t="str">
            <v>Transco-45</v>
          </cell>
          <cell r="F27">
            <v>200910</v>
          </cell>
          <cell r="X27">
            <v>0.01</v>
          </cell>
        </row>
        <row r="28">
          <cell r="C28" t="str">
            <v>Transco-65</v>
          </cell>
          <cell r="F28">
            <v>200910</v>
          </cell>
          <cell r="X28">
            <v>4.9999999999999975E-3</v>
          </cell>
        </row>
        <row r="29">
          <cell r="C29" t="str">
            <v>Transco-65</v>
          </cell>
          <cell r="F29">
            <v>200910</v>
          </cell>
          <cell r="X29">
            <v>5.0000000000000001E-3</v>
          </cell>
        </row>
        <row r="30">
          <cell r="C30" t="str">
            <v>Transco-65</v>
          </cell>
          <cell r="F30">
            <v>200910</v>
          </cell>
          <cell r="X30">
            <v>4.9999999999999975E-3</v>
          </cell>
        </row>
        <row r="31">
          <cell r="C31" t="str">
            <v>Transco-65</v>
          </cell>
          <cell r="F31">
            <v>200910</v>
          </cell>
          <cell r="X31">
            <v>2.5000000000000001E-3</v>
          </cell>
        </row>
        <row r="32">
          <cell r="C32" t="str">
            <v>Transco-65</v>
          </cell>
          <cell r="F32">
            <v>200910</v>
          </cell>
          <cell r="X32">
            <v>7.4999999999999997E-3</v>
          </cell>
        </row>
        <row r="33">
          <cell r="C33" t="str">
            <v>Transco-Z6 (non-NY)</v>
          </cell>
          <cell r="F33">
            <v>200910</v>
          </cell>
          <cell r="X33">
            <v>2.4999999999999994E-2</v>
          </cell>
        </row>
        <row r="34">
          <cell r="C34" t="str">
            <v>Transco-Z6 (non-NY)</v>
          </cell>
          <cell r="F34">
            <v>200911</v>
          </cell>
          <cell r="X34">
            <v>0.15000000000000002</v>
          </cell>
        </row>
        <row r="35">
          <cell r="C35" t="str">
            <v>Transco-Z6 (NY)</v>
          </cell>
          <cell r="F35">
            <v>200910</v>
          </cell>
          <cell r="X35">
            <v>1.0000000000000009E-2</v>
          </cell>
        </row>
        <row r="36">
          <cell r="C36" t="str">
            <v>Transco-Z6 (NY)</v>
          </cell>
          <cell r="F36">
            <v>200911</v>
          </cell>
          <cell r="X36">
            <v>3.0000000000000027E-2</v>
          </cell>
        </row>
        <row r="37">
          <cell r="C37" t="str">
            <v>Transco-Z6 (NY)</v>
          </cell>
          <cell r="F37">
            <v>200912</v>
          </cell>
          <cell r="X37">
            <v>8.0000000000000071E-2</v>
          </cell>
        </row>
        <row r="38">
          <cell r="C38" t="str">
            <v>Transco-Z6 (NY)</v>
          </cell>
          <cell r="F38">
            <v>201003</v>
          </cell>
          <cell r="X38">
            <v>0.11749999999999994</v>
          </cell>
        </row>
        <row r="39">
          <cell r="C39" t="str">
            <v>Transco-Z6 (NY)</v>
          </cell>
          <cell r="F39">
            <v>201011</v>
          </cell>
          <cell r="X39">
            <v>0.21500000000000008</v>
          </cell>
        </row>
        <row r="40">
          <cell r="C40" t="str">
            <v>Transco-Z6 (NY)</v>
          </cell>
          <cell r="F40">
            <v>201012</v>
          </cell>
          <cell r="X40">
            <v>0.31999999999999984</v>
          </cell>
        </row>
        <row r="41">
          <cell r="C41" t="str">
            <v>Transco-Z6 (NY)</v>
          </cell>
          <cell r="F41">
            <v>200910</v>
          </cell>
          <cell r="X41">
            <v>1.4999999999999958E-2</v>
          </cell>
        </row>
        <row r="42">
          <cell r="C42" t="str">
            <v>TGT-Z1 (FT)</v>
          </cell>
          <cell r="F42">
            <v>200910</v>
          </cell>
          <cell r="X42">
            <v>1.2499999999999997E-2</v>
          </cell>
        </row>
        <row r="43">
          <cell r="C43" t="str">
            <v>TGT-Z1 (FT)</v>
          </cell>
          <cell r="F43">
            <v>200910</v>
          </cell>
          <cell r="X43">
            <v>2.5000000000000001E-3</v>
          </cell>
        </row>
        <row r="44">
          <cell r="C44" t="str">
            <v>TGT-SL (FT)</v>
          </cell>
          <cell r="F44">
            <v>200910</v>
          </cell>
          <cell r="X44">
            <v>7.4999999999999928E-3</v>
          </cell>
        </row>
        <row r="45">
          <cell r="C45" t="str">
            <v>TGT-SL (FT)</v>
          </cell>
          <cell r="F45">
            <v>200910</v>
          </cell>
          <cell r="X45">
            <v>7.5000000000000067E-3</v>
          </cell>
        </row>
        <row r="46">
          <cell r="C46" t="str">
            <v>TGT-SL (FT)</v>
          </cell>
          <cell r="F46">
            <v>200910</v>
          </cell>
          <cell r="X46">
            <v>5.0000000000000001E-3</v>
          </cell>
        </row>
        <row r="47">
          <cell r="C47" t="str">
            <v>TGT-SL (FT)</v>
          </cell>
          <cell r="F47">
            <v>200910</v>
          </cell>
          <cell r="X47">
            <v>2.5000000000000001E-3</v>
          </cell>
        </row>
        <row r="48">
          <cell r="C48" t="str">
            <v>TETCO-M3</v>
          </cell>
          <cell r="F48">
            <v>200910</v>
          </cell>
          <cell r="X48">
            <v>1.5000000000000013E-3</v>
          </cell>
        </row>
        <row r="49">
          <cell r="C49" t="str">
            <v>TETCO-M3</v>
          </cell>
          <cell r="F49">
            <v>200911</v>
          </cell>
          <cell r="X49">
            <v>2.0000000000000018E-2</v>
          </cell>
        </row>
        <row r="50">
          <cell r="C50" t="str">
            <v>TETCO-M3</v>
          </cell>
          <cell r="F50">
            <v>200912</v>
          </cell>
          <cell r="X50">
            <v>4.7500000000000098E-2</v>
          </cell>
        </row>
        <row r="51">
          <cell r="C51" t="str">
            <v>TETCO-M3</v>
          </cell>
          <cell r="F51">
            <v>201003</v>
          </cell>
          <cell r="X51">
            <v>3.9999999999999925E-2</v>
          </cell>
        </row>
        <row r="52">
          <cell r="C52" t="str">
            <v>TETCO-M3</v>
          </cell>
          <cell r="F52">
            <v>201012</v>
          </cell>
          <cell r="X52">
            <v>0.14999999999999991</v>
          </cell>
        </row>
        <row r="53">
          <cell r="C53" t="str">
            <v>TETCO-M3</v>
          </cell>
          <cell r="F53">
            <v>200910</v>
          </cell>
          <cell r="X53">
            <v>2.5000000000000001E-3</v>
          </cell>
        </row>
        <row r="54">
          <cell r="C54" t="str">
            <v>TETCO-M3</v>
          </cell>
          <cell r="F54">
            <v>200910</v>
          </cell>
          <cell r="X54">
            <v>0</v>
          </cell>
        </row>
        <row r="55">
          <cell r="C55" t="str">
            <v>TETCO-M3</v>
          </cell>
          <cell r="F55">
            <v>200910</v>
          </cell>
          <cell r="X55">
            <v>0</v>
          </cell>
        </row>
        <row r="56">
          <cell r="C56" t="str">
            <v>TGP-500L</v>
          </cell>
          <cell r="F56">
            <v>200910</v>
          </cell>
          <cell r="X56">
            <v>4.9999999999999906E-3</v>
          </cell>
        </row>
        <row r="57">
          <cell r="C57" t="str">
            <v>TGP-500L</v>
          </cell>
          <cell r="F57">
            <v>200911</v>
          </cell>
          <cell r="X57">
            <v>7.0000000000000007E-2</v>
          </cell>
        </row>
        <row r="58">
          <cell r="C58" t="str">
            <v>TGP-500L</v>
          </cell>
          <cell r="F58">
            <v>200910</v>
          </cell>
          <cell r="X58">
            <v>0.01</v>
          </cell>
        </row>
        <row r="59">
          <cell r="C59" t="str">
            <v>TGP-500L</v>
          </cell>
          <cell r="F59">
            <v>200910</v>
          </cell>
          <cell r="X59">
            <v>2.4999999999999883E-3</v>
          </cell>
        </row>
        <row r="60">
          <cell r="C60" t="str">
            <v>TGP-500L</v>
          </cell>
          <cell r="F60">
            <v>200910</v>
          </cell>
          <cell r="X60">
            <v>7.4999999999999997E-3</v>
          </cell>
        </row>
        <row r="61">
          <cell r="C61" t="str">
            <v>TGP-500L</v>
          </cell>
          <cell r="F61">
            <v>200910</v>
          </cell>
          <cell r="X61">
            <v>0</v>
          </cell>
        </row>
        <row r="62">
          <cell r="C62" t="str">
            <v>TGP-800L</v>
          </cell>
          <cell r="F62">
            <v>200910</v>
          </cell>
          <cell r="X62">
            <v>4.0000000000000008E-2</v>
          </cell>
        </row>
        <row r="63">
          <cell r="C63" t="str">
            <v>TGP-800L</v>
          </cell>
          <cell r="F63">
            <v>200910</v>
          </cell>
          <cell r="X63">
            <v>1.2499999999999997E-2</v>
          </cell>
        </row>
        <row r="64">
          <cell r="C64" t="str">
            <v>TETCO-STX</v>
          </cell>
          <cell r="F64">
            <v>200910</v>
          </cell>
          <cell r="X64">
            <v>2.4999999999999994E-2</v>
          </cell>
        </row>
        <row r="65">
          <cell r="C65" t="str">
            <v>TETCO-STX</v>
          </cell>
          <cell r="F65">
            <v>200910</v>
          </cell>
          <cell r="X65">
            <v>4.9999999999999992E-3</v>
          </cell>
        </row>
        <row r="66">
          <cell r="C66" t="str">
            <v>TETCO-STX</v>
          </cell>
          <cell r="F66">
            <v>200910</v>
          </cell>
          <cell r="X66">
            <v>1.4999999999999986E-2</v>
          </cell>
        </row>
        <row r="67">
          <cell r="C67" t="str">
            <v>TETCO-WLA</v>
          </cell>
          <cell r="F67">
            <v>200910</v>
          </cell>
          <cell r="X67">
            <v>9.999999999999995E-3</v>
          </cell>
        </row>
        <row r="68">
          <cell r="C68" t="str">
            <v>TETCO-WLA</v>
          </cell>
          <cell r="F68">
            <v>200910</v>
          </cell>
          <cell r="X68">
            <v>5.0000000000000001E-3</v>
          </cell>
        </row>
        <row r="69">
          <cell r="C69" t="str">
            <v>TETCO-ELA</v>
          </cell>
          <cell r="F69">
            <v>200910</v>
          </cell>
          <cell r="X69">
            <v>2.4999999999999953E-3</v>
          </cell>
        </row>
        <row r="70">
          <cell r="C70" t="str">
            <v>TETCO-ELA</v>
          </cell>
          <cell r="F70">
            <v>200910</v>
          </cell>
          <cell r="X70">
            <v>2.5000000000000001E-3</v>
          </cell>
        </row>
        <row r="71">
          <cell r="C71" t="str">
            <v>TETCO-ELA</v>
          </cell>
          <cell r="F71">
            <v>200910</v>
          </cell>
          <cell r="X71">
            <v>4.9999999999999992E-3</v>
          </cell>
        </row>
        <row r="72">
          <cell r="C72" t="str">
            <v>TETCO-ELA</v>
          </cell>
          <cell r="F72">
            <v>200910</v>
          </cell>
          <cell r="X72">
            <v>9.999999999999995E-3</v>
          </cell>
        </row>
        <row r="73">
          <cell r="C73" t="str">
            <v>AB-NIT</v>
          </cell>
          <cell r="F73">
            <v>200910</v>
          </cell>
          <cell r="X73">
            <v>0.12000000000000011</v>
          </cell>
        </row>
        <row r="74">
          <cell r="C74" t="str">
            <v>AB-NIT</v>
          </cell>
          <cell r="F74">
            <v>200911</v>
          </cell>
          <cell r="X74">
            <v>1.0000000000000009E-2</v>
          </cell>
        </row>
        <row r="75">
          <cell r="C75" t="str">
            <v>AB-NIT</v>
          </cell>
          <cell r="F75">
            <v>200912</v>
          </cell>
          <cell r="X75">
            <v>2.4999999999999967E-2</v>
          </cell>
        </row>
        <row r="76">
          <cell r="C76" t="str">
            <v>AB-NIT</v>
          </cell>
          <cell r="F76">
            <v>201001</v>
          </cell>
          <cell r="X76">
            <v>1.2499999999999956E-2</v>
          </cell>
        </row>
        <row r="77">
          <cell r="C77" t="str">
            <v>AB-NIT</v>
          </cell>
          <cell r="F77">
            <v>201002</v>
          </cell>
          <cell r="X77">
            <v>1.5000000000000013E-2</v>
          </cell>
        </row>
        <row r="78">
          <cell r="C78" t="str">
            <v>AB-NIT</v>
          </cell>
          <cell r="F78">
            <v>201003</v>
          </cell>
          <cell r="X78">
            <v>4.0000000000000036E-2</v>
          </cell>
        </row>
        <row r="79">
          <cell r="C79" t="str">
            <v>AB-NIT</v>
          </cell>
          <cell r="F79">
            <v>201004</v>
          </cell>
          <cell r="X79">
            <v>1.5000000000000013E-2</v>
          </cell>
        </row>
        <row r="80">
          <cell r="C80" t="str">
            <v>AB-NIT</v>
          </cell>
          <cell r="F80">
            <v>201005</v>
          </cell>
          <cell r="X80">
            <v>2.4999999999999911E-2</v>
          </cell>
        </row>
        <row r="81">
          <cell r="C81" t="str">
            <v>AB-NIT</v>
          </cell>
          <cell r="F81">
            <v>201006</v>
          </cell>
          <cell r="X81">
            <v>4.500000000000004E-2</v>
          </cell>
        </row>
        <row r="82">
          <cell r="C82" t="str">
            <v>AB-NIT</v>
          </cell>
          <cell r="F82">
            <v>201010</v>
          </cell>
          <cell r="X82">
            <v>3.499999999999992E-2</v>
          </cell>
        </row>
        <row r="83">
          <cell r="C83" t="str">
            <v>AB-NIT</v>
          </cell>
          <cell r="F83">
            <v>201011</v>
          </cell>
          <cell r="X83">
            <v>2.0000000000000018E-2</v>
          </cell>
        </row>
        <row r="84">
          <cell r="C84" t="str">
            <v>AB-NIT</v>
          </cell>
          <cell r="F84">
            <v>201012</v>
          </cell>
          <cell r="X84">
            <v>2.0000000000000018E-2</v>
          </cell>
        </row>
        <row r="85">
          <cell r="C85" t="str">
            <v>AGT-CG</v>
          </cell>
          <cell r="F85">
            <v>200910</v>
          </cell>
          <cell r="X85">
            <v>2.5000000000000022E-2</v>
          </cell>
        </row>
        <row r="86">
          <cell r="C86" t="str">
            <v>TCO</v>
          </cell>
          <cell r="F86">
            <v>200910</v>
          </cell>
          <cell r="X86">
            <v>1.3499999999999998E-2</v>
          </cell>
        </row>
        <row r="87">
          <cell r="C87" t="str">
            <v>TCO</v>
          </cell>
          <cell r="F87">
            <v>200911</v>
          </cell>
          <cell r="X87">
            <v>3.2500000000000001E-2</v>
          </cell>
        </row>
        <row r="88">
          <cell r="C88" t="str">
            <v>TCO</v>
          </cell>
          <cell r="F88">
            <v>200912</v>
          </cell>
          <cell r="X88">
            <v>2.4999999999999994E-2</v>
          </cell>
        </row>
        <row r="89">
          <cell r="C89" t="str">
            <v>TCO</v>
          </cell>
          <cell r="F89">
            <v>200910</v>
          </cell>
          <cell r="X89">
            <v>7.4999999999999997E-3</v>
          </cell>
        </row>
        <row r="90">
          <cell r="C90" t="str">
            <v>TCO</v>
          </cell>
          <cell r="F90">
            <v>200910</v>
          </cell>
          <cell r="X90">
            <v>9.999999999999995E-3</v>
          </cell>
        </row>
        <row r="91">
          <cell r="C91" t="str">
            <v>TCO</v>
          </cell>
          <cell r="F91">
            <v>200910</v>
          </cell>
          <cell r="X91">
            <v>5.0000000000000001E-3</v>
          </cell>
        </row>
        <row r="92">
          <cell r="C92" t="str">
            <v>TCO</v>
          </cell>
          <cell r="F92">
            <v>200910</v>
          </cell>
          <cell r="X92">
            <v>7.4999999999999997E-3</v>
          </cell>
        </row>
        <row r="93">
          <cell r="C93" t="str">
            <v>TCO</v>
          </cell>
          <cell r="F93">
            <v>200911</v>
          </cell>
          <cell r="X93">
            <v>1.4999999999999999E-2</v>
          </cell>
        </row>
        <row r="94">
          <cell r="C94" t="str">
            <v>Dominion-South</v>
          </cell>
          <cell r="F94">
            <v>200910</v>
          </cell>
          <cell r="X94">
            <v>4.9999999999999975E-3</v>
          </cell>
        </row>
        <row r="95">
          <cell r="C95" t="str">
            <v>Dominion-South</v>
          </cell>
          <cell r="F95">
            <v>200910</v>
          </cell>
          <cell r="X95">
            <v>5.0000000000000001E-3</v>
          </cell>
        </row>
        <row r="96">
          <cell r="C96" t="str">
            <v>Dominion-South</v>
          </cell>
          <cell r="F96">
            <v>200910</v>
          </cell>
          <cell r="X96">
            <v>2.5000000000000001E-3</v>
          </cell>
        </row>
        <row r="97">
          <cell r="C97" t="str">
            <v>Dominion-South</v>
          </cell>
          <cell r="F97">
            <v>200910</v>
          </cell>
          <cell r="X97">
            <v>4.9999999999999975E-3</v>
          </cell>
        </row>
        <row r="98">
          <cell r="C98" t="str">
            <v>Dominion-South</v>
          </cell>
          <cell r="F98">
            <v>200911</v>
          </cell>
          <cell r="X98">
            <v>4.0000000000000008E-2</v>
          </cell>
        </row>
        <row r="99">
          <cell r="C99" t="str">
            <v>Dominion-South</v>
          </cell>
          <cell r="F99">
            <v>200912</v>
          </cell>
          <cell r="X99">
            <v>2.9999999999999971E-2</v>
          </cell>
        </row>
        <row r="100">
          <cell r="C100" t="str">
            <v>TGP-Z0</v>
          </cell>
          <cell r="F100">
            <v>200910</v>
          </cell>
          <cell r="X100">
            <v>4.4999999999999984E-2</v>
          </cell>
        </row>
        <row r="101">
          <cell r="C101" t="str">
            <v>TGP-Z0</v>
          </cell>
          <cell r="F101">
            <v>200910</v>
          </cell>
          <cell r="X101">
            <v>1.4999999999999999E-2</v>
          </cell>
        </row>
        <row r="102">
          <cell r="C102" t="str">
            <v>TGP-Z0</v>
          </cell>
          <cell r="F102">
            <v>200910</v>
          </cell>
          <cell r="X102">
            <v>5.0000000000000001E-3</v>
          </cell>
        </row>
        <row r="103">
          <cell r="C103" t="str">
            <v>TGP-Z0</v>
          </cell>
          <cell r="F103">
            <v>200910</v>
          </cell>
          <cell r="X103">
            <v>5.0000000000000001E-3</v>
          </cell>
        </row>
        <row r="104">
          <cell r="C104" t="str">
            <v>TGP-Z6 200L</v>
          </cell>
          <cell r="F104">
            <v>200910</v>
          </cell>
          <cell r="X104">
            <v>1.0000000000000009E-2</v>
          </cell>
        </row>
        <row r="105">
          <cell r="C105" t="str">
            <v>TGP-Z6 200L</v>
          </cell>
          <cell r="F105">
            <v>200910</v>
          </cell>
          <cell r="X105">
            <v>5.0000000000000001E-3</v>
          </cell>
        </row>
        <row r="106">
          <cell r="C106" t="str">
            <v>TETCO-ETX</v>
          </cell>
          <cell r="F106">
            <v>200910</v>
          </cell>
          <cell r="X106">
            <v>4.7500000000000014E-2</v>
          </cell>
        </row>
        <row r="107">
          <cell r="C107" t="str">
            <v>TETCO-ETX</v>
          </cell>
          <cell r="F107">
            <v>200910</v>
          </cell>
          <cell r="X107">
            <v>5.0000000000000001E-3</v>
          </cell>
        </row>
        <row r="108">
          <cell r="C108" t="str">
            <v>Transco-30</v>
          </cell>
          <cell r="F108">
            <v>200910</v>
          </cell>
          <cell r="X108">
            <v>1.7500000000000002E-2</v>
          </cell>
        </row>
        <row r="109">
          <cell r="C109" t="str">
            <v>Transco-30</v>
          </cell>
          <cell r="F109">
            <v>200910</v>
          </cell>
          <cell r="X109">
            <v>0.02</v>
          </cell>
        </row>
        <row r="110">
          <cell r="C110" t="str">
            <v>Transco-30</v>
          </cell>
          <cell r="F110">
            <v>200910</v>
          </cell>
          <cell r="X110">
            <v>7.4999999999999997E-3</v>
          </cell>
        </row>
        <row r="111">
          <cell r="C111" t="str">
            <v>Transco-45</v>
          </cell>
          <cell r="F111">
            <v>200910</v>
          </cell>
          <cell r="X111">
            <v>7.4999999999999928E-3</v>
          </cell>
        </row>
        <row r="112">
          <cell r="C112" t="str">
            <v>Transco-45</v>
          </cell>
          <cell r="F112">
            <v>200910</v>
          </cell>
          <cell r="X112">
            <v>0.01</v>
          </cell>
        </row>
        <row r="113">
          <cell r="C113" t="str">
            <v>Transco-65</v>
          </cell>
          <cell r="F113">
            <v>200910</v>
          </cell>
          <cell r="X113">
            <v>1.0000000000000002E-2</v>
          </cell>
        </row>
        <row r="114">
          <cell r="C114" t="str">
            <v>Transco-65</v>
          </cell>
          <cell r="F114">
            <v>200910</v>
          </cell>
          <cell r="X114">
            <v>4.9999999999999975E-3</v>
          </cell>
        </row>
        <row r="115">
          <cell r="C115" t="str">
            <v>Transco-65</v>
          </cell>
          <cell r="F115">
            <v>200910</v>
          </cell>
          <cell r="X115">
            <v>2.5000000000000001E-3</v>
          </cell>
        </row>
        <row r="116">
          <cell r="C116" t="str">
            <v>Transco-65</v>
          </cell>
          <cell r="F116">
            <v>200910</v>
          </cell>
          <cell r="X116">
            <v>0.01</v>
          </cell>
        </row>
        <row r="117">
          <cell r="C117" t="str">
            <v>Transco-Z6 (non-NY)</v>
          </cell>
          <cell r="F117">
            <v>200910</v>
          </cell>
          <cell r="X117">
            <v>1.4999999999999986E-2</v>
          </cell>
        </row>
        <row r="118">
          <cell r="C118" t="str">
            <v>Transco-Z6 (non-NY)</v>
          </cell>
          <cell r="F118">
            <v>200911</v>
          </cell>
          <cell r="X118">
            <v>0.14000000000000007</v>
          </cell>
        </row>
        <row r="119">
          <cell r="C119" t="str">
            <v>Transco-Z6 (NY)</v>
          </cell>
          <cell r="F119">
            <v>200910</v>
          </cell>
          <cell r="X119">
            <v>6.9999999999999507E-3</v>
          </cell>
        </row>
        <row r="120">
          <cell r="C120" t="str">
            <v>Transco-Z6 (NY)</v>
          </cell>
          <cell r="F120">
            <v>200911</v>
          </cell>
          <cell r="X120">
            <v>3.5000000000000031E-2</v>
          </cell>
        </row>
        <row r="121">
          <cell r="C121" t="str">
            <v>Transco-Z6 (NY)</v>
          </cell>
          <cell r="F121">
            <v>200912</v>
          </cell>
          <cell r="X121">
            <v>6.0000000000000053E-2</v>
          </cell>
        </row>
        <row r="122">
          <cell r="C122" t="str">
            <v>Transco-Z6 (NY)</v>
          </cell>
          <cell r="F122">
            <v>201001</v>
          </cell>
          <cell r="X122">
            <v>1.7999999999999998</v>
          </cell>
        </row>
        <row r="123">
          <cell r="C123" t="str">
            <v>Transco-Z6 (NY)</v>
          </cell>
          <cell r="F123">
            <v>201003</v>
          </cell>
          <cell r="X123">
            <v>3.9999999999999813E-2</v>
          </cell>
        </row>
        <row r="124">
          <cell r="C124" t="str">
            <v>Transco-Z6 (NY)</v>
          </cell>
          <cell r="F124">
            <v>201012</v>
          </cell>
          <cell r="X124">
            <v>0.31499999999999972</v>
          </cell>
        </row>
        <row r="125">
          <cell r="C125" t="str">
            <v>Transco-Z6 (NY)</v>
          </cell>
          <cell r="F125">
            <v>200910</v>
          </cell>
          <cell r="X125">
            <v>1.0000000000000009E-2</v>
          </cell>
        </row>
        <row r="126">
          <cell r="C126" t="str">
            <v>Transco-Z6 (NY)</v>
          </cell>
          <cell r="F126">
            <v>200910</v>
          </cell>
          <cell r="X126">
            <v>1.4999999999999999E-2</v>
          </cell>
        </row>
        <row r="127">
          <cell r="C127" t="str">
            <v>TGT-Z1 (FT)</v>
          </cell>
          <cell r="F127">
            <v>200910</v>
          </cell>
          <cell r="X127">
            <v>9.999999999999995E-3</v>
          </cell>
        </row>
        <row r="128">
          <cell r="C128" t="str">
            <v>TGT-Z1 (FT)</v>
          </cell>
          <cell r="F128">
            <v>200910</v>
          </cell>
          <cell r="X128">
            <v>5.0000000000000001E-3</v>
          </cell>
        </row>
        <row r="129">
          <cell r="C129" t="str">
            <v>TGT-SL (FT)</v>
          </cell>
          <cell r="F129">
            <v>200910</v>
          </cell>
          <cell r="X129">
            <v>2.0000000000000004E-2</v>
          </cell>
        </row>
        <row r="130">
          <cell r="C130" t="str">
            <v>TGT-SL (FT)</v>
          </cell>
          <cell r="F130">
            <v>200911</v>
          </cell>
          <cell r="X130">
            <v>0.03</v>
          </cell>
        </row>
        <row r="131">
          <cell r="C131" t="str">
            <v>TGT-SL (FT)</v>
          </cell>
          <cell r="F131">
            <v>200910</v>
          </cell>
          <cell r="X131">
            <v>9.999999999999995E-3</v>
          </cell>
        </row>
        <row r="132">
          <cell r="C132" t="str">
            <v>TGT-SL (FT)</v>
          </cell>
          <cell r="F132">
            <v>200910</v>
          </cell>
          <cell r="X132">
            <v>2.5000000000000001E-3</v>
          </cell>
        </row>
        <row r="133">
          <cell r="C133" t="str">
            <v>TETCO-M3</v>
          </cell>
          <cell r="F133">
            <v>200910</v>
          </cell>
          <cell r="X133">
            <v>3.0000000000000027E-3</v>
          </cell>
        </row>
        <row r="134">
          <cell r="C134" t="str">
            <v>TETCO-M3</v>
          </cell>
          <cell r="F134">
            <v>200911</v>
          </cell>
          <cell r="X134">
            <v>2.0000000000000018E-2</v>
          </cell>
        </row>
        <row r="135">
          <cell r="C135" t="str">
            <v>TETCO-M3</v>
          </cell>
          <cell r="F135">
            <v>200912</v>
          </cell>
          <cell r="X135">
            <v>2.5000000000000133E-2</v>
          </cell>
        </row>
        <row r="136">
          <cell r="C136" t="str">
            <v>TETCO-M3</v>
          </cell>
          <cell r="F136">
            <v>201003</v>
          </cell>
          <cell r="X136">
            <v>3.9999999999999925E-2</v>
          </cell>
        </row>
        <row r="137">
          <cell r="C137" t="str">
            <v>TETCO-M3</v>
          </cell>
          <cell r="F137">
            <v>201012</v>
          </cell>
          <cell r="X137">
            <v>0.14999999999999991</v>
          </cell>
        </row>
        <row r="138">
          <cell r="C138" t="str">
            <v>TETCO-M3</v>
          </cell>
          <cell r="F138">
            <v>200910</v>
          </cell>
          <cell r="X138">
            <v>7.5000000000000067E-3</v>
          </cell>
        </row>
        <row r="139">
          <cell r="C139" t="str">
            <v>TETCO-M3</v>
          </cell>
          <cell r="F139">
            <v>200910</v>
          </cell>
          <cell r="X139">
            <v>2.5000000000000001E-3</v>
          </cell>
        </row>
        <row r="140">
          <cell r="C140" t="str">
            <v>TGP-500L</v>
          </cell>
          <cell r="F140">
            <v>200910</v>
          </cell>
          <cell r="X140">
            <v>9.5000000000000084E-3</v>
          </cell>
        </row>
        <row r="141">
          <cell r="C141" t="str">
            <v>TGP-500L</v>
          </cell>
          <cell r="F141">
            <v>200911</v>
          </cell>
          <cell r="X141">
            <v>7.0000000000000007E-2</v>
          </cell>
        </row>
        <row r="142">
          <cell r="C142" t="str">
            <v>TGP-500L</v>
          </cell>
          <cell r="F142">
            <v>200910</v>
          </cell>
          <cell r="X142">
            <v>7.5000000000000067E-3</v>
          </cell>
        </row>
        <row r="143">
          <cell r="C143" t="str">
            <v>TGP-500L</v>
          </cell>
          <cell r="F143">
            <v>200910</v>
          </cell>
          <cell r="X143">
            <v>2.5000000000000001E-3</v>
          </cell>
        </row>
        <row r="144">
          <cell r="C144" t="str">
            <v>TGP-800L</v>
          </cell>
          <cell r="F144">
            <v>200910</v>
          </cell>
          <cell r="X144">
            <v>9.999999999999995E-3</v>
          </cell>
        </row>
        <row r="145">
          <cell r="C145" t="str">
            <v>TETCO-STX</v>
          </cell>
          <cell r="F145">
            <v>200910</v>
          </cell>
          <cell r="X145">
            <v>0.03</v>
          </cell>
        </row>
        <row r="146">
          <cell r="C146" t="str">
            <v>TETCO-STX</v>
          </cell>
          <cell r="F146">
            <v>200910</v>
          </cell>
          <cell r="X146">
            <v>0.01</v>
          </cell>
        </row>
        <row r="147">
          <cell r="C147" t="str">
            <v>TETCO-STX</v>
          </cell>
          <cell r="F147">
            <v>200910</v>
          </cell>
          <cell r="X147">
            <v>1.4999999999999999E-2</v>
          </cell>
        </row>
        <row r="148">
          <cell r="C148" t="str">
            <v>TETCO-STX</v>
          </cell>
          <cell r="F148">
            <v>200910</v>
          </cell>
          <cell r="X148">
            <v>0.03</v>
          </cell>
        </row>
        <row r="149">
          <cell r="C149" t="str">
            <v>TETCO-WLA</v>
          </cell>
          <cell r="F149">
            <v>200910</v>
          </cell>
          <cell r="X149">
            <v>7.4999999999999928E-3</v>
          </cell>
        </row>
        <row r="150">
          <cell r="C150" t="str">
            <v>TETCO-WLA</v>
          </cell>
          <cell r="F150">
            <v>200910</v>
          </cell>
          <cell r="X150">
            <v>1.4999999999999999E-2</v>
          </cell>
        </row>
        <row r="151">
          <cell r="C151" t="str">
            <v>TETCO-ELA</v>
          </cell>
          <cell r="F151">
            <v>200910</v>
          </cell>
          <cell r="X151">
            <v>4.9999999999999975E-3</v>
          </cell>
        </row>
        <row r="152">
          <cell r="C152" t="str">
            <v>TETCO-ELA</v>
          </cell>
          <cell r="F152">
            <v>200910</v>
          </cell>
          <cell r="X152">
            <v>5.0000000000000001E-3</v>
          </cell>
        </row>
        <row r="153">
          <cell r="C153" t="str">
            <v>TETCO-ELA</v>
          </cell>
          <cell r="F153">
            <v>200910</v>
          </cell>
          <cell r="X153">
            <v>7.4999999999999997E-3</v>
          </cell>
        </row>
        <row r="154">
          <cell r="C154" t="str">
            <v>TETCO-ELA</v>
          </cell>
          <cell r="F154">
            <v>200910</v>
          </cell>
          <cell r="X154">
            <v>9.999999999999995E-3</v>
          </cell>
        </row>
        <row r="155">
          <cell r="C155" t="str">
            <v>AB-NIT</v>
          </cell>
          <cell r="F155">
            <v>200910</v>
          </cell>
          <cell r="X155">
            <v>0.13500000000000001</v>
          </cell>
        </row>
        <row r="156">
          <cell r="C156" t="str">
            <v>AB-NIT</v>
          </cell>
          <cell r="F156">
            <v>200911</v>
          </cell>
          <cell r="X156">
            <v>1.5000000000000013E-2</v>
          </cell>
        </row>
        <row r="157">
          <cell r="C157" t="str">
            <v>AB-NIT</v>
          </cell>
          <cell r="F157">
            <v>200912</v>
          </cell>
          <cell r="X157">
            <v>2.0000000000000018E-2</v>
          </cell>
        </row>
        <row r="158">
          <cell r="C158" t="str">
            <v>AB-NIT</v>
          </cell>
          <cell r="F158">
            <v>201001</v>
          </cell>
          <cell r="X158">
            <v>1.9999999999999907E-2</v>
          </cell>
        </row>
        <row r="159">
          <cell r="C159" t="str">
            <v>AB-NIT</v>
          </cell>
          <cell r="F159">
            <v>201002</v>
          </cell>
          <cell r="X159">
            <v>1.5000000000000013E-2</v>
          </cell>
        </row>
        <row r="160">
          <cell r="C160" t="str">
            <v>AB-NIT</v>
          </cell>
          <cell r="F160">
            <v>201003</v>
          </cell>
          <cell r="X160">
            <v>9.9999999999998979E-3</v>
          </cell>
        </row>
        <row r="161">
          <cell r="C161" t="str">
            <v>AB-NIT</v>
          </cell>
          <cell r="F161">
            <v>201004</v>
          </cell>
          <cell r="X161">
            <v>3.5000000000000031E-2</v>
          </cell>
        </row>
        <row r="162">
          <cell r="C162" t="str">
            <v>AB-NIT</v>
          </cell>
          <cell r="F162">
            <v>201006</v>
          </cell>
          <cell r="X162">
            <v>4.9999999999999933E-2</v>
          </cell>
        </row>
        <row r="163">
          <cell r="C163" t="str">
            <v>AB-NIT</v>
          </cell>
          <cell r="F163">
            <v>201009</v>
          </cell>
          <cell r="X163">
            <v>3.0000000000000027E-2</v>
          </cell>
        </row>
        <row r="164">
          <cell r="C164" t="str">
            <v>AB-NIT</v>
          </cell>
          <cell r="F164">
            <v>201010</v>
          </cell>
          <cell r="X164">
            <v>1.0000000000000009E-2</v>
          </cell>
        </row>
        <row r="165">
          <cell r="C165" t="str">
            <v>TCO</v>
          </cell>
          <cell r="F165">
            <v>200910</v>
          </cell>
          <cell r="X165">
            <v>1.2499999999999997E-2</v>
          </cell>
        </row>
        <row r="166">
          <cell r="C166" t="str">
            <v>TCO</v>
          </cell>
          <cell r="F166">
            <v>200912</v>
          </cell>
          <cell r="X166">
            <v>7.0000000000000007E-2</v>
          </cell>
        </row>
        <row r="167">
          <cell r="C167" t="str">
            <v>TCO</v>
          </cell>
          <cell r="F167">
            <v>201001</v>
          </cell>
          <cell r="X167">
            <v>2.4999999999999994E-2</v>
          </cell>
        </row>
        <row r="168">
          <cell r="C168" t="str">
            <v>TCO</v>
          </cell>
          <cell r="F168">
            <v>201002</v>
          </cell>
          <cell r="X168">
            <v>2.4999999999999994E-2</v>
          </cell>
        </row>
        <row r="169">
          <cell r="C169" t="str">
            <v>TCO</v>
          </cell>
          <cell r="F169">
            <v>200910</v>
          </cell>
          <cell r="X169">
            <v>5.0000000000000001E-3</v>
          </cell>
        </row>
        <row r="170">
          <cell r="C170" t="str">
            <v>TCO</v>
          </cell>
          <cell r="F170">
            <v>200910</v>
          </cell>
          <cell r="X170">
            <v>1.4999999999999999E-2</v>
          </cell>
        </row>
        <row r="171">
          <cell r="C171" t="str">
            <v>TCO</v>
          </cell>
          <cell r="F171">
            <v>200911</v>
          </cell>
          <cell r="X171">
            <v>1.2500000000000001E-2</v>
          </cell>
        </row>
        <row r="172">
          <cell r="C172" t="str">
            <v>Dominion-South</v>
          </cell>
          <cell r="F172">
            <v>200910</v>
          </cell>
          <cell r="X172">
            <v>0.03</v>
          </cell>
        </row>
        <row r="173">
          <cell r="C173" t="str">
            <v>Dominion-South</v>
          </cell>
          <cell r="F173">
            <v>200910</v>
          </cell>
          <cell r="X173">
            <v>5.0000000000000001E-3</v>
          </cell>
        </row>
        <row r="174">
          <cell r="C174" t="str">
            <v>Dominion-South</v>
          </cell>
          <cell r="F174">
            <v>200910</v>
          </cell>
          <cell r="X174">
            <v>1.5000000000000013E-3</v>
          </cell>
        </row>
        <row r="175">
          <cell r="C175" t="str">
            <v>TGP-Z0</v>
          </cell>
          <cell r="F175">
            <v>200910</v>
          </cell>
          <cell r="X175">
            <v>1.7500000000000002E-2</v>
          </cell>
        </row>
        <row r="176">
          <cell r="C176" t="str">
            <v>TGP-Z0</v>
          </cell>
          <cell r="F176">
            <v>200910</v>
          </cell>
          <cell r="X176">
            <v>0.16000000000000014</v>
          </cell>
        </row>
        <row r="177">
          <cell r="C177" t="str">
            <v>TGP-Z0</v>
          </cell>
          <cell r="F177">
            <v>200910</v>
          </cell>
          <cell r="X177">
            <v>7.4999999999999997E-3</v>
          </cell>
        </row>
        <row r="178">
          <cell r="C178" t="str">
            <v>TETCO-ETX</v>
          </cell>
          <cell r="F178">
            <v>200910</v>
          </cell>
          <cell r="X178">
            <v>2.2499999999999992E-2</v>
          </cell>
        </row>
        <row r="179">
          <cell r="C179" t="str">
            <v>TETCO-ETX</v>
          </cell>
          <cell r="F179">
            <v>200910</v>
          </cell>
          <cell r="X179">
            <v>1.4999999999999999E-2</v>
          </cell>
        </row>
        <row r="180">
          <cell r="C180" t="str">
            <v>Transco-30</v>
          </cell>
          <cell r="F180">
            <v>200910</v>
          </cell>
          <cell r="X180">
            <v>1.7500000000000002E-2</v>
          </cell>
        </row>
        <row r="181">
          <cell r="C181" t="str">
            <v>Transco-45</v>
          </cell>
          <cell r="F181">
            <v>200910</v>
          </cell>
          <cell r="X181">
            <v>3.4999999999999996E-2</v>
          </cell>
        </row>
        <row r="182">
          <cell r="C182" t="str">
            <v>Transco-65</v>
          </cell>
          <cell r="F182">
            <v>200910</v>
          </cell>
          <cell r="X182">
            <v>2.5000000000000001E-3</v>
          </cell>
        </row>
        <row r="183">
          <cell r="C183" t="str">
            <v>Transco-65</v>
          </cell>
          <cell r="F183">
            <v>200910</v>
          </cell>
          <cell r="X183">
            <v>1.2500000000000001E-2</v>
          </cell>
        </row>
        <row r="184">
          <cell r="C184" t="str">
            <v>Transco-Z6 (non-NY)</v>
          </cell>
          <cell r="F184">
            <v>200911</v>
          </cell>
          <cell r="X184">
            <v>9.9999999999999978E-2</v>
          </cell>
        </row>
        <row r="185">
          <cell r="C185" t="str">
            <v>Transco-Z6 (NY)</v>
          </cell>
          <cell r="F185">
            <v>200910</v>
          </cell>
          <cell r="X185">
            <v>6.9999999999999507E-3</v>
          </cell>
        </row>
        <row r="186">
          <cell r="C186" t="str">
            <v>Transco-Z6 (NY)</v>
          </cell>
          <cell r="F186">
            <v>200911</v>
          </cell>
          <cell r="X186">
            <v>3.0000000000000027E-2</v>
          </cell>
        </row>
        <row r="187">
          <cell r="C187" t="str">
            <v>Transco-Z6 (NY)</v>
          </cell>
          <cell r="F187">
            <v>200912</v>
          </cell>
          <cell r="X187">
            <v>5.0000000000000044E-2</v>
          </cell>
        </row>
        <row r="188">
          <cell r="C188" t="str">
            <v>Transco-Z6 (NY)</v>
          </cell>
          <cell r="F188">
            <v>201001</v>
          </cell>
          <cell r="X188">
            <v>2.7</v>
          </cell>
        </row>
        <row r="189">
          <cell r="C189" t="str">
            <v>Transco-Z6 (NY)</v>
          </cell>
          <cell r="F189">
            <v>201002</v>
          </cell>
          <cell r="X189">
            <v>2.4500000000000002</v>
          </cell>
        </row>
        <row r="190">
          <cell r="C190" t="str">
            <v>Transco-Z6 (NY)</v>
          </cell>
          <cell r="F190">
            <v>201003</v>
          </cell>
          <cell r="X190">
            <v>4.9999999999999822E-2</v>
          </cell>
        </row>
        <row r="191">
          <cell r="C191" t="str">
            <v>Transco-Z6 (NY)</v>
          </cell>
          <cell r="F191">
            <v>201011</v>
          </cell>
          <cell r="X191">
            <v>0.12</v>
          </cell>
        </row>
        <row r="192">
          <cell r="C192" t="str">
            <v>Transco-Z6 (NY)</v>
          </cell>
          <cell r="F192">
            <v>201012</v>
          </cell>
          <cell r="X192">
            <v>0.31499999999999972</v>
          </cell>
        </row>
        <row r="193">
          <cell r="C193" t="str">
            <v>Transco-Z6 (NY)</v>
          </cell>
          <cell r="F193">
            <v>200910</v>
          </cell>
          <cell r="X193">
            <v>3.5000000000000031E-2</v>
          </cell>
        </row>
        <row r="194">
          <cell r="C194" t="str">
            <v>Transco-Z6 (NY)</v>
          </cell>
          <cell r="F194">
            <v>200910</v>
          </cell>
          <cell r="X194">
            <v>5.0000000000000001E-3</v>
          </cell>
        </row>
        <row r="195">
          <cell r="C195" t="str">
            <v>TGT-Z1 (FT)</v>
          </cell>
          <cell r="F195">
            <v>200910</v>
          </cell>
          <cell r="X195">
            <v>2.0000000000000004E-2</v>
          </cell>
        </row>
        <row r="196">
          <cell r="C196" t="str">
            <v>TGT-Z1 (FT)</v>
          </cell>
          <cell r="F196">
            <v>200910</v>
          </cell>
          <cell r="X196">
            <v>0.35000000000000009</v>
          </cell>
        </row>
        <row r="197">
          <cell r="C197" t="str">
            <v>TGT-SL (FT)</v>
          </cell>
          <cell r="F197">
            <v>200910</v>
          </cell>
          <cell r="X197">
            <v>2.0000000000000004E-2</v>
          </cell>
        </row>
        <row r="198">
          <cell r="C198" t="str">
            <v>TETCO-M3</v>
          </cell>
          <cell r="F198">
            <v>200910</v>
          </cell>
          <cell r="X198">
            <v>7.5000000000000067E-3</v>
          </cell>
        </row>
        <row r="199">
          <cell r="C199" t="str">
            <v>TETCO-M3</v>
          </cell>
          <cell r="F199">
            <v>200911</v>
          </cell>
          <cell r="X199">
            <v>1.0000000000000009E-2</v>
          </cell>
        </row>
        <row r="200">
          <cell r="C200" t="str">
            <v>TETCO-M3</v>
          </cell>
          <cell r="F200">
            <v>200912</v>
          </cell>
          <cell r="X200">
            <v>3.0000000000000027E-2</v>
          </cell>
        </row>
        <row r="201">
          <cell r="C201" t="str">
            <v>TETCO-M3</v>
          </cell>
          <cell r="F201">
            <v>201003</v>
          </cell>
          <cell r="X201">
            <v>4.9999999999999933E-2</v>
          </cell>
        </row>
        <row r="202">
          <cell r="C202" t="str">
            <v>TETCO-M3</v>
          </cell>
          <cell r="F202">
            <v>201012</v>
          </cell>
          <cell r="X202">
            <v>0.14999999999999991</v>
          </cell>
        </row>
        <row r="203">
          <cell r="C203" t="str">
            <v>TETCO-M3</v>
          </cell>
          <cell r="F203">
            <v>200910</v>
          </cell>
          <cell r="X203">
            <v>5.0000000000000001E-3</v>
          </cell>
        </row>
        <row r="204">
          <cell r="C204" t="str">
            <v>TGP-500L</v>
          </cell>
          <cell r="F204">
            <v>200910</v>
          </cell>
          <cell r="X204">
            <v>5.0000000000000001E-3</v>
          </cell>
        </row>
        <row r="205">
          <cell r="C205" t="str">
            <v>TGP-800L</v>
          </cell>
          <cell r="F205">
            <v>200910</v>
          </cell>
          <cell r="X205">
            <v>2.5000000000000001E-3</v>
          </cell>
        </row>
        <row r="206">
          <cell r="C206" t="str">
            <v>TETCO-STX</v>
          </cell>
          <cell r="F206">
            <v>200910</v>
          </cell>
          <cell r="X206">
            <v>7.0000000000000284E-2</v>
          </cell>
        </row>
        <row r="207">
          <cell r="C207" t="str">
            <v>TETCO-STX</v>
          </cell>
          <cell r="F207">
            <v>200910</v>
          </cell>
          <cell r="X207">
            <v>0.01</v>
          </cell>
        </row>
        <row r="208">
          <cell r="C208" t="str">
            <v>TETCO-STX</v>
          </cell>
          <cell r="F208">
            <v>200910</v>
          </cell>
          <cell r="X208">
            <v>1.4999999999999986E-2</v>
          </cell>
        </row>
        <row r="209">
          <cell r="C209" t="str">
            <v>TETCO-ELA</v>
          </cell>
          <cell r="F209">
            <v>200910</v>
          </cell>
          <cell r="X209">
            <v>2.5000000000000001E-3</v>
          </cell>
        </row>
        <row r="210">
          <cell r="C210" t="str">
            <v>TETCO-ELA</v>
          </cell>
          <cell r="F210">
            <v>200910</v>
          </cell>
          <cell r="X210">
            <v>9.999999999999995E-3</v>
          </cell>
        </row>
        <row r="211">
          <cell r="C211" t="str">
            <v>AB-NIT</v>
          </cell>
          <cell r="F211">
            <v>200910</v>
          </cell>
          <cell r="X211">
            <v>7.0000000000000062E-2</v>
          </cell>
        </row>
        <row r="212">
          <cell r="C212" t="str">
            <v>AB-NIT</v>
          </cell>
          <cell r="F212">
            <v>200911</v>
          </cell>
          <cell r="X212">
            <v>1.5000000000000013E-2</v>
          </cell>
        </row>
        <row r="213">
          <cell r="C213" t="str">
            <v>AB-NIT</v>
          </cell>
          <cell r="F213">
            <v>200912</v>
          </cell>
          <cell r="X213">
            <v>1.9999999999999962E-2</v>
          </cell>
        </row>
        <row r="214">
          <cell r="C214" t="str">
            <v>AB-NIT</v>
          </cell>
          <cell r="F214">
            <v>201001</v>
          </cell>
          <cell r="X214">
            <v>2.0000000000000018E-2</v>
          </cell>
        </row>
        <row r="215">
          <cell r="C215" t="str">
            <v>AB-NIT</v>
          </cell>
          <cell r="F215">
            <v>201002</v>
          </cell>
          <cell r="X215">
            <v>1.5000000000000013E-2</v>
          </cell>
        </row>
        <row r="216">
          <cell r="C216" t="str">
            <v>AB-NIT</v>
          </cell>
          <cell r="F216">
            <v>201003</v>
          </cell>
          <cell r="X216">
            <v>2.5000000000000022E-2</v>
          </cell>
        </row>
        <row r="217">
          <cell r="C217" t="str">
            <v>AB-NIT</v>
          </cell>
          <cell r="F217">
            <v>201004</v>
          </cell>
          <cell r="X217">
            <v>1.0000000000000009E-2</v>
          </cell>
        </row>
        <row r="218">
          <cell r="C218" t="str">
            <v>AB-NIT</v>
          </cell>
          <cell r="F218">
            <v>201005</v>
          </cell>
          <cell r="X218">
            <v>1.5000000000000013E-2</v>
          </cell>
        </row>
        <row r="219">
          <cell r="C219" t="str">
            <v>AB-NIT</v>
          </cell>
          <cell r="F219">
            <v>201006</v>
          </cell>
          <cell r="X219">
            <v>2.5000000000000022E-2</v>
          </cell>
        </row>
        <row r="220">
          <cell r="C220" t="str">
            <v>AB-NIT</v>
          </cell>
          <cell r="F220">
            <v>201008</v>
          </cell>
          <cell r="X220">
            <v>5.9999999999999942E-2</v>
          </cell>
        </row>
        <row r="221">
          <cell r="C221" t="str">
            <v>AB-NIT</v>
          </cell>
          <cell r="F221">
            <v>201009</v>
          </cell>
          <cell r="X221">
            <v>4.500000000000004E-2</v>
          </cell>
        </row>
        <row r="222">
          <cell r="C222" t="str">
            <v>AB-NIT</v>
          </cell>
          <cell r="F222">
            <v>201010</v>
          </cell>
          <cell r="X222">
            <v>1.0000000000000009E-2</v>
          </cell>
        </row>
        <row r="223">
          <cell r="C223" t="str">
            <v>AGT-CG</v>
          </cell>
          <cell r="F223">
            <v>200911</v>
          </cell>
          <cell r="X223">
            <v>0.13999999999999996</v>
          </cell>
        </row>
        <row r="224">
          <cell r="C224" t="str">
            <v>TCO</v>
          </cell>
          <cell r="F224">
            <v>200910</v>
          </cell>
          <cell r="X224">
            <v>1.0000000000000002E-2</v>
          </cell>
        </row>
        <row r="225">
          <cell r="C225" t="str">
            <v>TCO</v>
          </cell>
          <cell r="F225">
            <v>200911</v>
          </cell>
          <cell r="X225">
            <v>2.0000000000000018E-2</v>
          </cell>
        </row>
        <row r="226">
          <cell r="C226" t="str">
            <v>TCO</v>
          </cell>
          <cell r="F226">
            <v>200912</v>
          </cell>
          <cell r="X226">
            <v>2.250000000000002E-2</v>
          </cell>
        </row>
        <row r="227">
          <cell r="C227" t="str">
            <v>TCO</v>
          </cell>
          <cell r="F227">
            <v>201001</v>
          </cell>
          <cell r="X227">
            <v>1.999999999999999E-2</v>
          </cell>
        </row>
        <row r="228">
          <cell r="C228" t="str">
            <v>TCO</v>
          </cell>
          <cell r="F228">
            <v>201002</v>
          </cell>
          <cell r="X228">
            <v>1.999999999999999E-2</v>
          </cell>
        </row>
        <row r="229">
          <cell r="C229" t="str">
            <v>TCO</v>
          </cell>
          <cell r="F229">
            <v>201003</v>
          </cell>
          <cell r="X229">
            <v>7.0000000000000007E-2</v>
          </cell>
        </row>
        <row r="230">
          <cell r="C230" t="str">
            <v>TCO</v>
          </cell>
          <cell r="F230">
            <v>200910</v>
          </cell>
          <cell r="X230">
            <v>1.399999999999979E-2</v>
          </cell>
        </row>
        <row r="231">
          <cell r="C231" t="str">
            <v>TCO</v>
          </cell>
          <cell r="F231">
            <v>200910</v>
          </cell>
          <cell r="X231">
            <v>0</v>
          </cell>
        </row>
        <row r="232">
          <cell r="C232" t="str">
            <v>Dominion-South</v>
          </cell>
          <cell r="F232">
            <v>200910</v>
          </cell>
          <cell r="X232">
            <v>3.0000000000000027E-3</v>
          </cell>
        </row>
        <row r="233">
          <cell r="C233" t="str">
            <v>TGP-Z0</v>
          </cell>
          <cell r="F233">
            <v>200910</v>
          </cell>
          <cell r="X233">
            <v>6.9000000000000006E-2</v>
          </cell>
        </row>
        <row r="234">
          <cell r="C234" t="str">
            <v>TGP-Z0</v>
          </cell>
          <cell r="F234">
            <v>200910</v>
          </cell>
          <cell r="X234">
            <v>0.13000000000000034</v>
          </cell>
        </row>
        <row r="235">
          <cell r="C235" t="str">
            <v>TGP-Z0</v>
          </cell>
          <cell r="F235">
            <v>200910</v>
          </cell>
          <cell r="X235">
            <v>7.4999999999999997E-3</v>
          </cell>
        </row>
        <row r="236">
          <cell r="C236" t="str">
            <v>TGP-Z6 200L</v>
          </cell>
          <cell r="F236">
            <v>200911</v>
          </cell>
          <cell r="X236">
            <v>0.16999999999999998</v>
          </cell>
        </row>
        <row r="237">
          <cell r="C237" t="str">
            <v>Transco-30</v>
          </cell>
          <cell r="F237">
            <v>200910</v>
          </cell>
          <cell r="X237">
            <v>8.0000000000000071E-2</v>
          </cell>
        </row>
        <row r="238">
          <cell r="C238" t="str">
            <v>Transco-30</v>
          </cell>
          <cell r="F238">
            <v>200910</v>
          </cell>
          <cell r="X238">
            <v>7.4999999999999997E-3</v>
          </cell>
        </row>
        <row r="239">
          <cell r="C239" t="str">
            <v>Transco-65</v>
          </cell>
          <cell r="F239">
            <v>200910</v>
          </cell>
          <cell r="X239">
            <v>1.4999999999999999E-2</v>
          </cell>
        </row>
        <row r="240">
          <cell r="C240" t="str">
            <v>Transco-65</v>
          </cell>
          <cell r="F240">
            <v>200910</v>
          </cell>
          <cell r="X240">
            <v>2.5000000000000001E-3</v>
          </cell>
        </row>
        <row r="241">
          <cell r="C241" t="str">
            <v>Transco-Z6 (non-NY)</v>
          </cell>
          <cell r="F241">
            <v>200911</v>
          </cell>
          <cell r="X241">
            <v>0.10000000000000003</v>
          </cell>
        </row>
        <row r="242">
          <cell r="C242" t="str">
            <v>Transco-Z6 (NY)</v>
          </cell>
          <cell r="F242">
            <v>200910</v>
          </cell>
          <cell r="X242">
            <v>5.0000000000000044E-3</v>
          </cell>
        </row>
        <row r="243">
          <cell r="C243" t="str">
            <v>Transco-Z6 (NY)</v>
          </cell>
          <cell r="F243">
            <v>200911</v>
          </cell>
          <cell r="X243">
            <v>1.0000000000000009E-2</v>
          </cell>
        </row>
        <row r="244">
          <cell r="C244" t="str">
            <v>Transco-Z6 (NY)</v>
          </cell>
          <cell r="F244">
            <v>200912</v>
          </cell>
          <cell r="X244">
            <v>2.5000000000000133E-2</v>
          </cell>
        </row>
        <row r="245">
          <cell r="C245" t="str">
            <v>Transco-Z6 (NY)</v>
          </cell>
          <cell r="F245">
            <v>201003</v>
          </cell>
          <cell r="X245">
            <v>2.0000000000000018E-2</v>
          </cell>
        </row>
        <row r="246">
          <cell r="C246" t="str">
            <v>Transco-Z6 (NY)</v>
          </cell>
          <cell r="F246">
            <v>201011</v>
          </cell>
          <cell r="X246">
            <v>0.20000000000000007</v>
          </cell>
        </row>
        <row r="247">
          <cell r="C247" t="str">
            <v>Transco-Z6 (NY)</v>
          </cell>
          <cell r="F247">
            <v>201012</v>
          </cell>
          <cell r="X247">
            <v>0.39999999999999991</v>
          </cell>
        </row>
        <row r="248">
          <cell r="C248" t="str">
            <v>Transco-Z6 (NY)</v>
          </cell>
          <cell r="F248">
            <v>200910</v>
          </cell>
          <cell r="X248">
            <v>2.5000000000000001E-3</v>
          </cell>
        </row>
        <row r="249">
          <cell r="C249" t="str">
            <v>TGT-Z1 (FT)</v>
          </cell>
          <cell r="F249">
            <v>200910</v>
          </cell>
          <cell r="X249">
            <v>2.5000000000000001E-3</v>
          </cell>
        </row>
        <row r="250">
          <cell r="C250" t="str">
            <v>TGT-SL (FT)</v>
          </cell>
          <cell r="F250">
            <v>200910</v>
          </cell>
          <cell r="X250">
            <v>0.01</v>
          </cell>
        </row>
        <row r="251">
          <cell r="C251" t="str">
            <v>TETCO-M3</v>
          </cell>
          <cell r="F251">
            <v>200910</v>
          </cell>
          <cell r="X251">
            <v>5.0000000000000044E-3</v>
          </cell>
        </row>
        <row r="252">
          <cell r="C252" t="str">
            <v>TETCO-M3</v>
          </cell>
          <cell r="F252">
            <v>200911</v>
          </cell>
          <cell r="X252">
            <v>2.0000000000000018E-2</v>
          </cell>
        </row>
        <row r="253">
          <cell r="C253" t="str">
            <v>TETCO-M3</v>
          </cell>
          <cell r="F253">
            <v>200912</v>
          </cell>
          <cell r="X253">
            <v>3.0000000000000027E-2</v>
          </cell>
        </row>
        <row r="254">
          <cell r="C254" t="str">
            <v>TETCO-M3</v>
          </cell>
          <cell r="F254">
            <v>201001</v>
          </cell>
          <cell r="X254">
            <v>0.20000000000000018</v>
          </cell>
        </row>
        <row r="255">
          <cell r="C255" t="str">
            <v>TETCO-M3</v>
          </cell>
          <cell r="F255">
            <v>201002</v>
          </cell>
          <cell r="X255">
            <v>3.499999999999992E-2</v>
          </cell>
        </row>
        <row r="256">
          <cell r="C256" t="str">
            <v>TETCO-M3</v>
          </cell>
          <cell r="F256">
            <v>201003</v>
          </cell>
          <cell r="X256">
            <v>3.9999999999999925E-2</v>
          </cell>
        </row>
        <row r="257">
          <cell r="C257" t="str">
            <v>TGP-500L</v>
          </cell>
          <cell r="F257">
            <v>200911</v>
          </cell>
          <cell r="X257">
            <v>2.4999999999999994E-2</v>
          </cell>
        </row>
        <row r="258">
          <cell r="C258" t="str">
            <v>TGP-500L</v>
          </cell>
          <cell r="F258">
            <v>200910</v>
          </cell>
          <cell r="X258">
            <v>0.39000000000000012</v>
          </cell>
        </row>
        <row r="259">
          <cell r="C259" t="str">
            <v>TGP-500L</v>
          </cell>
          <cell r="F259">
            <v>200910</v>
          </cell>
          <cell r="X259">
            <v>9.5000000000000195E-2</v>
          </cell>
        </row>
        <row r="260">
          <cell r="C260" t="str">
            <v>TGP-500L</v>
          </cell>
          <cell r="F260">
            <v>200910</v>
          </cell>
          <cell r="X260">
            <v>2.5000000000000001E-3</v>
          </cell>
        </row>
        <row r="261">
          <cell r="C261" t="str">
            <v>TGP-800L</v>
          </cell>
          <cell r="F261">
            <v>200911</v>
          </cell>
          <cell r="X261">
            <v>0.03</v>
          </cell>
        </row>
        <row r="262">
          <cell r="C262" t="str">
            <v>TGP-800L</v>
          </cell>
          <cell r="F262">
            <v>200910</v>
          </cell>
          <cell r="X262">
            <v>5.0000000000000001E-3</v>
          </cell>
        </row>
        <row r="263">
          <cell r="C263" t="str">
            <v>TETCO-STX</v>
          </cell>
          <cell r="F263">
            <v>200910</v>
          </cell>
          <cell r="X263">
            <v>0.01</v>
          </cell>
        </row>
        <row r="264">
          <cell r="C264" t="str">
            <v>TETCO-STX</v>
          </cell>
          <cell r="F264">
            <v>200910</v>
          </cell>
          <cell r="X264">
            <v>3.7500000000000006E-2</v>
          </cell>
        </row>
        <row r="265">
          <cell r="C265" t="str">
            <v>TETCO-ELA</v>
          </cell>
          <cell r="F265">
            <v>200910</v>
          </cell>
          <cell r="X265">
            <v>2.5000000000000001E-3</v>
          </cell>
        </row>
        <row r="266">
          <cell r="C266" t="str">
            <v>TETCO-ELA</v>
          </cell>
          <cell r="F266">
            <v>200910</v>
          </cell>
          <cell r="X266">
            <v>2.0000000000000004E-2</v>
          </cell>
        </row>
        <row r="267">
          <cell r="C267" t="str">
            <v>AB-NIT</v>
          </cell>
          <cell r="F267">
            <v>200910</v>
          </cell>
          <cell r="X267">
            <v>5.0000000000000044E-2</v>
          </cell>
        </row>
        <row r="268">
          <cell r="C268" t="str">
            <v>AB-NIT</v>
          </cell>
          <cell r="F268">
            <v>200911</v>
          </cell>
          <cell r="X268">
            <v>1.4999999999999986E-2</v>
          </cell>
        </row>
        <row r="269">
          <cell r="C269" t="str">
            <v>AB-NIT</v>
          </cell>
          <cell r="F269">
            <v>200912</v>
          </cell>
          <cell r="X269">
            <v>1.0000000000000009E-2</v>
          </cell>
        </row>
        <row r="270">
          <cell r="C270" t="str">
            <v>AB-NIT</v>
          </cell>
          <cell r="F270">
            <v>201001</v>
          </cell>
          <cell r="X270">
            <v>1.5000000000000013E-2</v>
          </cell>
        </row>
        <row r="271">
          <cell r="C271" t="str">
            <v>AB-NIT</v>
          </cell>
          <cell r="F271">
            <v>201002</v>
          </cell>
          <cell r="X271">
            <v>1.5000000000000013E-2</v>
          </cell>
        </row>
        <row r="272">
          <cell r="C272" t="str">
            <v>AB-NIT</v>
          </cell>
          <cell r="F272">
            <v>201003</v>
          </cell>
          <cell r="X272">
            <v>2.0000000000000018E-2</v>
          </cell>
        </row>
        <row r="273">
          <cell r="C273" t="str">
            <v>AB-NIT</v>
          </cell>
          <cell r="F273">
            <v>201004</v>
          </cell>
          <cell r="X273">
            <v>2.5000000000000022E-2</v>
          </cell>
        </row>
        <row r="274">
          <cell r="C274" t="str">
            <v>AB-NIT</v>
          </cell>
          <cell r="F274">
            <v>201005</v>
          </cell>
          <cell r="X274">
            <v>3.499999999999992E-2</v>
          </cell>
        </row>
        <row r="275">
          <cell r="C275" t="str">
            <v>AB-NIT</v>
          </cell>
          <cell r="F275">
            <v>201010</v>
          </cell>
          <cell r="X275">
            <v>3.0000000000000027E-2</v>
          </cell>
        </row>
        <row r="276">
          <cell r="C276" t="str">
            <v>AGT-CG</v>
          </cell>
          <cell r="F276">
            <v>200911</v>
          </cell>
          <cell r="X276">
            <v>0.13</v>
          </cell>
        </row>
        <row r="277">
          <cell r="C277" t="str">
            <v>TCO</v>
          </cell>
          <cell r="F277">
            <v>200910</v>
          </cell>
          <cell r="X277">
            <v>1.4999999999999999E-2</v>
          </cell>
        </row>
        <row r="278">
          <cell r="C278" t="str">
            <v>TCO</v>
          </cell>
          <cell r="F278">
            <v>200911</v>
          </cell>
          <cell r="X278">
            <v>4.0000000000000008E-2</v>
          </cell>
        </row>
        <row r="279">
          <cell r="C279" t="str">
            <v>TCO</v>
          </cell>
          <cell r="F279">
            <v>200912</v>
          </cell>
          <cell r="X279">
            <v>1.999999999999999E-2</v>
          </cell>
        </row>
        <row r="280">
          <cell r="C280" t="str">
            <v>TCO</v>
          </cell>
          <cell r="F280">
            <v>201001</v>
          </cell>
          <cell r="X280">
            <v>1.999999999999999E-2</v>
          </cell>
        </row>
        <row r="281">
          <cell r="C281" t="str">
            <v>TCO</v>
          </cell>
          <cell r="F281">
            <v>201002</v>
          </cell>
          <cell r="X281">
            <v>1.999999999999999E-2</v>
          </cell>
        </row>
        <row r="282">
          <cell r="C282" t="str">
            <v>Dominion-South</v>
          </cell>
          <cell r="F282">
            <v>200910</v>
          </cell>
          <cell r="X282">
            <v>7.4999999999999997E-3</v>
          </cell>
        </row>
        <row r="283">
          <cell r="C283" t="str">
            <v>Dominion-South</v>
          </cell>
          <cell r="F283">
            <v>200911</v>
          </cell>
          <cell r="X283">
            <v>5.2499999999999991E-2</v>
          </cell>
        </row>
        <row r="284">
          <cell r="C284" t="str">
            <v>Dominion-South</v>
          </cell>
          <cell r="F284">
            <v>200912</v>
          </cell>
          <cell r="X284">
            <v>7.999999999999996E-2</v>
          </cell>
        </row>
        <row r="285">
          <cell r="C285" t="str">
            <v>TGP-Z0</v>
          </cell>
          <cell r="F285">
            <v>200911</v>
          </cell>
          <cell r="X285">
            <v>6.0000000000000012E-2</v>
          </cell>
        </row>
        <row r="286">
          <cell r="C286" t="str">
            <v>Transco-Z6 (non-NY)</v>
          </cell>
          <cell r="F286">
            <v>200911</v>
          </cell>
          <cell r="X286">
            <v>0.06</v>
          </cell>
        </row>
        <row r="287">
          <cell r="C287" t="str">
            <v>Transco-Z6 (NY)</v>
          </cell>
          <cell r="F287">
            <v>200910</v>
          </cell>
          <cell r="X287">
            <v>8.9999999999999525E-3</v>
          </cell>
        </row>
        <row r="288">
          <cell r="C288" t="str">
            <v>Transco-Z6 (NY)</v>
          </cell>
          <cell r="F288">
            <v>200911</v>
          </cell>
          <cell r="X288">
            <v>2.0000000000000018E-2</v>
          </cell>
        </row>
        <row r="289">
          <cell r="C289" t="str">
            <v>Transco-Z6 (NY)</v>
          </cell>
          <cell r="F289">
            <v>200912</v>
          </cell>
          <cell r="X289">
            <v>3.0000000000000027E-2</v>
          </cell>
        </row>
        <row r="290">
          <cell r="C290" t="str">
            <v>Transco-Z6 (NY)</v>
          </cell>
          <cell r="F290">
            <v>201001</v>
          </cell>
          <cell r="X290">
            <v>4.0000000000000036E-2</v>
          </cell>
        </row>
        <row r="291">
          <cell r="C291" t="str">
            <v>Transco-Z6 (NY)</v>
          </cell>
          <cell r="F291">
            <v>201002</v>
          </cell>
          <cell r="X291">
            <v>0.16999999999999993</v>
          </cell>
        </row>
        <row r="292">
          <cell r="C292" t="str">
            <v>Transco-Z6 (NY)</v>
          </cell>
          <cell r="F292">
            <v>201003</v>
          </cell>
          <cell r="X292">
            <v>3.0000000000000027E-2</v>
          </cell>
        </row>
        <row r="293">
          <cell r="C293" t="str">
            <v>Transco-Z6 (NY)</v>
          </cell>
          <cell r="F293">
            <v>201012</v>
          </cell>
          <cell r="X293">
            <v>0.32499999999999973</v>
          </cell>
        </row>
        <row r="294">
          <cell r="C294" t="str">
            <v>Transco-Z6 (NY)</v>
          </cell>
          <cell r="F294">
            <v>201103</v>
          </cell>
          <cell r="X294">
            <v>0.27500000000000013</v>
          </cell>
        </row>
        <row r="295">
          <cell r="C295" t="str">
            <v>TETCO-M3</v>
          </cell>
          <cell r="F295">
            <v>200910</v>
          </cell>
          <cell r="X295">
            <v>7.5000000000000067E-3</v>
          </cell>
        </row>
        <row r="296">
          <cell r="C296" t="str">
            <v>TETCO-M3</v>
          </cell>
          <cell r="F296">
            <v>200911</v>
          </cell>
          <cell r="X296">
            <v>9.5000000000000084E-3</v>
          </cell>
        </row>
        <row r="297">
          <cell r="C297" t="str">
            <v>TETCO-M3</v>
          </cell>
          <cell r="F297">
            <v>200912</v>
          </cell>
          <cell r="X297">
            <v>2.4999999999999911E-2</v>
          </cell>
        </row>
        <row r="298">
          <cell r="C298" t="str">
            <v>TETCO-M3</v>
          </cell>
          <cell r="F298">
            <v>201001</v>
          </cell>
          <cell r="X298">
            <v>9.5000000000000195E-2</v>
          </cell>
        </row>
        <row r="299">
          <cell r="C299" t="str">
            <v>TETCO-M3</v>
          </cell>
          <cell r="F299">
            <v>201002</v>
          </cell>
          <cell r="X299">
            <v>7.0000000000000062E-2</v>
          </cell>
        </row>
        <row r="300">
          <cell r="C300" t="str">
            <v>TETCO-M3</v>
          </cell>
          <cell r="F300">
            <v>201003</v>
          </cell>
          <cell r="X300">
            <v>7.999999999999996E-2</v>
          </cell>
        </row>
        <row r="301">
          <cell r="C301" t="str">
            <v>TGP-800L</v>
          </cell>
          <cell r="F301">
            <v>200912</v>
          </cell>
          <cell r="X301">
            <v>1.4999999999999999E-2</v>
          </cell>
        </row>
        <row r="302">
          <cell r="C302" t="str">
            <v>AB-NIT</v>
          </cell>
          <cell r="F302">
            <v>200910</v>
          </cell>
          <cell r="X302">
            <v>5.0000000000000044E-2</v>
          </cell>
        </row>
        <row r="303">
          <cell r="C303" t="str">
            <v>AB-NIT</v>
          </cell>
          <cell r="F303">
            <v>200911</v>
          </cell>
          <cell r="X303">
            <v>9.999999999999995E-3</v>
          </cell>
        </row>
        <row r="304">
          <cell r="C304" t="str">
            <v>AB-NIT</v>
          </cell>
          <cell r="F304">
            <v>200912</v>
          </cell>
          <cell r="X304">
            <v>3.4999999999999976E-2</v>
          </cell>
        </row>
        <row r="305">
          <cell r="C305" t="str">
            <v>AB-NIT</v>
          </cell>
          <cell r="F305">
            <v>201001</v>
          </cell>
          <cell r="X305">
            <v>4.4999999999999984E-2</v>
          </cell>
        </row>
        <row r="306">
          <cell r="C306" t="str">
            <v>AB-NIT</v>
          </cell>
          <cell r="F306">
            <v>201002</v>
          </cell>
          <cell r="X306">
            <v>0.06</v>
          </cell>
        </row>
        <row r="307">
          <cell r="C307" t="str">
            <v>AB-NIT</v>
          </cell>
          <cell r="F307">
            <v>201003</v>
          </cell>
          <cell r="X307">
            <v>1.0000000000000009E-2</v>
          </cell>
        </row>
        <row r="308">
          <cell r="C308" t="str">
            <v>AB-NIT</v>
          </cell>
          <cell r="F308">
            <v>201004</v>
          </cell>
          <cell r="X308">
            <v>1.0000000000000009E-2</v>
          </cell>
        </row>
        <row r="309">
          <cell r="C309" t="str">
            <v>AB-NIT</v>
          </cell>
          <cell r="F309">
            <v>201005</v>
          </cell>
          <cell r="X309">
            <v>4.4999999999999929E-2</v>
          </cell>
        </row>
        <row r="310">
          <cell r="C310" t="str">
            <v>AB-NIT</v>
          </cell>
          <cell r="F310">
            <v>201006</v>
          </cell>
          <cell r="X310">
            <v>4.0000000000000036E-2</v>
          </cell>
        </row>
        <row r="311">
          <cell r="C311" t="str">
            <v>AB-NIT</v>
          </cell>
          <cell r="F311">
            <v>201007</v>
          </cell>
          <cell r="X311">
            <v>3.0000000000000027E-2</v>
          </cell>
        </row>
        <row r="312">
          <cell r="C312" t="str">
            <v>AB-NIT</v>
          </cell>
          <cell r="F312">
            <v>201008</v>
          </cell>
          <cell r="X312">
            <v>6.0000000000000053E-2</v>
          </cell>
        </row>
      </sheetData>
      <sheetData sheetId="7" refreshError="1">
        <row r="2">
          <cell r="A2" t="str">
            <v>AECO</v>
          </cell>
          <cell r="B2" t="str">
            <v>AB-NIT</v>
          </cell>
        </row>
        <row r="3">
          <cell r="A3" t="str">
            <v>Algonquin</v>
          </cell>
          <cell r="B3" t="str">
            <v>AGT-CG</v>
          </cell>
        </row>
        <row r="4">
          <cell r="A4" t="str">
            <v>TCO</v>
          </cell>
          <cell r="B4" t="str">
            <v>TCO</v>
          </cell>
        </row>
        <row r="5">
          <cell r="A5" t="str">
            <v>Dawn</v>
          </cell>
          <cell r="B5" t="str">
            <v>Union-Dawn</v>
          </cell>
        </row>
        <row r="6">
          <cell r="A6" t="str">
            <v>S. Point</v>
          </cell>
          <cell r="B6" t="str">
            <v>Dominion-South</v>
          </cell>
        </row>
        <row r="7">
          <cell r="A7" t="str">
            <v>Empress</v>
          </cell>
          <cell r="B7" t="str">
            <v>AB-EMP Trans</v>
          </cell>
        </row>
        <row r="8">
          <cell r="A8" t="str">
            <v>N. Point</v>
          </cell>
          <cell r="B8" t="str">
            <v>Dominion-North</v>
          </cell>
        </row>
        <row r="9">
          <cell r="A9" t="str">
            <v>Tenn Z0</v>
          </cell>
          <cell r="B9" t="str">
            <v>TGP-Z0</v>
          </cell>
        </row>
        <row r="10">
          <cell r="A10" t="str">
            <v>Tenn Z1</v>
          </cell>
          <cell r="B10" t="str">
            <v>TGP-Z1 (FT)</v>
          </cell>
        </row>
        <row r="11">
          <cell r="A11" t="str">
            <v>Tenn Z6</v>
          </cell>
          <cell r="B11" t="str">
            <v>TGP-Z6 200L</v>
          </cell>
        </row>
        <row r="12">
          <cell r="A12" t="str">
            <v>Tetco ETX</v>
          </cell>
          <cell r="B12" t="str">
            <v>TETCO-ETX</v>
          </cell>
        </row>
        <row r="13">
          <cell r="A13" t="str">
            <v>Transco Z1</v>
          </cell>
          <cell r="B13" t="str">
            <v>Transco-30</v>
          </cell>
        </row>
        <row r="14">
          <cell r="A14" t="str">
            <v>Transco Z2</v>
          </cell>
          <cell r="B14" t="str">
            <v>Transco-45</v>
          </cell>
        </row>
        <row r="15">
          <cell r="A15" t="str">
            <v>Transco Z3</v>
          </cell>
          <cell r="B15" t="str">
            <v>Transco-65</v>
          </cell>
        </row>
        <row r="16">
          <cell r="A16" t="str">
            <v>Transco Z6</v>
          </cell>
          <cell r="B16" t="str">
            <v>Transco-Z6 (non-NY)</v>
          </cell>
        </row>
        <row r="17">
          <cell r="A17" t="str">
            <v>Transco Z6 NY</v>
          </cell>
          <cell r="B17" t="str">
            <v>Transco-Z6 (NY)</v>
          </cell>
        </row>
        <row r="18">
          <cell r="A18" t="str">
            <v>TxG Zne 1</v>
          </cell>
          <cell r="B18" t="str">
            <v>TGT-Z1 (FT)</v>
          </cell>
        </row>
        <row r="19">
          <cell r="A19" t="str">
            <v>TxG Zone SL</v>
          </cell>
          <cell r="B19" t="str">
            <v>TGT-SL (FT)</v>
          </cell>
        </row>
        <row r="20">
          <cell r="A20" t="str">
            <v>Waddington</v>
          </cell>
          <cell r="B20" t="str">
            <v>TCPL-Waddington</v>
          </cell>
        </row>
        <row r="21">
          <cell r="A21" t="str">
            <v>Tetco M1</v>
          </cell>
          <cell r="B21" t="str">
            <v>TETCO-M1 30</v>
          </cell>
        </row>
        <row r="22">
          <cell r="A22" t="str">
            <v>Tetco M3</v>
          </cell>
          <cell r="B22" t="str">
            <v>TETCO-M3</v>
          </cell>
        </row>
        <row r="23">
          <cell r="A23" t="str">
            <v>Tenn ZL 500</v>
          </cell>
          <cell r="B23" t="str">
            <v>TGP-500L</v>
          </cell>
        </row>
        <row r="24">
          <cell r="A24" t="str">
            <v>Tenn ZL 800</v>
          </cell>
          <cell r="B24" t="str">
            <v>TGP-800L</v>
          </cell>
        </row>
        <row r="25">
          <cell r="A25" t="str">
            <v>Tetco STX</v>
          </cell>
          <cell r="B25" t="str">
            <v>TETCO-STX</v>
          </cell>
        </row>
        <row r="26">
          <cell r="A26" t="str">
            <v>Tetco WLA</v>
          </cell>
          <cell r="B26" t="str">
            <v>TETCO-WLA</v>
          </cell>
        </row>
        <row r="27">
          <cell r="A27" t="str">
            <v>Tetco ELA</v>
          </cell>
          <cell r="B27" t="str">
            <v>TETCO-ELA</v>
          </cell>
        </row>
        <row r="28">
          <cell r="A28" t="str">
            <v>HENRY/HUB</v>
          </cell>
          <cell r="B28" t="str">
            <v>HENRY/HUB</v>
          </cell>
        </row>
        <row r="29">
          <cell r="A29" t="str">
            <v>Transco Z4</v>
          </cell>
          <cell r="B29" t="str">
            <v>Transco-85</v>
          </cell>
        </row>
        <row r="30">
          <cell r="A30" t="str">
            <v>Iroquois Z2</v>
          </cell>
          <cell r="B30" t="str">
            <v>Iroquois-Z2</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L SUMMARY"/>
      <sheetName val="NUCLEUS GAS PHYSICALS (NGP)"/>
      <sheetName val="VALUED OUTSIDE of NUCLEUS (VON)"/>
      <sheetName val="DEMAND CHARGES (DC)"/>
      <sheetName val="VALUED OUTSIDE of NUC - IFRS"/>
      <sheetName val="Gas Deals Value from Nucleus"/>
      <sheetName val="All Long Term Gas Deals"/>
      <sheetName val="Demand Charge Summary"/>
      <sheetName val="Demand Charge List"/>
      <sheetName val="Basis Data 03312008"/>
      <sheetName val="F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2">
          <cell r="A2" t="str">
            <v>AECO</v>
          </cell>
          <cell r="C2">
            <v>200803</v>
          </cell>
          <cell r="D2">
            <v>-1.095</v>
          </cell>
        </row>
        <row r="3">
          <cell r="A3" t="str">
            <v>AECO</v>
          </cell>
          <cell r="C3">
            <v>200804</v>
          </cell>
          <cell r="D3">
            <v>-1.155</v>
          </cell>
        </row>
        <row r="4">
          <cell r="A4" t="str">
            <v>AECO</v>
          </cell>
          <cell r="C4">
            <v>200805</v>
          </cell>
          <cell r="D4">
            <v>-0.97499999999999998</v>
          </cell>
        </row>
        <row r="5">
          <cell r="A5" t="str">
            <v>AECO</v>
          </cell>
          <cell r="C5">
            <v>200806</v>
          </cell>
          <cell r="D5">
            <v>-1.0225</v>
          </cell>
        </row>
        <row r="6">
          <cell r="A6" t="str">
            <v>AECO</v>
          </cell>
          <cell r="C6">
            <v>200807</v>
          </cell>
          <cell r="D6">
            <v>-1.07</v>
          </cell>
        </row>
        <row r="7">
          <cell r="A7" t="str">
            <v>AECO</v>
          </cell>
          <cell r="C7">
            <v>200808</v>
          </cell>
          <cell r="D7">
            <v>-1.0961000000000001</v>
          </cell>
        </row>
        <row r="8">
          <cell r="A8" t="str">
            <v>AECO</v>
          </cell>
          <cell r="C8">
            <v>200809</v>
          </cell>
          <cell r="D8">
            <v>-1.0370999999999999</v>
          </cell>
        </row>
        <row r="9">
          <cell r="A9" t="str">
            <v>AECO</v>
          </cell>
          <cell r="C9">
            <v>200810</v>
          </cell>
          <cell r="D9">
            <v>-1.0391999999999999</v>
          </cell>
        </row>
        <row r="10">
          <cell r="A10" t="str">
            <v>AECO</v>
          </cell>
          <cell r="C10">
            <v>200811</v>
          </cell>
          <cell r="D10">
            <v>-1.0575000000000001</v>
          </cell>
        </row>
        <row r="11">
          <cell r="A11" t="str">
            <v>AECO</v>
          </cell>
          <cell r="C11">
            <v>200812</v>
          </cell>
          <cell r="D11">
            <v>-1.2369000000000001</v>
          </cell>
        </row>
        <row r="12">
          <cell r="A12" t="str">
            <v>AECO</v>
          </cell>
          <cell r="C12">
            <v>200901</v>
          </cell>
          <cell r="D12">
            <v>-1.1237999999999999</v>
          </cell>
        </row>
        <row r="13">
          <cell r="A13" t="str">
            <v>AECO</v>
          </cell>
          <cell r="C13">
            <v>200902</v>
          </cell>
          <cell r="D13">
            <v>-1.0266999999999999</v>
          </cell>
        </row>
        <row r="14">
          <cell r="A14" t="str">
            <v>AECO</v>
          </cell>
          <cell r="C14">
            <v>200903</v>
          </cell>
          <cell r="D14">
            <v>-1.0301</v>
          </cell>
        </row>
        <row r="15">
          <cell r="A15" t="str">
            <v>AECO</v>
          </cell>
          <cell r="C15">
            <v>200904</v>
          </cell>
          <cell r="D15">
            <v>-0.96679999999999999</v>
          </cell>
        </row>
        <row r="16">
          <cell r="A16" t="str">
            <v>AECO</v>
          </cell>
          <cell r="C16">
            <v>200905</v>
          </cell>
          <cell r="D16">
            <v>-0.97309999999999997</v>
          </cell>
        </row>
        <row r="17">
          <cell r="A17" t="str">
            <v>AECO</v>
          </cell>
          <cell r="C17">
            <v>200906</v>
          </cell>
          <cell r="D17">
            <v>-0.93959999999999999</v>
          </cell>
        </row>
        <row r="18">
          <cell r="A18" t="str">
            <v>AECO</v>
          </cell>
          <cell r="C18">
            <v>200907</v>
          </cell>
          <cell r="D18">
            <v>-0.91149999999999998</v>
          </cell>
        </row>
        <row r="19">
          <cell r="A19" t="str">
            <v>AECO</v>
          </cell>
          <cell r="C19">
            <v>200908</v>
          </cell>
          <cell r="D19">
            <v>-0.97499999999999998</v>
          </cell>
        </row>
        <row r="20">
          <cell r="A20" t="str">
            <v>AECO</v>
          </cell>
          <cell r="C20">
            <v>200909</v>
          </cell>
          <cell r="D20">
            <v>-0.92249999999999999</v>
          </cell>
        </row>
        <row r="21">
          <cell r="A21" t="str">
            <v>AECO</v>
          </cell>
          <cell r="C21">
            <v>200910</v>
          </cell>
          <cell r="D21">
            <v>-1.1014999999999999</v>
          </cell>
        </row>
        <row r="22">
          <cell r="A22" t="str">
            <v>AECO</v>
          </cell>
          <cell r="C22">
            <v>200911</v>
          </cell>
          <cell r="D22">
            <v>-0.95120000000000005</v>
          </cell>
        </row>
        <row r="23">
          <cell r="A23" t="str">
            <v>AECO</v>
          </cell>
          <cell r="C23">
            <v>200912</v>
          </cell>
          <cell r="D23">
            <v>-1.1126</v>
          </cell>
        </row>
        <row r="24">
          <cell r="A24" t="str">
            <v>AECO</v>
          </cell>
          <cell r="C24">
            <v>201001</v>
          </cell>
          <cell r="D24">
            <v>-1.0108999999999999</v>
          </cell>
        </row>
        <row r="25">
          <cell r="A25" t="str">
            <v>AECO</v>
          </cell>
          <cell r="C25">
            <v>201002</v>
          </cell>
          <cell r="D25">
            <v>-0.92349999999999999</v>
          </cell>
        </row>
        <row r="26">
          <cell r="A26" t="str">
            <v>AECO</v>
          </cell>
          <cell r="C26">
            <v>201003</v>
          </cell>
          <cell r="D26">
            <v>-0.92669999999999997</v>
          </cell>
        </row>
        <row r="27">
          <cell r="A27" t="str">
            <v>AECO</v>
          </cell>
          <cell r="C27">
            <v>201004</v>
          </cell>
          <cell r="D27">
            <v>-0.80730000000000002</v>
          </cell>
        </row>
        <row r="28">
          <cell r="A28" t="str">
            <v>AECO</v>
          </cell>
          <cell r="C28">
            <v>201005</v>
          </cell>
          <cell r="D28">
            <v>-0.81259999999999999</v>
          </cell>
        </row>
        <row r="29">
          <cell r="A29" t="str">
            <v>AECO</v>
          </cell>
          <cell r="C29">
            <v>201006</v>
          </cell>
          <cell r="D29">
            <v>-0.78459999999999996</v>
          </cell>
        </row>
        <row r="30">
          <cell r="A30" t="str">
            <v>AECO</v>
          </cell>
          <cell r="C30">
            <v>201007</v>
          </cell>
          <cell r="D30">
            <v>-0.7611</v>
          </cell>
        </row>
        <row r="31">
          <cell r="A31" t="str">
            <v>AECO</v>
          </cell>
          <cell r="C31">
            <v>201008</v>
          </cell>
          <cell r="D31">
            <v>-0.81420000000000003</v>
          </cell>
        </row>
        <row r="32">
          <cell r="A32" t="str">
            <v>AECO</v>
          </cell>
          <cell r="C32">
            <v>201009</v>
          </cell>
          <cell r="D32">
            <v>-0.77039999999999997</v>
          </cell>
        </row>
        <row r="33">
          <cell r="A33" t="str">
            <v>AECO</v>
          </cell>
          <cell r="C33">
            <v>201010</v>
          </cell>
          <cell r="D33">
            <v>-0.91979999999999995</v>
          </cell>
        </row>
        <row r="34">
          <cell r="A34" t="str">
            <v>AECO</v>
          </cell>
          <cell r="C34">
            <v>201011</v>
          </cell>
          <cell r="D34">
            <v>-0.78449999999999998</v>
          </cell>
        </row>
        <row r="35">
          <cell r="A35" t="str">
            <v>AECO</v>
          </cell>
          <cell r="C35">
            <v>201012</v>
          </cell>
          <cell r="D35">
            <v>-0.91759999999999997</v>
          </cell>
        </row>
        <row r="36">
          <cell r="A36" t="str">
            <v>AECO</v>
          </cell>
          <cell r="C36">
            <v>201101</v>
          </cell>
          <cell r="D36">
            <v>-0.8337</v>
          </cell>
        </row>
        <row r="37">
          <cell r="A37" t="str">
            <v>AECO</v>
          </cell>
          <cell r="C37">
            <v>201102</v>
          </cell>
          <cell r="D37">
            <v>-0.76160000000000005</v>
          </cell>
        </row>
        <row r="38">
          <cell r="A38" t="str">
            <v>AECO</v>
          </cell>
          <cell r="C38">
            <v>201103</v>
          </cell>
          <cell r="D38">
            <v>-0.76419999999999999</v>
          </cell>
        </row>
        <row r="39">
          <cell r="A39" t="str">
            <v>AECO</v>
          </cell>
          <cell r="C39">
            <v>201104</v>
          </cell>
          <cell r="D39">
            <v>-0.67279999999999995</v>
          </cell>
        </row>
        <row r="40">
          <cell r="A40" t="str">
            <v>AECO</v>
          </cell>
          <cell r="C40">
            <v>201105</v>
          </cell>
          <cell r="D40">
            <v>0</v>
          </cell>
        </row>
        <row r="41">
          <cell r="A41" t="str">
            <v>AECO</v>
          </cell>
          <cell r="C41">
            <v>201106</v>
          </cell>
          <cell r="D41">
            <v>0</v>
          </cell>
        </row>
        <row r="42">
          <cell r="A42" t="str">
            <v>AECO</v>
          </cell>
          <cell r="C42">
            <v>201107</v>
          </cell>
          <cell r="D42">
            <v>0</v>
          </cell>
        </row>
        <row r="43">
          <cell r="A43" t="str">
            <v>AECO</v>
          </cell>
          <cell r="C43">
            <v>201108</v>
          </cell>
          <cell r="D43">
            <v>0</v>
          </cell>
        </row>
        <row r="44">
          <cell r="A44" t="str">
            <v>AECO</v>
          </cell>
          <cell r="C44">
            <v>201109</v>
          </cell>
          <cell r="D44">
            <v>0</v>
          </cell>
        </row>
        <row r="45">
          <cell r="A45" t="str">
            <v>AECO</v>
          </cell>
          <cell r="C45">
            <v>201110</v>
          </cell>
          <cell r="D45">
            <v>0</v>
          </cell>
        </row>
        <row r="46">
          <cell r="A46" t="str">
            <v>Algonquin</v>
          </cell>
          <cell r="C46">
            <v>200803</v>
          </cell>
          <cell r="D46">
            <v>1.37</v>
          </cell>
        </row>
        <row r="47">
          <cell r="A47" t="str">
            <v>Algonquin</v>
          </cell>
          <cell r="C47">
            <v>200804</v>
          </cell>
          <cell r="D47">
            <v>0.80249999999999999</v>
          </cell>
        </row>
        <row r="48">
          <cell r="A48" t="str">
            <v>Algonquin</v>
          </cell>
          <cell r="C48">
            <v>200805</v>
          </cell>
          <cell r="D48">
            <v>0.75</v>
          </cell>
        </row>
        <row r="49">
          <cell r="A49" t="str">
            <v>Algonquin</v>
          </cell>
          <cell r="C49">
            <v>200806</v>
          </cell>
          <cell r="D49">
            <v>0.745</v>
          </cell>
        </row>
        <row r="50">
          <cell r="A50" t="str">
            <v>Algonquin</v>
          </cell>
          <cell r="C50">
            <v>200807</v>
          </cell>
          <cell r="D50">
            <v>0.97750000000000004</v>
          </cell>
        </row>
        <row r="51">
          <cell r="A51" t="str">
            <v>Algonquin</v>
          </cell>
          <cell r="C51">
            <v>200808</v>
          </cell>
          <cell r="D51">
            <v>0.81100000000000005</v>
          </cell>
        </row>
        <row r="52">
          <cell r="A52" t="str">
            <v>Algonquin</v>
          </cell>
          <cell r="C52">
            <v>200809</v>
          </cell>
          <cell r="D52">
            <v>0.75480000000000003</v>
          </cell>
        </row>
        <row r="53">
          <cell r="A53" t="str">
            <v>Algonquin</v>
          </cell>
          <cell r="C53">
            <v>200810</v>
          </cell>
          <cell r="D53">
            <v>0.88160000000000005</v>
          </cell>
        </row>
        <row r="54">
          <cell r="A54" t="str">
            <v>Algonquin</v>
          </cell>
          <cell r="C54">
            <v>200811</v>
          </cell>
          <cell r="D54">
            <v>2.2757999999999998</v>
          </cell>
        </row>
        <row r="55">
          <cell r="A55" t="str">
            <v>Algonquin</v>
          </cell>
          <cell r="C55">
            <v>200812</v>
          </cell>
          <cell r="D55">
            <v>2.9758</v>
          </cell>
        </row>
        <row r="56">
          <cell r="A56" t="str">
            <v>Algonquin</v>
          </cell>
          <cell r="C56">
            <v>200901</v>
          </cell>
          <cell r="D56">
            <v>3.1714000000000002</v>
          </cell>
        </row>
        <row r="57">
          <cell r="A57" t="str">
            <v>Algonquin</v>
          </cell>
          <cell r="C57">
            <v>200902</v>
          </cell>
          <cell r="D57">
            <v>2.4651999999999998</v>
          </cell>
        </row>
        <row r="58">
          <cell r="A58" t="str">
            <v>Algonquin</v>
          </cell>
          <cell r="C58">
            <v>200903</v>
          </cell>
          <cell r="D58">
            <v>2.2991999999999999</v>
          </cell>
        </row>
        <row r="59">
          <cell r="A59" t="str">
            <v>Algonquin</v>
          </cell>
          <cell r="C59">
            <v>200904</v>
          </cell>
          <cell r="D59">
            <v>0.77449999999999997</v>
          </cell>
        </row>
        <row r="60">
          <cell r="A60" t="str">
            <v>Algonquin</v>
          </cell>
          <cell r="C60">
            <v>200905</v>
          </cell>
          <cell r="D60">
            <v>0.77280000000000004</v>
          </cell>
        </row>
        <row r="61">
          <cell r="A61" t="str">
            <v>Algonquin</v>
          </cell>
          <cell r="C61">
            <v>200906</v>
          </cell>
          <cell r="D61">
            <v>0.75790000000000002</v>
          </cell>
        </row>
        <row r="62">
          <cell r="A62" t="str">
            <v>Algonquin</v>
          </cell>
          <cell r="C62">
            <v>200907</v>
          </cell>
          <cell r="D62">
            <v>0.74299999999999999</v>
          </cell>
        </row>
        <row r="63">
          <cell r="A63" t="str">
            <v>Algonquin</v>
          </cell>
          <cell r="C63">
            <v>200908</v>
          </cell>
          <cell r="D63">
            <v>0.79920000000000002</v>
          </cell>
        </row>
        <row r="64">
          <cell r="A64" t="str">
            <v>Algonquin</v>
          </cell>
          <cell r="C64">
            <v>200909</v>
          </cell>
          <cell r="D64">
            <v>0.74380000000000002</v>
          </cell>
        </row>
        <row r="65">
          <cell r="A65" t="str">
            <v>Algonquin</v>
          </cell>
          <cell r="C65">
            <v>200910</v>
          </cell>
          <cell r="D65">
            <v>0.86880000000000002</v>
          </cell>
        </row>
        <row r="66">
          <cell r="A66" t="str">
            <v>Algonquin</v>
          </cell>
          <cell r="C66">
            <v>200911</v>
          </cell>
          <cell r="D66">
            <v>2.2023999999999999</v>
          </cell>
        </row>
        <row r="67">
          <cell r="A67" t="str">
            <v>Algonquin</v>
          </cell>
          <cell r="C67">
            <v>200912</v>
          </cell>
          <cell r="D67">
            <v>2.8799000000000001</v>
          </cell>
        </row>
        <row r="68">
          <cell r="A68" t="str">
            <v>Algonquin</v>
          </cell>
          <cell r="C68">
            <v>201001</v>
          </cell>
          <cell r="D68">
            <v>3.0691999999999999</v>
          </cell>
        </row>
        <row r="69">
          <cell r="A69" t="str">
            <v>Algonquin</v>
          </cell>
          <cell r="C69">
            <v>201002</v>
          </cell>
          <cell r="D69">
            <v>2.3858000000000001</v>
          </cell>
        </row>
        <row r="70">
          <cell r="A70" t="str">
            <v>Algonquin</v>
          </cell>
          <cell r="C70">
            <v>201003</v>
          </cell>
          <cell r="D70">
            <v>2.2250999999999999</v>
          </cell>
        </row>
        <row r="71">
          <cell r="A71" t="str">
            <v>Algonquin</v>
          </cell>
          <cell r="C71">
            <v>201004</v>
          </cell>
          <cell r="D71">
            <v>0.71740000000000004</v>
          </cell>
        </row>
        <row r="72">
          <cell r="A72" t="str">
            <v>Algonquin</v>
          </cell>
          <cell r="C72">
            <v>201005</v>
          </cell>
          <cell r="D72">
            <v>0.71579999999999999</v>
          </cell>
        </row>
        <row r="73">
          <cell r="A73" t="str">
            <v>Algonquin</v>
          </cell>
          <cell r="C73">
            <v>201006</v>
          </cell>
          <cell r="D73">
            <v>0.70199999999999996</v>
          </cell>
        </row>
        <row r="74">
          <cell r="A74" t="str">
            <v>Algonquin</v>
          </cell>
          <cell r="C74">
            <v>201007</v>
          </cell>
          <cell r="D74">
            <v>0.68820000000000003</v>
          </cell>
        </row>
        <row r="75">
          <cell r="A75" t="str">
            <v>Algonquin</v>
          </cell>
          <cell r="C75">
            <v>201008</v>
          </cell>
          <cell r="D75">
            <v>0.74029999999999996</v>
          </cell>
        </row>
        <row r="76">
          <cell r="A76" t="str">
            <v>Algonquin</v>
          </cell>
          <cell r="C76">
            <v>201009</v>
          </cell>
          <cell r="D76">
            <v>0.68899999999999995</v>
          </cell>
        </row>
        <row r="77">
          <cell r="A77" t="str">
            <v>Algonquin</v>
          </cell>
          <cell r="C77">
            <v>201010</v>
          </cell>
          <cell r="D77">
            <v>0.80469999999999997</v>
          </cell>
        </row>
        <row r="78">
          <cell r="A78" t="str">
            <v>Algonquin</v>
          </cell>
          <cell r="C78">
            <v>201011</v>
          </cell>
          <cell r="D78">
            <v>1.7961</v>
          </cell>
        </row>
        <row r="79">
          <cell r="A79" t="str">
            <v>Algonquin</v>
          </cell>
          <cell r="C79">
            <v>201012</v>
          </cell>
          <cell r="D79">
            <v>2.3485999999999998</v>
          </cell>
        </row>
        <row r="80">
          <cell r="A80" t="str">
            <v>Algonquin</v>
          </cell>
          <cell r="C80">
            <v>201101</v>
          </cell>
          <cell r="D80">
            <v>2.5030000000000001</v>
          </cell>
        </row>
        <row r="81">
          <cell r="A81" t="str">
            <v>Algonquin</v>
          </cell>
          <cell r="C81">
            <v>201102</v>
          </cell>
          <cell r="D81">
            <v>1.9456</v>
          </cell>
        </row>
        <row r="82">
          <cell r="A82" t="str">
            <v>Algonquin</v>
          </cell>
          <cell r="C82">
            <v>201103</v>
          </cell>
          <cell r="D82">
            <v>1.8146</v>
          </cell>
        </row>
        <row r="83">
          <cell r="A83" t="str">
            <v>Algonquin</v>
          </cell>
          <cell r="C83">
            <v>201104</v>
          </cell>
          <cell r="D83">
            <v>0.68189999999999995</v>
          </cell>
        </row>
        <row r="84">
          <cell r="A84" t="str">
            <v>Algonquin</v>
          </cell>
          <cell r="C84">
            <v>201105</v>
          </cell>
          <cell r="D84">
            <v>0</v>
          </cell>
        </row>
        <row r="85">
          <cell r="A85" t="str">
            <v>Algonquin</v>
          </cell>
          <cell r="C85">
            <v>201106</v>
          </cell>
          <cell r="D85">
            <v>0</v>
          </cell>
        </row>
        <row r="86">
          <cell r="A86" t="str">
            <v>Algonquin</v>
          </cell>
          <cell r="C86">
            <v>201107</v>
          </cell>
          <cell r="D86">
            <v>0</v>
          </cell>
        </row>
        <row r="87">
          <cell r="A87" t="str">
            <v>Algonquin</v>
          </cell>
          <cell r="C87">
            <v>201108</v>
          </cell>
          <cell r="D87">
            <v>0</v>
          </cell>
        </row>
        <row r="88">
          <cell r="A88" t="str">
            <v>Algonquin</v>
          </cell>
          <cell r="C88">
            <v>201109</v>
          </cell>
          <cell r="D88">
            <v>0</v>
          </cell>
        </row>
        <row r="89">
          <cell r="A89" t="str">
            <v>Algonquin</v>
          </cell>
          <cell r="C89">
            <v>201110</v>
          </cell>
          <cell r="D89">
            <v>0</v>
          </cell>
        </row>
        <row r="90">
          <cell r="A90" t="str">
            <v>Algonquin</v>
          </cell>
          <cell r="C90">
            <v>201111</v>
          </cell>
          <cell r="D90">
            <v>0</v>
          </cell>
        </row>
        <row r="91">
          <cell r="A91" t="str">
            <v>Algonquin</v>
          </cell>
          <cell r="C91">
            <v>201112</v>
          </cell>
          <cell r="D91">
            <v>0</v>
          </cell>
        </row>
        <row r="92">
          <cell r="A92" t="str">
            <v>Algonquin</v>
          </cell>
          <cell r="C92">
            <v>201201</v>
          </cell>
          <cell r="D92">
            <v>0</v>
          </cell>
        </row>
        <row r="93">
          <cell r="A93" t="str">
            <v>Algonquin</v>
          </cell>
          <cell r="C93">
            <v>201202</v>
          </cell>
          <cell r="D93">
            <v>0</v>
          </cell>
        </row>
        <row r="94">
          <cell r="A94" t="str">
            <v>Algonquin</v>
          </cell>
          <cell r="C94">
            <v>201203</v>
          </cell>
          <cell r="D94">
            <v>0</v>
          </cell>
        </row>
        <row r="95">
          <cell r="A95" t="str">
            <v>Algonquin</v>
          </cell>
          <cell r="C95">
            <v>201204</v>
          </cell>
          <cell r="D95">
            <v>0</v>
          </cell>
        </row>
        <row r="96">
          <cell r="A96" t="str">
            <v>Algonquin</v>
          </cell>
          <cell r="C96">
            <v>201205</v>
          </cell>
          <cell r="D96">
            <v>0</v>
          </cell>
        </row>
        <row r="97">
          <cell r="A97" t="str">
            <v>Algonquin</v>
          </cell>
          <cell r="C97">
            <v>201206</v>
          </cell>
          <cell r="D97">
            <v>0</v>
          </cell>
        </row>
        <row r="98">
          <cell r="A98" t="str">
            <v>Algonquin</v>
          </cell>
          <cell r="C98">
            <v>201207</v>
          </cell>
          <cell r="D98">
            <v>0</v>
          </cell>
        </row>
        <row r="99">
          <cell r="A99" t="str">
            <v>Algonquin</v>
          </cell>
          <cell r="C99">
            <v>201208</v>
          </cell>
          <cell r="D99">
            <v>0</v>
          </cell>
        </row>
        <row r="100">
          <cell r="A100" t="str">
            <v>Algonquin</v>
          </cell>
          <cell r="C100">
            <v>201209</v>
          </cell>
          <cell r="D100">
            <v>0</v>
          </cell>
        </row>
        <row r="101">
          <cell r="A101" t="str">
            <v>Algonquin</v>
          </cell>
          <cell r="C101">
            <v>201210</v>
          </cell>
          <cell r="D101">
            <v>0</v>
          </cell>
        </row>
        <row r="102">
          <cell r="A102" t="str">
            <v>Algonquin</v>
          </cell>
          <cell r="C102">
            <v>201211</v>
          </cell>
          <cell r="D102">
            <v>0</v>
          </cell>
        </row>
        <row r="103">
          <cell r="A103" t="str">
            <v>Algonquin</v>
          </cell>
          <cell r="C103">
            <v>201212</v>
          </cell>
          <cell r="D103">
            <v>0</v>
          </cell>
        </row>
        <row r="104">
          <cell r="A104" t="str">
            <v>Algonquin</v>
          </cell>
          <cell r="C104">
            <v>201301</v>
          </cell>
          <cell r="D104">
            <v>0</v>
          </cell>
        </row>
        <row r="105">
          <cell r="A105" t="str">
            <v>Algonquin</v>
          </cell>
          <cell r="C105">
            <v>201302</v>
          </cell>
          <cell r="D105">
            <v>0</v>
          </cell>
        </row>
        <row r="106">
          <cell r="A106" t="str">
            <v>Algonquin</v>
          </cell>
          <cell r="C106">
            <v>201303</v>
          </cell>
          <cell r="D106">
            <v>0</v>
          </cell>
        </row>
        <row r="107">
          <cell r="A107" t="str">
            <v>Algonquin</v>
          </cell>
          <cell r="C107">
            <v>201304</v>
          </cell>
          <cell r="D107">
            <v>0</v>
          </cell>
        </row>
        <row r="108">
          <cell r="A108" t="str">
            <v>Algonquin</v>
          </cell>
          <cell r="C108">
            <v>201305</v>
          </cell>
          <cell r="D108">
            <v>0</v>
          </cell>
        </row>
        <row r="109">
          <cell r="A109" t="str">
            <v>Algonquin</v>
          </cell>
          <cell r="C109">
            <v>201306</v>
          </cell>
          <cell r="D109">
            <v>0</v>
          </cell>
        </row>
        <row r="110">
          <cell r="A110" t="str">
            <v>Algonquin</v>
          </cell>
          <cell r="C110">
            <v>201307</v>
          </cell>
          <cell r="D110">
            <v>0</v>
          </cell>
        </row>
        <row r="111">
          <cell r="A111" t="str">
            <v>Algonquin</v>
          </cell>
          <cell r="C111">
            <v>201308</v>
          </cell>
          <cell r="D111">
            <v>0</v>
          </cell>
        </row>
        <row r="112">
          <cell r="A112" t="str">
            <v>Algonquin</v>
          </cell>
          <cell r="C112">
            <v>201309</v>
          </cell>
          <cell r="D112">
            <v>0</v>
          </cell>
        </row>
        <row r="113">
          <cell r="A113" t="str">
            <v>Algonquin</v>
          </cell>
          <cell r="C113">
            <v>201310</v>
          </cell>
          <cell r="D113">
            <v>0</v>
          </cell>
        </row>
        <row r="114">
          <cell r="A114" t="str">
            <v>Algonquin</v>
          </cell>
          <cell r="C114">
            <v>201311</v>
          </cell>
          <cell r="D114">
            <v>0</v>
          </cell>
        </row>
        <row r="115">
          <cell r="A115" t="str">
            <v>Algonquin</v>
          </cell>
          <cell r="C115">
            <v>201312</v>
          </cell>
          <cell r="D115">
            <v>0</v>
          </cell>
        </row>
        <row r="116">
          <cell r="A116" t="str">
            <v>Algonquin</v>
          </cell>
          <cell r="C116">
            <v>201401</v>
          </cell>
          <cell r="D116">
            <v>0</v>
          </cell>
        </row>
        <row r="117">
          <cell r="A117" t="str">
            <v>Algonquin</v>
          </cell>
          <cell r="C117">
            <v>201402</v>
          </cell>
          <cell r="D117">
            <v>0</v>
          </cell>
        </row>
        <row r="118">
          <cell r="A118" t="str">
            <v>Algonquin</v>
          </cell>
          <cell r="C118">
            <v>201403</v>
          </cell>
          <cell r="D118">
            <v>0</v>
          </cell>
        </row>
        <row r="119">
          <cell r="A119" t="str">
            <v>Algonquin</v>
          </cell>
          <cell r="C119">
            <v>201404</v>
          </cell>
          <cell r="D119">
            <v>0</v>
          </cell>
        </row>
        <row r="120">
          <cell r="A120" t="str">
            <v>Algonquin</v>
          </cell>
          <cell r="C120">
            <v>201405</v>
          </cell>
          <cell r="D120">
            <v>0</v>
          </cell>
        </row>
        <row r="121">
          <cell r="A121" t="str">
            <v>Algonquin</v>
          </cell>
          <cell r="C121">
            <v>201406</v>
          </cell>
          <cell r="D121">
            <v>0</v>
          </cell>
        </row>
        <row r="122">
          <cell r="A122" t="str">
            <v>Algonquin</v>
          </cell>
          <cell r="C122">
            <v>201407</v>
          </cell>
          <cell r="D122">
            <v>0</v>
          </cell>
        </row>
        <row r="123">
          <cell r="A123" t="str">
            <v>Algonquin</v>
          </cell>
          <cell r="C123">
            <v>201408</v>
          </cell>
          <cell r="D123">
            <v>0</v>
          </cell>
        </row>
        <row r="124">
          <cell r="A124" t="str">
            <v>Algonquin</v>
          </cell>
          <cell r="C124">
            <v>201409</v>
          </cell>
          <cell r="D124">
            <v>0</v>
          </cell>
        </row>
        <row r="125">
          <cell r="A125" t="str">
            <v>Algonquin</v>
          </cell>
          <cell r="C125">
            <v>201410</v>
          </cell>
          <cell r="D125">
            <v>0</v>
          </cell>
        </row>
        <row r="126">
          <cell r="A126" t="str">
            <v>Algonquin</v>
          </cell>
          <cell r="C126">
            <v>201411</v>
          </cell>
          <cell r="D126">
            <v>0</v>
          </cell>
        </row>
        <row r="127">
          <cell r="A127" t="str">
            <v>Algonquin</v>
          </cell>
          <cell r="C127">
            <v>201412</v>
          </cell>
          <cell r="D127">
            <v>0</v>
          </cell>
        </row>
        <row r="128">
          <cell r="A128" t="str">
            <v>Algonquin</v>
          </cell>
          <cell r="C128">
            <v>201501</v>
          </cell>
          <cell r="D128">
            <v>0</v>
          </cell>
        </row>
        <row r="129">
          <cell r="A129" t="str">
            <v>Algonquin</v>
          </cell>
          <cell r="C129">
            <v>201502</v>
          </cell>
          <cell r="D129">
            <v>0</v>
          </cell>
        </row>
        <row r="130">
          <cell r="A130" t="str">
            <v>Algonquin</v>
          </cell>
          <cell r="C130">
            <v>201503</v>
          </cell>
          <cell r="D130">
            <v>0</v>
          </cell>
        </row>
        <row r="131">
          <cell r="A131" t="str">
            <v>Algonquin</v>
          </cell>
          <cell r="C131">
            <v>201504</v>
          </cell>
          <cell r="D131">
            <v>0</v>
          </cell>
        </row>
        <row r="132">
          <cell r="A132" t="str">
            <v>Algonquin</v>
          </cell>
          <cell r="C132">
            <v>201505</v>
          </cell>
          <cell r="D132">
            <v>0</v>
          </cell>
        </row>
        <row r="133">
          <cell r="A133" t="str">
            <v>Algonquin</v>
          </cell>
          <cell r="C133">
            <v>201506</v>
          </cell>
          <cell r="D133">
            <v>0</v>
          </cell>
        </row>
        <row r="134">
          <cell r="A134" t="str">
            <v>Algonquin</v>
          </cell>
          <cell r="C134">
            <v>201507</v>
          </cell>
          <cell r="D134">
            <v>0</v>
          </cell>
        </row>
        <row r="135">
          <cell r="A135" t="str">
            <v>Algonquin</v>
          </cell>
          <cell r="C135">
            <v>201508</v>
          </cell>
          <cell r="D135">
            <v>0</v>
          </cell>
        </row>
        <row r="136">
          <cell r="A136" t="str">
            <v>Algonquin</v>
          </cell>
          <cell r="C136">
            <v>201509</v>
          </cell>
          <cell r="D136">
            <v>0</v>
          </cell>
        </row>
        <row r="137">
          <cell r="A137" t="str">
            <v>Algonquin</v>
          </cell>
          <cell r="C137">
            <v>201510</v>
          </cell>
          <cell r="D137">
            <v>0</v>
          </cell>
        </row>
        <row r="138">
          <cell r="A138" t="str">
            <v>Algonquin</v>
          </cell>
          <cell r="C138">
            <v>201511</v>
          </cell>
          <cell r="D138">
            <v>0</v>
          </cell>
        </row>
        <row r="139">
          <cell r="A139" t="str">
            <v>Algonquin</v>
          </cell>
          <cell r="C139">
            <v>201512</v>
          </cell>
          <cell r="D139">
            <v>0</v>
          </cell>
        </row>
        <row r="140">
          <cell r="A140" t="str">
            <v>Algonquin</v>
          </cell>
          <cell r="C140">
            <v>201601</v>
          </cell>
          <cell r="D140">
            <v>0</v>
          </cell>
        </row>
        <row r="141">
          <cell r="A141" t="str">
            <v>Algonquin</v>
          </cell>
          <cell r="C141">
            <v>201602</v>
          </cell>
          <cell r="D141">
            <v>0</v>
          </cell>
        </row>
        <row r="142">
          <cell r="A142" t="str">
            <v>Algonquin</v>
          </cell>
          <cell r="C142">
            <v>201603</v>
          </cell>
          <cell r="D142">
            <v>0</v>
          </cell>
        </row>
        <row r="143">
          <cell r="A143" t="str">
            <v>Algonquin</v>
          </cell>
          <cell r="C143">
            <v>201604</v>
          </cell>
          <cell r="D143">
            <v>0</v>
          </cell>
        </row>
        <row r="144">
          <cell r="A144" t="str">
            <v>Algonquin</v>
          </cell>
          <cell r="C144">
            <v>201605</v>
          </cell>
          <cell r="D144">
            <v>0</v>
          </cell>
        </row>
        <row r="145">
          <cell r="A145" t="str">
            <v>Algonquin</v>
          </cell>
          <cell r="C145">
            <v>201606</v>
          </cell>
          <cell r="D145">
            <v>0</v>
          </cell>
        </row>
        <row r="146">
          <cell r="A146" t="str">
            <v>Algonquin</v>
          </cell>
          <cell r="C146">
            <v>201607</v>
          </cell>
          <cell r="D146">
            <v>0</v>
          </cell>
        </row>
        <row r="147">
          <cell r="A147" t="str">
            <v>Algonquin</v>
          </cell>
          <cell r="C147">
            <v>201608</v>
          </cell>
          <cell r="D147">
            <v>0</v>
          </cell>
        </row>
        <row r="148">
          <cell r="A148" t="str">
            <v>Algonquin</v>
          </cell>
          <cell r="C148">
            <v>201609</v>
          </cell>
          <cell r="D148">
            <v>0</v>
          </cell>
        </row>
        <row r="149">
          <cell r="A149" t="str">
            <v>Algonquin</v>
          </cell>
          <cell r="C149">
            <v>201610</v>
          </cell>
          <cell r="D149">
            <v>0</v>
          </cell>
        </row>
        <row r="150">
          <cell r="A150" t="str">
            <v>Algonquin</v>
          </cell>
          <cell r="C150">
            <v>201611</v>
          </cell>
          <cell r="D150">
            <v>0</v>
          </cell>
        </row>
        <row r="151">
          <cell r="A151" t="str">
            <v>Algonquin</v>
          </cell>
          <cell r="C151">
            <v>201612</v>
          </cell>
          <cell r="D151">
            <v>0</v>
          </cell>
        </row>
        <row r="152">
          <cell r="A152" t="str">
            <v>Algonquin</v>
          </cell>
          <cell r="C152">
            <v>201701</v>
          </cell>
          <cell r="D152">
            <v>0</v>
          </cell>
        </row>
        <row r="153">
          <cell r="A153" t="str">
            <v>Algonquin</v>
          </cell>
          <cell r="C153">
            <v>201702</v>
          </cell>
          <cell r="D153">
            <v>0</v>
          </cell>
        </row>
        <row r="154">
          <cell r="A154" t="str">
            <v>Algonquin</v>
          </cell>
          <cell r="C154">
            <v>201703</v>
          </cell>
          <cell r="D154">
            <v>0</v>
          </cell>
        </row>
        <row r="155">
          <cell r="A155" t="str">
            <v>Algonquin</v>
          </cell>
          <cell r="C155">
            <v>201704</v>
          </cell>
          <cell r="D155">
            <v>0</v>
          </cell>
        </row>
        <row r="156">
          <cell r="A156" t="str">
            <v>Algonquin</v>
          </cell>
          <cell r="C156">
            <v>201705</v>
          </cell>
          <cell r="D156">
            <v>0</v>
          </cell>
        </row>
        <row r="157">
          <cell r="A157" t="str">
            <v>Algonquin</v>
          </cell>
          <cell r="C157">
            <v>201706</v>
          </cell>
          <cell r="D157">
            <v>0</v>
          </cell>
        </row>
        <row r="158">
          <cell r="A158" t="str">
            <v>Algonquin</v>
          </cell>
          <cell r="C158">
            <v>201707</v>
          </cell>
          <cell r="D158">
            <v>0</v>
          </cell>
        </row>
        <row r="159">
          <cell r="A159" t="str">
            <v>Algonquin</v>
          </cell>
          <cell r="C159">
            <v>201708</v>
          </cell>
          <cell r="D159">
            <v>0</v>
          </cell>
        </row>
        <row r="160">
          <cell r="A160" t="str">
            <v>Algonquin</v>
          </cell>
          <cell r="C160">
            <v>201709</v>
          </cell>
          <cell r="D160">
            <v>0</v>
          </cell>
        </row>
        <row r="161">
          <cell r="A161" t="str">
            <v>Algonquin</v>
          </cell>
          <cell r="C161">
            <v>201710</v>
          </cell>
          <cell r="D161">
            <v>0</v>
          </cell>
        </row>
        <row r="162">
          <cell r="A162" t="str">
            <v>Algonquin</v>
          </cell>
          <cell r="C162">
            <v>201711</v>
          </cell>
          <cell r="D162">
            <v>0</v>
          </cell>
        </row>
        <row r="163">
          <cell r="A163" t="str">
            <v>Algonquin</v>
          </cell>
          <cell r="C163">
            <v>201712</v>
          </cell>
          <cell r="D163">
            <v>0</v>
          </cell>
        </row>
        <row r="164">
          <cell r="A164" t="str">
            <v>Algonquin</v>
          </cell>
          <cell r="C164">
            <v>201801</v>
          </cell>
          <cell r="D164">
            <v>0</v>
          </cell>
        </row>
        <row r="165">
          <cell r="A165" t="str">
            <v>Algonquin</v>
          </cell>
          <cell r="C165">
            <v>201802</v>
          </cell>
          <cell r="D165">
            <v>0</v>
          </cell>
        </row>
        <row r="166">
          <cell r="A166" t="str">
            <v>Algonquin</v>
          </cell>
          <cell r="C166">
            <v>201803</v>
          </cell>
          <cell r="D166">
            <v>0</v>
          </cell>
        </row>
        <row r="167">
          <cell r="A167" t="str">
            <v>Algonquin</v>
          </cell>
          <cell r="C167">
            <v>201804</v>
          </cell>
          <cell r="D167">
            <v>0</v>
          </cell>
        </row>
        <row r="168">
          <cell r="A168" t="str">
            <v>Algonquin</v>
          </cell>
          <cell r="C168">
            <v>201805</v>
          </cell>
          <cell r="D168">
            <v>0</v>
          </cell>
        </row>
        <row r="169">
          <cell r="A169" t="str">
            <v>Algonquin</v>
          </cell>
          <cell r="C169">
            <v>201806</v>
          </cell>
          <cell r="D169">
            <v>0</v>
          </cell>
        </row>
        <row r="170">
          <cell r="A170" t="str">
            <v>Algonquin</v>
          </cell>
          <cell r="C170">
            <v>201807</v>
          </cell>
          <cell r="D170">
            <v>0</v>
          </cell>
        </row>
        <row r="171">
          <cell r="A171" t="str">
            <v>Algonquin</v>
          </cell>
          <cell r="C171">
            <v>201808</v>
          </cell>
          <cell r="D171">
            <v>0</v>
          </cell>
        </row>
        <row r="172">
          <cell r="A172" t="str">
            <v>Algonquin</v>
          </cell>
          <cell r="C172">
            <v>201809</v>
          </cell>
          <cell r="D172">
            <v>0</v>
          </cell>
        </row>
        <row r="173">
          <cell r="A173" t="str">
            <v>Algonquin</v>
          </cell>
          <cell r="C173">
            <v>201810</v>
          </cell>
          <cell r="D173">
            <v>0</v>
          </cell>
        </row>
        <row r="174">
          <cell r="A174" t="str">
            <v>Algonquin</v>
          </cell>
          <cell r="C174">
            <v>201811</v>
          </cell>
          <cell r="D174">
            <v>0</v>
          </cell>
        </row>
        <row r="175">
          <cell r="A175" t="str">
            <v>Algonquin</v>
          </cell>
          <cell r="C175">
            <v>201812</v>
          </cell>
          <cell r="D175">
            <v>0</v>
          </cell>
        </row>
        <row r="176">
          <cell r="A176" t="str">
            <v>Algonquin</v>
          </cell>
          <cell r="C176">
            <v>201901</v>
          </cell>
          <cell r="D176">
            <v>0</v>
          </cell>
        </row>
        <row r="177">
          <cell r="A177" t="str">
            <v>Algonquin</v>
          </cell>
          <cell r="C177">
            <v>201902</v>
          </cell>
          <cell r="D177">
            <v>0</v>
          </cell>
        </row>
        <row r="178">
          <cell r="A178" t="str">
            <v>Algonquin</v>
          </cell>
          <cell r="C178">
            <v>201903</v>
          </cell>
          <cell r="D178">
            <v>0</v>
          </cell>
        </row>
        <row r="179">
          <cell r="A179" t="str">
            <v>Algonquin</v>
          </cell>
          <cell r="C179">
            <v>201904</v>
          </cell>
          <cell r="D179">
            <v>0</v>
          </cell>
        </row>
        <row r="180">
          <cell r="A180" t="str">
            <v>Algonquin</v>
          </cell>
          <cell r="C180">
            <v>201905</v>
          </cell>
          <cell r="D180">
            <v>0</v>
          </cell>
        </row>
        <row r="181">
          <cell r="A181" t="str">
            <v>Algonquin</v>
          </cell>
          <cell r="C181">
            <v>201906</v>
          </cell>
          <cell r="D181">
            <v>0</v>
          </cell>
        </row>
        <row r="182">
          <cell r="A182" t="str">
            <v>Algonquin</v>
          </cell>
          <cell r="C182">
            <v>201907</v>
          </cell>
          <cell r="D182">
            <v>0</v>
          </cell>
        </row>
        <row r="183">
          <cell r="A183" t="str">
            <v>Algonquin</v>
          </cell>
          <cell r="C183">
            <v>201908</v>
          </cell>
          <cell r="D183">
            <v>0</v>
          </cell>
        </row>
        <row r="184">
          <cell r="A184" t="str">
            <v>Algonquin</v>
          </cell>
          <cell r="C184">
            <v>201909</v>
          </cell>
          <cell r="D184">
            <v>0</v>
          </cell>
        </row>
        <row r="185">
          <cell r="A185" t="str">
            <v>Algonquin</v>
          </cell>
          <cell r="C185">
            <v>201910</v>
          </cell>
          <cell r="D185">
            <v>0</v>
          </cell>
        </row>
        <row r="186">
          <cell r="A186" t="str">
            <v>Algonquin</v>
          </cell>
          <cell r="C186">
            <v>201911</v>
          </cell>
          <cell r="D186">
            <v>0</v>
          </cell>
        </row>
        <row r="187">
          <cell r="A187" t="str">
            <v>Algonquin</v>
          </cell>
          <cell r="C187">
            <v>201912</v>
          </cell>
          <cell r="D187">
            <v>0</v>
          </cell>
        </row>
        <row r="188">
          <cell r="A188" t="str">
            <v>Algonquin</v>
          </cell>
          <cell r="C188">
            <v>202001</v>
          </cell>
          <cell r="D188">
            <v>0</v>
          </cell>
        </row>
        <row r="189">
          <cell r="A189" t="str">
            <v>Algonquin</v>
          </cell>
          <cell r="C189">
            <v>202002</v>
          </cell>
          <cell r="D189">
            <v>0</v>
          </cell>
        </row>
        <row r="190">
          <cell r="A190" t="str">
            <v>Algonquin</v>
          </cell>
          <cell r="C190">
            <v>202003</v>
          </cell>
          <cell r="D190">
            <v>0</v>
          </cell>
        </row>
        <row r="191">
          <cell r="A191" t="str">
            <v>Algonquin</v>
          </cell>
          <cell r="C191">
            <v>202004</v>
          </cell>
          <cell r="D191">
            <v>0</v>
          </cell>
        </row>
        <row r="192">
          <cell r="A192" t="str">
            <v>Algonquin</v>
          </cell>
          <cell r="C192">
            <v>202005</v>
          </cell>
          <cell r="D192">
            <v>0</v>
          </cell>
        </row>
        <row r="193">
          <cell r="A193" t="str">
            <v>Algonquin</v>
          </cell>
          <cell r="C193">
            <v>202006</v>
          </cell>
          <cell r="D193">
            <v>0</v>
          </cell>
        </row>
        <row r="194">
          <cell r="A194" t="str">
            <v>Algonquin</v>
          </cell>
          <cell r="C194">
            <v>202007</v>
          </cell>
          <cell r="D194">
            <v>0</v>
          </cell>
        </row>
        <row r="195">
          <cell r="A195" t="str">
            <v>Algonquin</v>
          </cell>
          <cell r="C195">
            <v>202008</v>
          </cell>
          <cell r="D195">
            <v>0</v>
          </cell>
        </row>
        <row r="196">
          <cell r="A196" t="str">
            <v>Algonquin</v>
          </cell>
          <cell r="C196">
            <v>202009</v>
          </cell>
          <cell r="D196">
            <v>0</v>
          </cell>
        </row>
        <row r="197">
          <cell r="A197" t="str">
            <v>Algonquin</v>
          </cell>
          <cell r="C197">
            <v>202010</v>
          </cell>
          <cell r="D197">
            <v>0</v>
          </cell>
        </row>
        <row r="198">
          <cell r="A198" t="str">
            <v>Algonquin</v>
          </cell>
          <cell r="C198">
            <v>202011</v>
          </cell>
          <cell r="D198">
            <v>0</v>
          </cell>
        </row>
        <row r="199">
          <cell r="A199" t="str">
            <v>Algonquin</v>
          </cell>
          <cell r="C199">
            <v>202012</v>
          </cell>
          <cell r="D199">
            <v>0</v>
          </cell>
        </row>
        <row r="200">
          <cell r="A200" t="str">
            <v>Algonquin</v>
          </cell>
          <cell r="C200">
            <v>202101</v>
          </cell>
          <cell r="D200">
            <v>0</v>
          </cell>
        </row>
        <row r="201">
          <cell r="A201" t="str">
            <v>Algonquin</v>
          </cell>
          <cell r="C201">
            <v>202102</v>
          </cell>
          <cell r="D201">
            <v>0</v>
          </cell>
        </row>
        <row r="202">
          <cell r="A202" t="str">
            <v>Algonquin</v>
          </cell>
          <cell r="C202">
            <v>202103</v>
          </cell>
          <cell r="D202">
            <v>0</v>
          </cell>
        </row>
        <row r="203">
          <cell r="A203" t="str">
            <v>Algonquin</v>
          </cell>
          <cell r="C203">
            <v>202104</v>
          </cell>
          <cell r="D203">
            <v>0</v>
          </cell>
        </row>
        <row r="204">
          <cell r="A204" t="str">
            <v>Algonquin</v>
          </cell>
          <cell r="C204">
            <v>202105</v>
          </cell>
          <cell r="D204">
            <v>0</v>
          </cell>
        </row>
        <row r="205">
          <cell r="A205" t="str">
            <v>Algonquin</v>
          </cell>
          <cell r="C205">
            <v>202106</v>
          </cell>
          <cell r="D205">
            <v>0</v>
          </cell>
        </row>
        <row r="206">
          <cell r="A206" t="str">
            <v>Algonquin</v>
          </cell>
          <cell r="C206">
            <v>202107</v>
          </cell>
          <cell r="D206">
            <v>0</v>
          </cell>
        </row>
        <row r="207">
          <cell r="A207" t="str">
            <v>Algonquin</v>
          </cell>
          <cell r="C207">
            <v>202108</v>
          </cell>
          <cell r="D207">
            <v>0</v>
          </cell>
        </row>
        <row r="208">
          <cell r="A208" t="str">
            <v>Algonquin</v>
          </cell>
          <cell r="C208">
            <v>202109</v>
          </cell>
          <cell r="D208">
            <v>0</v>
          </cell>
        </row>
        <row r="209">
          <cell r="A209" t="str">
            <v>Algonquin</v>
          </cell>
          <cell r="C209">
            <v>202110</v>
          </cell>
          <cell r="D209">
            <v>0</v>
          </cell>
        </row>
        <row r="210">
          <cell r="A210" t="str">
            <v>Algonquin</v>
          </cell>
          <cell r="C210">
            <v>202111</v>
          </cell>
          <cell r="D210">
            <v>0</v>
          </cell>
        </row>
        <row r="211">
          <cell r="A211" t="str">
            <v>Algonquin</v>
          </cell>
          <cell r="C211">
            <v>202112</v>
          </cell>
          <cell r="D211">
            <v>0</v>
          </cell>
        </row>
        <row r="212">
          <cell r="A212" t="str">
            <v>Algonquin</v>
          </cell>
          <cell r="C212">
            <v>202201</v>
          </cell>
          <cell r="D212">
            <v>0</v>
          </cell>
        </row>
        <row r="213">
          <cell r="A213" t="str">
            <v>Algonquin</v>
          </cell>
          <cell r="C213">
            <v>202202</v>
          </cell>
          <cell r="D213">
            <v>0</v>
          </cell>
        </row>
        <row r="214">
          <cell r="A214" t="str">
            <v>Algonquin</v>
          </cell>
          <cell r="C214">
            <v>202203</v>
          </cell>
          <cell r="D214">
            <v>0</v>
          </cell>
        </row>
        <row r="215">
          <cell r="A215" t="str">
            <v>Algonquin</v>
          </cell>
          <cell r="C215">
            <v>202204</v>
          </cell>
          <cell r="D215">
            <v>0</v>
          </cell>
        </row>
        <row r="216">
          <cell r="A216" t="str">
            <v>Algonquin</v>
          </cell>
          <cell r="C216">
            <v>202205</v>
          </cell>
          <cell r="D216">
            <v>0</v>
          </cell>
        </row>
        <row r="217">
          <cell r="A217" t="str">
            <v>Algonquin</v>
          </cell>
          <cell r="C217">
            <v>202206</v>
          </cell>
          <cell r="D217">
            <v>0</v>
          </cell>
        </row>
        <row r="218">
          <cell r="A218" t="str">
            <v>Algonquin</v>
          </cell>
          <cell r="C218">
            <v>202207</v>
          </cell>
          <cell r="D218">
            <v>0</v>
          </cell>
        </row>
        <row r="219">
          <cell r="A219" t="str">
            <v>Algonquin</v>
          </cell>
          <cell r="C219">
            <v>202208</v>
          </cell>
          <cell r="D219">
            <v>0</v>
          </cell>
        </row>
        <row r="220">
          <cell r="A220" t="str">
            <v>Algonquin</v>
          </cell>
          <cell r="C220">
            <v>202209</v>
          </cell>
          <cell r="D220">
            <v>0</v>
          </cell>
        </row>
        <row r="221">
          <cell r="A221" t="str">
            <v>Algonquin</v>
          </cell>
          <cell r="C221">
            <v>202210</v>
          </cell>
          <cell r="D221">
            <v>0</v>
          </cell>
        </row>
        <row r="222">
          <cell r="A222" t="str">
            <v>Algonquin</v>
          </cell>
          <cell r="C222">
            <v>202211</v>
          </cell>
          <cell r="D222">
            <v>0</v>
          </cell>
        </row>
        <row r="223">
          <cell r="A223" t="str">
            <v>Algonquin</v>
          </cell>
          <cell r="C223">
            <v>202212</v>
          </cell>
          <cell r="D223">
            <v>0</v>
          </cell>
        </row>
        <row r="224">
          <cell r="A224" t="str">
            <v>Algonquin</v>
          </cell>
          <cell r="C224">
            <v>202301</v>
          </cell>
          <cell r="D224">
            <v>0</v>
          </cell>
        </row>
        <row r="225">
          <cell r="A225" t="str">
            <v>Algonquin</v>
          </cell>
          <cell r="C225">
            <v>202302</v>
          </cell>
          <cell r="D225">
            <v>0</v>
          </cell>
        </row>
        <row r="226">
          <cell r="A226" t="str">
            <v>Algonquin</v>
          </cell>
          <cell r="C226">
            <v>202303</v>
          </cell>
          <cell r="D226">
            <v>0</v>
          </cell>
        </row>
        <row r="227">
          <cell r="A227" t="str">
            <v>Algonquin</v>
          </cell>
          <cell r="C227">
            <v>202304</v>
          </cell>
          <cell r="D227">
            <v>0</v>
          </cell>
        </row>
        <row r="228">
          <cell r="A228" t="str">
            <v>Algonquin</v>
          </cell>
          <cell r="C228">
            <v>202305</v>
          </cell>
          <cell r="D228">
            <v>0</v>
          </cell>
        </row>
        <row r="229">
          <cell r="A229" t="str">
            <v>Algonquin</v>
          </cell>
          <cell r="C229">
            <v>202306</v>
          </cell>
          <cell r="D229">
            <v>0</v>
          </cell>
        </row>
        <row r="230">
          <cell r="A230" t="str">
            <v>Algonquin</v>
          </cell>
          <cell r="C230">
            <v>202307</v>
          </cell>
          <cell r="D230">
            <v>0</v>
          </cell>
        </row>
        <row r="231">
          <cell r="A231" t="str">
            <v>Algonquin</v>
          </cell>
          <cell r="C231">
            <v>202308</v>
          </cell>
          <cell r="D231">
            <v>0</v>
          </cell>
        </row>
        <row r="232">
          <cell r="A232" t="str">
            <v>Algonquin</v>
          </cell>
          <cell r="C232">
            <v>202309</v>
          </cell>
          <cell r="D232">
            <v>0</v>
          </cell>
        </row>
        <row r="233">
          <cell r="A233" t="str">
            <v>Algonquin</v>
          </cell>
          <cell r="C233">
            <v>202310</v>
          </cell>
          <cell r="D233">
            <v>0</v>
          </cell>
        </row>
        <row r="234">
          <cell r="A234" t="str">
            <v>Baileyville</v>
          </cell>
          <cell r="C234">
            <v>200803</v>
          </cell>
          <cell r="D234">
            <v>0.33589999999999998</v>
          </cell>
        </row>
        <row r="235">
          <cell r="A235" t="str">
            <v>Baileyville</v>
          </cell>
          <cell r="C235">
            <v>200804</v>
          </cell>
          <cell r="D235">
            <v>8.8999999999999996E-2</v>
          </cell>
        </row>
        <row r="236">
          <cell r="A236" t="str">
            <v>Baileyville</v>
          </cell>
          <cell r="C236">
            <v>200805</v>
          </cell>
          <cell r="D236">
            <v>8.6099999999999996E-2</v>
          </cell>
        </row>
        <row r="237">
          <cell r="A237" t="str">
            <v>Baileyville</v>
          </cell>
          <cell r="C237">
            <v>200806</v>
          </cell>
          <cell r="D237">
            <v>0.1227</v>
          </cell>
        </row>
        <row r="238">
          <cell r="A238" t="str">
            <v>Baileyville</v>
          </cell>
          <cell r="C238">
            <v>200807</v>
          </cell>
          <cell r="D238">
            <v>0.30640000000000001</v>
          </cell>
        </row>
        <row r="239">
          <cell r="A239" t="str">
            <v>Baileyville</v>
          </cell>
          <cell r="C239">
            <v>200808</v>
          </cell>
          <cell r="D239">
            <v>0.14829999999999999</v>
          </cell>
        </row>
        <row r="240">
          <cell r="A240" t="str">
            <v>Baileyville</v>
          </cell>
          <cell r="C240">
            <v>200809</v>
          </cell>
          <cell r="D240">
            <v>0.1033</v>
          </cell>
        </row>
        <row r="241">
          <cell r="A241" t="str">
            <v>Baileyville</v>
          </cell>
          <cell r="C241">
            <v>200810</v>
          </cell>
          <cell r="D241">
            <v>0.21940000000000001</v>
          </cell>
        </row>
        <row r="242">
          <cell r="A242" t="str">
            <v>Baileyville</v>
          </cell>
          <cell r="C242">
            <v>200811</v>
          </cell>
          <cell r="D242">
            <v>0.30480000000000002</v>
          </cell>
        </row>
        <row r="243">
          <cell r="A243" t="str">
            <v>Baileyville</v>
          </cell>
          <cell r="C243">
            <v>200812</v>
          </cell>
          <cell r="D243">
            <v>0.9657</v>
          </cell>
        </row>
        <row r="244">
          <cell r="A244" t="str">
            <v>Baileyville</v>
          </cell>
          <cell r="C244">
            <v>200901</v>
          </cell>
          <cell r="D244">
            <v>2.1597</v>
          </cell>
        </row>
        <row r="245">
          <cell r="A245" t="str">
            <v>Baileyville</v>
          </cell>
          <cell r="C245">
            <v>200902</v>
          </cell>
          <cell r="D245">
            <v>1.9876</v>
          </cell>
        </row>
        <row r="246">
          <cell r="A246" t="str">
            <v>Baileyville</v>
          </cell>
          <cell r="C246">
            <v>200903</v>
          </cell>
          <cell r="D246">
            <v>0.90429999999999999</v>
          </cell>
        </row>
        <row r="247">
          <cell r="A247" t="str">
            <v>Baileyville</v>
          </cell>
          <cell r="C247">
            <v>200904</v>
          </cell>
          <cell r="D247">
            <v>9.0800000000000006E-2</v>
          </cell>
        </row>
        <row r="248">
          <cell r="A248" t="str">
            <v>Baileyville</v>
          </cell>
          <cell r="C248">
            <v>200905</v>
          </cell>
          <cell r="D248">
            <v>9.1600000000000001E-2</v>
          </cell>
        </row>
        <row r="249">
          <cell r="A249" t="str">
            <v>Baileyville</v>
          </cell>
          <cell r="C249">
            <v>200906</v>
          </cell>
          <cell r="D249">
            <v>8.0100000000000005E-2</v>
          </cell>
        </row>
        <row r="250">
          <cell r="A250" t="str">
            <v>Baileyville</v>
          </cell>
          <cell r="C250">
            <v>200907</v>
          </cell>
          <cell r="D250">
            <v>6.3299999999999995E-2</v>
          </cell>
        </row>
        <row r="251">
          <cell r="A251" t="str">
            <v>Baileyville</v>
          </cell>
          <cell r="C251">
            <v>200908</v>
          </cell>
          <cell r="D251">
            <v>0.11890000000000001</v>
          </cell>
        </row>
        <row r="252">
          <cell r="A252" t="str">
            <v>Baileyville</v>
          </cell>
          <cell r="C252">
            <v>200909</v>
          </cell>
          <cell r="D252">
            <v>7.4700000000000003E-2</v>
          </cell>
        </row>
        <row r="253">
          <cell r="A253" t="str">
            <v>Baileyville</v>
          </cell>
          <cell r="C253">
            <v>200910</v>
          </cell>
          <cell r="D253">
            <v>0.1888</v>
          </cell>
        </row>
        <row r="254">
          <cell r="A254" t="str">
            <v>Baileyville</v>
          </cell>
          <cell r="C254">
            <v>200911</v>
          </cell>
          <cell r="D254">
            <v>0.24379999999999999</v>
          </cell>
        </row>
        <row r="255">
          <cell r="A255" t="str">
            <v>Baileyville</v>
          </cell>
          <cell r="C255">
            <v>200912</v>
          </cell>
          <cell r="D255">
            <v>0.88100000000000001</v>
          </cell>
        </row>
        <row r="256">
          <cell r="A256" t="str">
            <v>Baileyville</v>
          </cell>
          <cell r="C256">
            <v>201001</v>
          </cell>
          <cell r="D256">
            <v>2.0493000000000001</v>
          </cell>
        </row>
        <row r="257">
          <cell r="A257" t="str">
            <v>Baileyville</v>
          </cell>
          <cell r="C257">
            <v>201002</v>
          </cell>
          <cell r="D257">
            <v>1.8805000000000001</v>
          </cell>
        </row>
        <row r="258">
          <cell r="A258" t="str">
            <v>Baileyville</v>
          </cell>
          <cell r="C258">
            <v>201003</v>
          </cell>
          <cell r="D258">
            <v>0.81069999999999998</v>
          </cell>
        </row>
        <row r="259">
          <cell r="A259" t="str">
            <v>Baileyville</v>
          </cell>
          <cell r="C259">
            <v>201004</v>
          </cell>
          <cell r="D259">
            <v>3.44E-2</v>
          </cell>
        </row>
        <row r="260">
          <cell r="A260" t="str">
            <v>Baileyville</v>
          </cell>
          <cell r="C260">
            <v>201005</v>
          </cell>
          <cell r="D260">
            <v>3.5700000000000003E-2</v>
          </cell>
        </row>
        <row r="261">
          <cell r="A261" t="str">
            <v>Baileyville</v>
          </cell>
          <cell r="C261">
            <v>201006</v>
          </cell>
          <cell r="D261">
            <v>2.4899999999999999E-2</v>
          </cell>
        </row>
        <row r="262">
          <cell r="A262" t="str">
            <v>Baileyville</v>
          </cell>
          <cell r="C262">
            <v>201007</v>
          </cell>
          <cell r="D262">
            <v>9.4000000000000004E-3</v>
          </cell>
        </row>
        <row r="263">
          <cell r="A263" t="str">
            <v>Baileyville</v>
          </cell>
          <cell r="C263">
            <v>201008</v>
          </cell>
          <cell r="D263">
            <v>6.1499999999999999E-2</v>
          </cell>
        </row>
        <row r="264">
          <cell r="A264" t="str">
            <v>Baileyville</v>
          </cell>
          <cell r="C264">
            <v>201009</v>
          </cell>
          <cell r="D264">
            <v>2.0299999999999999E-2</v>
          </cell>
        </row>
        <row r="265">
          <cell r="A265" t="str">
            <v>Baileyville</v>
          </cell>
          <cell r="C265">
            <v>201010</v>
          </cell>
          <cell r="D265">
            <v>0.127</v>
          </cell>
        </row>
        <row r="266">
          <cell r="A266" t="str">
            <v>Baileyville</v>
          </cell>
          <cell r="C266">
            <v>201011</v>
          </cell>
          <cell r="D266">
            <v>0.1135</v>
          </cell>
        </row>
        <row r="267">
          <cell r="A267" t="str">
            <v>Baileyville</v>
          </cell>
          <cell r="C267">
            <v>201012</v>
          </cell>
          <cell r="D267">
            <v>0.78269999999999995</v>
          </cell>
        </row>
        <row r="268">
          <cell r="A268" t="str">
            <v>Baileyville</v>
          </cell>
          <cell r="C268">
            <v>201101</v>
          </cell>
          <cell r="D268">
            <v>1.7495000000000001</v>
          </cell>
        </row>
        <row r="269">
          <cell r="A269" t="str">
            <v>Baileyville</v>
          </cell>
          <cell r="C269">
            <v>201102</v>
          </cell>
          <cell r="D269">
            <v>1.8327</v>
          </cell>
        </row>
        <row r="270">
          <cell r="A270" t="str">
            <v>Baileyville</v>
          </cell>
          <cell r="C270">
            <v>201103</v>
          </cell>
          <cell r="D270">
            <v>0.71189999999999998</v>
          </cell>
        </row>
        <row r="271">
          <cell r="A271" t="str">
            <v>Baileyville</v>
          </cell>
          <cell r="C271">
            <v>201104</v>
          </cell>
          <cell r="D271">
            <v>-2.0899999999999998E-2</v>
          </cell>
        </row>
        <row r="272">
          <cell r="A272" t="str">
            <v>CNG Appilachian</v>
          </cell>
          <cell r="C272">
            <v>200803</v>
          </cell>
          <cell r="D272">
            <v>0.51749999999999996</v>
          </cell>
        </row>
        <row r="273">
          <cell r="A273" t="str">
            <v>CNG Appilachian</v>
          </cell>
          <cell r="C273">
            <v>200804</v>
          </cell>
          <cell r="D273">
            <v>0.55500000000000005</v>
          </cell>
        </row>
        <row r="274">
          <cell r="A274" t="str">
            <v>CNG Appilachian</v>
          </cell>
          <cell r="C274">
            <v>200805</v>
          </cell>
          <cell r="D274">
            <v>0.52249999999999996</v>
          </cell>
        </row>
        <row r="275">
          <cell r="A275" t="str">
            <v>CNG Appilachian</v>
          </cell>
          <cell r="C275">
            <v>200806</v>
          </cell>
          <cell r="D275">
            <v>0.51749999999999996</v>
          </cell>
        </row>
        <row r="276">
          <cell r="A276" t="str">
            <v>CNG Appilachian</v>
          </cell>
          <cell r="C276">
            <v>200807</v>
          </cell>
          <cell r="D276">
            <v>0.48</v>
          </cell>
        </row>
        <row r="277">
          <cell r="A277" t="str">
            <v>CNG Appilachian</v>
          </cell>
          <cell r="C277">
            <v>200808</v>
          </cell>
          <cell r="D277">
            <v>0.44500000000000001</v>
          </cell>
        </row>
        <row r="278">
          <cell r="A278" t="str">
            <v>CNG Appilachian</v>
          </cell>
          <cell r="C278">
            <v>200809</v>
          </cell>
          <cell r="D278">
            <v>0.34749999999999998</v>
          </cell>
        </row>
        <row r="279">
          <cell r="A279" t="str">
            <v>CNG Appilachian</v>
          </cell>
          <cell r="C279">
            <v>200810</v>
          </cell>
          <cell r="D279">
            <v>0.36499999999999999</v>
          </cell>
        </row>
        <row r="280">
          <cell r="A280" t="str">
            <v>CNG Appilachian</v>
          </cell>
          <cell r="C280">
            <v>200811</v>
          </cell>
          <cell r="D280">
            <v>0.36249999999999999</v>
          </cell>
        </row>
        <row r="281">
          <cell r="A281" t="str">
            <v>CNG Appilachian</v>
          </cell>
          <cell r="C281">
            <v>200812</v>
          </cell>
          <cell r="D281">
            <v>0.51500000000000001</v>
          </cell>
        </row>
        <row r="282">
          <cell r="A282" t="str">
            <v>CNG Appilachian</v>
          </cell>
          <cell r="C282">
            <v>200901</v>
          </cell>
          <cell r="D282">
            <v>0.60750000000000004</v>
          </cell>
        </row>
        <row r="283">
          <cell r="A283" t="str">
            <v>CNG Appilachian</v>
          </cell>
          <cell r="C283">
            <v>200902</v>
          </cell>
          <cell r="D283">
            <v>0.65</v>
          </cell>
        </row>
        <row r="284">
          <cell r="A284" t="str">
            <v>CNG Appilachian</v>
          </cell>
          <cell r="C284">
            <v>200903</v>
          </cell>
          <cell r="D284">
            <v>0.73250000000000004</v>
          </cell>
        </row>
        <row r="285">
          <cell r="A285" t="str">
            <v>CNG Appilachian</v>
          </cell>
          <cell r="C285">
            <v>200904</v>
          </cell>
          <cell r="D285">
            <v>0.4194</v>
          </cell>
        </row>
        <row r="286">
          <cell r="A286" t="str">
            <v>CNG Appilachian</v>
          </cell>
          <cell r="C286">
            <v>200905</v>
          </cell>
          <cell r="D286">
            <v>0.42320000000000002</v>
          </cell>
        </row>
        <row r="287">
          <cell r="A287" t="str">
            <v>CNG Appilachian</v>
          </cell>
          <cell r="C287">
            <v>200906</v>
          </cell>
          <cell r="D287">
            <v>0.41410000000000002</v>
          </cell>
        </row>
        <row r="288">
          <cell r="A288" t="str">
            <v>CNG Appilachian</v>
          </cell>
          <cell r="C288">
            <v>200907</v>
          </cell>
          <cell r="D288">
            <v>0.39839999999999998</v>
          </cell>
        </row>
        <row r="289">
          <cell r="A289" t="str">
            <v>CNG Appilachian</v>
          </cell>
          <cell r="C289">
            <v>200908</v>
          </cell>
          <cell r="D289">
            <v>0.42730000000000001</v>
          </cell>
        </row>
        <row r="290">
          <cell r="A290" t="str">
            <v>CNG Appilachian</v>
          </cell>
          <cell r="C290">
            <v>200909</v>
          </cell>
          <cell r="D290">
            <v>0.4047</v>
          </cell>
        </row>
        <row r="291">
          <cell r="A291" t="str">
            <v>CNG Appilachian</v>
          </cell>
          <cell r="C291">
            <v>200910</v>
          </cell>
          <cell r="D291">
            <v>0.47039999999999998</v>
          </cell>
        </row>
        <row r="292">
          <cell r="A292" t="str">
            <v>CNG Appilachian</v>
          </cell>
          <cell r="C292">
            <v>200911</v>
          </cell>
          <cell r="D292">
            <v>0.53769999999999996</v>
          </cell>
        </row>
        <row r="293">
          <cell r="A293" t="str">
            <v>CNG Appilachian</v>
          </cell>
          <cell r="C293">
            <v>200912</v>
          </cell>
          <cell r="D293">
            <v>0.63</v>
          </cell>
        </row>
        <row r="294">
          <cell r="A294" t="str">
            <v>CNG Appilachian</v>
          </cell>
          <cell r="C294">
            <v>201001</v>
          </cell>
          <cell r="D294">
            <v>0.56840000000000002</v>
          </cell>
        </row>
        <row r="295">
          <cell r="A295" t="str">
            <v>CNG Appilachian</v>
          </cell>
          <cell r="C295">
            <v>201002</v>
          </cell>
          <cell r="D295">
            <v>0.53590000000000004</v>
          </cell>
        </row>
        <row r="296">
          <cell r="A296" t="str">
            <v>CNG Appilachian</v>
          </cell>
          <cell r="C296">
            <v>201003</v>
          </cell>
          <cell r="D296">
            <v>0.52800000000000002</v>
          </cell>
        </row>
        <row r="297">
          <cell r="A297" t="str">
            <v>CNG Appilachian</v>
          </cell>
          <cell r="C297">
            <v>201004</v>
          </cell>
          <cell r="D297">
            <v>0.37719999999999998</v>
          </cell>
        </row>
        <row r="298">
          <cell r="A298" t="str">
            <v>CNG Appilachian</v>
          </cell>
          <cell r="C298">
            <v>201005</v>
          </cell>
          <cell r="D298">
            <v>0.38059999999999999</v>
          </cell>
        </row>
        <row r="299">
          <cell r="A299" t="str">
            <v>CNG Appilachian</v>
          </cell>
          <cell r="C299">
            <v>201006</v>
          </cell>
          <cell r="D299">
            <v>0.37240000000000001</v>
          </cell>
        </row>
        <row r="300">
          <cell r="A300" t="str">
            <v>CNG Appilachian</v>
          </cell>
          <cell r="C300">
            <v>201007</v>
          </cell>
          <cell r="D300">
            <v>0.35830000000000001</v>
          </cell>
        </row>
        <row r="301">
          <cell r="A301" t="str">
            <v>CNG Appilachian</v>
          </cell>
          <cell r="C301">
            <v>201008</v>
          </cell>
          <cell r="D301">
            <v>0.38429999999999997</v>
          </cell>
        </row>
        <row r="302">
          <cell r="A302" t="str">
            <v>CNG Appilachian</v>
          </cell>
          <cell r="C302">
            <v>201009</v>
          </cell>
          <cell r="D302">
            <v>0.36399999999999999</v>
          </cell>
        </row>
        <row r="303">
          <cell r="A303" t="str">
            <v>CNG Appilachian</v>
          </cell>
          <cell r="C303">
            <v>201010</v>
          </cell>
          <cell r="D303">
            <v>0.42309999999999998</v>
          </cell>
        </row>
        <row r="304">
          <cell r="A304" t="str">
            <v>CNG Appilachian</v>
          </cell>
          <cell r="C304">
            <v>201011</v>
          </cell>
          <cell r="D304">
            <v>0.50170000000000003</v>
          </cell>
        </row>
        <row r="305">
          <cell r="A305" t="str">
            <v>CNG Appilachian</v>
          </cell>
          <cell r="C305">
            <v>201012</v>
          </cell>
          <cell r="D305">
            <v>0.58779999999999999</v>
          </cell>
        </row>
        <row r="306">
          <cell r="A306" t="str">
            <v>CNG Appilachian</v>
          </cell>
          <cell r="C306">
            <v>201101</v>
          </cell>
          <cell r="D306">
            <v>0.53029999999999999</v>
          </cell>
        </row>
        <row r="307">
          <cell r="A307" t="str">
            <v>CNG Appilachian</v>
          </cell>
          <cell r="C307">
            <v>201102</v>
          </cell>
          <cell r="D307">
            <v>0.5</v>
          </cell>
        </row>
        <row r="308">
          <cell r="A308" t="str">
            <v>CNG Appilachian</v>
          </cell>
          <cell r="C308">
            <v>201103</v>
          </cell>
          <cell r="D308">
            <v>0.49270000000000003</v>
          </cell>
        </row>
        <row r="309">
          <cell r="A309" t="str">
            <v>CNG Appilachian</v>
          </cell>
          <cell r="C309">
            <v>201104</v>
          </cell>
          <cell r="D309">
            <v>0.33750000000000002</v>
          </cell>
        </row>
        <row r="310">
          <cell r="A310" t="str">
            <v>CNG Appilachian</v>
          </cell>
          <cell r="C310">
            <v>201105</v>
          </cell>
          <cell r="D310">
            <v>0.29499999999999998</v>
          </cell>
        </row>
        <row r="311">
          <cell r="A311" t="str">
            <v>CNG Appilachian</v>
          </cell>
          <cell r="C311">
            <v>201106</v>
          </cell>
          <cell r="D311">
            <v>0.27060000000000001</v>
          </cell>
        </row>
        <row r="312">
          <cell r="A312" t="str">
            <v>CNG Appilachian</v>
          </cell>
          <cell r="C312">
            <v>201107</v>
          </cell>
          <cell r="D312">
            <v>0.24940000000000001</v>
          </cell>
        </row>
        <row r="313">
          <cell r="A313" t="str">
            <v>CNG Appilachian</v>
          </cell>
          <cell r="C313">
            <v>201108</v>
          </cell>
          <cell r="D313">
            <v>0.27250000000000002</v>
          </cell>
        </row>
        <row r="314">
          <cell r="A314" t="str">
            <v>Chicago</v>
          </cell>
          <cell r="C314">
            <v>200803</v>
          </cell>
          <cell r="D314">
            <v>0.33</v>
          </cell>
        </row>
        <row r="315">
          <cell r="A315" t="str">
            <v>Chicago</v>
          </cell>
          <cell r="C315">
            <v>200804</v>
          </cell>
          <cell r="D315">
            <v>-1.4999999999999999E-2</v>
          </cell>
        </row>
        <row r="316">
          <cell r="A316" t="str">
            <v>Chicago</v>
          </cell>
          <cell r="C316">
            <v>200805</v>
          </cell>
          <cell r="D316">
            <v>5.0000000000000001E-3</v>
          </cell>
        </row>
        <row r="317">
          <cell r="A317" t="str">
            <v>Chicago</v>
          </cell>
          <cell r="C317">
            <v>200806</v>
          </cell>
          <cell r="D317">
            <v>-0.01</v>
          </cell>
        </row>
        <row r="318">
          <cell r="A318" t="str">
            <v>Chicago</v>
          </cell>
          <cell r="C318">
            <v>200807</v>
          </cell>
          <cell r="D318">
            <v>-5.0000000000000001E-3</v>
          </cell>
        </row>
        <row r="319">
          <cell r="A319" t="str">
            <v>Chicago</v>
          </cell>
          <cell r="C319">
            <v>200808</v>
          </cell>
          <cell r="D319">
            <v>-2.8999999999999998E-3</v>
          </cell>
        </row>
        <row r="320">
          <cell r="A320" t="str">
            <v>Chicago</v>
          </cell>
          <cell r="C320">
            <v>200809</v>
          </cell>
          <cell r="D320">
            <v>-5.7000000000000002E-3</v>
          </cell>
        </row>
        <row r="321">
          <cell r="A321" t="str">
            <v>Chicago</v>
          </cell>
          <cell r="C321">
            <v>200810</v>
          </cell>
          <cell r="D321">
            <v>-1.14E-2</v>
          </cell>
        </row>
        <row r="322">
          <cell r="A322" t="str">
            <v>Chicago</v>
          </cell>
          <cell r="C322">
            <v>200811</v>
          </cell>
          <cell r="D322">
            <v>4.24E-2</v>
          </cell>
        </row>
        <row r="323">
          <cell r="A323" t="str">
            <v>Chicago</v>
          </cell>
          <cell r="C323">
            <v>200812</v>
          </cell>
          <cell r="D323">
            <v>5.1700000000000003E-2</v>
          </cell>
        </row>
        <row r="324">
          <cell r="A324" t="str">
            <v>Chicago</v>
          </cell>
          <cell r="C324">
            <v>200901</v>
          </cell>
          <cell r="D324">
            <v>4.6199999999999998E-2</v>
          </cell>
        </row>
        <row r="325">
          <cell r="A325" t="str">
            <v>Chicago</v>
          </cell>
          <cell r="C325">
            <v>200902</v>
          </cell>
          <cell r="D325">
            <v>4.2799999999999998E-2</v>
          </cell>
        </row>
        <row r="326">
          <cell r="A326" t="str">
            <v>Chicago</v>
          </cell>
          <cell r="C326">
            <v>200903</v>
          </cell>
          <cell r="D326">
            <v>4.19E-2</v>
          </cell>
        </row>
        <row r="327">
          <cell r="A327" t="str">
            <v>Chicago</v>
          </cell>
          <cell r="C327">
            <v>200904</v>
          </cell>
          <cell r="D327">
            <v>-2.6599999999999999E-2</v>
          </cell>
        </row>
        <row r="328">
          <cell r="A328" t="str">
            <v>Chicago</v>
          </cell>
          <cell r="C328">
            <v>200905</v>
          </cell>
          <cell r="D328">
            <v>-2.76E-2</v>
          </cell>
        </row>
        <row r="329">
          <cell r="A329" t="str">
            <v>Chicago</v>
          </cell>
          <cell r="C329">
            <v>200906</v>
          </cell>
          <cell r="D329">
            <v>-2.7099999999999999E-2</v>
          </cell>
        </row>
        <row r="330">
          <cell r="A330" t="str">
            <v>Chicago</v>
          </cell>
          <cell r="C330">
            <v>200907</v>
          </cell>
          <cell r="D330">
            <v>-2.6100000000000002E-2</v>
          </cell>
        </row>
        <row r="331">
          <cell r="A331" t="str">
            <v>Chicago</v>
          </cell>
          <cell r="C331">
            <v>200908</v>
          </cell>
          <cell r="D331">
            <v>-2.8199999999999999E-2</v>
          </cell>
        </row>
        <row r="332">
          <cell r="A332" t="str">
            <v>Chicago</v>
          </cell>
          <cell r="C332">
            <v>200909</v>
          </cell>
          <cell r="D332">
            <v>-2.6200000000000001E-2</v>
          </cell>
        </row>
        <row r="333">
          <cell r="A333" t="str">
            <v>Chicago</v>
          </cell>
          <cell r="C333">
            <v>200910</v>
          </cell>
          <cell r="D333">
            <v>-3.0700000000000002E-2</v>
          </cell>
        </row>
        <row r="334">
          <cell r="A334" t="str">
            <v>Chicago</v>
          </cell>
          <cell r="C334">
            <v>200911</v>
          </cell>
          <cell r="D334">
            <v>4.9500000000000002E-2</v>
          </cell>
        </row>
        <row r="335">
          <cell r="A335" t="str">
            <v>Chicago</v>
          </cell>
          <cell r="C335">
            <v>200912</v>
          </cell>
          <cell r="D335">
            <v>6.0299999999999999E-2</v>
          </cell>
        </row>
        <row r="336">
          <cell r="A336" t="str">
            <v>Chicago</v>
          </cell>
          <cell r="C336">
            <v>201001</v>
          </cell>
          <cell r="D336">
            <v>5.3900000000000003E-2</v>
          </cell>
        </row>
        <row r="337">
          <cell r="A337" t="str">
            <v>Chicago</v>
          </cell>
          <cell r="C337">
            <v>201002</v>
          </cell>
          <cell r="D337">
            <v>4.99E-2</v>
          </cell>
        </row>
        <row r="338">
          <cell r="A338" t="str">
            <v>Chicago</v>
          </cell>
          <cell r="C338">
            <v>201003</v>
          </cell>
          <cell r="D338">
            <v>4.8899999999999999E-2</v>
          </cell>
        </row>
        <row r="339">
          <cell r="A339" t="str">
            <v>Chicago</v>
          </cell>
          <cell r="C339">
            <v>201004</v>
          </cell>
          <cell r="D339">
            <v>3.8699999999999998E-2</v>
          </cell>
        </row>
        <row r="340">
          <cell r="A340" t="str">
            <v>Chicago</v>
          </cell>
          <cell r="C340">
            <v>201005</v>
          </cell>
          <cell r="D340">
            <v>4.0099999999999997E-2</v>
          </cell>
        </row>
        <row r="341">
          <cell r="A341" t="str">
            <v>Chicago</v>
          </cell>
          <cell r="C341">
            <v>201006</v>
          </cell>
          <cell r="D341">
            <v>3.9399999999999998E-2</v>
          </cell>
        </row>
        <row r="342">
          <cell r="A342" t="str">
            <v>Chicago</v>
          </cell>
          <cell r="C342">
            <v>201007</v>
          </cell>
          <cell r="D342">
            <v>3.7999999999999999E-2</v>
          </cell>
        </row>
        <row r="343">
          <cell r="A343" t="str">
            <v>Chicago</v>
          </cell>
          <cell r="C343">
            <v>201008</v>
          </cell>
          <cell r="D343">
            <v>4.1099999999999998E-2</v>
          </cell>
        </row>
        <row r="344">
          <cell r="A344" t="str">
            <v>Chicago</v>
          </cell>
          <cell r="C344">
            <v>201009</v>
          </cell>
          <cell r="D344">
            <v>3.7999999999999999E-2</v>
          </cell>
        </row>
        <row r="345">
          <cell r="A345" t="str">
            <v>Chicago</v>
          </cell>
          <cell r="C345">
            <v>201010</v>
          </cell>
          <cell r="D345">
            <v>4.4600000000000001E-2</v>
          </cell>
        </row>
        <row r="346">
          <cell r="A346" t="str">
            <v>Chicago</v>
          </cell>
          <cell r="C346">
            <v>201011</v>
          </cell>
          <cell r="D346">
            <v>5.0900000000000001E-2</v>
          </cell>
        </row>
        <row r="347">
          <cell r="A347" t="str">
            <v>Chicago</v>
          </cell>
          <cell r="C347">
            <v>201012</v>
          </cell>
          <cell r="D347">
            <v>6.2100000000000002E-2</v>
          </cell>
        </row>
        <row r="348">
          <cell r="A348" t="str">
            <v>Chicago</v>
          </cell>
          <cell r="C348">
            <v>201101</v>
          </cell>
          <cell r="D348">
            <v>5.5500000000000001E-2</v>
          </cell>
        </row>
        <row r="349">
          <cell r="A349" t="str">
            <v>Chicago</v>
          </cell>
          <cell r="C349">
            <v>201102</v>
          </cell>
          <cell r="D349">
            <v>5.1400000000000001E-2</v>
          </cell>
        </row>
        <row r="350">
          <cell r="A350" t="str">
            <v>Chicago</v>
          </cell>
          <cell r="C350">
            <v>201103</v>
          </cell>
          <cell r="D350">
            <v>5.04E-2</v>
          </cell>
        </row>
        <row r="351">
          <cell r="A351" t="str">
            <v>Chicago</v>
          </cell>
          <cell r="C351">
            <v>201104</v>
          </cell>
          <cell r="D351">
            <v>5.2999999999999999E-2</v>
          </cell>
        </row>
        <row r="352">
          <cell r="A352" t="str">
            <v>Columbia App</v>
          </cell>
          <cell r="C352">
            <v>200803</v>
          </cell>
          <cell r="D352">
            <v>0.42499999999999999</v>
          </cell>
        </row>
        <row r="353">
          <cell r="A353" t="str">
            <v>Columbia App</v>
          </cell>
          <cell r="C353">
            <v>200804</v>
          </cell>
          <cell r="D353">
            <v>0.49</v>
          </cell>
        </row>
        <row r="354">
          <cell r="A354" t="str">
            <v>Columbia App</v>
          </cell>
          <cell r="C354">
            <v>200805</v>
          </cell>
          <cell r="D354">
            <v>0.43</v>
          </cell>
        </row>
        <row r="355">
          <cell r="A355" t="str">
            <v>Columbia App</v>
          </cell>
          <cell r="C355">
            <v>200806</v>
          </cell>
          <cell r="D355">
            <v>0.44</v>
          </cell>
        </row>
        <row r="356">
          <cell r="A356" t="str">
            <v>Columbia App</v>
          </cell>
          <cell r="C356">
            <v>200807</v>
          </cell>
          <cell r="D356">
            <v>0.3775</v>
          </cell>
        </row>
        <row r="357">
          <cell r="A357" t="str">
            <v>Columbia App</v>
          </cell>
          <cell r="C357">
            <v>200808</v>
          </cell>
          <cell r="D357">
            <v>0.35099999999999998</v>
          </cell>
        </row>
        <row r="358">
          <cell r="A358" t="str">
            <v>Columbia App</v>
          </cell>
          <cell r="C358">
            <v>200809</v>
          </cell>
          <cell r="D358">
            <v>0.33589999999999998</v>
          </cell>
        </row>
        <row r="359">
          <cell r="A359" t="str">
            <v>Columbia App</v>
          </cell>
          <cell r="C359">
            <v>200810</v>
          </cell>
          <cell r="D359">
            <v>0.39050000000000001</v>
          </cell>
        </row>
        <row r="360">
          <cell r="A360" t="str">
            <v>Columbia App</v>
          </cell>
          <cell r="C360">
            <v>200811</v>
          </cell>
          <cell r="D360">
            <v>0.34239999999999998</v>
          </cell>
        </row>
        <row r="361">
          <cell r="A361" t="str">
            <v>Columbia App</v>
          </cell>
          <cell r="C361">
            <v>200812</v>
          </cell>
          <cell r="D361">
            <v>0.3947</v>
          </cell>
        </row>
        <row r="362">
          <cell r="A362" t="str">
            <v>Columbia App</v>
          </cell>
          <cell r="C362">
            <v>200901</v>
          </cell>
          <cell r="D362">
            <v>0.35399999999999998</v>
          </cell>
        </row>
        <row r="363">
          <cell r="A363" t="str">
            <v>Columbia App</v>
          </cell>
          <cell r="C363">
            <v>200902</v>
          </cell>
          <cell r="D363">
            <v>0.32829999999999998</v>
          </cell>
        </row>
        <row r="364">
          <cell r="A364" t="str">
            <v>Columbia App</v>
          </cell>
          <cell r="C364">
            <v>200903</v>
          </cell>
          <cell r="D364">
            <v>0.3306</v>
          </cell>
        </row>
        <row r="365">
          <cell r="A365" t="str">
            <v>Columbia App</v>
          </cell>
          <cell r="C365">
            <v>200904</v>
          </cell>
          <cell r="D365">
            <v>0.38219999999999998</v>
          </cell>
        </row>
        <row r="366">
          <cell r="A366" t="str">
            <v>Columbia App</v>
          </cell>
          <cell r="C366">
            <v>200905</v>
          </cell>
          <cell r="D366">
            <v>0.38990000000000002</v>
          </cell>
        </row>
        <row r="367">
          <cell r="A367" t="str">
            <v>Columbia App</v>
          </cell>
          <cell r="C367">
            <v>200906</v>
          </cell>
          <cell r="D367">
            <v>0.38109999999999999</v>
          </cell>
        </row>
        <row r="368">
          <cell r="A368" t="str">
            <v>Columbia App</v>
          </cell>
          <cell r="C368">
            <v>200907</v>
          </cell>
          <cell r="D368">
            <v>0.3669</v>
          </cell>
        </row>
        <row r="369">
          <cell r="A369" t="str">
            <v>Columbia App</v>
          </cell>
          <cell r="C369">
            <v>200908</v>
          </cell>
          <cell r="D369">
            <v>0.39419999999999999</v>
          </cell>
        </row>
        <row r="370">
          <cell r="A370" t="str">
            <v>Columbia App</v>
          </cell>
          <cell r="C370">
            <v>200909</v>
          </cell>
          <cell r="D370">
            <v>0.37719999999999998</v>
          </cell>
        </row>
        <row r="371">
          <cell r="A371" t="str">
            <v>Columbia App</v>
          </cell>
          <cell r="C371">
            <v>200910</v>
          </cell>
          <cell r="D371">
            <v>0.4385</v>
          </cell>
        </row>
        <row r="372">
          <cell r="A372" t="str">
            <v>Columbia App</v>
          </cell>
          <cell r="C372">
            <v>200911</v>
          </cell>
          <cell r="D372">
            <v>0.33019999999999999</v>
          </cell>
        </row>
        <row r="373">
          <cell r="A373" t="str">
            <v>Columbia App</v>
          </cell>
          <cell r="C373">
            <v>200912</v>
          </cell>
          <cell r="D373">
            <v>0.38059999999999999</v>
          </cell>
        </row>
        <row r="374">
          <cell r="A374" t="str">
            <v>Columbia App</v>
          </cell>
          <cell r="C374">
            <v>201001</v>
          </cell>
          <cell r="D374">
            <v>0.34139999999999998</v>
          </cell>
        </row>
        <row r="375">
          <cell r="A375" t="str">
            <v>Columbia App</v>
          </cell>
          <cell r="C375">
            <v>201002</v>
          </cell>
          <cell r="D375">
            <v>0.31659999999999999</v>
          </cell>
        </row>
        <row r="376">
          <cell r="A376" t="str">
            <v>Columbia App</v>
          </cell>
          <cell r="C376">
            <v>201003</v>
          </cell>
          <cell r="D376">
            <v>0.31879999999999997</v>
          </cell>
        </row>
        <row r="377">
          <cell r="A377" t="str">
            <v>Columbia App</v>
          </cell>
          <cell r="C377">
            <v>201004</v>
          </cell>
          <cell r="D377">
            <v>0.35770000000000002</v>
          </cell>
        </row>
        <row r="378">
          <cell r="A378" t="str">
            <v>Columbia App</v>
          </cell>
          <cell r="C378">
            <v>201005</v>
          </cell>
          <cell r="D378">
            <v>0.3649</v>
          </cell>
        </row>
        <row r="379">
          <cell r="A379" t="str">
            <v>Columbia App</v>
          </cell>
          <cell r="C379">
            <v>201006</v>
          </cell>
          <cell r="D379">
            <v>0.35670000000000002</v>
          </cell>
        </row>
        <row r="380">
          <cell r="A380" t="str">
            <v>Columbia App</v>
          </cell>
          <cell r="C380">
            <v>201007</v>
          </cell>
          <cell r="D380">
            <v>0.34339999999999998</v>
          </cell>
        </row>
        <row r="381">
          <cell r="A381" t="str">
            <v>Columbia App</v>
          </cell>
          <cell r="C381">
            <v>201008</v>
          </cell>
          <cell r="D381">
            <v>0.36890000000000001</v>
          </cell>
        </row>
        <row r="382">
          <cell r="A382" t="str">
            <v>Columbia App</v>
          </cell>
          <cell r="C382">
            <v>201009</v>
          </cell>
          <cell r="D382">
            <v>0.35299999999999998</v>
          </cell>
        </row>
        <row r="383">
          <cell r="A383" t="str">
            <v>Columbia App</v>
          </cell>
          <cell r="C383">
            <v>201010</v>
          </cell>
          <cell r="D383">
            <v>0.41039999999999999</v>
          </cell>
        </row>
        <row r="384">
          <cell r="A384" t="str">
            <v>Columbia App</v>
          </cell>
          <cell r="C384">
            <v>201011</v>
          </cell>
          <cell r="D384">
            <v>0.30480000000000002</v>
          </cell>
        </row>
        <row r="385">
          <cell r="A385" t="str">
            <v>Columbia App</v>
          </cell>
          <cell r="C385">
            <v>201012</v>
          </cell>
          <cell r="D385">
            <v>0.3513</v>
          </cell>
        </row>
        <row r="386">
          <cell r="A386" t="str">
            <v>Columbia App</v>
          </cell>
          <cell r="C386">
            <v>201101</v>
          </cell>
          <cell r="D386">
            <v>0.31519999999999998</v>
          </cell>
        </row>
        <row r="387">
          <cell r="A387" t="str">
            <v>Columbia App</v>
          </cell>
          <cell r="C387">
            <v>201102</v>
          </cell>
          <cell r="D387">
            <v>0.29220000000000002</v>
          </cell>
        </row>
        <row r="388">
          <cell r="A388" t="str">
            <v>Columbia App</v>
          </cell>
          <cell r="C388">
            <v>201103</v>
          </cell>
          <cell r="D388">
            <v>0.29430000000000001</v>
          </cell>
        </row>
        <row r="389">
          <cell r="A389" t="str">
            <v>Columbia App</v>
          </cell>
          <cell r="C389">
            <v>201104</v>
          </cell>
          <cell r="D389">
            <v>0.36990000000000001</v>
          </cell>
        </row>
        <row r="390">
          <cell r="A390" t="str">
            <v>Columbia App</v>
          </cell>
          <cell r="C390">
            <v>201105</v>
          </cell>
          <cell r="D390">
            <v>0.33040000000000003</v>
          </cell>
        </row>
        <row r="391">
          <cell r="A391" t="str">
            <v>Columbia App</v>
          </cell>
          <cell r="C391">
            <v>201106</v>
          </cell>
          <cell r="D391">
            <v>0.30609999999999998</v>
          </cell>
        </row>
        <row r="392">
          <cell r="A392" t="str">
            <v>Columbia App</v>
          </cell>
          <cell r="C392">
            <v>201107</v>
          </cell>
          <cell r="D392">
            <v>0.28620000000000001</v>
          </cell>
        </row>
        <row r="393">
          <cell r="A393" t="str">
            <v>Columbia App</v>
          </cell>
          <cell r="C393">
            <v>201108</v>
          </cell>
          <cell r="D393">
            <v>0.30930000000000002</v>
          </cell>
        </row>
        <row r="394">
          <cell r="A394" t="str">
            <v>Dawn</v>
          </cell>
          <cell r="C394">
            <v>200803</v>
          </cell>
          <cell r="D394">
            <v>0.38</v>
          </cell>
        </row>
        <row r="395">
          <cell r="A395" t="str">
            <v>Dawn</v>
          </cell>
          <cell r="C395">
            <v>200804</v>
          </cell>
          <cell r="D395">
            <v>0.42749999999999999</v>
          </cell>
        </row>
        <row r="396">
          <cell r="A396" t="str">
            <v>Dawn</v>
          </cell>
          <cell r="C396">
            <v>200805</v>
          </cell>
          <cell r="D396">
            <v>0.38</v>
          </cell>
        </row>
        <row r="397">
          <cell r="A397" t="str">
            <v>Dawn</v>
          </cell>
          <cell r="C397">
            <v>200806</v>
          </cell>
          <cell r="D397">
            <v>0.32</v>
          </cell>
        </row>
        <row r="398">
          <cell r="A398" t="str">
            <v>Dawn</v>
          </cell>
          <cell r="C398">
            <v>200807</v>
          </cell>
          <cell r="D398">
            <v>0.315</v>
          </cell>
        </row>
        <row r="399">
          <cell r="A399" t="str">
            <v>Dawn</v>
          </cell>
          <cell r="C399">
            <v>200808</v>
          </cell>
          <cell r="D399">
            <v>0.32090000000000002</v>
          </cell>
        </row>
        <row r="400">
          <cell r="A400" t="str">
            <v>Dawn</v>
          </cell>
          <cell r="C400">
            <v>200809</v>
          </cell>
          <cell r="D400">
            <v>0.3029</v>
          </cell>
        </row>
        <row r="401">
          <cell r="A401" t="str">
            <v>Dawn</v>
          </cell>
          <cell r="C401">
            <v>200810</v>
          </cell>
          <cell r="D401">
            <v>0.35620000000000002</v>
          </cell>
        </row>
        <row r="402">
          <cell r="A402" t="str">
            <v>Dawn</v>
          </cell>
          <cell r="C402">
            <v>200811</v>
          </cell>
          <cell r="D402">
            <v>0.30649999999999999</v>
          </cell>
        </row>
        <row r="403">
          <cell r="A403" t="str">
            <v>Dawn</v>
          </cell>
          <cell r="C403">
            <v>200812</v>
          </cell>
          <cell r="D403">
            <v>0.35589999999999999</v>
          </cell>
        </row>
        <row r="404">
          <cell r="A404" t="str">
            <v>Dawn</v>
          </cell>
          <cell r="C404">
            <v>200901</v>
          </cell>
          <cell r="D404">
            <v>0.31869999999999998</v>
          </cell>
        </row>
        <row r="405">
          <cell r="A405" t="str">
            <v>Dawn</v>
          </cell>
          <cell r="C405">
            <v>200902</v>
          </cell>
          <cell r="D405">
            <v>0.29449999999999998</v>
          </cell>
        </row>
        <row r="406">
          <cell r="A406" t="str">
            <v>Dawn</v>
          </cell>
          <cell r="C406">
            <v>200903</v>
          </cell>
          <cell r="D406">
            <v>0.29930000000000001</v>
          </cell>
        </row>
        <row r="407">
          <cell r="A407" t="str">
            <v>Dawn</v>
          </cell>
          <cell r="C407">
            <v>200904</v>
          </cell>
          <cell r="D407">
            <v>0.3851</v>
          </cell>
        </row>
        <row r="408">
          <cell r="A408" t="str">
            <v>Dawn</v>
          </cell>
          <cell r="C408">
            <v>200905</v>
          </cell>
          <cell r="D408">
            <v>0.39240000000000003</v>
          </cell>
        </row>
        <row r="409">
          <cell r="A409" t="str">
            <v>Dawn</v>
          </cell>
          <cell r="C409">
            <v>200906</v>
          </cell>
          <cell r="D409">
            <v>0.379</v>
          </cell>
        </row>
        <row r="410">
          <cell r="A410" t="str">
            <v>Dawn</v>
          </cell>
          <cell r="C410">
            <v>200907</v>
          </cell>
          <cell r="D410">
            <v>0.36559999999999998</v>
          </cell>
        </row>
        <row r="411">
          <cell r="A411" t="str">
            <v>Dawn</v>
          </cell>
          <cell r="C411">
            <v>200908</v>
          </cell>
          <cell r="D411">
            <v>0.38979999999999998</v>
          </cell>
        </row>
        <row r="412">
          <cell r="A412" t="str">
            <v>Dawn</v>
          </cell>
          <cell r="C412">
            <v>200909</v>
          </cell>
          <cell r="D412">
            <v>0.3679</v>
          </cell>
        </row>
        <row r="413">
          <cell r="A413" t="str">
            <v>Dawn</v>
          </cell>
          <cell r="C413">
            <v>200910</v>
          </cell>
          <cell r="D413">
            <v>0.43269999999999997</v>
          </cell>
        </row>
        <row r="414">
          <cell r="A414" t="str">
            <v>Dawn</v>
          </cell>
          <cell r="C414">
            <v>200911</v>
          </cell>
          <cell r="D414">
            <v>0.34060000000000001</v>
          </cell>
        </row>
        <row r="415">
          <cell r="A415" t="str">
            <v>Dawn</v>
          </cell>
          <cell r="C415">
            <v>200912</v>
          </cell>
          <cell r="D415">
            <v>0.39550000000000002</v>
          </cell>
        </row>
        <row r="416">
          <cell r="A416" t="str">
            <v>Dawn</v>
          </cell>
          <cell r="C416">
            <v>201001</v>
          </cell>
          <cell r="D416">
            <v>0.35410000000000003</v>
          </cell>
        </row>
        <row r="417">
          <cell r="A417" t="str">
            <v>Dawn</v>
          </cell>
          <cell r="C417">
            <v>201002</v>
          </cell>
          <cell r="D417">
            <v>0.32719999999999999</v>
          </cell>
        </row>
        <row r="418">
          <cell r="A418" t="str">
            <v>Dawn</v>
          </cell>
          <cell r="C418">
            <v>201003</v>
          </cell>
          <cell r="D418">
            <v>0.33260000000000001</v>
          </cell>
        </row>
        <row r="419">
          <cell r="A419" t="str">
            <v>Dawn</v>
          </cell>
          <cell r="C419">
            <v>201004</v>
          </cell>
          <cell r="D419">
            <v>0.41239999999999999</v>
          </cell>
        </row>
        <row r="420">
          <cell r="A420" t="str">
            <v>Dawn</v>
          </cell>
          <cell r="C420">
            <v>201005</v>
          </cell>
          <cell r="D420">
            <v>0.42020000000000002</v>
          </cell>
        </row>
        <row r="421">
          <cell r="A421" t="str">
            <v>Dawn</v>
          </cell>
          <cell r="C421">
            <v>201006</v>
          </cell>
          <cell r="D421">
            <v>0.40589999999999998</v>
          </cell>
        </row>
        <row r="422">
          <cell r="A422" t="str">
            <v>Dawn</v>
          </cell>
          <cell r="C422">
            <v>201007</v>
          </cell>
          <cell r="D422">
            <v>0.3916</v>
          </cell>
        </row>
        <row r="423">
          <cell r="A423" t="str">
            <v>Dawn</v>
          </cell>
          <cell r="C423">
            <v>201008</v>
          </cell>
          <cell r="D423">
            <v>0.41739999999999999</v>
          </cell>
        </row>
        <row r="424">
          <cell r="A424" t="str">
            <v>Dawn</v>
          </cell>
          <cell r="C424">
            <v>201009</v>
          </cell>
          <cell r="D424">
            <v>0.39400000000000002</v>
          </cell>
        </row>
        <row r="425">
          <cell r="A425" t="str">
            <v>Dawn</v>
          </cell>
          <cell r="C425">
            <v>201010</v>
          </cell>
          <cell r="D425">
            <v>0.46339999999999998</v>
          </cell>
        </row>
        <row r="426">
          <cell r="A426" t="str">
            <v>Dawn</v>
          </cell>
          <cell r="C426">
            <v>201011</v>
          </cell>
          <cell r="D426">
            <v>0.42930000000000001</v>
          </cell>
        </row>
        <row r="427">
          <cell r="A427" t="str">
            <v>Dawn</v>
          </cell>
          <cell r="C427">
            <v>201012</v>
          </cell>
          <cell r="D427">
            <v>0.4985</v>
          </cell>
        </row>
        <row r="428">
          <cell r="A428" t="str">
            <v>Dawn</v>
          </cell>
          <cell r="C428">
            <v>201101</v>
          </cell>
          <cell r="D428">
            <v>0.44629999999999997</v>
          </cell>
        </row>
        <row r="429">
          <cell r="A429" t="str">
            <v>Dawn</v>
          </cell>
          <cell r="C429">
            <v>201102</v>
          </cell>
          <cell r="D429">
            <v>0.41239999999999999</v>
          </cell>
        </row>
        <row r="430">
          <cell r="A430" t="str">
            <v>Dawn</v>
          </cell>
          <cell r="C430">
            <v>201103</v>
          </cell>
          <cell r="D430">
            <v>0.41909999999999997</v>
          </cell>
        </row>
        <row r="431">
          <cell r="A431" t="str">
            <v>Dawn</v>
          </cell>
          <cell r="C431">
            <v>201104</v>
          </cell>
          <cell r="D431">
            <v>0.45879999999999999</v>
          </cell>
        </row>
        <row r="432">
          <cell r="A432" t="str">
            <v>Dawn</v>
          </cell>
          <cell r="C432">
            <v>201105</v>
          </cell>
          <cell r="D432">
            <v>0</v>
          </cell>
        </row>
        <row r="433">
          <cell r="A433" t="str">
            <v>Dawn</v>
          </cell>
          <cell r="C433">
            <v>201106</v>
          </cell>
          <cell r="D433">
            <v>0</v>
          </cell>
        </row>
        <row r="434">
          <cell r="A434" t="str">
            <v>Dawn</v>
          </cell>
          <cell r="C434">
            <v>201107</v>
          </cell>
          <cell r="D434">
            <v>0</v>
          </cell>
        </row>
        <row r="435">
          <cell r="A435" t="str">
            <v>Dawn</v>
          </cell>
          <cell r="C435">
            <v>201108</v>
          </cell>
          <cell r="D435">
            <v>0</v>
          </cell>
        </row>
        <row r="436">
          <cell r="A436" t="str">
            <v>Dawn</v>
          </cell>
          <cell r="C436">
            <v>201109</v>
          </cell>
          <cell r="D436">
            <v>0</v>
          </cell>
        </row>
        <row r="437">
          <cell r="A437" t="str">
            <v>Dawn</v>
          </cell>
          <cell r="C437">
            <v>201110</v>
          </cell>
          <cell r="D437">
            <v>0</v>
          </cell>
        </row>
        <row r="438">
          <cell r="A438" t="str">
            <v>Dawn</v>
          </cell>
          <cell r="C438">
            <v>201111</v>
          </cell>
          <cell r="D438">
            <v>0</v>
          </cell>
        </row>
        <row r="439">
          <cell r="A439" t="str">
            <v>Dawn</v>
          </cell>
          <cell r="C439">
            <v>201112</v>
          </cell>
          <cell r="D439">
            <v>0</v>
          </cell>
        </row>
        <row r="440">
          <cell r="A440" t="str">
            <v>Dawn</v>
          </cell>
          <cell r="C440">
            <v>201201</v>
          </cell>
          <cell r="D440">
            <v>0</v>
          </cell>
        </row>
        <row r="441">
          <cell r="A441" t="str">
            <v>Dawn</v>
          </cell>
          <cell r="C441">
            <v>201202</v>
          </cell>
          <cell r="D441">
            <v>0</v>
          </cell>
        </row>
        <row r="442">
          <cell r="A442" t="str">
            <v>Dawn</v>
          </cell>
          <cell r="C442">
            <v>201203</v>
          </cell>
          <cell r="D442">
            <v>0</v>
          </cell>
        </row>
        <row r="443">
          <cell r="A443" t="str">
            <v>Dominion App</v>
          </cell>
          <cell r="C443">
            <v>200803</v>
          </cell>
          <cell r="D443">
            <v>0.51749999999999996</v>
          </cell>
        </row>
        <row r="444">
          <cell r="A444" t="str">
            <v>Dominion App</v>
          </cell>
          <cell r="C444">
            <v>200804</v>
          </cell>
          <cell r="D444">
            <v>0.55500000000000005</v>
          </cell>
        </row>
        <row r="445">
          <cell r="A445" t="str">
            <v>Dominion App</v>
          </cell>
          <cell r="C445">
            <v>200805</v>
          </cell>
          <cell r="D445">
            <v>0.52249999999999996</v>
          </cell>
        </row>
        <row r="446">
          <cell r="A446" t="str">
            <v>Dominion App</v>
          </cell>
          <cell r="C446">
            <v>200806</v>
          </cell>
          <cell r="D446">
            <v>0.51749999999999996</v>
          </cell>
        </row>
        <row r="447">
          <cell r="A447" t="str">
            <v>Dominion App</v>
          </cell>
          <cell r="C447">
            <v>200807</v>
          </cell>
          <cell r="D447">
            <v>0.48</v>
          </cell>
        </row>
        <row r="448">
          <cell r="A448" t="str">
            <v>Dominion App</v>
          </cell>
          <cell r="C448">
            <v>200808</v>
          </cell>
          <cell r="D448">
            <v>0.44500000000000001</v>
          </cell>
        </row>
        <row r="449">
          <cell r="A449" t="str">
            <v>Dominion App</v>
          </cell>
          <cell r="C449">
            <v>200809</v>
          </cell>
          <cell r="D449">
            <v>0.34749999999999998</v>
          </cell>
        </row>
        <row r="450">
          <cell r="A450" t="str">
            <v>Dominion App</v>
          </cell>
          <cell r="C450">
            <v>200810</v>
          </cell>
          <cell r="D450">
            <v>0.36499999999999999</v>
          </cell>
        </row>
        <row r="451">
          <cell r="A451" t="str">
            <v>Dominion App</v>
          </cell>
          <cell r="C451">
            <v>200811</v>
          </cell>
          <cell r="D451">
            <v>0.36249999999999999</v>
          </cell>
        </row>
        <row r="452">
          <cell r="A452" t="str">
            <v>Dominion App</v>
          </cell>
          <cell r="C452">
            <v>200812</v>
          </cell>
          <cell r="D452">
            <v>0.51500000000000001</v>
          </cell>
        </row>
        <row r="453">
          <cell r="A453" t="str">
            <v>Dominion App</v>
          </cell>
          <cell r="C453">
            <v>200901</v>
          </cell>
          <cell r="D453">
            <v>0.60750000000000004</v>
          </cell>
        </row>
        <row r="454">
          <cell r="A454" t="str">
            <v>Dominion App</v>
          </cell>
          <cell r="C454">
            <v>200902</v>
          </cell>
          <cell r="D454">
            <v>0.65</v>
          </cell>
        </row>
        <row r="455">
          <cell r="A455" t="str">
            <v>Dominion App</v>
          </cell>
          <cell r="C455">
            <v>200903</v>
          </cell>
          <cell r="D455">
            <v>0.73250000000000004</v>
          </cell>
        </row>
        <row r="456">
          <cell r="A456" t="str">
            <v>Dominion App</v>
          </cell>
          <cell r="C456">
            <v>200904</v>
          </cell>
          <cell r="D456">
            <v>0.4194</v>
          </cell>
        </row>
        <row r="457">
          <cell r="A457" t="str">
            <v>Dominion App</v>
          </cell>
          <cell r="C457">
            <v>200905</v>
          </cell>
          <cell r="D457">
            <v>0.42320000000000002</v>
          </cell>
        </row>
        <row r="458">
          <cell r="A458" t="str">
            <v>Dominion App</v>
          </cell>
          <cell r="C458">
            <v>200906</v>
          </cell>
          <cell r="D458">
            <v>0.41410000000000002</v>
          </cell>
        </row>
        <row r="459">
          <cell r="A459" t="str">
            <v>Dominion App</v>
          </cell>
          <cell r="C459">
            <v>200907</v>
          </cell>
          <cell r="D459">
            <v>0.39839999999999998</v>
          </cell>
        </row>
        <row r="460">
          <cell r="A460" t="str">
            <v>Dominion App</v>
          </cell>
          <cell r="C460">
            <v>200908</v>
          </cell>
          <cell r="D460">
            <v>0.42730000000000001</v>
          </cell>
        </row>
        <row r="461">
          <cell r="A461" t="str">
            <v>Dominion App</v>
          </cell>
          <cell r="C461">
            <v>200909</v>
          </cell>
          <cell r="D461">
            <v>0.4047</v>
          </cell>
        </row>
        <row r="462">
          <cell r="A462" t="str">
            <v>Dominion App</v>
          </cell>
          <cell r="C462">
            <v>200910</v>
          </cell>
          <cell r="D462">
            <v>0.47039999999999998</v>
          </cell>
        </row>
        <row r="463">
          <cell r="A463" t="str">
            <v>Dominion App</v>
          </cell>
          <cell r="C463">
            <v>200911</v>
          </cell>
          <cell r="D463">
            <v>0.53769999999999996</v>
          </cell>
        </row>
        <row r="464">
          <cell r="A464" t="str">
            <v>Dominion App</v>
          </cell>
          <cell r="C464">
            <v>200912</v>
          </cell>
          <cell r="D464">
            <v>0.63</v>
          </cell>
        </row>
        <row r="465">
          <cell r="A465" t="str">
            <v>Dominion App</v>
          </cell>
          <cell r="C465">
            <v>201001</v>
          </cell>
          <cell r="D465">
            <v>0.56840000000000002</v>
          </cell>
        </row>
        <row r="466">
          <cell r="A466" t="str">
            <v>Dominion App</v>
          </cell>
          <cell r="C466">
            <v>201002</v>
          </cell>
          <cell r="D466">
            <v>0.53590000000000004</v>
          </cell>
        </row>
        <row r="467">
          <cell r="A467" t="str">
            <v>Dominion App</v>
          </cell>
          <cell r="C467">
            <v>201003</v>
          </cell>
          <cell r="D467">
            <v>0.52800000000000002</v>
          </cell>
        </row>
        <row r="468">
          <cell r="A468" t="str">
            <v>Dominion App</v>
          </cell>
          <cell r="C468">
            <v>201004</v>
          </cell>
          <cell r="D468">
            <v>0.37719999999999998</v>
          </cell>
        </row>
        <row r="469">
          <cell r="A469" t="str">
            <v>Dominion App</v>
          </cell>
          <cell r="C469">
            <v>201005</v>
          </cell>
          <cell r="D469">
            <v>0.38059999999999999</v>
          </cell>
        </row>
        <row r="470">
          <cell r="A470" t="str">
            <v>Dominion App</v>
          </cell>
          <cell r="C470">
            <v>201006</v>
          </cell>
          <cell r="D470">
            <v>0.37240000000000001</v>
          </cell>
        </row>
        <row r="471">
          <cell r="A471" t="str">
            <v>Dominion App</v>
          </cell>
          <cell r="C471">
            <v>201007</v>
          </cell>
          <cell r="D471">
            <v>0.35830000000000001</v>
          </cell>
        </row>
        <row r="472">
          <cell r="A472" t="str">
            <v>Dominion App</v>
          </cell>
          <cell r="C472">
            <v>201008</v>
          </cell>
          <cell r="D472">
            <v>0.38429999999999997</v>
          </cell>
        </row>
        <row r="473">
          <cell r="A473" t="str">
            <v>Dominion App</v>
          </cell>
          <cell r="C473">
            <v>201009</v>
          </cell>
          <cell r="D473">
            <v>0.36399999999999999</v>
          </cell>
        </row>
        <row r="474">
          <cell r="A474" t="str">
            <v>Dominion App</v>
          </cell>
          <cell r="C474">
            <v>201010</v>
          </cell>
          <cell r="D474">
            <v>0.42309999999999998</v>
          </cell>
        </row>
        <row r="475">
          <cell r="A475" t="str">
            <v>Dominion App</v>
          </cell>
          <cell r="C475">
            <v>201011</v>
          </cell>
          <cell r="D475">
            <v>0.50170000000000003</v>
          </cell>
        </row>
        <row r="476">
          <cell r="A476" t="str">
            <v>Dominion App</v>
          </cell>
          <cell r="C476">
            <v>201012</v>
          </cell>
          <cell r="D476">
            <v>0.58779999999999999</v>
          </cell>
        </row>
        <row r="477">
          <cell r="A477" t="str">
            <v>Dominion App</v>
          </cell>
          <cell r="C477">
            <v>201101</v>
          </cell>
          <cell r="D477">
            <v>0.53029999999999999</v>
          </cell>
        </row>
        <row r="478">
          <cell r="A478" t="str">
            <v>Dominion App</v>
          </cell>
          <cell r="C478">
            <v>201102</v>
          </cell>
          <cell r="D478">
            <v>0.5</v>
          </cell>
        </row>
        <row r="479">
          <cell r="A479" t="str">
            <v>Dominion App</v>
          </cell>
          <cell r="C479">
            <v>201103</v>
          </cell>
          <cell r="D479">
            <v>0.49270000000000003</v>
          </cell>
        </row>
        <row r="480">
          <cell r="A480" t="str">
            <v>Dominion App</v>
          </cell>
          <cell r="C480">
            <v>201104</v>
          </cell>
          <cell r="D480">
            <v>0.33750000000000002</v>
          </cell>
        </row>
        <row r="481">
          <cell r="A481" t="str">
            <v>Dominion App</v>
          </cell>
          <cell r="C481">
            <v>201105</v>
          </cell>
          <cell r="D481">
            <v>0.29499999999999998</v>
          </cell>
        </row>
        <row r="482">
          <cell r="A482" t="str">
            <v>Dominion App</v>
          </cell>
          <cell r="C482">
            <v>201106</v>
          </cell>
          <cell r="D482">
            <v>0.27060000000000001</v>
          </cell>
        </row>
        <row r="483">
          <cell r="A483" t="str">
            <v>Dominion App</v>
          </cell>
          <cell r="C483">
            <v>201107</v>
          </cell>
          <cell r="D483">
            <v>0.24940000000000001</v>
          </cell>
        </row>
        <row r="484">
          <cell r="A484" t="str">
            <v>Dominion App</v>
          </cell>
          <cell r="C484">
            <v>201108</v>
          </cell>
          <cell r="D484">
            <v>0.27250000000000002</v>
          </cell>
        </row>
        <row r="485">
          <cell r="A485" t="str">
            <v>Dracut</v>
          </cell>
          <cell r="C485">
            <v>200803</v>
          </cell>
          <cell r="D485">
            <v>1.0987</v>
          </cell>
        </row>
        <row r="486">
          <cell r="A486" t="str">
            <v>Dracut</v>
          </cell>
          <cell r="C486">
            <v>200804</v>
          </cell>
          <cell r="D486">
            <v>0.85609999999999997</v>
          </cell>
        </row>
        <row r="487">
          <cell r="A487" t="str">
            <v>Dracut</v>
          </cell>
          <cell r="C487">
            <v>200805</v>
          </cell>
          <cell r="D487">
            <v>0.8589</v>
          </cell>
        </row>
        <row r="488">
          <cell r="A488" t="str">
            <v>Dracut</v>
          </cell>
          <cell r="C488">
            <v>200806</v>
          </cell>
          <cell r="D488">
            <v>0.89670000000000005</v>
          </cell>
        </row>
        <row r="489">
          <cell r="A489" t="str">
            <v>Dracut</v>
          </cell>
          <cell r="C489">
            <v>200807</v>
          </cell>
          <cell r="D489">
            <v>1.0831999999999999</v>
          </cell>
        </row>
        <row r="490">
          <cell r="A490" t="str">
            <v>Dracut</v>
          </cell>
          <cell r="C490">
            <v>200808</v>
          </cell>
          <cell r="D490">
            <v>0.92390000000000005</v>
          </cell>
        </row>
        <row r="491">
          <cell r="A491" t="str">
            <v>Dracut</v>
          </cell>
          <cell r="C491">
            <v>200809</v>
          </cell>
          <cell r="D491">
            <v>0.87849999999999995</v>
          </cell>
        </row>
        <row r="492">
          <cell r="A492" t="str">
            <v>Dracut</v>
          </cell>
          <cell r="C492">
            <v>200810</v>
          </cell>
          <cell r="D492">
            <v>0.99670000000000003</v>
          </cell>
        </row>
        <row r="493">
          <cell r="A493" t="str">
            <v>Dracut</v>
          </cell>
          <cell r="C493">
            <v>200811</v>
          </cell>
          <cell r="D493">
            <v>1.0857000000000001</v>
          </cell>
        </row>
        <row r="494">
          <cell r="A494" t="str">
            <v>Dracut</v>
          </cell>
          <cell r="C494">
            <v>200812</v>
          </cell>
          <cell r="D494">
            <v>1.7574000000000001</v>
          </cell>
        </row>
        <row r="495">
          <cell r="A495" t="str">
            <v>Dracut</v>
          </cell>
          <cell r="C495">
            <v>200901</v>
          </cell>
          <cell r="D495">
            <v>2.9666000000000001</v>
          </cell>
        </row>
        <row r="496">
          <cell r="A496" t="str">
            <v>Dracut</v>
          </cell>
          <cell r="C496">
            <v>200902</v>
          </cell>
          <cell r="D496">
            <v>2.7924000000000002</v>
          </cell>
        </row>
        <row r="497">
          <cell r="A497" t="str">
            <v>Dracut</v>
          </cell>
          <cell r="C497">
            <v>200903</v>
          </cell>
          <cell r="D497">
            <v>1.6947000000000001</v>
          </cell>
        </row>
        <row r="498">
          <cell r="A498" t="str">
            <v>Dracut</v>
          </cell>
          <cell r="C498">
            <v>200904</v>
          </cell>
          <cell r="D498">
            <v>0.85399999999999998</v>
          </cell>
        </row>
        <row r="499">
          <cell r="A499" t="str">
            <v>Dracut</v>
          </cell>
          <cell r="C499">
            <v>200905</v>
          </cell>
          <cell r="D499">
            <v>0.85299999999999998</v>
          </cell>
        </row>
        <row r="500">
          <cell r="A500" t="str">
            <v>Dracut</v>
          </cell>
          <cell r="C500">
            <v>200906</v>
          </cell>
          <cell r="D500">
            <v>0.84189999999999998</v>
          </cell>
        </row>
        <row r="501">
          <cell r="A501" t="str">
            <v>Dracut</v>
          </cell>
          <cell r="C501">
            <v>200907</v>
          </cell>
          <cell r="D501">
            <v>0.82569999999999999</v>
          </cell>
        </row>
        <row r="502">
          <cell r="A502" t="str">
            <v>Dracut</v>
          </cell>
          <cell r="C502">
            <v>200908</v>
          </cell>
          <cell r="D502">
            <v>0.88239999999999996</v>
          </cell>
        </row>
        <row r="503">
          <cell r="A503" t="str">
            <v>Dracut</v>
          </cell>
          <cell r="C503">
            <v>200909</v>
          </cell>
          <cell r="D503">
            <v>0.83789999999999998</v>
          </cell>
        </row>
        <row r="504">
          <cell r="A504" t="str">
            <v>Dracut</v>
          </cell>
          <cell r="C504">
            <v>200910</v>
          </cell>
          <cell r="D504">
            <v>0.95399999999999996</v>
          </cell>
        </row>
        <row r="505">
          <cell r="A505" t="str">
            <v>Dracut</v>
          </cell>
          <cell r="C505">
            <v>200911</v>
          </cell>
          <cell r="D505">
            <v>1.0121</v>
          </cell>
        </row>
        <row r="506">
          <cell r="A506" t="str">
            <v>Dracut</v>
          </cell>
          <cell r="C506">
            <v>200912</v>
          </cell>
          <cell r="D506">
            <v>1.6598999999999999</v>
          </cell>
        </row>
        <row r="507">
          <cell r="A507" t="str">
            <v>Dracut</v>
          </cell>
          <cell r="C507">
            <v>201001</v>
          </cell>
          <cell r="D507">
            <v>2.8433000000000002</v>
          </cell>
        </row>
        <row r="508">
          <cell r="A508" t="str">
            <v>Dracut</v>
          </cell>
          <cell r="C508">
            <v>201002</v>
          </cell>
          <cell r="D508">
            <v>2.6722999999999999</v>
          </cell>
        </row>
        <row r="509">
          <cell r="A509" t="str">
            <v>Dracut</v>
          </cell>
          <cell r="C509">
            <v>201003</v>
          </cell>
          <cell r="D509">
            <v>1.5882000000000001</v>
          </cell>
        </row>
        <row r="510">
          <cell r="A510" t="str">
            <v>Dracut</v>
          </cell>
          <cell r="C510">
            <v>201004</v>
          </cell>
          <cell r="D510">
            <v>0.79010000000000002</v>
          </cell>
        </row>
        <row r="511">
          <cell r="A511" t="str">
            <v>Dracut</v>
          </cell>
          <cell r="C511">
            <v>201005</v>
          </cell>
          <cell r="D511">
            <v>0.79010000000000002</v>
          </cell>
        </row>
        <row r="512">
          <cell r="A512" t="str">
            <v>Dracut</v>
          </cell>
          <cell r="C512">
            <v>201006</v>
          </cell>
          <cell r="D512">
            <v>0.77959999999999996</v>
          </cell>
        </row>
        <row r="513">
          <cell r="A513" t="str">
            <v>Dracut</v>
          </cell>
          <cell r="C513">
            <v>201007</v>
          </cell>
          <cell r="D513">
            <v>0.76480000000000004</v>
          </cell>
        </row>
        <row r="514">
          <cell r="A514" t="str">
            <v>Dracut</v>
          </cell>
          <cell r="C514">
            <v>201008</v>
          </cell>
          <cell r="D514">
            <v>0.81810000000000005</v>
          </cell>
        </row>
        <row r="515">
          <cell r="A515" t="str">
            <v>Dracut</v>
          </cell>
          <cell r="C515">
            <v>201009</v>
          </cell>
          <cell r="D515">
            <v>0.77659999999999996</v>
          </cell>
        </row>
        <row r="516">
          <cell r="A516" t="str">
            <v>Dracut</v>
          </cell>
          <cell r="C516">
            <v>201010</v>
          </cell>
          <cell r="D516">
            <v>0.88529999999999998</v>
          </cell>
        </row>
        <row r="517">
          <cell r="A517" t="str">
            <v>Dracut</v>
          </cell>
          <cell r="C517">
            <v>201011</v>
          </cell>
          <cell r="D517">
            <v>0.87460000000000004</v>
          </cell>
        </row>
        <row r="518">
          <cell r="A518" t="str">
            <v>Dracut</v>
          </cell>
          <cell r="C518">
            <v>201012</v>
          </cell>
          <cell r="D518">
            <v>1.5548999999999999</v>
          </cell>
        </row>
        <row r="519">
          <cell r="A519" t="str">
            <v>Dracut</v>
          </cell>
          <cell r="C519">
            <v>201101</v>
          </cell>
          <cell r="D519">
            <v>2.5346000000000002</v>
          </cell>
        </row>
        <row r="520">
          <cell r="A520" t="str">
            <v>Dracut</v>
          </cell>
          <cell r="C520">
            <v>201102</v>
          </cell>
          <cell r="D520">
            <v>2.6185999999999998</v>
          </cell>
        </row>
        <row r="521">
          <cell r="A521" t="str">
            <v>Dracut</v>
          </cell>
          <cell r="C521">
            <v>201103</v>
          </cell>
          <cell r="D521">
            <v>1.4831000000000001</v>
          </cell>
        </row>
        <row r="522">
          <cell r="A522" t="str">
            <v>Dracut</v>
          </cell>
          <cell r="C522">
            <v>201104</v>
          </cell>
          <cell r="D522">
            <v>0.73150000000000004</v>
          </cell>
        </row>
        <row r="523">
          <cell r="A523" t="str">
            <v>Dracut</v>
          </cell>
          <cell r="C523">
            <v>201105</v>
          </cell>
          <cell r="D523">
            <v>0.51559999999999995</v>
          </cell>
        </row>
        <row r="524">
          <cell r="A524" t="str">
            <v>Dracut</v>
          </cell>
          <cell r="C524">
            <v>201106</v>
          </cell>
          <cell r="D524">
            <v>0.55289999999999995</v>
          </cell>
        </row>
        <row r="525">
          <cell r="A525" t="str">
            <v>Dracut</v>
          </cell>
          <cell r="C525">
            <v>201107</v>
          </cell>
          <cell r="D525">
            <v>0.74229999999999996</v>
          </cell>
        </row>
        <row r="526">
          <cell r="A526" t="str">
            <v>Dracut</v>
          </cell>
          <cell r="C526">
            <v>201108</v>
          </cell>
          <cell r="D526">
            <v>0.67500000000000004</v>
          </cell>
        </row>
        <row r="527">
          <cell r="A527" t="str">
            <v>Dracut</v>
          </cell>
          <cell r="C527">
            <v>201109</v>
          </cell>
          <cell r="D527">
            <v>0.56279999999999997</v>
          </cell>
        </row>
        <row r="528">
          <cell r="A528" t="str">
            <v>Dracut</v>
          </cell>
          <cell r="C528">
            <v>201110</v>
          </cell>
          <cell r="D528">
            <v>0.66649999999999998</v>
          </cell>
        </row>
        <row r="529">
          <cell r="A529" t="str">
            <v>Dracut</v>
          </cell>
          <cell r="C529">
            <v>201111</v>
          </cell>
          <cell r="D529">
            <v>0.56359999999999999</v>
          </cell>
        </row>
        <row r="530">
          <cell r="A530" t="str">
            <v>Dracut</v>
          </cell>
          <cell r="C530">
            <v>201112</v>
          </cell>
          <cell r="D530">
            <v>1.214</v>
          </cell>
        </row>
        <row r="531">
          <cell r="A531" t="str">
            <v>Dracut</v>
          </cell>
          <cell r="C531">
            <v>201201</v>
          </cell>
          <cell r="D531">
            <v>2.7766000000000002</v>
          </cell>
        </row>
        <row r="532">
          <cell r="A532" t="str">
            <v>Dracut</v>
          </cell>
          <cell r="C532">
            <v>201202</v>
          </cell>
          <cell r="D532">
            <v>2.4500999999999999</v>
          </cell>
        </row>
        <row r="533">
          <cell r="A533" t="str">
            <v>Dracut</v>
          </cell>
          <cell r="C533">
            <v>201203</v>
          </cell>
          <cell r="D533">
            <v>1.2043999999999999</v>
          </cell>
        </row>
        <row r="534">
          <cell r="A534" t="str">
            <v>Dracut</v>
          </cell>
          <cell r="C534">
            <v>201204</v>
          </cell>
          <cell r="D534">
            <v>0</v>
          </cell>
        </row>
        <row r="535">
          <cell r="A535" t="str">
            <v>Dracut</v>
          </cell>
          <cell r="C535">
            <v>201205</v>
          </cell>
          <cell r="D535">
            <v>0</v>
          </cell>
        </row>
        <row r="536">
          <cell r="A536" t="str">
            <v>Dracut</v>
          </cell>
          <cell r="C536">
            <v>201206</v>
          </cell>
          <cell r="D536">
            <v>0</v>
          </cell>
        </row>
        <row r="537">
          <cell r="A537" t="str">
            <v>Dracut</v>
          </cell>
          <cell r="C537">
            <v>201207</v>
          </cell>
          <cell r="D537">
            <v>0</v>
          </cell>
        </row>
        <row r="538">
          <cell r="A538" t="str">
            <v>Dracut</v>
          </cell>
          <cell r="C538">
            <v>201208</v>
          </cell>
          <cell r="D538">
            <v>0</v>
          </cell>
        </row>
        <row r="539">
          <cell r="A539" t="str">
            <v>Dracut</v>
          </cell>
          <cell r="C539">
            <v>201209</v>
          </cell>
          <cell r="D539">
            <v>0</v>
          </cell>
        </row>
        <row r="540">
          <cell r="A540" t="str">
            <v>Dracut</v>
          </cell>
          <cell r="C540">
            <v>201210</v>
          </cell>
          <cell r="D540">
            <v>0</v>
          </cell>
        </row>
        <row r="541">
          <cell r="A541" t="str">
            <v>Dracut</v>
          </cell>
          <cell r="C541">
            <v>201211</v>
          </cell>
          <cell r="D541">
            <v>0</v>
          </cell>
        </row>
        <row r="542">
          <cell r="A542" t="str">
            <v>Dracut</v>
          </cell>
          <cell r="C542">
            <v>201212</v>
          </cell>
          <cell r="D542">
            <v>0</v>
          </cell>
        </row>
        <row r="543">
          <cell r="A543" t="str">
            <v>Dracut</v>
          </cell>
          <cell r="C543">
            <v>201301</v>
          </cell>
          <cell r="D543">
            <v>0</v>
          </cell>
        </row>
        <row r="544">
          <cell r="A544" t="str">
            <v>Dracut</v>
          </cell>
          <cell r="C544">
            <v>201302</v>
          </cell>
          <cell r="D544">
            <v>0</v>
          </cell>
        </row>
        <row r="545">
          <cell r="A545" t="str">
            <v>Dracut</v>
          </cell>
          <cell r="C545">
            <v>201303</v>
          </cell>
          <cell r="D545">
            <v>0</v>
          </cell>
        </row>
        <row r="546">
          <cell r="A546" t="str">
            <v>Dracut</v>
          </cell>
          <cell r="C546">
            <v>201304</v>
          </cell>
          <cell r="D546">
            <v>0</v>
          </cell>
        </row>
        <row r="547">
          <cell r="A547" t="str">
            <v>Dracut</v>
          </cell>
          <cell r="C547">
            <v>201305</v>
          </cell>
          <cell r="D547">
            <v>0</v>
          </cell>
        </row>
        <row r="548">
          <cell r="A548" t="str">
            <v>Dracut</v>
          </cell>
          <cell r="C548">
            <v>201306</v>
          </cell>
          <cell r="D548">
            <v>0</v>
          </cell>
        </row>
        <row r="549">
          <cell r="A549" t="str">
            <v>Dracut</v>
          </cell>
          <cell r="C549">
            <v>201307</v>
          </cell>
          <cell r="D549">
            <v>0</v>
          </cell>
        </row>
        <row r="550">
          <cell r="A550" t="str">
            <v>Dracut</v>
          </cell>
          <cell r="C550">
            <v>201308</v>
          </cell>
          <cell r="D550">
            <v>0</v>
          </cell>
        </row>
        <row r="551">
          <cell r="A551" t="str">
            <v>Dracut</v>
          </cell>
          <cell r="C551">
            <v>201309</v>
          </cell>
          <cell r="D551">
            <v>0</v>
          </cell>
        </row>
        <row r="552">
          <cell r="A552" t="str">
            <v>Dracut</v>
          </cell>
          <cell r="C552">
            <v>201310</v>
          </cell>
          <cell r="D552">
            <v>0</v>
          </cell>
        </row>
        <row r="553">
          <cell r="A553" t="str">
            <v>Dracut</v>
          </cell>
          <cell r="C553">
            <v>201311</v>
          </cell>
          <cell r="D553">
            <v>0</v>
          </cell>
        </row>
        <row r="554">
          <cell r="A554" t="str">
            <v>Dracut</v>
          </cell>
          <cell r="C554">
            <v>201312</v>
          </cell>
          <cell r="D554">
            <v>0</v>
          </cell>
        </row>
        <row r="555">
          <cell r="A555" t="str">
            <v>Dracut</v>
          </cell>
          <cell r="C555">
            <v>201401</v>
          </cell>
          <cell r="D555">
            <v>0</v>
          </cell>
        </row>
        <row r="556">
          <cell r="A556" t="str">
            <v>Dracut</v>
          </cell>
          <cell r="C556">
            <v>201402</v>
          </cell>
          <cell r="D556">
            <v>0</v>
          </cell>
        </row>
        <row r="557">
          <cell r="A557" t="str">
            <v>Dracut</v>
          </cell>
          <cell r="C557">
            <v>201403</v>
          </cell>
          <cell r="D557">
            <v>0</v>
          </cell>
        </row>
        <row r="558">
          <cell r="A558" t="str">
            <v>Dracut</v>
          </cell>
          <cell r="C558">
            <v>201404</v>
          </cell>
          <cell r="D558">
            <v>0</v>
          </cell>
        </row>
        <row r="559">
          <cell r="A559" t="str">
            <v>Dracut</v>
          </cell>
          <cell r="C559">
            <v>201405</v>
          </cell>
          <cell r="D559">
            <v>0</v>
          </cell>
        </row>
        <row r="560">
          <cell r="A560" t="str">
            <v>Dracut</v>
          </cell>
          <cell r="C560">
            <v>201406</v>
          </cell>
          <cell r="D560">
            <v>0</v>
          </cell>
        </row>
        <row r="561">
          <cell r="A561" t="str">
            <v>Dracut</v>
          </cell>
          <cell r="C561">
            <v>201407</v>
          </cell>
          <cell r="D561">
            <v>0</v>
          </cell>
        </row>
        <row r="562">
          <cell r="A562" t="str">
            <v>Dracut</v>
          </cell>
          <cell r="C562">
            <v>201408</v>
          </cell>
          <cell r="D562">
            <v>0</v>
          </cell>
        </row>
        <row r="563">
          <cell r="A563" t="str">
            <v>Dracut</v>
          </cell>
          <cell r="C563">
            <v>201409</v>
          </cell>
          <cell r="D563">
            <v>0</v>
          </cell>
        </row>
        <row r="564">
          <cell r="A564" t="str">
            <v>Dracut</v>
          </cell>
          <cell r="C564">
            <v>201410</v>
          </cell>
          <cell r="D564">
            <v>0</v>
          </cell>
        </row>
        <row r="565">
          <cell r="A565" t="str">
            <v>Dracut</v>
          </cell>
          <cell r="C565">
            <v>201411</v>
          </cell>
          <cell r="D565">
            <v>0</v>
          </cell>
        </row>
        <row r="566">
          <cell r="A566" t="str">
            <v>Dracut</v>
          </cell>
          <cell r="C566">
            <v>201412</v>
          </cell>
          <cell r="D566">
            <v>0</v>
          </cell>
        </row>
        <row r="567">
          <cell r="A567" t="str">
            <v>Dracut</v>
          </cell>
          <cell r="C567">
            <v>201501</v>
          </cell>
          <cell r="D567">
            <v>0</v>
          </cell>
        </row>
        <row r="568">
          <cell r="A568" t="str">
            <v>Dracut</v>
          </cell>
          <cell r="C568">
            <v>201502</v>
          </cell>
          <cell r="D568">
            <v>0</v>
          </cell>
        </row>
        <row r="569">
          <cell r="A569" t="str">
            <v>Dracut</v>
          </cell>
          <cell r="C569">
            <v>201503</v>
          </cell>
          <cell r="D569">
            <v>0</v>
          </cell>
        </row>
        <row r="570">
          <cell r="A570" t="str">
            <v>Dracut</v>
          </cell>
          <cell r="C570">
            <v>201504</v>
          </cell>
          <cell r="D570">
            <v>0</v>
          </cell>
        </row>
        <row r="571">
          <cell r="A571" t="str">
            <v>Dracut</v>
          </cell>
          <cell r="C571">
            <v>201505</v>
          </cell>
          <cell r="D571">
            <v>0</v>
          </cell>
        </row>
        <row r="572">
          <cell r="A572" t="str">
            <v>Dracut</v>
          </cell>
          <cell r="C572">
            <v>201506</v>
          </cell>
          <cell r="D572">
            <v>0</v>
          </cell>
        </row>
        <row r="573">
          <cell r="A573" t="str">
            <v>Dracut</v>
          </cell>
          <cell r="C573">
            <v>201507</v>
          </cell>
          <cell r="D573">
            <v>0</v>
          </cell>
        </row>
        <row r="574">
          <cell r="A574" t="str">
            <v>Dracut</v>
          </cell>
          <cell r="C574">
            <v>201508</v>
          </cell>
          <cell r="D574">
            <v>0</v>
          </cell>
        </row>
        <row r="575">
          <cell r="A575" t="str">
            <v>Dracut</v>
          </cell>
          <cell r="C575">
            <v>201509</v>
          </cell>
          <cell r="D575">
            <v>0</v>
          </cell>
        </row>
        <row r="576">
          <cell r="A576" t="str">
            <v>Dracut</v>
          </cell>
          <cell r="C576">
            <v>201510</v>
          </cell>
          <cell r="D576">
            <v>0</v>
          </cell>
        </row>
        <row r="577">
          <cell r="A577" t="str">
            <v>Dracut</v>
          </cell>
          <cell r="C577">
            <v>201511</v>
          </cell>
          <cell r="D577">
            <v>0</v>
          </cell>
        </row>
        <row r="578">
          <cell r="A578" t="str">
            <v>Dracut</v>
          </cell>
          <cell r="C578">
            <v>201512</v>
          </cell>
          <cell r="D578">
            <v>0</v>
          </cell>
        </row>
        <row r="579">
          <cell r="A579" t="str">
            <v>Dracut</v>
          </cell>
          <cell r="C579">
            <v>201601</v>
          </cell>
          <cell r="D579">
            <v>0</v>
          </cell>
        </row>
        <row r="580">
          <cell r="A580" t="str">
            <v>Dracut</v>
          </cell>
          <cell r="C580">
            <v>201602</v>
          </cell>
          <cell r="D580">
            <v>0</v>
          </cell>
        </row>
        <row r="581">
          <cell r="A581" t="str">
            <v>Dracut</v>
          </cell>
          <cell r="C581">
            <v>201603</v>
          </cell>
          <cell r="D581">
            <v>0</v>
          </cell>
        </row>
        <row r="582">
          <cell r="A582" t="str">
            <v>Dracut</v>
          </cell>
          <cell r="C582">
            <v>201604</v>
          </cell>
          <cell r="D582">
            <v>0</v>
          </cell>
        </row>
        <row r="583">
          <cell r="A583" t="str">
            <v>Dracut</v>
          </cell>
          <cell r="C583">
            <v>201605</v>
          </cell>
          <cell r="D583">
            <v>0</v>
          </cell>
        </row>
        <row r="584">
          <cell r="A584" t="str">
            <v>Dracut</v>
          </cell>
          <cell r="C584">
            <v>201606</v>
          </cell>
          <cell r="D584">
            <v>0</v>
          </cell>
        </row>
        <row r="585">
          <cell r="A585" t="str">
            <v>Dracut</v>
          </cell>
          <cell r="C585">
            <v>201607</v>
          </cell>
          <cell r="D585">
            <v>0</v>
          </cell>
        </row>
        <row r="586">
          <cell r="A586" t="str">
            <v>Dracut</v>
          </cell>
          <cell r="C586">
            <v>201608</v>
          </cell>
          <cell r="D586">
            <v>0</v>
          </cell>
        </row>
        <row r="587">
          <cell r="A587" t="str">
            <v>Dracut</v>
          </cell>
          <cell r="C587">
            <v>201609</v>
          </cell>
          <cell r="D587">
            <v>0</v>
          </cell>
        </row>
        <row r="588">
          <cell r="A588" t="str">
            <v>Dracut</v>
          </cell>
          <cell r="C588">
            <v>201610</v>
          </cell>
          <cell r="D588">
            <v>0</v>
          </cell>
        </row>
        <row r="589">
          <cell r="A589" t="str">
            <v>Dracut</v>
          </cell>
          <cell r="C589">
            <v>201611</v>
          </cell>
          <cell r="D589">
            <v>0</v>
          </cell>
        </row>
        <row r="590">
          <cell r="A590" t="str">
            <v>Dracut</v>
          </cell>
          <cell r="C590">
            <v>201612</v>
          </cell>
          <cell r="D590">
            <v>0</v>
          </cell>
        </row>
        <row r="591">
          <cell r="A591" t="str">
            <v>Dracut</v>
          </cell>
          <cell r="C591">
            <v>201701</v>
          </cell>
          <cell r="D591">
            <v>0</v>
          </cell>
        </row>
        <row r="592">
          <cell r="A592" t="str">
            <v>Dracut</v>
          </cell>
          <cell r="C592">
            <v>201702</v>
          </cell>
          <cell r="D592">
            <v>0</v>
          </cell>
        </row>
        <row r="593">
          <cell r="A593" t="str">
            <v>Dracut</v>
          </cell>
          <cell r="C593">
            <v>201703</v>
          </cell>
          <cell r="D593">
            <v>0</v>
          </cell>
        </row>
        <row r="594">
          <cell r="A594" t="str">
            <v>Dracut</v>
          </cell>
          <cell r="C594">
            <v>201704</v>
          </cell>
          <cell r="D594">
            <v>0</v>
          </cell>
        </row>
        <row r="595">
          <cell r="A595" t="str">
            <v>Dracut</v>
          </cell>
          <cell r="C595">
            <v>201705</v>
          </cell>
          <cell r="D595">
            <v>0</v>
          </cell>
        </row>
        <row r="596">
          <cell r="A596" t="str">
            <v>Dracut</v>
          </cell>
          <cell r="C596">
            <v>201706</v>
          </cell>
          <cell r="D596">
            <v>0</v>
          </cell>
        </row>
        <row r="597">
          <cell r="A597" t="str">
            <v>Dracut</v>
          </cell>
          <cell r="C597">
            <v>201707</v>
          </cell>
          <cell r="D597">
            <v>0</v>
          </cell>
        </row>
        <row r="598">
          <cell r="A598" t="str">
            <v>Dracut</v>
          </cell>
          <cell r="C598">
            <v>201708</v>
          </cell>
          <cell r="D598">
            <v>0</v>
          </cell>
        </row>
        <row r="599">
          <cell r="A599" t="str">
            <v>Dracut</v>
          </cell>
          <cell r="C599">
            <v>201709</v>
          </cell>
          <cell r="D599">
            <v>0</v>
          </cell>
        </row>
        <row r="600">
          <cell r="A600" t="str">
            <v>Dracut</v>
          </cell>
          <cell r="C600">
            <v>201710</v>
          </cell>
          <cell r="D600">
            <v>0</v>
          </cell>
        </row>
        <row r="601">
          <cell r="A601" t="str">
            <v>Dracut</v>
          </cell>
          <cell r="C601">
            <v>201711</v>
          </cell>
          <cell r="D601">
            <v>0</v>
          </cell>
        </row>
        <row r="602">
          <cell r="A602" t="str">
            <v>Dracut</v>
          </cell>
          <cell r="C602">
            <v>201712</v>
          </cell>
          <cell r="D602">
            <v>0</v>
          </cell>
        </row>
        <row r="603">
          <cell r="A603" t="str">
            <v>Dracut</v>
          </cell>
          <cell r="C603">
            <v>201801</v>
          </cell>
          <cell r="D603">
            <v>0</v>
          </cell>
        </row>
        <row r="604">
          <cell r="A604" t="str">
            <v>Dracut</v>
          </cell>
          <cell r="C604">
            <v>201802</v>
          </cell>
          <cell r="D604">
            <v>0</v>
          </cell>
        </row>
        <row r="605">
          <cell r="A605" t="str">
            <v>Dracut</v>
          </cell>
          <cell r="C605">
            <v>201803</v>
          </cell>
          <cell r="D605">
            <v>0</v>
          </cell>
        </row>
        <row r="606">
          <cell r="A606" t="str">
            <v>Dracut</v>
          </cell>
          <cell r="C606">
            <v>201804</v>
          </cell>
          <cell r="D606">
            <v>0</v>
          </cell>
        </row>
        <row r="607">
          <cell r="A607" t="str">
            <v>Dracut</v>
          </cell>
          <cell r="C607">
            <v>201805</v>
          </cell>
          <cell r="D607">
            <v>0</v>
          </cell>
        </row>
        <row r="608">
          <cell r="A608" t="str">
            <v>Dracut</v>
          </cell>
          <cell r="C608">
            <v>201806</v>
          </cell>
          <cell r="D608">
            <v>0</v>
          </cell>
        </row>
        <row r="609">
          <cell r="A609" t="str">
            <v>Dracut</v>
          </cell>
          <cell r="C609">
            <v>201807</v>
          </cell>
          <cell r="D609">
            <v>0</v>
          </cell>
        </row>
        <row r="610">
          <cell r="A610" t="str">
            <v>Dracut</v>
          </cell>
          <cell r="C610">
            <v>201808</v>
          </cell>
          <cell r="D610">
            <v>0</v>
          </cell>
        </row>
        <row r="611">
          <cell r="A611" t="str">
            <v>Dracut</v>
          </cell>
          <cell r="C611">
            <v>201809</v>
          </cell>
          <cell r="D611">
            <v>0</v>
          </cell>
        </row>
        <row r="612">
          <cell r="A612" t="str">
            <v>Dracut</v>
          </cell>
          <cell r="C612">
            <v>201810</v>
          </cell>
          <cell r="D612">
            <v>0</v>
          </cell>
        </row>
        <row r="613">
          <cell r="A613" t="str">
            <v>Dracut</v>
          </cell>
          <cell r="C613">
            <v>201811</v>
          </cell>
          <cell r="D613">
            <v>0</v>
          </cell>
        </row>
        <row r="614">
          <cell r="A614" t="str">
            <v>Dracut</v>
          </cell>
          <cell r="C614">
            <v>201812</v>
          </cell>
          <cell r="D614">
            <v>0</v>
          </cell>
        </row>
        <row r="615">
          <cell r="A615" t="str">
            <v>Dracut</v>
          </cell>
          <cell r="C615">
            <v>201901</v>
          </cell>
          <cell r="D615">
            <v>0</v>
          </cell>
        </row>
        <row r="616">
          <cell r="A616" t="str">
            <v>Dracut</v>
          </cell>
          <cell r="C616">
            <v>201902</v>
          </cell>
          <cell r="D616">
            <v>0</v>
          </cell>
        </row>
        <row r="617">
          <cell r="A617" t="str">
            <v>Dracut</v>
          </cell>
          <cell r="C617">
            <v>201903</v>
          </cell>
          <cell r="D617">
            <v>0</v>
          </cell>
        </row>
        <row r="618">
          <cell r="A618" t="str">
            <v>Dracut</v>
          </cell>
          <cell r="C618">
            <v>201904</v>
          </cell>
          <cell r="D618">
            <v>0</v>
          </cell>
        </row>
        <row r="619">
          <cell r="A619" t="str">
            <v>Dracut</v>
          </cell>
          <cell r="C619">
            <v>201905</v>
          </cell>
          <cell r="D619">
            <v>0</v>
          </cell>
        </row>
        <row r="620">
          <cell r="A620" t="str">
            <v>Dracut</v>
          </cell>
          <cell r="C620">
            <v>201906</v>
          </cell>
          <cell r="D620">
            <v>0</v>
          </cell>
        </row>
        <row r="621">
          <cell r="A621" t="str">
            <v>Dracut</v>
          </cell>
          <cell r="C621">
            <v>201907</v>
          </cell>
          <cell r="D621">
            <v>0</v>
          </cell>
        </row>
        <row r="622">
          <cell r="A622" t="str">
            <v>Dracut</v>
          </cell>
          <cell r="C622">
            <v>201908</v>
          </cell>
          <cell r="D622">
            <v>0</v>
          </cell>
        </row>
        <row r="623">
          <cell r="A623" t="str">
            <v>Dracut</v>
          </cell>
          <cell r="C623">
            <v>201909</v>
          </cell>
          <cell r="D623">
            <v>0</v>
          </cell>
        </row>
        <row r="624">
          <cell r="A624" t="str">
            <v>Dracut</v>
          </cell>
          <cell r="C624">
            <v>201910</v>
          </cell>
          <cell r="D624">
            <v>0</v>
          </cell>
        </row>
        <row r="625">
          <cell r="A625" t="str">
            <v>Empress</v>
          </cell>
          <cell r="C625">
            <v>200803</v>
          </cell>
          <cell r="D625">
            <v>-1.095</v>
          </cell>
        </row>
        <row r="626">
          <cell r="A626" t="str">
            <v>Empress</v>
          </cell>
          <cell r="C626">
            <v>200804</v>
          </cell>
          <cell r="D626">
            <v>-1.155</v>
          </cell>
        </row>
        <row r="627">
          <cell r="A627" t="str">
            <v>Empress</v>
          </cell>
          <cell r="C627">
            <v>200805</v>
          </cell>
          <cell r="D627">
            <v>-0.97499999999999998</v>
          </cell>
        </row>
        <row r="628">
          <cell r="A628" t="str">
            <v>Empress</v>
          </cell>
          <cell r="C628">
            <v>200806</v>
          </cell>
          <cell r="D628">
            <v>-1.0225</v>
          </cell>
        </row>
        <row r="629">
          <cell r="A629" t="str">
            <v>Empress</v>
          </cell>
          <cell r="C629">
            <v>200807</v>
          </cell>
          <cell r="D629">
            <v>-1.07</v>
          </cell>
        </row>
        <row r="630">
          <cell r="A630" t="str">
            <v>Empress</v>
          </cell>
          <cell r="C630">
            <v>200808</v>
          </cell>
          <cell r="D630">
            <v>-1.0961000000000001</v>
          </cell>
        </row>
        <row r="631">
          <cell r="A631" t="str">
            <v>Empress</v>
          </cell>
          <cell r="C631">
            <v>200809</v>
          </cell>
          <cell r="D631">
            <v>-1.0370999999999999</v>
          </cell>
        </row>
        <row r="632">
          <cell r="A632" t="str">
            <v>Empress</v>
          </cell>
          <cell r="C632">
            <v>200810</v>
          </cell>
          <cell r="D632">
            <v>-1.0391999999999999</v>
          </cell>
        </row>
        <row r="633">
          <cell r="A633" t="str">
            <v>Empress</v>
          </cell>
          <cell r="C633">
            <v>200811</v>
          </cell>
          <cell r="D633">
            <v>-1.0575000000000001</v>
          </cell>
        </row>
        <row r="634">
          <cell r="A634" t="str">
            <v>Empress</v>
          </cell>
          <cell r="C634">
            <v>200812</v>
          </cell>
          <cell r="D634">
            <v>-1.2369000000000001</v>
          </cell>
        </row>
        <row r="635">
          <cell r="A635" t="str">
            <v>Empress</v>
          </cell>
          <cell r="C635">
            <v>200901</v>
          </cell>
          <cell r="D635">
            <v>-1.1237999999999999</v>
          </cell>
        </row>
        <row r="636">
          <cell r="A636" t="str">
            <v>Empress</v>
          </cell>
          <cell r="C636">
            <v>200902</v>
          </cell>
          <cell r="D636">
            <v>-1.0266999999999999</v>
          </cell>
        </row>
        <row r="637">
          <cell r="A637" t="str">
            <v>Empress</v>
          </cell>
          <cell r="C637">
            <v>200903</v>
          </cell>
          <cell r="D637">
            <v>-1.0301</v>
          </cell>
        </row>
        <row r="638">
          <cell r="A638" t="str">
            <v>Empress</v>
          </cell>
          <cell r="C638">
            <v>200904</v>
          </cell>
          <cell r="D638">
            <v>-0.96679999999999999</v>
          </cell>
        </row>
        <row r="639">
          <cell r="A639" t="str">
            <v>Empress</v>
          </cell>
          <cell r="C639">
            <v>200905</v>
          </cell>
          <cell r="D639">
            <v>-0.97309999999999997</v>
          </cell>
        </row>
        <row r="640">
          <cell r="A640" t="str">
            <v>Empress</v>
          </cell>
          <cell r="C640">
            <v>200906</v>
          </cell>
          <cell r="D640">
            <v>-0.93959999999999999</v>
          </cell>
        </row>
        <row r="641">
          <cell r="A641" t="str">
            <v>Empress</v>
          </cell>
          <cell r="C641">
            <v>200907</v>
          </cell>
          <cell r="D641">
            <v>-0.91149999999999998</v>
          </cell>
        </row>
        <row r="642">
          <cell r="A642" t="str">
            <v>Empress</v>
          </cell>
          <cell r="C642">
            <v>200908</v>
          </cell>
          <cell r="D642">
            <v>-0.97499999999999998</v>
          </cell>
        </row>
        <row r="643">
          <cell r="A643" t="str">
            <v>Empress</v>
          </cell>
          <cell r="C643">
            <v>200909</v>
          </cell>
          <cell r="D643">
            <v>-0.92249999999999999</v>
          </cell>
        </row>
        <row r="644">
          <cell r="A644" t="str">
            <v>Empress</v>
          </cell>
          <cell r="C644">
            <v>200910</v>
          </cell>
          <cell r="D644">
            <v>-1.1014999999999999</v>
          </cell>
        </row>
        <row r="645">
          <cell r="A645" t="str">
            <v>Empress</v>
          </cell>
          <cell r="C645">
            <v>200911</v>
          </cell>
          <cell r="D645">
            <v>-0.95120000000000005</v>
          </cell>
        </row>
        <row r="646">
          <cell r="A646" t="str">
            <v>Empress</v>
          </cell>
          <cell r="C646">
            <v>200912</v>
          </cell>
          <cell r="D646">
            <v>-1.1126</v>
          </cell>
        </row>
        <row r="647">
          <cell r="A647" t="str">
            <v>Empress</v>
          </cell>
          <cell r="C647">
            <v>201001</v>
          </cell>
          <cell r="D647">
            <v>-1.0108999999999999</v>
          </cell>
        </row>
        <row r="648">
          <cell r="A648" t="str">
            <v>Empress</v>
          </cell>
          <cell r="C648">
            <v>201002</v>
          </cell>
          <cell r="D648">
            <v>-0.92349999999999999</v>
          </cell>
        </row>
        <row r="649">
          <cell r="A649" t="str">
            <v>Empress</v>
          </cell>
          <cell r="C649">
            <v>201003</v>
          </cell>
          <cell r="D649">
            <v>-0.92669999999999997</v>
          </cell>
        </row>
        <row r="650">
          <cell r="A650" t="str">
            <v>Empress</v>
          </cell>
          <cell r="C650">
            <v>201004</v>
          </cell>
          <cell r="D650">
            <v>-0.80730000000000002</v>
          </cell>
        </row>
        <row r="651">
          <cell r="A651" t="str">
            <v>Empress</v>
          </cell>
          <cell r="C651">
            <v>201005</v>
          </cell>
          <cell r="D651">
            <v>-0.81259999999999999</v>
          </cell>
        </row>
        <row r="652">
          <cell r="A652" t="str">
            <v>Empress</v>
          </cell>
          <cell r="C652">
            <v>201006</v>
          </cell>
          <cell r="D652">
            <v>-0.78459999999999996</v>
          </cell>
        </row>
        <row r="653">
          <cell r="A653" t="str">
            <v>Empress</v>
          </cell>
          <cell r="C653">
            <v>201007</v>
          </cell>
          <cell r="D653">
            <v>-0.7611</v>
          </cell>
        </row>
        <row r="654">
          <cell r="A654" t="str">
            <v>Empress</v>
          </cell>
          <cell r="C654">
            <v>201008</v>
          </cell>
          <cell r="D654">
            <v>-0.81420000000000003</v>
          </cell>
        </row>
        <row r="655">
          <cell r="A655" t="str">
            <v>Empress</v>
          </cell>
          <cell r="C655">
            <v>201009</v>
          </cell>
          <cell r="D655">
            <v>-0.77039999999999997</v>
          </cell>
        </row>
        <row r="656">
          <cell r="A656" t="str">
            <v>Empress</v>
          </cell>
          <cell r="C656">
            <v>201010</v>
          </cell>
          <cell r="D656">
            <v>-0.91979999999999995</v>
          </cell>
        </row>
        <row r="657">
          <cell r="A657" t="str">
            <v>Empress</v>
          </cell>
          <cell r="C657">
            <v>201011</v>
          </cell>
          <cell r="D657">
            <v>-0.78449999999999998</v>
          </cell>
        </row>
        <row r="658">
          <cell r="A658" t="str">
            <v>Empress</v>
          </cell>
          <cell r="C658">
            <v>201012</v>
          </cell>
          <cell r="D658">
            <v>-0.91759999999999997</v>
          </cell>
        </row>
        <row r="659">
          <cell r="A659" t="str">
            <v>Empress</v>
          </cell>
          <cell r="C659">
            <v>201101</v>
          </cell>
          <cell r="D659">
            <v>-0.8337</v>
          </cell>
        </row>
        <row r="660">
          <cell r="A660" t="str">
            <v>Empress</v>
          </cell>
          <cell r="C660">
            <v>201102</v>
          </cell>
          <cell r="D660">
            <v>-0.76160000000000005</v>
          </cell>
        </row>
        <row r="661">
          <cell r="A661" t="str">
            <v>Empress</v>
          </cell>
          <cell r="C661">
            <v>201103</v>
          </cell>
          <cell r="D661">
            <v>-0.76419999999999999</v>
          </cell>
        </row>
        <row r="662">
          <cell r="A662" t="str">
            <v>Empress</v>
          </cell>
          <cell r="C662">
            <v>201104</v>
          </cell>
          <cell r="D662">
            <v>-0.67279999999999995</v>
          </cell>
        </row>
        <row r="663">
          <cell r="A663" t="str">
            <v>Empress</v>
          </cell>
          <cell r="C663">
            <v>201105</v>
          </cell>
          <cell r="D663">
            <v>-0.81259999999999999</v>
          </cell>
        </row>
        <row r="664">
          <cell r="A664" t="str">
            <v>Empress</v>
          </cell>
          <cell r="C664">
            <v>201106</v>
          </cell>
          <cell r="D664">
            <v>-0.78459999999999996</v>
          </cell>
        </row>
        <row r="665">
          <cell r="A665" t="str">
            <v>Empress</v>
          </cell>
          <cell r="C665">
            <v>201107</v>
          </cell>
          <cell r="D665">
            <v>-0.7611</v>
          </cell>
        </row>
        <row r="666">
          <cell r="A666" t="str">
            <v>Empress</v>
          </cell>
          <cell r="C666">
            <v>201108</v>
          </cell>
          <cell r="D666">
            <v>-0.81420000000000003</v>
          </cell>
        </row>
        <row r="667">
          <cell r="A667" t="str">
            <v>Empress</v>
          </cell>
          <cell r="C667">
            <v>201109</v>
          </cell>
          <cell r="D667">
            <v>-0.77039999999999997</v>
          </cell>
        </row>
        <row r="668">
          <cell r="A668" t="str">
            <v>Empress</v>
          </cell>
          <cell r="C668">
            <v>201110</v>
          </cell>
          <cell r="D668">
            <v>-0.91979999999999995</v>
          </cell>
        </row>
        <row r="669">
          <cell r="A669" t="str">
            <v>Empress</v>
          </cell>
          <cell r="C669">
            <v>201111</v>
          </cell>
          <cell r="D669">
            <v>-0.78449999999999998</v>
          </cell>
        </row>
        <row r="670">
          <cell r="A670" t="str">
            <v>Empress</v>
          </cell>
          <cell r="C670">
            <v>201112</v>
          </cell>
          <cell r="D670">
            <v>-0.91759999999999997</v>
          </cell>
        </row>
        <row r="671">
          <cell r="A671" t="str">
            <v>Empress</v>
          </cell>
          <cell r="C671">
            <v>201201</v>
          </cell>
          <cell r="D671">
            <v>-0.8337</v>
          </cell>
        </row>
        <row r="672">
          <cell r="A672" t="str">
            <v>Empress</v>
          </cell>
          <cell r="C672">
            <v>201202</v>
          </cell>
          <cell r="D672">
            <v>-0.76160000000000005</v>
          </cell>
        </row>
        <row r="673">
          <cell r="A673" t="str">
            <v>Empress</v>
          </cell>
          <cell r="C673">
            <v>201203</v>
          </cell>
          <cell r="D673">
            <v>-0.76419999999999999</v>
          </cell>
        </row>
        <row r="674">
          <cell r="A674" t="str">
            <v>Empress</v>
          </cell>
          <cell r="C674">
            <v>201204</v>
          </cell>
          <cell r="D674">
            <v>-0.67279999999999995</v>
          </cell>
        </row>
        <row r="675">
          <cell r="A675" t="str">
            <v>Empress</v>
          </cell>
          <cell r="C675">
            <v>201205</v>
          </cell>
          <cell r="D675">
            <v>-0.81259999999999999</v>
          </cell>
        </row>
        <row r="676">
          <cell r="A676" t="str">
            <v>Empress</v>
          </cell>
          <cell r="C676">
            <v>201206</v>
          </cell>
          <cell r="D676">
            <v>-0.78459999999999996</v>
          </cell>
        </row>
        <row r="677">
          <cell r="A677" t="str">
            <v>Empress</v>
          </cell>
          <cell r="C677">
            <v>201207</v>
          </cell>
          <cell r="D677">
            <v>-0.7611</v>
          </cell>
        </row>
        <row r="678">
          <cell r="A678" t="str">
            <v>Empress</v>
          </cell>
          <cell r="C678">
            <v>201208</v>
          </cell>
          <cell r="D678">
            <v>-0.81420000000000003</v>
          </cell>
        </row>
        <row r="679">
          <cell r="A679" t="str">
            <v>Empress</v>
          </cell>
          <cell r="C679">
            <v>201209</v>
          </cell>
          <cell r="D679">
            <v>-0.77039999999999997</v>
          </cell>
        </row>
        <row r="680">
          <cell r="A680" t="str">
            <v>Empress</v>
          </cell>
          <cell r="C680">
            <v>201210</v>
          </cell>
          <cell r="D680">
            <v>-0.91979999999999995</v>
          </cell>
        </row>
        <row r="681">
          <cell r="A681" t="str">
            <v>HENRY/HUB</v>
          </cell>
          <cell r="C681">
            <v>200803</v>
          </cell>
          <cell r="D681">
            <v>0</v>
          </cell>
        </row>
        <row r="682">
          <cell r="A682" t="str">
            <v>HENRY/HUB</v>
          </cell>
          <cell r="C682">
            <v>200804</v>
          </cell>
          <cell r="D682">
            <v>0</v>
          </cell>
        </row>
        <row r="683">
          <cell r="A683" t="str">
            <v>HENRY/HUB</v>
          </cell>
          <cell r="C683">
            <v>200805</v>
          </cell>
          <cell r="D683">
            <v>0</v>
          </cell>
        </row>
        <row r="684">
          <cell r="A684" t="str">
            <v>HENRY/HUB</v>
          </cell>
          <cell r="C684">
            <v>200806</v>
          </cell>
          <cell r="D684">
            <v>0</v>
          </cell>
        </row>
        <row r="685">
          <cell r="A685" t="str">
            <v>HENRY/HUB</v>
          </cell>
          <cell r="C685">
            <v>200807</v>
          </cell>
          <cell r="D685">
            <v>0</v>
          </cell>
        </row>
        <row r="686">
          <cell r="A686" t="str">
            <v>HENRY/HUB</v>
          </cell>
          <cell r="C686">
            <v>200808</v>
          </cell>
          <cell r="D686">
            <v>0</v>
          </cell>
        </row>
        <row r="687">
          <cell r="A687" t="str">
            <v>HENRY/HUB</v>
          </cell>
          <cell r="C687">
            <v>200809</v>
          </cell>
          <cell r="D687">
            <v>0</v>
          </cell>
        </row>
        <row r="688">
          <cell r="A688" t="str">
            <v>HENRY/HUB</v>
          </cell>
          <cell r="C688">
            <v>200810</v>
          </cell>
          <cell r="D688">
            <v>0</v>
          </cell>
        </row>
        <row r="689">
          <cell r="A689" t="str">
            <v>HENRY/HUB</v>
          </cell>
          <cell r="C689">
            <v>200811</v>
          </cell>
          <cell r="D689">
            <v>0</v>
          </cell>
        </row>
        <row r="690">
          <cell r="A690" t="str">
            <v>HENRY/HUB</v>
          </cell>
          <cell r="C690">
            <v>200812</v>
          </cell>
          <cell r="D690">
            <v>0</v>
          </cell>
        </row>
        <row r="691">
          <cell r="A691" t="str">
            <v>HENRY/HUB</v>
          </cell>
          <cell r="C691">
            <v>200901</v>
          </cell>
          <cell r="D691">
            <v>0</v>
          </cell>
        </row>
        <row r="692">
          <cell r="A692" t="str">
            <v>HENRY/HUB</v>
          </cell>
          <cell r="C692">
            <v>200902</v>
          </cell>
          <cell r="D692">
            <v>0</v>
          </cell>
        </row>
        <row r="693">
          <cell r="A693" t="str">
            <v>HENRY/HUB</v>
          </cell>
          <cell r="C693">
            <v>200903</v>
          </cell>
          <cell r="D693">
            <v>0</v>
          </cell>
        </row>
        <row r="694">
          <cell r="A694" t="str">
            <v>HENRY/HUB</v>
          </cell>
          <cell r="C694">
            <v>200904</v>
          </cell>
          <cell r="D694">
            <v>0</v>
          </cell>
        </row>
        <row r="695">
          <cell r="A695" t="str">
            <v>HENRY/HUB</v>
          </cell>
          <cell r="C695">
            <v>200905</v>
          </cell>
          <cell r="D695">
            <v>0</v>
          </cell>
        </row>
        <row r="696">
          <cell r="A696" t="str">
            <v>HENRY/HUB</v>
          </cell>
          <cell r="C696">
            <v>200906</v>
          </cell>
          <cell r="D696">
            <v>0</v>
          </cell>
        </row>
        <row r="697">
          <cell r="A697" t="str">
            <v>HENRY/HUB</v>
          </cell>
          <cell r="C697">
            <v>200907</v>
          </cell>
          <cell r="D697">
            <v>0</v>
          </cell>
        </row>
        <row r="698">
          <cell r="A698" t="str">
            <v>HENRY/HUB</v>
          </cell>
          <cell r="C698">
            <v>200908</v>
          </cell>
          <cell r="D698">
            <v>0</v>
          </cell>
        </row>
        <row r="699">
          <cell r="A699" t="str">
            <v>HENRY/HUB</v>
          </cell>
          <cell r="C699">
            <v>200909</v>
          </cell>
          <cell r="D699">
            <v>0</v>
          </cell>
        </row>
        <row r="700">
          <cell r="A700" t="str">
            <v>HENRY/HUB</v>
          </cell>
          <cell r="C700">
            <v>200910</v>
          </cell>
          <cell r="D700">
            <v>0</v>
          </cell>
        </row>
        <row r="701">
          <cell r="A701" t="str">
            <v>HENRY/HUB</v>
          </cell>
          <cell r="C701">
            <v>200911</v>
          </cell>
          <cell r="D701">
            <v>0</v>
          </cell>
        </row>
        <row r="702">
          <cell r="A702" t="str">
            <v>HENRY/HUB</v>
          </cell>
          <cell r="C702">
            <v>200912</v>
          </cell>
          <cell r="D702">
            <v>0</v>
          </cell>
        </row>
        <row r="703">
          <cell r="A703" t="str">
            <v>HENRY/HUB</v>
          </cell>
          <cell r="C703">
            <v>201001</v>
          </cell>
          <cell r="D703">
            <v>0</v>
          </cell>
        </row>
        <row r="704">
          <cell r="A704" t="str">
            <v>HENRY/HUB</v>
          </cell>
          <cell r="C704">
            <v>201002</v>
          </cell>
          <cell r="D704">
            <v>0</v>
          </cell>
        </row>
        <row r="705">
          <cell r="A705" t="str">
            <v>HENRY/HUB</v>
          </cell>
          <cell r="C705">
            <v>201003</v>
          </cell>
          <cell r="D705">
            <v>0</v>
          </cell>
        </row>
        <row r="706">
          <cell r="A706" t="str">
            <v>HENRY/HUB</v>
          </cell>
          <cell r="C706">
            <v>201004</v>
          </cell>
          <cell r="D706">
            <v>0</v>
          </cell>
        </row>
        <row r="707">
          <cell r="A707" t="str">
            <v>HENRY/HUB</v>
          </cell>
          <cell r="C707">
            <v>201005</v>
          </cell>
          <cell r="D707">
            <v>0</v>
          </cell>
        </row>
        <row r="708">
          <cell r="A708" t="str">
            <v>HENRY/HUB</v>
          </cell>
          <cell r="C708">
            <v>201006</v>
          </cell>
          <cell r="D708">
            <v>0</v>
          </cell>
        </row>
        <row r="709">
          <cell r="A709" t="str">
            <v>HENRY/HUB</v>
          </cell>
          <cell r="C709">
            <v>201007</v>
          </cell>
          <cell r="D709">
            <v>0</v>
          </cell>
        </row>
        <row r="710">
          <cell r="A710" t="str">
            <v>HENRY/HUB</v>
          </cell>
          <cell r="C710">
            <v>201008</v>
          </cell>
          <cell r="D710">
            <v>0</v>
          </cell>
        </row>
        <row r="711">
          <cell r="A711" t="str">
            <v>HENRY/HUB</v>
          </cell>
          <cell r="C711">
            <v>201009</v>
          </cell>
          <cell r="D711">
            <v>0</v>
          </cell>
        </row>
        <row r="712">
          <cell r="A712" t="str">
            <v>HENRY/HUB</v>
          </cell>
          <cell r="C712">
            <v>201010</v>
          </cell>
          <cell r="D712">
            <v>0</v>
          </cell>
        </row>
        <row r="713">
          <cell r="A713" t="str">
            <v>HENRY/HUB</v>
          </cell>
          <cell r="C713">
            <v>201011</v>
          </cell>
          <cell r="D713">
            <v>0</v>
          </cell>
        </row>
        <row r="714">
          <cell r="A714" t="str">
            <v>HENRY/HUB</v>
          </cell>
          <cell r="C714">
            <v>201012</v>
          </cell>
          <cell r="D714">
            <v>0</v>
          </cell>
        </row>
        <row r="715">
          <cell r="A715" t="str">
            <v>HENRY/HUB</v>
          </cell>
          <cell r="C715">
            <v>201101</v>
          </cell>
          <cell r="D715">
            <v>0</v>
          </cell>
        </row>
        <row r="716">
          <cell r="A716" t="str">
            <v>HENRY/HUB</v>
          </cell>
          <cell r="C716">
            <v>201102</v>
          </cell>
          <cell r="D716">
            <v>0</v>
          </cell>
        </row>
        <row r="717">
          <cell r="A717" t="str">
            <v>HENRY/HUB</v>
          </cell>
          <cell r="C717">
            <v>201103</v>
          </cell>
          <cell r="D717">
            <v>0</v>
          </cell>
        </row>
        <row r="718">
          <cell r="A718" t="str">
            <v>HENRY/HUB</v>
          </cell>
          <cell r="C718">
            <v>201104</v>
          </cell>
          <cell r="D718">
            <v>0</v>
          </cell>
        </row>
        <row r="719">
          <cell r="A719" t="str">
            <v>Heating Oil MMBTU Equivalent</v>
          </cell>
          <cell r="C719">
            <v>200803</v>
          </cell>
          <cell r="D719">
            <v>11.0244</v>
          </cell>
        </row>
        <row r="720">
          <cell r="A720" t="str">
            <v>Heating Oil MMBTU Equivalent</v>
          </cell>
          <cell r="C720">
            <v>200804</v>
          </cell>
          <cell r="D720">
            <v>22.324999999999999</v>
          </cell>
        </row>
        <row r="721">
          <cell r="A721" t="str">
            <v>Heating Oil MMBTU Equivalent</v>
          </cell>
          <cell r="C721">
            <v>200805</v>
          </cell>
          <cell r="D721">
            <v>21.480799999999999</v>
          </cell>
        </row>
        <row r="722">
          <cell r="A722" t="str">
            <v>Heating Oil MMBTU Equivalent</v>
          </cell>
          <cell r="C722">
            <v>200806</v>
          </cell>
          <cell r="D722">
            <v>21.0746</v>
          </cell>
        </row>
        <row r="723">
          <cell r="A723" t="str">
            <v>Heating Oil MMBTU Equivalent</v>
          </cell>
          <cell r="C723">
            <v>200807</v>
          </cell>
          <cell r="D723">
            <v>21.020700000000001</v>
          </cell>
        </row>
        <row r="724">
          <cell r="A724" t="str">
            <v>Heating Oil MMBTU Equivalent</v>
          </cell>
          <cell r="C724">
            <v>200808</v>
          </cell>
          <cell r="D724">
            <v>21.0243</v>
          </cell>
        </row>
        <row r="725">
          <cell r="A725" t="str">
            <v>Heating Oil MMBTU Equivalent</v>
          </cell>
          <cell r="C725">
            <v>200809</v>
          </cell>
          <cell r="D725">
            <v>21.0854</v>
          </cell>
        </row>
        <row r="726">
          <cell r="A726" t="str">
            <v>Heating Oil MMBTU Equivalent</v>
          </cell>
          <cell r="C726">
            <v>200810</v>
          </cell>
          <cell r="D726">
            <v>21.178899999999999</v>
          </cell>
        </row>
        <row r="727">
          <cell r="A727" t="str">
            <v>Heating Oil MMBTU Equivalent</v>
          </cell>
          <cell r="C727">
            <v>200811</v>
          </cell>
          <cell r="D727">
            <v>21.2759</v>
          </cell>
        </row>
        <row r="728">
          <cell r="A728" t="str">
            <v>Heating Oil MMBTU Equivalent</v>
          </cell>
          <cell r="C728">
            <v>200812</v>
          </cell>
          <cell r="D728">
            <v>21.373000000000001</v>
          </cell>
        </row>
        <row r="729">
          <cell r="A729" t="str">
            <v>Heating Oil MMBTU Equivalent</v>
          </cell>
          <cell r="C729">
            <v>200901</v>
          </cell>
          <cell r="D729">
            <v>21.423300000000001</v>
          </cell>
        </row>
        <row r="730">
          <cell r="A730" t="str">
            <v>Heating Oil MMBTU Equivalent</v>
          </cell>
          <cell r="C730">
            <v>200902</v>
          </cell>
          <cell r="D730">
            <v>21.308299999999999</v>
          </cell>
        </row>
        <row r="731">
          <cell r="A731" t="str">
            <v>Heating Oil MMBTU Equivalent</v>
          </cell>
          <cell r="C731">
            <v>200903</v>
          </cell>
          <cell r="D731">
            <v>21.027899999999999</v>
          </cell>
        </row>
        <row r="732">
          <cell r="A732" t="str">
            <v>Iroquois Z2</v>
          </cell>
          <cell r="C732">
            <v>200803</v>
          </cell>
          <cell r="D732">
            <v>1.3245</v>
          </cell>
        </row>
        <row r="733">
          <cell r="A733" t="str">
            <v>Iroquois Z2</v>
          </cell>
          <cell r="C733">
            <v>200804</v>
          </cell>
          <cell r="D733">
            <v>1.1107</v>
          </cell>
        </row>
        <row r="734">
          <cell r="A734" t="str">
            <v>Iroquois Z2</v>
          </cell>
          <cell r="C734">
            <v>200805</v>
          </cell>
          <cell r="D734">
            <v>1.151</v>
          </cell>
        </row>
        <row r="735">
          <cell r="A735" t="str">
            <v>Iroquois Z2</v>
          </cell>
          <cell r="C735">
            <v>200806</v>
          </cell>
          <cell r="D735">
            <v>1.1969000000000001</v>
          </cell>
        </row>
        <row r="736">
          <cell r="A736" t="str">
            <v>Iroquois Z2</v>
          </cell>
          <cell r="C736">
            <v>200807</v>
          </cell>
          <cell r="D736">
            <v>1.4025000000000001</v>
          </cell>
        </row>
        <row r="737">
          <cell r="A737" t="str">
            <v>Iroquois Z2</v>
          </cell>
          <cell r="C737">
            <v>200808</v>
          </cell>
          <cell r="D737">
            <v>1.2350000000000001</v>
          </cell>
        </row>
        <row r="738">
          <cell r="A738" t="str">
            <v>Iroquois Z2</v>
          </cell>
          <cell r="C738">
            <v>200809</v>
          </cell>
          <cell r="D738">
            <v>1.1871</v>
          </cell>
        </row>
        <row r="739">
          <cell r="A739" t="str">
            <v>Iroquois Z2</v>
          </cell>
          <cell r="C739">
            <v>200810</v>
          </cell>
          <cell r="D739">
            <v>1.3187</v>
          </cell>
        </row>
        <row r="740">
          <cell r="A740" t="str">
            <v>Iroquois Z2</v>
          </cell>
          <cell r="C740">
            <v>200811</v>
          </cell>
          <cell r="D740">
            <v>1.4319</v>
          </cell>
        </row>
        <row r="741">
          <cell r="A741" t="str">
            <v>Iroquois Z2</v>
          </cell>
          <cell r="C741">
            <v>200812</v>
          </cell>
          <cell r="D741">
            <v>2.1756000000000002</v>
          </cell>
        </row>
        <row r="742">
          <cell r="A742" t="str">
            <v>Iroquois Z2</v>
          </cell>
          <cell r="C742">
            <v>200901</v>
          </cell>
          <cell r="D742">
            <v>3.4859</v>
          </cell>
        </row>
        <row r="743">
          <cell r="A743" t="str">
            <v>Iroquois Z2</v>
          </cell>
          <cell r="C743">
            <v>200902</v>
          </cell>
          <cell r="D743">
            <v>3.2972000000000001</v>
          </cell>
        </row>
        <row r="744">
          <cell r="A744" t="str">
            <v>Iroquois Z2</v>
          </cell>
          <cell r="C744">
            <v>200903</v>
          </cell>
          <cell r="D744">
            <v>2.1042000000000001</v>
          </cell>
        </row>
        <row r="745">
          <cell r="A745" t="str">
            <v>Iroquois Z2</v>
          </cell>
          <cell r="C745">
            <v>200904</v>
          </cell>
          <cell r="D745">
            <v>1.0829</v>
          </cell>
        </row>
        <row r="746">
          <cell r="A746" t="str">
            <v>Iroquois Z2</v>
          </cell>
          <cell r="C746">
            <v>200905</v>
          </cell>
          <cell r="D746">
            <v>1.0697000000000001</v>
          </cell>
        </row>
        <row r="747">
          <cell r="A747" t="str">
            <v>Iroquois Z2</v>
          </cell>
          <cell r="C747">
            <v>200906</v>
          </cell>
          <cell r="D747">
            <v>1.0612999999999999</v>
          </cell>
        </row>
        <row r="748">
          <cell r="A748" t="str">
            <v>Iroquois Z2</v>
          </cell>
          <cell r="C748">
            <v>200907</v>
          </cell>
          <cell r="D748">
            <v>1.0487</v>
          </cell>
        </row>
        <row r="749">
          <cell r="A749" t="str">
            <v>Iroquois Z2</v>
          </cell>
          <cell r="C749">
            <v>200908</v>
          </cell>
          <cell r="D749">
            <v>1.1132</v>
          </cell>
        </row>
        <row r="750">
          <cell r="A750" t="str">
            <v>Iroquois Z2</v>
          </cell>
          <cell r="C750">
            <v>200909</v>
          </cell>
          <cell r="D750">
            <v>1.0665</v>
          </cell>
        </row>
        <row r="751">
          <cell r="A751" t="str">
            <v>Iroquois Z2</v>
          </cell>
          <cell r="C751">
            <v>200910</v>
          </cell>
          <cell r="D751">
            <v>1.196</v>
          </cell>
        </row>
        <row r="752">
          <cell r="A752" t="str">
            <v>Iroquois Z2</v>
          </cell>
          <cell r="C752">
            <v>200911</v>
          </cell>
          <cell r="D752">
            <v>1.2746999999999999</v>
          </cell>
        </row>
        <row r="753">
          <cell r="A753" t="str">
            <v>Iroquois Z2</v>
          </cell>
          <cell r="C753">
            <v>200912</v>
          </cell>
          <cell r="D753">
            <v>1.9932000000000001</v>
          </cell>
        </row>
        <row r="754">
          <cell r="A754" t="str">
            <v>Iroquois Z2</v>
          </cell>
          <cell r="C754">
            <v>201001</v>
          </cell>
          <cell r="D754">
            <v>3.2757999999999998</v>
          </cell>
        </row>
        <row r="755">
          <cell r="A755" t="str">
            <v>Iroquois Z2</v>
          </cell>
          <cell r="C755">
            <v>201002</v>
          </cell>
          <cell r="D755">
            <v>3.0912000000000002</v>
          </cell>
        </row>
        <row r="756">
          <cell r="A756" t="str">
            <v>Iroquois Z2</v>
          </cell>
          <cell r="C756">
            <v>201003</v>
          </cell>
          <cell r="D756">
            <v>1.9120999999999999</v>
          </cell>
        </row>
        <row r="757">
          <cell r="A757" t="str">
            <v>Iroquois Z2</v>
          </cell>
          <cell r="C757">
            <v>201004</v>
          </cell>
          <cell r="D757">
            <v>0.96919999999999995</v>
          </cell>
        </row>
        <row r="758">
          <cell r="A758" t="str">
            <v>Iroquois Z2</v>
          </cell>
          <cell r="C758">
            <v>201005</v>
          </cell>
          <cell r="D758">
            <v>0.96030000000000004</v>
          </cell>
        </row>
        <row r="759">
          <cell r="A759" t="str">
            <v>Iroquois Z2</v>
          </cell>
          <cell r="C759">
            <v>201006</v>
          </cell>
          <cell r="D759">
            <v>0.95230000000000004</v>
          </cell>
        </row>
        <row r="760">
          <cell r="A760" t="str">
            <v>Iroquois Z2</v>
          </cell>
          <cell r="C760">
            <v>201007</v>
          </cell>
          <cell r="D760">
            <v>0.94179999999999997</v>
          </cell>
        </row>
        <row r="761">
          <cell r="A761" t="str">
            <v>Iroquois Z2</v>
          </cell>
          <cell r="C761">
            <v>201008</v>
          </cell>
          <cell r="D761">
            <v>1.0031000000000001</v>
          </cell>
        </row>
        <row r="762">
          <cell r="A762" t="str">
            <v>Iroquois Z2</v>
          </cell>
          <cell r="C762">
            <v>201009</v>
          </cell>
          <cell r="D762">
            <v>0.9597</v>
          </cell>
        </row>
        <row r="763">
          <cell r="A763" t="str">
            <v>Iroquois Z2</v>
          </cell>
          <cell r="C763">
            <v>201010</v>
          </cell>
          <cell r="D763">
            <v>1.0819000000000001</v>
          </cell>
        </row>
        <row r="764">
          <cell r="A764" t="str">
            <v>Iroquois Z2</v>
          </cell>
          <cell r="C764">
            <v>201011</v>
          </cell>
          <cell r="D764">
            <v>1.0892999999999999</v>
          </cell>
        </row>
        <row r="765">
          <cell r="A765" t="str">
            <v>Iroquois Z2</v>
          </cell>
          <cell r="C765">
            <v>201012</v>
          </cell>
          <cell r="D765">
            <v>1.8432999999999999</v>
          </cell>
        </row>
        <row r="766">
          <cell r="A766" t="str">
            <v>Iroquois Z2</v>
          </cell>
          <cell r="C766">
            <v>201101</v>
          </cell>
          <cell r="D766">
            <v>2.9083999999999999</v>
          </cell>
        </row>
        <row r="767">
          <cell r="A767" t="str">
            <v>Iroquois Z2</v>
          </cell>
          <cell r="C767">
            <v>201102</v>
          </cell>
          <cell r="D767">
            <v>2.9977</v>
          </cell>
        </row>
        <row r="768">
          <cell r="A768" t="str">
            <v>Iroquois Z2</v>
          </cell>
          <cell r="C768">
            <v>201103</v>
          </cell>
          <cell r="D768">
            <v>1.7642</v>
          </cell>
        </row>
        <row r="769">
          <cell r="A769" t="str">
            <v>Iroquois Z2</v>
          </cell>
          <cell r="C769">
            <v>201104</v>
          </cell>
          <cell r="D769">
            <v>0.88790000000000002</v>
          </cell>
        </row>
        <row r="770">
          <cell r="A770" t="str">
            <v>Iroquois Z2</v>
          </cell>
          <cell r="C770">
            <v>201105</v>
          </cell>
          <cell r="D770">
            <v>0.52149999999999996</v>
          </cell>
        </row>
        <row r="771">
          <cell r="A771" t="str">
            <v>Iroquois Z2</v>
          </cell>
          <cell r="C771">
            <v>201106</v>
          </cell>
          <cell r="D771">
            <v>0.5605</v>
          </cell>
        </row>
        <row r="772">
          <cell r="A772" t="str">
            <v>Iroquois Z2</v>
          </cell>
          <cell r="C772">
            <v>201107</v>
          </cell>
          <cell r="D772">
            <v>0.76500000000000001</v>
          </cell>
        </row>
        <row r="773">
          <cell r="A773" t="str">
            <v>Iroquois Z2</v>
          </cell>
          <cell r="C773">
            <v>201108</v>
          </cell>
          <cell r="D773">
            <v>0.69199999999999995</v>
          </cell>
        </row>
        <row r="774">
          <cell r="A774" t="str">
            <v>Iroquois Z2</v>
          </cell>
          <cell r="C774">
            <v>201109</v>
          </cell>
          <cell r="D774">
            <v>0.57050000000000001</v>
          </cell>
        </row>
        <row r="775">
          <cell r="A775" t="str">
            <v>Iroquois Z2</v>
          </cell>
          <cell r="C775">
            <v>201110</v>
          </cell>
          <cell r="D775">
            <v>0</v>
          </cell>
        </row>
        <row r="776">
          <cell r="A776" t="str">
            <v>Iroquois Z2</v>
          </cell>
          <cell r="C776">
            <v>201111</v>
          </cell>
          <cell r="D776">
            <v>0</v>
          </cell>
        </row>
        <row r="777">
          <cell r="A777" t="str">
            <v>Iroquois Z2</v>
          </cell>
          <cell r="C777">
            <v>201112</v>
          </cell>
          <cell r="D777">
            <v>0</v>
          </cell>
        </row>
        <row r="778">
          <cell r="A778" t="str">
            <v>Iroquois Z2</v>
          </cell>
          <cell r="C778">
            <v>201201</v>
          </cell>
          <cell r="D778">
            <v>0</v>
          </cell>
        </row>
        <row r="779">
          <cell r="A779" t="str">
            <v>Iroquois Z2</v>
          </cell>
          <cell r="C779">
            <v>201202</v>
          </cell>
          <cell r="D779">
            <v>0</v>
          </cell>
        </row>
        <row r="780">
          <cell r="A780" t="str">
            <v>Iroquois Z2</v>
          </cell>
          <cell r="C780">
            <v>201203</v>
          </cell>
          <cell r="D780">
            <v>0</v>
          </cell>
        </row>
        <row r="781">
          <cell r="A781" t="str">
            <v>Iroquois Z2</v>
          </cell>
          <cell r="C781">
            <v>201204</v>
          </cell>
          <cell r="D781">
            <v>0</v>
          </cell>
        </row>
        <row r="782">
          <cell r="A782" t="str">
            <v>Iroquois Z2</v>
          </cell>
          <cell r="C782">
            <v>201205</v>
          </cell>
          <cell r="D782">
            <v>0</v>
          </cell>
        </row>
        <row r="783">
          <cell r="A783" t="str">
            <v>Iroquois Z2</v>
          </cell>
          <cell r="C783">
            <v>201206</v>
          </cell>
          <cell r="D783">
            <v>0</v>
          </cell>
        </row>
        <row r="784">
          <cell r="A784" t="str">
            <v>Iroquois Z2</v>
          </cell>
          <cell r="C784">
            <v>201207</v>
          </cell>
          <cell r="D784">
            <v>0</v>
          </cell>
        </row>
        <row r="785">
          <cell r="A785" t="str">
            <v>Iroquois Z2</v>
          </cell>
          <cell r="C785">
            <v>201208</v>
          </cell>
          <cell r="D785">
            <v>0</v>
          </cell>
        </row>
        <row r="786">
          <cell r="A786" t="str">
            <v>Iroquois Z2</v>
          </cell>
          <cell r="C786">
            <v>201209</v>
          </cell>
          <cell r="D786">
            <v>0</v>
          </cell>
        </row>
        <row r="787">
          <cell r="A787" t="str">
            <v>Iroquois Z2</v>
          </cell>
          <cell r="C787">
            <v>201210</v>
          </cell>
          <cell r="D787">
            <v>0</v>
          </cell>
        </row>
        <row r="788">
          <cell r="A788" t="str">
            <v>Iroquois Z2</v>
          </cell>
          <cell r="C788">
            <v>201211</v>
          </cell>
          <cell r="D788">
            <v>0</v>
          </cell>
        </row>
        <row r="789">
          <cell r="A789" t="str">
            <v>Iroquois Z2</v>
          </cell>
          <cell r="C789">
            <v>201212</v>
          </cell>
          <cell r="D789">
            <v>0</v>
          </cell>
        </row>
        <row r="790">
          <cell r="A790" t="str">
            <v>Iroquois Z2</v>
          </cell>
          <cell r="C790">
            <v>201301</v>
          </cell>
          <cell r="D790">
            <v>0</v>
          </cell>
        </row>
        <row r="791">
          <cell r="A791" t="str">
            <v>Iroquois Z2</v>
          </cell>
          <cell r="C791">
            <v>201302</v>
          </cell>
          <cell r="D791">
            <v>0</v>
          </cell>
        </row>
        <row r="792">
          <cell r="A792" t="str">
            <v>Iroquois Z2</v>
          </cell>
          <cell r="C792">
            <v>201303</v>
          </cell>
          <cell r="D792">
            <v>0</v>
          </cell>
        </row>
        <row r="793">
          <cell r="A793" t="str">
            <v>Iroquois Z2</v>
          </cell>
          <cell r="C793">
            <v>201304</v>
          </cell>
          <cell r="D793">
            <v>0</v>
          </cell>
        </row>
        <row r="794">
          <cell r="A794" t="str">
            <v>Iroquois Z2</v>
          </cell>
          <cell r="C794">
            <v>201305</v>
          </cell>
          <cell r="D794">
            <v>0</v>
          </cell>
        </row>
        <row r="795">
          <cell r="A795" t="str">
            <v>Iroquois Z2</v>
          </cell>
          <cell r="C795">
            <v>201306</v>
          </cell>
          <cell r="D795">
            <v>0</v>
          </cell>
        </row>
        <row r="796">
          <cell r="A796" t="str">
            <v>Iroquois Z2</v>
          </cell>
          <cell r="C796">
            <v>201307</v>
          </cell>
          <cell r="D796">
            <v>0</v>
          </cell>
        </row>
        <row r="797">
          <cell r="A797" t="str">
            <v>Iroquois Z2</v>
          </cell>
          <cell r="C797">
            <v>201308</v>
          </cell>
          <cell r="D797">
            <v>0</v>
          </cell>
        </row>
        <row r="798">
          <cell r="A798" t="str">
            <v>Iroquois Z2</v>
          </cell>
          <cell r="C798">
            <v>201309</v>
          </cell>
          <cell r="D798">
            <v>0</v>
          </cell>
        </row>
        <row r="799">
          <cell r="A799" t="str">
            <v>Iroquois Z2</v>
          </cell>
          <cell r="C799">
            <v>201310</v>
          </cell>
          <cell r="D799">
            <v>0</v>
          </cell>
        </row>
        <row r="800">
          <cell r="A800" t="str">
            <v>Iroquois Z2</v>
          </cell>
          <cell r="C800">
            <v>201311</v>
          </cell>
          <cell r="D800">
            <v>0</v>
          </cell>
        </row>
        <row r="801">
          <cell r="A801" t="str">
            <v>Iroquois Z2</v>
          </cell>
          <cell r="C801">
            <v>201312</v>
          </cell>
          <cell r="D801">
            <v>0</v>
          </cell>
        </row>
        <row r="802">
          <cell r="A802" t="str">
            <v>Iroquois Z2</v>
          </cell>
          <cell r="C802">
            <v>201401</v>
          </cell>
          <cell r="D802">
            <v>0</v>
          </cell>
        </row>
        <row r="803">
          <cell r="A803" t="str">
            <v>Iroquois Z2</v>
          </cell>
          <cell r="C803">
            <v>201402</v>
          </cell>
          <cell r="D803">
            <v>0</v>
          </cell>
        </row>
        <row r="804">
          <cell r="A804" t="str">
            <v>Iroquois Z2</v>
          </cell>
          <cell r="C804">
            <v>201403</v>
          </cell>
          <cell r="D804">
            <v>0</v>
          </cell>
        </row>
        <row r="805">
          <cell r="A805" t="str">
            <v>Iroquois Z2</v>
          </cell>
          <cell r="C805">
            <v>201404</v>
          </cell>
          <cell r="D805">
            <v>0</v>
          </cell>
        </row>
        <row r="806">
          <cell r="A806" t="str">
            <v>Iroquois Z2</v>
          </cell>
          <cell r="C806">
            <v>201405</v>
          </cell>
          <cell r="D806">
            <v>0</v>
          </cell>
        </row>
        <row r="807">
          <cell r="A807" t="str">
            <v>Iroquois Z2</v>
          </cell>
          <cell r="C807">
            <v>201406</v>
          </cell>
          <cell r="D807">
            <v>0</v>
          </cell>
        </row>
        <row r="808">
          <cell r="A808" t="str">
            <v>Iroquois Z2</v>
          </cell>
          <cell r="C808">
            <v>201407</v>
          </cell>
          <cell r="D808">
            <v>0</v>
          </cell>
        </row>
        <row r="809">
          <cell r="A809" t="str">
            <v>Iroquois Z2</v>
          </cell>
          <cell r="C809">
            <v>201408</v>
          </cell>
          <cell r="D809">
            <v>0</v>
          </cell>
        </row>
        <row r="810">
          <cell r="A810" t="str">
            <v>Iroquois Z2</v>
          </cell>
          <cell r="C810">
            <v>201409</v>
          </cell>
          <cell r="D810">
            <v>0</v>
          </cell>
        </row>
        <row r="811">
          <cell r="A811" t="str">
            <v>Iroquois Z2</v>
          </cell>
          <cell r="C811">
            <v>201410</v>
          </cell>
          <cell r="D811">
            <v>0</v>
          </cell>
        </row>
        <row r="812">
          <cell r="A812" t="str">
            <v>Iroquois Z2</v>
          </cell>
          <cell r="C812">
            <v>201411</v>
          </cell>
          <cell r="D812">
            <v>0</v>
          </cell>
        </row>
        <row r="813">
          <cell r="A813" t="str">
            <v>Iroquois receipt</v>
          </cell>
          <cell r="C813">
            <v>200803</v>
          </cell>
          <cell r="D813">
            <v>0</v>
          </cell>
        </row>
        <row r="814">
          <cell r="A814" t="str">
            <v>Iroquois receipt</v>
          </cell>
          <cell r="C814">
            <v>200804</v>
          </cell>
          <cell r="D814">
            <v>0</v>
          </cell>
        </row>
        <row r="815">
          <cell r="A815" t="str">
            <v>Iroquois receipt</v>
          </cell>
          <cell r="C815">
            <v>200805</v>
          </cell>
          <cell r="D815">
            <v>0</v>
          </cell>
        </row>
        <row r="816">
          <cell r="A816" t="str">
            <v>Iroquois receipt</v>
          </cell>
          <cell r="C816">
            <v>200806</v>
          </cell>
          <cell r="D816">
            <v>0</v>
          </cell>
        </row>
        <row r="817">
          <cell r="A817" t="str">
            <v>Iroquois receipt</v>
          </cell>
          <cell r="C817">
            <v>200807</v>
          </cell>
          <cell r="D817">
            <v>0</v>
          </cell>
        </row>
        <row r="818">
          <cell r="A818" t="str">
            <v>Iroquois receipt</v>
          </cell>
          <cell r="C818">
            <v>200808</v>
          </cell>
          <cell r="D818">
            <v>0</v>
          </cell>
        </row>
        <row r="819">
          <cell r="A819" t="str">
            <v>Iroquois receipt</v>
          </cell>
          <cell r="C819">
            <v>200809</v>
          </cell>
          <cell r="D819">
            <v>0</v>
          </cell>
        </row>
        <row r="820">
          <cell r="A820" t="str">
            <v>Iroquois receipt</v>
          </cell>
          <cell r="C820">
            <v>200810</v>
          </cell>
          <cell r="D820">
            <v>0</v>
          </cell>
        </row>
        <row r="821">
          <cell r="A821" t="str">
            <v>Iroquois receipt</v>
          </cell>
          <cell r="C821">
            <v>200811</v>
          </cell>
          <cell r="D821">
            <v>0</v>
          </cell>
        </row>
        <row r="822">
          <cell r="A822" t="str">
            <v>Iroquois receipt</v>
          </cell>
          <cell r="C822">
            <v>200812</v>
          </cell>
          <cell r="D822">
            <v>0</v>
          </cell>
        </row>
        <row r="823">
          <cell r="A823" t="str">
            <v>Iroquois receipt</v>
          </cell>
          <cell r="C823">
            <v>200901</v>
          </cell>
          <cell r="D823">
            <v>0</v>
          </cell>
        </row>
        <row r="824">
          <cell r="A824" t="str">
            <v>Iroquois receipt</v>
          </cell>
          <cell r="C824">
            <v>200902</v>
          </cell>
          <cell r="D824">
            <v>0</v>
          </cell>
        </row>
        <row r="825">
          <cell r="A825" t="str">
            <v>Iroquois receipt</v>
          </cell>
          <cell r="C825">
            <v>200903</v>
          </cell>
          <cell r="D825">
            <v>0</v>
          </cell>
        </row>
        <row r="826">
          <cell r="A826" t="str">
            <v>Iroquois receipt</v>
          </cell>
          <cell r="C826">
            <v>200904</v>
          </cell>
          <cell r="D826">
            <v>0</v>
          </cell>
        </row>
        <row r="827">
          <cell r="A827" t="str">
            <v>Iroquois receipt</v>
          </cell>
          <cell r="C827">
            <v>200905</v>
          </cell>
          <cell r="D827">
            <v>0</v>
          </cell>
        </row>
        <row r="828">
          <cell r="A828" t="str">
            <v>Iroquois receipt</v>
          </cell>
          <cell r="C828">
            <v>200906</v>
          </cell>
          <cell r="D828">
            <v>0</v>
          </cell>
        </row>
        <row r="829">
          <cell r="A829" t="str">
            <v>Iroquois receipt</v>
          </cell>
          <cell r="C829">
            <v>200907</v>
          </cell>
          <cell r="D829">
            <v>0</v>
          </cell>
        </row>
        <row r="830">
          <cell r="A830" t="str">
            <v>Iroquois receipt</v>
          </cell>
          <cell r="C830">
            <v>200908</v>
          </cell>
          <cell r="D830">
            <v>0</v>
          </cell>
        </row>
        <row r="831">
          <cell r="A831" t="str">
            <v>Iroquois receipt</v>
          </cell>
          <cell r="C831">
            <v>200909</v>
          </cell>
          <cell r="D831">
            <v>0</v>
          </cell>
        </row>
        <row r="832">
          <cell r="A832" t="str">
            <v>Iroquois receipt</v>
          </cell>
          <cell r="C832">
            <v>200910</v>
          </cell>
          <cell r="D832">
            <v>0</v>
          </cell>
        </row>
        <row r="833">
          <cell r="A833" t="str">
            <v>Iroquois receipt</v>
          </cell>
          <cell r="C833">
            <v>200911</v>
          </cell>
          <cell r="D833">
            <v>0</v>
          </cell>
        </row>
        <row r="834">
          <cell r="A834" t="str">
            <v>Iroquois receipt</v>
          </cell>
          <cell r="C834">
            <v>200912</v>
          </cell>
          <cell r="D834">
            <v>0</v>
          </cell>
        </row>
        <row r="835">
          <cell r="A835" t="str">
            <v>Iroquois receipt</v>
          </cell>
          <cell r="C835">
            <v>201001</v>
          </cell>
          <cell r="D835">
            <v>0</v>
          </cell>
        </row>
        <row r="836">
          <cell r="A836" t="str">
            <v>Iroquois receipt</v>
          </cell>
          <cell r="C836">
            <v>201002</v>
          </cell>
          <cell r="D836">
            <v>0</v>
          </cell>
        </row>
        <row r="837">
          <cell r="A837" t="str">
            <v>Iroquois receipt</v>
          </cell>
          <cell r="C837">
            <v>201003</v>
          </cell>
          <cell r="D837">
            <v>0</v>
          </cell>
        </row>
        <row r="838">
          <cell r="A838" t="str">
            <v>Iroquois receipt</v>
          </cell>
          <cell r="C838">
            <v>201004</v>
          </cell>
          <cell r="D838">
            <v>0</v>
          </cell>
        </row>
        <row r="839">
          <cell r="A839" t="str">
            <v>Iroquois receipt</v>
          </cell>
          <cell r="C839">
            <v>201005</v>
          </cell>
          <cell r="D839">
            <v>0</v>
          </cell>
        </row>
        <row r="840">
          <cell r="A840" t="str">
            <v>Iroquois receipt</v>
          </cell>
          <cell r="C840">
            <v>201006</v>
          </cell>
          <cell r="D840">
            <v>0</v>
          </cell>
        </row>
        <row r="841">
          <cell r="A841" t="str">
            <v>Iroquois receipt</v>
          </cell>
          <cell r="C841">
            <v>201007</v>
          </cell>
          <cell r="D841">
            <v>0</v>
          </cell>
        </row>
        <row r="842">
          <cell r="A842" t="str">
            <v>Iroquois receipt</v>
          </cell>
          <cell r="C842">
            <v>201008</v>
          </cell>
          <cell r="D842">
            <v>0</v>
          </cell>
        </row>
        <row r="843">
          <cell r="A843" t="str">
            <v>Iroquois receipt</v>
          </cell>
          <cell r="C843">
            <v>201009</v>
          </cell>
          <cell r="D843">
            <v>0</v>
          </cell>
        </row>
        <row r="844">
          <cell r="A844" t="str">
            <v>Iroquois receipt</v>
          </cell>
          <cell r="C844">
            <v>201010</v>
          </cell>
          <cell r="D844">
            <v>0</v>
          </cell>
        </row>
        <row r="845">
          <cell r="A845" t="str">
            <v>Iroquois receipt</v>
          </cell>
          <cell r="C845">
            <v>201011</v>
          </cell>
          <cell r="D845">
            <v>0</v>
          </cell>
        </row>
        <row r="846">
          <cell r="A846" t="str">
            <v>Iroquois receipt</v>
          </cell>
          <cell r="C846">
            <v>201012</v>
          </cell>
          <cell r="D846">
            <v>0</v>
          </cell>
        </row>
        <row r="847">
          <cell r="A847" t="str">
            <v>Iroquois receipt</v>
          </cell>
          <cell r="C847">
            <v>201101</v>
          </cell>
          <cell r="D847">
            <v>0</v>
          </cell>
        </row>
        <row r="848">
          <cell r="A848" t="str">
            <v>Iroquois receipt</v>
          </cell>
          <cell r="C848">
            <v>201102</v>
          </cell>
          <cell r="D848">
            <v>0</v>
          </cell>
        </row>
        <row r="849">
          <cell r="A849" t="str">
            <v>Iroquois receipt</v>
          </cell>
          <cell r="C849">
            <v>201103</v>
          </cell>
          <cell r="D849">
            <v>0</v>
          </cell>
        </row>
        <row r="850">
          <cell r="A850" t="str">
            <v>Iroquois receipt</v>
          </cell>
          <cell r="C850">
            <v>201104</v>
          </cell>
          <cell r="D850">
            <v>0</v>
          </cell>
        </row>
        <row r="851">
          <cell r="A851" t="str">
            <v>Iroquois receipt</v>
          </cell>
          <cell r="C851">
            <v>201105</v>
          </cell>
          <cell r="D851">
            <v>0</v>
          </cell>
        </row>
        <row r="852">
          <cell r="A852" t="str">
            <v>Iroquois receipt</v>
          </cell>
          <cell r="C852">
            <v>201106</v>
          </cell>
          <cell r="D852">
            <v>0</v>
          </cell>
        </row>
        <row r="853">
          <cell r="A853" t="str">
            <v>Iroquois receipt</v>
          </cell>
          <cell r="C853">
            <v>201107</v>
          </cell>
          <cell r="D853">
            <v>0</v>
          </cell>
        </row>
        <row r="854">
          <cell r="A854" t="str">
            <v>Iroquois receipt</v>
          </cell>
          <cell r="C854">
            <v>201108</v>
          </cell>
          <cell r="D854">
            <v>0</v>
          </cell>
        </row>
        <row r="855">
          <cell r="A855" t="str">
            <v>Iroquois receipt</v>
          </cell>
          <cell r="C855">
            <v>201109</v>
          </cell>
          <cell r="D855">
            <v>0</v>
          </cell>
        </row>
        <row r="856">
          <cell r="A856" t="str">
            <v>Iroquois receipt</v>
          </cell>
          <cell r="C856">
            <v>201110</v>
          </cell>
          <cell r="D856">
            <v>0</v>
          </cell>
        </row>
        <row r="857">
          <cell r="A857" t="str">
            <v>LICAP-CAPACITYM</v>
          </cell>
          <cell r="C857">
            <v>200803</v>
          </cell>
          <cell r="D857">
            <v>0</v>
          </cell>
        </row>
        <row r="858">
          <cell r="A858" t="str">
            <v>LICAP-CAPACITYM</v>
          </cell>
          <cell r="C858">
            <v>200804</v>
          </cell>
          <cell r="D858">
            <v>0</v>
          </cell>
        </row>
        <row r="859">
          <cell r="A859" t="str">
            <v>Leidy Hub</v>
          </cell>
          <cell r="C859">
            <v>200803</v>
          </cell>
          <cell r="D859">
            <v>0</v>
          </cell>
        </row>
        <row r="860">
          <cell r="A860" t="str">
            <v>MACN1 RTC</v>
          </cell>
          <cell r="C860">
            <v>200803</v>
          </cell>
          <cell r="D860">
            <v>0</v>
          </cell>
        </row>
        <row r="861">
          <cell r="A861" t="str">
            <v>MACN1 RTC</v>
          </cell>
          <cell r="C861">
            <v>200804</v>
          </cell>
          <cell r="D861">
            <v>0</v>
          </cell>
        </row>
        <row r="862">
          <cell r="A862" t="str">
            <v>MACN1 RTC</v>
          </cell>
          <cell r="C862">
            <v>200805</v>
          </cell>
          <cell r="D862">
            <v>0</v>
          </cell>
        </row>
        <row r="863">
          <cell r="A863" t="str">
            <v>MACN1 RTC</v>
          </cell>
          <cell r="C863">
            <v>200806</v>
          </cell>
          <cell r="D863">
            <v>0</v>
          </cell>
        </row>
        <row r="864">
          <cell r="A864" t="str">
            <v>MACN1 RTC</v>
          </cell>
          <cell r="C864">
            <v>200807</v>
          </cell>
          <cell r="D864">
            <v>0</v>
          </cell>
        </row>
        <row r="865">
          <cell r="A865" t="str">
            <v>MACN1 RTC</v>
          </cell>
          <cell r="C865">
            <v>200808</v>
          </cell>
          <cell r="D865">
            <v>0</v>
          </cell>
        </row>
        <row r="866">
          <cell r="A866" t="str">
            <v>MACN1 RTC</v>
          </cell>
          <cell r="C866">
            <v>200809</v>
          </cell>
          <cell r="D866">
            <v>0</v>
          </cell>
        </row>
        <row r="867">
          <cell r="A867" t="str">
            <v>MACN1 RTC</v>
          </cell>
          <cell r="C867">
            <v>200810</v>
          </cell>
          <cell r="D867">
            <v>0</v>
          </cell>
        </row>
        <row r="868">
          <cell r="A868" t="str">
            <v>MACN1 RTC</v>
          </cell>
          <cell r="C868">
            <v>200811</v>
          </cell>
          <cell r="D868">
            <v>0</v>
          </cell>
        </row>
        <row r="869">
          <cell r="A869" t="str">
            <v>MACN1 RTC</v>
          </cell>
          <cell r="C869">
            <v>200812</v>
          </cell>
          <cell r="D869">
            <v>0</v>
          </cell>
        </row>
        <row r="870">
          <cell r="A870" t="str">
            <v>MACN1 RTC</v>
          </cell>
          <cell r="C870">
            <v>200901</v>
          </cell>
          <cell r="D870">
            <v>0</v>
          </cell>
        </row>
        <row r="871">
          <cell r="A871" t="str">
            <v>MACN1 RTC</v>
          </cell>
          <cell r="C871">
            <v>200902</v>
          </cell>
          <cell r="D871">
            <v>0</v>
          </cell>
        </row>
        <row r="872">
          <cell r="A872" t="str">
            <v>MACN1 RTC</v>
          </cell>
          <cell r="C872">
            <v>200903</v>
          </cell>
          <cell r="D872">
            <v>0</v>
          </cell>
        </row>
        <row r="873">
          <cell r="A873" t="str">
            <v>MACN1 RTC</v>
          </cell>
          <cell r="C873">
            <v>200904</v>
          </cell>
          <cell r="D873">
            <v>0</v>
          </cell>
        </row>
        <row r="874">
          <cell r="A874" t="str">
            <v>MACN1 RTC</v>
          </cell>
          <cell r="C874">
            <v>200905</v>
          </cell>
          <cell r="D874">
            <v>0</v>
          </cell>
        </row>
        <row r="875">
          <cell r="A875" t="str">
            <v>MACN1 RTC</v>
          </cell>
          <cell r="C875">
            <v>200906</v>
          </cell>
          <cell r="D875">
            <v>0</v>
          </cell>
        </row>
        <row r="876">
          <cell r="A876" t="str">
            <v>MACN1 RTC</v>
          </cell>
          <cell r="C876">
            <v>200907</v>
          </cell>
          <cell r="D876">
            <v>0</v>
          </cell>
        </row>
        <row r="877">
          <cell r="A877" t="str">
            <v>MACN1 RTC</v>
          </cell>
          <cell r="C877">
            <v>200908</v>
          </cell>
          <cell r="D877">
            <v>0</v>
          </cell>
        </row>
        <row r="878">
          <cell r="A878" t="str">
            <v>MACN1 RTC</v>
          </cell>
          <cell r="C878">
            <v>200909</v>
          </cell>
          <cell r="D878">
            <v>0</v>
          </cell>
        </row>
        <row r="879">
          <cell r="A879" t="str">
            <v>MACN1 RTC</v>
          </cell>
          <cell r="C879">
            <v>200910</v>
          </cell>
          <cell r="D879">
            <v>0</v>
          </cell>
        </row>
        <row r="880">
          <cell r="A880" t="str">
            <v>MACN1 RTC</v>
          </cell>
          <cell r="C880">
            <v>200911</v>
          </cell>
          <cell r="D880">
            <v>0</v>
          </cell>
        </row>
        <row r="881">
          <cell r="A881" t="str">
            <v>MACN1 RTC</v>
          </cell>
          <cell r="C881">
            <v>200912</v>
          </cell>
          <cell r="D881">
            <v>0</v>
          </cell>
        </row>
        <row r="882">
          <cell r="A882" t="str">
            <v>MACN2 RTC</v>
          </cell>
          <cell r="C882">
            <v>200803</v>
          </cell>
          <cell r="D882">
            <v>0</v>
          </cell>
        </row>
        <row r="883">
          <cell r="A883" t="str">
            <v>MACN2 RTC</v>
          </cell>
          <cell r="C883">
            <v>200804</v>
          </cell>
          <cell r="D883">
            <v>0</v>
          </cell>
        </row>
        <row r="884">
          <cell r="A884" t="str">
            <v>MACN2 RTC</v>
          </cell>
          <cell r="C884">
            <v>200805</v>
          </cell>
          <cell r="D884">
            <v>0</v>
          </cell>
        </row>
        <row r="885">
          <cell r="A885" t="str">
            <v>MACN2 RTC</v>
          </cell>
          <cell r="C885">
            <v>200806</v>
          </cell>
          <cell r="D885">
            <v>0</v>
          </cell>
        </row>
        <row r="886">
          <cell r="A886" t="str">
            <v>MACN2 RTC</v>
          </cell>
          <cell r="C886">
            <v>200807</v>
          </cell>
          <cell r="D886">
            <v>0</v>
          </cell>
        </row>
        <row r="887">
          <cell r="A887" t="str">
            <v>MACN2 RTC</v>
          </cell>
          <cell r="C887">
            <v>200808</v>
          </cell>
          <cell r="D887">
            <v>0</v>
          </cell>
        </row>
        <row r="888">
          <cell r="A888" t="str">
            <v>MACN2 RTC</v>
          </cell>
          <cell r="C888">
            <v>200809</v>
          </cell>
          <cell r="D888">
            <v>0</v>
          </cell>
        </row>
        <row r="889">
          <cell r="A889" t="str">
            <v>MACN2 RTC</v>
          </cell>
          <cell r="C889">
            <v>200810</v>
          </cell>
          <cell r="D889">
            <v>0</v>
          </cell>
        </row>
        <row r="890">
          <cell r="A890" t="str">
            <v>MACN2 RTC</v>
          </cell>
          <cell r="C890">
            <v>200811</v>
          </cell>
          <cell r="D890">
            <v>0</v>
          </cell>
        </row>
        <row r="891">
          <cell r="A891" t="str">
            <v>MACN2 RTC</v>
          </cell>
          <cell r="C891">
            <v>200812</v>
          </cell>
          <cell r="D891">
            <v>0</v>
          </cell>
        </row>
        <row r="892">
          <cell r="A892" t="str">
            <v>MACN2 RTC</v>
          </cell>
          <cell r="C892">
            <v>200901</v>
          </cell>
          <cell r="D892">
            <v>0</v>
          </cell>
        </row>
        <row r="893">
          <cell r="A893" t="str">
            <v>MACN2 RTC</v>
          </cell>
          <cell r="C893">
            <v>200902</v>
          </cell>
          <cell r="D893">
            <v>0</v>
          </cell>
        </row>
        <row r="894">
          <cell r="A894" t="str">
            <v>MACN2 RTC</v>
          </cell>
          <cell r="C894">
            <v>200903</v>
          </cell>
          <cell r="D894">
            <v>0</v>
          </cell>
        </row>
        <row r="895">
          <cell r="A895" t="str">
            <v>MACN2 RTC</v>
          </cell>
          <cell r="C895">
            <v>200904</v>
          </cell>
          <cell r="D895">
            <v>0</v>
          </cell>
        </row>
        <row r="896">
          <cell r="A896" t="str">
            <v>MACN2 RTC</v>
          </cell>
          <cell r="C896">
            <v>200905</v>
          </cell>
          <cell r="D896">
            <v>0</v>
          </cell>
        </row>
        <row r="897">
          <cell r="A897" t="str">
            <v>MACN2 RTC</v>
          </cell>
          <cell r="C897">
            <v>200906</v>
          </cell>
          <cell r="D897">
            <v>0</v>
          </cell>
        </row>
        <row r="898">
          <cell r="A898" t="str">
            <v>MACN2 RTC</v>
          </cell>
          <cell r="C898">
            <v>200907</v>
          </cell>
          <cell r="D898">
            <v>0</v>
          </cell>
        </row>
        <row r="899">
          <cell r="A899" t="str">
            <v>MACN2 RTC</v>
          </cell>
          <cell r="C899">
            <v>200908</v>
          </cell>
          <cell r="D899">
            <v>0</v>
          </cell>
        </row>
        <row r="900">
          <cell r="A900" t="str">
            <v>MACN2 RTC</v>
          </cell>
          <cell r="C900">
            <v>200909</v>
          </cell>
          <cell r="D900">
            <v>0</v>
          </cell>
        </row>
        <row r="901">
          <cell r="A901" t="str">
            <v>MACN2 RTC</v>
          </cell>
          <cell r="C901">
            <v>200910</v>
          </cell>
          <cell r="D901">
            <v>0</v>
          </cell>
        </row>
        <row r="902">
          <cell r="A902" t="str">
            <v>MACN2 RTC</v>
          </cell>
          <cell r="C902">
            <v>200911</v>
          </cell>
          <cell r="D902">
            <v>0</v>
          </cell>
        </row>
        <row r="903">
          <cell r="A903" t="str">
            <v>MACN2 RTC</v>
          </cell>
          <cell r="C903">
            <v>200912</v>
          </cell>
          <cell r="D903">
            <v>0</v>
          </cell>
        </row>
        <row r="904">
          <cell r="A904" t="str">
            <v>MACS1 RTC</v>
          </cell>
          <cell r="C904">
            <v>200803</v>
          </cell>
          <cell r="D904">
            <v>0</v>
          </cell>
        </row>
        <row r="905">
          <cell r="A905" t="str">
            <v>MACS1 RTC</v>
          </cell>
          <cell r="C905">
            <v>200804</v>
          </cell>
          <cell r="D905">
            <v>0</v>
          </cell>
        </row>
        <row r="906">
          <cell r="A906" t="str">
            <v>MACS1 RTC</v>
          </cell>
          <cell r="C906">
            <v>200805</v>
          </cell>
          <cell r="D906">
            <v>0</v>
          </cell>
        </row>
        <row r="907">
          <cell r="A907" t="str">
            <v>MACS1 RTC</v>
          </cell>
          <cell r="C907">
            <v>200806</v>
          </cell>
          <cell r="D907">
            <v>0</v>
          </cell>
        </row>
        <row r="908">
          <cell r="A908" t="str">
            <v>MACS1 RTC</v>
          </cell>
          <cell r="C908">
            <v>200807</v>
          </cell>
          <cell r="D908">
            <v>0</v>
          </cell>
        </row>
        <row r="909">
          <cell r="A909" t="str">
            <v>MACS1 RTC</v>
          </cell>
          <cell r="C909">
            <v>200808</v>
          </cell>
          <cell r="D909">
            <v>0</v>
          </cell>
        </row>
        <row r="910">
          <cell r="A910" t="str">
            <v>MACS1 RTC</v>
          </cell>
          <cell r="C910">
            <v>200809</v>
          </cell>
          <cell r="D910">
            <v>0</v>
          </cell>
        </row>
        <row r="911">
          <cell r="A911" t="str">
            <v>MACS1 RTC</v>
          </cell>
          <cell r="C911">
            <v>200810</v>
          </cell>
          <cell r="D911">
            <v>0</v>
          </cell>
        </row>
        <row r="912">
          <cell r="A912" t="str">
            <v>MACS1 RTC</v>
          </cell>
          <cell r="C912">
            <v>200811</v>
          </cell>
          <cell r="D912">
            <v>0</v>
          </cell>
        </row>
        <row r="913">
          <cell r="A913" t="str">
            <v>MACS1 RTC</v>
          </cell>
          <cell r="C913">
            <v>200812</v>
          </cell>
          <cell r="D913">
            <v>0</v>
          </cell>
        </row>
        <row r="914">
          <cell r="A914" t="str">
            <v>MACS1 RTC</v>
          </cell>
          <cell r="C914">
            <v>200901</v>
          </cell>
          <cell r="D914">
            <v>0</v>
          </cell>
        </row>
        <row r="915">
          <cell r="A915" t="str">
            <v>MACS1 RTC</v>
          </cell>
          <cell r="C915">
            <v>200902</v>
          </cell>
          <cell r="D915">
            <v>0</v>
          </cell>
        </row>
        <row r="916">
          <cell r="A916" t="str">
            <v>MACS1 RTC</v>
          </cell>
          <cell r="C916">
            <v>200903</v>
          </cell>
          <cell r="D916">
            <v>0</v>
          </cell>
        </row>
        <row r="917">
          <cell r="A917" t="str">
            <v>MACS1 RTC</v>
          </cell>
          <cell r="C917">
            <v>200904</v>
          </cell>
          <cell r="D917">
            <v>0</v>
          </cell>
        </row>
        <row r="918">
          <cell r="A918" t="str">
            <v>MACS1 RTC</v>
          </cell>
          <cell r="C918">
            <v>200905</v>
          </cell>
          <cell r="D918">
            <v>0</v>
          </cell>
        </row>
        <row r="919">
          <cell r="A919" t="str">
            <v>MACS1 RTC</v>
          </cell>
          <cell r="C919">
            <v>200906</v>
          </cell>
          <cell r="D919">
            <v>0</v>
          </cell>
        </row>
        <row r="920">
          <cell r="A920" t="str">
            <v>MACS1 RTC</v>
          </cell>
          <cell r="C920">
            <v>200907</v>
          </cell>
          <cell r="D920">
            <v>0</v>
          </cell>
        </row>
        <row r="921">
          <cell r="A921" t="str">
            <v>MACS1 RTC</v>
          </cell>
          <cell r="C921">
            <v>200908</v>
          </cell>
          <cell r="D921">
            <v>0</v>
          </cell>
        </row>
        <row r="922">
          <cell r="A922" t="str">
            <v>MACS1 RTC</v>
          </cell>
          <cell r="C922">
            <v>200909</v>
          </cell>
          <cell r="D922">
            <v>0</v>
          </cell>
        </row>
        <row r="923">
          <cell r="A923" t="str">
            <v>MACS1 RTC</v>
          </cell>
          <cell r="C923">
            <v>200910</v>
          </cell>
          <cell r="D923">
            <v>0</v>
          </cell>
        </row>
        <row r="924">
          <cell r="A924" t="str">
            <v>MACS1 RTC</v>
          </cell>
          <cell r="C924">
            <v>200911</v>
          </cell>
          <cell r="D924">
            <v>0</v>
          </cell>
        </row>
        <row r="925">
          <cell r="A925" t="str">
            <v>MACS1 RTC</v>
          </cell>
          <cell r="C925">
            <v>200912</v>
          </cell>
          <cell r="D925">
            <v>0</v>
          </cell>
        </row>
        <row r="926">
          <cell r="A926" t="str">
            <v>MACS2 RTC</v>
          </cell>
          <cell r="C926">
            <v>200803</v>
          </cell>
          <cell r="D926">
            <v>0</v>
          </cell>
        </row>
        <row r="927">
          <cell r="A927" t="str">
            <v>MACS2 RTC</v>
          </cell>
          <cell r="C927">
            <v>200804</v>
          </cell>
          <cell r="D927">
            <v>0</v>
          </cell>
        </row>
        <row r="928">
          <cell r="A928" t="str">
            <v>MACS2 RTC</v>
          </cell>
          <cell r="C928">
            <v>200805</v>
          </cell>
          <cell r="D928">
            <v>0</v>
          </cell>
        </row>
        <row r="929">
          <cell r="A929" t="str">
            <v>MACS2 RTC</v>
          </cell>
          <cell r="C929">
            <v>200806</v>
          </cell>
          <cell r="D929">
            <v>0</v>
          </cell>
        </row>
        <row r="930">
          <cell r="A930" t="str">
            <v>MACS2 RTC</v>
          </cell>
          <cell r="C930">
            <v>200807</v>
          </cell>
          <cell r="D930">
            <v>0</v>
          </cell>
        </row>
        <row r="931">
          <cell r="A931" t="str">
            <v>MACS2 RTC</v>
          </cell>
          <cell r="C931">
            <v>200808</v>
          </cell>
          <cell r="D931">
            <v>0</v>
          </cell>
        </row>
        <row r="932">
          <cell r="A932" t="str">
            <v>MACS2 RTC</v>
          </cell>
          <cell r="C932">
            <v>200809</v>
          </cell>
          <cell r="D932">
            <v>0</v>
          </cell>
        </row>
        <row r="933">
          <cell r="A933" t="str">
            <v>MACS2 RTC</v>
          </cell>
          <cell r="C933">
            <v>200810</v>
          </cell>
          <cell r="D933">
            <v>0</v>
          </cell>
        </row>
        <row r="934">
          <cell r="A934" t="str">
            <v>MACS2 RTC</v>
          </cell>
          <cell r="C934">
            <v>200811</v>
          </cell>
          <cell r="D934">
            <v>0</v>
          </cell>
        </row>
        <row r="935">
          <cell r="A935" t="str">
            <v>MACS2 RTC</v>
          </cell>
          <cell r="C935">
            <v>200812</v>
          </cell>
          <cell r="D935">
            <v>0</v>
          </cell>
        </row>
        <row r="936">
          <cell r="A936" t="str">
            <v>MACS2 RTC</v>
          </cell>
          <cell r="C936">
            <v>200901</v>
          </cell>
          <cell r="D936">
            <v>0</v>
          </cell>
        </row>
        <row r="937">
          <cell r="A937" t="str">
            <v>MACS2 RTC</v>
          </cell>
          <cell r="C937">
            <v>200902</v>
          </cell>
          <cell r="D937">
            <v>0</v>
          </cell>
        </row>
        <row r="938">
          <cell r="A938" t="str">
            <v>MACS2 RTC</v>
          </cell>
          <cell r="C938">
            <v>200903</v>
          </cell>
          <cell r="D938">
            <v>0</v>
          </cell>
        </row>
        <row r="939">
          <cell r="A939" t="str">
            <v>MACS2 RTC</v>
          </cell>
          <cell r="C939">
            <v>200904</v>
          </cell>
          <cell r="D939">
            <v>0</v>
          </cell>
        </row>
        <row r="940">
          <cell r="A940" t="str">
            <v>MACS2 RTC</v>
          </cell>
          <cell r="C940">
            <v>200905</v>
          </cell>
          <cell r="D940">
            <v>0</v>
          </cell>
        </row>
        <row r="941">
          <cell r="A941" t="str">
            <v>MACS2 RTC</v>
          </cell>
          <cell r="C941">
            <v>200906</v>
          </cell>
          <cell r="D941">
            <v>0</v>
          </cell>
        </row>
        <row r="942">
          <cell r="A942" t="str">
            <v>MACS2 RTC</v>
          </cell>
          <cell r="C942">
            <v>200907</v>
          </cell>
          <cell r="D942">
            <v>0</v>
          </cell>
        </row>
        <row r="943">
          <cell r="A943" t="str">
            <v>MACS2 RTC</v>
          </cell>
          <cell r="C943">
            <v>200908</v>
          </cell>
          <cell r="D943">
            <v>0</v>
          </cell>
        </row>
        <row r="944">
          <cell r="A944" t="str">
            <v>MACS2 RTC</v>
          </cell>
          <cell r="C944">
            <v>200909</v>
          </cell>
          <cell r="D944">
            <v>0</v>
          </cell>
        </row>
        <row r="945">
          <cell r="A945" t="str">
            <v>MACS2 RTC</v>
          </cell>
          <cell r="C945">
            <v>200910</v>
          </cell>
          <cell r="D945">
            <v>0</v>
          </cell>
        </row>
        <row r="946">
          <cell r="A946" t="str">
            <v>MACS2 RTC</v>
          </cell>
          <cell r="C946">
            <v>200911</v>
          </cell>
          <cell r="D946">
            <v>0</v>
          </cell>
        </row>
        <row r="947">
          <cell r="A947" t="str">
            <v>MACS2 RTC</v>
          </cell>
          <cell r="C947">
            <v>200912</v>
          </cell>
          <cell r="D947">
            <v>0</v>
          </cell>
        </row>
        <row r="948">
          <cell r="A948" t="str">
            <v>MACW1 RTC</v>
          </cell>
          <cell r="C948">
            <v>200803</v>
          </cell>
          <cell r="D948">
            <v>0</v>
          </cell>
        </row>
        <row r="949">
          <cell r="A949" t="str">
            <v>MACW1 RTC</v>
          </cell>
          <cell r="C949">
            <v>200804</v>
          </cell>
          <cell r="D949">
            <v>0</v>
          </cell>
        </row>
        <row r="950">
          <cell r="A950" t="str">
            <v>MACW1 RTC</v>
          </cell>
          <cell r="C950">
            <v>200805</v>
          </cell>
          <cell r="D950">
            <v>0</v>
          </cell>
        </row>
        <row r="951">
          <cell r="A951" t="str">
            <v>MACW1 RTC</v>
          </cell>
          <cell r="C951">
            <v>200806</v>
          </cell>
          <cell r="D951">
            <v>0</v>
          </cell>
        </row>
        <row r="952">
          <cell r="A952" t="str">
            <v>MACW1 RTC</v>
          </cell>
          <cell r="C952">
            <v>200807</v>
          </cell>
          <cell r="D952">
            <v>0</v>
          </cell>
        </row>
        <row r="953">
          <cell r="A953" t="str">
            <v>MACW1 RTC</v>
          </cell>
          <cell r="C953">
            <v>200808</v>
          </cell>
          <cell r="D953">
            <v>0</v>
          </cell>
        </row>
        <row r="954">
          <cell r="A954" t="str">
            <v>MACW1 RTC</v>
          </cell>
          <cell r="C954">
            <v>200809</v>
          </cell>
          <cell r="D954">
            <v>0</v>
          </cell>
        </row>
        <row r="955">
          <cell r="A955" t="str">
            <v>MACW1 RTC</v>
          </cell>
          <cell r="C955">
            <v>200810</v>
          </cell>
          <cell r="D955">
            <v>0</v>
          </cell>
        </row>
        <row r="956">
          <cell r="A956" t="str">
            <v>MACW1 RTC</v>
          </cell>
          <cell r="C956">
            <v>200811</v>
          </cell>
          <cell r="D956">
            <v>0</v>
          </cell>
        </row>
        <row r="957">
          <cell r="A957" t="str">
            <v>MACW1 RTC</v>
          </cell>
          <cell r="C957">
            <v>200812</v>
          </cell>
          <cell r="D957">
            <v>0</v>
          </cell>
        </row>
        <row r="958">
          <cell r="A958" t="str">
            <v>MACW1 RTC</v>
          </cell>
          <cell r="C958">
            <v>200901</v>
          </cell>
          <cell r="D958">
            <v>0</v>
          </cell>
        </row>
        <row r="959">
          <cell r="A959" t="str">
            <v>MACW1 RTC</v>
          </cell>
          <cell r="C959">
            <v>200902</v>
          </cell>
          <cell r="D959">
            <v>0</v>
          </cell>
        </row>
        <row r="960">
          <cell r="A960" t="str">
            <v>MACW1 RTC</v>
          </cell>
          <cell r="C960">
            <v>200903</v>
          </cell>
          <cell r="D960">
            <v>0</v>
          </cell>
        </row>
        <row r="961">
          <cell r="A961" t="str">
            <v>MACW1 RTC</v>
          </cell>
          <cell r="C961">
            <v>200904</v>
          </cell>
          <cell r="D961">
            <v>0</v>
          </cell>
        </row>
        <row r="962">
          <cell r="A962" t="str">
            <v>MACW1 RTC</v>
          </cell>
          <cell r="C962">
            <v>200905</v>
          </cell>
          <cell r="D962">
            <v>0</v>
          </cell>
        </row>
        <row r="963">
          <cell r="A963" t="str">
            <v>MACW1 RTC</v>
          </cell>
          <cell r="C963">
            <v>200906</v>
          </cell>
          <cell r="D963">
            <v>0</v>
          </cell>
        </row>
        <row r="964">
          <cell r="A964" t="str">
            <v>MACW1 RTC</v>
          </cell>
          <cell r="C964">
            <v>200907</v>
          </cell>
          <cell r="D964">
            <v>0</v>
          </cell>
        </row>
        <row r="965">
          <cell r="A965" t="str">
            <v>MACW1 RTC</v>
          </cell>
          <cell r="C965">
            <v>200908</v>
          </cell>
          <cell r="D965">
            <v>0</v>
          </cell>
        </row>
        <row r="966">
          <cell r="A966" t="str">
            <v>MACW1 RTC</v>
          </cell>
          <cell r="C966">
            <v>200909</v>
          </cell>
          <cell r="D966">
            <v>0</v>
          </cell>
        </row>
        <row r="967">
          <cell r="A967" t="str">
            <v>MACW1 RTC</v>
          </cell>
          <cell r="C967">
            <v>200910</v>
          </cell>
          <cell r="D967">
            <v>0</v>
          </cell>
        </row>
        <row r="968">
          <cell r="A968" t="str">
            <v>MACW1 RTC</v>
          </cell>
          <cell r="C968">
            <v>200911</v>
          </cell>
          <cell r="D968">
            <v>0</v>
          </cell>
        </row>
        <row r="969">
          <cell r="A969" t="str">
            <v>MACW1 RTC</v>
          </cell>
          <cell r="C969">
            <v>200912</v>
          </cell>
          <cell r="D969">
            <v>0</v>
          </cell>
        </row>
        <row r="970">
          <cell r="A970" t="str">
            <v>MACW2 RTC</v>
          </cell>
          <cell r="C970">
            <v>200803</v>
          </cell>
          <cell r="D970">
            <v>0</v>
          </cell>
        </row>
        <row r="971">
          <cell r="A971" t="str">
            <v>MACW2 RTC</v>
          </cell>
          <cell r="C971">
            <v>200804</v>
          </cell>
          <cell r="D971">
            <v>0</v>
          </cell>
        </row>
        <row r="972">
          <cell r="A972" t="str">
            <v>MACW2 RTC</v>
          </cell>
          <cell r="C972">
            <v>200805</v>
          </cell>
          <cell r="D972">
            <v>0</v>
          </cell>
        </row>
        <row r="973">
          <cell r="A973" t="str">
            <v>MACW2 RTC</v>
          </cell>
          <cell r="C973">
            <v>200806</v>
          </cell>
          <cell r="D973">
            <v>0</v>
          </cell>
        </row>
        <row r="974">
          <cell r="A974" t="str">
            <v>MACW2 RTC</v>
          </cell>
          <cell r="C974">
            <v>200807</v>
          </cell>
          <cell r="D974">
            <v>0</v>
          </cell>
        </row>
        <row r="975">
          <cell r="A975" t="str">
            <v>MACW2 RTC</v>
          </cell>
          <cell r="C975">
            <v>200808</v>
          </cell>
          <cell r="D975">
            <v>0</v>
          </cell>
        </row>
        <row r="976">
          <cell r="A976" t="str">
            <v>MACW2 RTC</v>
          </cell>
          <cell r="C976">
            <v>200809</v>
          </cell>
          <cell r="D976">
            <v>0</v>
          </cell>
        </row>
        <row r="977">
          <cell r="A977" t="str">
            <v>MACW2 RTC</v>
          </cell>
          <cell r="C977">
            <v>200810</v>
          </cell>
          <cell r="D977">
            <v>0</v>
          </cell>
        </row>
        <row r="978">
          <cell r="A978" t="str">
            <v>MACW2 RTC</v>
          </cell>
          <cell r="C978">
            <v>200811</v>
          </cell>
          <cell r="D978">
            <v>0</v>
          </cell>
        </row>
        <row r="979">
          <cell r="A979" t="str">
            <v>MACW2 RTC</v>
          </cell>
          <cell r="C979">
            <v>200812</v>
          </cell>
          <cell r="D979">
            <v>0</v>
          </cell>
        </row>
        <row r="980">
          <cell r="A980" t="str">
            <v>MACW2 RTC</v>
          </cell>
          <cell r="C980">
            <v>200901</v>
          </cell>
          <cell r="D980">
            <v>0</v>
          </cell>
        </row>
        <row r="981">
          <cell r="A981" t="str">
            <v>MACW2 RTC</v>
          </cell>
          <cell r="C981">
            <v>200902</v>
          </cell>
          <cell r="D981">
            <v>0</v>
          </cell>
        </row>
        <row r="982">
          <cell r="A982" t="str">
            <v>MACW2 RTC</v>
          </cell>
          <cell r="C982">
            <v>200903</v>
          </cell>
          <cell r="D982">
            <v>0</v>
          </cell>
        </row>
        <row r="983">
          <cell r="A983" t="str">
            <v>MACW2 RTC</v>
          </cell>
          <cell r="C983">
            <v>200904</v>
          </cell>
          <cell r="D983">
            <v>0</v>
          </cell>
        </row>
        <row r="984">
          <cell r="A984" t="str">
            <v>MACW2 RTC</v>
          </cell>
          <cell r="C984">
            <v>200905</v>
          </cell>
          <cell r="D984">
            <v>0</v>
          </cell>
        </row>
        <row r="985">
          <cell r="A985" t="str">
            <v>MACW2 RTC</v>
          </cell>
          <cell r="C985">
            <v>200906</v>
          </cell>
          <cell r="D985">
            <v>0</v>
          </cell>
        </row>
        <row r="986">
          <cell r="A986" t="str">
            <v>MACW2 RTC</v>
          </cell>
          <cell r="C986">
            <v>200907</v>
          </cell>
          <cell r="D986">
            <v>0</v>
          </cell>
        </row>
        <row r="987">
          <cell r="A987" t="str">
            <v>MACW2 RTC</v>
          </cell>
          <cell r="C987">
            <v>200908</v>
          </cell>
          <cell r="D987">
            <v>0</v>
          </cell>
        </row>
        <row r="988">
          <cell r="A988" t="str">
            <v>MACW2 RTC</v>
          </cell>
          <cell r="C988">
            <v>200909</v>
          </cell>
          <cell r="D988">
            <v>0</v>
          </cell>
        </row>
        <row r="989">
          <cell r="A989" t="str">
            <v>MACW2 RTC</v>
          </cell>
          <cell r="C989">
            <v>200910</v>
          </cell>
          <cell r="D989">
            <v>0</v>
          </cell>
        </row>
        <row r="990">
          <cell r="A990" t="str">
            <v>MACW2 RTC</v>
          </cell>
          <cell r="C990">
            <v>200911</v>
          </cell>
          <cell r="D990">
            <v>0</v>
          </cell>
        </row>
        <row r="991">
          <cell r="A991" t="str">
            <v>MACW2 RTC</v>
          </cell>
          <cell r="C991">
            <v>200912</v>
          </cell>
          <cell r="D991">
            <v>0</v>
          </cell>
        </row>
        <row r="992">
          <cell r="A992" t="str">
            <v>MAIN RTC</v>
          </cell>
          <cell r="C992">
            <v>200803</v>
          </cell>
          <cell r="D992">
            <v>0</v>
          </cell>
        </row>
        <row r="993">
          <cell r="A993" t="str">
            <v>MAIN RTC</v>
          </cell>
          <cell r="C993">
            <v>200804</v>
          </cell>
          <cell r="D993">
            <v>0</v>
          </cell>
        </row>
        <row r="994">
          <cell r="A994" t="str">
            <v>MAIN RTC</v>
          </cell>
          <cell r="C994">
            <v>200805</v>
          </cell>
          <cell r="D994">
            <v>0</v>
          </cell>
        </row>
        <row r="995">
          <cell r="A995" t="str">
            <v>MAIN RTC</v>
          </cell>
          <cell r="C995">
            <v>200806</v>
          </cell>
          <cell r="D995">
            <v>0</v>
          </cell>
        </row>
        <row r="996">
          <cell r="A996" t="str">
            <v>MAIN RTC</v>
          </cell>
          <cell r="C996">
            <v>200807</v>
          </cell>
          <cell r="D996">
            <v>0</v>
          </cell>
        </row>
        <row r="997">
          <cell r="A997" t="str">
            <v>MAIN RTC</v>
          </cell>
          <cell r="C997">
            <v>200808</v>
          </cell>
          <cell r="D997">
            <v>0</v>
          </cell>
        </row>
        <row r="998">
          <cell r="A998" t="str">
            <v>MAIN RTC</v>
          </cell>
          <cell r="C998">
            <v>200809</v>
          </cell>
          <cell r="D998">
            <v>0</v>
          </cell>
        </row>
        <row r="999">
          <cell r="A999" t="str">
            <v>MAIN RTC</v>
          </cell>
          <cell r="C999">
            <v>200810</v>
          </cell>
          <cell r="D999">
            <v>0</v>
          </cell>
        </row>
        <row r="1000">
          <cell r="A1000" t="str">
            <v>MAIN RTC</v>
          </cell>
          <cell r="C1000">
            <v>200811</v>
          </cell>
          <cell r="D1000">
            <v>0</v>
          </cell>
        </row>
        <row r="1001">
          <cell r="A1001" t="str">
            <v>MAIN RTC</v>
          </cell>
          <cell r="C1001">
            <v>200812</v>
          </cell>
          <cell r="D1001">
            <v>0</v>
          </cell>
        </row>
        <row r="1002">
          <cell r="A1002" t="str">
            <v>MAIN RTC</v>
          </cell>
          <cell r="C1002">
            <v>200901</v>
          </cell>
          <cell r="D1002">
            <v>0</v>
          </cell>
        </row>
        <row r="1003">
          <cell r="A1003" t="str">
            <v>MAIN RTC</v>
          </cell>
          <cell r="C1003">
            <v>200902</v>
          </cell>
          <cell r="D1003">
            <v>0</v>
          </cell>
        </row>
        <row r="1004">
          <cell r="A1004" t="str">
            <v>MAIN RTC</v>
          </cell>
          <cell r="C1004">
            <v>200903</v>
          </cell>
          <cell r="D1004">
            <v>0</v>
          </cell>
        </row>
        <row r="1005">
          <cell r="A1005" t="str">
            <v>MAIN RTC</v>
          </cell>
          <cell r="C1005">
            <v>200904</v>
          </cell>
          <cell r="D1005">
            <v>0</v>
          </cell>
        </row>
        <row r="1006">
          <cell r="A1006" t="str">
            <v>MAIN RTC</v>
          </cell>
          <cell r="C1006">
            <v>200905</v>
          </cell>
          <cell r="D1006">
            <v>0</v>
          </cell>
        </row>
        <row r="1007">
          <cell r="A1007" t="str">
            <v>MAIN RTC</v>
          </cell>
          <cell r="C1007">
            <v>200906</v>
          </cell>
          <cell r="D1007">
            <v>0</v>
          </cell>
        </row>
        <row r="1008">
          <cell r="A1008" t="str">
            <v>MAIN RTC</v>
          </cell>
          <cell r="C1008">
            <v>200907</v>
          </cell>
          <cell r="D1008">
            <v>0</v>
          </cell>
        </row>
        <row r="1009">
          <cell r="A1009" t="str">
            <v>MAIN RTC</v>
          </cell>
          <cell r="C1009">
            <v>200908</v>
          </cell>
          <cell r="D1009">
            <v>0</v>
          </cell>
        </row>
        <row r="1010">
          <cell r="A1010" t="str">
            <v>MAIN RTC</v>
          </cell>
          <cell r="C1010">
            <v>200909</v>
          </cell>
          <cell r="D1010">
            <v>0</v>
          </cell>
        </row>
        <row r="1011">
          <cell r="A1011" t="str">
            <v>MAIN RTC</v>
          </cell>
          <cell r="C1011">
            <v>200910</v>
          </cell>
          <cell r="D1011">
            <v>0</v>
          </cell>
        </row>
        <row r="1012">
          <cell r="A1012" t="str">
            <v>MAIN RTC</v>
          </cell>
          <cell r="C1012">
            <v>200911</v>
          </cell>
          <cell r="D1012">
            <v>0</v>
          </cell>
        </row>
        <row r="1013">
          <cell r="A1013" t="str">
            <v>MAIN RTC</v>
          </cell>
          <cell r="C1013">
            <v>200912</v>
          </cell>
          <cell r="D1013">
            <v>0</v>
          </cell>
        </row>
        <row r="1014">
          <cell r="A1014" t="str">
            <v>MAIS RTC</v>
          </cell>
          <cell r="C1014">
            <v>200803</v>
          </cell>
          <cell r="D1014">
            <v>0</v>
          </cell>
        </row>
        <row r="1015">
          <cell r="A1015" t="str">
            <v>MAIS RTC</v>
          </cell>
          <cell r="C1015">
            <v>200804</v>
          </cell>
          <cell r="D1015">
            <v>0</v>
          </cell>
        </row>
        <row r="1016">
          <cell r="A1016" t="str">
            <v>MAIS RTC</v>
          </cell>
          <cell r="C1016">
            <v>200805</v>
          </cell>
          <cell r="D1016">
            <v>0</v>
          </cell>
        </row>
        <row r="1017">
          <cell r="A1017" t="str">
            <v>MAIS RTC</v>
          </cell>
          <cell r="C1017">
            <v>200806</v>
          </cell>
          <cell r="D1017">
            <v>0</v>
          </cell>
        </row>
        <row r="1018">
          <cell r="A1018" t="str">
            <v>MAIS RTC</v>
          </cell>
          <cell r="C1018">
            <v>200807</v>
          </cell>
          <cell r="D1018">
            <v>0</v>
          </cell>
        </row>
        <row r="1019">
          <cell r="A1019" t="str">
            <v>MAIS RTC</v>
          </cell>
          <cell r="C1019">
            <v>200808</v>
          </cell>
          <cell r="D1019">
            <v>0</v>
          </cell>
        </row>
        <row r="1020">
          <cell r="A1020" t="str">
            <v>MAIS RTC</v>
          </cell>
          <cell r="C1020">
            <v>200809</v>
          </cell>
          <cell r="D1020">
            <v>0</v>
          </cell>
        </row>
        <row r="1021">
          <cell r="A1021" t="str">
            <v>MAIS RTC</v>
          </cell>
          <cell r="C1021">
            <v>200810</v>
          </cell>
          <cell r="D1021">
            <v>0</v>
          </cell>
        </row>
        <row r="1022">
          <cell r="A1022" t="str">
            <v>MAIS RTC</v>
          </cell>
          <cell r="C1022">
            <v>200811</v>
          </cell>
          <cell r="D1022">
            <v>0</v>
          </cell>
        </row>
        <row r="1023">
          <cell r="A1023" t="str">
            <v>MAIS RTC</v>
          </cell>
          <cell r="C1023">
            <v>200812</v>
          </cell>
          <cell r="D1023">
            <v>0</v>
          </cell>
        </row>
        <row r="1024">
          <cell r="A1024" t="str">
            <v>MAIS RTC</v>
          </cell>
          <cell r="C1024">
            <v>200901</v>
          </cell>
          <cell r="D1024">
            <v>0</v>
          </cell>
        </row>
        <row r="1025">
          <cell r="A1025" t="str">
            <v>MAIS RTC</v>
          </cell>
          <cell r="C1025">
            <v>200902</v>
          </cell>
          <cell r="D1025">
            <v>0</v>
          </cell>
        </row>
        <row r="1026">
          <cell r="A1026" t="str">
            <v>MAIS RTC</v>
          </cell>
          <cell r="C1026">
            <v>200903</v>
          </cell>
          <cell r="D1026">
            <v>0</v>
          </cell>
        </row>
        <row r="1027">
          <cell r="A1027" t="str">
            <v>MAIS RTC</v>
          </cell>
          <cell r="C1027">
            <v>200904</v>
          </cell>
          <cell r="D1027">
            <v>0</v>
          </cell>
        </row>
        <row r="1028">
          <cell r="A1028" t="str">
            <v>MAIS RTC</v>
          </cell>
          <cell r="C1028">
            <v>200905</v>
          </cell>
          <cell r="D1028">
            <v>0</v>
          </cell>
        </row>
        <row r="1029">
          <cell r="A1029" t="str">
            <v>MAIS RTC</v>
          </cell>
          <cell r="C1029">
            <v>200906</v>
          </cell>
          <cell r="D1029">
            <v>0</v>
          </cell>
        </row>
        <row r="1030">
          <cell r="A1030" t="str">
            <v>MAIS RTC</v>
          </cell>
          <cell r="C1030">
            <v>200907</v>
          </cell>
          <cell r="D1030">
            <v>0</v>
          </cell>
        </row>
        <row r="1031">
          <cell r="A1031" t="str">
            <v>MAIS RTC</v>
          </cell>
          <cell r="C1031">
            <v>200908</v>
          </cell>
          <cell r="D1031">
            <v>0</v>
          </cell>
        </row>
        <row r="1032">
          <cell r="A1032" t="str">
            <v>MAIS RTC</v>
          </cell>
          <cell r="C1032">
            <v>200909</v>
          </cell>
          <cell r="D1032">
            <v>0</v>
          </cell>
        </row>
        <row r="1033">
          <cell r="A1033" t="str">
            <v>MAIS RTC</v>
          </cell>
          <cell r="C1033">
            <v>200910</v>
          </cell>
          <cell r="D1033">
            <v>0</v>
          </cell>
        </row>
        <row r="1034">
          <cell r="A1034" t="str">
            <v>MAIS RTC</v>
          </cell>
          <cell r="C1034">
            <v>200911</v>
          </cell>
          <cell r="D1034">
            <v>0</v>
          </cell>
        </row>
        <row r="1035">
          <cell r="A1035" t="str">
            <v>MAIS RTC</v>
          </cell>
          <cell r="C1035">
            <v>200912</v>
          </cell>
          <cell r="D1035">
            <v>0</v>
          </cell>
        </row>
        <row r="1036">
          <cell r="A1036" t="str">
            <v>MAIW RTC</v>
          </cell>
          <cell r="C1036">
            <v>200803</v>
          </cell>
          <cell r="D1036">
            <v>0</v>
          </cell>
        </row>
        <row r="1037">
          <cell r="A1037" t="str">
            <v>MAIW RTC</v>
          </cell>
          <cell r="C1037">
            <v>200804</v>
          </cell>
          <cell r="D1037">
            <v>0</v>
          </cell>
        </row>
        <row r="1038">
          <cell r="A1038" t="str">
            <v>MAIW RTC</v>
          </cell>
          <cell r="C1038">
            <v>200805</v>
          </cell>
          <cell r="D1038">
            <v>0</v>
          </cell>
        </row>
        <row r="1039">
          <cell r="A1039" t="str">
            <v>MAIW RTC</v>
          </cell>
          <cell r="C1039">
            <v>200806</v>
          </cell>
          <cell r="D1039">
            <v>0</v>
          </cell>
        </row>
        <row r="1040">
          <cell r="A1040" t="str">
            <v>MAIW RTC</v>
          </cell>
          <cell r="C1040">
            <v>200807</v>
          </cell>
          <cell r="D1040">
            <v>0</v>
          </cell>
        </row>
        <row r="1041">
          <cell r="A1041" t="str">
            <v>MAIW RTC</v>
          </cell>
          <cell r="C1041">
            <v>200808</v>
          </cell>
          <cell r="D1041">
            <v>0</v>
          </cell>
        </row>
        <row r="1042">
          <cell r="A1042" t="str">
            <v>MAIW RTC</v>
          </cell>
          <cell r="C1042">
            <v>200809</v>
          </cell>
          <cell r="D1042">
            <v>0</v>
          </cell>
        </row>
        <row r="1043">
          <cell r="A1043" t="str">
            <v>MAIW RTC</v>
          </cell>
          <cell r="C1043">
            <v>200810</v>
          </cell>
          <cell r="D1043">
            <v>0</v>
          </cell>
        </row>
        <row r="1044">
          <cell r="A1044" t="str">
            <v>MAIW RTC</v>
          </cell>
          <cell r="C1044">
            <v>200811</v>
          </cell>
          <cell r="D1044">
            <v>0</v>
          </cell>
        </row>
        <row r="1045">
          <cell r="A1045" t="str">
            <v>MAIW RTC</v>
          </cell>
          <cell r="C1045">
            <v>200812</v>
          </cell>
          <cell r="D1045">
            <v>0</v>
          </cell>
        </row>
        <row r="1046">
          <cell r="A1046" t="str">
            <v>MAIW RTC</v>
          </cell>
          <cell r="C1046">
            <v>200901</v>
          </cell>
          <cell r="D1046">
            <v>0</v>
          </cell>
        </row>
        <row r="1047">
          <cell r="A1047" t="str">
            <v>MAIW RTC</v>
          </cell>
          <cell r="C1047">
            <v>200902</v>
          </cell>
          <cell r="D1047">
            <v>0</v>
          </cell>
        </row>
        <row r="1048">
          <cell r="A1048" t="str">
            <v>MAIW RTC</v>
          </cell>
          <cell r="C1048">
            <v>200903</v>
          </cell>
          <cell r="D1048">
            <v>0</v>
          </cell>
        </row>
        <row r="1049">
          <cell r="A1049" t="str">
            <v>MAIW RTC</v>
          </cell>
          <cell r="C1049">
            <v>200904</v>
          </cell>
          <cell r="D1049">
            <v>0</v>
          </cell>
        </row>
        <row r="1050">
          <cell r="A1050" t="str">
            <v>MAIW RTC</v>
          </cell>
          <cell r="C1050">
            <v>200905</v>
          </cell>
          <cell r="D1050">
            <v>0</v>
          </cell>
        </row>
        <row r="1051">
          <cell r="A1051" t="str">
            <v>MAIW RTC</v>
          </cell>
          <cell r="C1051">
            <v>200906</v>
          </cell>
          <cell r="D1051">
            <v>0</v>
          </cell>
        </row>
        <row r="1052">
          <cell r="A1052" t="str">
            <v>MAIW RTC</v>
          </cell>
          <cell r="C1052">
            <v>200907</v>
          </cell>
          <cell r="D1052">
            <v>0</v>
          </cell>
        </row>
        <row r="1053">
          <cell r="A1053" t="str">
            <v>MAIW RTC</v>
          </cell>
          <cell r="C1053">
            <v>200908</v>
          </cell>
          <cell r="D1053">
            <v>0</v>
          </cell>
        </row>
        <row r="1054">
          <cell r="A1054" t="str">
            <v>MAIW RTC</v>
          </cell>
          <cell r="C1054">
            <v>200909</v>
          </cell>
          <cell r="D1054">
            <v>0</v>
          </cell>
        </row>
        <row r="1055">
          <cell r="A1055" t="str">
            <v>MAIW RTC</v>
          </cell>
          <cell r="C1055">
            <v>200910</v>
          </cell>
          <cell r="D1055">
            <v>0</v>
          </cell>
        </row>
        <row r="1056">
          <cell r="A1056" t="str">
            <v>MAIW RTC</v>
          </cell>
          <cell r="C1056">
            <v>200911</v>
          </cell>
          <cell r="D1056">
            <v>0</v>
          </cell>
        </row>
        <row r="1057">
          <cell r="A1057" t="str">
            <v>MAIW RTC</v>
          </cell>
          <cell r="C1057">
            <v>200912</v>
          </cell>
          <cell r="D1057">
            <v>0</v>
          </cell>
        </row>
        <row r="1058">
          <cell r="A1058" t="str">
            <v>MARN1 RTC</v>
          </cell>
          <cell r="C1058">
            <v>200803</v>
          </cell>
          <cell r="D1058">
            <v>0</v>
          </cell>
        </row>
        <row r="1059">
          <cell r="A1059" t="str">
            <v>MARN1 RTC</v>
          </cell>
          <cell r="C1059">
            <v>200804</v>
          </cell>
          <cell r="D1059">
            <v>0</v>
          </cell>
        </row>
        <row r="1060">
          <cell r="A1060" t="str">
            <v>MARN1 RTC</v>
          </cell>
          <cell r="C1060">
            <v>200805</v>
          </cell>
          <cell r="D1060">
            <v>0</v>
          </cell>
        </row>
        <row r="1061">
          <cell r="A1061" t="str">
            <v>MARN1 RTC</v>
          </cell>
          <cell r="C1061">
            <v>200806</v>
          </cell>
          <cell r="D1061">
            <v>0</v>
          </cell>
        </row>
        <row r="1062">
          <cell r="A1062" t="str">
            <v>MARN1 RTC</v>
          </cell>
          <cell r="C1062">
            <v>200807</v>
          </cell>
          <cell r="D1062">
            <v>0</v>
          </cell>
        </row>
        <row r="1063">
          <cell r="A1063" t="str">
            <v>MARN1 RTC</v>
          </cell>
          <cell r="C1063">
            <v>200808</v>
          </cell>
          <cell r="D1063">
            <v>0</v>
          </cell>
        </row>
        <row r="1064">
          <cell r="A1064" t="str">
            <v>MARN1 RTC</v>
          </cell>
          <cell r="C1064">
            <v>200809</v>
          </cell>
          <cell r="D1064">
            <v>0</v>
          </cell>
        </row>
        <row r="1065">
          <cell r="A1065" t="str">
            <v>MARN1 RTC</v>
          </cell>
          <cell r="C1065">
            <v>200810</v>
          </cell>
          <cell r="D1065">
            <v>0</v>
          </cell>
        </row>
        <row r="1066">
          <cell r="A1066" t="str">
            <v>MARN1 RTC</v>
          </cell>
          <cell r="C1066">
            <v>200811</v>
          </cell>
          <cell r="D1066">
            <v>0</v>
          </cell>
        </row>
        <row r="1067">
          <cell r="A1067" t="str">
            <v>MARN1 RTC</v>
          </cell>
          <cell r="C1067">
            <v>200812</v>
          </cell>
          <cell r="D1067">
            <v>0</v>
          </cell>
        </row>
        <row r="1068">
          <cell r="A1068" t="str">
            <v>MARN1 RTC</v>
          </cell>
          <cell r="C1068">
            <v>200901</v>
          </cell>
          <cell r="D1068">
            <v>0</v>
          </cell>
        </row>
        <row r="1069">
          <cell r="A1069" t="str">
            <v>MARN1 RTC</v>
          </cell>
          <cell r="C1069">
            <v>200902</v>
          </cell>
          <cell r="D1069">
            <v>0</v>
          </cell>
        </row>
        <row r="1070">
          <cell r="A1070" t="str">
            <v>MARN1 RTC</v>
          </cell>
          <cell r="C1070">
            <v>200903</v>
          </cell>
          <cell r="D1070">
            <v>0</v>
          </cell>
        </row>
        <row r="1071">
          <cell r="A1071" t="str">
            <v>MARN1 RTC</v>
          </cell>
          <cell r="C1071">
            <v>200904</v>
          </cell>
          <cell r="D1071">
            <v>0</v>
          </cell>
        </row>
        <row r="1072">
          <cell r="A1072" t="str">
            <v>MARN1 RTC</v>
          </cell>
          <cell r="C1072">
            <v>200905</v>
          </cell>
          <cell r="D1072">
            <v>0</v>
          </cell>
        </row>
        <row r="1073">
          <cell r="A1073" t="str">
            <v>MARN1 RTC</v>
          </cell>
          <cell r="C1073">
            <v>200906</v>
          </cell>
          <cell r="D1073">
            <v>0</v>
          </cell>
        </row>
        <row r="1074">
          <cell r="A1074" t="str">
            <v>MARN1 RTC</v>
          </cell>
          <cell r="C1074">
            <v>200907</v>
          </cell>
          <cell r="D1074">
            <v>0</v>
          </cell>
        </row>
        <row r="1075">
          <cell r="A1075" t="str">
            <v>MARN1 RTC</v>
          </cell>
          <cell r="C1075">
            <v>200908</v>
          </cell>
          <cell r="D1075">
            <v>0</v>
          </cell>
        </row>
        <row r="1076">
          <cell r="A1076" t="str">
            <v>MARN1 RTC</v>
          </cell>
          <cell r="C1076">
            <v>200909</v>
          </cell>
          <cell r="D1076">
            <v>0</v>
          </cell>
        </row>
        <row r="1077">
          <cell r="A1077" t="str">
            <v>MARN1 RTC</v>
          </cell>
          <cell r="C1077">
            <v>200910</v>
          </cell>
          <cell r="D1077">
            <v>0</v>
          </cell>
        </row>
        <row r="1078">
          <cell r="A1078" t="str">
            <v>MARN1 RTC</v>
          </cell>
          <cell r="C1078">
            <v>200911</v>
          </cell>
          <cell r="D1078">
            <v>0</v>
          </cell>
        </row>
        <row r="1079">
          <cell r="A1079" t="str">
            <v>MARN1 RTC</v>
          </cell>
          <cell r="C1079">
            <v>200912</v>
          </cell>
          <cell r="D1079">
            <v>0</v>
          </cell>
        </row>
        <row r="1080">
          <cell r="A1080" t="str">
            <v>MARN2 RTC</v>
          </cell>
          <cell r="C1080">
            <v>200803</v>
          </cell>
          <cell r="D1080">
            <v>0</v>
          </cell>
        </row>
        <row r="1081">
          <cell r="A1081" t="str">
            <v>MARN2 RTC</v>
          </cell>
          <cell r="C1081">
            <v>200804</v>
          </cell>
          <cell r="D1081">
            <v>0</v>
          </cell>
        </row>
        <row r="1082">
          <cell r="A1082" t="str">
            <v>MARN2 RTC</v>
          </cell>
          <cell r="C1082">
            <v>200805</v>
          </cell>
          <cell r="D1082">
            <v>0</v>
          </cell>
        </row>
        <row r="1083">
          <cell r="A1083" t="str">
            <v>MARN2 RTC</v>
          </cell>
          <cell r="C1083">
            <v>200806</v>
          </cell>
          <cell r="D1083">
            <v>0</v>
          </cell>
        </row>
        <row r="1084">
          <cell r="A1084" t="str">
            <v>MARN2 RTC</v>
          </cell>
          <cell r="C1084">
            <v>200807</v>
          </cell>
          <cell r="D1084">
            <v>0</v>
          </cell>
        </row>
        <row r="1085">
          <cell r="A1085" t="str">
            <v>MARN2 RTC</v>
          </cell>
          <cell r="C1085">
            <v>200808</v>
          </cell>
          <cell r="D1085">
            <v>0</v>
          </cell>
        </row>
        <row r="1086">
          <cell r="A1086" t="str">
            <v>MARN2 RTC</v>
          </cell>
          <cell r="C1086">
            <v>200809</v>
          </cell>
          <cell r="D1086">
            <v>0</v>
          </cell>
        </row>
        <row r="1087">
          <cell r="A1087" t="str">
            <v>MARN2 RTC</v>
          </cell>
          <cell r="C1087">
            <v>200810</v>
          </cell>
          <cell r="D1087">
            <v>0</v>
          </cell>
        </row>
        <row r="1088">
          <cell r="A1088" t="str">
            <v>MARN2 RTC</v>
          </cell>
          <cell r="C1088">
            <v>200811</v>
          </cell>
          <cell r="D1088">
            <v>0</v>
          </cell>
        </row>
        <row r="1089">
          <cell r="A1089" t="str">
            <v>MARN2 RTC</v>
          </cell>
          <cell r="C1089">
            <v>200812</v>
          </cell>
          <cell r="D1089">
            <v>0</v>
          </cell>
        </row>
        <row r="1090">
          <cell r="A1090" t="str">
            <v>MARN2 RTC</v>
          </cell>
          <cell r="C1090">
            <v>200901</v>
          </cell>
          <cell r="D1090">
            <v>0</v>
          </cell>
        </row>
        <row r="1091">
          <cell r="A1091" t="str">
            <v>MARN2 RTC</v>
          </cell>
          <cell r="C1091">
            <v>200902</v>
          </cell>
          <cell r="D1091">
            <v>0</v>
          </cell>
        </row>
        <row r="1092">
          <cell r="A1092" t="str">
            <v>MARN2 RTC</v>
          </cell>
          <cell r="C1092">
            <v>200903</v>
          </cell>
          <cell r="D1092">
            <v>0</v>
          </cell>
        </row>
        <row r="1093">
          <cell r="A1093" t="str">
            <v>MARN2 RTC</v>
          </cell>
          <cell r="C1093">
            <v>200904</v>
          </cell>
          <cell r="D1093">
            <v>0</v>
          </cell>
        </row>
        <row r="1094">
          <cell r="A1094" t="str">
            <v>MARN2 RTC</v>
          </cell>
          <cell r="C1094">
            <v>200905</v>
          </cell>
          <cell r="D1094">
            <v>0</v>
          </cell>
        </row>
        <row r="1095">
          <cell r="A1095" t="str">
            <v>MARN2 RTC</v>
          </cell>
          <cell r="C1095">
            <v>200906</v>
          </cell>
          <cell r="D1095">
            <v>0</v>
          </cell>
        </row>
        <row r="1096">
          <cell r="A1096" t="str">
            <v>MARN2 RTC</v>
          </cell>
          <cell r="C1096">
            <v>200907</v>
          </cell>
          <cell r="D1096">
            <v>0</v>
          </cell>
        </row>
        <row r="1097">
          <cell r="A1097" t="str">
            <v>MARN2 RTC</v>
          </cell>
          <cell r="C1097">
            <v>200908</v>
          </cell>
          <cell r="D1097">
            <v>0</v>
          </cell>
        </row>
        <row r="1098">
          <cell r="A1098" t="str">
            <v>MARN2 RTC</v>
          </cell>
          <cell r="C1098">
            <v>200909</v>
          </cell>
          <cell r="D1098">
            <v>0</v>
          </cell>
        </row>
        <row r="1099">
          <cell r="A1099" t="str">
            <v>MARN2 RTC</v>
          </cell>
          <cell r="C1099">
            <v>200910</v>
          </cell>
          <cell r="D1099">
            <v>0</v>
          </cell>
        </row>
        <row r="1100">
          <cell r="A1100" t="str">
            <v>MARN2 RTC</v>
          </cell>
          <cell r="C1100">
            <v>200911</v>
          </cell>
          <cell r="D1100">
            <v>0</v>
          </cell>
        </row>
        <row r="1101">
          <cell r="A1101" t="str">
            <v>MARN2 RTC</v>
          </cell>
          <cell r="C1101">
            <v>200912</v>
          </cell>
          <cell r="D1101">
            <v>0</v>
          </cell>
        </row>
        <row r="1102">
          <cell r="A1102" t="str">
            <v>MARS1 RTC</v>
          </cell>
          <cell r="C1102">
            <v>200803</v>
          </cell>
          <cell r="D1102">
            <v>0</v>
          </cell>
        </row>
        <row r="1103">
          <cell r="A1103" t="str">
            <v>MARS1 RTC</v>
          </cell>
          <cell r="C1103">
            <v>200804</v>
          </cell>
          <cell r="D1103">
            <v>0</v>
          </cell>
        </row>
        <row r="1104">
          <cell r="A1104" t="str">
            <v>MARS1 RTC</v>
          </cell>
          <cell r="C1104">
            <v>200805</v>
          </cell>
          <cell r="D1104">
            <v>0</v>
          </cell>
        </row>
        <row r="1105">
          <cell r="A1105" t="str">
            <v>MARS1 RTC</v>
          </cell>
          <cell r="C1105">
            <v>200806</v>
          </cell>
          <cell r="D1105">
            <v>0</v>
          </cell>
        </row>
        <row r="1106">
          <cell r="A1106" t="str">
            <v>MARS1 RTC</v>
          </cell>
          <cell r="C1106">
            <v>200807</v>
          </cell>
          <cell r="D1106">
            <v>0</v>
          </cell>
        </row>
        <row r="1107">
          <cell r="A1107" t="str">
            <v>MARS1 RTC</v>
          </cell>
          <cell r="C1107">
            <v>200808</v>
          </cell>
          <cell r="D1107">
            <v>0</v>
          </cell>
        </row>
        <row r="1108">
          <cell r="A1108" t="str">
            <v>MARS1 RTC</v>
          </cell>
          <cell r="C1108">
            <v>200809</v>
          </cell>
          <cell r="D1108">
            <v>0</v>
          </cell>
        </row>
        <row r="1109">
          <cell r="A1109" t="str">
            <v>MARS1 RTC</v>
          </cell>
          <cell r="C1109">
            <v>200810</v>
          </cell>
          <cell r="D1109">
            <v>0</v>
          </cell>
        </row>
        <row r="1110">
          <cell r="A1110" t="str">
            <v>MARS1 RTC</v>
          </cell>
          <cell r="C1110">
            <v>200811</v>
          </cell>
          <cell r="D1110">
            <v>0</v>
          </cell>
        </row>
        <row r="1111">
          <cell r="A1111" t="str">
            <v>MARS1 RTC</v>
          </cell>
          <cell r="C1111">
            <v>200812</v>
          </cell>
          <cell r="D1111">
            <v>0</v>
          </cell>
        </row>
        <row r="1112">
          <cell r="A1112" t="str">
            <v>MARS1 RTC</v>
          </cell>
          <cell r="C1112">
            <v>200901</v>
          </cell>
          <cell r="D1112">
            <v>0</v>
          </cell>
        </row>
        <row r="1113">
          <cell r="A1113" t="str">
            <v>MARS1 RTC</v>
          </cell>
          <cell r="C1113">
            <v>200902</v>
          </cell>
          <cell r="D1113">
            <v>0</v>
          </cell>
        </row>
        <row r="1114">
          <cell r="A1114" t="str">
            <v>MARS1 RTC</v>
          </cell>
          <cell r="C1114">
            <v>200903</v>
          </cell>
          <cell r="D1114">
            <v>0</v>
          </cell>
        </row>
        <row r="1115">
          <cell r="A1115" t="str">
            <v>MARS1 RTC</v>
          </cell>
          <cell r="C1115">
            <v>200904</v>
          </cell>
          <cell r="D1115">
            <v>0</v>
          </cell>
        </row>
        <row r="1116">
          <cell r="A1116" t="str">
            <v>MARS1 RTC</v>
          </cell>
          <cell r="C1116">
            <v>200905</v>
          </cell>
          <cell r="D1116">
            <v>0</v>
          </cell>
        </row>
        <row r="1117">
          <cell r="A1117" t="str">
            <v>MARS1 RTC</v>
          </cell>
          <cell r="C1117">
            <v>200906</v>
          </cell>
          <cell r="D1117">
            <v>0</v>
          </cell>
        </row>
        <row r="1118">
          <cell r="A1118" t="str">
            <v>MARS1 RTC</v>
          </cell>
          <cell r="C1118">
            <v>200907</v>
          </cell>
          <cell r="D1118">
            <v>0</v>
          </cell>
        </row>
        <row r="1119">
          <cell r="A1119" t="str">
            <v>MARS1 RTC</v>
          </cell>
          <cell r="C1119">
            <v>200908</v>
          </cell>
          <cell r="D1119">
            <v>0</v>
          </cell>
        </row>
        <row r="1120">
          <cell r="A1120" t="str">
            <v>MARS1 RTC</v>
          </cell>
          <cell r="C1120">
            <v>200909</v>
          </cell>
          <cell r="D1120">
            <v>0</v>
          </cell>
        </row>
        <row r="1121">
          <cell r="A1121" t="str">
            <v>MARS1 RTC</v>
          </cell>
          <cell r="C1121">
            <v>200910</v>
          </cell>
          <cell r="D1121">
            <v>0</v>
          </cell>
        </row>
        <row r="1122">
          <cell r="A1122" t="str">
            <v>MARS1 RTC</v>
          </cell>
          <cell r="C1122">
            <v>200911</v>
          </cell>
          <cell r="D1122">
            <v>0</v>
          </cell>
        </row>
        <row r="1123">
          <cell r="A1123" t="str">
            <v>MARS1 RTC</v>
          </cell>
          <cell r="C1123">
            <v>200912</v>
          </cell>
          <cell r="D1123">
            <v>0</v>
          </cell>
        </row>
        <row r="1124">
          <cell r="A1124" t="str">
            <v>MARS2 RTC</v>
          </cell>
          <cell r="C1124">
            <v>200803</v>
          </cell>
          <cell r="D1124">
            <v>0</v>
          </cell>
        </row>
        <row r="1125">
          <cell r="A1125" t="str">
            <v>MARS2 RTC</v>
          </cell>
          <cell r="C1125">
            <v>200804</v>
          </cell>
          <cell r="D1125">
            <v>0</v>
          </cell>
        </row>
        <row r="1126">
          <cell r="A1126" t="str">
            <v>MARS2 RTC</v>
          </cell>
          <cell r="C1126">
            <v>200805</v>
          </cell>
          <cell r="D1126">
            <v>0</v>
          </cell>
        </row>
        <row r="1127">
          <cell r="A1127" t="str">
            <v>MARS2 RTC</v>
          </cell>
          <cell r="C1127">
            <v>200806</v>
          </cell>
          <cell r="D1127">
            <v>0</v>
          </cell>
        </row>
        <row r="1128">
          <cell r="A1128" t="str">
            <v>MARS2 RTC</v>
          </cell>
          <cell r="C1128">
            <v>200807</v>
          </cell>
          <cell r="D1128">
            <v>0</v>
          </cell>
        </row>
        <row r="1129">
          <cell r="A1129" t="str">
            <v>MARS2 RTC</v>
          </cell>
          <cell r="C1129">
            <v>200808</v>
          </cell>
          <cell r="D1129">
            <v>0</v>
          </cell>
        </row>
        <row r="1130">
          <cell r="A1130" t="str">
            <v>MARS2 RTC</v>
          </cell>
          <cell r="C1130">
            <v>200809</v>
          </cell>
          <cell r="D1130">
            <v>0</v>
          </cell>
        </row>
        <row r="1131">
          <cell r="A1131" t="str">
            <v>MARS2 RTC</v>
          </cell>
          <cell r="C1131">
            <v>200810</v>
          </cell>
          <cell r="D1131">
            <v>0</v>
          </cell>
        </row>
        <row r="1132">
          <cell r="A1132" t="str">
            <v>MARS2 RTC</v>
          </cell>
          <cell r="C1132">
            <v>200811</v>
          </cell>
          <cell r="D1132">
            <v>0</v>
          </cell>
        </row>
        <row r="1133">
          <cell r="A1133" t="str">
            <v>MARS2 RTC</v>
          </cell>
          <cell r="C1133">
            <v>200812</v>
          </cell>
          <cell r="D1133">
            <v>0</v>
          </cell>
        </row>
        <row r="1134">
          <cell r="A1134" t="str">
            <v>MARS2 RTC</v>
          </cell>
          <cell r="C1134">
            <v>200901</v>
          </cell>
          <cell r="D1134">
            <v>0</v>
          </cell>
        </row>
        <row r="1135">
          <cell r="A1135" t="str">
            <v>MARS2 RTC</v>
          </cell>
          <cell r="C1135">
            <v>200902</v>
          </cell>
          <cell r="D1135">
            <v>0</v>
          </cell>
        </row>
        <row r="1136">
          <cell r="A1136" t="str">
            <v>MARS2 RTC</v>
          </cell>
          <cell r="C1136">
            <v>200903</v>
          </cell>
          <cell r="D1136">
            <v>0</v>
          </cell>
        </row>
        <row r="1137">
          <cell r="A1137" t="str">
            <v>MARS2 RTC</v>
          </cell>
          <cell r="C1137">
            <v>200904</v>
          </cell>
          <cell r="D1137">
            <v>0</v>
          </cell>
        </row>
        <row r="1138">
          <cell r="A1138" t="str">
            <v>MARS2 RTC</v>
          </cell>
          <cell r="C1138">
            <v>200905</v>
          </cell>
          <cell r="D1138">
            <v>0</v>
          </cell>
        </row>
        <row r="1139">
          <cell r="A1139" t="str">
            <v>MARS2 RTC</v>
          </cell>
          <cell r="C1139">
            <v>200906</v>
          </cell>
          <cell r="D1139">
            <v>0</v>
          </cell>
        </row>
        <row r="1140">
          <cell r="A1140" t="str">
            <v>MARS2 RTC</v>
          </cell>
          <cell r="C1140">
            <v>200907</v>
          </cell>
          <cell r="D1140">
            <v>0</v>
          </cell>
        </row>
        <row r="1141">
          <cell r="A1141" t="str">
            <v>MARS2 RTC</v>
          </cell>
          <cell r="C1141">
            <v>200908</v>
          </cell>
          <cell r="D1141">
            <v>0</v>
          </cell>
        </row>
        <row r="1142">
          <cell r="A1142" t="str">
            <v>MARS2 RTC</v>
          </cell>
          <cell r="C1142">
            <v>200909</v>
          </cell>
          <cell r="D1142">
            <v>0</v>
          </cell>
        </row>
        <row r="1143">
          <cell r="A1143" t="str">
            <v>MARS2 RTC</v>
          </cell>
          <cell r="C1143">
            <v>200910</v>
          </cell>
          <cell r="D1143">
            <v>0</v>
          </cell>
        </row>
        <row r="1144">
          <cell r="A1144" t="str">
            <v>MARS2 RTC</v>
          </cell>
          <cell r="C1144">
            <v>200911</v>
          </cell>
          <cell r="D1144">
            <v>0</v>
          </cell>
        </row>
        <row r="1145">
          <cell r="A1145" t="str">
            <v>MARS2 RTC</v>
          </cell>
          <cell r="C1145">
            <v>200912</v>
          </cell>
          <cell r="D1145">
            <v>0</v>
          </cell>
        </row>
        <row r="1146">
          <cell r="A1146" t="str">
            <v>MARW1 RTC</v>
          </cell>
          <cell r="C1146">
            <v>200803</v>
          </cell>
          <cell r="D1146">
            <v>0</v>
          </cell>
        </row>
        <row r="1147">
          <cell r="A1147" t="str">
            <v>MARW1 RTC</v>
          </cell>
          <cell r="C1147">
            <v>200804</v>
          </cell>
          <cell r="D1147">
            <v>0</v>
          </cell>
        </row>
        <row r="1148">
          <cell r="A1148" t="str">
            <v>MARW1 RTC</v>
          </cell>
          <cell r="C1148">
            <v>200805</v>
          </cell>
          <cell r="D1148">
            <v>0</v>
          </cell>
        </row>
        <row r="1149">
          <cell r="A1149" t="str">
            <v>MARW1 RTC</v>
          </cell>
          <cell r="C1149">
            <v>200806</v>
          </cell>
          <cell r="D1149">
            <v>0</v>
          </cell>
        </row>
        <row r="1150">
          <cell r="A1150" t="str">
            <v>MARW1 RTC</v>
          </cell>
          <cell r="C1150">
            <v>200807</v>
          </cell>
          <cell r="D1150">
            <v>0</v>
          </cell>
        </row>
        <row r="1151">
          <cell r="A1151" t="str">
            <v>MARW1 RTC</v>
          </cell>
          <cell r="C1151">
            <v>200808</v>
          </cell>
          <cell r="D1151">
            <v>0</v>
          </cell>
        </row>
        <row r="1152">
          <cell r="A1152" t="str">
            <v>MARW1 RTC</v>
          </cell>
          <cell r="C1152">
            <v>200809</v>
          </cell>
          <cell r="D1152">
            <v>0</v>
          </cell>
        </row>
        <row r="1153">
          <cell r="A1153" t="str">
            <v>MARW1 RTC</v>
          </cell>
          <cell r="C1153">
            <v>200810</v>
          </cell>
          <cell r="D1153">
            <v>0</v>
          </cell>
        </row>
        <row r="1154">
          <cell r="A1154" t="str">
            <v>MARW1 RTC</v>
          </cell>
          <cell r="C1154">
            <v>200811</v>
          </cell>
          <cell r="D1154">
            <v>0</v>
          </cell>
        </row>
        <row r="1155">
          <cell r="A1155" t="str">
            <v>MARW1 RTC</v>
          </cell>
          <cell r="C1155">
            <v>200812</v>
          </cell>
          <cell r="D1155">
            <v>0</v>
          </cell>
        </row>
        <row r="1156">
          <cell r="A1156" t="str">
            <v>MARW1 RTC</v>
          </cell>
          <cell r="C1156">
            <v>200901</v>
          </cell>
          <cell r="D1156">
            <v>0</v>
          </cell>
        </row>
        <row r="1157">
          <cell r="A1157" t="str">
            <v>MARW1 RTC</v>
          </cell>
          <cell r="C1157">
            <v>200902</v>
          </cell>
          <cell r="D1157">
            <v>0</v>
          </cell>
        </row>
        <row r="1158">
          <cell r="A1158" t="str">
            <v>MARW1 RTC</v>
          </cell>
          <cell r="C1158">
            <v>200903</v>
          </cell>
          <cell r="D1158">
            <v>0</v>
          </cell>
        </row>
        <row r="1159">
          <cell r="A1159" t="str">
            <v>MARW1 RTC</v>
          </cell>
          <cell r="C1159">
            <v>200904</v>
          </cell>
          <cell r="D1159">
            <v>0</v>
          </cell>
        </row>
        <row r="1160">
          <cell r="A1160" t="str">
            <v>MARW1 RTC</v>
          </cell>
          <cell r="C1160">
            <v>200905</v>
          </cell>
          <cell r="D1160">
            <v>0</v>
          </cell>
        </row>
        <row r="1161">
          <cell r="A1161" t="str">
            <v>MARW1 RTC</v>
          </cell>
          <cell r="C1161">
            <v>200906</v>
          </cell>
          <cell r="D1161">
            <v>0</v>
          </cell>
        </row>
        <row r="1162">
          <cell r="A1162" t="str">
            <v>MARW1 RTC</v>
          </cell>
          <cell r="C1162">
            <v>200907</v>
          </cell>
          <cell r="D1162">
            <v>0</v>
          </cell>
        </row>
        <row r="1163">
          <cell r="A1163" t="str">
            <v>MARW1 RTC</v>
          </cell>
          <cell r="C1163">
            <v>200908</v>
          </cell>
          <cell r="D1163">
            <v>0</v>
          </cell>
        </row>
        <row r="1164">
          <cell r="A1164" t="str">
            <v>MARW1 RTC</v>
          </cell>
          <cell r="C1164">
            <v>200909</v>
          </cell>
          <cell r="D1164">
            <v>0</v>
          </cell>
        </row>
        <row r="1165">
          <cell r="A1165" t="str">
            <v>MARW1 RTC</v>
          </cell>
          <cell r="C1165">
            <v>200910</v>
          </cell>
          <cell r="D1165">
            <v>0</v>
          </cell>
        </row>
        <row r="1166">
          <cell r="A1166" t="str">
            <v>MARW1 RTC</v>
          </cell>
          <cell r="C1166">
            <v>200911</v>
          </cell>
          <cell r="D1166">
            <v>0</v>
          </cell>
        </row>
        <row r="1167">
          <cell r="A1167" t="str">
            <v>MARW1 RTC</v>
          </cell>
          <cell r="C1167">
            <v>200912</v>
          </cell>
          <cell r="D1167">
            <v>0</v>
          </cell>
        </row>
        <row r="1168">
          <cell r="A1168" t="str">
            <v>MARW2 RTC</v>
          </cell>
          <cell r="C1168">
            <v>200803</v>
          </cell>
          <cell r="D1168">
            <v>0</v>
          </cell>
        </row>
        <row r="1169">
          <cell r="A1169" t="str">
            <v>MARW2 RTC</v>
          </cell>
          <cell r="C1169">
            <v>200804</v>
          </cell>
          <cell r="D1169">
            <v>0</v>
          </cell>
        </row>
        <row r="1170">
          <cell r="A1170" t="str">
            <v>MARW2 RTC</v>
          </cell>
          <cell r="C1170">
            <v>200805</v>
          </cell>
          <cell r="D1170">
            <v>0</v>
          </cell>
        </row>
        <row r="1171">
          <cell r="A1171" t="str">
            <v>MARW2 RTC</v>
          </cell>
          <cell r="C1171">
            <v>200806</v>
          </cell>
          <cell r="D1171">
            <v>0</v>
          </cell>
        </row>
        <row r="1172">
          <cell r="A1172" t="str">
            <v>MARW2 RTC</v>
          </cell>
          <cell r="C1172">
            <v>200807</v>
          </cell>
          <cell r="D1172">
            <v>0</v>
          </cell>
        </row>
        <row r="1173">
          <cell r="A1173" t="str">
            <v>MARW2 RTC</v>
          </cell>
          <cell r="C1173">
            <v>200808</v>
          </cell>
          <cell r="D1173">
            <v>0</v>
          </cell>
        </row>
        <row r="1174">
          <cell r="A1174" t="str">
            <v>MARW2 RTC</v>
          </cell>
          <cell r="C1174">
            <v>200809</v>
          </cell>
          <cell r="D1174">
            <v>0</v>
          </cell>
        </row>
        <row r="1175">
          <cell r="A1175" t="str">
            <v>MARW2 RTC</v>
          </cell>
          <cell r="C1175">
            <v>200810</v>
          </cell>
          <cell r="D1175">
            <v>0</v>
          </cell>
        </row>
        <row r="1176">
          <cell r="A1176" t="str">
            <v>MARW2 RTC</v>
          </cell>
          <cell r="C1176">
            <v>200811</v>
          </cell>
          <cell r="D1176">
            <v>0</v>
          </cell>
        </row>
        <row r="1177">
          <cell r="A1177" t="str">
            <v>MARW2 RTC</v>
          </cell>
          <cell r="C1177">
            <v>200812</v>
          </cell>
          <cell r="D1177">
            <v>0</v>
          </cell>
        </row>
        <row r="1178">
          <cell r="A1178" t="str">
            <v>MARW2 RTC</v>
          </cell>
          <cell r="C1178">
            <v>200901</v>
          </cell>
          <cell r="D1178">
            <v>0</v>
          </cell>
        </row>
        <row r="1179">
          <cell r="A1179" t="str">
            <v>MARW2 RTC</v>
          </cell>
          <cell r="C1179">
            <v>200902</v>
          </cell>
          <cell r="D1179">
            <v>0</v>
          </cell>
        </row>
        <row r="1180">
          <cell r="A1180" t="str">
            <v>MARW2 RTC</v>
          </cell>
          <cell r="C1180">
            <v>200903</v>
          </cell>
          <cell r="D1180">
            <v>0</v>
          </cell>
        </row>
        <row r="1181">
          <cell r="A1181" t="str">
            <v>MARW2 RTC</v>
          </cell>
          <cell r="C1181">
            <v>200904</v>
          </cell>
          <cell r="D1181">
            <v>0</v>
          </cell>
        </row>
        <row r="1182">
          <cell r="A1182" t="str">
            <v>MARW2 RTC</v>
          </cell>
          <cell r="C1182">
            <v>200905</v>
          </cell>
          <cell r="D1182">
            <v>0</v>
          </cell>
        </row>
        <row r="1183">
          <cell r="A1183" t="str">
            <v>MARW2 RTC</v>
          </cell>
          <cell r="C1183">
            <v>200906</v>
          </cell>
          <cell r="D1183">
            <v>0</v>
          </cell>
        </row>
        <row r="1184">
          <cell r="A1184" t="str">
            <v>MARW2 RTC</v>
          </cell>
          <cell r="C1184">
            <v>200907</v>
          </cell>
          <cell r="D1184">
            <v>0</v>
          </cell>
        </row>
        <row r="1185">
          <cell r="A1185" t="str">
            <v>MARW2 RTC</v>
          </cell>
          <cell r="C1185">
            <v>200908</v>
          </cell>
          <cell r="D1185">
            <v>0</v>
          </cell>
        </row>
        <row r="1186">
          <cell r="A1186" t="str">
            <v>MARW2 RTC</v>
          </cell>
          <cell r="C1186">
            <v>200909</v>
          </cell>
          <cell r="D1186">
            <v>0</v>
          </cell>
        </row>
        <row r="1187">
          <cell r="A1187" t="str">
            <v>MARW2 RTC</v>
          </cell>
          <cell r="C1187">
            <v>200910</v>
          </cell>
          <cell r="D1187">
            <v>0</v>
          </cell>
        </row>
        <row r="1188">
          <cell r="A1188" t="str">
            <v>MARW2 RTC</v>
          </cell>
          <cell r="C1188">
            <v>200911</v>
          </cell>
          <cell r="D1188">
            <v>0</v>
          </cell>
        </row>
        <row r="1189">
          <cell r="A1189" t="str">
            <v>MARW2 RTC</v>
          </cell>
          <cell r="C1189">
            <v>200912</v>
          </cell>
          <cell r="D1189">
            <v>0</v>
          </cell>
        </row>
        <row r="1190">
          <cell r="A1190" t="str">
            <v>N. Point</v>
          </cell>
          <cell r="C1190">
            <v>200803</v>
          </cell>
          <cell r="D1190">
            <v>0</v>
          </cell>
        </row>
        <row r="1191">
          <cell r="A1191" t="str">
            <v>N. Point</v>
          </cell>
          <cell r="C1191">
            <v>200804</v>
          </cell>
          <cell r="D1191">
            <v>0</v>
          </cell>
        </row>
        <row r="1192">
          <cell r="A1192" t="str">
            <v>N. Point</v>
          </cell>
          <cell r="C1192">
            <v>200805</v>
          </cell>
          <cell r="D1192">
            <v>0</v>
          </cell>
        </row>
        <row r="1193">
          <cell r="A1193" t="str">
            <v>N. Point</v>
          </cell>
          <cell r="C1193">
            <v>200806</v>
          </cell>
          <cell r="D1193">
            <v>0</v>
          </cell>
        </row>
        <row r="1194">
          <cell r="A1194" t="str">
            <v>N. Point</v>
          </cell>
          <cell r="C1194">
            <v>200807</v>
          </cell>
          <cell r="D1194">
            <v>0</v>
          </cell>
        </row>
        <row r="1195">
          <cell r="A1195" t="str">
            <v>N. Point</v>
          </cell>
          <cell r="C1195">
            <v>200808</v>
          </cell>
          <cell r="D1195">
            <v>0</v>
          </cell>
        </row>
        <row r="1196">
          <cell r="A1196" t="str">
            <v>N. Point</v>
          </cell>
          <cell r="C1196">
            <v>200809</v>
          </cell>
          <cell r="D1196">
            <v>0</v>
          </cell>
        </row>
        <row r="1197">
          <cell r="A1197" t="str">
            <v>N. Point</v>
          </cell>
          <cell r="C1197">
            <v>200810</v>
          </cell>
          <cell r="D1197">
            <v>0</v>
          </cell>
        </row>
        <row r="1198">
          <cell r="A1198" t="str">
            <v>NE OFF PEAK</v>
          </cell>
          <cell r="C1198">
            <v>200803</v>
          </cell>
          <cell r="D1198">
            <v>0</v>
          </cell>
        </row>
        <row r="1199">
          <cell r="A1199" t="str">
            <v>NE OFF PEAK</v>
          </cell>
          <cell r="C1199">
            <v>200804</v>
          </cell>
          <cell r="D1199">
            <v>0</v>
          </cell>
        </row>
        <row r="1200">
          <cell r="A1200" t="str">
            <v>NE OFF PEAK</v>
          </cell>
          <cell r="C1200">
            <v>200805</v>
          </cell>
          <cell r="D1200">
            <v>0</v>
          </cell>
        </row>
        <row r="1201">
          <cell r="A1201" t="str">
            <v>NE OFF PEAK</v>
          </cell>
          <cell r="C1201">
            <v>200806</v>
          </cell>
          <cell r="D1201">
            <v>0</v>
          </cell>
        </row>
        <row r="1202">
          <cell r="A1202" t="str">
            <v>NE OFF PEAK</v>
          </cell>
          <cell r="C1202">
            <v>200807</v>
          </cell>
          <cell r="D1202">
            <v>0</v>
          </cell>
        </row>
        <row r="1203">
          <cell r="A1203" t="str">
            <v>NE OFF PEAK</v>
          </cell>
          <cell r="C1203">
            <v>200808</v>
          </cell>
          <cell r="D1203">
            <v>0</v>
          </cell>
        </row>
        <row r="1204">
          <cell r="A1204" t="str">
            <v>NE OFF PEAK</v>
          </cell>
          <cell r="C1204">
            <v>200809</v>
          </cell>
          <cell r="D1204">
            <v>0</v>
          </cell>
        </row>
        <row r="1205">
          <cell r="A1205" t="str">
            <v>NE OFF PEAK</v>
          </cell>
          <cell r="C1205">
            <v>200810</v>
          </cell>
          <cell r="D1205">
            <v>0</v>
          </cell>
        </row>
        <row r="1206">
          <cell r="A1206" t="str">
            <v>NE OFF PEAK</v>
          </cell>
          <cell r="C1206">
            <v>200811</v>
          </cell>
          <cell r="D1206">
            <v>0</v>
          </cell>
        </row>
        <row r="1207">
          <cell r="A1207" t="str">
            <v>NE OFF PEAK</v>
          </cell>
          <cell r="C1207">
            <v>200812</v>
          </cell>
          <cell r="D1207">
            <v>0</v>
          </cell>
        </row>
        <row r="1208">
          <cell r="A1208" t="str">
            <v>NE OFF PEAK</v>
          </cell>
          <cell r="C1208">
            <v>200901</v>
          </cell>
          <cell r="D1208">
            <v>0</v>
          </cell>
        </row>
        <row r="1209">
          <cell r="A1209" t="str">
            <v>NE OFF PEAK</v>
          </cell>
          <cell r="C1209">
            <v>200902</v>
          </cell>
          <cell r="D1209">
            <v>0</v>
          </cell>
        </row>
        <row r="1210">
          <cell r="A1210" t="str">
            <v>NE OFF PEAK</v>
          </cell>
          <cell r="C1210">
            <v>200903</v>
          </cell>
          <cell r="D1210">
            <v>0</v>
          </cell>
        </row>
        <row r="1211">
          <cell r="A1211" t="str">
            <v>NE OFF PEAK</v>
          </cell>
          <cell r="C1211">
            <v>200904</v>
          </cell>
          <cell r="D1211">
            <v>0</v>
          </cell>
        </row>
        <row r="1212">
          <cell r="A1212" t="str">
            <v>NE OFF PEAK</v>
          </cell>
          <cell r="C1212">
            <v>200905</v>
          </cell>
          <cell r="D1212">
            <v>0</v>
          </cell>
        </row>
        <row r="1213">
          <cell r="A1213" t="str">
            <v>NE OFF PEAK</v>
          </cell>
          <cell r="C1213">
            <v>200906</v>
          </cell>
          <cell r="D1213">
            <v>0</v>
          </cell>
        </row>
        <row r="1214">
          <cell r="A1214" t="str">
            <v>NE OFF PEAK</v>
          </cell>
          <cell r="C1214">
            <v>200907</v>
          </cell>
          <cell r="D1214">
            <v>0</v>
          </cell>
        </row>
        <row r="1215">
          <cell r="A1215" t="str">
            <v>NE OFF PEAK</v>
          </cell>
          <cell r="C1215">
            <v>200908</v>
          </cell>
          <cell r="D1215">
            <v>0</v>
          </cell>
        </row>
        <row r="1216">
          <cell r="A1216" t="str">
            <v>NE OFF PEAK</v>
          </cell>
          <cell r="C1216">
            <v>200909</v>
          </cell>
          <cell r="D1216">
            <v>0</v>
          </cell>
        </row>
        <row r="1217">
          <cell r="A1217" t="str">
            <v>NE OFF PEAK</v>
          </cell>
          <cell r="C1217">
            <v>200910</v>
          </cell>
          <cell r="D1217">
            <v>0</v>
          </cell>
        </row>
        <row r="1218">
          <cell r="A1218" t="str">
            <v>NE OFF PEAK</v>
          </cell>
          <cell r="C1218">
            <v>200911</v>
          </cell>
          <cell r="D1218">
            <v>0</v>
          </cell>
        </row>
        <row r="1219">
          <cell r="A1219" t="str">
            <v>NE OFF PEAK</v>
          </cell>
          <cell r="C1219">
            <v>200912</v>
          </cell>
          <cell r="D1219">
            <v>0</v>
          </cell>
        </row>
        <row r="1220">
          <cell r="A1220" t="str">
            <v>NE OFF PEAK</v>
          </cell>
          <cell r="C1220">
            <v>201002</v>
          </cell>
          <cell r="D1220">
            <v>0</v>
          </cell>
        </row>
        <row r="1221">
          <cell r="A1221" t="str">
            <v>NE OFF PEAK</v>
          </cell>
          <cell r="C1221">
            <v>201003</v>
          </cell>
          <cell r="D1221">
            <v>0</v>
          </cell>
        </row>
        <row r="1222">
          <cell r="A1222" t="str">
            <v>NE OFF PEAK</v>
          </cell>
          <cell r="C1222">
            <v>201004</v>
          </cell>
          <cell r="D1222">
            <v>0</v>
          </cell>
        </row>
        <row r="1223">
          <cell r="A1223" t="str">
            <v>NE OFF PEAK</v>
          </cell>
          <cell r="C1223">
            <v>201005</v>
          </cell>
          <cell r="D1223">
            <v>0</v>
          </cell>
        </row>
        <row r="1224">
          <cell r="A1224" t="str">
            <v>NE OFF PEAK</v>
          </cell>
          <cell r="C1224">
            <v>201006</v>
          </cell>
          <cell r="D1224">
            <v>0</v>
          </cell>
        </row>
        <row r="1225">
          <cell r="A1225" t="str">
            <v>NE OFF PEAK</v>
          </cell>
          <cell r="C1225">
            <v>201007</v>
          </cell>
          <cell r="D1225">
            <v>0</v>
          </cell>
        </row>
        <row r="1226">
          <cell r="A1226" t="str">
            <v>NE OFF PEAK</v>
          </cell>
          <cell r="C1226">
            <v>201008</v>
          </cell>
          <cell r="D1226">
            <v>0</v>
          </cell>
        </row>
        <row r="1227">
          <cell r="A1227" t="str">
            <v>NE OFF PEAK</v>
          </cell>
          <cell r="C1227">
            <v>201009</v>
          </cell>
          <cell r="D1227">
            <v>0</v>
          </cell>
        </row>
        <row r="1228">
          <cell r="A1228" t="str">
            <v>NE OFF PEAK</v>
          </cell>
          <cell r="C1228">
            <v>201010</v>
          </cell>
          <cell r="D1228">
            <v>0</v>
          </cell>
        </row>
        <row r="1229">
          <cell r="A1229" t="str">
            <v>NE OFF PEAK</v>
          </cell>
          <cell r="C1229">
            <v>201011</v>
          </cell>
          <cell r="D1229">
            <v>0</v>
          </cell>
        </row>
        <row r="1230">
          <cell r="A1230" t="str">
            <v>NE OFF PEAK</v>
          </cell>
          <cell r="C1230">
            <v>201012</v>
          </cell>
          <cell r="D1230">
            <v>0</v>
          </cell>
        </row>
        <row r="1231">
          <cell r="A1231" t="str">
            <v>NE ON PEAK</v>
          </cell>
          <cell r="C1231">
            <v>200803</v>
          </cell>
          <cell r="D1231">
            <v>0</v>
          </cell>
        </row>
        <row r="1232">
          <cell r="A1232" t="str">
            <v>NE ON PEAK</v>
          </cell>
          <cell r="C1232">
            <v>200804</v>
          </cell>
          <cell r="D1232">
            <v>0</v>
          </cell>
        </row>
        <row r="1233">
          <cell r="A1233" t="str">
            <v>NE ON PEAK</v>
          </cell>
          <cell r="C1233">
            <v>200805</v>
          </cell>
          <cell r="D1233">
            <v>0</v>
          </cell>
        </row>
        <row r="1234">
          <cell r="A1234" t="str">
            <v>NE ON PEAK</v>
          </cell>
          <cell r="C1234">
            <v>200806</v>
          </cell>
          <cell r="D1234">
            <v>0</v>
          </cell>
        </row>
        <row r="1235">
          <cell r="A1235" t="str">
            <v>NE ON PEAK</v>
          </cell>
          <cell r="C1235">
            <v>200807</v>
          </cell>
          <cell r="D1235">
            <v>0</v>
          </cell>
        </row>
        <row r="1236">
          <cell r="A1236" t="str">
            <v>NE ON PEAK</v>
          </cell>
          <cell r="C1236">
            <v>200808</v>
          </cell>
          <cell r="D1236">
            <v>0</v>
          </cell>
        </row>
        <row r="1237">
          <cell r="A1237" t="str">
            <v>NE ON PEAK</v>
          </cell>
          <cell r="C1237">
            <v>200809</v>
          </cell>
          <cell r="D1237">
            <v>0</v>
          </cell>
        </row>
        <row r="1238">
          <cell r="A1238" t="str">
            <v>NE ON PEAK</v>
          </cell>
          <cell r="C1238">
            <v>200810</v>
          </cell>
          <cell r="D1238">
            <v>0</v>
          </cell>
        </row>
        <row r="1239">
          <cell r="A1239" t="str">
            <v>NE ON PEAK</v>
          </cell>
          <cell r="C1239">
            <v>200811</v>
          </cell>
          <cell r="D1239">
            <v>0</v>
          </cell>
        </row>
        <row r="1240">
          <cell r="A1240" t="str">
            <v>NE ON PEAK</v>
          </cell>
          <cell r="C1240">
            <v>200812</v>
          </cell>
          <cell r="D1240">
            <v>0</v>
          </cell>
        </row>
        <row r="1241">
          <cell r="A1241" t="str">
            <v>NE ON PEAK</v>
          </cell>
          <cell r="C1241">
            <v>200901</v>
          </cell>
          <cell r="D1241">
            <v>0</v>
          </cell>
        </row>
        <row r="1242">
          <cell r="A1242" t="str">
            <v>NE ON PEAK</v>
          </cell>
          <cell r="C1242">
            <v>200902</v>
          </cell>
          <cell r="D1242">
            <v>0</v>
          </cell>
        </row>
        <row r="1243">
          <cell r="A1243" t="str">
            <v>NE ON PEAK</v>
          </cell>
          <cell r="C1243">
            <v>200903</v>
          </cell>
          <cell r="D1243">
            <v>0</v>
          </cell>
        </row>
        <row r="1244">
          <cell r="A1244" t="str">
            <v>NE ON PEAK</v>
          </cell>
          <cell r="C1244">
            <v>200904</v>
          </cell>
          <cell r="D1244">
            <v>0</v>
          </cell>
        </row>
        <row r="1245">
          <cell r="A1245" t="str">
            <v>NE ON PEAK</v>
          </cell>
          <cell r="C1245">
            <v>200905</v>
          </cell>
          <cell r="D1245">
            <v>0</v>
          </cell>
        </row>
        <row r="1246">
          <cell r="A1246" t="str">
            <v>NE ON PEAK</v>
          </cell>
          <cell r="C1246">
            <v>200906</v>
          </cell>
          <cell r="D1246">
            <v>0</v>
          </cell>
        </row>
        <row r="1247">
          <cell r="A1247" t="str">
            <v>NE ON PEAK</v>
          </cell>
          <cell r="C1247">
            <v>200907</v>
          </cell>
          <cell r="D1247">
            <v>0</v>
          </cell>
        </row>
        <row r="1248">
          <cell r="A1248" t="str">
            <v>NE ON PEAK</v>
          </cell>
          <cell r="C1248">
            <v>200908</v>
          </cell>
          <cell r="D1248">
            <v>0</v>
          </cell>
        </row>
        <row r="1249">
          <cell r="A1249" t="str">
            <v>NE ON PEAK</v>
          </cell>
          <cell r="C1249">
            <v>200909</v>
          </cell>
          <cell r="D1249">
            <v>0</v>
          </cell>
        </row>
        <row r="1250">
          <cell r="A1250" t="str">
            <v>NE ON PEAK</v>
          </cell>
          <cell r="C1250">
            <v>200910</v>
          </cell>
          <cell r="D1250">
            <v>0</v>
          </cell>
        </row>
        <row r="1251">
          <cell r="A1251" t="str">
            <v>NE ON PEAK</v>
          </cell>
          <cell r="C1251">
            <v>200911</v>
          </cell>
          <cell r="D1251">
            <v>0</v>
          </cell>
        </row>
        <row r="1252">
          <cell r="A1252" t="str">
            <v>NE ON PEAK</v>
          </cell>
          <cell r="C1252">
            <v>200912</v>
          </cell>
          <cell r="D1252">
            <v>0</v>
          </cell>
        </row>
        <row r="1253">
          <cell r="A1253" t="str">
            <v>NE ON PEAK</v>
          </cell>
          <cell r="C1253">
            <v>201001</v>
          </cell>
          <cell r="D1253">
            <v>0</v>
          </cell>
        </row>
        <row r="1254">
          <cell r="A1254" t="str">
            <v>NE ON PEAK</v>
          </cell>
          <cell r="C1254">
            <v>201002</v>
          </cell>
          <cell r="D1254">
            <v>0</v>
          </cell>
        </row>
        <row r="1255">
          <cell r="A1255" t="str">
            <v>NE ON PEAK</v>
          </cell>
          <cell r="C1255">
            <v>201003</v>
          </cell>
          <cell r="D1255">
            <v>0</v>
          </cell>
        </row>
        <row r="1256">
          <cell r="A1256" t="str">
            <v>NE ON PEAK</v>
          </cell>
          <cell r="C1256">
            <v>201004</v>
          </cell>
          <cell r="D1256">
            <v>0</v>
          </cell>
        </row>
        <row r="1257">
          <cell r="A1257" t="str">
            <v>NE ON PEAK</v>
          </cell>
          <cell r="C1257">
            <v>201005</v>
          </cell>
          <cell r="D1257">
            <v>0</v>
          </cell>
        </row>
        <row r="1258">
          <cell r="A1258" t="str">
            <v>NE ON PEAK</v>
          </cell>
          <cell r="C1258">
            <v>201006</v>
          </cell>
          <cell r="D1258">
            <v>0</v>
          </cell>
        </row>
        <row r="1259">
          <cell r="A1259" t="str">
            <v>NE ON PEAK</v>
          </cell>
          <cell r="C1259">
            <v>201007</v>
          </cell>
          <cell r="D1259">
            <v>0</v>
          </cell>
        </row>
        <row r="1260">
          <cell r="A1260" t="str">
            <v>NE ON PEAK</v>
          </cell>
          <cell r="C1260">
            <v>201008</v>
          </cell>
          <cell r="D1260">
            <v>0</v>
          </cell>
        </row>
        <row r="1261">
          <cell r="A1261" t="str">
            <v>NE ON PEAK</v>
          </cell>
          <cell r="C1261">
            <v>201009</v>
          </cell>
          <cell r="D1261">
            <v>0</v>
          </cell>
        </row>
        <row r="1262">
          <cell r="A1262" t="str">
            <v>NE ON PEAK</v>
          </cell>
          <cell r="C1262">
            <v>201010</v>
          </cell>
          <cell r="D1262">
            <v>0</v>
          </cell>
        </row>
        <row r="1263">
          <cell r="A1263" t="str">
            <v>NE ON PEAK</v>
          </cell>
          <cell r="C1263">
            <v>201011</v>
          </cell>
          <cell r="D1263">
            <v>0</v>
          </cell>
        </row>
        <row r="1264">
          <cell r="A1264" t="str">
            <v>NE ON PEAK</v>
          </cell>
          <cell r="C1264">
            <v>201012</v>
          </cell>
          <cell r="D1264">
            <v>0</v>
          </cell>
        </row>
        <row r="1265">
          <cell r="A1265" t="str">
            <v>NE ON PEAK</v>
          </cell>
          <cell r="C1265">
            <v>201101</v>
          </cell>
          <cell r="D1265">
            <v>0</v>
          </cell>
        </row>
        <row r="1266">
          <cell r="A1266" t="str">
            <v>NHL RTC</v>
          </cell>
          <cell r="C1266">
            <v>200803</v>
          </cell>
          <cell r="D1266">
            <v>0</v>
          </cell>
        </row>
        <row r="1267">
          <cell r="A1267" t="str">
            <v>NHL RTC</v>
          </cell>
          <cell r="C1267">
            <v>200804</v>
          </cell>
          <cell r="D1267">
            <v>0</v>
          </cell>
        </row>
        <row r="1268">
          <cell r="A1268" t="str">
            <v>NHL RTC</v>
          </cell>
          <cell r="C1268">
            <v>200805</v>
          </cell>
          <cell r="D1268">
            <v>0</v>
          </cell>
        </row>
        <row r="1269">
          <cell r="A1269" t="str">
            <v>NHL RTC</v>
          </cell>
          <cell r="C1269">
            <v>200806</v>
          </cell>
          <cell r="D1269">
            <v>0</v>
          </cell>
        </row>
        <row r="1270">
          <cell r="A1270" t="str">
            <v>NHL RTC</v>
          </cell>
          <cell r="C1270">
            <v>200807</v>
          </cell>
          <cell r="D1270">
            <v>0</v>
          </cell>
        </row>
        <row r="1271">
          <cell r="A1271" t="str">
            <v>NHL RTC</v>
          </cell>
          <cell r="C1271">
            <v>200808</v>
          </cell>
          <cell r="D1271">
            <v>0</v>
          </cell>
        </row>
        <row r="1272">
          <cell r="A1272" t="str">
            <v>NHL RTC</v>
          </cell>
          <cell r="C1272">
            <v>200809</v>
          </cell>
          <cell r="D1272">
            <v>0</v>
          </cell>
        </row>
        <row r="1273">
          <cell r="A1273" t="str">
            <v>NHL RTC</v>
          </cell>
          <cell r="C1273">
            <v>200810</v>
          </cell>
          <cell r="D1273">
            <v>0</v>
          </cell>
        </row>
        <row r="1274">
          <cell r="A1274" t="str">
            <v>NHL RTC</v>
          </cell>
          <cell r="C1274">
            <v>200811</v>
          </cell>
          <cell r="D1274">
            <v>0</v>
          </cell>
        </row>
        <row r="1275">
          <cell r="A1275" t="str">
            <v>NHL RTC</v>
          </cell>
          <cell r="C1275">
            <v>200812</v>
          </cell>
          <cell r="D1275">
            <v>0</v>
          </cell>
        </row>
        <row r="1276">
          <cell r="A1276" t="str">
            <v>NHL RTC</v>
          </cell>
          <cell r="C1276">
            <v>200901</v>
          </cell>
          <cell r="D1276">
            <v>0</v>
          </cell>
        </row>
        <row r="1277">
          <cell r="A1277" t="str">
            <v>NHL RTC</v>
          </cell>
          <cell r="C1277">
            <v>200902</v>
          </cell>
          <cell r="D1277">
            <v>0</v>
          </cell>
        </row>
        <row r="1278">
          <cell r="A1278" t="str">
            <v>NHL RTC</v>
          </cell>
          <cell r="C1278">
            <v>200903</v>
          </cell>
          <cell r="D1278">
            <v>0</v>
          </cell>
        </row>
        <row r="1279">
          <cell r="A1279" t="str">
            <v>NHL RTC</v>
          </cell>
          <cell r="C1279">
            <v>200904</v>
          </cell>
          <cell r="D1279">
            <v>0</v>
          </cell>
        </row>
        <row r="1280">
          <cell r="A1280" t="str">
            <v>NHL RTC</v>
          </cell>
          <cell r="C1280">
            <v>200905</v>
          </cell>
          <cell r="D1280">
            <v>0</v>
          </cell>
        </row>
        <row r="1281">
          <cell r="A1281" t="str">
            <v>NHL RTC</v>
          </cell>
          <cell r="C1281">
            <v>200906</v>
          </cell>
          <cell r="D1281">
            <v>0</v>
          </cell>
        </row>
        <row r="1282">
          <cell r="A1282" t="str">
            <v>NHL RTC</v>
          </cell>
          <cell r="C1282">
            <v>200907</v>
          </cell>
          <cell r="D1282">
            <v>0</v>
          </cell>
        </row>
        <row r="1283">
          <cell r="A1283" t="str">
            <v>NHL RTC</v>
          </cell>
          <cell r="C1283">
            <v>200908</v>
          </cell>
          <cell r="D1283">
            <v>0</v>
          </cell>
        </row>
        <row r="1284">
          <cell r="A1284" t="str">
            <v>NHL RTC</v>
          </cell>
          <cell r="C1284">
            <v>200909</v>
          </cell>
          <cell r="D1284">
            <v>0</v>
          </cell>
        </row>
        <row r="1285">
          <cell r="A1285" t="str">
            <v>NHL RTC</v>
          </cell>
          <cell r="C1285">
            <v>200910</v>
          </cell>
          <cell r="D1285">
            <v>0</v>
          </cell>
        </row>
        <row r="1286">
          <cell r="A1286" t="str">
            <v>NHL RTC</v>
          </cell>
          <cell r="C1286">
            <v>200911</v>
          </cell>
          <cell r="D1286">
            <v>0</v>
          </cell>
        </row>
        <row r="1287">
          <cell r="A1287" t="str">
            <v>NHL RTC</v>
          </cell>
          <cell r="C1287">
            <v>200912</v>
          </cell>
          <cell r="D1287">
            <v>0</v>
          </cell>
        </row>
        <row r="1288">
          <cell r="A1288" t="str">
            <v>NHS RTC</v>
          </cell>
          <cell r="C1288">
            <v>200803</v>
          </cell>
          <cell r="D1288">
            <v>0</v>
          </cell>
        </row>
        <row r="1289">
          <cell r="A1289" t="str">
            <v>NHS RTC</v>
          </cell>
          <cell r="C1289">
            <v>200804</v>
          </cell>
          <cell r="D1289">
            <v>0</v>
          </cell>
        </row>
        <row r="1290">
          <cell r="A1290" t="str">
            <v>NHS RTC</v>
          </cell>
          <cell r="C1290">
            <v>200805</v>
          </cell>
          <cell r="D1290">
            <v>0</v>
          </cell>
        </row>
        <row r="1291">
          <cell r="A1291" t="str">
            <v>NHS RTC</v>
          </cell>
          <cell r="C1291">
            <v>200806</v>
          </cell>
          <cell r="D1291">
            <v>0</v>
          </cell>
        </row>
        <row r="1292">
          <cell r="A1292" t="str">
            <v>NHS RTC</v>
          </cell>
          <cell r="C1292">
            <v>200807</v>
          </cell>
          <cell r="D1292">
            <v>0</v>
          </cell>
        </row>
        <row r="1293">
          <cell r="A1293" t="str">
            <v>NHS RTC</v>
          </cell>
          <cell r="C1293">
            <v>200808</v>
          </cell>
          <cell r="D1293">
            <v>0</v>
          </cell>
        </row>
        <row r="1294">
          <cell r="A1294" t="str">
            <v>NHS RTC</v>
          </cell>
          <cell r="C1294">
            <v>200809</v>
          </cell>
          <cell r="D1294">
            <v>0</v>
          </cell>
        </row>
        <row r="1295">
          <cell r="A1295" t="str">
            <v>NHS RTC</v>
          </cell>
          <cell r="C1295">
            <v>200810</v>
          </cell>
          <cell r="D1295">
            <v>0</v>
          </cell>
        </row>
        <row r="1296">
          <cell r="A1296" t="str">
            <v>NHS RTC</v>
          </cell>
          <cell r="C1296">
            <v>200811</v>
          </cell>
          <cell r="D1296">
            <v>0</v>
          </cell>
        </row>
        <row r="1297">
          <cell r="A1297" t="str">
            <v>NHS RTC</v>
          </cell>
          <cell r="C1297">
            <v>200812</v>
          </cell>
          <cell r="D1297">
            <v>0</v>
          </cell>
        </row>
        <row r="1298">
          <cell r="A1298" t="str">
            <v>NHS RTC</v>
          </cell>
          <cell r="C1298">
            <v>200901</v>
          </cell>
          <cell r="D1298">
            <v>0</v>
          </cell>
        </row>
        <row r="1299">
          <cell r="A1299" t="str">
            <v>NHS RTC</v>
          </cell>
          <cell r="C1299">
            <v>200902</v>
          </cell>
          <cell r="D1299">
            <v>0</v>
          </cell>
        </row>
        <row r="1300">
          <cell r="A1300" t="str">
            <v>NHS RTC</v>
          </cell>
          <cell r="C1300">
            <v>200903</v>
          </cell>
          <cell r="D1300">
            <v>0</v>
          </cell>
        </row>
        <row r="1301">
          <cell r="A1301" t="str">
            <v>NHS RTC</v>
          </cell>
          <cell r="C1301">
            <v>200904</v>
          </cell>
          <cell r="D1301">
            <v>0</v>
          </cell>
        </row>
        <row r="1302">
          <cell r="A1302" t="str">
            <v>NHS RTC</v>
          </cell>
          <cell r="C1302">
            <v>200905</v>
          </cell>
          <cell r="D1302">
            <v>0</v>
          </cell>
        </row>
        <row r="1303">
          <cell r="A1303" t="str">
            <v>NHS RTC</v>
          </cell>
          <cell r="C1303">
            <v>200906</v>
          </cell>
          <cell r="D1303">
            <v>0</v>
          </cell>
        </row>
        <row r="1304">
          <cell r="A1304" t="str">
            <v>NHS RTC</v>
          </cell>
          <cell r="C1304">
            <v>200907</v>
          </cell>
          <cell r="D1304">
            <v>0</v>
          </cell>
        </row>
        <row r="1305">
          <cell r="A1305" t="str">
            <v>NHS RTC</v>
          </cell>
          <cell r="C1305">
            <v>200908</v>
          </cell>
          <cell r="D1305">
            <v>0</v>
          </cell>
        </row>
        <row r="1306">
          <cell r="A1306" t="str">
            <v>NHS RTC</v>
          </cell>
          <cell r="C1306">
            <v>200909</v>
          </cell>
          <cell r="D1306">
            <v>0</v>
          </cell>
        </row>
        <row r="1307">
          <cell r="A1307" t="str">
            <v>NHS RTC</v>
          </cell>
          <cell r="C1307">
            <v>200910</v>
          </cell>
          <cell r="D1307">
            <v>0</v>
          </cell>
        </row>
        <row r="1308">
          <cell r="A1308" t="str">
            <v>NHS RTC</v>
          </cell>
          <cell r="C1308">
            <v>200911</v>
          </cell>
          <cell r="D1308">
            <v>0</v>
          </cell>
        </row>
        <row r="1309">
          <cell r="A1309" t="str">
            <v>NHS RTC</v>
          </cell>
          <cell r="C1309">
            <v>200912</v>
          </cell>
          <cell r="D1309">
            <v>0</v>
          </cell>
        </row>
        <row r="1310">
          <cell r="A1310" t="str">
            <v>NO6 NYH 1%</v>
          </cell>
          <cell r="C1310">
            <v>200803</v>
          </cell>
          <cell r="D1310">
            <v>0</v>
          </cell>
        </row>
        <row r="1311">
          <cell r="A1311" t="str">
            <v>NO6 NYH 1%</v>
          </cell>
          <cell r="C1311">
            <v>200804</v>
          </cell>
          <cell r="D1311">
            <v>0</v>
          </cell>
        </row>
        <row r="1312">
          <cell r="A1312" t="str">
            <v>NO6 NYH 1%</v>
          </cell>
          <cell r="C1312">
            <v>200805</v>
          </cell>
          <cell r="D1312">
            <v>0</v>
          </cell>
        </row>
        <row r="1313">
          <cell r="A1313" t="str">
            <v>NO6 NYH 1%</v>
          </cell>
          <cell r="C1313">
            <v>200806</v>
          </cell>
          <cell r="D1313">
            <v>0</v>
          </cell>
        </row>
        <row r="1314">
          <cell r="A1314" t="str">
            <v>NO6 NYH 1%</v>
          </cell>
          <cell r="C1314">
            <v>200807</v>
          </cell>
          <cell r="D1314">
            <v>0</v>
          </cell>
        </row>
        <row r="1315">
          <cell r="A1315" t="str">
            <v>NO6 NYH 1%</v>
          </cell>
          <cell r="C1315">
            <v>200808</v>
          </cell>
          <cell r="D1315">
            <v>0</v>
          </cell>
        </row>
        <row r="1316">
          <cell r="A1316" t="str">
            <v>NO6 NYH 1%</v>
          </cell>
          <cell r="C1316">
            <v>200809</v>
          </cell>
          <cell r="D1316">
            <v>0</v>
          </cell>
        </row>
        <row r="1317">
          <cell r="A1317" t="str">
            <v>NO6 NYH 1%</v>
          </cell>
          <cell r="C1317">
            <v>200810</v>
          </cell>
          <cell r="D1317">
            <v>0</v>
          </cell>
        </row>
        <row r="1318">
          <cell r="A1318" t="str">
            <v>NO6 NYH 1%</v>
          </cell>
          <cell r="C1318">
            <v>200811</v>
          </cell>
          <cell r="D1318">
            <v>0</v>
          </cell>
        </row>
        <row r="1319">
          <cell r="A1319" t="str">
            <v>NO6 NYH 1%</v>
          </cell>
          <cell r="C1319">
            <v>200812</v>
          </cell>
          <cell r="D1319">
            <v>0</v>
          </cell>
        </row>
        <row r="1320">
          <cell r="A1320" t="str">
            <v>NO6 NYH 1%</v>
          </cell>
          <cell r="C1320">
            <v>200901</v>
          </cell>
          <cell r="D1320">
            <v>0</v>
          </cell>
        </row>
        <row r="1321">
          <cell r="A1321" t="str">
            <v>NO6 NYH 1%</v>
          </cell>
          <cell r="C1321">
            <v>200902</v>
          </cell>
          <cell r="D1321">
            <v>0</v>
          </cell>
        </row>
        <row r="1322">
          <cell r="A1322" t="str">
            <v>NO6 NYH 1%</v>
          </cell>
          <cell r="C1322">
            <v>200903</v>
          </cell>
          <cell r="D1322">
            <v>0</v>
          </cell>
        </row>
        <row r="1323">
          <cell r="A1323" t="str">
            <v>NO6 NYH 1%</v>
          </cell>
          <cell r="C1323">
            <v>200904</v>
          </cell>
          <cell r="D1323">
            <v>0</v>
          </cell>
        </row>
        <row r="1324">
          <cell r="A1324" t="str">
            <v>NO6 NYH 1%</v>
          </cell>
          <cell r="C1324">
            <v>200905</v>
          </cell>
          <cell r="D1324">
            <v>0</v>
          </cell>
        </row>
        <row r="1325">
          <cell r="A1325" t="str">
            <v>NO6 NYH 1%</v>
          </cell>
          <cell r="C1325">
            <v>200906</v>
          </cell>
          <cell r="D1325">
            <v>0</v>
          </cell>
        </row>
        <row r="1326">
          <cell r="A1326" t="str">
            <v>NO6 NYH 1%</v>
          </cell>
          <cell r="C1326">
            <v>200907</v>
          </cell>
          <cell r="D1326">
            <v>0</v>
          </cell>
        </row>
        <row r="1327">
          <cell r="A1327" t="str">
            <v>NO6 NYH 1%</v>
          </cell>
          <cell r="C1327">
            <v>200908</v>
          </cell>
          <cell r="D1327">
            <v>0</v>
          </cell>
        </row>
        <row r="1328">
          <cell r="A1328" t="str">
            <v>NO6 NYH 1%</v>
          </cell>
          <cell r="C1328">
            <v>200909</v>
          </cell>
          <cell r="D1328">
            <v>0</v>
          </cell>
        </row>
        <row r="1329">
          <cell r="A1329" t="str">
            <v>NO6 NYH 1%</v>
          </cell>
          <cell r="C1329">
            <v>200910</v>
          </cell>
          <cell r="D1329">
            <v>0</v>
          </cell>
        </row>
        <row r="1330">
          <cell r="A1330" t="str">
            <v>NO6 NYH 1%</v>
          </cell>
          <cell r="C1330">
            <v>200911</v>
          </cell>
          <cell r="D1330">
            <v>0</v>
          </cell>
        </row>
        <row r="1331">
          <cell r="A1331" t="str">
            <v>NO6 NYH 1%</v>
          </cell>
          <cell r="C1331">
            <v>200912</v>
          </cell>
          <cell r="D1331">
            <v>0</v>
          </cell>
        </row>
        <row r="1332">
          <cell r="A1332" t="str">
            <v>NO6 NYH 1%</v>
          </cell>
          <cell r="C1332">
            <v>201001</v>
          </cell>
          <cell r="D1332">
            <v>0</v>
          </cell>
        </row>
        <row r="1333">
          <cell r="A1333" t="str">
            <v>NO6 NYH 1%</v>
          </cell>
          <cell r="C1333">
            <v>201002</v>
          </cell>
          <cell r="D1333">
            <v>0</v>
          </cell>
        </row>
        <row r="1334">
          <cell r="A1334" t="str">
            <v>NO6 NYH 1%</v>
          </cell>
          <cell r="C1334">
            <v>201003</v>
          </cell>
          <cell r="D1334">
            <v>0</v>
          </cell>
        </row>
        <row r="1335">
          <cell r="A1335" t="str">
            <v>NO6 NYH 1%</v>
          </cell>
          <cell r="C1335">
            <v>201004</v>
          </cell>
          <cell r="D1335">
            <v>0</v>
          </cell>
        </row>
        <row r="1336">
          <cell r="A1336" t="str">
            <v>NO6 NYH 1%</v>
          </cell>
          <cell r="C1336">
            <v>201005</v>
          </cell>
          <cell r="D1336">
            <v>0</v>
          </cell>
        </row>
        <row r="1337">
          <cell r="A1337" t="str">
            <v>NO6 NYH 1%</v>
          </cell>
          <cell r="C1337">
            <v>201006</v>
          </cell>
          <cell r="D1337">
            <v>0</v>
          </cell>
        </row>
        <row r="1338">
          <cell r="A1338" t="str">
            <v>NO6 NYH 1%</v>
          </cell>
          <cell r="C1338">
            <v>201007</v>
          </cell>
          <cell r="D1338">
            <v>0</v>
          </cell>
        </row>
        <row r="1339">
          <cell r="A1339" t="str">
            <v>NO6 NYH 1%</v>
          </cell>
          <cell r="C1339">
            <v>201008</v>
          </cell>
          <cell r="D1339">
            <v>0</v>
          </cell>
        </row>
        <row r="1340">
          <cell r="A1340" t="str">
            <v>NO6 NYH 1%</v>
          </cell>
          <cell r="C1340">
            <v>201009</v>
          </cell>
          <cell r="D1340">
            <v>0</v>
          </cell>
        </row>
        <row r="1341">
          <cell r="A1341" t="str">
            <v>NO6 NYH 1%</v>
          </cell>
          <cell r="C1341">
            <v>201010</v>
          </cell>
          <cell r="D1341">
            <v>0</v>
          </cell>
        </row>
        <row r="1342">
          <cell r="A1342" t="str">
            <v>NO6 NYH 1%</v>
          </cell>
          <cell r="C1342">
            <v>201011</v>
          </cell>
          <cell r="D1342">
            <v>0</v>
          </cell>
        </row>
        <row r="1343">
          <cell r="A1343" t="str">
            <v>NO6 NYH 1%</v>
          </cell>
          <cell r="C1343">
            <v>201012</v>
          </cell>
          <cell r="D1343">
            <v>0</v>
          </cell>
        </row>
        <row r="1344">
          <cell r="A1344" t="str">
            <v>NO6 NYH 1%</v>
          </cell>
          <cell r="C1344">
            <v>201101</v>
          </cell>
          <cell r="D1344">
            <v>0</v>
          </cell>
        </row>
        <row r="1345">
          <cell r="A1345" t="str">
            <v>NO6 NYH 1%</v>
          </cell>
          <cell r="C1345">
            <v>201102</v>
          </cell>
          <cell r="D1345">
            <v>0</v>
          </cell>
        </row>
        <row r="1346">
          <cell r="A1346" t="str">
            <v>NO6 NYH 1%</v>
          </cell>
          <cell r="C1346">
            <v>201103</v>
          </cell>
          <cell r="D1346">
            <v>0</v>
          </cell>
        </row>
        <row r="1347">
          <cell r="A1347" t="str">
            <v>NO6 NYH.3%</v>
          </cell>
          <cell r="C1347">
            <v>200803</v>
          </cell>
          <cell r="D1347">
            <v>0</v>
          </cell>
        </row>
        <row r="1348">
          <cell r="A1348" t="str">
            <v>NO6 NYH.3%</v>
          </cell>
          <cell r="C1348">
            <v>200804</v>
          </cell>
          <cell r="D1348">
            <v>0</v>
          </cell>
        </row>
        <row r="1349">
          <cell r="A1349" t="str">
            <v>NO6 NYH.3%</v>
          </cell>
          <cell r="C1349">
            <v>200805</v>
          </cell>
          <cell r="D1349">
            <v>0</v>
          </cell>
        </row>
        <row r="1350">
          <cell r="A1350" t="str">
            <v>NO6 NYH.3%</v>
          </cell>
          <cell r="C1350">
            <v>200806</v>
          </cell>
          <cell r="D1350">
            <v>0</v>
          </cell>
        </row>
        <row r="1351">
          <cell r="A1351" t="str">
            <v>NO6 NYH.3%</v>
          </cell>
          <cell r="C1351">
            <v>200807</v>
          </cell>
          <cell r="D1351">
            <v>0</v>
          </cell>
        </row>
        <row r="1352">
          <cell r="A1352" t="str">
            <v>NO6 NYH.3%</v>
          </cell>
          <cell r="C1352">
            <v>200808</v>
          </cell>
          <cell r="D1352">
            <v>0</v>
          </cell>
        </row>
        <row r="1353">
          <cell r="A1353" t="str">
            <v>NO6 NYH.3%</v>
          </cell>
          <cell r="C1353">
            <v>200809</v>
          </cell>
          <cell r="D1353">
            <v>0</v>
          </cell>
        </row>
        <row r="1354">
          <cell r="A1354" t="str">
            <v>NO6 NYH.3%</v>
          </cell>
          <cell r="C1354">
            <v>200810</v>
          </cell>
          <cell r="D1354">
            <v>0</v>
          </cell>
        </row>
        <row r="1355">
          <cell r="A1355" t="str">
            <v>NO6 NYH.3%</v>
          </cell>
          <cell r="C1355">
            <v>200811</v>
          </cell>
          <cell r="D1355">
            <v>0</v>
          </cell>
        </row>
        <row r="1356">
          <cell r="A1356" t="str">
            <v>NO6 NYH.3%</v>
          </cell>
          <cell r="C1356">
            <v>200812</v>
          </cell>
          <cell r="D1356">
            <v>0</v>
          </cell>
        </row>
        <row r="1357">
          <cell r="A1357" t="str">
            <v>NY A ON PEAK</v>
          </cell>
          <cell r="C1357">
            <v>200803</v>
          </cell>
          <cell r="D1357">
            <v>0</v>
          </cell>
        </row>
        <row r="1358">
          <cell r="A1358" t="str">
            <v>NY A ON PEAK</v>
          </cell>
          <cell r="C1358">
            <v>200804</v>
          </cell>
          <cell r="D1358">
            <v>0</v>
          </cell>
        </row>
        <row r="1359">
          <cell r="A1359" t="str">
            <v>NY A ON PEAK</v>
          </cell>
          <cell r="C1359">
            <v>200805</v>
          </cell>
          <cell r="D1359">
            <v>0</v>
          </cell>
        </row>
        <row r="1360">
          <cell r="A1360" t="str">
            <v>NY A ON PEAK</v>
          </cell>
          <cell r="C1360">
            <v>200806</v>
          </cell>
          <cell r="D1360">
            <v>0</v>
          </cell>
        </row>
        <row r="1361">
          <cell r="A1361" t="str">
            <v>NY A ON PEAK</v>
          </cell>
          <cell r="C1361">
            <v>200807</v>
          </cell>
          <cell r="D1361">
            <v>0</v>
          </cell>
        </row>
        <row r="1362">
          <cell r="A1362" t="str">
            <v>NY A ON PEAK</v>
          </cell>
          <cell r="C1362">
            <v>200808</v>
          </cell>
          <cell r="D1362">
            <v>0</v>
          </cell>
        </row>
        <row r="1363">
          <cell r="A1363" t="str">
            <v>NY A ON PEAK</v>
          </cell>
          <cell r="C1363">
            <v>200809</v>
          </cell>
          <cell r="D1363">
            <v>0</v>
          </cell>
        </row>
        <row r="1364">
          <cell r="A1364" t="str">
            <v>NY A ON PEAK</v>
          </cell>
          <cell r="C1364">
            <v>200810</v>
          </cell>
          <cell r="D1364">
            <v>0</v>
          </cell>
        </row>
        <row r="1365">
          <cell r="A1365" t="str">
            <v>NY A ON PEAK</v>
          </cell>
          <cell r="C1365">
            <v>200811</v>
          </cell>
          <cell r="D1365">
            <v>0</v>
          </cell>
        </row>
        <row r="1366">
          <cell r="A1366" t="str">
            <v>NY A ON PEAK</v>
          </cell>
          <cell r="C1366">
            <v>200812</v>
          </cell>
          <cell r="D1366">
            <v>0</v>
          </cell>
        </row>
        <row r="1367">
          <cell r="A1367" t="str">
            <v>NY A ON PEAK</v>
          </cell>
          <cell r="C1367">
            <v>200901</v>
          </cell>
          <cell r="D1367">
            <v>0</v>
          </cell>
        </row>
        <row r="1368">
          <cell r="A1368" t="str">
            <v>NY A ON PEAK</v>
          </cell>
          <cell r="C1368">
            <v>200902</v>
          </cell>
          <cell r="D1368">
            <v>0</v>
          </cell>
        </row>
        <row r="1369">
          <cell r="A1369" t="str">
            <v>NY A ON PEAK</v>
          </cell>
          <cell r="C1369">
            <v>200903</v>
          </cell>
          <cell r="D1369">
            <v>0</v>
          </cell>
        </row>
        <row r="1370">
          <cell r="A1370" t="str">
            <v>NY A ON PEAK</v>
          </cell>
          <cell r="C1370">
            <v>200904</v>
          </cell>
          <cell r="D1370">
            <v>0</v>
          </cell>
        </row>
        <row r="1371">
          <cell r="A1371" t="str">
            <v>NY A ON PEAK</v>
          </cell>
          <cell r="C1371">
            <v>200905</v>
          </cell>
          <cell r="D1371">
            <v>0</v>
          </cell>
        </row>
        <row r="1372">
          <cell r="A1372" t="str">
            <v>NY A ON PEAK</v>
          </cell>
          <cell r="C1372">
            <v>200906</v>
          </cell>
          <cell r="D1372">
            <v>0</v>
          </cell>
        </row>
        <row r="1373">
          <cell r="A1373" t="str">
            <v>NY A ON PEAK</v>
          </cell>
          <cell r="C1373">
            <v>200907</v>
          </cell>
          <cell r="D1373">
            <v>0</v>
          </cell>
        </row>
        <row r="1374">
          <cell r="A1374" t="str">
            <v>NY A ON PEAK</v>
          </cell>
          <cell r="C1374">
            <v>200908</v>
          </cell>
          <cell r="D1374">
            <v>0</v>
          </cell>
        </row>
        <row r="1375">
          <cell r="A1375" t="str">
            <v>NY A ON PEAK</v>
          </cell>
          <cell r="C1375">
            <v>200909</v>
          </cell>
          <cell r="D1375">
            <v>0</v>
          </cell>
        </row>
        <row r="1376">
          <cell r="A1376" t="str">
            <v>NY A ON PEAK</v>
          </cell>
          <cell r="C1376">
            <v>200910</v>
          </cell>
          <cell r="D1376">
            <v>0</v>
          </cell>
        </row>
        <row r="1377">
          <cell r="A1377" t="str">
            <v>NY A ON PEAK</v>
          </cell>
          <cell r="C1377">
            <v>200911</v>
          </cell>
          <cell r="D1377">
            <v>0</v>
          </cell>
        </row>
        <row r="1378">
          <cell r="A1378" t="str">
            <v>NY A ON PEAK</v>
          </cell>
          <cell r="C1378">
            <v>200912</v>
          </cell>
          <cell r="D1378">
            <v>0</v>
          </cell>
        </row>
        <row r="1379">
          <cell r="A1379" t="str">
            <v>NY A ON PEAK</v>
          </cell>
          <cell r="C1379">
            <v>201001</v>
          </cell>
          <cell r="D1379">
            <v>0</v>
          </cell>
        </row>
        <row r="1380">
          <cell r="A1380" t="str">
            <v>NY A ON PEAK</v>
          </cell>
          <cell r="C1380">
            <v>201002</v>
          </cell>
          <cell r="D1380">
            <v>0</v>
          </cell>
        </row>
        <row r="1381">
          <cell r="A1381" t="str">
            <v>NY A ON PEAK</v>
          </cell>
          <cell r="C1381">
            <v>201003</v>
          </cell>
          <cell r="D1381">
            <v>0</v>
          </cell>
        </row>
        <row r="1382">
          <cell r="A1382" t="str">
            <v>NY A ON PEAK</v>
          </cell>
          <cell r="C1382">
            <v>201004</v>
          </cell>
          <cell r="D1382">
            <v>0</v>
          </cell>
        </row>
        <row r="1383">
          <cell r="A1383" t="str">
            <v>NY A ON PEAK</v>
          </cell>
          <cell r="C1383">
            <v>201005</v>
          </cell>
          <cell r="D1383">
            <v>0</v>
          </cell>
        </row>
        <row r="1384">
          <cell r="A1384" t="str">
            <v>NY A ON PEAK</v>
          </cell>
          <cell r="C1384">
            <v>201006</v>
          </cell>
          <cell r="D1384">
            <v>0</v>
          </cell>
        </row>
        <row r="1385">
          <cell r="A1385" t="str">
            <v>NY A ON PEAK</v>
          </cell>
          <cell r="C1385">
            <v>201007</v>
          </cell>
          <cell r="D1385">
            <v>0</v>
          </cell>
        </row>
        <row r="1386">
          <cell r="A1386" t="str">
            <v>NY A ON PEAK</v>
          </cell>
          <cell r="C1386">
            <v>201008</v>
          </cell>
          <cell r="D1386">
            <v>0</v>
          </cell>
        </row>
        <row r="1387">
          <cell r="A1387" t="str">
            <v>NY A ON PEAK</v>
          </cell>
          <cell r="C1387">
            <v>201009</v>
          </cell>
          <cell r="D1387">
            <v>0</v>
          </cell>
        </row>
        <row r="1388">
          <cell r="A1388" t="str">
            <v>NY A ON PEAK</v>
          </cell>
          <cell r="C1388">
            <v>201010</v>
          </cell>
          <cell r="D1388">
            <v>0</v>
          </cell>
        </row>
        <row r="1389">
          <cell r="A1389" t="str">
            <v>NY A ON PEAK</v>
          </cell>
          <cell r="C1389">
            <v>201011</v>
          </cell>
          <cell r="D1389">
            <v>0</v>
          </cell>
        </row>
        <row r="1390">
          <cell r="A1390" t="str">
            <v>NY A ON PEAK</v>
          </cell>
          <cell r="C1390">
            <v>201012</v>
          </cell>
          <cell r="D1390">
            <v>0</v>
          </cell>
        </row>
        <row r="1391">
          <cell r="A1391" t="str">
            <v>NY A ON PEAK</v>
          </cell>
          <cell r="C1391">
            <v>201101</v>
          </cell>
          <cell r="D1391">
            <v>0</v>
          </cell>
        </row>
        <row r="1392">
          <cell r="A1392" t="str">
            <v>NY A ON PEAK</v>
          </cell>
          <cell r="C1392">
            <v>201102</v>
          </cell>
          <cell r="D1392">
            <v>0</v>
          </cell>
        </row>
        <row r="1393">
          <cell r="A1393" t="str">
            <v>NY A ON PEAK</v>
          </cell>
          <cell r="C1393">
            <v>201103</v>
          </cell>
          <cell r="D1393">
            <v>0</v>
          </cell>
        </row>
        <row r="1394">
          <cell r="A1394" t="str">
            <v>NY A ON PEAK</v>
          </cell>
          <cell r="C1394">
            <v>201104</v>
          </cell>
          <cell r="D1394">
            <v>0</v>
          </cell>
        </row>
        <row r="1395">
          <cell r="A1395" t="str">
            <v>NY A ON PEAK</v>
          </cell>
          <cell r="C1395">
            <v>201105</v>
          </cell>
          <cell r="D1395">
            <v>0</v>
          </cell>
        </row>
        <row r="1396">
          <cell r="A1396" t="str">
            <v>NY A ON PEAK</v>
          </cell>
          <cell r="C1396">
            <v>201106</v>
          </cell>
          <cell r="D1396">
            <v>0</v>
          </cell>
        </row>
        <row r="1397">
          <cell r="A1397" t="str">
            <v>NY A ON PEAK</v>
          </cell>
          <cell r="C1397">
            <v>201107</v>
          </cell>
          <cell r="D1397">
            <v>0</v>
          </cell>
        </row>
        <row r="1398">
          <cell r="A1398" t="str">
            <v>NY A ON PEAK</v>
          </cell>
          <cell r="C1398">
            <v>201108</v>
          </cell>
          <cell r="D1398">
            <v>0</v>
          </cell>
        </row>
        <row r="1399">
          <cell r="A1399" t="str">
            <v>NY A ON PEAK</v>
          </cell>
          <cell r="C1399">
            <v>201109</v>
          </cell>
          <cell r="D1399">
            <v>0</v>
          </cell>
        </row>
        <row r="1400">
          <cell r="A1400" t="str">
            <v>NY A ON PEAK</v>
          </cell>
          <cell r="C1400">
            <v>201110</v>
          </cell>
          <cell r="D1400">
            <v>0</v>
          </cell>
        </row>
        <row r="1401">
          <cell r="A1401" t="str">
            <v>NY A ON PEAK</v>
          </cell>
          <cell r="C1401">
            <v>201111</v>
          </cell>
          <cell r="D1401">
            <v>0</v>
          </cell>
        </row>
        <row r="1402">
          <cell r="A1402" t="str">
            <v>NY A ON PEAK</v>
          </cell>
          <cell r="C1402">
            <v>201112</v>
          </cell>
          <cell r="D1402">
            <v>0</v>
          </cell>
        </row>
        <row r="1403">
          <cell r="A1403" t="str">
            <v>NY G OFF PEAK</v>
          </cell>
          <cell r="C1403">
            <v>200901</v>
          </cell>
          <cell r="D1403">
            <v>0</v>
          </cell>
        </row>
        <row r="1404">
          <cell r="A1404" t="str">
            <v>NY G OFF PEAK</v>
          </cell>
          <cell r="C1404">
            <v>200902</v>
          </cell>
          <cell r="D1404">
            <v>0</v>
          </cell>
        </row>
        <row r="1405">
          <cell r="A1405" t="str">
            <v>NY G OFF PEAK</v>
          </cell>
          <cell r="C1405">
            <v>200903</v>
          </cell>
          <cell r="D1405">
            <v>0</v>
          </cell>
        </row>
        <row r="1406">
          <cell r="A1406" t="str">
            <v>NY G OFF PEAK</v>
          </cell>
          <cell r="C1406">
            <v>200904</v>
          </cell>
          <cell r="D1406">
            <v>0</v>
          </cell>
        </row>
        <row r="1407">
          <cell r="A1407" t="str">
            <v>NY G OFF PEAK</v>
          </cell>
          <cell r="C1407">
            <v>200905</v>
          </cell>
          <cell r="D1407">
            <v>0</v>
          </cell>
        </row>
        <row r="1408">
          <cell r="A1408" t="str">
            <v>NY G OFF PEAK</v>
          </cell>
          <cell r="C1408">
            <v>200906</v>
          </cell>
          <cell r="D1408">
            <v>0</v>
          </cell>
        </row>
        <row r="1409">
          <cell r="A1409" t="str">
            <v>NY G OFF PEAK</v>
          </cell>
          <cell r="C1409">
            <v>200907</v>
          </cell>
          <cell r="D1409">
            <v>0</v>
          </cell>
        </row>
        <row r="1410">
          <cell r="A1410" t="str">
            <v>NY G OFF PEAK</v>
          </cell>
          <cell r="C1410">
            <v>200908</v>
          </cell>
          <cell r="D1410">
            <v>0</v>
          </cell>
        </row>
        <row r="1411">
          <cell r="A1411" t="str">
            <v>NY G OFF PEAK</v>
          </cell>
          <cell r="C1411">
            <v>200909</v>
          </cell>
          <cell r="D1411">
            <v>0</v>
          </cell>
        </row>
        <row r="1412">
          <cell r="A1412" t="str">
            <v>NY G OFF PEAK</v>
          </cell>
          <cell r="C1412">
            <v>200910</v>
          </cell>
          <cell r="D1412">
            <v>0</v>
          </cell>
        </row>
        <row r="1413">
          <cell r="A1413" t="str">
            <v>NY G OFF PEAK</v>
          </cell>
          <cell r="C1413">
            <v>200911</v>
          </cell>
          <cell r="D1413">
            <v>0</v>
          </cell>
        </row>
        <row r="1414">
          <cell r="A1414" t="str">
            <v>NY G OFF PEAK</v>
          </cell>
          <cell r="C1414">
            <v>200912</v>
          </cell>
          <cell r="D1414">
            <v>0</v>
          </cell>
        </row>
        <row r="1415">
          <cell r="A1415" t="str">
            <v>NY G ON PEAK</v>
          </cell>
          <cell r="C1415">
            <v>200803</v>
          </cell>
          <cell r="D1415">
            <v>0</v>
          </cell>
        </row>
        <row r="1416">
          <cell r="A1416" t="str">
            <v>NY G ON PEAK</v>
          </cell>
          <cell r="C1416">
            <v>200804</v>
          </cell>
          <cell r="D1416">
            <v>0</v>
          </cell>
        </row>
        <row r="1417">
          <cell r="A1417" t="str">
            <v>NY G ON PEAK</v>
          </cell>
          <cell r="C1417">
            <v>200805</v>
          </cell>
          <cell r="D1417">
            <v>0</v>
          </cell>
        </row>
        <row r="1418">
          <cell r="A1418" t="str">
            <v>NY G ON PEAK</v>
          </cell>
          <cell r="C1418">
            <v>200806</v>
          </cell>
          <cell r="D1418">
            <v>0</v>
          </cell>
        </row>
        <row r="1419">
          <cell r="A1419" t="str">
            <v>NY G ON PEAK</v>
          </cell>
          <cell r="C1419">
            <v>200807</v>
          </cell>
          <cell r="D1419">
            <v>0</v>
          </cell>
        </row>
        <row r="1420">
          <cell r="A1420" t="str">
            <v>NY G ON PEAK</v>
          </cell>
          <cell r="C1420">
            <v>200808</v>
          </cell>
          <cell r="D1420">
            <v>0</v>
          </cell>
        </row>
        <row r="1421">
          <cell r="A1421" t="str">
            <v>NY G ON PEAK</v>
          </cell>
          <cell r="C1421">
            <v>200809</v>
          </cell>
          <cell r="D1421">
            <v>0</v>
          </cell>
        </row>
        <row r="1422">
          <cell r="A1422" t="str">
            <v>NY G ON PEAK</v>
          </cell>
          <cell r="C1422">
            <v>200810</v>
          </cell>
          <cell r="D1422">
            <v>0</v>
          </cell>
        </row>
        <row r="1423">
          <cell r="A1423" t="str">
            <v>NY G ON PEAK</v>
          </cell>
          <cell r="C1423">
            <v>200811</v>
          </cell>
          <cell r="D1423">
            <v>0</v>
          </cell>
        </row>
        <row r="1424">
          <cell r="A1424" t="str">
            <v>NY G ON PEAK</v>
          </cell>
          <cell r="C1424">
            <v>200812</v>
          </cell>
          <cell r="D1424">
            <v>0</v>
          </cell>
        </row>
        <row r="1425">
          <cell r="A1425" t="str">
            <v>NY G ON PEAK</v>
          </cell>
          <cell r="C1425">
            <v>200901</v>
          </cell>
          <cell r="D1425">
            <v>0</v>
          </cell>
        </row>
        <row r="1426">
          <cell r="A1426" t="str">
            <v>NY G ON PEAK</v>
          </cell>
          <cell r="C1426">
            <v>200902</v>
          </cell>
          <cell r="D1426">
            <v>0</v>
          </cell>
        </row>
        <row r="1427">
          <cell r="A1427" t="str">
            <v>NY G ON PEAK</v>
          </cell>
          <cell r="C1427">
            <v>200903</v>
          </cell>
          <cell r="D1427">
            <v>0</v>
          </cell>
        </row>
        <row r="1428">
          <cell r="A1428" t="str">
            <v>NY G ON PEAK</v>
          </cell>
          <cell r="C1428">
            <v>200904</v>
          </cell>
          <cell r="D1428">
            <v>0</v>
          </cell>
        </row>
        <row r="1429">
          <cell r="A1429" t="str">
            <v>NY G ON PEAK</v>
          </cell>
          <cell r="C1429">
            <v>200905</v>
          </cell>
          <cell r="D1429">
            <v>0</v>
          </cell>
        </row>
        <row r="1430">
          <cell r="A1430" t="str">
            <v>NY G ON PEAK</v>
          </cell>
          <cell r="C1430">
            <v>200906</v>
          </cell>
          <cell r="D1430">
            <v>0</v>
          </cell>
        </row>
        <row r="1431">
          <cell r="A1431" t="str">
            <v>NY G ON PEAK</v>
          </cell>
          <cell r="C1431">
            <v>200907</v>
          </cell>
          <cell r="D1431">
            <v>0</v>
          </cell>
        </row>
        <row r="1432">
          <cell r="A1432" t="str">
            <v>NY G ON PEAK</v>
          </cell>
          <cell r="C1432">
            <v>200908</v>
          </cell>
          <cell r="D1432">
            <v>0</v>
          </cell>
        </row>
        <row r="1433">
          <cell r="A1433" t="str">
            <v>NY G ON PEAK</v>
          </cell>
          <cell r="C1433">
            <v>200909</v>
          </cell>
          <cell r="D1433">
            <v>0</v>
          </cell>
        </row>
        <row r="1434">
          <cell r="A1434" t="str">
            <v>NY G ON PEAK</v>
          </cell>
          <cell r="C1434">
            <v>200910</v>
          </cell>
          <cell r="D1434">
            <v>0</v>
          </cell>
        </row>
        <row r="1435">
          <cell r="A1435" t="str">
            <v>NY G ON PEAK</v>
          </cell>
          <cell r="C1435">
            <v>200911</v>
          </cell>
          <cell r="D1435">
            <v>0</v>
          </cell>
        </row>
        <row r="1436">
          <cell r="A1436" t="str">
            <v>NY G ON PEAK</v>
          </cell>
          <cell r="C1436">
            <v>200912</v>
          </cell>
          <cell r="D1436">
            <v>0</v>
          </cell>
        </row>
        <row r="1437">
          <cell r="A1437" t="str">
            <v>NY G ON PEAK</v>
          </cell>
          <cell r="C1437">
            <v>201001</v>
          </cell>
          <cell r="D1437">
            <v>0</v>
          </cell>
        </row>
        <row r="1438">
          <cell r="A1438" t="str">
            <v>NY G ON PEAK</v>
          </cell>
          <cell r="C1438">
            <v>201002</v>
          </cell>
          <cell r="D1438">
            <v>0</v>
          </cell>
        </row>
        <row r="1439">
          <cell r="A1439" t="str">
            <v>NY G ON PEAK</v>
          </cell>
          <cell r="C1439">
            <v>201003</v>
          </cell>
          <cell r="D1439">
            <v>0</v>
          </cell>
        </row>
        <row r="1440">
          <cell r="A1440" t="str">
            <v>NY G ON PEAK</v>
          </cell>
          <cell r="C1440">
            <v>201004</v>
          </cell>
          <cell r="D1440">
            <v>0</v>
          </cell>
        </row>
        <row r="1441">
          <cell r="A1441" t="str">
            <v>NY G ON PEAK</v>
          </cell>
          <cell r="C1441">
            <v>201005</v>
          </cell>
          <cell r="D1441">
            <v>0</v>
          </cell>
        </row>
        <row r="1442">
          <cell r="A1442" t="str">
            <v>NY G ON PEAK</v>
          </cell>
          <cell r="C1442">
            <v>201006</v>
          </cell>
          <cell r="D1442">
            <v>0</v>
          </cell>
        </row>
        <row r="1443">
          <cell r="A1443" t="str">
            <v>NY G ON PEAK</v>
          </cell>
          <cell r="C1443">
            <v>201007</v>
          </cell>
          <cell r="D1443">
            <v>0</v>
          </cell>
        </row>
        <row r="1444">
          <cell r="A1444" t="str">
            <v>NY G ON PEAK</v>
          </cell>
          <cell r="C1444">
            <v>201008</v>
          </cell>
          <cell r="D1444">
            <v>0</v>
          </cell>
        </row>
        <row r="1445">
          <cell r="A1445" t="str">
            <v>NY G ON PEAK</v>
          </cell>
          <cell r="C1445">
            <v>201009</v>
          </cell>
          <cell r="D1445">
            <v>0</v>
          </cell>
        </row>
        <row r="1446">
          <cell r="A1446" t="str">
            <v>NY G ON PEAK</v>
          </cell>
          <cell r="C1446">
            <v>201010</v>
          </cell>
          <cell r="D1446">
            <v>0</v>
          </cell>
        </row>
        <row r="1447">
          <cell r="A1447" t="str">
            <v>NY G ON PEAK</v>
          </cell>
          <cell r="C1447">
            <v>201011</v>
          </cell>
          <cell r="D1447">
            <v>0</v>
          </cell>
        </row>
        <row r="1448">
          <cell r="A1448" t="str">
            <v>NY G ON PEAK</v>
          </cell>
          <cell r="C1448">
            <v>201012</v>
          </cell>
          <cell r="D1448">
            <v>0</v>
          </cell>
        </row>
        <row r="1449">
          <cell r="A1449" t="str">
            <v>NY G ON PEAK</v>
          </cell>
          <cell r="C1449">
            <v>201101</v>
          </cell>
          <cell r="D1449">
            <v>0</v>
          </cell>
        </row>
        <row r="1450">
          <cell r="A1450" t="str">
            <v>NY G ON PEAK</v>
          </cell>
          <cell r="C1450">
            <v>201102</v>
          </cell>
          <cell r="D1450">
            <v>0</v>
          </cell>
        </row>
        <row r="1451">
          <cell r="A1451" t="str">
            <v>NY G ON PEAK</v>
          </cell>
          <cell r="C1451">
            <v>201103</v>
          </cell>
          <cell r="D1451">
            <v>0</v>
          </cell>
        </row>
        <row r="1452">
          <cell r="A1452" t="str">
            <v>NY G ON PEAK</v>
          </cell>
          <cell r="C1452">
            <v>201104</v>
          </cell>
          <cell r="D1452">
            <v>0</v>
          </cell>
        </row>
        <row r="1453">
          <cell r="A1453" t="str">
            <v>NY G ON PEAK</v>
          </cell>
          <cell r="C1453">
            <v>201105</v>
          </cell>
          <cell r="D1453">
            <v>0</v>
          </cell>
        </row>
        <row r="1454">
          <cell r="A1454" t="str">
            <v>NY G ON PEAK</v>
          </cell>
          <cell r="C1454">
            <v>201106</v>
          </cell>
          <cell r="D1454">
            <v>0</v>
          </cell>
        </row>
        <row r="1455">
          <cell r="A1455" t="str">
            <v>NY G ON PEAK</v>
          </cell>
          <cell r="C1455">
            <v>201107</v>
          </cell>
          <cell r="D1455">
            <v>0</v>
          </cell>
        </row>
        <row r="1456">
          <cell r="A1456" t="str">
            <v>NY G ON PEAK</v>
          </cell>
          <cell r="C1456">
            <v>201108</v>
          </cell>
          <cell r="D1456">
            <v>0</v>
          </cell>
        </row>
        <row r="1457">
          <cell r="A1457" t="str">
            <v>NY G ON PEAK</v>
          </cell>
          <cell r="C1457">
            <v>201109</v>
          </cell>
          <cell r="D1457">
            <v>0</v>
          </cell>
        </row>
        <row r="1458">
          <cell r="A1458" t="str">
            <v>NY G ON PEAK</v>
          </cell>
          <cell r="C1458">
            <v>201110</v>
          </cell>
          <cell r="D1458">
            <v>0</v>
          </cell>
        </row>
        <row r="1459">
          <cell r="A1459" t="str">
            <v>NY G ON PEAK</v>
          </cell>
          <cell r="C1459">
            <v>201111</v>
          </cell>
          <cell r="D1459">
            <v>0</v>
          </cell>
        </row>
        <row r="1460">
          <cell r="A1460" t="str">
            <v>NY G ON PEAK</v>
          </cell>
          <cell r="C1460">
            <v>201112</v>
          </cell>
          <cell r="D1460">
            <v>0</v>
          </cell>
        </row>
        <row r="1461">
          <cell r="A1461" t="str">
            <v>NY J OFF PEAK</v>
          </cell>
          <cell r="C1461">
            <v>200803</v>
          </cell>
          <cell r="D1461">
            <v>0</v>
          </cell>
        </row>
        <row r="1462">
          <cell r="A1462" t="str">
            <v>NY J OFF PEAK</v>
          </cell>
          <cell r="C1462">
            <v>200804</v>
          </cell>
          <cell r="D1462">
            <v>0</v>
          </cell>
        </row>
        <row r="1463">
          <cell r="A1463" t="str">
            <v>NY J OFF PEAK</v>
          </cell>
          <cell r="C1463">
            <v>200805</v>
          </cell>
          <cell r="D1463">
            <v>0</v>
          </cell>
        </row>
        <row r="1464">
          <cell r="A1464" t="str">
            <v>NY J OFF PEAK</v>
          </cell>
          <cell r="C1464">
            <v>200806</v>
          </cell>
          <cell r="D1464">
            <v>0</v>
          </cell>
        </row>
        <row r="1465">
          <cell r="A1465" t="str">
            <v>NY J OFF PEAK</v>
          </cell>
          <cell r="C1465">
            <v>200807</v>
          </cell>
          <cell r="D1465">
            <v>0</v>
          </cell>
        </row>
        <row r="1466">
          <cell r="A1466" t="str">
            <v>NY J OFF PEAK</v>
          </cell>
          <cell r="C1466">
            <v>200808</v>
          </cell>
          <cell r="D1466">
            <v>0</v>
          </cell>
        </row>
        <row r="1467">
          <cell r="A1467" t="str">
            <v>NY J OFF PEAK</v>
          </cell>
          <cell r="C1467">
            <v>200809</v>
          </cell>
          <cell r="D1467">
            <v>0</v>
          </cell>
        </row>
        <row r="1468">
          <cell r="A1468" t="str">
            <v>NY J OFF PEAK</v>
          </cell>
          <cell r="C1468">
            <v>200810</v>
          </cell>
          <cell r="D1468">
            <v>0</v>
          </cell>
        </row>
        <row r="1469">
          <cell r="A1469" t="str">
            <v>NY J OFF PEAK</v>
          </cell>
          <cell r="C1469">
            <v>200811</v>
          </cell>
          <cell r="D1469">
            <v>0</v>
          </cell>
        </row>
        <row r="1470">
          <cell r="A1470" t="str">
            <v>NY J OFF PEAK</v>
          </cell>
          <cell r="C1470">
            <v>200812</v>
          </cell>
          <cell r="D1470">
            <v>0</v>
          </cell>
        </row>
        <row r="1471">
          <cell r="A1471" t="str">
            <v>NY J OFF PEAK</v>
          </cell>
          <cell r="C1471">
            <v>200906</v>
          </cell>
          <cell r="D1471">
            <v>0</v>
          </cell>
        </row>
        <row r="1472">
          <cell r="A1472" t="str">
            <v>NY J OFF PEAK</v>
          </cell>
          <cell r="C1472">
            <v>200907</v>
          </cell>
          <cell r="D1472">
            <v>0</v>
          </cell>
        </row>
        <row r="1473">
          <cell r="A1473" t="str">
            <v>NY J OFF PEAK</v>
          </cell>
          <cell r="C1473">
            <v>200908</v>
          </cell>
          <cell r="D1473">
            <v>0</v>
          </cell>
        </row>
        <row r="1474">
          <cell r="A1474" t="str">
            <v>NY J ON PEAK</v>
          </cell>
          <cell r="C1474">
            <v>200803</v>
          </cell>
          <cell r="D1474">
            <v>0</v>
          </cell>
        </row>
        <row r="1475">
          <cell r="A1475" t="str">
            <v>NY J ON PEAK</v>
          </cell>
          <cell r="C1475">
            <v>200804</v>
          </cell>
          <cell r="D1475">
            <v>0</v>
          </cell>
        </row>
        <row r="1476">
          <cell r="A1476" t="str">
            <v>NY J ON PEAK</v>
          </cell>
          <cell r="C1476">
            <v>200805</v>
          </cell>
          <cell r="D1476">
            <v>0</v>
          </cell>
        </row>
        <row r="1477">
          <cell r="A1477" t="str">
            <v>NY J ON PEAK</v>
          </cell>
          <cell r="C1477">
            <v>200806</v>
          </cell>
          <cell r="D1477">
            <v>0</v>
          </cell>
        </row>
        <row r="1478">
          <cell r="A1478" t="str">
            <v>NY J ON PEAK</v>
          </cell>
          <cell r="C1478">
            <v>200807</v>
          </cell>
          <cell r="D1478">
            <v>0</v>
          </cell>
        </row>
        <row r="1479">
          <cell r="A1479" t="str">
            <v>NY J ON PEAK</v>
          </cell>
          <cell r="C1479">
            <v>200808</v>
          </cell>
          <cell r="D1479">
            <v>0</v>
          </cell>
        </row>
        <row r="1480">
          <cell r="A1480" t="str">
            <v>NY J ON PEAK</v>
          </cell>
          <cell r="C1480">
            <v>200809</v>
          </cell>
          <cell r="D1480">
            <v>0</v>
          </cell>
        </row>
        <row r="1481">
          <cell r="A1481" t="str">
            <v>NY J ON PEAK</v>
          </cell>
          <cell r="C1481">
            <v>200810</v>
          </cell>
          <cell r="D1481">
            <v>0</v>
          </cell>
        </row>
        <row r="1482">
          <cell r="A1482" t="str">
            <v>NY J ON PEAK</v>
          </cell>
          <cell r="C1482">
            <v>200811</v>
          </cell>
          <cell r="D1482">
            <v>0</v>
          </cell>
        </row>
        <row r="1483">
          <cell r="A1483" t="str">
            <v>NY J ON PEAK</v>
          </cell>
          <cell r="C1483">
            <v>200812</v>
          </cell>
          <cell r="D1483">
            <v>0</v>
          </cell>
        </row>
        <row r="1484">
          <cell r="A1484" t="str">
            <v>NY J ON PEAK</v>
          </cell>
          <cell r="C1484">
            <v>200901</v>
          </cell>
          <cell r="D1484">
            <v>0</v>
          </cell>
        </row>
        <row r="1485">
          <cell r="A1485" t="str">
            <v>NY J ON PEAK</v>
          </cell>
          <cell r="C1485">
            <v>200902</v>
          </cell>
          <cell r="D1485">
            <v>0</v>
          </cell>
        </row>
        <row r="1486">
          <cell r="A1486" t="str">
            <v>NY J ON PEAK</v>
          </cell>
          <cell r="C1486">
            <v>200903</v>
          </cell>
          <cell r="D1486">
            <v>0</v>
          </cell>
        </row>
        <row r="1487">
          <cell r="A1487" t="str">
            <v>NY J ON PEAK</v>
          </cell>
          <cell r="C1487">
            <v>200904</v>
          </cell>
          <cell r="D1487">
            <v>0</v>
          </cell>
        </row>
        <row r="1488">
          <cell r="A1488" t="str">
            <v>NY J ON PEAK</v>
          </cell>
          <cell r="C1488">
            <v>200905</v>
          </cell>
          <cell r="D1488">
            <v>0</v>
          </cell>
        </row>
        <row r="1489">
          <cell r="A1489" t="str">
            <v>NY J ON PEAK</v>
          </cell>
          <cell r="C1489">
            <v>200906</v>
          </cell>
          <cell r="D1489">
            <v>0</v>
          </cell>
        </row>
        <row r="1490">
          <cell r="A1490" t="str">
            <v>NY J ON PEAK</v>
          </cell>
          <cell r="C1490">
            <v>200907</v>
          </cell>
          <cell r="D1490">
            <v>0</v>
          </cell>
        </row>
        <row r="1491">
          <cell r="A1491" t="str">
            <v>NY J ON PEAK</v>
          </cell>
          <cell r="C1491">
            <v>200908</v>
          </cell>
          <cell r="D1491">
            <v>0</v>
          </cell>
        </row>
        <row r="1492">
          <cell r="A1492" t="str">
            <v>NY J ON PEAK</v>
          </cell>
          <cell r="C1492">
            <v>200909</v>
          </cell>
          <cell r="D1492">
            <v>0</v>
          </cell>
        </row>
        <row r="1493">
          <cell r="A1493" t="str">
            <v>NY J ON PEAK</v>
          </cell>
          <cell r="C1493">
            <v>200910</v>
          </cell>
          <cell r="D1493">
            <v>0</v>
          </cell>
        </row>
        <row r="1494">
          <cell r="A1494" t="str">
            <v>NY J ON PEAK</v>
          </cell>
          <cell r="C1494">
            <v>200911</v>
          </cell>
          <cell r="D1494">
            <v>0</v>
          </cell>
        </row>
        <row r="1495">
          <cell r="A1495" t="str">
            <v>NY J ON PEAK</v>
          </cell>
          <cell r="C1495">
            <v>200912</v>
          </cell>
          <cell r="D1495">
            <v>0</v>
          </cell>
        </row>
        <row r="1496">
          <cell r="A1496" t="str">
            <v>NY J ON PEAK</v>
          </cell>
          <cell r="C1496">
            <v>201006</v>
          </cell>
          <cell r="D1496">
            <v>0</v>
          </cell>
        </row>
        <row r="1497">
          <cell r="A1497" t="str">
            <v>NY J ON PEAK</v>
          </cell>
          <cell r="C1497">
            <v>201007</v>
          </cell>
          <cell r="D1497">
            <v>0</v>
          </cell>
        </row>
        <row r="1498">
          <cell r="A1498" t="str">
            <v>NY J ON PEAK</v>
          </cell>
          <cell r="C1498">
            <v>201008</v>
          </cell>
          <cell r="D1498">
            <v>0</v>
          </cell>
        </row>
        <row r="1499">
          <cell r="A1499" t="str">
            <v>NY J ON PEAK</v>
          </cell>
          <cell r="C1499">
            <v>201009</v>
          </cell>
          <cell r="D1499">
            <v>0</v>
          </cell>
        </row>
        <row r="1500">
          <cell r="A1500" t="str">
            <v>NY J ON PEAK</v>
          </cell>
          <cell r="C1500">
            <v>201201</v>
          </cell>
          <cell r="D1500">
            <v>0</v>
          </cell>
        </row>
        <row r="1501">
          <cell r="A1501" t="str">
            <v>NY J ON PEAK</v>
          </cell>
          <cell r="C1501">
            <v>201202</v>
          </cell>
          <cell r="D1501">
            <v>0</v>
          </cell>
        </row>
        <row r="1502">
          <cell r="A1502" t="str">
            <v>NY J ON PEAK</v>
          </cell>
          <cell r="C1502">
            <v>201203</v>
          </cell>
          <cell r="D1502">
            <v>0</v>
          </cell>
        </row>
        <row r="1503">
          <cell r="A1503" t="str">
            <v>NY J ON PEAK</v>
          </cell>
          <cell r="C1503">
            <v>201204</v>
          </cell>
          <cell r="D1503">
            <v>0</v>
          </cell>
        </row>
        <row r="1504">
          <cell r="A1504" t="str">
            <v>NY J ON PEAK</v>
          </cell>
          <cell r="C1504">
            <v>201205</v>
          </cell>
          <cell r="D1504">
            <v>0</v>
          </cell>
        </row>
        <row r="1505">
          <cell r="A1505" t="str">
            <v>NY J ON PEAK</v>
          </cell>
          <cell r="C1505">
            <v>201206</v>
          </cell>
          <cell r="D1505">
            <v>0</v>
          </cell>
        </row>
        <row r="1506">
          <cell r="A1506" t="str">
            <v>NY J ON PEAK</v>
          </cell>
          <cell r="C1506">
            <v>201207</v>
          </cell>
          <cell r="D1506">
            <v>0</v>
          </cell>
        </row>
        <row r="1507">
          <cell r="A1507" t="str">
            <v>NY J ON PEAK</v>
          </cell>
          <cell r="C1507">
            <v>201208</v>
          </cell>
          <cell r="D1507">
            <v>0</v>
          </cell>
        </row>
        <row r="1508">
          <cell r="A1508" t="str">
            <v>NY J ON PEAK</v>
          </cell>
          <cell r="C1508">
            <v>201209</v>
          </cell>
          <cell r="D1508">
            <v>0</v>
          </cell>
        </row>
        <row r="1509">
          <cell r="A1509" t="str">
            <v>NY J ON PEAK</v>
          </cell>
          <cell r="C1509">
            <v>201210</v>
          </cell>
          <cell r="D1509">
            <v>0</v>
          </cell>
        </row>
        <row r="1510">
          <cell r="A1510" t="str">
            <v>NY J ON PEAK</v>
          </cell>
          <cell r="C1510">
            <v>201211</v>
          </cell>
          <cell r="D1510">
            <v>0</v>
          </cell>
        </row>
        <row r="1511">
          <cell r="A1511" t="str">
            <v>NY J ON PEAK</v>
          </cell>
          <cell r="C1511">
            <v>201212</v>
          </cell>
          <cell r="D1511">
            <v>0</v>
          </cell>
        </row>
        <row r="1512">
          <cell r="A1512" t="str">
            <v>NY J RTC</v>
          </cell>
          <cell r="C1512">
            <v>200803</v>
          </cell>
          <cell r="D1512">
            <v>0</v>
          </cell>
        </row>
        <row r="1513">
          <cell r="A1513" t="str">
            <v>NY J RTC</v>
          </cell>
          <cell r="C1513">
            <v>200804</v>
          </cell>
          <cell r="D1513">
            <v>0</v>
          </cell>
        </row>
        <row r="1514">
          <cell r="A1514" t="str">
            <v>NY J RTC</v>
          </cell>
          <cell r="C1514">
            <v>200805</v>
          </cell>
          <cell r="D1514">
            <v>0</v>
          </cell>
        </row>
        <row r="1515">
          <cell r="A1515" t="str">
            <v>NY J RTC</v>
          </cell>
          <cell r="C1515">
            <v>200806</v>
          </cell>
          <cell r="D1515">
            <v>0</v>
          </cell>
        </row>
        <row r="1516">
          <cell r="A1516" t="str">
            <v>NY J RTC</v>
          </cell>
          <cell r="C1516">
            <v>200807</v>
          </cell>
          <cell r="D1516">
            <v>0</v>
          </cell>
        </row>
        <row r="1517">
          <cell r="A1517" t="str">
            <v>NY J RTC</v>
          </cell>
          <cell r="C1517">
            <v>200808</v>
          </cell>
          <cell r="D1517">
            <v>0</v>
          </cell>
        </row>
        <row r="1518">
          <cell r="A1518" t="str">
            <v>NY J RTC</v>
          </cell>
          <cell r="C1518">
            <v>200809</v>
          </cell>
          <cell r="D1518">
            <v>0</v>
          </cell>
        </row>
        <row r="1519">
          <cell r="A1519" t="str">
            <v>NY J RTC</v>
          </cell>
          <cell r="C1519">
            <v>200810</v>
          </cell>
          <cell r="D1519">
            <v>0</v>
          </cell>
        </row>
        <row r="1520">
          <cell r="A1520" t="str">
            <v>NY J RTC</v>
          </cell>
          <cell r="C1520">
            <v>200811</v>
          </cell>
          <cell r="D1520">
            <v>0</v>
          </cell>
        </row>
        <row r="1521">
          <cell r="A1521" t="str">
            <v>NY J RTC</v>
          </cell>
          <cell r="C1521">
            <v>200812</v>
          </cell>
          <cell r="D1521">
            <v>0</v>
          </cell>
        </row>
        <row r="1522">
          <cell r="A1522" t="str">
            <v>NYCAP UCAP</v>
          </cell>
          <cell r="C1522">
            <v>200803</v>
          </cell>
          <cell r="D1522">
            <v>0</v>
          </cell>
        </row>
        <row r="1523">
          <cell r="A1523" t="str">
            <v>NYCAP UCAP</v>
          </cell>
          <cell r="C1523">
            <v>200804</v>
          </cell>
          <cell r="D1523">
            <v>0</v>
          </cell>
        </row>
        <row r="1524">
          <cell r="A1524" t="str">
            <v>NYCAP UCAP</v>
          </cell>
          <cell r="C1524">
            <v>200805</v>
          </cell>
          <cell r="D1524">
            <v>0</v>
          </cell>
        </row>
        <row r="1525">
          <cell r="A1525" t="str">
            <v>NYCAP UCAP</v>
          </cell>
          <cell r="C1525">
            <v>200806</v>
          </cell>
          <cell r="D1525">
            <v>0</v>
          </cell>
        </row>
        <row r="1526">
          <cell r="A1526" t="str">
            <v>NYCAP UCAP</v>
          </cell>
          <cell r="C1526">
            <v>200807</v>
          </cell>
          <cell r="D1526">
            <v>0</v>
          </cell>
        </row>
        <row r="1527">
          <cell r="A1527" t="str">
            <v>NYCAP UCAP</v>
          </cell>
          <cell r="C1527">
            <v>200808</v>
          </cell>
          <cell r="D1527">
            <v>0</v>
          </cell>
        </row>
        <row r="1528">
          <cell r="A1528" t="str">
            <v>NYCAP UCAP</v>
          </cell>
          <cell r="C1528">
            <v>200809</v>
          </cell>
          <cell r="D1528">
            <v>0</v>
          </cell>
        </row>
        <row r="1529">
          <cell r="A1529" t="str">
            <v>NYCAP UCAP</v>
          </cell>
          <cell r="C1529">
            <v>200810</v>
          </cell>
          <cell r="D1529">
            <v>0</v>
          </cell>
        </row>
        <row r="1530">
          <cell r="A1530" t="str">
            <v>NYCAP UCAP</v>
          </cell>
          <cell r="C1530">
            <v>200811</v>
          </cell>
          <cell r="D1530">
            <v>0</v>
          </cell>
        </row>
        <row r="1531">
          <cell r="A1531" t="str">
            <v>NYCAP UCAP</v>
          </cell>
          <cell r="C1531">
            <v>200812</v>
          </cell>
          <cell r="D1531">
            <v>0</v>
          </cell>
        </row>
        <row r="1532">
          <cell r="A1532" t="str">
            <v>NYCAP UCAP</v>
          </cell>
          <cell r="C1532">
            <v>200901</v>
          </cell>
          <cell r="D1532">
            <v>0</v>
          </cell>
        </row>
        <row r="1533">
          <cell r="A1533" t="str">
            <v>NYCAP UCAP</v>
          </cell>
          <cell r="C1533">
            <v>200902</v>
          </cell>
          <cell r="D1533">
            <v>0</v>
          </cell>
        </row>
        <row r="1534">
          <cell r="A1534" t="str">
            <v>NYCAP UCAP</v>
          </cell>
          <cell r="C1534">
            <v>200903</v>
          </cell>
          <cell r="D1534">
            <v>0</v>
          </cell>
        </row>
        <row r="1535">
          <cell r="A1535" t="str">
            <v>NYCAP UCAP</v>
          </cell>
          <cell r="C1535">
            <v>200904</v>
          </cell>
          <cell r="D1535">
            <v>0</v>
          </cell>
        </row>
        <row r="1536">
          <cell r="A1536" t="str">
            <v>Niagara</v>
          </cell>
          <cell r="C1536">
            <v>200803</v>
          </cell>
          <cell r="D1536">
            <v>0.55910000000000004</v>
          </cell>
        </row>
        <row r="1537">
          <cell r="A1537" t="str">
            <v>Niagara</v>
          </cell>
          <cell r="C1537">
            <v>200804</v>
          </cell>
          <cell r="D1537">
            <v>0.48259999999999997</v>
          </cell>
        </row>
        <row r="1538">
          <cell r="A1538" t="str">
            <v>Niagara</v>
          </cell>
          <cell r="C1538">
            <v>200805</v>
          </cell>
          <cell r="D1538">
            <v>0.4375</v>
          </cell>
        </row>
        <row r="1539">
          <cell r="A1539" t="str">
            <v>Niagara</v>
          </cell>
          <cell r="C1539">
            <v>200806</v>
          </cell>
          <cell r="D1539">
            <v>0.3805</v>
          </cell>
        </row>
        <row r="1540">
          <cell r="A1540" t="str">
            <v>Niagara</v>
          </cell>
          <cell r="C1540">
            <v>200807</v>
          </cell>
          <cell r="D1540">
            <v>0.37580000000000002</v>
          </cell>
        </row>
        <row r="1541">
          <cell r="A1541" t="str">
            <v>Niagara</v>
          </cell>
          <cell r="C1541">
            <v>200808</v>
          </cell>
          <cell r="D1541">
            <v>0.38140000000000002</v>
          </cell>
        </row>
        <row r="1542">
          <cell r="A1542" t="str">
            <v>Niagara</v>
          </cell>
          <cell r="C1542">
            <v>200809</v>
          </cell>
          <cell r="D1542">
            <v>0.36430000000000001</v>
          </cell>
        </row>
        <row r="1543">
          <cell r="A1543" t="str">
            <v>Niagara</v>
          </cell>
          <cell r="C1543">
            <v>200810</v>
          </cell>
          <cell r="D1543">
            <v>0.41489999999999999</v>
          </cell>
        </row>
        <row r="1544">
          <cell r="A1544" t="str">
            <v>Niagara</v>
          </cell>
          <cell r="C1544">
            <v>200811</v>
          </cell>
          <cell r="D1544">
            <v>0.47199999999999998</v>
          </cell>
        </row>
        <row r="1545">
          <cell r="A1545" t="str">
            <v>Niagara</v>
          </cell>
          <cell r="C1545">
            <v>200812</v>
          </cell>
          <cell r="D1545">
            <v>0.50519999999999998</v>
          </cell>
        </row>
        <row r="1546">
          <cell r="A1546" t="str">
            <v>Niagara</v>
          </cell>
          <cell r="C1546">
            <v>200901</v>
          </cell>
          <cell r="D1546">
            <v>0.48010000000000003</v>
          </cell>
        </row>
        <row r="1547">
          <cell r="A1547" t="str">
            <v>Niagara</v>
          </cell>
          <cell r="C1547">
            <v>200902</v>
          </cell>
          <cell r="D1547">
            <v>0.46379999999999999</v>
          </cell>
        </row>
        <row r="1548">
          <cell r="A1548" t="str">
            <v>Niagara</v>
          </cell>
          <cell r="C1548">
            <v>200903</v>
          </cell>
          <cell r="D1548">
            <v>0.46710000000000002</v>
          </cell>
        </row>
        <row r="1549">
          <cell r="A1549" t="str">
            <v>Niagara</v>
          </cell>
          <cell r="C1549">
            <v>200904</v>
          </cell>
          <cell r="D1549">
            <v>0.44230000000000003</v>
          </cell>
        </row>
        <row r="1550">
          <cell r="A1550" t="str">
            <v>Niagara</v>
          </cell>
          <cell r="C1550">
            <v>200905</v>
          </cell>
          <cell r="D1550">
            <v>0.44919999999999999</v>
          </cell>
        </row>
        <row r="1551">
          <cell r="A1551" t="str">
            <v>Niagara</v>
          </cell>
          <cell r="C1551">
            <v>200906</v>
          </cell>
          <cell r="D1551">
            <v>0.4365</v>
          </cell>
        </row>
        <row r="1552">
          <cell r="A1552" t="str">
            <v>Niagara</v>
          </cell>
          <cell r="C1552">
            <v>200907</v>
          </cell>
          <cell r="D1552">
            <v>0.4239</v>
          </cell>
        </row>
        <row r="1553">
          <cell r="A1553" t="str">
            <v>Niagara</v>
          </cell>
          <cell r="C1553">
            <v>200908</v>
          </cell>
          <cell r="D1553">
            <v>0.44679999999999997</v>
          </cell>
        </row>
        <row r="1554">
          <cell r="A1554" t="str">
            <v>Niagara</v>
          </cell>
          <cell r="C1554">
            <v>200909</v>
          </cell>
          <cell r="D1554">
            <v>0.42599999999999999</v>
          </cell>
        </row>
        <row r="1555">
          <cell r="A1555" t="str">
            <v>Niagara</v>
          </cell>
          <cell r="C1555">
            <v>200910</v>
          </cell>
          <cell r="D1555">
            <v>0.48749999999999999</v>
          </cell>
        </row>
        <row r="1556">
          <cell r="A1556" t="str">
            <v>Niagara</v>
          </cell>
          <cell r="C1556">
            <v>200911</v>
          </cell>
          <cell r="D1556">
            <v>0.49490000000000001</v>
          </cell>
        </row>
        <row r="1557">
          <cell r="A1557" t="str">
            <v>Niagara</v>
          </cell>
          <cell r="C1557">
            <v>200912</v>
          </cell>
          <cell r="D1557">
            <v>0.53180000000000005</v>
          </cell>
        </row>
        <row r="1558">
          <cell r="A1558" t="str">
            <v>Niagara</v>
          </cell>
          <cell r="C1558">
            <v>201001</v>
          </cell>
          <cell r="D1558">
            <v>0.504</v>
          </cell>
        </row>
        <row r="1559">
          <cell r="A1559" t="str">
            <v>Niagara</v>
          </cell>
          <cell r="C1559">
            <v>201002</v>
          </cell>
          <cell r="D1559">
            <v>0.4859</v>
          </cell>
        </row>
        <row r="1560">
          <cell r="A1560" t="str">
            <v>Niagara</v>
          </cell>
          <cell r="C1560">
            <v>201003</v>
          </cell>
          <cell r="D1560">
            <v>0.48949999999999999</v>
          </cell>
        </row>
        <row r="1561">
          <cell r="A1561" t="str">
            <v>Niagara</v>
          </cell>
          <cell r="C1561">
            <v>201004</v>
          </cell>
          <cell r="D1561">
            <v>0.46829999999999999</v>
          </cell>
        </row>
        <row r="1562">
          <cell r="A1562" t="str">
            <v>Niagara</v>
          </cell>
          <cell r="C1562">
            <v>201005</v>
          </cell>
          <cell r="D1562">
            <v>0.47570000000000001</v>
          </cell>
        </row>
        <row r="1563">
          <cell r="A1563" t="str">
            <v>Niagara</v>
          </cell>
          <cell r="C1563">
            <v>201006</v>
          </cell>
          <cell r="D1563">
            <v>0.46200000000000002</v>
          </cell>
        </row>
        <row r="1564">
          <cell r="A1564" t="str">
            <v>Niagara</v>
          </cell>
          <cell r="C1564">
            <v>201007</v>
          </cell>
          <cell r="D1564">
            <v>0.44850000000000001</v>
          </cell>
        </row>
        <row r="1565">
          <cell r="A1565" t="str">
            <v>Niagara</v>
          </cell>
          <cell r="C1565">
            <v>201008</v>
          </cell>
          <cell r="D1565">
            <v>0.47299999999999998</v>
          </cell>
        </row>
        <row r="1566">
          <cell r="A1566" t="str">
            <v>Niagara</v>
          </cell>
          <cell r="C1566">
            <v>201009</v>
          </cell>
          <cell r="D1566">
            <v>0.45079999999999998</v>
          </cell>
        </row>
        <row r="1567">
          <cell r="A1567" t="str">
            <v>Niagara</v>
          </cell>
          <cell r="C1567">
            <v>201010</v>
          </cell>
          <cell r="D1567">
            <v>0.51670000000000005</v>
          </cell>
        </row>
        <row r="1568">
          <cell r="A1568" t="str">
            <v>Niagara</v>
          </cell>
          <cell r="C1568">
            <v>201011</v>
          </cell>
          <cell r="D1568">
            <v>0.55449999999999999</v>
          </cell>
        </row>
        <row r="1569">
          <cell r="A1569" t="str">
            <v>Niagara</v>
          </cell>
          <cell r="C1569">
            <v>201012</v>
          </cell>
          <cell r="D1569">
            <v>0.60109999999999997</v>
          </cell>
        </row>
        <row r="1570">
          <cell r="A1570" t="str">
            <v>Niagara</v>
          </cell>
          <cell r="C1570">
            <v>201101</v>
          </cell>
          <cell r="D1570">
            <v>0.56599999999999995</v>
          </cell>
        </row>
        <row r="1571">
          <cell r="A1571" t="str">
            <v>Niagara</v>
          </cell>
          <cell r="C1571">
            <v>201102</v>
          </cell>
          <cell r="D1571">
            <v>0.54320000000000002</v>
          </cell>
        </row>
        <row r="1572">
          <cell r="A1572" t="str">
            <v>Niagara</v>
          </cell>
          <cell r="C1572">
            <v>201103</v>
          </cell>
          <cell r="D1572">
            <v>0.54769999999999996</v>
          </cell>
        </row>
        <row r="1573">
          <cell r="A1573" t="str">
            <v>Niagara</v>
          </cell>
          <cell r="C1573">
            <v>201104</v>
          </cell>
          <cell r="D1573">
            <v>0.51229999999999998</v>
          </cell>
        </row>
        <row r="1574">
          <cell r="A1574" t="str">
            <v>Niagara</v>
          </cell>
          <cell r="C1574">
            <v>201105</v>
          </cell>
          <cell r="D1574">
            <v>0</v>
          </cell>
        </row>
        <row r="1575">
          <cell r="A1575" t="str">
            <v>Niagara</v>
          </cell>
          <cell r="C1575">
            <v>201106</v>
          </cell>
          <cell r="D1575">
            <v>0</v>
          </cell>
        </row>
        <row r="1576">
          <cell r="A1576" t="str">
            <v>Niagara</v>
          </cell>
          <cell r="C1576">
            <v>201107</v>
          </cell>
          <cell r="D1576">
            <v>0</v>
          </cell>
        </row>
        <row r="1577">
          <cell r="A1577" t="str">
            <v>Niagara</v>
          </cell>
          <cell r="C1577">
            <v>201108</v>
          </cell>
          <cell r="D1577">
            <v>0</v>
          </cell>
        </row>
        <row r="1578">
          <cell r="A1578" t="str">
            <v>Niagara</v>
          </cell>
          <cell r="C1578">
            <v>201109</v>
          </cell>
          <cell r="D1578">
            <v>0</v>
          </cell>
        </row>
        <row r="1579">
          <cell r="A1579" t="str">
            <v>Niagara</v>
          </cell>
          <cell r="C1579">
            <v>201110</v>
          </cell>
          <cell r="D1579">
            <v>0</v>
          </cell>
        </row>
        <row r="1580">
          <cell r="A1580" t="str">
            <v>Niagara</v>
          </cell>
          <cell r="C1580">
            <v>201111</v>
          </cell>
          <cell r="D1580">
            <v>0</v>
          </cell>
        </row>
        <row r="1581">
          <cell r="A1581" t="str">
            <v>Niagara</v>
          </cell>
          <cell r="C1581">
            <v>201112</v>
          </cell>
          <cell r="D1581">
            <v>0</v>
          </cell>
        </row>
        <row r="1582">
          <cell r="A1582" t="str">
            <v>Niagara</v>
          </cell>
          <cell r="C1582">
            <v>201201</v>
          </cell>
          <cell r="D1582">
            <v>0</v>
          </cell>
        </row>
        <row r="1583">
          <cell r="A1583" t="str">
            <v>Niagara</v>
          </cell>
          <cell r="C1583">
            <v>201202</v>
          </cell>
          <cell r="D1583">
            <v>0</v>
          </cell>
        </row>
        <row r="1584">
          <cell r="A1584" t="str">
            <v>Niagara</v>
          </cell>
          <cell r="C1584">
            <v>201203</v>
          </cell>
          <cell r="D1584">
            <v>0</v>
          </cell>
        </row>
        <row r="1585">
          <cell r="A1585" t="str">
            <v>Niagara</v>
          </cell>
          <cell r="C1585">
            <v>201204</v>
          </cell>
          <cell r="D1585">
            <v>0</v>
          </cell>
        </row>
        <row r="1586">
          <cell r="A1586" t="str">
            <v>Niagara</v>
          </cell>
          <cell r="C1586">
            <v>201205</v>
          </cell>
          <cell r="D1586">
            <v>0</v>
          </cell>
        </row>
        <row r="1587">
          <cell r="A1587" t="str">
            <v>Niagara</v>
          </cell>
          <cell r="C1587">
            <v>201206</v>
          </cell>
          <cell r="D1587">
            <v>0</v>
          </cell>
        </row>
        <row r="1588">
          <cell r="A1588" t="str">
            <v>Niagara</v>
          </cell>
          <cell r="C1588">
            <v>201207</v>
          </cell>
          <cell r="D1588">
            <v>0</v>
          </cell>
        </row>
        <row r="1589">
          <cell r="A1589" t="str">
            <v>Niagara</v>
          </cell>
          <cell r="C1589">
            <v>201208</v>
          </cell>
          <cell r="D1589">
            <v>0</v>
          </cell>
        </row>
        <row r="1590">
          <cell r="A1590" t="str">
            <v>Niagara</v>
          </cell>
          <cell r="C1590">
            <v>201209</v>
          </cell>
          <cell r="D1590">
            <v>0</v>
          </cell>
        </row>
        <row r="1591">
          <cell r="A1591" t="str">
            <v>Niagara</v>
          </cell>
          <cell r="C1591">
            <v>201210</v>
          </cell>
          <cell r="D1591">
            <v>0</v>
          </cell>
        </row>
        <row r="1592">
          <cell r="A1592" t="str">
            <v>Niagara</v>
          </cell>
          <cell r="C1592">
            <v>201211</v>
          </cell>
          <cell r="D1592">
            <v>0</v>
          </cell>
        </row>
        <row r="1593">
          <cell r="A1593" t="str">
            <v>Niagara</v>
          </cell>
          <cell r="C1593">
            <v>201212</v>
          </cell>
          <cell r="D1593">
            <v>0</v>
          </cell>
        </row>
        <row r="1594">
          <cell r="A1594" t="str">
            <v>Niagara</v>
          </cell>
          <cell r="C1594">
            <v>201301</v>
          </cell>
          <cell r="D1594">
            <v>0</v>
          </cell>
        </row>
        <row r="1595">
          <cell r="A1595" t="str">
            <v>Niagara</v>
          </cell>
          <cell r="C1595">
            <v>201302</v>
          </cell>
          <cell r="D1595">
            <v>0</v>
          </cell>
        </row>
        <row r="1596">
          <cell r="A1596" t="str">
            <v>Niagara</v>
          </cell>
          <cell r="C1596">
            <v>201303</v>
          </cell>
          <cell r="D1596">
            <v>0</v>
          </cell>
        </row>
        <row r="1597">
          <cell r="A1597" t="str">
            <v>Niagara</v>
          </cell>
          <cell r="C1597">
            <v>201304</v>
          </cell>
          <cell r="D1597">
            <v>0</v>
          </cell>
        </row>
        <row r="1598">
          <cell r="A1598" t="str">
            <v>Niagara</v>
          </cell>
          <cell r="C1598">
            <v>201305</v>
          </cell>
          <cell r="D1598">
            <v>0</v>
          </cell>
        </row>
        <row r="1599">
          <cell r="A1599" t="str">
            <v>Niagara</v>
          </cell>
          <cell r="C1599">
            <v>201306</v>
          </cell>
          <cell r="D1599">
            <v>0</v>
          </cell>
        </row>
        <row r="1600">
          <cell r="A1600" t="str">
            <v>Niagara</v>
          </cell>
          <cell r="C1600">
            <v>201307</v>
          </cell>
          <cell r="D1600">
            <v>0</v>
          </cell>
        </row>
        <row r="1601">
          <cell r="A1601" t="str">
            <v>Niagara</v>
          </cell>
          <cell r="C1601">
            <v>201308</v>
          </cell>
          <cell r="D1601">
            <v>0</v>
          </cell>
        </row>
        <row r="1602">
          <cell r="A1602" t="str">
            <v>Niagara</v>
          </cell>
          <cell r="C1602">
            <v>201309</v>
          </cell>
          <cell r="D1602">
            <v>0</v>
          </cell>
        </row>
        <row r="1603">
          <cell r="A1603" t="str">
            <v>Niagara</v>
          </cell>
          <cell r="C1603">
            <v>201310</v>
          </cell>
          <cell r="D1603">
            <v>0</v>
          </cell>
        </row>
        <row r="1604">
          <cell r="A1604" t="str">
            <v>Niagara</v>
          </cell>
          <cell r="C1604">
            <v>201311</v>
          </cell>
          <cell r="D1604">
            <v>0</v>
          </cell>
        </row>
        <row r="1605">
          <cell r="A1605" t="str">
            <v>Niagara</v>
          </cell>
          <cell r="C1605">
            <v>201312</v>
          </cell>
          <cell r="D1605">
            <v>0</v>
          </cell>
        </row>
        <row r="1606">
          <cell r="A1606" t="str">
            <v>Niagara</v>
          </cell>
          <cell r="C1606">
            <v>201401</v>
          </cell>
          <cell r="D1606">
            <v>0</v>
          </cell>
        </row>
        <row r="1607">
          <cell r="A1607" t="str">
            <v>Niagara</v>
          </cell>
          <cell r="C1607">
            <v>201402</v>
          </cell>
          <cell r="D1607">
            <v>0</v>
          </cell>
        </row>
        <row r="1608">
          <cell r="A1608" t="str">
            <v>Niagara</v>
          </cell>
          <cell r="C1608">
            <v>201403</v>
          </cell>
          <cell r="D1608">
            <v>0</v>
          </cell>
        </row>
        <row r="1609">
          <cell r="A1609" t="str">
            <v>Niagara</v>
          </cell>
          <cell r="C1609">
            <v>201404</v>
          </cell>
          <cell r="D1609">
            <v>0</v>
          </cell>
        </row>
        <row r="1610">
          <cell r="A1610" t="str">
            <v>Niagara</v>
          </cell>
          <cell r="C1610">
            <v>201405</v>
          </cell>
          <cell r="D1610">
            <v>0</v>
          </cell>
        </row>
        <row r="1611">
          <cell r="A1611" t="str">
            <v>Niagara</v>
          </cell>
          <cell r="C1611">
            <v>201406</v>
          </cell>
          <cell r="D1611">
            <v>0</v>
          </cell>
        </row>
        <row r="1612">
          <cell r="A1612" t="str">
            <v>Niagara</v>
          </cell>
          <cell r="C1612">
            <v>201407</v>
          </cell>
          <cell r="D1612">
            <v>0</v>
          </cell>
        </row>
        <row r="1613">
          <cell r="A1613" t="str">
            <v>Niagara</v>
          </cell>
          <cell r="C1613">
            <v>201408</v>
          </cell>
          <cell r="D1613">
            <v>0</v>
          </cell>
        </row>
        <row r="1614">
          <cell r="A1614" t="str">
            <v>Niagara</v>
          </cell>
          <cell r="C1614">
            <v>201409</v>
          </cell>
          <cell r="D1614">
            <v>0</v>
          </cell>
        </row>
        <row r="1615">
          <cell r="A1615" t="str">
            <v>Niagara</v>
          </cell>
          <cell r="C1615">
            <v>201410</v>
          </cell>
          <cell r="D1615">
            <v>0</v>
          </cell>
        </row>
        <row r="1616">
          <cell r="A1616" t="str">
            <v>Niagara</v>
          </cell>
          <cell r="C1616">
            <v>201411</v>
          </cell>
          <cell r="D1616">
            <v>0</v>
          </cell>
        </row>
        <row r="1617">
          <cell r="A1617" t="str">
            <v>Niagara</v>
          </cell>
          <cell r="C1617">
            <v>201412</v>
          </cell>
          <cell r="D1617">
            <v>0</v>
          </cell>
        </row>
        <row r="1618">
          <cell r="A1618" t="str">
            <v>Niagara</v>
          </cell>
          <cell r="C1618">
            <v>201501</v>
          </cell>
          <cell r="D1618">
            <v>0</v>
          </cell>
        </row>
        <row r="1619">
          <cell r="A1619" t="str">
            <v>Niagara</v>
          </cell>
          <cell r="C1619">
            <v>201502</v>
          </cell>
          <cell r="D1619">
            <v>0</v>
          </cell>
        </row>
        <row r="1620">
          <cell r="A1620" t="str">
            <v>Niagara</v>
          </cell>
          <cell r="C1620">
            <v>201503</v>
          </cell>
          <cell r="D1620">
            <v>0</v>
          </cell>
        </row>
        <row r="1621">
          <cell r="A1621" t="str">
            <v>Niagara</v>
          </cell>
          <cell r="C1621">
            <v>201504</v>
          </cell>
          <cell r="D1621">
            <v>0</v>
          </cell>
        </row>
        <row r="1622">
          <cell r="A1622" t="str">
            <v>Niagara</v>
          </cell>
          <cell r="C1622">
            <v>201505</v>
          </cell>
          <cell r="D1622">
            <v>0</v>
          </cell>
        </row>
        <row r="1623">
          <cell r="A1623" t="str">
            <v>Niagara</v>
          </cell>
          <cell r="C1623">
            <v>201506</v>
          </cell>
          <cell r="D1623">
            <v>0</v>
          </cell>
        </row>
        <row r="1624">
          <cell r="A1624" t="str">
            <v>Niagara</v>
          </cell>
          <cell r="C1624">
            <v>201507</v>
          </cell>
          <cell r="D1624">
            <v>0</v>
          </cell>
        </row>
        <row r="1625">
          <cell r="A1625" t="str">
            <v>Niagara</v>
          </cell>
          <cell r="C1625">
            <v>201508</v>
          </cell>
          <cell r="D1625">
            <v>0</v>
          </cell>
        </row>
        <row r="1626">
          <cell r="A1626" t="str">
            <v>Niagara</v>
          </cell>
          <cell r="C1626">
            <v>201509</v>
          </cell>
          <cell r="D1626">
            <v>0</v>
          </cell>
        </row>
        <row r="1627">
          <cell r="A1627" t="str">
            <v>Niagara</v>
          </cell>
          <cell r="C1627">
            <v>201510</v>
          </cell>
          <cell r="D1627">
            <v>0</v>
          </cell>
        </row>
        <row r="1628">
          <cell r="A1628" t="str">
            <v>Niagara</v>
          </cell>
          <cell r="C1628">
            <v>201511</v>
          </cell>
          <cell r="D1628">
            <v>0</v>
          </cell>
        </row>
        <row r="1629">
          <cell r="A1629" t="str">
            <v>Niagara</v>
          </cell>
          <cell r="C1629">
            <v>201512</v>
          </cell>
          <cell r="D1629">
            <v>0</v>
          </cell>
        </row>
        <row r="1630">
          <cell r="A1630" t="str">
            <v>Niagara</v>
          </cell>
          <cell r="C1630">
            <v>201601</v>
          </cell>
          <cell r="D1630">
            <v>0</v>
          </cell>
        </row>
        <row r="1631">
          <cell r="A1631" t="str">
            <v>Niagara</v>
          </cell>
          <cell r="C1631">
            <v>201602</v>
          </cell>
          <cell r="D1631">
            <v>0</v>
          </cell>
        </row>
        <row r="1632">
          <cell r="A1632" t="str">
            <v>Niagara</v>
          </cell>
          <cell r="C1632">
            <v>201603</v>
          </cell>
          <cell r="D1632">
            <v>0</v>
          </cell>
        </row>
        <row r="1633">
          <cell r="A1633" t="str">
            <v>Niagara</v>
          </cell>
          <cell r="C1633">
            <v>201604</v>
          </cell>
          <cell r="D1633">
            <v>0</v>
          </cell>
        </row>
        <row r="1634">
          <cell r="A1634" t="str">
            <v>Niagara</v>
          </cell>
          <cell r="C1634">
            <v>201605</v>
          </cell>
          <cell r="D1634">
            <v>0</v>
          </cell>
        </row>
        <row r="1635">
          <cell r="A1635" t="str">
            <v>Niagara</v>
          </cell>
          <cell r="C1635">
            <v>201606</v>
          </cell>
          <cell r="D1635">
            <v>0</v>
          </cell>
        </row>
        <row r="1636">
          <cell r="A1636" t="str">
            <v>Niagara</v>
          </cell>
          <cell r="C1636">
            <v>201607</v>
          </cell>
          <cell r="D1636">
            <v>0</v>
          </cell>
        </row>
        <row r="1637">
          <cell r="A1637" t="str">
            <v>Niagara</v>
          </cell>
          <cell r="C1637">
            <v>201608</v>
          </cell>
          <cell r="D1637">
            <v>0</v>
          </cell>
        </row>
        <row r="1638">
          <cell r="A1638" t="str">
            <v>Niagara</v>
          </cell>
          <cell r="C1638">
            <v>201609</v>
          </cell>
          <cell r="D1638">
            <v>0</v>
          </cell>
        </row>
        <row r="1639">
          <cell r="A1639" t="str">
            <v>Niagara</v>
          </cell>
          <cell r="C1639">
            <v>201610</v>
          </cell>
          <cell r="D1639">
            <v>0</v>
          </cell>
        </row>
        <row r="1640">
          <cell r="A1640" t="str">
            <v>Niagara</v>
          </cell>
          <cell r="C1640">
            <v>201611</v>
          </cell>
          <cell r="D1640">
            <v>0</v>
          </cell>
        </row>
        <row r="1641">
          <cell r="A1641" t="str">
            <v>Niagara</v>
          </cell>
          <cell r="C1641">
            <v>201612</v>
          </cell>
          <cell r="D1641">
            <v>0</v>
          </cell>
        </row>
        <row r="1642">
          <cell r="A1642" t="str">
            <v>Niagara</v>
          </cell>
          <cell r="C1642">
            <v>201701</v>
          </cell>
          <cell r="D1642">
            <v>0</v>
          </cell>
        </row>
        <row r="1643">
          <cell r="A1643" t="str">
            <v>Niagara</v>
          </cell>
          <cell r="C1643">
            <v>201702</v>
          </cell>
          <cell r="D1643">
            <v>0</v>
          </cell>
        </row>
        <row r="1644">
          <cell r="A1644" t="str">
            <v>Niagara</v>
          </cell>
          <cell r="C1644">
            <v>201703</v>
          </cell>
          <cell r="D1644">
            <v>0</v>
          </cell>
        </row>
        <row r="1645">
          <cell r="A1645" t="str">
            <v>Niagara</v>
          </cell>
          <cell r="C1645">
            <v>201704</v>
          </cell>
          <cell r="D1645">
            <v>0</v>
          </cell>
        </row>
        <row r="1646">
          <cell r="A1646" t="str">
            <v>Niagara</v>
          </cell>
          <cell r="C1646">
            <v>201705</v>
          </cell>
          <cell r="D1646">
            <v>0</v>
          </cell>
        </row>
        <row r="1647">
          <cell r="A1647" t="str">
            <v>Niagara</v>
          </cell>
          <cell r="C1647">
            <v>201706</v>
          </cell>
          <cell r="D1647">
            <v>0</v>
          </cell>
        </row>
        <row r="1648">
          <cell r="A1648" t="str">
            <v>Niagara</v>
          </cell>
          <cell r="C1648">
            <v>201707</v>
          </cell>
          <cell r="D1648">
            <v>0</v>
          </cell>
        </row>
        <row r="1649">
          <cell r="A1649" t="str">
            <v>Niagara</v>
          </cell>
          <cell r="C1649">
            <v>201708</v>
          </cell>
          <cell r="D1649">
            <v>0</v>
          </cell>
        </row>
        <row r="1650">
          <cell r="A1650" t="str">
            <v>Niagara</v>
          </cell>
          <cell r="C1650">
            <v>201709</v>
          </cell>
          <cell r="D1650">
            <v>0</v>
          </cell>
        </row>
        <row r="1651">
          <cell r="A1651" t="str">
            <v>Niagara</v>
          </cell>
          <cell r="C1651">
            <v>201710</v>
          </cell>
          <cell r="D1651">
            <v>0</v>
          </cell>
        </row>
        <row r="1652">
          <cell r="A1652" t="str">
            <v>Niagara</v>
          </cell>
          <cell r="C1652">
            <v>201711</v>
          </cell>
          <cell r="D1652">
            <v>0</v>
          </cell>
        </row>
        <row r="1653">
          <cell r="A1653" t="str">
            <v>Niagara</v>
          </cell>
          <cell r="C1653">
            <v>201712</v>
          </cell>
          <cell r="D1653">
            <v>0</v>
          </cell>
        </row>
        <row r="1654">
          <cell r="A1654" t="str">
            <v>Niagara</v>
          </cell>
          <cell r="C1654">
            <v>201801</v>
          </cell>
          <cell r="D1654">
            <v>0</v>
          </cell>
        </row>
        <row r="1655">
          <cell r="A1655" t="str">
            <v>Niagara</v>
          </cell>
          <cell r="C1655">
            <v>201802</v>
          </cell>
          <cell r="D1655">
            <v>0</v>
          </cell>
        </row>
        <row r="1656">
          <cell r="A1656" t="str">
            <v>Niagara</v>
          </cell>
          <cell r="C1656">
            <v>201803</v>
          </cell>
          <cell r="D1656">
            <v>0</v>
          </cell>
        </row>
        <row r="1657">
          <cell r="A1657" t="str">
            <v>Niagara</v>
          </cell>
          <cell r="C1657">
            <v>201804</v>
          </cell>
          <cell r="D1657">
            <v>0</v>
          </cell>
        </row>
        <row r="1658">
          <cell r="A1658" t="str">
            <v>Niagara</v>
          </cell>
          <cell r="C1658">
            <v>201805</v>
          </cell>
          <cell r="D1658">
            <v>0</v>
          </cell>
        </row>
        <row r="1659">
          <cell r="A1659" t="str">
            <v>Niagara</v>
          </cell>
          <cell r="C1659">
            <v>201806</v>
          </cell>
          <cell r="D1659">
            <v>0</v>
          </cell>
        </row>
        <row r="1660">
          <cell r="A1660" t="str">
            <v>Niagara</v>
          </cell>
          <cell r="C1660">
            <v>201807</v>
          </cell>
          <cell r="D1660">
            <v>0</v>
          </cell>
        </row>
        <row r="1661">
          <cell r="A1661" t="str">
            <v>Niagara</v>
          </cell>
          <cell r="C1661">
            <v>201808</v>
          </cell>
          <cell r="D1661">
            <v>0</v>
          </cell>
        </row>
        <row r="1662">
          <cell r="A1662" t="str">
            <v>Niagara</v>
          </cell>
          <cell r="C1662">
            <v>201809</v>
          </cell>
          <cell r="D1662">
            <v>0</v>
          </cell>
        </row>
        <row r="1663">
          <cell r="A1663" t="str">
            <v>Niagara</v>
          </cell>
          <cell r="C1663">
            <v>201810</v>
          </cell>
          <cell r="D1663">
            <v>0</v>
          </cell>
        </row>
        <row r="1664">
          <cell r="A1664" t="str">
            <v>Niagara</v>
          </cell>
          <cell r="C1664">
            <v>201811</v>
          </cell>
          <cell r="D1664">
            <v>0</v>
          </cell>
        </row>
        <row r="1665">
          <cell r="A1665" t="str">
            <v>Niagara</v>
          </cell>
          <cell r="C1665">
            <v>201812</v>
          </cell>
          <cell r="D1665">
            <v>0</v>
          </cell>
        </row>
        <row r="1666">
          <cell r="A1666" t="str">
            <v>Niagara</v>
          </cell>
          <cell r="C1666">
            <v>201901</v>
          </cell>
          <cell r="D1666">
            <v>0</v>
          </cell>
        </row>
        <row r="1667">
          <cell r="A1667" t="str">
            <v>Niagara</v>
          </cell>
          <cell r="C1667">
            <v>201902</v>
          </cell>
          <cell r="D1667">
            <v>0</v>
          </cell>
        </row>
        <row r="1668">
          <cell r="A1668" t="str">
            <v>Niagara</v>
          </cell>
          <cell r="C1668">
            <v>201903</v>
          </cell>
          <cell r="D1668">
            <v>0</v>
          </cell>
        </row>
        <row r="1669">
          <cell r="A1669" t="str">
            <v>Niagara</v>
          </cell>
          <cell r="C1669">
            <v>201904</v>
          </cell>
          <cell r="D1669">
            <v>0</v>
          </cell>
        </row>
        <row r="1670">
          <cell r="A1670" t="str">
            <v>Niagara</v>
          </cell>
          <cell r="C1670">
            <v>201905</v>
          </cell>
          <cell r="D1670">
            <v>0</v>
          </cell>
        </row>
        <row r="1671">
          <cell r="A1671" t="str">
            <v>Niagara</v>
          </cell>
          <cell r="C1671">
            <v>201906</v>
          </cell>
          <cell r="D1671">
            <v>0</v>
          </cell>
        </row>
        <row r="1672">
          <cell r="A1672" t="str">
            <v>Niagara</v>
          </cell>
          <cell r="C1672">
            <v>201907</v>
          </cell>
          <cell r="D1672">
            <v>0</v>
          </cell>
        </row>
        <row r="1673">
          <cell r="A1673" t="str">
            <v>Niagara</v>
          </cell>
          <cell r="C1673">
            <v>201908</v>
          </cell>
          <cell r="D1673">
            <v>0</v>
          </cell>
        </row>
        <row r="1674">
          <cell r="A1674" t="str">
            <v>Niagara</v>
          </cell>
          <cell r="C1674">
            <v>201909</v>
          </cell>
          <cell r="D1674">
            <v>0</v>
          </cell>
        </row>
        <row r="1675">
          <cell r="A1675" t="str">
            <v>Niagara</v>
          </cell>
          <cell r="C1675">
            <v>201910</v>
          </cell>
          <cell r="D1675">
            <v>0</v>
          </cell>
        </row>
        <row r="1676">
          <cell r="A1676" t="str">
            <v>Niagara</v>
          </cell>
          <cell r="C1676">
            <v>201911</v>
          </cell>
          <cell r="D1676">
            <v>0</v>
          </cell>
        </row>
        <row r="1677">
          <cell r="A1677" t="str">
            <v>Niagara</v>
          </cell>
          <cell r="C1677">
            <v>201912</v>
          </cell>
          <cell r="D1677">
            <v>0</v>
          </cell>
        </row>
        <row r="1678">
          <cell r="A1678" t="str">
            <v>Niagara</v>
          </cell>
          <cell r="C1678">
            <v>202001</v>
          </cell>
          <cell r="D1678">
            <v>0</v>
          </cell>
        </row>
        <row r="1679">
          <cell r="A1679" t="str">
            <v>Niagara</v>
          </cell>
          <cell r="C1679">
            <v>202002</v>
          </cell>
          <cell r="D1679">
            <v>0</v>
          </cell>
        </row>
        <row r="1680">
          <cell r="A1680" t="str">
            <v>Niagara</v>
          </cell>
          <cell r="C1680">
            <v>202003</v>
          </cell>
          <cell r="D1680">
            <v>0</v>
          </cell>
        </row>
        <row r="1681">
          <cell r="A1681" t="str">
            <v>Niagara</v>
          </cell>
          <cell r="C1681">
            <v>202004</v>
          </cell>
          <cell r="D1681">
            <v>0</v>
          </cell>
        </row>
        <row r="1682">
          <cell r="A1682" t="str">
            <v>Niagara</v>
          </cell>
          <cell r="C1682">
            <v>202005</v>
          </cell>
          <cell r="D1682">
            <v>0</v>
          </cell>
        </row>
        <row r="1683">
          <cell r="A1683" t="str">
            <v>Niagara</v>
          </cell>
          <cell r="C1683">
            <v>202006</v>
          </cell>
          <cell r="D1683">
            <v>0</v>
          </cell>
        </row>
        <row r="1684">
          <cell r="A1684" t="str">
            <v>Niagara</v>
          </cell>
          <cell r="C1684">
            <v>202007</v>
          </cell>
          <cell r="D1684">
            <v>0</v>
          </cell>
        </row>
        <row r="1685">
          <cell r="A1685" t="str">
            <v>Niagara</v>
          </cell>
          <cell r="C1685">
            <v>202008</v>
          </cell>
          <cell r="D1685">
            <v>0</v>
          </cell>
        </row>
        <row r="1686">
          <cell r="A1686" t="str">
            <v>Niagara</v>
          </cell>
          <cell r="C1686">
            <v>202009</v>
          </cell>
          <cell r="D1686">
            <v>0</v>
          </cell>
        </row>
        <row r="1687">
          <cell r="A1687" t="str">
            <v>Niagara</v>
          </cell>
          <cell r="C1687">
            <v>202010</v>
          </cell>
          <cell r="D1687">
            <v>0</v>
          </cell>
        </row>
        <row r="1688">
          <cell r="A1688" t="str">
            <v>Niagara</v>
          </cell>
          <cell r="C1688">
            <v>202011</v>
          </cell>
          <cell r="D1688">
            <v>0</v>
          </cell>
        </row>
        <row r="1689">
          <cell r="A1689" t="str">
            <v>Niagara</v>
          </cell>
          <cell r="C1689">
            <v>202012</v>
          </cell>
          <cell r="D1689">
            <v>0</v>
          </cell>
        </row>
        <row r="1690">
          <cell r="A1690" t="str">
            <v>Niagara</v>
          </cell>
          <cell r="C1690">
            <v>202101</v>
          </cell>
          <cell r="D1690">
            <v>0</v>
          </cell>
        </row>
        <row r="1691">
          <cell r="A1691" t="str">
            <v>Niagara</v>
          </cell>
          <cell r="C1691">
            <v>202102</v>
          </cell>
          <cell r="D1691">
            <v>0</v>
          </cell>
        </row>
        <row r="1692">
          <cell r="A1692" t="str">
            <v>Niagara</v>
          </cell>
          <cell r="C1692">
            <v>202103</v>
          </cell>
          <cell r="D1692">
            <v>0</v>
          </cell>
        </row>
        <row r="1693">
          <cell r="A1693" t="str">
            <v>Niagara</v>
          </cell>
          <cell r="C1693">
            <v>202104</v>
          </cell>
          <cell r="D1693">
            <v>0</v>
          </cell>
        </row>
        <row r="1694">
          <cell r="A1694" t="str">
            <v>Niagara</v>
          </cell>
          <cell r="C1694">
            <v>202105</v>
          </cell>
          <cell r="D1694">
            <v>0</v>
          </cell>
        </row>
        <row r="1695">
          <cell r="A1695" t="str">
            <v>Niagara</v>
          </cell>
          <cell r="C1695">
            <v>202106</v>
          </cell>
          <cell r="D1695">
            <v>0</v>
          </cell>
        </row>
        <row r="1696">
          <cell r="A1696" t="str">
            <v>Niagara</v>
          </cell>
          <cell r="C1696">
            <v>202107</v>
          </cell>
          <cell r="D1696">
            <v>0</v>
          </cell>
        </row>
        <row r="1697">
          <cell r="A1697" t="str">
            <v>Niagara</v>
          </cell>
          <cell r="C1697">
            <v>202108</v>
          </cell>
          <cell r="D1697">
            <v>0</v>
          </cell>
        </row>
        <row r="1698">
          <cell r="A1698" t="str">
            <v>Niagara</v>
          </cell>
          <cell r="C1698">
            <v>202109</v>
          </cell>
          <cell r="D1698">
            <v>0</v>
          </cell>
        </row>
        <row r="1699">
          <cell r="A1699" t="str">
            <v>Niagara</v>
          </cell>
          <cell r="C1699">
            <v>202110</v>
          </cell>
          <cell r="D1699">
            <v>0</v>
          </cell>
        </row>
        <row r="1700">
          <cell r="A1700" t="str">
            <v>Niagara</v>
          </cell>
          <cell r="C1700">
            <v>202111</v>
          </cell>
          <cell r="D1700">
            <v>0</v>
          </cell>
        </row>
        <row r="1701">
          <cell r="A1701" t="str">
            <v>Niagara</v>
          </cell>
          <cell r="C1701">
            <v>202112</v>
          </cell>
          <cell r="D1701">
            <v>0</v>
          </cell>
        </row>
        <row r="1702">
          <cell r="A1702" t="str">
            <v>Niagara</v>
          </cell>
          <cell r="C1702">
            <v>202201</v>
          </cell>
          <cell r="D1702">
            <v>0</v>
          </cell>
        </row>
        <row r="1703">
          <cell r="A1703" t="str">
            <v>Niagara</v>
          </cell>
          <cell r="C1703">
            <v>202202</v>
          </cell>
          <cell r="D1703">
            <v>0</v>
          </cell>
        </row>
        <row r="1704">
          <cell r="A1704" t="str">
            <v>Niagara</v>
          </cell>
          <cell r="C1704">
            <v>202203</v>
          </cell>
          <cell r="D1704">
            <v>0</v>
          </cell>
        </row>
        <row r="1705">
          <cell r="A1705" t="str">
            <v>Niagara</v>
          </cell>
          <cell r="C1705">
            <v>202204</v>
          </cell>
          <cell r="D1705">
            <v>0</v>
          </cell>
        </row>
        <row r="1706">
          <cell r="A1706" t="str">
            <v>Niagara</v>
          </cell>
          <cell r="C1706">
            <v>202205</v>
          </cell>
          <cell r="D1706">
            <v>0</v>
          </cell>
        </row>
        <row r="1707">
          <cell r="A1707" t="str">
            <v>Niagara</v>
          </cell>
          <cell r="C1707">
            <v>202206</v>
          </cell>
          <cell r="D1707">
            <v>0</v>
          </cell>
        </row>
        <row r="1708">
          <cell r="A1708" t="str">
            <v>Niagara</v>
          </cell>
          <cell r="C1708">
            <v>202207</v>
          </cell>
          <cell r="D1708">
            <v>0</v>
          </cell>
        </row>
        <row r="1709">
          <cell r="A1709" t="str">
            <v>Niagara</v>
          </cell>
          <cell r="C1709">
            <v>202208</v>
          </cell>
          <cell r="D1709">
            <v>0</v>
          </cell>
        </row>
        <row r="1710">
          <cell r="A1710" t="str">
            <v>Niagara</v>
          </cell>
          <cell r="C1710">
            <v>202209</v>
          </cell>
          <cell r="D1710">
            <v>0</v>
          </cell>
        </row>
        <row r="1711">
          <cell r="A1711" t="str">
            <v>Niagara</v>
          </cell>
          <cell r="C1711">
            <v>202210</v>
          </cell>
          <cell r="D1711">
            <v>0</v>
          </cell>
        </row>
        <row r="1712">
          <cell r="A1712" t="str">
            <v>Niagara</v>
          </cell>
          <cell r="C1712">
            <v>202211</v>
          </cell>
          <cell r="D1712">
            <v>0</v>
          </cell>
        </row>
        <row r="1713">
          <cell r="A1713" t="str">
            <v>Niagara</v>
          </cell>
          <cell r="C1713">
            <v>202212</v>
          </cell>
          <cell r="D1713">
            <v>0</v>
          </cell>
        </row>
        <row r="1714">
          <cell r="A1714" t="str">
            <v>Niagara</v>
          </cell>
          <cell r="C1714">
            <v>202301</v>
          </cell>
          <cell r="D1714">
            <v>0</v>
          </cell>
        </row>
        <row r="1715">
          <cell r="A1715" t="str">
            <v>Niagara</v>
          </cell>
          <cell r="C1715">
            <v>202302</v>
          </cell>
          <cell r="D1715">
            <v>0</v>
          </cell>
        </row>
        <row r="1716">
          <cell r="A1716" t="str">
            <v>Niagara</v>
          </cell>
          <cell r="C1716">
            <v>202303</v>
          </cell>
          <cell r="D1716">
            <v>0</v>
          </cell>
        </row>
        <row r="1717">
          <cell r="A1717" t="str">
            <v>Niagara</v>
          </cell>
          <cell r="C1717">
            <v>202304</v>
          </cell>
          <cell r="D1717">
            <v>0</v>
          </cell>
        </row>
        <row r="1718">
          <cell r="A1718" t="str">
            <v>Niagara</v>
          </cell>
          <cell r="C1718">
            <v>202305</v>
          </cell>
          <cell r="D1718">
            <v>0</v>
          </cell>
        </row>
        <row r="1719">
          <cell r="A1719" t="str">
            <v>Niagara</v>
          </cell>
          <cell r="C1719">
            <v>202306</v>
          </cell>
          <cell r="D1719">
            <v>0</v>
          </cell>
        </row>
        <row r="1720">
          <cell r="A1720" t="str">
            <v>Niagara</v>
          </cell>
          <cell r="C1720">
            <v>202307</v>
          </cell>
          <cell r="D1720">
            <v>0</v>
          </cell>
        </row>
        <row r="1721">
          <cell r="A1721" t="str">
            <v>Niagara</v>
          </cell>
          <cell r="C1721">
            <v>202308</v>
          </cell>
          <cell r="D1721">
            <v>0</v>
          </cell>
        </row>
        <row r="1722">
          <cell r="A1722" t="str">
            <v>Niagara</v>
          </cell>
          <cell r="C1722">
            <v>202309</v>
          </cell>
          <cell r="D1722">
            <v>0</v>
          </cell>
        </row>
        <row r="1723">
          <cell r="A1723" t="str">
            <v>Niagara</v>
          </cell>
          <cell r="C1723">
            <v>202310</v>
          </cell>
          <cell r="D1723">
            <v>0</v>
          </cell>
        </row>
        <row r="1724">
          <cell r="A1724" t="str">
            <v>Niagara</v>
          </cell>
          <cell r="C1724">
            <v>202311</v>
          </cell>
          <cell r="D1724">
            <v>0</v>
          </cell>
        </row>
        <row r="1725">
          <cell r="A1725" t="str">
            <v>Niagara</v>
          </cell>
          <cell r="C1725">
            <v>202312</v>
          </cell>
          <cell r="D1725">
            <v>0</v>
          </cell>
        </row>
        <row r="1726">
          <cell r="A1726" t="str">
            <v>Niagara</v>
          </cell>
          <cell r="C1726">
            <v>202401</v>
          </cell>
          <cell r="D1726">
            <v>0</v>
          </cell>
        </row>
        <row r="1727">
          <cell r="A1727" t="str">
            <v>Niagara</v>
          </cell>
          <cell r="C1727">
            <v>202402</v>
          </cell>
          <cell r="D1727">
            <v>0</v>
          </cell>
        </row>
        <row r="1728">
          <cell r="A1728" t="str">
            <v>Niagara</v>
          </cell>
          <cell r="C1728">
            <v>202403</v>
          </cell>
          <cell r="D1728">
            <v>0</v>
          </cell>
        </row>
        <row r="1729">
          <cell r="A1729" t="str">
            <v>Niagara</v>
          </cell>
          <cell r="C1729">
            <v>202404</v>
          </cell>
          <cell r="D1729">
            <v>0</v>
          </cell>
        </row>
        <row r="1730">
          <cell r="A1730" t="str">
            <v>Niagara</v>
          </cell>
          <cell r="C1730">
            <v>202405</v>
          </cell>
          <cell r="D1730">
            <v>0</v>
          </cell>
        </row>
        <row r="1731">
          <cell r="A1731" t="str">
            <v>Niagara</v>
          </cell>
          <cell r="C1731">
            <v>202406</v>
          </cell>
          <cell r="D1731">
            <v>0</v>
          </cell>
        </row>
        <row r="1732">
          <cell r="A1732" t="str">
            <v>Niagara</v>
          </cell>
          <cell r="C1732">
            <v>202407</v>
          </cell>
          <cell r="D1732">
            <v>0</v>
          </cell>
        </row>
        <row r="1733">
          <cell r="A1733" t="str">
            <v>Niagara</v>
          </cell>
          <cell r="C1733">
            <v>202408</v>
          </cell>
          <cell r="D1733">
            <v>0</v>
          </cell>
        </row>
        <row r="1734">
          <cell r="A1734" t="str">
            <v>Niagara</v>
          </cell>
          <cell r="C1734">
            <v>202409</v>
          </cell>
          <cell r="D1734">
            <v>0</v>
          </cell>
        </row>
        <row r="1735">
          <cell r="A1735" t="str">
            <v>Niagara</v>
          </cell>
          <cell r="C1735">
            <v>202410</v>
          </cell>
          <cell r="D1735">
            <v>0</v>
          </cell>
        </row>
        <row r="1736">
          <cell r="A1736" t="str">
            <v>Niagara</v>
          </cell>
          <cell r="C1736">
            <v>202411</v>
          </cell>
          <cell r="D1736">
            <v>0</v>
          </cell>
        </row>
        <row r="1737">
          <cell r="A1737" t="str">
            <v>Niagara</v>
          </cell>
          <cell r="C1737">
            <v>202412</v>
          </cell>
          <cell r="D1737">
            <v>0</v>
          </cell>
        </row>
        <row r="1738">
          <cell r="A1738" t="str">
            <v>Niagara</v>
          </cell>
          <cell r="C1738">
            <v>202501</v>
          </cell>
          <cell r="D1738">
            <v>0</v>
          </cell>
        </row>
        <row r="1739">
          <cell r="A1739" t="str">
            <v>Niagara</v>
          </cell>
          <cell r="C1739">
            <v>202502</v>
          </cell>
          <cell r="D1739">
            <v>0</v>
          </cell>
        </row>
        <row r="1740">
          <cell r="A1740" t="str">
            <v>Niagara</v>
          </cell>
          <cell r="C1740">
            <v>202503</v>
          </cell>
          <cell r="D1740">
            <v>0</v>
          </cell>
        </row>
        <row r="1741">
          <cell r="A1741" t="str">
            <v>Niagara</v>
          </cell>
          <cell r="C1741">
            <v>202504</v>
          </cell>
          <cell r="D1741">
            <v>0</v>
          </cell>
        </row>
        <row r="1742">
          <cell r="A1742" t="str">
            <v>Niagara</v>
          </cell>
          <cell r="C1742">
            <v>202505</v>
          </cell>
          <cell r="D1742">
            <v>0</v>
          </cell>
        </row>
        <row r="1743">
          <cell r="A1743" t="str">
            <v>Niagara</v>
          </cell>
          <cell r="C1743">
            <v>202506</v>
          </cell>
          <cell r="D1743">
            <v>0</v>
          </cell>
        </row>
        <row r="1744">
          <cell r="A1744" t="str">
            <v>Niagara</v>
          </cell>
          <cell r="C1744">
            <v>202507</v>
          </cell>
          <cell r="D1744">
            <v>0</v>
          </cell>
        </row>
        <row r="1745">
          <cell r="A1745" t="str">
            <v>Niagara</v>
          </cell>
          <cell r="C1745">
            <v>202508</v>
          </cell>
          <cell r="D1745">
            <v>0</v>
          </cell>
        </row>
        <row r="1746">
          <cell r="A1746" t="str">
            <v>Niagara</v>
          </cell>
          <cell r="C1746">
            <v>202509</v>
          </cell>
          <cell r="D1746">
            <v>0</v>
          </cell>
        </row>
        <row r="1747">
          <cell r="A1747" t="str">
            <v>Niagara</v>
          </cell>
          <cell r="C1747">
            <v>202510</v>
          </cell>
          <cell r="D1747">
            <v>0</v>
          </cell>
        </row>
        <row r="1748">
          <cell r="A1748" t="str">
            <v>Niagara</v>
          </cell>
          <cell r="C1748">
            <v>202511</v>
          </cell>
          <cell r="D1748">
            <v>0</v>
          </cell>
        </row>
        <row r="1749">
          <cell r="A1749" t="str">
            <v>Niagara</v>
          </cell>
          <cell r="C1749">
            <v>202512</v>
          </cell>
          <cell r="D1749">
            <v>0</v>
          </cell>
        </row>
        <row r="1750">
          <cell r="A1750" t="str">
            <v>Niagara</v>
          </cell>
          <cell r="C1750">
            <v>202601</v>
          </cell>
          <cell r="D1750">
            <v>0</v>
          </cell>
        </row>
        <row r="1751">
          <cell r="A1751" t="str">
            <v>Niagara</v>
          </cell>
          <cell r="C1751">
            <v>202602</v>
          </cell>
          <cell r="D1751">
            <v>0</v>
          </cell>
        </row>
        <row r="1752">
          <cell r="A1752" t="str">
            <v>Niagara</v>
          </cell>
          <cell r="C1752">
            <v>202603</v>
          </cell>
          <cell r="D1752">
            <v>0</v>
          </cell>
        </row>
        <row r="1753">
          <cell r="A1753" t="str">
            <v>Niagara</v>
          </cell>
          <cell r="C1753">
            <v>202604</v>
          </cell>
          <cell r="D1753">
            <v>0</v>
          </cell>
        </row>
        <row r="1754">
          <cell r="A1754" t="str">
            <v>Niagara</v>
          </cell>
          <cell r="C1754">
            <v>202605</v>
          </cell>
          <cell r="D1754">
            <v>0</v>
          </cell>
        </row>
        <row r="1755">
          <cell r="A1755" t="str">
            <v>Niagara</v>
          </cell>
          <cell r="C1755">
            <v>202606</v>
          </cell>
          <cell r="D1755">
            <v>0</v>
          </cell>
        </row>
        <row r="1756">
          <cell r="A1756" t="str">
            <v>Niagara</v>
          </cell>
          <cell r="C1756">
            <v>202607</v>
          </cell>
          <cell r="D1756">
            <v>0</v>
          </cell>
        </row>
        <row r="1757">
          <cell r="A1757" t="str">
            <v>Niagara</v>
          </cell>
          <cell r="C1757">
            <v>202608</v>
          </cell>
          <cell r="D1757">
            <v>0</v>
          </cell>
        </row>
        <row r="1758">
          <cell r="A1758" t="str">
            <v>Niagara</v>
          </cell>
          <cell r="C1758">
            <v>202609</v>
          </cell>
          <cell r="D1758">
            <v>0</v>
          </cell>
        </row>
        <row r="1759">
          <cell r="A1759" t="str">
            <v>Niagara</v>
          </cell>
          <cell r="C1759">
            <v>202610</v>
          </cell>
          <cell r="D1759">
            <v>0</v>
          </cell>
        </row>
        <row r="1760">
          <cell r="A1760" t="str">
            <v>Niagara</v>
          </cell>
          <cell r="C1760">
            <v>202611</v>
          </cell>
          <cell r="D1760">
            <v>0</v>
          </cell>
        </row>
        <row r="1761">
          <cell r="A1761" t="str">
            <v>Niagara</v>
          </cell>
          <cell r="C1761">
            <v>202612</v>
          </cell>
          <cell r="D1761">
            <v>0</v>
          </cell>
        </row>
        <row r="1762">
          <cell r="A1762" t="str">
            <v>Niagara</v>
          </cell>
          <cell r="C1762">
            <v>202701</v>
          </cell>
          <cell r="D1762">
            <v>0</v>
          </cell>
        </row>
        <row r="1763">
          <cell r="A1763" t="str">
            <v>Niagara</v>
          </cell>
          <cell r="C1763">
            <v>202702</v>
          </cell>
          <cell r="D1763">
            <v>0</v>
          </cell>
        </row>
        <row r="1764">
          <cell r="A1764" t="str">
            <v>Niagara</v>
          </cell>
          <cell r="C1764">
            <v>202703</v>
          </cell>
          <cell r="D1764">
            <v>0</v>
          </cell>
        </row>
        <row r="1765">
          <cell r="A1765" t="str">
            <v>Niagara</v>
          </cell>
          <cell r="C1765">
            <v>202704</v>
          </cell>
          <cell r="D1765">
            <v>0</v>
          </cell>
        </row>
        <row r="1766">
          <cell r="A1766" t="str">
            <v>Niagara</v>
          </cell>
          <cell r="C1766">
            <v>202705</v>
          </cell>
          <cell r="D1766">
            <v>0</v>
          </cell>
        </row>
        <row r="1767">
          <cell r="A1767" t="str">
            <v>Niagara</v>
          </cell>
          <cell r="C1767">
            <v>202706</v>
          </cell>
          <cell r="D1767">
            <v>0</v>
          </cell>
        </row>
        <row r="1768">
          <cell r="A1768" t="str">
            <v>Niagara</v>
          </cell>
          <cell r="C1768">
            <v>202707</v>
          </cell>
          <cell r="D1768">
            <v>0</v>
          </cell>
        </row>
        <row r="1769">
          <cell r="A1769" t="str">
            <v>Niagara</v>
          </cell>
          <cell r="C1769">
            <v>202708</v>
          </cell>
          <cell r="D1769">
            <v>0</v>
          </cell>
        </row>
        <row r="1770">
          <cell r="A1770" t="str">
            <v>Niagara</v>
          </cell>
          <cell r="C1770">
            <v>202709</v>
          </cell>
          <cell r="D1770">
            <v>0</v>
          </cell>
        </row>
        <row r="1771">
          <cell r="A1771" t="str">
            <v>Niagara</v>
          </cell>
          <cell r="C1771">
            <v>202710</v>
          </cell>
          <cell r="D1771">
            <v>0</v>
          </cell>
        </row>
        <row r="1772">
          <cell r="A1772" t="str">
            <v>PJM OFF PEAK</v>
          </cell>
          <cell r="C1772">
            <v>200803</v>
          </cell>
          <cell r="D1772">
            <v>0</v>
          </cell>
        </row>
        <row r="1773">
          <cell r="A1773" t="str">
            <v>PJM OFF PEAK</v>
          </cell>
          <cell r="C1773">
            <v>200804</v>
          </cell>
          <cell r="D1773">
            <v>0</v>
          </cell>
        </row>
        <row r="1774">
          <cell r="A1774" t="str">
            <v>PJM OFF PEAK</v>
          </cell>
          <cell r="C1774">
            <v>200805</v>
          </cell>
          <cell r="D1774">
            <v>0</v>
          </cell>
        </row>
        <row r="1775">
          <cell r="A1775" t="str">
            <v>PJM OFF PEAK</v>
          </cell>
          <cell r="C1775">
            <v>200806</v>
          </cell>
          <cell r="D1775">
            <v>0</v>
          </cell>
        </row>
        <row r="1776">
          <cell r="A1776" t="str">
            <v>PJM OFF PEAK</v>
          </cell>
          <cell r="C1776">
            <v>200807</v>
          </cell>
          <cell r="D1776">
            <v>0</v>
          </cell>
        </row>
        <row r="1777">
          <cell r="A1777" t="str">
            <v>PJM OFF PEAK</v>
          </cell>
          <cell r="C1777">
            <v>200808</v>
          </cell>
          <cell r="D1777">
            <v>0</v>
          </cell>
        </row>
        <row r="1778">
          <cell r="A1778" t="str">
            <v>PJM OFF PEAK</v>
          </cell>
          <cell r="C1778">
            <v>200809</v>
          </cell>
          <cell r="D1778">
            <v>0</v>
          </cell>
        </row>
        <row r="1779">
          <cell r="A1779" t="str">
            <v>PJM OFF PEAK</v>
          </cell>
          <cell r="C1779">
            <v>200810</v>
          </cell>
          <cell r="D1779">
            <v>0</v>
          </cell>
        </row>
        <row r="1780">
          <cell r="A1780" t="str">
            <v>PJM OFF PEAK</v>
          </cell>
          <cell r="C1780">
            <v>200811</v>
          </cell>
          <cell r="D1780">
            <v>0</v>
          </cell>
        </row>
        <row r="1781">
          <cell r="A1781" t="str">
            <v>PJM OFF PEAK</v>
          </cell>
          <cell r="C1781">
            <v>200812</v>
          </cell>
          <cell r="D1781">
            <v>0</v>
          </cell>
        </row>
        <row r="1782">
          <cell r="A1782" t="str">
            <v>PJM OFF PEAK</v>
          </cell>
          <cell r="C1782">
            <v>200901</v>
          </cell>
          <cell r="D1782">
            <v>0</v>
          </cell>
        </row>
        <row r="1783">
          <cell r="A1783" t="str">
            <v>PJM OFF PEAK</v>
          </cell>
          <cell r="C1783">
            <v>200902</v>
          </cell>
          <cell r="D1783">
            <v>0</v>
          </cell>
        </row>
        <row r="1784">
          <cell r="A1784" t="str">
            <v>PJM OFF PEAK</v>
          </cell>
          <cell r="C1784">
            <v>200903</v>
          </cell>
          <cell r="D1784">
            <v>0</v>
          </cell>
        </row>
        <row r="1785">
          <cell r="A1785" t="str">
            <v>PJM OFF PEAK</v>
          </cell>
          <cell r="C1785">
            <v>200904</v>
          </cell>
          <cell r="D1785">
            <v>0</v>
          </cell>
        </row>
        <row r="1786">
          <cell r="A1786" t="str">
            <v>PJM OFF PEAK</v>
          </cell>
          <cell r="C1786">
            <v>200905</v>
          </cell>
          <cell r="D1786">
            <v>0</v>
          </cell>
        </row>
        <row r="1787">
          <cell r="A1787" t="str">
            <v>PJM OFF PEAK</v>
          </cell>
          <cell r="C1787">
            <v>200906</v>
          </cell>
          <cell r="D1787">
            <v>0</v>
          </cell>
        </row>
        <row r="1788">
          <cell r="A1788" t="str">
            <v>PJM OFF PEAK</v>
          </cell>
          <cell r="C1788">
            <v>200907</v>
          </cell>
          <cell r="D1788">
            <v>0</v>
          </cell>
        </row>
        <row r="1789">
          <cell r="A1789" t="str">
            <v>PJM OFF PEAK</v>
          </cell>
          <cell r="C1789">
            <v>200908</v>
          </cell>
          <cell r="D1789">
            <v>0</v>
          </cell>
        </row>
        <row r="1790">
          <cell r="A1790" t="str">
            <v>PJM OFF PEAK</v>
          </cell>
          <cell r="C1790">
            <v>200909</v>
          </cell>
          <cell r="D1790">
            <v>0</v>
          </cell>
        </row>
        <row r="1791">
          <cell r="A1791" t="str">
            <v>PJM OFF PEAK</v>
          </cell>
          <cell r="C1791">
            <v>200910</v>
          </cell>
          <cell r="D1791">
            <v>0</v>
          </cell>
        </row>
        <row r="1792">
          <cell r="A1792" t="str">
            <v>PJM OFF PEAK</v>
          </cell>
          <cell r="C1792">
            <v>200911</v>
          </cell>
          <cell r="D1792">
            <v>0</v>
          </cell>
        </row>
        <row r="1793">
          <cell r="A1793" t="str">
            <v>PJM OFF PEAK</v>
          </cell>
          <cell r="C1793">
            <v>200912</v>
          </cell>
          <cell r="D1793">
            <v>0</v>
          </cell>
        </row>
        <row r="1794">
          <cell r="A1794" t="str">
            <v>PJM OFF PEAK</v>
          </cell>
          <cell r="C1794">
            <v>201001</v>
          </cell>
          <cell r="D1794">
            <v>0</v>
          </cell>
        </row>
        <row r="1795">
          <cell r="A1795" t="str">
            <v>PJM OFF PEAK</v>
          </cell>
          <cell r="C1795">
            <v>201002</v>
          </cell>
          <cell r="D1795">
            <v>0</v>
          </cell>
        </row>
        <row r="1796">
          <cell r="A1796" t="str">
            <v>PJM OFF PEAK</v>
          </cell>
          <cell r="C1796">
            <v>201003</v>
          </cell>
          <cell r="D1796">
            <v>0</v>
          </cell>
        </row>
        <row r="1797">
          <cell r="A1797" t="str">
            <v>PJM OFF PEAK</v>
          </cell>
          <cell r="C1797">
            <v>201004</v>
          </cell>
          <cell r="D1797">
            <v>0</v>
          </cell>
        </row>
        <row r="1798">
          <cell r="A1798" t="str">
            <v>PJM OFF PEAK</v>
          </cell>
          <cell r="C1798">
            <v>201005</v>
          </cell>
          <cell r="D1798">
            <v>0</v>
          </cell>
        </row>
        <row r="1799">
          <cell r="A1799" t="str">
            <v>PJM OFF PEAK</v>
          </cell>
          <cell r="C1799">
            <v>201006</v>
          </cell>
          <cell r="D1799">
            <v>0</v>
          </cell>
        </row>
        <row r="1800">
          <cell r="A1800" t="str">
            <v>PJM OFF PEAK</v>
          </cell>
          <cell r="C1800">
            <v>201007</v>
          </cell>
          <cell r="D1800">
            <v>0</v>
          </cell>
        </row>
        <row r="1801">
          <cell r="A1801" t="str">
            <v>PJM OFF PEAK</v>
          </cell>
          <cell r="C1801">
            <v>201008</v>
          </cell>
          <cell r="D1801">
            <v>0</v>
          </cell>
        </row>
        <row r="1802">
          <cell r="A1802" t="str">
            <v>PJM OFF PEAK</v>
          </cell>
          <cell r="C1802">
            <v>201009</v>
          </cell>
          <cell r="D1802">
            <v>0</v>
          </cell>
        </row>
        <row r="1803">
          <cell r="A1803" t="str">
            <v>PJM OFF PEAK</v>
          </cell>
          <cell r="C1803">
            <v>201010</v>
          </cell>
          <cell r="D1803">
            <v>0</v>
          </cell>
        </row>
        <row r="1804">
          <cell r="A1804" t="str">
            <v>PJM OFF PEAK</v>
          </cell>
          <cell r="C1804">
            <v>201011</v>
          </cell>
          <cell r="D1804">
            <v>0</v>
          </cell>
        </row>
        <row r="1805">
          <cell r="A1805" t="str">
            <v>PJM OFF PEAK</v>
          </cell>
          <cell r="C1805">
            <v>201012</v>
          </cell>
          <cell r="D1805">
            <v>0</v>
          </cell>
        </row>
        <row r="1806">
          <cell r="A1806" t="str">
            <v>PJM ON PEAK</v>
          </cell>
          <cell r="C1806">
            <v>200803</v>
          </cell>
          <cell r="D1806">
            <v>0</v>
          </cell>
        </row>
        <row r="1807">
          <cell r="A1807" t="str">
            <v>PJM ON PEAK</v>
          </cell>
          <cell r="C1807">
            <v>200804</v>
          </cell>
          <cell r="D1807">
            <v>0</v>
          </cell>
        </row>
        <row r="1808">
          <cell r="A1808" t="str">
            <v>PJM ON PEAK</v>
          </cell>
          <cell r="C1808">
            <v>200805</v>
          </cell>
          <cell r="D1808">
            <v>0</v>
          </cell>
        </row>
        <row r="1809">
          <cell r="A1809" t="str">
            <v>PJM ON PEAK</v>
          </cell>
          <cell r="C1809">
            <v>200806</v>
          </cell>
          <cell r="D1809">
            <v>0</v>
          </cell>
        </row>
        <row r="1810">
          <cell r="A1810" t="str">
            <v>PJM ON PEAK</v>
          </cell>
          <cell r="C1810">
            <v>200807</v>
          </cell>
          <cell r="D1810">
            <v>0</v>
          </cell>
        </row>
        <row r="1811">
          <cell r="A1811" t="str">
            <v>PJM ON PEAK</v>
          </cell>
          <cell r="C1811">
            <v>200808</v>
          </cell>
          <cell r="D1811">
            <v>0</v>
          </cell>
        </row>
        <row r="1812">
          <cell r="A1812" t="str">
            <v>PJM ON PEAK</v>
          </cell>
          <cell r="C1812">
            <v>200809</v>
          </cell>
          <cell r="D1812">
            <v>0</v>
          </cell>
        </row>
        <row r="1813">
          <cell r="A1813" t="str">
            <v>PJM ON PEAK</v>
          </cell>
          <cell r="C1813">
            <v>200810</v>
          </cell>
          <cell r="D1813">
            <v>0</v>
          </cell>
        </row>
        <row r="1814">
          <cell r="A1814" t="str">
            <v>PJM ON PEAK</v>
          </cell>
          <cell r="C1814">
            <v>200811</v>
          </cell>
          <cell r="D1814">
            <v>0</v>
          </cell>
        </row>
        <row r="1815">
          <cell r="A1815" t="str">
            <v>PJM ON PEAK</v>
          </cell>
          <cell r="C1815">
            <v>200812</v>
          </cell>
          <cell r="D1815">
            <v>0</v>
          </cell>
        </row>
        <row r="1816">
          <cell r="A1816" t="str">
            <v>PJM ON PEAK</v>
          </cell>
          <cell r="C1816">
            <v>200901</v>
          </cell>
          <cell r="D1816">
            <v>0</v>
          </cell>
        </row>
        <row r="1817">
          <cell r="A1817" t="str">
            <v>PJM ON PEAK</v>
          </cell>
          <cell r="C1817">
            <v>200902</v>
          </cell>
          <cell r="D1817">
            <v>0</v>
          </cell>
        </row>
        <row r="1818">
          <cell r="A1818" t="str">
            <v>PJM ON PEAK</v>
          </cell>
          <cell r="C1818">
            <v>200903</v>
          </cell>
          <cell r="D1818">
            <v>0</v>
          </cell>
        </row>
        <row r="1819">
          <cell r="A1819" t="str">
            <v>PJM ON PEAK</v>
          </cell>
          <cell r="C1819">
            <v>200904</v>
          </cell>
          <cell r="D1819">
            <v>0</v>
          </cell>
        </row>
        <row r="1820">
          <cell r="A1820" t="str">
            <v>PJM ON PEAK</v>
          </cell>
          <cell r="C1820">
            <v>200905</v>
          </cell>
          <cell r="D1820">
            <v>0</v>
          </cell>
        </row>
        <row r="1821">
          <cell r="A1821" t="str">
            <v>PJM ON PEAK</v>
          </cell>
          <cell r="C1821">
            <v>200906</v>
          </cell>
          <cell r="D1821">
            <v>0</v>
          </cell>
        </row>
        <row r="1822">
          <cell r="A1822" t="str">
            <v>PJM ON PEAK</v>
          </cell>
          <cell r="C1822">
            <v>200907</v>
          </cell>
          <cell r="D1822">
            <v>0</v>
          </cell>
        </row>
        <row r="1823">
          <cell r="A1823" t="str">
            <v>PJM ON PEAK</v>
          </cell>
          <cell r="C1823">
            <v>200908</v>
          </cell>
          <cell r="D1823">
            <v>0</v>
          </cell>
        </row>
        <row r="1824">
          <cell r="A1824" t="str">
            <v>PJM ON PEAK</v>
          </cell>
          <cell r="C1824">
            <v>200909</v>
          </cell>
          <cell r="D1824">
            <v>0</v>
          </cell>
        </row>
        <row r="1825">
          <cell r="A1825" t="str">
            <v>PJM ON PEAK</v>
          </cell>
          <cell r="C1825">
            <v>200910</v>
          </cell>
          <cell r="D1825">
            <v>0</v>
          </cell>
        </row>
        <row r="1826">
          <cell r="A1826" t="str">
            <v>PJM ON PEAK</v>
          </cell>
          <cell r="C1826">
            <v>200911</v>
          </cell>
          <cell r="D1826">
            <v>0</v>
          </cell>
        </row>
        <row r="1827">
          <cell r="A1827" t="str">
            <v>PJM ON PEAK</v>
          </cell>
          <cell r="C1827">
            <v>200912</v>
          </cell>
          <cell r="D1827">
            <v>0</v>
          </cell>
        </row>
        <row r="1828">
          <cell r="A1828" t="str">
            <v>PJM ON PEAK</v>
          </cell>
          <cell r="C1828">
            <v>201001</v>
          </cell>
          <cell r="D1828">
            <v>0</v>
          </cell>
        </row>
        <row r="1829">
          <cell r="A1829" t="str">
            <v>PJM ON PEAK</v>
          </cell>
          <cell r="C1829">
            <v>201002</v>
          </cell>
          <cell r="D1829">
            <v>0</v>
          </cell>
        </row>
        <row r="1830">
          <cell r="A1830" t="str">
            <v>PJM ON PEAK</v>
          </cell>
          <cell r="C1830">
            <v>201003</v>
          </cell>
          <cell r="D1830">
            <v>0</v>
          </cell>
        </row>
        <row r="1831">
          <cell r="A1831" t="str">
            <v>PJM ON PEAK</v>
          </cell>
          <cell r="C1831">
            <v>201004</v>
          </cell>
          <cell r="D1831">
            <v>0</v>
          </cell>
        </row>
        <row r="1832">
          <cell r="A1832" t="str">
            <v>PJM ON PEAK</v>
          </cell>
          <cell r="C1832">
            <v>201005</v>
          </cell>
          <cell r="D1832">
            <v>0</v>
          </cell>
        </row>
        <row r="1833">
          <cell r="A1833" t="str">
            <v>PJM ON PEAK</v>
          </cell>
          <cell r="C1833">
            <v>201006</v>
          </cell>
          <cell r="D1833">
            <v>0</v>
          </cell>
        </row>
        <row r="1834">
          <cell r="A1834" t="str">
            <v>PJM ON PEAK</v>
          </cell>
          <cell r="C1834">
            <v>201007</v>
          </cell>
          <cell r="D1834">
            <v>0</v>
          </cell>
        </row>
        <row r="1835">
          <cell r="A1835" t="str">
            <v>PJM ON PEAK</v>
          </cell>
          <cell r="C1835">
            <v>201008</v>
          </cell>
          <cell r="D1835">
            <v>0</v>
          </cell>
        </row>
        <row r="1836">
          <cell r="A1836" t="str">
            <v>PJM ON PEAK</v>
          </cell>
          <cell r="C1836">
            <v>201009</v>
          </cell>
          <cell r="D1836">
            <v>0</v>
          </cell>
        </row>
        <row r="1837">
          <cell r="A1837" t="str">
            <v>PJM ON PEAK</v>
          </cell>
          <cell r="C1837">
            <v>201010</v>
          </cell>
          <cell r="D1837">
            <v>0</v>
          </cell>
        </row>
        <row r="1838">
          <cell r="A1838" t="str">
            <v>PJM ON PEAK</v>
          </cell>
          <cell r="C1838">
            <v>201011</v>
          </cell>
          <cell r="D1838">
            <v>0</v>
          </cell>
        </row>
        <row r="1839">
          <cell r="A1839" t="str">
            <v>PJM ON PEAK</v>
          </cell>
          <cell r="C1839">
            <v>201012</v>
          </cell>
          <cell r="D1839">
            <v>0</v>
          </cell>
        </row>
        <row r="1840">
          <cell r="A1840" t="str">
            <v>PJM ON PEAK</v>
          </cell>
          <cell r="C1840">
            <v>201101</v>
          </cell>
          <cell r="D1840">
            <v>0</v>
          </cell>
        </row>
        <row r="1841">
          <cell r="A1841" t="str">
            <v>PJM RTC</v>
          </cell>
          <cell r="C1841">
            <v>200803</v>
          </cell>
          <cell r="D1841">
            <v>0</v>
          </cell>
        </row>
        <row r="1842">
          <cell r="A1842" t="str">
            <v>PJM RTC</v>
          </cell>
          <cell r="C1842">
            <v>200804</v>
          </cell>
          <cell r="D1842">
            <v>0</v>
          </cell>
        </row>
        <row r="1843">
          <cell r="A1843" t="str">
            <v>PJM RTC</v>
          </cell>
          <cell r="C1843">
            <v>200805</v>
          </cell>
          <cell r="D1843">
            <v>0</v>
          </cell>
        </row>
        <row r="1844">
          <cell r="A1844" t="str">
            <v>PJM RTC</v>
          </cell>
          <cell r="C1844">
            <v>200806</v>
          </cell>
          <cell r="D1844">
            <v>0</v>
          </cell>
        </row>
        <row r="1845">
          <cell r="A1845" t="str">
            <v>PJM RTC</v>
          </cell>
          <cell r="C1845">
            <v>200807</v>
          </cell>
          <cell r="D1845">
            <v>0</v>
          </cell>
        </row>
        <row r="1846">
          <cell r="A1846" t="str">
            <v>PJM RTC</v>
          </cell>
          <cell r="C1846">
            <v>200808</v>
          </cell>
          <cell r="D1846">
            <v>0</v>
          </cell>
        </row>
        <row r="1847">
          <cell r="A1847" t="str">
            <v>PJM RTC</v>
          </cell>
          <cell r="C1847">
            <v>200809</v>
          </cell>
          <cell r="D1847">
            <v>0</v>
          </cell>
        </row>
        <row r="1848">
          <cell r="A1848" t="str">
            <v>PJM RTC</v>
          </cell>
          <cell r="C1848">
            <v>200810</v>
          </cell>
          <cell r="D1848">
            <v>0</v>
          </cell>
        </row>
        <row r="1849">
          <cell r="A1849" t="str">
            <v>PJM RTC</v>
          </cell>
          <cell r="C1849">
            <v>200811</v>
          </cell>
          <cell r="D1849">
            <v>0</v>
          </cell>
        </row>
        <row r="1850">
          <cell r="A1850" t="str">
            <v>PJM RTC</v>
          </cell>
          <cell r="C1850">
            <v>200812</v>
          </cell>
          <cell r="D1850">
            <v>0</v>
          </cell>
        </row>
        <row r="1851">
          <cell r="A1851" t="str">
            <v>PJM RTC</v>
          </cell>
          <cell r="C1851">
            <v>200901</v>
          </cell>
          <cell r="D1851">
            <v>0</v>
          </cell>
        </row>
        <row r="1852">
          <cell r="A1852" t="str">
            <v>PJM RTC</v>
          </cell>
          <cell r="C1852">
            <v>200902</v>
          </cell>
          <cell r="D1852">
            <v>0</v>
          </cell>
        </row>
        <row r="1853">
          <cell r="A1853" t="str">
            <v>PJM RTC</v>
          </cell>
          <cell r="C1853">
            <v>200903</v>
          </cell>
          <cell r="D1853">
            <v>0</v>
          </cell>
        </row>
        <row r="1854">
          <cell r="A1854" t="str">
            <v>PJM RTC</v>
          </cell>
          <cell r="C1854">
            <v>200904</v>
          </cell>
          <cell r="D1854">
            <v>0</v>
          </cell>
        </row>
        <row r="1855">
          <cell r="A1855" t="str">
            <v>PJM RTC</v>
          </cell>
          <cell r="C1855">
            <v>200905</v>
          </cell>
          <cell r="D1855">
            <v>0</v>
          </cell>
        </row>
        <row r="1856">
          <cell r="A1856" t="str">
            <v>PJM RTC</v>
          </cell>
          <cell r="C1856">
            <v>200906</v>
          </cell>
          <cell r="D1856">
            <v>0</v>
          </cell>
        </row>
        <row r="1857">
          <cell r="A1857" t="str">
            <v>PJM RTC</v>
          </cell>
          <cell r="C1857">
            <v>200907</v>
          </cell>
          <cell r="D1857">
            <v>0</v>
          </cell>
        </row>
        <row r="1858">
          <cell r="A1858" t="str">
            <v>PJM RTC</v>
          </cell>
          <cell r="C1858">
            <v>200908</v>
          </cell>
          <cell r="D1858">
            <v>0</v>
          </cell>
        </row>
        <row r="1859">
          <cell r="A1859" t="str">
            <v>PJM RTC</v>
          </cell>
          <cell r="C1859">
            <v>200909</v>
          </cell>
          <cell r="D1859">
            <v>0</v>
          </cell>
        </row>
        <row r="1860">
          <cell r="A1860" t="str">
            <v>PJM RTC</v>
          </cell>
          <cell r="C1860">
            <v>200910</v>
          </cell>
          <cell r="D1860">
            <v>0</v>
          </cell>
        </row>
        <row r="1861">
          <cell r="A1861" t="str">
            <v>PJM RTC</v>
          </cell>
          <cell r="C1861">
            <v>200911</v>
          </cell>
          <cell r="D1861">
            <v>0</v>
          </cell>
        </row>
        <row r="1862">
          <cell r="A1862" t="str">
            <v>PJM RTC</v>
          </cell>
          <cell r="C1862">
            <v>200912</v>
          </cell>
          <cell r="D1862">
            <v>0</v>
          </cell>
        </row>
        <row r="1863">
          <cell r="A1863" t="str">
            <v>RI AV RTC</v>
          </cell>
          <cell r="C1863">
            <v>200803</v>
          </cell>
          <cell r="D1863">
            <v>0</v>
          </cell>
        </row>
        <row r="1864">
          <cell r="A1864" t="str">
            <v>RI AV RTC</v>
          </cell>
          <cell r="C1864">
            <v>200804</v>
          </cell>
          <cell r="D1864">
            <v>0</v>
          </cell>
        </row>
        <row r="1865">
          <cell r="A1865" t="str">
            <v>RI AV RTC</v>
          </cell>
          <cell r="C1865">
            <v>200805</v>
          </cell>
          <cell r="D1865">
            <v>0</v>
          </cell>
        </row>
        <row r="1866">
          <cell r="A1866" t="str">
            <v>RI AV RTC</v>
          </cell>
          <cell r="C1866">
            <v>200806</v>
          </cell>
          <cell r="D1866">
            <v>0</v>
          </cell>
        </row>
        <row r="1867">
          <cell r="A1867" t="str">
            <v>RI AV RTC</v>
          </cell>
          <cell r="C1867">
            <v>200807</v>
          </cell>
          <cell r="D1867">
            <v>0</v>
          </cell>
        </row>
        <row r="1868">
          <cell r="A1868" t="str">
            <v>RI AV RTC</v>
          </cell>
          <cell r="C1868">
            <v>200808</v>
          </cell>
          <cell r="D1868">
            <v>0</v>
          </cell>
        </row>
        <row r="1869">
          <cell r="A1869" t="str">
            <v>RI AV RTC</v>
          </cell>
          <cell r="C1869">
            <v>200809</v>
          </cell>
          <cell r="D1869">
            <v>0</v>
          </cell>
        </row>
        <row r="1870">
          <cell r="A1870" t="str">
            <v>RI AV RTC</v>
          </cell>
          <cell r="C1870">
            <v>200810</v>
          </cell>
          <cell r="D1870">
            <v>0</v>
          </cell>
        </row>
        <row r="1871">
          <cell r="A1871" t="str">
            <v>RI AV RTC</v>
          </cell>
          <cell r="C1871">
            <v>200811</v>
          </cell>
          <cell r="D1871">
            <v>0</v>
          </cell>
        </row>
        <row r="1872">
          <cell r="A1872" t="str">
            <v>RI AV RTC</v>
          </cell>
          <cell r="C1872">
            <v>200812</v>
          </cell>
          <cell r="D1872">
            <v>0</v>
          </cell>
        </row>
        <row r="1873">
          <cell r="A1873" t="str">
            <v>RI AV RTC</v>
          </cell>
          <cell r="C1873">
            <v>200901</v>
          </cell>
          <cell r="D1873">
            <v>0</v>
          </cell>
        </row>
        <row r="1874">
          <cell r="A1874" t="str">
            <v>RI AV RTC</v>
          </cell>
          <cell r="C1874">
            <v>200902</v>
          </cell>
          <cell r="D1874">
            <v>0</v>
          </cell>
        </row>
        <row r="1875">
          <cell r="A1875" t="str">
            <v>RI AV RTC</v>
          </cell>
          <cell r="C1875">
            <v>200903</v>
          </cell>
          <cell r="D1875">
            <v>0</v>
          </cell>
        </row>
        <row r="1876">
          <cell r="A1876" t="str">
            <v>RI AV RTC</v>
          </cell>
          <cell r="C1876">
            <v>200904</v>
          </cell>
          <cell r="D1876">
            <v>0</v>
          </cell>
        </row>
        <row r="1877">
          <cell r="A1877" t="str">
            <v>RI AV RTC</v>
          </cell>
          <cell r="C1877">
            <v>200905</v>
          </cell>
          <cell r="D1877">
            <v>0</v>
          </cell>
        </row>
        <row r="1878">
          <cell r="A1878" t="str">
            <v>RI AV RTC</v>
          </cell>
          <cell r="C1878">
            <v>200906</v>
          </cell>
          <cell r="D1878">
            <v>0</v>
          </cell>
        </row>
        <row r="1879">
          <cell r="A1879" t="str">
            <v>RI AV RTC</v>
          </cell>
          <cell r="C1879">
            <v>200907</v>
          </cell>
          <cell r="D1879">
            <v>0</v>
          </cell>
        </row>
        <row r="1880">
          <cell r="A1880" t="str">
            <v>RI AV RTC</v>
          </cell>
          <cell r="C1880">
            <v>200908</v>
          </cell>
          <cell r="D1880">
            <v>0</v>
          </cell>
        </row>
        <row r="1881">
          <cell r="A1881" t="str">
            <v>RI AV RTC</v>
          </cell>
          <cell r="C1881">
            <v>200909</v>
          </cell>
          <cell r="D1881">
            <v>0</v>
          </cell>
        </row>
        <row r="1882">
          <cell r="A1882" t="str">
            <v>RI AV RTC</v>
          </cell>
          <cell r="C1882">
            <v>200910</v>
          </cell>
          <cell r="D1882">
            <v>0</v>
          </cell>
        </row>
        <row r="1883">
          <cell r="A1883" t="str">
            <v>RI AV RTC</v>
          </cell>
          <cell r="C1883">
            <v>200911</v>
          </cell>
          <cell r="D1883">
            <v>0</v>
          </cell>
        </row>
        <row r="1884">
          <cell r="A1884" t="str">
            <v>RI AV RTC</v>
          </cell>
          <cell r="C1884">
            <v>200912</v>
          </cell>
          <cell r="D1884">
            <v>0</v>
          </cell>
        </row>
        <row r="1885">
          <cell r="A1885" t="str">
            <v>RI SO RTC</v>
          </cell>
          <cell r="C1885">
            <v>200803</v>
          </cell>
          <cell r="D1885">
            <v>0</v>
          </cell>
        </row>
        <row r="1886">
          <cell r="A1886" t="str">
            <v>RI SO RTC</v>
          </cell>
          <cell r="C1886">
            <v>200804</v>
          </cell>
          <cell r="D1886">
            <v>0</v>
          </cell>
        </row>
        <row r="1887">
          <cell r="A1887" t="str">
            <v>RI SO RTC</v>
          </cell>
          <cell r="C1887">
            <v>200805</v>
          </cell>
          <cell r="D1887">
            <v>0</v>
          </cell>
        </row>
        <row r="1888">
          <cell r="A1888" t="str">
            <v>RI SO RTC</v>
          </cell>
          <cell r="C1888">
            <v>200806</v>
          </cell>
          <cell r="D1888">
            <v>0</v>
          </cell>
        </row>
        <row r="1889">
          <cell r="A1889" t="str">
            <v>RI SO RTC</v>
          </cell>
          <cell r="C1889">
            <v>200807</v>
          </cell>
          <cell r="D1889">
            <v>0</v>
          </cell>
        </row>
        <row r="1890">
          <cell r="A1890" t="str">
            <v>RI SO RTC</v>
          </cell>
          <cell r="C1890">
            <v>200808</v>
          </cell>
          <cell r="D1890">
            <v>0</v>
          </cell>
        </row>
        <row r="1891">
          <cell r="A1891" t="str">
            <v>RI SO RTC</v>
          </cell>
          <cell r="C1891">
            <v>200809</v>
          </cell>
          <cell r="D1891">
            <v>0</v>
          </cell>
        </row>
        <row r="1892">
          <cell r="A1892" t="str">
            <v>RI SO RTC</v>
          </cell>
          <cell r="C1892">
            <v>200810</v>
          </cell>
          <cell r="D1892">
            <v>0</v>
          </cell>
        </row>
        <row r="1893">
          <cell r="A1893" t="str">
            <v>RI SO RTC</v>
          </cell>
          <cell r="C1893">
            <v>200811</v>
          </cell>
          <cell r="D1893">
            <v>0</v>
          </cell>
        </row>
        <row r="1894">
          <cell r="A1894" t="str">
            <v>RI SO RTC</v>
          </cell>
          <cell r="C1894">
            <v>200812</v>
          </cell>
          <cell r="D1894">
            <v>0</v>
          </cell>
        </row>
        <row r="1895">
          <cell r="A1895" t="str">
            <v>RI SO RTC</v>
          </cell>
          <cell r="C1895">
            <v>200901</v>
          </cell>
          <cell r="D1895">
            <v>0</v>
          </cell>
        </row>
        <row r="1896">
          <cell r="A1896" t="str">
            <v>RI SO RTC</v>
          </cell>
          <cell r="C1896">
            <v>200902</v>
          </cell>
          <cell r="D1896">
            <v>0</v>
          </cell>
        </row>
        <row r="1897">
          <cell r="A1897" t="str">
            <v>RI SO RTC</v>
          </cell>
          <cell r="C1897">
            <v>200903</v>
          </cell>
          <cell r="D1897">
            <v>0</v>
          </cell>
        </row>
        <row r="1898">
          <cell r="A1898" t="str">
            <v>RI SO RTC</v>
          </cell>
          <cell r="C1898">
            <v>200904</v>
          </cell>
          <cell r="D1898">
            <v>0</v>
          </cell>
        </row>
        <row r="1899">
          <cell r="A1899" t="str">
            <v>RI SO RTC</v>
          </cell>
          <cell r="C1899">
            <v>200905</v>
          </cell>
          <cell r="D1899">
            <v>0</v>
          </cell>
        </row>
        <row r="1900">
          <cell r="A1900" t="str">
            <v>RI SO RTC</v>
          </cell>
          <cell r="C1900">
            <v>200906</v>
          </cell>
          <cell r="D1900">
            <v>0</v>
          </cell>
        </row>
        <row r="1901">
          <cell r="A1901" t="str">
            <v>RI SO RTC</v>
          </cell>
          <cell r="C1901">
            <v>200907</v>
          </cell>
          <cell r="D1901">
            <v>0</v>
          </cell>
        </row>
        <row r="1902">
          <cell r="A1902" t="str">
            <v>RI SO RTC</v>
          </cell>
          <cell r="C1902">
            <v>200908</v>
          </cell>
          <cell r="D1902">
            <v>0</v>
          </cell>
        </row>
        <row r="1903">
          <cell r="A1903" t="str">
            <v>RI SO RTC</v>
          </cell>
          <cell r="C1903">
            <v>200909</v>
          </cell>
          <cell r="D1903">
            <v>0</v>
          </cell>
        </row>
        <row r="1904">
          <cell r="A1904" t="str">
            <v>RI SO RTC</v>
          </cell>
          <cell r="C1904">
            <v>200910</v>
          </cell>
          <cell r="D1904">
            <v>0</v>
          </cell>
        </row>
        <row r="1905">
          <cell r="A1905" t="str">
            <v>RI SO RTC</v>
          </cell>
          <cell r="C1905">
            <v>200911</v>
          </cell>
          <cell r="D1905">
            <v>0</v>
          </cell>
        </row>
        <row r="1906">
          <cell r="A1906" t="str">
            <v>RI SO RTC</v>
          </cell>
          <cell r="C1906">
            <v>200912</v>
          </cell>
          <cell r="D1906">
            <v>0</v>
          </cell>
        </row>
        <row r="1907">
          <cell r="A1907" t="str">
            <v>RIBAS RTC1</v>
          </cell>
          <cell r="C1907">
            <v>200803</v>
          </cell>
          <cell r="D1907">
            <v>0</v>
          </cell>
        </row>
        <row r="1908">
          <cell r="A1908" t="str">
            <v>RIBAS RTC1</v>
          </cell>
          <cell r="C1908">
            <v>200804</v>
          </cell>
          <cell r="D1908">
            <v>0</v>
          </cell>
        </row>
        <row r="1909">
          <cell r="A1909" t="str">
            <v>RIBAS RTC1</v>
          </cell>
          <cell r="C1909">
            <v>200805</v>
          </cell>
          <cell r="D1909">
            <v>0</v>
          </cell>
        </row>
        <row r="1910">
          <cell r="A1910" t="str">
            <v>RIBAS RTC1</v>
          </cell>
          <cell r="C1910">
            <v>200806</v>
          </cell>
          <cell r="D1910">
            <v>0</v>
          </cell>
        </row>
        <row r="1911">
          <cell r="A1911" t="str">
            <v>RIBAS RTC1</v>
          </cell>
          <cell r="C1911">
            <v>200807</v>
          </cell>
          <cell r="D1911">
            <v>0</v>
          </cell>
        </row>
        <row r="1912">
          <cell r="A1912" t="str">
            <v>RIBAS RTC1</v>
          </cell>
          <cell r="C1912">
            <v>200808</v>
          </cell>
          <cell r="D1912">
            <v>0</v>
          </cell>
        </row>
        <row r="1913">
          <cell r="A1913" t="str">
            <v>RIBAS RTC1</v>
          </cell>
          <cell r="C1913">
            <v>200809</v>
          </cell>
          <cell r="D1913">
            <v>0</v>
          </cell>
        </row>
        <row r="1914">
          <cell r="A1914" t="str">
            <v>RIBAS RTC1</v>
          </cell>
          <cell r="C1914">
            <v>200810</v>
          </cell>
          <cell r="D1914">
            <v>0</v>
          </cell>
        </row>
        <row r="1915">
          <cell r="A1915" t="str">
            <v>RIBAS RTC1</v>
          </cell>
          <cell r="C1915">
            <v>200811</v>
          </cell>
          <cell r="D1915">
            <v>0</v>
          </cell>
        </row>
        <row r="1916">
          <cell r="A1916" t="str">
            <v>RIBAS RTC1</v>
          </cell>
          <cell r="C1916">
            <v>200812</v>
          </cell>
          <cell r="D1916">
            <v>0</v>
          </cell>
        </row>
        <row r="1917">
          <cell r="A1917" t="str">
            <v>RIBAS RTC1</v>
          </cell>
          <cell r="C1917">
            <v>200901</v>
          </cell>
          <cell r="D1917">
            <v>0</v>
          </cell>
        </row>
        <row r="1918">
          <cell r="A1918" t="str">
            <v>RIBAS RTC1</v>
          </cell>
          <cell r="C1918">
            <v>200902</v>
          </cell>
          <cell r="D1918">
            <v>0</v>
          </cell>
        </row>
        <row r="1919">
          <cell r="A1919" t="str">
            <v>RIBAS RTC1</v>
          </cell>
          <cell r="C1919">
            <v>200903</v>
          </cell>
          <cell r="D1919">
            <v>0</v>
          </cell>
        </row>
        <row r="1920">
          <cell r="A1920" t="str">
            <v>RIBAS RTC1</v>
          </cell>
          <cell r="C1920">
            <v>200904</v>
          </cell>
          <cell r="D1920">
            <v>0</v>
          </cell>
        </row>
        <row r="1921">
          <cell r="A1921" t="str">
            <v>RIBAS RTC1</v>
          </cell>
          <cell r="C1921">
            <v>200905</v>
          </cell>
          <cell r="D1921">
            <v>0</v>
          </cell>
        </row>
        <row r="1922">
          <cell r="A1922" t="str">
            <v>RIBAS RTC1</v>
          </cell>
          <cell r="C1922">
            <v>200906</v>
          </cell>
          <cell r="D1922">
            <v>0</v>
          </cell>
        </row>
        <row r="1923">
          <cell r="A1923" t="str">
            <v>RIBAS RTC1</v>
          </cell>
          <cell r="C1923">
            <v>200907</v>
          </cell>
          <cell r="D1923">
            <v>0</v>
          </cell>
        </row>
        <row r="1924">
          <cell r="A1924" t="str">
            <v>RIBAS RTC1</v>
          </cell>
          <cell r="C1924">
            <v>200908</v>
          </cell>
          <cell r="D1924">
            <v>0</v>
          </cell>
        </row>
        <row r="1925">
          <cell r="A1925" t="str">
            <v>RIBAS RTC1</v>
          </cell>
          <cell r="C1925">
            <v>200909</v>
          </cell>
          <cell r="D1925">
            <v>0</v>
          </cell>
        </row>
        <row r="1926">
          <cell r="A1926" t="str">
            <v>RIBAS RTC1</v>
          </cell>
          <cell r="C1926">
            <v>200910</v>
          </cell>
          <cell r="D1926">
            <v>0</v>
          </cell>
        </row>
        <row r="1927">
          <cell r="A1927" t="str">
            <v>RIBAS RTC1</v>
          </cell>
          <cell r="C1927">
            <v>200911</v>
          </cell>
          <cell r="D1927">
            <v>0</v>
          </cell>
        </row>
        <row r="1928">
          <cell r="A1928" t="str">
            <v>RIBAS RTC1</v>
          </cell>
          <cell r="C1928">
            <v>200912</v>
          </cell>
          <cell r="D1928">
            <v>0</v>
          </cell>
        </row>
        <row r="1929">
          <cell r="A1929" t="str">
            <v>RIC RTC</v>
          </cell>
          <cell r="C1929">
            <v>200803</v>
          </cell>
          <cell r="D1929">
            <v>0</v>
          </cell>
        </row>
        <row r="1930">
          <cell r="A1930" t="str">
            <v>RIC RTC</v>
          </cell>
          <cell r="C1930">
            <v>200804</v>
          </cell>
          <cell r="D1930">
            <v>0</v>
          </cell>
        </row>
        <row r="1931">
          <cell r="A1931" t="str">
            <v>RIC RTC</v>
          </cell>
          <cell r="C1931">
            <v>200805</v>
          </cell>
          <cell r="D1931">
            <v>0</v>
          </cell>
        </row>
        <row r="1932">
          <cell r="A1932" t="str">
            <v>RIC RTC</v>
          </cell>
          <cell r="C1932">
            <v>200806</v>
          </cell>
          <cell r="D1932">
            <v>0</v>
          </cell>
        </row>
        <row r="1933">
          <cell r="A1933" t="str">
            <v>RIC RTC</v>
          </cell>
          <cell r="C1933">
            <v>200807</v>
          </cell>
          <cell r="D1933">
            <v>0</v>
          </cell>
        </row>
        <row r="1934">
          <cell r="A1934" t="str">
            <v>RIC RTC</v>
          </cell>
          <cell r="C1934">
            <v>200808</v>
          </cell>
          <cell r="D1934">
            <v>0</v>
          </cell>
        </row>
        <row r="1935">
          <cell r="A1935" t="str">
            <v>RIC RTC</v>
          </cell>
          <cell r="C1935">
            <v>200809</v>
          </cell>
          <cell r="D1935">
            <v>0</v>
          </cell>
        </row>
        <row r="1936">
          <cell r="A1936" t="str">
            <v>RIC RTC</v>
          </cell>
          <cell r="C1936">
            <v>200810</v>
          </cell>
          <cell r="D1936">
            <v>0</v>
          </cell>
        </row>
        <row r="1937">
          <cell r="A1937" t="str">
            <v>RIC RTC</v>
          </cell>
          <cell r="C1937">
            <v>200811</v>
          </cell>
          <cell r="D1937">
            <v>0</v>
          </cell>
        </row>
        <row r="1938">
          <cell r="A1938" t="str">
            <v>RIC RTC</v>
          </cell>
          <cell r="C1938">
            <v>200812</v>
          </cell>
          <cell r="D1938">
            <v>0</v>
          </cell>
        </row>
        <row r="1939">
          <cell r="A1939" t="str">
            <v>RIC RTC</v>
          </cell>
          <cell r="C1939">
            <v>200901</v>
          </cell>
          <cell r="D1939">
            <v>0</v>
          </cell>
        </row>
        <row r="1940">
          <cell r="A1940" t="str">
            <v>RIC RTC</v>
          </cell>
          <cell r="C1940">
            <v>200902</v>
          </cell>
          <cell r="D1940">
            <v>0</v>
          </cell>
        </row>
        <row r="1941">
          <cell r="A1941" t="str">
            <v>RIC RTC</v>
          </cell>
          <cell r="C1941">
            <v>200903</v>
          </cell>
          <cell r="D1941">
            <v>0</v>
          </cell>
        </row>
        <row r="1942">
          <cell r="A1942" t="str">
            <v>RIC RTC</v>
          </cell>
          <cell r="C1942">
            <v>200904</v>
          </cell>
          <cell r="D1942">
            <v>0</v>
          </cell>
        </row>
        <row r="1943">
          <cell r="A1943" t="str">
            <v>RIC RTC</v>
          </cell>
          <cell r="C1943">
            <v>200905</v>
          </cell>
          <cell r="D1943">
            <v>0</v>
          </cell>
        </row>
        <row r="1944">
          <cell r="A1944" t="str">
            <v>RIC RTC</v>
          </cell>
          <cell r="C1944">
            <v>200906</v>
          </cell>
          <cell r="D1944">
            <v>0</v>
          </cell>
        </row>
        <row r="1945">
          <cell r="A1945" t="str">
            <v>RIC RTC</v>
          </cell>
          <cell r="C1945">
            <v>200907</v>
          </cell>
          <cell r="D1945">
            <v>0</v>
          </cell>
        </row>
        <row r="1946">
          <cell r="A1946" t="str">
            <v>RIC RTC</v>
          </cell>
          <cell r="C1946">
            <v>200908</v>
          </cell>
          <cell r="D1946">
            <v>0</v>
          </cell>
        </row>
        <row r="1947">
          <cell r="A1947" t="str">
            <v>RIC RTC</v>
          </cell>
          <cell r="C1947">
            <v>200909</v>
          </cell>
          <cell r="D1947">
            <v>0</v>
          </cell>
        </row>
        <row r="1948">
          <cell r="A1948" t="str">
            <v>RIC RTC</v>
          </cell>
          <cell r="C1948">
            <v>200910</v>
          </cell>
          <cell r="D1948">
            <v>0</v>
          </cell>
        </row>
        <row r="1949">
          <cell r="A1949" t="str">
            <v>RIC RTC</v>
          </cell>
          <cell r="C1949">
            <v>200911</v>
          </cell>
          <cell r="D1949">
            <v>0</v>
          </cell>
        </row>
        <row r="1950">
          <cell r="A1950" t="str">
            <v>RIC RTC</v>
          </cell>
          <cell r="C1950">
            <v>200912</v>
          </cell>
          <cell r="D1950">
            <v>0</v>
          </cell>
        </row>
        <row r="1951">
          <cell r="A1951" t="str">
            <v>RIR RTC</v>
          </cell>
          <cell r="C1951">
            <v>200803</v>
          </cell>
          <cell r="D1951">
            <v>0</v>
          </cell>
        </row>
        <row r="1952">
          <cell r="A1952" t="str">
            <v>RIR RTC</v>
          </cell>
          <cell r="C1952">
            <v>200804</v>
          </cell>
          <cell r="D1952">
            <v>0</v>
          </cell>
        </row>
        <row r="1953">
          <cell r="A1953" t="str">
            <v>RIR RTC</v>
          </cell>
          <cell r="C1953">
            <v>200805</v>
          </cell>
          <cell r="D1953">
            <v>0</v>
          </cell>
        </row>
        <row r="1954">
          <cell r="A1954" t="str">
            <v>RIR RTC</v>
          </cell>
          <cell r="C1954">
            <v>200806</v>
          </cell>
          <cell r="D1954">
            <v>0</v>
          </cell>
        </row>
        <row r="1955">
          <cell r="A1955" t="str">
            <v>RIR RTC</v>
          </cell>
          <cell r="C1955">
            <v>200807</v>
          </cell>
          <cell r="D1955">
            <v>0</v>
          </cell>
        </row>
        <row r="1956">
          <cell r="A1956" t="str">
            <v>RIR RTC</v>
          </cell>
          <cell r="C1956">
            <v>200808</v>
          </cell>
          <cell r="D1956">
            <v>0</v>
          </cell>
        </row>
        <row r="1957">
          <cell r="A1957" t="str">
            <v>RIR RTC</v>
          </cell>
          <cell r="C1957">
            <v>200809</v>
          </cell>
          <cell r="D1957">
            <v>0</v>
          </cell>
        </row>
        <row r="1958">
          <cell r="A1958" t="str">
            <v>RIR RTC</v>
          </cell>
          <cell r="C1958">
            <v>200810</v>
          </cell>
          <cell r="D1958">
            <v>0</v>
          </cell>
        </row>
        <row r="1959">
          <cell r="A1959" t="str">
            <v>RIR RTC</v>
          </cell>
          <cell r="C1959">
            <v>200811</v>
          </cell>
          <cell r="D1959">
            <v>0</v>
          </cell>
        </row>
        <row r="1960">
          <cell r="A1960" t="str">
            <v>RIR RTC</v>
          </cell>
          <cell r="C1960">
            <v>200812</v>
          </cell>
          <cell r="D1960">
            <v>0</v>
          </cell>
        </row>
        <row r="1961">
          <cell r="A1961" t="str">
            <v>RIR RTC</v>
          </cell>
          <cell r="C1961">
            <v>200901</v>
          </cell>
          <cell r="D1961">
            <v>0</v>
          </cell>
        </row>
        <row r="1962">
          <cell r="A1962" t="str">
            <v>RIR RTC</v>
          </cell>
          <cell r="C1962">
            <v>200902</v>
          </cell>
          <cell r="D1962">
            <v>0</v>
          </cell>
        </row>
        <row r="1963">
          <cell r="A1963" t="str">
            <v>RIR RTC</v>
          </cell>
          <cell r="C1963">
            <v>200903</v>
          </cell>
          <cell r="D1963">
            <v>0</v>
          </cell>
        </row>
        <row r="1964">
          <cell r="A1964" t="str">
            <v>RIR RTC</v>
          </cell>
          <cell r="C1964">
            <v>200904</v>
          </cell>
          <cell r="D1964">
            <v>0</v>
          </cell>
        </row>
        <row r="1965">
          <cell r="A1965" t="str">
            <v>RIR RTC</v>
          </cell>
          <cell r="C1965">
            <v>200905</v>
          </cell>
          <cell r="D1965">
            <v>0</v>
          </cell>
        </row>
        <row r="1966">
          <cell r="A1966" t="str">
            <v>RIR RTC</v>
          </cell>
          <cell r="C1966">
            <v>200906</v>
          </cell>
          <cell r="D1966">
            <v>0</v>
          </cell>
        </row>
        <row r="1967">
          <cell r="A1967" t="str">
            <v>RIR RTC</v>
          </cell>
          <cell r="C1967">
            <v>200907</v>
          </cell>
          <cell r="D1967">
            <v>0</v>
          </cell>
        </row>
        <row r="1968">
          <cell r="A1968" t="str">
            <v>RIR RTC</v>
          </cell>
          <cell r="C1968">
            <v>200908</v>
          </cell>
          <cell r="D1968">
            <v>0</v>
          </cell>
        </row>
        <row r="1969">
          <cell r="A1969" t="str">
            <v>RIR RTC</v>
          </cell>
          <cell r="C1969">
            <v>200909</v>
          </cell>
          <cell r="D1969">
            <v>0</v>
          </cell>
        </row>
        <row r="1970">
          <cell r="A1970" t="str">
            <v>RIR RTC</v>
          </cell>
          <cell r="C1970">
            <v>200910</v>
          </cell>
          <cell r="D1970">
            <v>0</v>
          </cell>
        </row>
        <row r="1971">
          <cell r="A1971" t="str">
            <v>RIR RTC</v>
          </cell>
          <cell r="C1971">
            <v>200911</v>
          </cell>
          <cell r="D1971">
            <v>0</v>
          </cell>
        </row>
        <row r="1972">
          <cell r="A1972" t="str">
            <v>RIR RTC</v>
          </cell>
          <cell r="C1972">
            <v>200912</v>
          </cell>
          <cell r="D1972">
            <v>0</v>
          </cell>
        </row>
        <row r="1973">
          <cell r="A1973" t="str">
            <v>RSCAP-CAPACITYM</v>
          </cell>
          <cell r="C1973">
            <v>200803</v>
          </cell>
          <cell r="D1973">
            <v>0</v>
          </cell>
        </row>
        <row r="1974">
          <cell r="A1974" t="str">
            <v>RSCAP-CAPACITYM</v>
          </cell>
          <cell r="C1974">
            <v>200804</v>
          </cell>
          <cell r="D1974">
            <v>0</v>
          </cell>
        </row>
        <row r="1975">
          <cell r="A1975" t="str">
            <v>S. Point</v>
          </cell>
          <cell r="C1975">
            <v>200803</v>
          </cell>
          <cell r="D1975">
            <v>0</v>
          </cell>
        </row>
        <row r="1976">
          <cell r="A1976" t="str">
            <v>S. Point</v>
          </cell>
          <cell r="C1976">
            <v>200804</v>
          </cell>
          <cell r="D1976">
            <v>0</v>
          </cell>
        </row>
        <row r="1977">
          <cell r="A1977" t="str">
            <v>S. Point</v>
          </cell>
          <cell r="C1977">
            <v>200805</v>
          </cell>
          <cell r="D1977">
            <v>0</v>
          </cell>
        </row>
        <row r="1978">
          <cell r="A1978" t="str">
            <v>S. Point</v>
          </cell>
          <cell r="C1978">
            <v>200806</v>
          </cell>
          <cell r="D1978">
            <v>0</v>
          </cell>
        </row>
        <row r="1979">
          <cell r="A1979" t="str">
            <v>S. Point</v>
          </cell>
          <cell r="C1979">
            <v>200807</v>
          </cell>
          <cell r="D1979">
            <v>0</v>
          </cell>
        </row>
        <row r="1980">
          <cell r="A1980" t="str">
            <v>S. Point</v>
          </cell>
          <cell r="C1980">
            <v>200808</v>
          </cell>
          <cell r="D1980">
            <v>0</v>
          </cell>
        </row>
        <row r="1981">
          <cell r="A1981" t="str">
            <v>S. Point</v>
          </cell>
          <cell r="C1981">
            <v>200809</v>
          </cell>
          <cell r="D1981">
            <v>0</v>
          </cell>
        </row>
        <row r="1982">
          <cell r="A1982" t="str">
            <v>S. Point</v>
          </cell>
          <cell r="C1982">
            <v>200810</v>
          </cell>
          <cell r="D1982">
            <v>0</v>
          </cell>
        </row>
        <row r="1983">
          <cell r="A1983" t="str">
            <v>S. Point</v>
          </cell>
          <cell r="C1983">
            <v>200811</v>
          </cell>
          <cell r="D1983">
            <v>0</v>
          </cell>
        </row>
        <row r="1984">
          <cell r="A1984" t="str">
            <v>S. Point</v>
          </cell>
          <cell r="C1984">
            <v>200812</v>
          </cell>
          <cell r="D1984">
            <v>0</v>
          </cell>
        </row>
        <row r="1985">
          <cell r="A1985" t="str">
            <v>S. Point</v>
          </cell>
          <cell r="C1985">
            <v>200901</v>
          </cell>
          <cell r="D1985">
            <v>0</v>
          </cell>
        </row>
        <row r="1986">
          <cell r="A1986" t="str">
            <v>S. Point</v>
          </cell>
          <cell r="C1986">
            <v>200902</v>
          </cell>
          <cell r="D1986">
            <v>0</v>
          </cell>
        </row>
        <row r="1987">
          <cell r="A1987" t="str">
            <v>S. Point</v>
          </cell>
          <cell r="C1987">
            <v>200903</v>
          </cell>
          <cell r="D1987">
            <v>0</v>
          </cell>
        </row>
        <row r="1988">
          <cell r="A1988" t="str">
            <v>S. Point</v>
          </cell>
          <cell r="C1988">
            <v>200904</v>
          </cell>
          <cell r="D1988">
            <v>0</v>
          </cell>
        </row>
        <row r="1989">
          <cell r="A1989" t="str">
            <v>S. Point</v>
          </cell>
          <cell r="C1989">
            <v>200905</v>
          </cell>
          <cell r="D1989">
            <v>0</v>
          </cell>
        </row>
        <row r="1990">
          <cell r="A1990" t="str">
            <v>S. Point</v>
          </cell>
          <cell r="C1990">
            <v>200906</v>
          </cell>
          <cell r="D1990">
            <v>0</v>
          </cell>
        </row>
        <row r="1991">
          <cell r="A1991" t="str">
            <v>S. Point</v>
          </cell>
          <cell r="C1991">
            <v>200907</v>
          </cell>
          <cell r="D1991">
            <v>0</v>
          </cell>
        </row>
        <row r="1992">
          <cell r="A1992" t="str">
            <v>S. Point</v>
          </cell>
          <cell r="C1992">
            <v>200908</v>
          </cell>
          <cell r="D1992">
            <v>0</v>
          </cell>
        </row>
        <row r="1993">
          <cell r="A1993" t="str">
            <v>S. Point</v>
          </cell>
          <cell r="C1993">
            <v>200909</v>
          </cell>
          <cell r="D1993">
            <v>0</v>
          </cell>
        </row>
        <row r="1994">
          <cell r="A1994" t="str">
            <v>S. Point</v>
          </cell>
          <cell r="C1994">
            <v>200910</v>
          </cell>
          <cell r="D1994">
            <v>0</v>
          </cell>
        </row>
        <row r="1995">
          <cell r="A1995" t="str">
            <v>S. Point</v>
          </cell>
          <cell r="C1995">
            <v>200911</v>
          </cell>
          <cell r="D1995">
            <v>0</v>
          </cell>
        </row>
        <row r="1996">
          <cell r="A1996" t="str">
            <v>S. Point</v>
          </cell>
          <cell r="C1996">
            <v>200912</v>
          </cell>
          <cell r="D1996">
            <v>0</v>
          </cell>
        </row>
        <row r="1997">
          <cell r="A1997" t="str">
            <v>S. Point</v>
          </cell>
          <cell r="C1997">
            <v>201001</v>
          </cell>
          <cell r="D1997">
            <v>0</v>
          </cell>
        </row>
        <row r="1998">
          <cell r="A1998" t="str">
            <v>S. Point</v>
          </cell>
          <cell r="C1998">
            <v>201002</v>
          </cell>
          <cell r="D1998">
            <v>0</v>
          </cell>
        </row>
        <row r="1999">
          <cell r="A1999" t="str">
            <v>S. Point</v>
          </cell>
          <cell r="C1999">
            <v>201003</v>
          </cell>
          <cell r="D1999">
            <v>0</v>
          </cell>
        </row>
        <row r="2000">
          <cell r="A2000" t="str">
            <v>S. Point</v>
          </cell>
          <cell r="C2000">
            <v>201004</v>
          </cell>
          <cell r="D2000">
            <v>0</v>
          </cell>
        </row>
        <row r="2001">
          <cell r="A2001" t="str">
            <v>S. Point</v>
          </cell>
          <cell r="C2001">
            <v>201005</v>
          </cell>
          <cell r="D2001">
            <v>0</v>
          </cell>
        </row>
        <row r="2002">
          <cell r="A2002" t="str">
            <v>S. Point</v>
          </cell>
          <cell r="C2002">
            <v>201006</v>
          </cell>
          <cell r="D2002">
            <v>0</v>
          </cell>
        </row>
        <row r="2003">
          <cell r="A2003" t="str">
            <v>S. Point</v>
          </cell>
          <cell r="C2003">
            <v>201007</v>
          </cell>
          <cell r="D2003">
            <v>0</v>
          </cell>
        </row>
        <row r="2004">
          <cell r="A2004" t="str">
            <v>S. Point</v>
          </cell>
          <cell r="C2004">
            <v>201008</v>
          </cell>
          <cell r="D2004">
            <v>0</v>
          </cell>
        </row>
        <row r="2005">
          <cell r="A2005" t="str">
            <v>S. Point</v>
          </cell>
          <cell r="C2005">
            <v>201009</v>
          </cell>
          <cell r="D2005">
            <v>0</v>
          </cell>
        </row>
        <row r="2006">
          <cell r="A2006" t="str">
            <v>S. Point</v>
          </cell>
          <cell r="C2006">
            <v>201010</v>
          </cell>
          <cell r="D2006">
            <v>0</v>
          </cell>
        </row>
        <row r="2007">
          <cell r="A2007" t="str">
            <v>S. Point</v>
          </cell>
          <cell r="C2007">
            <v>201011</v>
          </cell>
          <cell r="D2007">
            <v>0</v>
          </cell>
        </row>
        <row r="2008">
          <cell r="A2008" t="str">
            <v>S. Point</v>
          </cell>
          <cell r="C2008">
            <v>201012</v>
          </cell>
          <cell r="D2008">
            <v>0</v>
          </cell>
        </row>
        <row r="2009">
          <cell r="A2009" t="str">
            <v>S. Point</v>
          </cell>
          <cell r="C2009">
            <v>201101</v>
          </cell>
          <cell r="D2009">
            <v>0</v>
          </cell>
        </row>
        <row r="2010">
          <cell r="A2010" t="str">
            <v>S. Point</v>
          </cell>
          <cell r="C2010">
            <v>201102</v>
          </cell>
          <cell r="D2010">
            <v>0</v>
          </cell>
        </row>
        <row r="2011">
          <cell r="A2011" t="str">
            <v>S. Point</v>
          </cell>
          <cell r="C2011">
            <v>201103</v>
          </cell>
          <cell r="D2011">
            <v>0</v>
          </cell>
        </row>
        <row r="2012">
          <cell r="A2012" t="str">
            <v>S. Point</v>
          </cell>
          <cell r="C2012">
            <v>201104</v>
          </cell>
          <cell r="D2012">
            <v>0</v>
          </cell>
        </row>
        <row r="2013">
          <cell r="A2013" t="str">
            <v>S. Point</v>
          </cell>
          <cell r="C2013">
            <v>201105</v>
          </cell>
          <cell r="D2013">
            <v>0</v>
          </cell>
        </row>
        <row r="2014">
          <cell r="A2014" t="str">
            <v>S. Point</v>
          </cell>
          <cell r="C2014">
            <v>201106</v>
          </cell>
          <cell r="D2014">
            <v>0</v>
          </cell>
        </row>
        <row r="2015">
          <cell r="A2015" t="str">
            <v>S. Point</v>
          </cell>
          <cell r="C2015">
            <v>201107</v>
          </cell>
          <cell r="D2015">
            <v>0</v>
          </cell>
        </row>
        <row r="2016">
          <cell r="A2016" t="str">
            <v>S. Point</v>
          </cell>
          <cell r="C2016">
            <v>201108</v>
          </cell>
          <cell r="D2016">
            <v>0</v>
          </cell>
        </row>
        <row r="2017">
          <cell r="A2017" t="str">
            <v>S. Point</v>
          </cell>
          <cell r="C2017">
            <v>201109</v>
          </cell>
          <cell r="D2017">
            <v>0</v>
          </cell>
        </row>
        <row r="2018">
          <cell r="A2018" t="str">
            <v>S. Point</v>
          </cell>
          <cell r="C2018">
            <v>201110</v>
          </cell>
          <cell r="D2018">
            <v>0</v>
          </cell>
        </row>
        <row r="2019">
          <cell r="A2019" t="str">
            <v>S. Point</v>
          </cell>
          <cell r="C2019">
            <v>201111</v>
          </cell>
          <cell r="D2019">
            <v>0</v>
          </cell>
        </row>
        <row r="2020">
          <cell r="A2020" t="str">
            <v>S. Point</v>
          </cell>
          <cell r="C2020">
            <v>201112</v>
          </cell>
          <cell r="D2020">
            <v>0</v>
          </cell>
        </row>
        <row r="2021">
          <cell r="A2021" t="str">
            <v>S. Point</v>
          </cell>
          <cell r="C2021">
            <v>201201</v>
          </cell>
          <cell r="D2021">
            <v>0</v>
          </cell>
        </row>
        <row r="2022">
          <cell r="A2022" t="str">
            <v>S. Point</v>
          </cell>
          <cell r="C2022">
            <v>201202</v>
          </cell>
          <cell r="D2022">
            <v>0</v>
          </cell>
        </row>
        <row r="2023">
          <cell r="A2023" t="str">
            <v>S. Point</v>
          </cell>
          <cell r="C2023">
            <v>201203</v>
          </cell>
          <cell r="D2023">
            <v>0</v>
          </cell>
        </row>
        <row r="2024">
          <cell r="A2024" t="str">
            <v>S. Point</v>
          </cell>
          <cell r="C2024">
            <v>201204</v>
          </cell>
          <cell r="D2024">
            <v>0</v>
          </cell>
        </row>
        <row r="2025">
          <cell r="A2025" t="str">
            <v>S. Point</v>
          </cell>
          <cell r="C2025">
            <v>201205</v>
          </cell>
          <cell r="D2025">
            <v>0</v>
          </cell>
        </row>
        <row r="2026">
          <cell r="A2026" t="str">
            <v>S. Point</v>
          </cell>
          <cell r="C2026">
            <v>201206</v>
          </cell>
          <cell r="D2026">
            <v>0</v>
          </cell>
        </row>
        <row r="2027">
          <cell r="A2027" t="str">
            <v>S. Point</v>
          </cell>
          <cell r="C2027">
            <v>201207</v>
          </cell>
          <cell r="D2027">
            <v>0</v>
          </cell>
        </row>
        <row r="2028">
          <cell r="A2028" t="str">
            <v>S. Point</v>
          </cell>
          <cell r="C2028">
            <v>201208</v>
          </cell>
          <cell r="D2028">
            <v>0</v>
          </cell>
        </row>
        <row r="2029">
          <cell r="A2029" t="str">
            <v>S. Point</v>
          </cell>
          <cell r="C2029">
            <v>201209</v>
          </cell>
          <cell r="D2029">
            <v>0</v>
          </cell>
        </row>
        <row r="2030">
          <cell r="A2030" t="str">
            <v>S. Point</v>
          </cell>
          <cell r="C2030">
            <v>201210</v>
          </cell>
          <cell r="D2030">
            <v>0</v>
          </cell>
        </row>
        <row r="2031">
          <cell r="A2031" t="str">
            <v>S. Point</v>
          </cell>
          <cell r="C2031">
            <v>201211</v>
          </cell>
          <cell r="D2031">
            <v>0</v>
          </cell>
        </row>
        <row r="2032">
          <cell r="A2032" t="str">
            <v>S. Point</v>
          </cell>
          <cell r="C2032">
            <v>201212</v>
          </cell>
          <cell r="D2032">
            <v>0</v>
          </cell>
        </row>
        <row r="2033">
          <cell r="A2033" t="str">
            <v>S. Point</v>
          </cell>
          <cell r="C2033">
            <v>201301</v>
          </cell>
          <cell r="D2033">
            <v>0</v>
          </cell>
        </row>
        <row r="2034">
          <cell r="A2034" t="str">
            <v>S. Point</v>
          </cell>
          <cell r="C2034">
            <v>201302</v>
          </cell>
          <cell r="D2034">
            <v>0</v>
          </cell>
        </row>
        <row r="2035">
          <cell r="A2035" t="str">
            <v>S. Point</v>
          </cell>
          <cell r="C2035">
            <v>201303</v>
          </cell>
          <cell r="D2035">
            <v>0</v>
          </cell>
        </row>
        <row r="2036">
          <cell r="A2036" t="str">
            <v>S. Point</v>
          </cell>
          <cell r="C2036">
            <v>201304</v>
          </cell>
          <cell r="D2036">
            <v>0</v>
          </cell>
        </row>
        <row r="2037">
          <cell r="A2037" t="str">
            <v>S. Point</v>
          </cell>
          <cell r="C2037">
            <v>201305</v>
          </cell>
          <cell r="D2037">
            <v>0</v>
          </cell>
        </row>
        <row r="2038">
          <cell r="A2038" t="str">
            <v>S. Point</v>
          </cell>
          <cell r="C2038">
            <v>201306</v>
          </cell>
          <cell r="D2038">
            <v>0</v>
          </cell>
        </row>
        <row r="2039">
          <cell r="A2039" t="str">
            <v>S. Point</v>
          </cell>
          <cell r="C2039">
            <v>201307</v>
          </cell>
          <cell r="D2039">
            <v>0</v>
          </cell>
        </row>
        <row r="2040">
          <cell r="A2040" t="str">
            <v>S. Point</v>
          </cell>
          <cell r="C2040">
            <v>201308</v>
          </cell>
          <cell r="D2040">
            <v>0</v>
          </cell>
        </row>
        <row r="2041">
          <cell r="A2041" t="str">
            <v>S. Point</v>
          </cell>
          <cell r="C2041">
            <v>201309</v>
          </cell>
          <cell r="D2041">
            <v>0</v>
          </cell>
        </row>
        <row r="2042">
          <cell r="A2042" t="str">
            <v>S. Point</v>
          </cell>
          <cell r="C2042">
            <v>201310</v>
          </cell>
          <cell r="D2042">
            <v>0</v>
          </cell>
        </row>
        <row r="2043">
          <cell r="A2043" t="str">
            <v>S. Point</v>
          </cell>
          <cell r="C2043">
            <v>201311</v>
          </cell>
          <cell r="D2043">
            <v>0</v>
          </cell>
        </row>
        <row r="2044">
          <cell r="A2044" t="str">
            <v>S. Point</v>
          </cell>
          <cell r="C2044">
            <v>201312</v>
          </cell>
          <cell r="D2044">
            <v>0</v>
          </cell>
        </row>
        <row r="2045">
          <cell r="A2045" t="str">
            <v>S. Point</v>
          </cell>
          <cell r="C2045">
            <v>201401</v>
          </cell>
          <cell r="D2045">
            <v>0</v>
          </cell>
        </row>
        <row r="2046">
          <cell r="A2046" t="str">
            <v>S. Point</v>
          </cell>
          <cell r="C2046">
            <v>201402</v>
          </cell>
          <cell r="D2046">
            <v>0</v>
          </cell>
        </row>
        <row r="2047">
          <cell r="A2047" t="str">
            <v>S. Point</v>
          </cell>
          <cell r="C2047">
            <v>201403</v>
          </cell>
          <cell r="D2047">
            <v>0</v>
          </cell>
        </row>
        <row r="2048">
          <cell r="A2048" t="str">
            <v>S. Point</v>
          </cell>
          <cell r="C2048">
            <v>201404</v>
          </cell>
          <cell r="D2048">
            <v>0</v>
          </cell>
        </row>
        <row r="2049">
          <cell r="A2049" t="str">
            <v>S. Point</v>
          </cell>
          <cell r="C2049">
            <v>201405</v>
          </cell>
          <cell r="D2049">
            <v>0</v>
          </cell>
        </row>
        <row r="2050">
          <cell r="A2050" t="str">
            <v>S. Point</v>
          </cell>
          <cell r="C2050">
            <v>201406</v>
          </cell>
          <cell r="D2050">
            <v>0</v>
          </cell>
        </row>
        <row r="2051">
          <cell r="A2051" t="str">
            <v>S. Point</v>
          </cell>
          <cell r="C2051">
            <v>201407</v>
          </cell>
          <cell r="D2051">
            <v>0</v>
          </cell>
        </row>
        <row r="2052">
          <cell r="A2052" t="str">
            <v>S. Point</v>
          </cell>
          <cell r="C2052">
            <v>201408</v>
          </cell>
          <cell r="D2052">
            <v>0</v>
          </cell>
        </row>
        <row r="2053">
          <cell r="A2053" t="str">
            <v>S. Point</v>
          </cell>
          <cell r="C2053">
            <v>201409</v>
          </cell>
          <cell r="D2053">
            <v>0</v>
          </cell>
        </row>
        <row r="2054">
          <cell r="A2054" t="str">
            <v>S. Point</v>
          </cell>
          <cell r="C2054">
            <v>201410</v>
          </cell>
          <cell r="D2054">
            <v>0</v>
          </cell>
        </row>
        <row r="2055">
          <cell r="A2055" t="str">
            <v>S. Point</v>
          </cell>
          <cell r="C2055">
            <v>201411</v>
          </cell>
          <cell r="D2055">
            <v>0</v>
          </cell>
        </row>
        <row r="2056">
          <cell r="A2056" t="str">
            <v>S. Point</v>
          </cell>
          <cell r="C2056">
            <v>201412</v>
          </cell>
          <cell r="D2056">
            <v>0</v>
          </cell>
        </row>
        <row r="2057">
          <cell r="A2057" t="str">
            <v>S. Point</v>
          </cell>
          <cell r="C2057">
            <v>201501</v>
          </cell>
          <cell r="D2057">
            <v>0</v>
          </cell>
        </row>
        <row r="2058">
          <cell r="A2058" t="str">
            <v>S. Point</v>
          </cell>
          <cell r="C2058">
            <v>201502</v>
          </cell>
          <cell r="D2058">
            <v>0</v>
          </cell>
        </row>
        <row r="2059">
          <cell r="A2059" t="str">
            <v>S. Point</v>
          </cell>
          <cell r="C2059">
            <v>201503</v>
          </cell>
          <cell r="D2059">
            <v>0</v>
          </cell>
        </row>
        <row r="2060">
          <cell r="A2060" t="str">
            <v>S. Point</v>
          </cell>
          <cell r="C2060">
            <v>201504</v>
          </cell>
          <cell r="D2060">
            <v>0</v>
          </cell>
        </row>
        <row r="2061">
          <cell r="A2061" t="str">
            <v>S. Point</v>
          </cell>
          <cell r="C2061">
            <v>201505</v>
          </cell>
          <cell r="D2061">
            <v>0</v>
          </cell>
        </row>
        <row r="2062">
          <cell r="A2062" t="str">
            <v>S. Point</v>
          </cell>
          <cell r="C2062">
            <v>201506</v>
          </cell>
          <cell r="D2062">
            <v>0</v>
          </cell>
        </row>
        <row r="2063">
          <cell r="A2063" t="str">
            <v>S. Point</v>
          </cell>
          <cell r="C2063">
            <v>201507</v>
          </cell>
          <cell r="D2063">
            <v>0</v>
          </cell>
        </row>
        <row r="2064">
          <cell r="A2064" t="str">
            <v>S. Point</v>
          </cell>
          <cell r="C2064">
            <v>201508</v>
          </cell>
          <cell r="D2064">
            <v>0</v>
          </cell>
        </row>
        <row r="2065">
          <cell r="A2065" t="str">
            <v>S. Point</v>
          </cell>
          <cell r="C2065">
            <v>201509</v>
          </cell>
          <cell r="D2065">
            <v>0</v>
          </cell>
        </row>
        <row r="2066">
          <cell r="A2066" t="str">
            <v>S. Point</v>
          </cell>
          <cell r="C2066">
            <v>201510</v>
          </cell>
          <cell r="D2066">
            <v>0</v>
          </cell>
        </row>
        <row r="2067">
          <cell r="A2067" t="str">
            <v>S. Point</v>
          </cell>
          <cell r="C2067">
            <v>201511</v>
          </cell>
          <cell r="D2067">
            <v>0</v>
          </cell>
        </row>
        <row r="2068">
          <cell r="A2068" t="str">
            <v>S. Point</v>
          </cell>
          <cell r="C2068">
            <v>201512</v>
          </cell>
          <cell r="D2068">
            <v>0</v>
          </cell>
        </row>
        <row r="2069">
          <cell r="A2069" t="str">
            <v>S. Point</v>
          </cell>
          <cell r="C2069">
            <v>201601</v>
          </cell>
          <cell r="D2069">
            <v>0</v>
          </cell>
        </row>
        <row r="2070">
          <cell r="A2070" t="str">
            <v>S. Point</v>
          </cell>
          <cell r="C2070">
            <v>201602</v>
          </cell>
          <cell r="D2070">
            <v>0</v>
          </cell>
        </row>
        <row r="2071">
          <cell r="A2071" t="str">
            <v>S. Point</v>
          </cell>
          <cell r="C2071">
            <v>201603</v>
          </cell>
          <cell r="D2071">
            <v>0</v>
          </cell>
        </row>
        <row r="2072">
          <cell r="A2072" t="str">
            <v>S. Point</v>
          </cell>
          <cell r="C2072">
            <v>201604</v>
          </cell>
          <cell r="D2072">
            <v>0</v>
          </cell>
        </row>
        <row r="2073">
          <cell r="A2073" t="str">
            <v>S. Point</v>
          </cell>
          <cell r="C2073">
            <v>201605</v>
          </cell>
          <cell r="D2073">
            <v>0</v>
          </cell>
        </row>
        <row r="2074">
          <cell r="A2074" t="str">
            <v>S. Point</v>
          </cell>
          <cell r="C2074">
            <v>201606</v>
          </cell>
          <cell r="D2074">
            <v>0</v>
          </cell>
        </row>
        <row r="2075">
          <cell r="A2075" t="str">
            <v>S. Point</v>
          </cell>
          <cell r="C2075">
            <v>201607</v>
          </cell>
          <cell r="D2075">
            <v>0</v>
          </cell>
        </row>
        <row r="2076">
          <cell r="A2076" t="str">
            <v>S. Point</v>
          </cell>
          <cell r="C2076">
            <v>201608</v>
          </cell>
          <cell r="D2076">
            <v>0</v>
          </cell>
        </row>
        <row r="2077">
          <cell r="A2077" t="str">
            <v>S. Point</v>
          </cell>
          <cell r="C2077">
            <v>201609</v>
          </cell>
          <cell r="D2077">
            <v>0</v>
          </cell>
        </row>
        <row r="2078">
          <cell r="A2078" t="str">
            <v>S. Point</v>
          </cell>
          <cell r="C2078">
            <v>201610</v>
          </cell>
          <cell r="D2078">
            <v>0</v>
          </cell>
        </row>
        <row r="2079">
          <cell r="A2079" t="str">
            <v>S. Point</v>
          </cell>
          <cell r="C2079">
            <v>201611</v>
          </cell>
          <cell r="D2079">
            <v>0</v>
          </cell>
        </row>
        <row r="2080">
          <cell r="A2080" t="str">
            <v>S. Point</v>
          </cell>
          <cell r="C2080">
            <v>201612</v>
          </cell>
          <cell r="D2080">
            <v>0</v>
          </cell>
        </row>
        <row r="2081">
          <cell r="A2081" t="str">
            <v>S. Point</v>
          </cell>
          <cell r="C2081">
            <v>201701</v>
          </cell>
          <cell r="D2081">
            <v>0</v>
          </cell>
        </row>
        <row r="2082">
          <cell r="A2082" t="str">
            <v>S. Point</v>
          </cell>
          <cell r="C2082">
            <v>201702</v>
          </cell>
          <cell r="D2082">
            <v>0</v>
          </cell>
        </row>
        <row r="2083">
          <cell r="A2083" t="str">
            <v>S. Point</v>
          </cell>
          <cell r="C2083">
            <v>201703</v>
          </cell>
          <cell r="D2083">
            <v>0</v>
          </cell>
        </row>
        <row r="2084">
          <cell r="A2084" t="str">
            <v>S. Point</v>
          </cell>
          <cell r="C2084">
            <v>201704</v>
          </cell>
          <cell r="D2084">
            <v>0</v>
          </cell>
        </row>
        <row r="2085">
          <cell r="A2085" t="str">
            <v>S. Point</v>
          </cell>
          <cell r="C2085">
            <v>201705</v>
          </cell>
          <cell r="D2085">
            <v>0</v>
          </cell>
        </row>
        <row r="2086">
          <cell r="A2086" t="str">
            <v>S. Point</v>
          </cell>
          <cell r="C2086">
            <v>201706</v>
          </cell>
          <cell r="D2086">
            <v>0</v>
          </cell>
        </row>
        <row r="2087">
          <cell r="A2087" t="str">
            <v>S. Point</v>
          </cell>
          <cell r="C2087">
            <v>201707</v>
          </cell>
          <cell r="D2087">
            <v>0</v>
          </cell>
        </row>
        <row r="2088">
          <cell r="A2088" t="str">
            <v>S. Point</v>
          </cell>
          <cell r="C2088">
            <v>201708</v>
          </cell>
          <cell r="D2088">
            <v>0</v>
          </cell>
        </row>
        <row r="2089">
          <cell r="A2089" t="str">
            <v>S. Point</v>
          </cell>
          <cell r="C2089">
            <v>201709</v>
          </cell>
          <cell r="D2089">
            <v>0</v>
          </cell>
        </row>
        <row r="2090">
          <cell r="A2090" t="str">
            <v>S. Point</v>
          </cell>
          <cell r="C2090">
            <v>201710</v>
          </cell>
          <cell r="D2090">
            <v>0</v>
          </cell>
        </row>
        <row r="2091">
          <cell r="A2091" t="str">
            <v>TCO</v>
          </cell>
          <cell r="C2091">
            <v>200803</v>
          </cell>
          <cell r="D2091">
            <v>0.42499999999999999</v>
          </cell>
        </row>
        <row r="2092">
          <cell r="A2092" t="str">
            <v>TCO</v>
          </cell>
          <cell r="C2092">
            <v>200804</v>
          </cell>
          <cell r="D2092">
            <v>0.49</v>
          </cell>
        </row>
        <row r="2093">
          <cell r="A2093" t="str">
            <v>TCO</v>
          </cell>
          <cell r="C2093">
            <v>200805</v>
          </cell>
          <cell r="D2093">
            <v>0.43</v>
          </cell>
        </row>
        <row r="2094">
          <cell r="A2094" t="str">
            <v>TCO</v>
          </cell>
          <cell r="C2094">
            <v>200806</v>
          </cell>
          <cell r="D2094">
            <v>0.44</v>
          </cell>
        </row>
        <row r="2095">
          <cell r="A2095" t="str">
            <v>TCO</v>
          </cell>
          <cell r="C2095">
            <v>200807</v>
          </cell>
          <cell r="D2095">
            <v>0.3775</v>
          </cell>
        </row>
        <row r="2096">
          <cell r="A2096" t="str">
            <v>TCO</v>
          </cell>
          <cell r="C2096">
            <v>200808</v>
          </cell>
          <cell r="D2096">
            <v>0.35099999999999998</v>
          </cell>
        </row>
        <row r="2097">
          <cell r="A2097" t="str">
            <v>TCO</v>
          </cell>
          <cell r="C2097">
            <v>200809</v>
          </cell>
          <cell r="D2097">
            <v>0.33589999999999998</v>
          </cell>
        </row>
        <row r="2098">
          <cell r="A2098" t="str">
            <v>TCO</v>
          </cell>
          <cell r="C2098">
            <v>200810</v>
          </cell>
          <cell r="D2098">
            <v>0.39050000000000001</v>
          </cell>
        </row>
        <row r="2099">
          <cell r="A2099" t="str">
            <v>TCO</v>
          </cell>
          <cell r="C2099">
            <v>200811</v>
          </cell>
          <cell r="D2099">
            <v>0.34239999999999998</v>
          </cell>
        </row>
        <row r="2100">
          <cell r="A2100" t="str">
            <v>TCO</v>
          </cell>
          <cell r="C2100">
            <v>200812</v>
          </cell>
          <cell r="D2100">
            <v>0.3947</v>
          </cell>
        </row>
        <row r="2101">
          <cell r="A2101" t="str">
            <v>TCO</v>
          </cell>
          <cell r="C2101">
            <v>200901</v>
          </cell>
          <cell r="D2101">
            <v>0.35399999999999998</v>
          </cell>
        </row>
        <row r="2102">
          <cell r="A2102" t="str">
            <v>TCO</v>
          </cell>
          <cell r="C2102">
            <v>200902</v>
          </cell>
          <cell r="D2102">
            <v>0.32829999999999998</v>
          </cell>
        </row>
        <row r="2103">
          <cell r="A2103" t="str">
            <v>TCO</v>
          </cell>
          <cell r="C2103">
            <v>200903</v>
          </cell>
          <cell r="D2103">
            <v>0.3306</v>
          </cell>
        </row>
        <row r="2104">
          <cell r="A2104" t="str">
            <v>TCO</v>
          </cell>
          <cell r="C2104">
            <v>200904</v>
          </cell>
          <cell r="D2104">
            <v>0.38219999999999998</v>
          </cell>
        </row>
        <row r="2105">
          <cell r="A2105" t="str">
            <v>TCO</v>
          </cell>
          <cell r="C2105">
            <v>200905</v>
          </cell>
          <cell r="D2105">
            <v>0.38990000000000002</v>
          </cell>
        </row>
        <row r="2106">
          <cell r="A2106" t="str">
            <v>TCO</v>
          </cell>
          <cell r="C2106">
            <v>200906</v>
          </cell>
          <cell r="D2106">
            <v>0.38109999999999999</v>
          </cell>
        </row>
        <row r="2107">
          <cell r="A2107" t="str">
            <v>TCO</v>
          </cell>
          <cell r="C2107">
            <v>200907</v>
          </cell>
          <cell r="D2107">
            <v>0.3669</v>
          </cell>
        </row>
        <row r="2108">
          <cell r="A2108" t="str">
            <v>TCO</v>
          </cell>
          <cell r="C2108">
            <v>200908</v>
          </cell>
          <cell r="D2108">
            <v>0.39419999999999999</v>
          </cell>
        </row>
        <row r="2109">
          <cell r="A2109" t="str">
            <v>TCO</v>
          </cell>
          <cell r="C2109">
            <v>200909</v>
          </cell>
          <cell r="D2109">
            <v>0.37719999999999998</v>
          </cell>
        </row>
        <row r="2110">
          <cell r="A2110" t="str">
            <v>TCO</v>
          </cell>
          <cell r="C2110">
            <v>200910</v>
          </cell>
          <cell r="D2110">
            <v>0.4385</v>
          </cell>
        </row>
        <row r="2111">
          <cell r="A2111" t="str">
            <v>TCO</v>
          </cell>
          <cell r="C2111">
            <v>200911</v>
          </cell>
          <cell r="D2111">
            <v>0.33019999999999999</v>
          </cell>
        </row>
        <row r="2112">
          <cell r="A2112" t="str">
            <v>TCO</v>
          </cell>
          <cell r="C2112">
            <v>200912</v>
          </cell>
          <cell r="D2112">
            <v>0.38059999999999999</v>
          </cell>
        </row>
        <row r="2113">
          <cell r="A2113" t="str">
            <v>TCO</v>
          </cell>
          <cell r="C2113">
            <v>201001</v>
          </cell>
          <cell r="D2113">
            <v>0.34139999999999998</v>
          </cell>
        </row>
        <row r="2114">
          <cell r="A2114" t="str">
            <v>TCO</v>
          </cell>
          <cell r="C2114">
            <v>201002</v>
          </cell>
          <cell r="D2114">
            <v>0.31659999999999999</v>
          </cell>
        </row>
        <row r="2115">
          <cell r="A2115" t="str">
            <v>TCO</v>
          </cell>
          <cell r="C2115">
            <v>201003</v>
          </cell>
          <cell r="D2115">
            <v>0.31879999999999997</v>
          </cell>
        </row>
        <row r="2116">
          <cell r="A2116" t="str">
            <v>TCO</v>
          </cell>
          <cell r="C2116">
            <v>201004</v>
          </cell>
          <cell r="D2116">
            <v>0.35770000000000002</v>
          </cell>
        </row>
        <row r="2117">
          <cell r="A2117" t="str">
            <v>TCO</v>
          </cell>
          <cell r="C2117">
            <v>201005</v>
          </cell>
          <cell r="D2117">
            <v>0.3649</v>
          </cell>
        </row>
        <row r="2118">
          <cell r="A2118" t="str">
            <v>TCO</v>
          </cell>
          <cell r="C2118">
            <v>201006</v>
          </cell>
          <cell r="D2118">
            <v>0.35670000000000002</v>
          </cell>
        </row>
        <row r="2119">
          <cell r="A2119" t="str">
            <v>TCO</v>
          </cell>
          <cell r="C2119">
            <v>201007</v>
          </cell>
          <cell r="D2119">
            <v>0.34339999999999998</v>
          </cell>
        </row>
        <row r="2120">
          <cell r="A2120" t="str">
            <v>TCO</v>
          </cell>
          <cell r="C2120">
            <v>201008</v>
          </cell>
          <cell r="D2120">
            <v>0.36890000000000001</v>
          </cell>
        </row>
        <row r="2121">
          <cell r="A2121" t="str">
            <v>TCO</v>
          </cell>
          <cell r="C2121">
            <v>201009</v>
          </cell>
          <cell r="D2121">
            <v>0.35299999999999998</v>
          </cell>
        </row>
        <row r="2122">
          <cell r="A2122" t="str">
            <v>TCO</v>
          </cell>
          <cell r="C2122">
            <v>201010</v>
          </cell>
          <cell r="D2122">
            <v>0.41039999999999999</v>
          </cell>
        </row>
        <row r="2123">
          <cell r="A2123" t="str">
            <v>TCO</v>
          </cell>
          <cell r="C2123">
            <v>201011</v>
          </cell>
          <cell r="D2123">
            <v>0.30480000000000002</v>
          </cell>
        </row>
        <row r="2124">
          <cell r="A2124" t="str">
            <v>TCO</v>
          </cell>
          <cell r="C2124">
            <v>201012</v>
          </cell>
          <cell r="D2124">
            <v>0.3513</v>
          </cell>
        </row>
        <row r="2125">
          <cell r="A2125" t="str">
            <v>TCO</v>
          </cell>
          <cell r="C2125">
            <v>201101</v>
          </cell>
          <cell r="D2125">
            <v>0.31519999999999998</v>
          </cell>
        </row>
        <row r="2126">
          <cell r="A2126" t="str">
            <v>TCO</v>
          </cell>
          <cell r="C2126">
            <v>201102</v>
          </cell>
          <cell r="D2126">
            <v>0.29220000000000002</v>
          </cell>
        </row>
        <row r="2127">
          <cell r="A2127" t="str">
            <v>TCO</v>
          </cell>
          <cell r="C2127">
            <v>201103</v>
          </cell>
          <cell r="D2127">
            <v>0.29430000000000001</v>
          </cell>
        </row>
        <row r="2128">
          <cell r="A2128" t="str">
            <v>TCO</v>
          </cell>
          <cell r="C2128">
            <v>201104</v>
          </cell>
          <cell r="D2128">
            <v>0.36990000000000001</v>
          </cell>
        </row>
        <row r="2129">
          <cell r="A2129" t="str">
            <v>TCO</v>
          </cell>
          <cell r="C2129">
            <v>201105</v>
          </cell>
          <cell r="D2129">
            <v>0.33040000000000003</v>
          </cell>
        </row>
        <row r="2130">
          <cell r="A2130" t="str">
            <v>TCO</v>
          </cell>
          <cell r="C2130">
            <v>201106</v>
          </cell>
          <cell r="D2130">
            <v>0.30609999999999998</v>
          </cell>
        </row>
        <row r="2131">
          <cell r="A2131" t="str">
            <v>TCO</v>
          </cell>
          <cell r="C2131">
            <v>201107</v>
          </cell>
          <cell r="D2131">
            <v>0.28620000000000001</v>
          </cell>
        </row>
        <row r="2132">
          <cell r="A2132" t="str">
            <v>TCO</v>
          </cell>
          <cell r="C2132">
            <v>201108</v>
          </cell>
          <cell r="D2132">
            <v>0.30930000000000002</v>
          </cell>
        </row>
        <row r="2133">
          <cell r="A2133" t="str">
            <v>Tenn Z0</v>
          </cell>
          <cell r="C2133">
            <v>200803</v>
          </cell>
          <cell r="D2133">
            <v>-0.32250000000000001</v>
          </cell>
        </row>
        <row r="2134">
          <cell r="A2134" t="str">
            <v>Tenn Z0</v>
          </cell>
          <cell r="C2134">
            <v>200804</v>
          </cell>
          <cell r="D2134">
            <v>-0.31</v>
          </cell>
        </row>
        <row r="2135">
          <cell r="A2135" t="str">
            <v>Tenn Z0</v>
          </cell>
          <cell r="C2135">
            <v>200805</v>
          </cell>
          <cell r="D2135">
            <v>-0.21</v>
          </cell>
        </row>
        <row r="2136">
          <cell r="A2136" t="str">
            <v>Tenn Z0</v>
          </cell>
          <cell r="C2136">
            <v>200806</v>
          </cell>
          <cell r="D2136">
            <v>-0.18049999999999999</v>
          </cell>
        </row>
        <row r="2137">
          <cell r="A2137" t="str">
            <v>Tenn Z0</v>
          </cell>
          <cell r="C2137">
            <v>200807</v>
          </cell>
          <cell r="D2137">
            <v>-0.1736</v>
          </cell>
        </row>
        <row r="2138">
          <cell r="A2138" t="str">
            <v>Tenn Z0</v>
          </cell>
          <cell r="C2138">
            <v>200808</v>
          </cell>
          <cell r="D2138">
            <v>-0.18770000000000001</v>
          </cell>
        </row>
        <row r="2139">
          <cell r="A2139" t="str">
            <v>Tenn Z0</v>
          </cell>
          <cell r="C2139">
            <v>200809</v>
          </cell>
          <cell r="D2139">
            <v>-0.1734</v>
          </cell>
        </row>
        <row r="2140">
          <cell r="A2140" t="str">
            <v>Tenn Z0</v>
          </cell>
          <cell r="C2140">
            <v>200810</v>
          </cell>
          <cell r="D2140">
            <v>-0.1973</v>
          </cell>
        </row>
        <row r="2141">
          <cell r="A2141" t="str">
            <v>Tenn Z0</v>
          </cell>
          <cell r="C2141">
            <v>200811</v>
          </cell>
          <cell r="D2141">
            <v>-0.4451</v>
          </cell>
        </row>
        <row r="2142">
          <cell r="A2142" t="str">
            <v>Tenn Z0</v>
          </cell>
          <cell r="C2142">
            <v>200812</v>
          </cell>
          <cell r="D2142">
            <v>-0.54969999999999997</v>
          </cell>
        </row>
        <row r="2143">
          <cell r="A2143" t="str">
            <v>Tenn Z0</v>
          </cell>
          <cell r="C2143">
            <v>200901</v>
          </cell>
          <cell r="D2143">
            <v>-0.498</v>
          </cell>
        </row>
        <row r="2144">
          <cell r="A2144" t="str">
            <v>Tenn Z0</v>
          </cell>
          <cell r="C2144">
            <v>200902</v>
          </cell>
          <cell r="D2144">
            <v>-0.46479999999999999</v>
          </cell>
        </row>
        <row r="2145">
          <cell r="A2145" t="str">
            <v>Tenn Z0</v>
          </cell>
          <cell r="C2145">
            <v>200903</v>
          </cell>
          <cell r="D2145">
            <v>-0.46739999999999998</v>
          </cell>
        </row>
        <row r="2146">
          <cell r="A2146" t="str">
            <v>Tenn Z0</v>
          </cell>
          <cell r="C2146">
            <v>200904</v>
          </cell>
          <cell r="D2146">
            <v>-0.19020000000000001</v>
          </cell>
        </row>
        <row r="2147">
          <cell r="A2147" t="str">
            <v>Tenn Z0</v>
          </cell>
          <cell r="C2147">
            <v>200905</v>
          </cell>
          <cell r="D2147">
            <v>-0.19650000000000001</v>
          </cell>
        </row>
        <row r="2148">
          <cell r="A2148" t="str">
            <v>Tenn Z0</v>
          </cell>
          <cell r="C2148">
            <v>200906</v>
          </cell>
          <cell r="D2148">
            <v>-0.19350000000000001</v>
          </cell>
        </row>
        <row r="2149">
          <cell r="A2149" t="str">
            <v>Tenn Z0</v>
          </cell>
          <cell r="C2149">
            <v>200907</v>
          </cell>
          <cell r="D2149">
            <v>-0.18609999999999999</v>
          </cell>
        </row>
        <row r="2150">
          <cell r="A2150" t="str">
            <v>Tenn Z0</v>
          </cell>
          <cell r="C2150">
            <v>200908</v>
          </cell>
          <cell r="D2150">
            <v>-0.20130000000000001</v>
          </cell>
        </row>
        <row r="2151">
          <cell r="A2151" t="str">
            <v>Tenn Z0</v>
          </cell>
          <cell r="C2151">
            <v>200909</v>
          </cell>
          <cell r="D2151">
            <v>-0.18590000000000001</v>
          </cell>
        </row>
        <row r="2152">
          <cell r="A2152" t="str">
            <v>Tenn Z0</v>
          </cell>
          <cell r="C2152">
            <v>200910</v>
          </cell>
          <cell r="D2152">
            <v>-0.21149999999999999</v>
          </cell>
        </row>
        <row r="2153">
          <cell r="A2153" t="str">
            <v>Tenn Z0</v>
          </cell>
          <cell r="C2153">
            <v>200911</v>
          </cell>
          <cell r="D2153">
            <v>-0.34870000000000001</v>
          </cell>
        </row>
        <row r="2154">
          <cell r="A2154" t="str">
            <v>Tenn Z0</v>
          </cell>
          <cell r="C2154">
            <v>200912</v>
          </cell>
          <cell r="D2154">
            <v>-0.43070000000000003</v>
          </cell>
        </row>
        <row r="2155">
          <cell r="A2155" t="str">
            <v>Tenn Z0</v>
          </cell>
          <cell r="C2155">
            <v>201001</v>
          </cell>
          <cell r="D2155">
            <v>-0.39019999999999999</v>
          </cell>
        </row>
        <row r="2156">
          <cell r="A2156" t="str">
            <v>Tenn Z0</v>
          </cell>
          <cell r="C2156">
            <v>201002</v>
          </cell>
          <cell r="D2156">
            <v>-0.36420000000000002</v>
          </cell>
        </row>
        <row r="2157">
          <cell r="A2157" t="str">
            <v>Tenn Z0</v>
          </cell>
          <cell r="C2157">
            <v>201003</v>
          </cell>
          <cell r="D2157">
            <v>-0.36620000000000003</v>
          </cell>
        </row>
        <row r="2158">
          <cell r="A2158" t="str">
            <v>Tenn Z0</v>
          </cell>
          <cell r="C2158">
            <v>201004</v>
          </cell>
          <cell r="D2158">
            <v>-0.17499999999999999</v>
          </cell>
        </row>
        <row r="2159">
          <cell r="A2159" t="str">
            <v>Tenn Z0</v>
          </cell>
          <cell r="C2159">
            <v>201005</v>
          </cell>
          <cell r="D2159">
            <v>-0.18079999999999999</v>
          </cell>
        </row>
        <row r="2160">
          <cell r="A2160" t="str">
            <v>Tenn Z0</v>
          </cell>
          <cell r="C2160">
            <v>201006</v>
          </cell>
          <cell r="D2160">
            <v>-0.17799999999999999</v>
          </cell>
        </row>
        <row r="2161">
          <cell r="A2161" t="str">
            <v>Tenn Z0</v>
          </cell>
          <cell r="C2161">
            <v>201007</v>
          </cell>
          <cell r="D2161">
            <v>-0.17119999999999999</v>
          </cell>
        </row>
        <row r="2162">
          <cell r="A2162" t="str">
            <v>Tenn Z0</v>
          </cell>
          <cell r="C2162">
            <v>201008</v>
          </cell>
          <cell r="D2162">
            <v>-0.1852</v>
          </cell>
        </row>
        <row r="2163">
          <cell r="A2163" t="str">
            <v>Tenn Z0</v>
          </cell>
          <cell r="C2163">
            <v>201009</v>
          </cell>
          <cell r="D2163">
            <v>-0.17100000000000001</v>
          </cell>
        </row>
        <row r="2164">
          <cell r="A2164" t="str">
            <v>Tenn Z0</v>
          </cell>
          <cell r="C2164">
            <v>201010</v>
          </cell>
          <cell r="D2164">
            <v>-0.1946</v>
          </cell>
        </row>
        <row r="2165">
          <cell r="A2165" t="str">
            <v>Tenn Z0</v>
          </cell>
          <cell r="C2165">
            <v>201011</v>
          </cell>
          <cell r="D2165">
            <v>-0.32079999999999997</v>
          </cell>
        </row>
        <row r="2166">
          <cell r="A2166" t="str">
            <v>Tenn Z0</v>
          </cell>
          <cell r="C2166">
            <v>201012</v>
          </cell>
          <cell r="D2166">
            <v>-0.3962</v>
          </cell>
        </row>
        <row r="2167">
          <cell r="A2167" t="str">
            <v>Tenn Z0</v>
          </cell>
          <cell r="C2167">
            <v>201101</v>
          </cell>
          <cell r="D2167">
            <v>-0.3589</v>
          </cell>
        </row>
        <row r="2168">
          <cell r="A2168" t="str">
            <v>Tenn Z0</v>
          </cell>
          <cell r="C2168">
            <v>201102</v>
          </cell>
          <cell r="D2168">
            <v>-0.33510000000000001</v>
          </cell>
        </row>
        <row r="2169">
          <cell r="A2169" t="str">
            <v>Tenn Z0</v>
          </cell>
          <cell r="C2169">
            <v>201103</v>
          </cell>
          <cell r="D2169">
            <v>-0.33689999999999998</v>
          </cell>
        </row>
        <row r="2170">
          <cell r="A2170" t="str">
            <v>Tenn Z0</v>
          </cell>
          <cell r="C2170">
            <v>201104</v>
          </cell>
          <cell r="D2170">
            <v>-0.161</v>
          </cell>
        </row>
        <row r="2171">
          <cell r="A2171" t="str">
            <v>Tenn Z0</v>
          </cell>
          <cell r="C2171">
            <v>201105</v>
          </cell>
          <cell r="D2171">
            <v>0</v>
          </cell>
        </row>
        <row r="2172">
          <cell r="A2172" t="str">
            <v>Tenn Z0</v>
          </cell>
          <cell r="C2172">
            <v>201106</v>
          </cell>
          <cell r="D2172">
            <v>0</v>
          </cell>
        </row>
        <row r="2173">
          <cell r="A2173" t="str">
            <v>Tenn Z0</v>
          </cell>
          <cell r="C2173">
            <v>201107</v>
          </cell>
          <cell r="D2173">
            <v>0</v>
          </cell>
        </row>
        <row r="2174">
          <cell r="A2174" t="str">
            <v>Tenn Z0</v>
          </cell>
          <cell r="C2174">
            <v>201108</v>
          </cell>
          <cell r="D2174">
            <v>0</v>
          </cell>
        </row>
        <row r="2175">
          <cell r="A2175" t="str">
            <v>Tenn Z0</v>
          </cell>
          <cell r="C2175">
            <v>201109</v>
          </cell>
          <cell r="D2175">
            <v>0</v>
          </cell>
        </row>
        <row r="2176">
          <cell r="A2176" t="str">
            <v>Tenn Z0</v>
          </cell>
          <cell r="C2176">
            <v>201110</v>
          </cell>
          <cell r="D2176">
            <v>0</v>
          </cell>
        </row>
        <row r="2177">
          <cell r="A2177" t="str">
            <v>Tenn Z0</v>
          </cell>
          <cell r="C2177">
            <v>201111</v>
          </cell>
          <cell r="D2177">
            <v>0</v>
          </cell>
        </row>
        <row r="2178">
          <cell r="A2178" t="str">
            <v>Tenn Z0</v>
          </cell>
          <cell r="C2178">
            <v>201112</v>
          </cell>
          <cell r="D2178">
            <v>0</v>
          </cell>
        </row>
        <row r="2179">
          <cell r="A2179" t="str">
            <v>Tenn Z0</v>
          </cell>
          <cell r="C2179">
            <v>201201</v>
          </cell>
          <cell r="D2179">
            <v>0</v>
          </cell>
        </row>
        <row r="2180">
          <cell r="A2180" t="str">
            <v>Tenn Z0</v>
          </cell>
          <cell r="C2180">
            <v>201202</v>
          </cell>
          <cell r="D2180">
            <v>0</v>
          </cell>
        </row>
        <row r="2181">
          <cell r="A2181" t="str">
            <v>Tenn Z0</v>
          </cell>
          <cell r="C2181">
            <v>201203</v>
          </cell>
          <cell r="D2181">
            <v>0</v>
          </cell>
        </row>
        <row r="2182">
          <cell r="A2182" t="str">
            <v>Tenn Z0</v>
          </cell>
          <cell r="C2182">
            <v>201204</v>
          </cell>
          <cell r="D2182">
            <v>0</v>
          </cell>
        </row>
        <row r="2183">
          <cell r="A2183" t="str">
            <v>Tenn Z0</v>
          </cell>
          <cell r="C2183">
            <v>201205</v>
          </cell>
          <cell r="D2183">
            <v>0</v>
          </cell>
        </row>
        <row r="2184">
          <cell r="A2184" t="str">
            <v>Tenn Z0</v>
          </cell>
          <cell r="C2184">
            <v>201206</v>
          </cell>
          <cell r="D2184">
            <v>0</v>
          </cell>
        </row>
        <row r="2185">
          <cell r="A2185" t="str">
            <v>Tenn Z0</v>
          </cell>
          <cell r="C2185">
            <v>201207</v>
          </cell>
          <cell r="D2185">
            <v>0</v>
          </cell>
        </row>
        <row r="2186">
          <cell r="A2186" t="str">
            <v>Tenn Z0</v>
          </cell>
          <cell r="C2186">
            <v>201208</v>
          </cell>
          <cell r="D2186">
            <v>0</v>
          </cell>
        </row>
        <row r="2187">
          <cell r="A2187" t="str">
            <v>Tenn Z0</v>
          </cell>
          <cell r="C2187">
            <v>201209</v>
          </cell>
          <cell r="D2187">
            <v>0</v>
          </cell>
        </row>
        <row r="2188">
          <cell r="A2188" t="str">
            <v>Tenn Z0</v>
          </cell>
          <cell r="C2188">
            <v>201210</v>
          </cell>
          <cell r="D2188">
            <v>0</v>
          </cell>
        </row>
        <row r="2189">
          <cell r="A2189" t="str">
            <v>Tenn Z0</v>
          </cell>
          <cell r="C2189">
            <v>201211</v>
          </cell>
          <cell r="D2189">
            <v>0</v>
          </cell>
        </row>
        <row r="2190">
          <cell r="A2190" t="str">
            <v>Tenn Z0</v>
          </cell>
          <cell r="C2190">
            <v>201212</v>
          </cell>
          <cell r="D2190">
            <v>0</v>
          </cell>
        </row>
        <row r="2191">
          <cell r="A2191" t="str">
            <v>Tenn Z0</v>
          </cell>
          <cell r="C2191">
            <v>201301</v>
          </cell>
          <cell r="D2191">
            <v>0</v>
          </cell>
        </row>
        <row r="2192">
          <cell r="A2192" t="str">
            <v>Tenn Z0</v>
          </cell>
          <cell r="C2192">
            <v>201302</v>
          </cell>
          <cell r="D2192">
            <v>0</v>
          </cell>
        </row>
        <row r="2193">
          <cell r="A2193" t="str">
            <v>Tenn Z0</v>
          </cell>
          <cell r="C2193">
            <v>201303</v>
          </cell>
          <cell r="D2193">
            <v>0</v>
          </cell>
        </row>
        <row r="2194">
          <cell r="A2194" t="str">
            <v>Tenn Z0</v>
          </cell>
          <cell r="C2194">
            <v>201304</v>
          </cell>
          <cell r="D2194">
            <v>0</v>
          </cell>
        </row>
        <row r="2195">
          <cell r="A2195" t="str">
            <v>Tenn Z0</v>
          </cell>
          <cell r="C2195">
            <v>201305</v>
          </cell>
          <cell r="D2195">
            <v>0</v>
          </cell>
        </row>
        <row r="2196">
          <cell r="A2196" t="str">
            <v>Tenn Z0</v>
          </cell>
          <cell r="C2196">
            <v>201306</v>
          </cell>
          <cell r="D2196">
            <v>0</v>
          </cell>
        </row>
        <row r="2197">
          <cell r="A2197" t="str">
            <v>Tenn Z0</v>
          </cell>
          <cell r="C2197">
            <v>201307</v>
          </cell>
          <cell r="D2197">
            <v>0</v>
          </cell>
        </row>
        <row r="2198">
          <cell r="A2198" t="str">
            <v>Tenn Z0</v>
          </cell>
          <cell r="C2198">
            <v>201308</v>
          </cell>
          <cell r="D2198">
            <v>0</v>
          </cell>
        </row>
        <row r="2199">
          <cell r="A2199" t="str">
            <v>Tenn Z0</v>
          </cell>
          <cell r="C2199">
            <v>201309</v>
          </cell>
          <cell r="D2199">
            <v>0</v>
          </cell>
        </row>
        <row r="2200">
          <cell r="A2200" t="str">
            <v>Tenn Z0</v>
          </cell>
          <cell r="C2200">
            <v>201310</v>
          </cell>
          <cell r="D2200">
            <v>0</v>
          </cell>
        </row>
        <row r="2201">
          <cell r="A2201" t="str">
            <v>Tenn Z0</v>
          </cell>
          <cell r="C2201">
            <v>201311</v>
          </cell>
          <cell r="D2201">
            <v>0</v>
          </cell>
        </row>
        <row r="2202">
          <cell r="A2202" t="str">
            <v>Tenn Z0</v>
          </cell>
          <cell r="C2202">
            <v>201312</v>
          </cell>
          <cell r="D2202">
            <v>0</v>
          </cell>
        </row>
        <row r="2203">
          <cell r="A2203" t="str">
            <v>Tenn Z0</v>
          </cell>
          <cell r="C2203">
            <v>201401</v>
          </cell>
          <cell r="D2203">
            <v>0</v>
          </cell>
        </row>
        <row r="2204">
          <cell r="A2204" t="str">
            <v>Tenn Z0</v>
          </cell>
          <cell r="C2204">
            <v>201402</v>
          </cell>
          <cell r="D2204">
            <v>0</v>
          </cell>
        </row>
        <row r="2205">
          <cell r="A2205" t="str">
            <v>Tenn Z0</v>
          </cell>
          <cell r="C2205">
            <v>201403</v>
          </cell>
          <cell r="D2205">
            <v>0</v>
          </cell>
        </row>
        <row r="2206">
          <cell r="A2206" t="str">
            <v>Tenn Z0</v>
          </cell>
          <cell r="C2206">
            <v>201404</v>
          </cell>
          <cell r="D2206">
            <v>0</v>
          </cell>
        </row>
        <row r="2207">
          <cell r="A2207" t="str">
            <v>Tenn Z0</v>
          </cell>
          <cell r="C2207">
            <v>201405</v>
          </cell>
          <cell r="D2207">
            <v>0</v>
          </cell>
        </row>
        <row r="2208">
          <cell r="A2208" t="str">
            <v>Tenn Z0</v>
          </cell>
          <cell r="C2208">
            <v>201406</v>
          </cell>
          <cell r="D2208">
            <v>0</v>
          </cell>
        </row>
        <row r="2209">
          <cell r="A2209" t="str">
            <v>Tenn Z0</v>
          </cell>
          <cell r="C2209">
            <v>201407</v>
          </cell>
          <cell r="D2209">
            <v>0</v>
          </cell>
        </row>
        <row r="2210">
          <cell r="A2210" t="str">
            <v>Tenn Z0</v>
          </cell>
          <cell r="C2210">
            <v>201408</v>
          </cell>
          <cell r="D2210">
            <v>0</v>
          </cell>
        </row>
        <row r="2211">
          <cell r="A2211" t="str">
            <v>Tenn Z0</v>
          </cell>
          <cell r="C2211">
            <v>201409</v>
          </cell>
          <cell r="D2211">
            <v>0</v>
          </cell>
        </row>
        <row r="2212">
          <cell r="A2212" t="str">
            <v>Tenn Z0</v>
          </cell>
          <cell r="C2212">
            <v>201410</v>
          </cell>
          <cell r="D2212">
            <v>0</v>
          </cell>
        </row>
        <row r="2213">
          <cell r="A2213" t="str">
            <v>Tenn Z0</v>
          </cell>
          <cell r="C2213">
            <v>201411</v>
          </cell>
          <cell r="D2213">
            <v>0</v>
          </cell>
        </row>
        <row r="2214">
          <cell r="A2214" t="str">
            <v>Tenn Z0</v>
          </cell>
          <cell r="C2214">
            <v>201412</v>
          </cell>
          <cell r="D2214">
            <v>0</v>
          </cell>
        </row>
        <row r="2215">
          <cell r="A2215" t="str">
            <v>Tenn Z0</v>
          </cell>
          <cell r="C2215">
            <v>201501</v>
          </cell>
          <cell r="D2215">
            <v>0</v>
          </cell>
        </row>
        <row r="2216">
          <cell r="A2216" t="str">
            <v>Tenn Z0</v>
          </cell>
          <cell r="C2216">
            <v>201502</v>
          </cell>
          <cell r="D2216">
            <v>0</v>
          </cell>
        </row>
        <row r="2217">
          <cell r="A2217" t="str">
            <v>Tenn Z0</v>
          </cell>
          <cell r="C2217">
            <v>201503</v>
          </cell>
          <cell r="D2217">
            <v>0</v>
          </cell>
        </row>
        <row r="2218">
          <cell r="A2218" t="str">
            <v>Tenn Z0</v>
          </cell>
          <cell r="C2218">
            <v>201504</v>
          </cell>
          <cell r="D2218">
            <v>0</v>
          </cell>
        </row>
        <row r="2219">
          <cell r="A2219" t="str">
            <v>Tenn Z0</v>
          </cell>
          <cell r="C2219">
            <v>201505</v>
          </cell>
          <cell r="D2219">
            <v>0</v>
          </cell>
        </row>
        <row r="2220">
          <cell r="A2220" t="str">
            <v>Tenn Z0</v>
          </cell>
          <cell r="C2220">
            <v>201506</v>
          </cell>
          <cell r="D2220">
            <v>0</v>
          </cell>
        </row>
        <row r="2221">
          <cell r="A2221" t="str">
            <v>Tenn Z0</v>
          </cell>
          <cell r="C2221">
            <v>201507</v>
          </cell>
          <cell r="D2221">
            <v>0</v>
          </cell>
        </row>
        <row r="2222">
          <cell r="A2222" t="str">
            <v>Tenn Z0</v>
          </cell>
          <cell r="C2222">
            <v>201508</v>
          </cell>
          <cell r="D2222">
            <v>0</v>
          </cell>
        </row>
        <row r="2223">
          <cell r="A2223" t="str">
            <v>Tenn Z0</v>
          </cell>
          <cell r="C2223">
            <v>201509</v>
          </cell>
          <cell r="D2223">
            <v>0</v>
          </cell>
        </row>
        <row r="2224">
          <cell r="A2224" t="str">
            <v>Tenn Z0</v>
          </cell>
          <cell r="C2224">
            <v>201510</v>
          </cell>
          <cell r="D2224">
            <v>0</v>
          </cell>
        </row>
        <row r="2225">
          <cell r="A2225" t="str">
            <v>Tenn Z0</v>
          </cell>
          <cell r="C2225">
            <v>201511</v>
          </cell>
          <cell r="D2225">
            <v>0</v>
          </cell>
        </row>
        <row r="2226">
          <cell r="A2226" t="str">
            <v>Tenn Z0</v>
          </cell>
          <cell r="C2226">
            <v>201512</v>
          </cell>
          <cell r="D2226">
            <v>0</v>
          </cell>
        </row>
        <row r="2227">
          <cell r="A2227" t="str">
            <v>Tenn Z0</v>
          </cell>
          <cell r="C2227">
            <v>201601</v>
          </cell>
          <cell r="D2227">
            <v>0</v>
          </cell>
        </row>
        <row r="2228">
          <cell r="A2228" t="str">
            <v>Tenn Z0</v>
          </cell>
          <cell r="C2228">
            <v>201602</v>
          </cell>
          <cell r="D2228">
            <v>0</v>
          </cell>
        </row>
        <row r="2229">
          <cell r="A2229" t="str">
            <v>Tenn Z0</v>
          </cell>
          <cell r="C2229">
            <v>201603</v>
          </cell>
          <cell r="D2229">
            <v>0</v>
          </cell>
        </row>
        <row r="2230">
          <cell r="A2230" t="str">
            <v>Tenn Z0</v>
          </cell>
          <cell r="C2230">
            <v>201604</v>
          </cell>
          <cell r="D2230">
            <v>0</v>
          </cell>
        </row>
        <row r="2231">
          <cell r="A2231" t="str">
            <v>Tenn Z0</v>
          </cell>
          <cell r="C2231">
            <v>201605</v>
          </cell>
          <cell r="D2231">
            <v>0</v>
          </cell>
        </row>
        <row r="2232">
          <cell r="A2232" t="str">
            <v>Tenn Z0</v>
          </cell>
          <cell r="C2232">
            <v>201606</v>
          </cell>
          <cell r="D2232">
            <v>0</v>
          </cell>
        </row>
        <row r="2233">
          <cell r="A2233" t="str">
            <v>Tenn Z0</v>
          </cell>
          <cell r="C2233">
            <v>201607</v>
          </cell>
          <cell r="D2233">
            <v>0</v>
          </cell>
        </row>
        <row r="2234">
          <cell r="A2234" t="str">
            <v>Tenn Z0</v>
          </cell>
          <cell r="C2234">
            <v>201608</v>
          </cell>
          <cell r="D2234">
            <v>0</v>
          </cell>
        </row>
        <row r="2235">
          <cell r="A2235" t="str">
            <v>Tenn Z0</v>
          </cell>
          <cell r="C2235">
            <v>201609</v>
          </cell>
          <cell r="D2235">
            <v>0</v>
          </cell>
        </row>
        <row r="2236">
          <cell r="A2236" t="str">
            <v>Tenn Z0</v>
          </cell>
          <cell r="C2236">
            <v>201610</v>
          </cell>
          <cell r="D2236">
            <v>0</v>
          </cell>
        </row>
        <row r="2237">
          <cell r="A2237" t="str">
            <v>Tenn Z0</v>
          </cell>
          <cell r="C2237">
            <v>201611</v>
          </cell>
          <cell r="D2237">
            <v>0</v>
          </cell>
        </row>
        <row r="2238">
          <cell r="A2238" t="str">
            <v>Tenn Z0</v>
          </cell>
          <cell r="C2238">
            <v>201612</v>
          </cell>
          <cell r="D2238">
            <v>0</v>
          </cell>
        </row>
        <row r="2239">
          <cell r="A2239" t="str">
            <v>Tenn Z0</v>
          </cell>
          <cell r="C2239">
            <v>201701</v>
          </cell>
          <cell r="D2239">
            <v>0</v>
          </cell>
        </row>
        <row r="2240">
          <cell r="A2240" t="str">
            <v>Tenn Z0</v>
          </cell>
          <cell r="C2240">
            <v>201702</v>
          </cell>
          <cell r="D2240">
            <v>0</v>
          </cell>
        </row>
        <row r="2241">
          <cell r="A2241" t="str">
            <v>Tenn Z0</v>
          </cell>
          <cell r="C2241">
            <v>201703</v>
          </cell>
          <cell r="D2241">
            <v>0</v>
          </cell>
        </row>
        <row r="2242">
          <cell r="A2242" t="str">
            <v>Tenn Z0</v>
          </cell>
          <cell r="C2242">
            <v>201704</v>
          </cell>
          <cell r="D2242">
            <v>0</v>
          </cell>
        </row>
        <row r="2243">
          <cell r="A2243" t="str">
            <v>Tenn Z0</v>
          </cell>
          <cell r="C2243">
            <v>201705</v>
          </cell>
          <cell r="D2243">
            <v>0</v>
          </cell>
        </row>
        <row r="2244">
          <cell r="A2244" t="str">
            <v>Tenn Z0</v>
          </cell>
          <cell r="C2244">
            <v>201706</v>
          </cell>
          <cell r="D2244">
            <v>0</v>
          </cell>
        </row>
        <row r="2245">
          <cell r="A2245" t="str">
            <v>Tenn Z0</v>
          </cell>
          <cell r="C2245">
            <v>201707</v>
          </cell>
          <cell r="D2245">
            <v>0</v>
          </cell>
        </row>
        <row r="2246">
          <cell r="A2246" t="str">
            <v>Tenn Z0</v>
          </cell>
          <cell r="C2246">
            <v>201708</v>
          </cell>
          <cell r="D2246">
            <v>0</v>
          </cell>
        </row>
        <row r="2247">
          <cell r="A2247" t="str">
            <v>Tenn Z0</v>
          </cell>
          <cell r="C2247">
            <v>201709</v>
          </cell>
          <cell r="D2247">
            <v>0</v>
          </cell>
        </row>
        <row r="2248">
          <cell r="A2248" t="str">
            <v>Tenn Z0</v>
          </cell>
          <cell r="C2248">
            <v>201710</v>
          </cell>
          <cell r="D2248">
            <v>0</v>
          </cell>
        </row>
        <row r="2249">
          <cell r="A2249" t="str">
            <v>Tenn Z0</v>
          </cell>
          <cell r="C2249">
            <v>201711</v>
          </cell>
          <cell r="D2249">
            <v>0</v>
          </cell>
        </row>
        <row r="2250">
          <cell r="A2250" t="str">
            <v>Tenn Z0</v>
          </cell>
          <cell r="C2250">
            <v>201712</v>
          </cell>
          <cell r="D2250">
            <v>0</v>
          </cell>
        </row>
        <row r="2251">
          <cell r="A2251" t="str">
            <v>Tenn Z0</v>
          </cell>
          <cell r="C2251">
            <v>201801</v>
          </cell>
          <cell r="D2251">
            <v>0</v>
          </cell>
        </row>
        <row r="2252">
          <cell r="A2252" t="str">
            <v>Tenn Z0</v>
          </cell>
          <cell r="C2252">
            <v>201802</v>
          </cell>
          <cell r="D2252">
            <v>0</v>
          </cell>
        </row>
        <row r="2253">
          <cell r="A2253" t="str">
            <v>Tenn Z0</v>
          </cell>
          <cell r="C2253">
            <v>201803</v>
          </cell>
          <cell r="D2253">
            <v>0</v>
          </cell>
        </row>
        <row r="2254">
          <cell r="A2254" t="str">
            <v>Tenn Z0</v>
          </cell>
          <cell r="C2254">
            <v>201804</v>
          </cell>
          <cell r="D2254">
            <v>0</v>
          </cell>
        </row>
        <row r="2255">
          <cell r="A2255" t="str">
            <v>Tenn Z0</v>
          </cell>
          <cell r="C2255">
            <v>201805</v>
          </cell>
          <cell r="D2255">
            <v>0</v>
          </cell>
        </row>
        <row r="2256">
          <cell r="A2256" t="str">
            <v>Tenn Z0</v>
          </cell>
          <cell r="C2256">
            <v>201806</v>
          </cell>
          <cell r="D2256">
            <v>0</v>
          </cell>
        </row>
        <row r="2257">
          <cell r="A2257" t="str">
            <v>Tenn Z0</v>
          </cell>
          <cell r="C2257">
            <v>201807</v>
          </cell>
          <cell r="D2257">
            <v>0</v>
          </cell>
        </row>
        <row r="2258">
          <cell r="A2258" t="str">
            <v>Tenn Z0</v>
          </cell>
          <cell r="C2258">
            <v>201808</v>
          </cell>
          <cell r="D2258">
            <v>0</v>
          </cell>
        </row>
        <row r="2259">
          <cell r="A2259" t="str">
            <v>Tenn Z0</v>
          </cell>
          <cell r="C2259">
            <v>201809</v>
          </cell>
          <cell r="D2259">
            <v>0</v>
          </cell>
        </row>
        <row r="2260">
          <cell r="A2260" t="str">
            <v>Tenn Z0</v>
          </cell>
          <cell r="C2260">
            <v>201810</v>
          </cell>
          <cell r="D2260">
            <v>0</v>
          </cell>
        </row>
        <row r="2261">
          <cell r="A2261" t="str">
            <v>Tenn Z0</v>
          </cell>
          <cell r="C2261">
            <v>201811</v>
          </cell>
          <cell r="D2261">
            <v>0</v>
          </cell>
        </row>
        <row r="2262">
          <cell r="A2262" t="str">
            <v>Tenn Z0</v>
          </cell>
          <cell r="C2262">
            <v>201812</v>
          </cell>
          <cell r="D2262">
            <v>0</v>
          </cell>
        </row>
        <row r="2263">
          <cell r="A2263" t="str">
            <v>Tenn Z0</v>
          </cell>
          <cell r="C2263">
            <v>201901</v>
          </cell>
          <cell r="D2263">
            <v>0</v>
          </cell>
        </row>
        <row r="2264">
          <cell r="A2264" t="str">
            <v>Tenn Z0</v>
          </cell>
          <cell r="C2264">
            <v>201902</v>
          </cell>
          <cell r="D2264">
            <v>0</v>
          </cell>
        </row>
        <row r="2265">
          <cell r="A2265" t="str">
            <v>Tenn Z0</v>
          </cell>
          <cell r="C2265">
            <v>201903</v>
          </cell>
          <cell r="D2265">
            <v>0</v>
          </cell>
        </row>
        <row r="2266">
          <cell r="A2266" t="str">
            <v>Tenn Z0</v>
          </cell>
          <cell r="C2266">
            <v>201904</v>
          </cell>
          <cell r="D2266">
            <v>0</v>
          </cell>
        </row>
        <row r="2267">
          <cell r="A2267" t="str">
            <v>Tenn Z0</v>
          </cell>
          <cell r="C2267">
            <v>201905</v>
          </cell>
          <cell r="D2267">
            <v>0</v>
          </cell>
        </row>
        <row r="2268">
          <cell r="A2268" t="str">
            <v>Tenn Z0</v>
          </cell>
          <cell r="C2268">
            <v>201906</v>
          </cell>
          <cell r="D2268">
            <v>0</v>
          </cell>
        </row>
        <row r="2269">
          <cell r="A2269" t="str">
            <v>Tenn Z0</v>
          </cell>
          <cell r="C2269">
            <v>201907</v>
          </cell>
          <cell r="D2269">
            <v>0</v>
          </cell>
        </row>
        <row r="2270">
          <cell r="A2270" t="str">
            <v>Tenn Z0</v>
          </cell>
          <cell r="C2270">
            <v>201908</v>
          </cell>
          <cell r="D2270">
            <v>0</v>
          </cell>
        </row>
        <row r="2271">
          <cell r="A2271" t="str">
            <v>Tenn Z0</v>
          </cell>
          <cell r="C2271">
            <v>201909</v>
          </cell>
          <cell r="D2271">
            <v>0</v>
          </cell>
        </row>
        <row r="2272">
          <cell r="A2272" t="str">
            <v>Tenn Z0</v>
          </cell>
          <cell r="C2272">
            <v>201910</v>
          </cell>
          <cell r="D2272">
            <v>0</v>
          </cell>
        </row>
        <row r="2273">
          <cell r="A2273" t="str">
            <v>Tenn Z0</v>
          </cell>
          <cell r="C2273">
            <v>201911</v>
          </cell>
          <cell r="D2273">
            <v>0</v>
          </cell>
        </row>
        <row r="2274">
          <cell r="A2274" t="str">
            <v>Tenn Z0</v>
          </cell>
          <cell r="C2274">
            <v>201912</v>
          </cell>
          <cell r="D2274">
            <v>0</v>
          </cell>
        </row>
        <row r="2275">
          <cell r="A2275" t="str">
            <v>Tenn Z0</v>
          </cell>
          <cell r="C2275">
            <v>202001</v>
          </cell>
          <cell r="D2275">
            <v>0</v>
          </cell>
        </row>
        <row r="2276">
          <cell r="A2276" t="str">
            <v>Tenn Z0</v>
          </cell>
          <cell r="C2276">
            <v>202002</v>
          </cell>
          <cell r="D2276">
            <v>0</v>
          </cell>
        </row>
        <row r="2277">
          <cell r="A2277" t="str">
            <v>Tenn Z0</v>
          </cell>
          <cell r="C2277">
            <v>202003</v>
          </cell>
          <cell r="D2277">
            <v>0</v>
          </cell>
        </row>
        <row r="2278">
          <cell r="A2278" t="str">
            <v>Tenn Z0</v>
          </cell>
          <cell r="C2278">
            <v>202004</v>
          </cell>
          <cell r="D2278">
            <v>0</v>
          </cell>
        </row>
        <row r="2279">
          <cell r="A2279" t="str">
            <v>Tenn Z0</v>
          </cell>
          <cell r="C2279">
            <v>202005</v>
          </cell>
          <cell r="D2279">
            <v>0</v>
          </cell>
        </row>
        <row r="2280">
          <cell r="A2280" t="str">
            <v>Tenn Z0</v>
          </cell>
          <cell r="C2280">
            <v>202006</v>
          </cell>
          <cell r="D2280">
            <v>0</v>
          </cell>
        </row>
        <row r="2281">
          <cell r="A2281" t="str">
            <v>Tenn Z0</v>
          </cell>
          <cell r="C2281">
            <v>202007</v>
          </cell>
          <cell r="D2281">
            <v>0</v>
          </cell>
        </row>
        <row r="2282">
          <cell r="A2282" t="str">
            <v>Tenn Z0</v>
          </cell>
          <cell r="C2282">
            <v>202008</v>
          </cell>
          <cell r="D2282">
            <v>0</v>
          </cell>
        </row>
        <row r="2283">
          <cell r="A2283" t="str">
            <v>Tenn Z0</v>
          </cell>
          <cell r="C2283">
            <v>202009</v>
          </cell>
          <cell r="D2283">
            <v>0</v>
          </cell>
        </row>
        <row r="2284">
          <cell r="A2284" t="str">
            <v>Tenn Z0</v>
          </cell>
          <cell r="C2284">
            <v>202010</v>
          </cell>
          <cell r="D2284">
            <v>0</v>
          </cell>
        </row>
        <row r="2285">
          <cell r="A2285" t="str">
            <v>Tenn Z0</v>
          </cell>
          <cell r="C2285">
            <v>202011</v>
          </cell>
          <cell r="D2285">
            <v>0</v>
          </cell>
        </row>
        <row r="2286">
          <cell r="A2286" t="str">
            <v>Tenn Z0</v>
          </cell>
          <cell r="C2286">
            <v>202012</v>
          </cell>
          <cell r="D2286">
            <v>0</v>
          </cell>
        </row>
        <row r="2287">
          <cell r="A2287" t="str">
            <v>Tenn Z0</v>
          </cell>
          <cell r="C2287">
            <v>202101</v>
          </cell>
          <cell r="D2287">
            <v>0</v>
          </cell>
        </row>
        <row r="2288">
          <cell r="A2288" t="str">
            <v>Tenn Z0</v>
          </cell>
          <cell r="C2288">
            <v>202102</v>
          </cell>
          <cell r="D2288">
            <v>0</v>
          </cell>
        </row>
        <row r="2289">
          <cell r="A2289" t="str">
            <v>Tenn Z0</v>
          </cell>
          <cell r="C2289">
            <v>202103</v>
          </cell>
          <cell r="D2289">
            <v>0</v>
          </cell>
        </row>
        <row r="2290">
          <cell r="A2290" t="str">
            <v>Tenn Z0</v>
          </cell>
          <cell r="C2290">
            <v>202104</v>
          </cell>
          <cell r="D2290">
            <v>0</v>
          </cell>
        </row>
        <row r="2291">
          <cell r="A2291" t="str">
            <v>Tenn Z0</v>
          </cell>
          <cell r="C2291">
            <v>202105</v>
          </cell>
          <cell r="D2291">
            <v>0</v>
          </cell>
        </row>
        <row r="2292">
          <cell r="A2292" t="str">
            <v>Tenn Z0</v>
          </cell>
          <cell r="C2292">
            <v>202106</v>
          </cell>
          <cell r="D2292">
            <v>0</v>
          </cell>
        </row>
        <row r="2293">
          <cell r="A2293" t="str">
            <v>Tenn Z0</v>
          </cell>
          <cell r="C2293">
            <v>202107</v>
          </cell>
          <cell r="D2293">
            <v>0</v>
          </cell>
        </row>
        <row r="2294">
          <cell r="A2294" t="str">
            <v>Tenn Z0</v>
          </cell>
          <cell r="C2294">
            <v>202108</v>
          </cell>
          <cell r="D2294">
            <v>0</v>
          </cell>
        </row>
        <row r="2295">
          <cell r="A2295" t="str">
            <v>Tenn Z0</v>
          </cell>
          <cell r="C2295">
            <v>202109</v>
          </cell>
          <cell r="D2295">
            <v>0</v>
          </cell>
        </row>
        <row r="2296">
          <cell r="A2296" t="str">
            <v>Tenn Z0</v>
          </cell>
          <cell r="C2296">
            <v>202110</v>
          </cell>
          <cell r="D2296">
            <v>0</v>
          </cell>
        </row>
        <row r="2297">
          <cell r="A2297" t="str">
            <v>Tenn Z0</v>
          </cell>
          <cell r="C2297">
            <v>202111</v>
          </cell>
          <cell r="D2297">
            <v>0</v>
          </cell>
        </row>
        <row r="2298">
          <cell r="A2298" t="str">
            <v>Tenn Z0</v>
          </cell>
          <cell r="C2298">
            <v>202112</v>
          </cell>
          <cell r="D2298">
            <v>0</v>
          </cell>
        </row>
        <row r="2299">
          <cell r="A2299" t="str">
            <v>Tenn Z0</v>
          </cell>
          <cell r="C2299">
            <v>202201</v>
          </cell>
          <cell r="D2299">
            <v>0</v>
          </cell>
        </row>
        <row r="2300">
          <cell r="A2300" t="str">
            <v>Tenn Z0</v>
          </cell>
          <cell r="C2300">
            <v>202202</v>
          </cell>
          <cell r="D2300">
            <v>0</v>
          </cell>
        </row>
        <row r="2301">
          <cell r="A2301" t="str">
            <v>Tenn Z0</v>
          </cell>
          <cell r="C2301">
            <v>202203</v>
          </cell>
          <cell r="D2301">
            <v>0</v>
          </cell>
        </row>
        <row r="2302">
          <cell r="A2302" t="str">
            <v>Tenn Z0</v>
          </cell>
          <cell r="C2302">
            <v>202204</v>
          </cell>
          <cell r="D2302">
            <v>0</v>
          </cell>
        </row>
        <row r="2303">
          <cell r="A2303" t="str">
            <v>Tenn Z0</v>
          </cell>
          <cell r="C2303">
            <v>202205</v>
          </cell>
          <cell r="D2303">
            <v>0</v>
          </cell>
        </row>
        <row r="2304">
          <cell r="A2304" t="str">
            <v>Tenn Z0</v>
          </cell>
          <cell r="C2304">
            <v>202206</v>
          </cell>
          <cell r="D2304">
            <v>0</v>
          </cell>
        </row>
        <row r="2305">
          <cell r="A2305" t="str">
            <v>Tenn Z0</v>
          </cell>
          <cell r="C2305">
            <v>202207</v>
          </cell>
          <cell r="D2305">
            <v>0</v>
          </cell>
        </row>
        <row r="2306">
          <cell r="A2306" t="str">
            <v>Tenn Z0</v>
          </cell>
          <cell r="C2306">
            <v>202208</v>
          </cell>
          <cell r="D2306">
            <v>0</v>
          </cell>
        </row>
        <row r="2307">
          <cell r="A2307" t="str">
            <v>Tenn Z0</v>
          </cell>
          <cell r="C2307">
            <v>202209</v>
          </cell>
          <cell r="D2307">
            <v>0</v>
          </cell>
        </row>
        <row r="2308">
          <cell r="A2308" t="str">
            <v>Tenn Z0</v>
          </cell>
          <cell r="C2308">
            <v>202210</v>
          </cell>
          <cell r="D2308">
            <v>0</v>
          </cell>
        </row>
        <row r="2309">
          <cell r="A2309" t="str">
            <v>Tenn Z0</v>
          </cell>
          <cell r="C2309">
            <v>202211</v>
          </cell>
          <cell r="D2309">
            <v>0</v>
          </cell>
        </row>
        <row r="2310">
          <cell r="A2310" t="str">
            <v>Tenn Z0</v>
          </cell>
          <cell r="C2310">
            <v>202212</v>
          </cell>
          <cell r="D2310">
            <v>0</v>
          </cell>
        </row>
        <row r="2311">
          <cell r="A2311" t="str">
            <v>Tenn Z0</v>
          </cell>
          <cell r="C2311">
            <v>202301</v>
          </cell>
          <cell r="D2311">
            <v>0</v>
          </cell>
        </row>
        <row r="2312">
          <cell r="A2312" t="str">
            <v>Tenn Z0</v>
          </cell>
          <cell r="C2312">
            <v>202302</v>
          </cell>
          <cell r="D2312">
            <v>0</v>
          </cell>
        </row>
        <row r="2313">
          <cell r="A2313" t="str">
            <v>Tenn Z0</v>
          </cell>
          <cell r="C2313">
            <v>202303</v>
          </cell>
          <cell r="D2313">
            <v>0</v>
          </cell>
        </row>
        <row r="2314">
          <cell r="A2314" t="str">
            <v>Tenn Z0</v>
          </cell>
          <cell r="C2314">
            <v>202304</v>
          </cell>
          <cell r="D2314">
            <v>0</v>
          </cell>
        </row>
        <row r="2315">
          <cell r="A2315" t="str">
            <v>Tenn Z0</v>
          </cell>
          <cell r="C2315">
            <v>202305</v>
          </cell>
          <cell r="D2315">
            <v>0</v>
          </cell>
        </row>
        <row r="2316">
          <cell r="A2316" t="str">
            <v>Tenn Z0</v>
          </cell>
          <cell r="C2316">
            <v>202306</v>
          </cell>
          <cell r="D2316">
            <v>0</v>
          </cell>
        </row>
        <row r="2317">
          <cell r="A2317" t="str">
            <v>Tenn Z0</v>
          </cell>
          <cell r="C2317">
            <v>202307</v>
          </cell>
          <cell r="D2317">
            <v>0</v>
          </cell>
        </row>
        <row r="2318">
          <cell r="A2318" t="str">
            <v>Tenn Z0</v>
          </cell>
          <cell r="C2318">
            <v>202308</v>
          </cell>
          <cell r="D2318">
            <v>0</v>
          </cell>
        </row>
        <row r="2319">
          <cell r="A2319" t="str">
            <v>Tenn Z0</v>
          </cell>
          <cell r="C2319">
            <v>202309</v>
          </cell>
          <cell r="D2319">
            <v>0</v>
          </cell>
        </row>
        <row r="2320">
          <cell r="A2320" t="str">
            <v>Tenn Z0</v>
          </cell>
          <cell r="C2320">
            <v>202310</v>
          </cell>
          <cell r="D2320">
            <v>0</v>
          </cell>
        </row>
        <row r="2321">
          <cell r="A2321" t="str">
            <v>Tenn Z0</v>
          </cell>
          <cell r="C2321">
            <v>202311</v>
          </cell>
          <cell r="D2321">
            <v>0</v>
          </cell>
        </row>
        <row r="2322">
          <cell r="A2322" t="str">
            <v>Tenn Z0</v>
          </cell>
          <cell r="C2322">
            <v>202312</v>
          </cell>
          <cell r="D2322">
            <v>0</v>
          </cell>
        </row>
        <row r="2323">
          <cell r="A2323" t="str">
            <v>Tenn Z0</v>
          </cell>
          <cell r="C2323">
            <v>202401</v>
          </cell>
          <cell r="D2323">
            <v>0</v>
          </cell>
        </row>
        <row r="2324">
          <cell r="A2324" t="str">
            <v>Tenn Z0</v>
          </cell>
          <cell r="C2324">
            <v>202402</v>
          </cell>
          <cell r="D2324">
            <v>0</v>
          </cell>
        </row>
        <row r="2325">
          <cell r="A2325" t="str">
            <v>Tenn Z0</v>
          </cell>
          <cell r="C2325">
            <v>202403</v>
          </cell>
          <cell r="D2325">
            <v>0</v>
          </cell>
        </row>
        <row r="2326">
          <cell r="A2326" t="str">
            <v>Tenn Z0</v>
          </cell>
          <cell r="C2326">
            <v>202404</v>
          </cell>
          <cell r="D2326">
            <v>0</v>
          </cell>
        </row>
        <row r="2327">
          <cell r="A2327" t="str">
            <v>Tenn Z0</v>
          </cell>
          <cell r="C2327">
            <v>202405</v>
          </cell>
          <cell r="D2327">
            <v>0</v>
          </cell>
        </row>
        <row r="2328">
          <cell r="A2328" t="str">
            <v>Tenn Z0</v>
          </cell>
          <cell r="C2328">
            <v>202406</v>
          </cell>
          <cell r="D2328">
            <v>0</v>
          </cell>
        </row>
        <row r="2329">
          <cell r="A2329" t="str">
            <v>Tenn Z0</v>
          </cell>
          <cell r="C2329">
            <v>202407</v>
          </cell>
          <cell r="D2329">
            <v>0</v>
          </cell>
        </row>
        <row r="2330">
          <cell r="A2330" t="str">
            <v>Tenn Z0</v>
          </cell>
          <cell r="C2330">
            <v>202408</v>
          </cell>
          <cell r="D2330">
            <v>0</v>
          </cell>
        </row>
        <row r="2331">
          <cell r="A2331" t="str">
            <v>Tenn Z0</v>
          </cell>
          <cell r="C2331">
            <v>202409</v>
          </cell>
          <cell r="D2331">
            <v>0</v>
          </cell>
        </row>
        <row r="2332">
          <cell r="A2332" t="str">
            <v>Tenn Z0</v>
          </cell>
          <cell r="C2332">
            <v>202410</v>
          </cell>
          <cell r="D2332">
            <v>0</v>
          </cell>
        </row>
        <row r="2333">
          <cell r="A2333" t="str">
            <v>Tenn Z0</v>
          </cell>
          <cell r="C2333">
            <v>202411</v>
          </cell>
          <cell r="D2333">
            <v>0</v>
          </cell>
        </row>
        <row r="2334">
          <cell r="A2334" t="str">
            <v>Tenn Z0</v>
          </cell>
          <cell r="C2334">
            <v>202412</v>
          </cell>
          <cell r="D2334">
            <v>0</v>
          </cell>
        </row>
        <row r="2335">
          <cell r="A2335" t="str">
            <v>Tenn Z0</v>
          </cell>
          <cell r="C2335">
            <v>202501</v>
          </cell>
          <cell r="D2335">
            <v>0</v>
          </cell>
        </row>
        <row r="2336">
          <cell r="A2336" t="str">
            <v>Tenn Z0</v>
          </cell>
          <cell r="C2336">
            <v>202502</v>
          </cell>
          <cell r="D2336">
            <v>0</v>
          </cell>
        </row>
        <row r="2337">
          <cell r="A2337" t="str">
            <v>Tenn Z0</v>
          </cell>
          <cell r="C2337">
            <v>202503</v>
          </cell>
          <cell r="D2337">
            <v>0</v>
          </cell>
        </row>
        <row r="2338">
          <cell r="A2338" t="str">
            <v>Tenn Z0</v>
          </cell>
          <cell r="C2338">
            <v>202504</v>
          </cell>
          <cell r="D2338">
            <v>0</v>
          </cell>
        </row>
        <row r="2339">
          <cell r="A2339" t="str">
            <v>Tenn Z0</v>
          </cell>
          <cell r="C2339">
            <v>202505</v>
          </cell>
          <cell r="D2339">
            <v>0</v>
          </cell>
        </row>
        <row r="2340">
          <cell r="A2340" t="str">
            <v>Tenn Z0</v>
          </cell>
          <cell r="C2340">
            <v>202506</v>
          </cell>
          <cell r="D2340">
            <v>0</v>
          </cell>
        </row>
        <row r="2341">
          <cell r="A2341" t="str">
            <v>Tenn Z0</v>
          </cell>
          <cell r="C2341">
            <v>202507</v>
          </cell>
          <cell r="D2341">
            <v>0</v>
          </cell>
        </row>
        <row r="2342">
          <cell r="A2342" t="str">
            <v>Tenn Z0</v>
          </cell>
          <cell r="C2342">
            <v>202508</v>
          </cell>
          <cell r="D2342">
            <v>0</v>
          </cell>
        </row>
        <row r="2343">
          <cell r="A2343" t="str">
            <v>Tenn Z0</v>
          </cell>
          <cell r="C2343">
            <v>202509</v>
          </cell>
          <cell r="D2343">
            <v>0</v>
          </cell>
        </row>
        <row r="2344">
          <cell r="A2344" t="str">
            <v>Tenn Z0</v>
          </cell>
          <cell r="C2344">
            <v>202510</v>
          </cell>
          <cell r="D2344">
            <v>0</v>
          </cell>
        </row>
        <row r="2345">
          <cell r="A2345" t="str">
            <v>Tenn Z0</v>
          </cell>
          <cell r="C2345">
            <v>202511</v>
          </cell>
          <cell r="D2345">
            <v>0</v>
          </cell>
        </row>
        <row r="2346">
          <cell r="A2346" t="str">
            <v>Tenn Z0</v>
          </cell>
          <cell r="C2346">
            <v>202512</v>
          </cell>
          <cell r="D2346">
            <v>0</v>
          </cell>
        </row>
        <row r="2347">
          <cell r="A2347" t="str">
            <v>Tenn Z0</v>
          </cell>
          <cell r="C2347">
            <v>202601</v>
          </cell>
          <cell r="D2347">
            <v>0</v>
          </cell>
        </row>
        <row r="2348">
          <cell r="A2348" t="str">
            <v>Tenn Z0</v>
          </cell>
          <cell r="C2348">
            <v>202602</v>
          </cell>
          <cell r="D2348">
            <v>0</v>
          </cell>
        </row>
        <row r="2349">
          <cell r="A2349" t="str">
            <v>Tenn Z0</v>
          </cell>
          <cell r="C2349">
            <v>202603</v>
          </cell>
          <cell r="D2349">
            <v>0</v>
          </cell>
        </row>
        <row r="2350">
          <cell r="A2350" t="str">
            <v>Tenn Z0</v>
          </cell>
          <cell r="C2350">
            <v>202604</v>
          </cell>
          <cell r="D2350">
            <v>0</v>
          </cell>
        </row>
        <row r="2351">
          <cell r="A2351" t="str">
            <v>Tenn Z0</v>
          </cell>
          <cell r="C2351">
            <v>202605</v>
          </cell>
          <cell r="D2351">
            <v>0</v>
          </cell>
        </row>
        <row r="2352">
          <cell r="A2352" t="str">
            <v>Tenn Z0</v>
          </cell>
          <cell r="C2352">
            <v>202606</v>
          </cell>
          <cell r="D2352">
            <v>0</v>
          </cell>
        </row>
        <row r="2353">
          <cell r="A2353" t="str">
            <v>Tenn Z0</v>
          </cell>
          <cell r="C2353">
            <v>202607</v>
          </cell>
          <cell r="D2353">
            <v>0</v>
          </cell>
        </row>
        <row r="2354">
          <cell r="A2354" t="str">
            <v>Tenn Z0</v>
          </cell>
          <cell r="C2354">
            <v>202608</v>
          </cell>
          <cell r="D2354">
            <v>0</v>
          </cell>
        </row>
        <row r="2355">
          <cell r="A2355" t="str">
            <v>Tenn Z0</v>
          </cell>
          <cell r="C2355">
            <v>202609</v>
          </cell>
          <cell r="D2355">
            <v>0</v>
          </cell>
        </row>
        <row r="2356">
          <cell r="A2356" t="str">
            <v>Tenn Z0</v>
          </cell>
          <cell r="C2356">
            <v>202610</v>
          </cell>
          <cell r="D2356">
            <v>0</v>
          </cell>
        </row>
        <row r="2357">
          <cell r="A2357" t="str">
            <v>Tenn Z0</v>
          </cell>
          <cell r="C2357">
            <v>202611</v>
          </cell>
          <cell r="D2357">
            <v>0</v>
          </cell>
        </row>
        <row r="2358">
          <cell r="A2358" t="str">
            <v>Tenn Z0</v>
          </cell>
          <cell r="C2358">
            <v>202612</v>
          </cell>
          <cell r="D2358">
            <v>0</v>
          </cell>
        </row>
        <row r="2359">
          <cell r="A2359" t="str">
            <v>Tenn Z0</v>
          </cell>
          <cell r="C2359">
            <v>202701</v>
          </cell>
          <cell r="D2359">
            <v>0</v>
          </cell>
        </row>
        <row r="2360">
          <cell r="A2360" t="str">
            <v>Tenn Z0</v>
          </cell>
          <cell r="C2360">
            <v>202702</v>
          </cell>
          <cell r="D2360">
            <v>0</v>
          </cell>
        </row>
        <row r="2361">
          <cell r="A2361" t="str">
            <v>Tenn Z0</v>
          </cell>
          <cell r="C2361">
            <v>202703</v>
          </cell>
          <cell r="D2361">
            <v>0</v>
          </cell>
        </row>
        <row r="2362">
          <cell r="A2362" t="str">
            <v>Tenn Z0</v>
          </cell>
          <cell r="C2362">
            <v>202704</v>
          </cell>
          <cell r="D2362">
            <v>0</v>
          </cell>
        </row>
        <row r="2363">
          <cell r="A2363" t="str">
            <v>Tenn Z0</v>
          </cell>
          <cell r="C2363">
            <v>202705</v>
          </cell>
          <cell r="D2363">
            <v>0</v>
          </cell>
        </row>
        <row r="2364">
          <cell r="A2364" t="str">
            <v>Tenn Z0</v>
          </cell>
          <cell r="C2364">
            <v>202706</v>
          </cell>
          <cell r="D2364">
            <v>0</v>
          </cell>
        </row>
        <row r="2365">
          <cell r="A2365" t="str">
            <v>Tenn Z0</v>
          </cell>
          <cell r="C2365">
            <v>202707</v>
          </cell>
          <cell r="D2365">
            <v>0</v>
          </cell>
        </row>
        <row r="2366">
          <cell r="A2366" t="str">
            <v>Tenn Z0</v>
          </cell>
          <cell r="C2366">
            <v>202708</v>
          </cell>
          <cell r="D2366">
            <v>0</v>
          </cell>
        </row>
        <row r="2367">
          <cell r="A2367" t="str">
            <v>Tenn Z0</v>
          </cell>
          <cell r="C2367">
            <v>202709</v>
          </cell>
          <cell r="D2367">
            <v>0</v>
          </cell>
        </row>
        <row r="2368">
          <cell r="A2368" t="str">
            <v>Tenn Z0</v>
          </cell>
          <cell r="C2368">
            <v>202710</v>
          </cell>
          <cell r="D2368">
            <v>0</v>
          </cell>
        </row>
        <row r="2369">
          <cell r="A2369" t="str">
            <v>Tenn Z1</v>
          </cell>
          <cell r="C2369">
            <v>200803</v>
          </cell>
          <cell r="D2369">
            <v>-7.3200000000000001E-2</v>
          </cell>
        </row>
        <row r="2370">
          <cell r="A2370" t="str">
            <v>Tenn Z1</v>
          </cell>
          <cell r="C2370">
            <v>200804</v>
          </cell>
          <cell r="D2370">
            <v>-6.6600000000000006E-2</v>
          </cell>
        </row>
        <row r="2371">
          <cell r="A2371" t="str">
            <v>Tenn Z1</v>
          </cell>
          <cell r="C2371">
            <v>200805</v>
          </cell>
          <cell r="D2371">
            <v>-6.6600000000000006E-2</v>
          </cell>
        </row>
        <row r="2372">
          <cell r="A2372" t="str">
            <v>Tenn Z1</v>
          </cell>
          <cell r="C2372">
            <v>200806</v>
          </cell>
          <cell r="D2372">
            <v>-6.08E-2</v>
          </cell>
        </row>
        <row r="2373">
          <cell r="A2373" t="str">
            <v>Tenn Z1</v>
          </cell>
          <cell r="C2373">
            <v>200807</v>
          </cell>
          <cell r="D2373">
            <v>-6.0199999999999997E-2</v>
          </cell>
        </row>
        <row r="2374">
          <cell r="A2374" t="str">
            <v>Tenn Z1</v>
          </cell>
          <cell r="C2374">
            <v>200808</v>
          </cell>
          <cell r="D2374">
            <v>-6.2199999999999998E-2</v>
          </cell>
        </row>
        <row r="2375">
          <cell r="A2375" t="str">
            <v>Tenn Z1</v>
          </cell>
          <cell r="C2375">
            <v>200809</v>
          </cell>
          <cell r="D2375">
            <v>-6.0400000000000002E-2</v>
          </cell>
        </row>
        <row r="2376">
          <cell r="A2376" t="str">
            <v>Tenn Z1</v>
          </cell>
          <cell r="C2376">
            <v>200810</v>
          </cell>
          <cell r="D2376">
            <v>-6.4399999999999999E-2</v>
          </cell>
        </row>
        <row r="2377">
          <cell r="A2377" t="str">
            <v>Tenn Z1</v>
          </cell>
          <cell r="C2377">
            <v>200811</v>
          </cell>
          <cell r="D2377">
            <v>-8.2400000000000001E-2</v>
          </cell>
        </row>
        <row r="2378">
          <cell r="A2378" t="str">
            <v>Tenn Z1</v>
          </cell>
          <cell r="C2378">
            <v>200812</v>
          </cell>
          <cell r="D2378">
            <v>-8.9200000000000002E-2</v>
          </cell>
        </row>
        <row r="2379">
          <cell r="A2379" t="str">
            <v>Tenn Z1</v>
          </cell>
          <cell r="C2379">
            <v>200901</v>
          </cell>
          <cell r="D2379">
            <v>-8.4699999999999998E-2</v>
          </cell>
        </row>
        <row r="2380">
          <cell r="A2380" t="str">
            <v>Tenn Z1</v>
          </cell>
          <cell r="C2380">
            <v>200902</v>
          </cell>
          <cell r="D2380">
            <v>-8.2100000000000006E-2</v>
          </cell>
        </row>
        <row r="2381">
          <cell r="A2381" t="str">
            <v>Tenn Z1</v>
          </cell>
          <cell r="C2381">
            <v>200903</v>
          </cell>
          <cell r="D2381">
            <v>-8.1299999999999997E-2</v>
          </cell>
        </row>
        <row r="2382">
          <cell r="A2382" t="str">
            <v>Tenn Z1</v>
          </cell>
          <cell r="C2382">
            <v>200904</v>
          </cell>
          <cell r="D2382">
            <v>-6.25E-2</v>
          </cell>
        </row>
        <row r="2383">
          <cell r="A2383" t="str">
            <v>Tenn Z1</v>
          </cell>
          <cell r="C2383">
            <v>200905</v>
          </cell>
          <cell r="D2383">
            <v>-6.3E-2</v>
          </cell>
        </row>
        <row r="2384">
          <cell r="A2384" t="str">
            <v>Tenn Z1</v>
          </cell>
          <cell r="C2384">
            <v>200906</v>
          </cell>
          <cell r="D2384">
            <v>-6.2600000000000003E-2</v>
          </cell>
        </row>
        <row r="2385">
          <cell r="A2385" t="str">
            <v>Tenn Z1</v>
          </cell>
          <cell r="C2385">
            <v>200907</v>
          </cell>
          <cell r="D2385">
            <v>-6.1899999999999997E-2</v>
          </cell>
        </row>
        <row r="2386">
          <cell r="A2386" t="str">
            <v>Tenn Z1</v>
          </cell>
          <cell r="C2386">
            <v>200908</v>
          </cell>
          <cell r="D2386">
            <v>-6.4100000000000004E-2</v>
          </cell>
        </row>
        <row r="2387">
          <cell r="A2387" t="str">
            <v>Tenn Z1</v>
          </cell>
          <cell r="C2387">
            <v>200909</v>
          </cell>
          <cell r="D2387">
            <v>-6.2199999999999998E-2</v>
          </cell>
        </row>
        <row r="2388">
          <cell r="A2388" t="str">
            <v>Tenn Z1</v>
          </cell>
          <cell r="C2388">
            <v>200910</v>
          </cell>
          <cell r="D2388">
            <v>-6.6500000000000004E-2</v>
          </cell>
        </row>
        <row r="2389">
          <cell r="A2389" t="str">
            <v>Tenn Z1</v>
          </cell>
          <cell r="C2389">
            <v>200911</v>
          </cell>
          <cell r="D2389">
            <v>-7.9399999999999998E-2</v>
          </cell>
        </row>
        <row r="2390">
          <cell r="A2390" t="str">
            <v>Tenn Z1</v>
          </cell>
          <cell r="C2390">
            <v>200912</v>
          </cell>
          <cell r="D2390">
            <v>-8.5800000000000001E-2</v>
          </cell>
        </row>
        <row r="2391">
          <cell r="A2391" t="str">
            <v>Tenn Z1</v>
          </cell>
          <cell r="C2391">
            <v>201001</v>
          </cell>
          <cell r="D2391">
            <v>-8.1600000000000006E-2</v>
          </cell>
        </row>
        <row r="2392">
          <cell r="A2392" t="str">
            <v>Tenn Z1</v>
          </cell>
          <cell r="C2392">
            <v>201002</v>
          </cell>
          <cell r="D2392">
            <v>-7.9200000000000007E-2</v>
          </cell>
        </row>
        <row r="2393">
          <cell r="A2393" t="str">
            <v>Tenn Z1</v>
          </cell>
          <cell r="C2393">
            <v>201003</v>
          </cell>
          <cell r="D2393">
            <v>-7.85E-2</v>
          </cell>
        </row>
        <row r="2394">
          <cell r="A2394" t="str">
            <v>Tenn Z1</v>
          </cell>
          <cell r="C2394">
            <v>201004</v>
          </cell>
          <cell r="D2394">
            <v>-6.0600000000000001E-2</v>
          </cell>
        </row>
        <row r="2395">
          <cell r="A2395" t="str">
            <v>Tenn Z1</v>
          </cell>
          <cell r="C2395">
            <v>201005</v>
          </cell>
          <cell r="D2395">
            <v>-6.0999999999999999E-2</v>
          </cell>
        </row>
        <row r="2396">
          <cell r="A2396" t="str">
            <v>Tenn Z1</v>
          </cell>
          <cell r="C2396">
            <v>201006</v>
          </cell>
          <cell r="D2396">
            <v>-6.0699999999999997E-2</v>
          </cell>
        </row>
        <row r="2397">
          <cell r="A2397" t="str">
            <v>Tenn Z1</v>
          </cell>
          <cell r="C2397">
            <v>201007</v>
          </cell>
          <cell r="D2397">
            <v>-0.06</v>
          </cell>
        </row>
        <row r="2398">
          <cell r="A2398" t="str">
            <v>Tenn Z1</v>
          </cell>
          <cell r="C2398">
            <v>201008</v>
          </cell>
          <cell r="D2398">
            <v>-6.2E-2</v>
          </cell>
        </row>
        <row r="2399">
          <cell r="A2399" t="str">
            <v>Tenn Z1</v>
          </cell>
          <cell r="C2399">
            <v>201009</v>
          </cell>
          <cell r="D2399">
            <v>-6.0299999999999999E-2</v>
          </cell>
        </row>
        <row r="2400">
          <cell r="A2400" t="str">
            <v>Tenn Z1</v>
          </cell>
          <cell r="C2400">
            <v>201010</v>
          </cell>
          <cell r="D2400">
            <v>-3.9E-2</v>
          </cell>
        </row>
        <row r="2401">
          <cell r="A2401" t="str">
            <v>Tenn Z1</v>
          </cell>
          <cell r="C2401">
            <v>201011</v>
          </cell>
          <cell r="D2401">
            <v>-4.0599999999999997E-2</v>
          </cell>
        </row>
        <row r="2402">
          <cell r="A2402" t="str">
            <v>Tenn Z1</v>
          </cell>
          <cell r="C2402">
            <v>201012</v>
          </cell>
          <cell r="D2402">
            <v>-4.82E-2</v>
          </cell>
        </row>
        <row r="2403">
          <cell r="A2403" t="str">
            <v>Tenn Z1</v>
          </cell>
          <cell r="C2403">
            <v>201101</v>
          </cell>
          <cell r="D2403">
            <v>-4.3200000000000002E-2</v>
          </cell>
        </row>
        <row r="2404">
          <cell r="A2404" t="str">
            <v>Tenn Z1</v>
          </cell>
          <cell r="C2404">
            <v>201102</v>
          </cell>
          <cell r="D2404">
            <v>-4.0300000000000002E-2</v>
          </cell>
        </row>
        <row r="2405">
          <cell r="A2405" t="str">
            <v>Tenn Z1</v>
          </cell>
          <cell r="C2405">
            <v>201103</v>
          </cell>
          <cell r="D2405">
            <v>-3.9399999999999998E-2</v>
          </cell>
        </row>
        <row r="2406">
          <cell r="A2406" t="str">
            <v>Tenn Z1</v>
          </cell>
          <cell r="C2406">
            <v>201104</v>
          </cell>
          <cell r="D2406">
            <v>-3.0800000000000001E-2</v>
          </cell>
        </row>
        <row r="2407">
          <cell r="A2407" t="str">
            <v>Tenn Z1</v>
          </cell>
          <cell r="C2407">
            <v>201105</v>
          </cell>
          <cell r="D2407">
            <v>0</v>
          </cell>
        </row>
        <row r="2408">
          <cell r="A2408" t="str">
            <v>Tenn Z1</v>
          </cell>
          <cell r="C2408">
            <v>201106</v>
          </cell>
          <cell r="D2408">
            <v>0</v>
          </cell>
        </row>
        <row r="2409">
          <cell r="A2409" t="str">
            <v>Tenn Z1</v>
          </cell>
          <cell r="C2409">
            <v>201107</v>
          </cell>
          <cell r="D2409">
            <v>0</v>
          </cell>
        </row>
        <row r="2410">
          <cell r="A2410" t="str">
            <v>Tenn Z1</v>
          </cell>
          <cell r="C2410">
            <v>201108</v>
          </cell>
          <cell r="D2410">
            <v>0</v>
          </cell>
        </row>
        <row r="2411">
          <cell r="A2411" t="str">
            <v>Tenn Z1</v>
          </cell>
          <cell r="C2411">
            <v>201109</v>
          </cell>
          <cell r="D2411">
            <v>0</v>
          </cell>
        </row>
        <row r="2412">
          <cell r="A2412" t="str">
            <v>Tenn Z1</v>
          </cell>
          <cell r="C2412">
            <v>201110</v>
          </cell>
          <cell r="D2412">
            <v>0</v>
          </cell>
        </row>
        <row r="2413">
          <cell r="A2413" t="str">
            <v>Tenn Z1</v>
          </cell>
          <cell r="C2413">
            <v>201111</v>
          </cell>
          <cell r="D2413">
            <v>0</v>
          </cell>
        </row>
        <row r="2414">
          <cell r="A2414" t="str">
            <v>Tenn Z1</v>
          </cell>
          <cell r="C2414">
            <v>201112</v>
          </cell>
          <cell r="D2414">
            <v>0</v>
          </cell>
        </row>
        <row r="2415">
          <cell r="A2415" t="str">
            <v>Tenn Z1</v>
          </cell>
          <cell r="C2415">
            <v>201201</v>
          </cell>
          <cell r="D2415">
            <v>0</v>
          </cell>
        </row>
        <row r="2416">
          <cell r="A2416" t="str">
            <v>Tenn Z1</v>
          </cell>
          <cell r="C2416">
            <v>201202</v>
          </cell>
          <cell r="D2416">
            <v>0</v>
          </cell>
        </row>
        <row r="2417">
          <cell r="A2417" t="str">
            <v>Tenn Z1</v>
          </cell>
          <cell r="C2417">
            <v>201203</v>
          </cell>
          <cell r="D2417">
            <v>0</v>
          </cell>
        </row>
        <row r="2418">
          <cell r="A2418" t="str">
            <v>Tenn Z1</v>
          </cell>
          <cell r="C2418">
            <v>201204</v>
          </cell>
          <cell r="D2418">
            <v>0</v>
          </cell>
        </row>
        <row r="2419">
          <cell r="A2419" t="str">
            <v>Tenn Z1</v>
          </cell>
          <cell r="C2419">
            <v>201205</v>
          </cell>
          <cell r="D2419">
            <v>0</v>
          </cell>
        </row>
        <row r="2420">
          <cell r="A2420" t="str">
            <v>Tenn Z1</v>
          </cell>
          <cell r="C2420">
            <v>201206</v>
          </cell>
          <cell r="D2420">
            <v>0</v>
          </cell>
        </row>
        <row r="2421">
          <cell r="A2421" t="str">
            <v>Tenn Z1</v>
          </cell>
          <cell r="C2421">
            <v>201207</v>
          </cell>
          <cell r="D2421">
            <v>0</v>
          </cell>
        </row>
        <row r="2422">
          <cell r="A2422" t="str">
            <v>Tenn Z1</v>
          </cell>
          <cell r="C2422">
            <v>201208</v>
          </cell>
          <cell r="D2422">
            <v>0</v>
          </cell>
        </row>
        <row r="2423">
          <cell r="A2423" t="str">
            <v>Tenn Z1</v>
          </cell>
          <cell r="C2423">
            <v>201209</v>
          </cell>
          <cell r="D2423">
            <v>0</v>
          </cell>
        </row>
        <row r="2424">
          <cell r="A2424" t="str">
            <v>Tenn Z1</v>
          </cell>
          <cell r="C2424">
            <v>201210</v>
          </cell>
          <cell r="D2424">
            <v>0</v>
          </cell>
        </row>
        <row r="2425">
          <cell r="A2425" t="str">
            <v>Tenn Z1</v>
          </cell>
          <cell r="C2425">
            <v>201211</v>
          </cell>
          <cell r="D2425">
            <v>0</v>
          </cell>
        </row>
        <row r="2426">
          <cell r="A2426" t="str">
            <v>Tenn Z1</v>
          </cell>
          <cell r="C2426">
            <v>201212</v>
          </cell>
          <cell r="D2426">
            <v>0</v>
          </cell>
        </row>
        <row r="2427">
          <cell r="A2427" t="str">
            <v>Tenn Z1</v>
          </cell>
          <cell r="C2427">
            <v>201301</v>
          </cell>
          <cell r="D2427">
            <v>0</v>
          </cell>
        </row>
        <row r="2428">
          <cell r="A2428" t="str">
            <v>Tenn Z1</v>
          </cell>
          <cell r="C2428">
            <v>201302</v>
          </cell>
          <cell r="D2428">
            <v>0</v>
          </cell>
        </row>
        <row r="2429">
          <cell r="A2429" t="str">
            <v>Tenn Z1</v>
          </cell>
          <cell r="C2429">
            <v>201303</v>
          </cell>
          <cell r="D2429">
            <v>0</v>
          </cell>
        </row>
        <row r="2430">
          <cell r="A2430" t="str">
            <v>Tenn Z1</v>
          </cell>
          <cell r="C2430">
            <v>201304</v>
          </cell>
          <cell r="D2430">
            <v>0</v>
          </cell>
        </row>
        <row r="2431">
          <cell r="A2431" t="str">
            <v>Tenn Z1</v>
          </cell>
          <cell r="C2431">
            <v>201305</v>
          </cell>
          <cell r="D2431">
            <v>0</v>
          </cell>
        </row>
        <row r="2432">
          <cell r="A2432" t="str">
            <v>Tenn Z1</v>
          </cell>
          <cell r="C2432">
            <v>201306</v>
          </cell>
          <cell r="D2432">
            <v>0</v>
          </cell>
        </row>
        <row r="2433">
          <cell r="A2433" t="str">
            <v>Tenn Z1</v>
          </cell>
          <cell r="C2433">
            <v>201307</v>
          </cell>
          <cell r="D2433">
            <v>0</v>
          </cell>
        </row>
        <row r="2434">
          <cell r="A2434" t="str">
            <v>Tenn Z1</v>
          </cell>
          <cell r="C2434">
            <v>201308</v>
          </cell>
          <cell r="D2434">
            <v>0</v>
          </cell>
        </row>
        <row r="2435">
          <cell r="A2435" t="str">
            <v>Tenn Z1</v>
          </cell>
          <cell r="C2435">
            <v>201309</v>
          </cell>
          <cell r="D2435">
            <v>0</v>
          </cell>
        </row>
        <row r="2436">
          <cell r="A2436" t="str">
            <v>Tenn Z1</v>
          </cell>
          <cell r="C2436">
            <v>201310</v>
          </cell>
          <cell r="D2436">
            <v>0</v>
          </cell>
        </row>
        <row r="2437">
          <cell r="A2437" t="str">
            <v>Tenn Z1</v>
          </cell>
          <cell r="C2437">
            <v>201311</v>
          </cell>
          <cell r="D2437">
            <v>0</v>
          </cell>
        </row>
        <row r="2438">
          <cell r="A2438" t="str">
            <v>Tenn Z1</v>
          </cell>
          <cell r="C2438">
            <v>201312</v>
          </cell>
          <cell r="D2438">
            <v>0</v>
          </cell>
        </row>
        <row r="2439">
          <cell r="A2439" t="str">
            <v>Tenn Z1</v>
          </cell>
          <cell r="C2439">
            <v>201401</v>
          </cell>
          <cell r="D2439">
            <v>0</v>
          </cell>
        </row>
        <row r="2440">
          <cell r="A2440" t="str">
            <v>Tenn Z1</v>
          </cell>
          <cell r="C2440">
            <v>201402</v>
          </cell>
          <cell r="D2440">
            <v>0</v>
          </cell>
        </row>
        <row r="2441">
          <cell r="A2441" t="str">
            <v>Tenn Z1</v>
          </cell>
          <cell r="C2441">
            <v>201403</v>
          </cell>
          <cell r="D2441">
            <v>0</v>
          </cell>
        </row>
        <row r="2442">
          <cell r="A2442" t="str">
            <v>Tenn Z1</v>
          </cell>
          <cell r="C2442">
            <v>201404</v>
          </cell>
          <cell r="D2442">
            <v>0</v>
          </cell>
        </row>
        <row r="2443">
          <cell r="A2443" t="str">
            <v>Tenn Z1</v>
          </cell>
          <cell r="C2443">
            <v>201405</v>
          </cell>
          <cell r="D2443">
            <v>0</v>
          </cell>
        </row>
        <row r="2444">
          <cell r="A2444" t="str">
            <v>Tenn Z1</v>
          </cell>
          <cell r="C2444">
            <v>201406</v>
          </cell>
          <cell r="D2444">
            <v>0</v>
          </cell>
        </row>
        <row r="2445">
          <cell r="A2445" t="str">
            <v>Tenn Z1</v>
          </cell>
          <cell r="C2445">
            <v>201407</v>
          </cell>
          <cell r="D2445">
            <v>0</v>
          </cell>
        </row>
        <row r="2446">
          <cell r="A2446" t="str">
            <v>Tenn Z1</v>
          </cell>
          <cell r="C2446">
            <v>201408</v>
          </cell>
          <cell r="D2446">
            <v>0</v>
          </cell>
        </row>
        <row r="2447">
          <cell r="A2447" t="str">
            <v>Tenn Z1</v>
          </cell>
          <cell r="C2447">
            <v>201409</v>
          </cell>
          <cell r="D2447">
            <v>0</v>
          </cell>
        </row>
        <row r="2448">
          <cell r="A2448" t="str">
            <v>Tenn Z1</v>
          </cell>
          <cell r="C2448">
            <v>201410</v>
          </cell>
          <cell r="D2448">
            <v>0</v>
          </cell>
        </row>
        <row r="2449">
          <cell r="A2449" t="str">
            <v>Tenn Z1</v>
          </cell>
          <cell r="C2449">
            <v>201411</v>
          </cell>
          <cell r="D2449">
            <v>0</v>
          </cell>
        </row>
        <row r="2450">
          <cell r="A2450" t="str">
            <v>Tenn Z1</v>
          </cell>
          <cell r="C2450">
            <v>201412</v>
          </cell>
          <cell r="D2450">
            <v>0</v>
          </cell>
        </row>
        <row r="2451">
          <cell r="A2451" t="str">
            <v>Tenn Z1</v>
          </cell>
          <cell r="C2451">
            <v>201501</v>
          </cell>
          <cell r="D2451">
            <v>0</v>
          </cell>
        </row>
        <row r="2452">
          <cell r="A2452" t="str">
            <v>Tenn Z1</v>
          </cell>
          <cell r="C2452">
            <v>201502</v>
          </cell>
          <cell r="D2452">
            <v>0</v>
          </cell>
        </row>
        <row r="2453">
          <cell r="A2453" t="str">
            <v>Tenn Z1</v>
          </cell>
          <cell r="C2453">
            <v>201503</v>
          </cell>
          <cell r="D2453">
            <v>0</v>
          </cell>
        </row>
        <row r="2454">
          <cell r="A2454" t="str">
            <v>Tenn Z1</v>
          </cell>
          <cell r="C2454">
            <v>201504</v>
          </cell>
          <cell r="D2454">
            <v>0</v>
          </cell>
        </row>
        <row r="2455">
          <cell r="A2455" t="str">
            <v>Tenn Z1</v>
          </cell>
          <cell r="C2455">
            <v>201505</v>
          </cell>
          <cell r="D2455">
            <v>0</v>
          </cell>
        </row>
        <row r="2456">
          <cell r="A2456" t="str">
            <v>Tenn Z1</v>
          </cell>
          <cell r="C2456">
            <v>201506</v>
          </cell>
          <cell r="D2456">
            <v>0</v>
          </cell>
        </row>
        <row r="2457">
          <cell r="A2457" t="str">
            <v>Tenn Z1</v>
          </cell>
          <cell r="C2457">
            <v>201507</v>
          </cell>
          <cell r="D2457">
            <v>0</v>
          </cell>
        </row>
        <row r="2458">
          <cell r="A2458" t="str">
            <v>Tenn Z1</v>
          </cell>
          <cell r="C2458">
            <v>201508</v>
          </cell>
          <cell r="D2458">
            <v>0</v>
          </cell>
        </row>
        <row r="2459">
          <cell r="A2459" t="str">
            <v>Tenn Z1</v>
          </cell>
          <cell r="C2459">
            <v>201509</v>
          </cell>
          <cell r="D2459">
            <v>0</v>
          </cell>
        </row>
        <row r="2460">
          <cell r="A2460" t="str">
            <v>Tenn Z1</v>
          </cell>
          <cell r="C2460">
            <v>201510</v>
          </cell>
          <cell r="D2460">
            <v>0</v>
          </cell>
        </row>
        <row r="2461">
          <cell r="A2461" t="str">
            <v>Tenn Z1</v>
          </cell>
          <cell r="C2461">
            <v>201511</v>
          </cell>
          <cell r="D2461">
            <v>0</v>
          </cell>
        </row>
        <row r="2462">
          <cell r="A2462" t="str">
            <v>Tenn Z1</v>
          </cell>
          <cell r="C2462">
            <v>201512</v>
          </cell>
          <cell r="D2462">
            <v>0</v>
          </cell>
        </row>
        <row r="2463">
          <cell r="A2463" t="str">
            <v>Tenn Z1</v>
          </cell>
          <cell r="C2463">
            <v>201601</v>
          </cell>
          <cell r="D2463">
            <v>0</v>
          </cell>
        </row>
        <row r="2464">
          <cell r="A2464" t="str">
            <v>Tenn Z1</v>
          </cell>
          <cell r="C2464">
            <v>201602</v>
          </cell>
          <cell r="D2464">
            <v>0</v>
          </cell>
        </row>
        <row r="2465">
          <cell r="A2465" t="str">
            <v>Tenn Z1</v>
          </cell>
          <cell r="C2465">
            <v>201603</v>
          </cell>
          <cell r="D2465">
            <v>0</v>
          </cell>
        </row>
        <row r="2466">
          <cell r="A2466" t="str">
            <v>Tenn Z1</v>
          </cell>
          <cell r="C2466">
            <v>201604</v>
          </cell>
          <cell r="D2466">
            <v>0</v>
          </cell>
        </row>
        <row r="2467">
          <cell r="A2467" t="str">
            <v>Tenn Z1</v>
          </cell>
          <cell r="C2467">
            <v>201605</v>
          </cell>
          <cell r="D2467">
            <v>0</v>
          </cell>
        </row>
        <row r="2468">
          <cell r="A2468" t="str">
            <v>Tenn Z1</v>
          </cell>
          <cell r="C2468">
            <v>201606</v>
          </cell>
          <cell r="D2468">
            <v>0</v>
          </cell>
        </row>
        <row r="2469">
          <cell r="A2469" t="str">
            <v>Tenn Z1</v>
          </cell>
          <cell r="C2469">
            <v>201607</v>
          </cell>
          <cell r="D2469">
            <v>0</v>
          </cell>
        </row>
        <row r="2470">
          <cell r="A2470" t="str">
            <v>Tenn Z1</v>
          </cell>
          <cell r="C2470">
            <v>201608</v>
          </cell>
          <cell r="D2470">
            <v>0</v>
          </cell>
        </row>
        <row r="2471">
          <cell r="A2471" t="str">
            <v>Tenn Z1</v>
          </cell>
          <cell r="C2471">
            <v>201609</v>
          </cell>
          <cell r="D2471">
            <v>0</v>
          </cell>
        </row>
        <row r="2472">
          <cell r="A2472" t="str">
            <v>Tenn Z1</v>
          </cell>
          <cell r="C2472">
            <v>201610</v>
          </cell>
          <cell r="D2472">
            <v>0</v>
          </cell>
        </row>
        <row r="2473">
          <cell r="A2473" t="str">
            <v>Tenn Z1</v>
          </cell>
          <cell r="C2473">
            <v>201611</v>
          </cell>
          <cell r="D2473">
            <v>0</v>
          </cell>
        </row>
        <row r="2474">
          <cell r="A2474" t="str">
            <v>Tenn Z1</v>
          </cell>
          <cell r="C2474">
            <v>201612</v>
          </cell>
          <cell r="D2474">
            <v>0</v>
          </cell>
        </row>
        <row r="2475">
          <cell r="A2475" t="str">
            <v>Tenn Z1</v>
          </cell>
          <cell r="C2475">
            <v>201701</v>
          </cell>
          <cell r="D2475">
            <v>0</v>
          </cell>
        </row>
        <row r="2476">
          <cell r="A2476" t="str">
            <v>Tenn Z1</v>
          </cell>
          <cell r="C2476">
            <v>201702</v>
          </cell>
          <cell r="D2476">
            <v>0</v>
          </cell>
        </row>
        <row r="2477">
          <cell r="A2477" t="str">
            <v>Tenn Z1</v>
          </cell>
          <cell r="C2477">
            <v>201703</v>
          </cell>
          <cell r="D2477">
            <v>0</v>
          </cell>
        </row>
        <row r="2478">
          <cell r="A2478" t="str">
            <v>Tenn Z1</v>
          </cell>
          <cell r="C2478">
            <v>201704</v>
          </cell>
          <cell r="D2478">
            <v>0</v>
          </cell>
        </row>
        <row r="2479">
          <cell r="A2479" t="str">
            <v>Tenn Z1</v>
          </cell>
          <cell r="C2479">
            <v>201705</v>
          </cell>
          <cell r="D2479">
            <v>0</v>
          </cell>
        </row>
        <row r="2480">
          <cell r="A2480" t="str">
            <v>Tenn Z1</v>
          </cell>
          <cell r="C2480">
            <v>201706</v>
          </cell>
          <cell r="D2480">
            <v>0</v>
          </cell>
        </row>
        <row r="2481">
          <cell r="A2481" t="str">
            <v>Tenn Z1</v>
          </cell>
          <cell r="C2481">
            <v>201707</v>
          </cell>
          <cell r="D2481">
            <v>0</v>
          </cell>
        </row>
        <row r="2482">
          <cell r="A2482" t="str">
            <v>Tenn Z1</v>
          </cell>
          <cell r="C2482">
            <v>201708</v>
          </cell>
          <cell r="D2482">
            <v>0</v>
          </cell>
        </row>
        <row r="2483">
          <cell r="A2483" t="str">
            <v>Tenn Z1</v>
          </cell>
          <cell r="C2483">
            <v>201709</v>
          </cell>
          <cell r="D2483">
            <v>0</v>
          </cell>
        </row>
        <row r="2484">
          <cell r="A2484" t="str">
            <v>Tenn Z1</v>
          </cell>
          <cell r="C2484">
            <v>201710</v>
          </cell>
          <cell r="D2484">
            <v>0</v>
          </cell>
        </row>
        <row r="2485">
          <cell r="A2485" t="str">
            <v>Tenn Z1</v>
          </cell>
          <cell r="C2485">
            <v>201711</v>
          </cell>
          <cell r="D2485">
            <v>0</v>
          </cell>
        </row>
        <row r="2486">
          <cell r="A2486" t="str">
            <v>Tenn Z1</v>
          </cell>
          <cell r="C2486">
            <v>201712</v>
          </cell>
          <cell r="D2486">
            <v>0</v>
          </cell>
        </row>
        <row r="2487">
          <cell r="A2487" t="str">
            <v>Tenn Z1</v>
          </cell>
          <cell r="C2487">
            <v>201801</v>
          </cell>
          <cell r="D2487">
            <v>0</v>
          </cell>
        </row>
        <row r="2488">
          <cell r="A2488" t="str">
            <v>Tenn Z1</v>
          </cell>
          <cell r="C2488">
            <v>201802</v>
          </cell>
          <cell r="D2488">
            <v>0</v>
          </cell>
        </row>
        <row r="2489">
          <cell r="A2489" t="str">
            <v>Tenn Z1</v>
          </cell>
          <cell r="C2489">
            <v>201803</v>
          </cell>
          <cell r="D2489">
            <v>0</v>
          </cell>
        </row>
        <row r="2490">
          <cell r="A2490" t="str">
            <v>Tenn Z1</v>
          </cell>
          <cell r="C2490">
            <v>201804</v>
          </cell>
          <cell r="D2490">
            <v>0</v>
          </cell>
        </row>
        <row r="2491">
          <cell r="A2491" t="str">
            <v>Tenn Z1</v>
          </cell>
          <cell r="C2491">
            <v>201805</v>
          </cell>
          <cell r="D2491">
            <v>0</v>
          </cell>
        </row>
        <row r="2492">
          <cell r="A2492" t="str">
            <v>Tenn Z1</v>
          </cell>
          <cell r="C2492">
            <v>201806</v>
          </cell>
          <cell r="D2492">
            <v>0</v>
          </cell>
        </row>
        <row r="2493">
          <cell r="A2493" t="str">
            <v>Tenn Z1</v>
          </cell>
          <cell r="C2493">
            <v>201807</v>
          </cell>
          <cell r="D2493">
            <v>0</v>
          </cell>
        </row>
        <row r="2494">
          <cell r="A2494" t="str">
            <v>Tenn Z1</v>
          </cell>
          <cell r="C2494">
            <v>201808</v>
          </cell>
          <cell r="D2494">
            <v>0</v>
          </cell>
        </row>
        <row r="2495">
          <cell r="A2495" t="str">
            <v>Tenn Z1</v>
          </cell>
          <cell r="C2495">
            <v>201809</v>
          </cell>
          <cell r="D2495">
            <v>0</v>
          </cell>
        </row>
        <row r="2496">
          <cell r="A2496" t="str">
            <v>Tenn Z1</v>
          </cell>
          <cell r="C2496">
            <v>201810</v>
          </cell>
          <cell r="D2496">
            <v>0</v>
          </cell>
        </row>
        <row r="2497">
          <cell r="A2497" t="str">
            <v>Tenn Z1</v>
          </cell>
          <cell r="C2497">
            <v>201811</v>
          </cell>
          <cell r="D2497">
            <v>0</v>
          </cell>
        </row>
        <row r="2498">
          <cell r="A2498" t="str">
            <v>Tenn Z1</v>
          </cell>
          <cell r="C2498">
            <v>201812</v>
          </cell>
          <cell r="D2498">
            <v>0</v>
          </cell>
        </row>
        <row r="2499">
          <cell r="A2499" t="str">
            <v>Tenn Z1</v>
          </cell>
          <cell r="C2499">
            <v>201901</v>
          </cell>
          <cell r="D2499">
            <v>0</v>
          </cell>
        </row>
        <row r="2500">
          <cell r="A2500" t="str">
            <v>Tenn Z1</v>
          </cell>
          <cell r="C2500">
            <v>201902</v>
          </cell>
          <cell r="D2500">
            <v>0</v>
          </cell>
        </row>
        <row r="2501">
          <cell r="A2501" t="str">
            <v>Tenn Z1</v>
          </cell>
          <cell r="C2501">
            <v>201903</v>
          </cell>
          <cell r="D2501">
            <v>0</v>
          </cell>
        </row>
        <row r="2502">
          <cell r="A2502" t="str">
            <v>Tenn Z1</v>
          </cell>
          <cell r="C2502">
            <v>201904</v>
          </cell>
          <cell r="D2502">
            <v>0</v>
          </cell>
        </row>
        <row r="2503">
          <cell r="A2503" t="str">
            <v>Tenn Z1</v>
          </cell>
          <cell r="C2503">
            <v>201905</v>
          </cell>
          <cell r="D2503">
            <v>0</v>
          </cell>
        </row>
        <row r="2504">
          <cell r="A2504" t="str">
            <v>Tenn Z1</v>
          </cell>
          <cell r="C2504">
            <v>201906</v>
          </cell>
          <cell r="D2504">
            <v>0</v>
          </cell>
        </row>
        <row r="2505">
          <cell r="A2505" t="str">
            <v>Tenn Z1</v>
          </cell>
          <cell r="C2505">
            <v>201907</v>
          </cell>
          <cell r="D2505">
            <v>0</v>
          </cell>
        </row>
        <row r="2506">
          <cell r="A2506" t="str">
            <v>Tenn Z1</v>
          </cell>
          <cell r="C2506">
            <v>201908</v>
          </cell>
          <cell r="D2506">
            <v>0</v>
          </cell>
        </row>
        <row r="2507">
          <cell r="A2507" t="str">
            <v>Tenn Z1</v>
          </cell>
          <cell r="C2507">
            <v>201909</v>
          </cell>
          <cell r="D2507">
            <v>0</v>
          </cell>
        </row>
        <row r="2508">
          <cell r="A2508" t="str">
            <v>Tenn Z1</v>
          </cell>
          <cell r="C2508">
            <v>201910</v>
          </cell>
          <cell r="D2508">
            <v>0</v>
          </cell>
        </row>
        <row r="2509">
          <cell r="A2509" t="str">
            <v>Tenn Z1</v>
          </cell>
          <cell r="C2509">
            <v>201911</v>
          </cell>
          <cell r="D2509">
            <v>0</v>
          </cell>
        </row>
        <row r="2510">
          <cell r="A2510" t="str">
            <v>Tenn Z1</v>
          </cell>
          <cell r="C2510">
            <v>201912</v>
          </cell>
          <cell r="D2510">
            <v>0</v>
          </cell>
        </row>
        <row r="2511">
          <cell r="A2511" t="str">
            <v>Tenn Z1</v>
          </cell>
          <cell r="C2511">
            <v>202001</v>
          </cell>
          <cell r="D2511">
            <v>0</v>
          </cell>
        </row>
        <row r="2512">
          <cell r="A2512" t="str">
            <v>Tenn Z1</v>
          </cell>
          <cell r="C2512">
            <v>202002</v>
          </cell>
          <cell r="D2512">
            <v>0</v>
          </cell>
        </row>
        <row r="2513">
          <cell r="A2513" t="str">
            <v>Tenn Z1</v>
          </cell>
          <cell r="C2513">
            <v>202003</v>
          </cell>
          <cell r="D2513">
            <v>0</v>
          </cell>
        </row>
        <row r="2514">
          <cell r="A2514" t="str">
            <v>Tenn Z1</v>
          </cell>
          <cell r="C2514">
            <v>202004</v>
          </cell>
          <cell r="D2514">
            <v>0</v>
          </cell>
        </row>
        <row r="2515">
          <cell r="A2515" t="str">
            <v>Tenn Z1</v>
          </cell>
          <cell r="C2515">
            <v>202005</v>
          </cell>
          <cell r="D2515">
            <v>0</v>
          </cell>
        </row>
        <row r="2516">
          <cell r="A2516" t="str">
            <v>Tenn Z1</v>
          </cell>
          <cell r="C2516">
            <v>202006</v>
          </cell>
          <cell r="D2516">
            <v>0</v>
          </cell>
        </row>
        <row r="2517">
          <cell r="A2517" t="str">
            <v>Tenn Z1</v>
          </cell>
          <cell r="C2517">
            <v>202007</v>
          </cell>
          <cell r="D2517">
            <v>0</v>
          </cell>
        </row>
        <row r="2518">
          <cell r="A2518" t="str">
            <v>Tenn Z1</v>
          </cell>
          <cell r="C2518">
            <v>202008</v>
          </cell>
          <cell r="D2518">
            <v>0</v>
          </cell>
        </row>
        <row r="2519">
          <cell r="A2519" t="str">
            <v>Tenn Z1</v>
          </cell>
          <cell r="C2519">
            <v>202009</v>
          </cell>
          <cell r="D2519">
            <v>0</v>
          </cell>
        </row>
        <row r="2520">
          <cell r="A2520" t="str">
            <v>Tenn Z1</v>
          </cell>
          <cell r="C2520">
            <v>202010</v>
          </cell>
          <cell r="D2520">
            <v>0</v>
          </cell>
        </row>
        <row r="2521">
          <cell r="A2521" t="str">
            <v>Tenn Z1</v>
          </cell>
          <cell r="C2521">
            <v>202011</v>
          </cell>
          <cell r="D2521">
            <v>0</v>
          </cell>
        </row>
        <row r="2522">
          <cell r="A2522" t="str">
            <v>Tenn Z1</v>
          </cell>
          <cell r="C2522">
            <v>202012</v>
          </cell>
          <cell r="D2522">
            <v>0</v>
          </cell>
        </row>
        <row r="2523">
          <cell r="A2523" t="str">
            <v>Tenn Z1</v>
          </cell>
          <cell r="C2523">
            <v>202101</v>
          </cell>
          <cell r="D2523">
            <v>0</v>
          </cell>
        </row>
        <row r="2524">
          <cell r="A2524" t="str">
            <v>Tenn Z1</v>
          </cell>
          <cell r="C2524">
            <v>202102</v>
          </cell>
          <cell r="D2524">
            <v>0</v>
          </cell>
        </row>
        <row r="2525">
          <cell r="A2525" t="str">
            <v>Tenn Z1</v>
          </cell>
          <cell r="C2525">
            <v>202103</v>
          </cell>
          <cell r="D2525">
            <v>0</v>
          </cell>
        </row>
        <row r="2526">
          <cell r="A2526" t="str">
            <v>Tenn Z1</v>
          </cell>
          <cell r="C2526">
            <v>202104</v>
          </cell>
          <cell r="D2526">
            <v>0</v>
          </cell>
        </row>
        <row r="2527">
          <cell r="A2527" t="str">
            <v>Tenn Z1</v>
          </cell>
          <cell r="C2527">
            <v>202105</v>
          </cell>
          <cell r="D2527">
            <v>0</v>
          </cell>
        </row>
        <row r="2528">
          <cell r="A2528" t="str">
            <v>Tenn Z1</v>
          </cell>
          <cell r="C2528">
            <v>202106</v>
          </cell>
          <cell r="D2528">
            <v>0</v>
          </cell>
        </row>
        <row r="2529">
          <cell r="A2529" t="str">
            <v>Tenn Z1</v>
          </cell>
          <cell r="C2529">
            <v>202107</v>
          </cell>
          <cell r="D2529">
            <v>0</v>
          </cell>
        </row>
        <row r="2530">
          <cell r="A2530" t="str">
            <v>Tenn Z1</v>
          </cell>
          <cell r="C2530">
            <v>202108</v>
          </cell>
          <cell r="D2530">
            <v>0</v>
          </cell>
        </row>
        <row r="2531">
          <cell r="A2531" t="str">
            <v>Tenn Z1</v>
          </cell>
          <cell r="C2531">
            <v>202109</v>
          </cell>
          <cell r="D2531">
            <v>0</v>
          </cell>
        </row>
        <row r="2532">
          <cell r="A2532" t="str">
            <v>Tenn Z1</v>
          </cell>
          <cell r="C2532">
            <v>202110</v>
          </cell>
          <cell r="D2532">
            <v>0</v>
          </cell>
        </row>
        <row r="2533">
          <cell r="A2533" t="str">
            <v>Tenn Z1</v>
          </cell>
          <cell r="C2533">
            <v>202111</v>
          </cell>
          <cell r="D2533">
            <v>0</v>
          </cell>
        </row>
        <row r="2534">
          <cell r="A2534" t="str">
            <v>Tenn Z1</v>
          </cell>
          <cell r="C2534">
            <v>202112</v>
          </cell>
          <cell r="D2534">
            <v>0</v>
          </cell>
        </row>
        <row r="2535">
          <cell r="A2535" t="str">
            <v>Tenn Z1</v>
          </cell>
          <cell r="C2535">
            <v>202201</v>
          </cell>
          <cell r="D2535">
            <v>0</v>
          </cell>
        </row>
        <row r="2536">
          <cell r="A2536" t="str">
            <v>Tenn Z1</v>
          </cell>
          <cell r="C2536">
            <v>202202</v>
          </cell>
          <cell r="D2536">
            <v>0</v>
          </cell>
        </row>
        <row r="2537">
          <cell r="A2537" t="str">
            <v>Tenn Z1</v>
          </cell>
          <cell r="C2537">
            <v>202203</v>
          </cell>
          <cell r="D2537">
            <v>0</v>
          </cell>
        </row>
        <row r="2538">
          <cell r="A2538" t="str">
            <v>Tenn Z1</v>
          </cell>
          <cell r="C2538">
            <v>202204</v>
          </cell>
          <cell r="D2538">
            <v>0</v>
          </cell>
        </row>
        <row r="2539">
          <cell r="A2539" t="str">
            <v>Tenn Z1</v>
          </cell>
          <cell r="C2539">
            <v>202205</v>
          </cell>
          <cell r="D2539">
            <v>0</v>
          </cell>
        </row>
        <row r="2540">
          <cell r="A2540" t="str">
            <v>Tenn Z1</v>
          </cell>
          <cell r="C2540">
            <v>202206</v>
          </cell>
          <cell r="D2540">
            <v>0</v>
          </cell>
        </row>
        <row r="2541">
          <cell r="A2541" t="str">
            <v>Tenn Z1</v>
          </cell>
          <cell r="C2541">
            <v>202207</v>
          </cell>
          <cell r="D2541">
            <v>0</v>
          </cell>
        </row>
        <row r="2542">
          <cell r="A2542" t="str">
            <v>Tenn Z1</v>
          </cell>
          <cell r="C2542">
            <v>202208</v>
          </cell>
          <cell r="D2542">
            <v>0</v>
          </cell>
        </row>
        <row r="2543">
          <cell r="A2543" t="str">
            <v>Tenn Z1</v>
          </cell>
          <cell r="C2543">
            <v>202209</v>
          </cell>
          <cell r="D2543">
            <v>0</v>
          </cell>
        </row>
        <row r="2544">
          <cell r="A2544" t="str">
            <v>Tenn Z1</v>
          </cell>
          <cell r="C2544">
            <v>202210</v>
          </cell>
          <cell r="D2544">
            <v>0</v>
          </cell>
        </row>
        <row r="2545">
          <cell r="A2545" t="str">
            <v>Tenn Z1</v>
          </cell>
          <cell r="C2545">
            <v>202211</v>
          </cell>
          <cell r="D2545">
            <v>0</v>
          </cell>
        </row>
        <row r="2546">
          <cell r="A2546" t="str">
            <v>Tenn Z1</v>
          </cell>
          <cell r="C2546">
            <v>202212</v>
          </cell>
          <cell r="D2546">
            <v>0</v>
          </cell>
        </row>
        <row r="2547">
          <cell r="A2547" t="str">
            <v>Tenn Z1</v>
          </cell>
          <cell r="C2547">
            <v>202301</v>
          </cell>
          <cell r="D2547">
            <v>0</v>
          </cell>
        </row>
        <row r="2548">
          <cell r="A2548" t="str">
            <v>Tenn Z1</v>
          </cell>
          <cell r="C2548">
            <v>202302</v>
          </cell>
          <cell r="D2548">
            <v>0</v>
          </cell>
        </row>
        <row r="2549">
          <cell r="A2549" t="str">
            <v>Tenn Z1</v>
          </cell>
          <cell r="C2549">
            <v>202303</v>
          </cell>
          <cell r="D2549">
            <v>0</v>
          </cell>
        </row>
        <row r="2550">
          <cell r="A2550" t="str">
            <v>Tenn Z1</v>
          </cell>
          <cell r="C2550">
            <v>202304</v>
          </cell>
          <cell r="D2550">
            <v>0</v>
          </cell>
        </row>
        <row r="2551">
          <cell r="A2551" t="str">
            <v>Tenn Z1</v>
          </cell>
          <cell r="C2551">
            <v>202305</v>
          </cell>
          <cell r="D2551">
            <v>0</v>
          </cell>
        </row>
        <row r="2552">
          <cell r="A2552" t="str">
            <v>Tenn Z1</v>
          </cell>
          <cell r="C2552">
            <v>202306</v>
          </cell>
          <cell r="D2552">
            <v>0</v>
          </cell>
        </row>
        <row r="2553">
          <cell r="A2553" t="str">
            <v>Tenn Z1</v>
          </cell>
          <cell r="C2553">
            <v>202307</v>
          </cell>
          <cell r="D2553">
            <v>0</v>
          </cell>
        </row>
        <row r="2554">
          <cell r="A2554" t="str">
            <v>Tenn Z1</v>
          </cell>
          <cell r="C2554">
            <v>202308</v>
          </cell>
          <cell r="D2554">
            <v>0</v>
          </cell>
        </row>
        <row r="2555">
          <cell r="A2555" t="str">
            <v>Tenn Z1</v>
          </cell>
          <cell r="C2555">
            <v>202309</v>
          </cell>
          <cell r="D2555">
            <v>0</v>
          </cell>
        </row>
        <row r="2556">
          <cell r="A2556" t="str">
            <v>Tenn Z1</v>
          </cell>
          <cell r="C2556">
            <v>202310</v>
          </cell>
          <cell r="D2556">
            <v>0</v>
          </cell>
        </row>
        <row r="2557">
          <cell r="A2557" t="str">
            <v>Tenn Z1</v>
          </cell>
          <cell r="C2557">
            <v>202311</v>
          </cell>
          <cell r="D2557">
            <v>0</v>
          </cell>
        </row>
        <row r="2558">
          <cell r="A2558" t="str">
            <v>Tenn Z1</v>
          </cell>
          <cell r="C2558">
            <v>202312</v>
          </cell>
          <cell r="D2558">
            <v>0</v>
          </cell>
        </row>
        <row r="2559">
          <cell r="A2559" t="str">
            <v>Tenn Z1</v>
          </cell>
          <cell r="C2559">
            <v>202401</v>
          </cell>
          <cell r="D2559">
            <v>0</v>
          </cell>
        </row>
        <row r="2560">
          <cell r="A2560" t="str">
            <v>Tenn Z1</v>
          </cell>
          <cell r="C2560">
            <v>202402</v>
          </cell>
          <cell r="D2560">
            <v>0</v>
          </cell>
        </row>
        <row r="2561">
          <cell r="A2561" t="str">
            <v>Tenn Z1</v>
          </cell>
          <cell r="C2561">
            <v>202403</v>
          </cell>
          <cell r="D2561">
            <v>0</v>
          </cell>
        </row>
        <row r="2562">
          <cell r="A2562" t="str">
            <v>Tenn Z1</v>
          </cell>
          <cell r="C2562">
            <v>202404</v>
          </cell>
          <cell r="D2562">
            <v>0</v>
          </cell>
        </row>
        <row r="2563">
          <cell r="A2563" t="str">
            <v>Tenn Z1</v>
          </cell>
          <cell r="C2563">
            <v>202405</v>
          </cell>
          <cell r="D2563">
            <v>0</v>
          </cell>
        </row>
        <row r="2564">
          <cell r="A2564" t="str">
            <v>Tenn Z1</v>
          </cell>
          <cell r="C2564">
            <v>202406</v>
          </cell>
          <cell r="D2564">
            <v>0</v>
          </cell>
        </row>
        <row r="2565">
          <cell r="A2565" t="str">
            <v>Tenn Z1</v>
          </cell>
          <cell r="C2565">
            <v>202407</v>
          </cell>
          <cell r="D2565">
            <v>0</v>
          </cell>
        </row>
        <row r="2566">
          <cell r="A2566" t="str">
            <v>Tenn Z1</v>
          </cell>
          <cell r="C2566">
            <v>202408</v>
          </cell>
          <cell r="D2566">
            <v>0</v>
          </cell>
        </row>
        <row r="2567">
          <cell r="A2567" t="str">
            <v>Tenn Z1</v>
          </cell>
          <cell r="C2567">
            <v>202409</v>
          </cell>
          <cell r="D2567">
            <v>0</v>
          </cell>
        </row>
        <row r="2568">
          <cell r="A2568" t="str">
            <v>Tenn Z1</v>
          </cell>
          <cell r="C2568">
            <v>202410</v>
          </cell>
          <cell r="D2568">
            <v>0</v>
          </cell>
        </row>
        <row r="2569">
          <cell r="A2569" t="str">
            <v>Tenn Z1</v>
          </cell>
          <cell r="C2569">
            <v>202411</v>
          </cell>
          <cell r="D2569">
            <v>0</v>
          </cell>
        </row>
        <row r="2570">
          <cell r="A2570" t="str">
            <v>Tenn Z1</v>
          </cell>
          <cell r="C2570">
            <v>202412</v>
          </cell>
          <cell r="D2570">
            <v>0</v>
          </cell>
        </row>
        <row r="2571">
          <cell r="A2571" t="str">
            <v>Tenn Z1</v>
          </cell>
          <cell r="C2571">
            <v>202501</v>
          </cell>
          <cell r="D2571">
            <v>0</v>
          </cell>
        </row>
        <row r="2572">
          <cell r="A2572" t="str">
            <v>Tenn Z1</v>
          </cell>
          <cell r="C2572">
            <v>202502</v>
          </cell>
          <cell r="D2572">
            <v>0</v>
          </cell>
        </row>
        <row r="2573">
          <cell r="A2573" t="str">
            <v>Tenn Z1</v>
          </cell>
          <cell r="C2573">
            <v>202503</v>
          </cell>
          <cell r="D2573">
            <v>0</v>
          </cell>
        </row>
        <row r="2574">
          <cell r="A2574" t="str">
            <v>Tenn Z1</v>
          </cell>
          <cell r="C2574">
            <v>202504</v>
          </cell>
          <cell r="D2574">
            <v>0</v>
          </cell>
        </row>
        <row r="2575">
          <cell r="A2575" t="str">
            <v>Tenn Z1</v>
          </cell>
          <cell r="C2575">
            <v>202505</v>
          </cell>
          <cell r="D2575">
            <v>0</v>
          </cell>
        </row>
        <row r="2576">
          <cell r="A2576" t="str">
            <v>Tenn Z1</v>
          </cell>
          <cell r="C2576">
            <v>202506</v>
          </cell>
          <cell r="D2576">
            <v>0</v>
          </cell>
        </row>
        <row r="2577">
          <cell r="A2577" t="str">
            <v>Tenn Z1</v>
          </cell>
          <cell r="C2577">
            <v>202507</v>
          </cell>
          <cell r="D2577">
            <v>0</v>
          </cell>
        </row>
        <row r="2578">
          <cell r="A2578" t="str">
            <v>Tenn Z1</v>
          </cell>
          <cell r="C2578">
            <v>202508</v>
          </cell>
          <cell r="D2578">
            <v>0</v>
          </cell>
        </row>
        <row r="2579">
          <cell r="A2579" t="str">
            <v>Tenn Z1</v>
          </cell>
          <cell r="C2579">
            <v>202509</v>
          </cell>
          <cell r="D2579">
            <v>0</v>
          </cell>
        </row>
        <row r="2580">
          <cell r="A2580" t="str">
            <v>Tenn Z1</v>
          </cell>
          <cell r="C2580">
            <v>202510</v>
          </cell>
          <cell r="D2580">
            <v>0</v>
          </cell>
        </row>
        <row r="2581">
          <cell r="A2581" t="str">
            <v>Tenn Z1</v>
          </cell>
          <cell r="C2581">
            <v>202511</v>
          </cell>
          <cell r="D2581">
            <v>0</v>
          </cell>
        </row>
        <row r="2582">
          <cell r="A2582" t="str">
            <v>Tenn Z1</v>
          </cell>
          <cell r="C2582">
            <v>202512</v>
          </cell>
          <cell r="D2582">
            <v>0</v>
          </cell>
        </row>
        <row r="2583">
          <cell r="A2583" t="str">
            <v>Tenn Z1</v>
          </cell>
          <cell r="C2583">
            <v>202601</v>
          </cell>
          <cell r="D2583">
            <v>0</v>
          </cell>
        </row>
        <row r="2584">
          <cell r="A2584" t="str">
            <v>Tenn Z1</v>
          </cell>
          <cell r="C2584">
            <v>202602</v>
          </cell>
          <cell r="D2584">
            <v>0</v>
          </cell>
        </row>
        <row r="2585">
          <cell r="A2585" t="str">
            <v>Tenn Z1</v>
          </cell>
          <cell r="C2585">
            <v>202603</v>
          </cell>
          <cell r="D2585">
            <v>0</v>
          </cell>
        </row>
        <row r="2586">
          <cell r="A2586" t="str">
            <v>Tenn Z1</v>
          </cell>
          <cell r="C2586">
            <v>202604</v>
          </cell>
          <cell r="D2586">
            <v>0</v>
          </cell>
        </row>
        <row r="2587">
          <cell r="A2587" t="str">
            <v>Tenn Z1</v>
          </cell>
          <cell r="C2587">
            <v>202605</v>
          </cell>
          <cell r="D2587">
            <v>0</v>
          </cell>
        </row>
        <row r="2588">
          <cell r="A2588" t="str">
            <v>Tenn Z1</v>
          </cell>
          <cell r="C2588">
            <v>202606</v>
          </cell>
          <cell r="D2588">
            <v>0</v>
          </cell>
        </row>
        <row r="2589">
          <cell r="A2589" t="str">
            <v>Tenn Z1</v>
          </cell>
          <cell r="C2589">
            <v>202607</v>
          </cell>
          <cell r="D2589">
            <v>0</v>
          </cell>
        </row>
        <row r="2590">
          <cell r="A2590" t="str">
            <v>Tenn Z1</v>
          </cell>
          <cell r="C2590">
            <v>202608</v>
          </cell>
          <cell r="D2590">
            <v>0</v>
          </cell>
        </row>
        <row r="2591">
          <cell r="A2591" t="str">
            <v>Tenn Z1</v>
          </cell>
          <cell r="C2591">
            <v>202609</v>
          </cell>
          <cell r="D2591">
            <v>0</v>
          </cell>
        </row>
        <row r="2592">
          <cell r="A2592" t="str">
            <v>Tenn Z1</v>
          </cell>
          <cell r="C2592">
            <v>202610</v>
          </cell>
          <cell r="D2592">
            <v>0</v>
          </cell>
        </row>
        <row r="2593">
          <cell r="A2593" t="str">
            <v>Tenn Z1</v>
          </cell>
          <cell r="C2593">
            <v>202611</v>
          </cell>
          <cell r="D2593">
            <v>0</v>
          </cell>
        </row>
        <row r="2594">
          <cell r="A2594" t="str">
            <v>Tenn Z1</v>
          </cell>
          <cell r="C2594">
            <v>202612</v>
          </cell>
          <cell r="D2594">
            <v>0</v>
          </cell>
        </row>
        <row r="2595">
          <cell r="A2595" t="str">
            <v>Tenn Z1</v>
          </cell>
          <cell r="C2595">
            <v>202701</v>
          </cell>
          <cell r="D2595">
            <v>0</v>
          </cell>
        </row>
        <row r="2596">
          <cell r="A2596" t="str">
            <v>Tenn Z1</v>
          </cell>
          <cell r="C2596">
            <v>202702</v>
          </cell>
          <cell r="D2596">
            <v>0</v>
          </cell>
        </row>
        <row r="2597">
          <cell r="A2597" t="str">
            <v>Tenn Z1</v>
          </cell>
          <cell r="C2597">
            <v>202703</v>
          </cell>
          <cell r="D2597">
            <v>0</v>
          </cell>
        </row>
        <row r="2598">
          <cell r="A2598" t="str">
            <v>Tenn Z1</v>
          </cell>
          <cell r="C2598">
            <v>202704</v>
          </cell>
          <cell r="D2598">
            <v>0</v>
          </cell>
        </row>
        <row r="2599">
          <cell r="A2599" t="str">
            <v>Tenn Z1</v>
          </cell>
          <cell r="C2599">
            <v>202705</v>
          </cell>
          <cell r="D2599">
            <v>0</v>
          </cell>
        </row>
        <row r="2600">
          <cell r="A2600" t="str">
            <v>Tenn Z1</v>
          </cell>
          <cell r="C2600">
            <v>202706</v>
          </cell>
          <cell r="D2600">
            <v>0</v>
          </cell>
        </row>
        <row r="2601">
          <cell r="A2601" t="str">
            <v>Tenn Z1</v>
          </cell>
          <cell r="C2601">
            <v>202707</v>
          </cell>
          <cell r="D2601">
            <v>0</v>
          </cell>
        </row>
        <row r="2602">
          <cell r="A2602" t="str">
            <v>Tenn Z1</v>
          </cell>
          <cell r="C2602">
            <v>202708</v>
          </cell>
          <cell r="D2602">
            <v>0</v>
          </cell>
        </row>
        <row r="2603">
          <cell r="A2603" t="str">
            <v>Tenn Z1</v>
          </cell>
          <cell r="C2603">
            <v>202709</v>
          </cell>
          <cell r="D2603">
            <v>0</v>
          </cell>
        </row>
        <row r="2604">
          <cell r="A2604" t="str">
            <v>Tenn Z1</v>
          </cell>
          <cell r="C2604">
            <v>202710</v>
          </cell>
          <cell r="D2604">
            <v>0</v>
          </cell>
        </row>
        <row r="2605">
          <cell r="A2605" t="str">
            <v>Tenn Z3</v>
          </cell>
          <cell r="C2605">
            <v>200803</v>
          </cell>
          <cell r="D2605">
            <v>0</v>
          </cell>
        </row>
        <row r="2606">
          <cell r="A2606" t="str">
            <v>Tenn Z3</v>
          </cell>
          <cell r="C2606">
            <v>200804</v>
          </cell>
          <cell r="D2606">
            <v>0</v>
          </cell>
        </row>
        <row r="2607">
          <cell r="A2607" t="str">
            <v>Tenn Z3</v>
          </cell>
          <cell r="C2607">
            <v>200805</v>
          </cell>
          <cell r="D2607">
            <v>0</v>
          </cell>
        </row>
        <row r="2608">
          <cell r="A2608" t="str">
            <v>Tenn Z3</v>
          </cell>
          <cell r="C2608">
            <v>200806</v>
          </cell>
          <cell r="D2608">
            <v>0</v>
          </cell>
        </row>
        <row r="2609">
          <cell r="A2609" t="str">
            <v>Tenn Z3</v>
          </cell>
          <cell r="C2609">
            <v>200807</v>
          </cell>
          <cell r="D2609">
            <v>0</v>
          </cell>
        </row>
        <row r="2610">
          <cell r="A2610" t="str">
            <v>Tenn Z3</v>
          </cell>
          <cell r="C2610">
            <v>200808</v>
          </cell>
          <cell r="D2610">
            <v>0</v>
          </cell>
        </row>
        <row r="2611">
          <cell r="A2611" t="str">
            <v>Tenn Z3</v>
          </cell>
          <cell r="C2611">
            <v>200809</v>
          </cell>
          <cell r="D2611">
            <v>0</v>
          </cell>
        </row>
        <row r="2612">
          <cell r="A2612" t="str">
            <v>Tenn Z3</v>
          </cell>
          <cell r="C2612">
            <v>200810</v>
          </cell>
          <cell r="D2612">
            <v>0</v>
          </cell>
        </row>
        <row r="2613">
          <cell r="A2613" t="str">
            <v>Tenn Z3</v>
          </cell>
          <cell r="C2613">
            <v>200811</v>
          </cell>
          <cell r="D2613">
            <v>0</v>
          </cell>
        </row>
        <row r="2614">
          <cell r="A2614" t="str">
            <v>Tenn Z3</v>
          </cell>
          <cell r="C2614">
            <v>200812</v>
          </cell>
          <cell r="D2614">
            <v>0</v>
          </cell>
        </row>
        <row r="2615">
          <cell r="A2615" t="str">
            <v>Tenn Z3</v>
          </cell>
          <cell r="C2615">
            <v>200901</v>
          </cell>
          <cell r="D2615">
            <v>0</v>
          </cell>
        </row>
        <row r="2616">
          <cell r="A2616" t="str">
            <v>Tenn Z3</v>
          </cell>
          <cell r="C2616">
            <v>200902</v>
          </cell>
          <cell r="D2616">
            <v>0</v>
          </cell>
        </row>
        <row r="2617">
          <cell r="A2617" t="str">
            <v>Tenn Z3</v>
          </cell>
          <cell r="C2617">
            <v>200903</v>
          </cell>
          <cell r="D2617">
            <v>0</v>
          </cell>
        </row>
        <row r="2618">
          <cell r="A2618" t="str">
            <v>Tenn Z3</v>
          </cell>
          <cell r="C2618">
            <v>200904</v>
          </cell>
          <cell r="D2618">
            <v>0</v>
          </cell>
        </row>
        <row r="2619">
          <cell r="A2619" t="str">
            <v>Tenn Z3</v>
          </cell>
          <cell r="C2619">
            <v>200905</v>
          </cell>
          <cell r="D2619">
            <v>0</v>
          </cell>
        </row>
        <row r="2620">
          <cell r="A2620" t="str">
            <v>Tenn Z3</v>
          </cell>
          <cell r="C2620">
            <v>200906</v>
          </cell>
          <cell r="D2620">
            <v>0</v>
          </cell>
        </row>
        <row r="2621">
          <cell r="A2621" t="str">
            <v>Tenn Z3</v>
          </cell>
          <cell r="C2621">
            <v>200907</v>
          </cell>
          <cell r="D2621">
            <v>0</v>
          </cell>
        </row>
        <row r="2622">
          <cell r="A2622" t="str">
            <v>Tenn Z3</v>
          </cell>
          <cell r="C2622">
            <v>200908</v>
          </cell>
          <cell r="D2622">
            <v>0</v>
          </cell>
        </row>
        <row r="2623">
          <cell r="A2623" t="str">
            <v>Tenn Z3</v>
          </cell>
          <cell r="C2623">
            <v>200909</v>
          </cell>
          <cell r="D2623">
            <v>0</v>
          </cell>
        </row>
        <row r="2624">
          <cell r="A2624" t="str">
            <v>Tenn Z3</v>
          </cell>
          <cell r="C2624">
            <v>200910</v>
          </cell>
          <cell r="D2624">
            <v>0</v>
          </cell>
        </row>
        <row r="2625">
          <cell r="A2625" t="str">
            <v>Tenn Z3</v>
          </cell>
          <cell r="C2625">
            <v>200911</v>
          </cell>
          <cell r="D2625">
            <v>0</v>
          </cell>
        </row>
        <row r="2626">
          <cell r="A2626" t="str">
            <v>Tenn Z3</v>
          </cell>
          <cell r="C2626">
            <v>200912</v>
          </cell>
          <cell r="D2626">
            <v>0</v>
          </cell>
        </row>
        <row r="2627">
          <cell r="A2627" t="str">
            <v>Tenn Z3</v>
          </cell>
          <cell r="C2627">
            <v>201001</v>
          </cell>
          <cell r="D2627">
            <v>0</v>
          </cell>
        </row>
        <row r="2628">
          <cell r="A2628" t="str">
            <v>Tenn Z3</v>
          </cell>
          <cell r="C2628">
            <v>201002</v>
          </cell>
          <cell r="D2628">
            <v>0</v>
          </cell>
        </row>
        <row r="2629">
          <cell r="A2629" t="str">
            <v>Tenn Z3</v>
          </cell>
          <cell r="C2629">
            <v>201003</v>
          </cell>
          <cell r="D2629">
            <v>0</v>
          </cell>
        </row>
        <row r="2630">
          <cell r="A2630" t="str">
            <v>Tenn Z3</v>
          </cell>
          <cell r="C2630">
            <v>201004</v>
          </cell>
          <cell r="D2630">
            <v>0</v>
          </cell>
        </row>
        <row r="2631">
          <cell r="A2631" t="str">
            <v>Tenn Z3</v>
          </cell>
          <cell r="C2631">
            <v>201005</v>
          </cell>
          <cell r="D2631">
            <v>0</v>
          </cell>
        </row>
        <row r="2632">
          <cell r="A2632" t="str">
            <v>Tenn Z3</v>
          </cell>
          <cell r="C2632">
            <v>201006</v>
          </cell>
          <cell r="D2632">
            <v>0</v>
          </cell>
        </row>
        <row r="2633">
          <cell r="A2633" t="str">
            <v>Tenn Z3</v>
          </cell>
          <cell r="C2633">
            <v>201007</v>
          </cell>
          <cell r="D2633">
            <v>0</v>
          </cell>
        </row>
        <row r="2634">
          <cell r="A2634" t="str">
            <v>Tenn Z3</v>
          </cell>
          <cell r="C2634">
            <v>201008</v>
          </cell>
          <cell r="D2634">
            <v>0</v>
          </cell>
        </row>
        <row r="2635">
          <cell r="A2635" t="str">
            <v>Tenn Z3</v>
          </cell>
          <cell r="C2635">
            <v>201009</v>
          </cell>
          <cell r="D2635">
            <v>0</v>
          </cell>
        </row>
        <row r="2636">
          <cell r="A2636" t="str">
            <v>Tenn Z3</v>
          </cell>
          <cell r="C2636">
            <v>201010</v>
          </cell>
          <cell r="D2636">
            <v>0</v>
          </cell>
        </row>
        <row r="2637">
          <cell r="A2637" t="str">
            <v>Tenn Z3</v>
          </cell>
          <cell r="C2637">
            <v>201011</v>
          </cell>
          <cell r="D2637">
            <v>0</v>
          </cell>
        </row>
        <row r="2638">
          <cell r="A2638" t="str">
            <v>Tenn Z3</v>
          </cell>
          <cell r="C2638">
            <v>201012</v>
          </cell>
          <cell r="D2638">
            <v>0</v>
          </cell>
        </row>
        <row r="2639">
          <cell r="A2639" t="str">
            <v>Tenn Z3</v>
          </cell>
          <cell r="C2639">
            <v>201101</v>
          </cell>
          <cell r="D2639">
            <v>0</v>
          </cell>
        </row>
        <row r="2640">
          <cell r="A2640" t="str">
            <v>Tenn Z3</v>
          </cell>
          <cell r="C2640">
            <v>201102</v>
          </cell>
          <cell r="D2640">
            <v>0</v>
          </cell>
        </row>
        <row r="2641">
          <cell r="A2641" t="str">
            <v>Tenn Z3</v>
          </cell>
          <cell r="C2641">
            <v>201103</v>
          </cell>
          <cell r="D2641">
            <v>0</v>
          </cell>
        </row>
        <row r="2642">
          <cell r="A2642" t="str">
            <v>Tenn Z3</v>
          </cell>
          <cell r="C2642">
            <v>201104</v>
          </cell>
          <cell r="D2642">
            <v>0</v>
          </cell>
        </row>
        <row r="2643">
          <cell r="A2643" t="str">
            <v>Tenn Z3</v>
          </cell>
          <cell r="C2643">
            <v>201105</v>
          </cell>
          <cell r="D2643">
            <v>0</v>
          </cell>
        </row>
        <row r="2644">
          <cell r="A2644" t="str">
            <v>Tenn Z3</v>
          </cell>
          <cell r="C2644">
            <v>201106</v>
          </cell>
          <cell r="D2644">
            <v>0</v>
          </cell>
        </row>
        <row r="2645">
          <cell r="A2645" t="str">
            <v>Tenn Z3</v>
          </cell>
          <cell r="C2645">
            <v>201107</v>
          </cell>
          <cell r="D2645">
            <v>0</v>
          </cell>
        </row>
        <row r="2646">
          <cell r="A2646" t="str">
            <v>Tenn Z3</v>
          </cell>
          <cell r="C2646">
            <v>201108</v>
          </cell>
          <cell r="D2646">
            <v>0</v>
          </cell>
        </row>
        <row r="2647">
          <cell r="A2647" t="str">
            <v>Tenn Z3</v>
          </cell>
          <cell r="C2647">
            <v>201109</v>
          </cell>
          <cell r="D2647">
            <v>0</v>
          </cell>
        </row>
        <row r="2648">
          <cell r="A2648" t="str">
            <v>Tenn Z3</v>
          </cell>
          <cell r="C2648">
            <v>201110</v>
          </cell>
          <cell r="D2648">
            <v>0</v>
          </cell>
        </row>
        <row r="2649">
          <cell r="A2649" t="str">
            <v>Tenn Z3</v>
          </cell>
          <cell r="C2649">
            <v>201111</v>
          </cell>
          <cell r="D2649">
            <v>0</v>
          </cell>
        </row>
        <row r="2650">
          <cell r="A2650" t="str">
            <v>Tenn Z3</v>
          </cell>
          <cell r="C2650">
            <v>201112</v>
          </cell>
          <cell r="D2650">
            <v>0</v>
          </cell>
        </row>
        <row r="2651">
          <cell r="A2651" t="str">
            <v>Tenn Z3</v>
          </cell>
          <cell r="C2651">
            <v>201201</v>
          </cell>
          <cell r="D2651">
            <v>0</v>
          </cell>
        </row>
        <row r="2652">
          <cell r="A2652" t="str">
            <v>Tenn Z3</v>
          </cell>
          <cell r="C2652">
            <v>201202</v>
          </cell>
          <cell r="D2652">
            <v>0</v>
          </cell>
        </row>
        <row r="2653">
          <cell r="A2653" t="str">
            <v>Tenn Z3</v>
          </cell>
          <cell r="C2653">
            <v>201203</v>
          </cell>
          <cell r="D2653">
            <v>0</v>
          </cell>
        </row>
        <row r="2654">
          <cell r="A2654" t="str">
            <v>Tenn Z3</v>
          </cell>
          <cell r="C2654">
            <v>201204</v>
          </cell>
          <cell r="D2654">
            <v>0</v>
          </cell>
        </row>
        <row r="2655">
          <cell r="A2655" t="str">
            <v>Tenn Z3</v>
          </cell>
          <cell r="C2655">
            <v>201205</v>
          </cell>
          <cell r="D2655">
            <v>0</v>
          </cell>
        </row>
        <row r="2656">
          <cell r="A2656" t="str">
            <v>Tenn Z3</v>
          </cell>
          <cell r="C2656">
            <v>201206</v>
          </cell>
          <cell r="D2656">
            <v>0</v>
          </cell>
        </row>
        <row r="2657">
          <cell r="A2657" t="str">
            <v>Tenn Z3</v>
          </cell>
          <cell r="C2657">
            <v>201207</v>
          </cell>
          <cell r="D2657">
            <v>0</v>
          </cell>
        </row>
        <row r="2658">
          <cell r="A2658" t="str">
            <v>Tenn Z3</v>
          </cell>
          <cell r="C2658">
            <v>201208</v>
          </cell>
          <cell r="D2658">
            <v>0</v>
          </cell>
        </row>
        <row r="2659">
          <cell r="A2659" t="str">
            <v>Tenn Z3</v>
          </cell>
          <cell r="C2659">
            <v>201209</v>
          </cell>
          <cell r="D2659">
            <v>0</v>
          </cell>
        </row>
        <row r="2660">
          <cell r="A2660" t="str">
            <v>Tenn Z3</v>
          </cell>
          <cell r="C2660">
            <v>201210</v>
          </cell>
          <cell r="D2660">
            <v>0</v>
          </cell>
        </row>
        <row r="2661">
          <cell r="A2661" t="str">
            <v>Tenn Z3</v>
          </cell>
          <cell r="C2661">
            <v>201211</v>
          </cell>
          <cell r="D2661">
            <v>0</v>
          </cell>
        </row>
        <row r="2662">
          <cell r="A2662" t="str">
            <v>Tenn Z3</v>
          </cell>
          <cell r="C2662">
            <v>201212</v>
          </cell>
          <cell r="D2662">
            <v>0</v>
          </cell>
        </row>
        <row r="2663">
          <cell r="A2663" t="str">
            <v>Tenn Z3</v>
          </cell>
          <cell r="C2663">
            <v>201301</v>
          </cell>
          <cell r="D2663">
            <v>0</v>
          </cell>
        </row>
        <row r="2664">
          <cell r="A2664" t="str">
            <v>Tenn Z3</v>
          </cell>
          <cell r="C2664">
            <v>201302</v>
          </cell>
          <cell r="D2664">
            <v>0</v>
          </cell>
        </row>
        <row r="2665">
          <cell r="A2665" t="str">
            <v>Tenn Z3</v>
          </cell>
          <cell r="C2665">
            <v>201303</v>
          </cell>
          <cell r="D2665">
            <v>0</v>
          </cell>
        </row>
        <row r="2666">
          <cell r="A2666" t="str">
            <v>Tenn Z3</v>
          </cell>
          <cell r="C2666">
            <v>201304</v>
          </cell>
          <cell r="D2666">
            <v>0</v>
          </cell>
        </row>
        <row r="2667">
          <cell r="A2667" t="str">
            <v>Tenn Z3</v>
          </cell>
          <cell r="C2667">
            <v>201305</v>
          </cell>
          <cell r="D2667">
            <v>0</v>
          </cell>
        </row>
        <row r="2668">
          <cell r="A2668" t="str">
            <v>Tenn Z3</v>
          </cell>
          <cell r="C2668">
            <v>201306</v>
          </cell>
          <cell r="D2668">
            <v>0</v>
          </cell>
        </row>
        <row r="2669">
          <cell r="A2669" t="str">
            <v>Tenn Z3</v>
          </cell>
          <cell r="C2669">
            <v>201307</v>
          </cell>
          <cell r="D2669">
            <v>0</v>
          </cell>
        </row>
        <row r="2670">
          <cell r="A2670" t="str">
            <v>Tenn Z3</v>
          </cell>
          <cell r="C2670">
            <v>201308</v>
          </cell>
          <cell r="D2670">
            <v>0</v>
          </cell>
        </row>
        <row r="2671">
          <cell r="A2671" t="str">
            <v>Tenn Z3</v>
          </cell>
          <cell r="C2671">
            <v>201309</v>
          </cell>
          <cell r="D2671">
            <v>0</v>
          </cell>
        </row>
        <row r="2672">
          <cell r="A2672" t="str">
            <v>Tenn Z3</v>
          </cell>
          <cell r="C2672">
            <v>201310</v>
          </cell>
          <cell r="D2672">
            <v>0</v>
          </cell>
        </row>
        <row r="2673">
          <cell r="A2673" t="str">
            <v>Tenn Z3</v>
          </cell>
          <cell r="C2673">
            <v>201311</v>
          </cell>
          <cell r="D2673">
            <v>0</v>
          </cell>
        </row>
        <row r="2674">
          <cell r="A2674" t="str">
            <v>Tenn Z3</v>
          </cell>
          <cell r="C2674">
            <v>201312</v>
          </cell>
          <cell r="D2674">
            <v>0</v>
          </cell>
        </row>
        <row r="2675">
          <cell r="A2675" t="str">
            <v>Tenn Z3</v>
          </cell>
          <cell r="C2675">
            <v>201401</v>
          </cell>
          <cell r="D2675">
            <v>0</v>
          </cell>
        </row>
        <row r="2676">
          <cell r="A2676" t="str">
            <v>Tenn Z3</v>
          </cell>
          <cell r="C2676">
            <v>201402</v>
          </cell>
          <cell r="D2676">
            <v>0</v>
          </cell>
        </row>
        <row r="2677">
          <cell r="A2677" t="str">
            <v>Tenn Z3</v>
          </cell>
          <cell r="C2677">
            <v>201403</v>
          </cell>
          <cell r="D2677">
            <v>0</v>
          </cell>
        </row>
        <row r="2678">
          <cell r="A2678" t="str">
            <v>Tenn Z3</v>
          </cell>
          <cell r="C2678">
            <v>201404</v>
          </cell>
          <cell r="D2678">
            <v>0</v>
          </cell>
        </row>
        <row r="2679">
          <cell r="A2679" t="str">
            <v>Tenn Z3</v>
          </cell>
          <cell r="C2679">
            <v>201405</v>
          </cell>
          <cell r="D2679">
            <v>0</v>
          </cell>
        </row>
        <row r="2680">
          <cell r="A2680" t="str">
            <v>Tenn Z3</v>
          </cell>
          <cell r="C2680">
            <v>201406</v>
          </cell>
          <cell r="D2680">
            <v>0</v>
          </cell>
        </row>
        <row r="2681">
          <cell r="A2681" t="str">
            <v>Tenn Z3</v>
          </cell>
          <cell r="C2681">
            <v>201407</v>
          </cell>
          <cell r="D2681">
            <v>0</v>
          </cell>
        </row>
        <row r="2682">
          <cell r="A2682" t="str">
            <v>Tenn Z3</v>
          </cell>
          <cell r="C2682">
            <v>201408</v>
          </cell>
          <cell r="D2682">
            <v>0</v>
          </cell>
        </row>
        <row r="2683">
          <cell r="A2683" t="str">
            <v>Tenn Z3</v>
          </cell>
          <cell r="C2683">
            <v>201409</v>
          </cell>
          <cell r="D2683">
            <v>0</v>
          </cell>
        </row>
        <row r="2684">
          <cell r="A2684" t="str">
            <v>Tenn Z3</v>
          </cell>
          <cell r="C2684">
            <v>201410</v>
          </cell>
          <cell r="D2684">
            <v>0</v>
          </cell>
        </row>
        <row r="2685">
          <cell r="A2685" t="str">
            <v>Tenn Z3</v>
          </cell>
          <cell r="C2685">
            <v>201411</v>
          </cell>
          <cell r="D2685">
            <v>0</v>
          </cell>
        </row>
        <row r="2686">
          <cell r="A2686" t="str">
            <v>Tenn Z3</v>
          </cell>
          <cell r="C2686">
            <v>201412</v>
          </cell>
          <cell r="D2686">
            <v>0</v>
          </cell>
        </row>
        <row r="2687">
          <cell r="A2687" t="str">
            <v>Tenn Z3</v>
          </cell>
          <cell r="C2687">
            <v>201501</v>
          </cell>
          <cell r="D2687">
            <v>0</v>
          </cell>
        </row>
        <row r="2688">
          <cell r="A2688" t="str">
            <v>Tenn Z3</v>
          </cell>
          <cell r="C2688">
            <v>201502</v>
          </cell>
          <cell r="D2688">
            <v>0</v>
          </cell>
        </row>
        <row r="2689">
          <cell r="A2689" t="str">
            <v>Tenn Z3</v>
          </cell>
          <cell r="C2689">
            <v>201503</v>
          </cell>
          <cell r="D2689">
            <v>0</v>
          </cell>
        </row>
        <row r="2690">
          <cell r="A2690" t="str">
            <v>Tenn Z3</v>
          </cell>
          <cell r="C2690">
            <v>201504</v>
          </cell>
          <cell r="D2690">
            <v>0</v>
          </cell>
        </row>
        <row r="2691">
          <cell r="A2691" t="str">
            <v>Tenn Z3</v>
          </cell>
          <cell r="C2691">
            <v>201505</v>
          </cell>
          <cell r="D2691">
            <v>0</v>
          </cell>
        </row>
        <row r="2692">
          <cell r="A2692" t="str">
            <v>Tenn Z3</v>
          </cell>
          <cell r="C2692">
            <v>201506</v>
          </cell>
          <cell r="D2692">
            <v>0</v>
          </cell>
        </row>
        <row r="2693">
          <cell r="A2693" t="str">
            <v>Tenn Z3</v>
          </cell>
          <cell r="C2693">
            <v>201507</v>
          </cell>
          <cell r="D2693">
            <v>0</v>
          </cell>
        </row>
        <row r="2694">
          <cell r="A2694" t="str">
            <v>Tenn Z3</v>
          </cell>
          <cell r="C2694">
            <v>201508</v>
          </cell>
          <cell r="D2694">
            <v>0</v>
          </cell>
        </row>
        <row r="2695">
          <cell r="A2695" t="str">
            <v>Tenn Z3</v>
          </cell>
          <cell r="C2695">
            <v>201509</v>
          </cell>
          <cell r="D2695">
            <v>0</v>
          </cell>
        </row>
        <row r="2696">
          <cell r="A2696" t="str">
            <v>Tenn Z3</v>
          </cell>
          <cell r="C2696">
            <v>201510</v>
          </cell>
          <cell r="D2696">
            <v>0</v>
          </cell>
        </row>
        <row r="2697">
          <cell r="A2697" t="str">
            <v>Tenn Z3</v>
          </cell>
          <cell r="C2697">
            <v>201511</v>
          </cell>
          <cell r="D2697">
            <v>0</v>
          </cell>
        </row>
        <row r="2698">
          <cell r="A2698" t="str">
            <v>Tenn Z3</v>
          </cell>
          <cell r="C2698">
            <v>201512</v>
          </cell>
          <cell r="D2698">
            <v>0</v>
          </cell>
        </row>
        <row r="2699">
          <cell r="A2699" t="str">
            <v>Tenn Z3</v>
          </cell>
          <cell r="C2699">
            <v>201601</v>
          </cell>
          <cell r="D2699">
            <v>0</v>
          </cell>
        </row>
        <row r="2700">
          <cell r="A2700" t="str">
            <v>Tenn Z3</v>
          </cell>
          <cell r="C2700">
            <v>201602</v>
          </cell>
          <cell r="D2700">
            <v>0</v>
          </cell>
        </row>
        <row r="2701">
          <cell r="A2701" t="str">
            <v>Tenn Z3</v>
          </cell>
          <cell r="C2701">
            <v>201603</v>
          </cell>
          <cell r="D2701">
            <v>0</v>
          </cell>
        </row>
        <row r="2702">
          <cell r="A2702" t="str">
            <v>Tenn Z3</v>
          </cell>
          <cell r="C2702">
            <v>201604</v>
          </cell>
          <cell r="D2702">
            <v>0</v>
          </cell>
        </row>
        <row r="2703">
          <cell r="A2703" t="str">
            <v>Tenn Z3</v>
          </cell>
          <cell r="C2703">
            <v>201605</v>
          </cell>
          <cell r="D2703">
            <v>0</v>
          </cell>
        </row>
        <row r="2704">
          <cell r="A2704" t="str">
            <v>Tenn Z3</v>
          </cell>
          <cell r="C2704">
            <v>201606</v>
          </cell>
          <cell r="D2704">
            <v>0</v>
          </cell>
        </row>
        <row r="2705">
          <cell r="A2705" t="str">
            <v>Tenn Z3</v>
          </cell>
          <cell r="C2705">
            <v>201607</v>
          </cell>
          <cell r="D2705">
            <v>0</v>
          </cell>
        </row>
        <row r="2706">
          <cell r="A2706" t="str">
            <v>Tenn Z3</v>
          </cell>
          <cell r="C2706">
            <v>201608</v>
          </cell>
          <cell r="D2706">
            <v>0</v>
          </cell>
        </row>
        <row r="2707">
          <cell r="A2707" t="str">
            <v>Tenn Z3</v>
          </cell>
          <cell r="C2707">
            <v>201609</v>
          </cell>
          <cell r="D2707">
            <v>0</v>
          </cell>
        </row>
        <row r="2708">
          <cell r="A2708" t="str">
            <v>Tenn Z3</v>
          </cell>
          <cell r="C2708">
            <v>201610</v>
          </cell>
          <cell r="D2708">
            <v>0</v>
          </cell>
        </row>
        <row r="2709">
          <cell r="A2709" t="str">
            <v>Tenn Z3</v>
          </cell>
          <cell r="C2709">
            <v>201611</v>
          </cell>
          <cell r="D2709">
            <v>0</v>
          </cell>
        </row>
        <row r="2710">
          <cell r="A2710" t="str">
            <v>Tenn Z3</v>
          </cell>
          <cell r="C2710">
            <v>201612</v>
          </cell>
          <cell r="D2710">
            <v>0</v>
          </cell>
        </row>
        <row r="2711">
          <cell r="A2711" t="str">
            <v>Tenn Z3</v>
          </cell>
          <cell r="C2711">
            <v>201701</v>
          </cell>
          <cell r="D2711">
            <v>0</v>
          </cell>
        </row>
        <row r="2712">
          <cell r="A2712" t="str">
            <v>Tenn Z3</v>
          </cell>
          <cell r="C2712">
            <v>201702</v>
          </cell>
          <cell r="D2712">
            <v>0</v>
          </cell>
        </row>
        <row r="2713">
          <cell r="A2713" t="str">
            <v>Tenn Z3</v>
          </cell>
          <cell r="C2713">
            <v>201703</v>
          </cell>
          <cell r="D2713">
            <v>0</v>
          </cell>
        </row>
        <row r="2714">
          <cell r="A2714" t="str">
            <v>Tenn Z3</v>
          </cell>
          <cell r="C2714">
            <v>201704</v>
          </cell>
          <cell r="D2714">
            <v>0</v>
          </cell>
        </row>
        <row r="2715">
          <cell r="A2715" t="str">
            <v>Tenn Z3</v>
          </cell>
          <cell r="C2715">
            <v>201705</v>
          </cell>
          <cell r="D2715">
            <v>0</v>
          </cell>
        </row>
        <row r="2716">
          <cell r="A2716" t="str">
            <v>Tenn Z3</v>
          </cell>
          <cell r="C2716">
            <v>201706</v>
          </cell>
          <cell r="D2716">
            <v>0</v>
          </cell>
        </row>
        <row r="2717">
          <cell r="A2717" t="str">
            <v>Tenn Z3</v>
          </cell>
          <cell r="C2717">
            <v>201707</v>
          </cell>
          <cell r="D2717">
            <v>0</v>
          </cell>
        </row>
        <row r="2718">
          <cell r="A2718" t="str">
            <v>Tenn Z3</v>
          </cell>
          <cell r="C2718">
            <v>201708</v>
          </cell>
          <cell r="D2718">
            <v>0</v>
          </cell>
        </row>
        <row r="2719">
          <cell r="A2719" t="str">
            <v>Tenn Z3</v>
          </cell>
          <cell r="C2719">
            <v>201709</v>
          </cell>
          <cell r="D2719">
            <v>0</v>
          </cell>
        </row>
        <row r="2720">
          <cell r="A2720" t="str">
            <v>Tenn Z3</v>
          </cell>
          <cell r="C2720">
            <v>201710</v>
          </cell>
          <cell r="D2720">
            <v>0</v>
          </cell>
        </row>
        <row r="2721">
          <cell r="A2721" t="str">
            <v>Tenn Z3</v>
          </cell>
          <cell r="C2721">
            <v>201711</v>
          </cell>
          <cell r="D2721">
            <v>0</v>
          </cell>
        </row>
        <row r="2722">
          <cell r="A2722" t="str">
            <v>Tenn Z3</v>
          </cell>
          <cell r="C2722">
            <v>201712</v>
          </cell>
          <cell r="D2722">
            <v>0</v>
          </cell>
        </row>
        <row r="2723">
          <cell r="A2723" t="str">
            <v>Tenn Z3</v>
          </cell>
          <cell r="C2723">
            <v>201801</v>
          </cell>
          <cell r="D2723">
            <v>0</v>
          </cell>
        </row>
        <row r="2724">
          <cell r="A2724" t="str">
            <v>Tenn Z3</v>
          </cell>
          <cell r="C2724">
            <v>201802</v>
          </cell>
          <cell r="D2724">
            <v>0</v>
          </cell>
        </row>
        <row r="2725">
          <cell r="A2725" t="str">
            <v>Tenn Z3</v>
          </cell>
          <cell r="C2725">
            <v>201803</v>
          </cell>
          <cell r="D2725">
            <v>0</v>
          </cell>
        </row>
        <row r="2726">
          <cell r="A2726" t="str">
            <v>Tenn Z3</v>
          </cell>
          <cell r="C2726">
            <v>201804</v>
          </cell>
          <cell r="D2726">
            <v>0</v>
          </cell>
        </row>
        <row r="2727">
          <cell r="A2727" t="str">
            <v>Tenn Z3</v>
          </cell>
          <cell r="C2727">
            <v>201805</v>
          </cell>
          <cell r="D2727">
            <v>0</v>
          </cell>
        </row>
        <row r="2728">
          <cell r="A2728" t="str">
            <v>Tenn Z3</v>
          </cell>
          <cell r="C2728">
            <v>201806</v>
          </cell>
          <cell r="D2728">
            <v>0</v>
          </cell>
        </row>
        <row r="2729">
          <cell r="A2729" t="str">
            <v>Tenn Z3</v>
          </cell>
          <cell r="C2729">
            <v>201807</v>
          </cell>
          <cell r="D2729">
            <v>0</v>
          </cell>
        </row>
        <row r="2730">
          <cell r="A2730" t="str">
            <v>Tenn Z3</v>
          </cell>
          <cell r="C2730">
            <v>201808</v>
          </cell>
          <cell r="D2730">
            <v>0</v>
          </cell>
        </row>
        <row r="2731">
          <cell r="A2731" t="str">
            <v>Tenn Z3</v>
          </cell>
          <cell r="C2731">
            <v>201809</v>
          </cell>
          <cell r="D2731">
            <v>0</v>
          </cell>
        </row>
        <row r="2732">
          <cell r="A2732" t="str">
            <v>Tenn Z3</v>
          </cell>
          <cell r="C2732">
            <v>201810</v>
          </cell>
          <cell r="D2732">
            <v>0</v>
          </cell>
        </row>
        <row r="2733">
          <cell r="A2733" t="str">
            <v>Tenn Z3</v>
          </cell>
          <cell r="C2733">
            <v>201811</v>
          </cell>
          <cell r="D2733">
            <v>0</v>
          </cell>
        </row>
        <row r="2734">
          <cell r="A2734" t="str">
            <v>Tenn Z3</v>
          </cell>
          <cell r="C2734">
            <v>201812</v>
          </cell>
          <cell r="D2734">
            <v>0</v>
          </cell>
        </row>
        <row r="2735">
          <cell r="A2735" t="str">
            <v>Tenn Z3</v>
          </cell>
          <cell r="C2735">
            <v>201901</v>
          </cell>
          <cell r="D2735">
            <v>0</v>
          </cell>
        </row>
        <row r="2736">
          <cell r="A2736" t="str">
            <v>Tenn Z3</v>
          </cell>
          <cell r="C2736">
            <v>201902</v>
          </cell>
          <cell r="D2736">
            <v>0</v>
          </cell>
        </row>
        <row r="2737">
          <cell r="A2737" t="str">
            <v>Tenn Z3</v>
          </cell>
          <cell r="C2737">
            <v>201903</v>
          </cell>
          <cell r="D2737">
            <v>0</v>
          </cell>
        </row>
        <row r="2738">
          <cell r="A2738" t="str">
            <v>Tenn Z3</v>
          </cell>
          <cell r="C2738">
            <v>201904</v>
          </cell>
          <cell r="D2738">
            <v>0</v>
          </cell>
        </row>
        <row r="2739">
          <cell r="A2739" t="str">
            <v>Tenn Z3</v>
          </cell>
          <cell r="C2739">
            <v>201905</v>
          </cell>
          <cell r="D2739">
            <v>0</v>
          </cell>
        </row>
        <row r="2740">
          <cell r="A2740" t="str">
            <v>Tenn Z3</v>
          </cell>
          <cell r="C2740">
            <v>201906</v>
          </cell>
          <cell r="D2740">
            <v>0</v>
          </cell>
        </row>
        <row r="2741">
          <cell r="A2741" t="str">
            <v>Tenn Z3</v>
          </cell>
          <cell r="C2741">
            <v>201907</v>
          </cell>
          <cell r="D2741">
            <v>0</v>
          </cell>
        </row>
        <row r="2742">
          <cell r="A2742" t="str">
            <v>Tenn Z3</v>
          </cell>
          <cell r="C2742">
            <v>201908</v>
          </cell>
          <cell r="D2742">
            <v>0</v>
          </cell>
        </row>
        <row r="2743">
          <cell r="A2743" t="str">
            <v>Tenn Z3</v>
          </cell>
          <cell r="C2743">
            <v>201909</v>
          </cell>
          <cell r="D2743">
            <v>0</v>
          </cell>
        </row>
        <row r="2744">
          <cell r="A2744" t="str">
            <v>Tenn Z3</v>
          </cell>
          <cell r="C2744">
            <v>201910</v>
          </cell>
          <cell r="D2744">
            <v>0</v>
          </cell>
        </row>
        <row r="2745">
          <cell r="A2745" t="str">
            <v>Tenn Z3</v>
          </cell>
          <cell r="C2745">
            <v>201911</v>
          </cell>
          <cell r="D2745">
            <v>0</v>
          </cell>
        </row>
        <row r="2746">
          <cell r="A2746" t="str">
            <v>Tenn Z3</v>
          </cell>
          <cell r="C2746">
            <v>201912</v>
          </cell>
          <cell r="D2746">
            <v>0</v>
          </cell>
        </row>
        <row r="2747">
          <cell r="A2747" t="str">
            <v>Tenn Z3</v>
          </cell>
          <cell r="C2747">
            <v>202001</v>
          </cell>
          <cell r="D2747">
            <v>0</v>
          </cell>
        </row>
        <row r="2748">
          <cell r="A2748" t="str">
            <v>Tenn Z3</v>
          </cell>
          <cell r="C2748">
            <v>202002</v>
          </cell>
          <cell r="D2748">
            <v>0</v>
          </cell>
        </row>
        <row r="2749">
          <cell r="A2749" t="str">
            <v>Tenn Z3</v>
          </cell>
          <cell r="C2749">
            <v>202003</v>
          </cell>
          <cell r="D2749">
            <v>0</v>
          </cell>
        </row>
        <row r="2750">
          <cell r="A2750" t="str">
            <v>Tenn Z3</v>
          </cell>
          <cell r="C2750">
            <v>202004</v>
          </cell>
          <cell r="D2750">
            <v>0</v>
          </cell>
        </row>
        <row r="2751">
          <cell r="A2751" t="str">
            <v>Tenn Z3</v>
          </cell>
          <cell r="C2751">
            <v>202005</v>
          </cell>
          <cell r="D2751">
            <v>0</v>
          </cell>
        </row>
        <row r="2752">
          <cell r="A2752" t="str">
            <v>Tenn Z3</v>
          </cell>
          <cell r="C2752">
            <v>202006</v>
          </cell>
          <cell r="D2752">
            <v>0</v>
          </cell>
        </row>
        <row r="2753">
          <cell r="A2753" t="str">
            <v>Tenn Z3</v>
          </cell>
          <cell r="C2753">
            <v>202007</v>
          </cell>
          <cell r="D2753">
            <v>0</v>
          </cell>
        </row>
        <row r="2754">
          <cell r="A2754" t="str">
            <v>Tenn Z3</v>
          </cell>
          <cell r="C2754">
            <v>202008</v>
          </cell>
          <cell r="D2754">
            <v>0</v>
          </cell>
        </row>
        <row r="2755">
          <cell r="A2755" t="str">
            <v>Tenn Z3</v>
          </cell>
          <cell r="C2755">
            <v>202009</v>
          </cell>
          <cell r="D2755">
            <v>0</v>
          </cell>
        </row>
        <row r="2756">
          <cell r="A2756" t="str">
            <v>Tenn Z3</v>
          </cell>
          <cell r="C2756">
            <v>202010</v>
          </cell>
          <cell r="D2756">
            <v>0</v>
          </cell>
        </row>
        <row r="2757">
          <cell r="A2757" t="str">
            <v>Tenn Z3</v>
          </cell>
          <cell r="C2757">
            <v>202011</v>
          </cell>
          <cell r="D2757">
            <v>0</v>
          </cell>
        </row>
        <row r="2758">
          <cell r="A2758" t="str">
            <v>Tenn Z3</v>
          </cell>
          <cell r="C2758">
            <v>202012</v>
          </cell>
          <cell r="D2758">
            <v>0</v>
          </cell>
        </row>
        <row r="2759">
          <cell r="A2759" t="str">
            <v>Tenn Z3</v>
          </cell>
          <cell r="C2759">
            <v>202101</v>
          </cell>
          <cell r="D2759">
            <v>0</v>
          </cell>
        </row>
        <row r="2760">
          <cell r="A2760" t="str">
            <v>Tenn Z3</v>
          </cell>
          <cell r="C2760">
            <v>202102</v>
          </cell>
          <cell r="D2760">
            <v>0</v>
          </cell>
        </row>
        <row r="2761">
          <cell r="A2761" t="str">
            <v>Tenn Z3</v>
          </cell>
          <cell r="C2761">
            <v>202103</v>
          </cell>
          <cell r="D2761">
            <v>0</v>
          </cell>
        </row>
        <row r="2762">
          <cell r="A2762" t="str">
            <v>Tenn Z3</v>
          </cell>
          <cell r="C2762">
            <v>202104</v>
          </cell>
          <cell r="D2762">
            <v>0</v>
          </cell>
        </row>
        <row r="2763">
          <cell r="A2763" t="str">
            <v>Tenn Z3</v>
          </cell>
          <cell r="C2763">
            <v>202105</v>
          </cell>
          <cell r="D2763">
            <v>0</v>
          </cell>
        </row>
        <row r="2764">
          <cell r="A2764" t="str">
            <v>Tenn Z3</v>
          </cell>
          <cell r="C2764">
            <v>202106</v>
          </cell>
          <cell r="D2764">
            <v>0</v>
          </cell>
        </row>
        <row r="2765">
          <cell r="A2765" t="str">
            <v>Tenn Z3</v>
          </cell>
          <cell r="C2765">
            <v>202107</v>
          </cell>
          <cell r="D2765">
            <v>0</v>
          </cell>
        </row>
        <row r="2766">
          <cell r="A2766" t="str">
            <v>Tenn Z3</v>
          </cell>
          <cell r="C2766">
            <v>202108</v>
          </cell>
          <cell r="D2766">
            <v>0</v>
          </cell>
        </row>
        <row r="2767">
          <cell r="A2767" t="str">
            <v>Tenn Z3</v>
          </cell>
          <cell r="C2767">
            <v>202109</v>
          </cell>
          <cell r="D2767">
            <v>0</v>
          </cell>
        </row>
        <row r="2768">
          <cell r="A2768" t="str">
            <v>Tenn Z3</v>
          </cell>
          <cell r="C2768">
            <v>202110</v>
          </cell>
          <cell r="D2768">
            <v>0</v>
          </cell>
        </row>
        <row r="2769">
          <cell r="A2769" t="str">
            <v>Tenn Z3</v>
          </cell>
          <cell r="C2769">
            <v>202111</v>
          </cell>
          <cell r="D2769">
            <v>0</v>
          </cell>
        </row>
        <row r="2770">
          <cell r="A2770" t="str">
            <v>Tenn Z3</v>
          </cell>
          <cell r="C2770">
            <v>202112</v>
          </cell>
          <cell r="D2770">
            <v>0</v>
          </cell>
        </row>
        <row r="2771">
          <cell r="A2771" t="str">
            <v>Tenn Z3</v>
          </cell>
          <cell r="C2771">
            <v>202201</v>
          </cell>
          <cell r="D2771">
            <v>0</v>
          </cell>
        </row>
        <row r="2772">
          <cell r="A2772" t="str">
            <v>Tenn Z3</v>
          </cell>
          <cell r="C2772">
            <v>202202</v>
          </cell>
          <cell r="D2772">
            <v>0</v>
          </cell>
        </row>
        <row r="2773">
          <cell r="A2773" t="str">
            <v>Tenn Z3</v>
          </cell>
          <cell r="C2773">
            <v>202203</v>
          </cell>
          <cell r="D2773">
            <v>0</v>
          </cell>
        </row>
        <row r="2774">
          <cell r="A2774" t="str">
            <v>Tenn Z3</v>
          </cell>
          <cell r="C2774">
            <v>202204</v>
          </cell>
          <cell r="D2774">
            <v>0</v>
          </cell>
        </row>
        <row r="2775">
          <cell r="A2775" t="str">
            <v>Tenn Z3</v>
          </cell>
          <cell r="C2775">
            <v>202205</v>
          </cell>
          <cell r="D2775">
            <v>0</v>
          </cell>
        </row>
        <row r="2776">
          <cell r="A2776" t="str">
            <v>Tenn Z3</v>
          </cell>
          <cell r="C2776">
            <v>202206</v>
          </cell>
          <cell r="D2776">
            <v>0</v>
          </cell>
        </row>
        <row r="2777">
          <cell r="A2777" t="str">
            <v>Tenn Z3</v>
          </cell>
          <cell r="C2777">
            <v>202207</v>
          </cell>
          <cell r="D2777">
            <v>0</v>
          </cell>
        </row>
        <row r="2778">
          <cell r="A2778" t="str">
            <v>Tenn Z3</v>
          </cell>
          <cell r="C2778">
            <v>202208</v>
          </cell>
          <cell r="D2778">
            <v>0</v>
          </cell>
        </row>
        <row r="2779">
          <cell r="A2779" t="str">
            <v>Tenn Z3</v>
          </cell>
          <cell r="C2779">
            <v>202209</v>
          </cell>
          <cell r="D2779">
            <v>0</v>
          </cell>
        </row>
        <row r="2780">
          <cell r="A2780" t="str">
            <v>Tenn Z3</v>
          </cell>
          <cell r="C2780">
            <v>202210</v>
          </cell>
          <cell r="D2780">
            <v>0</v>
          </cell>
        </row>
        <row r="2781">
          <cell r="A2781" t="str">
            <v>Tenn Z3</v>
          </cell>
          <cell r="C2781">
            <v>202211</v>
          </cell>
          <cell r="D2781">
            <v>0</v>
          </cell>
        </row>
        <row r="2782">
          <cell r="A2782" t="str">
            <v>Tenn Z3</v>
          </cell>
          <cell r="C2782">
            <v>202212</v>
          </cell>
          <cell r="D2782">
            <v>0</v>
          </cell>
        </row>
        <row r="2783">
          <cell r="A2783" t="str">
            <v>Tenn Z3</v>
          </cell>
          <cell r="C2783">
            <v>202301</v>
          </cell>
          <cell r="D2783">
            <v>0</v>
          </cell>
        </row>
        <row r="2784">
          <cell r="A2784" t="str">
            <v>Tenn Z3</v>
          </cell>
          <cell r="C2784">
            <v>202302</v>
          </cell>
          <cell r="D2784">
            <v>0</v>
          </cell>
        </row>
        <row r="2785">
          <cell r="A2785" t="str">
            <v>Tenn Z3</v>
          </cell>
          <cell r="C2785">
            <v>202303</v>
          </cell>
          <cell r="D2785">
            <v>0</v>
          </cell>
        </row>
        <row r="2786">
          <cell r="A2786" t="str">
            <v>Tenn Z3</v>
          </cell>
          <cell r="C2786">
            <v>202304</v>
          </cell>
          <cell r="D2786">
            <v>0</v>
          </cell>
        </row>
        <row r="2787">
          <cell r="A2787" t="str">
            <v>Tenn Z3</v>
          </cell>
          <cell r="C2787">
            <v>202305</v>
          </cell>
          <cell r="D2787">
            <v>0</v>
          </cell>
        </row>
        <row r="2788">
          <cell r="A2788" t="str">
            <v>Tenn Z3</v>
          </cell>
          <cell r="C2788">
            <v>202306</v>
          </cell>
          <cell r="D2788">
            <v>0</v>
          </cell>
        </row>
        <row r="2789">
          <cell r="A2789" t="str">
            <v>Tenn Z3</v>
          </cell>
          <cell r="C2789">
            <v>202307</v>
          </cell>
          <cell r="D2789">
            <v>0</v>
          </cell>
        </row>
        <row r="2790">
          <cell r="A2790" t="str">
            <v>Tenn Z3</v>
          </cell>
          <cell r="C2790">
            <v>202308</v>
          </cell>
          <cell r="D2790">
            <v>0</v>
          </cell>
        </row>
        <row r="2791">
          <cell r="A2791" t="str">
            <v>Tenn Z3</v>
          </cell>
          <cell r="C2791">
            <v>202309</v>
          </cell>
          <cell r="D2791">
            <v>0</v>
          </cell>
        </row>
        <row r="2792">
          <cell r="A2792" t="str">
            <v>Tenn Z3</v>
          </cell>
          <cell r="C2792">
            <v>202310</v>
          </cell>
          <cell r="D2792">
            <v>0</v>
          </cell>
        </row>
        <row r="2793">
          <cell r="A2793" t="str">
            <v>Tenn Z3</v>
          </cell>
          <cell r="C2793">
            <v>202311</v>
          </cell>
          <cell r="D2793">
            <v>0</v>
          </cell>
        </row>
        <row r="2794">
          <cell r="A2794" t="str">
            <v>Tenn Z3</v>
          </cell>
          <cell r="C2794">
            <v>202312</v>
          </cell>
          <cell r="D2794">
            <v>0</v>
          </cell>
        </row>
        <row r="2795">
          <cell r="A2795" t="str">
            <v>Tenn Z3</v>
          </cell>
          <cell r="C2795">
            <v>202401</v>
          </cell>
          <cell r="D2795">
            <v>0</v>
          </cell>
        </row>
        <row r="2796">
          <cell r="A2796" t="str">
            <v>Tenn Z3</v>
          </cell>
          <cell r="C2796">
            <v>202402</v>
          </cell>
          <cell r="D2796">
            <v>0</v>
          </cell>
        </row>
        <row r="2797">
          <cell r="A2797" t="str">
            <v>Tenn Z3</v>
          </cell>
          <cell r="C2797">
            <v>202403</v>
          </cell>
          <cell r="D2797">
            <v>0</v>
          </cell>
        </row>
        <row r="2798">
          <cell r="A2798" t="str">
            <v>Tenn Z3</v>
          </cell>
          <cell r="C2798">
            <v>202404</v>
          </cell>
          <cell r="D2798">
            <v>0</v>
          </cell>
        </row>
        <row r="2799">
          <cell r="A2799" t="str">
            <v>Tenn Z3</v>
          </cell>
          <cell r="C2799">
            <v>202405</v>
          </cell>
          <cell r="D2799">
            <v>0</v>
          </cell>
        </row>
        <row r="2800">
          <cell r="A2800" t="str">
            <v>Tenn Z3</v>
          </cell>
          <cell r="C2800">
            <v>202406</v>
          </cell>
          <cell r="D2800">
            <v>0</v>
          </cell>
        </row>
        <row r="2801">
          <cell r="A2801" t="str">
            <v>Tenn Z3</v>
          </cell>
          <cell r="C2801">
            <v>202407</v>
          </cell>
          <cell r="D2801">
            <v>0</v>
          </cell>
        </row>
        <row r="2802">
          <cell r="A2802" t="str">
            <v>Tenn Z3</v>
          </cell>
          <cell r="C2802">
            <v>202408</v>
          </cell>
          <cell r="D2802">
            <v>0</v>
          </cell>
        </row>
        <row r="2803">
          <cell r="A2803" t="str">
            <v>Tenn Z3</v>
          </cell>
          <cell r="C2803">
            <v>202409</v>
          </cell>
          <cell r="D2803">
            <v>0</v>
          </cell>
        </row>
        <row r="2804">
          <cell r="A2804" t="str">
            <v>Tenn Z3</v>
          </cell>
          <cell r="C2804">
            <v>202410</v>
          </cell>
          <cell r="D2804">
            <v>0</v>
          </cell>
        </row>
        <row r="2805">
          <cell r="A2805" t="str">
            <v>Tenn Z3</v>
          </cell>
          <cell r="C2805">
            <v>202411</v>
          </cell>
          <cell r="D2805">
            <v>0</v>
          </cell>
        </row>
        <row r="2806">
          <cell r="A2806" t="str">
            <v>Tenn Z3</v>
          </cell>
          <cell r="C2806">
            <v>202412</v>
          </cell>
          <cell r="D2806">
            <v>0</v>
          </cell>
        </row>
        <row r="2807">
          <cell r="A2807" t="str">
            <v>Tenn Z3</v>
          </cell>
          <cell r="C2807">
            <v>202501</v>
          </cell>
          <cell r="D2807">
            <v>0</v>
          </cell>
        </row>
        <row r="2808">
          <cell r="A2808" t="str">
            <v>Tenn Z3</v>
          </cell>
          <cell r="C2808">
            <v>202502</v>
          </cell>
          <cell r="D2808">
            <v>0</v>
          </cell>
        </row>
        <row r="2809">
          <cell r="A2809" t="str">
            <v>Tenn Z3</v>
          </cell>
          <cell r="C2809">
            <v>202503</v>
          </cell>
          <cell r="D2809">
            <v>0</v>
          </cell>
        </row>
        <row r="2810">
          <cell r="A2810" t="str">
            <v>Tenn Z3</v>
          </cell>
          <cell r="C2810">
            <v>202504</v>
          </cell>
          <cell r="D2810">
            <v>0</v>
          </cell>
        </row>
        <row r="2811">
          <cell r="A2811" t="str">
            <v>Tenn Z3</v>
          </cell>
          <cell r="C2811">
            <v>202505</v>
          </cell>
          <cell r="D2811">
            <v>0</v>
          </cell>
        </row>
        <row r="2812">
          <cell r="A2812" t="str">
            <v>Tenn Z3</v>
          </cell>
          <cell r="C2812">
            <v>202506</v>
          </cell>
          <cell r="D2812">
            <v>0</v>
          </cell>
        </row>
        <row r="2813">
          <cell r="A2813" t="str">
            <v>Tenn Z3</v>
          </cell>
          <cell r="C2813">
            <v>202507</v>
          </cell>
          <cell r="D2813">
            <v>0</v>
          </cell>
        </row>
        <row r="2814">
          <cell r="A2814" t="str">
            <v>Tenn Z3</v>
          </cell>
          <cell r="C2814">
            <v>202508</v>
          </cell>
          <cell r="D2814">
            <v>0</v>
          </cell>
        </row>
        <row r="2815">
          <cell r="A2815" t="str">
            <v>Tenn Z3</v>
          </cell>
          <cell r="C2815">
            <v>202509</v>
          </cell>
          <cell r="D2815">
            <v>0</v>
          </cell>
        </row>
        <row r="2816">
          <cell r="A2816" t="str">
            <v>Tenn Z3</v>
          </cell>
          <cell r="C2816">
            <v>202510</v>
          </cell>
          <cell r="D2816">
            <v>0</v>
          </cell>
        </row>
        <row r="2817">
          <cell r="A2817" t="str">
            <v>Tenn Z3</v>
          </cell>
          <cell r="C2817">
            <v>202511</v>
          </cell>
          <cell r="D2817">
            <v>0</v>
          </cell>
        </row>
        <row r="2818">
          <cell r="A2818" t="str">
            <v>Tenn Z3</v>
          </cell>
          <cell r="C2818">
            <v>202512</v>
          </cell>
          <cell r="D2818">
            <v>0</v>
          </cell>
        </row>
        <row r="2819">
          <cell r="A2819" t="str">
            <v>Tenn Z3</v>
          </cell>
          <cell r="C2819">
            <v>202601</v>
          </cell>
          <cell r="D2819">
            <v>0</v>
          </cell>
        </row>
        <row r="2820">
          <cell r="A2820" t="str">
            <v>Tenn Z3</v>
          </cell>
          <cell r="C2820">
            <v>202602</v>
          </cell>
          <cell r="D2820">
            <v>0</v>
          </cell>
        </row>
        <row r="2821">
          <cell r="A2821" t="str">
            <v>Tenn Z3</v>
          </cell>
          <cell r="C2821">
            <v>202603</v>
          </cell>
          <cell r="D2821">
            <v>0</v>
          </cell>
        </row>
        <row r="2822">
          <cell r="A2822" t="str">
            <v>Tenn Z3</v>
          </cell>
          <cell r="C2822">
            <v>202604</v>
          </cell>
          <cell r="D2822">
            <v>0</v>
          </cell>
        </row>
        <row r="2823">
          <cell r="A2823" t="str">
            <v>Tenn Z3</v>
          </cell>
          <cell r="C2823">
            <v>202605</v>
          </cell>
          <cell r="D2823">
            <v>0</v>
          </cell>
        </row>
        <row r="2824">
          <cell r="A2824" t="str">
            <v>Tenn Z3</v>
          </cell>
          <cell r="C2824">
            <v>202606</v>
          </cell>
          <cell r="D2824">
            <v>0</v>
          </cell>
        </row>
        <row r="2825">
          <cell r="A2825" t="str">
            <v>Tenn Z3</v>
          </cell>
          <cell r="C2825">
            <v>202607</v>
          </cell>
          <cell r="D2825">
            <v>0</v>
          </cell>
        </row>
        <row r="2826">
          <cell r="A2826" t="str">
            <v>Tenn Z3</v>
          </cell>
          <cell r="C2826">
            <v>202608</v>
          </cell>
          <cell r="D2826">
            <v>0</v>
          </cell>
        </row>
        <row r="2827">
          <cell r="A2827" t="str">
            <v>Tenn Z3</v>
          </cell>
          <cell r="C2827">
            <v>202609</v>
          </cell>
          <cell r="D2827">
            <v>0</v>
          </cell>
        </row>
        <row r="2828">
          <cell r="A2828" t="str">
            <v>Tenn Z3</v>
          </cell>
          <cell r="C2828">
            <v>202610</v>
          </cell>
          <cell r="D2828">
            <v>0</v>
          </cell>
        </row>
        <row r="2829">
          <cell r="A2829" t="str">
            <v>Tenn Z3</v>
          </cell>
          <cell r="C2829">
            <v>202611</v>
          </cell>
          <cell r="D2829">
            <v>0</v>
          </cell>
        </row>
        <row r="2830">
          <cell r="A2830" t="str">
            <v>Tenn Z3</v>
          </cell>
          <cell r="C2830">
            <v>202612</v>
          </cell>
          <cell r="D2830">
            <v>0</v>
          </cell>
        </row>
        <row r="2831">
          <cell r="A2831" t="str">
            <v>Tenn Z3</v>
          </cell>
          <cell r="C2831">
            <v>202701</v>
          </cell>
          <cell r="D2831">
            <v>0</v>
          </cell>
        </row>
        <row r="2832">
          <cell r="A2832" t="str">
            <v>Tenn Z3</v>
          </cell>
          <cell r="C2832">
            <v>202702</v>
          </cell>
          <cell r="D2832">
            <v>0</v>
          </cell>
        </row>
        <row r="2833">
          <cell r="A2833" t="str">
            <v>Tenn Z3</v>
          </cell>
          <cell r="C2833">
            <v>202703</v>
          </cell>
          <cell r="D2833">
            <v>0</v>
          </cell>
        </row>
        <row r="2834">
          <cell r="A2834" t="str">
            <v>Tenn Z3</v>
          </cell>
          <cell r="C2834">
            <v>202704</v>
          </cell>
          <cell r="D2834">
            <v>0</v>
          </cell>
        </row>
        <row r="2835">
          <cell r="A2835" t="str">
            <v>Tenn Z3</v>
          </cell>
          <cell r="C2835">
            <v>202705</v>
          </cell>
          <cell r="D2835">
            <v>0</v>
          </cell>
        </row>
        <row r="2836">
          <cell r="A2836" t="str">
            <v>Tenn Z3</v>
          </cell>
          <cell r="C2836">
            <v>202706</v>
          </cell>
          <cell r="D2836">
            <v>0</v>
          </cell>
        </row>
        <row r="2837">
          <cell r="A2837" t="str">
            <v>Tenn Z3</v>
          </cell>
          <cell r="C2837">
            <v>202707</v>
          </cell>
          <cell r="D2837">
            <v>0</v>
          </cell>
        </row>
        <row r="2838">
          <cell r="A2838" t="str">
            <v>Tenn Z3</v>
          </cell>
          <cell r="C2838">
            <v>202708</v>
          </cell>
          <cell r="D2838">
            <v>0</v>
          </cell>
        </row>
        <row r="2839">
          <cell r="A2839" t="str">
            <v>Tenn Z3</v>
          </cell>
          <cell r="C2839">
            <v>202709</v>
          </cell>
          <cell r="D2839">
            <v>0</v>
          </cell>
        </row>
        <row r="2840">
          <cell r="A2840" t="str">
            <v>Tenn Z3</v>
          </cell>
          <cell r="C2840">
            <v>202710</v>
          </cell>
          <cell r="D2840">
            <v>0</v>
          </cell>
        </row>
        <row r="2841">
          <cell r="A2841" t="str">
            <v>Tenn Z4</v>
          </cell>
          <cell r="C2841">
            <v>200803</v>
          </cell>
          <cell r="D2841">
            <v>1.0123</v>
          </cell>
        </row>
        <row r="2842">
          <cell r="A2842" t="str">
            <v>Tenn Z4</v>
          </cell>
          <cell r="C2842">
            <v>200804</v>
          </cell>
          <cell r="D2842">
            <v>1.0533999999999999</v>
          </cell>
        </row>
        <row r="2843">
          <cell r="A2843" t="str">
            <v>Tenn Z4</v>
          </cell>
          <cell r="C2843">
            <v>200805</v>
          </cell>
          <cell r="D2843">
            <v>1.0862000000000001</v>
          </cell>
        </row>
        <row r="2844">
          <cell r="A2844" t="str">
            <v>Tenn Z4</v>
          </cell>
          <cell r="C2844">
            <v>200806</v>
          </cell>
          <cell r="D2844">
            <v>1.0912999999999999</v>
          </cell>
        </row>
        <row r="2845">
          <cell r="A2845" t="str">
            <v>Tenn Z4</v>
          </cell>
          <cell r="C2845">
            <v>200807</v>
          </cell>
          <cell r="D2845">
            <v>1.0964</v>
          </cell>
        </row>
        <row r="2846">
          <cell r="A2846" t="str">
            <v>Tenn Z4</v>
          </cell>
          <cell r="C2846">
            <v>200808</v>
          </cell>
          <cell r="D2846">
            <v>1.0991</v>
          </cell>
        </row>
        <row r="2847">
          <cell r="A2847" t="str">
            <v>Tenn Z4</v>
          </cell>
          <cell r="C2847">
            <v>200809</v>
          </cell>
          <cell r="D2847">
            <v>1.0998000000000001</v>
          </cell>
        </row>
        <row r="2848">
          <cell r="A2848" t="str">
            <v>Tenn Z4</v>
          </cell>
          <cell r="C2848">
            <v>200810</v>
          </cell>
          <cell r="D2848">
            <v>1.1040000000000001</v>
          </cell>
        </row>
        <row r="2849">
          <cell r="A2849" t="str">
            <v>Tenn Z4</v>
          </cell>
          <cell r="C2849">
            <v>200811</v>
          </cell>
          <cell r="D2849">
            <v>1.1185</v>
          </cell>
        </row>
        <row r="2850">
          <cell r="A2850" t="str">
            <v>Tenn Z4</v>
          </cell>
          <cell r="C2850">
            <v>200812</v>
          </cell>
          <cell r="D2850">
            <v>1.1394</v>
          </cell>
        </row>
        <row r="2851">
          <cell r="A2851" t="str">
            <v>Tenn Z4</v>
          </cell>
          <cell r="C2851">
            <v>200901</v>
          </cell>
          <cell r="D2851">
            <v>1.1529</v>
          </cell>
        </row>
        <row r="2852">
          <cell r="A2852" t="str">
            <v>Tenn Z4</v>
          </cell>
          <cell r="C2852">
            <v>200902</v>
          </cell>
          <cell r="D2852">
            <v>1.1511</v>
          </cell>
        </row>
        <row r="2853">
          <cell r="A2853" t="str">
            <v>Tenn Z4</v>
          </cell>
          <cell r="C2853">
            <v>200903</v>
          </cell>
          <cell r="D2853">
            <v>1.1361000000000001</v>
          </cell>
        </row>
        <row r="2854">
          <cell r="A2854" t="str">
            <v>Tenn Z4</v>
          </cell>
          <cell r="C2854">
            <v>200904</v>
          </cell>
          <cell r="D2854">
            <v>1.0309999999999999</v>
          </cell>
        </row>
        <row r="2855">
          <cell r="A2855" t="str">
            <v>Tenn Z4</v>
          </cell>
          <cell r="C2855">
            <v>200905</v>
          </cell>
          <cell r="D2855">
            <v>1.0204</v>
          </cell>
        </row>
        <row r="2856">
          <cell r="A2856" t="str">
            <v>Tenn Z4</v>
          </cell>
          <cell r="C2856">
            <v>200906</v>
          </cell>
          <cell r="D2856">
            <v>1.0235000000000001</v>
          </cell>
        </row>
        <row r="2857">
          <cell r="A2857" t="str">
            <v>Tenn Z4</v>
          </cell>
          <cell r="C2857">
            <v>200907</v>
          </cell>
          <cell r="D2857">
            <v>1.0277000000000001</v>
          </cell>
        </row>
        <row r="2858">
          <cell r="A2858" t="str">
            <v>Tenn Z4</v>
          </cell>
          <cell r="C2858">
            <v>200908</v>
          </cell>
          <cell r="D2858">
            <v>1.0308999999999999</v>
          </cell>
        </row>
        <row r="2859">
          <cell r="A2859" t="str">
            <v>Tenn Z4</v>
          </cell>
          <cell r="C2859">
            <v>200909</v>
          </cell>
          <cell r="D2859">
            <v>1.0318000000000001</v>
          </cell>
        </row>
        <row r="2860">
          <cell r="A2860" t="str">
            <v>Tenn Z4</v>
          </cell>
          <cell r="C2860">
            <v>200910</v>
          </cell>
          <cell r="D2860">
            <v>1.0361</v>
          </cell>
        </row>
        <row r="2861">
          <cell r="A2861" t="str">
            <v>Tenn Z4</v>
          </cell>
          <cell r="C2861">
            <v>200911</v>
          </cell>
          <cell r="D2861">
            <v>1.0497000000000001</v>
          </cell>
        </row>
        <row r="2862">
          <cell r="A2862" t="str">
            <v>Tenn Z4</v>
          </cell>
          <cell r="C2862">
            <v>200912</v>
          </cell>
          <cell r="D2862">
            <v>1.071</v>
          </cell>
        </row>
        <row r="2863">
          <cell r="A2863" t="str">
            <v>Tenn Z4</v>
          </cell>
          <cell r="C2863">
            <v>201001</v>
          </cell>
          <cell r="D2863">
            <v>1.0844</v>
          </cell>
        </row>
        <row r="2864">
          <cell r="A2864" t="str">
            <v>Tenn Z4</v>
          </cell>
          <cell r="C2864">
            <v>201002</v>
          </cell>
          <cell r="D2864">
            <v>1.0832999999999999</v>
          </cell>
        </row>
        <row r="2865">
          <cell r="A2865" t="str">
            <v>Tenn Z4</v>
          </cell>
          <cell r="C2865">
            <v>201003</v>
          </cell>
          <cell r="D2865">
            <v>1.0677000000000001</v>
          </cell>
        </row>
        <row r="2866">
          <cell r="A2866" t="str">
            <v>Tenn Z4</v>
          </cell>
          <cell r="C2866">
            <v>201004</v>
          </cell>
          <cell r="D2866">
            <v>0.99139999999999995</v>
          </cell>
        </row>
        <row r="2867">
          <cell r="A2867" t="str">
            <v>Tenn Z4</v>
          </cell>
          <cell r="C2867">
            <v>201005</v>
          </cell>
          <cell r="D2867">
            <v>0.98350000000000004</v>
          </cell>
        </row>
        <row r="2868">
          <cell r="A2868" t="str">
            <v>Tenn Z4</v>
          </cell>
          <cell r="C2868">
            <v>201006</v>
          </cell>
          <cell r="D2868">
            <v>0.98629999999999995</v>
          </cell>
        </row>
        <row r="2869">
          <cell r="A2869" t="str">
            <v>Tenn Z4</v>
          </cell>
          <cell r="C2869">
            <v>201007</v>
          </cell>
          <cell r="D2869">
            <v>0.99109999999999998</v>
          </cell>
        </row>
        <row r="2870">
          <cell r="A2870" t="str">
            <v>Tenn Z4</v>
          </cell>
          <cell r="C2870">
            <v>201008</v>
          </cell>
          <cell r="D2870">
            <v>0.99470000000000003</v>
          </cell>
        </row>
        <row r="2871">
          <cell r="A2871" t="str">
            <v>Tenn Z4</v>
          </cell>
          <cell r="C2871">
            <v>201009</v>
          </cell>
          <cell r="D2871">
            <v>0.99580000000000002</v>
          </cell>
        </row>
        <row r="2872">
          <cell r="A2872" t="str">
            <v>Tenn Z4</v>
          </cell>
          <cell r="C2872">
            <v>201010</v>
          </cell>
          <cell r="D2872">
            <v>1.0004999999999999</v>
          </cell>
        </row>
        <row r="2873">
          <cell r="A2873" t="str">
            <v>Tenn Z4</v>
          </cell>
          <cell r="C2873">
            <v>201011</v>
          </cell>
          <cell r="D2873">
            <v>1.0164</v>
          </cell>
        </row>
        <row r="2874">
          <cell r="A2874" t="str">
            <v>Tenn Z4</v>
          </cell>
          <cell r="C2874">
            <v>201012</v>
          </cell>
          <cell r="D2874">
            <v>1.0383</v>
          </cell>
        </row>
        <row r="2875">
          <cell r="A2875" t="str">
            <v>Tenn Z4</v>
          </cell>
          <cell r="C2875">
            <v>201101</v>
          </cell>
          <cell r="D2875">
            <v>1.0523</v>
          </cell>
        </row>
        <row r="2876">
          <cell r="A2876" t="str">
            <v>Tenn Z4</v>
          </cell>
          <cell r="C2876">
            <v>201102</v>
          </cell>
          <cell r="D2876">
            <v>1.0518000000000001</v>
          </cell>
        </row>
        <row r="2877">
          <cell r="A2877" t="str">
            <v>Tenn Z4</v>
          </cell>
          <cell r="C2877">
            <v>201103</v>
          </cell>
          <cell r="D2877">
            <v>1.0367999999999999</v>
          </cell>
        </row>
        <row r="2878">
          <cell r="A2878" t="str">
            <v>Tenn Z4</v>
          </cell>
          <cell r="C2878">
            <v>201104</v>
          </cell>
          <cell r="D2878">
            <v>0.97519999999999996</v>
          </cell>
        </row>
        <row r="2879">
          <cell r="A2879" t="str">
            <v>Tenn Z4</v>
          </cell>
          <cell r="C2879">
            <v>201105</v>
          </cell>
          <cell r="D2879">
            <v>0</v>
          </cell>
        </row>
        <row r="2880">
          <cell r="A2880" t="str">
            <v>Tenn Z4</v>
          </cell>
          <cell r="C2880">
            <v>201106</v>
          </cell>
          <cell r="D2880">
            <v>0</v>
          </cell>
        </row>
        <row r="2881">
          <cell r="A2881" t="str">
            <v>Tenn Z4</v>
          </cell>
          <cell r="C2881">
            <v>201107</v>
          </cell>
          <cell r="D2881">
            <v>0</v>
          </cell>
        </row>
        <row r="2882">
          <cell r="A2882" t="str">
            <v>Tenn Z4</v>
          </cell>
          <cell r="C2882">
            <v>201108</v>
          </cell>
          <cell r="D2882">
            <v>0</v>
          </cell>
        </row>
        <row r="2883">
          <cell r="A2883" t="str">
            <v>Tenn Z4</v>
          </cell>
          <cell r="C2883">
            <v>201109</v>
          </cell>
          <cell r="D2883">
            <v>0</v>
          </cell>
        </row>
        <row r="2884">
          <cell r="A2884" t="str">
            <v>Tenn Z4</v>
          </cell>
          <cell r="C2884">
            <v>201110</v>
          </cell>
          <cell r="D2884">
            <v>0</v>
          </cell>
        </row>
        <row r="2885">
          <cell r="A2885" t="str">
            <v>Tenn Z4</v>
          </cell>
          <cell r="C2885">
            <v>201111</v>
          </cell>
          <cell r="D2885">
            <v>0</v>
          </cell>
        </row>
        <row r="2886">
          <cell r="A2886" t="str">
            <v>Tenn Z4</v>
          </cell>
          <cell r="C2886">
            <v>201112</v>
          </cell>
          <cell r="D2886">
            <v>0</v>
          </cell>
        </row>
        <row r="2887">
          <cell r="A2887" t="str">
            <v>Tenn Z4</v>
          </cell>
          <cell r="C2887">
            <v>201201</v>
          </cell>
          <cell r="D2887">
            <v>0</v>
          </cell>
        </row>
        <row r="2888">
          <cell r="A2888" t="str">
            <v>Tenn Z4</v>
          </cell>
          <cell r="C2888">
            <v>201202</v>
          </cell>
          <cell r="D2888">
            <v>0</v>
          </cell>
        </row>
        <row r="2889">
          <cell r="A2889" t="str">
            <v>Tenn Z4</v>
          </cell>
          <cell r="C2889">
            <v>201203</v>
          </cell>
          <cell r="D2889">
            <v>0</v>
          </cell>
        </row>
        <row r="2890">
          <cell r="A2890" t="str">
            <v>Tenn Z4</v>
          </cell>
          <cell r="C2890">
            <v>201204</v>
          </cell>
          <cell r="D2890">
            <v>0</v>
          </cell>
        </row>
        <row r="2891">
          <cell r="A2891" t="str">
            <v>Tenn Z4</v>
          </cell>
          <cell r="C2891">
            <v>201205</v>
          </cell>
          <cell r="D2891">
            <v>0</v>
          </cell>
        </row>
        <row r="2892">
          <cell r="A2892" t="str">
            <v>Tenn Z4</v>
          </cell>
          <cell r="C2892">
            <v>201206</v>
          </cell>
          <cell r="D2892">
            <v>0</v>
          </cell>
        </row>
        <row r="2893">
          <cell r="A2893" t="str">
            <v>Tenn Z4</v>
          </cell>
          <cell r="C2893">
            <v>201207</v>
          </cell>
          <cell r="D2893">
            <v>0</v>
          </cell>
        </row>
        <row r="2894">
          <cell r="A2894" t="str">
            <v>Tenn Z4</v>
          </cell>
          <cell r="C2894">
            <v>201208</v>
          </cell>
          <cell r="D2894">
            <v>0</v>
          </cell>
        </row>
        <row r="2895">
          <cell r="A2895" t="str">
            <v>Tenn Z4</v>
          </cell>
          <cell r="C2895">
            <v>201209</v>
          </cell>
          <cell r="D2895">
            <v>0</v>
          </cell>
        </row>
        <row r="2896">
          <cell r="A2896" t="str">
            <v>Tenn Z4</v>
          </cell>
          <cell r="C2896">
            <v>201210</v>
          </cell>
          <cell r="D2896">
            <v>0</v>
          </cell>
        </row>
        <row r="2897">
          <cell r="A2897" t="str">
            <v>Tenn Z4</v>
          </cell>
          <cell r="C2897">
            <v>201211</v>
          </cell>
          <cell r="D2897">
            <v>0</v>
          </cell>
        </row>
        <row r="2898">
          <cell r="A2898" t="str">
            <v>Tenn Z4</v>
          </cell>
          <cell r="C2898">
            <v>201212</v>
          </cell>
          <cell r="D2898">
            <v>0</v>
          </cell>
        </row>
        <row r="2899">
          <cell r="A2899" t="str">
            <v>Tenn Z4</v>
          </cell>
          <cell r="C2899">
            <v>201301</v>
          </cell>
          <cell r="D2899">
            <v>0</v>
          </cell>
        </row>
        <row r="2900">
          <cell r="A2900" t="str">
            <v>Tenn Z4</v>
          </cell>
          <cell r="C2900">
            <v>201302</v>
          </cell>
          <cell r="D2900">
            <v>0</v>
          </cell>
        </row>
        <row r="2901">
          <cell r="A2901" t="str">
            <v>Tenn Z4</v>
          </cell>
          <cell r="C2901">
            <v>201303</v>
          </cell>
          <cell r="D2901">
            <v>0</v>
          </cell>
        </row>
        <row r="2902">
          <cell r="A2902" t="str">
            <v>Tenn Z4</v>
          </cell>
          <cell r="C2902">
            <v>201304</v>
          </cell>
          <cell r="D2902">
            <v>0</v>
          </cell>
        </row>
        <row r="2903">
          <cell r="A2903" t="str">
            <v>Tenn Z4</v>
          </cell>
          <cell r="C2903">
            <v>201305</v>
          </cell>
          <cell r="D2903">
            <v>0</v>
          </cell>
        </row>
        <row r="2904">
          <cell r="A2904" t="str">
            <v>Tenn Z4</v>
          </cell>
          <cell r="C2904">
            <v>201306</v>
          </cell>
          <cell r="D2904">
            <v>0</v>
          </cell>
        </row>
        <row r="2905">
          <cell r="A2905" t="str">
            <v>Tenn Z4</v>
          </cell>
          <cell r="C2905">
            <v>201307</v>
          </cell>
          <cell r="D2905">
            <v>0</v>
          </cell>
        </row>
        <row r="2906">
          <cell r="A2906" t="str">
            <v>Tenn Z4</v>
          </cell>
          <cell r="C2906">
            <v>201308</v>
          </cell>
          <cell r="D2906">
            <v>0</v>
          </cell>
        </row>
        <row r="2907">
          <cell r="A2907" t="str">
            <v>Tenn Z4</v>
          </cell>
          <cell r="C2907">
            <v>201309</v>
          </cell>
          <cell r="D2907">
            <v>0</v>
          </cell>
        </row>
        <row r="2908">
          <cell r="A2908" t="str">
            <v>Tenn Z4</v>
          </cell>
          <cell r="C2908">
            <v>201310</v>
          </cell>
          <cell r="D2908">
            <v>0</v>
          </cell>
        </row>
        <row r="2909">
          <cell r="A2909" t="str">
            <v>Tenn Z4</v>
          </cell>
          <cell r="C2909">
            <v>201311</v>
          </cell>
          <cell r="D2909">
            <v>0</v>
          </cell>
        </row>
        <row r="2910">
          <cell r="A2910" t="str">
            <v>Tenn Z4</v>
          </cell>
          <cell r="C2910">
            <v>201312</v>
          </cell>
          <cell r="D2910">
            <v>0</v>
          </cell>
        </row>
        <row r="2911">
          <cell r="A2911" t="str">
            <v>Tenn Z4</v>
          </cell>
          <cell r="C2911">
            <v>201401</v>
          </cell>
          <cell r="D2911">
            <v>0</v>
          </cell>
        </row>
        <row r="2912">
          <cell r="A2912" t="str">
            <v>Tenn Z4</v>
          </cell>
          <cell r="C2912">
            <v>201402</v>
          </cell>
          <cell r="D2912">
            <v>0</v>
          </cell>
        </row>
        <row r="2913">
          <cell r="A2913" t="str">
            <v>Tenn Z4</v>
          </cell>
          <cell r="C2913">
            <v>201403</v>
          </cell>
          <cell r="D2913">
            <v>0</v>
          </cell>
        </row>
        <row r="2914">
          <cell r="A2914" t="str">
            <v>Tenn Z4</v>
          </cell>
          <cell r="C2914">
            <v>201404</v>
          </cell>
          <cell r="D2914">
            <v>0</v>
          </cell>
        </row>
        <row r="2915">
          <cell r="A2915" t="str">
            <v>Tenn Z4</v>
          </cell>
          <cell r="C2915">
            <v>201405</v>
          </cell>
          <cell r="D2915">
            <v>0</v>
          </cell>
        </row>
        <row r="2916">
          <cell r="A2916" t="str">
            <v>Tenn Z4</v>
          </cell>
          <cell r="C2916">
            <v>201406</v>
          </cell>
          <cell r="D2916">
            <v>0</v>
          </cell>
        </row>
        <row r="2917">
          <cell r="A2917" t="str">
            <v>Tenn Z4</v>
          </cell>
          <cell r="C2917">
            <v>201407</v>
          </cell>
          <cell r="D2917">
            <v>0</v>
          </cell>
        </row>
        <row r="2918">
          <cell r="A2918" t="str">
            <v>Tenn Z4</v>
          </cell>
          <cell r="C2918">
            <v>201408</v>
          </cell>
          <cell r="D2918">
            <v>0</v>
          </cell>
        </row>
        <row r="2919">
          <cell r="A2919" t="str">
            <v>Tenn Z4</v>
          </cell>
          <cell r="C2919">
            <v>201409</v>
          </cell>
          <cell r="D2919">
            <v>0</v>
          </cell>
        </row>
        <row r="2920">
          <cell r="A2920" t="str">
            <v>Tenn Z4</v>
          </cell>
          <cell r="C2920">
            <v>201410</v>
          </cell>
          <cell r="D2920">
            <v>0</v>
          </cell>
        </row>
        <row r="2921">
          <cell r="A2921" t="str">
            <v>Tenn Z4</v>
          </cell>
          <cell r="C2921">
            <v>201411</v>
          </cell>
          <cell r="D2921">
            <v>0</v>
          </cell>
        </row>
        <row r="2922">
          <cell r="A2922" t="str">
            <v>Tenn Z4</v>
          </cell>
          <cell r="C2922">
            <v>201412</v>
          </cell>
          <cell r="D2922">
            <v>0</v>
          </cell>
        </row>
        <row r="2923">
          <cell r="A2923" t="str">
            <v>Tenn Z4</v>
          </cell>
          <cell r="C2923">
            <v>201501</v>
          </cell>
          <cell r="D2923">
            <v>0</v>
          </cell>
        </row>
        <row r="2924">
          <cell r="A2924" t="str">
            <v>Tenn Z4</v>
          </cell>
          <cell r="C2924">
            <v>201502</v>
          </cell>
          <cell r="D2924">
            <v>0</v>
          </cell>
        </row>
        <row r="2925">
          <cell r="A2925" t="str">
            <v>Tenn Z4</v>
          </cell>
          <cell r="C2925">
            <v>201503</v>
          </cell>
          <cell r="D2925">
            <v>0</v>
          </cell>
        </row>
        <row r="2926">
          <cell r="A2926" t="str">
            <v>Tenn Z4</v>
          </cell>
          <cell r="C2926">
            <v>201504</v>
          </cell>
          <cell r="D2926">
            <v>0</v>
          </cell>
        </row>
        <row r="2927">
          <cell r="A2927" t="str">
            <v>Tenn Z4</v>
          </cell>
          <cell r="C2927">
            <v>201505</v>
          </cell>
          <cell r="D2927">
            <v>0</v>
          </cell>
        </row>
        <row r="2928">
          <cell r="A2928" t="str">
            <v>Tenn Z4</v>
          </cell>
          <cell r="C2928">
            <v>201506</v>
          </cell>
          <cell r="D2928">
            <v>0</v>
          </cell>
        </row>
        <row r="2929">
          <cell r="A2929" t="str">
            <v>Tenn Z4</v>
          </cell>
          <cell r="C2929">
            <v>201507</v>
          </cell>
          <cell r="D2929">
            <v>0</v>
          </cell>
        </row>
        <row r="2930">
          <cell r="A2930" t="str">
            <v>Tenn Z4</v>
          </cell>
          <cell r="C2930">
            <v>201508</v>
          </cell>
          <cell r="D2930">
            <v>0</v>
          </cell>
        </row>
        <row r="2931">
          <cell r="A2931" t="str">
            <v>Tenn Z4</v>
          </cell>
          <cell r="C2931">
            <v>201509</v>
          </cell>
          <cell r="D2931">
            <v>0</v>
          </cell>
        </row>
        <row r="2932">
          <cell r="A2932" t="str">
            <v>Tenn Z4</v>
          </cell>
          <cell r="C2932">
            <v>201510</v>
          </cell>
          <cell r="D2932">
            <v>0</v>
          </cell>
        </row>
        <row r="2933">
          <cell r="A2933" t="str">
            <v>Tenn Z4</v>
          </cell>
          <cell r="C2933">
            <v>201511</v>
          </cell>
          <cell r="D2933">
            <v>0</v>
          </cell>
        </row>
        <row r="2934">
          <cell r="A2934" t="str">
            <v>Tenn Z4</v>
          </cell>
          <cell r="C2934">
            <v>201512</v>
          </cell>
          <cell r="D2934">
            <v>0</v>
          </cell>
        </row>
        <row r="2935">
          <cell r="A2935" t="str">
            <v>Tenn Z4</v>
          </cell>
          <cell r="C2935">
            <v>201601</v>
          </cell>
          <cell r="D2935">
            <v>0</v>
          </cell>
        </row>
        <row r="2936">
          <cell r="A2936" t="str">
            <v>Tenn Z4</v>
          </cell>
          <cell r="C2936">
            <v>201602</v>
          </cell>
          <cell r="D2936">
            <v>0</v>
          </cell>
        </row>
        <row r="2937">
          <cell r="A2937" t="str">
            <v>Tenn Z4</v>
          </cell>
          <cell r="C2937">
            <v>201603</v>
          </cell>
          <cell r="D2937">
            <v>0</v>
          </cell>
        </row>
        <row r="2938">
          <cell r="A2938" t="str">
            <v>Tenn Z4</v>
          </cell>
          <cell r="C2938">
            <v>201604</v>
          </cell>
          <cell r="D2938">
            <v>0</v>
          </cell>
        </row>
        <row r="2939">
          <cell r="A2939" t="str">
            <v>Tenn Z4</v>
          </cell>
          <cell r="C2939">
            <v>201605</v>
          </cell>
          <cell r="D2939">
            <v>0</v>
          </cell>
        </row>
        <row r="2940">
          <cell r="A2940" t="str">
            <v>Tenn Z4</v>
          </cell>
          <cell r="C2940">
            <v>201606</v>
          </cell>
          <cell r="D2940">
            <v>0</v>
          </cell>
        </row>
        <row r="2941">
          <cell r="A2941" t="str">
            <v>Tenn Z4</v>
          </cell>
          <cell r="C2941">
            <v>201607</v>
          </cell>
          <cell r="D2941">
            <v>0</v>
          </cell>
        </row>
        <row r="2942">
          <cell r="A2942" t="str">
            <v>Tenn Z4</v>
          </cell>
          <cell r="C2942">
            <v>201608</v>
          </cell>
          <cell r="D2942">
            <v>0</v>
          </cell>
        </row>
        <row r="2943">
          <cell r="A2943" t="str">
            <v>Tenn Z4</v>
          </cell>
          <cell r="C2943">
            <v>201609</v>
          </cell>
          <cell r="D2943">
            <v>0</v>
          </cell>
        </row>
        <row r="2944">
          <cell r="A2944" t="str">
            <v>Tenn Z4</v>
          </cell>
          <cell r="C2944">
            <v>201610</v>
          </cell>
          <cell r="D2944">
            <v>0</v>
          </cell>
        </row>
        <row r="2945">
          <cell r="A2945" t="str">
            <v>Tenn Z4</v>
          </cell>
          <cell r="C2945">
            <v>201611</v>
          </cell>
          <cell r="D2945">
            <v>0</v>
          </cell>
        </row>
        <row r="2946">
          <cell r="A2946" t="str">
            <v>Tenn Z4</v>
          </cell>
          <cell r="C2946">
            <v>201612</v>
          </cell>
          <cell r="D2946">
            <v>0</v>
          </cell>
        </row>
        <row r="2947">
          <cell r="A2947" t="str">
            <v>Tenn Z4</v>
          </cell>
          <cell r="C2947">
            <v>201701</v>
          </cell>
          <cell r="D2947">
            <v>0</v>
          </cell>
        </row>
        <row r="2948">
          <cell r="A2948" t="str">
            <v>Tenn Z4</v>
          </cell>
          <cell r="C2948">
            <v>201702</v>
          </cell>
          <cell r="D2948">
            <v>0</v>
          </cell>
        </row>
        <row r="2949">
          <cell r="A2949" t="str">
            <v>Tenn Z4</v>
          </cell>
          <cell r="C2949">
            <v>201703</v>
          </cell>
          <cell r="D2949">
            <v>0</v>
          </cell>
        </row>
        <row r="2950">
          <cell r="A2950" t="str">
            <v>Tenn Z4</v>
          </cell>
          <cell r="C2950">
            <v>201704</v>
          </cell>
          <cell r="D2950">
            <v>0</v>
          </cell>
        </row>
        <row r="2951">
          <cell r="A2951" t="str">
            <v>Tenn Z4</v>
          </cell>
          <cell r="C2951">
            <v>201705</v>
          </cell>
          <cell r="D2951">
            <v>0</v>
          </cell>
        </row>
        <row r="2952">
          <cell r="A2952" t="str">
            <v>Tenn Z4</v>
          </cell>
          <cell r="C2952">
            <v>201706</v>
          </cell>
          <cell r="D2952">
            <v>0</v>
          </cell>
        </row>
        <row r="2953">
          <cell r="A2953" t="str">
            <v>Tenn Z4</v>
          </cell>
          <cell r="C2953">
            <v>201707</v>
          </cell>
          <cell r="D2953">
            <v>0</v>
          </cell>
        </row>
        <row r="2954">
          <cell r="A2954" t="str">
            <v>Tenn Z4</v>
          </cell>
          <cell r="C2954">
            <v>201708</v>
          </cell>
          <cell r="D2954">
            <v>0</v>
          </cell>
        </row>
        <row r="2955">
          <cell r="A2955" t="str">
            <v>Tenn Z4</v>
          </cell>
          <cell r="C2955">
            <v>201709</v>
          </cell>
          <cell r="D2955">
            <v>0</v>
          </cell>
        </row>
        <row r="2956">
          <cell r="A2956" t="str">
            <v>Tenn Z4</v>
          </cell>
          <cell r="C2956">
            <v>201710</v>
          </cell>
          <cell r="D2956">
            <v>0</v>
          </cell>
        </row>
        <row r="2957">
          <cell r="A2957" t="str">
            <v>Tenn Z4</v>
          </cell>
          <cell r="C2957">
            <v>201711</v>
          </cell>
          <cell r="D2957">
            <v>0</v>
          </cell>
        </row>
        <row r="2958">
          <cell r="A2958" t="str">
            <v>Tenn Z4</v>
          </cell>
          <cell r="C2958">
            <v>201712</v>
          </cell>
          <cell r="D2958">
            <v>0</v>
          </cell>
        </row>
        <row r="2959">
          <cell r="A2959" t="str">
            <v>Tenn Z4</v>
          </cell>
          <cell r="C2959">
            <v>201801</v>
          </cell>
          <cell r="D2959">
            <v>0</v>
          </cell>
        </row>
        <row r="2960">
          <cell r="A2960" t="str">
            <v>Tenn Z4</v>
          </cell>
          <cell r="C2960">
            <v>201802</v>
          </cell>
          <cell r="D2960">
            <v>0</v>
          </cell>
        </row>
        <row r="2961">
          <cell r="A2961" t="str">
            <v>Tenn Z4</v>
          </cell>
          <cell r="C2961">
            <v>201803</v>
          </cell>
          <cell r="D2961">
            <v>0</v>
          </cell>
        </row>
        <row r="2962">
          <cell r="A2962" t="str">
            <v>Tenn Z4</v>
          </cell>
          <cell r="C2962">
            <v>201804</v>
          </cell>
          <cell r="D2962">
            <v>0</v>
          </cell>
        </row>
        <row r="2963">
          <cell r="A2963" t="str">
            <v>Tenn Z4</v>
          </cell>
          <cell r="C2963">
            <v>201805</v>
          </cell>
          <cell r="D2963">
            <v>0</v>
          </cell>
        </row>
        <row r="2964">
          <cell r="A2964" t="str">
            <v>Tenn Z4</v>
          </cell>
          <cell r="C2964">
            <v>201806</v>
          </cell>
          <cell r="D2964">
            <v>0</v>
          </cell>
        </row>
        <row r="2965">
          <cell r="A2965" t="str">
            <v>Tenn Z4</v>
          </cell>
          <cell r="C2965">
            <v>201807</v>
          </cell>
          <cell r="D2965">
            <v>0</v>
          </cell>
        </row>
        <row r="2966">
          <cell r="A2966" t="str">
            <v>Tenn Z4</v>
          </cell>
          <cell r="C2966">
            <v>201808</v>
          </cell>
          <cell r="D2966">
            <v>0</v>
          </cell>
        </row>
        <row r="2967">
          <cell r="A2967" t="str">
            <v>Tenn Z4</v>
          </cell>
          <cell r="C2967">
            <v>201809</v>
          </cell>
          <cell r="D2967">
            <v>0</v>
          </cell>
        </row>
        <row r="2968">
          <cell r="A2968" t="str">
            <v>Tenn Z4</v>
          </cell>
          <cell r="C2968">
            <v>201810</v>
          </cell>
          <cell r="D2968">
            <v>0</v>
          </cell>
        </row>
        <row r="2969">
          <cell r="A2969" t="str">
            <v>Tenn Z4</v>
          </cell>
          <cell r="C2969">
            <v>201811</v>
          </cell>
          <cell r="D2969">
            <v>0</v>
          </cell>
        </row>
        <row r="2970">
          <cell r="A2970" t="str">
            <v>Tenn Z4</v>
          </cell>
          <cell r="C2970">
            <v>201812</v>
          </cell>
          <cell r="D2970">
            <v>0</v>
          </cell>
        </row>
        <row r="2971">
          <cell r="A2971" t="str">
            <v>Tenn Z4</v>
          </cell>
          <cell r="C2971">
            <v>201901</v>
          </cell>
          <cell r="D2971">
            <v>0</v>
          </cell>
        </row>
        <row r="2972">
          <cell r="A2972" t="str">
            <v>Tenn Z4</v>
          </cell>
          <cell r="C2972">
            <v>201902</v>
          </cell>
          <cell r="D2972">
            <v>0</v>
          </cell>
        </row>
        <row r="2973">
          <cell r="A2973" t="str">
            <v>Tenn Z4</v>
          </cell>
          <cell r="C2973">
            <v>201903</v>
          </cell>
          <cell r="D2973">
            <v>0</v>
          </cell>
        </row>
        <row r="2974">
          <cell r="A2974" t="str">
            <v>Tenn Z4</v>
          </cell>
          <cell r="C2974">
            <v>201904</v>
          </cell>
          <cell r="D2974">
            <v>0</v>
          </cell>
        </row>
        <row r="2975">
          <cell r="A2975" t="str">
            <v>Tenn Z4</v>
          </cell>
          <cell r="C2975">
            <v>201905</v>
          </cell>
          <cell r="D2975">
            <v>0</v>
          </cell>
        </row>
        <row r="2976">
          <cell r="A2976" t="str">
            <v>Tenn Z4</v>
          </cell>
          <cell r="C2976">
            <v>201906</v>
          </cell>
          <cell r="D2976">
            <v>0</v>
          </cell>
        </row>
        <row r="2977">
          <cell r="A2977" t="str">
            <v>Tenn Z4</v>
          </cell>
          <cell r="C2977">
            <v>201907</v>
          </cell>
          <cell r="D2977">
            <v>0</v>
          </cell>
        </row>
        <row r="2978">
          <cell r="A2978" t="str">
            <v>Tenn Z4</v>
          </cell>
          <cell r="C2978">
            <v>201908</v>
          </cell>
          <cell r="D2978">
            <v>0</v>
          </cell>
        </row>
        <row r="2979">
          <cell r="A2979" t="str">
            <v>Tenn Z4</v>
          </cell>
          <cell r="C2979">
            <v>201909</v>
          </cell>
          <cell r="D2979">
            <v>0</v>
          </cell>
        </row>
        <row r="2980">
          <cell r="A2980" t="str">
            <v>Tenn Z4</v>
          </cell>
          <cell r="C2980">
            <v>201910</v>
          </cell>
          <cell r="D2980">
            <v>0</v>
          </cell>
        </row>
        <row r="2981">
          <cell r="A2981" t="str">
            <v>Tenn Z4</v>
          </cell>
          <cell r="C2981">
            <v>201911</v>
          </cell>
          <cell r="D2981">
            <v>0</v>
          </cell>
        </row>
        <row r="2982">
          <cell r="A2982" t="str">
            <v>Tenn Z4</v>
          </cell>
          <cell r="C2982">
            <v>201912</v>
          </cell>
          <cell r="D2982">
            <v>0</v>
          </cell>
        </row>
        <row r="2983">
          <cell r="A2983" t="str">
            <v>Tenn Z4</v>
          </cell>
          <cell r="C2983">
            <v>202001</v>
          </cell>
          <cell r="D2983">
            <v>0</v>
          </cell>
        </row>
        <row r="2984">
          <cell r="A2984" t="str">
            <v>Tenn Z4</v>
          </cell>
          <cell r="C2984">
            <v>202002</v>
          </cell>
          <cell r="D2984">
            <v>0</v>
          </cell>
        </row>
        <row r="2985">
          <cell r="A2985" t="str">
            <v>Tenn Z4</v>
          </cell>
          <cell r="C2985">
            <v>202003</v>
          </cell>
          <cell r="D2985">
            <v>0</v>
          </cell>
        </row>
        <row r="2986">
          <cell r="A2986" t="str">
            <v>Tenn Z4</v>
          </cell>
          <cell r="C2986">
            <v>202004</v>
          </cell>
          <cell r="D2986">
            <v>0</v>
          </cell>
        </row>
        <row r="2987">
          <cell r="A2987" t="str">
            <v>Tenn Z4</v>
          </cell>
          <cell r="C2987">
            <v>202005</v>
          </cell>
          <cell r="D2987">
            <v>0</v>
          </cell>
        </row>
        <row r="2988">
          <cell r="A2988" t="str">
            <v>Tenn Z4</v>
          </cell>
          <cell r="C2988">
            <v>202006</v>
          </cell>
          <cell r="D2988">
            <v>0</v>
          </cell>
        </row>
        <row r="2989">
          <cell r="A2989" t="str">
            <v>Tenn Z4</v>
          </cell>
          <cell r="C2989">
            <v>202007</v>
          </cell>
          <cell r="D2989">
            <v>0</v>
          </cell>
        </row>
        <row r="2990">
          <cell r="A2990" t="str">
            <v>Tenn Z4</v>
          </cell>
          <cell r="C2990">
            <v>202008</v>
          </cell>
          <cell r="D2990">
            <v>0</v>
          </cell>
        </row>
        <row r="2991">
          <cell r="A2991" t="str">
            <v>Tenn Z4</v>
          </cell>
          <cell r="C2991">
            <v>202009</v>
          </cell>
          <cell r="D2991">
            <v>0</v>
          </cell>
        </row>
        <row r="2992">
          <cell r="A2992" t="str">
            <v>Tenn Z4</v>
          </cell>
          <cell r="C2992">
            <v>202010</v>
          </cell>
          <cell r="D2992">
            <v>0</v>
          </cell>
        </row>
        <row r="2993">
          <cell r="A2993" t="str">
            <v>Tenn Z4</v>
          </cell>
          <cell r="C2993">
            <v>202011</v>
          </cell>
          <cell r="D2993">
            <v>0</v>
          </cell>
        </row>
        <row r="2994">
          <cell r="A2994" t="str">
            <v>Tenn Z4</v>
          </cell>
          <cell r="C2994">
            <v>202012</v>
          </cell>
          <cell r="D2994">
            <v>0</v>
          </cell>
        </row>
        <row r="2995">
          <cell r="A2995" t="str">
            <v>Tenn Z4</v>
          </cell>
          <cell r="C2995">
            <v>202101</v>
          </cell>
          <cell r="D2995">
            <v>0</v>
          </cell>
        </row>
        <row r="2996">
          <cell r="A2996" t="str">
            <v>Tenn Z4</v>
          </cell>
          <cell r="C2996">
            <v>202102</v>
          </cell>
          <cell r="D2996">
            <v>0</v>
          </cell>
        </row>
        <row r="2997">
          <cell r="A2997" t="str">
            <v>Tenn Z4</v>
          </cell>
          <cell r="C2997">
            <v>202103</v>
          </cell>
          <cell r="D2997">
            <v>0</v>
          </cell>
        </row>
        <row r="2998">
          <cell r="A2998" t="str">
            <v>Tenn Z4</v>
          </cell>
          <cell r="C2998">
            <v>202104</v>
          </cell>
          <cell r="D2998">
            <v>0</v>
          </cell>
        </row>
        <row r="2999">
          <cell r="A2999" t="str">
            <v>Tenn Z4</v>
          </cell>
          <cell r="C2999">
            <v>202105</v>
          </cell>
          <cell r="D2999">
            <v>0</v>
          </cell>
        </row>
        <row r="3000">
          <cell r="A3000" t="str">
            <v>Tenn Z4</v>
          </cell>
          <cell r="C3000">
            <v>202106</v>
          </cell>
          <cell r="D3000">
            <v>0</v>
          </cell>
        </row>
        <row r="3001">
          <cell r="A3001" t="str">
            <v>Tenn Z4</v>
          </cell>
          <cell r="C3001">
            <v>202107</v>
          </cell>
          <cell r="D3001">
            <v>0</v>
          </cell>
        </row>
        <row r="3002">
          <cell r="A3002" t="str">
            <v>Tenn Z4</v>
          </cell>
          <cell r="C3002">
            <v>202108</v>
          </cell>
          <cell r="D3002">
            <v>0</v>
          </cell>
        </row>
        <row r="3003">
          <cell r="A3003" t="str">
            <v>Tenn Z4</v>
          </cell>
          <cell r="C3003">
            <v>202109</v>
          </cell>
          <cell r="D3003">
            <v>0</v>
          </cell>
        </row>
        <row r="3004">
          <cell r="A3004" t="str">
            <v>Tenn Z4</v>
          </cell>
          <cell r="C3004">
            <v>202110</v>
          </cell>
          <cell r="D3004">
            <v>0</v>
          </cell>
        </row>
        <row r="3005">
          <cell r="A3005" t="str">
            <v>Tenn Z4</v>
          </cell>
          <cell r="C3005">
            <v>202111</v>
          </cell>
          <cell r="D3005">
            <v>0</v>
          </cell>
        </row>
        <row r="3006">
          <cell r="A3006" t="str">
            <v>Tenn Z4</v>
          </cell>
          <cell r="C3006">
            <v>202112</v>
          </cell>
          <cell r="D3006">
            <v>0</v>
          </cell>
        </row>
        <row r="3007">
          <cell r="A3007" t="str">
            <v>Tenn Z4</v>
          </cell>
          <cell r="C3007">
            <v>202201</v>
          </cell>
          <cell r="D3007">
            <v>0</v>
          </cell>
        </row>
        <row r="3008">
          <cell r="A3008" t="str">
            <v>Tenn Z4</v>
          </cell>
          <cell r="C3008">
            <v>202202</v>
          </cell>
          <cell r="D3008">
            <v>0</v>
          </cell>
        </row>
        <row r="3009">
          <cell r="A3009" t="str">
            <v>Tenn Z4</v>
          </cell>
          <cell r="C3009">
            <v>202203</v>
          </cell>
          <cell r="D3009">
            <v>0</v>
          </cell>
        </row>
        <row r="3010">
          <cell r="A3010" t="str">
            <v>Tenn Z4</v>
          </cell>
          <cell r="C3010">
            <v>202204</v>
          </cell>
          <cell r="D3010">
            <v>0</v>
          </cell>
        </row>
        <row r="3011">
          <cell r="A3011" t="str">
            <v>Tenn Z4</v>
          </cell>
          <cell r="C3011">
            <v>202205</v>
          </cell>
          <cell r="D3011">
            <v>0</v>
          </cell>
        </row>
        <row r="3012">
          <cell r="A3012" t="str">
            <v>Tenn Z4</v>
          </cell>
          <cell r="C3012">
            <v>202206</v>
          </cell>
          <cell r="D3012">
            <v>0</v>
          </cell>
        </row>
        <row r="3013">
          <cell r="A3013" t="str">
            <v>Tenn Z4</v>
          </cell>
          <cell r="C3013">
            <v>202207</v>
          </cell>
          <cell r="D3013">
            <v>0</v>
          </cell>
        </row>
        <row r="3014">
          <cell r="A3014" t="str">
            <v>Tenn Z4</v>
          </cell>
          <cell r="C3014">
            <v>202208</v>
          </cell>
          <cell r="D3014">
            <v>0</v>
          </cell>
        </row>
        <row r="3015">
          <cell r="A3015" t="str">
            <v>Tenn Z4</v>
          </cell>
          <cell r="C3015">
            <v>202209</v>
          </cell>
          <cell r="D3015">
            <v>0</v>
          </cell>
        </row>
        <row r="3016">
          <cell r="A3016" t="str">
            <v>Tenn Z4</v>
          </cell>
          <cell r="C3016">
            <v>202210</v>
          </cell>
          <cell r="D3016">
            <v>0</v>
          </cell>
        </row>
        <row r="3017">
          <cell r="A3017" t="str">
            <v>Tenn Z4</v>
          </cell>
          <cell r="C3017">
            <v>202211</v>
          </cell>
          <cell r="D3017">
            <v>0</v>
          </cell>
        </row>
        <row r="3018">
          <cell r="A3018" t="str">
            <v>Tenn Z4</v>
          </cell>
          <cell r="C3018">
            <v>202212</v>
          </cell>
          <cell r="D3018">
            <v>0</v>
          </cell>
        </row>
        <row r="3019">
          <cell r="A3019" t="str">
            <v>Tenn Z4</v>
          </cell>
          <cell r="C3019">
            <v>202301</v>
          </cell>
          <cell r="D3019">
            <v>0</v>
          </cell>
        </row>
        <row r="3020">
          <cell r="A3020" t="str">
            <v>Tenn Z4</v>
          </cell>
          <cell r="C3020">
            <v>202302</v>
          </cell>
          <cell r="D3020">
            <v>0</v>
          </cell>
        </row>
        <row r="3021">
          <cell r="A3021" t="str">
            <v>Tenn Z4</v>
          </cell>
          <cell r="C3021">
            <v>202303</v>
          </cell>
          <cell r="D3021">
            <v>0</v>
          </cell>
        </row>
        <row r="3022">
          <cell r="A3022" t="str">
            <v>Tenn Z4</v>
          </cell>
          <cell r="C3022">
            <v>202304</v>
          </cell>
          <cell r="D3022">
            <v>0</v>
          </cell>
        </row>
        <row r="3023">
          <cell r="A3023" t="str">
            <v>Tenn Z4</v>
          </cell>
          <cell r="C3023">
            <v>202305</v>
          </cell>
          <cell r="D3023">
            <v>0</v>
          </cell>
        </row>
        <row r="3024">
          <cell r="A3024" t="str">
            <v>Tenn Z4</v>
          </cell>
          <cell r="C3024">
            <v>202306</v>
          </cell>
          <cell r="D3024">
            <v>0</v>
          </cell>
        </row>
        <row r="3025">
          <cell r="A3025" t="str">
            <v>Tenn Z4</v>
          </cell>
          <cell r="C3025">
            <v>202307</v>
          </cell>
          <cell r="D3025">
            <v>0</v>
          </cell>
        </row>
        <row r="3026">
          <cell r="A3026" t="str">
            <v>Tenn Z4</v>
          </cell>
          <cell r="C3026">
            <v>202308</v>
          </cell>
          <cell r="D3026">
            <v>0</v>
          </cell>
        </row>
        <row r="3027">
          <cell r="A3027" t="str">
            <v>Tenn Z4</v>
          </cell>
          <cell r="C3027">
            <v>202309</v>
          </cell>
          <cell r="D3027">
            <v>0</v>
          </cell>
        </row>
        <row r="3028">
          <cell r="A3028" t="str">
            <v>Tenn Z4</v>
          </cell>
          <cell r="C3028">
            <v>202310</v>
          </cell>
          <cell r="D3028">
            <v>0</v>
          </cell>
        </row>
        <row r="3029">
          <cell r="A3029" t="str">
            <v>Tenn Z4</v>
          </cell>
          <cell r="C3029">
            <v>202311</v>
          </cell>
          <cell r="D3029">
            <v>0</v>
          </cell>
        </row>
        <row r="3030">
          <cell r="A3030" t="str">
            <v>Tenn Z4</v>
          </cell>
          <cell r="C3030">
            <v>202312</v>
          </cell>
          <cell r="D3030">
            <v>0</v>
          </cell>
        </row>
        <row r="3031">
          <cell r="A3031" t="str">
            <v>Tenn Z4</v>
          </cell>
          <cell r="C3031">
            <v>202401</v>
          </cell>
          <cell r="D3031">
            <v>0</v>
          </cell>
        </row>
        <row r="3032">
          <cell r="A3032" t="str">
            <v>Tenn Z4</v>
          </cell>
          <cell r="C3032">
            <v>202402</v>
          </cell>
          <cell r="D3032">
            <v>0</v>
          </cell>
        </row>
        <row r="3033">
          <cell r="A3033" t="str">
            <v>Tenn Z4</v>
          </cell>
          <cell r="C3033">
            <v>202403</v>
          </cell>
          <cell r="D3033">
            <v>0</v>
          </cell>
        </row>
        <row r="3034">
          <cell r="A3034" t="str">
            <v>Tenn Z4</v>
          </cell>
          <cell r="C3034">
            <v>202404</v>
          </cell>
          <cell r="D3034">
            <v>0</v>
          </cell>
        </row>
        <row r="3035">
          <cell r="A3035" t="str">
            <v>Tenn Z4</v>
          </cell>
          <cell r="C3035">
            <v>202405</v>
          </cell>
          <cell r="D3035">
            <v>0</v>
          </cell>
        </row>
        <row r="3036">
          <cell r="A3036" t="str">
            <v>Tenn Z4</v>
          </cell>
          <cell r="C3036">
            <v>202406</v>
          </cell>
          <cell r="D3036">
            <v>0</v>
          </cell>
        </row>
        <row r="3037">
          <cell r="A3037" t="str">
            <v>Tenn Z4</v>
          </cell>
          <cell r="C3037">
            <v>202407</v>
          </cell>
          <cell r="D3037">
            <v>0</v>
          </cell>
        </row>
        <row r="3038">
          <cell r="A3038" t="str">
            <v>Tenn Z4</v>
          </cell>
          <cell r="C3038">
            <v>202408</v>
          </cell>
          <cell r="D3038">
            <v>0</v>
          </cell>
        </row>
        <row r="3039">
          <cell r="A3039" t="str">
            <v>Tenn Z4</v>
          </cell>
          <cell r="C3039">
            <v>202409</v>
          </cell>
          <cell r="D3039">
            <v>0</v>
          </cell>
        </row>
        <row r="3040">
          <cell r="A3040" t="str">
            <v>Tenn Z4</v>
          </cell>
          <cell r="C3040">
            <v>202410</v>
          </cell>
          <cell r="D3040">
            <v>0</v>
          </cell>
        </row>
        <row r="3041">
          <cell r="A3041" t="str">
            <v>Tenn Z4</v>
          </cell>
          <cell r="C3041">
            <v>202411</v>
          </cell>
          <cell r="D3041">
            <v>0</v>
          </cell>
        </row>
        <row r="3042">
          <cell r="A3042" t="str">
            <v>Tenn Z4</v>
          </cell>
          <cell r="C3042">
            <v>202412</v>
          </cell>
          <cell r="D3042">
            <v>0</v>
          </cell>
        </row>
        <row r="3043">
          <cell r="A3043" t="str">
            <v>Tenn Z4</v>
          </cell>
          <cell r="C3043">
            <v>202501</v>
          </cell>
          <cell r="D3043">
            <v>0</v>
          </cell>
        </row>
        <row r="3044">
          <cell r="A3044" t="str">
            <v>Tenn Z4</v>
          </cell>
          <cell r="C3044">
            <v>202502</v>
          </cell>
          <cell r="D3044">
            <v>0</v>
          </cell>
        </row>
        <row r="3045">
          <cell r="A3045" t="str">
            <v>Tenn Z4</v>
          </cell>
          <cell r="C3045">
            <v>202503</v>
          </cell>
          <cell r="D3045">
            <v>0</v>
          </cell>
        </row>
        <row r="3046">
          <cell r="A3046" t="str">
            <v>Tenn Z4</v>
          </cell>
          <cell r="C3046">
            <v>202504</v>
          </cell>
          <cell r="D3046">
            <v>0</v>
          </cell>
        </row>
        <row r="3047">
          <cell r="A3047" t="str">
            <v>Tenn Z4</v>
          </cell>
          <cell r="C3047">
            <v>202505</v>
          </cell>
          <cell r="D3047">
            <v>0</v>
          </cell>
        </row>
        <row r="3048">
          <cell r="A3048" t="str">
            <v>Tenn Z4</v>
          </cell>
          <cell r="C3048">
            <v>202506</v>
          </cell>
          <cell r="D3048">
            <v>0</v>
          </cell>
        </row>
        <row r="3049">
          <cell r="A3049" t="str">
            <v>Tenn Z4</v>
          </cell>
          <cell r="C3049">
            <v>202507</v>
          </cell>
          <cell r="D3049">
            <v>0</v>
          </cell>
        </row>
        <row r="3050">
          <cell r="A3050" t="str">
            <v>Tenn Z4</v>
          </cell>
          <cell r="C3050">
            <v>202508</v>
          </cell>
          <cell r="D3050">
            <v>0</v>
          </cell>
        </row>
        <row r="3051">
          <cell r="A3051" t="str">
            <v>Tenn Z4</v>
          </cell>
          <cell r="C3051">
            <v>202509</v>
          </cell>
          <cell r="D3051">
            <v>0</v>
          </cell>
        </row>
        <row r="3052">
          <cell r="A3052" t="str">
            <v>Tenn Z4</v>
          </cell>
          <cell r="C3052">
            <v>202510</v>
          </cell>
          <cell r="D3052">
            <v>0</v>
          </cell>
        </row>
        <row r="3053">
          <cell r="A3053" t="str">
            <v>Tenn Z4</v>
          </cell>
          <cell r="C3053">
            <v>202511</v>
          </cell>
          <cell r="D3053">
            <v>0</v>
          </cell>
        </row>
        <row r="3054">
          <cell r="A3054" t="str">
            <v>Tenn Z4</v>
          </cell>
          <cell r="C3054">
            <v>202512</v>
          </cell>
          <cell r="D3054">
            <v>0</v>
          </cell>
        </row>
        <row r="3055">
          <cell r="A3055" t="str">
            <v>Tenn Z4</v>
          </cell>
          <cell r="C3055">
            <v>202601</v>
          </cell>
          <cell r="D3055">
            <v>0</v>
          </cell>
        </row>
        <row r="3056">
          <cell r="A3056" t="str">
            <v>Tenn Z4</v>
          </cell>
          <cell r="C3056">
            <v>202602</v>
          </cell>
          <cell r="D3056">
            <v>0</v>
          </cell>
        </row>
        <row r="3057">
          <cell r="A3057" t="str">
            <v>Tenn Z4</v>
          </cell>
          <cell r="C3057">
            <v>202603</v>
          </cell>
          <cell r="D3057">
            <v>0</v>
          </cell>
        </row>
        <row r="3058">
          <cell r="A3058" t="str">
            <v>Tenn Z4</v>
          </cell>
          <cell r="C3058">
            <v>202604</v>
          </cell>
          <cell r="D3058">
            <v>0</v>
          </cell>
        </row>
        <row r="3059">
          <cell r="A3059" t="str">
            <v>Tenn Z4</v>
          </cell>
          <cell r="C3059">
            <v>202605</v>
          </cell>
          <cell r="D3059">
            <v>0</v>
          </cell>
        </row>
        <row r="3060">
          <cell r="A3060" t="str">
            <v>Tenn Z4</v>
          </cell>
          <cell r="C3060">
            <v>202606</v>
          </cell>
          <cell r="D3060">
            <v>0</v>
          </cell>
        </row>
        <row r="3061">
          <cell r="A3061" t="str">
            <v>Tenn Z4</v>
          </cell>
          <cell r="C3061">
            <v>202607</v>
          </cell>
          <cell r="D3061">
            <v>0</v>
          </cell>
        </row>
        <row r="3062">
          <cell r="A3062" t="str">
            <v>Tenn Z4</v>
          </cell>
          <cell r="C3062">
            <v>202608</v>
          </cell>
          <cell r="D3062">
            <v>0</v>
          </cell>
        </row>
        <row r="3063">
          <cell r="A3063" t="str">
            <v>Tenn Z4</v>
          </cell>
          <cell r="C3063">
            <v>202609</v>
          </cell>
          <cell r="D3063">
            <v>0</v>
          </cell>
        </row>
        <row r="3064">
          <cell r="A3064" t="str">
            <v>Tenn Z4</v>
          </cell>
          <cell r="C3064">
            <v>202610</v>
          </cell>
          <cell r="D3064">
            <v>0</v>
          </cell>
        </row>
        <row r="3065">
          <cell r="A3065" t="str">
            <v>Tenn Z4</v>
          </cell>
          <cell r="C3065">
            <v>202611</v>
          </cell>
          <cell r="D3065">
            <v>0</v>
          </cell>
        </row>
        <row r="3066">
          <cell r="A3066" t="str">
            <v>Tenn Z4</v>
          </cell>
          <cell r="C3066">
            <v>202612</v>
          </cell>
          <cell r="D3066">
            <v>0</v>
          </cell>
        </row>
        <row r="3067">
          <cell r="A3067" t="str">
            <v>Tenn Z4</v>
          </cell>
          <cell r="C3067">
            <v>202701</v>
          </cell>
          <cell r="D3067">
            <v>0</v>
          </cell>
        </row>
        <row r="3068">
          <cell r="A3068" t="str">
            <v>Tenn Z4</v>
          </cell>
          <cell r="C3068">
            <v>202702</v>
          </cell>
          <cell r="D3068">
            <v>0</v>
          </cell>
        </row>
        <row r="3069">
          <cell r="A3069" t="str">
            <v>Tenn Z4</v>
          </cell>
          <cell r="C3069">
            <v>202703</v>
          </cell>
          <cell r="D3069">
            <v>0</v>
          </cell>
        </row>
        <row r="3070">
          <cell r="A3070" t="str">
            <v>Tenn Z4</v>
          </cell>
          <cell r="C3070">
            <v>202704</v>
          </cell>
          <cell r="D3070">
            <v>0</v>
          </cell>
        </row>
        <row r="3071">
          <cell r="A3071" t="str">
            <v>Tenn Z4</v>
          </cell>
          <cell r="C3071">
            <v>202705</v>
          </cell>
          <cell r="D3071">
            <v>0</v>
          </cell>
        </row>
        <row r="3072">
          <cell r="A3072" t="str">
            <v>Tenn Z4</v>
          </cell>
          <cell r="C3072">
            <v>202706</v>
          </cell>
          <cell r="D3072">
            <v>0</v>
          </cell>
        </row>
        <row r="3073">
          <cell r="A3073" t="str">
            <v>Tenn Z4</v>
          </cell>
          <cell r="C3073">
            <v>202707</v>
          </cell>
          <cell r="D3073">
            <v>0</v>
          </cell>
        </row>
        <row r="3074">
          <cell r="A3074" t="str">
            <v>Tenn Z4</v>
          </cell>
          <cell r="C3074">
            <v>202708</v>
          </cell>
          <cell r="D3074">
            <v>0</v>
          </cell>
        </row>
        <row r="3075">
          <cell r="A3075" t="str">
            <v>Tenn Z4</v>
          </cell>
          <cell r="C3075">
            <v>202709</v>
          </cell>
          <cell r="D3075">
            <v>0</v>
          </cell>
        </row>
        <row r="3076">
          <cell r="A3076" t="str">
            <v>Tenn Z4</v>
          </cell>
          <cell r="C3076">
            <v>202710</v>
          </cell>
          <cell r="D3076">
            <v>0</v>
          </cell>
        </row>
        <row r="3077">
          <cell r="A3077" t="str">
            <v>Tenn Z5</v>
          </cell>
          <cell r="C3077">
            <v>200803</v>
          </cell>
          <cell r="D3077">
            <v>0.55910000000000004</v>
          </cell>
        </row>
        <row r="3078">
          <cell r="A3078" t="str">
            <v>Tenn Z5</v>
          </cell>
          <cell r="C3078">
            <v>200804</v>
          </cell>
          <cell r="D3078">
            <v>0.48259999999999997</v>
          </cell>
        </row>
        <row r="3079">
          <cell r="A3079" t="str">
            <v>Tenn Z5</v>
          </cell>
          <cell r="C3079">
            <v>200805</v>
          </cell>
          <cell r="D3079">
            <v>0.4375</v>
          </cell>
        </row>
        <row r="3080">
          <cell r="A3080" t="str">
            <v>Tenn Z5</v>
          </cell>
          <cell r="C3080">
            <v>200806</v>
          </cell>
          <cell r="D3080">
            <v>0.3805</v>
          </cell>
        </row>
        <row r="3081">
          <cell r="A3081" t="str">
            <v>Tenn Z5</v>
          </cell>
          <cell r="C3081">
            <v>200807</v>
          </cell>
          <cell r="D3081">
            <v>0.37580000000000002</v>
          </cell>
        </row>
        <row r="3082">
          <cell r="A3082" t="str">
            <v>Tenn Z5</v>
          </cell>
          <cell r="C3082">
            <v>200808</v>
          </cell>
          <cell r="D3082">
            <v>0.38140000000000002</v>
          </cell>
        </row>
        <row r="3083">
          <cell r="A3083" t="str">
            <v>Tenn Z5</v>
          </cell>
          <cell r="C3083">
            <v>200809</v>
          </cell>
          <cell r="D3083">
            <v>0.36430000000000001</v>
          </cell>
        </row>
        <row r="3084">
          <cell r="A3084" t="str">
            <v>Tenn Z5</v>
          </cell>
          <cell r="C3084">
            <v>200810</v>
          </cell>
          <cell r="D3084">
            <v>0.41489999999999999</v>
          </cell>
        </row>
        <row r="3085">
          <cell r="A3085" t="str">
            <v>Tenn Z5</v>
          </cell>
          <cell r="C3085">
            <v>200811</v>
          </cell>
          <cell r="D3085">
            <v>0.47199999999999998</v>
          </cell>
        </row>
        <row r="3086">
          <cell r="A3086" t="str">
            <v>Tenn Z5</v>
          </cell>
          <cell r="C3086">
            <v>200812</v>
          </cell>
          <cell r="D3086">
            <v>0.50519999999999998</v>
          </cell>
        </row>
        <row r="3087">
          <cell r="A3087" t="str">
            <v>Tenn Z5</v>
          </cell>
          <cell r="C3087">
            <v>200901</v>
          </cell>
          <cell r="D3087">
            <v>0.48010000000000003</v>
          </cell>
        </row>
        <row r="3088">
          <cell r="A3088" t="str">
            <v>Tenn Z5</v>
          </cell>
          <cell r="C3088">
            <v>200902</v>
          </cell>
          <cell r="D3088">
            <v>0.46379999999999999</v>
          </cell>
        </row>
        <row r="3089">
          <cell r="A3089" t="str">
            <v>Tenn Z5</v>
          </cell>
          <cell r="C3089">
            <v>200903</v>
          </cell>
          <cell r="D3089">
            <v>0.46710000000000002</v>
          </cell>
        </row>
        <row r="3090">
          <cell r="A3090" t="str">
            <v>Tenn Z5</v>
          </cell>
          <cell r="C3090">
            <v>200904</v>
          </cell>
          <cell r="D3090">
            <v>0.44230000000000003</v>
          </cell>
        </row>
        <row r="3091">
          <cell r="A3091" t="str">
            <v>Tenn Z5</v>
          </cell>
          <cell r="C3091">
            <v>200905</v>
          </cell>
          <cell r="D3091">
            <v>0.44919999999999999</v>
          </cell>
        </row>
        <row r="3092">
          <cell r="A3092" t="str">
            <v>Tenn Z5</v>
          </cell>
          <cell r="C3092">
            <v>200906</v>
          </cell>
          <cell r="D3092">
            <v>0.4365</v>
          </cell>
        </row>
        <row r="3093">
          <cell r="A3093" t="str">
            <v>Tenn Z5</v>
          </cell>
          <cell r="C3093">
            <v>200907</v>
          </cell>
          <cell r="D3093">
            <v>0.4239</v>
          </cell>
        </row>
        <row r="3094">
          <cell r="A3094" t="str">
            <v>Tenn Z5</v>
          </cell>
          <cell r="C3094">
            <v>200908</v>
          </cell>
          <cell r="D3094">
            <v>0.44679999999999997</v>
          </cell>
        </row>
        <row r="3095">
          <cell r="A3095" t="str">
            <v>Tenn Z5</v>
          </cell>
          <cell r="C3095">
            <v>200909</v>
          </cell>
          <cell r="D3095">
            <v>0.42599999999999999</v>
          </cell>
        </row>
        <row r="3096">
          <cell r="A3096" t="str">
            <v>Tenn Z5</v>
          </cell>
          <cell r="C3096">
            <v>200910</v>
          </cell>
          <cell r="D3096">
            <v>0.48749999999999999</v>
          </cell>
        </row>
        <row r="3097">
          <cell r="A3097" t="str">
            <v>Tenn Z5</v>
          </cell>
          <cell r="C3097">
            <v>200911</v>
          </cell>
          <cell r="D3097">
            <v>0.49490000000000001</v>
          </cell>
        </row>
        <row r="3098">
          <cell r="A3098" t="str">
            <v>Tenn Z5</v>
          </cell>
          <cell r="C3098">
            <v>200912</v>
          </cell>
          <cell r="D3098">
            <v>0.53180000000000005</v>
          </cell>
        </row>
        <row r="3099">
          <cell r="A3099" t="str">
            <v>Tenn Z5</v>
          </cell>
          <cell r="C3099">
            <v>201001</v>
          </cell>
          <cell r="D3099">
            <v>0.504</v>
          </cell>
        </row>
        <row r="3100">
          <cell r="A3100" t="str">
            <v>Tenn Z5</v>
          </cell>
          <cell r="C3100">
            <v>201002</v>
          </cell>
          <cell r="D3100">
            <v>0.4859</v>
          </cell>
        </row>
        <row r="3101">
          <cell r="A3101" t="str">
            <v>Tenn Z5</v>
          </cell>
          <cell r="C3101">
            <v>201003</v>
          </cell>
          <cell r="D3101">
            <v>0.48949999999999999</v>
          </cell>
        </row>
        <row r="3102">
          <cell r="A3102" t="str">
            <v>Tenn Z5</v>
          </cell>
          <cell r="C3102">
            <v>201004</v>
          </cell>
          <cell r="D3102">
            <v>0.46829999999999999</v>
          </cell>
        </row>
        <row r="3103">
          <cell r="A3103" t="str">
            <v>Tenn Z5</v>
          </cell>
          <cell r="C3103">
            <v>201005</v>
          </cell>
          <cell r="D3103">
            <v>0.47570000000000001</v>
          </cell>
        </row>
        <row r="3104">
          <cell r="A3104" t="str">
            <v>Tenn Z5</v>
          </cell>
          <cell r="C3104">
            <v>201006</v>
          </cell>
          <cell r="D3104">
            <v>0.46200000000000002</v>
          </cell>
        </row>
        <row r="3105">
          <cell r="A3105" t="str">
            <v>Tenn Z5</v>
          </cell>
          <cell r="C3105">
            <v>201007</v>
          </cell>
          <cell r="D3105">
            <v>0.44850000000000001</v>
          </cell>
        </row>
        <row r="3106">
          <cell r="A3106" t="str">
            <v>Tenn Z5</v>
          </cell>
          <cell r="C3106">
            <v>201008</v>
          </cell>
          <cell r="D3106">
            <v>0.47299999999999998</v>
          </cell>
        </row>
        <row r="3107">
          <cell r="A3107" t="str">
            <v>Tenn Z5</v>
          </cell>
          <cell r="C3107">
            <v>201009</v>
          </cell>
          <cell r="D3107">
            <v>0.45079999999999998</v>
          </cell>
        </row>
        <row r="3108">
          <cell r="A3108" t="str">
            <v>Tenn Z5</v>
          </cell>
          <cell r="C3108">
            <v>201010</v>
          </cell>
          <cell r="D3108">
            <v>0.51670000000000005</v>
          </cell>
        </row>
        <row r="3109">
          <cell r="A3109" t="str">
            <v>Tenn Z5</v>
          </cell>
          <cell r="C3109">
            <v>201011</v>
          </cell>
          <cell r="D3109">
            <v>0.55449999999999999</v>
          </cell>
        </row>
        <row r="3110">
          <cell r="A3110" t="str">
            <v>Tenn Z5</v>
          </cell>
          <cell r="C3110">
            <v>201012</v>
          </cell>
          <cell r="D3110">
            <v>0.60109999999999997</v>
          </cell>
        </row>
        <row r="3111">
          <cell r="A3111" t="str">
            <v>Tenn Z5</v>
          </cell>
          <cell r="C3111">
            <v>201101</v>
          </cell>
          <cell r="D3111">
            <v>0.56599999999999995</v>
          </cell>
        </row>
        <row r="3112">
          <cell r="A3112" t="str">
            <v>Tenn Z5</v>
          </cell>
          <cell r="C3112">
            <v>201102</v>
          </cell>
          <cell r="D3112">
            <v>0.54320000000000002</v>
          </cell>
        </row>
        <row r="3113">
          <cell r="A3113" t="str">
            <v>Tenn Z5</v>
          </cell>
          <cell r="C3113">
            <v>201103</v>
          </cell>
          <cell r="D3113">
            <v>0.54769999999999996</v>
          </cell>
        </row>
        <row r="3114">
          <cell r="A3114" t="str">
            <v>Tenn Z5</v>
          </cell>
          <cell r="C3114">
            <v>201104</v>
          </cell>
          <cell r="D3114">
            <v>0.51229999999999998</v>
          </cell>
        </row>
        <row r="3115">
          <cell r="A3115" t="str">
            <v>Tenn Z5</v>
          </cell>
          <cell r="C3115">
            <v>201105</v>
          </cell>
          <cell r="D3115">
            <v>0</v>
          </cell>
        </row>
        <row r="3116">
          <cell r="A3116" t="str">
            <v>Tenn Z5</v>
          </cell>
          <cell r="C3116">
            <v>201106</v>
          </cell>
          <cell r="D3116">
            <v>0</v>
          </cell>
        </row>
        <row r="3117">
          <cell r="A3117" t="str">
            <v>Tenn Z5</v>
          </cell>
          <cell r="C3117">
            <v>201107</v>
          </cell>
          <cell r="D3117">
            <v>0</v>
          </cell>
        </row>
        <row r="3118">
          <cell r="A3118" t="str">
            <v>Tenn Z5</v>
          </cell>
          <cell r="C3118">
            <v>201108</v>
          </cell>
          <cell r="D3118">
            <v>0</v>
          </cell>
        </row>
        <row r="3119">
          <cell r="A3119" t="str">
            <v>Tenn Z5</v>
          </cell>
          <cell r="C3119">
            <v>201109</v>
          </cell>
          <cell r="D3119">
            <v>0</v>
          </cell>
        </row>
        <row r="3120">
          <cell r="A3120" t="str">
            <v>Tenn Z5</v>
          </cell>
          <cell r="C3120">
            <v>201110</v>
          </cell>
          <cell r="D3120">
            <v>0</v>
          </cell>
        </row>
        <row r="3121">
          <cell r="A3121" t="str">
            <v>Tenn Z5</v>
          </cell>
          <cell r="C3121">
            <v>201111</v>
          </cell>
          <cell r="D3121">
            <v>0</v>
          </cell>
        </row>
        <row r="3122">
          <cell r="A3122" t="str">
            <v>Tenn Z5</v>
          </cell>
          <cell r="C3122">
            <v>201112</v>
          </cell>
          <cell r="D3122">
            <v>0</v>
          </cell>
        </row>
        <row r="3123">
          <cell r="A3123" t="str">
            <v>Tenn Z5</v>
          </cell>
          <cell r="C3123">
            <v>201201</v>
          </cell>
          <cell r="D3123">
            <v>0</v>
          </cell>
        </row>
        <row r="3124">
          <cell r="A3124" t="str">
            <v>Tenn Z5</v>
          </cell>
          <cell r="C3124">
            <v>201202</v>
          </cell>
          <cell r="D3124">
            <v>0</v>
          </cell>
        </row>
        <row r="3125">
          <cell r="A3125" t="str">
            <v>Tenn Z5</v>
          </cell>
          <cell r="C3125">
            <v>201203</v>
          </cell>
          <cell r="D3125">
            <v>0</v>
          </cell>
        </row>
        <row r="3126">
          <cell r="A3126" t="str">
            <v>Tenn Z5</v>
          </cell>
          <cell r="C3126">
            <v>201204</v>
          </cell>
          <cell r="D3126">
            <v>0</v>
          </cell>
        </row>
        <row r="3127">
          <cell r="A3127" t="str">
            <v>Tenn Z5</v>
          </cell>
          <cell r="C3127">
            <v>201205</v>
          </cell>
          <cell r="D3127">
            <v>0</v>
          </cell>
        </row>
        <row r="3128">
          <cell r="A3128" t="str">
            <v>Tenn Z5</v>
          </cell>
          <cell r="C3128">
            <v>201206</v>
          </cell>
          <cell r="D3128">
            <v>0</v>
          </cell>
        </row>
        <row r="3129">
          <cell r="A3129" t="str">
            <v>Tenn Z5</v>
          </cell>
          <cell r="C3129">
            <v>201207</v>
          </cell>
          <cell r="D3129">
            <v>0</v>
          </cell>
        </row>
        <row r="3130">
          <cell r="A3130" t="str">
            <v>Tenn Z5</v>
          </cell>
          <cell r="C3130">
            <v>201208</v>
          </cell>
          <cell r="D3130">
            <v>0</v>
          </cell>
        </row>
        <row r="3131">
          <cell r="A3131" t="str">
            <v>Tenn Z5</v>
          </cell>
          <cell r="C3131">
            <v>201209</v>
          </cell>
          <cell r="D3131">
            <v>0</v>
          </cell>
        </row>
        <row r="3132">
          <cell r="A3132" t="str">
            <v>Tenn Z5</v>
          </cell>
          <cell r="C3132">
            <v>201210</v>
          </cell>
          <cell r="D3132">
            <v>0</v>
          </cell>
        </row>
        <row r="3133">
          <cell r="A3133" t="str">
            <v>Tenn Z5</v>
          </cell>
          <cell r="C3133">
            <v>201211</v>
          </cell>
          <cell r="D3133">
            <v>0</v>
          </cell>
        </row>
        <row r="3134">
          <cell r="A3134" t="str">
            <v>Tenn Z6</v>
          </cell>
          <cell r="C3134">
            <v>200803</v>
          </cell>
          <cell r="D3134">
            <v>1.0987</v>
          </cell>
        </row>
        <row r="3135">
          <cell r="A3135" t="str">
            <v>Tenn Z6</v>
          </cell>
          <cell r="C3135">
            <v>200804</v>
          </cell>
          <cell r="D3135">
            <v>0.85609999999999997</v>
          </cell>
        </row>
        <row r="3136">
          <cell r="A3136" t="str">
            <v>Tenn Z6</v>
          </cell>
          <cell r="C3136">
            <v>200805</v>
          </cell>
          <cell r="D3136">
            <v>0.8589</v>
          </cell>
        </row>
        <row r="3137">
          <cell r="A3137" t="str">
            <v>Tenn Z6</v>
          </cell>
          <cell r="C3137">
            <v>200806</v>
          </cell>
          <cell r="D3137">
            <v>0.89670000000000005</v>
          </cell>
        </row>
        <row r="3138">
          <cell r="A3138" t="str">
            <v>Tenn Z6</v>
          </cell>
          <cell r="C3138">
            <v>200807</v>
          </cell>
          <cell r="D3138">
            <v>1.0831999999999999</v>
          </cell>
        </row>
        <row r="3139">
          <cell r="A3139" t="str">
            <v>Tenn Z6</v>
          </cell>
          <cell r="C3139">
            <v>200808</v>
          </cell>
          <cell r="D3139">
            <v>0.92390000000000005</v>
          </cell>
        </row>
        <row r="3140">
          <cell r="A3140" t="str">
            <v>Tenn Z6</v>
          </cell>
          <cell r="C3140">
            <v>200809</v>
          </cell>
          <cell r="D3140">
            <v>0.87849999999999995</v>
          </cell>
        </row>
        <row r="3141">
          <cell r="A3141" t="str">
            <v>Tenn Z6</v>
          </cell>
          <cell r="C3141">
            <v>200810</v>
          </cell>
          <cell r="D3141">
            <v>0.99670000000000003</v>
          </cell>
        </row>
        <row r="3142">
          <cell r="A3142" t="str">
            <v>Tenn Z6</v>
          </cell>
          <cell r="C3142">
            <v>200811</v>
          </cell>
          <cell r="D3142">
            <v>1.0857000000000001</v>
          </cell>
        </row>
        <row r="3143">
          <cell r="A3143" t="str">
            <v>Tenn Z6</v>
          </cell>
          <cell r="C3143">
            <v>200812</v>
          </cell>
          <cell r="D3143">
            <v>1.7574000000000001</v>
          </cell>
        </row>
        <row r="3144">
          <cell r="A3144" t="str">
            <v>Tenn Z6</v>
          </cell>
          <cell r="C3144">
            <v>200901</v>
          </cell>
          <cell r="D3144">
            <v>2.9666000000000001</v>
          </cell>
        </row>
        <row r="3145">
          <cell r="A3145" t="str">
            <v>Tenn Z6</v>
          </cell>
          <cell r="C3145">
            <v>200902</v>
          </cell>
          <cell r="D3145">
            <v>2.7924000000000002</v>
          </cell>
        </row>
        <row r="3146">
          <cell r="A3146" t="str">
            <v>Tenn Z6</v>
          </cell>
          <cell r="C3146">
            <v>200903</v>
          </cell>
          <cell r="D3146">
            <v>1.6947000000000001</v>
          </cell>
        </row>
        <row r="3147">
          <cell r="A3147" t="str">
            <v>Tenn Z6</v>
          </cell>
          <cell r="C3147">
            <v>200904</v>
          </cell>
          <cell r="D3147">
            <v>0.85399999999999998</v>
          </cell>
        </row>
        <row r="3148">
          <cell r="A3148" t="str">
            <v>Tenn Z6</v>
          </cell>
          <cell r="C3148">
            <v>200905</v>
          </cell>
          <cell r="D3148">
            <v>0.85299999999999998</v>
          </cell>
        </row>
        <row r="3149">
          <cell r="A3149" t="str">
            <v>Tenn Z6</v>
          </cell>
          <cell r="C3149">
            <v>200906</v>
          </cell>
          <cell r="D3149">
            <v>0.84189999999999998</v>
          </cell>
        </row>
        <row r="3150">
          <cell r="A3150" t="str">
            <v>Tenn Z6</v>
          </cell>
          <cell r="C3150">
            <v>200907</v>
          </cell>
          <cell r="D3150">
            <v>0.82569999999999999</v>
          </cell>
        </row>
        <row r="3151">
          <cell r="A3151" t="str">
            <v>Tenn Z6</v>
          </cell>
          <cell r="C3151">
            <v>200908</v>
          </cell>
          <cell r="D3151">
            <v>0.88239999999999996</v>
          </cell>
        </row>
        <row r="3152">
          <cell r="A3152" t="str">
            <v>Tenn Z6</v>
          </cell>
          <cell r="C3152">
            <v>200909</v>
          </cell>
          <cell r="D3152">
            <v>0.83789999999999998</v>
          </cell>
        </row>
        <row r="3153">
          <cell r="A3153" t="str">
            <v>Tenn Z6</v>
          </cell>
          <cell r="C3153">
            <v>200910</v>
          </cell>
          <cell r="D3153">
            <v>0.95399999999999996</v>
          </cell>
        </row>
        <row r="3154">
          <cell r="A3154" t="str">
            <v>Tenn Z6</v>
          </cell>
          <cell r="C3154">
            <v>200911</v>
          </cell>
          <cell r="D3154">
            <v>1.0121</v>
          </cell>
        </row>
        <row r="3155">
          <cell r="A3155" t="str">
            <v>Tenn Z6</v>
          </cell>
          <cell r="C3155">
            <v>200912</v>
          </cell>
          <cell r="D3155">
            <v>1.6598999999999999</v>
          </cell>
        </row>
        <row r="3156">
          <cell r="A3156" t="str">
            <v>Tenn Z6</v>
          </cell>
          <cell r="C3156">
            <v>201001</v>
          </cell>
          <cell r="D3156">
            <v>2.8433000000000002</v>
          </cell>
        </row>
        <row r="3157">
          <cell r="A3157" t="str">
            <v>Tenn Z6</v>
          </cell>
          <cell r="C3157">
            <v>201002</v>
          </cell>
          <cell r="D3157">
            <v>2.6722999999999999</v>
          </cell>
        </row>
        <row r="3158">
          <cell r="A3158" t="str">
            <v>Tenn Z6</v>
          </cell>
          <cell r="C3158">
            <v>201003</v>
          </cell>
          <cell r="D3158">
            <v>1.5882000000000001</v>
          </cell>
        </row>
        <row r="3159">
          <cell r="A3159" t="str">
            <v>Tenn Z6</v>
          </cell>
          <cell r="C3159">
            <v>201004</v>
          </cell>
          <cell r="D3159">
            <v>0.79010000000000002</v>
          </cell>
        </row>
        <row r="3160">
          <cell r="A3160" t="str">
            <v>Tenn Z6</v>
          </cell>
          <cell r="C3160">
            <v>201005</v>
          </cell>
          <cell r="D3160">
            <v>0.79010000000000002</v>
          </cell>
        </row>
        <row r="3161">
          <cell r="A3161" t="str">
            <v>Tenn Z6</v>
          </cell>
          <cell r="C3161">
            <v>201006</v>
          </cell>
          <cell r="D3161">
            <v>0.77959999999999996</v>
          </cell>
        </row>
        <row r="3162">
          <cell r="A3162" t="str">
            <v>Tenn Z6</v>
          </cell>
          <cell r="C3162">
            <v>201007</v>
          </cell>
          <cell r="D3162">
            <v>0.76480000000000004</v>
          </cell>
        </row>
        <row r="3163">
          <cell r="A3163" t="str">
            <v>Tenn Z6</v>
          </cell>
          <cell r="C3163">
            <v>201008</v>
          </cell>
          <cell r="D3163">
            <v>0.81810000000000005</v>
          </cell>
        </row>
        <row r="3164">
          <cell r="A3164" t="str">
            <v>Tenn Z6</v>
          </cell>
          <cell r="C3164">
            <v>201009</v>
          </cell>
          <cell r="D3164">
            <v>0.77659999999999996</v>
          </cell>
        </row>
        <row r="3165">
          <cell r="A3165" t="str">
            <v>Tenn Z6</v>
          </cell>
          <cell r="C3165">
            <v>201010</v>
          </cell>
          <cell r="D3165">
            <v>0.88529999999999998</v>
          </cell>
        </row>
        <row r="3166">
          <cell r="A3166" t="str">
            <v>Tenn Z6</v>
          </cell>
          <cell r="C3166">
            <v>201011</v>
          </cell>
          <cell r="D3166">
            <v>0.87460000000000004</v>
          </cell>
        </row>
        <row r="3167">
          <cell r="A3167" t="str">
            <v>Tenn Z6</v>
          </cell>
          <cell r="C3167">
            <v>201012</v>
          </cell>
          <cell r="D3167">
            <v>1.5548999999999999</v>
          </cell>
        </row>
        <row r="3168">
          <cell r="A3168" t="str">
            <v>Tenn Z6</v>
          </cell>
          <cell r="C3168">
            <v>201101</v>
          </cell>
          <cell r="D3168">
            <v>2.5346000000000002</v>
          </cell>
        </row>
        <row r="3169">
          <cell r="A3169" t="str">
            <v>Tenn Z6</v>
          </cell>
          <cell r="C3169">
            <v>201102</v>
          </cell>
          <cell r="D3169">
            <v>2.6185999999999998</v>
          </cell>
        </row>
        <row r="3170">
          <cell r="A3170" t="str">
            <v>Tenn Z6</v>
          </cell>
          <cell r="C3170">
            <v>201103</v>
          </cell>
          <cell r="D3170">
            <v>1.4831000000000001</v>
          </cell>
        </row>
        <row r="3171">
          <cell r="A3171" t="str">
            <v>Tenn Z6</v>
          </cell>
          <cell r="C3171">
            <v>201104</v>
          </cell>
          <cell r="D3171">
            <v>0.73150000000000004</v>
          </cell>
        </row>
        <row r="3172">
          <cell r="A3172" t="str">
            <v>Tenn Z6</v>
          </cell>
          <cell r="C3172">
            <v>201105</v>
          </cell>
          <cell r="D3172">
            <v>0.51559999999999995</v>
          </cell>
        </row>
        <row r="3173">
          <cell r="A3173" t="str">
            <v>Tenn Z6</v>
          </cell>
          <cell r="C3173">
            <v>201106</v>
          </cell>
          <cell r="D3173">
            <v>0.55289999999999995</v>
          </cell>
        </row>
        <row r="3174">
          <cell r="A3174" t="str">
            <v>Tenn Z6</v>
          </cell>
          <cell r="C3174">
            <v>201107</v>
          </cell>
          <cell r="D3174">
            <v>0.74229999999999996</v>
          </cell>
        </row>
        <row r="3175">
          <cell r="A3175" t="str">
            <v>Tenn Z6</v>
          </cell>
          <cell r="C3175">
            <v>201108</v>
          </cell>
          <cell r="D3175">
            <v>0.67500000000000004</v>
          </cell>
        </row>
        <row r="3176">
          <cell r="A3176" t="str">
            <v>Tenn Z6</v>
          </cell>
          <cell r="C3176">
            <v>201109</v>
          </cell>
          <cell r="D3176">
            <v>0.56279999999999997</v>
          </cell>
        </row>
        <row r="3177">
          <cell r="A3177" t="str">
            <v>Tenn Z6</v>
          </cell>
          <cell r="C3177">
            <v>201110</v>
          </cell>
          <cell r="D3177">
            <v>0.66649999999999998</v>
          </cell>
        </row>
        <row r="3178">
          <cell r="A3178" t="str">
            <v>Tenn Z6</v>
          </cell>
          <cell r="C3178">
            <v>201111</v>
          </cell>
          <cell r="D3178">
            <v>0.56359999999999999</v>
          </cell>
        </row>
        <row r="3179">
          <cell r="A3179" t="str">
            <v>Tenn Z6</v>
          </cell>
          <cell r="C3179">
            <v>201112</v>
          </cell>
          <cell r="D3179">
            <v>1.214</v>
          </cell>
        </row>
        <row r="3180">
          <cell r="A3180" t="str">
            <v>Tenn Z6</v>
          </cell>
          <cell r="C3180">
            <v>201201</v>
          </cell>
          <cell r="D3180">
            <v>2.7766000000000002</v>
          </cell>
        </row>
        <row r="3181">
          <cell r="A3181" t="str">
            <v>Tenn Z6</v>
          </cell>
          <cell r="C3181">
            <v>201202</v>
          </cell>
          <cell r="D3181">
            <v>2.4500999999999999</v>
          </cell>
        </row>
        <row r="3182">
          <cell r="A3182" t="str">
            <v>Tenn Z6</v>
          </cell>
          <cell r="C3182">
            <v>201203</v>
          </cell>
          <cell r="D3182">
            <v>1.2043999999999999</v>
          </cell>
        </row>
        <row r="3183">
          <cell r="A3183" t="str">
            <v>Tenn Z6</v>
          </cell>
          <cell r="C3183">
            <v>201204</v>
          </cell>
          <cell r="D3183">
            <v>0</v>
          </cell>
        </row>
        <row r="3184">
          <cell r="A3184" t="str">
            <v>Tenn Z6</v>
          </cell>
          <cell r="C3184">
            <v>201205</v>
          </cell>
          <cell r="D3184">
            <v>0</v>
          </cell>
        </row>
        <row r="3185">
          <cell r="A3185" t="str">
            <v>Tenn Z6</v>
          </cell>
          <cell r="C3185">
            <v>201206</v>
          </cell>
          <cell r="D3185">
            <v>0</v>
          </cell>
        </row>
        <row r="3186">
          <cell r="A3186" t="str">
            <v>Tenn Z6</v>
          </cell>
          <cell r="C3186">
            <v>201207</v>
          </cell>
          <cell r="D3186">
            <v>0</v>
          </cell>
        </row>
        <row r="3187">
          <cell r="A3187" t="str">
            <v>Tenn Z6</v>
          </cell>
          <cell r="C3187">
            <v>201208</v>
          </cell>
          <cell r="D3187">
            <v>0</v>
          </cell>
        </row>
        <row r="3188">
          <cell r="A3188" t="str">
            <v>Tenn Z6</v>
          </cell>
          <cell r="C3188">
            <v>201209</v>
          </cell>
          <cell r="D3188">
            <v>0</v>
          </cell>
        </row>
        <row r="3189">
          <cell r="A3189" t="str">
            <v>Tenn Z6</v>
          </cell>
          <cell r="C3189">
            <v>201210</v>
          </cell>
          <cell r="D3189">
            <v>0</v>
          </cell>
        </row>
        <row r="3190">
          <cell r="A3190" t="str">
            <v>Tenn Z6</v>
          </cell>
          <cell r="C3190">
            <v>201211</v>
          </cell>
          <cell r="D3190">
            <v>0</v>
          </cell>
        </row>
        <row r="3191">
          <cell r="A3191" t="str">
            <v>Tenn Z6</v>
          </cell>
          <cell r="C3191">
            <v>201212</v>
          </cell>
          <cell r="D3191">
            <v>0</v>
          </cell>
        </row>
        <row r="3192">
          <cell r="A3192" t="str">
            <v>Tenn Z6</v>
          </cell>
          <cell r="C3192">
            <v>201301</v>
          </cell>
          <cell r="D3192">
            <v>0</v>
          </cell>
        </row>
        <row r="3193">
          <cell r="A3193" t="str">
            <v>Tenn Z6</v>
          </cell>
          <cell r="C3193">
            <v>201302</v>
          </cell>
          <cell r="D3193">
            <v>0</v>
          </cell>
        </row>
        <row r="3194">
          <cell r="A3194" t="str">
            <v>Tenn Z6</v>
          </cell>
          <cell r="C3194">
            <v>201303</v>
          </cell>
          <cell r="D3194">
            <v>0</v>
          </cell>
        </row>
        <row r="3195">
          <cell r="A3195" t="str">
            <v>Tenn Z6</v>
          </cell>
          <cell r="C3195">
            <v>201304</v>
          </cell>
          <cell r="D3195">
            <v>0</v>
          </cell>
        </row>
        <row r="3196">
          <cell r="A3196" t="str">
            <v>Tenn Z6</v>
          </cell>
          <cell r="C3196">
            <v>201305</v>
          </cell>
          <cell r="D3196">
            <v>0</v>
          </cell>
        </row>
        <row r="3197">
          <cell r="A3197" t="str">
            <v>Tenn Z6</v>
          </cell>
          <cell r="C3197">
            <v>201306</v>
          </cell>
          <cell r="D3197">
            <v>0</v>
          </cell>
        </row>
        <row r="3198">
          <cell r="A3198" t="str">
            <v>Tenn Z6</v>
          </cell>
          <cell r="C3198">
            <v>201307</v>
          </cell>
          <cell r="D3198">
            <v>0</v>
          </cell>
        </row>
        <row r="3199">
          <cell r="A3199" t="str">
            <v>Tenn Z6</v>
          </cell>
          <cell r="C3199">
            <v>201308</v>
          </cell>
          <cell r="D3199">
            <v>0</v>
          </cell>
        </row>
        <row r="3200">
          <cell r="A3200" t="str">
            <v>Tenn Z6</v>
          </cell>
          <cell r="C3200">
            <v>201309</v>
          </cell>
          <cell r="D3200">
            <v>0</v>
          </cell>
        </row>
        <row r="3201">
          <cell r="A3201" t="str">
            <v>Tenn Z6</v>
          </cell>
          <cell r="C3201">
            <v>201310</v>
          </cell>
          <cell r="D3201">
            <v>0</v>
          </cell>
        </row>
        <row r="3202">
          <cell r="A3202" t="str">
            <v>Tenn Z6</v>
          </cell>
          <cell r="C3202">
            <v>201311</v>
          </cell>
          <cell r="D3202">
            <v>0</v>
          </cell>
        </row>
        <row r="3203">
          <cell r="A3203" t="str">
            <v>Tenn Z6</v>
          </cell>
          <cell r="C3203">
            <v>201312</v>
          </cell>
          <cell r="D3203">
            <v>0</v>
          </cell>
        </row>
        <row r="3204">
          <cell r="A3204" t="str">
            <v>Tenn Z6</v>
          </cell>
          <cell r="C3204">
            <v>201401</v>
          </cell>
          <cell r="D3204">
            <v>0</v>
          </cell>
        </row>
        <row r="3205">
          <cell r="A3205" t="str">
            <v>Tenn Z6</v>
          </cell>
          <cell r="C3205">
            <v>201402</v>
          </cell>
          <cell r="D3205">
            <v>0</v>
          </cell>
        </row>
        <row r="3206">
          <cell r="A3206" t="str">
            <v>Tenn Z6</v>
          </cell>
          <cell r="C3206">
            <v>201403</v>
          </cell>
          <cell r="D3206">
            <v>0</v>
          </cell>
        </row>
        <row r="3207">
          <cell r="A3207" t="str">
            <v>Tenn Z6</v>
          </cell>
          <cell r="C3207">
            <v>201404</v>
          </cell>
          <cell r="D3207">
            <v>0</v>
          </cell>
        </row>
        <row r="3208">
          <cell r="A3208" t="str">
            <v>Tenn Z6</v>
          </cell>
          <cell r="C3208">
            <v>201405</v>
          </cell>
          <cell r="D3208">
            <v>0</v>
          </cell>
        </row>
        <row r="3209">
          <cell r="A3209" t="str">
            <v>Tenn Z6</v>
          </cell>
          <cell r="C3209">
            <v>201406</v>
          </cell>
          <cell r="D3209">
            <v>0</v>
          </cell>
        </row>
        <row r="3210">
          <cell r="A3210" t="str">
            <v>Tenn Z6</v>
          </cell>
          <cell r="C3210">
            <v>201407</v>
          </cell>
          <cell r="D3210">
            <v>0</v>
          </cell>
        </row>
        <row r="3211">
          <cell r="A3211" t="str">
            <v>Tenn Z6</v>
          </cell>
          <cell r="C3211">
            <v>201408</v>
          </cell>
          <cell r="D3211">
            <v>0</v>
          </cell>
        </row>
        <row r="3212">
          <cell r="A3212" t="str">
            <v>Tenn Z6</v>
          </cell>
          <cell r="C3212">
            <v>201409</v>
          </cell>
          <cell r="D3212">
            <v>0</v>
          </cell>
        </row>
        <row r="3213">
          <cell r="A3213" t="str">
            <v>Tenn Z6</v>
          </cell>
          <cell r="C3213">
            <v>201410</v>
          </cell>
          <cell r="D3213">
            <v>0</v>
          </cell>
        </row>
        <row r="3214">
          <cell r="A3214" t="str">
            <v>Tenn Z6</v>
          </cell>
          <cell r="C3214">
            <v>201411</v>
          </cell>
          <cell r="D3214">
            <v>0</v>
          </cell>
        </row>
        <row r="3215">
          <cell r="A3215" t="str">
            <v>Tenn Z6</v>
          </cell>
          <cell r="C3215">
            <v>201412</v>
          </cell>
          <cell r="D3215">
            <v>0</v>
          </cell>
        </row>
        <row r="3216">
          <cell r="A3216" t="str">
            <v>Tenn Z6</v>
          </cell>
          <cell r="C3216">
            <v>201501</v>
          </cell>
          <cell r="D3216">
            <v>0</v>
          </cell>
        </row>
        <row r="3217">
          <cell r="A3217" t="str">
            <v>Tenn Z6</v>
          </cell>
          <cell r="C3217">
            <v>201502</v>
          </cell>
          <cell r="D3217">
            <v>0</v>
          </cell>
        </row>
        <row r="3218">
          <cell r="A3218" t="str">
            <v>Tenn Z6</v>
          </cell>
          <cell r="C3218">
            <v>201503</v>
          </cell>
          <cell r="D3218">
            <v>0</v>
          </cell>
        </row>
        <row r="3219">
          <cell r="A3219" t="str">
            <v>Tenn Z6</v>
          </cell>
          <cell r="C3219">
            <v>201504</v>
          </cell>
          <cell r="D3219">
            <v>0</v>
          </cell>
        </row>
        <row r="3220">
          <cell r="A3220" t="str">
            <v>Tenn Z6</v>
          </cell>
          <cell r="C3220">
            <v>201505</v>
          </cell>
          <cell r="D3220">
            <v>0</v>
          </cell>
        </row>
        <row r="3221">
          <cell r="A3221" t="str">
            <v>Tenn Z6</v>
          </cell>
          <cell r="C3221">
            <v>201506</v>
          </cell>
          <cell r="D3221">
            <v>0</v>
          </cell>
        </row>
        <row r="3222">
          <cell r="A3222" t="str">
            <v>Tenn Z6</v>
          </cell>
          <cell r="C3222">
            <v>201507</v>
          </cell>
          <cell r="D3222">
            <v>0</v>
          </cell>
        </row>
        <row r="3223">
          <cell r="A3223" t="str">
            <v>Tenn Z6</v>
          </cell>
          <cell r="C3223">
            <v>201508</v>
          </cell>
          <cell r="D3223">
            <v>0</v>
          </cell>
        </row>
        <row r="3224">
          <cell r="A3224" t="str">
            <v>Tenn Z6</v>
          </cell>
          <cell r="C3224">
            <v>201509</v>
          </cell>
          <cell r="D3224">
            <v>0</v>
          </cell>
        </row>
        <row r="3225">
          <cell r="A3225" t="str">
            <v>Tenn Z6</v>
          </cell>
          <cell r="C3225">
            <v>201510</v>
          </cell>
          <cell r="D3225">
            <v>0</v>
          </cell>
        </row>
        <row r="3226">
          <cell r="A3226" t="str">
            <v>Tenn Z6</v>
          </cell>
          <cell r="C3226">
            <v>201511</v>
          </cell>
          <cell r="D3226">
            <v>0</v>
          </cell>
        </row>
        <row r="3227">
          <cell r="A3227" t="str">
            <v>Tenn Z6</v>
          </cell>
          <cell r="C3227">
            <v>201512</v>
          </cell>
          <cell r="D3227">
            <v>0</v>
          </cell>
        </row>
        <row r="3228">
          <cell r="A3228" t="str">
            <v>Tenn Z6</v>
          </cell>
          <cell r="C3228">
            <v>201601</v>
          </cell>
          <cell r="D3228">
            <v>0</v>
          </cell>
        </row>
        <row r="3229">
          <cell r="A3229" t="str">
            <v>Tenn Z6</v>
          </cell>
          <cell r="C3229">
            <v>201602</v>
          </cell>
          <cell r="D3229">
            <v>0</v>
          </cell>
        </row>
        <row r="3230">
          <cell r="A3230" t="str">
            <v>Tenn Z6</v>
          </cell>
          <cell r="C3230">
            <v>201603</v>
          </cell>
          <cell r="D3230">
            <v>0</v>
          </cell>
        </row>
        <row r="3231">
          <cell r="A3231" t="str">
            <v>Tenn Z6</v>
          </cell>
          <cell r="C3231">
            <v>201604</v>
          </cell>
          <cell r="D3231">
            <v>0</v>
          </cell>
        </row>
        <row r="3232">
          <cell r="A3232" t="str">
            <v>Tenn Z6</v>
          </cell>
          <cell r="C3232">
            <v>201605</v>
          </cell>
          <cell r="D3232">
            <v>0</v>
          </cell>
        </row>
        <row r="3233">
          <cell r="A3233" t="str">
            <v>Tenn Z6</v>
          </cell>
          <cell r="C3233">
            <v>201606</v>
          </cell>
          <cell r="D3233">
            <v>0</v>
          </cell>
        </row>
        <row r="3234">
          <cell r="A3234" t="str">
            <v>Tenn Z6</v>
          </cell>
          <cell r="C3234">
            <v>201607</v>
          </cell>
          <cell r="D3234">
            <v>0</v>
          </cell>
        </row>
        <row r="3235">
          <cell r="A3235" t="str">
            <v>Tenn Z6</v>
          </cell>
          <cell r="C3235">
            <v>201608</v>
          </cell>
          <cell r="D3235">
            <v>0</v>
          </cell>
        </row>
        <row r="3236">
          <cell r="A3236" t="str">
            <v>Tenn Z6</v>
          </cell>
          <cell r="C3236">
            <v>201609</v>
          </cell>
          <cell r="D3236">
            <v>0</v>
          </cell>
        </row>
        <row r="3237">
          <cell r="A3237" t="str">
            <v>Tenn Z6</v>
          </cell>
          <cell r="C3237">
            <v>201610</v>
          </cell>
          <cell r="D3237">
            <v>0</v>
          </cell>
        </row>
        <row r="3238">
          <cell r="A3238" t="str">
            <v>Tenn Z6</v>
          </cell>
          <cell r="C3238">
            <v>201611</v>
          </cell>
          <cell r="D3238">
            <v>0</v>
          </cell>
        </row>
        <row r="3239">
          <cell r="A3239" t="str">
            <v>Tenn Z6</v>
          </cell>
          <cell r="C3239">
            <v>201612</v>
          </cell>
          <cell r="D3239">
            <v>0</v>
          </cell>
        </row>
        <row r="3240">
          <cell r="A3240" t="str">
            <v>Tenn Z6</v>
          </cell>
          <cell r="C3240">
            <v>201701</v>
          </cell>
          <cell r="D3240">
            <v>0</v>
          </cell>
        </row>
        <row r="3241">
          <cell r="A3241" t="str">
            <v>Tenn Z6</v>
          </cell>
          <cell r="C3241">
            <v>201702</v>
          </cell>
          <cell r="D3241">
            <v>0</v>
          </cell>
        </row>
        <row r="3242">
          <cell r="A3242" t="str">
            <v>Tenn Z6</v>
          </cell>
          <cell r="C3242">
            <v>201703</v>
          </cell>
          <cell r="D3242">
            <v>0</v>
          </cell>
        </row>
        <row r="3243">
          <cell r="A3243" t="str">
            <v>Tenn Z6</v>
          </cell>
          <cell r="C3243">
            <v>201704</v>
          </cell>
          <cell r="D3243">
            <v>0</v>
          </cell>
        </row>
        <row r="3244">
          <cell r="A3244" t="str">
            <v>Tenn Z6</v>
          </cell>
          <cell r="C3244">
            <v>201705</v>
          </cell>
          <cell r="D3244">
            <v>0</v>
          </cell>
        </row>
        <row r="3245">
          <cell r="A3245" t="str">
            <v>Tenn Z6</v>
          </cell>
          <cell r="C3245">
            <v>201706</v>
          </cell>
          <cell r="D3245">
            <v>0</v>
          </cell>
        </row>
        <row r="3246">
          <cell r="A3246" t="str">
            <v>Tenn Z6</v>
          </cell>
          <cell r="C3246">
            <v>201707</v>
          </cell>
          <cell r="D3246">
            <v>0</v>
          </cell>
        </row>
        <row r="3247">
          <cell r="A3247" t="str">
            <v>Tenn Z6</v>
          </cell>
          <cell r="C3247">
            <v>201708</v>
          </cell>
          <cell r="D3247">
            <v>0</v>
          </cell>
        </row>
        <row r="3248">
          <cell r="A3248" t="str">
            <v>Tenn Z6</v>
          </cell>
          <cell r="C3248">
            <v>201709</v>
          </cell>
          <cell r="D3248">
            <v>0</v>
          </cell>
        </row>
        <row r="3249">
          <cell r="A3249" t="str">
            <v>Tenn Z6</v>
          </cell>
          <cell r="C3249">
            <v>201710</v>
          </cell>
          <cell r="D3249">
            <v>0</v>
          </cell>
        </row>
        <row r="3250">
          <cell r="A3250" t="str">
            <v>Tenn Z6</v>
          </cell>
          <cell r="C3250">
            <v>201711</v>
          </cell>
          <cell r="D3250">
            <v>0</v>
          </cell>
        </row>
        <row r="3251">
          <cell r="A3251" t="str">
            <v>Tenn Z6</v>
          </cell>
          <cell r="C3251">
            <v>201712</v>
          </cell>
          <cell r="D3251">
            <v>0</v>
          </cell>
        </row>
        <row r="3252">
          <cell r="A3252" t="str">
            <v>Tenn Z6</v>
          </cell>
          <cell r="C3252">
            <v>201801</v>
          </cell>
          <cell r="D3252">
            <v>0</v>
          </cell>
        </row>
        <row r="3253">
          <cell r="A3253" t="str">
            <v>Tenn Z6</v>
          </cell>
          <cell r="C3253">
            <v>201802</v>
          </cell>
          <cell r="D3253">
            <v>0</v>
          </cell>
        </row>
        <row r="3254">
          <cell r="A3254" t="str">
            <v>Tenn Z6</v>
          </cell>
          <cell r="C3254">
            <v>201803</v>
          </cell>
          <cell r="D3254">
            <v>0</v>
          </cell>
        </row>
        <row r="3255">
          <cell r="A3255" t="str">
            <v>Tenn Z6</v>
          </cell>
          <cell r="C3255">
            <v>201804</v>
          </cell>
          <cell r="D3255">
            <v>0</v>
          </cell>
        </row>
        <row r="3256">
          <cell r="A3256" t="str">
            <v>Tenn Z6</v>
          </cell>
          <cell r="C3256">
            <v>201805</v>
          </cell>
          <cell r="D3256">
            <v>0</v>
          </cell>
        </row>
        <row r="3257">
          <cell r="A3257" t="str">
            <v>Tenn Z6</v>
          </cell>
          <cell r="C3257">
            <v>201806</v>
          </cell>
          <cell r="D3257">
            <v>0</v>
          </cell>
        </row>
        <row r="3258">
          <cell r="A3258" t="str">
            <v>Tenn Z6</v>
          </cell>
          <cell r="C3258">
            <v>201807</v>
          </cell>
          <cell r="D3258">
            <v>0</v>
          </cell>
        </row>
        <row r="3259">
          <cell r="A3259" t="str">
            <v>Tenn Z6</v>
          </cell>
          <cell r="C3259">
            <v>201808</v>
          </cell>
          <cell r="D3259">
            <v>0</v>
          </cell>
        </row>
        <row r="3260">
          <cell r="A3260" t="str">
            <v>Tenn Z6</v>
          </cell>
          <cell r="C3260">
            <v>201809</v>
          </cell>
          <cell r="D3260">
            <v>0</v>
          </cell>
        </row>
        <row r="3261">
          <cell r="A3261" t="str">
            <v>Tenn Z6</v>
          </cell>
          <cell r="C3261">
            <v>201810</v>
          </cell>
          <cell r="D3261">
            <v>0</v>
          </cell>
        </row>
        <row r="3262">
          <cell r="A3262" t="str">
            <v>Tenn Z6</v>
          </cell>
          <cell r="C3262">
            <v>201811</v>
          </cell>
          <cell r="D3262">
            <v>0</v>
          </cell>
        </row>
        <row r="3263">
          <cell r="A3263" t="str">
            <v>Tenn Z6</v>
          </cell>
          <cell r="C3263">
            <v>201812</v>
          </cell>
          <cell r="D3263">
            <v>0</v>
          </cell>
        </row>
        <row r="3264">
          <cell r="A3264" t="str">
            <v>Tenn Z6</v>
          </cell>
          <cell r="C3264">
            <v>201901</v>
          </cell>
          <cell r="D3264">
            <v>0</v>
          </cell>
        </row>
        <row r="3265">
          <cell r="A3265" t="str">
            <v>Tenn Z6</v>
          </cell>
          <cell r="C3265">
            <v>201902</v>
          </cell>
          <cell r="D3265">
            <v>0</v>
          </cell>
        </row>
        <row r="3266">
          <cell r="A3266" t="str">
            <v>Tenn Z6</v>
          </cell>
          <cell r="C3266">
            <v>201903</v>
          </cell>
          <cell r="D3266">
            <v>0</v>
          </cell>
        </row>
        <row r="3267">
          <cell r="A3267" t="str">
            <v>Tenn Z6</v>
          </cell>
          <cell r="C3267">
            <v>201904</v>
          </cell>
          <cell r="D3267">
            <v>0</v>
          </cell>
        </row>
        <row r="3268">
          <cell r="A3268" t="str">
            <v>Tenn Z6</v>
          </cell>
          <cell r="C3268">
            <v>201905</v>
          </cell>
          <cell r="D3268">
            <v>0</v>
          </cell>
        </row>
        <row r="3269">
          <cell r="A3269" t="str">
            <v>Tenn Z6</v>
          </cell>
          <cell r="C3269">
            <v>201906</v>
          </cell>
          <cell r="D3269">
            <v>0</v>
          </cell>
        </row>
        <row r="3270">
          <cell r="A3270" t="str">
            <v>Tenn Z6</v>
          </cell>
          <cell r="C3270">
            <v>201907</v>
          </cell>
          <cell r="D3270">
            <v>0</v>
          </cell>
        </row>
        <row r="3271">
          <cell r="A3271" t="str">
            <v>Tenn Z6</v>
          </cell>
          <cell r="C3271">
            <v>201908</v>
          </cell>
          <cell r="D3271">
            <v>0</v>
          </cell>
        </row>
        <row r="3272">
          <cell r="A3272" t="str">
            <v>Tenn Z6</v>
          </cell>
          <cell r="C3272">
            <v>201909</v>
          </cell>
          <cell r="D3272">
            <v>0</v>
          </cell>
        </row>
        <row r="3273">
          <cell r="A3273" t="str">
            <v>Tenn Z6</v>
          </cell>
          <cell r="C3273">
            <v>201910</v>
          </cell>
          <cell r="D3273">
            <v>0</v>
          </cell>
        </row>
        <row r="3274">
          <cell r="A3274" t="str">
            <v>Tenn Z6</v>
          </cell>
          <cell r="C3274">
            <v>201911</v>
          </cell>
          <cell r="D3274">
            <v>0</v>
          </cell>
        </row>
        <row r="3275">
          <cell r="A3275" t="str">
            <v>Tenn Z6</v>
          </cell>
          <cell r="C3275">
            <v>201912</v>
          </cell>
          <cell r="D3275">
            <v>0</v>
          </cell>
        </row>
        <row r="3276">
          <cell r="A3276" t="str">
            <v>Tenn Z6</v>
          </cell>
          <cell r="C3276">
            <v>202001</v>
          </cell>
          <cell r="D3276">
            <v>0</v>
          </cell>
        </row>
        <row r="3277">
          <cell r="A3277" t="str">
            <v>Tenn Z6</v>
          </cell>
          <cell r="C3277">
            <v>202002</v>
          </cell>
          <cell r="D3277">
            <v>0</v>
          </cell>
        </row>
        <row r="3278">
          <cell r="A3278" t="str">
            <v>Tenn Z6</v>
          </cell>
          <cell r="C3278">
            <v>202003</v>
          </cell>
          <cell r="D3278">
            <v>0</v>
          </cell>
        </row>
        <row r="3279">
          <cell r="A3279" t="str">
            <v>Tenn Z6</v>
          </cell>
          <cell r="C3279">
            <v>202004</v>
          </cell>
          <cell r="D3279">
            <v>0</v>
          </cell>
        </row>
        <row r="3280">
          <cell r="A3280" t="str">
            <v>Tenn Z6</v>
          </cell>
          <cell r="C3280">
            <v>202005</v>
          </cell>
          <cell r="D3280">
            <v>0</v>
          </cell>
        </row>
        <row r="3281">
          <cell r="A3281" t="str">
            <v>Tenn Z6</v>
          </cell>
          <cell r="C3281">
            <v>202006</v>
          </cell>
          <cell r="D3281">
            <v>0</v>
          </cell>
        </row>
        <row r="3282">
          <cell r="A3282" t="str">
            <v>Tenn Z6</v>
          </cell>
          <cell r="C3282">
            <v>202007</v>
          </cell>
          <cell r="D3282">
            <v>0</v>
          </cell>
        </row>
        <row r="3283">
          <cell r="A3283" t="str">
            <v>Tenn Z6</v>
          </cell>
          <cell r="C3283">
            <v>202008</v>
          </cell>
          <cell r="D3283">
            <v>0</v>
          </cell>
        </row>
        <row r="3284">
          <cell r="A3284" t="str">
            <v>Tenn Z6</v>
          </cell>
          <cell r="C3284">
            <v>202009</v>
          </cell>
          <cell r="D3284">
            <v>0</v>
          </cell>
        </row>
        <row r="3285">
          <cell r="A3285" t="str">
            <v>Tenn Z6</v>
          </cell>
          <cell r="C3285">
            <v>202010</v>
          </cell>
          <cell r="D3285">
            <v>0</v>
          </cell>
        </row>
        <row r="3286">
          <cell r="A3286" t="str">
            <v>Tenn Z6</v>
          </cell>
          <cell r="C3286">
            <v>202011</v>
          </cell>
          <cell r="D3286">
            <v>0</v>
          </cell>
        </row>
        <row r="3287">
          <cell r="A3287" t="str">
            <v>Tenn Z6</v>
          </cell>
          <cell r="C3287">
            <v>202012</v>
          </cell>
          <cell r="D3287">
            <v>0</v>
          </cell>
        </row>
        <row r="3288">
          <cell r="A3288" t="str">
            <v>Tenn Z6</v>
          </cell>
          <cell r="C3288">
            <v>202101</v>
          </cell>
          <cell r="D3288">
            <v>0</v>
          </cell>
        </row>
        <row r="3289">
          <cell r="A3289" t="str">
            <v>Tenn Z6</v>
          </cell>
          <cell r="C3289">
            <v>202102</v>
          </cell>
          <cell r="D3289">
            <v>0</v>
          </cell>
        </row>
        <row r="3290">
          <cell r="A3290" t="str">
            <v>Tenn Z6</v>
          </cell>
          <cell r="C3290">
            <v>202103</v>
          </cell>
          <cell r="D3290">
            <v>0</v>
          </cell>
        </row>
        <row r="3291">
          <cell r="A3291" t="str">
            <v>Tenn Z6</v>
          </cell>
          <cell r="C3291">
            <v>202104</v>
          </cell>
          <cell r="D3291">
            <v>0</v>
          </cell>
        </row>
        <row r="3292">
          <cell r="A3292" t="str">
            <v>Tenn Z6</v>
          </cell>
          <cell r="C3292">
            <v>202105</v>
          </cell>
          <cell r="D3292">
            <v>0</v>
          </cell>
        </row>
        <row r="3293">
          <cell r="A3293" t="str">
            <v>Tenn Z6</v>
          </cell>
          <cell r="C3293">
            <v>202106</v>
          </cell>
          <cell r="D3293">
            <v>0</v>
          </cell>
        </row>
        <row r="3294">
          <cell r="A3294" t="str">
            <v>Tenn Z6</v>
          </cell>
          <cell r="C3294">
            <v>202107</v>
          </cell>
          <cell r="D3294">
            <v>0</v>
          </cell>
        </row>
        <row r="3295">
          <cell r="A3295" t="str">
            <v>Tenn Z6</v>
          </cell>
          <cell r="C3295">
            <v>202108</v>
          </cell>
          <cell r="D3295">
            <v>0</v>
          </cell>
        </row>
        <row r="3296">
          <cell r="A3296" t="str">
            <v>Tenn Z6</v>
          </cell>
          <cell r="C3296">
            <v>202109</v>
          </cell>
          <cell r="D3296">
            <v>0</v>
          </cell>
        </row>
        <row r="3297">
          <cell r="A3297" t="str">
            <v>Tenn Z6</v>
          </cell>
          <cell r="C3297">
            <v>202110</v>
          </cell>
          <cell r="D3297">
            <v>0</v>
          </cell>
        </row>
        <row r="3298">
          <cell r="A3298" t="str">
            <v>Tenn Z6</v>
          </cell>
          <cell r="C3298">
            <v>202111</v>
          </cell>
          <cell r="D3298">
            <v>0</v>
          </cell>
        </row>
        <row r="3299">
          <cell r="A3299" t="str">
            <v>Tenn Z6</v>
          </cell>
          <cell r="C3299">
            <v>202112</v>
          </cell>
          <cell r="D3299">
            <v>0</v>
          </cell>
        </row>
        <row r="3300">
          <cell r="A3300" t="str">
            <v>Tenn Z6</v>
          </cell>
          <cell r="C3300">
            <v>202201</v>
          </cell>
          <cell r="D3300">
            <v>0</v>
          </cell>
        </row>
        <row r="3301">
          <cell r="A3301" t="str">
            <v>Tenn Z6</v>
          </cell>
          <cell r="C3301">
            <v>202202</v>
          </cell>
          <cell r="D3301">
            <v>0</v>
          </cell>
        </row>
        <row r="3302">
          <cell r="A3302" t="str">
            <v>Tenn Z6</v>
          </cell>
          <cell r="C3302">
            <v>202203</v>
          </cell>
          <cell r="D3302">
            <v>0</v>
          </cell>
        </row>
        <row r="3303">
          <cell r="A3303" t="str">
            <v>Tenn Z6</v>
          </cell>
          <cell r="C3303">
            <v>202204</v>
          </cell>
          <cell r="D3303">
            <v>0</v>
          </cell>
        </row>
        <row r="3304">
          <cell r="A3304" t="str">
            <v>Tenn Z6</v>
          </cell>
          <cell r="C3304">
            <v>202205</v>
          </cell>
          <cell r="D3304">
            <v>0</v>
          </cell>
        </row>
        <row r="3305">
          <cell r="A3305" t="str">
            <v>Tenn Z6</v>
          </cell>
          <cell r="C3305">
            <v>202206</v>
          </cell>
          <cell r="D3305">
            <v>0</v>
          </cell>
        </row>
        <row r="3306">
          <cell r="A3306" t="str">
            <v>Tenn Z6</v>
          </cell>
          <cell r="C3306">
            <v>202207</v>
          </cell>
          <cell r="D3306">
            <v>0</v>
          </cell>
        </row>
        <row r="3307">
          <cell r="A3307" t="str">
            <v>Tenn Z6</v>
          </cell>
          <cell r="C3307">
            <v>202208</v>
          </cell>
          <cell r="D3307">
            <v>0</v>
          </cell>
        </row>
        <row r="3308">
          <cell r="A3308" t="str">
            <v>Tenn Z6</v>
          </cell>
          <cell r="C3308">
            <v>202209</v>
          </cell>
          <cell r="D3308">
            <v>0</v>
          </cell>
        </row>
        <row r="3309">
          <cell r="A3309" t="str">
            <v>Tenn Z6</v>
          </cell>
          <cell r="C3309">
            <v>202210</v>
          </cell>
          <cell r="D3309">
            <v>0</v>
          </cell>
        </row>
        <row r="3310">
          <cell r="A3310" t="str">
            <v>Tenn Z6</v>
          </cell>
          <cell r="C3310">
            <v>202211</v>
          </cell>
          <cell r="D3310">
            <v>0</v>
          </cell>
        </row>
        <row r="3311">
          <cell r="A3311" t="str">
            <v>Tenn Z6</v>
          </cell>
          <cell r="C3311">
            <v>202212</v>
          </cell>
          <cell r="D3311">
            <v>0</v>
          </cell>
        </row>
        <row r="3312">
          <cell r="A3312" t="str">
            <v>Tenn Z6</v>
          </cell>
          <cell r="C3312">
            <v>202301</v>
          </cell>
          <cell r="D3312">
            <v>0</v>
          </cell>
        </row>
        <row r="3313">
          <cell r="A3313" t="str">
            <v>Tenn Z6</v>
          </cell>
          <cell r="C3313">
            <v>202302</v>
          </cell>
          <cell r="D3313">
            <v>0</v>
          </cell>
        </row>
        <row r="3314">
          <cell r="A3314" t="str">
            <v>Tenn Z6</v>
          </cell>
          <cell r="C3314">
            <v>202303</v>
          </cell>
          <cell r="D3314">
            <v>0</v>
          </cell>
        </row>
        <row r="3315">
          <cell r="A3315" t="str">
            <v>Tenn Z6</v>
          </cell>
          <cell r="C3315">
            <v>202304</v>
          </cell>
          <cell r="D3315">
            <v>0</v>
          </cell>
        </row>
        <row r="3316">
          <cell r="A3316" t="str">
            <v>Tenn Z6</v>
          </cell>
          <cell r="C3316">
            <v>202305</v>
          </cell>
          <cell r="D3316">
            <v>0</v>
          </cell>
        </row>
        <row r="3317">
          <cell r="A3317" t="str">
            <v>Tenn Z6</v>
          </cell>
          <cell r="C3317">
            <v>202306</v>
          </cell>
          <cell r="D3317">
            <v>0</v>
          </cell>
        </row>
        <row r="3318">
          <cell r="A3318" t="str">
            <v>Tenn Z6</v>
          </cell>
          <cell r="C3318">
            <v>202307</v>
          </cell>
          <cell r="D3318">
            <v>0</v>
          </cell>
        </row>
        <row r="3319">
          <cell r="A3319" t="str">
            <v>Tenn Z6</v>
          </cell>
          <cell r="C3319">
            <v>202308</v>
          </cell>
          <cell r="D3319">
            <v>0</v>
          </cell>
        </row>
        <row r="3320">
          <cell r="A3320" t="str">
            <v>Tenn Z6</v>
          </cell>
          <cell r="C3320">
            <v>202309</v>
          </cell>
          <cell r="D3320">
            <v>0</v>
          </cell>
        </row>
        <row r="3321">
          <cell r="A3321" t="str">
            <v>Tenn Z6</v>
          </cell>
          <cell r="C3321">
            <v>202310</v>
          </cell>
          <cell r="D3321">
            <v>0</v>
          </cell>
        </row>
        <row r="3322">
          <cell r="A3322" t="str">
            <v>Tenn Z6</v>
          </cell>
          <cell r="C3322">
            <v>202311</v>
          </cell>
          <cell r="D3322">
            <v>0</v>
          </cell>
        </row>
        <row r="3323">
          <cell r="A3323" t="str">
            <v>Tenn Z6</v>
          </cell>
          <cell r="C3323">
            <v>202312</v>
          </cell>
          <cell r="D3323">
            <v>0</v>
          </cell>
        </row>
        <row r="3324">
          <cell r="A3324" t="str">
            <v>Tenn Z6</v>
          </cell>
          <cell r="C3324">
            <v>202401</v>
          </cell>
          <cell r="D3324">
            <v>0</v>
          </cell>
        </row>
        <row r="3325">
          <cell r="A3325" t="str">
            <v>Tenn Z6</v>
          </cell>
          <cell r="C3325">
            <v>202402</v>
          </cell>
          <cell r="D3325">
            <v>0</v>
          </cell>
        </row>
        <row r="3326">
          <cell r="A3326" t="str">
            <v>Tenn Z6</v>
          </cell>
          <cell r="C3326">
            <v>202403</v>
          </cell>
          <cell r="D3326">
            <v>0</v>
          </cell>
        </row>
        <row r="3327">
          <cell r="A3327" t="str">
            <v>Tenn Z6</v>
          </cell>
          <cell r="C3327">
            <v>202404</v>
          </cell>
          <cell r="D3327">
            <v>0</v>
          </cell>
        </row>
        <row r="3328">
          <cell r="A3328" t="str">
            <v>Tenn Z6</v>
          </cell>
          <cell r="C3328">
            <v>202405</v>
          </cell>
          <cell r="D3328">
            <v>0</v>
          </cell>
        </row>
        <row r="3329">
          <cell r="A3329" t="str">
            <v>Tenn Z6</v>
          </cell>
          <cell r="C3329">
            <v>202406</v>
          </cell>
          <cell r="D3329">
            <v>0</v>
          </cell>
        </row>
        <row r="3330">
          <cell r="A3330" t="str">
            <v>Tenn Z6</v>
          </cell>
          <cell r="C3330">
            <v>202407</v>
          </cell>
          <cell r="D3330">
            <v>0</v>
          </cell>
        </row>
        <row r="3331">
          <cell r="A3331" t="str">
            <v>Tenn Z6</v>
          </cell>
          <cell r="C3331">
            <v>202408</v>
          </cell>
          <cell r="D3331">
            <v>0</v>
          </cell>
        </row>
        <row r="3332">
          <cell r="A3332" t="str">
            <v>Tenn Z6</v>
          </cell>
          <cell r="C3332">
            <v>202409</v>
          </cell>
          <cell r="D3332">
            <v>0</v>
          </cell>
        </row>
        <row r="3333">
          <cell r="A3333" t="str">
            <v>Tenn Z6</v>
          </cell>
          <cell r="C3333">
            <v>202410</v>
          </cell>
          <cell r="D3333">
            <v>0</v>
          </cell>
        </row>
        <row r="3334">
          <cell r="A3334" t="str">
            <v>Tenn Z6</v>
          </cell>
          <cell r="C3334">
            <v>202411</v>
          </cell>
          <cell r="D3334">
            <v>0</v>
          </cell>
        </row>
        <row r="3335">
          <cell r="A3335" t="str">
            <v>Tenn Z6</v>
          </cell>
          <cell r="C3335">
            <v>202412</v>
          </cell>
          <cell r="D3335">
            <v>0</v>
          </cell>
        </row>
        <row r="3336">
          <cell r="A3336" t="str">
            <v>Tenn Z6</v>
          </cell>
          <cell r="C3336">
            <v>202501</v>
          </cell>
          <cell r="D3336">
            <v>0</v>
          </cell>
        </row>
        <row r="3337">
          <cell r="A3337" t="str">
            <v>Tenn Z6</v>
          </cell>
          <cell r="C3337">
            <v>202502</v>
          </cell>
          <cell r="D3337">
            <v>0</v>
          </cell>
        </row>
        <row r="3338">
          <cell r="A3338" t="str">
            <v>Tenn Z6</v>
          </cell>
          <cell r="C3338">
            <v>202503</v>
          </cell>
          <cell r="D3338">
            <v>0</v>
          </cell>
        </row>
        <row r="3339">
          <cell r="A3339" t="str">
            <v>Tenn Z6</v>
          </cell>
          <cell r="C3339">
            <v>202504</v>
          </cell>
          <cell r="D3339">
            <v>0</v>
          </cell>
        </row>
        <row r="3340">
          <cell r="A3340" t="str">
            <v>Tenn Z6</v>
          </cell>
          <cell r="C3340">
            <v>202505</v>
          </cell>
          <cell r="D3340">
            <v>0</v>
          </cell>
        </row>
        <row r="3341">
          <cell r="A3341" t="str">
            <v>Tenn Z6</v>
          </cell>
          <cell r="C3341">
            <v>202506</v>
          </cell>
          <cell r="D3341">
            <v>0</v>
          </cell>
        </row>
        <row r="3342">
          <cell r="A3342" t="str">
            <v>Tenn Z6</v>
          </cell>
          <cell r="C3342">
            <v>202507</v>
          </cell>
          <cell r="D3342">
            <v>0</v>
          </cell>
        </row>
        <row r="3343">
          <cell r="A3343" t="str">
            <v>Tenn Z6</v>
          </cell>
          <cell r="C3343">
            <v>202508</v>
          </cell>
          <cell r="D3343">
            <v>0</v>
          </cell>
        </row>
        <row r="3344">
          <cell r="A3344" t="str">
            <v>Tenn Z6</v>
          </cell>
          <cell r="C3344">
            <v>202509</v>
          </cell>
          <cell r="D3344">
            <v>0</v>
          </cell>
        </row>
        <row r="3345">
          <cell r="A3345" t="str">
            <v>Tenn Z6</v>
          </cell>
          <cell r="C3345">
            <v>202510</v>
          </cell>
          <cell r="D3345">
            <v>0</v>
          </cell>
        </row>
        <row r="3346">
          <cell r="A3346" t="str">
            <v>Tenn Z6</v>
          </cell>
          <cell r="C3346">
            <v>202511</v>
          </cell>
          <cell r="D3346">
            <v>0</v>
          </cell>
        </row>
        <row r="3347">
          <cell r="A3347" t="str">
            <v>Tenn Z6</v>
          </cell>
          <cell r="C3347">
            <v>202512</v>
          </cell>
          <cell r="D3347">
            <v>0</v>
          </cell>
        </row>
        <row r="3348">
          <cell r="A3348" t="str">
            <v>Tenn Z6</v>
          </cell>
          <cell r="C3348">
            <v>202601</v>
          </cell>
          <cell r="D3348">
            <v>0</v>
          </cell>
        </row>
        <row r="3349">
          <cell r="A3349" t="str">
            <v>Tenn Z6</v>
          </cell>
          <cell r="C3349">
            <v>202602</v>
          </cell>
          <cell r="D3349">
            <v>0</v>
          </cell>
        </row>
        <row r="3350">
          <cell r="A3350" t="str">
            <v>Tenn Z6</v>
          </cell>
          <cell r="C3350">
            <v>202603</v>
          </cell>
          <cell r="D3350">
            <v>0</v>
          </cell>
        </row>
        <row r="3351">
          <cell r="A3351" t="str">
            <v>Tenn Z6</v>
          </cell>
          <cell r="C3351">
            <v>202604</v>
          </cell>
          <cell r="D3351">
            <v>0</v>
          </cell>
        </row>
        <row r="3352">
          <cell r="A3352" t="str">
            <v>Tenn Z6</v>
          </cell>
          <cell r="C3352">
            <v>202605</v>
          </cell>
          <cell r="D3352">
            <v>0</v>
          </cell>
        </row>
        <row r="3353">
          <cell r="A3353" t="str">
            <v>Tenn Z6</v>
          </cell>
          <cell r="C3353">
            <v>202606</v>
          </cell>
          <cell r="D3353">
            <v>0</v>
          </cell>
        </row>
        <row r="3354">
          <cell r="A3354" t="str">
            <v>Tenn Z6</v>
          </cell>
          <cell r="C3354">
            <v>202607</v>
          </cell>
          <cell r="D3354">
            <v>0</v>
          </cell>
        </row>
        <row r="3355">
          <cell r="A3355" t="str">
            <v>Tenn Z6</v>
          </cell>
          <cell r="C3355">
            <v>202608</v>
          </cell>
          <cell r="D3355">
            <v>0</v>
          </cell>
        </row>
        <row r="3356">
          <cell r="A3356" t="str">
            <v>Tenn Z6</v>
          </cell>
          <cell r="C3356">
            <v>202609</v>
          </cell>
          <cell r="D3356">
            <v>0</v>
          </cell>
        </row>
        <row r="3357">
          <cell r="A3357" t="str">
            <v>Tenn Z6</v>
          </cell>
          <cell r="C3357">
            <v>202610</v>
          </cell>
          <cell r="D3357">
            <v>0</v>
          </cell>
        </row>
        <row r="3358">
          <cell r="A3358" t="str">
            <v>Tenn Z6</v>
          </cell>
          <cell r="C3358">
            <v>202611</v>
          </cell>
          <cell r="D3358">
            <v>0</v>
          </cell>
        </row>
        <row r="3359">
          <cell r="A3359" t="str">
            <v>Tenn Z6</v>
          </cell>
          <cell r="C3359">
            <v>202612</v>
          </cell>
          <cell r="D3359">
            <v>0</v>
          </cell>
        </row>
        <row r="3360">
          <cell r="A3360" t="str">
            <v>Tenn Z6</v>
          </cell>
          <cell r="C3360">
            <v>202701</v>
          </cell>
          <cell r="D3360">
            <v>0</v>
          </cell>
        </row>
        <row r="3361">
          <cell r="A3361" t="str">
            <v>Tenn Z6</v>
          </cell>
          <cell r="C3361">
            <v>202702</v>
          </cell>
          <cell r="D3361">
            <v>0</v>
          </cell>
        </row>
        <row r="3362">
          <cell r="A3362" t="str">
            <v>Tenn Z6</v>
          </cell>
          <cell r="C3362">
            <v>202703</v>
          </cell>
          <cell r="D3362">
            <v>0</v>
          </cell>
        </row>
        <row r="3363">
          <cell r="A3363" t="str">
            <v>Tenn Z6</v>
          </cell>
          <cell r="C3363">
            <v>202704</v>
          </cell>
          <cell r="D3363">
            <v>0</v>
          </cell>
        </row>
        <row r="3364">
          <cell r="A3364" t="str">
            <v>Tenn Z6</v>
          </cell>
          <cell r="C3364">
            <v>202705</v>
          </cell>
          <cell r="D3364">
            <v>0</v>
          </cell>
        </row>
        <row r="3365">
          <cell r="A3365" t="str">
            <v>Tenn Z6</v>
          </cell>
          <cell r="C3365">
            <v>202706</v>
          </cell>
          <cell r="D3365">
            <v>0</v>
          </cell>
        </row>
        <row r="3366">
          <cell r="A3366" t="str">
            <v>Tenn Z6</v>
          </cell>
          <cell r="C3366">
            <v>202707</v>
          </cell>
          <cell r="D3366">
            <v>0</v>
          </cell>
        </row>
        <row r="3367">
          <cell r="A3367" t="str">
            <v>Tenn Z6</v>
          </cell>
          <cell r="C3367">
            <v>202708</v>
          </cell>
          <cell r="D3367">
            <v>0</v>
          </cell>
        </row>
        <row r="3368">
          <cell r="A3368" t="str">
            <v>Tenn Z6</v>
          </cell>
          <cell r="C3368">
            <v>202709</v>
          </cell>
          <cell r="D3368">
            <v>0</v>
          </cell>
        </row>
        <row r="3369">
          <cell r="A3369" t="str">
            <v>Tenn Z6</v>
          </cell>
          <cell r="C3369">
            <v>202710</v>
          </cell>
          <cell r="D3369">
            <v>0</v>
          </cell>
        </row>
        <row r="3370">
          <cell r="A3370" t="str">
            <v>Tenn ZL</v>
          </cell>
          <cell r="C3370">
            <v>200803</v>
          </cell>
          <cell r="D3370">
            <v>0</v>
          </cell>
        </row>
        <row r="3371">
          <cell r="A3371" t="str">
            <v>Tenn ZL</v>
          </cell>
          <cell r="C3371">
            <v>200804</v>
          </cell>
          <cell r="D3371">
            <v>0</v>
          </cell>
        </row>
        <row r="3372">
          <cell r="A3372" t="str">
            <v>Tenn ZL</v>
          </cell>
          <cell r="C3372">
            <v>200805</v>
          </cell>
          <cell r="D3372">
            <v>0</v>
          </cell>
        </row>
        <row r="3373">
          <cell r="A3373" t="str">
            <v>Tenn ZL</v>
          </cell>
          <cell r="C3373">
            <v>200806</v>
          </cell>
          <cell r="D3373">
            <v>0</v>
          </cell>
        </row>
        <row r="3374">
          <cell r="A3374" t="str">
            <v>Tenn ZL</v>
          </cell>
          <cell r="C3374">
            <v>200807</v>
          </cell>
          <cell r="D3374">
            <v>0</v>
          </cell>
        </row>
        <row r="3375">
          <cell r="A3375" t="str">
            <v>Tenn ZL</v>
          </cell>
          <cell r="C3375">
            <v>200808</v>
          </cell>
          <cell r="D3375">
            <v>0</v>
          </cell>
        </row>
        <row r="3376">
          <cell r="A3376" t="str">
            <v>Tenn ZL</v>
          </cell>
          <cell r="C3376">
            <v>200809</v>
          </cell>
          <cell r="D3376">
            <v>0</v>
          </cell>
        </row>
        <row r="3377">
          <cell r="A3377" t="str">
            <v>Tenn ZL</v>
          </cell>
          <cell r="C3377">
            <v>200810</v>
          </cell>
          <cell r="D3377">
            <v>0</v>
          </cell>
        </row>
        <row r="3378">
          <cell r="A3378" t="str">
            <v>Tenn ZL</v>
          </cell>
          <cell r="C3378">
            <v>200811</v>
          </cell>
          <cell r="D3378">
            <v>0</v>
          </cell>
        </row>
        <row r="3379">
          <cell r="A3379" t="str">
            <v>Tenn ZL</v>
          </cell>
          <cell r="C3379">
            <v>200812</v>
          </cell>
          <cell r="D3379">
            <v>0</v>
          </cell>
        </row>
        <row r="3380">
          <cell r="A3380" t="str">
            <v>Tenn ZL</v>
          </cell>
          <cell r="C3380">
            <v>200901</v>
          </cell>
          <cell r="D3380">
            <v>0</v>
          </cell>
        </row>
        <row r="3381">
          <cell r="A3381" t="str">
            <v>Tenn ZL</v>
          </cell>
          <cell r="C3381">
            <v>200902</v>
          </cell>
          <cell r="D3381">
            <v>0</v>
          </cell>
        </row>
        <row r="3382">
          <cell r="A3382" t="str">
            <v>Tenn ZL</v>
          </cell>
          <cell r="C3382">
            <v>200903</v>
          </cell>
          <cell r="D3382">
            <v>0</v>
          </cell>
        </row>
        <row r="3383">
          <cell r="A3383" t="str">
            <v>Tenn ZL</v>
          </cell>
          <cell r="C3383">
            <v>200904</v>
          </cell>
          <cell r="D3383">
            <v>0</v>
          </cell>
        </row>
        <row r="3384">
          <cell r="A3384" t="str">
            <v>Tenn ZL</v>
          </cell>
          <cell r="C3384">
            <v>200905</v>
          </cell>
          <cell r="D3384">
            <v>0</v>
          </cell>
        </row>
        <row r="3385">
          <cell r="A3385" t="str">
            <v>Tenn ZL</v>
          </cell>
          <cell r="C3385">
            <v>200906</v>
          </cell>
          <cell r="D3385">
            <v>0</v>
          </cell>
        </row>
        <row r="3386">
          <cell r="A3386" t="str">
            <v>Tenn ZL</v>
          </cell>
          <cell r="C3386">
            <v>200907</v>
          </cell>
          <cell r="D3386">
            <v>0</v>
          </cell>
        </row>
        <row r="3387">
          <cell r="A3387" t="str">
            <v>Tenn ZL</v>
          </cell>
          <cell r="C3387">
            <v>200908</v>
          </cell>
          <cell r="D3387">
            <v>0</v>
          </cell>
        </row>
        <row r="3388">
          <cell r="A3388" t="str">
            <v>Tenn ZL</v>
          </cell>
          <cell r="C3388">
            <v>200909</v>
          </cell>
          <cell r="D3388">
            <v>0</v>
          </cell>
        </row>
        <row r="3389">
          <cell r="A3389" t="str">
            <v>Tenn ZL</v>
          </cell>
          <cell r="C3389">
            <v>200910</v>
          </cell>
          <cell r="D3389">
            <v>0</v>
          </cell>
        </row>
        <row r="3390">
          <cell r="A3390" t="str">
            <v>Tenn ZL</v>
          </cell>
          <cell r="C3390">
            <v>200911</v>
          </cell>
          <cell r="D3390">
            <v>0</v>
          </cell>
        </row>
        <row r="3391">
          <cell r="A3391" t="str">
            <v>Tenn ZL</v>
          </cell>
          <cell r="C3391">
            <v>200912</v>
          </cell>
          <cell r="D3391">
            <v>0</v>
          </cell>
        </row>
        <row r="3392">
          <cell r="A3392" t="str">
            <v>Tenn ZL</v>
          </cell>
          <cell r="C3392">
            <v>201001</v>
          </cell>
          <cell r="D3392">
            <v>0</v>
          </cell>
        </row>
        <row r="3393">
          <cell r="A3393" t="str">
            <v>Tenn ZL</v>
          </cell>
          <cell r="C3393">
            <v>201002</v>
          </cell>
          <cell r="D3393">
            <v>0</v>
          </cell>
        </row>
        <row r="3394">
          <cell r="A3394" t="str">
            <v>Tenn ZL</v>
          </cell>
          <cell r="C3394">
            <v>201003</v>
          </cell>
          <cell r="D3394">
            <v>0</v>
          </cell>
        </row>
        <row r="3395">
          <cell r="A3395" t="str">
            <v>Tenn ZL</v>
          </cell>
          <cell r="C3395">
            <v>201004</v>
          </cell>
          <cell r="D3395">
            <v>0</v>
          </cell>
        </row>
        <row r="3396">
          <cell r="A3396" t="str">
            <v>Tenn ZL</v>
          </cell>
          <cell r="C3396">
            <v>201005</v>
          </cell>
          <cell r="D3396">
            <v>0</v>
          </cell>
        </row>
        <row r="3397">
          <cell r="A3397" t="str">
            <v>Tenn ZL</v>
          </cell>
          <cell r="C3397">
            <v>201006</v>
          </cell>
          <cell r="D3397">
            <v>0</v>
          </cell>
        </row>
        <row r="3398">
          <cell r="A3398" t="str">
            <v>Tenn ZL</v>
          </cell>
          <cell r="C3398">
            <v>201007</v>
          </cell>
          <cell r="D3398">
            <v>0</v>
          </cell>
        </row>
        <row r="3399">
          <cell r="A3399" t="str">
            <v>Tenn ZL</v>
          </cell>
          <cell r="C3399">
            <v>201008</v>
          </cell>
          <cell r="D3399">
            <v>0</v>
          </cell>
        </row>
        <row r="3400">
          <cell r="A3400" t="str">
            <v>Tenn ZL</v>
          </cell>
          <cell r="C3400">
            <v>201009</v>
          </cell>
          <cell r="D3400">
            <v>0</v>
          </cell>
        </row>
        <row r="3401">
          <cell r="A3401" t="str">
            <v>Tenn ZL</v>
          </cell>
          <cell r="C3401">
            <v>201010</v>
          </cell>
          <cell r="D3401">
            <v>0</v>
          </cell>
        </row>
        <row r="3402">
          <cell r="A3402" t="str">
            <v>Tenn ZL</v>
          </cell>
          <cell r="C3402">
            <v>201011</v>
          </cell>
          <cell r="D3402">
            <v>0</v>
          </cell>
        </row>
        <row r="3403">
          <cell r="A3403" t="str">
            <v>Tenn ZL</v>
          </cell>
          <cell r="C3403">
            <v>201012</v>
          </cell>
          <cell r="D3403">
            <v>0</v>
          </cell>
        </row>
        <row r="3404">
          <cell r="A3404" t="str">
            <v>Tenn ZL</v>
          </cell>
          <cell r="C3404">
            <v>201101</v>
          </cell>
          <cell r="D3404">
            <v>0</v>
          </cell>
        </row>
        <row r="3405">
          <cell r="A3405" t="str">
            <v>Tenn ZL</v>
          </cell>
          <cell r="C3405">
            <v>201102</v>
          </cell>
          <cell r="D3405">
            <v>0</v>
          </cell>
        </row>
        <row r="3406">
          <cell r="A3406" t="str">
            <v>Tenn ZL</v>
          </cell>
          <cell r="C3406">
            <v>201103</v>
          </cell>
          <cell r="D3406">
            <v>0</v>
          </cell>
        </row>
        <row r="3407">
          <cell r="A3407" t="str">
            <v>Tenn ZL</v>
          </cell>
          <cell r="C3407">
            <v>201104</v>
          </cell>
          <cell r="D3407">
            <v>0</v>
          </cell>
        </row>
        <row r="3408">
          <cell r="A3408" t="str">
            <v>Tenn ZL</v>
          </cell>
          <cell r="C3408">
            <v>201105</v>
          </cell>
          <cell r="D3408">
            <v>0</v>
          </cell>
        </row>
        <row r="3409">
          <cell r="A3409" t="str">
            <v>Tenn ZL</v>
          </cell>
          <cell r="C3409">
            <v>201106</v>
          </cell>
          <cell r="D3409">
            <v>0</v>
          </cell>
        </row>
        <row r="3410">
          <cell r="A3410" t="str">
            <v>Tenn ZL</v>
          </cell>
          <cell r="C3410">
            <v>201107</v>
          </cell>
          <cell r="D3410">
            <v>0</v>
          </cell>
        </row>
        <row r="3411">
          <cell r="A3411" t="str">
            <v>Tenn ZL</v>
          </cell>
          <cell r="C3411">
            <v>201108</v>
          </cell>
          <cell r="D3411">
            <v>0</v>
          </cell>
        </row>
        <row r="3412">
          <cell r="A3412" t="str">
            <v>Tenn ZL</v>
          </cell>
          <cell r="C3412">
            <v>201109</v>
          </cell>
          <cell r="D3412">
            <v>0</v>
          </cell>
        </row>
        <row r="3413">
          <cell r="A3413" t="str">
            <v>Tenn ZL</v>
          </cell>
          <cell r="C3413">
            <v>201110</v>
          </cell>
          <cell r="D3413">
            <v>0</v>
          </cell>
        </row>
        <row r="3414">
          <cell r="A3414" t="str">
            <v>Tenn ZL</v>
          </cell>
          <cell r="C3414">
            <v>201111</v>
          </cell>
          <cell r="D3414">
            <v>0</v>
          </cell>
        </row>
        <row r="3415">
          <cell r="A3415" t="str">
            <v>Tenn ZL</v>
          </cell>
          <cell r="C3415">
            <v>201112</v>
          </cell>
          <cell r="D3415">
            <v>0</v>
          </cell>
        </row>
        <row r="3416">
          <cell r="A3416" t="str">
            <v>Tenn ZL</v>
          </cell>
          <cell r="C3416">
            <v>201201</v>
          </cell>
          <cell r="D3416">
            <v>0</v>
          </cell>
        </row>
        <row r="3417">
          <cell r="A3417" t="str">
            <v>Tenn ZL</v>
          </cell>
          <cell r="C3417">
            <v>201202</v>
          </cell>
          <cell r="D3417">
            <v>0</v>
          </cell>
        </row>
        <row r="3418">
          <cell r="A3418" t="str">
            <v>Tenn ZL</v>
          </cell>
          <cell r="C3418">
            <v>201203</v>
          </cell>
          <cell r="D3418">
            <v>0</v>
          </cell>
        </row>
        <row r="3419">
          <cell r="A3419" t="str">
            <v>Tenn ZL</v>
          </cell>
          <cell r="C3419">
            <v>201204</v>
          </cell>
          <cell r="D3419">
            <v>0</v>
          </cell>
        </row>
        <row r="3420">
          <cell r="A3420" t="str">
            <v>Tenn ZL</v>
          </cell>
          <cell r="C3420">
            <v>201205</v>
          </cell>
          <cell r="D3420">
            <v>0</v>
          </cell>
        </row>
        <row r="3421">
          <cell r="A3421" t="str">
            <v>Tenn ZL</v>
          </cell>
          <cell r="C3421">
            <v>201206</v>
          </cell>
          <cell r="D3421">
            <v>0</v>
          </cell>
        </row>
        <row r="3422">
          <cell r="A3422" t="str">
            <v>Tenn ZL</v>
          </cell>
          <cell r="C3422">
            <v>201207</v>
          </cell>
          <cell r="D3422">
            <v>0</v>
          </cell>
        </row>
        <row r="3423">
          <cell r="A3423" t="str">
            <v>Tenn ZL</v>
          </cell>
          <cell r="C3423">
            <v>201208</v>
          </cell>
          <cell r="D3423">
            <v>0</v>
          </cell>
        </row>
        <row r="3424">
          <cell r="A3424" t="str">
            <v>Tenn ZL</v>
          </cell>
          <cell r="C3424">
            <v>201209</v>
          </cell>
          <cell r="D3424">
            <v>0</v>
          </cell>
        </row>
        <row r="3425">
          <cell r="A3425" t="str">
            <v>Tenn ZL</v>
          </cell>
          <cell r="C3425">
            <v>201210</v>
          </cell>
          <cell r="D3425">
            <v>0</v>
          </cell>
        </row>
        <row r="3426">
          <cell r="A3426" t="str">
            <v>Tenn ZL 500</v>
          </cell>
          <cell r="C3426">
            <v>200803</v>
          </cell>
          <cell r="D3426">
            <v>-3.5000000000000003E-2</v>
          </cell>
        </row>
        <row r="3427">
          <cell r="A3427" t="str">
            <v>Tenn ZL 500</v>
          </cell>
          <cell r="C3427">
            <v>200804</v>
          </cell>
          <cell r="D3427">
            <v>-4.2500000000000003E-2</v>
          </cell>
        </row>
        <row r="3428">
          <cell r="A3428" t="str">
            <v>Tenn ZL 500</v>
          </cell>
          <cell r="C3428">
            <v>200805</v>
          </cell>
          <cell r="D3428">
            <v>-4.2500000000000003E-2</v>
          </cell>
        </row>
        <row r="3429">
          <cell r="A3429" t="str">
            <v>Tenn ZL 500</v>
          </cell>
          <cell r="C3429">
            <v>200806</v>
          </cell>
          <cell r="D3429">
            <v>-3.3799999999999997E-2</v>
          </cell>
        </row>
        <row r="3430">
          <cell r="A3430" t="str">
            <v>Tenn ZL 500</v>
          </cell>
          <cell r="C3430">
            <v>200807</v>
          </cell>
          <cell r="D3430">
            <v>-3.2899999999999999E-2</v>
          </cell>
        </row>
        <row r="3431">
          <cell r="A3431" t="str">
            <v>Tenn ZL 500</v>
          </cell>
          <cell r="C3431">
            <v>200808</v>
          </cell>
          <cell r="D3431">
            <v>-3.5900000000000001E-2</v>
          </cell>
        </row>
        <row r="3432">
          <cell r="A3432" t="str">
            <v>Tenn ZL 500</v>
          </cell>
          <cell r="C3432">
            <v>200809</v>
          </cell>
          <cell r="D3432">
            <v>-3.32E-2</v>
          </cell>
        </row>
        <row r="3433">
          <cell r="A3433" t="str">
            <v>Tenn ZL 500</v>
          </cell>
          <cell r="C3433">
            <v>200810</v>
          </cell>
          <cell r="D3433">
            <v>-3.9199999999999999E-2</v>
          </cell>
        </row>
        <row r="3434">
          <cell r="A3434" t="str">
            <v>Tenn ZL 500</v>
          </cell>
          <cell r="C3434">
            <v>200811</v>
          </cell>
          <cell r="D3434">
            <v>-4.7899999999999998E-2</v>
          </cell>
        </row>
        <row r="3435">
          <cell r="A3435" t="str">
            <v>Tenn ZL 500</v>
          </cell>
          <cell r="C3435">
            <v>200812</v>
          </cell>
          <cell r="D3435">
            <v>-5.6899999999999999E-2</v>
          </cell>
        </row>
        <row r="3436">
          <cell r="A3436" t="str">
            <v>Tenn ZL 500</v>
          </cell>
          <cell r="C3436">
            <v>200901</v>
          </cell>
          <cell r="D3436">
            <v>-5.0999999999999997E-2</v>
          </cell>
        </row>
        <row r="3437">
          <cell r="A3437" t="str">
            <v>Tenn ZL 500</v>
          </cell>
          <cell r="C3437">
            <v>200902</v>
          </cell>
          <cell r="D3437">
            <v>-4.7600000000000003E-2</v>
          </cell>
        </row>
        <row r="3438">
          <cell r="A3438" t="str">
            <v>Tenn ZL 500</v>
          </cell>
          <cell r="C3438">
            <v>200903</v>
          </cell>
          <cell r="D3438">
            <v>-4.6600000000000003E-2</v>
          </cell>
        </row>
        <row r="3439">
          <cell r="A3439" t="str">
            <v>Tenn ZL 500</v>
          </cell>
          <cell r="C3439">
            <v>200904</v>
          </cell>
          <cell r="D3439">
            <v>-3.6400000000000002E-2</v>
          </cell>
        </row>
        <row r="3440">
          <cell r="A3440" t="str">
            <v>Tenn ZL 500</v>
          </cell>
          <cell r="C3440">
            <v>200905</v>
          </cell>
          <cell r="D3440">
            <v>-3.7100000000000001E-2</v>
          </cell>
        </row>
        <row r="3441">
          <cell r="A3441" t="str">
            <v>Tenn ZL 500</v>
          </cell>
          <cell r="C3441">
            <v>200906</v>
          </cell>
          <cell r="D3441">
            <v>-3.6499999999999998E-2</v>
          </cell>
        </row>
        <row r="3442">
          <cell r="A3442" t="str">
            <v>Tenn ZL 500</v>
          </cell>
          <cell r="C3442">
            <v>200907</v>
          </cell>
          <cell r="D3442">
            <v>-3.5499999999999997E-2</v>
          </cell>
        </row>
        <row r="3443">
          <cell r="A3443" t="str">
            <v>Tenn ZL 500</v>
          </cell>
          <cell r="C3443">
            <v>200908</v>
          </cell>
          <cell r="D3443">
            <v>-3.8699999999999998E-2</v>
          </cell>
        </row>
        <row r="3444">
          <cell r="A3444" t="str">
            <v>Tenn ZL 500</v>
          </cell>
          <cell r="C3444">
            <v>200909</v>
          </cell>
          <cell r="D3444">
            <v>-3.5900000000000001E-2</v>
          </cell>
        </row>
        <row r="3445">
          <cell r="A3445" t="str">
            <v>Tenn ZL 500</v>
          </cell>
          <cell r="C3445">
            <v>200910</v>
          </cell>
          <cell r="D3445">
            <v>-4.24E-2</v>
          </cell>
        </row>
        <row r="3446">
          <cell r="A3446" t="str">
            <v>Tenn ZL 500</v>
          </cell>
          <cell r="C3446">
            <v>200911</v>
          </cell>
          <cell r="D3446">
            <v>-4.41E-2</v>
          </cell>
        </row>
        <row r="3447">
          <cell r="A3447" t="str">
            <v>Tenn ZL 500</v>
          </cell>
          <cell r="C3447">
            <v>200912</v>
          </cell>
          <cell r="D3447">
            <v>-5.2400000000000002E-2</v>
          </cell>
        </row>
        <row r="3448">
          <cell r="A3448" t="str">
            <v>Tenn ZL 500</v>
          </cell>
          <cell r="C3448">
            <v>201001</v>
          </cell>
          <cell r="D3448">
            <v>-4.6899999999999997E-2</v>
          </cell>
        </row>
        <row r="3449">
          <cell r="A3449" t="str">
            <v>Tenn ZL 500</v>
          </cell>
          <cell r="C3449">
            <v>201002</v>
          </cell>
          <cell r="D3449">
            <v>-4.3799999999999999E-2</v>
          </cell>
        </row>
        <row r="3450">
          <cell r="A3450" t="str">
            <v>Tenn ZL 500</v>
          </cell>
          <cell r="C3450">
            <v>201003</v>
          </cell>
          <cell r="D3450">
            <v>-4.2799999999999998E-2</v>
          </cell>
        </row>
        <row r="3451">
          <cell r="A3451" t="str">
            <v>Tenn ZL 500</v>
          </cell>
          <cell r="C3451">
            <v>201004</v>
          </cell>
          <cell r="D3451">
            <v>-3.3500000000000002E-2</v>
          </cell>
        </row>
        <row r="3452">
          <cell r="A3452" t="str">
            <v>Tenn ZL 500</v>
          </cell>
          <cell r="C3452">
            <v>201005</v>
          </cell>
          <cell r="D3452">
            <v>-3.4200000000000001E-2</v>
          </cell>
        </row>
        <row r="3453">
          <cell r="A3453" t="str">
            <v>Tenn ZL 500</v>
          </cell>
          <cell r="C3453">
            <v>201006</v>
          </cell>
          <cell r="D3453">
            <v>-3.3599999999999998E-2</v>
          </cell>
        </row>
        <row r="3454">
          <cell r="A3454" t="str">
            <v>Tenn ZL 500</v>
          </cell>
          <cell r="C3454">
            <v>201007</v>
          </cell>
          <cell r="D3454">
            <v>-3.2599999999999997E-2</v>
          </cell>
        </row>
        <row r="3455">
          <cell r="A3455" t="str">
            <v>Tenn ZL 500</v>
          </cell>
          <cell r="C3455">
            <v>201008</v>
          </cell>
          <cell r="D3455">
            <v>-3.56E-2</v>
          </cell>
        </row>
        <row r="3456">
          <cell r="A3456" t="str">
            <v>Tenn ZL 500</v>
          </cell>
          <cell r="C3456">
            <v>201009</v>
          </cell>
          <cell r="D3456">
            <v>-3.3000000000000002E-2</v>
          </cell>
        </row>
        <row r="3457">
          <cell r="A3457" t="str">
            <v>Tenn ZL 500</v>
          </cell>
          <cell r="C3457">
            <v>201010</v>
          </cell>
          <cell r="D3457">
            <v>-3.9E-2</v>
          </cell>
        </row>
        <row r="3458">
          <cell r="A3458" t="str">
            <v>Tenn ZL 500</v>
          </cell>
          <cell r="C3458">
            <v>201011</v>
          </cell>
          <cell r="D3458">
            <v>-4.0599999999999997E-2</v>
          </cell>
        </row>
        <row r="3459">
          <cell r="A3459" t="str">
            <v>Tenn ZL 500</v>
          </cell>
          <cell r="C3459">
            <v>201012</v>
          </cell>
          <cell r="D3459">
            <v>-4.82E-2</v>
          </cell>
        </row>
        <row r="3460">
          <cell r="A3460" t="str">
            <v>Tenn ZL 500</v>
          </cell>
          <cell r="C3460">
            <v>201101</v>
          </cell>
          <cell r="D3460">
            <v>-4.3200000000000002E-2</v>
          </cell>
        </row>
        <row r="3461">
          <cell r="A3461" t="str">
            <v>Tenn ZL 500</v>
          </cell>
          <cell r="C3461">
            <v>201102</v>
          </cell>
          <cell r="D3461">
            <v>-4.0300000000000002E-2</v>
          </cell>
        </row>
        <row r="3462">
          <cell r="A3462" t="str">
            <v>Tenn ZL 500</v>
          </cell>
          <cell r="C3462">
            <v>201103</v>
          </cell>
          <cell r="D3462">
            <v>-3.9399999999999998E-2</v>
          </cell>
        </row>
        <row r="3463">
          <cell r="A3463" t="str">
            <v>Tenn ZL 500</v>
          </cell>
          <cell r="C3463">
            <v>201104</v>
          </cell>
          <cell r="D3463">
            <v>-3.0800000000000001E-2</v>
          </cell>
        </row>
        <row r="3464">
          <cell r="A3464" t="str">
            <v>Tenn ZL 800</v>
          </cell>
          <cell r="C3464">
            <v>200803</v>
          </cell>
          <cell r="D3464">
            <v>-0.1114</v>
          </cell>
        </row>
        <row r="3465">
          <cell r="A3465" t="str">
            <v>Tenn ZL 800</v>
          </cell>
          <cell r="C3465">
            <v>200804</v>
          </cell>
          <cell r="D3465">
            <v>-9.06E-2</v>
          </cell>
        </row>
        <row r="3466">
          <cell r="A3466" t="str">
            <v>Tenn ZL 800</v>
          </cell>
          <cell r="C3466">
            <v>200805</v>
          </cell>
          <cell r="D3466">
            <v>-9.06E-2</v>
          </cell>
        </row>
        <row r="3467">
          <cell r="A3467" t="str">
            <v>Tenn ZL 800</v>
          </cell>
          <cell r="C3467">
            <v>200806</v>
          </cell>
          <cell r="D3467">
            <v>-8.7800000000000003E-2</v>
          </cell>
        </row>
        <row r="3468">
          <cell r="A3468" t="str">
            <v>Tenn ZL 800</v>
          </cell>
          <cell r="C3468">
            <v>200807</v>
          </cell>
          <cell r="D3468">
            <v>-8.7499999999999994E-2</v>
          </cell>
        </row>
        <row r="3469">
          <cell r="A3469" t="str">
            <v>Tenn ZL 800</v>
          </cell>
          <cell r="C3469">
            <v>200808</v>
          </cell>
          <cell r="D3469">
            <v>-8.8499999999999995E-2</v>
          </cell>
        </row>
        <row r="3470">
          <cell r="A3470" t="str">
            <v>Tenn ZL 800</v>
          </cell>
          <cell r="C3470">
            <v>200809</v>
          </cell>
          <cell r="D3470">
            <v>-8.7599999999999997E-2</v>
          </cell>
        </row>
        <row r="3471">
          <cell r="A3471" t="str">
            <v>Tenn ZL 800</v>
          </cell>
          <cell r="C3471">
            <v>200810</v>
          </cell>
          <cell r="D3471">
            <v>-8.9599999999999999E-2</v>
          </cell>
        </row>
        <row r="3472">
          <cell r="A3472" t="str">
            <v>Tenn ZL 800</v>
          </cell>
          <cell r="C3472">
            <v>200811</v>
          </cell>
          <cell r="D3472">
            <v>-0.1168</v>
          </cell>
        </row>
        <row r="3473">
          <cell r="A3473" t="str">
            <v>Tenn ZL 800</v>
          </cell>
          <cell r="C3473">
            <v>200812</v>
          </cell>
          <cell r="D3473">
            <v>-0.1216</v>
          </cell>
        </row>
        <row r="3474">
          <cell r="A3474" t="str">
            <v>Tenn ZL 800</v>
          </cell>
          <cell r="C3474">
            <v>200901</v>
          </cell>
          <cell r="D3474">
            <v>-0.11840000000000001</v>
          </cell>
        </row>
        <row r="3475">
          <cell r="A3475" t="str">
            <v>Tenn ZL 800</v>
          </cell>
          <cell r="C3475">
            <v>200902</v>
          </cell>
          <cell r="D3475">
            <v>-0.1166</v>
          </cell>
        </row>
        <row r="3476">
          <cell r="A3476" t="str">
            <v>Tenn ZL 800</v>
          </cell>
          <cell r="C3476">
            <v>200903</v>
          </cell>
          <cell r="D3476">
            <v>-0.11609999999999999</v>
          </cell>
        </row>
        <row r="3477">
          <cell r="A3477" t="str">
            <v>Tenn ZL 800</v>
          </cell>
          <cell r="C3477">
            <v>200904</v>
          </cell>
          <cell r="D3477">
            <v>-8.8599999999999998E-2</v>
          </cell>
        </row>
        <row r="3478">
          <cell r="A3478" t="str">
            <v>Tenn ZL 800</v>
          </cell>
          <cell r="C3478">
            <v>200905</v>
          </cell>
          <cell r="D3478">
            <v>-8.8900000000000007E-2</v>
          </cell>
        </row>
        <row r="3479">
          <cell r="A3479" t="str">
            <v>Tenn ZL 800</v>
          </cell>
          <cell r="C3479">
            <v>200906</v>
          </cell>
          <cell r="D3479">
            <v>-8.8700000000000001E-2</v>
          </cell>
        </row>
        <row r="3480">
          <cell r="A3480" t="str">
            <v>Tenn ZL 800</v>
          </cell>
          <cell r="C3480">
            <v>200907</v>
          </cell>
          <cell r="D3480">
            <v>-8.8300000000000003E-2</v>
          </cell>
        </row>
        <row r="3481">
          <cell r="A3481" t="str">
            <v>Tenn ZL 800</v>
          </cell>
          <cell r="C3481">
            <v>200908</v>
          </cell>
          <cell r="D3481">
            <v>-8.9399999999999993E-2</v>
          </cell>
        </row>
        <row r="3482">
          <cell r="A3482" t="str">
            <v>Tenn ZL 800</v>
          </cell>
          <cell r="C3482">
            <v>200909</v>
          </cell>
          <cell r="D3482">
            <v>-8.8499999999999995E-2</v>
          </cell>
        </row>
        <row r="3483">
          <cell r="A3483" t="str">
            <v>Tenn ZL 800</v>
          </cell>
          <cell r="C3483">
            <v>200910</v>
          </cell>
          <cell r="D3483">
            <v>-9.06E-2</v>
          </cell>
        </row>
        <row r="3484">
          <cell r="A3484" t="str">
            <v>Tenn ZL 800</v>
          </cell>
          <cell r="C3484">
            <v>200911</v>
          </cell>
          <cell r="D3484">
            <v>-0.1148</v>
          </cell>
        </row>
        <row r="3485">
          <cell r="A3485" t="str">
            <v>Tenn ZL 800</v>
          </cell>
          <cell r="C3485">
            <v>200912</v>
          </cell>
          <cell r="D3485">
            <v>-0.1191</v>
          </cell>
        </row>
        <row r="3486">
          <cell r="A3486" t="str">
            <v>Tenn ZL 800</v>
          </cell>
          <cell r="C3486">
            <v>201001</v>
          </cell>
          <cell r="D3486">
            <v>-0.1163</v>
          </cell>
        </row>
        <row r="3487">
          <cell r="A3487" t="str">
            <v>Tenn ZL 800</v>
          </cell>
          <cell r="C3487">
            <v>201002</v>
          </cell>
          <cell r="D3487">
            <v>-0.11459999999999999</v>
          </cell>
        </row>
        <row r="3488">
          <cell r="A3488" t="str">
            <v>Tenn ZL 800</v>
          </cell>
          <cell r="C3488">
            <v>201003</v>
          </cell>
          <cell r="D3488">
            <v>-0.11409999999999999</v>
          </cell>
        </row>
        <row r="3489">
          <cell r="A3489" t="str">
            <v>Tenn ZL 800</v>
          </cell>
          <cell r="C3489">
            <v>201004</v>
          </cell>
          <cell r="D3489">
            <v>-8.77E-2</v>
          </cell>
        </row>
        <row r="3490">
          <cell r="A3490" t="str">
            <v>Tenn ZL 800</v>
          </cell>
          <cell r="C3490">
            <v>201005</v>
          </cell>
          <cell r="D3490">
            <v>-8.7900000000000006E-2</v>
          </cell>
        </row>
        <row r="3491">
          <cell r="A3491" t="str">
            <v>Tenn ZL 800</v>
          </cell>
          <cell r="C3491">
            <v>201006</v>
          </cell>
          <cell r="D3491">
            <v>-8.77E-2</v>
          </cell>
        </row>
        <row r="3492">
          <cell r="A3492" t="str">
            <v>Tenn ZL 800</v>
          </cell>
          <cell r="C3492">
            <v>201007</v>
          </cell>
          <cell r="D3492">
            <v>-8.7400000000000005E-2</v>
          </cell>
        </row>
        <row r="3493">
          <cell r="A3493" t="str">
            <v>Tenn ZL 800</v>
          </cell>
          <cell r="C3493">
            <v>201008</v>
          </cell>
          <cell r="D3493">
            <v>-8.8400000000000006E-2</v>
          </cell>
        </row>
        <row r="3494">
          <cell r="A3494" t="str">
            <v>Tenn ZL 800</v>
          </cell>
          <cell r="C3494">
            <v>201009</v>
          </cell>
          <cell r="D3494">
            <v>-8.7499999999999994E-2</v>
          </cell>
        </row>
        <row r="3495">
          <cell r="A3495" t="str">
            <v>Tenn ZL 800</v>
          </cell>
          <cell r="C3495">
            <v>201010</v>
          </cell>
          <cell r="D3495">
            <v>-8.9499999999999996E-2</v>
          </cell>
        </row>
        <row r="3496">
          <cell r="A3496" t="str">
            <v>Tenn ZL 800</v>
          </cell>
          <cell r="C3496">
            <v>201011</v>
          </cell>
          <cell r="D3496">
            <v>-0.1129</v>
          </cell>
        </row>
        <row r="3497">
          <cell r="A3497" t="str">
            <v>Tenn ZL 800</v>
          </cell>
          <cell r="C3497">
            <v>201012</v>
          </cell>
          <cell r="D3497">
            <v>-0.1169</v>
          </cell>
        </row>
        <row r="3498">
          <cell r="A3498" t="str">
            <v>Tenn ZL 800</v>
          </cell>
          <cell r="C3498">
            <v>201101</v>
          </cell>
          <cell r="D3498">
            <v>-0.1143</v>
          </cell>
        </row>
        <row r="3499">
          <cell r="A3499" t="str">
            <v>Tenn ZL 800</v>
          </cell>
          <cell r="C3499">
            <v>201102</v>
          </cell>
          <cell r="D3499">
            <v>-0.1128</v>
          </cell>
        </row>
        <row r="3500">
          <cell r="A3500" t="str">
            <v>Tenn ZL 800</v>
          </cell>
          <cell r="C3500">
            <v>201103</v>
          </cell>
          <cell r="D3500">
            <v>-0.1123</v>
          </cell>
        </row>
        <row r="3501">
          <cell r="A3501" t="str">
            <v>Tenn ZL 800</v>
          </cell>
          <cell r="C3501">
            <v>201104</v>
          </cell>
          <cell r="D3501">
            <v>-8.6800000000000002E-2</v>
          </cell>
        </row>
        <row r="3502">
          <cell r="A3502" t="str">
            <v>Tetco ELA</v>
          </cell>
          <cell r="C3502">
            <v>200803</v>
          </cell>
          <cell r="D3502">
            <v>-2.75E-2</v>
          </cell>
        </row>
        <row r="3503">
          <cell r="A3503" t="str">
            <v>Tetco ELA</v>
          </cell>
          <cell r="C3503">
            <v>200804</v>
          </cell>
          <cell r="D3503">
            <v>-5.33E-2</v>
          </cell>
        </row>
        <row r="3504">
          <cell r="A3504" t="str">
            <v>Tetco ELA</v>
          </cell>
          <cell r="C3504">
            <v>200805</v>
          </cell>
          <cell r="D3504">
            <v>-4.4999999999999998E-2</v>
          </cell>
        </row>
        <row r="3505">
          <cell r="A3505" t="str">
            <v>Tetco ELA</v>
          </cell>
          <cell r="C3505">
            <v>200806</v>
          </cell>
          <cell r="D3505">
            <v>-3.6200000000000003E-2</v>
          </cell>
        </row>
        <row r="3506">
          <cell r="A3506" t="str">
            <v>Tetco ELA</v>
          </cell>
          <cell r="C3506">
            <v>200807</v>
          </cell>
          <cell r="D3506">
            <v>-3.5000000000000003E-2</v>
          </cell>
        </row>
        <row r="3507">
          <cell r="A3507" t="str">
            <v>Tetco ELA</v>
          </cell>
          <cell r="C3507">
            <v>200808</v>
          </cell>
          <cell r="D3507">
            <v>-3.7999999999999999E-2</v>
          </cell>
        </row>
        <row r="3508">
          <cell r="A3508" t="str">
            <v>Tetco ELA</v>
          </cell>
          <cell r="C3508">
            <v>200809</v>
          </cell>
          <cell r="D3508">
            <v>-3.6400000000000002E-2</v>
          </cell>
        </row>
        <row r="3509">
          <cell r="A3509" t="str">
            <v>Tetco ELA</v>
          </cell>
          <cell r="C3509">
            <v>200810</v>
          </cell>
          <cell r="D3509">
            <v>-4.19E-2</v>
          </cell>
        </row>
        <row r="3510">
          <cell r="A3510" t="str">
            <v>Tetco ELA</v>
          </cell>
          <cell r="C3510">
            <v>200811</v>
          </cell>
          <cell r="D3510">
            <v>-4.8000000000000001E-2</v>
          </cell>
        </row>
        <row r="3511">
          <cell r="A3511" t="str">
            <v>Tetco ELA</v>
          </cell>
          <cell r="C3511">
            <v>200812</v>
          </cell>
          <cell r="D3511">
            <v>-5.7000000000000002E-2</v>
          </cell>
        </row>
        <row r="3512">
          <cell r="A3512" t="str">
            <v>Tetco ELA</v>
          </cell>
          <cell r="C3512">
            <v>200901</v>
          </cell>
          <cell r="D3512">
            <v>-5.0999999999999997E-2</v>
          </cell>
        </row>
        <row r="3513">
          <cell r="A3513" t="str">
            <v>Tetco ELA</v>
          </cell>
          <cell r="C3513">
            <v>200902</v>
          </cell>
          <cell r="D3513">
            <v>-4.7199999999999999E-2</v>
          </cell>
        </row>
        <row r="3514">
          <cell r="A3514" t="str">
            <v>Tetco ELA</v>
          </cell>
          <cell r="C3514">
            <v>200903</v>
          </cell>
          <cell r="D3514">
            <v>-4.6800000000000001E-2</v>
          </cell>
        </row>
        <row r="3515">
          <cell r="A3515" t="str">
            <v>Tetco ELA</v>
          </cell>
          <cell r="C3515">
            <v>200904</v>
          </cell>
          <cell r="D3515">
            <v>-3.9E-2</v>
          </cell>
        </row>
        <row r="3516">
          <cell r="A3516" t="str">
            <v>Tetco ELA</v>
          </cell>
          <cell r="C3516">
            <v>200905</v>
          </cell>
          <cell r="D3516">
            <v>-3.9800000000000002E-2</v>
          </cell>
        </row>
        <row r="3517">
          <cell r="A3517" t="str">
            <v>Tetco ELA</v>
          </cell>
          <cell r="C3517">
            <v>200906</v>
          </cell>
          <cell r="D3517">
            <v>-3.9199999999999999E-2</v>
          </cell>
        </row>
        <row r="3518">
          <cell r="A3518" t="str">
            <v>Tetco ELA</v>
          </cell>
          <cell r="C3518">
            <v>200907</v>
          </cell>
          <cell r="D3518">
            <v>-3.7900000000000003E-2</v>
          </cell>
        </row>
        <row r="3519">
          <cell r="A3519" t="str">
            <v>Tetco ELA</v>
          </cell>
          <cell r="C3519">
            <v>200908</v>
          </cell>
          <cell r="D3519">
            <v>-4.1099999999999998E-2</v>
          </cell>
        </row>
        <row r="3520">
          <cell r="A3520" t="str">
            <v>Tetco ELA</v>
          </cell>
          <cell r="C3520">
            <v>200909</v>
          </cell>
          <cell r="D3520">
            <v>-3.9399999999999998E-2</v>
          </cell>
        </row>
        <row r="3521">
          <cell r="A3521" t="str">
            <v>Tetco ELA</v>
          </cell>
          <cell r="C3521">
            <v>200910</v>
          </cell>
          <cell r="D3521">
            <v>-4.53E-2</v>
          </cell>
        </row>
        <row r="3522">
          <cell r="A3522" t="str">
            <v>Tetco ELA</v>
          </cell>
          <cell r="C3522">
            <v>200911</v>
          </cell>
          <cell r="D3522">
            <v>-4.5600000000000002E-2</v>
          </cell>
        </row>
        <row r="3523">
          <cell r="A3523" t="str">
            <v>Tetco ELA</v>
          </cell>
          <cell r="C3523">
            <v>200912</v>
          </cell>
          <cell r="D3523">
            <v>-5.4199999999999998E-2</v>
          </cell>
        </row>
        <row r="3524">
          <cell r="A3524" t="str">
            <v>Tetco ELA</v>
          </cell>
          <cell r="C3524">
            <v>201001</v>
          </cell>
          <cell r="D3524">
            <v>-4.8500000000000001E-2</v>
          </cell>
        </row>
        <row r="3525">
          <cell r="A3525" t="str">
            <v>Tetco ELA</v>
          </cell>
          <cell r="C3525">
            <v>201002</v>
          </cell>
          <cell r="D3525">
            <v>-4.48E-2</v>
          </cell>
        </row>
        <row r="3526">
          <cell r="A3526" t="str">
            <v>Tetco ELA</v>
          </cell>
          <cell r="C3526">
            <v>201003</v>
          </cell>
          <cell r="D3526">
            <v>-4.4499999999999998E-2</v>
          </cell>
        </row>
        <row r="3527">
          <cell r="A3527" t="str">
            <v>Tetco ELA</v>
          </cell>
          <cell r="C3527">
            <v>201004</v>
          </cell>
          <cell r="D3527">
            <v>-3.8199999999999998E-2</v>
          </cell>
        </row>
        <row r="3528">
          <cell r="A3528" t="str">
            <v>Tetco ELA</v>
          </cell>
          <cell r="C3528">
            <v>201005</v>
          </cell>
          <cell r="D3528">
            <v>-3.9E-2</v>
          </cell>
        </row>
        <row r="3529">
          <cell r="A3529" t="str">
            <v>Tetco ELA</v>
          </cell>
          <cell r="C3529">
            <v>201006</v>
          </cell>
          <cell r="D3529">
            <v>-3.8399999999999997E-2</v>
          </cell>
        </row>
        <row r="3530">
          <cell r="A3530" t="str">
            <v>Tetco ELA</v>
          </cell>
          <cell r="C3530">
            <v>201007</v>
          </cell>
          <cell r="D3530">
            <v>-3.7100000000000001E-2</v>
          </cell>
        </row>
        <row r="3531">
          <cell r="A3531" t="str">
            <v>Tetco ELA</v>
          </cell>
          <cell r="C3531">
            <v>201008</v>
          </cell>
          <cell r="D3531">
            <v>-4.0300000000000002E-2</v>
          </cell>
        </row>
        <row r="3532">
          <cell r="A3532" t="str">
            <v>Tetco ELA</v>
          </cell>
          <cell r="C3532">
            <v>201009</v>
          </cell>
          <cell r="D3532">
            <v>-3.8600000000000002E-2</v>
          </cell>
        </row>
        <row r="3533">
          <cell r="A3533" t="str">
            <v>Tetco ELA</v>
          </cell>
          <cell r="C3533">
            <v>201010</v>
          </cell>
          <cell r="D3533">
            <v>-4.4400000000000002E-2</v>
          </cell>
        </row>
        <row r="3534">
          <cell r="A3534" t="str">
            <v>Tetco ELA</v>
          </cell>
          <cell r="C3534">
            <v>201011</v>
          </cell>
          <cell r="D3534">
            <v>-4.3299999999999998E-2</v>
          </cell>
        </row>
        <row r="3535">
          <cell r="A3535" t="str">
            <v>Tetco ELA</v>
          </cell>
          <cell r="C3535">
            <v>201012</v>
          </cell>
          <cell r="D3535">
            <v>-5.1400000000000001E-2</v>
          </cell>
        </row>
        <row r="3536">
          <cell r="A3536" t="str">
            <v>Tetco ELA</v>
          </cell>
          <cell r="C3536">
            <v>201101</v>
          </cell>
          <cell r="D3536">
            <v>-4.5999999999999999E-2</v>
          </cell>
        </row>
        <row r="3537">
          <cell r="A3537" t="str">
            <v>Tetco ELA</v>
          </cell>
          <cell r="C3537">
            <v>201102</v>
          </cell>
          <cell r="D3537">
            <v>-4.2599999999999999E-2</v>
          </cell>
        </row>
        <row r="3538">
          <cell r="A3538" t="str">
            <v>Tetco ELA</v>
          </cell>
          <cell r="C3538">
            <v>201103</v>
          </cell>
          <cell r="D3538">
            <v>-4.2299999999999997E-2</v>
          </cell>
        </row>
        <row r="3539">
          <cell r="A3539" t="str">
            <v>Tetco ELA</v>
          </cell>
          <cell r="C3539">
            <v>201104</v>
          </cell>
          <cell r="D3539">
            <v>-3.7499999999999999E-2</v>
          </cell>
        </row>
        <row r="3540">
          <cell r="A3540" t="str">
            <v>Tetco ELA</v>
          </cell>
          <cell r="C3540">
            <v>201105</v>
          </cell>
          <cell r="D3540">
            <v>0</v>
          </cell>
        </row>
        <row r="3541">
          <cell r="A3541" t="str">
            <v>Tetco ELA</v>
          </cell>
          <cell r="C3541">
            <v>201106</v>
          </cell>
          <cell r="D3541">
            <v>0</v>
          </cell>
        </row>
        <row r="3542">
          <cell r="A3542" t="str">
            <v>Tetco ELA</v>
          </cell>
          <cell r="C3542">
            <v>201107</v>
          </cell>
          <cell r="D3542">
            <v>0</v>
          </cell>
        </row>
        <row r="3543">
          <cell r="A3543" t="str">
            <v>Tetco ELA</v>
          </cell>
          <cell r="C3543">
            <v>201108</v>
          </cell>
          <cell r="D3543">
            <v>0</v>
          </cell>
        </row>
        <row r="3544">
          <cell r="A3544" t="str">
            <v>Tetco ELA</v>
          </cell>
          <cell r="C3544">
            <v>201109</v>
          </cell>
          <cell r="D3544">
            <v>0</v>
          </cell>
        </row>
        <row r="3545">
          <cell r="A3545" t="str">
            <v>Tetco ELA</v>
          </cell>
          <cell r="C3545">
            <v>201110</v>
          </cell>
          <cell r="D3545">
            <v>0</v>
          </cell>
        </row>
        <row r="3546">
          <cell r="A3546" t="str">
            <v>Tetco ELA</v>
          </cell>
          <cell r="C3546">
            <v>201111</v>
          </cell>
          <cell r="D3546">
            <v>0</v>
          </cell>
        </row>
        <row r="3547">
          <cell r="A3547" t="str">
            <v>Tetco ELA</v>
          </cell>
          <cell r="C3547">
            <v>201112</v>
          </cell>
          <cell r="D3547">
            <v>0</v>
          </cell>
        </row>
        <row r="3548">
          <cell r="A3548" t="str">
            <v>Tetco ELA</v>
          </cell>
          <cell r="C3548">
            <v>201201</v>
          </cell>
          <cell r="D3548">
            <v>0</v>
          </cell>
        </row>
        <row r="3549">
          <cell r="A3549" t="str">
            <v>Tetco ELA</v>
          </cell>
          <cell r="C3549">
            <v>201202</v>
          </cell>
          <cell r="D3549">
            <v>0</v>
          </cell>
        </row>
        <row r="3550">
          <cell r="A3550" t="str">
            <v>Tetco ELA</v>
          </cell>
          <cell r="C3550">
            <v>201203</v>
          </cell>
          <cell r="D3550">
            <v>0</v>
          </cell>
        </row>
        <row r="3551">
          <cell r="A3551" t="str">
            <v>Tetco ELA</v>
          </cell>
          <cell r="C3551">
            <v>201204</v>
          </cell>
          <cell r="D3551">
            <v>0</v>
          </cell>
        </row>
        <row r="3552">
          <cell r="A3552" t="str">
            <v>Tetco ELA</v>
          </cell>
          <cell r="C3552">
            <v>201205</v>
          </cell>
          <cell r="D3552">
            <v>0</v>
          </cell>
        </row>
        <row r="3553">
          <cell r="A3553" t="str">
            <v>Tetco ELA</v>
          </cell>
          <cell r="C3553">
            <v>201206</v>
          </cell>
          <cell r="D3553">
            <v>0</v>
          </cell>
        </row>
        <row r="3554">
          <cell r="A3554" t="str">
            <v>Tetco ELA</v>
          </cell>
          <cell r="C3554">
            <v>201207</v>
          </cell>
          <cell r="D3554">
            <v>0</v>
          </cell>
        </row>
        <row r="3555">
          <cell r="A3555" t="str">
            <v>Tetco ELA</v>
          </cell>
          <cell r="C3555">
            <v>201208</v>
          </cell>
          <cell r="D3555">
            <v>0</v>
          </cell>
        </row>
        <row r="3556">
          <cell r="A3556" t="str">
            <v>Tetco ELA</v>
          </cell>
          <cell r="C3556">
            <v>201209</v>
          </cell>
          <cell r="D3556">
            <v>0</v>
          </cell>
        </row>
        <row r="3557">
          <cell r="A3557" t="str">
            <v>Tetco ELA</v>
          </cell>
          <cell r="C3557">
            <v>201210</v>
          </cell>
          <cell r="D3557">
            <v>0</v>
          </cell>
        </row>
        <row r="3558">
          <cell r="A3558" t="str">
            <v>Tetco ETX</v>
          </cell>
          <cell r="C3558">
            <v>200803</v>
          </cell>
          <cell r="D3558">
            <v>-0.44450000000000001</v>
          </cell>
        </row>
        <row r="3559">
          <cell r="A3559" t="str">
            <v>Tetco ETX</v>
          </cell>
          <cell r="C3559">
            <v>200804</v>
          </cell>
          <cell r="D3559">
            <v>-0.4098</v>
          </cell>
        </row>
        <row r="3560">
          <cell r="A3560" t="str">
            <v>Tetco ETX</v>
          </cell>
          <cell r="C3560">
            <v>200805</v>
          </cell>
          <cell r="D3560">
            <v>-0.31819999999999998</v>
          </cell>
        </row>
        <row r="3561">
          <cell r="A3561" t="str">
            <v>Tetco ETX</v>
          </cell>
          <cell r="C3561">
            <v>200806</v>
          </cell>
          <cell r="D3561">
            <v>-0.28079999999999999</v>
          </cell>
        </row>
        <row r="3562">
          <cell r="A3562" t="str">
            <v>Tetco ETX</v>
          </cell>
          <cell r="C3562">
            <v>200807</v>
          </cell>
          <cell r="D3562">
            <v>-0.27279999999999999</v>
          </cell>
        </row>
        <row r="3563">
          <cell r="A3563" t="str">
            <v>Tetco ETX</v>
          </cell>
          <cell r="C3563">
            <v>200808</v>
          </cell>
          <cell r="D3563">
            <v>-0.29139999999999999</v>
          </cell>
        </row>
        <row r="3564">
          <cell r="A3564" t="str">
            <v>Tetco ETX</v>
          </cell>
          <cell r="C3564">
            <v>200809</v>
          </cell>
          <cell r="D3564">
            <v>-0.27050000000000002</v>
          </cell>
        </row>
        <row r="3565">
          <cell r="A3565" t="str">
            <v>Tetco ETX</v>
          </cell>
          <cell r="C3565">
            <v>200810</v>
          </cell>
          <cell r="D3565">
            <v>-0.30370000000000003</v>
          </cell>
        </row>
        <row r="3566">
          <cell r="A3566" t="str">
            <v>Tetco ETX</v>
          </cell>
          <cell r="C3566">
            <v>200811</v>
          </cell>
          <cell r="D3566">
            <v>-0.52259999999999995</v>
          </cell>
        </row>
        <row r="3567">
          <cell r="A3567" t="str">
            <v>Tetco ETX</v>
          </cell>
          <cell r="C3567">
            <v>200812</v>
          </cell>
          <cell r="D3567">
            <v>-0.62470000000000003</v>
          </cell>
        </row>
        <row r="3568">
          <cell r="A3568" t="str">
            <v>Tetco ETX</v>
          </cell>
          <cell r="C3568">
            <v>200901</v>
          </cell>
          <cell r="D3568">
            <v>-0.5736</v>
          </cell>
        </row>
        <row r="3569">
          <cell r="A3569" t="str">
            <v>Tetco ETX</v>
          </cell>
          <cell r="C3569">
            <v>200902</v>
          </cell>
          <cell r="D3569">
            <v>-0.54249999999999998</v>
          </cell>
        </row>
        <row r="3570">
          <cell r="A3570" t="str">
            <v>Tetco ETX</v>
          </cell>
          <cell r="C3570">
            <v>200903</v>
          </cell>
          <cell r="D3570">
            <v>-0.54310000000000003</v>
          </cell>
        </row>
        <row r="3571">
          <cell r="A3571" t="str">
            <v>Tetco ETX</v>
          </cell>
          <cell r="C3571">
            <v>200904</v>
          </cell>
          <cell r="D3571">
            <v>-0.28910000000000002</v>
          </cell>
        </row>
        <row r="3572">
          <cell r="A3572" t="str">
            <v>Tetco ETX</v>
          </cell>
          <cell r="C3572">
            <v>200905</v>
          </cell>
          <cell r="D3572">
            <v>-0.29570000000000002</v>
          </cell>
        </row>
        <row r="3573">
          <cell r="A3573" t="str">
            <v>Tetco ETX</v>
          </cell>
          <cell r="C3573">
            <v>200906</v>
          </cell>
          <cell r="D3573">
            <v>-0.29089999999999999</v>
          </cell>
        </row>
        <row r="3574">
          <cell r="A3574" t="str">
            <v>Tetco ETX</v>
          </cell>
          <cell r="C3574">
            <v>200907</v>
          </cell>
          <cell r="D3574">
            <v>-0.28260000000000002</v>
          </cell>
        </row>
        <row r="3575">
          <cell r="A3575" t="str">
            <v>Tetco ETX</v>
          </cell>
          <cell r="C3575">
            <v>200908</v>
          </cell>
          <cell r="D3575">
            <v>-0.3019</v>
          </cell>
        </row>
        <row r="3576">
          <cell r="A3576" t="str">
            <v>Tetco ETX</v>
          </cell>
          <cell r="C3576">
            <v>200909</v>
          </cell>
          <cell r="D3576">
            <v>-0.28010000000000002</v>
          </cell>
        </row>
        <row r="3577">
          <cell r="A3577" t="str">
            <v>Tetco ETX</v>
          </cell>
          <cell r="C3577">
            <v>200910</v>
          </cell>
          <cell r="D3577">
            <v>-0.31469999999999998</v>
          </cell>
        </row>
        <row r="3578">
          <cell r="A3578" t="str">
            <v>Tetco ETX</v>
          </cell>
          <cell r="C3578">
            <v>200911</v>
          </cell>
          <cell r="D3578">
            <v>-0.50060000000000004</v>
          </cell>
        </row>
        <row r="3579">
          <cell r="A3579" t="str">
            <v>Tetco ETX</v>
          </cell>
          <cell r="C3579">
            <v>200912</v>
          </cell>
          <cell r="D3579">
            <v>-0.59760000000000002</v>
          </cell>
        </row>
        <row r="3580">
          <cell r="A3580" t="str">
            <v>Tetco ETX</v>
          </cell>
          <cell r="C3580">
            <v>201001</v>
          </cell>
          <cell r="D3580">
            <v>-0.54910000000000003</v>
          </cell>
        </row>
        <row r="3581">
          <cell r="A3581" t="str">
            <v>Tetco ETX</v>
          </cell>
          <cell r="C3581">
            <v>201002</v>
          </cell>
          <cell r="D3581">
            <v>-0.51949999999999996</v>
          </cell>
        </row>
        <row r="3582">
          <cell r="A3582" t="str">
            <v>Tetco ETX</v>
          </cell>
          <cell r="C3582">
            <v>201003</v>
          </cell>
          <cell r="D3582">
            <v>-0.52010000000000001</v>
          </cell>
        </row>
        <row r="3583">
          <cell r="A3583" t="str">
            <v>Tetco ETX</v>
          </cell>
          <cell r="C3583">
            <v>201004</v>
          </cell>
          <cell r="D3583">
            <v>-0.27679999999999999</v>
          </cell>
        </row>
        <row r="3584">
          <cell r="A3584" t="str">
            <v>Tetco ETX</v>
          </cell>
          <cell r="C3584">
            <v>201005</v>
          </cell>
          <cell r="D3584">
            <v>-0.28299999999999997</v>
          </cell>
        </row>
        <row r="3585">
          <cell r="A3585" t="str">
            <v>Tetco ETX</v>
          </cell>
          <cell r="C3585">
            <v>201006</v>
          </cell>
          <cell r="D3585">
            <v>-0.27850000000000003</v>
          </cell>
        </row>
        <row r="3586">
          <cell r="A3586" t="str">
            <v>Tetco ETX</v>
          </cell>
          <cell r="C3586">
            <v>201007</v>
          </cell>
          <cell r="D3586">
            <v>-0.27060000000000001</v>
          </cell>
        </row>
        <row r="3587">
          <cell r="A3587" t="str">
            <v>Tetco ETX</v>
          </cell>
          <cell r="C3587">
            <v>201008</v>
          </cell>
          <cell r="D3587">
            <v>-0.28899999999999998</v>
          </cell>
        </row>
        <row r="3588">
          <cell r="A3588" t="str">
            <v>Tetco ETX</v>
          </cell>
          <cell r="C3588">
            <v>201009</v>
          </cell>
          <cell r="D3588">
            <v>-0.26829999999999998</v>
          </cell>
        </row>
        <row r="3589">
          <cell r="A3589" t="str">
            <v>Tetco ETX</v>
          </cell>
          <cell r="C3589">
            <v>201010</v>
          </cell>
          <cell r="D3589">
            <v>-0.30120000000000002</v>
          </cell>
        </row>
        <row r="3590">
          <cell r="A3590" t="str">
            <v>Tetco ETX</v>
          </cell>
          <cell r="C3590">
            <v>201011</v>
          </cell>
          <cell r="D3590">
            <v>-0.47970000000000002</v>
          </cell>
        </row>
        <row r="3591">
          <cell r="A3591" t="str">
            <v>Tetco ETX</v>
          </cell>
          <cell r="C3591">
            <v>201012</v>
          </cell>
          <cell r="D3591">
            <v>-0.57189999999999996</v>
          </cell>
        </row>
        <row r="3592">
          <cell r="A3592" t="str">
            <v>Tetco ETX</v>
          </cell>
          <cell r="C3592">
            <v>201101</v>
          </cell>
          <cell r="D3592">
            <v>-0.52580000000000005</v>
          </cell>
        </row>
        <row r="3593">
          <cell r="A3593" t="str">
            <v>Tetco ETX</v>
          </cell>
          <cell r="C3593">
            <v>201102</v>
          </cell>
          <cell r="D3593">
            <v>-0.49769999999999998</v>
          </cell>
        </row>
        <row r="3594">
          <cell r="A3594" t="str">
            <v>Tetco ETX</v>
          </cell>
          <cell r="C3594">
            <v>201103</v>
          </cell>
          <cell r="D3594">
            <v>-0.49830000000000002</v>
          </cell>
        </row>
        <row r="3595">
          <cell r="A3595" t="str">
            <v>Tetco ETX</v>
          </cell>
          <cell r="C3595">
            <v>201104</v>
          </cell>
          <cell r="D3595">
            <v>-0.2651</v>
          </cell>
        </row>
        <row r="3596">
          <cell r="A3596" t="str">
            <v>Tetco ETX</v>
          </cell>
          <cell r="C3596">
            <v>201105</v>
          </cell>
          <cell r="D3596">
            <v>0</v>
          </cell>
        </row>
        <row r="3597">
          <cell r="A3597" t="str">
            <v>Tetco ETX</v>
          </cell>
          <cell r="C3597">
            <v>201106</v>
          </cell>
          <cell r="D3597">
            <v>0</v>
          </cell>
        </row>
        <row r="3598">
          <cell r="A3598" t="str">
            <v>Tetco ETX</v>
          </cell>
          <cell r="C3598">
            <v>201107</v>
          </cell>
          <cell r="D3598">
            <v>0</v>
          </cell>
        </row>
        <row r="3599">
          <cell r="A3599" t="str">
            <v>Tetco ETX</v>
          </cell>
          <cell r="C3599">
            <v>201108</v>
          </cell>
          <cell r="D3599">
            <v>0</v>
          </cell>
        </row>
        <row r="3600">
          <cell r="A3600" t="str">
            <v>Tetco ETX</v>
          </cell>
          <cell r="C3600">
            <v>201109</v>
          </cell>
          <cell r="D3600">
            <v>0</v>
          </cell>
        </row>
        <row r="3601">
          <cell r="A3601" t="str">
            <v>Tetco ETX</v>
          </cell>
          <cell r="C3601">
            <v>201110</v>
          </cell>
          <cell r="D3601">
            <v>0</v>
          </cell>
        </row>
        <row r="3602">
          <cell r="A3602" t="str">
            <v>Tetco ETX</v>
          </cell>
          <cell r="C3602">
            <v>201111</v>
          </cell>
          <cell r="D3602">
            <v>0</v>
          </cell>
        </row>
        <row r="3603">
          <cell r="A3603" t="str">
            <v>Tetco ETX</v>
          </cell>
          <cell r="C3603">
            <v>201112</v>
          </cell>
          <cell r="D3603">
            <v>0</v>
          </cell>
        </row>
        <row r="3604">
          <cell r="A3604" t="str">
            <v>Tetco ETX</v>
          </cell>
          <cell r="C3604">
            <v>201201</v>
          </cell>
          <cell r="D3604">
            <v>0</v>
          </cell>
        </row>
        <row r="3605">
          <cell r="A3605" t="str">
            <v>Tetco ETX</v>
          </cell>
          <cell r="C3605">
            <v>201202</v>
          </cell>
          <cell r="D3605">
            <v>0</v>
          </cell>
        </row>
        <row r="3606">
          <cell r="A3606" t="str">
            <v>Tetco ETX</v>
          </cell>
          <cell r="C3606">
            <v>201203</v>
          </cell>
          <cell r="D3606">
            <v>0</v>
          </cell>
        </row>
        <row r="3607">
          <cell r="A3607" t="str">
            <v>Tetco ETX</v>
          </cell>
          <cell r="C3607">
            <v>201204</v>
          </cell>
          <cell r="D3607">
            <v>0</v>
          </cell>
        </row>
        <row r="3608">
          <cell r="A3608" t="str">
            <v>Tetco ETX</v>
          </cell>
          <cell r="C3608">
            <v>201205</v>
          </cell>
          <cell r="D3608">
            <v>0</v>
          </cell>
        </row>
        <row r="3609">
          <cell r="A3609" t="str">
            <v>Tetco ETX</v>
          </cell>
          <cell r="C3609">
            <v>201206</v>
          </cell>
          <cell r="D3609">
            <v>0</v>
          </cell>
        </row>
        <row r="3610">
          <cell r="A3610" t="str">
            <v>Tetco ETX</v>
          </cell>
          <cell r="C3610">
            <v>201207</v>
          </cell>
          <cell r="D3610">
            <v>0</v>
          </cell>
        </row>
        <row r="3611">
          <cell r="A3611" t="str">
            <v>Tetco ETX</v>
          </cell>
          <cell r="C3611">
            <v>201208</v>
          </cell>
          <cell r="D3611">
            <v>0</v>
          </cell>
        </row>
        <row r="3612">
          <cell r="A3612" t="str">
            <v>Tetco ETX</v>
          </cell>
          <cell r="C3612">
            <v>201209</v>
          </cell>
          <cell r="D3612">
            <v>0</v>
          </cell>
        </row>
        <row r="3613">
          <cell r="A3613" t="str">
            <v>Tetco ETX</v>
          </cell>
          <cell r="C3613">
            <v>201210</v>
          </cell>
          <cell r="D3613">
            <v>0</v>
          </cell>
        </row>
        <row r="3614">
          <cell r="A3614" t="str">
            <v>Tetco M1</v>
          </cell>
          <cell r="C3614">
            <v>200803</v>
          </cell>
          <cell r="D3614">
            <v>0</v>
          </cell>
        </row>
        <row r="3615">
          <cell r="A3615" t="str">
            <v>Tetco M1</v>
          </cell>
          <cell r="C3615">
            <v>200804</v>
          </cell>
          <cell r="D3615">
            <v>0</v>
          </cell>
        </row>
        <row r="3616">
          <cell r="A3616" t="str">
            <v>Tetco M1</v>
          </cell>
          <cell r="C3616">
            <v>200805</v>
          </cell>
          <cell r="D3616">
            <v>0</v>
          </cell>
        </row>
        <row r="3617">
          <cell r="A3617" t="str">
            <v>Tetco M1</v>
          </cell>
          <cell r="C3617">
            <v>200806</v>
          </cell>
          <cell r="D3617">
            <v>0</v>
          </cell>
        </row>
        <row r="3618">
          <cell r="A3618" t="str">
            <v>Tetco M1</v>
          </cell>
          <cell r="C3618">
            <v>200807</v>
          </cell>
          <cell r="D3618">
            <v>0</v>
          </cell>
        </row>
        <row r="3619">
          <cell r="A3619" t="str">
            <v>Tetco M1</v>
          </cell>
          <cell r="C3619">
            <v>200808</v>
          </cell>
          <cell r="D3619">
            <v>0</v>
          </cell>
        </row>
        <row r="3620">
          <cell r="A3620" t="str">
            <v>Tetco M1</v>
          </cell>
          <cell r="C3620">
            <v>200809</v>
          </cell>
          <cell r="D3620">
            <v>0</v>
          </cell>
        </row>
        <row r="3621">
          <cell r="A3621" t="str">
            <v>Tetco M1</v>
          </cell>
          <cell r="C3621">
            <v>200810</v>
          </cell>
          <cell r="D3621">
            <v>0</v>
          </cell>
        </row>
        <row r="3622">
          <cell r="A3622" t="str">
            <v>Tetco M1</v>
          </cell>
          <cell r="C3622">
            <v>200811</v>
          </cell>
          <cell r="D3622">
            <v>0</v>
          </cell>
        </row>
        <row r="3623">
          <cell r="A3623" t="str">
            <v>Tetco M1</v>
          </cell>
          <cell r="C3623">
            <v>200812</v>
          </cell>
          <cell r="D3623">
            <v>0</v>
          </cell>
        </row>
        <row r="3624">
          <cell r="A3624" t="str">
            <v>Tetco M1</v>
          </cell>
          <cell r="C3624">
            <v>200901</v>
          </cell>
          <cell r="D3624">
            <v>0</v>
          </cell>
        </row>
        <row r="3625">
          <cell r="A3625" t="str">
            <v>Tetco M1</v>
          </cell>
          <cell r="C3625">
            <v>200902</v>
          </cell>
          <cell r="D3625">
            <v>0</v>
          </cell>
        </row>
        <row r="3626">
          <cell r="A3626" t="str">
            <v>Tetco M1</v>
          </cell>
          <cell r="C3626">
            <v>200903</v>
          </cell>
          <cell r="D3626">
            <v>0</v>
          </cell>
        </row>
        <row r="3627">
          <cell r="A3627" t="str">
            <v>Tetco M1</v>
          </cell>
          <cell r="C3627">
            <v>200904</v>
          </cell>
          <cell r="D3627">
            <v>0</v>
          </cell>
        </row>
        <row r="3628">
          <cell r="A3628" t="str">
            <v>Tetco M1</v>
          </cell>
          <cell r="C3628">
            <v>200905</v>
          </cell>
          <cell r="D3628">
            <v>0</v>
          </cell>
        </row>
        <row r="3629">
          <cell r="A3629" t="str">
            <v>Tetco M1</v>
          </cell>
          <cell r="C3629">
            <v>200906</v>
          </cell>
          <cell r="D3629">
            <v>0</v>
          </cell>
        </row>
        <row r="3630">
          <cell r="A3630" t="str">
            <v>Tetco M1</v>
          </cell>
          <cell r="C3630">
            <v>200907</v>
          </cell>
          <cell r="D3630">
            <v>0</v>
          </cell>
        </row>
        <row r="3631">
          <cell r="A3631" t="str">
            <v>Tetco M1</v>
          </cell>
          <cell r="C3631">
            <v>200908</v>
          </cell>
          <cell r="D3631">
            <v>0</v>
          </cell>
        </row>
        <row r="3632">
          <cell r="A3632" t="str">
            <v>Tetco M1</v>
          </cell>
          <cell r="C3632">
            <v>200909</v>
          </cell>
          <cell r="D3632">
            <v>0</v>
          </cell>
        </row>
        <row r="3633">
          <cell r="A3633" t="str">
            <v>Tetco M1</v>
          </cell>
          <cell r="C3633">
            <v>200910</v>
          </cell>
          <cell r="D3633">
            <v>0</v>
          </cell>
        </row>
        <row r="3634">
          <cell r="A3634" t="str">
            <v>Tetco M1</v>
          </cell>
          <cell r="C3634">
            <v>200911</v>
          </cell>
          <cell r="D3634">
            <v>0</v>
          </cell>
        </row>
        <row r="3635">
          <cell r="A3635" t="str">
            <v>Tetco M1</v>
          </cell>
          <cell r="C3635">
            <v>200912</v>
          </cell>
          <cell r="D3635">
            <v>0</v>
          </cell>
        </row>
        <row r="3636">
          <cell r="A3636" t="str">
            <v>Tetco M1</v>
          </cell>
          <cell r="C3636">
            <v>201001</v>
          </cell>
          <cell r="D3636">
            <v>0</v>
          </cell>
        </row>
        <row r="3637">
          <cell r="A3637" t="str">
            <v>Tetco M1</v>
          </cell>
          <cell r="C3637">
            <v>201002</v>
          </cell>
          <cell r="D3637">
            <v>0</v>
          </cell>
        </row>
        <row r="3638">
          <cell r="A3638" t="str">
            <v>Tetco M1</v>
          </cell>
          <cell r="C3638">
            <v>201003</v>
          </cell>
          <cell r="D3638">
            <v>0</v>
          </cell>
        </row>
        <row r="3639">
          <cell r="A3639" t="str">
            <v>Tetco M1</v>
          </cell>
          <cell r="C3639">
            <v>201004</v>
          </cell>
          <cell r="D3639">
            <v>0</v>
          </cell>
        </row>
        <row r="3640">
          <cell r="A3640" t="str">
            <v>Tetco M1</v>
          </cell>
          <cell r="C3640">
            <v>201005</v>
          </cell>
          <cell r="D3640">
            <v>0</v>
          </cell>
        </row>
        <row r="3641">
          <cell r="A3641" t="str">
            <v>Tetco M1</v>
          </cell>
          <cell r="C3641">
            <v>201006</v>
          </cell>
          <cell r="D3641">
            <v>0</v>
          </cell>
        </row>
        <row r="3642">
          <cell r="A3642" t="str">
            <v>Tetco M1</v>
          </cell>
          <cell r="C3642">
            <v>201007</v>
          </cell>
          <cell r="D3642">
            <v>0</v>
          </cell>
        </row>
        <row r="3643">
          <cell r="A3643" t="str">
            <v>Tetco M1</v>
          </cell>
          <cell r="C3643">
            <v>201008</v>
          </cell>
          <cell r="D3643">
            <v>0</v>
          </cell>
        </row>
        <row r="3644">
          <cell r="A3644" t="str">
            <v>Tetco M1</v>
          </cell>
          <cell r="C3644">
            <v>201009</v>
          </cell>
          <cell r="D3644">
            <v>0</v>
          </cell>
        </row>
        <row r="3645">
          <cell r="A3645" t="str">
            <v>Tetco M1</v>
          </cell>
          <cell r="C3645">
            <v>201010</v>
          </cell>
          <cell r="D3645">
            <v>0</v>
          </cell>
        </row>
        <row r="3646">
          <cell r="A3646" t="str">
            <v>Tetco M1</v>
          </cell>
          <cell r="C3646">
            <v>201011</v>
          </cell>
          <cell r="D3646">
            <v>0</v>
          </cell>
        </row>
        <row r="3647">
          <cell r="A3647" t="str">
            <v>Tetco M1</v>
          </cell>
          <cell r="C3647">
            <v>201012</v>
          </cell>
          <cell r="D3647">
            <v>0</v>
          </cell>
        </row>
        <row r="3648">
          <cell r="A3648" t="str">
            <v>Tetco M1</v>
          </cell>
          <cell r="C3648">
            <v>201101</v>
          </cell>
          <cell r="D3648">
            <v>0</v>
          </cell>
        </row>
        <row r="3649">
          <cell r="A3649" t="str">
            <v>Tetco M1</v>
          </cell>
          <cell r="C3649">
            <v>201102</v>
          </cell>
          <cell r="D3649">
            <v>0</v>
          </cell>
        </row>
        <row r="3650">
          <cell r="A3650" t="str">
            <v>Tetco M1</v>
          </cell>
          <cell r="C3650">
            <v>201103</v>
          </cell>
          <cell r="D3650">
            <v>0</v>
          </cell>
        </row>
        <row r="3651">
          <cell r="A3651" t="str">
            <v>Tetco M1</v>
          </cell>
          <cell r="C3651">
            <v>201104</v>
          </cell>
          <cell r="D3651">
            <v>0</v>
          </cell>
        </row>
        <row r="3652">
          <cell r="A3652" t="str">
            <v>Tetco M1</v>
          </cell>
          <cell r="C3652">
            <v>201105</v>
          </cell>
          <cell r="D3652">
            <v>0</v>
          </cell>
        </row>
        <row r="3653">
          <cell r="A3653" t="str">
            <v>Tetco M1</v>
          </cell>
          <cell r="C3653">
            <v>201106</v>
          </cell>
          <cell r="D3653">
            <v>0</v>
          </cell>
        </row>
        <row r="3654">
          <cell r="A3654" t="str">
            <v>Tetco M1</v>
          </cell>
          <cell r="C3654">
            <v>201107</v>
          </cell>
          <cell r="D3654">
            <v>0</v>
          </cell>
        </row>
        <row r="3655">
          <cell r="A3655" t="str">
            <v>Tetco M1</v>
          </cell>
          <cell r="C3655">
            <v>201108</v>
          </cell>
          <cell r="D3655">
            <v>0</v>
          </cell>
        </row>
        <row r="3656">
          <cell r="A3656" t="str">
            <v>Tetco M1</v>
          </cell>
          <cell r="C3656">
            <v>201109</v>
          </cell>
          <cell r="D3656">
            <v>0</v>
          </cell>
        </row>
        <row r="3657">
          <cell r="A3657" t="str">
            <v>Tetco M1</v>
          </cell>
          <cell r="C3657">
            <v>201110</v>
          </cell>
          <cell r="D3657">
            <v>0</v>
          </cell>
        </row>
        <row r="3658">
          <cell r="A3658" t="str">
            <v>Tetco M1</v>
          </cell>
          <cell r="C3658">
            <v>201111</v>
          </cell>
          <cell r="D3658">
            <v>0</v>
          </cell>
        </row>
        <row r="3659">
          <cell r="A3659" t="str">
            <v>Tetco M1</v>
          </cell>
          <cell r="C3659">
            <v>201112</v>
          </cell>
          <cell r="D3659">
            <v>0</v>
          </cell>
        </row>
        <row r="3660">
          <cell r="A3660" t="str">
            <v>Tetco M1</v>
          </cell>
          <cell r="C3660">
            <v>201201</v>
          </cell>
          <cell r="D3660">
            <v>0</v>
          </cell>
        </row>
        <row r="3661">
          <cell r="A3661" t="str">
            <v>Tetco M1</v>
          </cell>
          <cell r="C3661">
            <v>201202</v>
          </cell>
          <cell r="D3661">
            <v>0</v>
          </cell>
        </row>
        <row r="3662">
          <cell r="A3662" t="str">
            <v>Tetco M1</v>
          </cell>
          <cell r="C3662">
            <v>201203</v>
          </cell>
          <cell r="D3662">
            <v>0</v>
          </cell>
        </row>
        <row r="3663">
          <cell r="A3663" t="str">
            <v>Tetco M1</v>
          </cell>
          <cell r="C3663">
            <v>201204</v>
          </cell>
          <cell r="D3663">
            <v>0</v>
          </cell>
        </row>
        <row r="3664">
          <cell r="A3664" t="str">
            <v>Tetco M1</v>
          </cell>
          <cell r="C3664">
            <v>201205</v>
          </cell>
          <cell r="D3664">
            <v>0</v>
          </cell>
        </row>
        <row r="3665">
          <cell r="A3665" t="str">
            <v>Tetco M1</v>
          </cell>
          <cell r="C3665">
            <v>201206</v>
          </cell>
          <cell r="D3665">
            <v>0</v>
          </cell>
        </row>
        <row r="3666">
          <cell r="A3666" t="str">
            <v>Tetco M1</v>
          </cell>
          <cell r="C3666">
            <v>201207</v>
          </cell>
          <cell r="D3666">
            <v>0</v>
          </cell>
        </row>
        <row r="3667">
          <cell r="A3667" t="str">
            <v>Tetco M1</v>
          </cell>
          <cell r="C3667">
            <v>201208</v>
          </cell>
          <cell r="D3667">
            <v>0</v>
          </cell>
        </row>
        <row r="3668">
          <cell r="A3668" t="str">
            <v>Tetco M1</v>
          </cell>
          <cell r="C3668">
            <v>201209</v>
          </cell>
          <cell r="D3668">
            <v>0</v>
          </cell>
        </row>
        <row r="3669">
          <cell r="A3669" t="str">
            <v>Tetco M1</v>
          </cell>
          <cell r="C3669">
            <v>201210</v>
          </cell>
          <cell r="D3669">
            <v>0</v>
          </cell>
        </row>
        <row r="3670">
          <cell r="A3670" t="str">
            <v>Tetco M2</v>
          </cell>
          <cell r="C3670">
            <v>200803</v>
          </cell>
          <cell r="D3670">
            <v>0</v>
          </cell>
        </row>
        <row r="3671">
          <cell r="A3671" t="str">
            <v>Tetco M2</v>
          </cell>
          <cell r="C3671">
            <v>200804</v>
          </cell>
          <cell r="D3671">
            <v>0</v>
          </cell>
        </row>
        <row r="3672">
          <cell r="A3672" t="str">
            <v>Tetco M2</v>
          </cell>
          <cell r="C3672">
            <v>200805</v>
          </cell>
          <cell r="D3672">
            <v>0</v>
          </cell>
        </row>
        <row r="3673">
          <cell r="A3673" t="str">
            <v>Tetco M2</v>
          </cell>
          <cell r="C3673">
            <v>200806</v>
          </cell>
          <cell r="D3673">
            <v>0</v>
          </cell>
        </row>
        <row r="3674">
          <cell r="A3674" t="str">
            <v>Tetco M2</v>
          </cell>
          <cell r="C3674">
            <v>200807</v>
          </cell>
          <cell r="D3674">
            <v>0</v>
          </cell>
        </row>
        <row r="3675">
          <cell r="A3675" t="str">
            <v>Tetco M2</v>
          </cell>
          <cell r="C3675">
            <v>200808</v>
          </cell>
          <cell r="D3675">
            <v>0</v>
          </cell>
        </row>
        <row r="3676">
          <cell r="A3676" t="str">
            <v>Tetco M2</v>
          </cell>
          <cell r="C3676">
            <v>200809</v>
          </cell>
          <cell r="D3676">
            <v>0</v>
          </cell>
        </row>
        <row r="3677">
          <cell r="A3677" t="str">
            <v>Tetco M2</v>
          </cell>
          <cell r="C3677">
            <v>200810</v>
          </cell>
          <cell r="D3677">
            <v>0</v>
          </cell>
        </row>
        <row r="3678">
          <cell r="A3678" t="str">
            <v>Tetco M2</v>
          </cell>
          <cell r="C3678">
            <v>200811</v>
          </cell>
          <cell r="D3678">
            <v>0</v>
          </cell>
        </row>
        <row r="3679">
          <cell r="A3679" t="str">
            <v>Tetco M2</v>
          </cell>
          <cell r="C3679">
            <v>200812</v>
          </cell>
          <cell r="D3679">
            <v>0</v>
          </cell>
        </row>
        <row r="3680">
          <cell r="A3680" t="str">
            <v>Tetco M2</v>
          </cell>
          <cell r="C3680">
            <v>200901</v>
          </cell>
          <cell r="D3680">
            <v>0</v>
          </cell>
        </row>
        <row r="3681">
          <cell r="A3681" t="str">
            <v>Tetco M2</v>
          </cell>
          <cell r="C3681">
            <v>200902</v>
          </cell>
          <cell r="D3681">
            <v>0</v>
          </cell>
        </row>
        <row r="3682">
          <cell r="A3682" t="str">
            <v>Tetco M2</v>
          </cell>
          <cell r="C3682">
            <v>200903</v>
          </cell>
          <cell r="D3682">
            <v>0</v>
          </cell>
        </row>
        <row r="3683">
          <cell r="A3683" t="str">
            <v>Tetco M2</v>
          </cell>
          <cell r="C3683">
            <v>200904</v>
          </cell>
          <cell r="D3683">
            <v>0</v>
          </cell>
        </row>
        <row r="3684">
          <cell r="A3684" t="str">
            <v>Tetco M2</v>
          </cell>
          <cell r="C3684">
            <v>200905</v>
          </cell>
          <cell r="D3684">
            <v>0</v>
          </cell>
        </row>
        <row r="3685">
          <cell r="A3685" t="str">
            <v>Tetco M2</v>
          </cell>
          <cell r="C3685">
            <v>200906</v>
          </cell>
          <cell r="D3685">
            <v>0</v>
          </cell>
        </row>
        <row r="3686">
          <cell r="A3686" t="str">
            <v>Tetco M2</v>
          </cell>
          <cell r="C3686">
            <v>200907</v>
          </cell>
          <cell r="D3686">
            <v>0</v>
          </cell>
        </row>
        <row r="3687">
          <cell r="A3687" t="str">
            <v>Tetco M2</v>
          </cell>
          <cell r="C3687">
            <v>200908</v>
          </cell>
          <cell r="D3687">
            <v>0</v>
          </cell>
        </row>
        <row r="3688">
          <cell r="A3688" t="str">
            <v>Tetco M2</v>
          </cell>
          <cell r="C3688">
            <v>200909</v>
          </cell>
          <cell r="D3688">
            <v>0</v>
          </cell>
        </row>
        <row r="3689">
          <cell r="A3689" t="str">
            <v>Tetco M2</v>
          </cell>
          <cell r="C3689">
            <v>200910</v>
          </cell>
          <cell r="D3689">
            <v>0</v>
          </cell>
        </row>
        <row r="3690">
          <cell r="A3690" t="str">
            <v>Tetco M2</v>
          </cell>
          <cell r="C3690">
            <v>200911</v>
          </cell>
          <cell r="D3690">
            <v>0</v>
          </cell>
        </row>
        <row r="3691">
          <cell r="A3691" t="str">
            <v>Tetco M2</v>
          </cell>
          <cell r="C3691">
            <v>200912</v>
          </cell>
          <cell r="D3691">
            <v>0</v>
          </cell>
        </row>
        <row r="3692">
          <cell r="A3692" t="str">
            <v>Tetco M2</v>
          </cell>
          <cell r="C3692">
            <v>201001</v>
          </cell>
          <cell r="D3692">
            <v>0</v>
          </cell>
        </row>
        <row r="3693">
          <cell r="A3693" t="str">
            <v>Tetco M2</v>
          </cell>
          <cell r="C3693">
            <v>201002</v>
          </cell>
          <cell r="D3693">
            <v>0</v>
          </cell>
        </row>
        <row r="3694">
          <cell r="A3694" t="str">
            <v>Tetco M2</v>
          </cell>
          <cell r="C3694">
            <v>201003</v>
          </cell>
          <cell r="D3694">
            <v>0</v>
          </cell>
        </row>
        <row r="3695">
          <cell r="A3695" t="str">
            <v>Tetco M2</v>
          </cell>
          <cell r="C3695">
            <v>201004</v>
          </cell>
          <cell r="D3695">
            <v>0</v>
          </cell>
        </row>
        <row r="3696">
          <cell r="A3696" t="str">
            <v>Tetco M2</v>
          </cell>
          <cell r="C3696">
            <v>201005</v>
          </cell>
          <cell r="D3696">
            <v>0</v>
          </cell>
        </row>
        <row r="3697">
          <cell r="A3697" t="str">
            <v>Tetco M2</v>
          </cell>
          <cell r="C3697">
            <v>201006</v>
          </cell>
          <cell r="D3697">
            <v>0</v>
          </cell>
        </row>
        <row r="3698">
          <cell r="A3698" t="str">
            <v>Tetco M2</v>
          </cell>
          <cell r="C3698">
            <v>201007</v>
          </cell>
          <cell r="D3698">
            <v>0</v>
          </cell>
        </row>
        <row r="3699">
          <cell r="A3699" t="str">
            <v>Tetco M2</v>
          </cell>
          <cell r="C3699">
            <v>201008</v>
          </cell>
          <cell r="D3699">
            <v>0</v>
          </cell>
        </row>
        <row r="3700">
          <cell r="A3700" t="str">
            <v>Tetco M2</v>
          </cell>
          <cell r="C3700">
            <v>201009</v>
          </cell>
          <cell r="D3700">
            <v>0</v>
          </cell>
        </row>
        <row r="3701">
          <cell r="A3701" t="str">
            <v>Tetco M2</v>
          </cell>
          <cell r="C3701">
            <v>201010</v>
          </cell>
          <cell r="D3701">
            <v>0</v>
          </cell>
        </row>
        <row r="3702">
          <cell r="A3702" t="str">
            <v>Tetco M2</v>
          </cell>
          <cell r="C3702">
            <v>201011</v>
          </cell>
          <cell r="D3702">
            <v>0</v>
          </cell>
        </row>
        <row r="3703">
          <cell r="A3703" t="str">
            <v>Tetco M2</v>
          </cell>
          <cell r="C3703">
            <v>201012</v>
          </cell>
          <cell r="D3703">
            <v>0</v>
          </cell>
        </row>
        <row r="3704">
          <cell r="A3704" t="str">
            <v>Tetco M2</v>
          </cell>
          <cell r="C3704">
            <v>201101</v>
          </cell>
          <cell r="D3704">
            <v>0</v>
          </cell>
        </row>
        <row r="3705">
          <cell r="A3705" t="str">
            <v>Tetco M2</v>
          </cell>
          <cell r="C3705">
            <v>201102</v>
          </cell>
          <cell r="D3705">
            <v>0</v>
          </cell>
        </row>
        <row r="3706">
          <cell r="A3706" t="str">
            <v>Tetco M2</v>
          </cell>
          <cell r="C3706">
            <v>201103</v>
          </cell>
          <cell r="D3706">
            <v>0</v>
          </cell>
        </row>
        <row r="3707">
          <cell r="A3707" t="str">
            <v>Tetco M2</v>
          </cell>
          <cell r="C3707">
            <v>201104</v>
          </cell>
          <cell r="D3707">
            <v>0</v>
          </cell>
        </row>
        <row r="3708">
          <cell r="A3708" t="str">
            <v>Tetco M2</v>
          </cell>
          <cell r="C3708">
            <v>201105</v>
          </cell>
          <cell r="D3708">
            <v>0</v>
          </cell>
        </row>
        <row r="3709">
          <cell r="A3709" t="str">
            <v>Tetco M2</v>
          </cell>
          <cell r="C3709">
            <v>201106</v>
          </cell>
          <cell r="D3709">
            <v>0</v>
          </cell>
        </row>
        <row r="3710">
          <cell r="A3710" t="str">
            <v>Tetco M2</v>
          </cell>
          <cell r="C3710">
            <v>201107</v>
          </cell>
          <cell r="D3710">
            <v>0</v>
          </cell>
        </row>
        <row r="3711">
          <cell r="A3711" t="str">
            <v>Tetco M2</v>
          </cell>
          <cell r="C3711">
            <v>201108</v>
          </cell>
          <cell r="D3711">
            <v>0</v>
          </cell>
        </row>
        <row r="3712">
          <cell r="A3712" t="str">
            <v>Tetco M2</v>
          </cell>
          <cell r="C3712">
            <v>201109</v>
          </cell>
          <cell r="D3712">
            <v>0</v>
          </cell>
        </row>
        <row r="3713">
          <cell r="A3713" t="str">
            <v>Tetco M2</v>
          </cell>
          <cell r="C3713">
            <v>201110</v>
          </cell>
          <cell r="D3713">
            <v>0</v>
          </cell>
        </row>
        <row r="3714">
          <cell r="A3714" t="str">
            <v>Tetco M2</v>
          </cell>
          <cell r="C3714">
            <v>201111</v>
          </cell>
          <cell r="D3714">
            <v>0</v>
          </cell>
        </row>
        <row r="3715">
          <cell r="A3715" t="str">
            <v>Tetco M2</v>
          </cell>
          <cell r="C3715">
            <v>201112</v>
          </cell>
          <cell r="D3715">
            <v>0</v>
          </cell>
        </row>
        <row r="3716">
          <cell r="A3716" t="str">
            <v>Tetco M2</v>
          </cell>
          <cell r="C3716">
            <v>201201</v>
          </cell>
          <cell r="D3716">
            <v>0</v>
          </cell>
        </row>
        <row r="3717">
          <cell r="A3717" t="str">
            <v>Tetco M2</v>
          </cell>
          <cell r="C3717">
            <v>201202</v>
          </cell>
          <cell r="D3717">
            <v>0</v>
          </cell>
        </row>
        <row r="3718">
          <cell r="A3718" t="str">
            <v>Tetco M2</v>
          </cell>
          <cell r="C3718">
            <v>201203</v>
          </cell>
          <cell r="D3718">
            <v>0</v>
          </cell>
        </row>
        <row r="3719">
          <cell r="A3719" t="str">
            <v>Tetco M2</v>
          </cell>
          <cell r="C3719">
            <v>201204</v>
          </cell>
          <cell r="D3719">
            <v>0</v>
          </cell>
        </row>
        <row r="3720">
          <cell r="A3720" t="str">
            <v>Tetco M2</v>
          </cell>
          <cell r="C3720">
            <v>201205</v>
          </cell>
          <cell r="D3720">
            <v>0</v>
          </cell>
        </row>
        <row r="3721">
          <cell r="A3721" t="str">
            <v>Tetco M2</v>
          </cell>
          <cell r="C3721">
            <v>201206</v>
          </cell>
          <cell r="D3721">
            <v>0</v>
          </cell>
        </row>
        <row r="3722">
          <cell r="A3722" t="str">
            <v>Tetco M2</v>
          </cell>
          <cell r="C3722">
            <v>201207</v>
          </cell>
          <cell r="D3722">
            <v>0</v>
          </cell>
        </row>
        <row r="3723">
          <cell r="A3723" t="str">
            <v>Tetco M2</v>
          </cell>
          <cell r="C3723">
            <v>201208</v>
          </cell>
          <cell r="D3723">
            <v>0</v>
          </cell>
        </row>
        <row r="3724">
          <cell r="A3724" t="str">
            <v>Tetco M2</v>
          </cell>
          <cell r="C3724">
            <v>201209</v>
          </cell>
          <cell r="D3724">
            <v>0</v>
          </cell>
        </row>
        <row r="3725">
          <cell r="A3725" t="str">
            <v>Tetco M2</v>
          </cell>
          <cell r="C3725">
            <v>201210</v>
          </cell>
          <cell r="D3725">
            <v>0</v>
          </cell>
        </row>
        <row r="3726">
          <cell r="A3726" t="str">
            <v>Tetco M3</v>
          </cell>
          <cell r="C3726">
            <v>200803</v>
          </cell>
          <cell r="D3726">
            <v>0.95750000000000002</v>
          </cell>
        </row>
        <row r="3727">
          <cell r="A3727" t="str">
            <v>Tetco M3</v>
          </cell>
          <cell r="C3727">
            <v>200804</v>
          </cell>
          <cell r="D3727">
            <v>0.70499999999999996</v>
          </cell>
        </row>
        <row r="3728">
          <cell r="A3728" t="str">
            <v>Tetco M3</v>
          </cell>
          <cell r="C3728">
            <v>200805</v>
          </cell>
          <cell r="D3728">
            <v>0.69499999999999995</v>
          </cell>
        </row>
        <row r="3729">
          <cell r="A3729" t="str">
            <v>Tetco M3</v>
          </cell>
          <cell r="C3729">
            <v>200806</v>
          </cell>
          <cell r="D3729">
            <v>0.73</v>
          </cell>
        </row>
        <row r="3730">
          <cell r="A3730" t="str">
            <v>Tetco M3</v>
          </cell>
          <cell r="C3730">
            <v>200807</v>
          </cell>
          <cell r="D3730">
            <v>0.91</v>
          </cell>
        </row>
        <row r="3731">
          <cell r="A3731" t="str">
            <v>Tetco M3</v>
          </cell>
          <cell r="C3731">
            <v>200808</v>
          </cell>
          <cell r="D3731">
            <v>0.75349999999999995</v>
          </cell>
        </row>
        <row r="3732">
          <cell r="A3732" t="str">
            <v>Tetco M3</v>
          </cell>
          <cell r="C3732">
            <v>200809</v>
          </cell>
          <cell r="D3732">
            <v>0.70899999999999996</v>
          </cell>
        </row>
        <row r="3733">
          <cell r="A3733" t="str">
            <v>Tetco M3</v>
          </cell>
          <cell r="C3733">
            <v>200810</v>
          </cell>
          <cell r="D3733">
            <v>0.82250000000000001</v>
          </cell>
        </row>
        <row r="3734">
          <cell r="A3734" t="str">
            <v>Tetco M3</v>
          </cell>
          <cell r="C3734">
            <v>200811</v>
          </cell>
          <cell r="D3734">
            <v>0.90329999999999999</v>
          </cell>
        </row>
        <row r="3735">
          <cell r="A3735" t="str">
            <v>Tetco M3</v>
          </cell>
          <cell r="C3735">
            <v>200812</v>
          </cell>
          <cell r="D3735">
            <v>1.5504</v>
          </cell>
        </row>
        <row r="3736">
          <cell r="A3736" t="str">
            <v>Tetco M3</v>
          </cell>
          <cell r="C3736">
            <v>200901</v>
          </cell>
          <cell r="D3736">
            <v>2.7248999999999999</v>
          </cell>
        </row>
        <row r="3737">
          <cell r="A3737" t="str">
            <v>Tetco M3</v>
          </cell>
          <cell r="C3737">
            <v>200902</v>
          </cell>
          <cell r="D3737">
            <v>2.5556999999999999</v>
          </cell>
        </row>
        <row r="3738">
          <cell r="A3738" t="str">
            <v>Tetco M3</v>
          </cell>
          <cell r="C3738">
            <v>200903</v>
          </cell>
          <cell r="D3738">
            <v>1.4905999999999999</v>
          </cell>
        </row>
        <row r="3739">
          <cell r="A3739" t="str">
            <v>Tetco M3</v>
          </cell>
          <cell r="C3739">
            <v>200904</v>
          </cell>
          <cell r="D3739">
            <v>0.7117</v>
          </cell>
        </row>
        <row r="3740">
          <cell r="A3740" t="str">
            <v>Tetco M3</v>
          </cell>
          <cell r="C3740">
            <v>200905</v>
          </cell>
          <cell r="D3740">
            <v>0.71499999999999997</v>
          </cell>
        </row>
        <row r="3741">
          <cell r="A3741" t="str">
            <v>Tetco M3</v>
          </cell>
          <cell r="C3741">
            <v>200906</v>
          </cell>
          <cell r="D3741">
            <v>0.70289999999999997</v>
          </cell>
        </row>
        <row r="3742">
          <cell r="A3742" t="str">
            <v>Tetco M3</v>
          </cell>
          <cell r="C3742">
            <v>200907</v>
          </cell>
          <cell r="D3742">
            <v>0.68540000000000001</v>
          </cell>
        </row>
        <row r="3743">
          <cell r="A3743" t="str">
            <v>Tetco M3</v>
          </cell>
          <cell r="C3743">
            <v>200908</v>
          </cell>
          <cell r="D3743">
            <v>0.73950000000000005</v>
          </cell>
        </row>
        <row r="3744">
          <cell r="A3744" t="str">
            <v>Tetco M3</v>
          </cell>
          <cell r="C3744">
            <v>200909</v>
          </cell>
          <cell r="D3744">
            <v>0.69579999999999997</v>
          </cell>
        </row>
        <row r="3745">
          <cell r="A3745" t="str">
            <v>Tetco M3</v>
          </cell>
          <cell r="C3745">
            <v>200910</v>
          </cell>
          <cell r="D3745">
            <v>0.80720000000000003</v>
          </cell>
        </row>
        <row r="3746">
          <cell r="A3746" t="str">
            <v>Tetco M3</v>
          </cell>
          <cell r="C3746">
            <v>200911</v>
          </cell>
          <cell r="D3746">
            <v>0.85829999999999995</v>
          </cell>
        </row>
        <row r="3747">
          <cell r="A3747" t="str">
            <v>Tetco M3</v>
          </cell>
          <cell r="C3747">
            <v>200912</v>
          </cell>
          <cell r="D3747">
            <v>1.4819</v>
          </cell>
        </row>
        <row r="3748">
          <cell r="A3748" t="str">
            <v>Tetco M3</v>
          </cell>
          <cell r="C3748">
            <v>201001</v>
          </cell>
          <cell r="D3748">
            <v>2.6313</v>
          </cell>
        </row>
        <row r="3749">
          <cell r="A3749" t="str">
            <v>Tetco M3</v>
          </cell>
          <cell r="C3749">
            <v>201002</v>
          </cell>
          <cell r="D3749">
            <v>2.4649999999999999</v>
          </cell>
        </row>
        <row r="3750">
          <cell r="A3750" t="str">
            <v>Tetco M3</v>
          </cell>
          <cell r="C3750">
            <v>201003</v>
          </cell>
          <cell r="D3750">
            <v>1.4135</v>
          </cell>
        </row>
        <row r="3751">
          <cell r="A3751" t="str">
            <v>Tetco M3</v>
          </cell>
          <cell r="C3751">
            <v>201004</v>
          </cell>
          <cell r="D3751">
            <v>0.66490000000000005</v>
          </cell>
        </row>
        <row r="3752">
          <cell r="A3752" t="str">
            <v>Tetco M3</v>
          </cell>
          <cell r="C3752">
            <v>201005</v>
          </cell>
          <cell r="D3752">
            <v>0.66800000000000004</v>
          </cell>
        </row>
        <row r="3753">
          <cell r="A3753" t="str">
            <v>Tetco M3</v>
          </cell>
          <cell r="C3753">
            <v>201006</v>
          </cell>
          <cell r="D3753">
            <v>0.65669999999999995</v>
          </cell>
        </row>
        <row r="3754">
          <cell r="A3754" t="str">
            <v>Tetco M3</v>
          </cell>
          <cell r="C3754">
            <v>201007</v>
          </cell>
          <cell r="D3754">
            <v>0.64039999999999997</v>
          </cell>
        </row>
        <row r="3755">
          <cell r="A3755" t="str">
            <v>Tetco M3</v>
          </cell>
          <cell r="C3755">
            <v>201008</v>
          </cell>
          <cell r="D3755">
            <v>0.69089999999999996</v>
          </cell>
        </row>
        <row r="3756">
          <cell r="A3756" t="str">
            <v>Tetco M3</v>
          </cell>
          <cell r="C3756">
            <v>201009</v>
          </cell>
          <cell r="D3756">
            <v>0.65</v>
          </cell>
        </row>
        <row r="3757">
          <cell r="A3757" t="str">
            <v>Tetco M3</v>
          </cell>
          <cell r="C3757">
            <v>201010</v>
          </cell>
          <cell r="D3757">
            <v>0.75419999999999998</v>
          </cell>
        </row>
        <row r="3758">
          <cell r="A3758" t="str">
            <v>Tetco M3</v>
          </cell>
          <cell r="C3758">
            <v>201011</v>
          </cell>
          <cell r="D3758">
            <v>0.73719999999999997</v>
          </cell>
        </row>
        <row r="3759">
          <cell r="A3759" t="str">
            <v>Tetco M3</v>
          </cell>
          <cell r="C3759">
            <v>201012</v>
          </cell>
          <cell r="D3759">
            <v>1.3923000000000001</v>
          </cell>
        </row>
        <row r="3760">
          <cell r="A3760" t="str">
            <v>Tetco M3</v>
          </cell>
          <cell r="C3760">
            <v>201101</v>
          </cell>
          <cell r="D3760">
            <v>2.3426999999999998</v>
          </cell>
        </row>
        <row r="3761">
          <cell r="A3761" t="str">
            <v>Tetco M3</v>
          </cell>
          <cell r="C3761">
            <v>201102</v>
          </cell>
          <cell r="D3761">
            <v>2.4249000000000001</v>
          </cell>
        </row>
        <row r="3762">
          <cell r="A3762" t="str">
            <v>Tetco M3</v>
          </cell>
          <cell r="C3762">
            <v>201103</v>
          </cell>
          <cell r="D3762">
            <v>1.3229</v>
          </cell>
        </row>
        <row r="3763">
          <cell r="A3763" t="str">
            <v>Tetco M3</v>
          </cell>
          <cell r="C3763">
            <v>201104</v>
          </cell>
          <cell r="D3763">
            <v>0.61399999999999999</v>
          </cell>
        </row>
        <row r="3764">
          <cell r="A3764" t="str">
            <v>Tetco M3</v>
          </cell>
          <cell r="C3764">
            <v>201105</v>
          </cell>
          <cell r="D3764">
            <v>0</v>
          </cell>
        </row>
        <row r="3765">
          <cell r="A3765" t="str">
            <v>Tetco M3</v>
          </cell>
          <cell r="C3765">
            <v>201106</v>
          </cell>
          <cell r="D3765">
            <v>0</v>
          </cell>
        </row>
        <row r="3766">
          <cell r="A3766" t="str">
            <v>Tetco M3</v>
          </cell>
          <cell r="C3766">
            <v>201107</v>
          </cell>
          <cell r="D3766">
            <v>0</v>
          </cell>
        </row>
        <row r="3767">
          <cell r="A3767" t="str">
            <v>Tetco M3</v>
          </cell>
          <cell r="C3767">
            <v>201108</v>
          </cell>
          <cell r="D3767">
            <v>0</v>
          </cell>
        </row>
        <row r="3768">
          <cell r="A3768" t="str">
            <v>Tetco M3</v>
          </cell>
          <cell r="C3768">
            <v>201109</v>
          </cell>
          <cell r="D3768">
            <v>0</v>
          </cell>
        </row>
        <row r="3769">
          <cell r="A3769" t="str">
            <v>Tetco M3</v>
          </cell>
          <cell r="C3769">
            <v>201110</v>
          </cell>
          <cell r="D3769">
            <v>0</v>
          </cell>
        </row>
        <row r="3770">
          <cell r="A3770" t="str">
            <v>Tetco M3</v>
          </cell>
          <cell r="C3770">
            <v>201111</v>
          </cell>
          <cell r="D3770">
            <v>0</v>
          </cell>
        </row>
        <row r="3771">
          <cell r="A3771" t="str">
            <v>Tetco M3</v>
          </cell>
          <cell r="C3771">
            <v>201112</v>
          </cell>
          <cell r="D3771">
            <v>0</v>
          </cell>
        </row>
        <row r="3772">
          <cell r="A3772" t="str">
            <v>Tetco M3</v>
          </cell>
          <cell r="C3772">
            <v>201201</v>
          </cell>
          <cell r="D3772">
            <v>0</v>
          </cell>
        </row>
        <row r="3773">
          <cell r="A3773" t="str">
            <v>Tetco M3</v>
          </cell>
          <cell r="C3773">
            <v>201202</v>
          </cell>
          <cell r="D3773">
            <v>0</v>
          </cell>
        </row>
        <row r="3774">
          <cell r="A3774" t="str">
            <v>Tetco M3</v>
          </cell>
          <cell r="C3774">
            <v>201203</v>
          </cell>
          <cell r="D3774">
            <v>0</v>
          </cell>
        </row>
        <row r="3775">
          <cell r="A3775" t="str">
            <v>Tetco M3</v>
          </cell>
          <cell r="C3775">
            <v>201204</v>
          </cell>
          <cell r="D3775">
            <v>0</v>
          </cell>
        </row>
        <row r="3776">
          <cell r="A3776" t="str">
            <v>Tetco M3</v>
          </cell>
          <cell r="C3776">
            <v>201205</v>
          </cell>
          <cell r="D3776">
            <v>0</v>
          </cell>
        </row>
        <row r="3777">
          <cell r="A3777" t="str">
            <v>Tetco M3</v>
          </cell>
          <cell r="C3777">
            <v>201206</v>
          </cell>
          <cell r="D3777">
            <v>0</v>
          </cell>
        </row>
        <row r="3778">
          <cell r="A3778" t="str">
            <v>Tetco M3</v>
          </cell>
          <cell r="C3778">
            <v>201207</v>
          </cell>
          <cell r="D3778">
            <v>0</v>
          </cell>
        </row>
        <row r="3779">
          <cell r="A3779" t="str">
            <v>Tetco M3</v>
          </cell>
          <cell r="C3779">
            <v>201208</v>
          </cell>
          <cell r="D3779">
            <v>0</v>
          </cell>
        </row>
        <row r="3780">
          <cell r="A3780" t="str">
            <v>Tetco M3</v>
          </cell>
          <cell r="C3780">
            <v>201209</v>
          </cell>
          <cell r="D3780">
            <v>0</v>
          </cell>
        </row>
        <row r="3781">
          <cell r="A3781" t="str">
            <v>Tetco M3</v>
          </cell>
          <cell r="C3781">
            <v>201210</v>
          </cell>
          <cell r="D3781">
            <v>0</v>
          </cell>
        </row>
        <row r="3782">
          <cell r="A3782" t="str">
            <v>Tetco M3</v>
          </cell>
          <cell r="C3782">
            <v>201211</v>
          </cell>
          <cell r="D3782">
            <v>0</v>
          </cell>
        </row>
        <row r="3783">
          <cell r="A3783" t="str">
            <v>Tetco M3</v>
          </cell>
          <cell r="C3783">
            <v>201212</v>
          </cell>
          <cell r="D3783">
            <v>0</v>
          </cell>
        </row>
        <row r="3784">
          <cell r="A3784" t="str">
            <v>Tetco M3</v>
          </cell>
          <cell r="C3784">
            <v>201301</v>
          </cell>
          <cell r="D3784">
            <v>0</v>
          </cell>
        </row>
        <row r="3785">
          <cell r="A3785" t="str">
            <v>Tetco M3</v>
          </cell>
          <cell r="C3785">
            <v>201302</v>
          </cell>
          <cell r="D3785">
            <v>0</v>
          </cell>
        </row>
        <row r="3786">
          <cell r="A3786" t="str">
            <v>Tetco M3</v>
          </cell>
          <cell r="C3786">
            <v>201303</v>
          </cell>
          <cell r="D3786">
            <v>0</v>
          </cell>
        </row>
        <row r="3787">
          <cell r="A3787" t="str">
            <v>Tetco M3</v>
          </cell>
          <cell r="C3787">
            <v>201304</v>
          </cell>
          <cell r="D3787">
            <v>0</v>
          </cell>
        </row>
        <row r="3788">
          <cell r="A3788" t="str">
            <v>Tetco STX</v>
          </cell>
          <cell r="C3788">
            <v>200803</v>
          </cell>
          <cell r="D3788">
            <v>-0.38750000000000001</v>
          </cell>
        </row>
        <row r="3789">
          <cell r="A3789" t="str">
            <v>Tetco STX</v>
          </cell>
          <cell r="C3789">
            <v>200804</v>
          </cell>
          <cell r="D3789">
            <v>-0.32</v>
          </cell>
        </row>
        <row r="3790">
          <cell r="A3790" t="str">
            <v>Tetco STX</v>
          </cell>
          <cell r="C3790">
            <v>200805</v>
          </cell>
          <cell r="D3790">
            <v>-0.24</v>
          </cell>
        </row>
        <row r="3791">
          <cell r="A3791" t="str">
            <v>Tetco STX</v>
          </cell>
          <cell r="C3791">
            <v>200806</v>
          </cell>
          <cell r="D3791">
            <v>-0.20730000000000001</v>
          </cell>
        </row>
        <row r="3792">
          <cell r="A3792" t="str">
            <v>Tetco STX</v>
          </cell>
          <cell r="C3792">
            <v>200807</v>
          </cell>
          <cell r="D3792">
            <v>-0.20039999999999999</v>
          </cell>
        </row>
        <row r="3793">
          <cell r="A3793" t="str">
            <v>Tetco STX</v>
          </cell>
          <cell r="C3793">
            <v>200808</v>
          </cell>
          <cell r="D3793">
            <v>-0.21659999999999999</v>
          </cell>
        </row>
        <row r="3794">
          <cell r="A3794" t="str">
            <v>Tetco STX</v>
          </cell>
          <cell r="C3794">
            <v>200809</v>
          </cell>
          <cell r="D3794">
            <v>-0.19839999999999999</v>
          </cell>
        </row>
        <row r="3795">
          <cell r="A3795" t="str">
            <v>Tetco STX</v>
          </cell>
          <cell r="C3795">
            <v>200810</v>
          </cell>
          <cell r="D3795">
            <v>-0.2273</v>
          </cell>
        </row>
        <row r="3796">
          <cell r="A3796" t="str">
            <v>Tetco STX</v>
          </cell>
          <cell r="C3796">
            <v>200811</v>
          </cell>
          <cell r="D3796">
            <v>-0.4733</v>
          </cell>
        </row>
        <row r="3797">
          <cell r="A3797" t="str">
            <v>Tetco STX</v>
          </cell>
          <cell r="C3797">
            <v>200812</v>
          </cell>
          <cell r="D3797">
            <v>-0.58330000000000004</v>
          </cell>
        </row>
        <row r="3798">
          <cell r="A3798" t="str">
            <v>Tetco STX</v>
          </cell>
          <cell r="C3798">
            <v>200901</v>
          </cell>
          <cell r="D3798">
            <v>-0.52829999999999999</v>
          </cell>
        </row>
        <row r="3799">
          <cell r="A3799" t="str">
            <v>Tetco STX</v>
          </cell>
          <cell r="C3799">
            <v>200902</v>
          </cell>
          <cell r="D3799">
            <v>-0.49469999999999997</v>
          </cell>
        </row>
        <row r="3800">
          <cell r="A3800" t="str">
            <v>Tetco STX</v>
          </cell>
          <cell r="C3800">
            <v>200903</v>
          </cell>
          <cell r="D3800">
            <v>-0.49540000000000001</v>
          </cell>
        </row>
        <row r="3801">
          <cell r="A3801" t="str">
            <v>Tetco STX</v>
          </cell>
          <cell r="C3801">
            <v>200904</v>
          </cell>
          <cell r="D3801">
            <v>-0.21460000000000001</v>
          </cell>
        </row>
        <row r="3802">
          <cell r="A3802" t="str">
            <v>Tetco STX</v>
          </cell>
          <cell r="C3802">
            <v>200905</v>
          </cell>
          <cell r="D3802">
            <v>-0.2203</v>
          </cell>
        </row>
        <row r="3803">
          <cell r="A3803" t="str">
            <v>Tetco STX</v>
          </cell>
          <cell r="C3803">
            <v>200906</v>
          </cell>
          <cell r="D3803">
            <v>-0.21609999999999999</v>
          </cell>
        </row>
        <row r="3804">
          <cell r="A3804" t="str">
            <v>Tetco STX</v>
          </cell>
          <cell r="C3804">
            <v>200907</v>
          </cell>
          <cell r="D3804">
            <v>-0.2089</v>
          </cell>
        </row>
        <row r="3805">
          <cell r="A3805" t="str">
            <v>Tetco STX</v>
          </cell>
          <cell r="C3805">
            <v>200908</v>
          </cell>
          <cell r="D3805">
            <v>-0.2258</v>
          </cell>
        </row>
        <row r="3806">
          <cell r="A3806" t="str">
            <v>Tetco STX</v>
          </cell>
          <cell r="C3806">
            <v>200909</v>
          </cell>
          <cell r="D3806">
            <v>-0.20680000000000001</v>
          </cell>
        </row>
        <row r="3807">
          <cell r="A3807" t="str">
            <v>Tetco STX</v>
          </cell>
          <cell r="C3807">
            <v>200910</v>
          </cell>
          <cell r="D3807">
            <v>-0.23699999999999999</v>
          </cell>
        </row>
        <row r="3808">
          <cell r="A3808" t="str">
            <v>Tetco STX</v>
          </cell>
          <cell r="C3808">
            <v>200911</v>
          </cell>
          <cell r="D3808">
            <v>-0.4496</v>
          </cell>
        </row>
        <row r="3809">
          <cell r="A3809" t="str">
            <v>Tetco STX</v>
          </cell>
          <cell r="C3809">
            <v>200912</v>
          </cell>
          <cell r="D3809">
            <v>-0.55410000000000004</v>
          </cell>
        </row>
        <row r="3810">
          <cell r="A3810" t="str">
            <v>Tetco STX</v>
          </cell>
          <cell r="C3810">
            <v>201001</v>
          </cell>
          <cell r="D3810">
            <v>-0.50190000000000001</v>
          </cell>
        </row>
        <row r="3811">
          <cell r="A3811" t="str">
            <v>Tetco STX</v>
          </cell>
          <cell r="C3811">
            <v>201002</v>
          </cell>
          <cell r="D3811">
            <v>-0.47</v>
          </cell>
        </row>
        <row r="3812">
          <cell r="A3812" t="str">
            <v>Tetco STX</v>
          </cell>
          <cell r="C3812">
            <v>201003</v>
          </cell>
          <cell r="D3812">
            <v>-0.47060000000000002</v>
          </cell>
        </row>
        <row r="3813">
          <cell r="A3813" t="str">
            <v>Tetco STX</v>
          </cell>
          <cell r="C3813">
            <v>201004</v>
          </cell>
          <cell r="D3813">
            <v>-0.2039</v>
          </cell>
        </row>
        <row r="3814">
          <cell r="A3814" t="str">
            <v>Tetco STX</v>
          </cell>
          <cell r="C3814">
            <v>201005</v>
          </cell>
          <cell r="D3814">
            <v>-0.20930000000000001</v>
          </cell>
        </row>
        <row r="3815">
          <cell r="A3815" t="str">
            <v>Tetco STX</v>
          </cell>
          <cell r="C3815">
            <v>201006</v>
          </cell>
          <cell r="D3815">
            <v>-0.20530000000000001</v>
          </cell>
        </row>
        <row r="3816">
          <cell r="A3816" t="str">
            <v>Tetco STX</v>
          </cell>
          <cell r="C3816">
            <v>201007</v>
          </cell>
          <cell r="D3816">
            <v>-0.19850000000000001</v>
          </cell>
        </row>
        <row r="3817">
          <cell r="A3817" t="str">
            <v>Tetco STX</v>
          </cell>
          <cell r="C3817">
            <v>201008</v>
          </cell>
          <cell r="D3817">
            <v>-0.2145</v>
          </cell>
        </row>
        <row r="3818">
          <cell r="A3818" t="str">
            <v>Tetco STX</v>
          </cell>
          <cell r="C3818">
            <v>201009</v>
          </cell>
          <cell r="D3818">
            <v>-0.19639999999999999</v>
          </cell>
        </row>
        <row r="3819">
          <cell r="A3819" t="str">
            <v>Tetco STX</v>
          </cell>
          <cell r="C3819">
            <v>201010</v>
          </cell>
          <cell r="D3819">
            <v>-0.22509999999999999</v>
          </cell>
        </row>
        <row r="3820">
          <cell r="A3820" t="str">
            <v>Tetco STX</v>
          </cell>
          <cell r="C3820">
            <v>201011</v>
          </cell>
          <cell r="D3820">
            <v>-0.42709999999999998</v>
          </cell>
        </row>
        <row r="3821">
          <cell r="A3821" t="str">
            <v>Tetco STX</v>
          </cell>
          <cell r="C3821">
            <v>201012</v>
          </cell>
          <cell r="D3821">
            <v>-0.52639999999999998</v>
          </cell>
        </row>
        <row r="3822">
          <cell r="A3822" t="str">
            <v>Tetco STX</v>
          </cell>
          <cell r="C3822">
            <v>201101</v>
          </cell>
          <cell r="D3822">
            <v>-0.4768</v>
          </cell>
        </row>
        <row r="3823">
          <cell r="A3823" t="str">
            <v>Tetco STX</v>
          </cell>
          <cell r="C3823">
            <v>201102</v>
          </cell>
          <cell r="D3823">
            <v>-0.44650000000000001</v>
          </cell>
        </row>
        <row r="3824">
          <cell r="A3824" t="str">
            <v>Tetco STX</v>
          </cell>
          <cell r="C3824">
            <v>201103</v>
          </cell>
          <cell r="D3824">
            <v>-0.4471</v>
          </cell>
        </row>
        <row r="3825">
          <cell r="A3825" t="str">
            <v>Tetco STX</v>
          </cell>
          <cell r="C3825">
            <v>201104</v>
          </cell>
          <cell r="D3825">
            <v>-0.19370000000000001</v>
          </cell>
        </row>
        <row r="3826">
          <cell r="A3826" t="str">
            <v>Tetco STX</v>
          </cell>
          <cell r="C3826">
            <v>201105</v>
          </cell>
          <cell r="D3826">
            <v>0</v>
          </cell>
        </row>
        <row r="3827">
          <cell r="A3827" t="str">
            <v>Tetco STX</v>
          </cell>
          <cell r="C3827">
            <v>201106</v>
          </cell>
          <cell r="D3827">
            <v>0</v>
          </cell>
        </row>
        <row r="3828">
          <cell r="A3828" t="str">
            <v>Tetco STX</v>
          </cell>
          <cell r="C3828">
            <v>201107</v>
          </cell>
          <cell r="D3828">
            <v>0</v>
          </cell>
        </row>
        <row r="3829">
          <cell r="A3829" t="str">
            <v>Tetco STX</v>
          </cell>
          <cell r="C3829">
            <v>201108</v>
          </cell>
          <cell r="D3829">
            <v>0</v>
          </cell>
        </row>
        <row r="3830">
          <cell r="A3830" t="str">
            <v>Tetco STX</v>
          </cell>
          <cell r="C3830">
            <v>201109</v>
          </cell>
          <cell r="D3830">
            <v>0</v>
          </cell>
        </row>
        <row r="3831">
          <cell r="A3831" t="str">
            <v>Tetco STX</v>
          </cell>
          <cell r="C3831">
            <v>201110</v>
          </cell>
          <cell r="D3831">
            <v>0</v>
          </cell>
        </row>
        <row r="3832">
          <cell r="A3832" t="str">
            <v>Tetco STX</v>
          </cell>
          <cell r="C3832">
            <v>201111</v>
          </cell>
          <cell r="D3832">
            <v>0</v>
          </cell>
        </row>
        <row r="3833">
          <cell r="A3833" t="str">
            <v>Tetco STX</v>
          </cell>
          <cell r="C3833">
            <v>201112</v>
          </cell>
          <cell r="D3833">
            <v>0</v>
          </cell>
        </row>
        <row r="3834">
          <cell r="A3834" t="str">
            <v>Tetco STX</v>
          </cell>
          <cell r="C3834">
            <v>201201</v>
          </cell>
          <cell r="D3834">
            <v>0</v>
          </cell>
        </row>
        <row r="3835">
          <cell r="A3835" t="str">
            <v>Tetco STX</v>
          </cell>
          <cell r="C3835">
            <v>201202</v>
          </cell>
          <cell r="D3835">
            <v>0</v>
          </cell>
        </row>
        <row r="3836">
          <cell r="A3836" t="str">
            <v>Tetco STX</v>
          </cell>
          <cell r="C3836">
            <v>201203</v>
          </cell>
          <cell r="D3836">
            <v>0</v>
          </cell>
        </row>
        <row r="3837">
          <cell r="A3837" t="str">
            <v>Tetco STX</v>
          </cell>
          <cell r="C3837">
            <v>201204</v>
          </cell>
          <cell r="D3837">
            <v>0</v>
          </cell>
        </row>
        <row r="3838">
          <cell r="A3838" t="str">
            <v>Tetco STX</v>
          </cell>
          <cell r="C3838">
            <v>201205</v>
          </cell>
          <cell r="D3838">
            <v>0</v>
          </cell>
        </row>
        <row r="3839">
          <cell r="A3839" t="str">
            <v>Tetco STX</v>
          </cell>
          <cell r="C3839">
            <v>201206</v>
          </cell>
          <cell r="D3839">
            <v>0</v>
          </cell>
        </row>
        <row r="3840">
          <cell r="A3840" t="str">
            <v>Tetco STX</v>
          </cell>
          <cell r="C3840">
            <v>201207</v>
          </cell>
          <cell r="D3840">
            <v>0</v>
          </cell>
        </row>
        <row r="3841">
          <cell r="A3841" t="str">
            <v>Tetco STX</v>
          </cell>
          <cell r="C3841">
            <v>201208</v>
          </cell>
          <cell r="D3841">
            <v>0</v>
          </cell>
        </row>
        <row r="3842">
          <cell r="A3842" t="str">
            <v>Tetco STX</v>
          </cell>
          <cell r="C3842">
            <v>201209</v>
          </cell>
          <cell r="D3842">
            <v>0</v>
          </cell>
        </row>
        <row r="3843">
          <cell r="A3843" t="str">
            <v>Tetco STX</v>
          </cell>
          <cell r="C3843">
            <v>201210</v>
          </cell>
          <cell r="D3843">
            <v>0</v>
          </cell>
        </row>
        <row r="3844">
          <cell r="A3844" t="str">
            <v>Tetco WLA</v>
          </cell>
          <cell r="C3844">
            <v>200803</v>
          </cell>
          <cell r="D3844">
            <v>-0.12</v>
          </cell>
        </row>
        <row r="3845">
          <cell r="A3845" t="str">
            <v>Tetco WLA</v>
          </cell>
          <cell r="C3845">
            <v>200804</v>
          </cell>
          <cell r="D3845">
            <v>-0.1235</v>
          </cell>
        </row>
        <row r="3846">
          <cell r="A3846" t="str">
            <v>Tetco WLA</v>
          </cell>
          <cell r="C3846">
            <v>200805</v>
          </cell>
          <cell r="D3846">
            <v>-0.11650000000000001</v>
          </cell>
        </row>
        <row r="3847">
          <cell r="A3847" t="str">
            <v>Tetco WLA</v>
          </cell>
          <cell r="C3847">
            <v>200806</v>
          </cell>
          <cell r="D3847">
            <v>-0.109</v>
          </cell>
        </row>
        <row r="3848">
          <cell r="A3848" t="str">
            <v>Tetco WLA</v>
          </cell>
          <cell r="C3848">
            <v>200807</v>
          </cell>
          <cell r="D3848">
            <v>-0.108</v>
          </cell>
        </row>
        <row r="3849">
          <cell r="A3849" t="str">
            <v>Tetco WLA</v>
          </cell>
          <cell r="C3849">
            <v>200808</v>
          </cell>
          <cell r="D3849">
            <v>-0.1105</v>
          </cell>
        </row>
        <row r="3850">
          <cell r="A3850" t="str">
            <v>Tetco WLA</v>
          </cell>
          <cell r="C3850">
            <v>200809</v>
          </cell>
          <cell r="D3850">
            <v>-0.10920000000000001</v>
          </cell>
        </row>
        <row r="3851">
          <cell r="A3851" t="str">
            <v>Tetco WLA</v>
          </cell>
          <cell r="C3851">
            <v>200810</v>
          </cell>
          <cell r="D3851">
            <v>-0.1138</v>
          </cell>
        </row>
        <row r="3852">
          <cell r="A3852" t="str">
            <v>Tetco WLA</v>
          </cell>
          <cell r="C3852">
            <v>200811</v>
          </cell>
          <cell r="D3852">
            <v>-0.14580000000000001</v>
          </cell>
        </row>
        <row r="3853">
          <cell r="A3853" t="str">
            <v>Tetco WLA</v>
          </cell>
          <cell r="C3853">
            <v>200812</v>
          </cell>
          <cell r="D3853">
            <v>-0.15509999999999999</v>
          </cell>
        </row>
        <row r="3854">
          <cell r="A3854" t="str">
            <v>Tetco WLA</v>
          </cell>
          <cell r="C3854">
            <v>200901</v>
          </cell>
          <cell r="D3854">
            <v>-0.14899999999999999</v>
          </cell>
        </row>
        <row r="3855">
          <cell r="A3855" t="str">
            <v>Tetco WLA</v>
          </cell>
          <cell r="C3855">
            <v>200902</v>
          </cell>
          <cell r="D3855">
            <v>-0.14499999999999999</v>
          </cell>
        </row>
        <row r="3856">
          <cell r="A3856" t="str">
            <v>Tetco WLA</v>
          </cell>
          <cell r="C3856">
            <v>200903</v>
          </cell>
          <cell r="D3856">
            <v>-0.1447</v>
          </cell>
        </row>
        <row r="3857">
          <cell r="A3857" t="str">
            <v>Tetco WLA</v>
          </cell>
          <cell r="C3857">
            <v>200904</v>
          </cell>
          <cell r="D3857">
            <v>-0.1114</v>
          </cell>
        </row>
        <row r="3858">
          <cell r="A3858" t="str">
            <v>Tetco WLA</v>
          </cell>
          <cell r="C3858">
            <v>200905</v>
          </cell>
          <cell r="D3858">
            <v>-0.11210000000000001</v>
          </cell>
        </row>
        <row r="3859">
          <cell r="A3859" t="str">
            <v>Tetco WLA</v>
          </cell>
          <cell r="C3859">
            <v>200906</v>
          </cell>
          <cell r="D3859">
            <v>-0.1115</v>
          </cell>
        </row>
        <row r="3860">
          <cell r="A3860" t="str">
            <v>Tetco WLA</v>
          </cell>
          <cell r="C3860">
            <v>200907</v>
          </cell>
          <cell r="D3860">
            <v>-0.1105</v>
          </cell>
        </row>
        <row r="3861">
          <cell r="A3861" t="str">
            <v>Tetco WLA</v>
          </cell>
          <cell r="C3861">
            <v>200908</v>
          </cell>
          <cell r="D3861">
            <v>-0.1132</v>
          </cell>
        </row>
        <row r="3862">
          <cell r="A3862" t="str">
            <v>Tetco WLA</v>
          </cell>
          <cell r="C3862">
            <v>200909</v>
          </cell>
          <cell r="D3862">
            <v>-0.11169999999999999</v>
          </cell>
        </row>
        <row r="3863">
          <cell r="A3863" t="str">
            <v>Tetco WLA</v>
          </cell>
          <cell r="C3863">
            <v>200910</v>
          </cell>
          <cell r="D3863">
            <v>-0.1167</v>
          </cell>
        </row>
        <row r="3864">
          <cell r="A3864" t="str">
            <v>Tetco WLA</v>
          </cell>
          <cell r="C3864">
            <v>200911</v>
          </cell>
          <cell r="D3864">
            <v>-0.1434</v>
          </cell>
        </row>
        <row r="3865">
          <cell r="A3865" t="str">
            <v>Tetco WLA</v>
          </cell>
          <cell r="C3865">
            <v>200912</v>
          </cell>
          <cell r="D3865">
            <v>-0.1522</v>
          </cell>
        </row>
        <row r="3866">
          <cell r="A3866" t="str">
            <v>Tetco WLA</v>
          </cell>
          <cell r="C3866">
            <v>201001</v>
          </cell>
          <cell r="D3866">
            <v>-0.14630000000000001</v>
          </cell>
        </row>
        <row r="3867">
          <cell r="A3867" t="str">
            <v>Tetco WLA</v>
          </cell>
          <cell r="C3867">
            <v>201002</v>
          </cell>
          <cell r="D3867">
            <v>-0.1426</v>
          </cell>
        </row>
        <row r="3868">
          <cell r="A3868" t="str">
            <v>Tetco WLA</v>
          </cell>
          <cell r="C3868">
            <v>201003</v>
          </cell>
          <cell r="D3868">
            <v>-0.14230000000000001</v>
          </cell>
        </row>
        <row r="3869">
          <cell r="A3869" t="str">
            <v>Tetco WLA</v>
          </cell>
          <cell r="C3869">
            <v>201004</v>
          </cell>
          <cell r="D3869">
            <v>-0.1108</v>
          </cell>
        </row>
        <row r="3870">
          <cell r="A3870" t="str">
            <v>Tetco WLA</v>
          </cell>
          <cell r="C3870">
            <v>201005</v>
          </cell>
          <cell r="D3870">
            <v>-0.1114</v>
          </cell>
        </row>
        <row r="3871">
          <cell r="A3871" t="str">
            <v>Tetco WLA</v>
          </cell>
          <cell r="C3871">
            <v>201006</v>
          </cell>
          <cell r="D3871">
            <v>-0.1109</v>
          </cell>
        </row>
        <row r="3872">
          <cell r="A3872" t="str">
            <v>Tetco WLA</v>
          </cell>
          <cell r="C3872">
            <v>201007</v>
          </cell>
          <cell r="D3872">
            <v>-0.10979999999999999</v>
          </cell>
        </row>
        <row r="3873">
          <cell r="A3873" t="str">
            <v>Tetco WLA</v>
          </cell>
          <cell r="C3873">
            <v>201008</v>
          </cell>
          <cell r="D3873">
            <v>-0.1125</v>
          </cell>
        </row>
        <row r="3874">
          <cell r="A3874" t="str">
            <v>Tetco WLA</v>
          </cell>
          <cell r="C3874">
            <v>201009</v>
          </cell>
          <cell r="D3874">
            <v>-0.1111</v>
          </cell>
        </row>
        <row r="3875">
          <cell r="A3875" t="str">
            <v>Tetco WLA</v>
          </cell>
          <cell r="C3875">
            <v>201010</v>
          </cell>
          <cell r="D3875">
            <v>-0.11600000000000001</v>
          </cell>
        </row>
        <row r="3876">
          <cell r="A3876" t="str">
            <v>Tetco WLA</v>
          </cell>
          <cell r="C3876">
            <v>201011</v>
          </cell>
          <cell r="D3876">
            <v>-0.14099999999999999</v>
          </cell>
        </row>
        <row r="3877">
          <cell r="A3877" t="str">
            <v>Tetco WLA</v>
          </cell>
          <cell r="C3877">
            <v>201012</v>
          </cell>
          <cell r="D3877">
            <v>-0.14940000000000001</v>
          </cell>
        </row>
        <row r="3878">
          <cell r="A3878" t="str">
            <v>Tetco WLA</v>
          </cell>
          <cell r="C3878">
            <v>201101</v>
          </cell>
          <cell r="D3878">
            <v>-0.14380000000000001</v>
          </cell>
        </row>
        <row r="3879">
          <cell r="A3879" t="str">
            <v>Tetco WLA</v>
          </cell>
          <cell r="C3879">
            <v>201102</v>
          </cell>
          <cell r="D3879">
            <v>-0.14030000000000001</v>
          </cell>
        </row>
        <row r="3880">
          <cell r="A3880" t="str">
            <v>Tetco WLA</v>
          </cell>
          <cell r="C3880">
            <v>201103</v>
          </cell>
          <cell r="D3880">
            <v>-0.14000000000000001</v>
          </cell>
        </row>
        <row r="3881">
          <cell r="A3881" t="str">
            <v>Tetco WLA</v>
          </cell>
          <cell r="C3881">
            <v>201104</v>
          </cell>
          <cell r="D3881">
            <v>-0.1101</v>
          </cell>
        </row>
        <row r="3882">
          <cell r="A3882" t="str">
            <v>Tetco WLA</v>
          </cell>
          <cell r="C3882">
            <v>201105</v>
          </cell>
          <cell r="D3882">
            <v>0</v>
          </cell>
        </row>
        <row r="3883">
          <cell r="A3883" t="str">
            <v>Tetco WLA</v>
          </cell>
          <cell r="C3883">
            <v>201106</v>
          </cell>
          <cell r="D3883">
            <v>0</v>
          </cell>
        </row>
        <row r="3884">
          <cell r="A3884" t="str">
            <v>Tetco WLA</v>
          </cell>
          <cell r="C3884">
            <v>201107</v>
          </cell>
          <cell r="D3884">
            <v>0</v>
          </cell>
        </row>
        <row r="3885">
          <cell r="A3885" t="str">
            <v>Tetco WLA</v>
          </cell>
          <cell r="C3885">
            <v>201108</v>
          </cell>
          <cell r="D3885">
            <v>0</v>
          </cell>
        </row>
        <row r="3886">
          <cell r="A3886" t="str">
            <v>Tetco WLA</v>
          </cell>
          <cell r="C3886">
            <v>201109</v>
          </cell>
          <cell r="D3886">
            <v>0</v>
          </cell>
        </row>
        <row r="3887">
          <cell r="A3887" t="str">
            <v>Tetco WLA</v>
          </cell>
          <cell r="C3887">
            <v>201110</v>
          </cell>
          <cell r="D3887">
            <v>0</v>
          </cell>
        </row>
        <row r="3888">
          <cell r="A3888" t="str">
            <v>Tetco WLA</v>
          </cell>
          <cell r="C3888">
            <v>201111</v>
          </cell>
          <cell r="D3888">
            <v>0</v>
          </cell>
        </row>
        <row r="3889">
          <cell r="A3889" t="str">
            <v>Tetco WLA</v>
          </cell>
          <cell r="C3889">
            <v>201112</v>
          </cell>
          <cell r="D3889">
            <v>0</v>
          </cell>
        </row>
        <row r="3890">
          <cell r="A3890" t="str">
            <v>Tetco WLA</v>
          </cell>
          <cell r="C3890">
            <v>201201</v>
          </cell>
          <cell r="D3890">
            <v>0</v>
          </cell>
        </row>
        <row r="3891">
          <cell r="A3891" t="str">
            <v>Tetco WLA</v>
          </cell>
          <cell r="C3891">
            <v>201202</v>
          </cell>
          <cell r="D3891">
            <v>0</v>
          </cell>
        </row>
        <row r="3892">
          <cell r="A3892" t="str">
            <v>Tetco WLA</v>
          </cell>
          <cell r="C3892">
            <v>201203</v>
          </cell>
          <cell r="D3892">
            <v>0</v>
          </cell>
        </row>
        <row r="3893">
          <cell r="A3893" t="str">
            <v>Tetco WLA</v>
          </cell>
          <cell r="C3893">
            <v>201204</v>
          </cell>
          <cell r="D3893">
            <v>0</v>
          </cell>
        </row>
        <row r="3894">
          <cell r="A3894" t="str">
            <v>Tetco WLA</v>
          </cell>
          <cell r="C3894">
            <v>201205</v>
          </cell>
          <cell r="D3894">
            <v>0</v>
          </cell>
        </row>
        <row r="3895">
          <cell r="A3895" t="str">
            <v>Tetco WLA</v>
          </cell>
          <cell r="C3895">
            <v>201206</v>
          </cell>
          <cell r="D3895">
            <v>0</v>
          </cell>
        </row>
        <row r="3896">
          <cell r="A3896" t="str">
            <v>Tetco WLA</v>
          </cell>
          <cell r="C3896">
            <v>201207</v>
          </cell>
          <cell r="D3896">
            <v>0</v>
          </cell>
        </row>
        <row r="3897">
          <cell r="A3897" t="str">
            <v>Tetco WLA</v>
          </cell>
          <cell r="C3897">
            <v>201208</v>
          </cell>
          <cell r="D3897">
            <v>0</v>
          </cell>
        </row>
        <row r="3898">
          <cell r="A3898" t="str">
            <v>Tetco WLA</v>
          </cell>
          <cell r="C3898">
            <v>201209</v>
          </cell>
          <cell r="D3898">
            <v>0</v>
          </cell>
        </row>
        <row r="3899">
          <cell r="A3899" t="str">
            <v>Tetco WLA</v>
          </cell>
          <cell r="C3899">
            <v>201210</v>
          </cell>
          <cell r="D3899">
            <v>0</v>
          </cell>
        </row>
        <row r="3900">
          <cell r="A3900" t="str">
            <v>Transco Z1</v>
          </cell>
          <cell r="C3900">
            <v>200803</v>
          </cell>
          <cell r="D3900">
            <v>-0.56330000000000002</v>
          </cell>
        </row>
        <row r="3901">
          <cell r="A3901" t="str">
            <v>Transco Z1</v>
          </cell>
          <cell r="C3901">
            <v>200804</v>
          </cell>
          <cell r="D3901">
            <v>-0.2843</v>
          </cell>
        </row>
        <row r="3902">
          <cell r="A3902" t="str">
            <v>Transco Z1</v>
          </cell>
          <cell r="C3902">
            <v>200805</v>
          </cell>
          <cell r="D3902">
            <v>-0.28620000000000001</v>
          </cell>
        </row>
        <row r="3903">
          <cell r="A3903" t="str">
            <v>Transco Z1</v>
          </cell>
          <cell r="C3903">
            <v>200806</v>
          </cell>
          <cell r="D3903">
            <v>-0.2843</v>
          </cell>
        </row>
        <row r="3904">
          <cell r="A3904" t="str">
            <v>Transco Z1</v>
          </cell>
          <cell r="C3904">
            <v>200807</v>
          </cell>
          <cell r="D3904">
            <v>-0.28139999999999998</v>
          </cell>
        </row>
        <row r="3905">
          <cell r="A3905" t="str">
            <v>Transco Z1</v>
          </cell>
          <cell r="C3905">
            <v>200808</v>
          </cell>
          <cell r="D3905">
            <v>-0.27339999999999998</v>
          </cell>
        </row>
        <row r="3906">
          <cell r="A3906" t="str">
            <v>Transco Z1</v>
          </cell>
          <cell r="C3906">
            <v>200809</v>
          </cell>
          <cell r="D3906">
            <v>-0.2747</v>
          </cell>
        </row>
        <row r="3907">
          <cell r="A3907" t="str">
            <v>Transco Z1</v>
          </cell>
          <cell r="C3907">
            <v>200810</v>
          </cell>
          <cell r="D3907">
            <v>-0.27089999999999997</v>
          </cell>
        </row>
        <row r="3908">
          <cell r="A3908" t="str">
            <v>Transco Z1</v>
          </cell>
          <cell r="C3908">
            <v>200811</v>
          </cell>
          <cell r="D3908">
            <v>-0.57530000000000003</v>
          </cell>
        </row>
        <row r="3909">
          <cell r="A3909" t="str">
            <v>Transco Z1</v>
          </cell>
          <cell r="C3909">
            <v>200812</v>
          </cell>
          <cell r="D3909">
            <v>-0.56269999999999998</v>
          </cell>
        </row>
        <row r="3910">
          <cell r="A3910" t="str">
            <v>Transco Z1</v>
          </cell>
          <cell r="C3910">
            <v>200901</v>
          </cell>
          <cell r="D3910">
            <v>-0.57079999999999997</v>
          </cell>
        </row>
        <row r="3911">
          <cell r="A3911" t="str">
            <v>Transco Z1</v>
          </cell>
          <cell r="C3911">
            <v>200902</v>
          </cell>
          <cell r="D3911">
            <v>-0.57589999999999997</v>
          </cell>
        </row>
        <row r="3912">
          <cell r="A3912" t="str">
            <v>Transco Z1</v>
          </cell>
          <cell r="C3912">
            <v>200903</v>
          </cell>
          <cell r="D3912">
            <v>-0.57720000000000005</v>
          </cell>
        </row>
        <row r="3913">
          <cell r="A3913" t="str">
            <v>Transco Z1</v>
          </cell>
          <cell r="C3913">
            <v>200904</v>
          </cell>
          <cell r="D3913">
            <v>-0.28949999999999998</v>
          </cell>
        </row>
        <row r="3914">
          <cell r="A3914" t="str">
            <v>Transco Z1</v>
          </cell>
          <cell r="C3914">
            <v>200905</v>
          </cell>
          <cell r="D3914">
            <v>-0.2893</v>
          </cell>
        </row>
        <row r="3915">
          <cell r="A3915" t="str">
            <v>Transco Z1</v>
          </cell>
          <cell r="C3915">
            <v>200906</v>
          </cell>
          <cell r="D3915">
            <v>-0.28949999999999998</v>
          </cell>
        </row>
        <row r="3916">
          <cell r="A3916" t="str">
            <v>Transco Z1</v>
          </cell>
          <cell r="C3916">
            <v>200907</v>
          </cell>
          <cell r="D3916">
            <v>-0.28970000000000001</v>
          </cell>
        </row>
        <row r="3917">
          <cell r="A3917" t="str">
            <v>Transco Z1</v>
          </cell>
          <cell r="C3917">
            <v>200908</v>
          </cell>
          <cell r="D3917">
            <v>-0.2888</v>
          </cell>
        </row>
        <row r="3918">
          <cell r="A3918" t="str">
            <v>Transco Z1</v>
          </cell>
          <cell r="C3918">
            <v>200909</v>
          </cell>
          <cell r="D3918">
            <v>-0.2893</v>
          </cell>
        </row>
        <row r="3919">
          <cell r="A3919" t="str">
            <v>Transco Z1</v>
          </cell>
          <cell r="C3919">
            <v>200910</v>
          </cell>
          <cell r="D3919">
            <v>-0.28770000000000001</v>
          </cell>
        </row>
        <row r="3920">
          <cell r="A3920" t="str">
            <v>Transco Z1</v>
          </cell>
          <cell r="C3920">
            <v>200911</v>
          </cell>
          <cell r="D3920">
            <v>-0.59830000000000005</v>
          </cell>
        </row>
        <row r="3921">
          <cell r="A3921" t="str">
            <v>Transco Z1</v>
          </cell>
          <cell r="C3921">
            <v>200912</v>
          </cell>
          <cell r="D3921">
            <v>-0.59030000000000005</v>
          </cell>
        </row>
        <row r="3922">
          <cell r="A3922" t="str">
            <v>Transco Z1</v>
          </cell>
          <cell r="C3922">
            <v>201001</v>
          </cell>
          <cell r="D3922">
            <v>-0.59540000000000004</v>
          </cell>
        </row>
        <row r="3923">
          <cell r="A3923" t="str">
            <v>Transco Z1</v>
          </cell>
          <cell r="C3923">
            <v>201002</v>
          </cell>
          <cell r="D3923">
            <v>-0.59870000000000001</v>
          </cell>
        </row>
        <row r="3924">
          <cell r="A3924" t="str">
            <v>Transco Z1</v>
          </cell>
          <cell r="C3924">
            <v>201003</v>
          </cell>
          <cell r="D3924">
            <v>-0.59950000000000003</v>
          </cell>
        </row>
        <row r="3925">
          <cell r="A3925" t="str">
            <v>Transco Z1</v>
          </cell>
          <cell r="C3925">
            <v>201004</v>
          </cell>
          <cell r="D3925">
            <v>-0.29139999999999999</v>
          </cell>
        </row>
        <row r="3926">
          <cell r="A3926" t="str">
            <v>Transco Z1</v>
          </cell>
          <cell r="C3926">
            <v>201005</v>
          </cell>
          <cell r="D3926">
            <v>-0.29120000000000001</v>
          </cell>
        </row>
        <row r="3927">
          <cell r="A3927" t="str">
            <v>Transco Z1</v>
          </cell>
          <cell r="C3927">
            <v>201006</v>
          </cell>
          <cell r="D3927">
            <v>-0.2913</v>
          </cell>
        </row>
        <row r="3928">
          <cell r="A3928" t="str">
            <v>Transco Z1</v>
          </cell>
          <cell r="C3928">
            <v>201007</v>
          </cell>
          <cell r="D3928">
            <v>-0.29160000000000003</v>
          </cell>
        </row>
        <row r="3929">
          <cell r="A3929" t="str">
            <v>Transco Z1</v>
          </cell>
          <cell r="C3929">
            <v>201008</v>
          </cell>
          <cell r="D3929">
            <v>-0.29070000000000001</v>
          </cell>
        </row>
        <row r="3930">
          <cell r="A3930" t="str">
            <v>Transco Z1</v>
          </cell>
          <cell r="C3930">
            <v>201009</v>
          </cell>
          <cell r="D3930">
            <v>-0.29120000000000001</v>
          </cell>
        </row>
        <row r="3931">
          <cell r="A3931" t="str">
            <v>Transco Z1</v>
          </cell>
          <cell r="C3931">
            <v>201010</v>
          </cell>
          <cell r="D3931">
            <v>-0.2898</v>
          </cell>
        </row>
        <row r="3932">
          <cell r="A3932" t="str">
            <v>Transco Z1</v>
          </cell>
          <cell r="C3932">
            <v>201011</v>
          </cell>
          <cell r="D3932">
            <v>-0.60089999999999999</v>
          </cell>
        </row>
        <row r="3933">
          <cell r="A3933" t="str">
            <v>Transco Z1</v>
          </cell>
          <cell r="C3933">
            <v>201012</v>
          </cell>
          <cell r="D3933">
            <v>-0.59340000000000004</v>
          </cell>
        </row>
        <row r="3934">
          <cell r="A3934" t="str">
            <v>Transco Z1</v>
          </cell>
          <cell r="C3934">
            <v>201101</v>
          </cell>
          <cell r="D3934">
            <v>-0.59819999999999995</v>
          </cell>
        </row>
        <row r="3935">
          <cell r="A3935" t="str">
            <v>Transco Z1</v>
          </cell>
          <cell r="C3935">
            <v>201102</v>
          </cell>
          <cell r="D3935">
            <v>-0.60129999999999995</v>
          </cell>
        </row>
        <row r="3936">
          <cell r="A3936" t="str">
            <v>Transco Z1</v>
          </cell>
          <cell r="C3936">
            <v>201103</v>
          </cell>
          <cell r="D3936">
            <v>-0.60199999999999998</v>
          </cell>
        </row>
        <row r="3937">
          <cell r="A3937" t="str">
            <v>Transco Z1</v>
          </cell>
          <cell r="C3937">
            <v>201104</v>
          </cell>
          <cell r="D3937">
            <v>-0.29049999999999998</v>
          </cell>
        </row>
        <row r="3938">
          <cell r="A3938" t="str">
            <v>Transco Z1</v>
          </cell>
          <cell r="C3938">
            <v>201105</v>
          </cell>
          <cell r="D3938">
            <v>-0.29120000000000001</v>
          </cell>
        </row>
        <row r="3939">
          <cell r="A3939" t="str">
            <v>Transco Z1</v>
          </cell>
          <cell r="C3939">
            <v>201106</v>
          </cell>
          <cell r="D3939">
            <v>-0.2913</v>
          </cell>
        </row>
        <row r="3940">
          <cell r="A3940" t="str">
            <v>Transco Z1</v>
          </cell>
          <cell r="C3940">
            <v>201107</v>
          </cell>
          <cell r="D3940">
            <v>-0.29160000000000003</v>
          </cell>
        </row>
        <row r="3941">
          <cell r="A3941" t="str">
            <v>Transco Z1</v>
          </cell>
          <cell r="C3941">
            <v>201108</v>
          </cell>
          <cell r="D3941">
            <v>-0.29070000000000001</v>
          </cell>
        </row>
        <row r="3942">
          <cell r="A3942" t="str">
            <v>Transco Z1</v>
          </cell>
          <cell r="C3942">
            <v>201109</v>
          </cell>
          <cell r="D3942">
            <v>-0.29120000000000001</v>
          </cell>
        </row>
        <row r="3943">
          <cell r="A3943" t="str">
            <v>Transco Z1</v>
          </cell>
          <cell r="C3943">
            <v>201110</v>
          </cell>
          <cell r="D3943">
            <v>-0.2898</v>
          </cell>
        </row>
        <row r="3944">
          <cell r="A3944" t="str">
            <v>Transco Z1</v>
          </cell>
          <cell r="C3944">
            <v>201111</v>
          </cell>
          <cell r="D3944">
            <v>-0.60089999999999999</v>
          </cell>
        </row>
        <row r="3945">
          <cell r="A3945" t="str">
            <v>Transco Z1</v>
          </cell>
          <cell r="C3945">
            <v>201112</v>
          </cell>
          <cell r="D3945">
            <v>-0.59340000000000004</v>
          </cell>
        </row>
        <row r="3946">
          <cell r="A3946" t="str">
            <v>Transco Z1</v>
          </cell>
          <cell r="C3946">
            <v>201201</v>
          </cell>
          <cell r="D3946">
            <v>-0.59819999999999995</v>
          </cell>
        </row>
        <row r="3947">
          <cell r="A3947" t="str">
            <v>Transco Z1</v>
          </cell>
          <cell r="C3947">
            <v>201202</v>
          </cell>
          <cell r="D3947">
            <v>-0.60129999999999995</v>
          </cell>
        </row>
        <row r="3948">
          <cell r="A3948" t="str">
            <v>Transco Z1</v>
          </cell>
          <cell r="C3948">
            <v>201203</v>
          </cell>
          <cell r="D3948">
            <v>-0.60199999999999998</v>
          </cell>
        </row>
        <row r="3949">
          <cell r="A3949" t="str">
            <v>Transco Z1</v>
          </cell>
          <cell r="C3949">
            <v>201204</v>
          </cell>
          <cell r="D3949">
            <v>-0.29049999999999998</v>
          </cell>
        </row>
        <row r="3950">
          <cell r="A3950" t="str">
            <v>Transco Z1</v>
          </cell>
          <cell r="C3950">
            <v>201205</v>
          </cell>
          <cell r="D3950">
            <v>-0.29120000000000001</v>
          </cell>
        </row>
        <row r="3951">
          <cell r="A3951" t="str">
            <v>Transco Z1</v>
          </cell>
          <cell r="C3951">
            <v>201206</v>
          </cell>
          <cell r="D3951">
            <v>-0.2913</v>
          </cell>
        </row>
        <row r="3952">
          <cell r="A3952" t="str">
            <v>Transco Z1</v>
          </cell>
          <cell r="C3952">
            <v>201207</v>
          </cell>
          <cell r="D3952">
            <v>-0.29160000000000003</v>
          </cell>
        </row>
        <row r="3953">
          <cell r="A3953" t="str">
            <v>Transco Z1</v>
          </cell>
          <cell r="C3953">
            <v>201208</v>
          </cell>
          <cell r="D3953">
            <v>-0.29070000000000001</v>
          </cell>
        </row>
        <row r="3954">
          <cell r="A3954" t="str">
            <v>Transco Z1</v>
          </cell>
          <cell r="C3954">
            <v>201209</v>
          </cell>
          <cell r="D3954">
            <v>-0.29120000000000001</v>
          </cell>
        </row>
        <row r="3955">
          <cell r="A3955" t="str">
            <v>Transco Z1</v>
          </cell>
          <cell r="C3955">
            <v>201210</v>
          </cell>
          <cell r="D3955">
            <v>-0.2898</v>
          </cell>
        </row>
        <row r="3956">
          <cell r="A3956" t="str">
            <v>Transco Z2</v>
          </cell>
          <cell r="C3956">
            <v>200803</v>
          </cell>
          <cell r="D3956">
            <v>-7.9399999999999998E-2</v>
          </cell>
        </row>
        <row r="3957">
          <cell r="A3957" t="str">
            <v>Transco Z2</v>
          </cell>
          <cell r="C3957">
            <v>200804</v>
          </cell>
          <cell r="D3957">
            <v>-4.9000000000000002E-2</v>
          </cell>
        </row>
        <row r="3958">
          <cell r="A3958" t="str">
            <v>Transco Z2</v>
          </cell>
          <cell r="C3958">
            <v>200805</v>
          </cell>
          <cell r="D3958">
            <v>-5.11E-2</v>
          </cell>
        </row>
        <row r="3959">
          <cell r="A3959" t="str">
            <v>Transco Z2</v>
          </cell>
          <cell r="C3959">
            <v>200806</v>
          </cell>
          <cell r="D3959">
            <v>-4.9000000000000002E-2</v>
          </cell>
        </row>
        <row r="3960">
          <cell r="A3960" t="str">
            <v>Transco Z2</v>
          </cell>
          <cell r="C3960">
            <v>200807</v>
          </cell>
          <cell r="D3960">
            <v>-4.5999999999999999E-2</v>
          </cell>
        </row>
        <row r="3961">
          <cell r="A3961" t="str">
            <v>Transco Z2</v>
          </cell>
          <cell r="C3961">
            <v>200808</v>
          </cell>
          <cell r="D3961">
            <v>-3.7699999999999997E-2</v>
          </cell>
        </row>
        <row r="3962">
          <cell r="A3962" t="str">
            <v>Transco Z2</v>
          </cell>
          <cell r="C3962">
            <v>200809</v>
          </cell>
          <cell r="D3962">
            <v>-3.9E-2</v>
          </cell>
        </row>
        <row r="3963">
          <cell r="A3963" t="str">
            <v>Transco Z2</v>
          </cell>
          <cell r="C3963">
            <v>200810</v>
          </cell>
          <cell r="D3963">
            <v>-3.5099999999999999E-2</v>
          </cell>
        </row>
        <row r="3964">
          <cell r="A3964" t="str">
            <v>Transco Z2</v>
          </cell>
          <cell r="C3964">
            <v>200811</v>
          </cell>
          <cell r="D3964">
            <v>-9.1700000000000004E-2</v>
          </cell>
        </row>
        <row r="3965">
          <cell r="A3965" t="str">
            <v>Transco Z2</v>
          </cell>
          <cell r="C3965">
            <v>200812</v>
          </cell>
          <cell r="D3965">
            <v>-8.4000000000000005E-2</v>
          </cell>
        </row>
        <row r="3966">
          <cell r="A3966" t="str">
            <v>Transco Z2</v>
          </cell>
          <cell r="C3966">
            <v>200901</v>
          </cell>
          <cell r="D3966">
            <v>-8.8900000000000007E-2</v>
          </cell>
        </row>
        <row r="3967">
          <cell r="A3967" t="str">
            <v>Transco Z2</v>
          </cell>
          <cell r="C3967">
            <v>200902</v>
          </cell>
          <cell r="D3967">
            <v>-9.1999999999999998E-2</v>
          </cell>
        </row>
        <row r="3968">
          <cell r="A3968" t="str">
            <v>Transco Z2</v>
          </cell>
          <cell r="C3968">
            <v>200903</v>
          </cell>
          <cell r="D3968">
            <v>-9.2799999999999994E-2</v>
          </cell>
        </row>
        <row r="3969">
          <cell r="A3969" t="str">
            <v>Transco Z2</v>
          </cell>
          <cell r="C3969">
            <v>200904</v>
          </cell>
          <cell r="D3969">
            <v>-5.45E-2</v>
          </cell>
        </row>
        <row r="3970">
          <cell r="A3970" t="str">
            <v>Transco Z2</v>
          </cell>
          <cell r="C3970">
            <v>200905</v>
          </cell>
          <cell r="D3970">
            <v>-5.4300000000000001E-2</v>
          </cell>
        </row>
        <row r="3971">
          <cell r="A3971" t="str">
            <v>Transco Z2</v>
          </cell>
          <cell r="C3971">
            <v>200906</v>
          </cell>
          <cell r="D3971">
            <v>-5.45E-2</v>
          </cell>
        </row>
        <row r="3972">
          <cell r="A3972" t="str">
            <v>Transco Z2</v>
          </cell>
          <cell r="C3972">
            <v>200907</v>
          </cell>
          <cell r="D3972">
            <v>-5.4699999999999999E-2</v>
          </cell>
        </row>
        <row r="3973">
          <cell r="A3973" t="str">
            <v>Transco Z2</v>
          </cell>
          <cell r="C3973">
            <v>200908</v>
          </cell>
          <cell r="D3973">
            <v>-5.3699999999999998E-2</v>
          </cell>
        </row>
        <row r="3974">
          <cell r="A3974" t="str">
            <v>Transco Z2</v>
          </cell>
          <cell r="C3974">
            <v>200909</v>
          </cell>
          <cell r="D3974">
            <v>-5.4300000000000001E-2</v>
          </cell>
        </row>
        <row r="3975">
          <cell r="A3975" t="str">
            <v>Transco Z2</v>
          </cell>
          <cell r="C3975">
            <v>200910</v>
          </cell>
          <cell r="D3975">
            <v>-5.2600000000000001E-2</v>
          </cell>
        </row>
        <row r="3976">
          <cell r="A3976" t="str">
            <v>Transco Z2</v>
          </cell>
          <cell r="C3976">
            <v>200911</v>
          </cell>
          <cell r="D3976">
            <v>-0.1057</v>
          </cell>
        </row>
        <row r="3977">
          <cell r="A3977" t="str">
            <v>Transco Z2</v>
          </cell>
          <cell r="C3977">
            <v>200912</v>
          </cell>
          <cell r="D3977">
            <v>-0.1008</v>
          </cell>
        </row>
        <row r="3978">
          <cell r="A3978" t="str">
            <v>Transco Z2</v>
          </cell>
          <cell r="C3978">
            <v>201001</v>
          </cell>
          <cell r="D3978">
            <v>-0.104</v>
          </cell>
        </row>
        <row r="3979">
          <cell r="A3979" t="str">
            <v>Transco Z2</v>
          </cell>
          <cell r="C3979">
            <v>201002</v>
          </cell>
          <cell r="D3979">
            <v>-0.106</v>
          </cell>
        </row>
        <row r="3980">
          <cell r="A3980" t="str">
            <v>Transco Z2</v>
          </cell>
          <cell r="C3980">
            <v>201003</v>
          </cell>
          <cell r="D3980">
            <v>-0.1065</v>
          </cell>
        </row>
        <row r="3981">
          <cell r="A3981" t="str">
            <v>Transco Z2</v>
          </cell>
          <cell r="C3981">
            <v>201004</v>
          </cell>
          <cell r="D3981">
            <v>-5.6500000000000002E-2</v>
          </cell>
        </row>
        <row r="3982">
          <cell r="A3982" t="str">
            <v>Transco Z2</v>
          </cell>
          <cell r="C3982">
            <v>201005</v>
          </cell>
          <cell r="D3982">
            <v>-5.6300000000000003E-2</v>
          </cell>
        </row>
        <row r="3983">
          <cell r="A3983" t="str">
            <v>Transco Z2</v>
          </cell>
          <cell r="C3983">
            <v>201006</v>
          </cell>
          <cell r="D3983">
            <v>-5.6399999999999999E-2</v>
          </cell>
        </row>
        <row r="3984">
          <cell r="A3984" t="str">
            <v>Transco Z2</v>
          </cell>
          <cell r="C3984">
            <v>201007</v>
          </cell>
          <cell r="D3984">
            <v>-5.67E-2</v>
          </cell>
        </row>
        <row r="3985">
          <cell r="A3985" t="str">
            <v>Transco Z2</v>
          </cell>
          <cell r="C3985">
            <v>201008</v>
          </cell>
          <cell r="D3985">
            <v>-5.5800000000000002E-2</v>
          </cell>
        </row>
        <row r="3986">
          <cell r="A3986" t="str">
            <v>Transco Z2</v>
          </cell>
          <cell r="C3986">
            <v>201009</v>
          </cell>
          <cell r="D3986">
            <v>-5.6300000000000003E-2</v>
          </cell>
        </row>
        <row r="3987">
          <cell r="A3987" t="str">
            <v>Transco Z2</v>
          </cell>
          <cell r="C3987">
            <v>201010</v>
          </cell>
          <cell r="D3987">
            <v>-5.4800000000000001E-2</v>
          </cell>
        </row>
        <row r="3988">
          <cell r="A3988" t="str">
            <v>Transco Z2</v>
          </cell>
          <cell r="C3988">
            <v>201011</v>
          </cell>
          <cell r="D3988">
            <v>-0.10730000000000001</v>
          </cell>
        </row>
        <row r="3989">
          <cell r="A3989" t="str">
            <v>Transco Z2</v>
          </cell>
          <cell r="C3989">
            <v>201012</v>
          </cell>
          <cell r="D3989">
            <v>-0.1027</v>
          </cell>
        </row>
        <row r="3990">
          <cell r="A3990" t="str">
            <v>Transco Z2</v>
          </cell>
          <cell r="C3990">
            <v>201101</v>
          </cell>
          <cell r="D3990">
            <v>-0.1057</v>
          </cell>
        </row>
        <row r="3991">
          <cell r="A3991" t="str">
            <v>Transco Z2</v>
          </cell>
          <cell r="C3991">
            <v>201102</v>
          </cell>
          <cell r="D3991">
            <v>-0.1075</v>
          </cell>
        </row>
        <row r="3992">
          <cell r="A3992" t="str">
            <v>Transco Z2</v>
          </cell>
          <cell r="C3992">
            <v>201103</v>
          </cell>
          <cell r="D3992">
            <v>-0.108</v>
          </cell>
        </row>
        <row r="3993">
          <cell r="A3993" t="str">
            <v>Transco Z2</v>
          </cell>
          <cell r="C3993">
            <v>201104</v>
          </cell>
          <cell r="D3993">
            <v>-5.5599999999999997E-2</v>
          </cell>
        </row>
        <row r="3994">
          <cell r="A3994" t="str">
            <v>Transco Z2</v>
          </cell>
          <cell r="C3994">
            <v>201105</v>
          </cell>
          <cell r="D3994">
            <v>-5.6300000000000003E-2</v>
          </cell>
        </row>
        <row r="3995">
          <cell r="A3995" t="str">
            <v>Transco Z2</v>
          </cell>
          <cell r="C3995">
            <v>201106</v>
          </cell>
          <cell r="D3995">
            <v>-5.6399999999999999E-2</v>
          </cell>
        </row>
        <row r="3996">
          <cell r="A3996" t="str">
            <v>Transco Z2</v>
          </cell>
          <cell r="C3996">
            <v>201107</v>
          </cell>
          <cell r="D3996">
            <v>-5.67E-2</v>
          </cell>
        </row>
        <row r="3997">
          <cell r="A3997" t="str">
            <v>Transco Z2</v>
          </cell>
          <cell r="C3997">
            <v>201108</v>
          </cell>
          <cell r="D3997">
            <v>-5.5800000000000002E-2</v>
          </cell>
        </row>
        <row r="3998">
          <cell r="A3998" t="str">
            <v>Transco Z2</v>
          </cell>
          <cell r="C3998">
            <v>201109</v>
          </cell>
          <cell r="D3998">
            <v>-5.6300000000000003E-2</v>
          </cell>
        </row>
        <row r="3999">
          <cell r="A3999" t="str">
            <v>Transco Z2</v>
          </cell>
          <cell r="C3999">
            <v>201110</v>
          </cell>
          <cell r="D3999">
            <v>-5.4800000000000001E-2</v>
          </cell>
        </row>
        <row r="4000">
          <cell r="A4000" t="str">
            <v>Transco Z2</v>
          </cell>
          <cell r="C4000">
            <v>201111</v>
          </cell>
          <cell r="D4000">
            <v>-0.10730000000000001</v>
          </cell>
        </row>
        <row r="4001">
          <cell r="A4001" t="str">
            <v>Transco Z2</v>
          </cell>
          <cell r="C4001">
            <v>201112</v>
          </cell>
          <cell r="D4001">
            <v>-0.1027</v>
          </cell>
        </row>
        <row r="4002">
          <cell r="A4002" t="str">
            <v>Transco Z2</v>
          </cell>
          <cell r="C4002">
            <v>201201</v>
          </cell>
          <cell r="D4002">
            <v>-0.1057</v>
          </cell>
        </row>
        <row r="4003">
          <cell r="A4003" t="str">
            <v>Transco Z2</v>
          </cell>
          <cell r="C4003">
            <v>201202</v>
          </cell>
          <cell r="D4003">
            <v>-0.1075</v>
          </cell>
        </row>
        <row r="4004">
          <cell r="A4004" t="str">
            <v>Transco Z2</v>
          </cell>
          <cell r="C4004">
            <v>201203</v>
          </cell>
          <cell r="D4004">
            <v>-0.108</v>
          </cell>
        </row>
        <row r="4005">
          <cell r="A4005" t="str">
            <v>Transco Z2</v>
          </cell>
          <cell r="C4005">
            <v>201204</v>
          </cell>
          <cell r="D4005">
            <v>-5.5599999999999997E-2</v>
          </cell>
        </row>
        <row r="4006">
          <cell r="A4006" t="str">
            <v>Transco Z2</v>
          </cell>
          <cell r="C4006">
            <v>201205</v>
          </cell>
          <cell r="D4006">
            <v>-5.6300000000000003E-2</v>
          </cell>
        </row>
        <row r="4007">
          <cell r="A4007" t="str">
            <v>Transco Z2</v>
          </cell>
          <cell r="C4007">
            <v>201206</v>
          </cell>
          <cell r="D4007">
            <v>-5.6399999999999999E-2</v>
          </cell>
        </row>
        <row r="4008">
          <cell r="A4008" t="str">
            <v>Transco Z2</v>
          </cell>
          <cell r="C4008">
            <v>201207</v>
          </cell>
          <cell r="D4008">
            <v>-5.67E-2</v>
          </cell>
        </row>
        <row r="4009">
          <cell r="A4009" t="str">
            <v>Transco Z2</v>
          </cell>
          <cell r="C4009">
            <v>201208</v>
          </cell>
          <cell r="D4009">
            <v>-5.5800000000000002E-2</v>
          </cell>
        </row>
        <row r="4010">
          <cell r="A4010" t="str">
            <v>Transco Z2</v>
          </cell>
          <cell r="C4010">
            <v>201209</v>
          </cell>
          <cell r="D4010">
            <v>-5.6300000000000003E-2</v>
          </cell>
        </row>
        <row r="4011">
          <cell r="A4011" t="str">
            <v>Transco Z2</v>
          </cell>
          <cell r="C4011">
            <v>201210</v>
          </cell>
          <cell r="D4011">
            <v>-5.4800000000000001E-2</v>
          </cell>
        </row>
        <row r="4012">
          <cell r="A4012" t="str">
            <v>Transco Z3</v>
          </cell>
          <cell r="C4012">
            <v>200803</v>
          </cell>
          <cell r="D4012">
            <v>0.13750000000000001</v>
          </cell>
        </row>
        <row r="4013">
          <cell r="A4013" t="str">
            <v>Transco Z3</v>
          </cell>
          <cell r="C4013">
            <v>200804</v>
          </cell>
          <cell r="D4013">
            <v>8.5000000000000006E-2</v>
          </cell>
        </row>
        <row r="4014">
          <cell r="A4014" t="str">
            <v>Transco Z3</v>
          </cell>
          <cell r="C4014">
            <v>200805</v>
          </cell>
          <cell r="D4014">
            <v>7.4999999999999997E-2</v>
          </cell>
        </row>
        <row r="4015">
          <cell r="A4015" t="str">
            <v>Transco Z3</v>
          </cell>
          <cell r="C4015">
            <v>200806</v>
          </cell>
          <cell r="D4015">
            <v>8.5000000000000006E-2</v>
          </cell>
        </row>
        <row r="4016">
          <cell r="A4016" t="str">
            <v>Transco Z3</v>
          </cell>
          <cell r="C4016">
            <v>200807</v>
          </cell>
          <cell r="D4016">
            <v>0.1</v>
          </cell>
        </row>
        <row r="4017">
          <cell r="A4017" t="str">
            <v>Transco Z3</v>
          </cell>
          <cell r="C4017">
            <v>200808</v>
          </cell>
          <cell r="D4017">
            <v>0.14119999999999999</v>
          </cell>
        </row>
        <row r="4018">
          <cell r="A4018" t="str">
            <v>Transco Z3</v>
          </cell>
          <cell r="C4018">
            <v>200809</v>
          </cell>
          <cell r="D4018">
            <v>0.13450000000000001</v>
          </cell>
        </row>
        <row r="4019">
          <cell r="A4019" t="str">
            <v>Transco Z3</v>
          </cell>
          <cell r="C4019">
            <v>200810</v>
          </cell>
          <cell r="D4019">
            <v>0.1542</v>
          </cell>
        </row>
        <row r="4020">
          <cell r="A4020" t="str">
            <v>Transco Z3</v>
          </cell>
          <cell r="C4020">
            <v>200811</v>
          </cell>
          <cell r="D4020">
            <v>0.1124</v>
          </cell>
        </row>
        <row r="4021">
          <cell r="A4021" t="str">
            <v>Transco Z3</v>
          </cell>
          <cell r="C4021">
            <v>200812</v>
          </cell>
          <cell r="D4021">
            <v>0.13450000000000001</v>
          </cell>
        </row>
        <row r="4022">
          <cell r="A4022" t="str">
            <v>Transco Z3</v>
          </cell>
          <cell r="C4022">
            <v>200901</v>
          </cell>
          <cell r="D4022">
            <v>0.1203</v>
          </cell>
        </row>
        <row r="4023">
          <cell r="A4023" t="str">
            <v>Transco Z3</v>
          </cell>
          <cell r="C4023">
            <v>200902</v>
          </cell>
          <cell r="D4023">
            <v>0.1113</v>
          </cell>
        </row>
        <row r="4024">
          <cell r="A4024" t="str">
            <v>Transco Z3</v>
          </cell>
          <cell r="C4024">
            <v>200903</v>
          </cell>
          <cell r="D4024">
            <v>0.109</v>
          </cell>
        </row>
        <row r="4025">
          <cell r="A4025" t="str">
            <v>Transco Z3</v>
          </cell>
          <cell r="C4025">
            <v>200904</v>
          </cell>
          <cell r="D4025">
            <v>5.79E-2</v>
          </cell>
        </row>
        <row r="4026">
          <cell r="A4026" t="str">
            <v>Transco Z3</v>
          </cell>
          <cell r="C4026">
            <v>200905</v>
          </cell>
          <cell r="D4026">
            <v>5.8999999999999997E-2</v>
          </cell>
        </row>
        <row r="4027">
          <cell r="A4027" t="str">
            <v>Transco Z3</v>
          </cell>
          <cell r="C4027">
            <v>200906</v>
          </cell>
          <cell r="D4027">
            <v>5.8200000000000002E-2</v>
          </cell>
        </row>
        <row r="4028">
          <cell r="A4028" t="str">
            <v>Transco Z3</v>
          </cell>
          <cell r="C4028">
            <v>200907</v>
          </cell>
          <cell r="D4028">
            <v>5.67E-2</v>
          </cell>
        </row>
        <row r="4029">
          <cell r="A4029" t="str">
            <v>Transco Z3</v>
          </cell>
          <cell r="C4029">
            <v>200908</v>
          </cell>
          <cell r="D4029">
            <v>6.1800000000000001E-2</v>
          </cell>
        </row>
        <row r="4030">
          <cell r="A4030" t="str">
            <v>Transco Z3</v>
          </cell>
          <cell r="C4030">
            <v>200909</v>
          </cell>
          <cell r="D4030">
            <v>5.8900000000000001E-2</v>
          </cell>
        </row>
        <row r="4031">
          <cell r="A4031" t="str">
            <v>Transco Z3</v>
          </cell>
          <cell r="C4031">
            <v>200910</v>
          </cell>
          <cell r="D4031">
            <v>6.7500000000000004E-2</v>
          </cell>
        </row>
        <row r="4032">
          <cell r="A4032" t="str">
            <v>Transco Z3</v>
          </cell>
          <cell r="C4032">
            <v>200911</v>
          </cell>
          <cell r="D4032">
            <v>7.17E-2</v>
          </cell>
        </row>
        <row r="4033">
          <cell r="A4033" t="str">
            <v>Transco Z3</v>
          </cell>
          <cell r="C4033">
            <v>200912</v>
          </cell>
          <cell r="D4033">
            <v>8.5900000000000004E-2</v>
          </cell>
        </row>
        <row r="4034">
          <cell r="A4034" t="str">
            <v>Transco Z3</v>
          </cell>
          <cell r="C4034">
            <v>201001</v>
          </cell>
          <cell r="D4034">
            <v>7.6799999999999993E-2</v>
          </cell>
        </row>
        <row r="4035">
          <cell r="A4035" t="str">
            <v>Transco Z3</v>
          </cell>
          <cell r="C4035">
            <v>201002</v>
          </cell>
          <cell r="D4035">
            <v>7.0999999999999994E-2</v>
          </cell>
        </row>
        <row r="4036">
          <cell r="A4036" t="str">
            <v>Transco Z3</v>
          </cell>
          <cell r="C4036">
            <v>201003</v>
          </cell>
          <cell r="D4036">
            <v>6.9599999999999995E-2</v>
          </cell>
        </row>
        <row r="4037">
          <cell r="A4037" t="str">
            <v>Transco Z3</v>
          </cell>
          <cell r="C4037">
            <v>201004</v>
          </cell>
          <cell r="D4037">
            <v>4.82E-2</v>
          </cell>
        </row>
        <row r="4038">
          <cell r="A4038" t="str">
            <v>Transco Z3</v>
          </cell>
          <cell r="C4038">
            <v>201005</v>
          </cell>
          <cell r="D4038">
            <v>4.9200000000000001E-2</v>
          </cell>
        </row>
        <row r="4039">
          <cell r="A4039" t="str">
            <v>Transco Z3</v>
          </cell>
          <cell r="C4039">
            <v>201006</v>
          </cell>
          <cell r="D4039">
            <v>4.8500000000000001E-2</v>
          </cell>
        </row>
        <row r="4040">
          <cell r="A4040" t="str">
            <v>Transco Z3</v>
          </cell>
          <cell r="C4040">
            <v>201007</v>
          </cell>
          <cell r="D4040">
            <v>4.7199999999999999E-2</v>
          </cell>
        </row>
        <row r="4041">
          <cell r="A4041" t="str">
            <v>Transco Z3</v>
          </cell>
          <cell r="C4041">
            <v>201008</v>
          </cell>
          <cell r="D4041">
            <v>5.1499999999999997E-2</v>
          </cell>
        </row>
        <row r="4042">
          <cell r="A4042" t="str">
            <v>Transco Z3</v>
          </cell>
          <cell r="C4042">
            <v>201009</v>
          </cell>
          <cell r="D4042">
            <v>4.9099999999999998E-2</v>
          </cell>
        </row>
        <row r="4043">
          <cell r="A4043" t="str">
            <v>Transco Z3</v>
          </cell>
          <cell r="C4043">
            <v>201010</v>
          </cell>
          <cell r="D4043">
            <v>5.6300000000000003E-2</v>
          </cell>
        </row>
        <row r="4044">
          <cell r="A4044" t="str">
            <v>Transco Z3</v>
          </cell>
          <cell r="C4044">
            <v>201011</v>
          </cell>
          <cell r="D4044">
            <v>6.7100000000000007E-2</v>
          </cell>
        </row>
        <row r="4045">
          <cell r="A4045" t="str">
            <v>Transco Z3</v>
          </cell>
          <cell r="C4045">
            <v>201012</v>
          </cell>
          <cell r="D4045">
            <v>8.0399999999999999E-2</v>
          </cell>
        </row>
        <row r="4046">
          <cell r="A4046" t="str">
            <v>Transco Z3</v>
          </cell>
          <cell r="C4046">
            <v>201101</v>
          </cell>
          <cell r="D4046">
            <v>7.1900000000000006E-2</v>
          </cell>
        </row>
        <row r="4047">
          <cell r="A4047" t="str">
            <v>Transco Z3</v>
          </cell>
          <cell r="C4047">
            <v>201102</v>
          </cell>
          <cell r="D4047">
            <v>6.6500000000000004E-2</v>
          </cell>
        </row>
        <row r="4048">
          <cell r="A4048" t="str">
            <v>Transco Z3</v>
          </cell>
          <cell r="C4048">
            <v>201103</v>
          </cell>
          <cell r="D4048">
            <v>6.5100000000000005E-2</v>
          </cell>
        </row>
        <row r="4049">
          <cell r="A4049" t="str">
            <v>Transco Z3</v>
          </cell>
          <cell r="C4049">
            <v>201104</v>
          </cell>
          <cell r="D4049">
            <v>5.2600000000000001E-2</v>
          </cell>
        </row>
        <row r="4050">
          <cell r="A4050" t="str">
            <v>Transco Z3</v>
          </cell>
          <cell r="C4050">
            <v>201105</v>
          </cell>
          <cell r="D4050">
            <v>0</v>
          </cell>
        </row>
        <row r="4051">
          <cell r="A4051" t="str">
            <v>Transco Z3</v>
          </cell>
          <cell r="C4051">
            <v>201106</v>
          </cell>
          <cell r="D4051">
            <v>0</v>
          </cell>
        </row>
        <row r="4052">
          <cell r="A4052" t="str">
            <v>Transco Z3</v>
          </cell>
          <cell r="C4052">
            <v>201107</v>
          </cell>
          <cell r="D4052">
            <v>0</v>
          </cell>
        </row>
        <row r="4053">
          <cell r="A4053" t="str">
            <v>Transco Z3</v>
          </cell>
          <cell r="C4053">
            <v>201108</v>
          </cell>
          <cell r="D4053">
            <v>0</v>
          </cell>
        </row>
        <row r="4054">
          <cell r="A4054" t="str">
            <v>Transco Z3</v>
          </cell>
          <cell r="C4054">
            <v>201109</v>
          </cell>
          <cell r="D4054">
            <v>0</v>
          </cell>
        </row>
        <row r="4055">
          <cell r="A4055" t="str">
            <v>Transco Z3</v>
          </cell>
          <cell r="C4055">
            <v>201110</v>
          </cell>
          <cell r="D4055">
            <v>0</v>
          </cell>
        </row>
        <row r="4056">
          <cell r="A4056" t="str">
            <v>Transco Z3</v>
          </cell>
          <cell r="C4056">
            <v>201111</v>
          </cell>
          <cell r="D4056">
            <v>0</v>
          </cell>
        </row>
        <row r="4057">
          <cell r="A4057" t="str">
            <v>Transco Z3</v>
          </cell>
          <cell r="C4057">
            <v>201112</v>
          </cell>
          <cell r="D4057">
            <v>0</v>
          </cell>
        </row>
        <row r="4058">
          <cell r="A4058" t="str">
            <v>Transco Z3</v>
          </cell>
          <cell r="C4058">
            <v>201201</v>
          </cell>
          <cell r="D4058">
            <v>0</v>
          </cell>
        </row>
        <row r="4059">
          <cell r="A4059" t="str">
            <v>Transco Z3</v>
          </cell>
          <cell r="C4059">
            <v>201202</v>
          </cell>
          <cell r="D4059">
            <v>0</v>
          </cell>
        </row>
        <row r="4060">
          <cell r="A4060" t="str">
            <v>Transco Z3</v>
          </cell>
          <cell r="C4060">
            <v>201203</v>
          </cell>
          <cell r="D4060">
            <v>0</v>
          </cell>
        </row>
        <row r="4061">
          <cell r="A4061" t="str">
            <v>Transco Z3</v>
          </cell>
          <cell r="C4061">
            <v>201204</v>
          </cell>
          <cell r="D4061">
            <v>0</v>
          </cell>
        </row>
        <row r="4062">
          <cell r="A4062" t="str">
            <v>Transco Z3</v>
          </cell>
          <cell r="C4062">
            <v>201205</v>
          </cell>
          <cell r="D4062">
            <v>0</v>
          </cell>
        </row>
        <row r="4063">
          <cell r="A4063" t="str">
            <v>Transco Z3</v>
          </cell>
          <cell r="C4063">
            <v>201206</v>
          </cell>
          <cell r="D4063">
            <v>0</v>
          </cell>
        </row>
        <row r="4064">
          <cell r="A4064" t="str">
            <v>Transco Z3</v>
          </cell>
          <cell r="C4064">
            <v>201207</v>
          </cell>
          <cell r="D4064">
            <v>0</v>
          </cell>
        </row>
        <row r="4065">
          <cell r="A4065" t="str">
            <v>Transco Z3</v>
          </cell>
          <cell r="C4065">
            <v>201208</v>
          </cell>
          <cell r="D4065">
            <v>0</v>
          </cell>
        </row>
        <row r="4066">
          <cell r="A4066" t="str">
            <v>Transco Z3</v>
          </cell>
          <cell r="C4066">
            <v>201209</v>
          </cell>
          <cell r="D4066">
            <v>0</v>
          </cell>
        </row>
        <row r="4067">
          <cell r="A4067" t="str">
            <v>Transco Z3</v>
          </cell>
          <cell r="C4067">
            <v>201210</v>
          </cell>
          <cell r="D4067">
            <v>0</v>
          </cell>
        </row>
        <row r="4068">
          <cell r="A4068" t="str">
            <v>Transco Z4</v>
          </cell>
          <cell r="C4068">
            <v>200803</v>
          </cell>
          <cell r="D4068">
            <v>0.22750000000000001</v>
          </cell>
        </row>
        <row r="4069">
          <cell r="A4069" t="str">
            <v>Transco Z4</v>
          </cell>
          <cell r="C4069">
            <v>200804</v>
          </cell>
          <cell r="D4069">
            <v>0.14349999999999999</v>
          </cell>
        </row>
        <row r="4070">
          <cell r="A4070" t="str">
            <v>Transco Z4</v>
          </cell>
          <cell r="C4070">
            <v>200805</v>
          </cell>
          <cell r="D4070">
            <v>0.36749999999999999</v>
          </cell>
        </row>
        <row r="4071">
          <cell r="A4071" t="str">
            <v>Transco Z4</v>
          </cell>
          <cell r="C4071">
            <v>200806</v>
          </cell>
          <cell r="D4071">
            <v>0.1472</v>
          </cell>
        </row>
        <row r="4072">
          <cell r="A4072" t="str">
            <v>Transco Z4</v>
          </cell>
          <cell r="C4072">
            <v>200807</v>
          </cell>
          <cell r="D4072">
            <v>0.1444</v>
          </cell>
        </row>
        <row r="4073">
          <cell r="A4073" t="str">
            <v>Transco Z4</v>
          </cell>
          <cell r="C4073">
            <v>200808</v>
          </cell>
          <cell r="D4073">
            <v>0.1585</v>
          </cell>
        </row>
        <row r="4074">
          <cell r="A4074" t="str">
            <v>Transco Z4</v>
          </cell>
          <cell r="C4074">
            <v>200809</v>
          </cell>
          <cell r="D4074">
            <v>0.1535</v>
          </cell>
        </row>
        <row r="4075">
          <cell r="A4075" t="str">
            <v>Transco Z4</v>
          </cell>
          <cell r="C4075">
            <v>200810</v>
          </cell>
          <cell r="D4075">
            <v>0.17150000000000001</v>
          </cell>
        </row>
        <row r="4076">
          <cell r="A4076" t="str">
            <v>Transco Z4</v>
          </cell>
          <cell r="C4076">
            <v>200811</v>
          </cell>
          <cell r="D4076">
            <v>0.16470000000000001</v>
          </cell>
        </row>
        <row r="4077">
          <cell r="A4077" t="str">
            <v>Transco Z4</v>
          </cell>
          <cell r="C4077">
            <v>200812</v>
          </cell>
          <cell r="D4077">
            <v>0.1976</v>
          </cell>
        </row>
        <row r="4078">
          <cell r="A4078" t="str">
            <v>Transco Z4</v>
          </cell>
          <cell r="C4078">
            <v>200901</v>
          </cell>
          <cell r="D4078">
            <v>0.17780000000000001</v>
          </cell>
        </row>
        <row r="4079">
          <cell r="A4079" t="str">
            <v>Transco Z4</v>
          </cell>
          <cell r="C4079">
            <v>200902</v>
          </cell>
          <cell r="D4079">
            <v>0.16350000000000001</v>
          </cell>
        </row>
        <row r="4080">
          <cell r="A4080" t="str">
            <v>Transco Z4</v>
          </cell>
          <cell r="C4080">
            <v>200903</v>
          </cell>
          <cell r="D4080">
            <v>0.15890000000000001</v>
          </cell>
        </row>
        <row r="4081">
          <cell r="A4081" t="str">
            <v>Transco Z4</v>
          </cell>
          <cell r="C4081">
            <v>200904</v>
          </cell>
          <cell r="D4081">
            <v>0.14130000000000001</v>
          </cell>
        </row>
        <row r="4082">
          <cell r="A4082" t="str">
            <v>Transco Z4</v>
          </cell>
          <cell r="C4082">
            <v>200905</v>
          </cell>
          <cell r="D4082">
            <v>0.14399999999999999</v>
          </cell>
        </row>
        <row r="4083">
          <cell r="A4083" t="str">
            <v>Transco Z4</v>
          </cell>
          <cell r="C4083">
            <v>200906</v>
          </cell>
          <cell r="D4083">
            <v>0.14219999999999999</v>
          </cell>
        </row>
        <row r="4084">
          <cell r="A4084" t="str">
            <v>Transco Z4</v>
          </cell>
          <cell r="C4084">
            <v>200907</v>
          </cell>
          <cell r="D4084">
            <v>0.13950000000000001</v>
          </cell>
        </row>
        <row r="4085">
          <cell r="A4085" t="str">
            <v>Transco Z4</v>
          </cell>
          <cell r="C4085">
            <v>200908</v>
          </cell>
          <cell r="D4085">
            <v>0.15310000000000001</v>
          </cell>
        </row>
        <row r="4086">
          <cell r="A4086" t="str">
            <v>Transco Z4</v>
          </cell>
          <cell r="C4086">
            <v>200909</v>
          </cell>
          <cell r="D4086">
            <v>0.1482</v>
          </cell>
        </row>
        <row r="4087">
          <cell r="A4087" t="str">
            <v>Transco Z4</v>
          </cell>
          <cell r="C4087">
            <v>200910</v>
          </cell>
          <cell r="D4087">
            <v>0.1656</v>
          </cell>
        </row>
        <row r="4088">
          <cell r="A4088" t="str">
            <v>Transco Z4</v>
          </cell>
          <cell r="C4088">
            <v>200911</v>
          </cell>
          <cell r="D4088">
            <v>0.14000000000000001</v>
          </cell>
        </row>
        <row r="4089">
          <cell r="A4089" t="str">
            <v>Transco Z4</v>
          </cell>
          <cell r="C4089">
            <v>200912</v>
          </cell>
          <cell r="D4089">
            <v>0.16789999999999999</v>
          </cell>
        </row>
        <row r="4090">
          <cell r="A4090" t="str">
            <v>Transco Z4</v>
          </cell>
          <cell r="C4090">
            <v>201001</v>
          </cell>
          <cell r="D4090">
            <v>0.1512</v>
          </cell>
        </row>
        <row r="4091">
          <cell r="A4091" t="str">
            <v>Transco Z4</v>
          </cell>
          <cell r="C4091">
            <v>201002</v>
          </cell>
          <cell r="D4091">
            <v>0.13900000000000001</v>
          </cell>
        </row>
        <row r="4092">
          <cell r="A4092" t="str">
            <v>Transco Z4</v>
          </cell>
          <cell r="C4092">
            <v>201003</v>
          </cell>
          <cell r="D4092">
            <v>0.1351</v>
          </cell>
        </row>
        <row r="4093">
          <cell r="A4093" t="str">
            <v>Transco Z4</v>
          </cell>
          <cell r="C4093">
            <v>201004</v>
          </cell>
          <cell r="D4093">
            <v>0.12720000000000001</v>
          </cell>
        </row>
        <row r="4094">
          <cell r="A4094" t="str">
            <v>Transco Z4</v>
          </cell>
          <cell r="C4094">
            <v>201005</v>
          </cell>
          <cell r="D4094">
            <v>0.12959999999999999</v>
          </cell>
        </row>
        <row r="4095">
          <cell r="A4095" t="str">
            <v>Transco Z4</v>
          </cell>
          <cell r="C4095">
            <v>201006</v>
          </cell>
          <cell r="D4095">
            <v>0.128</v>
          </cell>
        </row>
        <row r="4096">
          <cell r="A4096" t="str">
            <v>Transco Z4</v>
          </cell>
          <cell r="C4096">
            <v>201007</v>
          </cell>
          <cell r="D4096">
            <v>0.1255</v>
          </cell>
        </row>
        <row r="4097">
          <cell r="A4097" t="str">
            <v>Transco Z4</v>
          </cell>
          <cell r="C4097">
            <v>201008</v>
          </cell>
          <cell r="D4097">
            <v>0.13780000000000001</v>
          </cell>
        </row>
        <row r="4098">
          <cell r="A4098" t="str">
            <v>Transco Z4</v>
          </cell>
          <cell r="C4098">
            <v>201009</v>
          </cell>
          <cell r="D4098">
            <v>0.13339999999999999</v>
          </cell>
        </row>
        <row r="4099">
          <cell r="A4099" t="str">
            <v>Transco Z4</v>
          </cell>
          <cell r="C4099">
            <v>201010</v>
          </cell>
          <cell r="D4099">
            <v>0.14910000000000001</v>
          </cell>
        </row>
        <row r="4100">
          <cell r="A4100" t="str">
            <v>Transco Z4</v>
          </cell>
          <cell r="C4100">
            <v>201011</v>
          </cell>
          <cell r="D4100">
            <v>0.11899999999999999</v>
          </cell>
        </row>
        <row r="4101">
          <cell r="A4101" t="str">
            <v>Transco Z4</v>
          </cell>
          <cell r="C4101">
            <v>201012</v>
          </cell>
          <cell r="D4101">
            <v>0.14280000000000001</v>
          </cell>
        </row>
        <row r="4102">
          <cell r="A4102" t="str">
            <v>Transco Z4</v>
          </cell>
          <cell r="C4102">
            <v>201101</v>
          </cell>
          <cell r="D4102">
            <v>0.1285</v>
          </cell>
        </row>
        <row r="4103">
          <cell r="A4103" t="str">
            <v>Transco Z4</v>
          </cell>
          <cell r="C4103">
            <v>201102</v>
          </cell>
          <cell r="D4103">
            <v>0.1182</v>
          </cell>
        </row>
        <row r="4104">
          <cell r="A4104" t="str">
            <v>Transco Z4</v>
          </cell>
          <cell r="C4104">
            <v>201103</v>
          </cell>
          <cell r="D4104">
            <v>0.1148</v>
          </cell>
        </row>
        <row r="4105">
          <cell r="A4105" t="str">
            <v>Transco Z4</v>
          </cell>
          <cell r="C4105">
            <v>201104</v>
          </cell>
          <cell r="D4105">
            <v>0.1144</v>
          </cell>
        </row>
        <row r="4106">
          <cell r="A4106" t="str">
            <v>Transco Z4</v>
          </cell>
          <cell r="C4106">
            <v>201105</v>
          </cell>
          <cell r="D4106">
            <v>0</v>
          </cell>
        </row>
        <row r="4107">
          <cell r="A4107" t="str">
            <v>Transco Z4</v>
          </cell>
          <cell r="C4107">
            <v>201106</v>
          </cell>
          <cell r="D4107">
            <v>0</v>
          </cell>
        </row>
        <row r="4108">
          <cell r="A4108" t="str">
            <v>Transco Z4</v>
          </cell>
          <cell r="C4108">
            <v>201107</v>
          </cell>
          <cell r="D4108">
            <v>0</v>
          </cell>
        </row>
        <row r="4109">
          <cell r="A4109" t="str">
            <v>Transco Z4</v>
          </cell>
          <cell r="C4109">
            <v>201108</v>
          </cell>
          <cell r="D4109">
            <v>0</v>
          </cell>
        </row>
        <row r="4110">
          <cell r="A4110" t="str">
            <v>Transco Z4</v>
          </cell>
          <cell r="C4110">
            <v>201109</v>
          </cell>
          <cell r="D4110">
            <v>0</v>
          </cell>
        </row>
        <row r="4111">
          <cell r="A4111" t="str">
            <v>Transco Z4</v>
          </cell>
          <cell r="C4111">
            <v>201110</v>
          </cell>
          <cell r="D4111">
            <v>0</v>
          </cell>
        </row>
        <row r="4112">
          <cell r="A4112" t="str">
            <v>Transco Z4</v>
          </cell>
          <cell r="C4112">
            <v>201111</v>
          </cell>
          <cell r="D4112">
            <v>0</v>
          </cell>
        </row>
        <row r="4113">
          <cell r="A4113" t="str">
            <v>Transco Z4</v>
          </cell>
          <cell r="C4113">
            <v>201112</v>
          </cell>
          <cell r="D4113">
            <v>0</v>
          </cell>
        </row>
        <row r="4114">
          <cell r="A4114" t="str">
            <v>Transco Z4</v>
          </cell>
          <cell r="C4114">
            <v>201201</v>
          </cell>
          <cell r="D4114">
            <v>0</v>
          </cell>
        </row>
        <row r="4115">
          <cell r="A4115" t="str">
            <v>Transco Z4</v>
          </cell>
          <cell r="C4115">
            <v>201202</v>
          </cell>
          <cell r="D4115">
            <v>0</v>
          </cell>
        </row>
        <row r="4116">
          <cell r="A4116" t="str">
            <v>Transco Z4</v>
          </cell>
          <cell r="C4116">
            <v>201203</v>
          </cell>
          <cell r="D4116">
            <v>0</v>
          </cell>
        </row>
        <row r="4117">
          <cell r="A4117" t="str">
            <v>Transco Z4</v>
          </cell>
          <cell r="C4117">
            <v>201204</v>
          </cell>
          <cell r="D4117">
            <v>0</v>
          </cell>
        </row>
        <row r="4118">
          <cell r="A4118" t="str">
            <v>Transco Z4</v>
          </cell>
          <cell r="C4118">
            <v>201205</v>
          </cell>
          <cell r="D4118">
            <v>0</v>
          </cell>
        </row>
        <row r="4119">
          <cell r="A4119" t="str">
            <v>Transco Z4</v>
          </cell>
          <cell r="C4119">
            <v>201206</v>
          </cell>
          <cell r="D4119">
            <v>0</v>
          </cell>
        </row>
        <row r="4120">
          <cell r="A4120" t="str">
            <v>Transco Z4</v>
          </cell>
          <cell r="C4120">
            <v>201207</v>
          </cell>
          <cell r="D4120">
            <v>0</v>
          </cell>
        </row>
        <row r="4121">
          <cell r="A4121" t="str">
            <v>Transco Z4</v>
          </cell>
          <cell r="C4121">
            <v>201208</v>
          </cell>
          <cell r="D4121">
            <v>0</v>
          </cell>
        </row>
        <row r="4122">
          <cell r="A4122" t="str">
            <v>Transco Z4</v>
          </cell>
          <cell r="C4122">
            <v>201209</v>
          </cell>
          <cell r="D4122">
            <v>0</v>
          </cell>
        </row>
        <row r="4123">
          <cell r="A4123" t="str">
            <v>Transco Z4</v>
          </cell>
          <cell r="C4123">
            <v>201210</v>
          </cell>
          <cell r="D4123">
            <v>0</v>
          </cell>
        </row>
        <row r="4124">
          <cell r="A4124" t="str">
            <v>Transco Z4</v>
          </cell>
          <cell r="C4124">
            <v>201211</v>
          </cell>
          <cell r="D4124">
            <v>0</v>
          </cell>
        </row>
        <row r="4125">
          <cell r="A4125" t="str">
            <v>Transco Z4</v>
          </cell>
          <cell r="C4125">
            <v>201212</v>
          </cell>
          <cell r="D4125">
            <v>0</v>
          </cell>
        </row>
        <row r="4126">
          <cell r="A4126" t="str">
            <v>Transco Z4</v>
          </cell>
          <cell r="C4126">
            <v>201301</v>
          </cell>
          <cell r="D4126">
            <v>0</v>
          </cell>
        </row>
        <row r="4127">
          <cell r="A4127" t="str">
            <v>Transco Z4</v>
          </cell>
          <cell r="C4127">
            <v>201302</v>
          </cell>
          <cell r="D4127">
            <v>0</v>
          </cell>
        </row>
        <row r="4128">
          <cell r="A4128" t="str">
            <v>Transco Z4</v>
          </cell>
          <cell r="C4128">
            <v>201303</v>
          </cell>
          <cell r="D4128">
            <v>0</v>
          </cell>
        </row>
        <row r="4129">
          <cell r="A4129" t="str">
            <v>Transco Z4</v>
          </cell>
          <cell r="C4129">
            <v>201304</v>
          </cell>
          <cell r="D4129">
            <v>0</v>
          </cell>
        </row>
        <row r="4130">
          <cell r="A4130" t="str">
            <v>Transco Z4</v>
          </cell>
          <cell r="C4130">
            <v>201305</v>
          </cell>
          <cell r="D4130">
            <v>0</v>
          </cell>
        </row>
        <row r="4131">
          <cell r="A4131" t="str">
            <v>Transco Z4</v>
          </cell>
          <cell r="C4131">
            <v>201306</v>
          </cell>
          <cell r="D4131">
            <v>0</v>
          </cell>
        </row>
        <row r="4132">
          <cell r="A4132" t="str">
            <v>Transco Z4</v>
          </cell>
          <cell r="C4132">
            <v>201307</v>
          </cell>
          <cell r="D4132">
            <v>0</v>
          </cell>
        </row>
        <row r="4133">
          <cell r="A4133" t="str">
            <v>Transco Z4</v>
          </cell>
          <cell r="C4133">
            <v>201308</v>
          </cell>
          <cell r="D4133">
            <v>0</v>
          </cell>
        </row>
        <row r="4134">
          <cell r="A4134" t="str">
            <v>Transco Z4</v>
          </cell>
          <cell r="C4134">
            <v>201309</v>
          </cell>
          <cell r="D4134">
            <v>0</v>
          </cell>
        </row>
        <row r="4135">
          <cell r="A4135" t="str">
            <v>Transco Z4</v>
          </cell>
          <cell r="C4135">
            <v>201310</v>
          </cell>
          <cell r="D4135">
            <v>0</v>
          </cell>
        </row>
        <row r="4136">
          <cell r="A4136" t="str">
            <v>Transco Z4</v>
          </cell>
          <cell r="C4136">
            <v>201311</v>
          </cell>
          <cell r="D4136">
            <v>0</v>
          </cell>
        </row>
        <row r="4137">
          <cell r="A4137" t="str">
            <v>Transco Z4</v>
          </cell>
          <cell r="C4137">
            <v>201312</v>
          </cell>
          <cell r="D4137">
            <v>0</v>
          </cell>
        </row>
        <row r="4138">
          <cell r="A4138" t="str">
            <v>Transco Z4</v>
          </cell>
          <cell r="C4138">
            <v>201401</v>
          </cell>
          <cell r="D4138">
            <v>0</v>
          </cell>
        </row>
        <row r="4139">
          <cell r="A4139" t="str">
            <v>Transco Z4</v>
          </cell>
          <cell r="C4139">
            <v>201402</v>
          </cell>
          <cell r="D4139">
            <v>0</v>
          </cell>
        </row>
        <row r="4140">
          <cell r="A4140" t="str">
            <v>Transco Z4</v>
          </cell>
          <cell r="C4140">
            <v>201403</v>
          </cell>
          <cell r="D4140">
            <v>0</v>
          </cell>
        </row>
        <row r="4141">
          <cell r="A4141" t="str">
            <v>Transco Z4</v>
          </cell>
          <cell r="C4141">
            <v>201404</v>
          </cell>
          <cell r="D4141">
            <v>0</v>
          </cell>
        </row>
        <row r="4142">
          <cell r="A4142" t="str">
            <v>Transco Z4</v>
          </cell>
          <cell r="C4142">
            <v>201405</v>
          </cell>
          <cell r="D4142">
            <v>0</v>
          </cell>
        </row>
        <row r="4143">
          <cell r="A4143" t="str">
            <v>Transco Z4</v>
          </cell>
          <cell r="C4143">
            <v>201406</v>
          </cell>
          <cell r="D4143">
            <v>0</v>
          </cell>
        </row>
        <row r="4144">
          <cell r="A4144" t="str">
            <v>Transco Z4</v>
          </cell>
          <cell r="C4144">
            <v>201407</v>
          </cell>
          <cell r="D4144">
            <v>0</v>
          </cell>
        </row>
        <row r="4145">
          <cell r="A4145" t="str">
            <v>Transco Z4</v>
          </cell>
          <cell r="C4145">
            <v>201408</v>
          </cell>
          <cell r="D4145">
            <v>0</v>
          </cell>
        </row>
        <row r="4146">
          <cell r="A4146" t="str">
            <v>Transco Z4</v>
          </cell>
          <cell r="C4146">
            <v>201409</v>
          </cell>
          <cell r="D4146">
            <v>0</v>
          </cell>
        </row>
        <row r="4147">
          <cell r="A4147" t="str">
            <v>Transco Z4</v>
          </cell>
          <cell r="C4147">
            <v>201410</v>
          </cell>
          <cell r="D4147">
            <v>0</v>
          </cell>
        </row>
        <row r="4148">
          <cell r="A4148" t="str">
            <v>Transco Z4</v>
          </cell>
          <cell r="C4148">
            <v>201411</v>
          </cell>
          <cell r="D4148">
            <v>0</v>
          </cell>
        </row>
        <row r="4149">
          <cell r="A4149" t="str">
            <v>Transco Z4</v>
          </cell>
          <cell r="C4149">
            <v>201412</v>
          </cell>
          <cell r="D4149">
            <v>0</v>
          </cell>
        </row>
        <row r="4150">
          <cell r="A4150" t="str">
            <v>Transco Z4</v>
          </cell>
          <cell r="C4150">
            <v>201501</v>
          </cell>
          <cell r="D4150">
            <v>0</v>
          </cell>
        </row>
        <row r="4151">
          <cell r="A4151" t="str">
            <v>Transco Z4</v>
          </cell>
          <cell r="C4151">
            <v>201502</v>
          </cell>
          <cell r="D4151">
            <v>0</v>
          </cell>
        </row>
        <row r="4152">
          <cell r="A4152" t="str">
            <v>Transco Z4</v>
          </cell>
          <cell r="C4152">
            <v>201503</v>
          </cell>
          <cell r="D4152">
            <v>0</v>
          </cell>
        </row>
        <row r="4153">
          <cell r="A4153" t="str">
            <v>Transco Z5</v>
          </cell>
          <cell r="C4153">
            <v>200803</v>
          </cell>
          <cell r="D4153">
            <v>0</v>
          </cell>
        </row>
        <row r="4154">
          <cell r="A4154" t="str">
            <v>Transco Z5</v>
          </cell>
          <cell r="C4154">
            <v>200804</v>
          </cell>
          <cell r="D4154">
            <v>0</v>
          </cell>
        </row>
        <row r="4155">
          <cell r="A4155" t="str">
            <v>Transco Z5</v>
          </cell>
          <cell r="C4155">
            <v>200805</v>
          </cell>
          <cell r="D4155">
            <v>0</v>
          </cell>
        </row>
        <row r="4156">
          <cell r="A4156" t="str">
            <v>Transco Z5</v>
          </cell>
          <cell r="C4156">
            <v>200806</v>
          </cell>
          <cell r="D4156">
            <v>0</v>
          </cell>
        </row>
        <row r="4157">
          <cell r="A4157" t="str">
            <v>Transco Z5</v>
          </cell>
          <cell r="C4157">
            <v>200807</v>
          </cell>
          <cell r="D4157">
            <v>0</v>
          </cell>
        </row>
        <row r="4158">
          <cell r="A4158" t="str">
            <v>Transco Z5</v>
          </cell>
          <cell r="C4158">
            <v>200808</v>
          </cell>
          <cell r="D4158">
            <v>0</v>
          </cell>
        </row>
        <row r="4159">
          <cell r="A4159" t="str">
            <v>Transco Z5</v>
          </cell>
          <cell r="C4159">
            <v>200809</v>
          </cell>
          <cell r="D4159">
            <v>0</v>
          </cell>
        </row>
        <row r="4160">
          <cell r="A4160" t="str">
            <v>Transco Z5</v>
          </cell>
          <cell r="C4160">
            <v>200810</v>
          </cell>
          <cell r="D4160">
            <v>0</v>
          </cell>
        </row>
        <row r="4161">
          <cell r="A4161" t="str">
            <v>Transco Z5</v>
          </cell>
          <cell r="C4161">
            <v>200811</v>
          </cell>
          <cell r="D4161">
            <v>0</v>
          </cell>
        </row>
        <row r="4162">
          <cell r="A4162" t="str">
            <v>Transco Z5</v>
          </cell>
          <cell r="C4162">
            <v>200812</v>
          </cell>
          <cell r="D4162">
            <v>0</v>
          </cell>
        </row>
        <row r="4163">
          <cell r="A4163" t="str">
            <v>Transco Z5</v>
          </cell>
          <cell r="C4163">
            <v>200901</v>
          </cell>
          <cell r="D4163">
            <v>0</v>
          </cell>
        </row>
        <row r="4164">
          <cell r="A4164" t="str">
            <v>Transco Z5</v>
          </cell>
          <cell r="C4164">
            <v>200902</v>
          </cell>
          <cell r="D4164">
            <v>0</v>
          </cell>
        </row>
        <row r="4165">
          <cell r="A4165" t="str">
            <v>Transco Z5</v>
          </cell>
          <cell r="C4165">
            <v>200903</v>
          </cell>
          <cell r="D4165">
            <v>0</v>
          </cell>
        </row>
        <row r="4166">
          <cell r="A4166" t="str">
            <v>Transco Z5</v>
          </cell>
          <cell r="C4166">
            <v>200904</v>
          </cell>
          <cell r="D4166">
            <v>0</v>
          </cell>
        </row>
        <row r="4167">
          <cell r="A4167" t="str">
            <v>Transco Z5</v>
          </cell>
          <cell r="C4167">
            <v>200905</v>
          </cell>
          <cell r="D4167">
            <v>0</v>
          </cell>
        </row>
        <row r="4168">
          <cell r="A4168" t="str">
            <v>Transco Z5</v>
          </cell>
          <cell r="C4168">
            <v>200906</v>
          </cell>
          <cell r="D4168">
            <v>0</v>
          </cell>
        </row>
        <row r="4169">
          <cell r="A4169" t="str">
            <v>Transco Z5</v>
          </cell>
          <cell r="C4169">
            <v>200907</v>
          </cell>
          <cell r="D4169">
            <v>0</v>
          </cell>
        </row>
        <row r="4170">
          <cell r="A4170" t="str">
            <v>Transco Z5</v>
          </cell>
          <cell r="C4170">
            <v>200908</v>
          </cell>
          <cell r="D4170">
            <v>0</v>
          </cell>
        </row>
        <row r="4171">
          <cell r="A4171" t="str">
            <v>Transco Z5</v>
          </cell>
          <cell r="C4171">
            <v>200909</v>
          </cell>
          <cell r="D4171">
            <v>0</v>
          </cell>
        </row>
        <row r="4172">
          <cell r="A4172" t="str">
            <v>Transco Z5</v>
          </cell>
          <cell r="C4172">
            <v>200910</v>
          </cell>
          <cell r="D4172">
            <v>0</v>
          </cell>
        </row>
        <row r="4173">
          <cell r="A4173" t="str">
            <v>Transco Z5</v>
          </cell>
          <cell r="C4173">
            <v>200911</v>
          </cell>
          <cell r="D4173">
            <v>0</v>
          </cell>
        </row>
        <row r="4174">
          <cell r="A4174" t="str">
            <v>Transco Z5</v>
          </cell>
          <cell r="C4174">
            <v>200912</v>
          </cell>
          <cell r="D4174">
            <v>0</v>
          </cell>
        </row>
        <row r="4175">
          <cell r="A4175" t="str">
            <v>Transco Z5</v>
          </cell>
          <cell r="C4175">
            <v>201001</v>
          </cell>
          <cell r="D4175">
            <v>0</v>
          </cell>
        </row>
        <row r="4176">
          <cell r="A4176" t="str">
            <v>Transco Z5</v>
          </cell>
          <cell r="C4176">
            <v>201002</v>
          </cell>
          <cell r="D4176">
            <v>0</v>
          </cell>
        </row>
        <row r="4177">
          <cell r="A4177" t="str">
            <v>Transco Z5</v>
          </cell>
          <cell r="C4177">
            <v>201003</v>
          </cell>
          <cell r="D4177">
            <v>0</v>
          </cell>
        </row>
        <row r="4178">
          <cell r="A4178" t="str">
            <v>Transco Z5</v>
          </cell>
          <cell r="C4178">
            <v>201004</v>
          </cell>
          <cell r="D4178">
            <v>0</v>
          </cell>
        </row>
        <row r="4179">
          <cell r="A4179" t="str">
            <v>Transco Z5</v>
          </cell>
          <cell r="C4179">
            <v>201005</v>
          </cell>
          <cell r="D4179">
            <v>0</v>
          </cell>
        </row>
        <row r="4180">
          <cell r="A4180" t="str">
            <v>Transco Z5</v>
          </cell>
          <cell r="C4180">
            <v>201006</v>
          </cell>
          <cell r="D4180">
            <v>0</v>
          </cell>
        </row>
        <row r="4181">
          <cell r="A4181" t="str">
            <v>Transco Z5</v>
          </cell>
          <cell r="C4181">
            <v>201007</v>
          </cell>
          <cell r="D4181">
            <v>0</v>
          </cell>
        </row>
        <row r="4182">
          <cell r="A4182" t="str">
            <v>Transco Z5</v>
          </cell>
          <cell r="C4182">
            <v>201008</v>
          </cell>
          <cell r="D4182">
            <v>0</v>
          </cell>
        </row>
        <row r="4183">
          <cell r="A4183" t="str">
            <v>Transco Z5</v>
          </cell>
          <cell r="C4183">
            <v>201009</v>
          </cell>
          <cell r="D4183">
            <v>0</v>
          </cell>
        </row>
        <row r="4184">
          <cell r="A4184" t="str">
            <v>Transco Z5</v>
          </cell>
          <cell r="C4184">
            <v>201010</v>
          </cell>
          <cell r="D4184">
            <v>0</v>
          </cell>
        </row>
        <row r="4185">
          <cell r="A4185" t="str">
            <v>Transco Z5</v>
          </cell>
          <cell r="C4185">
            <v>201011</v>
          </cell>
          <cell r="D4185">
            <v>0</v>
          </cell>
        </row>
        <row r="4186">
          <cell r="A4186" t="str">
            <v>Transco Z5</v>
          </cell>
          <cell r="C4186">
            <v>201012</v>
          </cell>
          <cell r="D4186">
            <v>0</v>
          </cell>
        </row>
        <row r="4187">
          <cell r="A4187" t="str">
            <v>Transco Z5</v>
          </cell>
          <cell r="C4187">
            <v>201101</v>
          </cell>
          <cell r="D4187">
            <v>0</v>
          </cell>
        </row>
        <row r="4188">
          <cell r="A4188" t="str">
            <v>Transco Z5</v>
          </cell>
          <cell r="C4188">
            <v>201102</v>
          </cell>
          <cell r="D4188">
            <v>0</v>
          </cell>
        </row>
        <row r="4189">
          <cell r="A4189" t="str">
            <v>Transco Z5</v>
          </cell>
          <cell r="C4189">
            <v>201103</v>
          </cell>
          <cell r="D4189">
            <v>0</v>
          </cell>
        </row>
        <row r="4190">
          <cell r="A4190" t="str">
            <v>Transco Z5</v>
          </cell>
          <cell r="C4190">
            <v>201104</v>
          </cell>
          <cell r="D4190">
            <v>0</v>
          </cell>
        </row>
        <row r="4191">
          <cell r="A4191" t="str">
            <v>Transco Z5</v>
          </cell>
          <cell r="C4191">
            <v>201105</v>
          </cell>
          <cell r="D4191">
            <v>0</v>
          </cell>
        </row>
        <row r="4192">
          <cell r="A4192" t="str">
            <v>Transco Z5</v>
          </cell>
          <cell r="C4192">
            <v>201106</v>
          </cell>
          <cell r="D4192">
            <v>0</v>
          </cell>
        </row>
        <row r="4193">
          <cell r="A4193" t="str">
            <v>Transco Z5</v>
          </cell>
          <cell r="C4193">
            <v>201107</v>
          </cell>
          <cell r="D4193">
            <v>0</v>
          </cell>
        </row>
        <row r="4194">
          <cell r="A4194" t="str">
            <v>Transco Z5</v>
          </cell>
          <cell r="C4194">
            <v>201108</v>
          </cell>
          <cell r="D4194">
            <v>0</v>
          </cell>
        </row>
        <row r="4195">
          <cell r="A4195" t="str">
            <v>Transco Z5</v>
          </cell>
          <cell r="C4195">
            <v>201109</v>
          </cell>
          <cell r="D4195">
            <v>0</v>
          </cell>
        </row>
        <row r="4196">
          <cell r="A4196" t="str">
            <v>Transco Z5</v>
          </cell>
          <cell r="C4196">
            <v>201110</v>
          </cell>
          <cell r="D4196">
            <v>0</v>
          </cell>
        </row>
        <row r="4197">
          <cell r="A4197" t="str">
            <v>Transco Z5</v>
          </cell>
          <cell r="C4197">
            <v>201111</v>
          </cell>
          <cell r="D4197">
            <v>0</v>
          </cell>
        </row>
        <row r="4198">
          <cell r="A4198" t="str">
            <v>Transco Z5</v>
          </cell>
          <cell r="C4198">
            <v>201112</v>
          </cell>
          <cell r="D4198">
            <v>0</v>
          </cell>
        </row>
        <row r="4199">
          <cell r="A4199" t="str">
            <v>Transco Z5</v>
          </cell>
          <cell r="C4199">
            <v>201201</v>
          </cell>
          <cell r="D4199">
            <v>0</v>
          </cell>
        </row>
        <row r="4200">
          <cell r="A4200" t="str">
            <v>Transco Z5</v>
          </cell>
          <cell r="C4200">
            <v>201202</v>
          </cell>
          <cell r="D4200">
            <v>0</v>
          </cell>
        </row>
        <row r="4201">
          <cell r="A4201" t="str">
            <v>Transco Z5</v>
          </cell>
          <cell r="C4201">
            <v>201203</v>
          </cell>
          <cell r="D4201">
            <v>0</v>
          </cell>
        </row>
        <row r="4202">
          <cell r="A4202" t="str">
            <v>Transco Z5</v>
          </cell>
          <cell r="C4202">
            <v>201204</v>
          </cell>
          <cell r="D4202">
            <v>0</v>
          </cell>
        </row>
        <row r="4203">
          <cell r="A4203" t="str">
            <v>Transco Z5</v>
          </cell>
          <cell r="C4203">
            <v>201205</v>
          </cell>
          <cell r="D4203">
            <v>0</v>
          </cell>
        </row>
        <row r="4204">
          <cell r="A4204" t="str">
            <v>Transco Z5</v>
          </cell>
          <cell r="C4204">
            <v>201206</v>
          </cell>
          <cell r="D4204">
            <v>0</v>
          </cell>
        </row>
        <row r="4205">
          <cell r="A4205" t="str">
            <v>Transco Z5</v>
          </cell>
          <cell r="C4205">
            <v>201207</v>
          </cell>
          <cell r="D4205">
            <v>0</v>
          </cell>
        </row>
        <row r="4206">
          <cell r="A4206" t="str">
            <v>Transco Z5</v>
          </cell>
          <cell r="C4206">
            <v>201208</v>
          </cell>
          <cell r="D4206">
            <v>0</v>
          </cell>
        </row>
        <row r="4207">
          <cell r="A4207" t="str">
            <v>Transco Z5</v>
          </cell>
          <cell r="C4207">
            <v>201209</v>
          </cell>
          <cell r="D4207">
            <v>0</v>
          </cell>
        </row>
        <row r="4208">
          <cell r="A4208" t="str">
            <v>Transco Z5</v>
          </cell>
          <cell r="C4208">
            <v>201210</v>
          </cell>
          <cell r="D4208">
            <v>0</v>
          </cell>
        </row>
        <row r="4209">
          <cell r="A4209" t="str">
            <v>Transco Z6</v>
          </cell>
          <cell r="C4209">
            <v>200803</v>
          </cell>
          <cell r="D4209">
            <v>0.91220000000000001</v>
          </cell>
        </row>
        <row r="4210">
          <cell r="A4210" t="str">
            <v>Transco Z6</v>
          </cell>
          <cell r="C4210">
            <v>200804</v>
          </cell>
          <cell r="D4210">
            <v>0.7107</v>
          </cell>
        </row>
        <row r="4211">
          <cell r="A4211" t="str">
            <v>Transco Z6</v>
          </cell>
          <cell r="C4211">
            <v>200805</v>
          </cell>
          <cell r="D4211">
            <v>0.69969999999999999</v>
          </cell>
        </row>
        <row r="4212">
          <cell r="A4212" t="str">
            <v>Transco Z6</v>
          </cell>
          <cell r="C4212">
            <v>200806</v>
          </cell>
          <cell r="D4212">
            <v>0.7379</v>
          </cell>
        </row>
        <row r="4213">
          <cell r="A4213" t="str">
            <v>Transco Z6</v>
          </cell>
          <cell r="C4213">
            <v>200807</v>
          </cell>
          <cell r="D4213">
            <v>0.93440000000000001</v>
          </cell>
        </row>
        <row r="4214">
          <cell r="A4214" t="str">
            <v>Transco Z6</v>
          </cell>
          <cell r="C4214">
            <v>200808</v>
          </cell>
          <cell r="D4214">
            <v>0.76359999999999995</v>
          </cell>
        </row>
        <row r="4215">
          <cell r="A4215" t="str">
            <v>Transco Z6</v>
          </cell>
          <cell r="C4215">
            <v>200809</v>
          </cell>
          <cell r="D4215">
            <v>0.71499999999999997</v>
          </cell>
        </row>
        <row r="4216">
          <cell r="A4216" t="str">
            <v>Transco Z6</v>
          </cell>
          <cell r="C4216">
            <v>200810</v>
          </cell>
          <cell r="D4216">
            <v>0.83889999999999998</v>
          </cell>
        </row>
        <row r="4217">
          <cell r="A4217" t="str">
            <v>Transco Z6</v>
          </cell>
          <cell r="C4217">
            <v>200811</v>
          </cell>
          <cell r="D4217">
            <v>0.87929999999999997</v>
          </cell>
        </row>
        <row r="4218">
          <cell r="A4218" t="str">
            <v>Transco Z6</v>
          </cell>
          <cell r="C4218">
            <v>200812</v>
          </cell>
          <cell r="D4218">
            <v>1.4237</v>
          </cell>
        </row>
        <row r="4219">
          <cell r="A4219" t="str">
            <v>Transco Z6</v>
          </cell>
          <cell r="C4219">
            <v>200901</v>
          </cell>
          <cell r="D4219">
            <v>2.4001999999999999</v>
          </cell>
        </row>
        <row r="4220">
          <cell r="A4220" t="str">
            <v>Transco Z6</v>
          </cell>
          <cell r="C4220">
            <v>200902</v>
          </cell>
          <cell r="D4220">
            <v>2.2696000000000001</v>
          </cell>
        </row>
        <row r="4221">
          <cell r="A4221" t="str">
            <v>Transco Z6</v>
          </cell>
          <cell r="C4221">
            <v>200903</v>
          </cell>
          <cell r="D4221">
            <v>1.3734</v>
          </cell>
        </row>
        <row r="4222">
          <cell r="A4222" t="str">
            <v>Transco Z6</v>
          </cell>
          <cell r="C4222">
            <v>200904</v>
          </cell>
          <cell r="D4222">
            <v>0.71799999999999997</v>
          </cell>
        </row>
        <row r="4223">
          <cell r="A4223" t="str">
            <v>Transco Z6</v>
          </cell>
          <cell r="C4223">
            <v>200905</v>
          </cell>
          <cell r="D4223">
            <v>0.72150000000000003</v>
          </cell>
        </row>
        <row r="4224">
          <cell r="A4224" t="str">
            <v>Transco Z6</v>
          </cell>
          <cell r="C4224">
            <v>200906</v>
          </cell>
          <cell r="D4224">
            <v>0.70830000000000004</v>
          </cell>
        </row>
        <row r="4225">
          <cell r="A4225" t="str">
            <v>Transco Z6</v>
          </cell>
          <cell r="C4225">
            <v>200907</v>
          </cell>
          <cell r="D4225">
            <v>0.68930000000000002</v>
          </cell>
        </row>
        <row r="4226">
          <cell r="A4226" t="str">
            <v>Transco Z6</v>
          </cell>
          <cell r="C4226">
            <v>200908</v>
          </cell>
          <cell r="D4226">
            <v>0.74829999999999997</v>
          </cell>
        </row>
        <row r="4227">
          <cell r="A4227" t="str">
            <v>Transco Z6</v>
          </cell>
          <cell r="C4227">
            <v>200909</v>
          </cell>
          <cell r="D4227">
            <v>0.7006</v>
          </cell>
        </row>
        <row r="4228">
          <cell r="A4228" t="str">
            <v>Transco Z6</v>
          </cell>
          <cell r="C4228">
            <v>200910</v>
          </cell>
          <cell r="D4228">
            <v>0.82220000000000004</v>
          </cell>
        </row>
        <row r="4229">
          <cell r="A4229" t="str">
            <v>Transco Z6</v>
          </cell>
          <cell r="C4229">
            <v>200911</v>
          </cell>
          <cell r="D4229">
            <v>0.84140000000000004</v>
          </cell>
        </row>
        <row r="4230">
          <cell r="A4230" t="str">
            <v>Transco Z6</v>
          </cell>
          <cell r="C4230">
            <v>200912</v>
          </cell>
          <cell r="D4230">
            <v>1.3661000000000001</v>
          </cell>
        </row>
        <row r="4231">
          <cell r="A4231" t="str">
            <v>Transco Z6</v>
          </cell>
          <cell r="C4231">
            <v>201001</v>
          </cell>
          <cell r="D4231">
            <v>2.3332000000000002</v>
          </cell>
        </row>
        <row r="4232">
          <cell r="A4232" t="str">
            <v>Transco Z6</v>
          </cell>
          <cell r="C4232">
            <v>201002</v>
          </cell>
          <cell r="D4232">
            <v>2.1932</v>
          </cell>
        </row>
        <row r="4233">
          <cell r="A4233" t="str">
            <v>Transco Z6</v>
          </cell>
          <cell r="C4233">
            <v>201003</v>
          </cell>
          <cell r="D4233">
            <v>1.3085</v>
          </cell>
        </row>
        <row r="4234">
          <cell r="A4234" t="str">
            <v>Transco Z6</v>
          </cell>
          <cell r="C4234">
            <v>201004</v>
          </cell>
          <cell r="D4234">
            <v>0.66690000000000005</v>
          </cell>
        </row>
        <row r="4235">
          <cell r="A4235" t="str">
            <v>Transco Z6</v>
          </cell>
          <cell r="C4235">
            <v>201005</v>
          </cell>
          <cell r="D4235">
            <v>0.67020000000000002</v>
          </cell>
        </row>
        <row r="4236">
          <cell r="A4236" t="str">
            <v>Transco Z6</v>
          </cell>
          <cell r="C4236">
            <v>201006</v>
          </cell>
          <cell r="D4236">
            <v>0.65790000000000004</v>
          </cell>
        </row>
        <row r="4237">
          <cell r="A4237" t="str">
            <v>Transco Z6</v>
          </cell>
          <cell r="C4237">
            <v>201007</v>
          </cell>
          <cell r="D4237">
            <v>0.6401</v>
          </cell>
        </row>
        <row r="4238">
          <cell r="A4238" t="str">
            <v>Transco Z6</v>
          </cell>
          <cell r="C4238">
            <v>201008</v>
          </cell>
          <cell r="D4238">
            <v>0.69520000000000004</v>
          </cell>
        </row>
        <row r="4239">
          <cell r="A4239" t="str">
            <v>Transco Z6</v>
          </cell>
          <cell r="C4239">
            <v>201009</v>
          </cell>
          <cell r="D4239">
            <v>0.65069999999999995</v>
          </cell>
        </row>
        <row r="4240">
          <cell r="A4240" t="str">
            <v>Transco Z6</v>
          </cell>
          <cell r="C4240">
            <v>201010</v>
          </cell>
          <cell r="D4240">
            <v>0.76429999999999998</v>
          </cell>
        </row>
        <row r="4241">
          <cell r="A4241" t="str">
            <v>Transco Z6</v>
          </cell>
          <cell r="C4241">
            <v>201011</v>
          </cell>
          <cell r="D4241">
            <v>0.73950000000000005</v>
          </cell>
        </row>
        <row r="4242">
          <cell r="A4242" t="str">
            <v>Transco Z6</v>
          </cell>
          <cell r="C4242">
            <v>201012</v>
          </cell>
          <cell r="D4242">
            <v>1.2906</v>
          </cell>
        </row>
        <row r="4243">
          <cell r="A4243" t="str">
            <v>Transco Z6</v>
          </cell>
          <cell r="C4243">
            <v>201101</v>
          </cell>
          <cell r="D4243">
            <v>2.0903</v>
          </cell>
        </row>
        <row r="4244">
          <cell r="A4244" t="str">
            <v>Transco Z6</v>
          </cell>
          <cell r="C4244">
            <v>201102</v>
          </cell>
          <cell r="D4244">
            <v>2.1595</v>
          </cell>
        </row>
        <row r="4245">
          <cell r="A4245" t="str">
            <v>Transco Z6</v>
          </cell>
          <cell r="C4245">
            <v>201103</v>
          </cell>
          <cell r="D4245">
            <v>1.2323</v>
          </cell>
        </row>
        <row r="4246">
          <cell r="A4246" t="str">
            <v>Transco Z6</v>
          </cell>
          <cell r="C4246">
            <v>201104</v>
          </cell>
          <cell r="D4246">
            <v>0.61140000000000005</v>
          </cell>
        </row>
        <row r="4247">
          <cell r="A4247" t="str">
            <v>Transco Z6</v>
          </cell>
          <cell r="C4247">
            <v>201105</v>
          </cell>
          <cell r="D4247">
            <v>0</v>
          </cell>
        </row>
        <row r="4248">
          <cell r="A4248" t="str">
            <v>Transco Z6</v>
          </cell>
          <cell r="C4248">
            <v>201106</v>
          </cell>
          <cell r="D4248">
            <v>0</v>
          </cell>
        </row>
        <row r="4249">
          <cell r="A4249" t="str">
            <v>Transco Z6</v>
          </cell>
          <cell r="C4249">
            <v>201107</v>
          </cell>
          <cell r="D4249">
            <v>0</v>
          </cell>
        </row>
        <row r="4250">
          <cell r="A4250" t="str">
            <v>Transco Z6</v>
          </cell>
          <cell r="C4250">
            <v>201108</v>
          </cell>
          <cell r="D4250">
            <v>0</v>
          </cell>
        </row>
        <row r="4251">
          <cell r="A4251" t="str">
            <v>Transco Z6</v>
          </cell>
          <cell r="C4251">
            <v>201109</v>
          </cell>
          <cell r="D4251">
            <v>0</v>
          </cell>
        </row>
        <row r="4252">
          <cell r="A4252" t="str">
            <v>Transco Z6</v>
          </cell>
          <cell r="C4252">
            <v>201110</v>
          </cell>
          <cell r="D4252">
            <v>0</v>
          </cell>
        </row>
        <row r="4253">
          <cell r="A4253" t="str">
            <v>Transco Z6</v>
          </cell>
          <cell r="C4253">
            <v>201111</v>
          </cell>
          <cell r="D4253">
            <v>0</v>
          </cell>
        </row>
        <row r="4254">
          <cell r="A4254" t="str">
            <v>Transco Z6</v>
          </cell>
          <cell r="C4254">
            <v>201112</v>
          </cell>
          <cell r="D4254">
            <v>0</v>
          </cell>
        </row>
        <row r="4255">
          <cell r="A4255" t="str">
            <v>Transco Z6</v>
          </cell>
          <cell r="C4255">
            <v>201201</v>
          </cell>
          <cell r="D4255">
            <v>0</v>
          </cell>
        </row>
        <row r="4256">
          <cell r="A4256" t="str">
            <v>Transco Z6</v>
          </cell>
          <cell r="C4256">
            <v>201202</v>
          </cell>
          <cell r="D4256">
            <v>0</v>
          </cell>
        </row>
        <row r="4257">
          <cell r="A4257" t="str">
            <v>Transco Z6</v>
          </cell>
          <cell r="C4257">
            <v>201203</v>
          </cell>
          <cell r="D4257">
            <v>0</v>
          </cell>
        </row>
        <row r="4258">
          <cell r="A4258" t="str">
            <v>Transco Z6</v>
          </cell>
          <cell r="C4258">
            <v>201204</v>
          </cell>
          <cell r="D4258">
            <v>0</v>
          </cell>
        </row>
        <row r="4259">
          <cell r="A4259" t="str">
            <v>Transco Z6</v>
          </cell>
          <cell r="C4259">
            <v>201205</v>
          </cell>
          <cell r="D4259">
            <v>0</v>
          </cell>
        </row>
        <row r="4260">
          <cell r="A4260" t="str">
            <v>Transco Z6</v>
          </cell>
          <cell r="C4260">
            <v>201206</v>
          </cell>
          <cell r="D4260">
            <v>0</v>
          </cell>
        </row>
        <row r="4261">
          <cell r="A4261" t="str">
            <v>Transco Z6</v>
          </cell>
          <cell r="C4261">
            <v>201207</v>
          </cell>
          <cell r="D4261">
            <v>0</v>
          </cell>
        </row>
        <row r="4262">
          <cell r="A4262" t="str">
            <v>Transco Z6</v>
          </cell>
          <cell r="C4262">
            <v>201208</v>
          </cell>
          <cell r="D4262">
            <v>0</v>
          </cell>
        </row>
        <row r="4263">
          <cell r="A4263" t="str">
            <v>Transco Z6</v>
          </cell>
          <cell r="C4263">
            <v>201209</v>
          </cell>
          <cell r="D4263">
            <v>0</v>
          </cell>
        </row>
        <row r="4264">
          <cell r="A4264" t="str">
            <v>Transco Z6</v>
          </cell>
          <cell r="C4264">
            <v>201210</v>
          </cell>
          <cell r="D4264">
            <v>0</v>
          </cell>
        </row>
        <row r="4265">
          <cell r="A4265" t="str">
            <v>Transco Z6</v>
          </cell>
          <cell r="C4265">
            <v>201211</v>
          </cell>
          <cell r="D4265">
            <v>0</v>
          </cell>
        </row>
        <row r="4266">
          <cell r="A4266" t="str">
            <v>Transco Z6</v>
          </cell>
          <cell r="C4266">
            <v>201212</v>
          </cell>
          <cell r="D4266">
            <v>0</v>
          </cell>
        </row>
        <row r="4267">
          <cell r="A4267" t="str">
            <v>Transco Z6</v>
          </cell>
          <cell r="C4267">
            <v>201301</v>
          </cell>
          <cell r="D4267">
            <v>0</v>
          </cell>
        </row>
        <row r="4268">
          <cell r="A4268" t="str">
            <v>Transco Z6</v>
          </cell>
          <cell r="C4268">
            <v>201302</v>
          </cell>
          <cell r="D4268">
            <v>0</v>
          </cell>
        </row>
        <row r="4269">
          <cell r="A4269" t="str">
            <v>Transco Z6</v>
          </cell>
          <cell r="C4269">
            <v>201303</v>
          </cell>
          <cell r="D4269">
            <v>0</v>
          </cell>
        </row>
        <row r="4270">
          <cell r="A4270" t="str">
            <v>Transco Z6</v>
          </cell>
          <cell r="C4270">
            <v>201304</v>
          </cell>
          <cell r="D4270">
            <v>0</v>
          </cell>
        </row>
        <row r="4271">
          <cell r="A4271" t="str">
            <v>Transco Z6</v>
          </cell>
          <cell r="C4271">
            <v>201305</v>
          </cell>
          <cell r="D4271">
            <v>0</v>
          </cell>
        </row>
        <row r="4272">
          <cell r="A4272" t="str">
            <v>Transco Z6</v>
          </cell>
          <cell r="C4272">
            <v>201306</v>
          </cell>
          <cell r="D4272">
            <v>0</v>
          </cell>
        </row>
        <row r="4273">
          <cell r="A4273" t="str">
            <v>Transco Z6</v>
          </cell>
          <cell r="C4273">
            <v>201307</v>
          </cell>
          <cell r="D4273">
            <v>0</v>
          </cell>
        </row>
        <row r="4274">
          <cell r="A4274" t="str">
            <v>Transco Z6</v>
          </cell>
          <cell r="C4274">
            <v>201308</v>
          </cell>
          <cell r="D4274">
            <v>0</v>
          </cell>
        </row>
        <row r="4275">
          <cell r="A4275" t="str">
            <v>Transco Z6</v>
          </cell>
          <cell r="C4275">
            <v>201309</v>
          </cell>
          <cell r="D4275">
            <v>0</v>
          </cell>
        </row>
        <row r="4276">
          <cell r="A4276" t="str">
            <v>Transco Z6</v>
          </cell>
          <cell r="C4276">
            <v>201310</v>
          </cell>
          <cell r="D4276">
            <v>0</v>
          </cell>
        </row>
        <row r="4277">
          <cell r="A4277" t="str">
            <v>Transco Z6</v>
          </cell>
          <cell r="C4277">
            <v>201311</v>
          </cell>
          <cell r="D4277">
            <v>0</v>
          </cell>
        </row>
        <row r="4278">
          <cell r="A4278" t="str">
            <v>Transco Z6</v>
          </cell>
          <cell r="C4278">
            <v>201312</v>
          </cell>
          <cell r="D4278">
            <v>0</v>
          </cell>
        </row>
        <row r="4279">
          <cell r="A4279" t="str">
            <v>Transco Z6</v>
          </cell>
          <cell r="C4279">
            <v>201401</v>
          </cell>
          <cell r="D4279">
            <v>0</v>
          </cell>
        </row>
        <row r="4280">
          <cell r="A4280" t="str">
            <v>Transco Z6</v>
          </cell>
          <cell r="C4280">
            <v>201402</v>
          </cell>
          <cell r="D4280">
            <v>0</v>
          </cell>
        </row>
        <row r="4281">
          <cell r="A4281" t="str">
            <v>Transco Z6</v>
          </cell>
          <cell r="C4281">
            <v>201403</v>
          </cell>
          <cell r="D4281">
            <v>0</v>
          </cell>
        </row>
        <row r="4282">
          <cell r="A4282" t="str">
            <v>Transco Z6</v>
          </cell>
          <cell r="C4282">
            <v>201404</v>
          </cell>
          <cell r="D4282">
            <v>0</v>
          </cell>
        </row>
        <row r="4283">
          <cell r="A4283" t="str">
            <v>Transco Z6</v>
          </cell>
          <cell r="C4283">
            <v>201405</v>
          </cell>
          <cell r="D4283">
            <v>0</v>
          </cell>
        </row>
        <row r="4284">
          <cell r="A4284" t="str">
            <v>Transco Z6</v>
          </cell>
          <cell r="C4284">
            <v>201406</v>
          </cell>
          <cell r="D4284">
            <v>0</v>
          </cell>
        </row>
        <row r="4285">
          <cell r="A4285" t="str">
            <v>Transco Z6</v>
          </cell>
          <cell r="C4285">
            <v>201407</v>
          </cell>
          <cell r="D4285">
            <v>0</v>
          </cell>
        </row>
        <row r="4286">
          <cell r="A4286" t="str">
            <v>Transco Z6</v>
          </cell>
          <cell r="C4286">
            <v>201408</v>
          </cell>
          <cell r="D4286">
            <v>0</v>
          </cell>
        </row>
        <row r="4287">
          <cell r="A4287" t="str">
            <v>Transco Z6</v>
          </cell>
          <cell r="C4287">
            <v>201409</v>
          </cell>
          <cell r="D4287">
            <v>0</v>
          </cell>
        </row>
        <row r="4288">
          <cell r="A4288" t="str">
            <v>Transco Z6</v>
          </cell>
          <cell r="C4288">
            <v>201410</v>
          </cell>
          <cell r="D4288">
            <v>0</v>
          </cell>
        </row>
        <row r="4289">
          <cell r="A4289" t="str">
            <v>Transco Z6</v>
          </cell>
          <cell r="C4289">
            <v>201411</v>
          </cell>
          <cell r="D4289">
            <v>0</v>
          </cell>
        </row>
        <row r="4290">
          <cell r="A4290" t="str">
            <v>Transco Z6</v>
          </cell>
          <cell r="C4290">
            <v>201412</v>
          </cell>
          <cell r="D4290">
            <v>0</v>
          </cell>
        </row>
        <row r="4291">
          <cell r="A4291" t="str">
            <v>Transco Z6</v>
          </cell>
          <cell r="C4291">
            <v>201501</v>
          </cell>
          <cell r="D4291">
            <v>0</v>
          </cell>
        </row>
        <row r="4292">
          <cell r="A4292" t="str">
            <v>Transco Z6</v>
          </cell>
          <cell r="C4292">
            <v>201502</v>
          </cell>
          <cell r="D4292">
            <v>0</v>
          </cell>
        </row>
        <row r="4293">
          <cell r="A4293" t="str">
            <v>Transco Z6</v>
          </cell>
          <cell r="C4293">
            <v>201503</v>
          </cell>
          <cell r="D4293">
            <v>0</v>
          </cell>
        </row>
        <row r="4294">
          <cell r="A4294" t="str">
            <v>Transco Z6</v>
          </cell>
          <cell r="C4294">
            <v>201504</v>
          </cell>
          <cell r="D4294">
            <v>0</v>
          </cell>
        </row>
        <row r="4295">
          <cell r="A4295" t="str">
            <v>Transco Z6</v>
          </cell>
          <cell r="C4295">
            <v>201505</v>
          </cell>
          <cell r="D4295">
            <v>0</v>
          </cell>
        </row>
        <row r="4296">
          <cell r="A4296" t="str">
            <v>Transco Z6</v>
          </cell>
          <cell r="C4296">
            <v>201506</v>
          </cell>
          <cell r="D4296">
            <v>0</v>
          </cell>
        </row>
        <row r="4297">
          <cell r="A4297" t="str">
            <v>Transco Z6</v>
          </cell>
          <cell r="C4297">
            <v>201507</v>
          </cell>
          <cell r="D4297">
            <v>0</v>
          </cell>
        </row>
        <row r="4298">
          <cell r="A4298" t="str">
            <v>Transco Z6</v>
          </cell>
          <cell r="C4298">
            <v>201508</v>
          </cell>
          <cell r="D4298">
            <v>0</v>
          </cell>
        </row>
        <row r="4299">
          <cell r="A4299" t="str">
            <v>Transco Z6</v>
          </cell>
          <cell r="C4299">
            <v>201509</v>
          </cell>
          <cell r="D4299">
            <v>0</v>
          </cell>
        </row>
        <row r="4300">
          <cell r="A4300" t="str">
            <v>Transco Z6</v>
          </cell>
          <cell r="C4300">
            <v>201510</v>
          </cell>
          <cell r="D4300">
            <v>0</v>
          </cell>
        </row>
        <row r="4301">
          <cell r="A4301" t="str">
            <v>Transco Z6</v>
          </cell>
          <cell r="C4301">
            <v>201511</v>
          </cell>
          <cell r="D4301">
            <v>0</v>
          </cell>
        </row>
        <row r="4302">
          <cell r="A4302" t="str">
            <v>Transco Z6</v>
          </cell>
          <cell r="C4302">
            <v>201512</v>
          </cell>
          <cell r="D4302">
            <v>0</v>
          </cell>
        </row>
        <row r="4303">
          <cell r="A4303" t="str">
            <v>Transco Z6</v>
          </cell>
          <cell r="C4303">
            <v>201601</v>
          </cell>
          <cell r="D4303">
            <v>0</v>
          </cell>
        </row>
        <row r="4304">
          <cell r="A4304" t="str">
            <v>Transco Z6</v>
          </cell>
          <cell r="C4304">
            <v>201602</v>
          </cell>
          <cell r="D4304">
            <v>0</v>
          </cell>
        </row>
        <row r="4305">
          <cell r="A4305" t="str">
            <v>Transco Z6</v>
          </cell>
          <cell r="C4305">
            <v>201603</v>
          </cell>
          <cell r="D4305">
            <v>0</v>
          </cell>
        </row>
        <row r="4306">
          <cell r="A4306" t="str">
            <v>Transco Z6</v>
          </cell>
          <cell r="C4306">
            <v>201604</v>
          </cell>
          <cell r="D4306">
            <v>0</v>
          </cell>
        </row>
        <row r="4307">
          <cell r="A4307" t="str">
            <v>Transco Z6</v>
          </cell>
          <cell r="C4307">
            <v>201605</v>
          </cell>
          <cell r="D4307">
            <v>0</v>
          </cell>
        </row>
        <row r="4308">
          <cell r="A4308" t="str">
            <v>Transco Z6</v>
          </cell>
          <cell r="C4308">
            <v>201606</v>
          </cell>
          <cell r="D4308">
            <v>0</v>
          </cell>
        </row>
        <row r="4309">
          <cell r="A4309" t="str">
            <v>Transco Z6</v>
          </cell>
          <cell r="C4309">
            <v>201607</v>
          </cell>
          <cell r="D4309">
            <v>0</v>
          </cell>
        </row>
        <row r="4310">
          <cell r="A4310" t="str">
            <v>Transco Z6</v>
          </cell>
          <cell r="C4310">
            <v>201608</v>
          </cell>
          <cell r="D4310">
            <v>0</v>
          </cell>
        </row>
        <row r="4311">
          <cell r="A4311" t="str">
            <v>Transco Z6</v>
          </cell>
          <cell r="C4311">
            <v>201609</v>
          </cell>
          <cell r="D4311">
            <v>0</v>
          </cell>
        </row>
        <row r="4312">
          <cell r="A4312" t="str">
            <v>Transco Z6</v>
          </cell>
          <cell r="C4312">
            <v>201610</v>
          </cell>
          <cell r="D4312">
            <v>0</v>
          </cell>
        </row>
        <row r="4313">
          <cell r="A4313" t="str">
            <v>Transco Z6</v>
          </cell>
          <cell r="C4313">
            <v>201611</v>
          </cell>
          <cell r="D4313">
            <v>0</v>
          </cell>
        </row>
        <row r="4314">
          <cell r="A4314" t="str">
            <v>Transco Z6</v>
          </cell>
          <cell r="C4314">
            <v>201612</v>
          </cell>
          <cell r="D4314">
            <v>0</v>
          </cell>
        </row>
        <row r="4315">
          <cell r="A4315" t="str">
            <v>Transco Z6</v>
          </cell>
          <cell r="C4315">
            <v>201701</v>
          </cell>
          <cell r="D4315">
            <v>0</v>
          </cell>
        </row>
        <row r="4316">
          <cell r="A4316" t="str">
            <v>Transco Z6</v>
          </cell>
          <cell r="C4316">
            <v>201702</v>
          </cell>
          <cell r="D4316">
            <v>0</v>
          </cell>
        </row>
        <row r="4317">
          <cell r="A4317" t="str">
            <v>Transco Z6</v>
          </cell>
          <cell r="C4317">
            <v>201703</v>
          </cell>
          <cell r="D4317">
            <v>0</v>
          </cell>
        </row>
        <row r="4318">
          <cell r="A4318" t="str">
            <v>Transco Z6</v>
          </cell>
          <cell r="C4318">
            <v>201704</v>
          </cell>
          <cell r="D4318">
            <v>0</v>
          </cell>
        </row>
        <row r="4319">
          <cell r="A4319" t="str">
            <v>Transco Z6</v>
          </cell>
          <cell r="C4319">
            <v>201705</v>
          </cell>
          <cell r="D4319">
            <v>0</v>
          </cell>
        </row>
        <row r="4320">
          <cell r="A4320" t="str">
            <v>Transco Z6</v>
          </cell>
          <cell r="C4320">
            <v>201706</v>
          </cell>
          <cell r="D4320">
            <v>0</v>
          </cell>
        </row>
        <row r="4321">
          <cell r="A4321" t="str">
            <v>Transco Z6</v>
          </cell>
          <cell r="C4321">
            <v>201707</v>
          </cell>
          <cell r="D4321">
            <v>0</v>
          </cell>
        </row>
        <row r="4322">
          <cell r="A4322" t="str">
            <v>Transco Z6</v>
          </cell>
          <cell r="C4322">
            <v>201708</v>
          </cell>
          <cell r="D4322">
            <v>0</v>
          </cell>
        </row>
        <row r="4323">
          <cell r="A4323" t="str">
            <v>Transco Z6</v>
          </cell>
          <cell r="C4323">
            <v>201709</v>
          </cell>
          <cell r="D4323">
            <v>0</v>
          </cell>
        </row>
        <row r="4324">
          <cell r="A4324" t="str">
            <v>Transco Z6</v>
          </cell>
          <cell r="C4324">
            <v>201710</v>
          </cell>
          <cell r="D4324">
            <v>0</v>
          </cell>
        </row>
        <row r="4325">
          <cell r="A4325" t="str">
            <v>Transco Z6</v>
          </cell>
          <cell r="C4325">
            <v>201711</v>
          </cell>
          <cell r="D4325">
            <v>0</v>
          </cell>
        </row>
        <row r="4326">
          <cell r="A4326" t="str">
            <v>Transco Z6</v>
          </cell>
          <cell r="C4326">
            <v>201712</v>
          </cell>
          <cell r="D4326">
            <v>0</v>
          </cell>
        </row>
        <row r="4327">
          <cell r="A4327" t="str">
            <v>Transco Z6</v>
          </cell>
          <cell r="C4327">
            <v>201801</v>
          </cell>
          <cell r="D4327">
            <v>0</v>
          </cell>
        </row>
        <row r="4328">
          <cell r="A4328" t="str">
            <v>Transco Z6</v>
          </cell>
          <cell r="C4328">
            <v>201802</v>
          </cell>
          <cell r="D4328">
            <v>0</v>
          </cell>
        </row>
        <row r="4329">
          <cell r="A4329" t="str">
            <v>Transco Z6</v>
          </cell>
          <cell r="C4329">
            <v>201803</v>
          </cell>
          <cell r="D4329">
            <v>0</v>
          </cell>
        </row>
        <row r="4330">
          <cell r="A4330" t="str">
            <v>Transco Z6</v>
          </cell>
          <cell r="C4330">
            <v>201804</v>
          </cell>
          <cell r="D4330">
            <v>0</v>
          </cell>
        </row>
        <row r="4331">
          <cell r="A4331" t="str">
            <v>Transco Z6</v>
          </cell>
          <cell r="C4331">
            <v>201805</v>
          </cell>
          <cell r="D4331">
            <v>0</v>
          </cell>
        </row>
        <row r="4332">
          <cell r="A4332" t="str">
            <v>Transco Z6</v>
          </cell>
          <cell r="C4332">
            <v>201806</v>
          </cell>
          <cell r="D4332">
            <v>0</v>
          </cell>
        </row>
        <row r="4333">
          <cell r="A4333" t="str">
            <v>Transco Z6</v>
          </cell>
          <cell r="C4333">
            <v>201807</v>
          </cell>
          <cell r="D4333">
            <v>0</v>
          </cell>
        </row>
        <row r="4334">
          <cell r="A4334" t="str">
            <v>Transco Z6</v>
          </cell>
          <cell r="C4334">
            <v>201808</v>
          </cell>
          <cell r="D4334">
            <v>0</v>
          </cell>
        </row>
        <row r="4335">
          <cell r="A4335" t="str">
            <v>Transco Z6</v>
          </cell>
          <cell r="C4335">
            <v>201809</v>
          </cell>
          <cell r="D4335">
            <v>0</v>
          </cell>
        </row>
        <row r="4336">
          <cell r="A4336" t="str">
            <v>Transco Z6</v>
          </cell>
          <cell r="C4336">
            <v>201810</v>
          </cell>
          <cell r="D4336">
            <v>0</v>
          </cell>
        </row>
        <row r="4337">
          <cell r="A4337" t="str">
            <v>Transco Z6</v>
          </cell>
          <cell r="C4337">
            <v>201811</v>
          </cell>
          <cell r="D4337">
            <v>0</v>
          </cell>
        </row>
        <row r="4338">
          <cell r="A4338" t="str">
            <v>Transco Z6</v>
          </cell>
          <cell r="C4338">
            <v>201812</v>
          </cell>
          <cell r="D4338">
            <v>0</v>
          </cell>
        </row>
        <row r="4339">
          <cell r="A4339" t="str">
            <v>Transco Z6</v>
          </cell>
          <cell r="C4339">
            <v>201901</v>
          </cell>
          <cell r="D4339">
            <v>0</v>
          </cell>
        </row>
        <row r="4340">
          <cell r="A4340" t="str">
            <v>Transco Z6</v>
          </cell>
          <cell r="C4340">
            <v>201902</v>
          </cell>
          <cell r="D4340">
            <v>0</v>
          </cell>
        </row>
        <row r="4341">
          <cell r="A4341" t="str">
            <v>Transco Z6</v>
          </cell>
          <cell r="C4341">
            <v>201903</v>
          </cell>
          <cell r="D4341">
            <v>0</v>
          </cell>
        </row>
        <row r="4342">
          <cell r="A4342" t="str">
            <v>Transco Z6</v>
          </cell>
          <cell r="C4342">
            <v>201904</v>
          </cell>
          <cell r="D4342">
            <v>0</v>
          </cell>
        </row>
        <row r="4343">
          <cell r="A4343" t="str">
            <v>Transco Z6</v>
          </cell>
          <cell r="C4343">
            <v>201905</v>
          </cell>
          <cell r="D4343">
            <v>0</v>
          </cell>
        </row>
        <row r="4344">
          <cell r="A4344" t="str">
            <v>Transco Z6</v>
          </cell>
          <cell r="C4344">
            <v>201906</v>
          </cell>
          <cell r="D4344">
            <v>0</v>
          </cell>
        </row>
        <row r="4345">
          <cell r="A4345" t="str">
            <v>Transco Z6</v>
          </cell>
          <cell r="C4345">
            <v>201907</v>
          </cell>
          <cell r="D4345">
            <v>0</v>
          </cell>
        </row>
        <row r="4346">
          <cell r="A4346" t="str">
            <v>Transco Z6</v>
          </cell>
          <cell r="C4346">
            <v>201908</v>
          </cell>
          <cell r="D4346">
            <v>0</v>
          </cell>
        </row>
        <row r="4347">
          <cell r="A4347" t="str">
            <v>Transco Z6</v>
          </cell>
          <cell r="C4347">
            <v>201909</v>
          </cell>
          <cell r="D4347">
            <v>0</v>
          </cell>
        </row>
        <row r="4348">
          <cell r="A4348" t="str">
            <v>Transco Z6</v>
          </cell>
          <cell r="C4348">
            <v>201910</v>
          </cell>
          <cell r="D4348">
            <v>0</v>
          </cell>
        </row>
        <row r="4349">
          <cell r="A4349" t="str">
            <v>Transco Z6</v>
          </cell>
          <cell r="C4349">
            <v>201911</v>
          </cell>
          <cell r="D4349">
            <v>0</v>
          </cell>
        </row>
        <row r="4350">
          <cell r="A4350" t="str">
            <v>Transco Z6</v>
          </cell>
          <cell r="C4350">
            <v>201912</v>
          </cell>
          <cell r="D4350">
            <v>0</v>
          </cell>
        </row>
        <row r="4351">
          <cell r="A4351" t="str">
            <v>Transco Z6</v>
          </cell>
          <cell r="C4351">
            <v>202001</v>
          </cell>
          <cell r="D4351">
            <v>0</v>
          </cell>
        </row>
        <row r="4352">
          <cell r="A4352" t="str">
            <v>Transco Z6</v>
          </cell>
          <cell r="C4352">
            <v>202002</v>
          </cell>
          <cell r="D4352">
            <v>0</v>
          </cell>
        </row>
        <row r="4353">
          <cell r="A4353" t="str">
            <v>Transco Z6</v>
          </cell>
          <cell r="C4353">
            <v>202003</v>
          </cell>
          <cell r="D4353">
            <v>0</v>
          </cell>
        </row>
        <row r="4354">
          <cell r="A4354" t="str">
            <v>Transco Z6</v>
          </cell>
          <cell r="C4354">
            <v>202004</v>
          </cell>
          <cell r="D4354">
            <v>0</v>
          </cell>
        </row>
        <row r="4355">
          <cell r="A4355" t="str">
            <v>Transco Z6</v>
          </cell>
          <cell r="C4355">
            <v>202005</v>
          </cell>
          <cell r="D4355">
            <v>0</v>
          </cell>
        </row>
        <row r="4356">
          <cell r="A4356" t="str">
            <v>Transco Z6</v>
          </cell>
          <cell r="C4356">
            <v>202006</v>
          </cell>
          <cell r="D4356">
            <v>0</v>
          </cell>
        </row>
        <row r="4357">
          <cell r="A4357" t="str">
            <v>Transco Z6</v>
          </cell>
          <cell r="C4357">
            <v>202007</v>
          </cell>
          <cell r="D4357">
            <v>0</v>
          </cell>
        </row>
        <row r="4358">
          <cell r="A4358" t="str">
            <v>Transco Z6</v>
          </cell>
          <cell r="C4358">
            <v>202008</v>
          </cell>
          <cell r="D4358">
            <v>0</v>
          </cell>
        </row>
        <row r="4359">
          <cell r="A4359" t="str">
            <v>Transco Z6</v>
          </cell>
          <cell r="C4359">
            <v>202009</v>
          </cell>
          <cell r="D4359">
            <v>0</v>
          </cell>
        </row>
        <row r="4360">
          <cell r="A4360" t="str">
            <v>Transco Z6</v>
          </cell>
          <cell r="C4360">
            <v>202010</v>
          </cell>
          <cell r="D4360">
            <v>0</v>
          </cell>
        </row>
        <row r="4361">
          <cell r="A4361" t="str">
            <v>Transco Z6</v>
          </cell>
          <cell r="C4361">
            <v>202011</v>
          </cell>
          <cell r="D4361">
            <v>0</v>
          </cell>
        </row>
        <row r="4362">
          <cell r="A4362" t="str">
            <v>Transco Z6</v>
          </cell>
          <cell r="C4362">
            <v>202012</v>
          </cell>
          <cell r="D4362">
            <v>0</v>
          </cell>
        </row>
        <row r="4363">
          <cell r="A4363" t="str">
            <v>Transco Z6</v>
          </cell>
          <cell r="C4363">
            <v>202101</v>
          </cell>
          <cell r="D4363">
            <v>0</v>
          </cell>
        </row>
        <row r="4364">
          <cell r="A4364" t="str">
            <v>Transco Z6</v>
          </cell>
          <cell r="C4364">
            <v>202102</v>
          </cell>
          <cell r="D4364">
            <v>0</v>
          </cell>
        </row>
        <row r="4365">
          <cell r="A4365" t="str">
            <v>Transco Z6</v>
          </cell>
          <cell r="C4365">
            <v>202103</v>
          </cell>
          <cell r="D4365">
            <v>0</v>
          </cell>
        </row>
        <row r="4366">
          <cell r="A4366" t="str">
            <v>Transco Z6</v>
          </cell>
          <cell r="C4366">
            <v>202104</v>
          </cell>
          <cell r="D4366">
            <v>0</v>
          </cell>
        </row>
        <row r="4367">
          <cell r="A4367" t="str">
            <v>Transco Z6</v>
          </cell>
          <cell r="C4367">
            <v>202105</v>
          </cell>
          <cell r="D4367">
            <v>0</v>
          </cell>
        </row>
        <row r="4368">
          <cell r="A4368" t="str">
            <v>Transco Z6</v>
          </cell>
          <cell r="C4368">
            <v>202106</v>
          </cell>
          <cell r="D4368">
            <v>0</v>
          </cell>
        </row>
        <row r="4369">
          <cell r="A4369" t="str">
            <v>Transco Z6</v>
          </cell>
          <cell r="C4369">
            <v>202107</v>
          </cell>
          <cell r="D4369">
            <v>0</v>
          </cell>
        </row>
        <row r="4370">
          <cell r="A4370" t="str">
            <v>Transco Z6</v>
          </cell>
          <cell r="C4370">
            <v>202108</v>
          </cell>
          <cell r="D4370">
            <v>0</v>
          </cell>
        </row>
        <row r="4371">
          <cell r="A4371" t="str">
            <v>Transco Z6</v>
          </cell>
          <cell r="C4371">
            <v>202109</v>
          </cell>
          <cell r="D4371">
            <v>0</v>
          </cell>
        </row>
        <row r="4372">
          <cell r="A4372" t="str">
            <v>Transco Z6</v>
          </cell>
          <cell r="C4372">
            <v>202110</v>
          </cell>
          <cell r="D4372">
            <v>0</v>
          </cell>
        </row>
        <row r="4373">
          <cell r="A4373" t="str">
            <v>Transco Z6</v>
          </cell>
          <cell r="C4373">
            <v>202111</v>
          </cell>
          <cell r="D4373">
            <v>0</v>
          </cell>
        </row>
        <row r="4374">
          <cell r="A4374" t="str">
            <v>Transco Z6</v>
          </cell>
          <cell r="C4374">
            <v>202112</v>
          </cell>
          <cell r="D4374">
            <v>0</v>
          </cell>
        </row>
        <row r="4375">
          <cell r="A4375" t="str">
            <v>Transco Z6</v>
          </cell>
          <cell r="C4375">
            <v>202201</v>
          </cell>
          <cell r="D4375">
            <v>0</v>
          </cell>
        </row>
        <row r="4376">
          <cell r="A4376" t="str">
            <v>Transco Z6</v>
          </cell>
          <cell r="C4376">
            <v>202202</v>
          </cell>
          <cell r="D4376">
            <v>0</v>
          </cell>
        </row>
        <row r="4377">
          <cell r="A4377" t="str">
            <v>Transco Z6</v>
          </cell>
          <cell r="C4377">
            <v>202203</v>
          </cell>
          <cell r="D4377">
            <v>0</v>
          </cell>
        </row>
        <row r="4378">
          <cell r="A4378" t="str">
            <v>Transco Z6</v>
          </cell>
          <cell r="C4378">
            <v>202204</v>
          </cell>
          <cell r="D4378">
            <v>0</v>
          </cell>
        </row>
        <row r="4379">
          <cell r="A4379" t="str">
            <v>Transco Z6</v>
          </cell>
          <cell r="C4379">
            <v>202205</v>
          </cell>
          <cell r="D4379">
            <v>0</v>
          </cell>
        </row>
        <row r="4380">
          <cell r="A4380" t="str">
            <v>Transco Z6</v>
          </cell>
          <cell r="C4380">
            <v>202206</v>
          </cell>
          <cell r="D4380">
            <v>0</v>
          </cell>
        </row>
        <row r="4381">
          <cell r="A4381" t="str">
            <v>Transco Z6</v>
          </cell>
          <cell r="C4381">
            <v>202207</v>
          </cell>
          <cell r="D4381">
            <v>0</v>
          </cell>
        </row>
        <row r="4382">
          <cell r="A4382" t="str">
            <v>Transco Z6</v>
          </cell>
          <cell r="C4382">
            <v>202208</v>
          </cell>
          <cell r="D4382">
            <v>0</v>
          </cell>
        </row>
        <row r="4383">
          <cell r="A4383" t="str">
            <v>Transco Z6</v>
          </cell>
          <cell r="C4383">
            <v>202209</v>
          </cell>
          <cell r="D4383">
            <v>0</v>
          </cell>
        </row>
        <row r="4384">
          <cell r="A4384" t="str">
            <v>Transco Z6</v>
          </cell>
          <cell r="C4384">
            <v>202210</v>
          </cell>
          <cell r="D4384">
            <v>0</v>
          </cell>
        </row>
        <row r="4385">
          <cell r="A4385" t="str">
            <v>Transco Z6</v>
          </cell>
          <cell r="C4385">
            <v>202211</v>
          </cell>
          <cell r="D4385">
            <v>0</v>
          </cell>
        </row>
        <row r="4386">
          <cell r="A4386" t="str">
            <v>Transco Z6</v>
          </cell>
          <cell r="C4386">
            <v>202212</v>
          </cell>
          <cell r="D4386">
            <v>0</v>
          </cell>
        </row>
        <row r="4387">
          <cell r="A4387" t="str">
            <v>Transco Z6</v>
          </cell>
          <cell r="C4387">
            <v>202301</v>
          </cell>
          <cell r="D4387">
            <v>0</v>
          </cell>
        </row>
        <row r="4388">
          <cell r="A4388" t="str">
            <v>Transco Z6</v>
          </cell>
          <cell r="C4388">
            <v>202302</v>
          </cell>
          <cell r="D4388">
            <v>0</v>
          </cell>
        </row>
        <row r="4389">
          <cell r="A4389" t="str">
            <v>Transco Z6</v>
          </cell>
          <cell r="C4389">
            <v>202303</v>
          </cell>
          <cell r="D4389">
            <v>0</v>
          </cell>
        </row>
        <row r="4390">
          <cell r="A4390" t="str">
            <v>Transco Z6</v>
          </cell>
          <cell r="C4390">
            <v>202304</v>
          </cell>
          <cell r="D4390">
            <v>0</v>
          </cell>
        </row>
        <row r="4391">
          <cell r="A4391" t="str">
            <v>Transco Z6</v>
          </cell>
          <cell r="C4391">
            <v>202305</v>
          </cell>
          <cell r="D4391">
            <v>0</v>
          </cell>
        </row>
        <row r="4392">
          <cell r="A4392" t="str">
            <v>Transco Z6</v>
          </cell>
          <cell r="C4392">
            <v>202306</v>
          </cell>
          <cell r="D4392">
            <v>0</v>
          </cell>
        </row>
        <row r="4393">
          <cell r="A4393" t="str">
            <v>Transco Z6</v>
          </cell>
          <cell r="C4393">
            <v>202307</v>
          </cell>
          <cell r="D4393">
            <v>0</v>
          </cell>
        </row>
        <row r="4394">
          <cell r="A4394" t="str">
            <v>Transco Z6</v>
          </cell>
          <cell r="C4394">
            <v>202308</v>
          </cell>
          <cell r="D4394">
            <v>0</v>
          </cell>
        </row>
        <row r="4395">
          <cell r="A4395" t="str">
            <v>Transco Z6</v>
          </cell>
          <cell r="C4395">
            <v>202309</v>
          </cell>
          <cell r="D4395">
            <v>0</v>
          </cell>
        </row>
        <row r="4396">
          <cell r="A4396" t="str">
            <v>Transco Z6</v>
          </cell>
          <cell r="C4396">
            <v>202310</v>
          </cell>
          <cell r="D4396">
            <v>0</v>
          </cell>
        </row>
        <row r="4397">
          <cell r="A4397" t="str">
            <v>Transco Z6</v>
          </cell>
          <cell r="C4397">
            <v>202311</v>
          </cell>
          <cell r="D4397">
            <v>0</v>
          </cell>
        </row>
        <row r="4398">
          <cell r="A4398" t="str">
            <v>Transco Z6</v>
          </cell>
          <cell r="C4398">
            <v>202312</v>
          </cell>
          <cell r="D4398">
            <v>0</v>
          </cell>
        </row>
        <row r="4399">
          <cell r="A4399" t="str">
            <v>Transco Z6</v>
          </cell>
          <cell r="C4399">
            <v>202401</v>
          </cell>
          <cell r="D4399">
            <v>0</v>
          </cell>
        </row>
        <row r="4400">
          <cell r="A4400" t="str">
            <v>Transco Z6</v>
          </cell>
          <cell r="C4400">
            <v>202402</v>
          </cell>
          <cell r="D4400">
            <v>0</v>
          </cell>
        </row>
        <row r="4401">
          <cell r="A4401" t="str">
            <v>Transco Z6</v>
          </cell>
          <cell r="C4401">
            <v>202403</v>
          </cell>
          <cell r="D4401">
            <v>0</v>
          </cell>
        </row>
        <row r="4402">
          <cell r="A4402" t="str">
            <v>Transco Z6</v>
          </cell>
          <cell r="C4402">
            <v>202404</v>
          </cell>
          <cell r="D4402">
            <v>0</v>
          </cell>
        </row>
        <row r="4403">
          <cell r="A4403" t="str">
            <v>Transco Z6</v>
          </cell>
          <cell r="C4403">
            <v>202405</v>
          </cell>
          <cell r="D4403">
            <v>0</v>
          </cell>
        </row>
        <row r="4404">
          <cell r="A4404" t="str">
            <v>Transco Z6</v>
          </cell>
          <cell r="C4404">
            <v>202406</v>
          </cell>
          <cell r="D4404">
            <v>0</v>
          </cell>
        </row>
        <row r="4405">
          <cell r="A4405" t="str">
            <v>Transco Z6</v>
          </cell>
          <cell r="C4405">
            <v>202407</v>
          </cell>
          <cell r="D4405">
            <v>0</v>
          </cell>
        </row>
        <row r="4406">
          <cell r="A4406" t="str">
            <v>Transco Z6</v>
          </cell>
          <cell r="C4406">
            <v>202408</v>
          </cell>
          <cell r="D4406">
            <v>0</v>
          </cell>
        </row>
        <row r="4407">
          <cell r="A4407" t="str">
            <v>Transco Z6</v>
          </cell>
          <cell r="C4407">
            <v>202409</v>
          </cell>
          <cell r="D4407">
            <v>0</v>
          </cell>
        </row>
        <row r="4408">
          <cell r="A4408" t="str">
            <v>Transco Z6</v>
          </cell>
          <cell r="C4408">
            <v>202410</v>
          </cell>
          <cell r="D4408">
            <v>0</v>
          </cell>
        </row>
        <row r="4409">
          <cell r="A4409" t="str">
            <v>Transco Z6</v>
          </cell>
          <cell r="C4409">
            <v>202411</v>
          </cell>
          <cell r="D4409">
            <v>0</v>
          </cell>
        </row>
        <row r="4410">
          <cell r="A4410" t="str">
            <v>Transco Z6</v>
          </cell>
          <cell r="C4410">
            <v>202412</v>
          </cell>
          <cell r="D4410">
            <v>0</v>
          </cell>
        </row>
        <row r="4411">
          <cell r="A4411" t="str">
            <v>Transco Z6</v>
          </cell>
          <cell r="C4411">
            <v>202501</v>
          </cell>
          <cell r="D4411">
            <v>0</v>
          </cell>
        </row>
        <row r="4412">
          <cell r="A4412" t="str">
            <v>Transco Z6</v>
          </cell>
          <cell r="C4412">
            <v>202502</v>
          </cell>
          <cell r="D4412">
            <v>0</v>
          </cell>
        </row>
        <row r="4413">
          <cell r="A4413" t="str">
            <v>Transco Z6</v>
          </cell>
          <cell r="C4413">
            <v>202503</v>
          </cell>
          <cell r="D4413">
            <v>0</v>
          </cell>
        </row>
        <row r="4414">
          <cell r="A4414" t="str">
            <v>Transco Z6</v>
          </cell>
          <cell r="C4414">
            <v>202504</v>
          </cell>
          <cell r="D4414">
            <v>0</v>
          </cell>
        </row>
        <row r="4415">
          <cell r="A4415" t="str">
            <v>Transco Z6</v>
          </cell>
          <cell r="C4415">
            <v>202505</v>
          </cell>
          <cell r="D4415">
            <v>0</v>
          </cell>
        </row>
        <row r="4416">
          <cell r="A4416" t="str">
            <v>Transco Z6</v>
          </cell>
          <cell r="C4416">
            <v>202506</v>
          </cell>
          <cell r="D4416">
            <v>0</v>
          </cell>
        </row>
        <row r="4417">
          <cell r="A4417" t="str">
            <v>Transco Z6</v>
          </cell>
          <cell r="C4417">
            <v>202507</v>
          </cell>
          <cell r="D4417">
            <v>0</v>
          </cell>
        </row>
        <row r="4418">
          <cell r="A4418" t="str">
            <v>Transco Z6</v>
          </cell>
          <cell r="C4418">
            <v>202508</v>
          </cell>
          <cell r="D4418">
            <v>0</v>
          </cell>
        </row>
        <row r="4419">
          <cell r="A4419" t="str">
            <v>Transco Z6</v>
          </cell>
          <cell r="C4419">
            <v>202509</v>
          </cell>
          <cell r="D4419">
            <v>0</v>
          </cell>
        </row>
        <row r="4420">
          <cell r="A4420" t="str">
            <v>Transco Z6</v>
          </cell>
          <cell r="C4420">
            <v>202510</v>
          </cell>
          <cell r="D4420">
            <v>0</v>
          </cell>
        </row>
        <row r="4421">
          <cell r="A4421" t="str">
            <v>Transco Z6</v>
          </cell>
          <cell r="C4421">
            <v>202511</v>
          </cell>
          <cell r="D4421">
            <v>0</v>
          </cell>
        </row>
        <row r="4422">
          <cell r="A4422" t="str">
            <v>Transco Z6</v>
          </cell>
          <cell r="C4422">
            <v>202512</v>
          </cell>
          <cell r="D4422">
            <v>0</v>
          </cell>
        </row>
        <row r="4423">
          <cell r="A4423" t="str">
            <v>Transco Z6</v>
          </cell>
          <cell r="C4423">
            <v>202601</v>
          </cell>
          <cell r="D4423">
            <v>0</v>
          </cell>
        </row>
        <row r="4424">
          <cell r="A4424" t="str">
            <v>Transco Z6</v>
          </cell>
          <cell r="C4424">
            <v>202602</v>
          </cell>
          <cell r="D4424">
            <v>0</v>
          </cell>
        </row>
        <row r="4425">
          <cell r="A4425" t="str">
            <v>Transco Z6</v>
          </cell>
          <cell r="C4425">
            <v>202603</v>
          </cell>
          <cell r="D4425">
            <v>0</v>
          </cell>
        </row>
        <row r="4426">
          <cell r="A4426" t="str">
            <v>Transco Z6</v>
          </cell>
          <cell r="C4426">
            <v>202604</v>
          </cell>
          <cell r="D4426">
            <v>0</v>
          </cell>
        </row>
        <row r="4427">
          <cell r="A4427" t="str">
            <v>Transco Z6</v>
          </cell>
          <cell r="C4427">
            <v>202605</v>
          </cell>
          <cell r="D4427">
            <v>0</v>
          </cell>
        </row>
        <row r="4428">
          <cell r="A4428" t="str">
            <v>Transco Z6</v>
          </cell>
          <cell r="C4428">
            <v>202606</v>
          </cell>
          <cell r="D4428">
            <v>0</v>
          </cell>
        </row>
        <row r="4429">
          <cell r="A4429" t="str">
            <v>Transco Z6</v>
          </cell>
          <cell r="C4429">
            <v>202607</v>
          </cell>
          <cell r="D4429">
            <v>0</v>
          </cell>
        </row>
        <row r="4430">
          <cell r="A4430" t="str">
            <v>Transco Z6</v>
          </cell>
          <cell r="C4430">
            <v>202608</v>
          </cell>
          <cell r="D4430">
            <v>0</v>
          </cell>
        </row>
        <row r="4431">
          <cell r="A4431" t="str">
            <v>Transco Z6</v>
          </cell>
          <cell r="C4431">
            <v>202609</v>
          </cell>
          <cell r="D4431">
            <v>0</v>
          </cell>
        </row>
        <row r="4432">
          <cell r="A4432" t="str">
            <v>Transco Z6</v>
          </cell>
          <cell r="C4432">
            <v>202610</v>
          </cell>
          <cell r="D4432">
            <v>0</v>
          </cell>
        </row>
        <row r="4433">
          <cell r="A4433" t="str">
            <v>Transco Z6</v>
          </cell>
          <cell r="C4433">
            <v>202611</v>
          </cell>
          <cell r="D4433">
            <v>0</v>
          </cell>
        </row>
        <row r="4434">
          <cell r="A4434" t="str">
            <v>Transco Z6</v>
          </cell>
          <cell r="C4434">
            <v>202612</v>
          </cell>
          <cell r="D4434">
            <v>0</v>
          </cell>
        </row>
        <row r="4435">
          <cell r="A4435" t="str">
            <v>Transco Z6</v>
          </cell>
          <cell r="C4435">
            <v>202701</v>
          </cell>
          <cell r="D4435">
            <v>0</v>
          </cell>
        </row>
        <row r="4436">
          <cell r="A4436" t="str">
            <v>Transco Z6</v>
          </cell>
          <cell r="C4436">
            <v>202702</v>
          </cell>
          <cell r="D4436">
            <v>0</v>
          </cell>
        </row>
        <row r="4437">
          <cell r="A4437" t="str">
            <v>Transco Z6</v>
          </cell>
          <cell r="C4437">
            <v>202703</v>
          </cell>
          <cell r="D4437">
            <v>0</v>
          </cell>
        </row>
        <row r="4438">
          <cell r="A4438" t="str">
            <v>Transco Z6</v>
          </cell>
          <cell r="C4438">
            <v>202704</v>
          </cell>
          <cell r="D4438">
            <v>0</v>
          </cell>
        </row>
        <row r="4439">
          <cell r="A4439" t="str">
            <v>Transco Z6</v>
          </cell>
          <cell r="C4439">
            <v>202705</v>
          </cell>
          <cell r="D4439">
            <v>0</v>
          </cell>
        </row>
        <row r="4440">
          <cell r="A4440" t="str">
            <v>Transco Z6</v>
          </cell>
          <cell r="C4440">
            <v>202706</v>
          </cell>
          <cell r="D4440">
            <v>0</v>
          </cell>
        </row>
        <row r="4441">
          <cell r="A4441" t="str">
            <v>Transco Z6</v>
          </cell>
          <cell r="C4441">
            <v>202707</v>
          </cell>
          <cell r="D4441">
            <v>0</v>
          </cell>
        </row>
        <row r="4442">
          <cell r="A4442" t="str">
            <v>Transco Z6</v>
          </cell>
          <cell r="C4442">
            <v>202708</v>
          </cell>
          <cell r="D4442">
            <v>0</v>
          </cell>
        </row>
        <row r="4443">
          <cell r="A4443" t="str">
            <v>Transco Z6</v>
          </cell>
          <cell r="C4443">
            <v>202709</v>
          </cell>
          <cell r="D4443">
            <v>0</v>
          </cell>
        </row>
        <row r="4444">
          <cell r="A4444" t="str">
            <v>Transco Z6</v>
          </cell>
          <cell r="C4444">
            <v>202710</v>
          </cell>
          <cell r="D4444">
            <v>0</v>
          </cell>
        </row>
        <row r="4445">
          <cell r="A4445" t="str">
            <v>Transco Z6</v>
          </cell>
          <cell r="C4445">
            <v>202711</v>
          </cell>
          <cell r="D4445">
            <v>0</v>
          </cell>
        </row>
        <row r="4446">
          <cell r="A4446" t="str">
            <v>Transco Z6 NY</v>
          </cell>
          <cell r="C4446">
            <v>200803</v>
          </cell>
          <cell r="D4446">
            <v>1.4</v>
          </cell>
        </row>
        <row r="4447">
          <cell r="A4447" t="str">
            <v>Transco Z6 NY</v>
          </cell>
          <cell r="C4447">
            <v>200804</v>
          </cell>
          <cell r="D4447">
            <v>0.8125</v>
          </cell>
        </row>
        <row r="4448">
          <cell r="A4448" t="str">
            <v>Transco Z6 NY</v>
          </cell>
          <cell r="C4448">
            <v>200805</v>
          </cell>
          <cell r="D4448">
            <v>0.73</v>
          </cell>
        </row>
        <row r="4449">
          <cell r="A4449" t="str">
            <v>Transco Z6 NY</v>
          </cell>
          <cell r="C4449">
            <v>200806</v>
          </cell>
          <cell r="D4449">
            <v>0.78749999999999998</v>
          </cell>
        </row>
        <row r="4450">
          <cell r="A4450" t="str">
            <v>Transco Z6 NY</v>
          </cell>
          <cell r="C4450">
            <v>200807</v>
          </cell>
          <cell r="D4450">
            <v>1.0725</v>
          </cell>
        </row>
        <row r="4451">
          <cell r="A4451" t="str">
            <v>Transco Z6 NY</v>
          </cell>
          <cell r="C4451">
            <v>200808</v>
          </cell>
          <cell r="D4451">
            <v>0.87370000000000003</v>
          </cell>
        </row>
        <row r="4452">
          <cell r="A4452" t="str">
            <v>Transco Z6 NY</v>
          </cell>
          <cell r="C4452">
            <v>200809</v>
          </cell>
          <cell r="D4452">
            <v>0.82299999999999995</v>
          </cell>
        </row>
        <row r="4453">
          <cell r="A4453" t="str">
            <v>Transco Z6 NY</v>
          </cell>
          <cell r="C4453">
            <v>200810</v>
          </cell>
          <cell r="D4453">
            <v>0.94820000000000004</v>
          </cell>
        </row>
        <row r="4454">
          <cell r="A4454" t="str">
            <v>Transco Z6 NY</v>
          </cell>
          <cell r="C4454">
            <v>200811</v>
          </cell>
          <cell r="D4454">
            <v>1.4773000000000001</v>
          </cell>
        </row>
        <row r="4455">
          <cell r="A4455" t="str">
            <v>Transco Z6 NY</v>
          </cell>
          <cell r="C4455">
            <v>200812</v>
          </cell>
          <cell r="D4455">
            <v>2.3146</v>
          </cell>
        </row>
        <row r="4456">
          <cell r="A4456" t="str">
            <v>Transco Z6 NY</v>
          </cell>
          <cell r="C4456">
            <v>200901</v>
          </cell>
          <cell r="D4456">
            <v>5.2516999999999996</v>
          </cell>
        </row>
        <row r="4457">
          <cell r="A4457" t="str">
            <v>Transco Z6 NY</v>
          </cell>
          <cell r="C4457">
            <v>200902</v>
          </cell>
          <cell r="D4457">
            <v>4.9667000000000003</v>
          </cell>
        </row>
        <row r="4458">
          <cell r="A4458" t="str">
            <v>Transco Z6 NY</v>
          </cell>
          <cell r="C4458">
            <v>200903</v>
          </cell>
          <cell r="D4458">
            <v>2.2397</v>
          </cell>
        </row>
        <row r="4459">
          <cell r="A4459" t="str">
            <v>Transco Z6 NY</v>
          </cell>
          <cell r="C4459">
            <v>200904</v>
          </cell>
          <cell r="D4459">
            <v>0.81430000000000002</v>
          </cell>
        </row>
        <row r="4460">
          <cell r="A4460" t="str">
            <v>Transco Z6 NY</v>
          </cell>
          <cell r="C4460">
            <v>200905</v>
          </cell>
          <cell r="D4460">
            <v>0.81089999999999995</v>
          </cell>
        </row>
        <row r="4461">
          <cell r="A4461" t="str">
            <v>Transco Z6 NY</v>
          </cell>
          <cell r="C4461">
            <v>200906</v>
          </cell>
          <cell r="D4461">
            <v>0.79849999999999999</v>
          </cell>
        </row>
        <row r="4462">
          <cell r="A4462" t="str">
            <v>Transco Z6 NY</v>
          </cell>
          <cell r="C4462">
            <v>200907</v>
          </cell>
          <cell r="D4462">
            <v>0.78039999999999998</v>
          </cell>
        </row>
        <row r="4463">
          <cell r="A4463" t="str">
            <v>Transco Z6 NY</v>
          </cell>
          <cell r="C4463">
            <v>200908</v>
          </cell>
          <cell r="D4463">
            <v>0.84350000000000003</v>
          </cell>
        </row>
        <row r="4464">
          <cell r="A4464" t="str">
            <v>Transco Z6 NY</v>
          </cell>
          <cell r="C4464">
            <v>200909</v>
          </cell>
          <cell r="D4464">
            <v>0.79449999999999998</v>
          </cell>
        </row>
        <row r="4465">
          <cell r="A4465" t="str">
            <v>Transco Z6 NY</v>
          </cell>
          <cell r="C4465">
            <v>200910</v>
          </cell>
          <cell r="D4465">
            <v>0.91539999999999999</v>
          </cell>
        </row>
        <row r="4466">
          <cell r="A4466" t="str">
            <v>Transco Z6 NY</v>
          </cell>
          <cell r="C4466">
            <v>200911</v>
          </cell>
          <cell r="D4466">
            <v>1.2623</v>
          </cell>
        </row>
        <row r="4467">
          <cell r="A4467" t="str">
            <v>Transco Z6 NY</v>
          </cell>
          <cell r="C4467">
            <v>200912</v>
          </cell>
          <cell r="D4467">
            <v>2.1509</v>
          </cell>
        </row>
        <row r="4468">
          <cell r="A4468" t="str">
            <v>Transco Z6 NY</v>
          </cell>
          <cell r="C4468">
            <v>201001</v>
          </cell>
          <cell r="D4468">
            <v>5.0997000000000003</v>
          </cell>
        </row>
        <row r="4469">
          <cell r="A4469" t="str">
            <v>Transco Z6 NY</v>
          </cell>
          <cell r="C4469">
            <v>201002</v>
          </cell>
          <cell r="D4469">
            <v>4.7967000000000004</v>
          </cell>
        </row>
        <row r="4470">
          <cell r="A4470" t="str">
            <v>Transco Z6 NY</v>
          </cell>
          <cell r="C4470">
            <v>201003</v>
          </cell>
          <cell r="D4470">
            <v>2.0903999999999998</v>
          </cell>
        </row>
        <row r="4471">
          <cell r="A4471" t="str">
            <v>Transco Z6 NY</v>
          </cell>
          <cell r="C4471">
            <v>201004</v>
          </cell>
          <cell r="D4471">
            <v>0.78210000000000002</v>
          </cell>
        </row>
        <row r="4472">
          <cell r="A4472" t="str">
            <v>Transco Z6 NY</v>
          </cell>
          <cell r="C4472">
            <v>201005</v>
          </cell>
          <cell r="D4472">
            <v>0.77890000000000004</v>
          </cell>
        </row>
        <row r="4473">
          <cell r="A4473" t="str">
            <v>Transco Z6 NY</v>
          </cell>
          <cell r="C4473">
            <v>201006</v>
          </cell>
          <cell r="D4473">
            <v>0.76690000000000003</v>
          </cell>
        </row>
        <row r="4474">
          <cell r="A4474" t="str">
            <v>Transco Z6 NY</v>
          </cell>
          <cell r="C4474">
            <v>201007</v>
          </cell>
          <cell r="D4474">
            <v>0.74960000000000004</v>
          </cell>
        </row>
        <row r="4475">
          <cell r="A4475" t="str">
            <v>Transco Z6 NY</v>
          </cell>
          <cell r="C4475">
            <v>201008</v>
          </cell>
          <cell r="D4475">
            <v>0.81010000000000004</v>
          </cell>
        </row>
        <row r="4476">
          <cell r="A4476" t="str">
            <v>Transco Z6 NY</v>
          </cell>
          <cell r="C4476">
            <v>201009</v>
          </cell>
          <cell r="D4476">
            <v>0.7631</v>
          </cell>
        </row>
        <row r="4477">
          <cell r="A4477" t="str">
            <v>Transco Z6 NY</v>
          </cell>
          <cell r="C4477">
            <v>201010</v>
          </cell>
          <cell r="D4477">
            <v>0.87919999999999998</v>
          </cell>
        </row>
        <row r="4478">
          <cell r="A4478" t="str">
            <v>Transco Z6 NY</v>
          </cell>
          <cell r="C4478">
            <v>201011</v>
          </cell>
          <cell r="D4478">
            <v>0.96</v>
          </cell>
        </row>
        <row r="4479">
          <cell r="A4479" t="str">
            <v>Transco Z6 NY</v>
          </cell>
          <cell r="C4479">
            <v>201012</v>
          </cell>
          <cell r="D4479">
            <v>1.8627</v>
          </cell>
        </row>
        <row r="4480">
          <cell r="A4480" t="str">
            <v>Transco Z6 NY</v>
          </cell>
          <cell r="C4480">
            <v>201101</v>
          </cell>
          <cell r="D4480">
            <v>4.76</v>
          </cell>
        </row>
        <row r="4481">
          <cell r="A4481" t="str">
            <v>Transco Z6 NY</v>
          </cell>
          <cell r="C4481">
            <v>201102</v>
          </cell>
          <cell r="D4481">
            <v>4.5599999999999996</v>
          </cell>
        </row>
        <row r="4482">
          <cell r="A4482" t="str">
            <v>Transco Z6 NY</v>
          </cell>
          <cell r="C4482">
            <v>201103</v>
          </cell>
          <cell r="D4482">
            <v>1.8573</v>
          </cell>
        </row>
        <row r="4483">
          <cell r="A4483" t="str">
            <v>Transco Z6 NY</v>
          </cell>
          <cell r="C4483">
            <v>201104</v>
          </cell>
          <cell r="D4483">
            <v>0.75080000000000002</v>
          </cell>
        </row>
        <row r="4484">
          <cell r="A4484" t="str">
            <v>Transco Z6 NY</v>
          </cell>
          <cell r="C4484">
            <v>201105</v>
          </cell>
          <cell r="D4484">
            <v>0</v>
          </cell>
        </row>
        <row r="4485">
          <cell r="A4485" t="str">
            <v>Transco Z6 NY</v>
          </cell>
          <cell r="C4485">
            <v>201106</v>
          </cell>
          <cell r="D4485">
            <v>0</v>
          </cell>
        </row>
        <row r="4486">
          <cell r="A4486" t="str">
            <v>Transco Z6 NY</v>
          </cell>
          <cell r="C4486">
            <v>201107</v>
          </cell>
          <cell r="D4486">
            <v>0</v>
          </cell>
        </row>
        <row r="4487">
          <cell r="A4487" t="str">
            <v>Transco Z6 NY</v>
          </cell>
          <cell r="C4487">
            <v>201108</v>
          </cell>
          <cell r="D4487">
            <v>0</v>
          </cell>
        </row>
        <row r="4488">
          <cell r="A4488" t="str">
            <v>Transco Z6 NY</v>
          </cell>
          <cell r="C4488">
            <v>201109</v>
          </cell>
          <cell r="D4488">
            <v>0</v>
          </cell>
        </row>
        <row r="4489">
          <cell r="A4489" t="str">
            <v>Transco Z6 NY</v>
          </cell>
          <cell r="C4489">
            <v>201110</v>
          </cell>
          <cell r="D4489">
            <v>0</v>
          </cell>
        </row>
        <row r="4490">
          <cell r="A4490" t="str">
            <v>Transco Z6 NY</v>
          </cell>
          <cell r="C4490">
            <v>201111</v>
          </cell>
          <cell r="D4490">
            <v>0</v>
          </cell>
        </row>
        <row r="4491">
          <cell r="A4491" t="str">
            <v>Transco Z6 NY</v>
          </cell>
          <cell r="C4491">
            <v>201112</v>
          </cell>
          <cell r="D4491">
            <v>0</v>
          </cell>
        </row>
        <row r="4492">
          <cell r="A4492" t="str">
            <v>Transco Z6 NY</v>
          </cell>
          <cell r="C4492">
            <v>201201</v>
          </cell>
          <cell r="D4492">
            <v>0</v>
          </cell>
        </row>
        <row r="4493">
          <cell r="A4493" t="str">
            <v>Transco Z6 NY</v>
          </cell>
          <cell r="C4493">
            <v>201202</v>
          </cell>
          <cell r="D4493">
            <v>0</v>
          </cell>
        </row>
        <row r="4494">
          <cell r="A4494" t="str">
            <v>Transco Z6 NY</v>
          </cell>
          <cell r="C4494">
            <v>201203</v>
          </cell>
          <cell r="D4494">
            <v>0</v>
          </cell>
        </row>
        <row r="4495">
          <cell r="A4495" t="str">
            <v>Transco Z6 NY</v>
          </cell>
          <cell r="C4495">
            <v>201204</v>
          </cell>
          <cell r="D4495">
            <v>0</v>
          </cell>
        </row>
        <row r="4496">
          <cell r="A4496" t="str">
            <v>Transco Z6 NY</v>
          </cell>
          <cell r="C4496">
            <v>201205</v>
          </cell>
          <cell r="D4496">
            <v>0</v>
          </cell>
        </row>
        <row r="4497">
          <cell r="A4497" t="str">
            <v>Transco Z6 NY</v>
          </cell>
          <cell r="C4497">
            <v>201206</v>
          </cell>
          <cell r="D4497">
            <v>0</v>
          </cell>
        </row>
        <row r="4498">
          <cell r="A4498" t="str">
            <v>Transco Z6 NY</v>
          </cell>
          <cell r="C4498">
            <v>201207</v>
          </cell>
          <cell r="D4498">
            <v>0</v>
          </cell>
        </row>
        <row r="4499">
          <cell r="A4499" t="str">
            <v>Transco Z6 NY</v>
          </cell>
          <cell r="C4499">
            <v>201208</v>
          </cell>
          <cell r="D4499">
            <v>0</v>
          </cell>
        </row>
        <row r="4500">
          <cell r="A4500" t="str">
            <v>Transco Z6 NY</v>
          </cell>
          <cell r="C4500">
            <v>201209</v>
          </cell>
          <cell r="D4500">
            <v>0</v>
          </cell>
        </row>
        <row r="4501">
          <cell r="A4501" t="str">
            <v>Transco Z6 NY</v>
          </cell>
          <cell r="C4501">
            <v>201210</v>
          </cell>
          <cell r="D4501">
            <v>0</v>
          </cell>
        </row>
        <row r="4502">
          <cell r="A4502" t="str">
            <v>Transco Z6 NY</v>
          </cell>
          <cell r="C4502">
            <v>201211</v>
          </cell>
          <cell r="D4502">
            <v>0</v>
          </cell>
        </row>
        <row r="4503">
          <cell r="A4503" t="str">
            <v>Transco Z6 NY</v>
          </cell>
          <cell r="C4503">
            <v>201212</v>
          </cell>
          <cell r="D4503">
            <v>0</v>
          </cell>
        </row>
        <row r="4504">
          <cell r="A4504" t="str">
            <v>Transco Z6 NY</v>
          </cell>
          <cell r="C4504">
            <v>201301</v>
          </cell>
          <cell r="D4504">
            <v>0</v>
          </cell>
        </row>
        <row r="4505">
          <cell r="A4505" t="str">
            <v>Transco Z6 NY</v>
          </cell>
          <cell r="C4505">
            <v>201302</v>
          </cell>
          <cell r="D4505">
            <v>0</v>
          </cell>
        </row>
        <row r="4506">
          <cell r="A4506" t="str">
            <v>Transco Z6 NY</v>
          </cell>
          <cell r="C4506">
            <v>201303</v>
          </cell>
          <cell r="D4506">
            <v>0</v>
          </cell>
        </row>
        <row r="4507">
          <cell r="A4507" t="str">
            <v>Transco Z6 NY</v>
          </cell>
          <cell r="C4507">
            <v>201304</v>
          </cell>
          <cell r="D4507">
            <v>0</v>
          </cell>
        </row>
        <row r="4508">
          <cell r="A4508" t="str">
            <v>Transco Z6 NY</v>
          </cell>
          <cell r="C4508">
            <v>201305</v>
          </cell>
          <cell r="D4508">
            <v>0</v>
          </cell>
        </row>
        <row r="4509">
          <cell r="A4509" t="str">
            <v>Transco Z6 NY</v>
          </cell>
          <cell r="C4509">
            <v>201306</v>
          </cell>
          <cell r="D4509">
            <v>0</v>
          </cell>
        </row>
        <row r="4510">
          <cell r="A4510" t="str">
            <v>Transco Z6 NY</v>
          </cell>
          <cell r="C4510">
            <v>201307</v>
          </cell>
          <cell r="D4510">
            <v>0</v>
          </cell>
        </row>
        <row r="4511">
          <cell r="A4511" t="str">
            <v>Transco Z6 NY</v>
          </cell>
          <cell r="C4511">
            <v>201308</v>
          </cell>
          <cell r="D4511">
            <v>0</v>
          </cell>
        </row>
        <row r="4512">
          <cell r="A4512" t="str">
            <v>Transco Z6 NY</v>
          </cell>
          <cell r="C4512">
            <v>201309</v>
          </cell>
          <cell r="D4512">
            <v>0</v>
          </cell>
        </row>
        <row r="4513">
          <cell r="A4513" t="str">
            <v>Transco Z6 NY</v>
          </cell>
          <cell r="C4513">
            <v>201310</v>
          </cell>
          <cell r="D4513">
            <v>0</v>
          </cell>
        </row>
        <row r="4514">
          <cell r="A4514" t="str">
            <v>Transco Z6 NY</v>
          </cell>
          <cell r="C4514">
            <v>201311</v>
          </cell>
          <cell r="D4514">
            <v>0</v>
          </cell>
        </row>
        <row r="4515">
          <cell r="A4515" t="str">
            <v>Transco Z6 NY</v>
          </cell>
          <cell r="C4515">
            <v>201312</v>
          </cell>
          <cell r="D4515">
            <v>0</v>
          </cell>
        </row>
        <row r="4516">
          <cell r="A4516" t="str">
            <v>Transco Z6 NY</v>
          </cell>
          <cell r="C4516">
            <v>201401</v>
          </cell>
          <cell r="D4516">
            <v>0</v>
          </cell>
        </row>
        <row r="4517">
          <cell r="A4517" t="str">
            <v>Transco Z6 NY</v>
          </cell>
          <cell r="C4517">
            <v>201402</v>
          </cell>
          <cell r="D4517">
            <v>0</v>
          </cell>
        </row>
        <row r="4518">
          <cell r="A4518" t="str">
            <v>Transco Z6 NY</v>
          </cell>
          <cell r="C4518">
            <v>201403</v>
          </cell>
          <cell r="D4518">
            <v>0</v>
          </cell>
        </row>
        <row r="4519">
          <cell r="A4519" t="str">
            <v>Transco Z6 NY</v>
          </cell>
          <cell r="C4519">
            <v>201404</v>
          </cell>
          <cell r="D4519">
            <v>0</v>
          </cell>
        </row>
        <row r="4520">
          <cell r="A4520" t="str">
            <v>Transco Z6 NY</v>
          </cell>
          <cell r="C4520">
            <v>201405</v>
          </cell>
          <cell r="D4520">
            <v>0</v>
          </cell>
        </row>
        <row r="4521">
          <cell r="A4521" t="str">
            <v>Transco Z6 NY</v>
          </cell>
          <cell r="C4521">
            <v>201406</v>
          </cell>
          <cell r="D4521">
            <v>0</v>
          </cell>
        </row>
        <row r="4522">
          <cell r="A4522" t="str">
            <v>Transco Z6 NY</v>
          </cell>
          <cell r="C4522">
            <v>201407</v>
          </cell>
          <cell r="D4522">
            <v>0</v>
          </cell>
        </row>
        <row r="4523">
          <cell r="A4523" t="str">
            <v>Transco Z6 NY</v>
          </cell>
          <cell r="C4523">
            <v>201408</v>
          </cell>
          <cell r="D4523">
            <v>0</v>
          </cell>
        </row>
        <row r="4524">
          <cell r="A4524" t="str">
            <v>Transco Z6 NY</v>
          </cell>
          <cell r="C4524">
            <v>201409</v>
          </cell>
          <cell r="D4524">
            <v>0</v>
          </cell>
        </row>
        <row r="4525">
          <cell r="A4525" t="str">
            <v>Transco Z6 NY</v>
          </cell>
          <cell r="C4525">
            <v>201410</v>
          </cell>
          <cell r="D4525">
            <v>0</v>
          </cell>
        </row>
        <row r="4526">
          <cell r="A4526" t="str">
            <v>Transco Z6 NY</v>
          </cell>
          <cell r="C4526">
            <v>201411</v>
          </cell>
          <cell r="D4526">
            <v>0</v>
          </cell>
        </row>
        <row r="4527">
          <cell r="A4527" t="str">
            <v>Transco Z6 NY</v>
          </cell>
          <cell r="C4527">
            <v>201412</v>
          </cell>
          <cell r="D4527">
            <v>0</v>
          </cell>
        </row>
        <row r="4528">
          <cell r="A4528" t="str">
            <v>Transco Z6 NY</v>
          </cell>
          <cell r="C4528">
            <v>201501</v>
          </cell>
          <cell r="D4528">
            <v>0</v>
          </cell>
        </row>
        <row r="4529">
          <cell r="A4529" t="str">
            <v>Transco Z6 NY</v>
          </cell>
          <cell r="C4529">
            <v>201502</v>
          </cell>
          <cell r="D4529">
            <v>0</v>
          </cell>
        </row>
        <row r="4530">
          <cell r="A4530" t="str">
            <v>Transco Z6 NY</v>
          </cell>
          <cell r="C4530">
            <v>201503</v>
          </cell>
          <cell r="D4530">
            <v>0</v>
          </cell>
        </row>
        <row r="4531">
          <cell r="A4531" t="str">
            <v>Transco Z6 NY</v>
          </cell>
          <cell r="C4531">
            <v>201504</v>
          </cell>
          <cell r="D4531">
            <v>0</v>
          </cell>
        </row>
        <row r="4532">
          <cell r="A4532" t="str">
            <v>Transco Z6 NY</v>
          </cell>
          <cell r="C4532">
            <v>201505</v>
          </cell>
          <cell r="D4532">
            <v>0</v>
          </cell>
        </row>
        <row r="4533">
          <cell r="A4533" t="str">
            <v>Transco Z6 NY</v>
          </cell>
          <cell r="C4533">
            <v>201506</v>
          </cell>
          <cell r="D4533">
            <v>0</v>
          </cell>
        </row>
        <row r="4534">
          <cell r="A4534" t="str">
            <v>Transco Z6 NY</v>
          </cell>
          <cell r="C4534">
            <v>201507</v>
          </cell>
          <cell r="D4534">
            <v>0</v>
          </cell>
        </row>
        <row r="4535">
          <cell r="A4535" t="str">
            <v>Transco Z6 NY</v>
          </cell>
          <cell r="C4535">
            <v>201508</v>
          </cell>
          <cell r="D4535">
            <v>0</v>
          </cell>
        </row>
        <row r="4536">
          <cell r="A4536" t="str">
            <v>Transco Z6 NY</v>
          </cell>
          <cell r="C4536">
            <v>201509</v>
          </cell>
          <cell r="D4536">
            <v>0</v>
          </cell>
        </row>
        <row r="4537">
          <cell r="A4537" t="str">
            <v>Transco Z6 NY</v>
          </cell>
          <cell r="C4537">
            <v>201510</v>
          </cell>
          <cell r="D4537">
            <v>0</v>
          </cell>
        </row>
        <row r="4538">
          <cell r="A4538" t="str">
            <v>Transco Z6 NY</v>
          </cell>
          <cell r="C4538">
            <v>201511</v>
          </cell>
          <cell r="D4538">
            <v>0</v>
          </cell>
        </row>
        <row r="4539">
          <cell r="A4539" t="str">
            <v>Transco Z6 NY</v>
          </cell>
          <cell r="C4539">
            <v>201512</v>
          </cell>
          <cell r="D4539">
            <v>0</v>
          </cell>
        </row>
        <row r="4540">
          <cell r="A4540" t="str">
            <v>Transco Z6 NY</v>
          </cell>
          <cell r="C4540">
            <v>201601</v>
          </cell>
          <cell r="D4540">
            <v>0</v>
          </cell>
        </row>
        <row r="4541">
          <cell r="A4541" t="str">
            <v>Transco Z6 NY</v>
          </cell>
          <cell r="C4541">
            <v>201602</v>
          </cell>
          <cell r="D4541">
            <v>0</v>
          </cell>
        </row>
        <row r="4542">
          <cell r="A4542" t="str">
            <v>Transco Z6 NY</v>
          </cell>
          <cell r="C4542">
            <v>201603</v>
          </cell>
          <cell r="D4542">
            <v>0</v>
          </cell>
        </row>
        <row r="4543">
          <cell r="A4543" t="str">
            <v>Transco Z6 NY</v>
          </cell>
          <cell r="C4543">
            <v>201604</v>
          </cell>
          <cell r="D4543">
            <v>0</v>
          </cell>
        </row>
        <row r="4544">
          <cell r="A4544" t="str">
            <v>Transco Z6 NY</v>
          </cell>
          <cell r="C4544">
            <v>201605</v>
          </cell>
          <cell r="D4544">
            <v>0</v>
          </cell>
        </row>
        <row r="4545">
          <cell r="A4545" t="str">
            <v>Transco Z6 NY</v>
          </cell>
          <cell r="C4545">
            <v>201606</v>
          </cell>
          <cell r="D4545">
            <v>0</v>
          </cell>
        </row>
        <row r="4546">
          <cell r="A4546" t="str">
            <v>Transco Z6 NY</v>
          </cell>
          <cell r="C4546">
            <v>201607</v>
          </cell>
          <cell r="D4546">
            <v>0</v>
          </cell>
        </row>
        <row r="4547">
          <cell r="A4547" t="str">
            <v>Transco Z6 NY</v>
          </cell>
          <cell r="C4547">
            <v>201608</v>
          </cell>
          <cell r="D4547">
            <v>0</v>
          </cell>
        </row>
        <row r="4548">
          <cell r="A4548" t="str">
            <v>Transco Z6 NY</v>
          </cell>
          <cell r="C4548">
            <v>201609</v>
          </cell>
          <cell r="D4548">
            <v>0</v>
          </cell>
        </row>
        <row r="4549">
          <cell r="A4549" t="str">
            <v>Transco Z6 NY</v>
          </cell>
          <cell r="C4549">
            <v>201610</v>
          </cell>
          <cell r="D4549">
            <v>0</v>
          </cell>
        </row>
        <row r="4550">
          <cell r="A4550" t="str">
            <v>Transco Z6 NY</v>
          </cell>
          <cell r="C4550">
            <v>201611</v>
          </cell>
          <cell r="D4550">
            <v>0</v>
          </cell>
        </row>
        <row r="4551">
          <cell r="A4551" t="str">
            <v>Transco Z6 NY</v>
          </cell>
          <cell r="C4551">
            <v>201612</v>
          </cell>
          <cell r="D4551">
            <v>0</v>
          </cell>
        </row>
        <row r="4552">
          <cell r="A4552" t="str">
            <v>Transco Z6 NY</v>
          </cell>
          <cell r="C4552">
            <v>201701</v>
          </cell>
          <cell r="D4552">
            <v>0</v>
          </cell>
        </row>
        <row r="4553">
          <cell r="A4553" t="str">
            <v>Transco Z6 NY</v>
          </cell>
          <cell r="C4553">
            <v>201702</v>
          </cell>
          <cell r="D4553">
            <v>0</v>
          </cell>
        </row>
        <row r="4554">
          <cell r="A4554" t="str">
            <v>Transco Z6 NY</v>
          </cell>
          <cell r="C4554">
            <v>201703</v>
          </cell>
          <cell r="D4554">
            <v>0</v>
          </cell>
        </row>
        <row r="4555">
          <cell r="A4555" t="str">
            <v>Transco Z6 NY</v>
          </cell>
          <cell r="C4555">
            <v>201704</v>
          </cell>
          <cell r="D4555">
            <v>0</v>
          </cell>
        </row>
        <row r="4556">
          <cell r="A4556" t="str">
            <v>Transco Z6 NY</v>
          </cell>
          <cell r="C4556">
            <v>201705</v>
          </cell>
          <cell r="D4556">
            <v>0</v>
          </cell>
        </row>
        <row r="4557">
          <cell r="A4557" t="str">
            <v>Transco Z6 NY</v>
          </cell>
          <cell r="C4557">
            <v>201706</v>
          </cell>
          <cell r="D4557">
            <v>0</v>
          </cell>
        </row>
        <row r="4558">
          <cell r="A4558" t="str">
            <v>Transco Z6 NY</v>
          </cell>
          <cell r="C4558">
            <v>201707</v>
          </cell>
          <cell r="D4558">
            <v>0</v>
          </cell>
        </row>
        <row r="4559">
          <cell r="A4559" t="str">
            <v>Transco Z6 NY</v>
          </cell>
          <cell r="C4559">
            <v>201708</v>
          </cell>
          <cell r="D4559">
            <v>0</v>
          </cell>
        </row>
        <row r="4560">
          <cell r="A4560" t="str">
            <v>Transco Z6 NY</v>
          </cell>
          <cell r="C4560">
            <v>201709</v>
          </cell>
          <cell r="D4560">
            <v>0</v>
          </cell>
        </row>
        <row r="4561">
          <cell r="A4561" t="str">
            <v>Transco Z6 NY</v>
          </cell>
          <cell r="C4561">
            <v>201710</v>
          </cell>
          <cell r="D4561">
            <v>0</v>
          </cell>
        </row>
        <row r="4562">
          <cell r="A4562" t="str">
            <v>Transco Z6 NY</v>
          </cell>
          <cell r="C4562">
            <v>201711</v>
          </cell>
          <cell r="D4562">
            <v>0</v>
          </cell>
        </row>
        <row r="4563">
          <cell r="A4563" t="str">
            <v>Transco Z6 NY</v>
          </cell>
          <cell r="C4563">
            <v>201712</v>
          </cell>
          <cell r="D4563">
            <v>0</v>
          </cell>
        </row>
        <row r="4564">
          <cell r="A4564" t="str">
            <v>Transco Z6 NY</v>
          </cell>
          <cell r="C4564">
            <v>201801</v>
          </cell>
          <cell r="D4564">
            <v>0</v>
          </cell>
        </row>
        <row r="4565">
          <cell r="A4565" t="str">
            <v>Transco Z6 NY</v>
          </cell>
          <cell r="C4565">
            <v>201802</v>
          </cell>
          <cell r="D4565">
            <v>0</v>
          </cell>
        </row>
        <row r="4566">
          <cell r="A4566" t="str">
            <v>Transco Z6 NY</v>
          </cell>
          <cell r="C4566">
            <v>201803</v>
          </cell>
          <cell r="D4566">
            <v>0</v>
          </cell>
        </row>
        <row r="4567">
          <cell r="A4567" t="str">
            <v>Transco Z6 NY</v>
          </cell>
          <cell r="C4567">
            <v>201804</v>
          </cell>
          <cell r="D4567">
            <v>0</v>
          </cell>
        </row>
        <row r="4568">
          <cell r="A4568" t="str">
            <v>Transco Z6 NY</v>
          </cell>
          <cell r="C4568">
            <v>201805</v>
          </cell>
          <cell r="D4568">
            <v>0</v>
          </cell>
        </row>
        <row r="4569">
          <cell r="A4569" t="str">
            <v>Transco Z6 NY</v>
          </cell>
          <cell r="C4569">
            <v>201806</v>
          </cell>
          <cell r="D4569">
            <v>0</v>
          </cell>
        </row>
        <row r="4570">
          <cell r="A4570" t="str">
            <v>Transco Z6 NY</v>
          </cell>
          <cell r="C4570">
            <v>201807</v>
          </cell>
          <cell r="D4570">
            <v>0</v>
          </cell>
        </row>
        <row r="4571">
          <cell r="A4571" t="str">
            <v>Transco Z6 NY</v>
          </cell>
          <cell r="C4571">
            <v>201808</v>
          </cell>
          <cell r="D4571">
            <v>0</v>
          </cell>
        </row>
        <row r="4572">
          <cell r="A4572" t="str">
            <v>Transco Z6 NY</v>
          </cell>
          <cell r="C4572">
            <v>201809</v>
          </cell>
          <cell r="D4572">
            <v>0</v>
          </cell>
        </row>
        <row r="4573">
          <cell r="A4573" t="str">
            <v>Transco Z6 NY</v>
          </cell>
          <cell r="C4573">
            <v>201810</v>
          </cell>
          <cell r="D4573">
            <v>0</v>
          </cell>
        </row>
        <row r="4574">
          <cell r="A4574" t="str">
            <v>Transco Z6 NY</v>
          </cell>
          <cell r="C4574">
            <v>201811</v>
          </cell>
          <cell r="D4574">
            <v>0</v>
          </cell>
        </row>
        <row r="4575">
          <cell r="A4575" t="str">
            <v>Transco Z6 NY</v>
          </cell>
          <cell r="C4575">
            <v>201812</v>
          </cell>
          <cell r="D4575">
            <v>0</v>
          </cell>
        </row>
        <row r="4576">
          <cell r="A4576" t="str">
            <v>Transco Z6 NY</v>
          </cell>
          <cell r="C4576">
            <v>201901</v>
          </cell>
          <cell r="D4576">
            <v>0</v>
          </cell>
        </row>
        <row r="4577">
          <cell r="A4577" t="str">
            <v>Transco Z6 NY</v>
          </cell>
          <cell r="C4577">
            <v>201902</v>
          </cell>
          <cell r="D4577">
            <v>0</v>
          </cell>
        </row>
        <row r="4578">
          <cell r="A4578" t="str">
            <v>Transco Z6 NY</v>
          </cell>
          <cell r="C4578">
            <v>201903</v>
          </cell>
          <cell r="D4578">
            <v>0</v>
          </cell>
        </row>
        <row r="4579">
          <cell r="A4579" t="str">
            <v>Transco Z6 NY</v>
          </cell>
          <cell r="C4579">
            <v>201904</v>
          </cell>
          <cell r="D4579">
            <v>0</v>
          </cell>
        </row>
        <row r="4580">
          <cell r="A4580" t="str">
            <v>Transco Z6 NY</v>
          </cell>
          <cell r="C4580">
            <v>201905</v>
          </cell>
          <cell r="D4580">
            <v>0</v>
          </cell>
        </row>
        <row r="4581">
          <cell r="A4581" t="str">
            <v>Transco Z6 NY</v>
          </cell>
          <cell r="C4581">
            <v>201906</v>
          </cell>
          <cell r="D4581">
            <v>0</v>
          </cell>
        </row>
        <row r="4582">
          <cell r="A4582" t="str">
            <v>Transco Z6 NY</v>
          </cell>
          <cell r="C4582">
            <v>201907</v>
          </cell>
          <cell r="D4582">
            <v>0</v>
          </cell>
        </row>
        <row r="4583">
          <cell r="A4583" t="str">
            <v>Transco Z6 NY</v>
          </cell>
          <cell r="C4583">
            <v>201908</v>
          </cell>
          <cell r="D4583">
            <v>0</v>
          </cell>
        </row>
        <row r="4584">
          <cell r="A4584" t="str">
            <v>Transco Z6 NY</v>
          </cell>
          <cell r="C4584">
            <v>201909</v>
          </cell>
          <cell r="D4584">
            <v>0</v>
          </cell>
        </row>
        <row r="4585">
          <cell r="A4585" t="str">
            <v>Transco Z6 NY</v>
          </cell>
          <cell r="C4585">
            <v>201910</v>
          </cell>
          <cell r="D4585">
            <v>0</v>
          </cell>
        </row>
        <row r="4586">
          <cell r="A4586" t="str">
            <v>Transco Z6 NY</v>
          </cell>
          <cell r="C4586">
            <v>201911</v>
          </cell>
          <cell r="D4586">
            <v>0</v>
          </cell>
        </row>
        <row r="4587">
          <cell r="A4587" t="str">
            <v>Transco Z6 NY</v>
          </cell>
          <cell r="C4587">
            <v>201912</v>
          </cell>
          <cell r="D4587">
            <v>0</v>
          </cell>
        </row>
        <row r="4588">
          <cell r="A4588" t="str">
            <v>Transco Z6 NY</v>
          </cell>
          <cell r="C4588">
            <v>202001</v>
          </cell>
          <cell r="D4588">
            <v>0</v>
          </cell>
        </row>
        <row r="4589">
          <cell r="A4589" t="str">
            <v>Transco Z6 NY</v>
          </cell>
          <cell r="C4589">
            <v>202002</v>
          </cell>
          <cell r="D4589">
            <v>0</v>
          </cell>
        </row>
        <row r="4590">
          <cell r="A4590" t="str">
            <v>Transco Z6 NY</v>
          </cell>
          <cell r="C4590">
            <v>202003</v>
          </cell>
          <cell r="D4590">
            <v>0</v>
          </cell>
        </row>
        <row r="4591">
          <cell r="A4591" t="str">
            <v>Transco Z6 NY</v>
          </cell>
          <cell r="C4591">
            <v>202004</v>
          </cell>
          <cell r="D4591">
            <v>0</v>
          </cell>
        </row>
        <row r="4592">
          <cell r="A4592" t="str">
            <v>Transco Z6 NY</v>
          </cell>
          <cell r="C4592">
            <v>202005</v>
          </cell>
          <cell r="D4592">
            <v>0</v>
          </cell>
        </row>
        <row r="4593">
          <cell r="A4593" t="str">
            <v>Transco Z6 NY</v>
          </cell>
          <cell r="C4593">
            <v>202006</v>
          </cell>
          <cell r="D4593">
            <v>0</v>
          </cell>
        </row>
        <row r="4594">
          <cell r="A4594" t="str">
            <v>Transco Z6 NY</v>
          </cell>
          <cell r="C4594">
            <v>202007</v>
          </cell>
          <cell r="D4594">
            <v>0</v>
          </cell>
        </row>
        <row r="4595">
          <cell r="A4595" t="str">
            <v>Transco Z6 NY</v>
          </cell>
          <cell r="C4595">
            <v>202008</v>
          </cell>
          <cell r="D4595">
            <v>0</v>
          </cell>
        </row>
        <row r="4596">
          <cell r="A4596" t="str">
            <v>Transco Z6 NY</v>
          </cell>
          <cell r="C4596">
            <v>202009</v>
          </cell>
          <cell r="D4596">
            <v>0</v>
          </cell>
        </row>
        <row r="4597">
          <cell r="A4597" t="str">
            <v>Transco Z6 NY</v>
          </cell>
          <cell r="C4597">
            <v>202010</v>
          </cell>
          <cell r="D4597">
            <v>0</v>
          </cell>
        </row>
        <row r="4598">
          <cell r="A4598" t="str">
            <v>Transco Z6 NY</v>
          </cell>
          <cell r="C4598">
            <v>202011</v>
          </cell>
          <cell r="D4598">
            <v>0</v>
          </cell>
        </row>
        <row r="4599">
          <cell r="A4599" t="str">
            <v>Transco Z6 NY</v>
          </cell>
          <cell r="C4599">
            <v>202012</v>
          </cell>
          <cell r="D4599">
            <v>0</v>
          </cell>
        </row>
        <row r="4600">
          <cell r="A4600" t="str">
            <v>Transco Z6 NY</v>
          </cell>
          <cell r="C4600">
            <v>202101</v>
          </cell>
          <cell r="D4600">
            <v>0</v>
          </cell>
        </row>
        <row r="4601">
          <cell r="A4601" t="str">
            <v>Transco Z6 NY</v>
          </cell>
          <cell r="C4601">
            <v>202102</v>
          </cell>
          <cell r="D4601">
            <v>0</v>
          </cell>
        </row>
        <row r="4602">
          <cell r="A4602" t="str">
            <v>Transco Z6 NY</v>
          </cell>
          <cell r="C4602">
            <v>202103</v>
          </cell>
          <cell r="D4602">
            <v>0</v>
          </cell>
        </row>
        <row r="4603">
          <cell r="A4603" t="str">
            <v>Transco Z6 NY</v>
          </cell>
          <cell r="C4603">
            <v>202104</v>
          </cell>
          <cell r="D4603">
            <v>0</v>
          </cell>
        </row>
        <row r="4604">
          <cell r="A4604" t="str">
            <v>Transco Z6 NY</v>
          </cell>
          <cell r="C4604">
            <v>202105</v>
          </cell>
          <cell r="D4604">
            <v>0</v>
          </cell>
        </row>
        <row r="4605">
          <cell r="A4605" t="str">
            <v>Transco Z6 NY</v>
          </cell>
          <cell r="C4605">
            <v>202106</v>
          </cell>
          <cell r="D4605">
            <v>0</v>
          </cell>
        </row>
        <row r="4606">
          <cell r="A4606" t="str">
            <v>Transco Z6 NY</v>
          </cell>
          <cell r="C4606">
            <v>202107</v>
          </cell>
          <cell r="D4606">
            <v>0</v>
          </cell>
        </row>
        <row r="4607">
          <cell r="A4607" t="str">
            <v>Transco Z6 NY</v>
          </cell>
          <cell r="C4607">
            <v>202108</v>
          </cell>
          <cell r="D4607">
            <v>0</v>
          </cell>
        </row>
        <row r="4608">
          <cell r="A4608" t="str">
            <v>Transco Z6 NY</v>
          </cell>
          <cell r="C4608">
            <v>202109</v>
          </cell>
          <cell r="D4608">
            <v>0</v>
          </cell>
        </row>
        <row r="4609">
          <cell r="A4609" t="str">
            <v>Transco Z6 NY</v>
          </cell>
          <cell r="C4609">
            <v>202110</v>
          </cell>
          <cell r="D4609">
            <v>0</v>
          </cell>
        </row>
        <row r="4610">
          <cell r="A4610" t="str">
            <v>Transco Z6 NY</v>
          </cell>
          <cell r="C4610">
            <v>202111</v>
          </cell>
          <cell r="D4610">
            <v>0</v>
          </cell>
        </row>
        <row r="4611">
          <cell r="A4611" t="str">
            <v>Transco Z6 NY</v>
          </cell>
          <cell r="C4611">
            <v>202112</v>
          </cell>
          <cell r="D4611">
            <v>0</v>
          </cell>
        </row>
        <row r="4612">
          <cell r="A4612" t="str">
            <v>Transco Z6 NY</v>
          </cell>
          <cell r="C4612">
            <v>202201</v>
          </cell>
          <cell r="D4612">
            <v>0</v>
          </cell>
        </row>
        <row r="4613">
          <cell r="A4613" t="str">
            <v>Transco Z6 NY</v>
          </cell>
          <cell r="C4613">
            <v>202202</v>
          </cell>
          <cell r="D4613">
            <v>0</v>
          </cell>
        </row>
        <row r="4614">
          <cell r="A4614" t="str">
            <v>Transco Z6 NY</v>
          </cell>
          <cell r="C4614">
            <v>202203</v>
          </cell>
          <cell r="D4614">
            <v>0</v>
          </cell>
        </row>
        <row r="4615">
          <cell r="A4615" t="str">
            <v>Transco Z6 NY</v>
          </cell>
          <cell r="C4615">
            <v>202204</v>
          </cell>
          <cell r="D4615">
            <v>0</v>
          </cell>
        </row>
        <row r="4616">
          <cell r="A4616" t="str">
            <v>Transco Z6 NY</v>
          </cell>
          <cell r="C4616">
            <v>202205</v>
          </cell>
          <cell r="D4616">
            <v>0</v>
          </cell>
        </row>
        <row r="4617">
          <cell r="A4617" t="str">
            <v>Transco Z6 NY</v>
          </cell>
          <cell r="C4617">
            <v>202206</v>
          </cell>
          <cell r="D4617">
            <v>0</v>
          </cell>
        </row>
        <row r="4618">
          <cell r="A4618" t="str">
            <v>Transco Z6 NY</v>
          </cell>
          <cell r="C4618">
            <v>202207</v>
          </cell>
          <cell r="D4618">
            <v>0</v>
          </cell>
        </row>
        <row r="4619">
          <cell r="A4619" t="str">
            <v>Transco Z6 NY</v>
          </cell>
          <cell r="C4619">
            <v>202208</v>
          </cell>
          <cell r="D4619">
            <v>0</v>
          </cell>
        </row>
        <row r="4620">
          <cell r="A4620" t="str">
            <v>Transco Z6 NY</v>
          </cell>
          <cell r="C4620">
            <v>202209</v>
          </cell>
          <cell r="D4620">
            <v>0</v>
          </cell>
        </row>
        <row r="4621">
          <cell r="A4621" t="str">
            <v>Transco Z6 NY</v>
          </cell>
          <cell r="C4621">
            <v>202210</v>
          </cell>
          <cell r="D4621">
            <v>0</v>
          </cell>
        </row>
        <row r="4622">
          <cell r="A4622" t="str">
            <v>Transco Z6 NY</v>
          </cell>
          <cell r="C4622">
            <v>202211</v>
          </cell>
          <cell r="D4622">
            <v>0</v>
          </cell>
        </row>
        <row r="4623">
          <cell r="A4623" t="str">
            <v>Transco Z6 NY</v>
          </cell>
          <cell r="C4623">
            <v>202212</v>
          </cell>
          <cell r="D4623">
            <v>0</v>
          </cell>
        </row>
        <row r="4624">
          <cell r="A4624" t="str">
            <v>Transco Z6 NY</v>
          </cell>
          <cell r="C4624">
            <v>202301</v>
          </cell>
          <cell r="D4624">
            <v>0</v>
          </cell>
        </row>
        <row r="4625">
          <cell r="A4625" t="str">
            <v>Transco Z6 NY</v>
          </cell>
          <cell r="C4625">
            <v>202302</v>
          </cell>
          <cell r="D4625">
            <v>0</v>
          </cell>
        </row>
        <row r="4626">
          <cell r="A4626" t="str">
            <v>Transco Z6 NY</v>
          </cell>
          <cell r="C4626">
            <v>202303</v>
          </cell>
          <cell r="D4626">
            <v>0</v>
          </cell>
        </row>
        <row r="4627">
          <cell r="A4627" t="str">
            <v>Transco Z6 NY</v>
          </cell>
          <cell r="C4627">
            <v>202304</v>
          </cell>
          <cell r="D4627">
            <v>0</v>
          </cell>
        </row>
        <row r="4628">
          <cell r="A4628" t="str">
            <v>Transco Z6 NY</v>
          </cell>
          <cell r="C4628">
            <v>202305</v>
          </cell>
          <cell r="D4628">
            <v>0</v>
          </cell>
        </row>
        <row r="4629">
          <cell r="A4629" t="str">
            <v>Transco Z6 NY</v>
          </cell>
          <cell r="C4629">
            <v>202306</v>
          </cell>
          <cell r="D4629">
            <v>0</v>
          </cell>
        </row>
        <row r="4630">
          <cell r="A4630" t="str">
            <v>Transco Z6 NY</v>
          </cell>
          <cell r="C4630">
            <v>202307</v>
          </cell>
          <cell r="D4630">
            <v>0</v>
          </cell>
        </row>
        <row r="4631">
          <cell r="A4631" t="str">
            <v>Transco Z6 NY</v>
          </cell>
          <cell r="C4631">
            <v>202308</v>
          </cell>
          <cell r="D4631">
            <v>0</v>
          </cell>
        </row>
        <row r="4632">
          <cell r="A4632" t="str">
            <v>Transco Z6 NY</v>
          </cell>
          <cell r="C4632">
            <v>202309</v>
          </cell>
          <cell r="D4632">
            <v>0</v>
          </cell>
        </row>
        <row r="4633">
          <cell r="A4633" t="str">
            <v>Transco Z6 NY</v>
          </cell>
          <cell r="C4633">
            <v>202310</v>
          </cell>
          <cell r="D4633">
            <v>0</v>
          </cell>
        </row>
        <row r="4634">
          <cell r="A4634" t="str">
            <v>Transco Z6 NY</v>
          </cell>
          <cell r="C4634">
            <v>202311</v>
          </cell>
          <cell r="D4634">
            <v>0</v>
          </cell>
        </row>
        <row r="4635">
          <cell r="A4635" t="str">
            <v>Transco Z6 NY</v>
          </cell>
          <cell r="C4635">
            <v>202312</v>
          </cell>
          <cell r="D4635">
            <v>0</v>
          </cell>
        </row>
        <row r="4636">
          <cell r="A4636" t="str">
            <v>Transco Z6 NY</v>
          </cell>
          <cell r="C4636">
            <v>202401</v>
          </cell>
          <cell r="D4636">
            <v>0</v>
          </cell>
        </row>
        <row r="4637">
          <cell r="A4637" t="str">
            <v>Transco Z6 NY</v>
          </cell>
          <cell r="C4637">
            <v>202402</v>
          </cell>
          <cell r="D4637">
            <v>0</v>
          </cell>
        </row>
        <row r="4638">
          <cell r="A4638" t="str">
            <v>Transco Z6 NY</v>
          </cell>
          <cell r="C4638">
            <v>202403</v>
          </cell>
          <cell r="D4638">
            <v>0</v>
          </cell>
        </row>
        <row r="4639">
          <cell r="A4639" t="str">
            <v>Transco Z6 NY</v>
          </cell>
          <cell r="C4639">
            <v>202404</v>
          </cell>
          <cell r="D4639">
            <v>0</v>
          </cell>
        </row>
        <row r="4640">
          <cell r="A4640" t="str">
            <v>Transco Z6 NY</v>
          </cell>
          <cell r="C4640">
            <v>202405</v>
          </cell>
          <cell r="D4640">
            <v>0</v>
          </cell>
        </row>
        <row r="4641">
          <cell r="A4641" t="str">
            <v>Transco Z6 NY</v>
          </cell>
          <cell r="C4641">
            <v>202406</v>
          </cell>
          <cell r="D4641">
            <v>0</v>
          </cell>
        </row>
        <row r="4642">
          <cell r="A4642" t="str">
            <v>Transco Z6 NY</v>
          </cell>
          <cell r="C4642">
            <v>202407</v>
          </cell>
          <cell r="D4642">
            <v>0</v>
          </cell>
        </row>
        <row r="4643">
          <cell r="A4643" t="str">
            <v>Transco Z6 NY</v>
          </cell>
          <cell r="C4643">
            <v>202408</v>
          </cell>
          <cell r="D4643">
            <v>0</v>
          </cell>
        </row>
        <row r="4644">
          <cell r="A4644" t="str">
            <v>Transco Z6 NY</v>
          </cell>
          <cell r="C4644">
            <v>202409</v>
          </cell>
          <cell r="D4644">
            <v>0</v>
          </cell>
        </row>
        <row r="4645">
          <cell r="A4645" t="str">
            <v>Transco Z6 NY</v>
          </cell>
          <cell r="C4645">
            <v>202410</v>
          </cell>
          <cell r="D4645">
            <v>0</v>
          </cell>
        </row>
        <row r="4646">
          <cell r="A4646" t="str">
            <v>Transco Z6 NY</v>
          </cell>
          <cell r="C4646">
            <v>202411</v>
          </cell>
          <cell r="D4646">
            <v>0</v>
          </cell>
        </row>
        <row r="4647">
          <cell r="A4647" t="str">
            <v>Transco Z6 NY</v>
          </cell>
          <cell r="C4647">
            <v>202412</v>
          </cell>
          <cell r="D4647">
            <v>0</v>
          </cell>
        </row>
        <row r="4648">
          <cell r="A4648" t="str">
            <v>Transco Z6 NY</v>
          </cell>
          <cell r="C4648">
            <v>202501</v>
          </cell>
          <cell r="D4648">
            <v>0</v>
          </cell>
        </row>
        <row r="4649">
          <cell r="A4649" t="str">
            <v>Transco Z6 NY</v>
          </cell>
          <cell r="C4649">
            <v>202502</v>
          </cell>
          <cell r="D4649">
            <v>0</v>
          </cell>
        </row>
        <row r="4650">
          <cell r="A4650" t="str">
            <v>Transco Z6 NY</v>
          </cell>
          <cell r="C4650">
            <v>202503</v>
          </cell>
          <cell r="D4650">
            <v>0</v>
          </cell>
        </row>
        <row r="4651">
          <cell r="A4651" t="str">
            <v>Transco Z6 NY</v>
          </cell>
          <cell r="C4651">
            <v>202504</v>
          </cell>
          <cell r="D4651">
            <v>0</v>
          </cell>
        </row>
        <row r="4652">
          <cell r="A4652" t="str">
            <v>Transco Z6 NY</v>
          </cell>
          <cell r="C4652">
            <v>202505</v>
          </cell>
          <cell r="D4652">
            <v>0</v>
          </cell>
        </row>
        <row r="4653">
          <cell r="A4653" t="str">
            <v>Transco Z6 NY</v>
          </cell>
          <cell r="C4653">
            <v>202506</v>
          </cell>
          <cell r="D4653">
            <v>0</v>
          </cell>
        </row>
        <row r="4654">
          <cell r="A4654" t="str">
            <v>Transco Z6 NY</v>
          </cell>
          <cell r="C4654">
            <v>202507</v>
          </cell>
          <cell r="D4654">
            <v>0</v>
          </cell>
        </row>
        <row r="4655">
          <cell r="A4655" t="str">
            <v>Transco Z6 NY</v>
          </cell>
          <cell r="C4655">
            <v>202508</v>
          </cell>
          <cell r="D4655">
            <v>0</v>
          </cell>
        </row>
        <row r="4656">
          <cell r="A4656" t="str">
            <v>Transco Z6 NY</v>
          </cell>
          <cell r="C4656">
            <v>202509</v>
          </cell>
          <cell r="D4656">
            <v>0</v>
          </cell>
        </row>
        <row r="4657">
          <cell r="A4657" t="str">
            <v>Transco Z6 NY</v>
          </cell>
          <cell r="C4657">
            <v>202510</v>
          </cell>
          <cell r="D4657">
            <v>0</v>
          </cell>
        </row>
        <row r="4658">
          <cell r="A4658" t="str">
            <v>Transco Z6 NY</v>
          </cell>
          <cell r="C4658">
            <v>202511</v>
          </cell>
          <cell r="D4658">
            <v>0</v>
          </cell>
        </row>
        <row r="4659">
          <cell r="A4659" t="str">
            <v>Transco Z6 NY</v>
          </cell>
          <cell r="C4659">
            <v>202512</v>
          </cell>
          <cell r="D4659">
            <v>0</v>
          </cell>
        </row>
        <row r="4660">
          <cell r="A4660" t="str">
            <v>Transco Z6 NY</v>
          </cell>
          <cell r="C4660">
            <v>202601</v>
          </cell>
          <cell r="D4660">
            <v>0</v>
          </cell>
        </row>
        <row r="4661">
          <cell r="A4661" t="str">
            <v>Transco Z6 NY</v>
          </cell>
          <cell r="C4661">
            <v>202602</v>
          </cell>
          <cell r="D4661">
            <v>0</v>
          </cell>
        </row>
        <row r="4662">
          <cell r="A4662" t="str">
            <v>Transco Z6 NY</v>
          </cell>
          <cell r="C4662">
            <v>202603</v>
          </cell>
          <cell r="D4662">
            <v>0</v>
          </cell>
        </row>
        <row r="4663">
          <cell r="A4663" t="str">
            <v>Transco Z6 NY</v>
          </cell>
          <cell r="C4663">
            <v>202604</v>
          </cell>
          <cell r="D4663">
            <v>0</v>
          </cell>
        </row>
        <row r="4664">
          <cell r="A4664" t="str">
            <v>Transco Z6 NY</v>
          </cell>
          <cell r="C4664">
            <v>202605</v>
          </cell>
          <cell r="D4664">
            <v>0</v>
          </cell>
        </row>
        <row r="4665">
          <cell r="A4665" t="str">
            <v>Transco Z6 NY</v>
          </cell>
          <cell r="C4665">
            <v>202606</v>
          </cell>
          <cell r="D4665">
            <v>0</v>
          </cell>
        </row>
        <row r="4666">
          <cell r="A4666" t="str">
            <v>Transco Z6 NY</v>
          </cell>
          <cell r="C4666">
            <v>202607</v>
          </cell>
          <cell r="D4666">
            <v>0</v>
          </cell>
        </row>
        <row r="4667">
          <cell r="A4667" t="str">
            <v>Transco Z6 NY</v>
          </cell>
          <cell r="C4667">
            <v>202608</v>
          </cell>
          <cell r="D4667">
            <v>0</v>
          </cell>
        </row>
        <row r="4668">
          <cell r="A4668" t="str">
            <v>Transco Z6 NY</v>
          </cell>
          <cell r="C4668">
            <v>202609</v>
          </cell>
          <cell r="D4668">
            <v>0</v>
          </cell>
        </row>
        <row r="4669">
          <cell r="A4669" t="str">
            <v>Transco Z6 NY</v>
          </cell>
          <cell r="C4669">
            <v>202610</v>
          </cell>
          <cell r="D4669">
            <v>0</v>
          </cell>
        </row>
        <row r="4670">
          <cell r="A4670" t="str">
            <v>Transco Z6 NY</v>
          </cell>
          <cell r="C4670">
            <v>202611</v>
          </cell>
          <cell r="D4670">
            <v>0</v>
          </cell>
        </row>
        <row r="4671">
          <cell r="A4671" t="str">
            <v>Transco Z6 NY</v>
          </cell>
          <cell r="C4671">
            <v>202612</v>
          </cell>
          <cell r="D4671">
            <v>0</v>
          </cell>
        </row>
        <row r="4672">
          <cell r="A4672" t="str">
            <v>Transco Z6 NY</v>
          </cell>
          <cell r="C4672">
            <v>202701</v>
          </cell>
          <cell r="D4672">
            <v>0</v>
          </cell>
        </row>
        <row r="4673">
          <cell r="A4673" t="str">
            <v>Transco Z6 NY</v>
          </cell>
          <cell r="C4673">
            <v>202702</v>
          </cell>
          <cell r="D4673">
            <v>0</v>
          </cell>
        </row>
        <row r="4674">
          <cell r="A4674" t="str">
            <v>Transco Z6 NY</v>
          </cell>
          <cell r="C4674">
            <v>202703</v>
          </cell>
          <cell r="D4674">
            <v>0</v>
          </cell>
        </row>
        <row r="4675">
          <cell r="A4675" t="str">
            <v>Transco Z6 NY</v>
          </cell>
          <cell r="C4675">
            <v>202704</v>
          </cell>
          <cell r="D4675">
            <v>0</v>
          </cell>
        </row>
        <row r="4676">
          <cell r="A4676" t="str">
            <v>Transco Z6 NY</v>
          </cell>
          <cell r="C4676">
            <v>202705</v>
          </cell>
          <cell r="D4676">
            <v>0</v>
          </cell>
        </row>
        <row r="4677">
          <cell r="A4677" t="str">
            <v>Transco Z6 NY</v>
          </cell>
          <cell r="C4677">
            <v>202706</v>
          </cell>
          <cell r="D4677">
            <v>0</v>
          </cell>
        </row>
        <row r="4678">
          <cell r="A4678" t="str">
            <v>Transco Z6 NY</v>
          </cell>
          <cell r="C4678">
            <v>202707</v>
          </cell>
          <cell r="D4678">
            <v>0</v>
          </cell>
        </row>
        <row r="4679">
          <cell r="A4679" t="str">
            <v>Transco Z6 NY</v>
          </cell>
          <cell r="C4679">
            <v>202708</v>
          </cell>
          <cell r="D4679">
            <v>0</v>
          </cell>
        </row>
        <row r="4680">
          <cell r="A4680" t="str">
            <v>Transco Z6 NY</v>
          </cell>
          <cell r="C4680">
            <v>202709</v>
          </cell>
          <cell r="D4680">
            <v>0</v>
          </cell>
        </row>
        <row r="4681">
          <cell r="A4681" t="str">
            <v>Transco Z6 NY</v>
          </cell>
          <cell r="C4681">
            <v>202710</v>
          </cell>
          <cell r="D4681">
            <v>0</v>
          </cell>
        </row>
        <row r="4682">
          <cell r="A4682" t="str">
            <v>Transco Z6 NY</v>
          </cell>
          <cell r="C4682">
            <v>202711</v>
          </cell>
          <cell r="D4682">
            <v>0</v>
          </cell>
        </row>
        <row r="4683">
          <cell r="A4683" t="str">
            <v>Transco Z6 non-NY</v>
          </cell>
          <cell r="C4683">
            <v>200803</v>
          </cell>
          <cell r="D4683">
            <v>0.91220000000000001</v>
          </cell>
        </row>
        <row r="4684">
          <cell r="A4684" t="str">
            <v>Transco Z6 non-NY</v>
          </cell>
          <cell r="C4684">
            <v>200804</v>
          </cell>
          <cell r="D4684">
            <v>0.7107</v>
          </cell>
        </row>
        <row r="4685">
          <cell r="A4685" t="str">
            <v>Transco Z6 non-NY</v>
          </cell>
          <cell r="C4685">
            <v>200805</v>
          </cell>
          <cell r="D4685">
            <v>0.69969999999999999</v>
          </cell>
        </row>
        <row r="4686">
          <cell r="A4686" t="str">
            <v>Transco Z6 non-NY</v>
          </cell>
          <cell r="C4686">
            <v>200806</v>
          </cell>
          <cell r="D4686">
            <v>0.7379</v>
          </cell>
        </row>
        <row r="4687">
          <cell r="A4687" t="str">
            <v>Transco Z6 non-NY</v>
          </cell>
          <cell r="C4687">
            <v>200807</v>
          </cell>
          <cell r="D4687">
            <v>0.93440000000000001</v>
          </cell>
        </row>
        <row r="4688">
          <cell r="A4688" t="str">
            <v>Transco Z6 non-NY</v>
          </cell>
          <cell r="C4688">
            <v>200808</v>
          </cell>
          <cell r="D4688">
            <v>0.76359999999999995</v>
          </cell>
        </row>
        <row r="4689">
          <cell r="A4689" t="str">
            <v>Transco Z6 non-NY</v>
          </cell>
          <cell r="C4689">
            <v>200809</v>
          </cell>
          <cell r="D4689">
            <v>0.71499999999999997</v>
          </cell>
        </row>
        <row r="4690">
          <cell r="A4690" t="str">
            <v>Transco Z6 non-NY</v>
          </cell>
          <cell r="C4690">
            <v>200810</v>
          </cell>
          <cell r="D4690">
            <v>0.83889999999999998</v>
          </cell>
        </row>
        <row r="4691">
          <cell r="A4691" t="str">
            <v>Transco Z6 non-NY</v>
          </cell>
          <cell r="C4691">
            <v>200811</v>
          </cell>
          <cell r="D4691">
            <v>0.87929999999999997</v>
          </cell>
        </row>
        <row r="4692">
          <cell r="A4692" t="str">
            <v>Transco Z6 non-NY</v>
          </cell>
          <cell r="C4692">
            <v>200812</v>
          </cell>
          <cell r="D4692">
            <v>1.4237</v>
          </cell>
        </row>
        <row r="4693">
          <cell r="A4693" t="str">
            <v>Transco Z6 non-NY</v>
          </cell>
          <cell r="C4693">
            <v>200901</v>
          </cell>
          <cell r="D4693">
            <v>2.4001999999999999</v>
          </cell>
        </row>
        <row r="4694">
          <cell r="A4694" t="str">
            <v>Transco Z6 non-NY</v>
          </cell>
          <cell r="C4694">
            <v>200902</v>
          </cell>
          <cell r="D4694">
            <v>2.2696000000000001</v>
          </cell>
        </row>
        <row r="4695">
          <cell r="A4695" t="str">
            <v>Transco Z6 non-NY</v>
          </cell>
          <cell r="C4695">
            <v>200903</v>
          </cell>
          <cell r="D4695">
            <v>1.3734</v>
          </cell>
        </row>
        <row r="4696">
          <cell r="A4696" t="str">
            <v>Transco Z6 non-NY</v>
          </cell>
          <cell r="C4696">
            <v>200904</v>
          </cell>
          <cell r="D4696">
            <v>0.71799999999999997</v>
          </cell>
        </row>
        <row r="4697">
          <cell r="A4697" t="str">
            <v>Transco Z6 non-NY</v>
          </cell>
          <cell r="C4697">
            <v>200905</v>
          </cell>
          <cell r="D4697">
            <v>0.72150000000000003</v>
          </cell>
        </row>
        <row r="4698">
          <cell r="A4698" t="str">
            <v>Transco Z6 non-NY</v>
          </cell>
          <cell r="C4698">
            <v>200906</v>
          </cell>
          <cell r="D4698">
            <v>0.70830000000000004</v>
          </cell>
        </row>
        <row r="4699">
          <cell r="A4699" t="str">
            <v>Transco Z6 non-NY</v>
          </cell>
          <cell r="C4699">
            <v>200907</v>
          </cell>
          <cell r="D4699">
            <v>0.68930000000000002</v>
          </cell>
        </row>
        <row r="4700">
          <cell r="A4700" t="str">
            <v>Transco Z6 non-NY</v>
          </cell>
          <cell r="C4700">
            <v>200908</v>
          </cell>
          <cell r="D4700">
            <v>0.74829999999999997</v>
          </cell>
        </row>
        <row r="4701">
          <cell r="A4701" t="str">
            <v>Transco Z6 non-NY</v>
          </cell>
          <cell r="C4701">
            <v>200909</v>
          </cell>
          <cell r="D4701">
            <v>0.7006</v>
          </cell>
        </row>
        <row r="4702">
          <cell r="A4702" t="str">
            <v>Transco Z6 non-NY</v>
          </cell>
          <cell r="C4702">
            <v>200910</v>
          </cell>
          <cell r="D4702">
            <v>0.82220000000000004</v>
          </cell>
        </row>
        <row r="4703">
          <cell r="A4703" t="str">
            <v>Transco Z6 non-NY</v>
          </cell>
          <cell r="C4703">
            <v>200911</v>
          </cell>
          <cell r="D4703">
            <v>0.84140000000000004</v>
          </cell>
        </row>
        <row r="4704">
          <cell r="A4704" t="str">
            <v>Transco Z6 non-NY</v>
          </cell>
          <cell r="C4704">
            <v>200912</v>
          </cell>
          <cell r="D4704">
            <v>1.3661000000000001</v>
          </cell>
        </row>
        <row r="4705">
          <cell r="A4705" t="str">
            <v>Transco Z6 non-NY</v>
          </cell>
          <cell r="C4705">
            <v>201001</v>
          </cell>
          <cell r="D4705">
            <v>2.3332000000000002</v>
          </cell>
        </row>
        <row r="4706">
          <cell r="A4706" t="str">
            <v>Transco Z6 non-NY</v>
          </cell>
          <cell r="C4706">
            <v>201002</v>
          </cell>
          <cell r="D4706">
            <v>2.1932</v>
          </cell>
        </row>
        <row r="4707">
          <cell r="A4707" t="str">
            <v>Transco Z6 non-NY</v>
          </cell>
          <cell r="C4707">
            <v>201003</v>
          </cell>
          <cell r="D4707">
            <v>1.3085</v>
          </cell>
        </row>
        <row r="4708">
          <cell r="A4708" t="str">
            <v>Transco Z6 non-NY</v>
          </cell>
          <cell r="C4708">
            <v>201004</v>
          </cell>
          <cell r="D4708">
            <v>0.66690000000000005</v>
          </cell>
        </row>
        <row r="4709">
          <cell r="A4709" t="str">
            <v>Transco Z6 non-NY</v>
          </cell>
          <cell r="C4709">
            <v>201005</v>
          </cell>
          <cell r="D4709">
            <v>0.67020000000000002</v>
          </cell>
        </row>
        <row r="4710">
          <cell r="A4710" t="str">
            <v>Transco Z6 non-NY</v>
          </cell>
          <cell r="C4710">
            <v>201006</v>
          </cell>
          <cell r="D4710">
            <v>0.65790000000000004</v>
          </cell>
        </row>
        <row r="4711">
          <cell r="A4711" t="str">
            <v>Transco Z6 non-NY</v>
          </cell>
          <cell r="C4711">
            <v>201007</v>
          </cell>
          <cell r="D4711">
            <v>0.6401</v>
          </cell>
        </row>
        <row r="4712">
          <cell r="A4712" t="str">
            <v>Transco Z6 non-NY</v>
          </cell>
          <cell r="C4712">
            <v>201008</v>
          </cell>
          <cell r="D4712">
            <v>0.69520000000000004</v>
          </cell>
        </row>
        <row r="4713">
          <cell r="A4713" t="str">
            <v>Transco Z6 non-NY</v>
          </cell>
          <cell r="C4713">
            <v>201009</v>
          </cell>
          <cell r="D4713">
            <v>0.65069999999999995</v>
          </cell>
        </row>
        <row r="4714">
          <cell r="A4714" t="str">
            <v>Transco Z6 non-NY</v>
          </cell>
          <cell r="C4714">
            <v>201010</v>
          </cell>
          <cell r="D4714">
            <v>0.76429999999999998</v>
          </cell>
        </row>
        <row r="4715">
          <cell r="A4715" t="str">
            <v>Transco Z6 non-NY</v>
          </cell>
          <cell r="C4715">
            <v>201011</v>
          </cell>
          <cell r="D4715">
            <v>0.73950000000000005</v>
          </cell>
        </row>
        <row r="4716">
          <cell r="A4716" t="str">
            <v>Transco Z6 non-NY</v>
          </cell>
          <cell r="C4716">
            <v>201012</v>
          </cell>
          <cell r="D4716">
            <v>1.2906</v>
          </cell>
        </row>
        <row r="4717">
          <cell r="A4717" t="str">
            <v>Transco Z6 non-NY</v>
          </cell>
          <cell r="C4717">
            <v>201101</v>
          </cell>
          <cell r="D4717">
            <v>2.0903</v>
          </cell>
        </row>
        <row r="4718">
          <cell r="A4718" t="str">
            <v>Transco Z6 non-NY</v>
          </cell>
          <cell r="C4718">
            <v>201102</v>
          </cell>
          <cell r="D4718">
            <v>2.1595</v>
          </cell>
        </row>
        <row r="4719">
          <cell r="A4719" t="str">
            <v>Transco Z6 non-NY</v>
          </cell>
          <cell r="C4719">
            <v>201103</v>
          </cell>
          <cell r="D4719">
            <v>1.2323</v>
          </cell>
        </row>
        <row r="4720">
          <cell r="A4720" t="str">
            <v>Transco Z6 non-NY</v>
          </cell>
          <cell r="C4720">
            <v>201104</v>
          </cell>
          <cell r="D4720">
            <v>0.61140000000000005</v>
          </cell>
        </row>
        <row r="4721">
          <cell r="A4721" t="str">
            <v>Transco Z6 non-NY</v>
          </cell>
          <cell r="C4721">
            <v>201105</v>
          </cell>
          <cell r="D4721">
            <v>0</v>
          </cell>
        </row>
        <row r="4722">
          <cell r="A4722" t="str">
            <v>Transco Z6 non-NY</v>
          </cell>
          <cell r="C4722">
            <v>201106</v>
          </cell>
          <cell r="D4722">
            <v>0</v>
          </cell>
        </row>
        <row r="4723">
          <cell r="A4723" t="str">
            <v>Transco Z6 non-NY</v>
          </cell>
          <cell r="C4723">
            <v>201107</v>
          </cell>
          <cell r="D4723">
            <v>0</v>
          </cell>
        </row>
        <row r="4724">
          <cell r="A4724" t="str">
            <v>Transco Z6 non-NY</v>
          </cell>
          <cell r="C4724">
            <v>201108</v>
          </cell>
          <cell r="D4724">
            <v>0</v>
          </cell>
        </row>
        <row r="4725">
          <cell r="A4725" t="str">
            <v>Transco Z6 non-NY</v>
          </cell>
          <cell r="C4725">
            <v>201109</v>
          </cell>
          <cell r="D4725">
            <v>0</v>
          </cell>
        </row>
        <row r="4726">
          <cell r="A4726" t="str">
            <v>Transco Z6 non-NY</v>
          </cell>
          <cell r="C4726">
            <v>201110</v>
          </cell>
          <cell r="D4726">
            <v>0</v>
          </cell>
        </row>
        <row r="4727">
          <cell r="A4727" t="str">
            <v>Transco Z6 non-NY</v>
          </cell>
          <cell r="C4727">
            <v>201111</v>
          </cell>
          <cell r="D4727">
            <v>0</v>
          </cell>
        </row>
        <row r="4728">
          <cell r="A4728" t="str">
            <v>Transco Z6 non-NY</v>
          </cell>
          <cell r="C4728">
            <v>201112</v>
          </cell>
          <cell r="D4728">
            <v>0</v>
          </cell>
        </row>
        <row r="4729">
          <cell r="A4729" t="str">
            <v>Transco Z6 non-NY</v>
          </cell>
          <cell r="C4729">
            <v>201201</v>
          </cell>
          <cell r="D4729">
            <v>0</v>
          </cell>
        </row>
        <row r="4730">
          <cell r="A4730" t="str">
            <v>Transco Z6 non-NY</v>
          </cell>
          <cell r="C4730">
            <v>201202</v>
          </cell>
          <cell r="D4730">
            <v>0</v>
          </cell>
        </row>
        <row r="4731">
          <cell r="A4731" t="str">
            <v>Transco Z6 non-NY</v>
          </cell>
          <cell r="C4731">
            <v>201203</v>
          </cell>
          <cell r="D4731">
            <v>0</v>
          </cell>
        </row>
        <row r="4732">
          <cell r="A4732" t="str">
            <v>Transco Z6 non-NY</v>
          </cell>
          <cell r="C4732">
            <v>201204</v>
          </cell>
          <cell r="D4732">
            <v>0</v>
          </cell>
        </row>
        <row r="4733">
          <cell r="A4733" t="str">
            <v>Transco Z6 non-NY</v>
          </cell>
          <cell r="C4733">
            <v>201205</v>
          </cell>
          <cell r="D4733">
            <v>0</v>
          </cell>
        </row>
        <row r="4734">
          <cell r="A4734" t="str">
            <v>Transco Z6 non-NY</v>
          </cell>
          <cell r="C4734">
            <v>201206</v>
          </cell>
          <cell r="D4734">
            <v>0</v>
          </cell>
        </row>
        <row r="4735">
          <cell r="A4735" t="str">
            <v>Transco Z6 non-NY</v>
          </cell>
          <cell r="C4735">
            <v>201207</v>
          </cell>
          <cell r="D4735">
            <v>0</v>
          </cell>
        </row>
        <row r="4736">
          <cell r="A4736" t="str">
            <v>Transco Z6 non-NY</v>
          </cell>
          <cell r="C4736">
            <v>201208</v>
          </cell>
          <cell r="D4736">
            <v>0</v>
          </cell>
        </row>
        <row r="4737">
          <cell r="A4737" t="str">
            <v>Transco Z6 non-NY</v>
          </cell>
          <cell r="C4737">
            <v>201209</v>
          </cell>
          <cell r="D4737">
            <v>0</v>
          </cell>
        </row>
        <row r="4738">
          <cell r="A4738" t="str">
            <v>Transco Z6 non-NY</v>
          </cell>
          <cell r="C4738">
            <v>201210</v>
          </cell>
          <cell r="D4738">
            <v>0</v>
          </cell>
        </row>
        <row r="4739">
          <cell r="A4739" t="str">
            <v>Transco Z6 non-NY</v>
          </cell>
          <cell r="C4739">
            <v>201211</v>
          </cell>
          <cell r="D4739">
            <v>0</v>
          </cell>
        </row>
        <row r="4740">
          <cell r="A4740" t="str">
            <v>Transco Z6 non-NY</v>
          </cell>
          <cell r="C4740">
            <v>201212</v>
          </cell>
          <cell r="D4740">
            <v>0</v>
          </cell>
        </row>
        <row r="4741">
          <cell r="A4741" t="str">
            <v>Transco Z6 non-NY</v>
          </cell>
          <cell r="C4741">
            <v>201301</v>
          </cell>
          <cell r="D4741">
            <v>0</v>
          </cell>
        </row>
        <row r="4742">
          <cell r="A4742" t="str">
            <v>Transco Z6 non-NY</v>
          </cell>
          <cell r="C4742">
            <v>201302</v>
          </cell>
          <cell r="D4742">
            <v>0</v>
          </cell>
        </row>
        <row r="4743">
          <cell r="A4743" t="str">
            <v>Transco Z6 non-NY</v>
          </cell>
          <cell r="C4743">
            <v>201303</v>
          </cell>
          <cell r="D4743">
            <v>0</v>
          </cell>
        </row>
        <row r="4744">
          <cell r="A4744" t="str">
            <v>Transco Z6 non-NY</v>
          </cell>
          <cell r="C4744">
            <v>201304</v>
          </cell>
          <cell r="D4744">
            <v>0</v>
          </cell>
        </row>
        <row r="4745">
          <cell r="A4745" t="str">
            <v>Transco Z6 non-NY</v>
          </cell>
          <cell r="C4745">
            <v>201305</v>
          </cell>
          <cell r="D4745">
            <v>0</v>
          </cell>
        </row>
        <row r="4746">
          <cell r="A4746" t="str">
            <v>Transco Z6 non-NY</v>
          </cell>
          <cell r="C4746">
            <v>201306</v>
          </cell>
          <cell r="D4746">
            <v>0</v>
          </cell>
        </row>
        <row r="4747">
          <cell r="A4747" t="str">
            <v>Transco Z6 non-NY</v>
          </cell>
          <cell r="C4747">
            <v>201307</v>
          </cell>
          <cell r="D4747">
            <v>0</v>
          </cell>
        </row>
        <row r="4748">
          <cell r="A4748" t="str">
            <v>Transco Z6 non-NY</v>
          </cell>
          <cell r="C4748">
            <v>201308</v>
          </cell>
          <cell r="D4748">
            <v>0</v>
          </cell>
        </row>
        <row r="4749">
          <cell r="A4749" t="str">
            <v>Transco Z6 non-NY</v>
          </cell>
          <cell r="C4749">
            <v>201309</v>
          </cell>
          <cell r="D4749">
            <v>0</v>
          </cell>
        </row>
        <row r="4750">
          <cell r="A4750" t="str">
            <v>Transco Z6 non-NY</v>
          </cell>
          <cell r="C4750">
            <v>201310</v>
          </cell>
          <cell r="D4750">
            <v>0</v>
          </cell>
        </row>
        <row r="4751">
          <cell r="A4751" t="str">
            <v>Transco Z6 non-NY</v>
          </cell>
          <cell r="C4751">
            <v>201311</v>
          </cell>
          <cell r="D4751">
            <v>0</v>
          </cell>
        </row>
        <row r="4752">
          <cell r="A4752" t="str">
            <v>Transco Z6 non-NY</v>
          </cell>
          <cell r="C4752">
            <v>201312</v>
          </cell>
          <cell r="D4752">
            <v>0</v>
          </cell>
        </row>
        <row r="4753">
          <cell r="A4753" t="str">
            <v>Transco Z6 non-NY</v>
          </cell>
          <cell r="C4753">
            <v>201401</v>
          </cell>
          <cell r="D4753">
            <v>0</v>
          </cell>
        </row>
        <row r="4754">
          <cell r="A4754" t="str">
            <v>Transco Z6 non-NY</v>
          </cell>
          <cell r="C4754">
            <v>201402</v>
          </cell>
          <cell r="D4754">
            <v>0</v>
          </cell>
        </row>
        <row r="4755">
          <cell r="A4755" t="str">
            <v>Transco Z6 non-NY</v>
          </cell>
          <cell r="C4755">
            <v>201403</v>
          </cell>
          <cell r="D4755">
            <v>0</v>
          </cell>
        </row>
        <row r="4756">
          <cell r="A4756" t="str">
            <v>TxG Zne 1</v>
          </cell>
          <cell r="C4756">
            <v>200803</v>
          </cell>
          <cell r="D4756">
            <v>0</v>
          </cell>
        </row>
        <row r="4757">
          <cell r="A4757" t="str">
            <v>TxG Zne 1</v>
          </cell>
          <cell r="C4757">
            <v>200804</v>
          </cell>
          <cell r="D4757">
            <v>0</v>
          </cell>
        </row>
        <row r="4758">
          <cell r="A4758" t="str">
            <v>TxG Zne 1</v>
          </cell>
          <cell r="C4758">
            <v>200805</v>
          </cell>
          <cell r="D4758">
            <v>0</v>
          </cell>
        </row>
        <row r="4759">
          <cell r="A4759" t="str">
            <v>TxG Zne 1</v>
          </cell>
          <cell r="C4759">
            <v>200806</v>
          </cell>
          <cell r="D4759">
            <v>0</v>
          </cell>
        </row>
        <row r="4760">
          <cell r="A4760" t="str">
            <v>TxG Zne 1</v>
          </cell>
          <cell r="C4760">
            <v>200807</v>
          </cell>
          <cell r="D4760">
            <v>0</v>
          </cell>
        </row>
        <row r="4761">
          <cell r="A4761" t="str">
            <v>TxG Zne 1</v>
          </cell>
          <cell r="C4761">
            <v>200808</v>
          </cell>
          <cell r="D4761">
            <v>0</v>
          </cell>
        </row>
        <row r="4762">
          <cell r="A4762" t="str">
            <v>TxG Zne 1</v>
          </cell>
          <cell r="C4762">
            <v>200809</v>
          </cell>
          <cell r="D4762">
            <v>0</v>
          </cell>
        </row>
        <row r="4763">
          <cell r="A4763" t="str">
            <v>TxG Zne 1</v>
          </cell>
          <cell r="C4763">
            <v>200810</v>
          </cell>
          <cell r="D4763">
            <v>0</v>
          </cell>
        </row>
        <row r="4764">
          <cell r="A4764" t="str">
            <v>TxG Zone SL</v>
          </cell>
          <cell r="C4764">
            <v>200803</v>
          </cell>
          <cell r="D4764">
            <v>-3.7499999999999999E-2</v>
          </cell>
        </row>
        <row r="4765">
          <cell r="A4765" t="str">
            <v>TxG Zone SL</v>
          </cell>
          <cell r="C4765">
            <v>200804</v>
          </cell>
          <cell r="D4765">
            <v>-6.8099999999999994E-2</v>
          </cell>
        </row>
        <row r="4766">
          <cell r="A4766" t="str">
            <v>TxG Zone SL</v>
          </cell>
          <cell r="C4766">
            <v>200805</v>
          </cell>
          <cell r="D4766">
            <v>-0.05</v>
          </cell>
        </row>
        <row r="4767">
          <cell r="A4767" t="str">
            <v>TxG Zone SL</v>
          </cell>
          <cell r="C4767">
            <v>200806</v>
          </cell>
          <cell r="D4767">
            <v>-5.5800000000000002E-2</v>
          </cell>
        </row>
        <row r="4768">
          <cell r="A4768" t="str">
            <v>TxG Zone SL</v>
          </cell>
          <cell r="C4768">
            <v>200807</v>
          </cell>
          <cell r="D4768">
            <v>-5.3800000000000001E-2</v>
          </cell>
        </row>
        <row r="4769">
          <cell r="A4769" t="str">
            <v>TxG Zone SL</v>
          </cell>
          <cell r="C4769">
            <v>200808</v>
          </cell>
          <cell r="D4769">
            <v>-5.8299999999999998E-2</v>
          </cell>
        </row>
        <row r="4770">
          <cell r="A4770" t="str">
            <v>TxG Zone SL</v>
          </cell>
          <cell r="C4770">
            <v>200809</v>
          </cell>
          <cell r="D4770">
            <v>-5.5199999999999999E-2</v>
          </cell>
        </row>
        <row r="4771">
          <cell r="A4771" t="str">
            <v>TxG Zone SL</v>
          </cell>
          <cell r="C4771">
            <v>200810</v>
          </cell>
          <cell r="D4771">
            <v>-6.4399999999999999E-2</v>
          </cell>
        </row>
        <row r="4772">
          <cell r="A4772" t="str">
            <v>TxG Zone SL</v>
          </cell>
          <cell r="C4772">
            <v>200811</v>
          </cell>
          <cell r="D4772">
            <v>-8.3500000000000005E-2</v>
          </cell>
        </row>
        <row r="4773">
          <cell r="A4773" t="str">
            <v>TxG Zone SL</v>
          </cell>
          <cell r="C4773">
            <v>200812</v>
          </cell>
          <cell r="D4773">
            <v>-9.98E-2</v>
          </cell>
        </row>
        <row r="4774">
          <cell r="A4774" t="str">
            <v>TxG Zone SL</v>
          </cell>
          <cell r="C4774">
            <v>200901</v>
          </cell>
          <cell r="D4774">
            <v>-8.9399999999999993E-2</v>
          </cell>
        </row>
        <row r="4775">
          <cell r="A4775" t="str">
            <v>TxG Zone SL</v>
          </cell>
          <cell r="C4775">
            <v>200902</v>
          </cell>
          <cell r="D4775">
            <v>-8.2900000000000001E-2</v>
          </cell>
        </row>
        <row r="4776">
          <cell r="A4776" t="str">
            <v>TxG Zone SL</v>
          </cell>
          <cell r="C4776">
            <v>200903</v>
          </cell>
          <cell r="D4776">
            <v>-8.1900000000000001E-2</v>
          </cell>
        </row>
        <row r="4777">
          <cell r="A4777" t="str">
            <v>TxG Zone SL</v>
          </cell>
          <cell r="C4777">
            <v>200904</v>
          </cell>
          <cell r="D4777">
            <v>-8.2699999999999996E-2</v>
          </cell>
        </row>
        <row r="4778">
          <cell r="A4778" t="str">
            <v>TxG Zone SL</v>
          </cell>
          <cell r="C4778">
            <v>200905</v>
          </cell>
          <cell r="D4778">
            <v>-8.4400000000000003E-2</v>
          </cell>
        </row>
        <row r="4779">
          <cell r="A4779" t="str">
            <v>TxG Zone SL</v>
          </cell>
          <cell r="C4779">
            <v>200906</v>
          </cell>
          <cell r="D4779">
            <v>-8.3000000000000004E-2</v>
          </cell>
        </row>
        <row r="4780">
          <cell r="A4780" t="str">
            <v>TxG Zone SL</v>
          </cell>
          <cell r="C4780">
            <v>200907</v>
          </cell>
          <cell r="D4780">
            <v>-8.0100000000000005E-2</v>
          </cell>
        </row>
        <row r="4781">
          <cell r="A4781" t="str">
            <v>TxG Zone SL</v>
          </cell>
          <cell r="C4781">
            <v>200908</v>
          </cell>
          <cell r="D4781">
            <v>-8.6800000000000002E-2</v>
          </cell>
        </row>
        <row r="4782">
          <cell r="A4782" t="str">
            <v>TxG Zone SL</v>
          </cell>
          <cell r="C4782">
            <v>200909</v>
          </cell>
          <cell r="D4782">
            <v>-8.2199999999999995E-2</v>
          </cell>
        </row>
        <row r="4783">
          <cell r="A4783" t="str">
            <v>TxG Zone SL</v>
          </cell>
          <cell r="C4783">
            <v>200910</v>
          </cell>
          <cell r="D4783">
            <v>-9.5799999999999996E-2</v>
          </cell>
        </row>
        <row r="4784">
          <cell r="A4784" t="str">
            <v>TxG Zone SL</v>
          </cell>
          <cell r="C4784">
            <v>200911</v>
          </cell>
          <cell r="D4784">
            <v>-9.0700000000000003E-2</v>
          </cell>
        </row>
        <row r="4785">
          <cell r="A4785" t="str">
            <v>TxG Zone SL</v>
          </cell>
          <cell r="C4785">
            <v>200912</v>
          </cell>
          <cell r="D4785">
            <v>-0.10829999999999999</v>
          </cell>
        </row>
        <row r="4786">
          <cell r="A4786" t="str">
            <v>TxG Zone SL</v>
          </cell>
          <cell r="C4786">
            <v>201001</v>
          </cell>
          <cell r="D4786">
            <v>-9.7100000000000006E-2</v>
          </cell>
        </row>
        <row r="4787">
          <cell r="A4787" t="str">
            <v>TxG Zone SL</v>
          </cell>
          <cell r="C4787">
            <v>201002</v>
          </cell>
          <cell r="D4787">
            <v>-0.09</v>
          </cell>
        </row>
        <row r="4788">
          <cell r="A4788" t="str">
            <v>TxG Zone SL</v>
          </cell>
          <cell r="C4788">
            <v>201003</v>
          </cell>
          <cell r="D4788">
            <v>-8.8900000000000007E-2</v>
          </cell>
        </row>
        <row r="4789">
          <cell r="A4789" t="str">
            <v>TxG Zone SL</v>
          </cell>
          <cell r="C4789">
            <v>201004</v>
          </cell>
          <cell r="D4789">
            <v>-5.4199999999999998E-2</v>
          </cell>
        </row>
        <row r="4790">
          <cell r="A4790" t="str">
            <v>TxG Zone SL</v>
          </cell>
          <cell r="C4790">
            <v>201005</v>
          </cell>
          <cell r="D4790">
            <v>-5.5300000000000002E-2</v>
          </cell>
        </row>
        <row r="4791">
          <cell r="A4791" t="str">
            <v>TxG Zone SL</v>
          </cell>
          <cell r="C4791">
            <v>201006</v>
          </cell>
          <cell r="D4791">
            <v>-5.4300000000000001E-2</v>
          </cell>
        </row>
        <row r="4792">
          <cell r="A4792" t="str">
            <v>TxG Zone SL</v>
          </cell>
          <cell r="C4792">
            <v>201007</v>
          </cell>
          <cell r="D4792">
            <v>-5.2499999999999998E-2</v>
          </cell>
        </row>
        <row r="4793">
          <cell r="A4793" t="str">
            <v>TxG Zone SL</v>
          </cell>
          <cell r="C4793">
            <v>201008</v>
          </cell>
          <cell r="D4793">
            <v>-5.6800000000000003E-2</v>
          </cell>
        </row>
        <row r="4794">
          <cell r="A4794" t="str">
            <v>TxG Zone SL</v>
          </cell>
          <cell r="C4794">
            <v>201009</v>
          </cell>
          <cell r="D4794">
            <v>-5.3800000000000001E-2</v>
          </cell>
        </row>
        <row r="4795">
          <cell r="A4795" t="str">
            <v>TxG Zone SL</v>
          </cell>
          <cell r="C4795">
            <v>201010</v>
          </cell>
          <cell r="D4795">
            <v>-6.2799999999999995E-2</v>
          </cell>
        </row>
        <row r="4796">
          <cell r="A4796" t="str">
            <v>TxG Zone SL</v>
          </cell>
          <cell r="C4796">
            <v>201011</v>
          </cell>
          <cell r="D4796">
            <v>-5.9400000000000001E-2</v>
          </cell>
        </row>
        <row r="4797">
          <cell r="A4797" t="str">
            <v>TxG Zone SL</v>
          </cell>
          <cell r="C4797">
            <v>201012</v>
          </cell>
          <cell r="D4797">
            <v>-7.0900000000000005E-2</v>
          </cell>
        </row>
        <row r="4798">
          <cell r="A4798" t="str">
            <v>TxG Zone SL</v>
          </cell>
          <cell r="C4798">
            <v>201101</v>
          </cell>
          <cell r="D4798">
            <v>-6.3600000000000004E-2</v>
          </cell>
        </row>
        <row r="4799">
          <cell r="A4799" t="str">
            <v>TxG Zone SL</v>
          </cell>
          <cell r="C4799">
            <v>201102</v>
          </cell>
          <cell r="D4799">
            <v>-5.8900000000000001E-2</v>
          </cell>
        </row>
        <row r="4800">
          <cell r="A4800" t="str">
            <v>TxG Zone SL</v>
          </cell>
          <cell r="C4800">
            <v>201103</v>
          </cell>
          <cell r="D4800">
            <v>-5.8200000000000002E-2</v>
          </cell>
        </row>
        <row r="4801">
          <cell r="A4801" t="str">
            <v>TxG Zone SL</v>
          </cell>
          <cell r="C4801">
            <v>201104</v>
          </cell>
          <cell r="D4801">
            <v>-3.5499999999999997E-2</v>
          </cell>
        </row>
        <row r="4802">
          <cell r="A4802" t="str">
            <v>USD</v>
          </cell>
          <cell r="C4802">
            <v>200803</v>
          </cell>
          <cell r="D4802">
            <v>0</v>
          </cell>
        </row>
        <row r="4803">
          <cell r="A4803" t="str">
            <v>USD</v>
          </cell>
          <cell r="C4803">
            <v>200811</v>
          </cell>
          <cell r="D4803">
            <v>0</v>
          </cell>
        </row>
        <row r="4804">
          <cell r="A4804" t="str">
            <v>USD</v>
          </cell>
          <cell r="C4804">
            <v>200812</v>
          </cell>
          <cell r="D4804">
            <v>0</v>
          </cell>
        </row>
        <row r="4805">
          <cell r="A4805" t="str">
            <v>USD</v>
          </cell>
          <cell r="C4805">
            <v>200901</v>
          </cell>
          <cell r="D4805">
            <v>0</v>
          </cell>
        </row>
        <row r="4806">
          <cell r="A4806" t="str">
            <v>USD</v>
          </cell>
          <cell r="C4806">
            <v>200902</v>
          </cell>
          <cell r="D4806">
            <v>0</v>
          </cell>
        </row>
        <row r="4807">
          <cell r="A4807" t="str">
            <v>USD</v>
          </cell>
          <cell r="C4807">
            <v>200903</v>
          </cell>
          <cell r="D4807">
            <v>0</v>
          </cell>
        </row>
        <row r="4808">
          <cell r="A4808" t="str">
            <v>Waddington</v>
          </cell>
          <cell r="C4808">
            <v>200803</v>
          </cell>
          <cell r="D4808">
            <v>0.4461</v>
          </cell>
        </row>
        <row r="4809">
          <cell r="A4809" t="str">
            <v>Waddington</v>
          </cell>
          <cell r="C4809">
            <v>200804</v>
          </cell>
          <cell r="D4809">
            <v>0.29880000000000001</v>
          </cell>
        </row>
        <row r="4810">
          <cell r="A4810" t="str">
            <v>Waddington</v>
          </cell>
          <cell r="C4810">
            <v>200805</v>
          </cell>
          <cell r="D4810">
            <v>0.5151</v>
          </cell>
        </row>
        <row r="4811">
          <cell r="A4811" t="str">
            <v>Waddington</v>
          </cell>
          <cell r="C4811">
            <v>200806</v>
          </cell>
          <cell r="D4811">
            <v>0.497</v>
          </cell>
        </row>
        <row r="4812">
          <cell r="A4812" t="str">
            <v>Waddington</v>
          </cell>
          <cell r="C4812">
            <v>200807</v>
          </cell>
          <cell r="D4812">
            <v>0.50280000000000002</v>
          </cell>
        </row>
        <row r="4813">
          <cell r="A4813" t="str">
            <v>Waddington</v>
          </cell>
          <cell r="C4813">
            <v>200808</v>
          </cell>
          <cell r="D4813">
            <v>0.49630000000000002</v>
          </cell>
        </row>
        <row r="4814">
          <cell r="A4814" t="str">
            <v>Waddington</v>
          </cell>
          <cell r="C4814">
            <v>200809</v>
          </cell>
          <cell r="D4814">
            <v>0.49730000000000002</v>
          </cell>
        </row>
        <row r="4815">
          <cell r="A4815" t="str">
            <v>Waddington</v>
          </cell>
          <cell r="C4815">
            <v>200810</v>
          </cell>
          <cell r="D4815">
            <v>0.49419999999999997</v>
          </cell>
        </row>
        <row r="4816">
          <cell r="A4816" t="str">
            <v>Waddington</v>
          </cell>
          <cell r="C4816">
            <v>200811</v>
          </cell>
          <cell r="D4816">
            <v>0.87209999999999999</v>
          </cell>
        </row>
        <row r="4817">
          <cell r="A4817" t="str">
            <v>Waddington</v>
          </cell>
          <cell r="C4817">
            <v>200812</v>
          </cell>
          <cell r="D4817">
            <v>0.88719999999999999</v>
          </cell>
        </row>
        <row r="4818">
          <cell r="A4818" t="str">
            <v>Waddington</v>
          </cell>
          <cell r="C4818">
            <v>200901</v>
          </cell>
          <cell r="D4818">
            <v>0.88970000000000005</v>
          </cell>
        </row>
        <row r="4819">
          <cell r="A4819" t="str">
            <v>Waddington</v>
          </cell>
          <cell r="C4819">
            <v>200902</v>
          </cell>
          <cell r="D4819">
            <v>0.91559999999999997</v>
          </cell>
        </row>
        <row r="4820">
          <cell r="A4820" t="str">
            <v>Waddington</v>
          </cell>
          <cell r="C4820">
            <v>200903</v>
          </cell>
          <cell r="D4820">
            <v>0.94810000000000005</v>
          </cell>
        </row>
        <row r="4821">
          <cell r="A4821" t="str">
            <v>Waddington</v>
          </cell>
          <cell r="C4821">
            <v>200904</v>
          </cell>
          <cell r="D4821">
            <v>0.50990000000000002</v>
          </cell>
        </row>
        <row r="4822">
          <cell r="A4822" t="str">
            <v>Waddington</v>
          </cell>
          <cell r="C4822">
            <v>200905</v>
          </cell>
          <cell r="D4822">
            <v>0.53710000000000002</v>
          </cell>
        </row>
        <row r="4823">
          <cell r="A4823" t="str">
            <v>Waddington</v>
          </cell>
          <cell r="C4823">
            <v>200906</v>
          </cell>
          <cell r="D4823">
            <v>0.5655</v>
          </cell>
        </row>
        <row r="4824">
          <cell r="A4824" t="str">
            <v>Waddington</v>
          </cell>
          <cell r="C4824">
            <v>200907</v>
          </cell>
          <cell r="D4824">
            <v>0.56320000000000003</v>
          </cell>
        </row>
        <row r="4825">
          <cell r="A4825" t="str">
            <v>Waddington</v>
          </cell>
          <cell r="C4825">
            <v>200908</v>
          </cell>
          <cell r="D4825">
            <v>0.5746</v>
          </cell>
        </row>
        <row r="4826">
          <cell r="A4826" t="str">
            <v>Waddington</v>
          </cell>
          <cell r="C4826">
            <v>200909</v>
          </cell>
          <cell r="D4826">
            <v>0.57179999999999997</v>
          </cell>
        </row>
        <row r="4827">
          <cell r="A4827" t="str">
            <v>Waddington</v>
          </cell>
          <cell r="C4827">
            <v>200910</v>
          </cell>
          <cell r="D4827">
            <v>0.57999999999999996</v>
          </cell>
        </row>
        <row r="4828">
          <cell r="A4828" t="str">
            <v>Waddington</v>
          </cell>
          <cell r="C4828">
            <v>200911</v>
          </cell>
          <cell r="D4828">
            <v>0.91610000000000003</v>
          </cell>
        </row>
        <row r="4829">
          <cell r="A4829" t="str">
            <v>Waddington</v>
          </cell>
          <cell r="C4829">
            <v>200912</v>
          </cell>
          <cell r="D4829">
            <v>0.9839</v>
          </cell>
        </row>
        <row r="4830">
          <cell r="A4830" t="str">
            <v>Waddington</v>
          </cell>
          <cell r="C4830">
            <v>201001</v>
          </cell>
          <cell r="D4830">
            <v>1.1160000000000001</v>
          </cell>
        </row>
        <row r="4831">
          <cell r="A4831" t="str">
            <v>Waddington</v>
          </cell>
          <cell r="C4831">
            <v>201002</v>
          </cell>
          <cell r="D4831">
            <v>1.1232</v>
          </cell>
        </row>
        <row r="4832">
          <cell r="A4832" t="str">
            <v>Waddington</v>
          </cell>
          <cell r="C4832">
            <v>201003</v>
          </cell>
          <cell r="D4832">
            <v>1.036</v>
          </cell>
        </row>
        <row r="4833">
          <cell r="A4833" t="str">
            <v>Waddington</v>
          </cell>
          <cell r="C4833">
            <v>201004</v>
          </cell>
          <cell r="D4833">
            <v>0.49230000000000002</v>
          </cell>
        </row>
        <row r="4834">
          <cell r="A4834" t="str">
            <v>Waddington</v>
          </cell>
          <cell r="C4834">
            <v>201005</v>
          </cell>
          <cell r="D4834">
            <v>0.57030000000000003</v>
          </cell>
        </row>
        <row r="4835">
          <cell r="A4835" t="str">
            <v>Waddington</v>
          </cell>
          <cell r="C4835">
            <v>201006</v>
          </cell>
          <cell r="D4835">
            <v>0.59770000000000001</v>
          </cell>
        </row>
        <row r="4836">
          <cell r="A4836" t="str">
            <v>Waddington</v>
          </cell>
          <cell r="C4836">
            <v>201007</v>
          </cell>
          <cell r="D4836">
            <v>0.59430000000000005</v>
          </cell>
        </row>
        <row r="4837">
          <cell r="A4837" t="str">
            <v>Waddington</v>
          </cell>
          <cell r="C4837">
            <v>201008</v>
          </cell>
          <cell r="D4837">
            <v>0.60740000000000005</v>
          </cell>
        </row>
        <row r="4838">
          <cell r="A4838" t="str">
            <v>Waddington</v>
          </cell>
          <cell r="C4838">
            <v>201009</v>
          </cell>
          <cell r="D4838">
            <v>0.60299999999999998</v>
          </cell>
        </row>
        <row r="4839">
          <cell r="A4839" t="str">
            <v>Waddington</v>
          </cell>
          <cell r="C4839">
            <v>201010</v>
          </cell>
          <cell r="D4839">
            <v>0.61580000000000001</v>
          </cell>
        </row>
        <row r="4840">
          <cell r="A4840" t="str">
            <v>Waddington</v>
          </cell>
          <cell r="C4840">
            <v>201011</v>
          </cell>
          <cell r="D4840">
            <v>1.0089999999999999</v>
          </cell>
        </row>
        <row r="4841">
          <cell r="A4841" t="str">
            <v>Waddington</v>
          </cell>
          <cell r="C4841">
            <v>201012</v>
          </cell>
          <cell r="D4841">
            <v>0.95840000000000003</v>
          </cell>
        </row>
        <row r="4842">
          <cell r="A4842" t="str">
            <v>Waddington</v>
          </cell>
          <cell r="C4842">
            <v>201101</v>
          </cell>
          <cell r="D4842">
            <v>1</v>
          </cell>
        </row>
        <row r="4843">
          <cell r="A4843" t="str">
            <v>Waddington</v>
          </cell>
          <cell r="C4843">
            <v>201102</v>
          </cell>
          <cell r="D4843">
            <v>1.2073</v>
          </cell>
        </row>
        <row r="4844">
          <cell r="A4844" t="str">
            <v>Waddington</v>
          </cell>
          <cell r="C4844">
            <v>201103</v>
          </cell>
          <cell r="D4844">
            <v>1.0054000000000001</v>
          </cell>
        </row>
        <row r="4845">
          <cell r="A4845" t="str">
            <v>Waddington</v>
          </cell>
          <cell r="C4845">
            <v>201104</v>
          </cell>
          <cell r="D4845">
            <v>0.43759999999999999</v>
          </cell>
        </row>
        <row r="4846">
          <cell r="A4846" t="str">
            <v>Waddington</v>
          </cell>
          <cell r="C4846">
            <v>201105</v>
          </cell>
          <cell r="D4846">
            <v>0</v>
          </cell>
        </row>
        <row r="4847">
          <cell r="A4847" t="str">
            <v>Waddington</v>
          </cell>
          <cell r="C4847">
            <v>201106</v>
          </cell>
          <cell r="D4847">
            <v>0</v>
          </cell>
        </row>
        <row r="4848">
          <cell r="A4848" t="str">
            <v>Waddington</v>
          </cell>
          <cell r="C4848">
            <v>201107</v>
          </cell>
          <cell r="D4848">
            <v>0</v>
          </cell>
        </row>
        <row r="4849">
          <cell r="A4849" t="str">
            <v>Waddington</v>
          </cell>
          <cell r="C4849">
            <v>201108</v>
          </cell>
          <cell r="D4849">
            <v>0</v>
          </cell>
        </row>
        <row r="4850">
          <cell r="A4850" t="str">
            <v>Waddington</v>
          </cell>
          <cell r="C4850">
            <v>201109</v>
          </cell>
          <cell r="D4850">
            <v>0</v>
          </cell>
        </row>
        <row r="4851">
          <cell r="A4851" t="str">
            <v>Waddington</v>
          </cell>
          <cell r="C4851">
            <v>201110</v>
          </cell>
          <cell r="D4851">
            <v>0</v>
          </cell>
        </row>
        <row r="4852">
          <cell r="A4852" t="str">
            <v>Waddington</v>
          </cell>
          <cell r="C4852">
            <v>201111</v>
          </cell>
          <cell r="D4852">
            <v>0</v>
          </cell>
        </row>
        <row r="4853">
          <cell r="A4853" t="str">
            <v>Waddington</v>
          </cell>
          <cell r="C4853">
            <v>201112</v>
          </cell>
          <cell r="D4853">
            <v>0</v>
          </cell>
        </row>
        <row r="4854">
          <cell r="A4854" t="str">
            <v>Waddington</v>
          </cell>
          <cell r="C4854">
            <v>201201</v>
          </cell>
          <cell r="D4854">
            <v>0</v>
          </cell>
        </row>
        <row r="4855">
          <cell r="A4855" t="str">
            <v>Waddington</v>
          </cell>
          <cell r="C4855">
            <v>201202</v>
          </cell>
          <cell r="D4855">
            <v>0</v>
          </cell>
        </row>
        <row r="4856">
          <cell r="A4856" t="str">
            <v>Waddington</v>
          </cell>
          <cell r="C4856">
            <v>201203</v>
          </cell>
          <cell r="D4856">
            <v>0</v>
          </cell>
        </row>
        <row r="4857">
          <cell r="A4857" t="str">
            <v>Waddington</v>
          </cell>
          <cell r="C4857">
            <v>201204</v>
          </cell>
          <cell r="D4857">
            <v>0</v>
          </cell>
        </row>
        <row r="4858">
          <cell r="A4858" t="str">
            <v>Waddington</v>
          </cell>
          <cell r="C4858">
            <v>201205</v>
          </cell>
          <cell r="D4858">
            <v>0</v>
          </cell>
        </row>
        <row r="4859">
          <cell r="A4859" t="str">
            <v>Waddington</v>
          </cell>
          <cell r="C4859">
            <v>201206</v>
          </cell>
          <cell r="D4859">
            <v>0</v>
          </cell>
        </row>
        <row r="4860">
          <cell r="A4860" t="str">
            <v>Waddington</v>
          </cell>
          <cell r="C4860">
            <v>201207</v>
          </cell>
          <cell r="D4860">
            <v>0</v>
          </cell>
        </row>
        <row r="4861">
          <cell r="A4861" t="str">
            <v>Waddington</v>
          </cell>
          <cell r="C4861">
            <v>201208</v>
          </cell>
          <cell r="D4861">
            <v>0</v>
          </cell>
        </row>
        <row r="4862">
          <cell r="A4862" t="str">
            <v>Waddington</v>
          </cell>
          <cell r="C4862">
            <v>201209</v>
          </cell>
          <cell r="D4862">
            <v>0</v>
          </cell>
        </row>
        <row r="4863">
          <cell r="A4863" t="str">
            <v>Waddington</v>
          </cell>
          <cell r="C4863">
            <v>201210</v>
          </cell>
          <cell r="D4863">
            <v>0</v>
          </cell>
        </row>
        <row r="4864">
          <cell r="A4864" t="str">
            <v>Waddington</v>
          </cell>
          <cell r="C4864">
            <v>201211</v>
          </cell>
          <cell r="D4864">
            <v>0</v>
          </cell>
        </row>
        <row r="4865">
          <cell r="A4865" t="str">
            <v>Waddington</v>
          </cell>
          <cell r="C4865">
            <v>201212</v>
          </cell>
          <cell r="D4865">
            <v>0</v>
          </cell>
        </row>
        <row r="4866">
          <cell r="A4866" t="str">
            <v>Waddington</v>
          </cell>
          <cell r="C4866">
            <v>201301</v>
          </cell>
          <cell r="D4866">
            <v>0</v>
          </cell>
        </row>
        <row r="4867">
          <cell r="A4867" t="str">
            <v>Waddington</v>
          </cell>
          <cell r="C4867">
            <v>201302</v>
          </cell>
          <cell r="D4867">
            <v>0</v>
          </cell>
        </row>
        <row r="4868">
          <cell r="A4868" t="str">
            <v>Waddington</v>
          </cell>
          <cell r="C4868">
            <v>201303</v>
          </cell>
          <cell r="D4868">
            <v>0</v>
          </cell>
        </row>
        <row r="4869">
          <cell r="A4869" t="str">
            <v>Waddington</v>
          </cell>
          <cell r="C4869">
            <v>201304</v>
          </cell>
          <cell r="D4869">
            <v>0</v>
          </cell>
        </row>
        <row r="4870">
          <cell r="A4870" t="str">
            <v>Waddington</v>
          </cell>
          <cell r="C4870">
            <v>201305</v>
          </cell>
          <cell r="D4870">
            <v>0</v>
          </cell>
        </row>
        <row r="4871">
          <cell r="A4871" t="str">
            <v>Waddington</v>
          </cell>
          <cell r="C4871">
            <v>201306</v>
          </cell>
          <cell r="D4871">
            <v>0</v>
          </cell>
        </row>
        <row r="4872">
          <cell r="A4872" t="str">
            <v>Waddington</v>
          </cell>
          <cell r="C4872">
            <v>201307</v>
          </cell>
          <cell r="D4872">
            <v>0</v>
          </cell>
        </row>
        <row r="4873">
          <cell r="A4873" t="str">
            <v>Waddington</v>
          </cell>
          <cell r="C4873">
            <v>201308</v>
          </cell>
          <cell r="D4873">
            <v>0</v>
          </cell>
        </row>
        <row r="4874">
          <cell r="A4874" t="str">
            <v>Waddington</v>
          </cell>
          <cell r="C4874">
            <v>201309</v>
          </cell>
          <cell r="D4874">
            <v>0</v>
          </cell>
        </row>
        <row r="4875">
          <cell r="A4875" t="str">
            <v>Waddington</v>
          </cell>
          <cell r="C4875">
            <v>201310</v>
          </cell>
          <cell r="D4875">
            <v>0</v>
          </cell>
        </row>
        <row r="4876">
          <cell r="A4876" t="str">
            <v>Waddington</v>
          </cell>
          <cell r="C4876">
            <v>201311</v>
          </cell>
          <cell r="D4876">
            <v>0</v>
          </cell>
        </row>
        <row r="4877">
          <cell r="A4877" t="str">
            <v>Waddington</v>
          </cell>
          <cell r="C4877">
            <v>201312</v>
          </cell>
          <cell r="D4877">
            <v>0</v>
          </cell>
        </row>
        <row r="4878">
          <cell r="A4878" t="str">
            <v>Waddington</v>
          </cell>
          <cell r="C4878">
            <v>201401</v>
          </cell>
          <cell r="D4878">
            <v>0</v>
          </cell>
        </row>
        <row r="4879">
          <cell r="A4879" t="str">
            <v>Waddington</v>
          </cell>
          <cell r="C4879">
            <v>201402</v>
          </cell>
          <cell r="D4879">
            <v>0</v>
          </cell>
        </row>
        <row r="4880">
          <cell r="A4880" t="str">
            <v>Waddington</v>
          </cell>
          <cell r="C4880">
            <v>201403</v>
          </cell>
          <cell r="D4880">
            <v>0</v>
          </cell>
        </row>
        <row r="4881">
          <cell r="A4881" t="str">
            <v>Waddington</v>
          </cell>
          <cell r="C4881">
            <v>201404</v>
          </cell>
          <cell r="D4881">
            <v>0</v>
          </cell>
        </row>
        <row r="4882">
          <cell r="A4882" t="str">
            <v>Waddington</v>
          </cell>
          <cell r="C4882">
            <v>201405</v>
          </cell>
          <cell r="D4882">
            <v>0</v>
          </cell>
        </row>
        <row r="4883">
          <cell r="A4883" t="str">
            <v>Waddington</v>
          </cell>
          <cell r="C4883">
            <v>201406</v>
          </cell>
          <cell r="D4883">
            <v>0</v>
          </cell>
        </row>
        <row r="4884">
          <cell r="A4884" t="str">
            <v>Waddington</v>
          </cell>
          <cell r="C4884">
            <v>201407</v>
          </cell>
          <cell r="D4884">
            <v>0</v>
          </cell>
        </row>
        <row r="4885">
          <cell r="A4885" t="str">
            <v>Waddington</v>
          </cell>
          <cell r="C4885">
            <v>201408</v>
          </cell>
          <cell r="D4885">
            <v>0</v>
          </cell>
        </row>
        <row r="4886">
          <cell r="A4886" t="str">
            <v>Waddington</v>
          </cell>
          <cell r="C4886">
            <v>201409</v>
          </cell>
          <cell r="D4886">
            <v>0</v>
          </cell>
        </row>
        <row r="4887">
          <cell r="A4887" t="str">
            <v>Waddington</v>
          </cell>
          <cell r="C4887">
            <v>201410</v>
          </cell>
          <cell r="D4887">
            <v>0</v>
          </cell>
        </row>
        <row r="4888">
          <cell r="A4888" t="str">
            <v>Waddington</v>
          </cell>
          <cell r="C4888">
            <v>201411</v>
          </cell>
          <cell r="D4888">
            <v>0</v>
          </cell>
        </row>
      </sheetData>
      <sheetData sheetId="10"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caSummary"/>
      <sheetName val="MarginSummary"/>
      <sheetName val="Basis Data 03312008"/>
      <sheetName val="Retrieval"/>
      <sheetName val="RI_VOL_NF"/>
    </sheetNames>
    <sheetDataSet>
      <sheetData sheetId="0">
        <row r="16">
          <cell r="A16" t="str">
            <v>A-1-1.)  Billed Fuel Revenue Summary</v>
          </cell>
          <cell r="DC16" t="str">
            <v>B-1-1.)  Billed Fuel Revenue Summary</v>
          </cell>
        </row>
        <row r="17">
          <cell r="B17" t="str">
            <v>P1</v>
          </cell>
          <cell r="C17" t="str">
            <v>P2</v>
          </cell>
          <cell r="D17" t="str">
            <v>P3</v>
          </cell>
          <cell r="E17" t="str">
            <v>P4</v>
          </cell>
          <cell r="F17" t="str">
            <v>P5</v>
          </cell>
          <cell r="G17" t="str">
            <v>P7</v>
          </cell>
          <cell r="H17" t="str">
            <v>P8</v>
          </cell>
          <cell r="I17" t="str">
            <v>P9</v>
          </cell>
          <cell r="J17" t="str">
            <v>P9a</v>
          </cell>
          <cell r="K17" t="str">
            <v>P9b</v>
          </cell>
          <cell r="L17" t="str">
            <v>P9c</v>
          </cell>
          <cell r="M17" t="str">
            <v>P10</v>
          </cell>
          <cell r="N17" t="str">
            <v>P10a</v>
          </cell>
          <cell r="O17" t="str">
            <v>P10b</v>
          </cell>
          <cell r="P17" t="str">
            <v>P20</v>
          </cell>
          <cell r="Q17" t="str">
            <v>P21</v>
          </cell>
          <cell r="R17" t="str">
            <v>P22</v>
          </cell>
          <cell r="S17" t="str">
            <v>P23</v>
          </cell>
          <cell r="T17" t="str">
            <v>P24</v>
          </cell>
          <cell r="U17" t="str">
            <v>P25</v>
          </cell>
          <cell r="V17" t="str">
            <v>P26</v>
          </cell>
          <cell r="W17" t="str">
            <v>P27</v>
          </cell>
          <cell r="X17" t="str">
            <v>P28</v>
          </cell>
          <cell r="Y17" t="str">
            <v>P29</v>
          </cell>
          <cell r="Z17" t="str">
            <v>P30</v>
          </cell>
          <cell r="AA17" t="str">
            <v>P31</v>
          </cell>
          <cell r="AB17" t="str">
            <v>P32</v>
          </cell>
          <cell r="AC17" t="str">
            <v>P33</v>
          </cell>
          <cell r="AD17" t="str">
            <v>P34</v>
          </cell>
          <cell r="AE17" t="str">
            <v>P35</v>
          </cell>
          <cell r="AF17" t="str">
            <v>P36</v>
          </cell>
          <cell r="AG17" t="str">
            <v>P37</v>
          </cell>
          <cell r="AH17" t="str">
            <v>P38</v>
          </cell>
          <cell r="AI17" t="str">
            <v>P49</v>
          </cell>
          <cell r="AJ17" t="str">
            <v>P50</v>
          </cell>
          <cell r="AK17" t="str">
            <v>P51</v>
          </cell>
          <cell r="AL17" t="str">
            <v>P52</v>
          </cell>
          <cell r="AM17" t="str">
            <v>P62</v>
          </cell>
          <cell r="AN17" t="str">
            <v>P63</v>
          </cell>
          <cell r="AO17" t="str">
            <v>P64</v>
          </cell>
          <cell r="AP17" t="str">
            <v>P65</v>
          </cell>
          <cell r="AQ17" t="str">
            <v>P66</v>
          </cell>
          <cell r="AR17" t="str">
            <v>Spare 1a</v>
          </cell>
          <cell r="AS17" t="str">
            <v>Spare 2a</v>
          </cell>
          <cell r="AT17" t="str">
            <v>Spare 3a</v>
          </cell>
          <cell r="AU17" t="str">
            <v>Spare 4a</v>
          </cell>
          <cell r="AV17" t="str">
            <v>Spare 5a</v>
          </cell>
          <cell r="AW17" t="str">
            <v>Spare 6a</v>
          </cell>
          <cell r="AX17" t="str">
            <v>Spare 7a</v>
          </cell>
          <cell r="AY17" t="str">
            <v>Spare 8a</v>
          </cell>
          <cell r="AZ17" t="str">
            <v>P58</v>
          </cell>
          <cell r="BA17" t="str">
            <v>P61</v>
          </cell>
          <cell r="BD17" t="str">
            <v>P11</v>
          </cell>
          <cell r="BE17" t="str">
            <v>P12</v>
          </cell>
          <cell r="BF17" t="str">
            <v>P13</v>
          </cell>
          <cell r="BG17" t="str">
            <v>P14</v>
          </cell>
          <cell r="BH17" t="str">
            <v>P15</v>
          </cell>
          <cell r="BI17" t="str">
            <v>P17</v>
          </cell>
          <cell r="BJ17" t="str">
            <v>P18</v>
          </cell>
          <cell r="BK17" t="str">
            <v>P19</v>
          </cell>
          <cell r="BL17" t="str">
            <v>P19a</v>
          </cell>
          <cell r="BM17" t="str">
            <v>P19b</v>
          </cell>
          <cell r="BN17" t="str">
            <v>P19c</v>
          </cell>
          <cell r="BP17" t="str">
            <v>P39</v>
          </cell>
          <cell r="BQ17" t="str">
            <v>P40</v>
          </cell>
          <cell r="BR17" t="str">
            <v>P41</v>
          </cell>
          <cell r="BS17" t="str">
            <v>P42</v>
          </cell>
          <cell r="BT17" t="str">
            <v>P43</v>
          </cell>
          <cell r="BU17" t="str">
            <v>P44</v>
          </cell>
          <cell r="CA17" t="str">
            <v>P45</v>
          </cell>
          <cell r="CB17" t="str">
            <v>P46</v>
          </cell>
          <cell r="CC17" t="str">
            <v>P47</v>
          </cell>
          <cell r="CH17" t="str">
            <v>P48</v>
          </cell>
          <cell r="CI17" t="str">
            <v>P53</v>
          </cell>
          <cell r="CJ17" t="str">
            <v>P54</v>
          </cell>
          <cell r="CK17" t="str">
            <v>P55</v>
          </cell>
          <cell r="CL17" t="str">
            <v>P56</v>
          </cell>
          <cell r="CR17" t="str">
            <v>Spare 1b</v>
          </cell>
          <cell r="CS17" t="str">
            <v>Spare 2b</v>
          </cell>
          <cell r="CT17" t="str">
            <v>Spare 3b</v>
          </cell>
          <cell r="CU17" t="str">
            <v>Spare 4b</v>
          </cell>
          <cell r="CV17" t="str">
            <v>Spare 5b</v>
          </cell>
          <cell r="CW17" t="str">
            <v>Spare 6b</v>
          </cell>
          <cell r="CX17" t="str">
            <v>Spare 7b</v>
          </cell>
          <cell r="CY17" t="str">
            <v>Spare 8b</v>
          </cell>
          <cell r="CZ17" t="str">
            <v>p57</v>
          </cell>
          <cell r="DA17" t="str">
            <v>p60</v>
          </cell>
          <cell r="DD17" t="str">
            <v>Total Firm</v>
          </cell>
          <cell r="DE17" t="str">
            <v>Total TC</v>
          </cell>
          <cell r="DF17" t="str">
            <v>Total Interruptible</v>
          </cell>
          <cell r="DG17" t="str">
            <v>Total Firm</v>
          </cell>
          <cell r="DH17" t="str">
            <v>Total TC</v>
          </cell>
          <cell r="DI17" t="str">
            <v>Total Interruptible</v>
          </cell>
          <cell r="DJ17" t="str">
            <v>Others</v>
          </cell>
          <cell r="DK17" t="str">
            <v>Grand</v>
          </cell>
        </row>
        <row r="18">
          <cell r="B18" t="str">
            <v>Resid - Firm</v>
          </cell>
          <cell r="D18" t="str">
            <v>Comm - Firm</v>
          </cell>
          <cell r="P18" t="str">
            <v>TC</v>
          </cell>
          <cell r="AI18" t="str">
            <v>Interruptible</v>
          </cell>
          <cell r="AR18" t="str">
            <v>Resid</v>
          </cell>
          <cell r="AS18" t="str">
            <v>Comm</v>
          </cell>
          <cell r="AT18" t="str">
            <v>Comm</v>
          </cell>
          <cell r="AU18" t="str">
            <v>TC</v>
          </cell>
          <cell r="AV18" t="str">
            <v>TC</v>
          </cell>
          <cell r="AW18" t="str">
            <v>TC</v>
          </cell>
          <cell r="AX18" t="str">
            <v>Interrupt</v>
          </cell>
          <cell r="AY18" t="str">
            <v>Interrupt</v>
          </cell>
          <cell r="AZ18" t="str">
            <v>Edgar</v>
          </cell>
          <cell r="BA18" t="str">
            <v>S. Allowance</v>
          </cell>
          <cell r="BD18" t="str">
            <v>Resid - Firm</v>
          </cell>
          <cell r="BF18" t="str">
            <v>Comm - Firm</v>
          </cell>
          <cell r="BP18" t="str">
            <v>TC</v>
          </cell>
          <cell r="CI18" t="str">
            <v>Interruptible</v>
          </cell>
          <cell r="CR18" t="str">
            <v>Resid</v>
          </cell>
          <cell r="CS18" t="str">
            <v>Comm</v>
          </cell>
          <cell r="CT18" t="str">
            <v>Comm</v>
          </cell>
          <cell r="CU18" t="str">
            <v>TC</v>
          </cell>
          <cell r="CV18" t="str">
            <v>TC</v>
          </cell>
          <cell r="CW18" t="str">
            <v>TC</v>
          </cell>
          <cell r="CX18" t="str">
            <v>Interrupt</v>
          </cell>
          <cell r="CY18" t="str">
            <v>Interrupt</v>
          </cell>
          <cell r="CZ18" t="str">
            <v>Offsys</v>
          </cell>
          <cell r="DA18" t="str">
            <v>Rev Char</v>
          </cell>
          <cell r="DD18" t="str">
            <v>Sales</v>
          </cell>
          <cell r="DE18" t="str">
            <v>Sales</v>
          </cell>
          <cell r="DF18" t="str">
            <v>Sales</v>
          </cell>
          <cell r="DG18" t="str">
            <v>Trans</v>
          </cell>
          <cell r="DH18" t="str">
            <v>Trans</v>
          </cell>
          <cell r="DI18" t="str">
            <v>Trans</v>
          </cell>
          <cell r="DJ18" t="str">
            <v>(Edgar, S.Allow, Choff, Offsys)</v>
          </cell>
          <cell r="DK18" t="str">
            <v>Total</v>
          </cell>
        </row>
        <row r="19">
          <cell r="B19" t="str">
            <v>1A</v>
          </cell>
          <cell r="C19" t="str">
            <v>1B</v>
          </cell>
          <cell r="D19">
            <v>3</v>
          </cell>
          <cell r="E19" t="str">
            <v>2-1</v>
          </cell>
          <cell r="F19" t="str">
            <v>2-2</v>
          </cell>
          <cell r="G19" t="str">
            <v>4A</v>
          </cell>
          <cell r="H19" t="str">
            <v>4B</v>
          </cell>
          <cell r="I19">
            <v>7</v>
          </cell>
          <cell r="J19" t="str">
            <v>SC 21 - R1</v>
          </cell>
          <cell r="K19" t="str">
            <v>SC 21 - R2</v>
          </cell>
          <cell r="L19" t="str">
            <v>SC 21 - R3</v>
          </cell>
          <cell r="M19" t="str">
            <v>NGV</v>
          </cell>
          <cell r="N19" t="str">
            <v>WC Ad</v>
          </cell>
          <cell r="O19" t="str">
            <v>1 Time Adj</v>
          </cell>
          <cell r="P19" t="str">
            <v>6C-1</v>
          </cell>
          <cell r="Q19" t="str">
            <v>6CT-1</v>
          </cell>
          <cell r="R19" t="str">
            <v>6C-2</v>
          </cell>
          <cell r="S19" t="str">
            <v>6CT-2</v>
          </cell>
          <cell r="T19" t="str">
            <v>6G-1</v>
          </cell>
          <cell r="U19" t="str">
            <v>6G-2</v>
          </cell>
          <cell r="V19" t="str">
            <v>NYH1</v>
          </cell>
          <cell r="W19" t="str">
            <v>NYH2</v>
          </cell>
          <cell r="X19" t="str">
            <v>NYSGS</v>
          </cell>
          <cell r="Y19" t="str">
            <v>Kingsboro</v>
          </cell>
          <cell r="Z19" t="str">
            <v>NYCDGS</v>
          </cell>
          <cell r="AA19" t="str">
            <v>6M-1</v>
          </cell>
          <cell r="AB19" t="str">
            <v>6M-2</v>
          </cell>
          <cell r="AC19" t="str">
            <v>6M-3</v>
          </cell>
          <cell r="AD19" t="str">
            <v>LFK-A</v>
          </cell>
          <cell r="AE19" t="str">
            <v>LFK-B</v>
          </cell>
          <cell r="AF19" t="str">
            <v>TRP-A</v>
          </cell>
          <cell r="AG19" t="str">
            <v>TRP-B</v>
          </cell>
          <cell r="AH19" t="str">
            <v>6M-4</v>
          </cell>
          <cell r="AI19" t="str">
            <v>5A1</v>
          </cell>
          <cell r="AJ19" t="str">
            <v>5A2</v>
          </cell>
          <cell r="AK19" t="str">
            <v>5B1</v>
          </cell>
          <cell r="AL19" t="str">
            <v>5B2</v>
          </cell>
          <cell r="AM19" t="str">
            <v>Power Gen</v>
          </cell>
          <cell r="AN19" t="str">
            <v>SC20-Spare 1</v>
          </cell>
          <cell r="AO19" t="str">
            <v>SC20-Spare 2</v>
          </cell>
          <cell r="AP19" t="str">
            <v>SC20-Spare 3</v>
          </cell>
          <cell r="AQ19" t="str">
            <v>PG &lt; 50MW</v>
          </cell>
          <cell r="AR19" t="str">
            <v>Spare 1a</v>
          </cell>
          <cell r="AS19" t="str">
            <v>Spare 2a</v>
          </cell>
          <cell r="AT19" t="str">
            <v>Spare 3a</v>
          </cell>
          <cell r="AU19" t="str">
            <v>Spare 4a</v>
          </cell>
          <cell r="AV19" t="str">
            <v>Spare 5a</v>
          </cell>
          <cell r="AW19" t="str">
            <v>Spare 6a</v>
          </cell>
          <cell r="AX19" t="str">
            <v>Spare 7a</v>
          </cell>
          <cell r="AY19" t="str">
            <v>Spare 8a</v>
          </cell>
          <cell r="BD19" t="str">
            <v>T1A</v>
          </cell>
          <cell r="BE19" t="str">
            <v>T1B</v>
          </cell>
          <cell r="BF19" t="str">
            <v>T3</v>
          </cell>
          <cell r="BG19" t="str">
            <v>T2-1</v>
          </cell>
          <cell r="BH19" t="str">
            <v>T2-2</v>
          </cell>
          <cell r="BI19" t="str">
            <v>T4A</v>
          </cell>
          <cell r="BJ19" t="str">
            <v>T4B</v>
          </cell>
          <cell r="BK19" t="str">
            <v>T7</v>
          </cell>
          <cell r="BL19" t="str">
            <v>T7</v>
          </cell>
          <cell r="BM19" t="str">
            <v>T7</v>
          </cell>
          <cell r="BN19" t="str">
            <v>T7</v>
          </cell>
          <cell r="BP19" t="str">
            <v>T6C-1</v>
          </cell>
          <cell r="BQ19" t="str">
            <v>T6CT-1</v>
          </cell>
          <cell r="BR19" t="str">
            <v>T6C-2</v>
          </cell>
          <cell r="BS19" t="str">
            <v>T6CT-2</v>
          </cell>
          <cell r="BT19" t="str">
            <v>T6G-1</v>
          </cell>
          <cell r="BU19" t="str">
            <v>T6G-2</v>
          </cell>
          <cell r="CA19" t="str">
            <v>T6M-1</v>
          </cell>
          <cell r="CB19" t="str">
            <v>T6M-2</v>
          </cell>
          <cell r="CC19" t="str">
            <v>T6M-3</v>
          </cell>
          <cell r="CH19" t="str">
            <v>T6M-4</v>
          </cell>
          <cell r="CI19" t="str">
            <v>T5A1</v>
          </cell>
          <cell r="CJ19" t="str">
            <v>T5A2</v>
          </cell>
          <cell r="CK19" t="str">
            <v>T5B1</v>
          </cell>
          <cell r="CL19" t="str">
            <v>T5B2</v>
          </cell>
          <cell r="CR19" t="str">
            <v>Spare 1b</v>
          </cell>
          <cell r="CS19" t="str">
            <v>Spare 2b</v>
          </cell>
          <cell r="CT19" t="str">
            <v>Spare 3b</v>
          </cell>
          <cell r="CU19" t="str">
            <v>Spare 4b</v>
          </cell>
          <cell r="CV19" t="str">
            <v>Spare 5b</v>
          </cell>
          <cell r="CW19" t="str">
            <v>Spare 6b</v>
          </cell>
          <cell r="CX19" t="str">
            <v>Spare 7b</v>
          </cell>
          <cell r="CY19" t="str">
            <v>Spare 8b</v>
          </cell>
          <cell r="CZ19" t="str">
            <v>Sales</v>
          </cell>
          <cell r="DA19" t="str">
            <v>Off</v>
          </cell>
        </row>
        <row r="20">
          <cell r="A20">
            <v>38353</v>
          </cell>
          <cell r="B20">
            <v>5159.5914106</v>
          </cell>
          <cell r="C20">
            <v>90536.476777146687</v>
          </cell>
          <cell r="D20">
            <v>8621.3377409926343</v>
          </cell>
          <cell r="E20">
            <v>7883.3883278313788</v>
          </cell>
          <cell r="F20">
            <v>9871.1344544320527</v>
          </cell>
          <cell r="G20">
            <v>2488.2108840218102</v>
          </cell>
          <cell r="H20">
            <v>117.21614977452001</v>
          </cell>
          <cell r="I20">
            <v>20.608885662300001</v>
          </cell>
          <cell r="J20">
            <v>0</v>
          </cell>
          <cell r="K20">
            <v>0</v>
          </cell>
          <cell r="L20">
            <v>0</v>
          </cell>
          <cell r="M20">
            <v>453.54247366158006</v>
          </cell>
          <cell r="N20">
            <v>0</v>
          </cell>
          <cell r="O20">
            <v>0</v>
          </cell>
          <cell r="P20">
            <v>422.512677165718</v>
          </cell>
          <cell r="Q20">
            <v>280.77245342539402</v>
          </cell>
          <cell r="R20">
            <v>2305.6633570410349</v>
          </cell>
          <cell r="S20">
            <v>2253.5677653969051</v>
          </cell>
          <cell r="T20">
            <v>1112.3198632620631</v>
          </cell>
          <cell r="U20">
            <v>4122.3035265660837</v>
          </cell>
          <cell r="V20">
            <v>76.459355420273994</v>
          </cell>
          <cell r="W20">
            <v>6010.5139836461076</v>
          </cell>
          <cell r="X20">
            <v>139.06532191544201</v>
          </cell>
          <cell r="Y20">
            <v>46.629113997186323</v>
          </cell>
          <cell r="Z20">
            <v>834.88489310486284</v>
          </cell>
          <cell r="AA20">
            <v>1573.6126971155527</v>
          </cell>
          <cell r="AB20">
            <v>9783.339624729002</v>
          </cell>
          <cell r="AC20">
            <v>6521.3661640309765</v>
          </cell>
          <cell r="AD20">
            <v>262.05282800552862</v>
          </cell>
          <cell r="AE20">
            <v>503.77845647559093</v>
          </cell>
          <cell r="AF20">
            <v>260.40187691460346</v>
          </cell>
          <cell r="AG20">
            <v>464.92462994462687</v>
          </cell>
          <cell r="AH20">
            <v>2579.5324711123335</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C20">
            <v>38353</v>
          </cell>
          <cell r="BD20">
            <v>0</v>
          </cell>
          <cell r="BE20">
            <v>0</v>
          </cell>
          <cell r="BF20">
            <v>0</v>
          </cell>
          <cell r="BG20">
            <v>0</v>
          </cell>
          <cell r="BH20">
            <v>0</v>
          </cell>
          <cell r="BI20">
            <v>0</v>
          </cell>
          <cell r="BJ20">
            <v>0</v>
          </cell>
          <cell r="BK20">
            <v>0</v>
          </cell>
          <cell r="BL20">
            <v>0</v>
          </cell>
          <cell r="BM20">
            <v>0</v>
          </cell>
          <cell r="BN20">
            <v>0</v>
          </cell>
          <cell r="BP20">
            <v>0</v>
          </cell>
          <cell r="BQ20">
            <v>0</v>
          </cell>
          <cell r="BR20">
            <v>0</v>
          </cell>
          <cell r="BS20">
            <v>0</v>
          </cell>
          <cell r="BT20">
            <v>0</v>
          </cell>
          <cell r="BU20">
            <v>0</v>
          </cell>
          <cell r="CA20">
            <v>0</v>
          </cell>
          <cell r="CB20">
            <v>0</v>
          </cell>
          <cell r="CC20">
            <v>0</v>
          </cell>
          <cell r="CH20">
            <v>0</v>
          </cell>
          <cell r="CI20">
            <v>0</v>
          </cell>
          <cell r="CJ20">
            <v>0</v>
          </cell>
          <cell r="CK20">
            <v>0</v>
          </cell>
          <cell r="CL20">
            <v>0</v>
          </cell>
          <cell r="CR20">
            <v>0</v>
          </cell>
          <cell r="CS20">
            <v>0</v>
          </cell>
          <cell r="CT20">
            <v>0</v>
          </cell>
          <cell r="CU20">
            <v>0</v>
          </cell>
          <cell r="CV20">
            <v>0</v>
          </cell>
          <cell r="CW20">
            <v>0</v>
          </cell>
          <cell r="CX20">
            <v>0</v>
          </cell>
          <cell r="CY20">
            <v>0</v>
          </cell>
          <cell r="CZ20">
            <v>0</v>
          </cell>
          <cell r="DA20">
            <v>0</v>
          </cell>
          <cell r="DC20">
            <v>38353</v>
          </cell>
          <cell r="DD20">
            <v>125151.50710412297</v>
          </cell>
          <cell r="DE20">
            <v>39553.701059269282</v>
          </cell>
          <cell r="DF20">
            <v>0</v>
          </cell>
          <cell r="DG20">
            <v>0</v>
          </cell>
          <cell r="DH20">
            <v>0</v>
          </cell>
          <cell r="DI20">
            <v>0</v>
          </cell>
          <cell r="DJ20">
            <v>0</v>
          </cell>
          <cell r="DK20">
            <v>164705.20816339226</v>
          </cell>
        </row>
        <row r="21">
          <cell r="A21">
            <v>38384</v>
          </cell>
          <cell r="B21">
            <v>5375.2795096999998</v>
          </cell>
          <cell r="C21">
            <v>97292.10362284779</v>
          </cell>
          <cell r="D21">
            <v>9666.5811204134588</v>
          </cell>
          <cell r="E21">
            <v>7720.7205971725398</v>
          </cell>
          <cell r="F21">
            <v>9877.5784667013031</v>
          </cell>
          <cell r="G21">
            <v>2375.4052501924352</v>
          </cell>
          <cell r="H21">
            <v>115.62132648423</v>
          </cell>
          <cell r="I21">
            <v>19.678692850049998</v>
          </cell>
          <cell r="J21">
            <v>0</v>
          </cell>
          <cell r="K21">
            <v>0</v>
          </cell>
          <cell r="L21">
            <v>0</v>
          </cell>
          <cell r="M21">
            <v>433.07159736272996</v>
          </cell>
          <cell r="N21">
            <v>0</v>
          </cell>
          <cell r="O21">
            <v>0</v>
          </cell>
          <cell r="P21">
            <v>378.48926191992848</v>
          </cell>
          <cell r="Q21">
            <v>250.84392072736426</v>
          </cell>
          <cell r="R21">
            <v>2091.6458516487114</v>
          </cell>
          <cell r="S21">
            <v>2041.9331055637567</v>
          </cell>
          <cell r="T21">
            <v>988.48139880267979</v>
          </cell>
          <cell r="U21">
            <v>3680.5249369251646</v>
          </cell>
          <cell r="V21">
            <v>68.364492998193029</v>
          </cell>
          <cell r="W21">
            <v>5382.945329099316</v>
          </cell>
          <cell r="X21">
            <v>124.01831102966599</v>
          </cell>
          <cell r="Y21">
            <v>41.776132181946771</v>
          </cell>
          <cell r="Z21">
            <v>750.42543826867961</v>
          </cell>
          <cell r="AA21">
            <v>1406.6082639191764</v>
          </cell>
          <cell r="AB21">
            <v>8776.5487679708058</v>
          </cell>
          <cell r="AC21">
            <v>5822.0867314879888</v>
          </cell>
          <cell r="AD21">
            <v>237.45423928473122</v>
          </cell>
          <cell r="AE21">
            <v>457.44853474202887</v>
          </cell>
          <cell r="AF21">
            <v>232.63907303495634</v>
          </cell>
          <cell r="AG21">
            <v>415.03317670946353</v>
          </cell>
          <cell r="AH21">
            <v>2311.7344768875887</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C21">
            <v>38384</v>
          </cell>
          <cell r="BD21">
            <v>0</v>
          </cell>
          <cell r="BE21">
            <v>0</v>
          </cell>
          <cell r="BF21">
            <v>0</v>
          </cell>
          <cell r="BG21">
            <v>0</v>
          </cell>
          <cell r="BH21">
            <v>0</v>
          </cell>
          <cell r="BI21">
            <v>0</v>
          </cell>
          <cell r="BJ21">
            <v>0</v>
          </cell>
          <cell r="BK21">
            <v>0</v>
          </cell>
          <cell r="BL21">
            <v>0</v>
          </cell>
          <cell r="BM21">
            <v>0</v>
          </cell>
          <cell r="BN21">
            <v>0</v>
          </cell>
          <cell r="BP21">
            <v>0</v>
          </cell>
          <cell r="BQ21">
            <v>0</v>
          </cell>
          <cell r="BR21">
            <v>0</v>
          </cell>
          <cell r="BS21">
            <v>0</v>
          </cell>
          <cell r="BT21">
            <v>0</v>
          </cell>
          <cell r="BU21">
            <v>0</v>
          </cell>
          <cell r="CA21">
            <v>0</v>
          </cell>
          <cell r="CB21">
            <v>0</v>
          </cell>
          <cell r="CC21">
            <v>0</v>
          </cell>
          <cell r="CH21">
            <v>0</v>
          </cell>
          <cell r="CI21">
            <v>0</v>
          </cell>
          <cell r="CJ21">
            <v>0</v>
          </cell>
          <cell r="CK21">
            <v>0</v>
          </cell>
          <cell r="CL21">
            <v>0</v>
          </cell>
          <cell r="CR21">
            <v>0</v>
          </cell>
          <cell r="CS21">
            <v>0</v>
          </cell>
          <cell r="CT21">
            <v>0</v>
          </cell>
          <cell r="CU21">
            <v>0</v>
          </cell>
          <cell r="CV21">
            <v>0</v>
          </cell>
          <cell r="CW21">
            <v>0</v>
          </cell>
          <cell r="CX21">
            <v>0</v>
          </cell>
          <cell r="CY21">
            <v>0</v>
          </cell>
          <cell r="CZ21">
            <v>0</v>
          </cell>
          <cell r="DA21">
            <v>0</v>
          </cell>
          <cell r="DC21">
            <v>38384</v>
          </cell>
          <cell r="DD21">
            <v>132876.04018372452</v>
          </cell>
          <cell r="DE21">
            <v>35459.001443202149</v>
          </cell>
          <cell r="DF21">
            <v>0</v>
          </cell>
          <cell r="DG21">
            <v>0</v>
          </cell>
          <cell r="DH21">
            <v>0</v>
          </cell>
          <cell r="DI21">
            <v>0</v>
          </cell>
          <cell r="DJ21">
            <v>0</v>
          </cell>
          <cell r="DK21">
            <v>168335.04162692666</v>
          </cell>
        </row>
        <row r="22">
          <cell r="A22">
            <v>38412</v>
          </cell>
          <cell r="B22">
            <v>5132.7288934999997</v>
          </cell>
          <cell r="C22">
            <v>82769.852260789092</v>
          </cell>
          <cell r="D22">
            <v>8925.2782901361134</v>
          </cell>
          <cell r="E22">
            <v>7023.5081847412303</v>
          </cell>
          <cell r="F22">
            <v>8504.601786632762</v>
          </cell>
          <cell r="G22">
            <v>2385.0145223992804</v>
          </cell>
          <cell r="H22">
            <v>102.00806142840001</v>
          </cell>
          <cell r="I22">
            <v>19.7635135009</v>
          </cell>
          <cell r="J22">
            <v>0</v>
          </cell>
          <cell r="K22">
            <v>0</v>
          </cell>
          <cell r="L22">
            <v>0</v>
          </cell>
          <cell r="M22">
            <v>434.93825664914004</v>
          </cell>
          <cell r="N22">
            <v>0</v>
          </cell>
          <cell r="O22">
            <v>0</v>
          </cell>
          <cell r="P22">
            <v>327.55260292640668</v>
          </cell>
          <cell r="Q22">
            <v>212.52994643161682</v>
          </cell>
          <cell r="R22">
            <v>1987.4707850227614</v>
          </cell>
          <cell r="S22">
            <v>1923.854222814864</v>
          </cell>
          <cell r="T22">
            <v>801.74909497753413</v>
          </cell>
          <cell r="U22">
            <v>3102.3058109759986</v>
          </cell>
          <cell r="V22">
            <v>58.296867060277442</v>
          </cell>
          <cell r="W22">
            <v>4649.6735016857629</v>
          </cell>
          <cell r="X22">
            <v>103.55987875423087</v>
          </cell>
          <cell r="Y22">
            <v>36.191185580819848</v>
          </cell>
          <cell r="Z22">
            <v>666.54921869201019</v>
          </cell>
          <cell r="AA22">
            <v>1196.7297457723575</v>
          </cell>
          <cell r="AB22">
            <v>7485.8507109836619</v>
          </cell>
          <cell r="AC22">
            <v>4904.7202815534492</v>
          </cell>
          <cell r="AD22">
            <v>223.79677009962771</v>
          </cell>
          <cell r="AE22">
            <v>437.55052312257322</v>
          </cell>
          <cell r="AF22">
            <v>197.06744600907189</v>
          </cell>
          <cell r="AG22">
            <v>349.37954117898676</v>
          </cell>
          <cell r="AH22">
            <v>2007.2148569213</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C22">
            <v>38412</v>
          </cell>
          <cell r="BD22">
            <v>0</v>
          </cell>
          <cell r="BE22">
            <v>0</v>
          </cell>
          <cell r="BF22">
            <v>0</v>
          </cell>
          <cell r="BG22">
            <v>0</v>
          </cell>
          <cell r="BH22">
            <v>0</v>
          </cell>
          <cell r="BI22">
            <v>0</v>
          </cell>
          <cell r="BJ22">
            <v>0</v>
          </cell>
          <cell r="BK22">
            <v>0</v>
          </cell>
          <cell r="BL22">
            <v>0</v>
          </cell>
          <cell r="BM22">
            <v>0</v>
          </cell>
          <cell r="BN22">
            <v>0</v>
          </cell>
          <cell r="BP22">
            <v>0</v>
          </cell>
          <cell r="BQ22">
            <v>0</v>
          </cell>
          <cell r="BR22">
            <v>0</v>
          </cell>
          <cell r="BS22">
            <v>0</v>
          </cell>
          <cell r="BT22">
            <v>0</v>
          </cell>
          <cell r="BU22">
            <v>0</v>
          </cell>
          <cell r="CA22">
            <v>0</v>
          </cell>
          <cell r="CB22">
            <v>0</v>
          </cell>
          <cell r="CC22">
            <v>0</v>
          </cell>
          <cell r="CH22">
            <v>0</v>
          </cell>
          <cell r="CI22">
            <v>0</v>
          </cell>
          <cell r="CJ22">
            <v>0</v>
          </cell>
          <cell r="CK22">
            <v>0</v>
          </cell>
          <cell r="CL22">
            <v>0</v>
          </cell>
          <cell r="CR22">
            <v>0</v>
          </cell>
          <cell r="CS22">
            <v>0</v>
          </cell>
          <cell r="CT22">
            <v>0</v>
          </cell>
          <cell r="CU22">
            <v>0</v>
          </cell>
          <cell r="CV22">
            <v>0</v>
          </cell>
          <cell r="CW22">
            <v>0</v>
          </cell>
          <cell r="CX22">
            <v>0</v>
          </cell>
          <cell r="CY22">
            <v>0</v>
          </cell>
          <cell r="CZ22">
            <v>0</v>
          </cell>
          <cell r="DA22">
            <v>0</v>
          </cell>
          <cell r="DC22">
            <v>38412</v>
          </cell>
          <cell r="DD22">
            <v>115297.69376977692</v>
          </cell>
          <cell r="DE22">
            <v>30672.04299056331</v>
          </cell>
          <cell r="DF22">
            <v>0</v>
          </cell>
          <cell r="DG22">
            <v>0</v>
          </cell>
          <cell r="DH22">
            <v>0</v>
          </cell>
          <cell r="DI22">
            <v>0</v>
          </cell>
          <cell r="DJ22">
            <v>0</v>
          </cell>
          <cell r="DK22">
            <v>145969.73676034022</v>
          </cell>
        </row>
        <row r="23">
          <cell r="A23">
            <v>38443</v>
          </cell>
          <cell r="B23">
            <v>4628.6498344499996</v>
          </cell>
          <cell r="C23">
            <v>55447.020729518037</v>
          </cell>
          <cell r="D23">
            <v>6984.0249717008091</v>
          </cell>
          <cell r="E23">
            <v>5890.2432801798604</v>
          </cell>
          <cell r="F23">
            <v>6193.5344157712652</v>
          </cell>
          <cell r="G23">
            <v>2380.9729363507645</v>
          </cell>
          <cell r="H23">
            <v>79.485930941710009</v>
          </cell>
          <cell r="I23">
            <v>19.684146665950003</v>
          </cell>
          <cell r="J23">
            <v>0</v>
          </cell>
          <cell r="K23">
            <v>0</v>
          </cell>
          <cell r="L23">
            <v>0</v>
          </cell>
          <cell r="M23">
            <v>433.1916202108701</v>
          </cell>
          <cell r="N23">
            <v>0</v>
          </cell>
          <cell r="O23">
            <v>0</v>
          </cell>
          <cell r="P23">
            <v>215.16948658004469</v>
          </cell>
          <cell r="Q23">
            <v>133.03531207952446</v>
          </cell>
          <cell r="R23">
            <v>1561.5111839093436</v>
          </cell>
          <cell r="S23">
            <v>1489.9956464901479</v>
          </cell>
          <cell r="T23">
            <v>449.15299615115737</v>
          </cell>
          <cell r="U23">
            <v>1918.2500843359592</v>
          </cell>
          <cell r="V23">
            <v>37.043503484703471</v>
          </cell>
          <cell r="W23">
            <v>3041.6117462835446</v>
          </cell>
          <cell r="X23">
            <v>62.589493053096028</v>
          </cell>
          <cell r="Y23">
            <v>23.827760055883786</v>
          </cell>
          <cell r="Z23">
            <v>462.56083193857165</v>
          </cell>
          <cell r="AA23">
            <v>756.42879467687624</v>
          </cell>
          <cell r="AB23">
            <v>4755.9856150644</v>
          </cell>
          <cell r="AC23">
            <v>3028.7321056509413</v>
          </cell>
          <cell r="AD23">
            <v>173.42501763665442</v>
          </cell>
          <cell r="AE23">
            <v>347.56681277064985</v>
          </cell>
          <cell r="AF23">
            <v>123.29998209919113</v>
          </cell>
          <cell r="AG23">
            <v>215.36370597313493</v>
          </cell>
          <cell r="AH23">
            <v>1328.0540913550276</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C23">
            <v>38443</v>
          </cell>
          <cell r="BD23">
            <v>0</v>
          </cell>
          <cell r="BE23">
            <v>0</v>
          </cell>
          <cell r="BF23">
            <v>0</v>
          </cell>
          <cell r="BG23">
            <v>0</v>
          </cell>
          <cell r="BH23">
            <v>0</v>
          </cell>
          <cell r="BI23">
            <v>0</v>
          </cell>
          <cell r="BJ23">
            <v>0</v>
          </cell>
          <cell r="BK23">
            <v>0</v>
          </cell>
          <cell r="BL23">
            <v>0</v>
          </cell>
          <cell r="BM23">
            <v>0</v>
          </cell>
          <cell r="BN23">
            <v>0</v>
          </cell>
          <cell r="BP23">
            <v>0</v>
          </cell>
          <cell r="BQ23">
            <v>0</v>
          </cell>
          <cell r="BR23">
            <v>0</v>
          </cell>
          <cell r="BS23">
            <v>0</v>
          </cell>
          <cell r="BT23">
            <v>0</v>
          </cell>
          <cell r="BU23">
            <v>0</v>
          </cell>
          <cell r="CA23">
            <v>0</v>
          </cell>
          <cell r="CB23">
            <v>0</v>
          </cell>
          <cell r="CC23">
            <v>0</v>
          </cell>
          <cell r="CH23">
            <v>0</v>
          </cell>
          <cell r="CI23">
            <v>0</v>
          </cell>
          <cell r="CJ23">
            <v>0</v>
          </cell>
          <cell r="CK23">
            <v>0</v>
          </cell>
          <cell r="CL23">
            <v>0</v>
          </cell>
          <cell r="CR23">
            <v>0</v>
          </cell>
          <cell r="CS23">
            <v>0</v>
          </cell>
          <cell r="CT23">
            <v>0</v>
          </cell>
          <cell r="CU23">
            <v>0</v>
          </cell>
          <cell r="CV23">
            <v>0</v>
          </cell>
          <cell r="CW23">
            <v>0</v>
          </cell>
          <cell r="CX23">
            <v>0</v>
          </cell>
          <cell r="CY23">
            <v>0</v>
          </cell>
          <cell r="CZ23">
            <v>0</v>
          </cell>
          <cell r="DA23">
            <v>0</v>
          </cell>
          <cell r="DC23">
            <v>38443</v>
          </cell>
          <cell r="DD23">
            <v>82056.807865789262</v>
          </cell>
          <cell r="DE23">
            <v>20123.604169588849</v>
          </cell>
          <cell r="DF23">
            <v>0</v>
          </cell>
          <cell r="DG23">
            <v>0</v>
          </cell>
          <cell r="DH23">
            <v>0</v>
          </cell>
          <cell r="DI23">
            <v>0</v>
          </cell>
          <cell r="DJ23">
            <v>0</v>
          </cell>
          <cell r="DK23">
            <v>102180.4120353781</v>
          </cell>
        </row>
        <row r="24">
          <cell r="A24">
            <v>38473</v>
          </cell>
          <cell r="B24">
            <v>4010.5445614499999</v>
          </cell>
          <cell r="C24">
            <v>32525.439560555089</v>
          </cell>
          <cell r="D24">
            <v>4640.5143538466627</v>
          </cell>
          <cell r="E24">
            <v>4513.7976733333653</v>
          </cell>
          <cell r="F24">
            <v>3548.8421338240942</v>
          </cell>
          <cell r="G24">
            <v>2283.3552733826095</v>
          </cell>
          <cell r="H24">
            <v>53.785665934559994</v>
          </cell>
          <cell r="I24">
            <v>18.822479566799998</v>
          </cell>
          <cell r="J24">
            <v>0</v>
          </cell>
          <cell r="K24">
            <v>0</v>
          </cell>
          <cell r="L24">
            <v>0</v>
          </cell>
          <cell r="M24">
            <v>414.22879834727996</v>
          </cell>
          <cell r="N24">
            <v>0</v>
          </cell>
          <cell r="O24">
            <v>0</v>
          </cell>
          <cell r="P24">
            <v>126.03791024897099</v>
          </cell>
          <cell r="Q24">
            <v>69.518244363993404</v>
          </cell>
          <cell r="R24">
            <v>1241.9545340500927</v>
          </cell>
          <cell r="S24">
            <v>1162.0518901896642</v>
          </cell>
          <cell r="T24">
            <v>163.97277926751221</v>
          </cell>
          <cell r="U24">
            <v>970.6265916305689</v>
          </cell>
          <cell r="V24">
            <v>20.097988127978532</v>
          </cell>
          <cell r="W24">
            <v>1765.3392823055767</v>
          </cell>
          <cell r="X24">
            <v>29.707345287070492</v>
          </cell>
          <cell r="Y24">
            <v>14.026107033059823</v>
          </cell>
          <cell r="Z24">
            <v>302.54054805926006</v>
          </cell>
          <cell r="AA24">
            <v>405.10323542944099</v>
          </cell>
          <cell r="AB24">
            <v>2565.2382558159616</v>
          </cell>
          <cell r="AC24">
            <v>1527.0841270319763</v>
          </cell>
          <cell r="AD24">
            <v>135.36079274601167</v>
          </cell>
          <cell r="AE24">
            <v>280.49422196687135</v>
          </cell>
          <cell r="AF24">
            <v>64.355290150208518</v>
          </cell>
          <cell r="AG24">
            <v>108.06525750466541</v>
          </cell>
          <cell r="AH24">
            <v>790.08776230761214</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C24">
            <v>38473</v>
          </cell>
          <cell r="BD24">
            <v>0</v>
          </cell>
          <cell r="BE24">
            <v>0</v>
          </cell>
          <cell r="BF24">
            <v>0</v>
          </cell>
          <cell r="BG24">
            <v>0</v>
          </cell>
          <cell r="BH24">
            <v>0</v>
          </cell>
          <cell r="BI24">
            <v>0</v>
          </cell>
          <cell r="BJ24">
            <v>0</v>
          </cell>
          <cell r="BK24">
            <v>0</v>
          </cell>
          <cell r="BL24">
            <v>0</v>
          </cell>
          <cell r="BM24">
            <v>0</v>
          </cell>
          <cell r="BN24">
            <v>0</v>
          </cell>
          <cell r="BP24">
            <v>0</v>
          </cell>
          <cell r="BQ24">
            <v>0</v>
          </cell>
          <cell r="BR24">
            <v>0</v>
          </cell>
          <cell r="BS24">
            <v>0</v>
          </cell>
          <cell r="BT24">
            <v>0</v>
          </cell>
          <cell r="BU24">
            <v>0</v>
          </cell>
          <cell r="CA24">
            <v>0</v>
          </cell>
          <cell r="CB24">
            <v>0</v>
          </cell>
          <cell r="CC24">
            <v>0</v>
          </cell>
          <cell r="CH24">
            <v>0</v>
          </cell>
          <cell r="CI24">
            <v>0</v>
          </cell>
          <cell r="CJ24">
            <v>0</v>
          </cell>
          <cell r="CK24">
            <v>0</v>
          </cell>
          <cell r="CL24">
            <v>0</v>
          </cell>
          <cell r="CR24">
            <v>0</v>
          </cell>
          <cell r="CS24">
            <v>0</v>
          </cell>
          <cell r="CT24">
            <v>0</v>
          </cell>
          <cell r="CU24">
            <v>0</v>
          </cell>
          <cell r="CV24">
            <v>0</v>
          </cell>
          <cell r="CW24">
            <v>0</v>
          </cell>
          <cell r="CX24">
            <v>0</v>
          </cell>
          <cell r="CY24">
            <v>0</v>
          </cell>
          <cell r="CZ24">
            <v>0</v>
          </cell>
          <cell r="DA24">
            <v>0</v>
          </cell>
          <cell r="DC24">
            <v>38473</v>
          </cell>
          <cell r="DD24">
            <v>52009.33050024046</v>
          </cell>
          <cell r="DE24">
            <v>11741.662163516497</v>
          </cell>
          <cell r="DF24">
            <v>0</v>
          </cell>
          <cell r="DG24">
            <v>0</v>
          </cell>
          <cell r="DH24">
            <v>0</v>
          </cell>
          <cell r="DI24">
            <v>0</v>
          </cell>
          <cell r="DJ24">
            <v>0</v>
          </cell>
          <cell r="DK24">
            <v>63750.992663756959</v>
          </cell>
        </row>
        <row r="25">
          <cell r="A25">
            <v>38504</v>
          </cell>
          <cell r="B25">
            <v>3510.648874125</v>
          </cell>
          <cell r="C25">
            <v>16622.946594000579</v>
          </cell>
          <cell r="D25">
            <v>2701.9997716895659</v>
          </cell>
          <cell r="E25">
            <v>3690.8354774864251</v>
          </cell>
          <cell r="F25">
            <v>1866.097774298599</v>
          </cell>
          <cell r="G25">
            <v>2251.4642440463999</v>
          </cell>
          <cell r="H25">
            <v>72.149216354800004</v>
          </cell>
          <cell r="I25">
            <v>18.5409787615</v>
          </cell>
          <cell r="J25">
            <v>0</v>
          </cell>
          <cell r="K25">
            <v>0</v>
          </cell>
          <cell r="L25">
            <v>0</v>
          </cell>
          <cell r="M25">
            <v>408.03377287790005</v>
          </cell>
          <cell r="N25">
            <v>0</v>
          </cell>
          <cell r="O25">
            <v>0</v>
          </cell>
          <cell r="P25">
            <v>78.601599087782503</v>
          </cell>
          <cell r="Q25">
            <v>36.347426537946944</v>
          </cell>
          <cell r="R25">
            <v>1047.2349625976819</v>
          </cell>
          <cell r="S25">
            <v>965.73156215784115</v>
          </cell>
          <cell r="T25">
            <v>19.66396403355138</v>
          </cell>
          <cell r="U25">
            <v>477.82036873008451</v>
          </cell>
          <cell r="V25">
            <v>11.200048292656907</v>
          </cell>
          <cell r="W25">
            <v>1087.3291681444171</v>
          </cell>
          <cell r="X25">
            <v>12.731124782276684</v>
          </cell>
          <cell r="Y25">
            <v>8.8044371137238446</v>
          </cell>
          <cell r="Z25">
            <v>214.99759655144342</v>
          </cell>
          <cell r="AA25">
            <v>220.98663081888517</v>
          </cell>
          <cell r="AB25">
            <v>1421.2599264114285</v>
          </cell>
          <cell r="AC25">
            <v>746.50428973118278</v>
          </cell>
          <cell r="AD25">
            <v>112.55897309166326</v>
          </cell>
          <cell r="AE25">
            <v>239.00574070881544</v>
          </cell>
          <cell r="AF25">
            <v>33.577273057164149</v>
          </cell>
          <cell r="AG25">
            <v>52.322645854990107</v>
          </cell>
          <cell r="AH25">
            <v>502.86289287946624</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C25">
            <v>38504</v>
          </cell>
          <cell r="BD25">
            <v>0</v>
          </cell>
          <cell r="BE25">
            <v>0</v>
          </cell>
          <cell r="BF25">
            <v>0</v>
          </cell>
          <cell r="BG25">
            <v>0</v>
          </cell>
          <cell r="BH25">
            <v>0</v>
          </cell>
          <cell r="BI25">
            <v>0</v>
          </cell>
          <cell r="BJ25">
            <v>0</v>
          </cell>
          <cell r="BK25">
            <v>0</v>
          </cell>
          <cell r="BL25">
            <v>0</v>
          </cell>
          <cell r="BM25">
            <v>0</v>
          </cell>
          <cell r="BN25">
            <v>0</v>
          </cell>
          <cell r="BP25">
            <v>0</v>
          </cell>
          <cell r="BQ25">
            <v>0</v>
          </cell>
          <cell r="BR25">
            <v>0</v>
          </cell>
          <cell r="BS25">
            <v>0</v>
          </cell>
          <cell r="BT25">
            <v>0</v>
          </cell>
          <cell r="BU25">
            <v>0</v>
          </cell>
          <cell r="CA25">
            <v>0</v>
          </cell>
          <cell r="CB25">
            <v>0</v>
          </cell>
          <cell r="CC25">
            <v>0</v>
          </cell>
          <cell r="CH25">
            <v>0</v>
          </cell>
          <cell r="CI25">
            <v>0</v>
          </cell>
          <cell r="CJ25">
            <v>0</v>
          </cell>
          <cell r="CK25">
            <v>0</v>
          </cell>
          <cell r="CL25">
            <v>0</v>
          </cell>
          <cell r="CR25">
            <v>0</v>
          </cell>
          <cell r="CS25">
            <v>0</v>
          </cell>
          <cell r="CT25">
            <v>0</v>
          </cell>
          <cell r="CU25">
            <v>0</v>
          </cell>
          <cell r="CV25">
            <v>0</v>
          </cell>
          <cell r="CW25">
            <v>0</v>
          </cell>
          <cell r="CX25">
            <v>0</v>
          </cell>
          <cell r="CY25">
            <v>0</v>
          </cell>
          <cell r="CZ25">
            <v>0</v>
          </cell>
          <cell r="DA25">
            <v>0</v>
          </cell>
          <cell r="DC25">
            <v>38504</v>
          </cell>
          <cell r="DD25">
            <v>31142.71670364077</v>
          </cell>
          <cell r="DE25">
            <v>7289.5406305830029</v>
          </cell>
          <cell r="DF25">
            <v>0</v>
          </cell>
          <cell r="DG25">
            <v>0</v>
          </cell>
          <cell r="DH25">
            <v>0</v>
          </cell>
          <cell r="DI25">
            <v>0</v>
          </cell>
          <cell r="DJ25">
            <v>0</v>
          </cell>
          <cell r="DK25">
            <v>38432.257334223774</v>
          </cell>
        </row>
        <row r="26">
          <cell r="A26">
            <v>38534</v>
          </cell>
          <cell r="B26">
            <v>3248.8970742000001</v>
          </cell>
          <cell r="C26">
            <v>8187.3501123883289</v>
          </cell>
          <cell r="D26">
            <v>1681.7499143451701</v>
          </cell>
          <cell r="E26">
            <v>3411.5637926515501</v>
          </cell>
          <cell r="F26">
            <v>1306.2884401687791</v>
          </cell>
          <cell r="G26">
            <v>2233.2205953352195</v>
          </cell>
          <cell r="H26">
            <v>101.35316962611999</v>
          </cell>
          <cell r="I26">
            <v>18.379942824099999</v>
          </cell>
          <cell r="J26">
            <v>0</v>
          </cell>
          <cell r="K26">
            <v>0</v>
          </cell>
          <cell r="L26">
            <v>0</v>
          </cell>
          <cell r="M26">
            <v>404.48983369586</v>
          </cell>
          <cell r="N26">
            <v>0</v>
          </cell>
          <cell r="O26">
            <v>0</v>
          </cell>
          <cell r="P26">
            <v>75.973741468145789</v>
          </cell>
          <cell r="Q26">
            <v>34.102539390432582</v>
          </cell>
          <cell r="R26">
            <v>1052.3010391082992</v>
          </cell>
          <cell r="S26">
            <v>968.86773207735018</v>
          </cell>
          <cell r="T26">
            <v>6.8681995475055544</v>
          </cell>
          <cell r="U26">
            <v>443.10852120152782</v>
          </cell>
          <cell r="V26">
            <v>10.629590415004849</v>
          </cell>
          <cell r="W26">
            <v>1048.9785932529289</v>
          </cell>
          <cell r="X26">
            <v>11.453785809453873</v>
          </cell>
          <cell r="Y26">
            <v>8.5184984611303065</v>
          </cell>
          <cell r="Z26">
            <v>211.6781218559658</v>
          </cell>
          <cell r="AA26">
            <v>208.94715650337687</v>
          </cell>
          <cell r="AB26">
            <v>1349.8829039257744</v>
          </cell>
          <cell r="AC26">
            <v>691.29630087190026</v>
          </cell>
          <cell r="AD26">
            <v>112.93182767457334</v>
          </cell>
          <cell r="AE26">
            <v>240.43245477493159</v>
          </cell>
          <cell r="AF26">
            <v>31.491079889476573</v>
          </cell>
          <cell r="AG26">
            <v>48.358559011017526</v>
          </cell>
          <cell r="AH26">
            <v>487.54059839369228</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C26">
            <v>38534</v>
          </cell>
          <cell r="BD26">
            <v>0</v>
          </cell>
          <cell r="BE26">
            <v>0</v>
          </cell>
          <cell r="BF26">
            <v>0</v>
          </cell>
          <cell r="BG26">
            <v>0</v>
          </cell>
          <cell r="BH26">
            <v>0</v>
          </cell>
          <cell r="BI26">
            <v>0</v>
          </cell>
          <cell r="BJ26">
            <v>0</v>
          </cell>
          <cell r="BK26">
            <v>0</v>
          </cell>
          <cell r="BL26">
            <v>0</v>
          </cell>
          <cell r="BM26">
            <v>0</v>
          </cell>
          <cell r="BN26">
            <v>0</v>
          </cell>
          <cell r="BP26">
            <v>0</v>
          </cell>
          <cell r="BQ26">
            <v>0</v>
          </cell>
          <cell r="BR26">
            <v>0</v>
          </cell>
          <cell r="BS26">
            <v>0</v>
          </cell>
          <cell r="BT26">
            <v>0</v>
          </cell>
          <cell r="BU26">
            <v>0</v>
          </cell>
          <cell r="CA26">
            <v>0</v>
          </cell>
          <cell r="CB26">
            <v>0</v>
          </cell>
          <cell r="CC26">
            <v>0</v>
          </cell>
          <cell r="CH26">
            <v>0</v>
          </cell>
          <cell r="CI26">
            <v>0</v>
          </cell>
          <cell r="CJ26">
            <v>0</v>
          </cell>
          <cell r="CK26">
            <v>0</v>
          </cell>
          <cell r="CL26">
            <v>0</v>
          </cell>
          <cell r="CR26">
            <v>0</v>
          </cell>
          <cell r="CS26">
            <v>0</v>
          </cell>
          <cell r="CT26">
            <v>0</v>
          </cell>
          <cell r="CU26">
            <v>0</v>
          </cell>
          <cell r="CV26">
            <v>0</v>
          </cell>
          <cell r="CW26">
            <v>0</v>
          </cell>
          <cell r="CX26">
            <v>0</v>
          </cell>
          <cell r="CY26">
            <v>0</v>
          </cell>
          <cell r="CZ26">
            <v>0</v>
          </cell>
          <cell r="DA26">
            <v>0</v>
          </cell>
          <cell r="DC26">
            <v>38534</v>
          </cell>
          <cell r="DD26">
            <v>20593.292875235129</v>
          </cell>
          <cell r="DE26">
            <v>7043.3612436324875</v>
          </cell>
          <cell r="DF26">
            <v>0</v>
          </cell>
          <cell r="DG26">
            <v>0</v>
          </cell>
          <cell r="DH26">
            <v>0</v>
          </cell>
          <cell r="DI26">
            <v>0</v>
          </cell>
          <cell r="DJ26">
            <v>0</v>
          </cell>
          <cell r="DK26">
            <v>27636.654118867616</v>
          </cell>
        </row>
        <row r="27">
          <cell r="A27">
            <v>38565</v>
          </cell>
          <cell r="B27">
            <v>3227.1662008499993</v>
          </cell>
          <cell r="C27">
            <v>9395.6605436458394</v>
          </cell>
          <cell r="D27">
            <v>1444.9505860842921</v>
          </cell>
          <cell r="E27">
            <v>3483.0725284190999</v>
          </cell>
          <cell r="F27">
            <v>1351.5401487383649</v>
          </cell>
          <cell r="G27">
            <v>2279.28180905607</v>
          </cell>
          <cell r="H27">
            <v>103.42368294761999</v>
          </cell>
          <cell r="I27">
            <v>18.764677304099997</v>
          </cell>
          <cell r="J27">
            <v>0</v>
          </cell>
          <cell r="K27">
            <v>0</v>
          </cell>
          <cell r="L27">
            <v>0</v>
          </cell>
          <cell r="M27">
            <v>412.95673630386</v>
          </cell>
          <cell r="N27">
            <v>0</v>
          </cell>
          <cell r="O27">
            <v>0</v>
          </cell>
          <cell r="P27">
            <v>76.543789850455653</v>
          </cell>
          <cell r="Q27">
            <v>34.358418553897579</v>
          </cell>
          <cell r="R27">
            <v>1060.1966948105814</v>
          </cell>
          <cell r="S27">
            <v>976.13736856845946</v>
          </cell>
          <cell r="T27">
            <v>6.919733221716907</v>
          </cell>
          <cell r="U27">
            <v>446.43326592012983</v>
          </cell>
          <cell r="V27">
            <v>10.709346666356909</v>
          </cell>
          <cell r="W27">
            <v>1056.849319883027</v>
          </cell>
          <cell r="X27">
            <v>11.539726187613878</v>
          </cell>
          <cell r="Y27">
            <v>8.5824147060543829</v>
          </cell>
          <cell r="Z27">
            <v>213.26639128435744</v>
          </cell>
          <cell r="AA27">
            <v>210.51493487326192</v>
          </cell>
          <cell r="AB27">
            <v>1366.038549931035</v>
          </cell>
          <cell r="AC27">
            <v>696.48325534319042</v>
          </cell>
          <cell r="AD27">
            <v>113.7791810421073</v>
          </cell>
          <cell r="AE27">
            <v>242.23647454874654</v>
          </cell>
          <cell r="AF27">
            <v>31.727364674209916</v>
          </cell>
          <cell r="AG27">
            <v>48.721404354715979</v>
          </cell>
          <cell r="AH27">
            <v>491.19872716363369</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C27">
            <v>38565</v>
          </cell>
          <cell r="BD27">
            <v>0</v>
          </cell>
          <cell r="BE27">
            <v>0</v>
          </cell>
          <cell r="BF27">
            <v>0</v>
          </cell>
          <cell r="BG27">
            <v>0</v>
          </cell>
          <cell r="BH27">
            <v>0</v>
          </cell>
          <cell r="BI27">
            <v>0</v>
          </cell>
          <cell r="BJ27">
            <v>0</v>
          </cell>
          <cell r="BK27">
            <v>0</v>
          </cell>
          <cell r="BL27">
            <v>0</v>
          </cell>
          <cell r="BM27">
            <v>0</v>
          </cell>
          <cell r="BN27">
            <v>0</v>
          </cell>
          <cell r="BP27">
            <v>0</v>
          </cell>
          <cell r="BQ27">
            <v>0</v>
          </cell>
          <cell r="BR27">
            <v>0</v>
          </cell>
          <cell r="BS27">
            <v>0</v>
          </cell>
          <cell r="BT27">
            <v>0</v>
          </cell>
          <cell r="BU27">
            <v>0</v>
          </cell>
          <cell r="CA27">
            <v>0</v>
          </cell>
          <cell r="CB27">
            <v>0</v>
          </cell>
          <cell r="CC27">
            <v>0</v>
          </cell>
          <cell r="CH27">
            <v>0</v>
          </cell>
          <cell r="CI27">
            <v>0</v>
          </cell>
          <cell r="CJ27">
            <v>0</v>
          </cell>
          <cell r="CK27">
            <v>0</v>
          </cell>
          <cell r="CL27">
            <v>0</v>
          </cell>
          <cell r="CR27">
            <v>0</v>
          </cell>
          <cell r="CS27">
            <v>0</v>
          </cell>
          <cell r="CT27">
            <v>0</v>
          </cell>
          <cell r="CU27">
            <v>0</v>
          </cell>
          <cell r="CV27">
            <v>0</v>
          </cell>
          <cell r="CW27">
            <v>0</v>
          </cell>
          <cell r="CX27">
            <v>0</v>
          </cell>
          <cell r="CY27">
            <v>0</v>
          </cell>
          <cell r="CZ27">
            <v>0</v>
          </cell>
          <cell r="DA27">
            <v>0</v>
          </cell>
          <cell r="DC27">
            <v>38565</v>
          </cell>
          <cell r="DD27">
            <v>21716.816913349245</v>
          </cell>
          <cell r="DE27">
            <v>7102.2363615835502</v>
          </cell>
          <cell r="DF27">
            <v>0</v>
          </cell>
          <cell r="DG27">
            <v>0</v>
          </cell>
          <cell r="DH27">
            <v>0</v>
          </cell>
          <cell r="DI27">
            <v>0</v>
          </cell>
          <cell r="DJ27">
            <v>0</v>
          </cell>
          <cell r="DK27">
            <v>28819.053274932794</v>
          </cell>
        </row>
        <row r="28">
          <cell r="A28">
            <v>38596</v>
          </cell>
          <cell r="B28">
            <v>3300.3373972017648</v>
          </cell>
          <cell r="C28">
            <v>10301.16711777206</v>
          </cell>
          <cell r="D28">
            <v>1476.5884376120746</v>
          </cell>
          <cell r="E28">
            <v>3506.4342518652602</v>
          </cell>
          <cell r="F28">
            <v>1380.4240350394084</v>
          </cell>
          <cell r="G28">
            <v>2272.9959922345952</v>
          </cell>
          <cell r="H28">
            <v>103.07441707237001</v>
          </cell>
          <cell r="I28">
            <v>18.73103861785</v>
          </cell>
          <cell r="J28">
            <v>0</v>
          </cell>
          <cell r="K28">
            <v>0</v>
          </cell>
          <cell r="L28">
            <v>0</v>
          </cell>
          <cell r="M28">
            <v>412.21644528461002</v>
          </cell>
          <cell r="N28">
            <v>0</v>
          </cell>
          <cell r="O28">
            <v>0</v>
          </cell>
          <cell r="P28">
            <v>75.354081680524445</v>
          </cell>
          <cell r="Q28">
            <v>33.824391020908308</v>
          </cell>
          <cell r="R28">
            <v>1043.7182231799702</v>
          </cell>
          <cell r="S28">
            <v>960.96541791603011</v>
          </cell>
          <cell r="T28">
            <v>6.8121808890756208</v>
          </cell>
          <cell r="U28">
            <v>439.49442339832757</v>
          </cell>
          <cell r="V28">
            <v>10.542892963862135</v>
          </cell>
          <cell r="W28">
            <v>1040.4228759780735</v>
          </cell>
          <cell r="X28">
            <v>11.360366025920873</v>
          </cell>
          <cell r="Y28">
            <v>8.4490195748036427</v>
          </cell>
          <cell r="Z28">
            <v>209.95162507564936</v>
          </cell>
          <cell r="AA28">
            <v>207.24293412178929</v>
          </cell>
          <cell r="AB28">
            <v>1357.2516961739684</v>
          </cell>
          <cell r="AC28">
            <v>685.6579248922036</v>
          </cell>
          <cell r="AD28">
            <v>112.01072900284532</v>
          </cell>
          <cell r="AE28">
            <v>238.47143086082599</v>
          </cell>
          <cell r="AF28">
            <v>31.234231200716653</v>
          </cell>
          <cell r="AG28">
            <v>47.964135176843122</v>
          </cell>
          <cell r="AH28">
            <v>483.56410206983963</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C28">
            <v>38596</v>
          </cell>
          <cell r="BD28">
            <v>0</v>
          </cell>
          <cell r="BE28">
            <v>0</v>
          </cell>
          <cell r="BF28">
            <v>0</v>
          </cell>
          <cell r="BG28">
            <v>0</v>
          </cell>
          <cell r="BH28">
            <v>0</v>
          </cell>
          <cell r="BI28">
            <v>0</v>
          </cell>
          <cell r="BJ28">
            <v>0</v>
          </cell>
          <cell r="BK28">
            <v>0</v>
          </cell>
          <cell r="BL28">
            <v>0</v>
          </cell>
          <cell r="BM28">
            <v>0</v>
          </cell>
          <cell r="BN28">
            <v>0</v>
          </cell>
          <cell r="BP28">
            <v>0</v>
          </cell>
          <cell r="BQ28">
            <v>0</v>
          </cell>
          <cell r="BR28">
            <v>0</v>
          </cell>
          <cell r="BS28">
            <v>0</v>
          </cell>
          <cell r="BT28">
            <v>0</v>
          </cell>
          <cell r="BU28">
            <v>0</v>
          </cell>
          <cell r="CA28">
            <v>0</v>
          </cell>
          <cell r="CB28">
            <v>0</v>
          </cell>
          <cell r="CC28">
            <v>0</v>
          </cell>
          <cell r="CH28">
            <v>0</v>
          </cell>
          <cell r="CI28">
            <v>0</v>
          </cell>
          <cell r="CJ28">
            <v>0</v>
          </cell>
          <cell r="CK28">
            <v>0</v>
          </cell>
          <cell r="CL28">
            <v>0</v>
          </cell>
          <cell r="CR28">
            <v>0</v>
          </cell>
          <cell r="CS28">
            <v>0</v>
          </cell>
          <cell r="CT28">
            <v>0</v>
          </cell>
          <cell r="CU28">
            <v>0</v>
          </cell>
          <cell r="CV28">
            <v>0</v>
          </cell>
          <cell r="CW28">
            <v>0</v>
          </cell>
          <cell r="CX28">
            <v>0</v>
          </cell>
          <cell r="CY28">
            <v>0</v>
          </cell>
          <cell r="CZ28">
            <v>0</v>
          </cell>
          <cell r="DA28">
            <v>0</v>
          </cell>
          <cell r="DC28">
            <v>38596</v>
          </cell>
          <cell r="DD28">
            <v>22771.969132699996</v>
          </cell>
          <cell r="DE28">
            <v>7004.2926812021778</v>
          </cell>
          <cell r="DF28">
            <v>0</v>
          </cell>
          <cell r="DG28">
            <v>0</v>
          </cell>
          <cell r="DH28">
            <v>0</v>
          </cell>
          <cell r="DI28">
            <v>0</v>
          </cell>
          <cell r="DJ28">
            <v>0</v>
          </cell>
          <cell r="DK28">
            <v>29776.261813902172</v>
          </cell>
        </row>
        <row r="29">
          <cell r="A29">
            <v>38626</v>
          </cell>
          <cell r="B29">
            <v>3507.8730778723188</v>
          </cell>
          <cell r="C29">
            <v>14317.148341600432</v>
          </cell>
          <cell r="D29">
            <v>1964.2779880622477</v>
          </cell>
          <cell r="E29">
            <v>4168.5517094467477</v>
          </cell>
          <cell r="F29">
            <v>2564.0974408370175</v>
          </cell>
          <cell r="G29">
            <v>2362.5878640061651</v>
          </cell>
          <cell r="H29">
            <v>80.607361030919989</v>
          </cell>
          <cell r="I29">
            <v>19.521862387949998</v>
          </cell>
          <cell r="J29">
            <v>0</v>
          </cell>
          <cell r="K29">
            <v>0</v>
          </cell>
          <cell r="L29">
            <v>0</v>
          </cell>
          <cell r="M29">
            <v>429.62020863206999</v>
          </cell>
          <cell r="N29">
            <v>0</v>
          </cell>
          <cell r="O29">
            <v>0</v>
          </cell>
          <cell r="P29">
            <v>154.77935251724901</v>
          </cell>
          <cell r="Q29">
            <v>89.379934795875428</v>
          </cell>
          <cell r="R29">
            <v>1369.1336431068453</v>
          </cell>
          <cell r="S29">
            <v>1289.1324392813972</v>
          </cell>
          <cell r="T29">
            <v>248.62260734036605</v>
          </cell>
          <cell r="U29">
            <v>1264.9147339372739</v>
          </cell>
          <cell r="V29">
            <v>25.44421681299799</v>
          </cell>
          <cell r="W29">
            <v>2175.6837962731815</v>
          </cell>
          <cell r="X29">
            <v>39.797660160128878</v>
          </cell>
          <cell r="Y29">
            <v>17.191824740629229</v>
          </cell>
          <cell r="Z29">
            <v>356.47037908140095</v>
          </cell>
          <cell r="AA29">
            <v>515.5909823592599</v>
          </cell>
          <cell r="AB29">
            <v>3316.3912218640198</v>
          </cell>
          <cell r="AC29">
            <v>1993.0902225584659</v>
          </cell>
          <cell r="AD29">
            <v>150.12568054768062</v>
          </cell>
          <cell r="AE29">
            <v>307.79353508405319</v>
          </cell>
          <cell r="AF29">
            <v>82.782361662886956</v>
          </cell>
          <cell r="AG29">
            <v>141.33106626416165</v>
          </cell>
          <cell r="AH29">
            <v>964.45793730277637</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C29">
            <v>38626</v>
          </cell>
          <cell r="BD29">
            <v>0</v>
          </cell>
          <cell r="BE29">
            <v>0</v>
          </cell>
          <cell r="BF29">
            <v>0</v>
          </cell>
          <cell r="BG29">
            <v>0</v>
          </cell>
          <cell r="BH29">
            <v>0</v>
          </cell>
          <cell r="BI29">
            <v>0</v>
          </cell>
          <cell r="BJ29">
            <v>0</v>
          </cell>
          <cell r="BK29">
            <v>0</v>
          </cell>
          <cell r="BL29">
            <v>0</v>
          </cell>
          <cell r="BM29">
            <v>0</v>
          </cell>
          <cell r="BN29">
            <v>0</v>
          </cell>
          <cell r="BP29">
            <v>0</v>
          </cell>
          <cell r="BQ29">
            <v>0</v>
          </cell>
          <cell r="BR29">
            <v>0</v>
          </cell>
          <cell r="BS29">
            <v>0</v>
          </cell>
          <cell r="BT29">
            <v>0</v>
          </cell>
          <cell r="BU29">
            <v>0</v>
          </cell>
          <cell r="CA29">
            <v>0</v>
          </cell>
          <cell r="CB29">
            <v>0</v>
          </cell>
          <cell r="CC29">
            <v>0</v>
          </cell>
          <cell r="CH29">
            <v>0</v>
          </cell>
          <cell r="CI29">
            <v>0</v>
          </cell>
          <cell r="CJ29">
            <v>0</v>
          </cell>
          <cell r="CK29">
            <v>0</v>
          </cell>
          <cell r="CL29">
            <v>0</v>
          </cell>
          <cell r="CR29">
            <v>0</v>
          </cell>
          <cell r="CS29">
            <v>0</v>
          </cell>
          <cell r="CT29">
            <v>0</v>
          </cell>
          <cell r="CU29">
            <v>0</v>
          </cell>
          <cell r="CV29">
            <v>0</v>
          </cell>
          <cell r="CW29">
            <v>0</v>
          </cell>
          <cell r="CX29">
            <v>0</v>
          </cell>
          <cell r="CY29">
            <v>0</v>
          </cell>
          <cell r="CZ29">
            <v>0</v>
          </cell>
          <cell r="DA29">
            <v>0</v>
          </cell>
          <cell r="DC29">
            <v>38626</v>
          </cell>
          <cell r="DD29">
            <v>29414.285853875866</v>
          </cell>
          <cell r="DE29">
            <v>14502.113595690651</v>
          </cell>
          <cell r="DF29">
            <v>0</v>
          </cell>
          <cell r="DG29">
            <v>0</v>
          </cell>
          <cell r="DH29">
            <v>0</v>
          </cell>
          <cell r="DI29">
            <v>0</v>
          </cell>
          <cell r="DJ29">
            <v>0</v>
          </cell>
          <cell r="DK29">
            <v>43916.399449566517</v>
          </cell>
        </row>
        <row r="30">
          <cell r="A30">
            <v>38657</v>
          </cell>
          <cell r="B30">
            <v>4239.11839344493</v>
          </cell>
          <cell r="C30">
            <v>36192.939194681327</v>
          </cell>
          <cell r="D30">
            <v>3767.6479392105894</v>
          </cell>
          <cell r="E30">
            <v>5771.2296854161514</v>
          </cell>
          <cell r="F30">
            <v>5678.4905725297212</v>
          </cell>
          <cell r="G30">
            <v>2616.5847096284847</v>
          </cell>
          <cell r="H30">
            <v>73.348519469699994</v>
          </cell>
          <cell r="I30">
            <v>21.76388210555</v>
          </cell>
          <cell r="J30">
            <v>0</v>
          </cell>
          <cell r="K30">
            <v>0</v>
          </cell>
          <cell r="L30">
            <v>0</v>
          </cell>
          <cell r="M30">
            <v>478.96063321303006</v>
          </cell>
          <cell r="N30">
            <v>0</v>
          </cell>
          <cell r="O30">
            <v>0</v>
          </cell>
          <cell r="P30">
            <v>267.71831148064973</v>
          </cell>
          <cell r="Q30">
            <v>168.57953411488884</v>
          </cell>
          <cell r="R30">
            <v>1823.9866353348334</v>
          </cell>
          <cell r="S30">
            <v>1748.8123887616728</v>
          </cell>
          <cell r="T30">
            <v>594.84980112622759</v>
          </cell>
          <cell r="U30">
            <v>2442.3035822329202</v>
          </cell>
          <cell r="V30">
            <v>46.671692127210896</v>
          </cell>
          <cell r="W30">
            <v>3790.3633665379207</v>
          </cell>
          <cell r="X30">
            <v>80.401435621808432</v>
          </cell>
          <cell r="Y30">
            <v>29.622024764507291</v>
          </cell>
          <cell r="Z30">
            <v>564.05322265445318</v>
          </cell>
          <cell r="AA30">
            <v>954.96087670877898</v>
          </cell>
          <cell r="AB30">
            <v>6136.208888603157</v>
          </cell>
          <cell r="AC30">
            <v>3858.1386961517019</v>
          </cell>
          <cell r="AD30">
            <v>203.51092013459015</v>
          </cell>
          <cell r="AE30">
            <v>404.51648613649019</v>
          </cell>
          <cell r="AF30">
            <v>156.27062997805049</v>
          </cell>
          <cell r="AG30">
            <v>274.52944408303142</v>
          </cell>
          <cell r="AH30">
            <v>1647.9734884819843</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C30">
            <v>38657</v>
          </cell>
          <cell r="BD30">
            <v>0</v>
          </cell>
          <cell r="BE30">
            <v>0</v>
          </cell>
          <cell r="BF30">
            <v>0</v>
          </cell>
          <cell r="BG30">
            <v>0</v>
          </cell>
          <cell r="BH30">
            <v>0</v>
          </cell>
          <cell r="BI30">
            <v>0</v>
          </cell>
          <cell r="BJ30">
            <v>0</v>
          </cell>
          <cell r="BK30">
            <v>0</v>
          </cell>
          <cell r="BL30">
            <v>0</v>
          </cell>
          <cell r="BM30">
            <v>0</v>
          </cell>
          <cell r="BN30">
            <v>0</v>
          </cell>
          <cell r="BP30">
            <v>0</v>
          </cell>
          <cell r="BQ30">
            <v>0</v>
          </cell>
          <cell r="BR30">
            <v>0</v>
          </cell>
          <cell r="BS30">
            <v>0</v>
          </cell>
          <cell r="BT30">
            <v>0</v>
          </cell>
          <cell r="BU30">
            <v>0</v>
          </cell>
          <cell r="CA30">
            <v>0</v>
          </cell>
          <cell r="CB30">
            <v>0</v>
          </cell>
          <cell r="CC30">
            <v>0</v>
          </cell>
          <cell r="CH30">
            <v>0</v>
          </cell>
          <cell r="CI30">
            <v>0</v>
          </cell>
          <cell r="CJ30">
            <v>0</v>
          </cell>
          <cell r="CK30">
            <v>0</v>
          </cell>
          <cell r="CL30">
            <v>0</v>
          </cell>
          <cell r="CR30">
            <v>0</v>
          </cell>
          <cell r="CS30">
            <v>0</v>
          </cell>
          <cell r="CT30">
            <v>0</v>
          </cell>
          <cell r="CU30">
            <v>0</v>
          </cell>
          <cell r="CV30">
            <v>0</v>
          </cell>
          <cell r="CW30">
            <v>0</v>
          </cell>
          <cell r="CX30">
            <v>0</v>
          </cell>
          <cell r="CY30">
            <v>0</v>
          </cell>
          <cell r="CZ30">
            <v>0</v>
          </cell>
          <cell r="DA30">
            <v>0</v>
          </cell>
          <cell r="DC30">
            <v>38657</v>
          </cell>
          <cell r="DD30">
            <v>58840.083529699485</v>
          </cell>
          <cell r="DE30">
            <v>25193.471425034881</v>
          </cell>
          <cell r="DF30">
            <v>0</v>
          </cell>
          <cell r="DG30">
            <v>0</v>
          </cell>
          <cell r="DH30">
            <v>0</v>
          </cell>
          <cell r="DI30">
            <v>0</v>
          </cell>
          <cell r="DJ30">
            <v>0</v>
          </cell>
          <cell r="DK30">
            <v>84033.554954734369</v>
          </cell>
        </row>
        <row r="31">
          <cell r="A31">
            <v>38687</v>
          </cell>
          <cell r="B31">
            <v>5032.5175643563334</v>
          </cell>
          <cell r="C31">
            <v>72832.722415089534</v>
          </cell>
          <cell r="D31">
            <v>6643.5402573465262</v>
          </cell>
          <cell r="E31">
            <v>7515.1510921345962</v>
          </cell>
          <cell r="F31">
            <v>10011.317047138642</v>
          </cell>
          <cell r="G31">
            <v>2726.2233814373399</v>
          </cell>
          <cell r="H31">
            <v>105.56577795799998</v>
          </cell>
          <cell r="I31">
            <v>22.731658155699996</v>
          </cell>
          <cell r="J31">
            <v>0</v>
          </cell>
          <cell r="K31">
            <v>0</v>
          </cell>
          <cell r="L31">
            <v>0</v>
          </cell>
          <cell r="M31">
            <v>500.25860880122002</v>
          </cell>
          <cell r="N31">
            <v>0</v>
          </cell>
          <cell r="O31">
            <v>0</v>
          </cell>
          <cell r="P31">
            <v>413.10159659648781</v>
          </cell>
          <cell r="Q31">
            <v>271.13987858692218</v>
          </cell>
          <cell r="R31">
            <v>2385.8097826600947</v>
          </cell>
          <cell r="S31">
            <v>2319.6013826354506</v>
          </cell>
          <cell r="T31">
            <v>1047.7158063400739</v>
          </cell>
          <cell r="U31">
            <v>3969.0032618466012</v>
          </cell>
          <cell r="V31">
            <v>74.113145810610519</v>
          </cell>
          <cell r="W31">
            <v>5870.0785024510724</v>
          </cell>
          <cell r="X31">
            <v>133.17317163101586</v>
          </cell>
          <cell r="Y31">
            <v>45.618110435029593</v>
          </cell>
          <cell r="Z31">
            <v>828.98172937585548</v>
          </cell>
          <cell r="AA31">
            <v>1523.3001118002351</v>
          </cell>
          <cell r="AB31">
            <v>9810.8150013509112</v>
          </cell>
          <cell r="AC31">
            <v>6276.8516173399994</v>
          </cell>
          <cell r="AD31">
            <v>269.78681036296786</v>
          </cell>
          <cell r="AE31">
            <v>523.45716543216804</v>
          </cell>
          <cell r="AF31">
            <v>251.43986016708456</v>
          </cell>
          <cell r="AG31">
            <v>447.30168270344336</v>
          </cell>
          <cell r="AH31">
            <v>2526.9638446050444</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C31">
            <v>38687</v>
          </cell>
          <cell r="BD31">
            <v>0</v>
          </cell>
          <cell r="BE31">
            <v>0</v>
          </cell>
          <cell r="BF31">
            <v>0</v>
          </cell>
          <cell r="BG31">
            <v>0</v>
          </cell>
          <cell r="BH31">
            <v>0</v>
          </cell>
          <cell r="BI31">
            <v>0</v>
          </cell>
          <cell r="BJ31">
            <v>0</v>
          </cell>
          <cell r="BK31">
            <v>0</v>
          </cell>
          <cell r="BL31">
            <v>0</v>
          </cell>
          <cell r="BM31">
            <v>0</v>
          </cell>
          <cell r="BN31">
            <v>0</v>
          </cell>
          <cell r="BP31">
            <v>0</v>
          </cell>
          <cell r="BQ31">
            <v>0</v>
          </cell>
          <cell r="BR31">
            <v>0</v>
          </cell>
          <cell r="BS31">
            <v>0</v>
          </cell>
          <cell r="BT31">
            <v>0</v>
          </cell>
          <cell r="BU31">
            <v>0</v>
          </cell>
          <cell r="CA31">
            <v>0</v>
          </cell>
          <cell r="CB31">
            <v>0</v>
          </cell>
          <cell r="CC31">
            <v>0</v>
          </cell>
          <cell r="CH31">
            <v>0</v>
          </cell>
          <cell r="CI31">
            <v>0</v>
          </cell>
          <cell r="CJ31">
            <v>0</v>
          </cell>
          <cell r="CK31">
            <v>0</v>
          </cell>
          <cell r="CL31">
            <v>0</v>
          </cell>
          <cell r="CR31">
            <v>0</v>
          </cell>
          <cell r="CS31">
            <v>0</v>
          </cell>
          <cell r="CT31">
            <v>0</v>
          </cell>
          <cell r="CU31">
            <v>0</v>
          </cell>
          <cell r="CV31">
            <v>0</v>
          </cell>
          <cell r="CW31">
            <v>0</v>
          </cell>
          <cell r="CX31">
            <v>0</v>
          </cell>
          <cell r="CY31">
            <v>0</v>
          </cell>
          <cell r="CZ31">
            <v>0</v>
          </cell>
          <cell r="DA31">
            <v>0</v>
          </cell>
          <cell r="DC31">
            <v>38687</v>
          </cell>
          <cell r="DD31">
            <v>105390.02780241788</v>
          </cell>
          <cell r="DE31">
            <v>38988.252462131073</v>
          </cell>
          <cell r="DF31">
            <v>0</v>
          </cell>
          <cell r="DG31">
            <v>0</v>
          </cell>
          <cell r="DH31">
            <v>0</v>
          </cell>
          <cell r="DI31">
            <v>0</v>
          </cell>
          <cell r="DJ31">
            <v>0</v>
          </cell>
          <cell r="DK31">
            <v>144378.28026454896</v>
          </cell>
        </row>
        <row r="32">
          <cell r="A32">
            <v>38718</v>
          </cell>
          <cell r="B32">
            <v>5605.5867389465539</v>
          </cell>
          <cell r="C32">
            <v>99542.128133445862</v>
          </cell>
          <cell r="D32">
            <v>9274.708697146234</v>
          </cell>
          <cell r="E32">
            <v>8692.1565120353862</v>
          </cell>
          <cell r="F32">
            <v>13093.578806075066</v>
          </cell>
          <cell r="G32">
            <v>2804.5512085700402</v>
          </cell>
          <cell r="H32">
            <v>131.48384195887999</v>
          </cell>
          <cell r="I32">
            <v>23.401208706199998</v>
          </cell>
          <cell r="J32">
            <v>0</v>
          </cell>
          <cell r="K32">
            <v>0</v>
          </cell>
          <cell r="L32">
            <v>0</v>
          </cell>
          <cell r="M32">
            <v>514.99349635852002</v>
          </cell>
          <cell r="N32">
            <v>0</v>
          </cell>
          <cell r="O32">
            <v>0</v>
          </cell>
          <cell r="P32">
            <v>485.29034276754578</v>
          </cell>
          <cell r="Q32">
            <v>322.49011101044869</v>
          </cell>
          <cell r="R32">
            <v>2648.2428133301974</v>
          </cell>
          <cell r="S32">
            <v>2588.4067684208467</v>
          </cell>
          <cell r="T32">
            <v>1277.5902757063941</v>
          </cell>
          <cell r="U32">
            <v>4734.8025266812901</v>
          </cell>
          <cell r="V32">
            <v>87.819818919035782</v>
          </cell>
          <cell r="W32">
            <v>6903.566564912092</v>
          </cell>
          <cell r="X32">
            <v>159.72788838464646</v>
          </cell>
          <cell r="Y32">
            <v>53.557348542623984</v>
          </cell>
          <cell r="Z32">
            <v>958.93353701051728</v>
          </cell>
          <cell r="AA32">
            <v>1807.4227980313276</v>
          </cell>
          <cell r="AB32">
            <v>11639.021644467202</v>
          </cell>
          <cell r="AC32">
            <v>7490.3220473405754</v>
          </cell>
          <cell r="AD32">
            <v>300.98909121282634</v>
          </cell>
          <cell r="AE32">
            <v>578.6307323651148</v>
          </cell>
          <cell r="AF32">
            <v>299.09283894843969</v>
          </cell>
          <cell r="AG32">
            <v>534.00393697159609</v>
          </cell>
          <cell r="AH32">
            <v>2962.8038748648692</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C32">
            <v>38718</v>
          </cell>
          <cell r="BD32">
            <v>0</v>
          </cell>
          <cell r="BE32">
            <v>0</v>
          </cell>
          <cell r="BF32">
            <v>0</v>
          </cell>
          <cell r="BG32">
            <v>0</v>
          </cell>
          <cell r="BH32">
            <v>0</v>
          </cell>
          <cell r="BI32">
            <v>0</v>
          </cell>
          <cell r="BJ32">
            <v>0</v>
          </cell>
          <cell r="BK32">
            <v>0</v>
          </cell>
          <cell r="BL32">
            <v>0</v>
          </cell>
          <cell r="BM32">
            <v>0</v>
          </cell>
          <cell r="BN32">
            <v>0</v>
          </cell>
          <cell r="BP32">
            <v>0</v>
          </cell>
          <cell r="BQ32">
            <v>0</v>
          </cell>
          <cell r="BR32">
            <v>0</v>
          </cell>
          <cell r="BS32">
            <v>0</v>
          </cell>
          <cell r="BT32">
            <v>0</v>
          </cell>
          <cell r="BU32">
            <v>0</v>
          </cell>
          <cell r="CA32">
            <v>0</v>
          </cell>
          <cell r="CB32">
            <v>0</v>
          </cell>
          <cell r="CC32">
            <v>0</v>
          </cell>
          <cell r="CH32">
            <v>0</v>
          </cell>
          <cell r="CI32">
            <v>0</v>
          </cell>
          <cell r="CJ32">
            <v>0</v>
          </cell>
          <cell r="CK32">
            <v>0</v>
          </cell>
          <cell r="CL32">
            <v>0</v>
          </cell>
          <cell r="CR32">
            <v>0</v>
          </cell>
          <cell r="CS32">
            <v>0</v>
          </cell>
          <cell r="CT32">
            <v>0</v>
          </cell>
          <cell r="CU32">
            <v>0</v>
          </cell>
          <cell r="CV32">
            <v>0</v>
          </cell>
          <cell r="CW32">
            <v>0</v>
          </cell>
          <cell r="CX32">
            <v>0</v>
          </cell>
          <cell r="CY32">
            <v>0</v>
          </cell>
          <cell r="CZ32">
            <v>0</v>
          </cell>
          <cell r="DA32">
            <v>0</v>
          </cell>
          <cell r="DC32">
            <v>38718</v>
          </cell>
          <cell r="DD32">
            <v>139682.58864324278</v>
          </cell>
          <cell r="DE32">
            <v>45832.714959887584</v>
          </cell>
          <cell r="DF32">
            <v>0</v>
          </cell>
          <cell r="DG32">
            <v>0</v>
          </cell>
          <cell r="DH32">
            <v>0</v>
          </cell>
          <cell r="DI32">
            <v>0</v>
          </cell>
          <cell r="DJ32">
            <v>0</v>
          </cell>
          <cell r="DK32">
            <v>185515.30360313036</v>
          </cell>
        </row>
        <row r="33">
          <cell r="A33">
            <v>38749</v>
          </cell>
          <cell r="B33">
            <v>5834.3165246956851</v>
          </cell>
          <cell r="C33">
            <v>105105.11122485755</v>
          </cell>
          <cell r="D33">
            <v>10405.519243550947</v>
          </cell>
          <cell r="E33">
            <v>8511.3426791980091</v>
          </cell>
          <cell r="F33">
            <v>13009.766285533096</v>
          </cell>
          <cell r="G33">
            <v>2676.57557163615</v>
          </cell>
          <cell r="H33">
            <v>129.65820147349999</v>
          </cell>
          <cell r="I33">
            <v>22.337110899999999</v>
          </cell>
          <cell r="J33">
            <v>0</v>
          </cell>
          <cell r="K33">
            <v>0</v>
          </cell>
          <cell r="L33">
            <v>0</v>
          </cell>
          <cell r="M33">
            <v>491.57575514000001</v>
          </cell>
          <cell r="N33">
            <v>0</v>
          </cell>
          <cell r="O33">
            <v>0</v>
          </cell>
          <cell r="P33">
            <v>429.67882063534921</v>
          </cell>
          <cell r="Q33">
            <v>284.76982272876967</v>
          </cell>
          <cell r="R33">
            <v>2374.5347970093048</v>
          </cell>
          <cell r="S33">
            <v>2318.0985483295553</v>
          </cell>
          <cell r="T33">
            <v>1122.1705987193097</v>
          </cell>
          <cell r="U33">
            <v>4178.305102223906</v>
          </cell>
          <cell r="V33">
            <v>77.610589467691597</v>
          </cell>
          <cell r="W33">
            <v>6110.9728419224502</v>
          </cell>
          <cell r="X33">
            <v>140.79142258912535</v>
          </cell>
          <cell r="Y33">
            <v>47.42623110518479</v>
          </cell>
          <cell r="Z33">
            <v>851.91827016288164</v>
          </cell>
          <cell r="AA33">
            <v>1596.8478917232524</v>
          </cell>
          <cell r="AB33">
            <v>10366.790786493522</v>
          </cell>
          <cell r="AC33">
            <v>6609.5068265152186</v>
          </cell>
          <cell r="AD33">
            <v>269.56922627916492</v>
          </cell>
          <cell r="AE33">
            <v>519.3171027158653</v>
          </cell>
          <cell r="AF33">
            <v>264.1028229659737</v>
          </cell>
          <cell r="AG33">
            <v>471.16519234511776</v>
          </cell>
          <cell r="AH33">
            <v>2624.3897610529139</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C33">
            <v>38749</v>
          </cell>
          <cell r="BD33">
            <v>0</v>
          </cell>
          <cell r="BE33">
            <v>0</v>
          </cell>
          <cell r="BF33">
            <v>0</v>
          </cell>
          <cell r="BG33">
            <v>0</v>
          </cell>
          <cell r="BH33">
            <v>0</v>
          </cell>
          <cell r="BI33">
            <v>0</v>
          </cell>
          <cell r="BJ33">
            <v>0</v>
          </cell>
          <cell r="BK33">
            <v>0</v>
          </cell>
          <cell r="BL33">
            <v>0</v>
          </cell>
          <cell r="BM33">
            <v>0</v>
          </cell>
          <cell r="BN33">
            <v>0</v>
          </cell>
          <cell r="BP33">
            <v>0</v>
          </cell>
          <cell r="BQ33">
            <v>0</v>
          </cell>
          <cell r="BR33">
            <v>0</v>
          </cell>
          <cell r="BS33">
            <v>0</v>
          </cell>
          <cell r="BT33">
            <v>0</v>
          </cell>
          <cell r="BU33">
            <v>0</v>
          </cell>
          <cell r="CA33">
            <v>0</v>
          </cell>
          <cell r="CB33">
            <v>0</v>
          </cell>
          <cell r="CC33">
            <v>0</v>
          </cell>
          <cell r="CH33">
            <v>0</v>
          </cell>
          <cell r="CI33">
            <v>0</v>
          </cell>
          <cell r="CJ33">
            <v>0</v>
          </cell>
          <cell r="CK33">
            <v>0</v>
          </cell>
          <cell r="CL33">
            <v>0</v>
          </cell>
          <cell r="CR33">
            <v>0</v>
          </cell>
          <cell r="CS33">
            <v>0</v>
          </cell>
          <cell r="CT33">
            <v>0</v>
          </cell>
          <cell r="CU33">
            <v>0</v>
          </cell>
          <cell r="CV33">
            <v>0</v>
          </cell>
          <cell r="CW33">
            <v>0</v>
          </cell>
          <cell r="CX33">
            <v>0</v>
          </cell>
          <cell r="CY33">
            <v>0</v>
          </cell>
          <cell r="CZ33">
            <v>0</v>
          </cell>
          <cell r="DA33">
            <v>0</v>
          </cell>
          <cell r="DC33">
            <v>38749</v>
          </cell>
          <cell r="DD33">
            <v>146186.20259698492</v>
          </cell>
          <cell r="DE33">
            <v>40657.966654984564</v>
          </cell>
          <cell r="DF33">
            <v>0</v>
          </cell>
          <cell r="DG33">
            <v>0</v>
          </cell>
          <cell r="DH33">
            <v>0</v>
          </cell>
          <cell r="DI33">
            <v>0</v>
          </cell>
          <cell r="DJ33">
            <v>0</v>
          </cell>
          <cell r="DK33">
            <v>186844.16925196949</v>
          </cell>
        </row>
        <row r="34">
          <cell r="A34">
            <v>38777</v>
          </cell>
          <cell r="B34">
            <v>5468.289322593685</v>
          </cell>
          <cell r="C34">
            <v>87865.434010476849</v>
          </cell>
          <cell r="D34">
            <v>9404.5689186475229</v>
          </cell>
          <cell r="E34">
            <v>7600.1239230799329</v>
          </cell>
          <cell r="F34">
            <v>10972.862530542889</v>
          </cell>
          <cell r="G34">
            <v>2628.5976039984148</v>
          </cell>
          <cell r="H34">
            <v>111.98558836395001</v>
          </cell>
          <cell r="I34">
            <v>21.913611351450001</v>
          </cell>
          <cell r="J34">
            <v>0</v>
          </cell>
          <cell r="K34">
            <v>0</v>
          </cell>
          <cell r="L34">
            <v>0</v>
          </cell>
          <cell r="M34">
            <v>482.25574453917005</v>
          </cell>
          <cell r="N34">
            <v>0</v>
          </cell>
          <cell r="O34">
            <v>0</v>
          </cell>
          <cell r="P34">
            <v>363.87266785375266</v>
          </cell>
          <cell r="Q34">
            <v>236.0959367013873</v>
          </cell>
          <cell r="R34">
            <v>2207.8478093795125</v>
          </cell>
          <cell r="S34">
            <v>2137.1772422600302</v>
          </cell>
          <cell r="T34">
            <v>890.64956142129313</v>
          </cell>
          <cell r="U34">
            <v>3446.2992565247941</v>
          </cell>
          <cell r="V34">
            <v>64.761007408341953</v>
          </cell>
          <cell r="W34">
            <v>5165.2439534648611</v>
          </cell>
          <cell r="X34">
            <v>115.04292448984</v>
          </cell>
          <cell r="Y34">
            <v>40.20417829817076</v>
          </cell>
          <cell r="Z34">
            <v>740.45829675726611</v>
          </cell>
          <cell r="AA34">
            <v>1329.4269115973655</v>
          </cell>
          <cell r="AB34">
            <v>8711.786621140247</v>
          </cell>
          <cell r="AC34">
            <v>5448.5711240897726</v>
          </cell>
          <cell r="AD34">
            <v>248.61206128623155</v>
          </cell>
          <cell r="AE34">
            <v>486.06750411074324</v>
          </cell>
          <cell r="AF34">
            <v>218.91890550037036</v>
          </cell>
          <cell r="AG34">
            <v>388.119845809563</v>
          </cell>
          <cell r="AH34">
            <v>2229.781166195583</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C34">
            <v>38777</v>
          </cell>
          <cell r="BD34">
            <v>0</v>
          </cell>
          <cell r="BE34">
            <v>0</v>
          </cell>
          <cell r="BF34">
            <v>0</v>
          </cell>
          <cell r="BG34">
            <v>0</v>
          </cell>
          <cell r="BH34">
            <v>0</v>
          </cell>
          <cell r="BI34">
            <v>0</v>
          </cell>
          <cell r="BJ34">
            <v>0</v>
          </cell>
          <cell r="BK34">
            <v>0</v>
          </cell>
          <cell r="BL34">
            <v>0</v>
          </cell>
          <cell r="BM34">
            <v>0</v>
          </cell>
          <cell r="BN34">
            <v>0</v>
          </cell>
          <cell r="BP34">
            <v>0</v>
          </cell>
          <cell r="BQ34">
            <v>0</v>
          </cell>
          <cell r="BR34">
            <v>0</v>
          </cell>
          <cell r="BS34">
            <v>0</v>
          </cell>
          <cell r="BT34">
            <v>0</v>
          </cell>
          <cell r="BU34">
            <v>0</v>
          </cell>
          <cell r="CA34">
            <v>0</v>
          </cell>
          <cell r="CB34">
            <v>0</v>
          </cell>
          <cell r="CC34">
            <v>0</v>
          </cell>
          <cell r="CH34">
            <v>0</v>
          </cell>
          <cell r="CI34">
            <v>0</v>
          </cell>
          <cell r="CJ34">
            <v>0</v>
          </cell>
          <cell r="CK34">
            <v>0</v>
          </cell>
          <cell r="CL34">
            <v>0</v>
          </cell>
          <cell r="CR34">
            <v>0</v>
          </cell>
          <cell r="CS34">
            <v>0</v>
          </cell>
          <cell r="CT34">
            <v>0</v>
          </cell>
          <cell r="CU34">
            <v>0</v>
          </cell>
          <cell r="CV34">
            <v>0</v>
          </cell>
          <cell r="CW34">
            <v>0</v>
          </cell>
          <cell r="CX34">
            <v>0</v>
          </cell>
          <cell r="CY34">
            <v>0</v>
          </cell>
          <cell r="CZ34">
            <v>0</v>
          </cell>
          <cell r="DA34">
            <v>0</v>
          </cell>
          <cell r="DC34">
            <v>38777</v>
          </cell>
          <cell r="DD34">
            <v>124556.03125359386</v>
          </cell>
          <cell r="DE34">
            <v>34468.936974289129</v>
          </cell>
          <cell r="DF34">
            <v>0</v>
          </cell>
          <cell r="DG34">
            <v>0</v>
          </cell>
          <cell r="DH34">
            <v>0</v>
          </cell>
          <cell r="DI34">
            <v>0</v>
          </cell>
          <cell r="DJ34">
            <v>0</v>
          </cell>
          <cell r="DK34">
            <v>159024.96822788299</v>
          </cell>
        </row>
        <row r="35">
          <cell r="A35">
            <v>38808</v>
          </cell>
          <cell r="B35">
            <v>4510.4790935047622</v>
          </cell>
          <cell r="C35">
            <v>53985.224191522648</v>
          </cell>
          <cell r="D35">
            <v>6728.3565611271661</v>
          </cell>
          <cell r="E35">
            <v>5827.4404951684128</v>
          </cell>
          <cell r="F35">
            <v>7286.2937897800221</v>
          </cell>
          <cell r="G35">
            <v>2359.0876290790197</v>
          </cell>
          <cell r="H35">
            <v>78.787270117079998</v>
          </cell>
          <cell r="I35">
            <v>19.490965958099999</v>
          </cell>
          <cell r="J35">
            <v>0</v>
          </cell>
          <cell r="K35">
            <v>0</v>
          </cell>
          <cell r="L35">
            <v>0</v>
          </cell>
          <cell r="M35">
            <v>428.94026681225995</v>
          </cell>
          <cell r="N35">
            <v>0</v>
          </cell>
          <cell r="O35">
            <v>0</v>
          </cell>
          <cell r="P35">
            <v>212.95098758951423</v>
          </cell>
          <cell r="Q35">
            <v>131.66365520454494</v>
          </cell>
          <cell r="R35">
            <v>1545.4112663965684</v>
          </cell>
          <cell r="S35">
            <v>1474.6330879314391</v>
          </cell>
          <cell r="T35">
            <v>444.52201671075045</v>
          </cell>
          <cell r="U35">
            <v>1898.472020339412</v>
          </cell>
          <cell r="V35">
            <v>36.661567475129203</v>
          </cell>
          <cell r="W35">
            <v>3010.2512932008744</v>
          </cell>
          <cell r="X35">
            <v>61.944165830527908</v>
          </cell>
          <cell r="Y35">
            <v>23.582084600359032</v>
          </cell>
          <cell r="Z35">
            <v>457.79161138120924</v>
          </cell>
          <cell r="AA35">
            <v>748.62965668537231</v>
          </cell>
          <cell r="AB35">
            <v>5049.6120213847789</v>
          </cell>
          <cell r="AC35">
            <v>2997.5044477438141</v>
          </cell>
          <cell r="AD35">
            <v>171.63692382895493</v>
          </cell>
          <cell r="AE35">
            <v>343.98323484085478</v>
          </cell>
          <cell r="AF35">
            <v>122.02870107246561</v>
          </cell>
          <cell r="AG35">
            <v>213.14320448896859</v>
          </cell>
          <cell r="AH35">
            <v>1314.3612266841583</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C35">
            <v>38808</v>
          </cell>
          <cell r="BD35">
            <v>0</v>
          </cell>
          <cell r="BE35">
            <v>0</v>
          </cell>
          <cell r="BF35">
            <v>0</v>
          </cell>
          <cell r="BG35">
            <v>0</v>
          </cell>
          <cell r="BH35">
            <v>0</v>
          </cell>
          <cell r="BI35">
            <v>0</v>
          </cell>
          <cell r="BJ35">
            <v>0</v>
          </cell>
          <cell r="BK35">
            <v>0</v>
          </cell>
          <cell r="BL35">
            <v>0</v>
          </cell>
          <cell r="BM35">
            <v>0</v>
          </cell>
          <cell r="BN35">
            <v>0</v>
          </cell>
          <cell r="BP35">
            <v>0</v>
          </cell>
          <cell r="BQ35">
            <v>0</v>
          </cell>
          <cell r="BR35">
            <v>0</v>
          </cell>
          <cell r="BS35">
            <v>0</v>
          </cell>
          <cell r="BT35">
            <v>0</v>
          </cell>
          <cell r="BU35">
            <v>0</v>
          </cell>
          <cell r="CA35">
            <v>0</v>
          </cell>
          <cell r="CB35">
            <v>0</v>
          </cell>
          <cell r="CC35">
            <v>0</v>
          </cell>
          <cell r="CH35">
            <v>0</v>
          </cell>
          <cell r="CI35">
            <v>0</v>
          </cell>
          <cell r="CJ35">
            <v>0</v>
          </cell>
          <cell r="CK35">
            <v>0</v>
          </cell>
          <cell r="CL35">
            <v>0</v>
          </cell>
          <cell r="CR35">
            <v>0</v>
          </cell>
          <cell r="CS35">
            <v>0</v>
          </cell>
          <cell r="CT35">
            <v>0</v>
          </cell>
          <cell r="CU35">
            <v>0</v>
          </cell>
          <cell r="CV35">
            <v>0</v>
          </cell>
          <cell r="CW35">
            <v>0</v>
          </cell>
          <cell r="CX35">
            <v>0</v>
          </cell>
          <cell r="CY35">
            <v>0</v>
          </cell>
          <cell r="CZ35">
            <v>0</v>
          </cell>
          <cell r="DA35">
            <v>0</v>
          </cell>
          <cell r="DC35">
            <v>38808</v>
          </cell>
          <cell r="DD35">
            <v>81224.100263069471</v>
          </cell>
          <cell r="DE35">
            <v>20258.7831733897</v>
          </cell>
          <cell r="DF35">
            <v>0</v>
          </cell>
          <cell r="DG35">
            <v>0</v>
          </cell>
          <cell r="DH35">
            <v>0</v>
          </cell>
          <cell r="DI35">
            <v>0</v>
          </cell>
          <cell r="DJ35">
            <v>0</v>
          </cell>
          <cell r="DK35">
            <v>101482.88343645917</v>
          </cell>
        </row>
        <row r="36">
          <cell r="A36">
            <v>38838</v>
          </cell>
          <cell r="B36">
            <v>3800.0968020160612</v>
          </cell>
          <cell r="C36">
            <v>30981.733193191332</v>
          </cell>
          <cell r="D36">
            <v>4344.1418188625648</v>
          </cell>
          <cell r="E36">
            <v>4339.217598377938</v>
          </cell>
          <cell r="F36">
            <v>4042.5764837898446</v>
          </cell>
          <cell r="G36">
            <v>2185.8083222311648</v>
          </cell>
          <cell r="H36">
            <v>51.592490262639991</v>
          </cell>
          <cell r="I36">
            <v>17.961436637949998</v>
          </cell>
          <cell r="J36">
            <v>0</v>
          </cell>
          <cell r="K36">
            <v>0</v>
          </cell>
          <cell r="L36">
            <v>0</v>
          </cell>
          <cell r="M36">
            <v>395.27971268206994</v>
          </cell>
          <cell r="N36">
            <v>0</v>
          </cell>
          <cell r="O36">
            <v>0</v>
          </cell>
          <cell r="P36">
            <v>120.53374439231487</v>
          </cell>
          <cell r="Q36">
            <v>66.482332817323709</v>
          </cell>
          <cell r="R36">
            <v>1187.7174895899434</v>
          </cell>
          <cell r="S36">
            <v>1111.3042514434335</v>
          </cell>
          <cell r="T36">
            <v>156.81197049749676</v>
          </cell>
          <cell r="U36">
            <v>928.23863284370771</v>
          </cell>
          <cell r="V36">
            <v>19.220294584639234</v>
          </cell>
          <cell r="W36">
            <v>1688.2456508427408</v>
          </cell>
          <cell r="X36">
            <v>28.410004230732866</v>
          </cell>
          <cell r="Y36">
            <v>13.413576888116371</v>
          </cell>
          <cell r="Z36">
            <v>289.32838553139555</v>
          </cell>
          <cell r="AA36">
            <v>387.41208684988209</v>
          </cell>
          <cell r="AB36">
            <v>2770.1651830305859</v>
          </cell>
          <cell r="AC36">
            <v>1460.3952689285111</v>
          </cell>
          <cell r="AD36">
            <v>129.44948993013065</v>
          </cell>
          <cell r="AE36">
            <v>268.24483829738938</v>
          </cell>
          <cell r="AF36">
            <v>61.544848513717909</v>
          </cell>
          <cell r="AG36">
            <v>103.34597027217349</v>
          </cell>
          <cell r="AH36">
            <v>755.58406356756666</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C36">
            <v>38838</v>
          </cell>
          <cell r="BD36">
            <v>0</v>
          </cell>
          <cell r="BE36">
            <v>0</v>
          </cell>
          <cell r="BF36">
            <v>0</v>
          </cell>
          <cell r="BG36">
            <v>0</v>
          </cell>
          <cell r="BH36">
            <v>0</v>
          </cell>
          <cell r="BI36">
            <v>0</v>
          </cell>
          <cell r="BJ36">
            <v>0</v>
          </cell>
          <cell r="BK36">
            <v>0</v>
          </cell>
          <cell r="BL36">
            <v>0</v>
          </cell>
          <cell r="BM36">
            <v>0</v>
          </cell>
          <cell r="BN36">
            <v>0</v>
          </cell>
          <cell r="BP36">
            <v>0</v>
          </cell>
          <cell r="BQ36">
            <v>0</v>
          </cell>
          <cell r="BR36">
            <v>0</v>
          </cell>
          <cell r="BS36">
            <v>0</v>
          </cell>
          <cell r="BT36">
            <v>0</v>
          </cell>
          <cell r="BU36">
            <v>0</v>
          </cell>
          <cell r="CA36">
            <v>0</v>
          </cell>
          <cell r="CB36">
            <v>0</v>
          </cell>
          <cell r="CC36">
            <v>0</v>
          </cell>
          <cell r="CH36">
            <v>0</v>
          </cell>
          <cell r="CI36">
            <v>0</v>
          </cell>
          <cell r="CJ36">
            <v>0</v>
          </cell>
          <cell r="CK36">
            <v>0</v>
          </cell>
          <cell r="CL36">
            <v>0</v>
          </cell>
          <cell r="CR36">
            <v>0</v>
          </cell>
          <cell r="CS36">
            <v>0</v>
          </cell>
          <cell r="CT36">
            <v>0</v>
          </cell>
          <cell r="CU36">
            <v>0</v>
          </cell>
          <cell r="CV36">
            <v>0</v>
          </cell>
          <cell r="CW36">
            <v>0</v>
          </cell>
          <cell r="CX36">
            <v>0</v>
          </cell>
          <cell r="CY36">
            <v>0</v>
          </cell>
          <cell r="CZ36">
            <v>0</v>
          </cell>
          <cell r="DA36">
            <v>0</v>
          </cell>
          <cell r="DC36">
            <v>38838</v>
          </cell>
          <cell r="DD36">
            <v>50158.407858051563</v>
          </cell>
          <cell r="DE36">
            <v>11545.848083051802</v>
          </cell>
          <cell r="DF36">
            <v>0</v>
          </cell>
          <cell r="DG36">
            <v>0</v>
          </cell>
          <cell r="DH36">
            <v>0</v>
          </cell>
          <cell r="DI36">
            <v>0</v>
          </cell>
          <cell r="DJ36">
            <v>0</v>
          </cell>
          <cell r="DK36">
            <v>61704.255941103365</v>
          </cell>
        </row>
        <row r="37">
          <cell r="A37">
            <v>38869</v>
          </cell>
          <cell r="B37">
            <v>3193.8962700525549</v>
          </cell>
          <cell r="C37">
            <v>15429.209172225739</v>
          </cell>
          <cell r="D37">
            <v>2426.6228843582908</v>
          </cell>
          <cell r="E37">
            <v>3403.7936368584105</v>
          </cell>
          <cell r="F37">
            <v>2033.9438200052255</v>
          </cell>
          <cell r="G37">
            <v>2047.6020764714697</v>
          </cell>
          <cell r="H37">
            <v>65.91775467862</v>
          </cell>
          <cell r="I37">
            <v>16.741495786600002</v>
          </cell>
          <cell r="J37">
            <v>0</v>
          </cell>
          <cell r="K37">
            <v>0</v>
          </cell>
          <cell r="L37">
            <v>0</v>
          </cell>
          <cell r="M37">
            <v>368.43231294836005</v>
          </cell>
          <cell r="N37">
            <v>0</v>
          </cell>
          <cell r="O37">
            <v>0</v>
          </cell>
          <cell r="P37">
            <v>71.323546875717753</v>
          </cell>
          <cell r="Q37">
            <v>32.981865643671398</v>
          </cell>
          <cell r="R37">
            <v>950.26707868003405</v>
          </cell>
          <cell r="S37">
            <v>876.31042042796355</v>
          </cell>
          <cell r="T37">
            <v>17.843195008578768</v>
          </cell>
          <cell r="U37">
            <v>433.57697378691313</v>
          </cell>
          <cell r="V37">
            <v>10.162988777359161</v>
          </cell>
          <cell r="W37">
            <v>986.6487933263677</v>
          </cell>
          <cell r="X37">
            <v>11.552296463781019</v>
          </cell>
          <cell r="Y37">
            <v>7.9891972998371212</v>
          </cell>
          <cell r="Z37">
            <v>195.09006602623995</v>
          </cell>
          <cell r="AA37">
            <v>200.5245504549487</v>
          </cell>
          <cell r="AB37">
            <v>1586.102271906746</v>
          </cell>
          <cell r="AC37">
            <v>677.38232198182243</v>
          </cell>
          <cell r="AD37">
            <v>102.13666498845765</v>
          </cell>
          <cell r="AE37">
            <v>216.87519527399178</v>
          </cell>
          <cell r="AF37">
            <v>30.468212309228548</v>
          </cell>
          <cell r="AG37">
            <v>47.47787230298254</v>
          </cell>
          <cell r="AH37">
            <v>456.30070543847881</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C37">
            <v>38869</v>
          </cell>
          <cell r="BD37">
            <v>0</v>
          </cell>
          <cell r="BE37">
            <v>0</v>
          </cell>
          <cell r="BF37">
            <v>0</v>
          </cell>
          <cell r="BG37">
            <v>0</v>
          </cell>
          <cell r="BH37">
            <v>0</v>
          </cell>
          <cell r="BI37">
            <v>0</v>
          </cell>
          <cell r="BJ37">
            <v>0</v>
          </cell>
          <cell r="BK37">
            <v>0</v>
          </cell>
          <cell r="BL37">
            <v>0</v>
          </cell>
          <cell r="BM37">
            <v>0</v>
          </cell>
          <cell r="BN37">
            <v>0</v>
          </cell>
          <cell r="BP37">
            <v>0</v>
          </cell>
          <cell r="BQ37">
            <v>0</v>
          </cell>
          <cell r="BR37">
            <v>0</v>
          </cell>
          <cell r="BS37">
            <v>0</v>
          </cell>
          <cell r="BT37">
            <v>0</v>
          </cell>
          <cell r="BU37">
            <v>0</v>
          </cell>
          <cell r="CA37">
            <v>0</v>
          </cell>
          <cell r="CB37">
            <v>0</v>
          </cell>
          <cell r="CC37">
            <v>0</v>
          </cell>
          <cell r="CH37">
            <v>0</v>
          </cell>
          <cell r="CI37">
            <v>0</v>
          </cell>
          <cell r="CJ37">
            <v>0</v>
          </cell>
          <cell r="CK37">
            <v>0</v>
          </cell>
          <cell r="CL37">
            <v>0</v>
          </cell>
          <cell r="CR37">
            <v>0</v>
          </cell>
          <cell r="CS37">
            <v>0</v>
          </cell>
          <cell r="CT37">
            <v>0</v>
          </cell>
          <cell r="CU37">
            <v>0</v>
          </cell>
          <cell r="CV37">
            <v>0</v>
          </cell>
          <cell r="CW37">
            <v>0</v>
          </cell>
          <cell r="CX37">
            <v>0</v>
          </cell>
          <cell r="CY37">
            <v>0</v>
          </cell>
          <cell r="CZ37">
            <v>0</v>
          </cell>
          <cell r="DA37">
            <v>0</v>
          </cell>
          <cell r="DC37">
            <v>38869</v>
          </cell>
          <cell r="DD37">
            <v>28986.15942338527</v>
          </cell>
          <cell r="DE37">
            <v>6911.0142169731216</v>
          </cell>
          <cell r="DF37">
            <v>0</v>
          </cell>
          <cell r="DG37">
            <v>0</v>
          </cell>
          <cell r="DH37">
            <v>0</v>
          </cell>
          <cell r="DI37">
            <v>0</v>
          </cell>
          <cell r="DJ37">
            <v>0</v>
          </cell>
          <cell r="DK37">
            <v>35897.173640358393</v>
          </cell>
        </row>
        <row r="38">
          <cell r="A38">
            <v>38899</v>
          </cell>
          <cell r="B38">
            <v>2932.1425444340221</v>
          </cell>
          <cell r="C38">
            <v>7779.2552648349074</v>
          </cell>
          <cell r="D38">
            <v>1497.4776653311696</v>
          </cell>
          <cell r="E38">
            <v>3119.3525508355892</v>
          </cell>
          <cell r="F38">
            <v>1408.4395970451217</v>
          </cell>
          <cell r="G38">
            <v>2009.453051356425</v>
          </cell>
          <cell r="H38">
            <v>91.669813992950026</v>
          </cell>
          <cell r="I38">
            <v>16.404755909749998</v>
          </cell>
          <cell r="J38">
            <v>0</v>
          </cell>
          <cell r="K38">
            <v>0</v>
          </cell>
          <cell r="L38">
            <v>0</v>
          </cell>
          <cell r="M38">
            <v>361.02163392235002</v>
          </cell>
          <cell r="N38">
            <v>0</v>
          </cell>
          <cell r="O38">
            <v>0</v>
          </cell>
          <cell r="P38">
            <v>68.186514713969146</v>
          </cell>
          <cell r="Q38">
            <v>30.607065796600359</v>
          </cell>
          <cell r="R38">
            <v>944.44131485570551</v>
          </cell>
          <cell r="S38">
            <v>869.55983202276923</v>
          </cell>
          <cell r="T38">
            <v>6.1642164839389935</v>
          </cell>
          <cell r="U38">
            <v>397.69037455475586</v>
          </cell>
          <cell r="V38">
            <v>9.5400688347050124</v>
          </cell>
          <cell r="W38">
            <v>941.45941612562206</v>
          </cell>
          <cell r="X38">
            <v>10.27978508804166</v>
          </cell>
          <cell r="Y38">
            <v>7.6453615346076118</v>
          </cell>
          <cell r="Z38">
            <v>189.98134212738321</v>
          </cell>
          <cell r="AA38">
            <v>187.53029778496759</v>
          </cell>
          <cell r="AB38">
            <v>1502.3010316936204</v>
          </cell>
          <cell r="AC38">
            <v>620.43917385427005</v>
          </cell>
          <cell r="AD38">
            <v>101.35643685043934</v>
          </cell>
          <cell r="AE38">
            <v>215.78838686127312</v>
          </cell>
          <cell r="AF38">
            <v>28.263278084611333</v>
          </cell>
          <cell r="AG38">
            <v>43.401858745282716</v>
          </cell>
          <cell r="AH38">
            <v>437.56821164279785</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C38">
            <v>38899</v>
          </cell>
          <cell r="BD38">
            <v>0</v>
          </cell>
          <cell r="BE38">
            <v>0</v>
          </cell>
          <cell r="BF38">
            <v>0</v>
          </cell>
          <cell r="BG38">
            <v>0</v>
          </cell>
          <cell r="BH38">
            <v>0</v>
          </cell>
          <cell r="BI38">
            <v>0</v>
          </cell>
          <cell r="BJ38">
            <v>0</v>
          </cell>
          <cell r="BK38">
            <v>0</v>
          </cell>
          <cell r="BL38">
            <v>0</v>
          </cell>
          <cell r="BM38">
            <v>0</v>
          </cell>
          <cell r="BN38">
            <v>0</v>
          </cell>
          <cell r="BP38">
            <v>0</v>
          </cell>
          <cell r="BQ38">
            <v>0</v>
          </cell>
          <cell r="BR38">
            <v>0</v>
          </cell>
          <cell r="BS38">
            <v>0</v>
          </cell>
          <cell r="BT38">
            <v>0</v>
          </cell>
          <cell r="BU38">
            <v>0</v>
          </cell>
          <cell r="CA38">
            <v>0</v>
          </cell>
          <cell r="CB38">
            <v>0</v>
          </cell>
          <cell r="CC38">
            <v>0</v>
          </cell>
          <cell r="CH38">
            <v>0</v>
          </cell>
          <cell r="CI38">
            <v>0</v>
          </cell>
          <cell r="CJ38">
            <v>0</v>
          </cell>
          <cell r="CK38">
            <v>0</v>
          </cell>
          <cell r="CL38">
            <v>0</v>
          </cell>
          <cell r="CR38">
            <v>0</v>
          </cell>
          <cell r="CS38">
            <v>0</v>
          </cell>
          <cell r="CT38">
            <v>0</v>
          </cell>
          <cell r="CU38">
            <v>0</v>
          </cell>
          <cell r="CV38">
            <v>0</v>
          </cell>
          <cell r="CW38">
            <v>0</v>
          </cell>
          <cell r="CX38">
            <v>0</v>
          </cell>
          <cell r="CY38">
            <v>0</v>
          </cell>
          <cell r="CZ38">
            <v>0</v>
          </cell>
          <cell r="DA38">
            <v>0</v>
          </cell>
          <cell r="DC38">
            <v>38899</v>
          </cell>
          <cell r="DD38">
            <v>19215.216877662282</v>
          </cell>
          <cell r="DE38">
            <v>6612.2039676553613</v>
          </cell>
          <cell r="DF38">
            <v>0</v>
          </cell>
          <cell r="DG38">
            <v>0</v>
          </cell>
          <cell r="DH38">
            <v>0</v>
          </cell>
          <cell r="DI38">
            <v>0</v>
          </cell>
          <cell r="DJ38">
            <v>0</v>
          </cell>
          <cell r="DK38">
            <v>25827.420845317643</v>
          </cell>
        </row>
        <row r="39">
          <cell r="A39">
            <v>38930</v>
          </cell>
          <cell r="B39">
            <v>2909.3542621353554</v>
          </cell>
          <cell r="C39">
            <v>8850.2648028300737</v>
          </cell>
          <cell r="D39">
            <v>1285.1169934914635</v>
          </cell>
          <cell r="E39">
            <v>3180.9438069461753</v>
          </cell>
          <cell r="F39">
            <v>1452.0549243672917</v>
          </cell>
          <cell r="G39">
            <v>2047.8930382090805</v>
          </cell>
          <cell r="H39">
            <v>93.410525016880001</v>
          </cell>
          <cell r="I39">
            <v>16.722218133399998</v>
          </cell>
          <cell r="J39">
            <v>0</v>
          </cell>
          <cell r="K39">
            <v>0</v>
          </cell>
          <cell r="L39">
            <v>0</v>
          </cell>
          <cell r="M39">
            <v>368.00806708364007</v>
          </cell>
          <cell r="N39">
            <v>0</v>
          </cell>
          <cell r="O39">
            <v>0</v>
          </cell>
          <cell r="P39">
            <v>68.596130569492971</v>
          </cell>
          <cell r="Q39">
            <v>30.790931176638331</v>
          </cell>
          <cell r="R39">
            <v>950.11484339429535</v>
          </cell>
          <cell r="S39">
            <v>874.78352612148228</v>
          </cell>
          <cell r="T39">
            <v>6.2012466917343989</v>
          </cell>
          <cell r="U39">
            <v>400.07941414257141</v>
          </cell>
          <cell r="V39">
            <v>9.5973787510994235</v>
          </cell>
          <cell r="W39">
            <v>947.11503154745355</v>
          </cell>
          <cell r="X39">
            <v>10.341538691097965</v>
          </cell>
          <cell r="Y39">
            <v>7.6912894034673727</v>
          </cell>
          <cell r="Z39">
            <v>191.12261427357683</v>
          </cell>
          <cell r="AA39">
            <v>188.65684580822489</v>
          </cell>
          <cell r="AB39">
            <v>1515.7835045749516</v>
          </cell>
          <cell r="AC39">
            <v>624.16632905592394</v>
          </cell>
          <cell r="AD39">
            <v>101.96531389551924</v>
          </cell>
          <cell r="AE39">
            <v>217.08468929097012</v>
          </cell>
          <cell r="AF39">
            <v>28.433063662904932</v>
          </cell>
          <cell r="AG39">
            <v>43.662586098423574</v>
          </cell>
          <cell r="AH39">
            <v>440.19680877984104</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C39">
            <v>38930</v>
          </cell>
          <cell r="BD39">
            <v>0</v>
          </cell>
          <cell r="BE39">
            <v>0</v>
          </cell>
          <cell r="BF39">
            <v>0</v>
          </cell>
          <cell r="BG39">
            <v>0</v>
          </cell>
          <cell r="BH39">
            <v>0</v>
          </cell>
          <cell r="BI39">
            <v>0</v>
          </cell>
          <cell r="BJ39">
            <v>0</v>
          </cell>
          <cell r="BK39">
            <v>0</v>
          </cell>
          <cell r="BL39">
            <v>0</v>
          </cell>
          <cell r="BM39">
            <v>0</v>
          </cell>
          <cell r="BN39">
            <v>0</v>
          </cell>
          <cell r="BP39">
            <v>0</v>
          </cell>
          <cell r="BQ39">
            <v>0</v>
          </cell>
          <cell r="BR39">
            <v>0</v>
          </cell>
          <cell r="BS39">
            <v>0</v>
          </cell>
          <cell r="BT39">
            <v>0</v>
          </cell>
          <cell r="BU39">
            <v>0</v>
          </cell>
          <cell r="CA39">
            <v>0</v>
          </cell>
          <cell r="CB39">
            <v>0</v>
          </cell>
          <cell r="CC39">
            <v>0</v>
          </cell>
          <cell r="CH39">
            <v>0</v>
          </cell>
          <cell r="CI39">
            <v>0</v>
          </cell>
          <cell r="CJ39">
            <v>0</v>
          </cell>
          <cell r="CK39">
            <v>0</v>
          </cell>
          <cell r="CL39">
            <v>0</v>
          </cell>
          <cell r="CR39">
            <v>0</v>
          </cell>
          <cell r="CS39">
            <v>0</v>
          </cell>
          <cell r="CT39">
            <v>0</v>
          </cell>
          <cell r="CU39">
            <v>0</v>
          </cell>
          <cell r="CV39">
            <v>0</v>
          </cell>
          <cell r="CW39">
            <v>0</v>
          </cell>
          <cell r="CX39">
            <v>0</v>
          </cell>
          <cell r="CY39">
            <v>0</v>
          </cell>
          <cell r="CZ39">
            <v>0</v>
          </cell>
          <cell r="DA39">
            <v>0</v>
          </cell>
          <cell r="DC39">
            <v>38930</v>
          </cell>
          <cell r="DD39">
            <v>20203.768638213358</v>
          </cell>
          <cell r="DE39">
            <v>6656.3830859296686</v>
          </cell>
          <cell r="DF39">
            <v>0</v>
          </cell>
          <cell r="DG39">
            <v>0</v>
          </cell>
          <cell r="DH39">
            <v>0</v>
          </cell>
          <cell r="DI39">
            <v>0</v>
          </cell>
          <cell r="DJ39">
            <v>0</v>
          </cell>
          <cell r="DK39">
            <v>26860.151724143027</v>
          </cell>
        </row>
        <row r="40">
          <cell r="A40">
            <v>38961</v>
          </cell>
          <cell r="B40">
            <v>3031.7424221088404</v>
          </cell>
          <cell r="C40">
            <v>9856.1675932001981</v>
          </cell>
          <cell r="D40">
            <v>1338.1636866152664</v>
          </cell>
          <cell r="E40">
            <v>3262.9482368869008</v>
          </cell>
          <cell r="F40">
            <v>1507.3486376767637</v>
          </cell>
          <cell r="G40">
            <v>2055.6278676680549</v>
          </cell>
          <cell r="H40">
            <v>93.667991028329993</v>
          </cell>
          <cell r="I40">
            <v>16.812339115649998</v>
          </cell>
          <cell r="J40">
            <v>0</v>
          </cell>
          <cell r="K40">
            <v>0</v>
          </cell>
          <cell r="L40">
            <v>0</v>
          </cell>
          <cell r="M40">
            <v>369.99137146448999</v>
          </cell>
          <cell r="N40">
            <v>0</v>
          </cell>
          <cell r="O40">
            <v>0</v>
          </cell>
          <cell r="P40">
            <v>67.986553293354206</v>
          </cell>
          <cell r="Q40">
            <v>30.517308571389243</v>
          </cell>
          <cell r="R40">
            <v>941.67167883899208</v>
          </cell>
          <cell r="S40">
            <v>867.00979085919982</v>
          </cell>
          <cell r="T40">
            <v>6.1461395153437079</v>
          </cell>
          <cell r="U40">
            <v>396.52412148265745</v>
          </cell>
          <cell r="V40">
            <v>9.5120919579727996</v>
          </cell>
          <cell r="W40">
            <v>938.69852472224875</v>
          </cell>
          <cell r="X40">
            <v>10.249638944945131</v>
          </cell>
          <cell r="Y40">
            <v>7.6229410111362492</v>
          </cell>
          <cell r="Z40">
            <v>189.42420939781812</v>
          </cell>
          <cell r="AA40">
            <v>186.98035290348005</v>
          </cell>
          <cell r="AB40">
            <v>1522.1829611976805</v>
          </cell>
          <cell r="AC40">
            <v>618.61969533818103</v>
          </cell>
          <cell r="AD40">
            <v>101.05920246052951</v>
          </cell>
          <cell r="AE40">
            <v>215.15557328266468</v>
          </cell>
          <cell r="AF40">
            <v>28.18039417038371</v>
          </cell>
          <cell r="AG40">
            <v>43.27457995169074</v>
          </cell>
          <cell r="AH40">
            <v>436.28501420144056</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C40">
            <v>38961</v>
          </cell>
          <cell r="BD40">
            <v>0</v>
          </cell>
          <cell r="BE40">
            <v>0</v>
          </cell>
          <cell r="BF40">
            <v>0</v>
          </cell>
          <cell r="BG40">
            <v>0</v>
          </cell>
          <cell r="BH40">
            <v>0</v>
          </cell>
          <cell r="BI40">
            <v>0</v>
          </cell>
          <cell r="BJ40">
            <v>0</v>
          </cell>
          <cell r="BK40">
            <v>0</v>
          </cell>
          <cell r="BL40">
            <v>0</v>
          </cell>
          <cell r="BM40">
            <v>0</v>
          </cell>
          <cell r="BN40">
            <v>0</v>
          </cell>
          <cell r="BP40">
            <v>0</v>
          </cell>
          <cell r="BQ40">
            <v>0</v>
          </cell>
          <cell r="BR40">
            <v>0</v>
          </cell>
          <cell r="BS40">
            <v>0</v>
          </cell>
          <cell r="BT40">
            <v>0</v>
          </cell>
          <cell r="BU40">
            <v>0</v>
          </cell>
          <cell r="CA40">
            <v>0</v>
          </cell>
          <cell r="CB40">
            <v>0</v>
          </cell>
          <cell r="CC40">
            <v>0</v>
          </cell>
          <cell r="CH40">
            <v>0</v>
          </cell>
          <cell r="CI40">
            <v>0</v>
          </cell>
          <cell r="CJ40">
            <v>0</v>
          </cell>
          <cell r="CK40">
            <v>0</v>
          </cell>
          <cell r="CL40">
            <v>0</v>
          </cell>
          <cell r="CR40">
            <v>0</v>
          </cell>
          <cell r="CS40">
            <v>0</v>
          </cell>
          <cell r="CT40">
            <v>0</v>
          </cell>
          <cell r="CU40">
            <v>0</v>
          </cell>
          <cell r="CV40">
            <v>0</v>
          </cell>
          <cell r="CW40">
            <v>0</v>
          </cell>
          <cell r="CX40">
            <v>0</v>
          </cell>
          <cell r="CY40">
            <v>0</v>
          </cell>
          <cell r="CZ40">
            <v>0</v>
          </cell>
          <cell r="DA40">
            <v>0</v>
          </cell>
          <cell r="DC40">
            <v>38961</v>
          </cell>
          <cell r="DD40">
            <v>21532.470145764499</v>
          </cell>
          <cell r="DE40">
            <v>6617.1007721011083</v>
          </cell>
          <cell r="DF40">
            <v>0</v>
          </cell>
          <cell r="DG40">
            <v>0</v>
          </cell>
          <cell r="DH40">
            <v>0</v>
          </cell>
          <cell r="DI40">
            <v>0</v>
          </cell>
          <cell r="DJ40">
            <v>0</v>
          </cell>
          <cell r="DK40">
            <v>28149.570917865607</v>
          </cell>
        </row>
        <row r="41">
          <cell r="A41">
            <v>38991</v>
          </cell>
          <cell r="B41">
            <v>3258.1554219479249</v>
          </cell>
          <cell r="C41">
            <v>13697.584352097443</v>
          </cell>
          <cell r="D41">
            <v>1800.3031483361267</v>
          </cell>
          <cell r="E41">
            <v>3922.9271863418994</v>
          </cell>
          <cell r="F41">
            <v>2872.9925853288028</v>
          </cell>
          <cell r="G41">
            <v>2168.2717916870847</v>
          </cell>
          <cell r="H41">
            <v>74.269749537479996</v>
          </cell>
          <cell r="I41">
            <v>17.806642403550001</v>
          </cell>
          <cell r="J41">
            <v>0</v>
          </cell>
          <cell r="K41">
            <v>0</v>
          </cell>
          <cell r="L41">
            <v>0</v>
          </cell>
          <cell r="M41">
            <v>391.87313548382997</v>
          </cell>
          <cell r="N41">
            <v>0</v>
          </cell>
          <cell r="O41">
            <v>0</v>
          </cell>
          <cell r="P41">
            <v>141.7753435440014</v>
          </cell>
          <cell r="Q41">
            <v>81.8705515660656</v>
          </cell>
          <cell r="R41">
            <v>1254.103919238783</v>
          </cell>
          <cell r="S41">
            <v>1180.8241311286565</v>
          </cell>
          <cell r="T41">
            <v>227.73422291295321</v>
          </cell>
          <cell r="U41">
            <v>1158.6411109830731</v>
          </cell>
          <cell r="V41">
            <v>23.306484496818349</v>
          </cell>
          <cell r="W41">
            <v>1992.8906061638422</v>
          </cell>
          <cell r="X41">
            <v>36.454002744460979</v>
          </cell>
          <cell r="Y41">
            <v>15.747428963300152</v>
          </cell>
          <cell r="Z41">
            <v>326.52100965400967</v>
          </cell>
          <cell r="AA41">
            <v>472.2728675585264</v>
          </cell>
          <cell r="AB41">
            <v>3352.1089463955282</v>
          </cell>
          <cell r="AC41">
            <v>1825.6378930511821</v>
          </cell>
          <cell r="AD41">
            <v>137.51265648984071</v>
          </cell>
          <cell r="AE41">
            <v>281.93382041898127</v>
          </cell>
          <cell r="AF41">
            <v>75.82728298874116</v>
          </cell>
          <cell r="AG41">
            <v>129.45693432080054</v>
          </cell>
          <cell r="AH41">
            <v>883.42762242529614</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C41">
            <v>38991</v>
          </cell>
          <cell r="BD41">
            <v>0</v>
          </cell>
          <cell r="BE41">
            <v>0</v>
          </cell>
          <cell r="BF41">
            <v>0</v>
          </cell>
          <cell r="BG41">
            <v>0</v>
          </cell>
          <cell r="BH41">
            <v>0</v>
          </cell>
          <cell r="BI41">
            <v>0</v>
          </cell>
          <cell r="BJ41">
            <v>0</v>
          </cell>
          <cell r="BK41">
            <v>0</v>
          </cell>
          <cell r="BL41">
            <v>0</v>
          </cell>
          <cell r="BM41">
            <v>0</v>
          </cell>
          <cell r="BN41">
            <v>0</v>
          </cell>
          <cell r="BP41">
            <v>0</v>
          </cell>
          <cell r="BQ41">
            <v>0</v>
          </cell>
          <cell r="BR41">
            <v>0</v>
          </cell>
          <cell r="BS41">
            <v>0</v>
          </cell>
          <cell r="BT41">
            <v>0</v>
          </cell>
          <cell r="BU41">
            <v>0</v>
          </cell>
          <cell r="CA41">
            <v>0</v>
          </cell>
          <cell r="CB41">
            <v>0</v>
          </cell>
          <cell r="CC41">
            <v>0</v>
          </cell>
          <cell r="CH41">
            <v>0</v>
          </cell>
          <cell r="CI41">
            <v>0</v>
          </cell>
          <cell r="CJ41">
            <v>0</v>
          </cell>
          <cell r="CK41">
            <v>0</v>
          </cell>
          <cell r="CL41">
            <v>0</v>
          </cell>
          <cell r="CR41">
            <v>0</v>
          </cell>
          <cell r="CS41">
            <v>0</v>
          </cell>
          <cell r="CT41">
            <v>0</v>
          </cell>
          <cell r="CU41">
            <v>0</v>
          </cell>
          <cell r="CV41">
            <v>0</v>
          </cell>
          <cell r="CW41">
            <v>0</v>
          </cell>
          <cell r="CX41">
            <v>0</v>
          </cell>
          <cell r="CY41">
            <v>0</v>
          </cell>
          <cell r="CZ41">
            <v>0</v>
          </cell>
          <cell r="DA41">
            <v>0</v>
          </cell>
          <cell r="DC41">
            <v>38991</v>
          </cell>
          <cell r="DD41">
            <v>28204.184013164144</v>
          </cell>
          <cell r="DE41">
            <v>13598.046835044859</v>
          </cell>
          <cell r="DF41">
            <v>0</v>
          </cell>
          <cell r="DG41">
            <v>0</v>
          </cell>
          <cell r="DH41">
            <v>0</v>
          </cell>
          <cell r="DI41">
            <v>0</v>
          </cell>
          <cell r="DJ41">
            <v>0</v>
          </cell>
          <cell r="DK41">
            <v>41802.230848209001</v>
          </cell>
        </row>
        <row r="42">
          <cell r="A42">
            <v>39022</v>
          </cell>
          <cell r="B42">
            <v>3969.5525198341738</v>
          </cell>
          <cell r="C42">
            <v>34125.743985483678</v>
          </cell>
          <cell r="D42">
            <v>3484.0590521371805</v>
          </cell>
          <cell r="E42">
            <v>5479.6545784956343</v>
          </cell>
          <cell r="F42">
            <v>6370.8611765231972</v>
          </cell>
          <cell r="G42">
            <v>2430.01158123915</v>
          </cell>
          <cell r="H42">
            <v>68.327437610999993</v>
          </cell>
          <cell r="I42">
            <v>20.117008768999998</v>
          </cell>
          <cell r="J42">
            <v>0</v>
          </cell>
          <cell r="K42">
            <v>0</v>
          </cell>
          <cell r="L42">
            <v>0</v>
          </cell>
          <cell r="M42">
            <v>442.71767378740003</v>
          </cell>
          <cell r="N42">
            <v>0</v>
          </cell>
          <cell r="O42">
            <v>0</v>
          </cell>
          <cell r="P42">
            <v>248.26077035431916</v>
          </cell>
          <cell r="Q42">
            <v>156.32731572923996</v>
          </cell>
          <cell r="R42">
            <v>1691.4208247460049</v>
          </cell>
          <cell r="S42">
            <v>1621.7101790234863</v>
          </cell>
          <cell r="T42">
            <v>551.61661918439495</v>
          </cell>
          <cell r="U42">
            <v>2264.79901733611</v>
          </cell>
          <cell r="V42">
            <v>43.279632899068481</v>
          </cell>
          <cell r="W42">
            <v>3514.8829532622713</v>
          </cell>
          <cell r="X42">
            <v>74.557927078910609</v>
          </cell>
          <cell r="Y42">
            <v>27.469120983242245</v>
          </cell>
          <cell r="Z42">
            <v>523.05831006689345</v>
          </cell>
          <cell r="AA42">
            <v>885.55512545541058</v>
          </cell>
          <cell r="AB42">
            <v>6043.4260536254978</v>
          </cell>
          <cell r="AC42">
            <v>3577.7324290709194</v>
          </cell>
          <cell r="AD42">
            <v>188.71991806874016</v>
          </cell>
          <cell r="AE42">
            <v>375.11656903052716</v>
          </cell>
          <cell r="AF42">
            <v>144.91301236564718</v>
          </cell>
          <cell r="AG42">
            <v>254.57687558261216</v>
          </cell>
          <cell r="AH42">
            <v>1528.2001649842437</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C42">
            <v>39022</v>
          </cell>
          <cell r="BD42">
            <v>0</v>
          </cell>
          <cell r="BE42">
            <v>0</v>
          </cell>
          <cell r="BF42">
            <v>0</v>
          </cell>
          <cell r="BG42">
            <v>0</v>
          </cell>
          <cell r="BH42">
            <v>0</v>
          </cell>
          <cell r="BI42">
            <v>0</v>
          </cell>
          <cell r="BJ42">
            <v>0</v>
          </cell>
          <cell r="BK42">
            <v>0</v>
          </cell>
          <cell r="BL42">
            <v>0</v>
          </cell>
          <cell r="BM42">
            <v>0</v>
          </cell>
          <cell r="BN42">
            <v>0</v>
          </cell>
          <cell r="BP42">
            <v>0</v>
          </cell>
          <cell r="BQ42">
            <v>0</v>
          </cell>
          <cell r="BR42">
            <v>0</v>
          </cell>
          <cell r="BS42">
            <v>0</v>
          </cell>
          <cell r="BT42">
            <v>0</v>
          </cell>
          <cell r="BU42">
            <v>0</v>
          </cell>
          <cell r="CA42">
            <v>0</v>
          </cell>
          <cell r="CB42">
            <v>0</v>
          </cell>
          <cell r="CC42">
            <v>0</v>
          </cell>
          <cell r="CH42">
            <v>0</v>
          </cell>
          <cell r="CI42">
            <v>0</v>
          </cell>
          <cell r="CJ42">
            <v>0</v>
          </cell>
          <cell r="CK42">
            <v>0</v>
          </cell>
          <cell r="CL42">
            <v>0</v>
          </cell>
          <cell r="CR42">
            <v>0</v>
          </cell>
          <cell r="CS42">
            <v>0</v>
          </cell>
          <cell r="CT42">
            <v>0</v>
          </cell>
          <cell r="CU42">
            <v>0</v>
          </cell>
          <cell r="CV42">
            <v>0</v>
          </cell>
          <cell r="CW42">
            <v>0</v>
          </cell>
          <cell r="CX42">
            <v>0</v>
          </cell>
          <cell r="CY42">
            <v>0</v>
          </cell>
          <cell r="CZ42">
            <v>0</v>
          </cell>
          <cell r="DA42">
            <v>0</v>
          </cell>
          <cell r="DC42">
            <v>39022</v>
          </cell>
          <cell r="DD42">
            <v>56391.045013880408</v>
          </cell>
          <cell r="DE42">
            <v>23715.622818847536</v>
          </cell>
          <cell r="DF42">
            <v>0</v>
          </cell>
          <cell r="DG42">
            <v>0</v>
          </cell>
          <cell r="DH42">
            <v>0</v>
          </cell>
          <cell r="DI42">
            <v>0</v>
          </cell>
          <cell r="DJ42">
            <v>0</v>
          </cell>
          <cell r="DK42">
            <v>80106.667832727951</v>
          </cell>
        </row>
        <row r="43">
          <cell r="A43">
            <v>39052</v>
          </cell>
          <cell r="B43">
            <v>4729.8769095119305</v>
          </cell>
          <cell r="C43">
            <v>68316.439943820063</v>
          </cell>
          <cell r="D43">
            <v>6171.6282011177882</v>
          </cell>
          <cell r="E43">
            <v>7167.8988967470359</v>
          </cell>
          <cell r="F43">
            <v>11089.335376435511</v>
          </cell>
          <cell r="G43">
            <v>2546.6153669939399</v>
          </cell>
          <cell r="H43">
            <v>98.878067177999995</v>
          </cell>
          <cell r="I43">
            <v>21.146265593700001</v>
          </cell>
          <cell r="J43">
            <v>0</v>
          </cell>
          <cell r="K43">
            <v>0</v>
          </cell>
          <cell r="L43">
            <v>0</v>
          </cell>
          <cell r="M43">
            <v>465.36866491602007</v>
          </cell>
          <cell r="N43">
            <v>0</v>
          </cell>
          <cell r="O43">
            <v>0</v>
          </cell>
          <cell r="P43">
            <v>385.37690070424986</v>
          </cell>
          <cell r="Q43">
            <v>252.94273110549159</v>
          </cell>
          <cell r="R43">
            <v>2225.6897269015408</v>
          </cell>
          <cell r="S43">
            <v>2163.9248046347125</v>
          </cell>
          <cell r="T43">
            <v>977.39992678020212</v>
          </cell>
          <cell r="U43">
            <v>3702.629543282927</v>
          </cell>
          <cell r="V43">
            <v>69.139152860340388</v>
          </cell>
          <cell r="W43">
            <v>5476.1169620337205</v>
          </cell>
          <cell r="X43">
            <v>124.23545336777417</v>
          </cell>
          <cell r="Y43">
            <v>42.556519171742586</v>
          </cell>
          <cell r="Z43">
            <v>773.34586029056402</v>
          </cell>
          <cell r="AA43">
            <v>1421.0661027810781</v>
          </cell>
          <cell r="AB43">
            <v>9522.8680606658108</v>
          </cell>
          <cell r="AC43">
            <v>5855.5901076164309</v>
          </cell>
          <cell r="AD43">
            <v>251.68047203197304</v>
          </cell>
          <cell r="AE43">
            <v>488.32612056623509</v>
          </cell>
          <cell r="AF43">
            <v>234.56484996195934</v>
          </cell>
          <cell r="AG43">
            <v>417.28169917587371</v>
          </cell>
          <cell r="AH43">
            <v>2357.3704450646687</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C43">
            <v>39052</v>
          </cell>
          <cell r="BD43">
            <v>0</v>
          </cell>
          <cell r="BE43">
            <v>0</v>
          </cell>
          <cell r="BF43">
            <v>0</v>
          </cell>
          <cell r="BG43">
            <v>0</v>
          </cell>
          <cell r="BH43">
            <v>0</v>
          </cell>
          <cell r="BI43">
            <v>0</v>
          </cell>
          <cell r="BJ43">
            <v>0</v>
          </cell>
          <cell r="BK43">
            <v>0</v>
          </cell>
          <cell r="BL43">
            <v>0</v>
          </cell>
          <cell r="BM43">
            <v>0</v>
          </cell>
          <cell r="BN43">
            <v>0</v>
          </cell>
          <cell r="BP43">
            <v>0</v>
          </cell>
          <cell r="BQ43">
            <v>0</v>
          </cell>
          <cell r="BR43">
            <v>0</v>
          </cell>
          <cell r="BS43">
            <v>0</v>
          </cell>
          <cell r="BT43">
            <v>0</v>
          </cell>
          <cell r="BU43">
            <v>0</v>
          </cell>
          <cell r="CA43">
            <v>0</v>
          </cell>
          <cell r="CB43">
            <v>0</v>
          </cell>
          <cell r="CC43">
            <v>0</v>
          </cell>
          <cell r="CH43">
            <v>0</v>
          </cell>
          <cell r="CI43">
            <v>0</v>
          </cell>
          <cell r="CJ43">
            <v>0</v>
          </cell>
          <cell r="CK43">
            <v>0</v>
          </cell>
          <cell r="CL43">
            <v>0</v>
          </cell>
          <cell r="CR43">
            <v>0</v>
          </cell>
          <cell r="CS43">
            <v>0</v>
          </cell>
          <cell r="CT43">
            <v>0</v>
          </cell>
          <cell r="CU43">
            <v>0</v>
          </cell>
          <cell r="CV43">
            <v>0</v>
          </cell>
          <cell r="CW43">
            <v>0</v>
          </cell>
          <cell r="CX43">
            <v>0</v>
          </cell>
          <cell r="CY43">
            <v>0</v>
          </cell>
          <cell r="CZ43">
            <v>0</v>
          </cell>
          <cell r="DA43">
            <v>0</v>
          </cell>
          <cell r="DC43">
            <v>39052</v>
          </cell>
          <cell r="DD43">
            <v>100607.18769231399</v>
          </cell>
          <cell r="DE43">
            <v>36742.105438997292</v>
          </cell>
          <cell r="DF43">
            <v>0</v>
          </cell>
          <cell r="DG43">
            <v>0</v>
          </cell>
          <cell r="DH43">
            <v>0</v>
          </cell>
          <cell r="DI43">
            <v>0</v>
          </cell>
          <cell r="DJ43">
            <v>0</v>
          </cell>
          <cell r="DK43">
            <v>137349.29313131128</v>
          </cell>
        </row>
        <row r="44">
          <cell r="A44">
            <v>39083</v>
          </cell>
          <cell r="B44">
            <v>5423.1836525741646</v>
          </cell>
          <cell r="C44">
            <v>95907.236681736205</v>
          </cell>
          <cell r="D44">
            <v>8875.1654096150141</v>
          </cell>
          <cell r="E44">
            <v>8539.8015255472692</v>
          </cell>
          <cell r="F44">
            <v>14878.803567504543</v>
          </cell>
          <cell r="G44">
            <v>2629.5811937767498</v>
          </cell>
          <cell r="H44">
            <v>123.59228303059999</v>
          </cell>
          <cell r="I44">
            <v>21.856755576499999</v>
          </cell>
          <cell r="J44">
            <v>0</v>
          </cell>
          <cell r="K44">
            <v>0</v>
          </cell>
          <cell r="L44">
            <v>0</v>
          </cell>
          <cell r="M44">
            <v>481.00451197690001</v>
          </cell>
          <cell r="N44">
            <v>0</v>
          </cell>
          <cell r="O44">
            <v>0</v>
          </cell>
          <cell r="P44">
            <v>454.45784143097006</v>
          </cell>
          <cell r="Q44">
            <v>302.0009813029472</v>
          </cell>
          <cell r="R44">
            <v>2479.9890013628492</v>
          </cell>
          <cell r="S44">
            <v>2423.954587708145</v>
          </cell>
          <cell r="T44">
            <v>1196.4196848006072</v>
          </cell>
          <cell r="U44">
            <v>4433.980951704576</v>
          </cell>
          <cell r="V44">
            <v>82.240262835645936</v>
          </cell>
          <cell r="W44">
            <v>6464.9544463895754</v>
          </cell>
          <cell r="X44">
            <v>149.57971542900407</v>
          </cell>
          <cell r="Y44">
            <v>50.15462882002096</v>
          </cell>
          <cell r="Z44">
            <v>898.00852582453047</v>
          </cell>
          <cell r="AA44">
            <v>1692.5897570145773</v>
          </cell>
          <cell r="AB44">
            <v>11276.058650415198</v>
          </cell>
          <cell r="AC44">
            <v>7014.4309277708762</v>
          </cell>
          <cell r="AD44">
            <v>281.86601016367507</v>
          </cell>
          <cell r="AE44">
            <v>541.86793027165368</v>
          </cell>
          <cell r="AF44">
            <v>280.09023464346342</v>
          </cell>
          <cell r="AG44">
            <v>500.07645964633628</v>
          </cell>
          <cell r="AH44">
            <v>2774.5646984765194</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C44">
            <v>39083</v>
          </cell>
          <cell r="BD44">
            <v>0</v>
          </cell>
          <cell r="BE44">
            <v>0</v>
          </cell>
          <cell r="BF44">
            <v>0</v>
          </cell>
          <cell r="BG44">
            <v>0</v>
          </cell>
          <cell r="BH44">
            <v>0</v>
          </cell>
          <cell r="BI44">
            <v>0</v>
          </cell>
          <cell r="BJ44">
            <v>0</v>
          </cell>
          <cell r="BK44">
            <v>0</v>
          </cell>
          <cell r="BL44">
            <v>0</v>
          </cell>
          <cell r="BM44">
            <v>0</v>
          </cell>
          <cell r="BN44">
            <v>0</v>
          </cell>
          <cell r="BP44">
            <v>0</v>
          </cell>
          <cell r="BQ44">
            <v>0</v>
          </cell>
          <cell r="BR44">
            <v>0</v>
          </cell>
          <cell r="BS44">
            <v>0</v>
          </cell>
          <cell r="BT44">
            <v>0</v>
          </cell>
          <cell r="BU44">
            <v>0</v>
          </cell>
          <cell r="CA44">
            <v>0</v>
          </cell>
          <cell r="CB44">
            <v>0</v>
          </cell>
          <cell r="CC44">
            <v>0</v>
          </cell>
          <cell r="CH44">
            <v>0</v>
          </cell>
          <cell r="CI44">
            <v>0</v>
          </cell>
          <cell r="CJ44">
            <v>0</v>
          </cell>
          <cell r="CK44">
            <v>0</v>
          </cell>
          <cell r="CL44">
            <v>0</v>
          </cell>
          <cell r="CR44">
            <v>0</v>
          </cell>
          <cell r="CS44">
            <v>0</v>
          </cell>
          <cell r="CT44">
            <v>0</v>
          </cell>
          <cell r="CU44">
            <v>0</v>
          </cell>
          <cell r="CV44">
            <v>0</v>
          </cell>
          <cell r="CW44">
            <v>0</v>
          </cell>
          <cell r="CX44">
            <v>0</v>
          </cell>
          <cell r="CY44">
            <v>0</v>
          </cell>
          <cell r="CZ44">
            <v>0</v>
          </cell>
          <cell r="DA44">
            <v>0</v>
          </cell>
          <cell r="DC44">
            <v>39083</v>
          </cell>
          <cell r="DD44">
            <v>136880.22558133796</v>
          </cell>
          <cell r="DE44">
            <v>43297.285296011178</v>
          </cell>
          <cell r="DF44">
            <v>0</v>
          </cell>
          <cell r="DG44">
            <v>0</v>
          </cell>
          <cell r="DH44">
            <v>0</v>
          </cell>
          <cell r="DI44">
            <v>0</v>
          </cell>
          <cell r="DJ44">
            <v>0</v>
          </cell>
          <cell r="DK44">
            <v>180177.51087734912</v>
          </cell>
        </row>
        <row r="45">
          <cell r="A45">
            <v>39114</v>
          </cell>
          <cell r="B45">
            <v>5635.5558676884739</v>
          </cell>
          <cell r="C45">
            <v>101094.79161286209</v>
          </cell>
          <cell r="D45">
            <v>9943.5121548670595</v>
          </cell>
          <cell r="E45">
            <v>8350.5147122048493</v>
          </cell>
          <cell r="F45">
            <v>14778.817191054597</v>
          </cell>
          <cell r="G45">
            <v>2505.5920804111502</v>
          </cell>
          <cell r="H45">
            <v>121.68904342349997</v>
          </cell>
          <cell r="I45">
            <v>20.827846649999998</v>
          </cell>
          <cell r="J45">
            <v>0</v>
          </cell>
          <cell r="K45">
            <v>0</v>
          </cell>
          <cell r="L45">
            <v>0</v>
          </cell>
          <cell r="M45">
            <v>458.36117708999996</v>
          </cell>
          <cell r="N45">
            <v>0</v>
          </cell>
          <cell r="O45">
            <v>0</v>
          </cell>
          <cell r="P45">
            <v>401.73067860568199</v>
          </cell>
          <cell r="Q45">
            <v>266.24717960752281</v>
          </cell>
          <cell r="R45">
            <v>2220.0849321938281</v>
          </cell>
          <cell r="S45">
            <v>2167.3195376916037</v>
          </cell>
          <cell r="T45">
            <v>1049.1798396491993</v>
          </cell>
          <cell r="U45">
            <v>3906.5303280622084</v>
          </cell>
          <cell r="V45">
            <v>72.56246590823406</v>
          </cell>
          <cell r="W45">
            <v>5713.4891198415089</v>
          </cell>
          <cell r="X45">
            <v>131.63374833080039</v>
          </cell>
          <cell r="Y45">
            <v>44.341426876529539</v>
          </cell>
          <cell r="Z45">
            <v>796.5058745112309</v>
          </cell>
          <cell r="AA45">
            <v>1492.9820981715361</v>
          </cell>
          <cell r="AB45">
            <v>10069.501728856127</v>
          </cell>
          <cell r="AC45">
            <v>6179.5963290409454</v>
          </cell>
          <cell r="AD45">
            <v>252.03529474458887</v>
          </cell>
          <cell r="AE45">
            <v>485.53850473033481</v>
          </cell>
          <cell r="AF45">
            <v>246.92444960380789</v>
          </cell>
          <cell r="AG45">
            <v>440.51859986093268</v>
          </cell>
          <cell r="AH45">
            <v>2453.6882643520617</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C45">
            <v>39114</v>
          </cell>
          <cell r="BD45">
            <v>0</v>
          </cell>
          <cell r="BE45">
            <v>0</v>
          </cell>
          <cell r="BF45">
            <v>0</v>
          </cell>
          <cell r="BG45">
            <v>0</v>
          </cell>
          <cell r="BH45">
            <v>0</v>
          </cell>
          <cell r="BI45">
            <v>0</v>
          </cell>
          <cell r="BJ45">
            <v>0</v>
          </cell>
          <cell r="BK45">
            <v>0</v>
          </cell>
          <cell r="BL45">
            <v>0</v>
          </cell>
          <cell r="BM45">
            <v>0</v>
          </cell>
          <cell r="BN45">
            <v>0</v>
          </cell>
          <cell r="BP45">
            <v>0</v>
          </cell>
          <cell r="BQ45">
            <v>0</v>
          </cell>
          <cell r="BR45">
            <v>0</v>
          </cell>
          <cell r="BS45">
            <v>0</v>
          </cell>
          <cell r="BT45">
            <v>0</v>
          </cell>
          <cell r="BU45">
            <v>0</v>
          </cell>
          <cell r="CA45">
            <v>0</v>
          </cell>
          <cell r="CB45">
            <v>0</v>
          </cell>
          <cell r="CC45">
            <v>0</v>
          </cell>
          <cell r="CH45">
            <v>0</v>
          </cell>
          <cell r="CI45">
            <v>0</v>
          </cell>
          <cell r="CJ45">
            <v>0</v>
          </cell>
          <cell r="CK45">
            <v>0</v>
          </cell>
          <cell r="CL45">
            <v>0</v>
          </cell>
          <cell r="CR45">
            <v>0</v>
          </cell>
          <cell r="CS45">
            <v>0</v>
          </cell>
          <cell r="CT45">
            <v>0</v>
          </cell>
          <cell r="CU45">
            <v>0</v>
          </cell>
          <cell r="CV45">
            <v>0</v>
          </cell>
          <cell r="CW45">
            <v>0</v>
          </cell>
          <cell r="CX45">
            <v>0</v>
          </cell>
          <cell r="CY45">
            <v>0</v>
          </cell>
          <cell r="CZ45">
            <v>0</v>
          </cell>
          <cell r="DA45">
            <v>0</v>
          </cell>
          <cell r="DC45">
            <v>39114</v>
          </cell>
          <cell r="DD45">
            <v>142909.66168625173</v>
          </cell>
          <cell r="DE45">
            <v>38390.41040063867</v>
          </cell>
          <cell r="DF45">
            <v>0</v>
          </cell>
          <cell r="DG45">
            <v>0</v>
          </cell>
          <cell r="DH45">
            <v>0</v>
          </cell>
          <cell r="DI45">
            <v>0</v>
          </cell>
          <cell r="DJ45">
            <v>0</v>
          </cell>
          <cell r="DK45">
            <v>181300.0720868904</v>
          </cell>
        </row>
        <row r="46">
          <cell r="A46">
            <v>39142</v>
          </cell>
          <cell r="B46">
            <v>5267.7451401579674</v>
          </cell>
          <cell r="C46">
            <v>84360.500883956105</v>
          </cell>
          <cell r="D46">
            <v>8960.4531426130052</v>
          </cell>
          <cell r="E46">
            <v>7434.3718771312897</v>
          </cell>
          <cell r="F46">
            <v>12410.498904013089</v>
          </cell>
          <cell r="G46">
            <v>2450.3986094437205</v>
          </cell>
          <cell r="H46">
            <v>104.68629131760001</v>
          </cell>
          <cell r="I46">
            <v>20.340656150099999</v>
          </cell>
          <cell r="J46">
            <v>0</v>
          </cell>
          <cell r="K46">
            <v>0</v>
          </cell>
          <cell r="L46">
            <v>0</v>
          </cell>
          <cell r="M46">
            <v>447.63951129546001</v>
          </cell>
          <cell r="N46">
            <v>0</v>
          </cell>
          <cell r="O46">
            <v>0</v>
          </cell>
          <cell r="P46">
            <v>338.74371643582623</v>
          </cell>
          <cell r="Q46">
            <v>219.79121296840407</v>
          </cell>
          <cell r="R46">
            <v>2055.3744162353705</v>
          </cell>
          <cell r="S46">
            <v>1989.5843400257918</v>
          </cell>
          <cell r="T46">
            <v>829.14153529950545</v>
          </cell>
          <cell r="U46">
            <v>3208.2987298579915</v>
          </cell>
          <cell r="V46">
            <v>60.288629148828711</v>
          </cell>
          <cell r="W46">
            <v>4808.5335549236743</v>
          </cell>
          <cell r="X46">
            <v>107.09809016762242</v>
          </cell>
          <cell r="Y46">
            <v>37.427688244077331</v>
          </cell>
          <cell r="Z46">
            <v>689.32244015126128</v>
          </cell>
          <cell r="AA46">
            <v>1237.6170362575633</v>
          </cell>
          <cell r="AB46">
            <v>8478.6946513885996</v>
          </cell>
          <cell r="AC46">
            <v>5072.2942251351124</v>
          </cell>
          <cell r="AD46">
            <v>231.44297725796042</v>
          </cell>
          <cell r="AE46">
            <v>452.4998092116561</v>
          </cell>
          <cell r="AF46">
            <v>203.80042305640873</v>
          </cell>
          <cell r="AG46">
            <v>361.31639061407253</v>
          </cell>
          <cell r="AH46">
            <v>2075.7930611575412</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C46">
            <v>39142</v>
          </cell>
          <cell r="BD46">
            <v>0</v>
          </cell>
          <cell r="BE46">
            <v>0</v>
          </cell>
          <cell r="BF46">
            <v>0</v>
          </cell>
          <cell r="BG46">
            <v>0</v>
          </cell>
          <cell r="BH46">
            <v>0</v>
          </cell>
          <cell r="BI46">
            <v>0</v>
          </cell>
          <cell r="BJ46">
            <v>0</v>
          </cell>
          <cell r="BK46">
            <v>0</v>
          </cell>
          <cell r="BL46">
            <v>0</v>
          </cell>
          <cell r="BM46">
            <v>0</v>
          </cell>
          <cell r="BN46">
            <v>0</v>
          </cell>
          <cell r="BP46">
            <v>0</v>
          </cell>
          <cell r="BQ46">
            <v>0</v>
          </cell>
          <cell r="BR46">
            <v>0</v>
          </cell>
          <cell r="BS46">
            <v>0</v>
          </cell>
          <cell r="BT46">
            <v>0</v>
          </cell>
          <cell r="BU46">
            <v>0</v>
          </cell>
          <cell r="CA46">
            <v>0</v>
          </cell>
          <cell r="CB46">
            <v>0</v>
          </cell>
          <cell r="CC46">
            <v>0</v>
          </cell>
          <cell r="CH46">
            <v>0</v>
          </cell>
          <cell r="CI46">
            <v>0</v>
          </cell>
          <cell r="CJ46">
            <v>0</v>
          </cell>
          <cell r="CK46">
            <v>0</v>
          </cell>
          <cell r="CL46">
            <v>0</v>
          </cell>
          <cell r="CR46">
            <v>0</v>
          </cell>
          <cell r="CS46">
            <v>0</v>
          </cell>
          <cell r="CT46">
            <v>0</v>
          </cell>
          <cell r="CU46">
            <v>0</v>
          </cell>
          <cell r="CV46">
            <v>0</v>
          </cell>
          <cell r="CW46">
            <v>0</v>
          </cell>
          <cell r="CX46">
            <v>0</v>
          </cell>
          <cell r="CY46">
            <v>0</v>
          </cell>
          <cell r="CZ46">
            <v>0</v>
          </cell>
          <cell r="DA46">
            <v>0</v>
          </cell>
          <cell r="DC46">
            <v>39142</v>
          </cell>
          <cell r="DD46">
            <v>121456.63501607835</v>
          </cell>
          <cell r="DE46">
            <v>32457.062927537263</v>
          </cell>
          <cell r="DF46">
            <v>0</v>
          </cell>
          <cell r="DG46">
            <v>0</v>
          </cell>
          <cell r="DH46">
            <v>0</v>
          </cell>
          <cell r="DI46">
            <v>0</v>
          </cell>
          <cell r="DJ46">
            <v>0</v>
          </cell>
          <cell r="DK46">
            <v>153913.69794361561</v>
          </cell>
        </row>
        <row r="47">
          <cell r="A47">
            <v>39173</v>
          </cell>
          <cell r="B47">
            <v>4332.9474610518337</v>
          </cell>
          <cell r="C47">
            <v>51842.415566173557</v>
          </cell>
          <cell r="D47">
            <v>6390.0989565449454</v>
          </cell>
          <cell r="E47">
            <v>5681.9991872929177</v>
          </cell>
          <cell r="F47">
            <v>8199.3272914035806</v>
          </cell>
          <cell r="G47">
            <v>2179.5149705439749</v>
          </cell>
          <cell r="H47">
            <v>73.054639538250001</v>
          </cell>
          <cell r="I47">
            <v>17.905885481249999</v>
          </cell>
          <cell r="J47">
            <v>0</v>
          </cell>
          <cell r="K47">
            <v>0</v>
          </cell>
          <cell r="L47">
            <v>0</v>
          </cell>
          <cell r="M47">
            <v>394.05719102625</v>
          </cell>
          <cell r="N47">
            <v>0</v>
          </cell>
          <cell r="O47">
            <v>0</v>
          </cell>
          <cell r="P47">
            <v>196.39232773241318</v>
          </cell>
          <cell r="Q47">
            <v>121.42574221455118</v>
          </cell>
          <cell r="R47">
            <v>1425.2430540334501</v>
          </cell>
          <cell r="S47">
            <v>1359.9684508077482</v>
          </cell>
          <cell r="T47">
            <v>409.95683832381377</v>
          </cell>
          <cell r="U47">
            <v>1750.8504817456571</v>
          </cell>
          <cell r="V47">
            <v>33.810834390861899</v>
          </cell>
          <cell r="W47">
            <v>2776.1799333413242</v>
          </cell>
          <cell r="X47">
            <v>57.127506449277504</v>
          </cell>
          <cell r="Y47">
            <v>21.748386987406739</v>
          </cell>
          <cell r="Z47">
            <v>422.19461479480373</v>
          </cell>
          <cell r="AA47">
            <v>690.41765220344621</v>
          </cell>
          <cell r="AB47">
            <v>4972.9819447016616</v>
          </cell>
          <cell r="AC47">
            <v>2764.4242581087542</v>
          </cell>
          <cell r="AD47">
            <v>158.29076623291115</v>
          </cell>
          <cell r="AE47">
            <v>317.23575906368455</v>
          </cell>
          <cell r="AF47">
            <v>112.53998361341442</v>
          </cell>
          <cell r="AG47">
            <v>196.56959821488738</v>
          </cell>
          <cell r="AH47">
            <v>1212.159021714921</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C47">
            <v>39173</v>
          </cell>
          <cell r="BD47">
            <v>0</v>
          </cell>
          <cell r="BE47">
            <v>0</v>
          </cell>
          <cell r="BF47">
            <v>0</v>
          </cell>
          <cell r="BG47">
            <v>0</v>
          </cell>
          <cell r="BH47">
            <v>0</v>
          </cell>
          <cell r="BI47">
            <v>0</v>
          </cell>
          <cell r="BJ47">
            <v>0</v>
          </cell>
          <cell r="BK47">
            <v>0</v>
          </cell>
          <cell r="BL47">
            <v>0</v>
          </cell>
          <cell r="BM47">
            <v>0</v>
          </cell>
          <cell r="BN47">
            <v>0</v>
          </cell>
          <cell r="BP47">
            <v>0</v>
          </cell>
          <cell r="BQ47">
            <v>0</v>
          </cell>
          <cell r="BR47">
            <v>0</v>
          </cell>
          <cell r="BS47">
            <v>0</v>
          </cell>
          <cell r="BT47">
            <v>0</v>
          </cell>
          <cell r="BU47">
            <v>0</v>
          </cell>
          <cell r="CA47">
            <v>0</v>
          </cell>
          <cell r="CB47">
            <v>0</v>
          </cell>
          <cell r="CC47">
            <v>0</v>
          </cell>
          <cell r="CH47">
            <v>0</v>
          </cell>
          <cell r="CI47">
            <v>0</v>
          </cell>
          <cell r="CJ47">
            <v>0</v>
          </cell>
          <cell r="CK47">
            <v>0</v>
          </cell>
          <cell r="CL47">
            <v>0</v>
          </cell>
          <cell r="CR47">
            <v>0</v>
          </cell>
          <cell r="CS47">
            <v>0</v>
          </cell>
          <cell r="CT47">
            <v>0</v>
          </cell>
          <cell r="CU47">
            <v>0</v>
          </cell>
          <cell r="CV47">
            <v>0</v>
          </cell>
          <cell r="CW47">
            <v>0</v>
          </cell>
          <cell r="CX47">
            <v>0</v>
          </cell>
          <cell r="CY47">
            <v>0</v>
          </cell>
          <cell r="CZ47">
            <v>0</v>
          </cell>
          <cell r="DA47">
            <v>0</v>
          </cell>
          <cell r="DC47">
            <v>39173</v>
          </cell>
          <cell r="DD47">
            <v>79111.321149056559</v>
          </cell>
          <cell r="DE47">
            <v>18999.517154674988</v>
          </cell>
          <cell r="DF47">
            <v>0</v>
          </cell>
          <cell r="DG47">
            <v>0</v>
          </cell>
          <cell r="DH47">
            <v>0</v>
          </cell>
          <cell r="DI47">
            <v>0</v>
          </cell>
          <cell r="DJ47">
            <v>0</v>
          </cell>
          <cell r="DK47">
            <v>98110.838303731551</v>
          </cell>
        </row>
        <row r="48">
          <cell r="A48">
            <v>39203</v>
          </cell>
          <cell r="B48">
            <v>3595.7020494048252</v>
          </cell>
          <cell r="C48">
            <v>29491.352850986066</v>
          </cell>
          <cell r="D48">
            <v>4061.0807482140053</v>
          </cell>
          <cell r="E48">
            <v>4164.5125947009747</v>
          </cell>
          <cell r="F48">
            <v>4467.2448279341133</v>
          </cell>
          <cell r="G48">
            <v>1972.8596862090001</v>
          </cell>
          <cell r="H48">
            <v>46.804705894399994</v>
          </cell>
          <cell r="I48">
            <v>16.081747779500002</v>
          </cell>
          <cell r="J48">
            <v>0</v>
          </cell>
          <cell r="K48">
            <v>0</v>
          </cell>
          <cell r="L48">
            <v>0</v>
          </cell>
          <cell r="M48">
            <v>353.91315126070003</v>
          </cell>
          <cell r="N48">
            <v>0</v>
          </cell>
          <cell r="O48">
            <v>0</v>
          </cell>
          <cell r="P48">
            <v>108.51663218540129</v>
          </cell>
          <cell r="Q48">
            <v>59.854100555304221</v>
          </cell>
          <cell r="R48">
            <v>1069.3030620412535</v>
          </cell>
          <cell r="S48">
            <v>1000.5081590052122</v>
          </cell>
          <cell r="T48">
            <v>141.17794988064625</v>
          </cell>
          <cell r="U48">
            <v>835.69402749760445</v>
          </cell>
          <cell r="V48">
            <v>17.304047496838074</v>
          </cell>
          <cell r="W48">
            <v>1519.9289896347564</v>
          </cell>
          <cell r="X48">
            <v>25.577550876190152</v>
          </cell>
          <cell r="Y48">
            <v>12.076254635553589</v>
          </cell>
          <cell r="Z48">
            <v>260.48259059566954</v>
          </cell>
          <cell r="AA48">
            <v>348.78742998336548</v>
          </cell>
          <cell r="AB48">
            <v>2779.3348633577489</v>
          </cell>
          <cell r="AC48">
            <v>1314.7950977761197</v>
          </cell>
          <cell r="AD48">
            <v>116.54348544598476</v>
          </cell>
          <cell r="AE48">
            <v>241.5010551601699</v>
          </cell>
          <cell r="AF48">
            <v>55.408879254025663</v>
          </cell>
          <cell r="AG48">
            <v>93.04246458458077</v>
          </cell>
          <cell r="AH48">
            <v>680.25297251563961</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C48">
            <v>39203</v>
          </cell>
          <cell r="BD48">
            <v>0</v>
          </cell>
          <cell r="BE48">
            <v>0</v>
          </cell>
          <cell r="BF48">
            <v>0</v>
          </cell>
          <cell r="BG48">
            <v>0</v>
          </cell>
          <cell r="BH48">
            <v>0</v>
          </cell>
          <cell r="BI48">
            <v>0</v>
          </cell>
          <cell r="BJ48">
            <v>0</v>
          </cell>
          <cell r="BK48">
            <v>0</v>
          </cell>
          <cell r="BL48">
            <v>0</v>
          </cell>
          <cell r="BM48">
            <v>0</v>
          </cell>
          <cell r="BN48">
            <v>0</v>
          </cell>
          <cell r="BP48">
            <v>0</v>
          </cell>
          <cell r="BQ48">
            <v>0</v>
          </cell>
          <cell r="BR48">
            <v>0</v>
          </cell>
          <cell r="BS48">
            <v>0</v>
          </cell>
          <cell r="BT48">
            <v>0</v>
          </cell>
          <cell r="BU48">
            <v>0</v>
          </cell>
          <cell r="CA48">
            <v>0</v>
          </cell>
          <cell r="CB48">
            <v>0</v>
          </cell>
          <cell r="CC48">
            <v>0</v>
          </cell>
          <cell r="CH48">
            <v>0</v>
          </cell>
          <cell r="CI48">
            <v>0</v>
          </cell>
          <cell r="CJ48">
            <v>0</v>
          </cell>
          <cell r="CK48">
            <v>0</v>
          </cell>
          <cell r="CL48">
            <v>0</v>
          </cell>
          <cell r="CR48">
            <v>0</v>
          </cell>
          <cell r="CS48">
            <v>0</v>
          </cell>
          <cell r="CT48">
            <v>0</v>
          </cell>
          <cell r="CU48">
            <v>0</v>
          </cell>
          <cell r="CV48">
            <v>0</v>
          </cell>
          <cell r="CW48">
            <v>0</v>
          </cell>
          <cell r="CX48">
            <v>0</v>
          </cell>
          <cell r="CY48">
            <v>0</v>
          </cell>
          <cell r="CZ48">
            <v>0</v>
          </cell>
          <cell r="DA48">
            <v>0</v>
          </cell>
          <cell r="DC48">
            <v>39203</v>
          </cell>
          <cell r="DD48">
            <v>48169.552362383576</v>
          </cell>
          <cell r="DE48">
            <v>10680.089612482067</v>
          </cell>
          <cell r="DF48">
            <v>0</v>
          </cell>
          <cell r="DG48">
            <v>0</v>
          </cell>
          <cell r="DH48">
            <v>0</v>
          </cell>
          <cell r="DI48">
            <v>0</v>
          </cell>
          <cell r="DJ48">
            <v>0</v>
          </cell>
          <cell r="DK48">
            <v>58849.641974865641</v>
          </cell>
        </row>
        <row r="49">
          <cell r="A49">
            <v>39234</v>
          </cell>
          <cell r="B49">
            <v>3122.5892831413248</v>
          </cell>
          <cell r="C49">
            <v>15409.147423123699</v>
          </cell>
          <cell r="D49">
            <v>2341.9830967009348</v>
          </cell>
          <cell r="E49">
            <v>3372.4864789818848</v>
          </cell>
          <cell r="F49">
            <v>2315.9551811473602</v>
          </cell>
          <cell r="G49">
            <v>1920.356162301825</v>
          </cell>
          <cell r="H49">
            <v>62.028224575849997</v>
          </cell>
          <cell r="I49">
            <v>15.618301331749999</v>
          </cell>
          <cell r="J49">
            <v>0</v>
          </cell>
          <cell r="K49">
            <v>0</v>
          </cell>
          <cell r="L49">
            <v>0</v>
          </cell>
          <cell r="M49">
            <v>343.71402396355001</v>
          </cell>
          <cell r="N49">
            <v>0</v>
          </cell>
          <cell r="O49">
            <v>0</v>
          </cell>
          <cell r="P49">
            <v>66.779798786202534</v>
          </cell>
          <cell r="Q49">
            <v>30.880718188564956</v>
          </cell>
          <cell r="R49">
            <v>889.72922810446744</v>
          </cell>
          <cell r="S49">
            <v>820.4840633122684</v>
          </cell>
          <cell r="T49">
            <v>16.706473872537234</v>
          </cell>
          <cell r="U49">
            <v>405.95545701440972</v>
          </cell>
          <cell r="V49">
            <v>9.5155439591512803</v>
          </cell>
          <cell r="W49">
            <v>923.79320402833389</v>
          </cell>
          <cell r="X49">
            <v>10.816344211178043</v>
          </cell>
          <cell r="Y49">
            <v>7.4802363527441527</v>
          </cell>
          <cell r="Z49">
            <v>182.66163034657922</v>
          </cell>
          <cell r="AA49">
            <v>187.74990473215206</v>
          </cell>
          <cell r="AB49">
            <v>1762.6153596433196</v>
          </cell>
          <cell r="AC49">
            <v>634.2289067886677</v>
          </cell>
          <cell r="AD49">
            <v>95.629931984567193</v>
          </cell>
          <cell r="AE49">
            <v>203.05891303123454</v>
          </cell>
          <cell r="AF49">
            <v>28.527200013356122</v>
          </cell>
          <cell r="AG49">
            <v>44.453240172070252</v>
          </cell>
          <cell r="AH49">
            <v>427.23154736375051</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C49">
            <v>39234</v>
          </cell>
          <cell r="BD49">
            <v>0</v>
          </cell>
          <cell r="BE49">
            <v>0</v>
          </cell>
          <cell r="BF49">
            <v>0</v>
          </cell>
          <cell r="BG49">
            <v>0</v>
          </cell>
          <cell r="BH49">
            <v>0</v>
          </cell>
          <cell r="BI49">
            <v>0</v>
          </cell>
          <cell r="BJ49">
            <v>0</v>
          </cell>
          <cell r="BK49">
            <v>0</v>
          </cell>
          <cell r="BL49">
            <v>0</v>
          </cell>
          <cell r="BM49">
            <v>0</v>
          </cell>
          <cell r="BN49">
            <v>0</v>
          </cell>
          <cell r="BP49">
            <v>0</v>
          </cell>
          <cell r="BQ49">
            <v>0</v>
          </cell>
          <cell r="BR49">
            <v>0</v>
          </cell>
          <cell r="BS49">
            <v>0</v>
          </cell>
          <cell r="BT49">
            <v>0</v>
          </cell>
          <cell r="BU49">
            <v>0</v>
          </cell>
          <cell r="CA49">
            <v>0</v>
          </cell>
          <cell r="CB49">
            <v>0</v>
          </cell>
          <cell r="CC49">
            <v>0</v>
          </cell>
          <cell r="CH49">
            <v>0</v>
          </cell>
          <cell r="CI49">
            <v>0</v>
          </cell>
          <cell r="CJ49">
            <v>0</v>
          </cell>
          <cell r="CK49">
            <v>0</v>
          </cell>
          <cell r="CL49">
            <v>0</v>
          </cell>
          <cell r="CR49">
            <v>0</v>
          </cell>
          <cell r="CS49">
            <v>0</v>
          </cell>
          <cell r="CT49">
            <v>0</v>
          </cell>
          <cell r="CU49">
            <v>0</v>
          </cell>
          <cell r="CV49">
            <v>0</v>
          </cell>
          <cell r="CW49">
            <v>0</v>
          </cell>
          <cell r="CX49">
            <v>0</v>
          </cell>
          <cell r="CY49">
            <v>0</v>
          </cell>
          <cell r="CZ49">
            <v>0</v>
          </cell>
          <cell r="DA49">
            <v>0</v>
          </cell>
          <cell r="DC49">
            <v>39234</v>
          </cell>
          <cell r="DD49">
            <v>28903.878175268175</v>
          </cell>
          <cell r="DE49">
            <v>6748.2977019055561</v>
          </cell>
          <cell r="DF49">
            <v>0</v>
          </cell>
          <cell r="DG49">
            <v>0</v>
          </cell>
          <cell r="DH49">
            <v>0</v>
          </cell>
          <cell r="DI49">
            <v>0</v>
          </cell>
          <cell r="DJ49">
            <v>0</v>
          </cell>
          <cell r="DK49">
            <v>35652.17587717373</v>
          </cell>
        </row>
        <row r="50">
          <cell r="A50">
            <v>39264</v>
          </cell>
          <cell r="B50">
            <v>2867.376626885627</v>
          </cell>
          <cell r="C50">
            <v>8016.1944700798567</v>
          </cell>
          <cell r="D50">
            <v>1444.8264303984079</v>
          </cell>
          <cell r="E50">
            <v>3089.6984208364411</v>
          </cell>
          <cell r="F50">
            <v>1600.3487765227501</v>
          </cell>
          <cell r="G50">
            <v>1882.4546285452648</v>
          </cell>
          <cell r="H50">
            <v>86.174062146790021</v>
          </cell>
          <cell r="I50">
            <v>15.283746050949999</v>
          </cell>
          <cell r="J50">
            <v>0</v>
          </cell>
          <cell r="K50">
            <v>0</v>
          </cell>
          <cell r="L50">
            <v>0</v>
          </cell>
          <cell r="M50">
            <v>336.35142163187004</v>
          </cell>
          <cell r="N50">
            <v>0</v>
          </cell>
          <cell r="O50">
            <v>0</v>
          </cell>
          <cell r="P50">
            <v>63.767708911013123</v>
          </cell>
          <cell r="Q50">
            <v>28.623584451046749</v>
          </cell>
          <cell r="R50">
            <v>883.23709023530819</v>
          </cell>
          <cell r="S50">
            <v>813.20827852457455</v>
          </cell>
          <cell r="T50">
            <v>5.7647463587365602</v>
          </cell>
          <cell r="U50">
            <v>371.91817396298262</v>
          </cell>
          <cell r="V50">
            <v>8.9218276516172637</v>
          </cell>
          <cell r="W50">
            <v>880.44843252168653</v>
          </cell>
          <cell r="X50">
            <v>9.6136068240443464</v>
          </cell>
          <cell r="Y50">
            <v>7.1499062667069664</v>
          </cell>
          <cell r="Z50">
            <v>177.66966054976666</v>
          </cell>
          <cell r="AA50">
            <v>175.3774553709159</v>
          </cell>
          <cell r="AB50">
            <v>1676.8806692745159</v>
          </cell>
          <cell r="AC50">
            <v>580.23180685055911</v>
          </cell>
          <cell r="AD50">
            <v>94.788064596769757</v>
          </cell>
          <cell r="AE50">
            <v>201.8042878048395</v>
          </cell>
          <cell r="AF50">
            <v>26.431685170165824</v>
          </cell>
          <cell r="AG50">
            <v>40.589214836333333</v>
          </cell>
          <cell r="AH50">
            <v>409.21174026561852</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C50">
            <v>39264</v>
          </cell>
          <cell r="BD50">
            <v>0</v>
          </cell>
          <cell r="BE50">
            <v>0</v>
          </cell>
          <cell r="BF50">
            <v>0</v>
          </cell>
          <cell r="BG50">
            <v>0</v>
          </cell>
          <cell r="BH50">
            <v>0</v>
          </cell>
          <cell r="BI50">
            <v>0</v>
          </cell>
          <cell r="BJ50">
            <v>0</v>
          </cell>
          <cell r="BK50">
            <v>0</v>
          </cell>
          <cell r="BL50">
            <v>0</v>
          </cell>
          <cell r="BM50">
            <v>0</v>
          </cell>
          <cell r="BN50">
            <v>0</v>
          </cell>
          <cell r="BP50">
            <v>0</v>
          </cell>
          <cell r="BQ50">
            <v>0</v>
          </cell>
          <cell r="BR50">
            <v>0</v>
          </cell>
          <cell r="BS50">
            <v>0</v>
          </cell>
          <cell r="BT50">
            <v>0</v>
          </cell>
          <cell r="BU50">
            <v>0</v>
          </cell>
          <cell r="CA50">
            <v>0</v>
          </cell>
          <cell r="CB50">
            <v>0</v>
          </cell>
          <cell r="CC50">
            <v>0</v>
          </cell>
          <cell r="CH50">
            <v>0</v>
          </cell>
          <cell r="CI50">
            <v>0</v>
          </cell>
          <cell r="CJ50">
            <v>0</v>
          </cell>
          <cell r="CK50">
            <v>0</v>
          </cell>
          <cell r="CL50">
            <v>0</v>
          </cell>
          <cell r="CR50">
            <v>0</v>
          </cell>
          <cell r="CS50">
            <v>0</v>
          </cell>
          <cell r="CT50">
            <v>0</v>
          </cell>
          <cell r="CU50">
            <v>0</v>
          </cell>
          <cell r="CV50">
            <v>0</v>
          </cell>
          <cell r="CW50">
            <v>0</v>
          </cell>
          <cell r="CX50">
            <v>0</v>
          </cell>
          <cell r="CY50">
            <v>0</v>
          </cell>
          <cell r="CZ50">
            <v>0</v>
          </cell>
          <cell r="DA50">
            <v>0</v>
          </cell>
          <cell r="DC50">
            <v>39264</v>
          </cell>
          <cell r="DD50">
            <v>19338.708583097956</v>
          </cell>
          <cell r="DE50">
            <v>6455.637940427202</v>
          </cell>
          <cell r="DF50">
            <v>0</v>
          </cell>
          <cell r="DG50">
            <v>0</v>
          </cell>
          <cell r="DH50">
            <v>0</v>
          </cell>
          <cell r="DI50">
            <v>0</v>
          </cell>
          <cell r="DJ50">
            <v>0</v>
          </cell>
          <cell r="DK50">
            <v>25794.346523525157</v>
          </cell>
        </row>
        <row r="51">
          <cell r="A51">
            <v>39295</v>
          </cell>
          <cell r="B51">
            <v>2847.6135400223229</v>
          </cell>
          <cell r="C51">
            <v>9058.1754507399346</v>
          </cell>
          <cell r="D51">
            <v>1240.9309211655079</v>
          </cell>
          <cell r="E51">
            <v>3153.1838139507363</v>
          </cell>
          <cell r="F51">
            <v>1648.4133282572</v>
          </cell>
          <cell r="G51">
            <v>1920.6813207376804</v>
          </cell>
          <cell r="H51">
            <v>87.905543020480025</v>
          </cell>
          <cell r="I51">
            <v>15.5993255314</v>
          </cell>
          <cell r="J51">
            <v>0</v>
          </cell>
          <cell r="K51">
            <v>0</v>
          </cell>
          <cell r="L51">
            <v>0</v>
          </cell>
          <cell r="M51">
            <v>343.29642101444006</v>
          </cell>
          <cell r="N51">
            <v>0</v>
          </cell>
          <cell r="O51">
            <v>0</v>
          </cell>
          <cell r="P51">
            <v>64.226315726723982</v>
          </cell>
          <cell r="Q51">
            <v>28.829440536258225</v>
          </cell>
          <cell r="R51">
            <v>889.58918530643268</v>
          </cell>
          <cell r="S51">
            <v>819.05673796419956</v>
          </cell>
          <cell r="T51">
            <v>5.80620546109588</v>
          </cell>
          <cell r="U51">
            <v>374.59294795720257</v>
          </cell>
          <cell r="V51">
            <v>8.9859919604736334</v>
          </cell>
          <cell r="W51">
            <v>886.78047202776099</v>
          </cell>
          <cell r="X51">
            <v>9.6827462942928975</v>
          </cell>
          <cell r="Y51">
            <v>7.2013272100276922</v>
          </cell>
          <cell r="Z51">
            <v>178.94743136299854</v>
          </cell>
          <cell r="AA51">
            <v>176.63874102361777</v>
          </cell>
          <cell r="AB51">
            <v>1692.2307459604792</v>
          </cell>
          <cell r="AC51">
            <v>584.40473803874465</v>
          </cell>
          <cell r="AD51">
            <v>95.469764680001276</v>
          </cell>
          <cell r="AE51">
            <v>203.25563086557469</v>
          </cell>
          <cell r="AF51">
            <v>26.621777478275529</v>
          </cell>
          <cell r="AG51">
            <v>40.881125756235939</v>
          </cell>
          <cell r="AH51">
            <v>412.15472342056614</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C51">
            <v>39295</v>
          </cell>
          <cell r="BD51">
            <v>0</v>
          </cell>
          <cell r="BE51">
            <v>0</v>
          </cell>
          <cell r="BF51">
            <v>0</v>
          </cell>
          <cell r="BG51">
            <v>0</v>
          </cell>
          <cell r="BH51">
            <v>0</v>
          </cell>
          <cell r="BI51">
            <v>0</v>
          </cell>
          <cell r="BJ51">
            <v>0</v>
          </cell>
          <cell r="BK51">
            <v>0</v>
          </cell>
          <cell r="BL51">
            <v>0</v>
          </cell>
          <cell r="BM51">
            <v>0</v>
          </cell>
          <cell r="BN51">
            <v>0</v>
          </cell>
          <cell r="BP51">
            <v>0</v>
          </cell>
          <cell r="BQ51">
            <v>0</v>
          </cell>
          <cell r="BR51">
            <v>0</v>
          </cell>
          <cell r="BS51">
            <v>0</v>
          </cell>
          <cell r="BT51">
            <v>0</v>
          </cell>
          <cell r="BU51">
            <v>0</v>
          </cell>
          <cell r="CA51">
            <v>0</v>
          </cell>
          <cell r="CB51">
            <v>0</v>
          </cell>
          <cell r="CC51">
            <v>0</v>
          </cell>
          <cell r="CH51">
            <v>0</v>
          </cell>
          <cell r="CI51">
            <v>0</v>
          </cell>
          <cell r="CJ51">
            <v>0</v>
          </cell>
          <cell r="CK51">
            <v>0</v>
          </cell>
          <cell r="CL51">
            <v>0</v>
          </cell>
          <cell r="CR51">
            <v>0</v>
          </cell>
          <cell r="CS51">
            <v>0</v>
          </cell>
          <cell r="CT51">
            <v>0</v>
          </cell>
          <cell r="CU51">
            <v>0</v>
          </cell>
          <cell r="CV51">
            <v>0</v>
          </cell>
          <cell r="CW51">
            <v>0</v>
          </cell>
          <cell r="CX51">
            <v>0</v>
          </cell>
          <cell r="CY51">
            <v>0</v>
          </cell>
          <cell r="CZ51">
            <v>0</v>
          </cell>
          <cell r="DA51">
            <v>0</v>
          </cell>
          <cell r="DC51">
            <v>39295</v>
          </cell>
          <cell r="DD51">
            <v>20315.799664439699</v>
          </cell>
          <cell r="DE51">
            <v>6505.3560490309619</v>
          </cell>
          <cell r="DF51">
            <v>0</v>
          </cell>
          <cell r="DG51">
            <v>0</v>
          </cell>
          <cell r="DH51">
            <v>0</v>
          </cell>
          <cell r="DI51">
            <v>0</v>
          </cell>
          <cell r="DJ51">
            <v>0</v>
          </cell>
          <cell r="DK51">
            <v>26821.15571347066</v>
          </cell>
        </row>
        <row r="52">
          <cell r="A52">
            <v>39326</v>
          </cell>
          <cell r="B52">
            <v>2909.0600762207691</v>
          </cell>
          <cell r="C52">
            <v>9853.2595147565753</v>
          </cell>
          <cell r="D52">
            <v>1266.7510497742194</v>
          </cell>
          <cell r="E52">
            <v>3170.8212426992918</v>
          </cell>
          <cell r="F52">
            <v>1674.4497982953983</v>
          </cell>
          <cell r="G52">
            <v>1930.2911725495799</v>
          </cell>
          <cell r="H52">
            <v>88.244149075479996</v>
          </cell>
          <cell r="I52">
            <v>15.7059972589</v>
          </cell>
          <cell r="J52">
            <v>0</v>
          </cell>
          <cell r="K52">
            <v>0</v>
          </cell>
          <cell r="L52">
            <v>0</v>
          </cell>
          <cell r="M52">
            <v>345.64395983594</v>
          </cell>
          <cell r="N52">
            <v>0</v>
          </cell>
          <cell r="O52">
            <v>0</v>
          </cell>
          <cell r="P52">
            <v>63.737859035153804</v>
          </cell>
          <cell r="Q52">
            <v>28.610185656310311</v>
          </cell>
          <cell r="R52">
            <v>882.82364402643395</v>
          </cell>
          <cell r="S52">
            <v>812.82761303452867</v>
          </cell>
          <cell r="T52">
            <v>5.7620478618624018</v>
          </cell>
          <cell r="U52">
            <v>371.7440778332612</v>
          </cell>
          <cell r="V52">
            <v>8.9176513145277418</v>
          </cell>
          <cell r="W52">
            <v>880.03629169272915</v>
          </cell>
          <cell r="X52">
            <v>9.6091066628317456</v>
          </cell>
          <cell r="Y52">
            <v>7.1465593718896434</v>
          </cell>
          <cell r="Z52">
            <v>177.58649279288872</v>
          </cell>
          <cell r="AA52">
            <v>175.29536060287825</v>
          </cell>
          <cell r="AB52">
            <v>1706.0895834262792</v>
          </cell>
          <cell r="AC52">
            <v>579.96019841895827</v>
          </cell>
          <cell r="AD52">
            <v>94.743693989616418</v>
          </cell>
          <cell r="AE52">
            <v>201.70982254896441</v>
          </cell>
          <cell r="AF52">
            <v>26.419312410746443</v>
          </cell>
          <cell r="AG52">
            <v>40.570214890360958</v>
          </cell>
          <cell r="AH52">
            <v>409.02018689392457</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C52">
            <v>39326</v>
          </cell>
          <cell r="BD52">
            <v>0</v>
          </cell>
          <cell r="BE52">
            <v>0</v>
          </cell>
          <cell r="BF52">
            <v>0</v>
          </cell>
          <cell r="BG52">
            <v>0</v>
          </cell>
          <cell r="BH52">
            <v>0</v>
          </cell>
          <cell r="BI52">
            <v>0</v>
          </cell>
          <cell r="BJ52">
            <v>0</v>
          </cell>
          <cell r="BK52">
            <v>0</v>
          </cell>
          <cell r="BL52">
            <v>0</v>
          </cell>
          <cell r="BM52">
            <v>0</v>
          </cell>
          <cell r="BN52">
            <v>0</v>
          </cell>
          <cell r="BP52">
            <v>0</v>
          </cell>
          <cell r="BQ52">
            <v>0</v>
          </cell>
          <cell r="BR52">
            <v>0</v>
          </cell>
          <cell r="BS52">
            <v>0</v>
          </cell>
          <cell r="BT52">
            <v>0</v>
          </cell>
          <cell r="BU52">
            <v>0</v>
          </cell>
          <cell r="CA52">
            <v>0</v>
          </cell>
          <cell r="CB52">
            <v>0</v>
          </cell>
          <cell r="CC52">
            <v>0</v>
          </cell>
          <cell r="CH52">
            <v>0</v>
          </cell>
          <cell r="CI52">
            <v>0</v>
          </cell>
          <cell r="CJ52">
            <v>0</v>
          </cell>
          <cell r="CK52">
            <v>0</v>
          </cell>
          <cell r="CL52">
            <v>0</v>
          </cell>
          <cell r="CR52">
            <v>0</v>
          </cell>
          <cell r="CS52">
            <v>0</v>
          </cell>
          <cell r="CT52">
            <v>0</v>
          </cell>
          <cell r="CU52">
            <v>0</v>
          </cell>
          <cell r="CV52">
            <v>0</v>
          </cell>
          <cell r="CW52">
            <v>0</v>
          </cell>
          <cell r="CX52">
            <v>0</v>
          </cell>
          <cell r="CY52">
            <v>0</v>
          </cell>
          <cell r="CZ52">
            <v>0</v>
          </cell>
          <cell r="DA52">
            <v>0</v>
          </cell>
          <cell r="DC52">
            <v>39326</v>
          </cell>
          <cell r="DD52">
            <v>21254.226960466152</v>
          </cell>
          <cell r="DE52">
            <v>6482.6099024641462</v>
          </cell>
          <cell r="DF52">
            <v>0</v>
          </cell>
          <cell r="DG52">
            <v>0</v>
          </cell>
          <cell r="DH52">
            <v>0</v>
          </cell>
          <cell r="DI52">
            <v>0</v>
          </cell>
          <cell r="DJ52">
            <v>0</v>
          </cell>
          <cell r="DK52">
            <v>27736.8368629303</v>
          </cell>
        </row>
        <row r="53">
          <cell r="A53">
            <v>39356</v>
          </cell>
          <cell r="B53">
            <v>3124.3997662598563</v>
          </cell>
          <cell r="C53">
            <v>13507.998273032716</v>
          </cell>
          <cell r="D53">
            <v>1703.5724434039992</v>
          </cell>
          <cell r="E53">
            <v>3810.5951119648989</v>
          </cell>
          <cell r="F53">
            <v>3202.1790651193728</v>
          </cell>
          <cell r="G53">
            <v>2036.9953039649699</v>
          </cell>
          <cell r="H53">
            <v>69.988171758160007</v>
          </cell>
          <cell r="I53">
            <v>16.6478702416</v>
          </cell>
          <cell r="J53">
            <v>0</v>
          </cell>
          <cell r="K53">
            <v>0</v>
          </cell>
          <cell r="L53">
            <v>0</v>
          </cell>
          <cell r="M53">
            <v>366.37188319135998</v>
          </cell>
          <cell r="N53">
            <v>0</v>
          </cell>
          <cell r="O53">
            <v>0</v>
          </cell>
          <cell r="P53">
            <v>132.98829006097068</v>
          </cell>
          <cell r="Q53">
            <v>76.796320057869906</v>
          </cell>
          <cell r="R53">
            <v>1176.3761709846624</v>
          </cell>
          <cell r="S53">
            <v>1107.6381699106505</v>
          </cell>
          <cell r="T53">
            <v>213.619548621711</v>
          </cell>
          <cell r="U53">
            <v>1086.8300248284022</v>
          </cell>
          <cell r="V53">
            <v>21.861978557663925</v>
          </cell>
          <cell r="W53">
            <v>1869.3738090646607</v>
          </cell>
          <cell r="X53">
            <v>34.194630530795976</v>
          </cell>
          <cell r="Y53">
            <v>14.771423565875038</v>
          </cell>
          <cell r="Z53">
            <v>306.28365735112146</v>
          </cell>
          <cell r="AA53">
            <v>443.00200252596818</v>
          </cell>
          <cell r="AB53">
            <v>3439.2156751717266</v>
          </cell>
          <cell r="AC53">
            <v>1712.4872040393834</v>
          </cell>
          <cell r="AD53">
            <v>128.98979886901017</v>
          </cell>
          <cell r="AE53">
            <v>264.4599247699266</v>
          </cell>
          <cell r="AF53">
            <v>71.12760549589008</v>
          </cell>
          <cell r="AG53">
            <v>121.43336000110216</v>
          </cell>
          <cell r="AH53">
            <v>828.67391439264031</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C53">
            <v>39356</v>
          </cell>
          <cell r="BD53">
            <v>0</v>
          </cell>
          <cell r="BE53">
            <v>0</v>
          </cell>
          <cell r="BF53">
            <v>0</v>
          </cell>
          <cell r="BG53">
            <v>0</v>
          </cell>
          <cell r="BH53">
            <v>0</v>
          </cell>
          <cell r="BI53">
            <v>0</v>
          </cell>
          <cell r="BJ53">
            <v>0</v>
          </cell>
          <cell r="BK53">
            <v>0</v>
          </cell>
          <cell r="BL53">
            <v>0</v>
          </cell>
          <cell r="BM53">
            <v>0</v>
          </cell>
          <cell r="BN53">
            <v>0</v>
          </cell>
          <cell r="BP53">
            <v>0</v>
          </cell>
          <cell r="BQ53">
            <v>0</v>
          </cell>
          <cell r="BR53">
            <v>0</v>
          </cell>
          <cell r="BS53">
            <v>0</v>
          </cell>
          <cell r="BT53">
            <v>0</v>
          </cell>
          <cell r="BU53">
            <v>0</v>
          </cell>
          <cell r="CA53">
            <v>0</v>
          </cell>
          <cell r="CB53">
            <v>0</v>
          </cell>
          <cell r="CC53">
            <v>0</v>
          </cell>
          <cell r="CH53">
            <v>0</v>
          </cell>
          <cell r="CI53">
            <v>0</v>
          </cell>
          <cell r="CJ53">
            <v>0</v>
          </cell>
          <cell r="CK53">
            <v>0</v>
          </cell>
          <cell r="CL53">
            <v>0</v>
          </cell>
          <cell r="CR53">
            <v>0</v>
          </cell>
          <cell r="CS53">
            <v>0</v>
          </cell>
          <cell r="CT53">
            <v>0</v>
          </cell>
          <cell r="CU53">
            <v>0</v>
          </cell>
          <cell r="CV53">
            <v>0</v>
          </cell>
          <cell r="CW53">
            <v>0</v>
          </cell>
          <cell r="CX53">
            <v>0</v>
          </cell>
          <cell r="CY53">
            <v>0</v>
          </cell>
          <cell r="CZ53">
            <v>0</v>
          </cell>
          <cell r="DA53">
            <v>0</v>
          </cell>
          <cell r="DC53">
            <v>39356</v>
          </cell>
          <cell r="DD53">
            <v>27838.747888936934</v>
          </cell>
          <cell r="DE53">
            <v>13050.123508800032</v>
          </cell>
          <cell r="DF53">
            <v>0</v>
          </cell>
          <cell r="DG53">
            <v>0</v>
          </cell>
          <cell r="DH53">
            <v>0</v>
          </cell>
          <cell r="DI53">
            <v>0</v>
          </cell>
          <cell r="DJ53">
            <v>0</v>
          </cell>
          <cell r="DK53">
            <v>40888.871397736963</v>
          </cell>
        </row>
        <row r="54">
          <cell r="A54">
            <v>39387</v>
          </cell>
          <cell r="B54">
            <v>3831.858091628586</v>
          </cell>
          <cell r="C54">
            <v>33135.879956793426</v>
          </cell>
          <cell r="D54">
            <v>3321.2836040296229</v>
          </cell>
          <cell r="E54">
            <v>5362.0258676237336</v>
          </cell>
          <cell r="F54">
            <v>7125.0600626098949</v>
          </cell>
          <cell r="G54">
            <v>2308.3872564979501</v>
          </cell>
          <cell r="H54">
            <v>65.054266946999988</v>
          </cell>
          <cell r="I54">
            <v>19.043435853000002</v>
          </cell>
          <cell r="J54">
            <v>0</v>
          </cell>
          <cell r="K54">
            <v>0</v>
          </cell>
          <cell r="L54">
            <v>0</v>
          </cell>
          <cell r="M54">
            <v>419.09141257380003</v>
          </cell>
          <cell r="N54">
            <v>0</v>
          </cell>
          <cell r="O54">
            <v>0</v>
          </cell>
          <cell r="P54">
            <v>235.57270238833058</v>
          </cell>
          <cell r="Q54">
            <v>148.33776665919436</v>
          </cell>
          <cell r="R54">
            <v>1604.9759855036359</v>
          </cell>
          <cell r="S54">
            <v>1538.8280992522089</v>
          </cell>
          <cell r="T54">
            <v>523.42469363211569</v>
          </cell>
          <cell r="U54">
            <v>2149.0500658595934</v>
          </cell>
          <cell r="V54">
            <v>41.067705001710038</v>
          </cell>
          <cell r="W54">
            <v>3335.2449309527569</v>
          </cell>
          <cell r="X54">
            <v>70.747433601305161</v>
          </cell>
          <cell r="Y54">
            <v>26.065233959513463</v>
          </cell>
          <cell r="Z54">
            <v>496.32593757472694</v>
          </cell>
          <cell r="AA54">
            <v>840.29632921719804</v>
          </cell>
          <cell r="AB54">
            <v>6069.7004890387725</v>
          </cell>
          <cell r="AC54">
            <v>3394.8823067604708</v>
          </cell>
          <cell r="AD54">
            <v>179.07485355220561</v>
          </cell>
          <cell r="AE54">
            <v>355.94517712581751</v>
          </cell>
          <cell r="AF54">
            <v>137.5068235125822</v>
          </cell>
          <cell r="AG54">
            <v>241.56600521694301</v>
          </cell>
          <cell r="AH54">
            <v>1450.0971786312987</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C54">
            <v>39387</v>
          </cell>
          <cell r="BD54">
            <v>0</v>
          </cell>
          <cell r="BE54">
            <v>0</v>
          </cell>
          <cell r="BF54">
            <v>0</v>
          </cell>
          <cell r="BG54">
            <v>0</v>
          </cell>
          <cell r="BH54">
            <v>0</v>
          </cell>
          <cell r="BI54">
            <v>0</v>
          </cell>
          <cell r="BJ54">
            <v>0</v>
          </cell>
          <cell r="BK54">
            <v>0</v>
          </cell>
          <cell r="BL54">
            <v>0</v>
          </cell>
          <cell r="BM54">
            <v>0</v>
          </cell>
          <cell r="BN54">
            <v>0</v>
          </cell>
          <cell r="BP54">
            <v>0</v>
          </cell>
          <cell r="BQ54">
            <v>0</v>
          </cell>
          <cell r="BR54">
            <v>0</v>
          </cell>
          <cell r="BS54">
            <v>0</v>
          </cell>
          <cell r="BT54">
            <v>0</v>
          </cell>
          <cell r="BU54">
            <v>0</v>
          </cell>
          <cell r="CA54">
            <v>0</v>
          </cell>
          <cell r="CB54">
            <v>0</v>
          </cell>
          <cell r="CC54">
            <v>0</v>
          </cell>
          <cell r="CH54">
            <v>0</v>
          </cell>
          <cell r="CI54">
            <v>0</v>
          </cell>
          <cell r="CJ54">
            <v>0</v>
          </cell>
          <cell r="CK54">
            <v>0</v>
          </cell>
          <cell r="CL54">
            <v>0</v>
          </cell>
          <cell r="CR54">
            <v>0</v>
          </cell>
          <cell r="CS54">
            <v>0</v>
          </cell>
          <cell r="CT54">
            <v>0</v>
          </cell>
          <cell r="CU54">
            <v>0</v>
          </cell>
          <cell r="CV54">
            <v>0</v>
          </cell>
          <cell r="CW54">
            <v>0</v>
          </cell>
          <cell r="CX54">
            <v>0</v>
          </cell>
          <cell r="CY54">
            <v>0</v>
          </cell>
          <cell r="CZ54">
            <v>0</v>
          </cell>
          <cell r="DA54">
            <v>0</v>
          </cell>
          <cell r="DC54">
            <v>39387</v>
          </cell>
          <cell r="DD54">
            <v>55587.683954557011</v>
          </cell>
          <cell r="DE54">
            <v>22838.709717440386</v>
          </cell>
          <cell r="DF54">
            <v>0</v>
          </cell>
          <cell r="DG54">
            <v>0</v>
          </cell>
          <cell r="DH54">
            <v>0</v>
          </cell>
          <cell r="DI54">
            <v>0</v>
          </cell>
          <cell r="DJ54">
            <v>0</v>
          </cell>
          <cell r="DK54">
            <v>78426.393671997401</v>
          </cell>
        </row>
        <row r="55">
          <cell r="A55">
            <v>39417</v>
          </cell>
          <cell r="B55">
            <v>4616.3015541809718</v>
          </cell>
          <cell r="C55">
            <v>66539.737327584284</v>
          </cell>
          <cell r="D55">
            <v>5953.6192660162851</v>
          </cell>
          <cell r="E55">
            <v>7097.6287873022829</v>
          </cell>
          <cell r="F55">
            <v>12457.013728627211</v>
          </cell>
          <cell r="G55">
            <v>2456.4931565970451</v>
          </cell>
          <cell r="H55">
            <v>95.522363481499994</v>
          </cell>
          <cell r="I55">
            <v>20.350760546349999</v>
          </cell>
          <cell r="J55">
            <v>0</v>
          </cell>
          <cell r="K55">
            <v>0</v>
          </cell>
          <cell r="L55">
            <v>0</v>
          </cell>
          <cell r="M55">
            <v>447.86188008071002</v>
          </cell>
          <cell r="N55">
            <v>0</v>
          </cell>
          <cell r="O55">
            <v>0</v>
          </cell>
          <cell r="P55">
            <v>371.4682380676897</v>
          </cell>
          <cell r="Q55">
            <v>243.81375864531725</v>
          </cell>
          <cell r="R55">
            <v>2145.3622150850288</v>
          </cell>
          <cell r="S55">
            <v>2085.8264546206151</v>
          </cell>
          <cell r="T55">
            <v>942.12452283735604</v>
          </cell>
          <cell r="U55">
            <v>3568.9977010744992</v>
          </cell>
          <cell r="V55">
            <v>66.643847224858035</v>
          </cell>
          <cell r="W55">
            <v>5278.4780707455175</v>
          </cell>
          <cell r="X55">
            <v>119.75166358889857</v>
          </cell>
          <cell r="Y55">
            <v>41.020609087187943</v>
          </cell>
          <cell r="Z55">
            <v>745.43498485276371</v>
          </cell>
          <cell r="AA55">
            <v>1369.7783141987475</v>
          </cell>
          <cell r="AB55">
            <v>9536.2974274632179</v>
          </cell>
          <cell r="AC55">
            <v>5644.2556264994155</v>
          </cell>
          <cell r="AD55">
            <v>242.59705584562158</v>
          </cell>
          <cell r="AE55">
            <v>470.70191098033587</v>
          </cell>
          <cell r="AF55">
            <v>226.09915479820071</v>
          </cell>
          <cell r="AG55">
            <v>402.22155839514272</v>
          </cell>
          <cell r="AH55">
            <v>2272.2904359362428</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C55">
            <v>39417</v>
          </cell>
          <cell r="BD55">
            <v>0</v>
          </cell>
          <cell r="BE55">
            <v>0</v>
          </cell>
          <cell r="BF55">
            <v>0</v>
          </cell>
          <cell r="BG55">
            <v>0</v>
          </cell>
          <cell r="BH55">
            <v>0</v>
          </cell>
          <cell r="BI55">
            <v>0</v>
          </cell>
          <cell r="BJ55">
            <v>0</v>
          </cell>
          <cell r="BK55">
            <v>0</v>
          </cell>
          <cell r="BL55">
            <v>0</v>
          </cell>
          <cell r="BM55">
            <v>0</v>
          </cell>
          <cell r="BN55">
            <v>0</v>
          </cell>
          <cell r="BP55">
            <v>0</v>
          </cell>
          <cell r="BQ55">
            <v>0</v>
          </cell>
          <cell r="BR55">
            <v>0</v>
          </cell>
          <cell r="BS55">
            <v>0</v>
          </cell>
          <cell r="BT55">
            <v>0</v>
          </cell>
          <cell r="BU55">
            <v>0</v>
          </cell>
          <cell r="CA55">
            <v>0</v>
          </cell>
          <cell r="CB55">
            <v>0</v>
          </cell>
          <cell r="CC55">
            <v>0</v>
          </cell>
          <cell r="CH55">
            <v>0</v>
          </cell>
          <cell r="CI55">
            <v>0</v>
          </cell>
          <cell r="CJ55">
            <v>0</v>
          </cell>
          <cell r="CK55">
            <v>0</v>
          </cell>
          <cell r="CL55">
            <v>0</v>
          </cell>
          <cell r="CR55">
            <v>0</v>
          </cell>
          <cell r="CS55">
            <v>0</v>
          </cell>
          <cell r="CT55">
            <v>0</v>
          </cell>
          <cell r="CU55">
            <v>0</v>
          </cell>
          <cell r="CV55">
            <v>0</v>
          </cell>
          <cell r="CW55">
            <v>0</v>
          </cell>
          <cell r="CX55">
            <v>0</v>
          </cell>
          <cell r="CY55">
            <v>0</v>
          </cell>
          <cell r="CZ55">
            <v>0</v>
          </cell>
          <cell r="DA55">
            <v>0</v>
          </cell>
          <cell r="DC55">
            <v>39417</v>
          </cell>
          <cell r="DD55">
            <v>99684.528824416644</v>
          </cell>
          <cell r="DE55">
            <v>35773.16354994665</v>
          </cell>
          <cell r="DF55">
            <v>0</v>
          </cell>
          <cell r="DG55">
            <v>0</v>
          </cell>
          <cell r="DH55">
            <v>0</v>
          </cell>
          <cell r="DI55">
            <v>0</v>
          </cell>
          <cell r="DJ55">
            <v>0</v>
          </cell>
          <cell r="DK55">
            <v>135457.69237436331</v>
          </cell>
        </row>
        <row r="56">
          <cell r="A56">
            <v>39448</v>
          </cell>
          <cell r="B56">
            <v>5316.4565201086434</v>
          </cell>
          <cell r="C56">
            <v>93644.877737422852</v>
          </cell>
          <cell r="D56">
            <v>8605.7298302060535</v>
          </cell>
          <cell r="E56">
            <v>8499.424945895862</v>
          </cell>
          <cell r="F56">
            <v>16764.180420389115</v>
          </cell>
          <cell r="G56">
            <v>2553.0026147000403</v>
          </cell>
          <cell r="H56">
            <v>120.13840911887999</v>
          </cell>
          <cell r="I56">
            <v>21.180799606199997</v>
          </cell>
          <cell r="J56">
            <v>0</v>
          </cell>
          <cell r="K56">
            <v>0</v>
          </cell>
          <cell r="L56">
            <v>0</v>
          </cell>
          <cell r="M56">
            <v>466.12865949852005</v>
          </cell>
          <cell r="N56">
            <v>0</v>
          </cell>
          <cell r="O56">
            <v>0</v>
          </cell>
          <cell r="P56">
            <v>440.9593806127445</v>
          </cell>
          <cell r="Q56">
            <v>293.03084581062626</v>
          </cell>
          <cell r="R56">
            <v>2406.3275275963952</v>
          </cell>
          <cell r="S56">
            <v>2351.9574670856668</v>
          </cell>
          <cell r="T56">
            <v>1160.8832218658206</v>
          </cell>
          <cell r="U56">
            <v>4302.2813468371924</v>
          </cell>
          <cell r="V56">
            <v>79.797534678349606</v>
          </cell>
          <cell r="W56">
            <v>6272.9301785027628</v>
          </cell>
          <cell r="X56">
            <v>145.13684802999049</v>
          </cell>
          <cell r="Y56">
            <v>48.664919037815487</v>
          </cell>
          <cell r="Z56">
            <v>871.33557226275082</v>
          </cell>
          <cell r="AA56">
            <v>1642.3158824469147</v>
          </cell>
          <cell r="AB56">
            <v>11306.462202106679</v>
          </cell>
          <cell r="AC56">
            <v>6806.0859232209941</v>
          </cell>
          <cell r="AD56">
            <v>273.49393040770968</v>
          </cell>
          <cell r="AE56">
            <v>525.77318537211841</v>
          </cell>
          <cell r="AF56">
            <v>271.77089957379513</v>
          </cell>
          <cell r="AG56">
            <v>485.22301917010157</v>
          </cell>
          <cell r="AH56">
            <v>2692.1536375251021</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C56">
            <v>39448</v>
          </cell>
          <cell r="BD56">
            <v>0</v>
          </cell>
          <cell r="BE56">
            <v>0</v>
          </cell>
          <cell r="BF56">
            <v>0</v>
          </cell>
          <cell r="BG56">
            <v>0</v>
          </cell>
          <cell r="BH56">
            <v>0</v>
          </cell>
          <cell r="BI56">
            <v>0</v>
          </cell>
          <cell r="BJ56">
            <v>0</v>
          </cell>
          <cell r="BK56">
            <v>0</v>
          </cell>
          <cell r="BL56">
            <v>0</v>
          </cell>
          <cell r="BM56">
            <v>0</v>
          </cell>
          <cell r="BN56">
            <v>0</v>
          </cell>
          <cell r="BP56">
            <v>0</v>
          </cell>
          <cell r="BQ56">
            <v>0</v>
          </cell>
          <cell r="BR56">
            <v>0</v>
          </cell>
          <cell r="BS56">
            <v>0</v>
          </cell>
          <cell r="BT56">
            <v>0</v>
          </cell>
          <cell r="BU56">
            <v>0</v>
          </cell>
          <cell r="CA56">
            <v>0</v>
          </cell>
          <cell r="CB56">
            <v>0</v>
          </cell>
          <cell r="CC56">
            <v>0</v>
          </cell>
          <cell r="CH56">
            <v>0</v>
          </cell>
          <cell r="CI56">
            <v>0</v>
          </cell>
          <cell r="CJ56">
            <v>0</v>
          </cell>
          <cell r="CK56">
            <v>0</v>
          </cell>
          <cell r="CL56">
            <v>0</v>
          </cell>
          <cell r="CR56">
            <v>0</v>
          </cell>
          <cell r="CS56">
            <v>0</v>
          </cell>
          <cell r="CT56">
            <v>0</v>
          </cell>
          <cell r="CU56">
            <v>0</v>
          </cell>
          <cell r="CV56">
            <v>0</v>
          </cell>
          <cell r="CW56">
            <v>0</v>
          </cell>
          <cell r="CX56">
            <v>0</v>
          </cell>
          <cell r="CY56">
            <v>0</v>
          </cell>
          <cell r="CZ56">
            <v>0</v>
          </cell>
          <cell r="DA56">
            <v>0</v>
          </cell>
          <cell r="DC56">
            <v>39448</v>
          </cell>
          <cell r="DD56">
            <v>135991.11993694614</v>
          </cell>
          <cell r="DE56">
            <v>42376.583522143526</v>
          </cell>
          <cell r="DF56">
            <v>0</v>
          </cell>
          <cell r="DG56">
            <v>0</v>
          </cell>
          <cell r="DH56">
            <v>0</v>
          </cell>
          <cell r="DI56">
            <v>0</v>
          </cell>
          <cell r="DJ56">
            <v>0</v>
          </cell>
          <cell r="DK56">
            <v>178367.70345908968</v>
          </cell>
        </row>
        <row r="57">
          <cell r="A57">
            <v>39479</v>
          </cell>
          <cell r="B57">
            <v>5547.5502635503026</v>
          </cell>
          <cell r="C57">
            <v>100046.48947531656</v>
          </cell>
          <cell r="D57">
            <v>9687.5963459626018</v>
          </cell>
          <cell r="E57">
            <v>8411.6291439918405</v>
          </cell>
          <cell r="F57">
            <v>16856.688727631477</v>
          </cell>
          <cell r="G57">
            <v>2463.6576546819006</v>
          </cell>
          <cell r="H57">
            <v>119.60167092212998</v>
          </cell>
          <cell r="I57">
            <v>20.435847236999997</v>
          </cell>
          <cell r="J57">
            <v>0</v>
          </cell>
          <cell r="K57">
            <v>0</v>
          </cell>
          <cell r="L57">
            <v>0</v>
          </cell>
          <cell r="M57">
            <v>449.73439414019987</v>
          </cell>
          <cell r="N57">
            <v>0</v>
          </cell>
          <cell r="O57">
            <v>0</v>
          </cell>
          <cell r="P57">
            <v>399.19760883085905</v>
          </cell>
          <cell r="Q57">
            <v>264.49798885345797</v>
          </cell>
          <cell r="R57">
            <v>2208.8264432093051</v>
          </cell>
          <cell r="S57">
            <v>2156.0755203650992</v>
          </cell>
          <cell r="T57">
            <v>1041.7344819865884</v>
          </cell>
          <cell r="U57">
            <v>3880.6171163989907</v>
          </cell>
          <cell r="V57">
            <v>72.091530305748478</v>
          </cell>
          <cell r="W57">
            <v>5677.3267069494359</v>
          </cell>
          <cell r="X57">
            <v>130.74551707963431</v>
          </cell>
          <cell r="Y57">
            <v>44.06241219006948</v>
          </cell>
          <cell r="Z57">
            <v>791.7480682767557</v>
          </cell>
          <cell r="AA57">
            <v>1483.2502615979715</v>
          </cell>
          <cell r="AB57">
            <v>10346.381814582632</v>
          </cell>
          <cell r="AC57">
            <v>6138.5634070955384</v>
          </cell>
          <cell r="AD57">
            <v>250.72888026917465</v>
          </cell>
          <cell r="AE57">
            <v>483.12082968018518</v>
          </cell>
          <cell r="AF57">
            <v>245.30161400183883</v>
          </cell>
          <cell r="AG57">
            <v>437.5895367623271</v>
          </cell>
          <cell r="AH57">
            <v>2438.3186447049561</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C57">
            <v>39479</v>
          </cell>
          <cell r="BD57">
            <v>0</v>
          </cell>
          <cell r="BE57">
            <v>0</v>
          </cell>
          <cell r="BF57">
            <v>0</v>
          </cell>
          <cell r="BG57">
            <v>0</v>
          </cell>
          <cell r="BH57">
            <v>0</v>
          </cell>
          <cell r="BI57">
            <v>0</v>
          </cell>
          <cell r="BJ57">
            <v>0</v>
          </cell>
          <cell r="BK57">
            <v>0</v>
          </cell>
          <cell r="BL57">
            <v>0</v>
          </cell>
          <cell r="BM57">
            <v>0</v>
          </cell>
          <cell r="BN57">
            <v>0</v>
          </cell>
          <cell r="BP57">
            <v>0</v>
          </cell>
          <cell r="BQ57">
            <v>0</v>
          </cell>
          <cell r="BR57">
            <v>0</v>
          </cell>
          <cell r="BS57">
            <v>0</v>
          </cell>
          <cell r="BT57">
            <v>0</v>
          </cell>
          <cell r="BU57">
            <v>0</v>
          </cell>
          <cell r="CA57">
            <v>0</v>
          </cell>
          <cell r="CB57">
            <v>0</v>
          </cell>
          <cell r="CC57">
            <v>0</v>
          </cell>
          <cell r="CH57">
            <v>0</v>
          </cell>
          <cell r="CI57">
            <v>0</v>
          </cell>
          <cell r="CJ57">
            <v>0</v>
          </cell>
          <cell r="CK57">
            <v>0</v>
          </cell>
          <cell r="CL57">
            <v>0</v>
          </cell>
          <cell r="CR57">
            <v>0</v>
          </cell>
          <cell r="CS57">
            <v>0</v>
          </cell>
          <cell r="CT57">
            <v>0</v>
          </cell>
          <cell r="CU57">
            <v>0</v>
          </cell>
          <cell r="CV57">
            <v>0</v>
          </cell>
          <cell r="CW57">
            <v>0</v>
          </cell>
          <cell r="CX57">
            <v>0</v>
          </cell>
          <cell r="CY57">
            <v>0</v>
          </cell>
          <cell r="CZ57">
            <v>0</v>
          </cell>
          <cell r="DA57">
            <v>0</v>
          </cell>
          <cell r="DC57">
            <v>39479</v>
          </cell>
          <cell r="DD57">
            <v>143603.38352343402</v>
          </cell>
          <cell r="DE57">
            <v>38490.17838314057</v>
          </cell>
          <cell r="DF57">
            <v>0</v>
          </cell>
          <cell r="DG57">
            <v>0</v>
          </cell>
          <cell r="DH57">
            <v>0</v>
          </cell>
          <cell r="DI57">
            <v>0</v>
          </cell>
          <cell r="DJ57">
            <v>0</v>
          </cell>
          <cell r="DK57">
            <v>182093.56190657459</v>
          </cell>
        </row>
        <row r="58">
          <cell r="A58">
            <v>39508</v>
          </cell>
          <cell r="B58">
            <v>5211.525939486839</v>
          </cell>
          <cell r="C58">
            <v>83527.224670939657</v>
          </cell>
          <cell r="D58">
            <v>8780.9434397766363</v>
          </cell>
          <cell r="E58">
            <v>7473.0679465016574</v>
          </cell>
          <cell r="F58">
            <v>14126.152252980259</v>
          </cell>
          <cell r="G58">
            <v>2397.9999940515004</v>
          </cell>
          <cell r="H58">
            <v>102.63824494925001</v>
          </cell>
          <cell r="I58">
            <v>19.856289765</v>
          </cell>
          <cell r="J58">
            <v>0</v>
          </cell>
          <cell r="K58">
            <v>0</v>
          </cell>
          <cell r="L58">
            <v>0</v>
          </cell>
          <cell r="M58">
            <v>436.97999616899995</v>
          </cell>
          <cell r="N58">
            <v>0</v>
          </cell>
          <cell r="O58">
            <v>0</v>
          </cell>
          <cell r="P58">
            <v>326.912274791779</v>
          </cell>
          <cell r="Q58">
            <v>212.1234626310297</v>
          </cell>
          <cell r="R58">
            <v>1983.2356702818483</v>
          </cell>
          <cell r="S58">
            <v>1919.7841022375424</v>
          </cell>
          <cell r="T58">
            <v>800.28772073847051</v>
          </cell>
          <cell r="U58">
            <v>3096.4047090343502</v>
          </cell>
          <cell r="V58">
            <v>58.18461426226753</v>
          </cell>
          <cell r="W58">
            <v>4640.601361108801</v>
          </cell>
          <cell r="X58">
            <v>103.36486537696894</v>
          </cell>
          <cell r="Y58">
            <v>36.120362454671621</v>
          </cell>
          <cell r="Z58">
            <v>665.21242336216005</v>
          </cell>
          <cell r="AA58">
            <v>1194.4308757899123</v>
          </cell>
          <cell r="AB58">
            <v>8535.2924966517749</v>
          </cell>
          <cell r="AC58">
            <v>4895.3961625531874</v>
          </cell>
          <cell r="AD58">
            <v>223.32317021593587</v>
          </cell>
          <cell r="AE58">
            <v>436.61295903610602</v>
          </cell>
          <cell r="AF58">
            <v>196.69061283190484</v>
          </cell>
          <cell r="AG58">
            <v>348.71587661488769</v>
          </cell>
          <cell r="AH58">
            <v>2003.2779761759159</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C58">
            <v>39508</v>
          </cell>
          <cell r="BD58">
            <v>0</v>
          </cell>
          <cell r="BE58">
            <v>0</v>
          </cell>
          <cell r="BF58">
            <v>0</v>
          </cell>
          <cell r="BG58">
            <v>0</v>
          </cell>
          <cell r="BH58">
            <v>0</v>
          </cell>
          <cell r="BI58">
            <v>0</v>
          </cell>
          <cell r="BJ58">
            <v>0</v>
          </cell>
          <cell r="BK58">
            <v>0</v>
          </cell>
          <cell r="BL58">
            <v>0</v>
          </cell>
          <cell r="BM58">
            <v>0</v>
          </cell>
          <cell r="BN58">
            <v>0</v>
          </cell>
          <cell r="BP58">
            <v>0</v>
          </cell>
          <cell r="BQ58">
            <v>0</v>
          </cell>
          <cell r="BR58">
            <v>0</v>
          </cell>
          <cell r="BS58">
            <v>0</v>
          </cell>
          <cell r="BT58">
            <v>0</v>
          </cell>
          <cell r="BU58">
            <v>0</v>
          </cell>
          <cell r="CA58">
            <v>0</v>
          </cell>
          <cell r="CB58">
            <v>0</v>
          </cell>
          <cell r="CC58">
            <v>0</v>
          </cell>
          <cell r="CH58">
            <v>0</v>
          </cell>
          <cell r="CI58">
            <v>0</v>
          </cell>
          <cell r="CJ58">
            <v>0</v>
          </cell>
          <cell r="CK58">
            <v>0</v>
          </cell>
          <cell r="CL58">
            <v>0</v>
          </cell>
          <cell r="CR58">
            <v>0</v>
          </cell>
          <cell r="CS58">
            <v>0</v>
          </cell>
          <cell r="CT58">
            <v>0</v>
          </cell>
          <cell r="CU58">
            <v>0</v>
          </cell>
          <cell r="CV58">
            <v>0</v>
          </cell>
          <cell r="CW58">
            <v>0</v>
          </cell>
          <cell r="CX58">
            <v>0</v>
          </cell>
          <cell r="CY58">
            <v>0</v>
          </cell>
          <cell r="CZ58">
            <v>0</v>
          </cell>
          <cell r="DA58">
            <v>0</v>
          </cell>
          <cell r="DC58">
            <v>39508</v>
          </cell>
          <cell r="DD58">
            <v>122076.38877461979</v>
          </cell>
          <cell r="DE58">
            <v>31675.971696149514</v>
          </cell>
          <cell r="DF58">
            <v>0</v>
          </cell>
          <cell r="DG58">
            <v>0</v>
          </cell>
          <cell r="DH58">
            <v>0</v>
          </cell>
          <cell r="DI58">
            <v>0</v>
          </cell>
          <cell r="DJ58">
            <v>0</v>
          </cell>
          <cell r="DK58">
            <v>153752.36047076929</v>
          </cell>
        </row>
        <row r="59">
          <cell r="A59">
            <v>39539</v>
          </cell>
          <cell r="B59">
            <v>4211.7850310800668</v>
          </cell>
          <cell r="C59">
            <v>49945.313777512543</v>
          </cell>
          <cell r="D59">
            <v>6154.7809908753215</v>
          </cell>
          <cell r="E59">
            <v>5555.8426724159453</v>
          </cell>
          <cell r="F59">
            <v>9054.4052443233195</v>
          </cell>
          <cell r="G59">
            <v>2065.4568101907448</v>
          </cell>
          <cell r="H59">
            <v>69.413476662229996</v>
          </cell>
          <cell r="I59">
            <v>16.899098787349999</v>
          </cell>
          <cell r="J59">
            <v>0</v>
          </cell>
          <cell r="K59">
            <v>0</v>
          </cell>
          <cell r="L59">
            <v>0</v>
          </cell>
          <cell r="M59">
            <v>371.90070303930997</v>
          </cell>
          <cell r="N59">
            <v>0</v>
          </cell>
          <cell r="O59">
            <v>0</v>
          </cell>
          <cell r="P59">
            <v>185.87399086453712</v>
          </cell>
          <cell r="Q59">
            <v>114.92244915931164</v>
          </cell>
          <cell r="R59">
            <v>1348.9102016556833</v>
          </cell>
          <cell r="S59">
            <v>1287.1315611978364</v>
          </cell>
          <cell r="T59">
            <v>388.00046061513621</v>
          </cell>
          <cell r="U59">
            <v>1657.0788187437502</v>
          </cell>
          <cell r="V59">
            <v>32.000001197868691</v>
          </cell>
          <cell r="W59">
            <v>2627.4939022632257</v>
          </cell>
          <cell r="X59">
            <v>54.06788408931456</v>
          </cell>
          <cell r="Y59">
            <v>20.583591685534458</v>
          </cell>
          <cell r="Z59">
            <v>399.58280895956995</v>
          </cell>
          <cell r="AA59">
            <v>653.44041623270834</v>
          </cell>
          <cell r="AB59">
            <v>5006.5831330492483</v>
          </cell>
          <cell r="AC59">
            <v>2616.3678348856729</v>
          </cell>
          <cell r="AD59">
            <v>149.81306437186646</v>
          </cell>
          <cell r="AE59">
            <v>300.2453164181112</v>
          </cell>
          <cell r="AF59">
            <v>106.51259205276244</v>
          </cell>
          <cell r="AG59">
            <v>186.0417671337041</v>
          </cell>
          <cell r="AH59">
            <v>1147.2384768288473</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C59">
            <v>39539</v>
          </cell>
          <cell r="BD59">
            <v>0</v>
          </cell>
          <cell r="BE59">
            <v>0</v>
          </cell>
          <cell r="BF59">
            <v>0</v>
          </cell>
          <cell r="BG59">
            <v>0</v>
          </cell>
          <cell r="BH59">
            <v>0</v>
          </cell>
          <cell r="BI59">
            <v>0</v>
          </cell>
          <cell r="BJ59">
            <v>0</v>
          </cell>
          <cell r="BK59">
            <v>0</v>
          </cell>
          <cell r="BL59">
            <v>0</v>
          </cell>
          <cell r="BM59">
            <v>0</v>
          </cell>
          <cell r="BN59">
            <v>0</v>
          </cell>
          <cell r="BP59">
            <v>0</v>
          </cell>
          <cell r="BQ59">
            <v>0</v>
          </cell>
          <cell r="BR59">
            <v>0</v>
          </cell>
          <cell r="BS59">
            <v>0</v>
          </cell>
          <cell r="BT59">
            <v>0</v>
          </cell>
          <cell r="BU59">
            <v>0</v>
          </cell>
          <cell r="CA59">
            <v>0</v>
          </cell>
          <cell r="CB59">
            <v>0</v>
          </cell>
          <cell r="CC59">
            <v>0</v>
          </cell>
          <cell r="CH59">
            <v>0</v>
          </cell>
          <cell r="CI59">
            <v>0</v>
          </cell>
          <cell r="CJ59">
            <v>0</v>
          </cell>
          <cell r="CK59">
            <v>0</v>
          </cell>
          <cell r="CL59">
            <v>0</v>
          </cell>
          <cell r="CR59">
            <v>0</v>
          </cell>
          <cell r="CS59">
            <v>0</v>
          </cell>
          <cell r="CT59">
            <v>0</v>
          </cell>
          <cell r="CU59">
            <v>0</v>
          </cell>
          <cell r="CV59">
            <v>0</v>
          </cell>
          <cell r="CW59">
            <v>0</v>
          </cell>
          <cell r="CX59">
            <v>0</v>
          </cell>
          <cell r="CY59">
            <v>0</v>
          </cell>
          <cell r="CZ59">
            <v>0</v>
          </cell>
          <cell r="DA59">
            <v>0</v>
          </cell>
          <cell r="DC59">
            <v>39539</v>
          </cell>
          <cell r="DD59">
            <v>77445.797804886839</v>
          </cell>
          <cell r="DE59">
            <v>18281.888271404685</v>
          </cell>
          <cell r="DF59">
            <v>0</v>
          </cell>
          <cell r="DG59">
            <v>0</v>
          </cell>
          <cell r="DH59">
            <v>0</v>
          </cell>
          <cell r="DI59">
            <v>0</v>
          </cell>
          <cell r="DJ59">
            <v>0</v>
          </cell>
          <cell r="DK59">
            <v>95727.686076291517</v>
          </cell>
        </row>
        <row r="60">
          <cell r="A60">
            <v>39569</v>
          </cell>
          <cell r="B60">
            <v>3459.7779401866765</v>
          </cell>
          <cell r="C60">
            <v>28549.534619660437</v>
          </cell>
          <cell r="D60">
            <v>3860.5635763706832</v>
          </cell>
          <cell r="E60">
            <v>4063.2706952107342</v>
          </cell>
          <cell r="F60">
            <v>4913.9104141754478</v>
          </cell>
          <cell r="G60">
            <v>1861.382507165685</v>
          </cell>
          <cell r="H60">
            <v>44.298332971760004</v>
          </cell>
          <cell r="I60">
            <v>15.097743301550002</v>
          </cell>
          <cell r="J60">
            <v>0</v>
          </cell>
          <cell r="K60">
            <v>0</v>
          </cell>
          <cell r="L60">
            <v>0</v>
          </cell>
          <cell r="M60">
            <v>332.25803451463003</v>
          </cell>
          <cell r="N60">
            <v>0</v>
          </cell>
          <cell r="O60">
            <v>0</v>
          </cell>
          <cell r="P60">
            <v>102.22378366356961</v>
          </cell>
          <cell r="Q60">
            <v>56.383178350848986</v>
          </cell>
          <cell r="R60">
            <v>1007.2944827309417</v>
          </cell>
          <cell r="S60">
            <v>942.48897648285333</v>
          </cell>
          <cell r="T60">
            <v>132.99108086960103</v>
          </cell>
          <cell r="U60">
            <v>787.23236941133962</v>
          </cell>
          <cell r="V60">
            <v>16.300590722339759</v>
          </cell>
          <cell r="W60">
            <v>1431.7887414249624</v>
          </cell>
          <cell r="X60">
            <v>24.094316002587419</v>
          </cell>
          <cell r="Y60">
            <v>11.375956076685947</v>
          </cell>
          <cell r="Z60">
            <v>245.37727952784812</v>
          </cell>
          <cell r="AA60">
            <v>328.5613464881244</v>
          </cell>
          <cell r="AB60">
            <v>2887.7314291119396</v>
          </cell>
          <cell r="AC60">
            <v>1238.5505053949614</v>
          </cell>
          <cell r="AD60">
            <v>109.78516199502403</v>
          </cell>
          <cell r="AE60">
            <v>227.49647791353178</v>
          </cell>
          <cell r="AF60">
            <v>52.195734163839631</v>
          </cell>
          <cell r="AG60">
            <v>87.646958624459188</v>
          </cell>
          <cell r="AH60">
            <v>640.80529683351006</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C60">
            <v>39569</v>
          </cell>
          <cell r="BD60">
            <v>0</v>
          </cell>
          <cell r="BE60">
            <v>0</v>
          </cell>
          <cell r="BF60">
            <v>0</v>
          </cell>
          <cell r="BG60">
            <v>0</v>
          </cell>
          <cell r="BH60">
            <v>0</v>
          </cell>
          <cell r="BI60">
            <v>0</v>
          </cell>
          <cell r="BJ60">
            <v>0</v>
          </cell>
          <cell r="BK60">
            <v>0</v>
          </cell>
          <cell r="BL60">
            <v>0</v>
          </cell>
          <cell r="BM60">
            <v>0</v>
          </cell>
          <cell r="BN60">
            <v>0</v>
          </cell>
          <cell r="BP60">
            <v>0</v>
          </cell>
          <cell r="BQ60">
            <v>0</v>
          </cell>
          <cell r="BR60">
            <v>0</v>
          </cell>
          <cell r="BS60">
            <v>0</v>
          </cell>
          <cell r="BT60">
            <v>0</v>
          </cell>
          <cell r="BU60">
            <v>0</v>
          </cell>
          <cell r="CA60">
            <v>0</v>
          </cell>
          <cell r="CB60">
            <v>0</v>
          </cell>
          <cell r="CC60">
            <v>0</v>
          </cell>
          <cell r="CH60">
            <v>0</v>
          </cell>
          <cell r="CI60">
            <v>0</v>
          </cell>
          <cell r="CJ60">
            <v>0</v>
          </cell>
          <cell r="CK60">
            <v>0</v>
          </cell>
          <cell r="CL60">
            <v>0</v>
          </cell>
          <cell r="CR60">
            <v>0</v>
          </cell>
          <cell r="CS60">
            <v>0</v>
          </cell>
          <cell r="CT60">
            <v>0</v>
          </cell>
          <cell r="CU60">
            <v>0</v>
          </cell>
          <cell r="CV60">
            <v>0</v>
          </cell>
          <cell r="CW60">
            <v>0</v>
          </cell>
          <cell r="CX60">
            <v>0</v>
          </cell>
          <cell r="CY60">
            <v>0</v>
          </cell>
          <cell r="CZ60">
            <v>0</v>
          </cell>
          <cell r="DA60">
            <v>0</v>
          </cell>
          <cell r="DC60">
            <v>39569</v>
          </cell>
          <cell r="DD60">
            <v>47100.093863557602</v>
          </cell>
          <cell r="DE60">
            <v>10330.323665788967</v>
          </cell>
          <cell r="DF60">
            <v>0</v>
          </cell>
          <cell r="DG60">
            <v>0</v>
          </cell>
          <cell r="DH60">
            <v>0</v>
          </cell>
          <cell r="DI60">
            <v>0</v>
          </cell>
          <cell r="DJ60">
            <v>0</v>
          </cell>
          <cell r="DK60">
            <v>57430.417529346567</v>
          </cell>
        </row>
        <row r="61">
          <cell r="A61">
            <v>39600</v>
          </cell>
          <cell r="B61">
            <v>3006.9933411464644</v>
          </cell>
          <cell r="C61">
            <v>15152.405374230606</v>
          </cell>
          <cell r="D61">
            <v>2226.3118774722352</v>
          </cell>
          <cell r="E61">
            <v>3290.3770501912759</v>
          </cell>
          <cell r="F61">
            <v>2543.824744253975</v>
          </cell>
          <cell r="G61">
            <v>1810.9296259431001</v>
          </cell>
          <cell r="H61">
            <v>58.683379988999995</v>
          </cell>
          <cell r="I61">
            <v>14.652397792499999</v>
          </cell>
          <cell r="J61">
            <v>0</v>
          </cell>
          <cell r="K61">
            <v>0</v>
          </cell>
          <cell r="L61">
            <v>0</v>
          </cell>
          <cell r="M61">
            <v>322.4572569705</v>
          </cell>
          <cell r="N61">
            <v>0</v>
          </cell>
          <cell r="O61">
            <v>0</v>
          </cell>
          <cell r="P61">
            <v>62.873812517843028</v>
          </cell>
          <cell r="Q61">
            <v>29.074488409589698</v>
          </cell>
          <cell r="R61">
            <v>837.68848807977326</v>
          </cell>
          <cell r="S61">
            <v>772.49351013666228</v>
          </cell>
          <cell r="T61">
            <v>15.729303250209455</v>
          </cell>
          <cell r="U61">
            <v>382.21090447778965</v>
          </cell>
          <cell r="V61">
            <v>8.9589746864673447</v>
          </cell>
          <cell r="W61">
            <v>869.76004377143238</v>
          </cell>
          <cell r="X61">
            <v>10.183690433679084</v>
          </cell>
          <cell r="Y61">
            <v>7.0427133142060505</v>
          </cell>
          <cell r="Z61">
            <v>171.97765356231085</v>
          </cell>
          <cell r="AA61">
            <v>176.76831204845098</v>
          </cell>
          <cell r="AB61">
            <v>1921.5849544208374</v>
          </cell>
          <cell r="AC61">
            <v>597.13251767188819</v>
          </cell>
          <cell r="AD61">
            <v>90.03648594302193</v>
          </cell>
          <cell r="AE61">
            <v>191.18188823654643</v>
          </cell>
          <cell r="AF61">
            <v>26.858628775463497</v>
          </cell>
          <cell r="AG61">
            <v>41.853146298590829</v>
          </cell>
          <cell r="AH61">
            <v>402.24254488479147</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C61">
            <v>39600</v>
          </cell>
          <cell r="BD61">
            <v>0</v>
          </cell>
          <cell r="BE61">
            <v>0</v>
          </cell>
          <cell r="BF61">
            <v>0</v>
          </cell>
          <cell r="BG61">
            <v>0</v>
          </cell>
          <cell r="BH61">
            <v>0</v>
          </cell>
          <cell r="BI61">
            <v>0</v>
          </cell>
          <cell r="BJ61">
            <v>0</v>
          </cell>
          <cell r="BK61">
            <v>0</v>
          </cell>
          <cell r="BL61">
            <v>0</v>
          </cell>
          <cell r="BM61">
            <v>0</v>
          </cell>
          <cell r="BN61">
            <v>0</v>
          </cell>
          <cell r="BP61">
            <v>0</v>
          </cell>
          <cell r="BQ61">
            <v>0</v>
          </cell>
          <cell r="BR61">
            <v>0</v>
          </cell>
          <cell r="BS61">
            <v>0</v>
          </cell>
          <cell r="BT61">
            <v>0</v>
          </cell>
          <cell r="BU61">
            <v>0</v>
          </cell>
          <cell r="CA61">
            <v>0</v>
          </cell>
          <cell r="CB61">
            <v>0</v>
          </cell>
          <cell r="CC61">
            <v>0</v>
          </cell>
          <cell r="CH61">
            <v>0</v>
          </cell>
          <cell r="CI61">
            <v>0</v>
          </cell>
          <cell r="CJ61">
            <v>0</v>
          </cell>
          <cell r="CK61">
            <v>0</v>
          </cell>
          <cell r="CL61">
            <v>0</v>
          </cell>
          <cell r="CR61">
            <v>0</v>
          </cell>
          <cell r="CS61">
            <v>0</v>
          </cell>
          <cell r="CT61">
            <v>0</v>
          </cell>
          <cell r="CU61">
            <v>0</v>
          </cell>
          <cell r="CV61">
            <v>0</v>
          </cell>
          <cell r="CW61">
            <v>0</v>
          </cell>
          <cell r="CX61">
            <v>0</v>
          </cell>
          <cell r="CY61">
            <v>0</v>
          </cell>
          <cell r="CZ61">
            <v>0</v>
          </cell>
          <cell r="DA61">
            <v>0</v>
          </cell>
          <cell r="DC61">
            <v>39600</v>
          </cell>
          <cell r="DD61">
            <v>28426.635047989661</v>
          </cell>
          <cell r="DE61">
            <v>6615.6520609195541</v>
          </cell>
          <cell r="DF61">
            <v>0</v>
          </cell>
          <cell r="DG61">
            <v>0</v>
          </cell>
          <cell r="DH61">
            <v>0</v>
          </cell>
          <cell r="DI61">
            <v>0</v>
          </cell>
          <cell r="DJ61">
            <v>0</v>
          </cell>
          <cell r="DK61">
            <v>35042.287108909215</v>
          </cell>
        </row>
        <row r="62">
          <cell r="A62">
            <v>39630</v>
          </cell>
          <cell r="B62">
            <v>2763.167442871068</v>
          </cell>
          <cell r="C62">
            <v>8118.5313537901211</v>
          </cell>
          <cell r="D62">
            <v>1373.7004220315202</v>
          </cell>
          <cell r="E62">
            <v>3014.9264176340712</v>
          </cell>
          <cell r="F62">
            <v>1755.7157998837572</v>
          </cell>
          <cell r="G62">
            <v>1774.93731123771</v>
          </cell>
          <cell r="H62">
            <v>81.521339049860003</v>
          </cell>
          <cell r="I62">
            <v>14.3346951098</v>
          </cell>
          <cell r="J62">
            <v>0</v>
          </cell>
          <cell r="K62">
            <v>0</v>
          </cell>
          <cell r="L62">
            <v>0</v>
          </cell>
          <cell r="M62">
            <v>315.46553199508003</v>
          </cell>
          <cell r="N62">
            <v>0</v>
          </cell>
          <cell r="O62">
            <v>0</v>
          </cell>
          <cell r="P62">
            <v>60.02560656135897</v>
          </cell>
          <cell r="Q62">
            <v>26.943856819946507</v>
          </cell>
          <cell r="R62">
            <v>831.40578490672021</v>
          </cell>
          <cell r="S62">
            <v>765.48649799029783</v>
          </cell>
          <cell r="T62">
            <v>5.4264517694752135</v>
          </cell>
          <cell r="U62">
            <v>350.0927721031145</v>
          </cell>
          <cell r="V62">
            <v>8.3982649772091786</v>
          </cell>
          <cell r="W62">
            <v>828.78077495088587</v>
          </cell>
          <cell r="X62">
            <v>9.049448235014431</v>
          </cell>
          <cell r="Y62">
            <v>6.7303258631238894</v>
          </cell>
          <cell r="Z62">
            <v>167.24341087638831</v>
          </cell>
          <cell r="AA62">
            <v>165.08571996082455</v>
          </cell>
          <cell r="AB62">
            <v>1835.1810528531933</v>
          </cell>
          <cell r="AC62">
            <v>546.18186457037552</v>
          </cell>
          <cell r="AD62">
            <v>89.225584066981099</v>
          </cell>
          <cell r="AE62">
            <v>189.96173751628197</v>
          </cell>
          <cell r="AF62">
            <v>24.880585516913051</v>
          </cell>
          <cell r="AG62">
            <v>38.207304010250198</v>
          </cell>
          <cell r="AH62">
            <v>385.19782725376854</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C62">
            <v>39630</v>
          </cell>
          <cell r="BD62">
            <v>0</v>
          </cell>
          <cell r="BE62">
            <v>0</v>
          </cell>
          <cell r="BF62">
            <v>0</v>
          </cell>
          <cell r="BG62">
            <v>0</v>
          </cell>
          <cell r="BH62">
            <v>0</v>
          </cell>
          <cell r="BI62">
            <v>0</v>
          </cell>
          <cell r="BJ62">
            <v>0</v>
          </cell>
          <cell r="BK62">
            <v>0</v>
          </cell>
          <cell r="BL62">
            <v>0</v>
          </cell>
          <cell r="BM62">
            <v>0</v>
          </cell>
          <cell r="BN62">
            <v>0</v>
          </cell>
          <cell r="BP62">
            <v>0</v>
          </cell>
          <cell r="BQ62">
            <v>0</v>
          </cell>
          <cell r="BR62">
            <v>0</v>
          </cell>
          <cell r="BS62">
            <v>0</v>
          </cell>
          <cell r="BT62">
            <v>0</v>
          </cell>
          <cell r="BU62">
            <v>0</v>
          </cell>
          <cell r="CA62">
            <v>0</v>
          </cell>
          <cell r="CB62">
            <v>0</v>
          </cell>
          <cell r="CC62">
            <v>0</v>
          </cell>
          <cell r="CH62">
            <v>0</v>
          </cell>
          <cell r="CI62">
            <v>0</v>
          </cell>
          <cell r="CJ62">
            <v>0</v>
          </cell>
          <cell r="CK62">
            <v>0</v>
          </cell>
          <cell r="CL62">
            <v>0</v>
          </cell>
          <cell r="CR62">
            <v>0</v>
          </cell>
          <cell r="CS62">
            <v>0</v>
          </cell>
          <cell r="CT62">
            <v>0</v>
          </cell>
          <cell r="CU62">
            <v>0</v>
          </cell>
          <cell r="CV62">
            <v>0</v>
          </cell>
          <cell r="CW62">
            <v>0</v>
          </cell>
          <cell r="CX62">
            <v>0</v>
          </cell>
          <cell r="CY62">
            <v>0</v>
          </cell>
          <cell r="CZ62">
            <v>0</v>
          </cell>
          <cell r="DA62">
            <v>0</v>
          </cell>
          <cell r="DC62">
            <v>39630</v>
          </cell>
          <cell r="DD62">
            <v>19212.300313602987</v>
          </cell>
          <cell r="DE62">
            <v>6333.5048708021241</v>
          </cell>
          <cell r="DF62">
            <v>0</v>
          </cell>
          <cell r="DG62">
            <v>0</v>
          </cell>
          <cell r="DH62">
            <v>0</v>
          </cell>
          <cell r="DI62">
            <v>0</v>
          </cell>
          <cell r="DJ62">
            <v>0</v>
          </cell>
          <cell r="DK62">
            <v>25545.805184405112</v>
          </cell>
        </row>
        <row r="63">
          <cell r="A63">
            <v>39661</v>
          </cell>
          <cell r="B63">
            <v>2746.7351273949525</v>
          </cell>
          <cell r="C63">
            <v>9118.8585811686244</v>
          </cell>
          <cell r="D63">
            <v>1180.8704084442868</v>
          </cell>
          <cell r="E63">
            <v>3079.5020098041291</v>
          </cell>
          <cell r="F63">
            <v>1807.6945235125452</v>
          </cell>
          <cell r="G63">
            <v>1813.19820012837</v>
          </cell>
          <cell r="H63">
            <v>83.254299757420014</v>
          </cell>
          <cell r="I63">
            <v>14.650576443099999</v>
          </cell>
          <cell r="J63">
            <v>0</v>
          </cell>
          <cell r="K63">
            <v>0</v>
          </cell>
          <cell r="L63">
            <v>0</v>
          </cell>
          <cell r="M63">
            <v>322.41717429326002</v>
          </cell>
          <cell r="N63">
            <v>0</v>
          </cell>
          <cell r="O63">
            <v>0</v>
          </cell>
          <cell r="P63">
            <v>60.535541457390138</v>
          </cell>
          <cell r="Q63">
            <v>27.17275267978448</v>
          </cell>
          <cell r="R63">
            <v>838.4688176151484</v>
          </cell>
          <cell r="S63">
            <v>771.98952728275356</v>
          </cell>
          <cell r="T63">
            <v>5.472551047390164</v>
          </cell>
          <cell r="U63">
            <v>353.06691150079263</v>
          </cell>
          <cell r="V63">
            <v>8.4696106682121961</v>
          </cell>
          <cell r="W63">
            <v>835.82150744019771</v>
          </cell>
          <cell r="X63">
            <v>9.1263259162111119</v>
          </cell>
          <cell r="Y63">
            <v>6.7875019287378162</v>
          </cell>
          <cell r="Z63">
            <v>168.66419204333863</v>
          </cell>
          <cell r="AA63">
            <v>166.48817091912352</v>
          </cell>
          <cell r="AB63">
            <v>1853.0374851712995</v>
          </cell>
          <cell r="AC63">
            <v>550.82183754656035</v>
          </cell>
          <cell r="AD63">
            <v>89.983581220879188</v>
          </cell>
          <cell r="AE63">
            <v>191.57551744154179</v>
          </cell>
          <cell r="AF63">
            <v>25.091953290028222</v>
          </cell>
          <cell r="AG63">
            <v>38.531886113026324</v>
          </cell>
          <cell r="AH63">
            <v>388.47019425253086</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C63">
            <v>39661</v>
          </cell>
          <cell r="BD63">
            <v>0</v>
          </cell>
          <cell r="BE63">
            <v>0</v>
          </cell>
          <cell r="BF63">
            <v>0</v>
          </cell>
          <cell r="BG63">
            <v>0</v>
          </cell>
          <cell r="BH63">
            <v>0</v>
          </cell>
          <cell r="BI63">
            <v>0</v>
          </cell>
          <cell r="BJ63">
            <v>0</v>
          </cell>
          <cell r="BK63">
            <v>0</v>
          </cell>
          <cell r="BL63">
            <v>0</v>
          </cell>
          <cell r="BM63">
            <v>0</v>
          </cell>
          <cell r="BN63">
            <v>0</v>
          </cell>
          <cell r="BP63">
            <v>0</v>
          </cell>
          <cell r="BQ63">
            <v>0</v>
          </cell>
          <cell r="BR63">
            <v>0</v>
          </cell>
          <cell r="BS63">
            <v>0</v>
          </cell>
          <cell r="BT63">
            <v>0</v>
          </cell>
          <cell r="BU63">
            <v>0</v>
          </cell>
          <cell r="CA63">
            <v>0</v>
          </cell>
          <cell r="CB63">
            <v>0</v>
          </cell>
          <cell r="CC63">
            <v>0</v>
          </cell>
          <cell r="CH63">
            <v>0</v>
          </cell>
          <cell r="CI63">
            <v>0</v>
          </cell>
          <cell r="CJ63">
            <v>0</v>
          </cell>
          <cell r="CK63">
            <v>0</v>
          </cell>
          <cell r="CL63">
            <v>0</v>
          </cell>
          <cell r="CR63">
            <v>0</v>
          </cell>
          <cell r="CS63">
            <v>0</v>
          </cell>
          <cell r="CT63">
            <v>0</v>
          </cell>
          <cell r="CU63">
            <v>0</v>
          </cell>
          <cell r="CV63">
            <v>0</v>
          </cell>
          <cell r="CW63">
            <v>0</v>
          </cell>
          <cell r="CX63">
            <v>0</v>
          </cell>
          <cell r="CY63">
            <v>0</v>
          </cell>
          <cell r="CZ63">
            <v>0</v>
          </cell>
          <cell r="DA63">
            <v>0</v>
          </cell>
          <cell r="DC63">
            <v>39661</v>
          </cell>
          <cell r="DD63">
            <v>20167.180900946685</v>
          </cell>
          <cell r="DE63">
            <v>6389.5758655349464</v>
          </cell>
          <cell r="DF63">
            <v>0</v>
          </cell>
          <cell r="DG63">
            <v>0</v>
          </cell>
          <cell r="DH63">
            <v>0</v>
          </cell>
          <cell r="DI63">
            <v>0</v>
          </cell>
          <cell r="DJ63">
            <v>0</v>
          </cell>
          <cell r="DK63">
            <v>26556.756766481631</v>
          </cell>
        </row>
        <row r="64">
          <cell r="A64">
            <v>39692</v>
          </cell>
          <cell r="B64">
            <v>2794.0561408333424</v>
          </cell>
          <cell r="C64">
            <v>9843.9712756683257</v>
          </cell>
          <cell r="D64">
            <v>1200.3101839418894</v>
          </cell>
          <cell r="E64">
            <v>3083.4862472698564</v>
          </cell>
          <cell r="F64">
            <v>1825.8857550055507</v>
          </cell>
          <cell r="G64">
            <v>1822.80921115038</v>
          </cell>
          <cell r="H64">
            <v>83.59295597628001</v>
          </cell>
          <cell r="I64">
            <v>14.7572584029</v>
          </cell>
          <cell r="J64">
            <v>0</v>
          </cell>
          <cell r="K64">
            <v>0</v>
          </cell>
          <cell r="L64">
            <v>0</v>
          </cell>
          <cell r="M64">
            <v>324.76493829833998</v>
          </cell>
          <cell r="N64">
            <v>0</v>
          </cell>
          <cell r="O64">
            <v>0</v>
          </cell>
          <cell r="P64">
            <v>60.094510121211258</v>
          </cell>
          <cell r="Q64">
            <v>26.974785747739137</v>
          </cell>
          <cell r="R64">
            <v>832.36015790757131</v>
          </cell>
          <cell r="S64">
            <v>766.36520205931015</v>
          </cell>
          <cell r="T64">
            <v>5.4326808084754523</v>
          </cell>
          <cell r="U64">
            <v>350.49464456485811</v>
          </cell>
          <cell r="V64">
            <v>8.4079053688130685</v>
          </cell>
          <cell r="W64">
            <v>829.73213469554548</v>
          </cell>
          <cell r="X64">
            <v>9.0598361216816699</v>
          </cell>
          <cell r="Y64">
            <v>6.7380516228038223</v>
          </cell>
          <cell r="Z64">
            <v>167.43539005046702</v>
          </cell>
          <cell r="AA64">
            <v>165.27522231553135</v>
          </cell>
          <cell r="AB64">
            <v>1872.3976019513436</v>
          </cell>
          <cell r="AC64">
            <v>546.8088282439071</v>
          </cell>
          <cell r="AD64">
            <v>89.328006361803375</v>
          </cell>
          <cell r="AE64">
            <v>190.17979512036834</v>
          </cell>
          <cell r="AF64">
            <v>24.90914600986822</v>
          </cell>
          <cell r="AG64">
            <v>38.251162280236592</v>
          </cell>
          <cell r="AH64">
            <v>385.63999690544915</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C64">
            <v>39692</v>
          </cell>
          <cell r="BD64">
            <v>0</v>
          </cell>
          <cell r="BE64">
            <v>0</v>
          </cell>
          <cell r="BF64">
            <v>0</v>
          </cell>
          <cell r="BG64">
            <v>0</v>
          </cell>
          <cell r="BH64">
            <v>0</v>
          </cell>
          <cell r="BI64">
            <v>0</v>
          </cell>
          <cell r="BJ64">
            <v>0</v>
          </cell>
          <cell r="BK64">
            <v>0</v>
          </cell>
          <cell r="BL64">
            <v>0</v>
          </cell>
          <cell r="BM64">
            <v>0</v>
          </cell>
          <cell r="BN64">
            <v>0</v>
          </cell>
          <cell r="BP64">
            <v>0</v>
          </cell>
          <cell r="BQ64">
            <v>0</v>
          </cell>
          <cell r="BR64">
            <v>0</v>
          </cell>
          <cell r="BS64">
            <v>0</v>
          </cell>
          <cell r="BT64">
            <v>0</v>
          </cell>
          <cell r="BU64">
            <v>0</v>
          </cell>
          <cell r="CA64">
            <v>0</v>
          </cell>
          <cell r="CB64">
            <v>0</v>
          </cell>
          <cell r="CC64">
            <v>0</v>
          </cell>
          <cell r="CH64">
            <v>0</v>
          </cell>
          <cell r="CI64">
            <v>0</v>
          </cell>
          <cell r="CJ64">
            <v>0</v>
          </cell>
          <cell r="CK64">
            <v>0</v>
          </cell>
          <cell r="CL64">
            <v>0</v>
          </cell>
          <cell r="CR64">
            <v>0</v>
          </cell>
          <cell r="CS64">
            <v>0</v>
          </cell>
          <cell r="CT64">
            <v>0</v>
          </cell>
          <cell r="CU64">
            <v>0</v>
          </cell>
          <cell r="CV64">
            <v>0</v>
          </cell>
          <cell r="CW64">
            <v>0</v>
          </cell>
          <cell r="CX64">
            <v>0</v>
          </cell>
          <cell r="CY64">
            <v>0</v>
          </cell>
          <cell r="CZ64">
            <v>0</v>
          </cell>
          <cell r="DA64">
            <v>0</v>
          </cell>
          <cell r="DC64">
            <v>39692</v>
          </cell>
          <cell r="DD64">
            <v>20993.633966546862</v>
          </cell>
          <cell r="DE64">
            <v>6375.885058256983</v>
          </cell>
          <cell r="DF64">
            <v>0</v>
          </cell>
          <cell r="DG64">
            <v>0</v>
          </cell>
          <cell r="DH64">
            <v>0</v>
          </cell>
          <cell r="DI64">
            <v>0</v>
          </cell>
          <cell r="DJ64">
            <v>0</v>
          </cell>
          <cell r="DK64">
            <v>27369.519024803845</v>
          </cell>
        </row>
        <row r="65">
          <cell r="A65">
            <v>39722</v>
          </cell>
          <cell r="B65">
            <v>3001.2862650301845</v>
          </cell>
          <cell r="C65">
            <v>13334.410197775047</v>
          </cell>
          <cell r="D65">
            <v>1614.8000994645058</v>
          </cell>
          <cell r="E65">
            <v>3706.8706642403345</v>
          </cell>
          <cell r="F65">
            <v>3502.852238440742</v>
          </cell>
          <cell r="G65">
            <v>1925.8363280968499</v>
          </cell>
          <cell r="H65">
            <v>66.362725881999992</v>
          </cell>
          <cell r="I65">
            <v>15.66667453</v>
          </cell>
          <cell r="J65">
            <v>0</v>
          </cell>
          <cell r="K65">
            <v>0</v>
          </cell>
          <cell r="L65">
            <v>0</v>
          </cell>
          <cell r="M65">
            <v>344.77857933800004</v>
          </cell>
          <cell r="N65">
            <v>0</v>
          </cell>
          <cell r="O65">
            <v>0</v>
          </cell>
          <cell r="P65">
            <v>125.55020884313991</v>
          </cell>
          <cell r="Q65">
            <v>72.501075224215171</v>
          </cell>
          <cell r="R65">
            <v>1110.5810434701039</v>
          </cell>
          <cell r="S65">
            <v>1045.687582652271</v>
          </cell>
          <cell r="T65">
            <v>201.67173312881184</v>
          </cell>
          <cell r="U65">
            <v>1026.043244346117</v>
          </cell>
          <cell r="V65">
            <v>20.639230509547602</v>
          </cell>
          <cell r="W65">
            <v>1764.8190831415452</v>
          </cell>
          <cell r="X65">
            <v>32.282112977670295</v>
          </cell>
          <cell r="Y65">
            <v>13.945252719287076</v>
          </cell>
          <cell r="Z65">
            <v>289.15310609711679</v>
          </cell>
          <cell r="AA65">
            <v>418.22474677706623</v>
          </cell>
          <cell r="AB65">
            <v>3526.0246420959884</v>
          </cell>
          <cell r="AC65">
            <v>1616.7072003841663</v>
          </cell>
          <cell r="AD65">
            <v>121.77535465125624</v>
          </cell>
          <cell r="AE65">
            <v>249.66858939447141</v>
          </cell>
          <cell r="AF65">
            <v>67.149413835062632</v>
          </cell>
          <cell r="AG65">
            <v>114.64155003175691</v>
          </cell>
          <cell r="AH65">
            <v>782.32589476230805</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C65">
            <v>39722</v>
          </cell>
          <cell r="BD65">
            <v>0</v>
          </cell>
          <cell r="BE65">
            <v>0</v>
          </cell>
          <cell r="BF65">
            <v>0</v>
          </cell>
          <cell r="BG65">
            <v>0</v>
          </cell>
          <cell r="BH65">
            <v>0</v>
          </cell>
          <cell r="BI65">
            <v>0</v>
          </cell>
          <cell r="BJ65">
            <v>0</v>
          </cell>
          <cell r="BK65">
            <v>0</v>
          </cell>
          <cell r="BL65">
            <v>0</v>
          </cell>
          <cell r="BM65">
            <v>0</v>
          </cell>
          <cell r="BN65">
            <v>0</v>
          </cell>
          <cell r="BP65">
            <v>0</v>
          </cell>
          <cell r="BQ65">
            <v>0</v>
          </cell>
          <cell r="BR65">
            <v>0</v>
          </cell>
          <cell r="BS65">
            <v>0</v>
          </cell>
          <cell r="BT65">
            <v>0</v>
          </cell>
          <cell r="BU65">
            <v>0</v>
          </cell>
          <cell r="CA65">
            <v>0</v>
          </cell>
          <cell r="CB65">
            <v>0</v>
          </cell>
          <cell r="CC65">
            <v>0</v>
          </cell>
          <cell r="CH65">
            <v>0</v>
          </cell>
          <cell r="CI65">
            <v>0</v>
          </cell>
          <cell r="CJ65">
            <v>0</v>
          </cell>
          <cell r="CK65">
            <v>0</v>
          </cell>
          <cell r="CL65">
            <v>0</v>
          </cell>
          <cell r="CR65">
            <v>0</v>
          </cell>
          <cell r="CS65">
            <v>0</v>
          </cell>
          <cell r="CT65">
            <v>0</v>
          </cell>
          <cell r="CU65">
            <v>0</v>
          </cell>
          <cell r="CV65">
            <v>0</v>
          </cell>
          <cell r="CW65">
            <v>0</v>
          </cell>
          <cell r="CX65">
            <v>0</v>
          </cell>
          <cell r="CY65">
            <v>0</v>
          </cell>
          <cell r="CZ65">
            <v>0</v>
          </cell>
          <cell r="DA65">
            <v>0</v>
          </cell>
          <cell r="DC65">
            <v>39722</v>
          </cell>
          <cell r="DD65">
            <v>27512.863772797664</v>
          </cell>
          <cell r="DE65">
            <v>12599.391065041902</v>
          </cell>
          <cell r="DF65">
            <v>0</v>
          </cell>
          <cell r="DG65">
            <v>0</v>
          </cell>
          <cell r="DH65">
            <v>0</v>
          </cell>
          <cell r="DI65">
            <v>0</v>
          </cell>
          <cell r="DJ65">
            <v>0</v>
          </cell>
          <cell r="DK65">
            <v>40112.254837839566</v>
          </cell>
        </row>
        <row r="66">
          <cell r="A66">
            <v>39753</v>
          </cell>
          <cell r="B66">
            <v>3841.4573698906515</v>
          </cell>
          <cell r="C66">
            <v>33417.268021383992</v>
          </cell>
          <cell r="D66">
            <v>3288.0707679893267</v>
          </cell>
          <cell r="E66">
            <v>5447.6428589080588</v>
          </cell>
          <cell r="F66">
            <v>8115.9868708441873</v>
          </cell>
          <cell r="G66">
            <v>2308.3872564979501</v>
          </cell>
          <cell r="H66">
            <v>65.054266946999988</v>
          </cell>
          <cell r="I66">
            <v>19.043435853000002</v>
          </cell>
          <cell r="J66">
            <v>0</v>
          </cell>
          <cell r="K66">
            <v>0</v>
          </cell>
          <cell r="L66">
            <v>0</v>
          </cell>
          <cell r="M66">
            <v>419.09141257380003</v>
          </cell>
          <cell r="N66">
            <v>0</v>
          </cell>
          <cell r="O66">
            <v>0</v>
          </cell>
          <cell r="P66">
            <v>235.57270238833058</v>
          </cell>
          <cell r="Q66">
            <v>148.33776665919436</v>
          </cell>
          <cell r="R66">
            <v>1604.9759855036359</v>
          </cell>
          <cell r="S66">
            <v>1538.8280992522089</v>
          </cell>
          <cell r="T66">
            <v>523.42469363211569</v>
          </cell>
          <cell r="U66">
            <v>2149.0500658595934</v>
          </cell>
          <cell r="V66">
            <v>41.067705001710038</v>
          </cell>
          <cell r="W66">
            <v>3335.2449309527569</v>
          </cell>
          <cell r="X66">
            <v>70.747433601305161</v>
          </cell>
          <cell r="Y66">
            <v>26.065233959513463</v>
          </cell>
          <cell r="Z66">
            <v>496.32593757472694</v>
          </cell>
          <cell r="AA66">
            <v>840.29632921719804</v>
          </cell>
          <cell r="AB66">
            <v>6405.7939812607474</v>
          </cell>
          <cell r="AC66">
            <v>3394.8823067604708</v>
          </cell>
          <cell r="AD66">
            <v>179.07485355220561</v>
          </cell>
          <cell r="AE66">
            <v>355.94517712581751</v>
          </cell>
          <cell r="AF66">
            <v>137.5068235125822</v>
          </cell>
          <cell r="AG66">
            <v>241.56600521694301</v>
          </cell>
          <cell r="AH66">
            <v>1450.0971786312987</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C66">
            <v>39753</v>
          </cell>
          <cell r="BD66">
            <v>0</v>
          </cell>
          <cell r="BE66">
            <v>0</v>
          </cell>
          <cell r="BF66">
            <v>0</v>
          </cell>
          <cell r="BG66">
            <v>0</v>
          </cell>
          <cell r="BH66">
            <v>0</v>
          </cell>
          <cell r="BI66">
            <v>0</v>
          </cell>
          <cell r="BJ66">
            <v>0</v>
          </cell>
          <cell r="BK66">
            <v>0</v>
          </cell>
          <cell r="BL66">
            <v>0</v>
          </cell>
          <cell r="BM66">
            <v>0</v>
          </cell>
          <cell r="BN66">
            <v>0</v>
          </cell>
          <cell r="BP66">
            <v>0</v>
          </cell>
          <cell r="BQ66">
            <v>0</v>
          </cell>
          <cell r="BR66">
            <v>0</v>
          </cell>
          <cell r="BS66">
            <v>0</v>
          </cell>
          <cell r="BT66">
            <v>0</v>
          </cell>
          <cell r="BU66">
            <v>0</v>
          </cell>
          <cell r="CA66">
            <v>0</v>
          </cell>
          <cell r="CB66">
            <v>0</v>
          </cell>
          <cell r="CC66">
            <v>0</v>
          </cell>
          <cell r="CH66">
            <v>0</v>
          </cell>
          <cell r="CI66">
            <v>0</v>
          </cell>
          <cell r="CJ66">
            <v>0</v>
          </cell>
          <cell r="CK66">
            <v>0</v>
          </cell>
          <cell r="CL66">
            <v>0</v>
          </cell>
          <cell r="CR66">
            <v>0</v>
          </cell>
          <cell r="CS66">
            <v>0</v>
          </cell>
          <cell r="CT66">
            <v>0</v>
          </cell>
          <cell r="CU66">
            <v>0</v>
          </cell>
          <cell r="CV66">
            <v>0</v>
          </cell>
          <cell r="CW66">
            <v>0</v>
          </cell>
          <cell r="CX66">
            <v>0</v>
          </cell>
          <cell r="CY66">
            <v>0</v>
          </cell>
          <cell r="CZ66">
            <v>0</v>
          </cell>
          <cell r="DA66">
            <v>0</v>
          </cell>
          <cell r="DC66">
            <v>39753</v>
          </cell>
          <cell r="DD66">
            <v>56922.002260887966</v>
          </cell>
          <cell r="DE66">
            <v>23174.803209662361</v>
          </cell>
          <cell r="DF66">
            <v>0</v>
          </cell>
          <cell r="DG66">
            <v>0</v>
          </cell>
          <cell r="DH66">
            <v>0</v>
          </cell>
          <cell r="DI66">
            <v>0</v>
          </cell>
          <cell r="DJ66">
            <v>0</v>
          </cell>
          <cell r="DK66">
            <v>80096.805470550331</v>
          </cell>
        </row>
        <row r="67">
          <cell r="A67">
            <v>39783</v>
          </cell>
          <cell r="B67">
            <v>4623.7730640760929</v>
          </cell>
          <cell r="C67">
            <v>66519.55102816454</v>
          </cell>
          <cell r="D67">
            <v>5894.0830733561224</v>
          </cell>
          <cell r="E67">
            <v>7210.7148293844439</v>
          </cell>
          <cell r="F67">
            <v>14109.104709489538</v>
          </cell>
          <cell r="G67">
            <v>2456.4931565970451</v>
          </cell>
          <cell r="H67">
            <v>95.522363481499994</v>
          </cell>
          <cell r="I67">
            <v>20.350760546349999</v>
          </cell>
          <cell r="J67">
            <v>0</v>
          </cell>
          <cell r="K67">
            <v>0</v>
          </cell>
          <cell r="L67">
            <v>0</v>
          </cell>
          <cell r="M67">
            <v>447.86188008071002</v>
          </cell>
          <cell r="N67">
            <v>0</v>
          </cell>
          <cell r="O67">
            <v>0</v>
          </cell>
          <cell r="P67">
            <v>371.4682380676897</v>
          </cell>
          <cell r="Q67">
            <v>243.81375864531725</v>
          </cell>
          <cell r="R67">
            <v>2145.3622150850288</v>
          </cell>
          <cell r="S67">
            <v>2085.8264546206151</v>
          </cell>
          <cell r="T67">
            <v>942.12452283735604</v>
          </cell>
          <cell r="U67">
            <v>3568.9977010744992</v>
          </cell>
          <cell r="V67">
            <v>66.643847224858035</v>
          </cell>
          <cell r="W67">
            <v>5278.4780707455175</v>
          </cell>
          <cell r="X67">
            <v>119.75166358889857</v>
          </cell>
          <cell r="Y67">
            <v>41.020609087187943</v>
          </cell>
          <cell r="Z67">
            <v>745.43498485276371</v>
          </cell>
          <cell r="AA67">
            <v>1369.7783141987475</v>
          </cell>
          <cell r="AB67">
            <v>9894.4324169045085</v>
          </cell>
          <cell r="AC67">
            <v>5644.2556264994155</v>
          </cell>
          <cell r="AD67">
            <v>242.59705584562158</v>
          </cell>
          <cell r="AE67">
            <v>470.70191098033587</v>
          </cell>
          <cell r="AF67">
            <v>226.09915479820071</v>
          </cell>
          <cell r="AG67">
            <v>402.22155839514272</v>
          </cell>
          <cell r="AH67">
            <v>2272.2904359362428</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C67">
            <v>39783</v>
          </cell>
          <cell r="BD67">
            <v>0</v>
          </cell>
          <cell r="BE67">
            <v>0</v>
          </cell>
          <cell r="BF67">
            <v>0</v>
          </cell>
          <cell r="BG67">
            <v>0</v>
          </cell>
          <cell r="BH67">
            <v>0</v>
          </cell>
          <cell r="BI67">
            <v>0</v>
          </cell>
          <cell r="BJ67">
            <v>0</v>
          </cell>
          <cell r="BK67">
            <v>0</v>
          </cell>
          <cell r="BL67">
            <v>0</v>
          </cell>
          <cell r="BM67">
            <v>0</v>
          </cell>
          <cell r="BN67">
            <v>0</v>
          </cell>
          <cell r="BP67">
            <v>0</v>
          </cell>
          <cell r="BQ67">
            <v>0</v>
          </cell>
          <cell r="BR67">
            <v>0</v>
          </cell>
          <cell r="BS67">
            <v>0</v>
          </cell>
          <cell r="BT67">
            <v>0</v>
          </cell>
          <cell r="BU67">
            <v>0</v>
          </cell>
          <cell r="CA67">
            <v>0</v>
          </cell>
          <cell r="CB67">
            <v>0</v>
          </cell>
          <cell r="CC67">
            <v>0</v>
          </cell>
          <cell r="CH67">
            <v>0</v>
          </cell>
          <cell r="CI67">
            <v>0</v>
          </cell>
          <cell r="CJ67">
            <v>0</v>
          </cell>
          <cell r="CK67">
            <v>0</v>
          </cell>
          <cell r="CL67">
            <v>0</v>
          </cell>
          <cell r="CR67">
            <v>0</v>
          </cell>
          <cell r="CS67">
            <v>0</v>
          </cell>
          <cell r="CT67">
            <v>0</v>
          </cell>
          <cell r="CU67">
            <v>0</v>
          </cell>
          <cell r="CV67">
            <v>0</v>
          </cell>
          <cell r="CW67">
            <v>0</v>
          </cell>
          <cell r="CX67">
            <v>0</v>
          </cell>
          <cell r="CY67">
            <v>0</v>
          </cell>
          <cell r="CZ67">
            <v>0</v>
          </cell>
          <cell r="DA67">
            <v>0</v>
          </cell>
          <cell r="DC67">
            <v>39783</v>
          </cell>
          <cell r="DD67">
            <v>101377.45486517635</v>
          </cell>
          <cell r="DE67">
            <v>36131.298539387943</v>
          </cell>
          <cell r="DF67">
            <v>0</v>
          </cell>
          <cell r="DG67">
            <v>0</v>
          </cell>
          <cell r="DH67">
            <v>0</v>
          </cell>
          <cell r="DI67">
            <v>0</v>
          </cell>
          <cell r="DJ67">
            <v>0</v>
          </cell>
          <cell r="DK67">
            <v>137508.75340456428</v>
          </cell>
        </row>
        <row r="68">
          <cell r="A68">
            <v>39814</v>
          </cell>
          <cell r="B68">
            <v>5321.304213420115</v>
          </cell>
          <cell r="C68">
            <v>93366.493830478139</v>
          </cell>
          <cell r="D68">
            <v>8519.6725319039924</v>
          </cell>
          <cell r="E68">
            <v>8634.660954492876</v>
          </cell>
          <cell r="F68">
            <v>18956.519160042313</v>
          </cell>
          <cell r="G68">
            <v>2553.0026147000403</v>
          </cell>
          <cell r="H68">
            <v>120.13840911887999</v>
          </cell>
          <cell r="I68">
            <v>21.180799606199997</v>
          </cell>
          <cell r="J68">
            <v>0</v>
          </cell>
          <cell r="K68">
            <v>0</v>
          </cell>
          <cell r="L68">
            <v>0</v>
          </cell>
          <cell r="M68">
            <v>466.12865949852005</v>
          </cell>
          <cell r="N68">
            <v>0</v>
          </cell>
          <cell r="O68">
            <v>0</v>
          </cell>
          <cell r="P68">
            <v>440.9593806127445</v>
          </cell>
          <cell r="Q68">
            <v>293.03084581062626</v>
          </cell>
          <cell r="R68">
            <v>2406.3275275963952</v>
          </cell>
          <cell r="S68">
            <v>2351.9574670856668</v>
          </cell>
          <cell r="T68">
            <v>1160.8832218658206</v>
          </cell>
          <cell r="U68">
            <v>4302.2813468371924</v>
          </cell>
          <cell r="V68">
            <v>79.797534678349606</v>
          </cell>
          <cell r="W68">
            <v>6272.9301785027628</v>
          </cell>
          <cell r="X68">
            <v>145.13684802999049</v>
          </cell>
          <cell r="Y68">
            <v>48.664919037815487</v>
          </cell>
          <cell r="Z68">
            <v>871.33557226275082</v>
          </cell>
          <cell r="AA68">
            <v>1642.3158824469147</v>
          </cell>
          <cell r="AB68">
            <v>11672.829580721298</v>
          </cell>
          <cell r="AC68">
            <v>6806.0859232209941</v>
          </cell>
          <cell r="AD68">
            <v>273.49393040770968</v>
          </cell>
          <cell r="AE68">
            <v>525.77318537211841</v>
          </cell>
          <cell r="AF68">
            <v>271.77089957379513</v>
          </cell>
          <cell r="AG68">
            <v>485.22301917010157</v>
          </cell>
          <cell r="AH68">
            <v>2692.1536375251021</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C68">
            <v>39814</v>
          </cell>
          <cell r="BD68">
            <v>0</v>
          </cell>
          <cell r="BE68">
            <v>0</v>
          </cell>
          <cell r="BF68">
            <v>0</v>
          </cell>
          <cell r="BG68">
            <v>0</v>
          </cell>
          <cell r="BH68">
            <v>0</v>
          </cell>
          <cell r="BI68">
            <v>0</v>
          </cell>
          <cell r="BJ68">
            <v>0</v>
          </cell>
          <cell r="BK68">
            <v>0</v>
          </cell>
          <cell r="BL68">
            <v>0</v>
          </cell>
          <cell r="BM68">
            <v>0</v>
          </cell>
          <cell r="BN68">
            <v>0</v>
          </cell>
          <cell r="BP68">
            <v>0</v>
          </cell>
          <cell r="BQ68">
            <v>0</v>
          </cell>
          <cell r="BR68">
            <v>0</v>
          </cell>
          <cell r="BS68">
            <v>0</v>
          </cell>
          <cell r="BT68">
            <v>0</v>
          </cell>
          <cell r="BU68">
            <v>0</v>
          </cell>
          <cell r="CA68">
            <v>0</v>
          </cell>
          <cell r="CB68">
            <v>0</v>
          </cell>
          <cell r="CC68">
            <v>0</v>
          </cell>
          <cell r="CH68">
            <v>0</v>
          </cell>
          <cell r="CI68">
            <v>0</v>
          </cell>
          <cell r="CJ68">
            <v>0</v>
          </cell>
          <cell r="CK68">
            <v>0</v>
          </cell>
          <cell r="CL68">
            <v>0</v>
          </cell>
          <cell r="CR68">
            <v>0</v>
          </cell>
          <cell r="CS68">
            <v>0</v>
          </cell>
          <cell r="CT68">
            <v>0</v>
          </cell>
          <cell r="CU68">
            <v>0</v>
          </cell>
          <cell r="CV68">
            <v>0</v>
          </cell>
          <cell r="CW68">
            <v>0</v>
          </cell>
          <cell r="CX68">
            <v>0</v>
          </cell>
          <cell r="CY68">
            <v>0</v>
          </cell>
          <cell r="CZ68">
            <v>0</v>
          </cell>
          <cell r="DA68">
            <v>0</v>
          </cell>
          <cell r="DC68">
            <v>39814</v>
          </cell>
          <cell r="DD68">
            <v>137959.10117326106</v>
          </cell>
          <cell r="DE68">
            <v>42742.950900758144</v>
          </cell>
          <cell r="DF68">
            <v>0</v>
          </cell>
          <cell r="DG68">
            <v>0</v>
          </cell>
          <cell r="DH68">
            <v>0</v>
          </cell>
          <cell r="DI68">
            <v>0</v>
          </cell>
          <cell r="DJ68">
            <v>0</v>
          </cell>
          <cell r="DK68">
            <v>180702.05207401922</v>
          </cell>
        </row>
        <row r="69">
          <cell r="A69">
            <v>39845</v>
          </cell>
          <cell r="B69">
            <v>5508.8383534728046</v>
          </cell>
          <cell r="C69">
            <v>98010.713689369615</v>
          </cell>
          <cell r="D69">
            <v>9513.127422753103</v>
          </cell>
          <cell r="E69">
            <v>8414.6952362010088</v>
          </cell>
          <cell r="F69">
            <v>18765.409736053563</v>
          </cell>
          <cell r="G69">
            <v>2422.5966937705352</v>
          </cell>
          <cell r="H69">
            <v>117.82081410602997</v>
          </cell>
          <cell r="I69">
            <v>20.095249783049997</v>
          </cell>
          <cell r="J69">
            <v>0</v>
          </cell>
          <cell r="K69">
            <v>0</v>
          </cell>
          <cell r="L69">
            <v>0</v>
          </cell>
          <cell r="M69">
            <v>442.23882090453003</v>
          </cell>
          <cell r="N69">
            <v>0</v>
          </cell>
          <cell r="O69">
            <v>0</v>
          </cell>
          <cell r="P69">
            <v>388.15732740983441</v>
          </cell>
          <cell r="Q69">
            <v>257.2514352788603</v>
          </cell>
          <cell r="R69">
            <v>2145.0744984030493</v>
          </cell>
          <cell r="S69">
            <v>2094.0918983666393</v>
          </cell>
          <cell r="T69">
            <v>1013.7309999424868</v>
          </cell>
          <cell r="U69">
            <v>3774.5396414558109</v>
          </cell>
          <cell r="V69">
            <v>70.110784008241751</v>
          </cell>
          <cell r="W69">
            <v>5520.4463712856204</v>
          </cell>
          <cell r="X69">
            <v>127.18621372497681</v>
          </cell>
          <cell r="Y69">
            <v>42.843254614433306</v>
          </cell>
          <cell r="Z69">
            <v>769.59417834249393</v>
          </cell>
          <cell r="AA69">
            <v>1442.5384267598079</v>
          </cell>
          <cell r="AB69">
            <v>10458.863169541415</v>
          </cell>
          <cell r="AC69">
            <v>5970.805127149757</v>
          </cell>
          <cell r="AD69">
            <v>243.5197300852239</v>
          </cell>
          <cell r="AE69">
            <v>469.13352250023655</v>
          </cell>
          <cell r="AF69">
            <v>238.58156604573244</v>
          </cell>
          <cell r="AG69">
            <v>425.63471375851111</v>
          </cell>
          <cell r="AH69">
            <v>2370.7850301435774</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C69">
            <v>39845</v>
          </cell>
          <cell r="BD69">
            <v>0</v>
          </cell>
          <cell r="BE69">
            <v>0</v>
          </cell>
          <cell r="BF69">
            <v>0</v>
          </cell>
          <cell r="BG69">
            <v>0</v>
          </cell>
          <cell r="BH69">
            <v>0</v>
          </cell>
          <cell r="BI69">
            <v>0</v>
          </cell>
          <cell r="BJ69">
            <v>0</v>
          </cell>
          <cell r="BK69">
            <v>0</v>
          </cell>
          <cell r="BL69">
            <v>0</v>
          </cell>
          <cell r="BM69">
            <v>0</v>
          </cell>
          <cell r="BN69">
            <v>0</v>
          </cell>
          <cell r="BP69">
            <v>0</v>
          </cell>
          <cell r="BQ69">
            <v>0</v>
          </cell>
          <cell r="BR69">
            <v>0</v>
          </cell>
          <cell r="BS69">
            <v>0</v>
          </cell>
          <cell r="BT69">
            <v>0</v>
          </cell>
          <cell r="BU69">
            <v>0</v>
          </cell>
          <cell r="CA69">
            <v>0</v>
          </cell>
          <cell r="CB69">
            <v>0</v>
          </cell>
          <cell r="CC69">
            <v>0</v>
          </cell>
          <cell r="CH69">
            <v>0</v>
          </cell>
          <cell r="CI69">
            <v>0</v>
          </cell>
          <cell r="CJ69">
            <v>0</v>
          </cell>
          <cell r="CK69">
            <v>0</v>
          </cell>
          <cell r="CL69">
            <v>0</v>
          </cell>
          <cell r="CR69">
            <v>0</v>
          </cell>
          <cell r="CS69">
            <v>0</v>
          </cell>
          <cell r="CT69">
            <v>0</v>
          </cell>
          <cell r="CU69">
            <v>0</v>
          </cell>
          <cell r="CV69">
            <v>0</v>
          </cell>
          <cell r="CW69">
            <v>0</v>
          </cell>
          <cell r="CX69">
            <v>0</v>
          </cell>
          <cell r="CY69">
            <v>0</v>
          </cell>
          <cell r="CZ69">
            <v>0</v>
          </cell>
          <cell r="DA69">
            <v>0</v>
          </cell>
          <cell r="DC69">
            <v>39845</v>
          </cell>
          <cell r="DD69">
            <v>143215.5360164142</v>
          </cell>
          <cell r="DE69">
            <v>37822.887888816702</v>
          </cell>
          <cell r="DF69">
            <v>0</v>
          </cell>
          <cell r="DG69">
            <v>0</v>
          </cell>
          <cell r="DH69">
            <v>0</v>
          </cell>
          <cell r="DI69">
            <v>0</v>
          </cell>
          <cell r="DJ69">
            <v>0</v>
          </cell>
          <cell r="DK69">
            <v>181038.42390523091</v>
          </cell>
        </row>
        <row r="70">
          <cell r="A70">
            <v>39873</v>
          </cell>
          <cell r="B70">
            <v>5133.0598202005667</v>
          </cell>
          <cell r="C70">
            <v>81677.742972531603</v>
          </cell>
          <cell r="D70">
            <v>8541.310201926326</v>
          </cell>
          <cell r="E70">
            <v>7463.9356062285788</v>
          </cell>
          <cell r="F70">
            <v>15671.553445129386</v>
          </cell>
          <cell r="G70">
            <v>2358.033327483975</v>
          </cell>
          <cell r="H70">
            <v>100.90287137475001</v>
          </cell>
          <cell r="I70">
            <v>19.525351602249998</v>
          </cell>
          <cell r="J70">
            <v>0</v>
          </cell>
          <cell r="K70">
            <v>0</v>
          </cell>
          <cell r="L70">
            <v>0</v>
          </cell>
          <cell r="M70">
            <v>429.69699623284998</v>
          </cell>
          <cell r="N70">
            <v>0</v>
          </cell>
          <cell r="O70">
            <v>0</v>
          </cell>
          <cell r="P70">
            <v>325.71892157498303</v>
          </cell>
          <cell r="Q70">
            <v>211.34017661782516</v>
          </cell>
          <cell r="R70">
            <v>1976.3446694540376</v>
          </cell>
          <cell r="S70">
            <v>1913.0842408952706</v>
          </cell>
          <cell r="T70">
            <v>797.26080103376296</v>
          </cell>
          <cell r="U70">
            <v>3084.9387063913409</v>
          </cell>
          <cell r="V70">
            <v>57.970513744749461</v>
          </cell>
          <cell r="W70">
            <v>4623.6440349250743</v>
          </cell>
          <cell r="X70">
            <v>102.9801373119991</v>
          </cell>
          <cell r="Y70">
            <v>35.988582696603501</v>
          </cell>
          <cell r="Z70">
            <v>662.81779094207968</v>
          </cell>
          <cell r="AA70">
            <v>1190.0302996439757</v>
          </cell>
          <cell r="AB70">
            <v>8862.4361308459556</v>
          </cell>
          <cell r="AC70">
            <v>4877.2630303092737</v>
          </cell>
          <cell r="AD70">
            <v>222.54392716638827</v>
          </cell>
          <cell r="AE70">
            <v>435.10105934977037</v>
          </cell>
          <cell r="AF70">
            <v>195.96423724965101</v>
          </cell>
          <cell r="AG70">
            <v>347.42366983647509</v>
          </cell>
          <cell r="AH70">
            <v>1995.9782115136491</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C70">
            <v>39873</v>
          </cell>
          <cell r="BD70">
            <v>0</v>
          </cell>
          <cell r="BE70">
            <v>0</v>
          </cell>
          <cell r="BF70">
            <v>0</v>
          </cell>
          <cell r="BG70">
            <v>0</v>
          </cell>
          <cell r="BH70">
            <v>0</v>
          </cell>
          <cell r="BI70">
            <v>0</v>
          </cell>
          <cell r="BJ70">
            <v>0</v>
          </cell>
          <cell r="BK70">
            <v>0</v>
          </cell>
          <cell r="BL70">
            <v>0</v>
          </cell>
          <cell r="BM70">
            <v>0</v>
          </cell>
          <cell r="BN70">
            <v>0</v>
          </cell>
          <cell r="BP70">
            <v>0</v>
          </cell>
          <cell r="BQ70">
            <v>0</v>
          </cell>
          <cell r="BR70">
            <v>0</v>
          </cell>
          <cell r="BS70">
            <v>0</v>
          </cell>
          <cell r="BT70">
            <v>0</v>
          </cell>
          <cell r="BU70">
            <v>0</v>
          </cell>
          <cell r="CA70">
            <v>0</v>
          </cell>
          <cell r="CB70">
            <v>0</v>
          </cell>
          <cell r="CC70">
            <v>0</v>
          </cell>
          <cell r="CH70">
            <v>0</v>
          </cell>
          <cell r="CI70">
            <v>0</v>
          </cell>
          <cell r="CJ70">
            <v>0</v>
          </cell>
          <cell r="CK70">
            <v>0</v>
          </cell>
          <cell r="CL70">
            <v>0</v>
          </cell>
          <cell r="CR70">
            <v>0</v>
          </cell>
          <cell r="CS70">
            <v>0</v>
          </cell>
          <cell r="CT70">
            <v>0</v>
          </cell>
          <cell r="CU70">
            <v>0</v>
          </cell>
          <cell r="CV70">
            <v>0</v>
          </cell>
          <cell r="CW70">
            <v>0</v>
          </cell>
          <cell r="CX70">
            <v>0</v>
          </cell>
          <cell r="CY70">
            <v>0</v>
          </cell>
          <cell r="CZ70">
            <v>0</v>
          </cell>
          <cell r="DA70">
            <v>0</v>
          </cell>
          <cell r="DC70">
            <v>39873</v>
          </cell>
          <cell r="DD70">
            <v>121395.76059271028</v>
          </cell>
          <cell r="DE70">
            <v>31918.829141502865</v>
          </cell>
          <cell r="DF70">
            <v>0</v>
          </cell>
          <cell r="DG70">
            <v>0</v>
          </cell>
          <cell r="DH70">
            <v>0</v>
          </cell>
          <cell r="DI70">
            <v>0</v>
          </cell>
          <cell r="DJ70">
            <v>0</v>
          </cell>
          <cell r="DK70">
            <v>153314.58973421314</v>
          </cell>
        </row>
        <row r="71">
          <cell r="A71">
            <v>39904</v>
          </cell>
          <cell r="B71">
            <v>4180.9720306925765</v>
          </cell>
          <cell r="C71">
            <v>50006.409140063253</v>
          </cell>
          <cell r="D71">
            <v>6026.7024377872631</v>
          </cell>
          <cell r="E71">
            <v>5644.0071787209881</v>
          </cell>
          <cell r="F71">
            <v>10219.279225735594</v>
          </cell>
          <cell r="G71">
            <v>2065.4568101907448</v>
          </cell>
          <cell r="H71">
            <v>69.413476662229996</v>
          </cell>
          <cell r="I71">
            <v>16.899098787349999</v>
          </cell>
          <cell r="J71">
            <v>0</v>
          </cell>
          <cell r="K71">
            <v>0</v>
          </cell>
          <cell r="L71">
            <v>0</v>
          </cell>
          <cell r="M71">
            <v>371.90070303930997</v>
          </cell>
          <cell r="N71">
            <v>0</v>
          </cell>
          <cell r="O71">
            <v>0</v>
          </cell>
          <cell r="P71">
            <v>185.87399086453712</v>
          </cell>
          <cell r="Q71">
            <v>114.92244915931164</v>
          </cell>
          <cell r="R71">
            <v>1348.9102016556833</v>
          </cell>
          <cell r="S71">
            <v>1287.1315611978364</v>
          </cell>
          <cell r="T71">
            <v>388.00046061513621</v>
          </cell>
          <cell r="U71">
            <v>1657.0788187437502</v>
          </cell>
          <cell r="V71">
            <v>32.000001197868691</v>
          </cell>
          <cell r="W71">
            <v>2627.4939022632257</v>
          </cell>
          <cell r="X71">
            <v>54.06788408931456</v>
          </cell>
          <cell r="Y71">
            <v>20.583591685534458</v>
          </cell>
          <cell r="Z71">
            <v>399.58280895956995</v>
          </cell>
          <cell r="AA71">
            <v>653.44041623270834</v>
          </cell>
          <cell r="AB71">
            <v>5305.6759649524183</v>
          </cell>
          <cell r="AC71">
            <v>2616.3678348856729</v>
          </cell>
          <cell r="AD71">
            <v>149.81306437186646</v>
          </cell>
          <cell r="AE71">
            <v>300.2453164181112</v>
          </cell>
          <cell r="AF71">
            <v>106.51259205276244</v>
          </cell>
          <cell r="AG71">
            <v>186.0417671337041</v>
          </cell>
          <cell r="AH71">
            <v>1147.2384768288473</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C71">
            <v>39904</v>
          </cell>
          <cell r="BD71">
            <v>0</v>
          </cell>
          <cell r="BE71">
            <v>0</v>
          </cell>
          <cell r="BF71">
            <v>0</v>
          </cell>
          <cell r="BG71">
            <v>0</v>
          </cell>
          <cell r="BH71">
            <v>0</v>
          </cell>
          <cell r="BI71">
            <v>0</v>
          </cell>
          <cell r="BJ71">
            <v>0</v>
          </cell>
          <cell r="BK71">
            <v>0</v>
          </cell>
          <cell r="BL71">
            <v>0</v>
          </cell>
          <cell r="BM71">
            <v>0</v>
          </cell>
          <cell r="BN71">
            <v>0</v>
          </cell>
          <cell r="BP71">
            <v>0</v>
          </cell>
          <cell r="BQ71">
            <v>0</v>
          </cell>
          <cell r="BR71">
            <v>0</v>
          </cell>
          <cell r="BS71">
            <v>0</v>
          </cell>
          <cell r="BT71">
            <v>0</v>
          </cell>
          <cell r="BU71">
            <v>0</v>
          </cell>
          <cell r="CA71">
            <v>0</v>
          </cell>
          <cell r="CB71">
            <v>0</v>
          </cell>
          <cell r="CC71">
            <v>0</v>
          </cell>
          <cell r="CH71">
            <v>0</v>
          </cell>
          <cell r="CI71">
            <v>0</v>
          </cell>
          <cell r="CJ71">
            <v>0</v>
          </cell>
          <cell r="CK71">
            <v>0</v>
          </cell>
          <cell r="CL71">
            <v>0</v>
          </cell>
          <cell r="CR71">
            <v>0</v>
          </cell>
          <cell r="CS71">
            <v>0</v>
          </cell>
          <cell r="CT71">
            <v>0</v>
          </cell>
          <cell r="CU71">
            <v>0</v>
          </cell>
          <cell r="CV71">
            <v>0</v>
          </cell>
          <cell r="CW71">
            <v>0</v>
          </cell>
          <cell r="CX71">
            <v>0</v>
          </cell>
          <cell r="CY71">
            <v>0</v>
          </cell>
          <cell r="CZ71">
            <v>0</v>
          </cell>
          <cell r="DA71">
            <v>0</v>
          </cell>
          <cell r="DC71">
            <v>39904</v>
          </cell>
          <cell r="DD71">
            <v>78601.040101679318</v>
          </cell>
          <cell r="DE71">
            <v>18580.981103307855</v>
          </cell>
          <cell r="DF71">
            <v>0</v>
          </cell>
          <cell r="DG71">
            <v>0</v>
          </cell>
          <cell r="DH71">
            <v>0</v>
          </cell>
          <cell r="DI71">
            <v>0</v>
          </cell>
          <cell r="DJ71">
            <v>0</v>
          </cell>
          <cell r="DK71">
            <v>97182.021204987177</v>
          </cell>
        </row>
        <row r="72">
          <cell r="A72">
            <v>39934</v>
          </cell>
          <cell r="B72">
            <v>3466.8210627045478</v>
          </cell>
          <cell r="C72">
            <v>28781.43074828267</v>
          </cell>
          <cell r="D72">
            <v>3821.9579406069765</v>
          </cell>
          <cell r="E72">
            <v>4127.6641762038435</v>
          </cell>
          <cell r="F72">
            <v>5538.5331787406267</v>
          </cell>
          <cell r="G72">
            <v>1861.382507165685</v>
          </cell>
          <cell r="H72">
            <v>44.298332971760004</v>
          </cell>
          <cell r="I72">
            <v>15.097743301550002</v>
          </cell>
          <cell r="J72">
            <v>0</v>
          </cell>
          <cell r="K72">
            <v>0</v>
          </cell>
          <cell r="L72">
            <v>0</v>
          </cell>
          <cell r="M72">
            <v>332.25803451463003</v>
          </cell>
          <cell r="N72">
            <v>0</v>
          </cell>
          <cell r="O72">
            <v>0</v>
          </cell>
          <cell r="P72">
            <v>102.22378366356961</v>
          </cell>
          <cell r="Q72">
            <v>56.383178350848986</v>
          </cell>
          <cell r="R72">
            <v>1007.2944827309417</v>
          </cell>
          <cell r="S72">
            <v>942.48897648285333</v>
          </cell>
          <cell r="T72">
            <v>132.99108086960103</v>
          </cell>
          <cell r="U72">
            <v>787.23236941133962</v>
          </cell>
          <cell r="V72">
            <v>16.300590722339759</v>
          </cell>
          <cell r="W72">
            <v>1431.7887414249624</v>
          </cell>
          <cell r="X72">
            <v>24.094316002587419</v>
          </cell>
          <cell r="Y72">
            <v>11.375956076685947</v>
          </cell>
          <cell r="Z72">
            <v>245.37727952784812</v>
          </cell>
          <cell r="AA72">
            <v>328.5613464881244</v>
          </cell>
          <cell r="AB72">
            <v>3156.536703920453</v>
          </cell>
          <cell r="AC72">
            <v>1238.5505053949614</v>
          </cell>
          <cell r="AD72">
            <v>109.78516199502403</v>
          </cell>
          <cell r="AE72">
            <v>227.49647791353178</v>
          </cell>
          <cell r="AF72">
            <v>52.195734163839631</v>
          </cell>
          <cell r="AG72">
            <v>87.646958624459188</v>
          </cell>
          <cell r="AH72">
            <v>640.80529683351006</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C72">
            <v>39934</v>
          </cell>
          <cell r="BD72">
            <v>0</v>
          </cell>
          <cell r="BE72">
            <v>0</v>
          </cell>
          <cell r="BF72">
            <v>0</v>
          </cell>
          <cell r="BG72">
            <v>0</v>
          </cell>
          <cell r="BH72">
            <v>0</v>
          </cell>
          <cell r="BI72">
            <v>0</v>
          </cell>
          <cell r="BJ72">
            <v>0</v>
          </cell>
          <cell r="BK72">
            <v>0</v>
          </cell>
          <cell r="BL72">
            <v>0</v>
          </cell>
          <cell r="BM72">
            <v>0</v>
          </cell>
          <cell r="BN72">
            <v>0</v>
          </cell>
          <cell r="BP72">
            <v>0</v>
          </cell>
          <cell r="BQ72">
            <v>0</v>
          </cell>
          <cell r="BR72">
            <v>0</v>
          </cell>
          <cell r="BS72">
            <v>0</v>
          </cell>
          <cell r="BT72">
            <v>0</v>
          </cell>
          <cell r="BU72">
            <v>0</v>
          </cell>
          <cell r="CA72">
            <v>0</v>
          </cell>
          <cell r="CB72">
            <v>0</v>
          </cell>
          <cell r="CC72">
            <v>0</v>
          </cell>
          <cell r="CH72">
            <v>0</v>
          </cell>
          <cell r="CI72">
            <v>0</v>
          </cell>
          <cell r="CJ72">
            <v>0</v>
          </cell>
          <cell r="CK72">
            <v>0</v>
          </cell>
          <cell r="CL72">
            <v>0</v>
          </cell>
          <cell r="CR72">
            <v>0</v>
          </cell>
          <cell r="CS72">
            <v>0</v>
          </cell>
          <cell r="CT72">
            <v>0</v>
          </cell>
          <cell r="CU72">
            <v>0</v>
          </cell>
          <cell r="CV72">
            <v>0</v>
          </cell>
          <cell r="CW72">
            <v>0</v>
          </cell>
          <cell r="CX72">
            <v>0</v>
          </cell>
          <cell r="CY72">
            <v>0</v>
          </cell>
          <cell r="CZ72">
            <v>0</v>
          </cell>
          <cell r="DA72">
            <v>0</v>
          </cell>
          <cell r="DC72">
            <v>39934</v>
          </cell>
          <cell r="DD72">
            <v>47989.443724492281</v>
          </cell>
          <cell r="DE72">
            <v>10599.128940597479</v>
          </cell>
          <cell r="DF72">
            <v>0</v>
          </cell>
          <cell r="DG72">
            <v>0</v>
          </cell>
          <cell r="DH72">
            <v>0</v>
          </cell>
          <cell r="DI72">
            <v>0</v>
          </cell>
          <cell r="DJ72">
            <v>0</v>
          </cell>
          <cell r="DK72">
            <v>58588.572665089756</v>
          </cell>
        </row>
        <row r="73">
          <cell r="A73">
            <v>39965</v>
          </cell>
          <cell r="B73">
            <v>3015.5956217064913</v>
          </cell>
          <cell r="C73">
            <v>15508.202717182316</v>
          </cell>
          <cell r="D73">
            <v>2204.0487586975123</v>
          </cell>
          <cell r="E73">
            <v>3342.4526851329597</v>
          </cell>
          <cell r="F73">
            <v>2863.9857923773839</v>
          </cell>
          <cell r="G73">
            <v>1810.9296259431001</v>
          </cell>
          <cell r="H73">
            <v>58.683379988999995</v>
          </cell>
          <cell r="I73">
            <v>14.652397792499999</v>
          </cell>
          <cell r="J73">
            <v>0</v>
          </cell>
          <cell r="K73">
            <v>0</v>
          </cell>
          <cell r="L73">
            <v>0</v>
          </cell>
          <cell r="M73">
            <v>322.4572569705</v>
          </cell>
          <cell r="N73">
            <v>0</v>
          </cell>
          <cell r="O73">
            <v>0</v>
          </cell>
          <cell r="P73">
            <v>62.873812517843028</v>
          </cell>
          <cell r="Q73">
            <v>29.074488409589698</v>
          </cell>
          <cell r="R73">
            <v>837.68848807977326</v>
          </cell>
          <cell r="S73">
            <v>772.49351013666228</v>
          </cell>
          <cell r="T73">
            <v>15.729303250209455</v>
          </cell>
          <cell r="U73">
            <v>382.21090447778965</v>
          </cell>
          <cell r="V73">
            <v>8.9589746864673447</v>
          </cell>
          <cell r="W73">
            <v>869.76004377143238</v>
          </cell>
          <cell r="X73">
            <v>10.183690433679084</v>
          </cell>
          <cell r="Y73">
            <v>7.0427133142060505</v>
          </cell>
          <cell r="Z73">
            <v>171.97765356231085</v>
          </cell>
          <cell r="AA73">
            <v>176.76831204845098</v>
          </cell>
          <cell r="AB73">
            <v>2182.9080107661002</v>
          </cell>
          <cell r="AC73">
            <v>597.13251767188819</v>
          </cell>
          <cell r="AD73">
            <v>90.03648594302193</v>
          </cell>
          <cell r="AE73">
            <v>191.18188823654643</v>
          </cell>
          <cell r="AF73">
            <v>26.858628775463497</v>
          </cell>
          <cell r="AG73">
            <v>41.853146298590829</v>
          </cell>
          <cell r="AH73">
            <v>402.24254488479147</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C73">
            <v>39965</v>
          </cell>
          <cell r="BD73">
            <v>0</v>
          </cell>
          <cell r="BE73">
            <v>0</v>
          </cell>
          <cell r="BF73">
            <v>0</v>
          </cell>
          <cell r="BG73">
            <v>0</v>
          </cell>
          <cell r="BH73">
            <v>0</v>
          </cell>
          <cell r="BI73">
            <v>0</v>
          </cell>
          <cell r="BJ73">
            <v>0</v>
          </cell>
          <cell r="BK73">
            <v>0</v>
          </cell>
          <cell r="BL73">
            <v>0</v>
          </cell>
          <cell r="BM73">
            <v>0</v>
          </cell>
          <cell r="BN73">
            <v>0</v>
          </cell>
          <cell r="BP73">
            <v>0</v>
          </cell>
          <cell r="BQ73">
            <v>0</v>
          </cell>
          <cell r="BR73">
            <v>0</v>
          </cell>
          <cell r="BS73">
            <v>0</v>
          </cell>
          <cell r="BT73">
            <v>0</v>
          </cell>
          <cell r="BU73">
            <v>0</v>
          </cell>
          <cell r="CA73">
            <v>0</v>
          </cell>
          <cell r="CB73">
            <v>0</v>
          </cell>
          <cell r="CC73">
            <v>0</v>
          </cell>
          <cell r="CH73">
            <v>0</v>
          </cell>
          <cell r="CI73">
            <v>0</v>
          </cell>
          <cell r="CJ73">
            <v>0</v>
          </cell>
          <cell r="CK73">
            <v>0</v>
          </cell>
          <cell r="CL73">
            <v>0</v>
          </cell>
          <cell r="CR73">
            <v>0</v>
          </cell>
          <cell r="CS73">
            <v>0</v>
          </cell>
          <cell r="CT73">
            <v>0</v>
          </cell>
          <cell r="CU73">
            <v>0</v>
          </cell>
          <cell r="CV73">
            <v>0</v>
          </cell>
          <cell r="CW73">
            <v>0</v>
          </cell>
          <cell r="CX73">
            <v>0</v>
          </cell>
          <cell r="CY73">
            <v>0</v>
          </cell>
          <cell r="CZ73">
            <v>0</v>
          </cell>
          <cell r="DA73">
            <v>0</v>
          </cell>
          <cell r="DC73">
            <v>39965</v>
          </cell>
          <cell r="DD73">
            <v>29141.008235791764</v>
          </cell>
          <cell r="DE73">
            <v>6876.9751172648166</v>
          </cell>
          <cell r="DF73">
            <v>0</v>
          </cell>
          <cell r="DG73">
            <v>0</v>
          </cell>
          <cell r="DH73">
            <v>0</v>
          </cell>
          <cell r="DI73">
            <v>0</v>
          </cell>
          <cell r="DJ73">
            <v>0</v>
          </cell>
          <cell r="DK73">
            <v>36017.983353056581</v>
          </cell>
        </row>
        <row r="74">
          <cell r="A74">
            <v>39995</v>
          </cell>
          <cell r="B74">
            <v>2772.5328440875187</v>
          </cell>
          <cell r="C74">
            <v>8537.2606315041576</v>
          </cell>
          <cell r="D74">
            <v>1359.9634178112049</v>
          </cell>
          <cell r="E74">
            <v>3062.5815742406862</v>
          </cell>
          <cell r="F74">
            <v>1974.5934829742132</v>
          </cell>
          <cell r="G74">
            <v>1774.93731123771</v>
          </cell>
          <cell r="H74">
            <v>81.521339049860003</v>
          </cell>
          <cell r="I74">
            <v>14.3346951098</v>
          </cell>
          <cell r="J74">
            <v>0</v>
          </cell>
          <cell r="K74">
            <v>0</v>
          </cell>
          <cell r="L74">
            <v>0</v>
          </cell>
          <cell r="M74">
            <v>315.46553199508003</v>
          </cell>
          <cell r="N74">
            <v>0</v>
          </cell>
          <cell r="O74">
            <v>0</v>
          </cell>
          <cell r="P74">
            <v>60.02560656135897</v>
          </cell>
          <cell r="Q74">
            <v>26.943856819946507</v>
          </cell>
          <cell r="R74">
            <v>831.40578490672021</v>
          </cell>
          <cell r="S74">
            <v>765.48649799029783</v>
          </cell>
          <cell r="T74">
            <v>5.4264517694752135</v>
          </cell>
          <cell r="U74">
            <v>350.0927721031145</v>
          </cell>
          <cell r="V74">
            <v>8.3982649772091786</v>
          </cell>
          <cell r="W74">
            <v>828.78077495088587</v>
          </cell>
          <cell r="X74">
            <v>9.049448235014431</v>
          </cell>
          <cell r="Y74">
            <v>6.7303258631238894</v>
          </cell>
          <cell r="Z74">
            <v>167.24341087638831</v>
          </cell>
          <cell r="AA74">
            <v>165.08571996082455</v>
          </cell>
          <cell r="AB74">
            <v>2091.1587387499117</v>
          </cell>
          <cell r="AC74">
            <v>546.18186457037552</v>
          </cell>
          <cell r="AD74">
            <v>89.225584066981099</v>
          </cell>
          <cell r="AE74">
            <v>189.96173751628197</v>
          </cell>
          <cell r="AF74">
            <v>24.880585516913051</v>
          </cell>
          <cell r="AG74">
            <v>38.207304010250198</v>
          </cell>
          <cell r="AH74">
            <v>385.19782725376854</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C74">
            <v>39995</v>
          </cell>
          <cell r="BD74">
            <v>0</v>
          </cell>
          <cell r="BE74">
            <v>0</v>
          </cell>
          <cell r="BF74">
            <v>0</v>
          </cell>
          <cell r="BG74">
            <v>0</v>
          </cell>
          <cell r="BH74">
            <v>0</v>
          </cell>
          <cell r="BI74">
            <v>0</v>
          </cell>
          <cell r="BJ74">
            <v>0</v>
          </cell>
          <cell r="BK74">
            <v>0</v>
          </cell>
          <cell r="BL74">
            <v>0</v>
          </cell>
          <cell r="BM74">
            <v>0</v>
          </cell>
          <cell r="BN74">
            <v>0</v>
          </cell>
          <cell r="BP74">
            <v>0</v>
          </cell>
          <cell r="BQ74">
            <v>0</v>
          </cell>
          <cell r="BR74">
            <v>0</v>
          </cell>
          <cell r="BS74">
            <v>0</v>
          </cell>
          <cell r="BT74">
            <v>0</v>
          </cell>
          <cell r="BU74">
            <v>0</v>
          </cell>
          <cell r="CA74">
            <v>0</v>
          </cell>
          <cell r="CB74">
            <v>0</v>
          </cell>
          <cell r="CC74">
            <v>0</v>
          </cell>
          <cell r="CH74">
            <v>0</v>
          </cell>
          <cell r="CI74">
            <v>0</v>
          </cell>
          <cell r="CJ74">
            <v>0</v>
          </cell>
          <cell r="CK74">
            <v>0</v>
          </cell>
          <cell r="CL74">
            <v>0</v>
          </cell>
          <cell r="CR74">
            <v>0</v>
          </cell>
          <cell r="CS74">
            <v>0</v>
          </cell>
          <cell r="CT74">
            <v>0</v>
          </cell>
          <cell r="CU74">
            <v>0</v>
          </cell>
          <cell r="CV74">
            <v>0</v>
          </cell>
          <cell r="CW74">
            <v>0</v>
          </cell>
          <cell r="CX74">
            <v>0</v>
          </cell>
          <cell r="CY74">
            <v>0</v>
          </cell>
          <cell r="CZ74">
            <v>0</v>
          </cell>
          <cell r="DA74">
            <v>0</v>
          </cell>
          <cell r="DC74">
            <v>39995</v>
          </cell>
          <cell r="DD74">
            <v>19893.190828010233</v>
          </cell>
          <cell r="DE74">
            <v>6589.482556698842</v>
          </cell>
          <cell r="DF74">
            <v>0</v>
          </cell>
          <cell r="DG74">
            <v>0</v>
          </cell>
          <cell r="DH74">
            <v>0</v>
          </cell>
          <cell r="DI74">
            <v>0</v>
          </cell>
          <cell r="DJ74">
            <v>0</v>
          </cell>
          <cell r="DK74">
            <v>26482.673384709073</v>
          </cell>
        </row>
        <row r="75">
          <cell r="A75">
            <v>40026</v>
          </cell>
          <cell r="B75">
            <v>2756.2649497253601</v>
          </cell>
          <cell r="C75">
            <v>9529.7321529572473</v>
          </cell>
          <cell r="D75">
            <v>1169.061704359844</v>
          </cell>
          <cell r="E75">
            <v>3128.1241213230119</v>
          </cell>
          <cell r="F75">
            <v>2031.0133807784905</v>
          </cell>
          <cell r="G75">
            <v>1813.19820012837</v>
          </cell>
          <cell r="H75">
            <v>83.254299757420014</v>
          </cell>
          <cell r="I75">
            <v>14.650576443099999</v>
          </cell>
          <cell r="J75">
            <v>0</v>
          </cell>
          <cell r="K75">
            <v>0</v>
          </cell>
          <cell r="L75">
            <v>0</v>
          </cell>
          <cell r="M75">
            <v>322.41717429326002</v>
          </cell>
          <cell r="N75">
            <v>0</v>
          </cell>
          <cell r="O75">
            <v>0</v>
          </cell>
          <cell r="P75">
            <v>60.535541457390138</v>
          </cell>
          <cell r="Q75">
            <v>27.17275267978448</v>
          </cell>
          <cell r="R75">
            <v>838.4688176151484</v>
          </cell>
          <cell r="S75">
            <v>771.98952728275356</v>
          </cell>
          <cell r="T75">
            <v>5.472551047390164</v>
          </cell>
          <cell r="U75">
            <v>353.06691150079263</v>
          </cell>
          <cell r="V75">
            <v>8.4696106682121961</v>
          </cell>
          <cell r="W75">
            <v>835.82150744019771</v>
          </cell>
          <cell r="X75">
            <v>9.1263259162111119</v>
          </cell>
          <cell r="Y75">
            <v>6.7875019287378162</v>
          </cell>
          <cell r="Z75">
            <v>168.66419204333863</v>
          </cell>
          <cell r="AA75">
            <v>166.48817091912352</v>
          </cell>
          <cell r="AB75">
            <v>2110.3570262524686</v>
          </cell>
          <cell r="AC75">
            <v>550.82183754656035</v>
          </cell>
          <cell r="AD75">
            <v>89.983581220879188</v>
          </cell>
          <cell r="AE75">
            <v>191.57551744154179</v>
          </cell>
          <cell r="AF75">
            <v>25.091953290028222</v>
          </cell>
          <cell r="AG75">
            <v>38.531886113026324</v>
          </cell>
          <cell r="AH75">
            <v>388.47019425253086</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C75">
            <v>40026</v>
          </cell>
          <cell r="BD75">
            <v>0</v>
          </cell>
          <cell r="BE75">
            <v>0</v>
          </cell>
          <cell r="BF75">
            <v>0</v>
          </cell>
          <cell r="BG75">
            <v>0</v>
          </cell>
          <cell r="BH75">
            <v>0</v>
          </cell>
          <cell r="BI75">
            <v>0</v>
          </cell>
          <cell r="BJ75">
            <v>0</v>
          </cell>
          <cell r="BK75">
            <v>0</v>
          </cell>
          <cell r="BL75">
            <v>0</v>
          </cell>
          <cell r="BM75">
            <v>0</v>
          </cell>
          <cell r="BN75">
            <v>0</v>
          </cell>
          <cell r="BP75">
            <v>0</v>
          </cell>
          <cell r="BQ75">
            <v>0</v>
          </cell>
          <cell r="BR75">
            <v>0</v>
          </cell>
          <cell r="BS75">
            <v>0</v>
          </cell>
          <cell r="BT75">
            <v>0</v>
          </cell>
          <cell r="BU75">
            <v>0</v>
          </cell>
          <cell r="CA75">
            <v>0</v>
          </cell>
          <cell r="CB75">
            <v>0</v>
          </cell>
          <cell r="CC75">
            <v>0</v>
          </cell>
          <cell r="CH75">
            <v>0</v>
          </cell>
          <cell r="CI75">
            <v>0</v>
          </cell>
          <cell r="CJ75">
            <v>0</v>
          </cell>
          <cell r="CK75">
            <v>0</v>
          </cell>
          <cell r="CL75">
            <v>0</v>
          </cell>
          <cell r="CR75">
            <v>0</v>
          </cell>
          <cell r="CS75">
            <v>0</v>
          </cell>
          <cell r="CT75">
            <v>0</v>
          </cell>
          <cell r="CU75">
            <v>0</v>
          </cell>
          <cell r="CV75">
            <v>0</v>
          </cell>
          <cell r="CW75">
            <v>0</v>
          </cell>
          <cell r="CX75">
            <v>0</v>
          </cell>
          <cell r="CY75">
            <v>0</v>
          </cell>
          <cell r="CZ75">
            <v>0</v>
          </cell>
          <cell r="DA75">
            <v>0</v>
          </cell>
          <cell r="DC75">
            <v>40026</v>
          </cell>
          <cell r="DD75">
            <v>20847.716559766104</v>
          </cell>
          <cell r="DE75">
            <v>6646.895406616115</v>
          </cell>
          <cell r="DF75">
            <v>0</v>
          </cell>
          <cell r="DG75">
            <v>0</v>
          </cell>
          <cell r="DH75">
            <v>0</v>
          </cell>
          <cell r="DI75">
            <v>0</v>
          </cell>
          <cell r="DJ75">
            <v>0</v>
          </cell>
          <cell r="DK75">
            <v>27494.611966382217</v>
          </cell>
        </row>
        <row r="76">
          <cell r="A76">
            <v>40057</v>
          </cell>
          <cell r="B76">
            <v>2803.7445418593852</v>
          </cell>
          <cell r="C76">
            <v>10256.061175580951</v>
          </cell>
          <cell r="D76">
            <v>1188.3070821024703</v>
          </cell>
          <cell r="E76">
            <v>3132.1116500484209</v>
          </cell>
          <cell r="F76">
            <v>2049.2197288579241</v>
          </cell>
          <cell r="G76">
            <v>1822.80921115038</v>
          </cell>
          <cell r="H76">
            <v>83.59295597628001</v>
          </cell>
          <cell r="I76">
            <v>14.7572584029</v>
          </cell>
          <cell r="J76">
            <v>0</v>
          </cell>
          <cell r="K76">
            <v>0</v>
          </cell>
          <cell r="L76">
            <v>0</v>
          </cell>
          <cell r="M76">
            <v>324.76493829833998</v>
          </cell>
          <cell r="N76">
            <v>0</v>
          </cell>
          <cell r="O76">
            <v>0</v>
          </cell>
          <cell r="P76">
            <v>60.094510121211258</v>
          </cell>
          <cell r="Q76">
            <v>26.974785747739137</v>
          </cell>
          <cell r="R76">
            <v>832.36015790757131</v>
          </cell>
          <cell r="S76">
            <v>766.36520205931015</v>
          </cell>
          <cell r="T76">
            <v>5.4326808084754523</v>
          </cell>
          <cell r="U76">
            <v>350.49464456485811</v>
          </cell>
          <cell r="V76">
            <v>8.4079053688130685</v>
          </cell>
          <cell r="W76">
            <v>829.73213469554548</v>
          </cell>
          <cell r="X76">
            <v>9.0598361216816699</v>
          </cell>
          <cell r="Y76">
            <v>6.7380516228038223</v>
          </cell>
          <cell r="Z76">
            <v>167.43539005046702</v>
          </cell>
          <cell r="AA76">
            <v>165.27522231553135</v>
          </cell>
          <cell r="AB76">
            <v>2135.4803286214337</v>
          </cell>
          <cell r="AC76">
            <v>546.8088282439071</v>
          </cell>
          <cell r="AD76">
            <v>89.328006361803375</v>
          </cell>
          <cell r="AE76">
            <v>190.17979512036834</v>
          </cell>
          <cell r="AF76">
            <v>24.90914600986822</v>
          </cell>
          <cell r="AG76">
            <v>38.251162280236592</v>
          </cell>
          <cell r="AH76">
            <v>385.63999690544915</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C76">
            <v>40057</v>
          </cell>
          <cell r="BD76">
            <v>0</v>
          </cell>
          <cell r="BE76">
            <v>0</v>
          </cell>
          <cell r="BF76">
            <v>0</v>
          </cell>
          <cell r="BG76">
            <v>0</v>
          </cell>
          <cell r="BH76">
            <v>0</v>
          </cell>
          <cell r="BI76">
            <v>0</v>
          </cell>
          <cell r="BJ76">
            <v>0</v>
          </cell>
          <cell r="BK76">
            <v>0</v>
          </cell>
          <cell r="BL76">
            <v>0</v>
          </cell>
          <cell r="BM76">
            <v>0</v>
          </cell>
          <cell r="BN76">
            <v>0</v>
          </cell>
          <cell r="BP76">
            <v>0</v>
          </cell>
          <cell r="BQ76">
            <v>0</v>
          </cell>
          <cell r="BR76">
            <v>0</v>
          </cell>
          <cell r="BS76">
            <v>0</v>
          </cell>
          <cell r="BT76">
            <v>0</v>
          </cell>
          <cell r="BU76">
            <v>0</v>
          </cell>
          <cell r="CA76">
            <v>0</v>
          </cell>
          <cell r="CB76">
            <v>0</v>
          </cell>
          <cell r="CC76">
            <v>0</v>
          </cell>
          <cell r="CH76">
            <v>0</v>
          </cell>
          <cell r="CI76">
            <v>0</v>
          </cell>
          <cell r="CJ76">
            <v>0</v>
          </cell>
          <cell r="CK76">
            <v>0</v>
          </cell>
          <cell r="CL76">
            <v>0</v>
          </cell>
          <cell r="CR76">
            <v>0</v>
          </cell>
          <cell r="CS76">
            <v>0</v>
          </cell>
          <cell r="CT76">
            <v>0</v>
          </cell>
          <cell r="CU76">
            <v>0</v>
          </cell>
          <cell r="CV76">
            <v>0</v>
          </cell>
          <cell r="CW76">
            <v>0</v>
          </cell>
          <cell r="CX76">
            <v>0</v>
          </cell>
          <cell r="CY76">
            <v>0</v>
          </cell>
          <cell r="CZ76">
            <v>0</v>
          </cell>
          <cell r="DA76">
            <v>0</v>
          </cell>
          <cell r="DC76">
            <v>40057</v>
          </cell>
          <cell r="DD76">
            <v>21675.36854227705</v>
          </cell>
          <cell r="DE76">
            <v>6638.9677849270738</v>
          </cell>
          <cell r="DF76">
            <v>0</v>
          </cell>
          <cell r="DG76">
            <v>0</v>
          </cell>
          <cell r="DH76">
            <v>0</v>
          </cell>
          <cell r="DI76">
            <v>0</v>
          </cell>
          <cell r="DJ76">
            <v>0</v>
          </cell>
          <cell r="DK76">
            <v>28314.336327204124</v>
          </cell>
        </row>
        <row r="77">
          <cell r="A77">
            <v>40087</v>
          </cell>
          <cell r="B77">
            <v>3011.0226989139815</v>
          </cell>
          <cell r="C77">
            <v>13734.519015271793</v>
          </cell>
          <cell r="D77">
            <v>1598.6520984698604</v>
          </cell>
          <cell r="E77">
            <v>3765.2293829014507</v>
          </cell>
          <cell r="F77">
            <v>3939.9129257725795</v>
          </cell>
          <cell r="G77">
            <v>1925.8363280968499</v>
          </cell>
          <cell r="H77">
            <v>66.362725881999992</v>
          </cell>
          <cell r="I77">
            <v>15.66667453</v>
          </cell>
          <cell r="J77">
            <v>0</v>
          </cell>
          <cell r="K77">
            <v>0</v>
          </cell>
          <cell r="L77">
            <v>0</v>
          </cell>
          <cell r="M77">
            <v>344.77857933800004</v>
          </cell>
          <cell r="N77">
            <v>0</v>
          </cell>
          <cell r="O77">
            <v>0</v>
          </cell>
          <cell r="P77">
            <v>125.55020884313991</v>
          </cell>
          <cell r="Q77">
            <v>72.501075224215171</v>
          </cell>
          <cell r="R77">
            <v>1110.5810434701039</v>
          </cell>
          <cell r="S77">
            <v>1045.687582652271</v>
          </cell>
          <cell r="T77">
            <v>201.67173312881184</v>
          </cell>
          <cell r="U77">
            <v>1026.043244346117</v>
          </cell>
          <cell r="V77">
            <v>20.639230509547602</v>
          </cell>
          <cell r="W77">
            <v>1764.8190831415452</v>
          </cell>
          <cell r="X77">
            <v>32.282112977670295</v>
          </cell>
          <cell r="Y77">
            <v>13.945252719287076</v>
          </cell>
          <cell r="Z77">
            <v>289.15310609711679</v>
          </cell>
          <cell r="AA77">
            <v>418.22474677706623</v>
          </cell>
          <cell r="AB77">
            <v>3804.3988078412458</v>
          </cell>
          <cell r="AC77">
            <v>1616.7072003841663</v>
          </cell>
          <cell r="AD77">
            <v>121.77535465125624</v>
          </cell>
          <cell r="AE77">
            <v>249.66858939447141</v>
          </cell>
          <cell r="AF77">
            <v>67.149413835062632</v>
          </cell>
          <cell r="AG77">
            <v>114.64155003175691</v>
          </cell>
          <cell r="AH77">
            <v>782.32589476230805</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C77">
            <v>40087</v>
          </cell>
          <cell r="BD77">
            <v>0</v>
          </cell>
          <cell r="BE77">
            <v>0</v>
          </cell>
          <cell r="BF77">
            <v>0</v>
          </cell>
          <cell r="BG77">
            <v>0</v>
          </cell>
          <cell r="BH77">
            <v>0</v>
          </cell>
          <cell r="BI77">
            <v>0</v>
          </cell>
          <cell r="BJ77">
            <v>0</v>
          </cell>
          <cell r="BK77">
            <v>0</v>
          </cell>
          <cell r="BL77">
            <v>0</v>
          </cell>
          <cell r="BM77">
            <v>0</v>
          </cell>
          <cell r="BN77">
            <v>0</v>
          </cell>
          <cell r="BP77">
            <v>0</v>
          </cell>
          <cell r="BQ77">
            <v>0</v>
          </cell>
          <cell r="BR77">
            <v>0</v>
          </cell>
          <cell r="BS77">
            <v>0</v>
          </cell>
          <cell r="BT77">
            <v>0</v>
          </cell>
          <cell r="BU77">
            <v>0</v>
          </cell>
          <cell r="CA77">
            <v>0</v>
          </cell>
          <cell r="CB77">
            <v>0</v>
          </cell>
          <cell r="CC77">
            <v>0</v>
          </cell>
          <cell r="CH77">
            <v>0</v>
          </cell>
          <cell r="CI77">
            <v>0</v>
          </cell>
          <cell r="CJ77">
            <v>0</v>
          </cell>
          <cell r="CK77">
            <v>0</v>
          </cell>
          <cell r="CL77">
            <v>0</v>
          </cell>
          <cell r="CR77">
            <v>0</v>
          </cell>
          <cell r="CS77">
            <v>0</v>
          </cell>
          <cell r="CT77">
            <v>0</v>
          </cell>
          <cell r="CU77">
            <v>0</v>
          </cell>
          <cell r="CV77">
            <v>0</v>
          </cell>
          <cell r="CW77">
            <v>0</v>
          </cell>
          <cell r="CX77">
            <v>0</v>
          </cell>
          <cell r="CY77">
            <v>0</v>
          </cell>
          <cell r="CZ77">
            <v>0</v>
          </cell>
          <cell r="DA77">
            <v>0</v>
          </cell>
          <cell r="DC77">
            <v>40087</v>
          </cell>
          <cell r="DD77">
            <v>28401.980429176518</v>
          </cell>
          <cell r="DE77">
            <v>12877.765230787158</v>
          </cell>
          <cell r="DF77">
            <v>0</v>
          </cell>
          <cell r="DG77">
            <v>0</v>
          </cell>
          <cell r="DH77">
            <v>0</v>
          </cell>
          <cell r="DI77">
            <v>0</v>
          </cell>
          <cell r="DJ77">
            <v>0</v>
          </cell>
          <cell r="DK77">
            <v>41279.745659963679</v>
          </cell>
        </row>
        <row r="78">
          <cell r="A78">
            <v>40118</v>
          </cell>
          <cell r="B78">
            <v>3851.0036134661868</v>
          </cell>
          <cell r="C78">
            <v>33699.468809800361</v>
          </cell>
          <cell r="D78">
            <v>3255.1900603094332</v>
          </cell>
          <cell r="E78">
            <v>5533.2598501923858</v>
          </cell>
          <cell r="F78">
            <v>9107.3359170800686</v>
          </cell>
          <cell r="G78">
            <v>2308.3872564979501</v>
          </cell>
          <cell r="H78">
            <v>65.054266946999988</v>
          </cell>
          <cell r="I78">
            <v>19.043435853000002</v>
          </cell>
          <cell r="J78">
            <v>0</v>
          </cell>
          <cell r="K78">
            <v>0</v>
          </cell>
          <cell r="L78">
            <v>0</v>
          </cell>
          <cell r="M78">
            <v>419.09141257380003</v>
          </cell>
          <cell r="N78">
            <v>0</v>
          </cell>
          <cell r="O78">
            <v>0</v>
          </cell>
          <cell r="P78">
            <v>235.57270238833058</v>
          </cell>
          <cell r="Q78">
            <v>148.33776665919436</v>
          </cell>
          <cell r="R78">
            <v>1604.9759855036359</v>
          </cell>
          <cell r="S78">
            <v>1538.8280992522089</v>
          </cell>
          <cell r="T78">
            <v>523.42469363211569</v>
          </cell>
          <cell r="U78">
            <v>2149.0500658595934</v>
          </cell>
          <cell r="V78">
            <v>41.067705001710038</v>
          </cell>
          <cell r="W78">
            <v>3335.2449309527569</v>
          </cell>
          <cell r="X78">
            <v>70.747433601305161</v>
          </cell>
          <cell r="Y78">
            <v>26.065233959513463</v>
          </cell>
          <cell r="Z78">
            <v>496.32593757472694</v>
          </cell>
          <cell r="AA78">
            <v>840.29632921719804</v>
          </cell>
          <cell r="AB78">
            <v>6740.9347768580701</v>
          </cell>
          <cell r="AC78">
            <v>3394.8823067604708</v>
          </cell>
          <cell r="AD78">
            <v>179.07485355220561</v>
          </cell>
          <cell r="AE78">
            <v>355.94517712581751</v>
          </cell>
          <cell r="AF78">
            <v>137.5068235125822</v>
          </cell>
          <cell r="AG78">
            <v>241.56600521694301</v>
          </cell>
          <cell r="AH78">
            <v>1450.0971786312987</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C78">
            <v>40118</v>
          </cell>
          <cell r="BD78">
            <v>0</v>
          </cell>
          <cell r="BE78">
            <v>0</v>
          </cell>
          <cell r="BF78">
            <v>0</v>
          </cell>
          <cell r="BG78">
            <v>0</v>
          </cell>
          <cell r="BH78">
            <v>0</v>
          </cell>
          <cell r="BI78">
            <v>0</v>
          </cell>
          <cell r="BJ78">
            <v>0</v>
          </cell>
          <cell r="BK78">
            <v>0</v>
          </cell>
          <cell r="BL78">
            <v>0</v>
          </cell>
          <cell r="BM78">
            <v>0</v>
          </cell>
          <cell r="BN78">
            <v>0</v>
          </cell>
          <cell r="BP78">
            <v>0</v>
          </cell>
          <cell r="BQ78">
            <v>0</v>
          </cell>
          <cell r="BR78">
            <v>0</v>
          </cell>
          <cell r="BS78">
            <v>0</v>
          </cell>
          <cell r="BT78">
            <v>0</v>
          </cell>
          <cell r="BU78">
            <v>0</v>
          </cell>
          <cell r="CA78">
            <v>0</v>
          </cell>
          <cell r="CB78">
            <v>0</v>
          </cell>
          <cell r="CC78">
            <v>0</v>
          </cell>
          <cell r="CH78">
            <v>0</v>
          </cell>
          <cell r="CI78">
            <v>0</v>
          </cell>
          <cell r="CJ78">
            <v>0</v>
          </cell>
          <cell r="CK78">
            <v>0</v>
          </cell>
          <cell r="CL78">
            <v>0</v>
          </cell>
          <cell r="CR78">
            <v>0</v>
          </cell>
          <cell r="CS78">
            <v>0</v>
          </cell>
          <cell r="CT78">
            <v>0</v>
          </cell>
          <cell r="CU78">
            <v>0</v>
          </cell>
          <cell r="CV78">
            <v>0</v>
          </cell>
          <cell r="CW78">
            <v>0</v>
          </cell>
          <cell r="CX78">
            <v>0</v>
          </cell>
          <cell r="CY78">
            <v>0</v>
          </cell>
          <cell r="CZ78">
            <v>0</v>
          </cell>
          <cell r="DA78">
            <v>0</v>
          </cell>
          <cell r="DC78">
            <v>40118</v>
          </cell>
          <cell r="DD78">
            <v>58257.834622720184</v>
          </cell>
          <cell r="DE78">
            <v>23509.944005259684</v>
          </cell>
          <cell r="DF78">
            <v>0</v>
          </cell>
          <cell r="DG78">
            <v>0</v>
          </cell>
          <cell r="DH78">
            <v>0</v>
          </cell>
          <cell r="DI78">
            <v>0</v>
          </cell>
          <cell r="DJ78">
            <v>0</v>
          </cell>
          <cell r="DK78">
            <v>81767.77862797986</v>
          </cell>
        </row>
        <row r="79">
          <cell r="A79">
            <v>40148</v>
          </cell>
          <cell r="B79">
            <v>4631.1909609553186</v>
          </cell>
          <cell r="C79">
            <v>66503.379389448208</v>
          </cell>
          <cell r="D79">
            <v>5835.1422426225608</v>
          </cell>
          <cell r="E79">
            <v>7323.8008714666039</v>
          </cell>
          <cell r="F79">
            <v>15761.933658148882</v>
          </cell>
          <cell r="G79">
            <v>2456.4931565970451</v>
          </cell>
          <cell r="H79">
            <v>95.522363481499994</v>
          </cell>
          <cell r="I79">
            <v>20.350760546349999</v>
          </cell>
          <cell r="J79">
            <v>0</v>
          </cell>
          <cell r="K79">
            <v>0</v>
          </cell>
          <cell r="L79">
            <v>0</v>
          </cell>
          <cell r="M79">
            <v>447.86188008071002</v>
          </cell>
          <cell r="N79">
            <v>0</v>
          </cell>
          <cell r="O79">
            <v>0</v>
          </cell>
          <cell r="P79">
            <v>371.4682380676897</v>
          </cell>
          <cell r="Q79">
            <v>243.81375864531725</v>
          </cell>
          <cell r="R79">
            <v>2145.3622150850288</v>
          </cell>
          <cell r="S79">
            <v>2085.8264546206151</v>
          </cell>
          <cell r="T79">
            <v>942.12452283735604</v>
          </cell>
          <cell r="U79">
            <v>3568.9977010744992</v>
          </cell>
          <cell r="V79">
            <v>66.643847224858035</v>
          </cell>
          <cell r="W79">
            <v>5278.4780707455175</v>
          </cell>
          <cell r="X79">
            <v>119.75166358889857</v>
          </cell>
          <cell r="Y79">
            <v>41.020609087187943</v>
          </cell>
          <cell r="Z79">
            <v>745.43498485276371</v>
          </cell>
          <cell r="AA79">
            <v>1369.7783141987475</v>
          </cell>
          <cell r="AB79">
            <v>10251.552230498883</v>
          </cell>
          <cell r="AC79">
            <v>5644.2556264994155</v>
          </cell>
          <cell r="AD79">
            <v>242.59705584562158</v>
          </cell>
          <cell r="AE79">
            <v>470.70191098033587</v>
          </cell>
          <cell r="AF79">
            <v>226.09915479820071</v>
          </cell>
          <cell r="AG79">
            <v>402.22155839514272</v>
          </cell>
          <cell r="AH79">
            <v>2272.2904359362428</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C79">
            <v>40148</v>
          </cell>
          <cell r="BD79">
            <v>0</v>
          </cell>
          <cell r="BE79">
            <v>0</v>
          </cell>
          <cell r="BF79">
            <v>0</v>
          </cell>
          <cell r="BG79">
            <v>0</v>
          </cell>
          <cell r="BH79">
            <v>0</v>
          </cell>
          <cell r="BI79">
            <v>0</v>
          </cell>
          <cell r="BJ79">
            <v>0</v>
          </cell>
          <cell r="BK79">
            <v>0</v>
          </cell>
          <cell r="BL79">
            <v>0</v>
          </cell>
          <cell r="BM79">
            <v>0</v>
          </cell>
          <cell r="BN79">
            <v>0</v>
          </cell>
          <cell r="BP79">
            <v>0</v>
          </cell>
          <cell r="BQ79">
            <v>0</v>
          </cell>
          <cell r="BR79">
            <v>0</v>
          </cell>
          <cell r="BS79">
            <v>0</v>
          </cell>
          <cell r="BT79">
            <v>0</v>
          </cell>
          <cell r="BU79">
            <v>0</v>
          </cell>
          <cell r="CA79">
            <v>0</v>
          </cell>
          <cell r="CB79">
            <v>0</v>
          </cell>
          <cell r="CC79">
            <v>0</v>
          </cell>
          <cell r="CH79">
            <v>0</v>
          </cell>
          <cell r="CI79">
            <v>0</v>
          </cell>
          <cell r="CJ79">
            <v>0</v>
          </cell>
          <cell r="CK79">
            <v>0</v>
          </cell>
          <cell r="CL79">
            <v>0</v>
          </cell>
          <cell r="CR79">
            <v>0</v>
          </cell>
          <cell r="CS79">
            <v>0</v>
          </cell>
          <cell r="CT79">
            <v>0</v>
          </cell>
          <cell r="CU79">
            <v>0</v>
          </cell>
          <cell r="CV79">
            <v>0</v>
          </cell>
          <cell r="CW79">
            <v>0</v>
          </cell>
          <cell r="CX79">
            <v>0</v>
          </cell>
          <cell r="CY79">
            <v>0</v>
          </cell>
          <cell r="CZ79">
            <v>0</v>
          </cell>
          <cell r="DA79">
            <v>0</v>
          </cell>
          <cell r="DC79">
            <v>40148</v>
          </cell>
          <cell r="DD79">
            <v>103075.6752833472</v>
          </cell>
          <cell r="DE79">
            <v>36488.41835298232</v>
          </cell>
          <cell r="DF79">
            <v>0</v>
          </cell>
          <cell r="DG79">
            <v>0</v>
          </cell>
          <cell r="DH79">
            <v>0</v>
          </cell>
          <cell r="DI79">
            <v>0</v>
          </cell>
          <cell r="DJ79">
            <v>0</v>
          </cell>
          <cell r="DK79">
            <v>139564.09363632952</v>
          </cell>
        </row>
        <row r="81">
          <cell r="A81" t="str">
            <v>A-1-2.)  Unbilled Fuel Revenue Summary</v>
          </cell>
          <cell r="BC81" t="str">
            <v>B-1.)  Unbilled Fuel Revenue Summary</v>
          </cell>
          <cell r="DC81" t="str">
            <v>B-1-2.)  Unbilled Fuel Revenue Summary</v>
          </cell>
        </row>
        <row r="82">
          <cell r="DD82" t="str">
            <v>Total Firm</v>
          </cell>
          <cell r="DE82" t="str">
            <v>Total TC</v>
          </cell>
          <cell r="DF82" t="str">
            <v>Total Interruptible</v>
          </cell>
          <cell r="DG82" t="str">
            <v>Total Firm</v>
          </cell>
          <cell r="DH82" t="str">
            <v>Total TC</v>
          </cell>
          <cell r="DI82" t="str">
            <v>Total Interruptible</v>
          </cell>
          <cell r="DJ82" t="str">
            <v>Others</v>
          </cell>
          <cell r="DK82" t="str">
            <v>Grand</v>
          </cell>
        </row>
        <row r="83">
          <cell r="B83" t="str">
            <v>Resid - Firm</v>
          </cell>
          <cell r="D83" t="str">
            <v>Comm - Firm</v>
          </cell>
          <cell r="P83" t="str">
            <v>TC</v>
          </cell>
          <cell r="AI83" t="str">
            <v>Interruptible</v>
          </cell>
          <cell r="AR83" t="str">
            <v>Resid</v>
          </cell>
          <cell r="AS83" t="str">
            <v>Comm</v>
          </cell>
          <cell r="AT83" t="str">
            <v>Comm</v>
          </cell>
          <cell r="AU83" t="str">
            <v>TC</v>
          </cell>
          <cell r="AV83" t="str">
            <v>TC</v>
          </cell>
          <cell r="AW83" t="str">
            <v>TC</v>
          </cell>
          <cell r="AX83" t="str">
            <v>Interrupt</v>
          </cell>
          <cell r="AY83" t="str">
            <v>Interrupt</v>
          </cell>
          <cell r="AZ83" t="str">
            <v>Edgar</v>
          </cell>
          <cell r="BA83" t="str">
            <v>S. Allowance</v>
          </cell>
          <cell r="BD83" t="str">
            <v>Resid - Firm</v>
          </cell>
          <cell r="BF83" t="str">
            <v>Comm - Firm</v>
          </cell>
          <cell r="BP83" t="str">
            <v>TC</v>
          </cell>
          <cell r="CI83" t="str">
            <v>Interruptible</v>
          </cell>
          <cell r="CR83" t="str">
            <v>Resid</v>
          </cell>
          <cell r="CS83" t="str">
            <v>Comm</v>
          </cell>
          <cell r="CT83" t="str">
            <v>Comm</v>
          </cell>
          <cell r="CU83" t="str">
            <v>TC</v>
          </cell>
          <cell r="CV83" t="str">
            <v>TC</v>
          </cell>
          <cell r="CW83" t="str">
            <v>TC</v>
          </cell>
          <cell r="CX83" t="str">
            <v>Interrupt</v>
          </cell>
          <cell r="CY83" t="str">
            <v>Interrupt</v>
          </cell>
          <cell r="DD83" t="str">
            <v>Sales</v>
          </cell>
          <cell r="DE83" t="str">
            <v>Sales</v>
          </cell>
          <cell r="DF83" t="str">
            <v>Sales</v>
          </cell>
          <cell r="DG83" t="str">
            <v>Trans</v>
          </cell>
          <cell r="DH83" t="str">
            <v>Trans</v>
          </cell>
          <cell r="DI83" t="str">
            <v>Trans</v>
          </cell>
          <cell r="DJ83" t="str">
            <v>(Edgar, S.Allow, Choff, Offsys)</v>
          </cell>
          <cell r="DK83" t="str">
            <v>Total</v>
          </cell>
        </row>
        <row r="84">
          <cell r="B84" t="str">
            <v>1A</v>
          </cell>
          <cell r="C84" t="str">
            <v>1B</v>
          </cell>
          <cell r="D84">
            <v>3</v>
          </cell>
          <cell r="E84" t="str">
            <v>2-1</v>
          </cell>
          <cell r="F84" t="str">
            <v>2-2</v>
          </cell>
          <cell r="G84" t="str">
            <v>4A</v>
          </cell>
          <cell r="H84" t="str">
            <v>4B</v>
          </cell>
          <cell r="I84">
            <v>7</v>
          </cell>
          <cell r="J84" t="str">
            <v>SC 21 - R1</v>
          </cell>
          <cell r="K84" t="str">
            <v>SC 21 - R2</v>
          </cell>
          <cell r="L84" t="str">
            <v>SC 21 - R3</v>
          </cell>
          <cell r="M84" t="str">
            <v>NGV</v>
          </cell>
          <cell r="N84" t="str">
            <v>WC Ad</v>
          </cell>
          <cell r="O84" t="str">
            <v>1 Time Adj</v>
          </cell>
          <cell r="P84" t="str">
            <v>6C-1</v>
          </cell>
          <cell r="Q84" t="str">
            <v>6CT-1</v>
          </cell>
          <cell r="R84" t="str">
            <v>6C-2</v>
          </cell>
          <cell r="S84" t="str">
            <v>6CT-2</v>
          </cell>
          <cell r="T84" t="str">
            <v>6G-1</v>
          </cell>
          <cell r="U84" t="str">
            <v>6G-2</v>
          </cell>
          <cell r="V84" t="str">
            <v>NYH1</v>
          </cell>
          <cell r="W84" t="str">
            <v>NYH2</v>
          </cell>
          <cell r="X84" t="str">
            <v>NYSGS</v>
          </cell>
          <cell r="Y84" t="str">
            <v>Kingsboro</v>
          </cell>
          <cell r="Z84" t="str">
            <v>NYCDGS</v>
          </cell>
          <cell r="AA84" t="str">
            <v>6M-1</v>
          </cell>
          <cell r="AB84" t="str">
            <v>6M-2</v>
          </cell>
          <cell r="AC84" t="str">
            <v>6M-3</v>
          </cell>
          <cell r="AD84" t="str">
            <v>LFK-A</v>
          </cell>
          <cell r="AE84" t="str">
            <v>LFK-B</v>
          </cell>
          <cell r="AF84" t="str">
            <v>TRP-A</v>
          </cell>
          <cell r="AG84" t="str">
            <v>TRP-B</v>
          </cell>
          <cell r="AH84" t="str">
            <v>6M-4</v>
          </cell>
          <cell r="AI84" t="str">
            <v>5A1</v>
          </cell>
          <cell r="AJ84" t="str">
            <v>5A2</v>
          </cell>
          <cell r="AK84" t="str">
            <v>5B1</v>
          </cell>
          <cell r="AL84" t="str">
            <v>5B2</v>
          </cell>
          <cell r="AM84" t="str">
            <v>Power Gen</v>
          </cell>
          <cell r="AN84" t="str">
            <v>SC20-Spare 1</v>
          </cell>
          <cell r="AO84" t="str">
            <v>SC20-Spare 2</v>
          </cell>
          <cell r="AP84" t="str">
            <v>SC20-Spare 3</v>
          </cell>
          <cell r="AQ84" t="str">
            <v>PG &lt; 50MW</v>
          </cell>
          <cell r="AR84" t="str">
            <v>Spare 1a</v>
          </cell>
          <cell r="AS84" t="str">
            <v>Spare 2a</v>
          </cell>
          <cell r="AT84" t="str">
            <v>Spare 3a</v>
          </cell>
          <cell r="AU84" t="str">
            <v>Spare 4a</v>
          </cell>
          <cell r="AV84" t="str">
            <v>Spare 5a</v>
          </cell>
          <cell r="AW84" t="str">
            <v>Spare 6a</v>
          </cell>
          <cell r="AX84" t="str">
            <v>Spare 7a</v>
          </cell>
          <cell r="AY84" t="str">
            <v>Spare 8a</v>
          </cell>
          <cell r="BD84" t="str">
            <v>T1A</v>
          </cell>
          <cell r="BE84" t="str">
            <v>T1B</v>
          </cell>
          <cell r="BF84" t="str">
            <v>T3</v>
          </cell>
          <cell r="BG84" t="str">
            <v>T2-1</v>
          </cell>
          <cell r="BH84" t="str">
            <v>T2-2</v>
          </cell>
          <cell r="BI84" t="str">
            <v>T4A</v>
          </cell>
          <cell r="BJ84" t="str">
            <v>T4B</v>
          </cell>
          <cell r="BK84" t="str">
            <v>T7</v>
          </cell>
          <cell r="BL84" t="str">
            <v>T7</v>
          </cell>
          <cell r="BM84" t="str">
            <v>T7</v>
          </cell>
          <cell r="BN84" t="str">
            <v>T7</v>
          </cell>
          <cell r="BP84" t="str">
            <v>T6C-1</v>
          </cell>
          <cell r="BQ84" t="str">
            <v>T6CT-1</v>
          </cell>
          <cell r="BR84" t="str">
            <v>T6C-2</v>
          </cell>
          <cell r="BS84" t="str">
            <v>T6CT-2</v>
          </cell>
          <cell r="BT84" t="str">
            <v>T6G-1</v>
          </cell>
          <cell r="BU84" t="str">
            <v>T6G-2</v>
          </cell>
          <cell r="CA84" t="str">
            <v>T6M-1</v>
          </cell>
          <cell r="CB84" t="str">
            <v>T6M-2</v>
          </cell>
          <cell r="CC84" t="str">
            <v>T6M-3</v>
          </cell>
          <cell r="CH84" t="str">
            <v>T6M-4</v>
          </cell>
          <cell r="CI84" t="str">
            <v>T5A1</v>
          </cell>
          <cell r="CJ84" t="str">
            <v>T5A2</v>
          </cell>
          <cell r="CK84" t="str">
            <v>T5B1</v>
          </cell>
          <cell r="CL84" t="str">
            <v>T5B2</v>
          </cell>
          <cell r="CR84" t="str">
            <v>Spare 1b</v>
          </cell>
          <cell r="CS84" t="str">
            <v>Spare 2b</v>
          </cell>
          <cell r="CT84" t="str">
            <v>Spare 3b</v>
          </cell>
          <cell r="CU84" t="str">
            <v>Spare 4b</v>
          </cell>
          <cell r="CV84" t="str">
            <v>Spare 5b</v>
          </cell>
          <cell r="CW84" t="str">
            <v>Spare 6b</v>
          </cell>
          <cell r="CX84" t="str">
            <v>Spare 7b</v>
          </cell>
          <cell r="CY84" t="str">
            <v>Spare 8b</v>
          </cell>
          <cell r="CZ84" t="str">
            <v>Offsys</v>
          </cell>
          <cell r="DA84" t="str">
            <v>R.Choff</v>
          </cell>
        </row>
        <row r="85">
          <cell r="A85">
            <v>38353</v>
          </cell>
          <cell r="B85">
            <v>398.89779709999971</v>
          </cell>
          <cell r="C85">
            <v>7068.9557075898165</v>
          </cell>
          <cell r="D85">
            <v>1622.3422800251969</v>
          </cell>
          <cell r="E85">
            <v>300.62044393000485</v>
          </cell>
          <cell r="F85">
            <v>658.30718863425363</v>
          </cell>
          <cell r="G85">
            <v>-141.81950367256519</v>
          </cell>
          <cell r="H85">
            <v>0.42785820461997903</v>
          </cell>
          <cell r="I85">
            <v>-1.2518349304499998</v>
          </cell>
          <cell r="J85">
            <v>0</v>
          </cell>
          <cell r="K85">
            <v>0</v>
          </cell>
          <cell r="L85">
            <v>0</v>
          </cell>
          <cell r="M85">
            <v>-27.549296952569968</v>
          </cell>
          <cell r="N85">
            <v>0</v>
          </cell>
          <cell r="O85">
            <v>0</v>
          </cell>
          <cell r="P85">
            <v>-1.8358672263812787</v>
          </cell>
          <cell r="Q85">
            <v>-0.90681488671014454</v>
          </cell>
          <cell r="R85">
            <v>-22.207755168795483</v>
          </cell>
          <cell r="S85">
            <v>-20.565678972977768</v>
          </cell>
          <cell r="T85">
            <v>-1.1413770870050213</v>
          </cell>
          <cell r="U85">
            <v>-12.213162769809351</v>
          </cell>
          <cell r="V85">
            <v>-0.27260970108002197</v>
          </cell>
          <cell r="W85">
            <v>-25.508619425195139</v>
          </cell>
          <cell r="X85">
            <v>-0.34521601277108632</v>
          </cell>
          <cell r="Y85">
            <v>-0.20516887496915273</v>
          </cell>
          <cell r="Z85">
            <v>-4.8042345407808718</v>
          </cell>
          <cell r="AA85">
            <v>-5.4228719220759922</v>
          </cell>
          <cell r="AB85">
            <v>-28.79528054156588</v>
          </cell>
          <cell r="AC85">
            <v>-19.135681368537334</v>
          </cell>
          <cell r="AD85">
            <v>-2.3965813284000386</v>
          </cell>
          <cell r="AE85">
            <v>-5.0531757776911306</v>
          </cell>
          <cell r="AF85">
            <v>-0.83840020169250695</v>
          </cell>
          <cell r="AG85">
            <v>-1.3465369222965091</v>
          </cell>
          <cell r="AH85">
            <v>-11.661461726643319</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C85">
            <v>38353</v>
          </cell>
          <cell r="BD85">
            <v>0</v>
          </cell>
          <cell r="BE85">
            <v>0</v>
          </cell>
          <cell r="BF85">
            <v>0</v>
          </cell>
          <cell r="BG85">
            <v>0</v>
          </cell>
          <cell r="BH85">
            <v>0</v>
          </cell>
          <cell r="BI85">
            <v>0</v>
          </cell>
          <cell r="BJ85">
            <v>0</v>
          </cell>
          <cell r="BK85">
            <v>0</v>
          </cell>
          <cell r="BL85">
            <v>0</v>
          </cell>
          <cell r="BM85">
            <v>0</v>
          </cell>
          <cell r="BN85">
            <v>0</v>
          </cell>
          <cell r="BP85">
            <v>0</v>
          </cell>
          <cell r="BQ85">
            <v>0</v>
          </cell>
          <cell r="BR85">
            <v>0</v>
          </cell>
          <cell r="BS85">
            <v>0</v>
          </cell>
          <cell r="BT85">
            <v>0</v>
          </cell>
          <cell r="BU85">
            <v>0</v>
          </cell>
          <cell r="CA85">
            <v>0</v>
          </cell>
          <cell r="CB85">
            <v>0</v>
          </cell>
          <cell r="CC85">
            <v>0</v>
          </cell>
          <cell r="CH85">
            <v>0</v>
          </cell>
          <cell r="CI85">
            <v>0</v>
          </cell>
          <cell r="CJ85">
            <v>0</v>
          </cell>
          <cell r="CK85">
            <v>0</v>
          </cell>
          <cell r="CL85">
            <v>0</v>
          </cell>
          <cell r="CR85">
            <v>0</v>
          </cell>
          <cell r="CS85">
            <v>0</v>
          </cell>
          <cell r="CT85">
            <v>0</v>
          </cell>
          <cell r="CU85">
            <v>0</v>
          </cell>
          <cell r="CV85">
            <v>0</v>
          </cell>
          <cell r="CW85">
            <v>0</v>
          </cell>
          <cell r="CX85">
            <v>0</v>
          </cell>
          <cell r="CY85">
            <v>0</v>
          </cell>
          <cell r="CZ85">
            <v>0</v>
          </cell>
          <cell r="DA85">
            <v>0</v>
          </cell>
          <cell r="DC85">
            <v>38353</v>
          </cell>
          <cell r="DD85">
            <v>9878.9306399283087</v>
          </cell>
          <cell r="DE85">
            <v>-164.65649445537804</v>
          </cell>
          <cell r="DF85">
            <v>0</v>
          </cell>
          <cell r="DG85">
            <v>0</v>
          </cell>
          <cell r="DH85">
            <v>0</v>
          </cell>
          <cell r="DI85">
            <v>0</v>
          </cell>
          <cell r="DJ85">
            <v>0</v>
          </cell>
          <cell r="DK85">
            <v>9714.2741454729312</v>
          </cell>
        </row>
        <row r="86">
          <cell r="A86">
            <v>38384</v>
          </cell>
          <cell r="B86">
            <v>-410.71814379999995</v>
          </cell>
          <cell r="C86">
            <v>-857.56863066487017</v>
          </cell>
          <cell r="D86">
            <v>-785.27926695442875</v>
          </cell>
          <cell r="E86">
            <v>-511.83937574548008</v>
          </cell>
          <cell r="F86">
            <v>-711.61610358354631</v>
          </cell>
          <cell r="G86">
            <v>-116.7944758178851</v>
          </cell>
          <cell r="H86">
            <v>-8.2557883464899806</v>
          </cell>
          <cell r="I86">
            <v>-0.96540215655000106</v>
          </cell>
          <cell r="J86">
            <v>0</v>
          </cell>
          <cell r="K86">
            <v>0</v>
          </cell>
          <cell r="L86">
            <v>0</v>
          </cell>
          <cell r="M86">
            <v>-21.24573299763011</v>
          </cell>
          <cell r="N86">
            <v>0</v>
          </cell>
          <cell r="O86">
            <v>0</v>
          </cell>
          <cell r="P86">
            <v>-5.5326361397925892</v>
          </cell>
          <cell r="Q86">
            <v>-3.7813176784206415</v>
          </cell>
          <cell r="R86">
            <v>-26.116083925695602</v>
          </cell>
          <cell r="S86">
            <v>-25.907273990853174</v>
          </cell>
          <cell r="T86">
            <v>-15.799780059931873</v>
          </cell>
          <cell r="U86">
            <v>-55.885370604974014</v>
          </cell>
          <cell r="V86">
            <v>-1.0211380229839357</v>
          </cell>
          <cell r="W86">
            <v>-78.908514910493182</v>
          </cell>
          <cell r="X86">
            <v>-1.9076181505503564</v>
          </cell>
          <cell r="Y86">
            <v>-0.60973384496495608</v>
          </cell>
          <cell r="Z86">
            <v>-10.539089478204323</v>
          </cell>
          <cell r="AA86">
            <v>-21.078843509532327</v>
          </cell>
          <cell r="AB86">
            <v>-128.01928785037046</v>
          </cell>
          <cell r="AC86">
            <v>-88.470977718153733</v>
          </cell>
          <cell r="AD86">
            <v>-3.0108736581269748</v>
          </cell>
          <cell r="AE86">
            <v>-5.6390999721799107</v>
          </cell>
          <cell r="AF86">
            <v>-3.507853086591417</v>
          </cell>
          <cell r="AG86">
            <v>-6.3132351906819073</v>
          </cell>
          <cell r="AH86">
            <v>-33.626459799145302</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C86">
            <v>38384</v>
          </cell>
          <cell r="BD86">
            <v>0</v>
          </cell>
          <cell r="BE86">
            <v>0</v>
          </cell>
          <cell r="BF86">
            <v>0</v>
          </cell>
          <cell r="BG86">
            <v>0</v>
          </cell>
          <cell r="BH86">
            <v>0</v>
          </cell>
          <cell r="BI86">
            <v>0</v>
          </cell>
          <cell r="BJ86">
            <v>0</v>
          </cell>
          <cell r="BK86">
            <v>0</v>
          </cell>
          <cell r="BL86">
            <v>0</v>
          </cell>
          <cell r="BM86">
            <v>0</v>
          </cell>
          <cell r="BN86">
            <v>0</v>
          </cell>
          <cell r="BP86">
            <v>0</v>
          </cell>
          <cell r="BQ86">
            <v>0</v>
          </cell>
          <cell r="BR86">
            <v>0</v>
          </cell>
          <cell r="BS86">
            <v>0</v>
          </cell>
          <cell r="BT86">
            <v>0</v>
          </cell>
          <cell r="BU86">
            <v>0</v>
          </cell>
          <cell r="CA86">
            <v>0</v>
          </cell>
          <cell r="CB86">
            <v>0</v>
          </cell>
          <cell r="CC86">
            <v>0</v>
          </cell>
          <cell r="CH86">
            <v>0</v>
          </cell>
          <cell r="CI86">
            <v>0</v>
          </cell>
          <cell r="CJ86">
            <v>0</v>
          </cell>
          <cell r="CK86">
            <v>0</v>
          </cell>
          <cell r="CL86">
            <v>0</v>
          </cell>
          <cell r="CR86">
            <v>0</v>
          </cell>
          <cell r="CS86">
            <v>0</v>
          </cell>
          <cell r="CT86">
            <v>0</v>
          </cell>
          <cell r="CU86">
            <v>0</v>
          </cell>
          <cell r="CV86">
            <v>0</v>
          </cell>
          <cell r="CW86">
            <v>0</v>
          </cell>
          <cell r="CX86">
            <v>0</v>
          </cell>
          <cell r="CY86">
            <v>0</v>
          </cell>
          <cell r="CZ86">
            <v>0</v>
          </cell>
          <cell r="DA86">
            <v>0</v>
          </cell>
          <cell r="DC86">
            <v>38384</v>
          </cell>
          <cell r="DD86">
            <v>-3424.2829200668807</v>
          </cell>
          <cell r="DE86">
            <v>-515.67518759164659</v>
          </cell>
          <cell r="DF86">
            <v>0</v>
          </cell>
          <cell r="DG86">
            <v>0</v>
          </cell>
          <cell r="DH86">
            <v>0</v>
          </cell>
          <cell r="DI86">
            <v>0</v>
          </cell>
          <cell r="DJ86">
            <v>0</v>
          </cell>
          <cell r="DK86">
            <v>-3939.9581076585273</v>
          </cell>
        </row>
        <row r="87">
          <cell r="A87">
            <v>38412</v>
          </cell>
          <cell r="B87">
            <v>-160.41448189999909</v>
          </cell>
          <cell r="C87">
            <v>-13695.425234957673</v>
          </cell>
          <cell r="D87">
            <v>-1350.4892577779269</v>
          </cell>
          <cell r="E87">
            <v>-186.50243919376982</v>
          </cell>
          <cell r="F87">
            <v>-662.63782737180941</v>
          </cell>
          <cell r="G87">
            <v>125.83225744050026</v>
          </cell>
          <cell r="H87">
            <v>-5.3752145208100135</v>
          </cell>
          <cell r="I87">
            <v>1.0451782835000016</v>
          </cell>
          <cell r="J87">
            <v>0</v>
          </cell>
          <cell r="K87">
            <v>0</v>
          </cell>
          <cell r="L87">
            <v>0</v>
          </cell>
          <cell r="M87">
            <v>23.001376779100063</v>
          </cell>
          <cell r="N87">
            <v>0</v>
          </cell>
          <cell r="O87">
            <v>0</v>
          </cell>
          <cell r="P87">
            <v>-4.9885139199297148</v>
          </cell>
          <cell r="Q87">
            <v>-3.799424969471338</v>
          </cell>
          <cell r="R87">
            <v>-8.3683814194488875</v>
          </cell>
          <cell r="S87">
            <v>-9.9430753853667557</v>
          </cell>
          <cell r="T87">
            <v>-18.843228981784286</v>
          </cell>
          <cell r="U87">
            <v>-57.485713013171193</v>
          </cell>
          <cell r="V87">
            <v>-0.99494928880352407</v>
          </cell>
          <cell r="W87">
            <v>-71.904888142073474</v>
          </cell>
          <cell r="X87">
            <v>-2.0425857264974523</v>
          </cell>
          <cell r="Y87">
            <v>-0.54658010460966233</v>
          </cell>
          <cell r="Z87">
            <v>-8.0374397641959519</v>
          </cell>
          <cell r="AA87">
            <v>-20.767441699881456</v>
          </cell>
          <cell r="AB87">
            <v>-127.87963966040566</v>
          </cell>
          <cell r="AC87">
            <v>-91.227201147735173</v>
          </cell>
          <cell r="AD87">
            <v>-1.1482788097160892</v>
          </cell>
          <cell r="AE87">
            <v>-1.5177637930556467</v>
          </cell>
          <cell r="AF87">
            <v>-3.5278274380373387</v>
          </cell>
          <cell r="AG87">
            <v>-6.5311855660820761</v>
          </cell>
          <cell r="AH87">
            <v>-29.755147604131491</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C87">
            <v>38412</v>
          </cell>
          <cell r="BD87">
            <v>0</v>
          </cell>
          <cell r="BE87">
            <v>0</v>
          </cell>
          <cell r="BF87">
            <v>0</v>
          </cell>
          <cell r="BG87">
            <v>0</v>
          </cell>
          <cell r="BH87">
            <v>0</v>
          </cell>
          <cell r="BI87">
            <v>0</v>
          </cell>
          <cell r="BJ87">
            <v>0</v>
          </cell>
          <cell r="BK87">
            <v>0</v>
          </cell>
          <cell r="BL87">
            <v>0</v>
          </cell>
          <cell r="BM87">
            <v>0</v>
          </cell>
          <cell r="BN87">
            <v>0</v>
          </cell>
          <cell r="BP87">
            <v>0</v>
          </cell>
          <cell r="BQ87">
            <v>0</v>
          </cell>
          <cell r="BR87">
            <v>0</v>
          </cell>
          <cell r="BS87">
            <v>0</v>
          </cell>
          <cell r="BT87">
            <v>0</v>
          </cell>
          <cell r="BU87">
            <v>0</v>
          </cell>
          <cell r="CA87">
            <v>0</v>
          </cell>
          <cell r="CB87">
            <v>0</v>
          </cell>
          <cell r="CC87">
            <v>0</v>
          </cell>
          <cell r="CH87">
            <v>0</v>
          </cell>
          <cell r="CI87">
            <v>0</v>
          </cell>
          <cell r="CJ87">
            <v>0</v>
          </cell>
          <cell r="CK87">
            <v>0</v>
          </cell>
          <cell r="CL87">
            <v>0</v>
          </cell>
          <cell r="CR87">
            <v>0</v>
          </cell>
          <cell r="CS87">
            <v>0</v>
          </cell>
          <cell r="CT87">
            <v>0</v>
          </cell>
          <cell r="CU87">
            <v>0</v>
          </cell>
          <cell r="CV87">
            <v>0</v>
          </cell>
          <cell r="CW87">
            <v>0</v>
          </cell>
          <cell r="CX87">
            <v>0</v>
          </cell>
          <cell r="CY87">
            <v>0</v>
          </cell>
          <cell r="CZ87">
            <v>0</v>
          </cell>
          <cell r="DA87">
            <v>0</v>
          </cell>
          <cell r="DC87">
            <v>38412</v>
          </cell>
          <cell r="DD87">
            <v>-15910.965643218886</v>
          </cell>
          <cell r="DE87">
            <v>-469.3092664343971</v>
          </cell>
          <cell r="DF87">
            <v>0</v>
          </cell>
          <cell r="DG87">
            <v>0</v>
          </cell>
          <cell r="DH87">
            <v>0</v>
          </cell>
          <cell r="DI87">
            <v>0</v>
          </cell>
          <cell r="DJ87">
            <v>0</v>
          </cell>
          <cell r="DK87">
            <v>-16380.274909653283</v>
          </cell>
        </row>
        <row r="88">
          <cell r="A88">
            <v>38443</v>
          </cell>
          <cell r="B88">
            <v>-713.10379895000074</v>
          </cell>
          <cell r="C88">
            <v>-12502.024250726896</v>
          </cell>
          <cell r="D88">
            <v>-2569.505626686921</v>
          </cell>
          <cell r="E88">
            <v>-839.16289141623008</v>
          </cell>
          <cell r="F88">
            <v>-1523.5590115515679</v>
          </cell>
          <cell r="G88">
            <v>-82.172927067569987</v>
          </cell>
          <cell r="H88">
            <v>-15.349774193629996</v>
          </cell>
          <cell r="I88">
            <v>-0.70349108959999962</v>
          </cell>
          <cell r="J88">
            <v>0</v>
          </cell>
          <cell r="K88">
            <v>0</v>
          </cell>
          <cell r="L88">
            <v>0</v>
          </cell>
          <cell r="M88">
            <v>-15.481821492160016</v>
          </cell>
          <cell r="N88">
            <v>0</v>
          </cell>
          <cell r="O88">
            <v>0</v>
          </cell>
          <cell r="P88">
            <v>-11.817273916934107</v>
          </cell>
          <cell r="Q88">
            <v>-8.3356573154278788</v>
          </cell>
          <cell r="R88">
            <v>-45.698705484735221</v>
          </cell>
          <cell r="S88">
            <v>-46.42379884676442</v>
          </cell>
          <cell r="T88">
            <v>-36.800966702271992</v>
          </cell>
          <cell r="U88">
            <v>-124.08079157085339</v>
          </cell>
          <cell r="V88">
            <v>-2.2303845226351888</v>
          </cell>
          <cell r="W88">
            <v>-169.04511105221655</v>
          </cell>
          <cell r="X88">
            <v>-4.2888017897162465</v>
          </cell>
          <cell r="Y88">
            <v>-1.3002257717898249</v>
          </cell>
          <cell r="Z88">
            <v>-21.537398154201547</v>
          </cell>
          <cell r="AA88">
            <v>-46.192967800436129</v>
          </cell>
          <cell r="AB88">
            <v>-286.47063478709924</v>
          </cell>
          <cell r="AC88">
            <v>-196.57771237899982</v>
          </cell>
          <cell r="AD88">
            <v>-5.3904139364529646</v>
          </cell>
          <cell r="AE88">
            <v>-9.6753749808643761</v>
          </cell>
          <cell r="AF88">
            <v>-7.7349333659927604</v>
          </cell>
          <cell r="AG88">
            <v>-14.041793818676757</v>
          </cell>
          <cell r="AH88">
            <v>-71.44866175388924</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C88">
            <v>38443</v>
          </cell>
          <cell r="BD88">
            <v>0</v>
          </cell>
          <cell r="BE88">
            <v>0</v>
          </cell>
          <cell r="BF88">
            <v>0</v>
          </cell>
          <cell r="BG88">
            <v>0</v>
          </cell>
          <cell r="BH88">
            <v>0</v>
          </cell>
          <cell r="BI88">
            <v>0</v>
          </cell>
          <cell r="BJ88">
            <v>0</v>
          </cell>
          <cell r="BK88">
            <v>0</v>
          </cell>
          <cell r="BL88">
            <v>0</v>
          </cell>
          <cell r="BM88">
            <v>0</v>
          </cell>
          <cell r="BN88">
            <v>0</v>
          </cell>
          <cell r="BP88">
            <v>0</v>
          </cell>
          <cell r="BQ88">
            <v>0</v>
          </cell>
          <cell r="BR88">
            <v>0</v>
          </cell>
          <cell r="BS88">
            <v>0</v>
          </cell>
          <cell r="BT88">
            <v>0</v>
          </cell>
          <cell r="BU88">
            <v>0</v>
          </cell>
          <cell r="CA88">
            <v>0</v>
          </cell>
          <cell r="CB88">
            <v>0</v>
          </cell>
          <cell r="CC88">
            <v>0</v>
          </cell>
          <cell r="CH88">
            <v>0</v>
          </cell>
          <cell r="CI88">
            <v>0</v>
          </cell>
          <cell r="CJ88">
            <v>0</v>
          </cell>
          <cell r="CK88">
            <v>0</v>
          </cell>
          <cell r="CL88">
            <v>0</v>
          </cell>
          <cell r="CR88">
            <v>0</v>
          </cell>
          <cell r="CS88">
            <v>0</v>
          </cell>
          <cell r="CT88">
            <v>0</v>
          </cell>
          <cell r="CU88">
            <v>0</v>
          </cell>
          <cell r="CV88">
            <v>0</v>
          </cell>
          <cell r="CW88">
            <v>0</v>
          </cell>
          <cell r="CX88">
            <v>0</v>
          </cell>
          <cell r="CY88">
            <v>0</v>
          </cell>
          <cell r="CZ88">
            <v>0</v>
          </cell>
          <cell r="DA88">
            <v>0</v>
          </cell>
          <cell r="DC88">
            <v>38443</v>
          </cell>
          <cell r="DD88">
            <v>-18261.063593174575</v>
          </cell>
          <cell r="DE88">
            <v>-1109.0916079499577</v>
          </cell>
          <cell r="DF88">
            <v>0</v>
          </cell>
          <cell r="DG88">
            <v>0</v>
          </cell>
          <cell r="DH88">
            <v>0</v>
          </cell>
          <cell r="DI88">
            <v>0</v>
          </cell>
          <cell r="DJ88">
            <v>0</v>
          </cell>
          <cell r="DK88">
            <v>-19370.155201124533</v>
          </cell>
        </row>
        <row r="89">
          <cell r="A89">
            <v>38473</v>
          </cell>
          <cell r="B89">
            <v>-605.95060372499927</v>
          </cell>
          <cell r="C89">
            <v>-10657.505435294896</v>
          </cell>
          <cell r="D89">
            <v>-2307.4479616268281</v>
          </cell>
          <cell r="E89">
            <v>-547.60422961663483</v>
          </cell>
          <cell r="F89">
            <v>-1151.5991111449794</v>
          </cell>
          <cell r="G89">
            <v>-10.576633043639886</v>
          </cell>
          <cell r="H89">
            <v>-10.651637177189995</v>
          </cell>
          <cell r="I89">
            <v>-0.11520546570000306</v>
          </cell>
          <cell r="J89">
            <v>0</v>
          </cell>
          <cell r="K89">
            <v>0</v>
          </cell>
          <cell r="L89">
            <v>0</v>
          </cell>
          <cell r="M89">
            <v>-2.5353419272200335</v>
          </cell>
          <cell r="N89">
            <v>0</v>
          </cell>
          <cell r="O89">
            <v>0</v>
          </cell>
          <cell r="P89">
            <v>-8.5952941414643433</v>
          </cell>
          <cell r="Q89">
            <v>-6.1376571309419203</v>
          </cell>
          <cell r="R89">
            <v>-30.330824921799195</v>
          </cell>
          <cell r="S89">
            <v>-31.195981262096595</v>
          </cell>
          <cell r="T89">
            <v>-27.647964686460831</v>
          </cell>
          <cell r="U89">
            <v>-91.609760234655965</v>
          </cell>
          <cell r="V89">
            <v>-1.6364931001289165</v>
          </cell>
          <cell r="W89">
            <v>-123.09996204341401</v>
          </cell>
          <cell r="X89">
            <v>-3.1812612463955734</v>
          </cell>
          <cell r="Y89">
            <v>-0.94510847330861114</v>
          </cell>
          <cell r="Z89">
            <v>-15.384523683188485</v>
          </cell>
          <cell r="AA89">
            <v>-33.935963049204588</v>
          </cell>
          <cell r="AB89">
            <v>-211.77650998021457</v>
          </cell>
          <cell r="AC89">
            <v>-145.17582483853749</v>
          </cell>
          <cell r="AD89">
            <v>-3.6206017425575805</v>
          </cell>
          <cell r="AE89">
            <v>-6.3540464183811034</v>
          </cell>
          <cell r="AF89">
            <v>-5.6959256419817903</v>
          </cell>
          <cell r="AG89">
            <v>-10.374009073879305</v>
          </cell>
          <cell r="AH89">
            <v>-51.860086139104681</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cell r="BA89">
            <v>0</v>
          </cell>
          <cell r="BC89">
            <v>38473</v>
          </cell>
          <cell r="BD89">
            <v>0</v>
          </cell>
          <cell r="BE89">
            <v>0</v>
          </cell>
          <cell r="BF89">
            <v>0</v>
          </cell>
          <cell r="BG89">
            <v>0</v>
          </cell>
          <cell r="BH89">
            <v>0</v>
          </cell>
          <cell r="BI89">
            <v>0</v>
          </cell>
          <cell r="BJ89">
            <v>0</v>
          </cell>
          <cell r="BK89">
            <v>0</v>
          </cell>
          <cell r="BL89">
            <v>0</v>
          </cell>
          <cell r="BM89">
            <v>0</v>
          </cell>
          <cell r="BN89">
            <v>0</v>
          </cell>
          <cell r="BP89">
            <v>0</v>
          </cell>
          <cell r="BQ89">
            <v>0</v>
          </cell>
          <cell r="BR89">
            <v>0</v>
          </cell>
          <cell r="BS89">
            <v>0</v>
          </cell>
          <cell r="BT89">
            <v>0</v>
          </cell>
          <cell r="BU89">
            <v>0</v>
          </cell>
          <cell r="CA89">
            <v>0</v>
          </cell>
          <cell r="CB89">
            <v>0</v>
          </cell>
          <cell r="CC89">
            <v>0</v>
          </cell>
          <cell r="CH89">
            <v>0</v>
          </cell>
          <cell r="CI89">
            <v>0</v>
          </cell>
          <cell r="CJ89">
            <v>0</v>
          </cell>
          <cell r="CK89">
            <v>0</v>
          </cell>
          <cell r="CL89">
            <v>0</v>
          </cell>
          <cell r="CR89">
            <v>0</v>
          </cell>
          <cell r="CS89">
            <v>0</v>
          </cell>
          <cell r="CT89">
            <v>0</v>
          </cell>
          <cell r="CU89">
            <v>0</v>
          </cell>
          <cell r="CV89">
            <v>0</v>
          </cell>
          <cell r="CW89">
            <v>0</v>
          </cell>
          <cell r="CX89">
            <v>0</v>
          </cell>
          <cell r="CY89">
            <v>0</v>
          </cell>
          <cell r="CZ89">
            <v>0</v>
          </cell>
          <cell r="DA89">
            <v>0</v>
          </cell>
          <cell r="DC89">
            <v>38473</v>
          </cell>
          <cell r="DD89">
            <v>-15293.986159022086</v>
          </cell>
          <cell r="DE89">
            <v>-808.55779780771559</v>
          </cell>
          <cell r="DF89">
            <v>0</v>
          </cell>
          <cell r="DG89">
            <v>0</v>
          </cell>
          <cell r="DH89">
            <v>0</v>
          </cell>
          <cell r="DI89">
            <v>0</v>
          </cell>
          <cell r="DJ89">
            <v>0</v>
          </cell>
          <cell r="DK89">
            <v>-16102.543956829802</v>
          </cell>
        </row>
        <row r="90">
          <cell r="A90">
            <v>38504</v>
          </cell>
          <cell r="B90">
            <v>-396.43948747500019</v>
          </cell>
          <cell r="C90">
            <v>-5847.0594717091917</v>
          </cell>
          <cell r="D90">
            <v>-1321.4689002618793</v>
          </cell>
          <cell r="E90">
            <v>-338.05693041211487</v>
          </cell>
          <cell r="F90">
            <v>-596.58552168745086</v>
          </cell>
          <cell r="G90">
            <v>-53.116166450309684</v>
          </cell>
          <cell r="H90">
            <v>28.022865321540007</v>
          </cell>
          <cell r="I90">
            <v>-0.44700825779999831</v>
          </cell>
          <cell r="J90">
            <v>0</v>
          </cell>
          <cell r="K90">
            <v>0</v>
          </cell>
          <cell r="L90">
            <v>0</v>
          </cell>
          <cell r="M90">
            <v>-9.837369875879995</v>
          </cell>
          <cell r="N90">
            <v>0</v>
          </cell>
          <cell r="O90">
            <v>0</v>
          </cell>
          <cell r="P90">
            <v>-4.393951793264808</v>
          </cell>
          <cell r="Q90">
            <v>-3.0530748826850349</v>
          </cell>
          <cell r="R90">
            <v>-18.795022300934814</v>
          </cell>
          <cell r="S90">
            <v>-18.85520888122268</v>
          </cell>
          <cell r="T90">
            <v>-13.137390095724768</v>
          </cell>
          <cell r="U90">
            <v>-45.29328660929373</v>
          </cell>
          <cell r="V90">
            <v>-0.82049294753259572</v>
          </cell>
          <cell r="W90">
            <v>-62.765206493666845</v>
          </cell>
          <cell r="X90">
            <v>-1.5563629171112063</v>
          </cell>
          <cell r="Y90">
            <v>-0.48383445344675297</v>
          </cell>
          <cell r="Z90">
            <v>-8.1821759259046161</v>
          </cell>
          <cell r="AA90">
            <v>-16.966411597344386</v>
          </cell>
          <cell r="AB90">
            <v>-105.33509956661725</v>
          </cell>
          <cell r="AC90">
            <v>-71.731426147047785</v>
          </cell>
          <cell r="AD90">
            <v>-2.1903684728095825</v>
          </cell>
          <cell r="AE90">
            <v>-4.0212305879804306</v>
          </cell>
          <cell r="AF90">
            <v>-2.8326840039870591</v>
          </cell>
          <cell r="AG90">
            <v>-5.1214376180512931</v>
          </cell>
          <cell r="AH90">
            <v>-26.633385647810336</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C90">
            <v>38504</v>
          </cell>
          <cell r="BD90">
            <v>0</v>
          </cell>
          <cell r="BE90">
            <v>0</v>
          </cell>
          <cell r="BF90">
            <v>0</v>
          </cell>
          <cell r="BG90">
            <v>0</v>
          </cell>
          <cell r="BH90">
            <v>0</v>
          </cell>
          <cell r="BI90">
            <v>0</v>
          </cell>
          <cell r="BJ90">
            <v>0</v>
          </cell>
          <cell r="BK90">
            <v>0</v>
          </cell>
          <cell r="BL90">
            <v>0</v>
          </cell>
          <cell r="BM90">
            <v>0</v>
          </cell>
          <cell r="BN90">
            <v>0</v>
          </cell>
          <cell r="BP90">
            <v>0</v>
          </cell>
          <cell r="BQ90">
            <v>0</v>
          </cell>
          <cell r="BR90">
            <v>0</v>
          </cell>
          <cell r="BS90">
            <v>0</v>
          </cell>
          <cell r="BT90">
            <v>0</v>
          </cell>
          <cell r="BU90">
            <v>0</v>
          </cell>
          <cell r="CA90">
            <v>0</v>
          </cell>
          <cell r="CB90">
            <v>0</v>
          </cell>
          <cell r="CC90">
            <v>0</v>
          </cell>
          <cell r="CH90">
            <v>0</v>
          </cell>
          <cell r="CI90">
            <v>0</v>
          </cell>
          <cell r="CJ90">
            <v>0</v>
          </cell>
          <cell r="CK90">
            <v>0</v>
          </cell>
          <cell r="CL90">
            <v>0</v>
          </cell>
          <cell r="CR90">
            <v>0</v>
          </cell>
          <cell r="CS90">
            <v>0</v>
          </cell>
          <cell r="CT90">
            <v>0</v>
          </cell>
          <cell r="CU90">
            <v>0</v>
          </cell>
          <cell r="CV90">
            <v>0</v>
          </cell>
          <cell r="CW90">
            <v>0</v>
          </cell>
          <cell r="CX90">
            <v>0</v>
          </cell>
          <cell r="CY90">
            <v>0</v>
          </cell>
          <cell r="CZ90">
            <v>0</v>
          </cell>
          <cell r="DA90">
            <v>0</v>
          </cell>
          <cell r="DC90">
            <v>38504</v>
          </cell>
          <cell r="DD90">
            <v>-8534.9879908080857</v>
          </cell>
          <cell r="DE90">
            <v>-412.16805094243597</v>
          </cell>
          <cell r="DF90">
            <v>0</v>
          </cell>
          <cell r="DG90">
            <v>0</v>
          </cell>
          <cell r="DH90">
            <v>0</v>
          </cell>
          <cell r="DI90">
            <v>0</v>
          </cell>
          <cell r="DJ90">
            <v>0</v>
          </cell>
          <cell r="DK90">
            <v>-8947.1560417505225</v>
          </cell>
        </row>
        <row r="91">
          <cell r="A91">
            <v>38534</v>
          </cell>
          <cell r="B91">
            <v>-26.446553400000557</v>
          </cell>
          <cell r="C91">
            <v>-2679.8901299212139</v>
          </cell>
          <cell r="D91">
            <v>-240.79350270733704</v>
          </cell>
          <cell r="E91">
            <v>47.015097412050238</v>
          </cell>
          <cell r="F91">
            <v>27.051123031714596</v>
          </cell>
          <cell r="G91">
            <v>27.637887442620123</v>
          </cell>
          <cell r="H91">
            <v>1.27325909451999</v>
          </cell>
          <cell r="I91">
            <v>0.22211253609999859</v>
          </cell>
          <cell r="J91">
            <v>0</v>
          </cell>
          <cell r="K91">
            <v>0</v>
          </cell>
          <cell r="L91">
            <v>0</v>
          </cell>
          <cell r="M91">
            <v>4.8880599710599926</v>
          </cell>
          <cell r="N91">
            <v>0</v>
          </cell>
          <cell r="O91">
            <v>0</v>
          </cell>
          <cell r="P91">
            <v>0.18429739771963227</v>
          </cell>
          <cell r="Q91">
            <v>8.2726072769808076E-2</v>
          </cell>
          <cell r="R91">
            <v>2.5526759558978118</v>
          </cell>
          <cell r="S91">
            <v>2.3502831150056043</v>
          </cell>
          <cell r="T91">
            <v>1.6660905191242251E-2</v>
          </cell>
          <cell r="U91">
            <v>1.0748943751714615</v>
          </cell>
          <cell r="V91">
            <v>2.5785301795783654E-2</v>
          </cell>
          <cell r="W91">
            <v>2.5446163538118891</v>
          </cell>
          <cell r="X91">
            <v>2.7784638191151744E-2</v>
          </cell>
          <cell r="Y91">
            <v>2.0664206718359283E-2</v>
          </cell>
          <cell r="Z91">
            <v>0.51348961178372521</v>
          </cell>
          <cell r="AA91">
            <v>0.50686482540333599</v>
          </cell>
          <cell r="AB91">
            <v>3.5179342554499815</v>
          </cell>
          <cell r="AC91">
            <v>1.6769492569656268</v>
          </cell>
          <cell r="AD91">
            <v>0.27395046706856874</v>
          </cell>
          <cell r="AE91">
            <v>0.58324198448148312</v>
          </cell>
          <cell r="AF91">
            <v>7.6391184149400715E-2</v>
          </cell>
          <cell r="AG91">
            <v>0.11730838064542069</v>
          </cell>
          <cell r="AH91">
            <v>1.1826778809399912</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C91">
            <v>38534</v>
          </cell>
          <cell r="BD91">
            <v>0</v>
          </cell>
          <cell r="BE91">
            <v>0</v>
          </cell>
          <cell r="BF91">
            <v>0</v>
          </cell>
          <cell r="BG91">
            <v>0</v>
          </cell>
          <cell r="BH91">
            <v>0</v>
          </cell>
          <cell r="BI91">
            <v>0</v>
          </cell>
          <cell r="BJ91">
            <v>0</v>
          </cell>
          <cell r="BK91">
            <v>0</v>
          </cell>
          <cell r="BL91">
            <v>0</v>
          </cell>
          <cell r="BM91">
            <v>0</v>
          </cell>
          <cell r="BN91">
            <v>0</v>
          </cell>
          <cell r="BP91">
            <v>0</v>
          </cell>
          <cell r="BQ91">
            <v>0</v>
          </cell>
          <cell r="BR91">
            <v>0</v>
          </cell>
          <cell r="BS91">
            <v>0</v>
          </cell>
          <cell r="BT91">
            <v>0</v>
          </cell>
          <cell r="BU91">
            <v>0</v>
          </cell>
          <cell r="CA91">
            <v>0</v>
          </cell>
          <cell r="CB91">
            <v>0</v>
          </cell>
          <cell r="CC91">
            <v>0</v>
          </cell>
          <cell r="CH91">
            <v>0</v>
          </cell>
          <cell r="CI91">
            <v>0</v>
          </cell>
          <cell r="CJ91">
            <v>0</v>
          </cell>
          <cell r="CK91">
            <v>0</v>
          </cell>
          <cell r="CL91">
            <v>0</v>
          </cell>
          <cell r="CR91">
            <v>0</v>
          </cell>
          <cell r="CS91">
            <v>0</v>
          </cell>
          <cell r="CT91">
            <v>0</v>
          </cell>
          <cell r="CU91">
            <v>0</v>
          </cell>
          <cell r="CV91">
            <v>0</v>
          </cell>
          <cell r="CW91">
            <v>0</v>
          </cell>
          <cell r="CX91">
            <v>0</v>
          </cell>
          <cell r="CY91">
            <v>0</v>
          </cell>
          <cell r="CZ91">
            <v>0</v>
          </cell>
          <cell r="DA91">
            <v>0</v>
          </cell>
          <cell r="DC91">
            <v>38534</v>
          </cell>
          <cell r="DD91">
            <v>-2839.0426465404862</v>
          </cell>
          <cell r="DE91">
            <v>17.32919616916028</v>
          </cell>
          <cell r="DF91">
            <v>0</v>
          </cell>
          <cell r="DG91">
            <v>0</v>
          </cell>
          <cell r="DH91">
            <v>0</v>
          </cell>
          <cell r="DI91">
            <v>0</v>
          </cell>
          <cell r="DJ91">
            <v>0</v>
          </cell>
          <cell r="DK91">
            <v>-2821.713450371326</v>
          </cell>
        </row>
        <row r="92">
          <cell r="A92">
            <v>38596</v>
          </cell>
          <cell r="B92">
            <v>38.63341109999979</v>
          </cell>
          <cell r="C92">
            <v>3843.5986803667843</v>
          </cell>
          <cell r="D92">
            <v>16.542070094944211</v>
          </cell>
          <cell r="E92">
            <v>7.7659429403994</v>
          </cell>
          <cell r="F92">
            <v>11.809990630067624</v>
          </cell>
          <cell r="G92">
            <v>4.7255200134150801</v>
          </cell>
          <cell r="H92">
            <v>0.20449297528999522</v>
          </cell>
          <cell r="I92">
            <v>4.1711970950001384E-2</v>
          </cell>
          <cell r="J92">
            <v>0</v>
          </cell>
          <cell r="K92">
            <v>0</v>
          </cell>
          <cell r="L92">
            <v>0</v>
          </cell>
          <cell r="M92">
            <v>0.91796086387003017</v>
          </cell>
          <cell r="N92">
            <v>0</v>
          </cell>
          <cell r="O92">
            <v>0</v>
          </cell>
          <cell r="P92">
            <v>3.241786688207185E-2</v>
          </cell>
          <cell r="Q92">
            <v>1.4551495831796046E-2</v>
          </cell>
          <cell r="R92">
            <v>0.44901507213493458</v>
          </cell>
          <cell r="S92">
            <v>0.4134142212541701</v>
          </cell>
          <cell r="T92">
            <v>2.9306491209696618E-3</v>
          </cell>
          <cell r="U92">
            <v>0.18907365593737269</v>
          </cell>
          <cell r="V92">
            <v>4.5356282371464829E-3</v>
          </cell>
          <cell r="W92">
            <v>0.44759739011240529</v>
          </cell>
          <cell r="X92">
            <v>4.8873110168246112E-3</v>
          </cell>
          <cell r="Y92">
            <v>3.6348288739175417E-3</v>
          </cell>
          <cell r="Z92">
            <v>9.0322696283833465E-2</v>
          </cell>
          <cell r="AA92">
            <v>8.9157397990647952E-2</v>
          </cell>
          <cell r="AB92">
            <v>1.218825469227977</v>
          </cell>
          <cell r="AC92">
            <v>0.29497496140993462</v>
          </cell>
          <cell r="AD92">
            <v>4.8187819706586199E-2</v>
          </cell>
          <cell r="AE92">
            <v>0.1025921214672826</v>
          </cell>
          <cell r="AF92">
            <v>1.3437190483211908E-2</v>
          </cell>
          <cell r="AG92">
            <v>2.0634515272428756E-2</v>
          </cell>
          <cell r="AH92">
            <v>0.20803274806414265</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C92">
            <v>38565</v>
          </cell>
          <cell r="BD92">
            <v>0</v>
          </cell>
          <cell r="BE92">
            <v>0</v>
          </cell>
          <cell r="BF92">
            <v>0</v>
          </cell>
          <cell r="BG92">
            <v>0</v>
          </cell>
          <cell r="BH92">
            <v>0</v>
          </cell>
          <cell r="BI92">
            <v>0</v>
          </cell>
          <cell r="BJ92">
            <v>0</v>
          </cell>
          <cell r="BK92">
            <v>0</v>
          </cell>
          <cell r="BL92">
            <v>0</v>
          </cell>
          <cell r="BM92">
            <v>0</v>
          </cell>
          <cell r="BN92">
            <v>0</v>
          </cell>
          <cell r="BP92">
            <v>0</v>
          </cell>
          <cell r="BQ92">
            <v>0</v>
          </cell>
          <cell r="BR92">
            <v>0</v>
          </cell>
          <cell r="BS92">
            <v>0</v>
          </cell>
          <cell r="BT92">
            <v>0</v>
          </cell>
          <cell r="BU92">
            <v>0</v>
          </cell>
          <cell r="CA92">
            <v>0</v>
          </cell>
          <cell r="CB92">
            <v>0</v>
          </cell>
          <cell r="CC92">
            <v>0</v>
          </cell>
          <cell r="CH92">
            <v>0</v>
          </cell>
          <cell r="CI92">
            <v>0</v>
          </cell>
          <cell r="CJ92">
            <v>0</v>
          </cell>
          <cell r="CK92">
            <v>0</v>
          </cell>
          <cell r="CL92">
            <v>0</v>
          </cell>
          <cell r="CR92">
            <v>0</v>
          </cell>
          <cell r="CS92">
            <v>0</v>
          </cell>
          <cell r="CT92">
            <v>0</v>
          </cell>
          <cell r="CU92">
            <v>0</v>
          </cell>
          <cell r="CV92">
            <v>0</v>
          </cell>
          <cell r="CW92">
            <v>0</v>
          </cell>
          <cell r="CX92">
            <v>0</v>
          </cell>
          <cell r="CY92">
            <v>0</v>
          </cell>
          <cell r="CZ92">
            <v>0</v>
          </cell>
          <cell r="DA92">
            <v>0</v>
          </cell>
          <cell r="DC92">
            <v>38565</v>
          </cell>
          <cell r="DD92">
            <v>3924.2397809557206</v>
          </cell>
          <cell r="DE92">
            <v>3.6482230393076538</v>
          </cell>
          <cell r="DF92">
            <v>0</v>
          </cell>
          <cell r="DG92">
            <v>0</v>
          </cell>
          <cell r="DH92">
            <v>0</v>
          </cell>
          <cell r="DI92">
            <v>0</v>
          </cell>
          <cell r="DJ92">
            <v>0</v>
          </cell>
          <cell r="DK92">
            <v>3927.8880039950282</v>
          </cell>
        </row>
        <row r="93">
          <cell r="A93">
            <v>38596</v>
          </cell>
          <cell r="B93">
            <v>-5.9941243405651763</v>
          </cell>
          <cell r="C93">
            <v>-3073.7044220476296</v>
          </cell>
          <cell r="D93">
            <v>-4.1192823039938231</v>
          </cell>
          <cell r="E93">
            <v>-16.782436999130297</v>
          </cell>
          <cell r="F93">
            <v>4.399062594075076</v>
          </cell>
          <cell r="G93">
            <v>-21.774023101184721</v>
          </cell>
          <cell r="H93">
            <v>-1.0195052087099976</v>
          </cell>
          <cell r="I93">
            <v>-0.17035244654999929</v>
          </cell>
          <cell r="J93">
            <v>0</v>
          </cell>
          <cell r="K93">
            <v>0</v>
          </cell>
          <cell r="L93">
            <v>0</v>
          </cell>
          <cell r="M93">
            <v>-3.7489688316300089</v>
          </cell>
          <cell r="N93">
            <v>0</v>
          </cell>
          <cell r="O93">
            <v>0</v>
          </cell>
          <cell r="P93">
            <v>-0.14400539562451853</v>
          </cell>
          <cell r="Q93">
            <v>-6.4640092508535071E-2</v>
          </cell>
          <cell r="R93">
            <v>-1.9945974033202947</v>
          </cell>
          <cell r="S93">
            <v>-1.8364526791685603</v>
          </cell>
          <cell r="T93">
            <v>-1.301841628376252E-2</v>
          </cell>
          <cell r="U93">
            <v>-0.83989568852523921</v>
          </cell>
          <cell r="V93">
            <v>-2.0147992496609247E-2</v>
          </cell>
          <cell r="W93">
            <v>-1.9882998310196307</v>
          </cell>
          <cell r="X93">
            <v>-2.1710224151335639E-2</v>
          </cell>
          <cell r="Y93">
            <v>-1.6146496372517305E-2</v>
          </cell>
          <cell r="Z93">
            <v>-0.40122799132784165</v>
          </cell>
          <cell r="AA93">
            <v>-0.39605154827742806</v>
          </cell>
          <cell r="AB93">
            <v>-1.2586977968231623</v>
          </cell>
          <cell r="AC93">
            <v>-1.3103263756276919</v>
          </cell>
          <cell r="AD93">
            <v>-0.21405807070455693</v>
          </cell>
          <cell r="AE93">
            <v>-0.45573075778237127</v>
          </cell>
          <cell r="AF93">
            <v>-5.9690168346247671E-2</v>
          </cell>
          <cell r="AG93">
            <v>-9.1661846417466677E-2</v>
          </cell>
          <cell r="AH93">
            <v>-0.92411503498396996</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C93">
            <v>38596</v>
          </cell>
          <cell r="BD93">
            <v>0</v>
          </cell>
          <cell r="BE93">
            <v>0</v>
          </cell>
          <cell r="BF93">
            <v>0</v>
          </cell>
          <cell r="BG93">
            <v>0</v>
          </cell>
          <cell r="BH93">
            <v>0</v>
          </cell>
          <cell r="BI93">
            <v>0</v>
          </cell>
          <cell r="BJ93">
            <v>0</v>
          </cell>
          <cell r="BK93">
            <v>0</v>
          </cell>
          <cell r="BL93">
            <v>0</v>
          </cell>
          <cell r="BM93">
            <v>0</v>
          </cell>
          <cell r="BN93">
            <v>0</v>
          </cell>
          <cell r="BP93">
            <v>0</v>
          </cell>
          <cell r="BQ93">
            <v>0</v>
          </cell>
          <cell r="BR93">
            <v>0</v>
          </cell>
          <cell r="BS93">
            <v>0</v>
          </cell>
          <cell r="BT93">
            <v>0</v>
          </cell>
          <cell r="BU93">
            <v>0</v>
          </cell>
          <cell r="CA93">
            <v>0</v>
          </cell>
          <cell r="CB93">
            <v>0</v>
          </cell>
          <cell r="CC93">
            <v>0</v>
          </cell>
          <cell r="CH93">
            <v>0</v>
          </cell>
          <cell r="CI93">
            <v>0</v>
          </cell>
          <cell r="CJ93">
            <v>0</v>
          </cell>
          <cell r="CK93">
            <v>0</v>
          </cell>
          <cell r="CL93">
            <v>0</v>
          </cell>
          <cell r="CR93">
            <v>0</v>
          </cell>
          <cell r="CS93">
            <v>0</v>
          </cell>
          <cell r="CT93">
            <v>0</v>
          </cell>
          <cell r="CU93">
            <v>0</v>
          </cell>
          <cell r="CV93">
            <v>0</v>
          </cell>
          <cell r="CW93">
            <v>0</v>
          </cell>
          <cell r="CX93">
            <v>0</v>
          </cell>
          <cell r="CY93">
            <v>0</v>
          </cell>
          <cell r="CZ93">
            <v>0</v>
          </cell>
          <cell r="DA93">
            <v>0</v>
          </cell>
          <cell r="DC93">
            <v>38596</v>
          </cell>
          <cell r="DD93">
            <v>-3122.9140526853189</v>
          </cell>
          <cell r="DE93">
            <v>-12.050473809761737</v>
          </cell>
          <cell r="DF93">
            <v>0</v>
          </cell>
          <cell r="DG93">
            <v>0</v>
          </cell>
          <cell r="DH93">
            <v>0</v>
          </cell>
          <cell r="DI93">
            <v>0</v>
          </cell>
          <cell r="DJ93">
            <v>0</v>
          </cell>
          <cell r="DK93">
            <v>-3134.9645264950805</v>
          </cell>
        </row>
        <row r="94">
          <cell r="A94">
            <v>38626</v>
          </cell>
          <cell r="B94">
            <v>547.01257142700717</v>
          </cell>
          <cell r="C94">
            <v>7123.7347655050517</v>
          </cell>
          <cell r="D94">
            <v>1431.8293612696057</v>
          </cell>
          <cell r="E94">
            <v>663.06348529860907</v>
          </cell>
          <cell r="F94">
            <v>1172.7466040756381</v>
          </cell>
          <cell r="G94">
            <v>82.792524871365174</v>
          </cell>
          <cell r="H94">
            <v>-22.684039817880002</v>
          </cell>
          <cell r="I94">
            <v>0.70896025394999806</v>
          </cell>
          <cell r="J94">
            <v>0</v>
          </cell>
          <cell r="K94">
            <v>0</v>
          </cell>
          <cell r="L94">
            <v>0</v>
          </cell>
          <cell r="M94">
            <v>15.602182115670002</v>
          </cell>
          <cell r="N94">
            <v>0</v>
          </cell>
          <cell r="O94">
            <v>0</v>
          </cell>
          <cell r="P94">
            <v>8.8192133104005386</v>
          </cell>
          <cell r="Q94">
            <v>6.1702272022504632</v>
          </cell>
          <cell r="R94">
            <v>36.076701487040772</v>
          </cell>
          <cell r="S94">
            <v>36.388822889984347</v>
          </cell>
          <cell r="T94">
            <v>26.867299310840384</v>
          </cell>
          <cell r="U94">
            <v>91.679442090785031</v>
          </cell>
          <cell r="V94">
            <v>1.6548888158733639</v>
          </cell>
          <cell r="W94">
            <v>126.05978923792949</v>
          </cell>
          <cell r="X94">
            <v>3.1588224112884742</v>
          </cell>
          <cell r="Y94">
            <v>0.97077059384444553</v>
          </cell>
          <cell r="Z94">
            <v>16.263654830217646</v>
          </cell>
          <cell r="AA94">
            <v>34.244896613710914</v>
          </cell>
          <cell r="AB94">
            <v>217.4266001231409</v>
          </cell>
          <cell r="AC94">
            <v>145.21732753206427</v>
          </cell>
          <cell r="AD94">
            <v>4.2263482091370115</v>
          </cell>
          <cell r="AE94">
            <v>7.6840477789420492</v>
          </cell>
          <cell r="AF94">
            <v>5.7251589977298387</v>
          </cell>
          <cell r="AG94">
            <v>10.370400974609804</v>
          </cell>
          <cell r="AH94">
            <v>53.395320756288747</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C94">
            <v>38626</v>
          </cell>
          <cell r="BD94">
            <v>0</v>
          </cell>
          <cell r="BE94">
            <v>0</v>
          </cell>
          <cell r="BF94">
            <v>0</v>
          </cell>
          <cell r="BG94">
            <v>0</v>
          </cell>
          <cell r="BH94">
            <v>0</v>
          </cell>
          <cell r="BI94">
            <v>0</v>
          </cell>
          <cell r="BJ94">
            <v>0</v>
          </cell>
          <cell r="BK94">
            <v>0</v>
          </cell>
          <cell r="BL94">
            <v>0</v>
          </cell>
          <cell r="BM94">
            <v>0</v>
          </cell>
          <cell r="BN94">
            <v>0</v>
          </cell>
          <cell r="BP94">
            <v>0</v>
          </cell>
          <cell r="BQ94">
            <v>0</v>
          </cell>
          <cell r="BR94">
            <v>0</v>
          </cell>
          <cell r="BS94">
            <v>0</v>
          </cell>
          <cell r="BT94">
            <v>0</v>
          </cell>
          <cell r="BU94">
            <v>0</v>
          </cell>
          <cell r="CA94">
            <v>0</v>
          </cell>
          <cell r="CB94">
            <v>0</v>
          </cell>
          <cell r="CC94">
            <v>0</v>
          </cell>
          <cell r="CH94">
            <v>0</v>
          </cell>
          <cell r="CI94">
            <v>0</v>
          </cell>
          <cell r="CJ94">
            <v>0</v>
          </cell>
          <cell r="CK94">
            <v>0</v>
          </cell>
          <cell r="CL94">
            <v>0</v>
          </cell>
          <cell r="CR94">
            <v>0</v>
          </cell>
          <cell r="CS94">
            <v>0</v>
          </cell>
          <cell r="CT94">
            <v>0</v>
          </cell>
          <cell r="CU94">
            <v>0</v>
          </cell>
          <cell r="CV94">
            <v>0</v>
          </cell>
          <cell r="CW94">
            <v>0</v>
          </cell>
          <cell r="CX94">
            <v>0</v>
          </cell>
          <cell r="CY94">
            <v>0</v>
          </cell>
          <cell r="CZ94">
            <v>0</v>
          </cell>
          <cell r="DA94">
            <v>0</v>
          </cell>
          <cell r="DC94">
            <v>38626</v>
          </cell>
          <cell r="DD94">
            <v>11014.80641499902</v>
          </cell>
          <cell r="DE94">
            <v>832.39973316607848</v>
          </cell>
          <cell r="DF94">
            <v>0</v>
          </cell>
          <cell r="DG94">
            <v>0</v>
          </cell>
          <cell r="DH94">
            <v>0</v>
          </cell>
          <cell r="DI94">
            <v>0</v>
          </cell>
          <cell r="DJ94">
            <v>0</v>
          </cell>
          <cell r="DK94">
            <v>11847.2061481651</v>
          </cell>
        </row>
        <row r="95">
          <cell r="A95">
            <v>38657</v>
          </cell>
          <cell r="B95">
            <v>847.56533568834891</v>
          </cell>
          <cell r="C95">
            <v>13945.614348462199</v>
          </cell>
          <cell r="D95">
            <v>2659.9355680822705</v>
          </cell>
          <cell r="E95">
            <v>788.15815971059317</v>
          </cell>
          <cell r="F95">
            <v>1803.3061156660658</v>
          </cell>
          <cell r="G95">
            <v>86.185532863335254</v>
          </cell>
          <cell r="H95">
            <v>14.453486427099996</v>
          </cell>
          <cell r="I95">
            <v>0.78260211705000193</v>
          </cell>
          <cell r="J95">
            <v>0</v>
          </cell>
          <cell r="K95">
            <v>0</v>
          </cell>
          <cell r="L95">
            <v>0</v>
          </cell>
          <cell r="M95">
            <v>17.222828340930029</v>
          </cell>
          <cell r="N95">
            <v>0</v>
          </cell>
          <cell r="O95">
            <v>0</v>
          </cell>
          <cell r="P95">
            <v>11.403220837752908</v>
          </cell>
          <cell r="Q95">
            <v>8.0130359002251641</v>
          </cell>
          <cell r="R95">
            <v>45.286858251137694</v>
          </cell>
          <cell r="S95">
            <v>45.848411716366556</v>
          </cell>
          <cell r="T95">
            <v>35.151321516254328</v>
          </cell>
          <cell r="U95">
            <v>119.17721822683032</v>
          </cell>
          <cell r="V95">
            <v>2.1464196440124024</v>
          </cell>
          <cell r="W95">
            <v>163.0628151872734</v>
          </cell>
          <cell r="X95">
            <v>4.1132559907398862</v>
          </cell>
          <cell r="Y95">
            <v>1.2549182974339075</v>
          </cell>
          <cell r="Z95">
            <v>20.897571286900963</v>
          </cell>
          <cell r="AA95">
            <v>44.436429588477814</v>
          </cell>
          <cell r="AB95">
            <v>285.45523487364204</v>
          </cell>
          <cell r="AC95">
            <v>188.79232846380575</v>
          </cell>
          <cell r="AD95">
            <v>5.3242837073971394</v>
          </cell>
          <cell r="AE95">
            <v>9.6158352830159224</v>
          </cell>
          <cell r="AF95">
            <v>7.4353210764679538</v>
          </cell>
          <cell r="AG95">
            <v>13.484072136436923</v>
          </cell>
          <cell r="AH95">
            <v>68.989455855470254</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C95">
            <v>38657</v>
          </cell>
          <cell r="BD95">
            <v>0</v>
          </cell>
          <cell r="BE95">
            <v>0</v>
          </cell>
          <cell r="BF95">
            <v>0</v>
          </cell>
          <cell r="BG95">
            <v>0</v>
          </cell>
          <cell r="BH95">
            <v>0</v>
          </cell>
          <cell r="BI95">
            <v>0</v>
          </cell>
          <cell r="BJ95">
            <v>0</v>
          </cell>
          <cell r="BK95">
            <v>0</v>
          </cell>
          <cell r="BL95">
            <v>0</v>
          </cell>
          <cell r="BM95">
            <v>0</v>
          </cell>
          <cell r="BN95">
            <v>0</v>
          </cell>
          <cell r="BP95">
            <v>0</v>
          </cell>
          <cell r="BQ95">
            <v>0</v>
          </cell>
          <cell r="BR95">
            <v>0</v>
          </cell>
          <cell r="BS95">
            <v>0</v>
          </cell>
          <cell r="BT95">
            <v>0</v>
          </cell>
          <cell r="BU95">
            <v>0</v>
          </cell>
          <cell r="CA95">
            <v>0</v>
          </cell>
          <cell r="CB95">
            <v>0</v>
          </cell>
          <cell r="CC95">
            <v>0</v>
          </cell>
          <cell r="CH95">
            <v>0</v>
          </cell>
          <cell r="CI95">
            <v>0</v>
          </cell>
          <cell r="CJ95">
            <v>0</v>
          </cell>
          <cell r="CK95">
            <v>0</v>
          </cell>
          <cell r="CL95">
            <v>0</v>
          </cell>
          <cell r="CR95">
            <v>0</v>
          </cell>
          <cell r="CS95">
            <v>0</v>
          </cell>
          <cell r="CT95">
            <v>0</v>
          </cell>
          <cell r="CU95">
            <v>0</v>
          </cell>
          <cell r="CV95">
            <v>0</v>
          </cell>
          <cell r="CW95">
            <v>0</v>
          </cell>
          <cell r="CX95">
            <v>0</v>
          </cell>
          <cell r="CY95">
            <v>0</v>
          </cell>
          <cell r="CZ95">
            <v>0</v>
          </cell>
          <cell r="DA95">
            <v>0</v>
          </cell>
          <cell r="DC95">
            <v>38657</v>
          </cell>
          <cell r="DD95">
            <v>20163.223977357899</v>
          </cell>
          <cell r="DE95">
            <v>1079.8880078396412</v>
          </cell>
          <cell r="DF95">
            <v>0</v>
          </cell>
          <cell r="DG95">
            <v>0</v>
          </cell>
          <cell r="DH95">
            <v>0</v>
          </cell>
          <cell r="DI95">
            <v>0</v>
          </cell>
          <cell r="DJ95">
            <v>0</v>
          </cell>
          <cell r="DK95">
            <v>21243.111985197538</v>
          </cell>
        </row>
        <row r="96">
          <cell r="A96">
            <v>38687</v>
          </cell>
          <cell r="B96">
            <v>970.39899075311723</v>
          </cell>
          <cell r="C96">
            <v>22770.114304016479</v>
          </cell>
          <cell r="D96">
            <v>3575.4188932208331</v>
          </cell>
          <cell r="E96">
            <v>1052.6085672009399</v>
          </cell>
          <cell r="F96">
            <v>2564.1423533249458</v>
          </cell>
          <cell r="G96">
            <v>98.61284484759031</v>
          </cell>
          <cell r="H96">
            <v>18.934090364000003</v>
          </cell>
          <cell r="I96">
            <v>0.84860556819999833</v>
          </cell>
          <cell r="J96">
            <v>0</v>
          </cell>
          <cell r="K96">
            <v>0</v>
          </cell>
          <cell r="L96">
            <v>0</v>
          </cell>
          <cell r="M96">
            <v>18.675375023719972</v>
          </cell>
          <cell r="N96">
            <v>0</v>
          </cell>
          <cell r="O96">
            <v>0</v>
          </cell>
          <cell r="P96">
            <v>14.954300634649336</v>
          </cell>
          <cell r="Q96">
            <v>10.538362241680471</v>
          </cell>
          <cell r="R96">
            <v>58.222578648239903</v>
          </cell>
          <cell r="S96">
            <v>59.094553145356116</v>
          </cell>
          <cell r="T96">
            <v>46.45127276972282</v>
          </cell>
          <cell r="U96">
            <v>156.83584960728226</v>
          </cell>
          <cell r="V96">
            <v>2.8205445639593485</v>
          </cell>
          <cell r="W96">
            <v>213.90043735465602</v>
          </cell>
          <cell r="X96">
            <v>5.418967736669047</v>
          </cell>
          <cell r="Y96">
            <v>1.6454676150260503</v>
          </cell>
          <cell r="Z96">
            <v>27.292639260253846</v>
          </cell>
          <cell r="AA96">
            <v>58.409835579666357</v>
          </cell>
          <cell r="AB96">
            <v>377.84810915469842</v>
          </cell>
          <cell r="AC96">
            <v>248.46508755202501</v>
          </cell>
          <cell r="AD96">
            <v>6.8618796670307667</v>
          </cell>
          <cell r="AE96">
            <v>12.336072310524296</v>
          </cell>
          <cell r="AF96">
            <v>9.7788168341772614</v>
          </cell>
          <cell r="AG96">
            <v>17.747645599183464</v>
          </cell>
          <cell r="AH96">
            <v>90.430098135773804</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C96">
            <v>38687</v>
          </cell>
          <cell r="BD96">
            <v>0</v>
          </cell>
          <cell r="BE96">
            <v>0</v>
          </cell>
          <cell r="BF96">
            <v>0</v>
          </cell>
          <cell r="BG96">
            <v>0</v>
          </cell>
          <cell r="BH96">
            <v>0</v>
          </cell>
          <cell r="BI96">
            <v>0</v>
          </cell>
          <cell r="BJ96">
            <v>0</v>
          </cell>
          <cell r="BK96">
            <v>0</v>
          </cell>
          <cell r="BL96">
            <v>0</v>
          </cell>
          <cell r="BM96">
            <v>0</v>
          </cell>
          <cell r="BN96">
            <v>0</v>
          </cell>
          <cell r="BP96">
            <v>0</v>
          </cell>
          <cell r="BQ96">
            <v>0</v>
          </cell>
          <cell r="BR96">
            <v>0</v>
          </cell>
          <cell r="BS96">
            <v>0</v>
          </cell>
          <cell r="BT96">
            <v>0</v>
          </cell>
          <cell r="BU96">
            <v>0</v>
          </cell>
          <cell r="CA96">
            <v>0</v>
          </cell>
          <cell r="CB96">
            <v>0</v>
          </cell>
          <cell r="CC96">
            <v>0</v>
          </cell>
          <cell r="CH96">
            <v>0</v>
          </cell>
          <cell r="CI96">
            <v>0</v>
          </cell>
          <cell r="CJ96">
            <v>0</v>
          </cell>
          <cell r="CK96">
            <v>0</v>
          </cell>
          <cell r="CL96">
            <v>0</v>
          </cell>
          <cell r="CR96">
            <v>0</v>
          </cell>
          <cell r="CS96">
            <v>0</v>
          </cell>
          <cell r="CT96">
            <v>0</v>
          </cell>
          <cell r="CU96">
            <v>0</v>
          </cell>
          <cell r="CV96">
            <v>0</v>
          </cell>
          <cell r="CW96">
            <v>0</v>
          </cell>
          <cell r="CX96">
            <v>0</v>
          </cell>
          <cell r="CY96">
            <v>0</v>
          </cell>
          <cell r="CZ96">
            <v>0</v>
          </cell>
          <cell r="DA96">
            <v>0</v>
          </cell>
          <cell r="DC96">
            <v>38687</v>
          </cell>
          <cell r="DD96">
            <v>31069.754024319827</v>
          </cell>
          <cell r="DE96">
            <v>1419.0525184105743</v>
          </cell>
          <cell r="DF96">
            <v>0</v>
          </cell>
          <cell r="DG96">
            <v>0</v>
          </cell>
          <cell r="DH96">
            <v>0</v>
          </cell>
          <cell r="DI96">
            <v>0</v>
          </cell>
          <cell r="DJ96">
            <v>0</v>
          </cell>
          <cell r="DK96">
            <v>32488.806542730403</v>
          </cell>
        </row>
        <row r="97">
          <cell r="A97">
            <v>38718</v>
          </cell>
          <cell r="B97">
            <v>387.61020838748198</v>
          </cell>
          <cell r="C97">
            <v>5565.4046154011694</v>
          </cell>
          <cell r="D97">
            <v>1661.5638562429451</v>
          </cell>
          <cell r="E97">
            <v>303.05762420760061</v>
          </cell>
          <cell r="F97">
            <v>746.38184258235731</v>
          </cell>
          <cell r="G97">
            <v>16.817820275880223</v>
          </cell>
          <cell r="H97">
            <v>7.9754478871999979</v>
          </cell>
          <cell r="I97">
            <v>0.14845020840000189</v>
          </cell>
          <cell r="J97">
            <v>0</v>
          </cell>
          <cell r="K97">
            <v>0</v>
          </cell>
          <cell r="L97">
            <v>0</v>
          </cell>
          <cell r="M97">
            <v>3.2669633786399936</v>
          </cell>
          <cell r="N97">
            <v>0</v>
          </cell>
          <cell r="O97">
            <v>0</v>
          </cell>
          <cell r="P97">
            <v>6.4323726241272379</v>
          </cell>
          <cell r="Q97">
            <v>4.5793799914375493</v>
          </cell>
          <cell r="R97">
            <v>23.235333702740935</v>
          </cell>
          <cell r="S97">
            <v>23.820417198900795</v>
          </cell>
          <cell r="T97">
            <v>20.527995812960288</v>
          </cell>
          <cell r="U97">
            <v>68.306022925787403</v>
          </cell>
          <cell r="V97">
            <v>1.2220594988755988</v>
          </cell>
          <cell r="W97">
            <v>92.096289910670237</v>
          </cell>
          <cell r="X97">
            <v>2.3693169056904866</v>
          </cell>
          <cell r="Y97">
            <v>0.70739395813444783</v>
          </cell>
          <cell r="Z97">
            <v>11.564988715103482</v>
          </cell>
          <cell r="AA97">
            <v>25.333992322040231</v>
          </cell>
          <cell r="AB97">
            <v>162.78460546402073</v>
          </cell>
          <cell r="AC97">
            <v>108.23845679873949</v>
          </cell>
          <cell r="AD97">
            <v>2.7649268841036472</v>
          </cell>
          <cell r="AE97">
            <v>4.8812859490219216</v>
          </cell>
          <cell r="AF97">
            <v>4.2496912480468563</v>
          </cell>
          <cell r="AG97">
            <v>7.7338174402238744</v>
          </cell>
          <cell r="AH97">
            <v>38.829963224745512</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C97">
            <v>38718</v>
          </cell>
          <cell r="BD97">
            <v>0</v>
          </cell>
          <cell r="BE97">
            <v>0</v>
          </cell>
          <cell r="BF97">
            <v>0</v>
          </cell>
          <cell r="BG97">
            <v>0</v>
          </cell>
          <cell r="BH97">
            <v>0</v>
          </cell>
          <cell r="BI97">
            <v>0</v>
          </cell>
          <cell r="BJ97">
            <v>0</v>
          </cell>
          <cell r="BK97">
            <v>0</v>
          </cell>
          <cell r="BL97">
            <v>0</v>
          </cell>
          <cell r="BM97">
            <v>0</v>
          </cell>
          <cell r="BN97">
            <v>0</v>
          </cell>
          <cell r="BP97">
            <v>0</v>
          </cell>
          <cell r="BQ97">
            <v>0</v>
          </cell>
          <cell r="BR97">
            <v>0</v>
          </cell>
          <cell r="BS97">
            <v>0</v>
          </cell>
          <cell r="BT97">
            <v>0</v>
          </cell>
          <cell r="BU97">
            <v>0</v>
          </cell>
          <cell r="CA97">
            <v>0</v>
          </cell>
          <cell r="CB97">
            <v>0</v>
          </cell>
          <cell r="CC97">
            <v>0</v>
          </cell>
          <cell r="CH97">
            <v>0</v>
          </cell>
          <cell r="CI97">
            <v>0</v>
          </cell>
          <cell r="CJ97">
            <v>0</v>
          </cell>
          <cell r="CK97">
            <v>0</v>
          </cell>
          <cell r="CL97">
            <v>0</v>
          </cell>
          <cell r="CR97">
            <v>0</v>
          </cell>
          <cell r="CS97">
            <v>0</v>
          </cell>
          <cell r="CT97">
            <v>0</v>
          </cell>
          <cell r="CU97">
            <v>0</v>
          </cell>
          <cell r="CV97">
            <v>0</v>
          </cell>
          <cell r="CW97">
            <v>0</v>
          </cell>
          <cell r="CX97">
            <v>0</v>
          </cell>
          <cell r="CY97">
            <v>0</v>
          </cell>
          <cell r="CZ97">
            <v>0</v>
          </cell>
          <cell r="DA97">
            <v>0</v>
          </cell>
          <cell r="DC97">
            <v>38718</v>
          </cell>
          <cell r="DD97">
            <v>8692.2268285716764</v>
          </cell>
          <cell r="DE97">
            <v>609.67831057537069</v>
          </cell>
          <cell r="DF97">
            <v>0</v>
          </cell>
          <cell r="DG97">
            <v>0</v>
          </cell>
          <cell r="DH97">
            <v>0</v>
          </cell>
          <cell r="DI97">
            <v>0</v>
          </cell>
          <cell r="DJ97">
            <v>0</v>
          </cell>
          <cell r="DK97">
            <v>9301.9051391470475</v>
          </cell>
        </row>
        <row r="98">
          <cell r="A98">
            <v>38749</v>
          </cell>
          <cell r="B98">
            <v>-445.99814354046595</v>
          </cell>
          <cell r="C98">
            <v>-916.94216433800761</v>
          </cell>
          <cell r="D98">
            <v>-873.48269743960122</v>
          </cell>
          <cell r="E98">
            <v>-565.03413011928785</v>
          </cell>
          <cell r="F98">
            <v>-950.38644419930415</v>
          </cell>
          <cell r="G98">
            <v>-132.03634994922015</v>
          </cell>
          <cell r="H98">
            <v>-9.2776994750199897</v>
          </cell>
          <cell r="I98">
            <v>-1.0999415530999999</v>
          </cell>
          <cell r="J98">
            <v>0</v>
          </cell>
          <cell r="K98">
            <v>0</v>
          </cell>
          <cell r="L98">
            <v>0</v>
          </cell>
          <cell r="M98">
            <v>-24.206559299260043</v>
          </cell>
          <cell r="N98">
            <v>0</v>
          </cell>
          <cell r="O98">
            <v>0</v>
          </cell>
          <cell r="P98">
            <v>-6.8511707507738899</v>
          </cell>
          <cell r="Q98">
            <v>-4.6720439010217429</v>
          </cell>
          <cell r="R98">
            <v>-32.746212574838097</v>
          </cell>
          <cell r="S98">
            <v>-32.440466547092768</v>
          </cell>
          <cell r="T98">
            <v>-19.442161534655497</v>
          </cell>
          <cell r="U98">
            <v>-69.014053673120429</v>
          </cell>
          <cell r="V98">
            <v>-1.2625086190923822</v>
          </cell>
          <cell r="W98">
            <v>-97.693694726979444</v>
          </cell>
          <cell r="X98">
            <v>-2.3536092226788812</v>
          </cell>
          <cell r="Y98">
            <v>-0.7551305560724586</v>
          </cell>
          <cell r="Z98">
            <v>-13.089962999255203</v>
          </cell>
          <cell r="AA98">
            <v>-26.055203682343709</v>
          </cell>
          <cell r="AB98">
            <v>-158.43536844093396</v>
          </cell>
          <cell r="AC98">
            <v>-109.24876478717029</v>
          </cell>
          <cell r="AD98">
            <v>-3.7703384726066225</v>
          </cell>
          <cell r="AE98">
            <v>-7.0784441550844894</v>
          </cell>
          <cell r="AF98">
            <v>-4.3340770627486833</v>
          </cell>
          <cell r="AG98">
            <v>-7.7953563683347058</v>
          </cell>
          <cell r="AH98">
            <v>-41.65539532948609</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C98">
            <v>38749</v>
          </cell>
          <cell r="BD98">
            <v>0</v>
          </cell>
          <cell r="BE98">
            <v>0</v>
          </cell>
          <cell r="BF98">
            <v>0</v>
          </cell>
          <cell r="BG98">
            <v>0</v>
          </cell>
          <cell r="BH98">
            <v>0</v>
          </cell>
          <cell r="BI98">
            <v>0</v>
          </cell>
          <cell r="BJ98">
            <v>0</v>
          </cell>
          <cell r="BK98">
            <v>0</v>
          </cell>
          <cell r="BL98">
            <v>0</v>
          </cell>
          <cell r="BM98">
            <v>0</v>
          </cell>
          <cell r="BN98">
            <v>0</v>
          </cell>
          <cell r="BP98">
            <v>0</v>
          </cell>
          <cell r="BQ98">
            <v>0</v>
          </cell>
          <cell r="BR98">
            <v>0</v>
          </cell>
          <cell r="BS98">
            <v>0</v>
          </cell>
          <cell r="BT98">
            <v>0</v>
          </cell>
          <cell r="BU98">
            <v>0</v>
          </cell>
          <cell r="CA98">
            <v>0</v>
          </cell>
          <cell r="CB98">
            <v>0</v>
          </cell>
          <cell r="CC98">
            <v>0</v>
          </cell>
          <cell r="CH98">
            <v>0</v>
          </cell>
          <cell r="CI98">
            <v>0</v>
          </cell>
          <cell r="CJ98">
            <v>0</v>
          </cell>
          <cell r="CK98">
            <v>0</v>
          </cell>
          <cell r="CL98">
            <v>0</v>
          </cell>
          <cell r="CR98">
            <v>0</v>
          </cell>
          <cell r="CS98">
            <v>0</v>
          </cell>
          <cell r="CT98">
            <v>0</v>
          </cell>
          <cell r="CU98">
            <v>0</v>
          </cell>
          <cell r="CV98">
            <v>0</v>
          </cell>
          <cell r="CW98">
            <v>0</v>
          </cell>
          <cell r="CX98">
            <v>0</v>
          </cell>
          <cell r="CY98">
            <v>0</v>
          </cell>
          <cell r="CZ98">
            <v>0</v>
          </cell>
          <cell r="DA98">
            <v>0</v>
          </cell>
          <cell r="DC98">
            <v>38749</v>
          </cell>
          <cell r="DD98">
            <v>-3918.4641299132668</v>
          </cell>
          <cell r="DE98">
            <v>-638.69396340428932</v>
          </cell>
          <cell r="DF98">
            <v>0</v>
          </cell>
          <cell r="DG98">
            <v>0</v>
          </cell>
          <cell r="DH98">
            <v>0</v>
          </cell>
          <cell r="DI98">
            <v>0</v>
          </cell>
          <cell r="DJ98">
            <v>0</v>
          </cell>
          <cell r="DK98">
            <v>-4557.1580933175564</v>
          </cell>
        </row>
        <row r="99">
          <cell r="A99">
            <v>38777</v>
          </cell>
          <cell r="B99">
            <v>-272.155735063419</v>
          </cell>
          <cell r="C99">
            <v>-15403.78633074163</v>
          </cell>
          <cell r="D99">
            <v>-1605.3466863870913</v>
          </cell>
          <cell r="E99">
            <v>-274.89539978361921</v>
          </cell>
          <cell r="F99">
            <v>-978.10269900259675</v>
          </cell>
          <cell r="G99">
            <v>110.88830030743513</v>
          </cell>
          <cell r="H99">
            <v>-7.1652523411600031</v>
          </cell>
          <cell r="I99">
            <v>0.91326858805000033</v>
          </cell>
          <cell r="J99">
            <v>0</v>
          </cell>
          <cell r="K99">
            <v>0</v>
          </cell>
          <cell r="L99">
            <v>0</v>
          </cell>
          <cell r="M99">
            <v>20.098422657530026</v>
          </cell>
          <cell r="N99">
            <v>0</v>
          </cell>
          <cell r="O99">
            <v>0</v>
          </cell>
          <cell r="P99">
            <v>-6.4487899782178735</v>
          </cell>
          <cell r="Q99">
            <v>-4.821637766692497</v>
          </cell>
          <cell r="R99">
            <v>-14.320397055918365</v>
          </cell>
          <cell r="S99">
            <v>-15.949271929252792</v>
          </cell>
          <cell r="T99">
            <v>-23.298407871927992</v>
          </cell>
          <cell r="U99">
            <v>-72.675962593551446</v>
          </cell>
          <cell r="V99">
            <v>-1.2690693186021667</v>
          </cell>
          <cell r="W99">
            <v>-92.778808705636322</v>
          </cell>
          <cell r="X99">
            <v>-2.566077684031427</v>
          </cell>
          <cell r="Y99">
            <v>-0.70731475705007485</v>
          </cell>
          <cell r="Z99">
            <v>-10.728280788677139</v>
          </cell>
          <cell r="AA99">
            <v>-26.440173952242947</v>
          </cell>
          <cell r="AB99">
            <v>-163.83081226716371</v>
          </cell>
          <cell r="AC99">
            <v>-115.28838149357195</v>
          </cell>
          <cell r="AD99">
            <v>-1.8458515727179656</v>
          </cell>
          <cell r="AE99">
            <v>-2.7850221174694978</v>
          </cell>
          <cell r="AF99">
            <v>-4.4763108172231298</v>
          </cell>
          <cell r="AG99">
            <v>-8.2494952601378149</v>
          </cell>
          <cell r="AH99">
            <v>-38.595488455852426</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C99">
            <v>38777</v>
          </cell>
          <cell r="BD99">
            <v>0</v>
          </cell>
          <cell r="BE99">
            <v>0</v>
          </cell>
          <cell r="BF99">
            <v>0</v>
          </cell>
          <cell r="BG99">
            <v>0</v>
          </cell>
          <cell r="BH99">
            <v>0</v>
          </cell>
          <cell r="BI99">
            <v>0</v>
          </cell>
          <cell r="BJ99">
            <v>0</v>
          </cell>
          <cell r="BK99">
            <v>0</v>
          </cell>
          <cell r="BL99">
            <v>0</v>
          </cell>
          <cell r="BM99">
            <v>0</v>
          </cell>
          <cell r="BN99">
            <v>0</v>
          </cell>
          <cell r="BP99">
            <v>0</v>
          </cell>
          <cell r="BQ99">
            <v>0</v>
          </cell>
          <cell r="BR99">
            <v>0</v>
          </cell>
          <cell r="BS99">
            <v>0</v>
          </cell>
          <cell r="BT99">
            <v>0</v>
          </cell>
          <cell r="BU99">
            <v>0</v>
          </cell>
          <cell r="CA99">
            <v>0</v>
          </cell>
          <cell r="CB99">
            <v>0</v>
          </cell>
          <cell r="CC99">
            <v>0</v>
          </cell>
          <cell r="CH99">
            <v>0</v>
          </cell>
          <cell r="CI99">
            <v>0</v>
          </cell>
          <cell r="CJ99">
            <v>0</v>
          </cell>
          <cell r="CK99">
            <v>0</v>
          </cell>
          <cell r="CL99">
            <v>0</v>
          </cell>
          <cell r="CR99">
            <v>0</v>
          </cell>
          <cell r="CS99">
            <v>0</v>
          </cell>
          <cell r="CT99">
            <v>0</v>
          </cell>
          <cell r="CU99">
            <v>0</v>
          </cell>
          <cell r="CV99">
            <v>0</v>
          </cell>
          <cell r="CW99">
            <v>0</v>
          </cell>
          <cell r="CX99">
            <v>0</v>
          </cell>
          <cell r="CY99">
            <v>0</v>
          </cell>
          <cell r="CZ99">
            <v>0</v>
          </cell>
          <cell r="DA99">
            <v>0</v>
          </cell>
          <cell r="DC99">
            <v>38777</v>
          </cell>
          <cell r="DD99">
            <v>-18409.552111766501</v>
          </cell>
          <cell r="DE99">
            <v>-607.07555438593749</v>
          </cell>
          <cell r="DF99">
            <v>0</v>
          </cell>
          <cell r="DG99">
            <v>0</v>
          </cell>
          <cell r="DH99">
            <v>0</v>
          </cell>
          <cell r="DI99">
            <v>0</v>
          </cell>
          <cell r="DJ99">
            <v>0</v>
          </cell>
          <cell r="DK99">
            <v>-19016.627666152439</v>
          </cell>
        </row>
        <row r="100">
          <cell r="A100">
            <v>38808</v>
          </cell>
          <cell r="B100">
            <v>-1144.4832557014643</v>
          </cell>
          <cell r="C100">
            <v>-15187.1806053644</v>
          </cell>
          <cell r="D100">
            <v>-3187.0121988044698</v>
          </cell>
          <cell r="E100">
            <v>-1146.7658100865565</v>
          </cell>
          <cell r="F100">
            <v>-2238.2251706820325</v>
          </cell>
          <cell r="G100">
            <v>-220.92052394863538</v>
          </cell>
          <cell r="H100">
            <v>-20.354364121140001</v>
          </cell>
          <cell r="I100">
            <v>-1.9282104250500027</v>
          </cell>
          <cell r="J100">
            <v>0</v>
          </cell>
          <cell r="K100">
            <v>0</v>
          </cell>
          <cell r="L100">
            <v>0</v>
          </cell>
          <cell r="M100">
            <v>-42.434381957730039</v>
          </cell>
          <cell r="N100">
            <v>0</v>
          </cell>
          <cell r="O100">
            <v>0</v>
          </cell>
          <cell r="P100">
            <v>-15.603221694500801</v>
          </cell>
          <cell r="Q100">
            <v>-10.778412090422002</v>
          </cell>
          <cell r="R100">
            <v>-69.204783531878803</v>
          </cell>
          <cell r="S100">
            <v>-69.132521075340506</v>
          </cell>
          <cell r="T100">
            <v>-45.905987195523785</v>
          </cell>
          <cell r="U100">
            <v>-159.68833879568604</v>
          </cell>
          <cell r="V100">
            <v>-2.9015833799322235</v>
          </cell>
          <cell r="W100">
            <v>-222.76074167781877</v>
          </cell>
          <cell r="X100">
            <v>-5.474421980319427</v>
          </cell>
          <cell r="Y100">
            <v>-1.7186461801937167</v>
          </cell>
          <cell r="Z100">
            <v>-29.293140939252361</v>
          </cell>
          <cell r="AA100">
            <v>-59.963105578040611</v>
          </cell>
          <cell r="AB100">
            <v>-377.97838005132422</v>
          </cell>
          <cell r="AC100">
            <v>-252.86459273336806</v>
          </cell>
          <cell r="AD100">
            <v>-8.0322625788646835</v>
          </cell>
          <cell r="AE100">
            <v>-14.858261363062592</v>
          </cell>
          <cell r="AF100">
            <v>-9.9998490665799267</v>
          </cell>
          <cell r="AG100">
            <v>-18.0504960622164</v>
          </cell>
          <cell r="AH100">
            <v>-94.668492940387935</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C100">
            <v>38808</v>
          </cell>
          <cell r="BD100">
            <v>0</v>
          </cell>
          <cell r="BE100">
            <v>0</v>
          </cell>
          <cell r="BF100">
            <v>0</v>
          </cell>
          <cell r="BG100">
            <v>0</v>
          </cell>
          <cell r="BH100">
            <v>0</v>
          </cell>
          <cell r="BI100">
            <v>0</v>
          </cell>
          <cell r="BJ100">
            <v>0</v>
          </cell>
          <cell r="BK100">
            <v>0</v>
          </cell>
          <cell r="BL100">
            <v>0</v>
          </cell>
          <cell r="BM100">
            <v>0</v>
          </cell>
          <cell r="BN100">
            <v>0</v>
          </cell>
          <cell r="BP100">
            <v>0</v>
          </cell>
          <cell r="BQ100">
            <v>0</v>
          </cell>
          <cell r="BR100">
            <v>0</v>
          </cell>
          <cell r="BS100">
            <v>0</v>
          </cell>
          <cell r="BT100">
            <v>0</v>
          </cell>
          <cell r="BU100">
            <v>0</v>
          </cell>
          <cell r="CA100">
            <v>0</v>
          </cell>
          <cell r="CB100">
            <v>0</v>
          </cell>
          <cell r="CC100">
            <v>0</v>
          </cell>
          <cell r="CH100">
            <v>0</v>
          </cell>
          <cell r="CI100">
            <v>0</v>
          </cell>
          <cell r="CJ100">
            <v>0</v>
          </cell>
          <cell r="CK100">
            <v>0</v>
          </cell>
          <cell r="CL100">
            <v>0</v>
          </cell>
          <cell r="CR100">
            <v>0</v>
          </cell>
          <cell r="CS100">
            <v>0</v>
          </cell>
          <cell r="CT100">
            <v>0</v>
          </cell>
          <cell r="CU100">
            <v>0</v>
          </cell>
          <cell r="CV100">
            <v>0</v>
          </cell>
          <cell r="CW100">
            <v>0</v>
          </cell>
          <cell r="CX100">
            <v>0</v>
          </cell>
          <cell r="CY100">
            <v>0</v>
          </cell>
          <cell r="CZ100">
            <v>0</v>
          </cell>
          <cell r="DA100">
            <v>0</v>
          </cell>
          <cell r="DC100">
            <v>38808</v>
          </cell>
          <cell r="DD100">
            <v>-23189.304521091475</v>
          </cell>
          <cell r="DE100">
            <v>-1468.8772389147127</v>
          </cell>
          <cell r="DF100">
            <v>0</v>
          </cell>
          <cell r="DG100">
            <v>0</v>
          </cell>
          <cell r="DH100">
            <v>0</v>
          </cell>
          <cell r="DI100">
            <v>0</v>
          </cell>
          <cell r="DJ100">
            <v>0</v>
          </cell>
          <cell r="DK100">
            <v>-24658.181760006188</v>
          </cell>
        </row>
        <row r="101">
          <cell r="A101">
            <v>38838</v>
          </cell>
          <cell r="B101">
            <v>-688.38980808867893</v>
          </cell>
          <cell r="C101">
            <v>-10596.739019274453</v>
          </cell>
          <cell r="D101">
            <v>-2304.8198750358711</v>
          </cell>
          <cell r="E101">
            <v>-598.51102784751424</v>
          </cell>
          <cell r="F101">
            <v>-1397.2408616320618</v>
          </cell>
          <cell r="G101">
            <v>-49.386407921384816</v>
          </cell>
          <cell r="H101">
            <v>-11.268470669209997</v>
          </cell>
          <cell r="I101">
            <v>-0.45777775355000017</v>
          </cell>
          <cell r="J101">
            <v>0</v>
          </cell>
          <cell r="K101">
            <v>0</v>
          </cell>
          <cell r="L101">
            <v>0</v>
          </cell>
          <cell r="M101">
            <v>-10.074375593830009</v>
          </cell>
          <cell r="N101">
            <v>0</v>
          </cell>
          <cell r="O101">
            <v>0</v>
          </cell>
          <cell r="P101">
            <v>-8.9013781869174053</v>
          </cell>
          <cell r="Q101">
            <v>-6.2876016335089835</v>
          </cell>
          <cell r="R101">
            <v>-34.08181128183098</v>
          </cell>
          <cell r="S101">
            <v>-34.66757085125888</v>
          </cell>
          <cell r="T101">
            <v>-27.823598483045949</v>
          </cell>
          <cell r="U101">
            <v>-93.623361477130331</v>
          </cell>
          <cell r="V101">
            <v>-1.6817070576233004</v>
          </cell>
          <cell r="W101">
            <v>-127.3504601362702</v>
          </cell>
          <cell r="X101">
            <v>-3.237788452889991</v>
          </cell>
          <cell r="Y101">
            <v>-0.97932531790552568</v>
          </cell>
          <cell r="Z101">
            <v>-16.190179938765741</v>
          </cell>
          <cell r="AA101">
            <v>-34.834470409317213</v>
          </cell>
          <cell r="AB101">
            <v>-220.0792758835415</v>
          </cell>
          <cell r="AC101">
            <v>-148.32967275021494</v>
          </cell>
          <cell r="AD101">
            <v>-4.0251663744833603</v>
          </cell>
          <cell r="AE101">
            <v>-7.2079096430226404</v>
          </cell>
          <cell r="AF101">
            <v>-5.8345435580230376</v>
          </cell>
          <cell r="AG101">
            <v>-10.595834540885278</v>
          </cell>
          <cell r="AH101">
            <v>-53.806136938975499</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C101">
            <v>38838</v>
          </cell>
          <cell r="BD101">
            <v>0</v>
          </cell>
          <cell r="BE101">
            <v>0</v>
          </cell>
          <cell r="BF101">
            <v>0</v>
          </cell>
          <cell r="BG101">
            <v>0</v>
          </cell>
          <cell r="BH101">
            <v>0</v>
          </cell>
          <cell r="BI101">
            <v>0</v>
          </cell>
          <cell r="BJ101">
            <v>0</v>
          </cell>
          <cell r="BK101">
            <v>0</v>
          </cell>
          <cell r="BL101">
            <v>0</v>
          </cell>
          <cell r="BM101">
            <v>0</v>
          </cell>
          <cell r="BN101">
            <v>0</v>
          </cell>
          <cell r="BP101">
            <v>0</v>
          </cell>
          <cell r="BQ101">
            <v>0</v>
          </cell>
          <cell r="BR101">
            <v>0</v>
          </cell>
          <cell r="BS101">
            <v>0</v>
          </cell>
          <cell r="BT101">
            <v>0</v>
          </cell>
          <cell r="BU101">
            <v>0</v>
          </cell>
          <cell r="CA101">
            <v>0</v>
          </cell>
          <cell r="CB101">
            <v>0</v>
          </cell>
          <cell r="CC101">
            <v>0</v>
          </cell>
          <cell r="CH101">
            <v>0</v>
          </cell>
          <cell r="CI101">
            <v>0</v>
          </cell>
          <cell r="CJ101">
            <v>0</v>
          </cell>
          <cell r="CK101">
            <v>0</v>
          </cell>
          <cell r="CL101">
            <v>0</v>
          </cell>
          <cell r="CR101">
            <v>0</v>
          </cell>
          <cell r="CS101">
            <v>0</v>
          </cell>
          <cell r="CT101">
            <v>0</v>
          </cell>
          <cell r="CU101">
            <v>0</v>
          </cell>
          <cell r="CV101">
            <v>0</v>
          </cell>
          <cell r="CW101">
            <v>0</v>
          </cell>
          <cell r="CX101">
            <v>0</v>
          </cell>
          <cell r="CY101">
            <v>0</v>
          </cell>
          <cell r="CZ101">
            <v>0</v>
          </cell>
          <cell r="DA101">
            <v>0</v>
          </cell>
          <cell r="DC101">
            <v>38838</v>
          </cell>
          <cell r="DD101">
            <v>-15656.887623816556</v>
          </cell>
          <cell r="DE101">
            <v>-839.53779291561068</v>
          </cell>
          <cell r="DF101">
            <v>0</v>
          </cell>
          <cell r="DG101">
            <v>0</v>
          </cell>
          <cell r="DH101">
            <v>0</v>
          </cell>
          <cell r="DI101">
            <v>0</v>
          </cell>
          <cell r="DJ101">
            <v>0</v>
          </cell>
          <cell r="DK101">
            <v>-16496.425416732167</v>
          </cell>
        </row>
        <row r="102">
          <cell r="A102">
            <v>38869</v>
          </cell>
          <cell r="B102">
            <v>-498.55185380039853</v>
          </cell>
          <cell r="C102">
            <v>-5696.5330834161841</v>
          </cell>
          <cell r="D102">
            <v>-1301.0310885550525</v>
          </cell>
          <cell r="E102">
            <v>-390.95767169227065</v>
          </cell>
          <cell r="F102">
            <v>-708.86313155712139</v>
          </cell>
          <cell r="G102">
            <v>-103.80320811511497</v>
          </cell>
          <cell r="H102">
            <v>24.589882633610003</v>
          </cell>
          <cell r="I102">
            <v>-0.89442069144999659</v>
          </cell>
          <cell r="J102">
            <v>0</v>
          </cell>
          <cell r="K102">
            <v>0</v>
          </cell>
          <cell r="L102">
            <v>0</v>
          </cell>
          <cell r="M102">
            <v>-19.683634503169923</v>
          </cell>
          <cell r="N102">
            <v>0</v>
          </cell>
          <cell r="O102">
            <v>0</v>
          </cell>
          <cell r="P102">
            <v>-4.5659411900031817</v>
          </cell>
          <cell r="Q102">
            <v>-3.0830791104215796</v>
          </cell>
          <cell r="R102">
            <v>-23.014228603709579</v>
          </cell>
          <cell r="S102">
            <v>-22.672182765278411</v>
          </cell>
          <cell r="T102">
            <v>-12.596566114763766</v>
          </cell>
          <cell r="U102">
            <v>-45.437565670485853</v>
          </cell>
          <cell r="V102">
            <v>-0.83557188179842545</v>
          </cell>
          <cell r="W102">
            <v>-65.048290482114822</v>
          </cell>
          <cell r="X102">
            <v>-1.5432533683498011</v>
          </cell>
          <cell r="Y102">
            <v>-0.50350442532678186</v>
          </cell>
          <cell r="Z102">
            <v>-8.8386873212405952</v>
          </cell>
          <cell r="AA102">
            <v>-17.226229161091574</v>
          </cell>
          <cell r="AB102">
            <v>-109.24057725918978</v>
          </cell>
          <cell r="AC102">
            <v>-71.909828686009263</v>
          </cell>
          <cell r="AD102">
            <v>-2.635600776268693</v>
          </cell>
          <cell r="AE102">
            <v>-4.9971723955538119</v>
          </cell>
          <cell r="AF102">
            <v>-2.859805267671117</v>
          </cell>
          <cell r="AG102">
            <v>-5.1293942037518514</v>
          </cell>
          <cell r="AH102">
            <v>-27.805363497419101</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C102">
            <v>38869</v>
          </cell>
          <cell r="BD102">
            <v>0</v>
          </cell>
          <cell r="BE102">
            <v>0</v>
          </cell>
          <cell r="BF102">
            <v>0</v>
          </cell>
          <cell r="BG102">
            <v>0</v>
          </cell>
          <cell r="BH102">
            <v>0</v>
          </cell>
          <cell r="BI102">
            <v>0</v>
          </cell>
          <cell r="BJ102">
            <v>0</v>
          </cell>
          <cell r="BK102">
            <v>0</v>
          </cell>
          <cell r="BL102">
            <v>0</v>
          </cell>
          <cell r="BM102">
            <v>0</v>
          </cell>
          <cell r="BN102">
            <v>0</v>
          </cell>
          <cell r="BP102">
            <v>0</v>
          </cell>
          <cell r="BQ102">
            <v>0</v>
          </cell>
          <cell r="BR102">
            <v>0</v>
          </cell>
          <cell r="BS102">
            <v>0</v>
          </cell>
          <cell r="BT102">
            <v>0</v>
          </cell>
          <cell r="BU102">
            <v>0</v>
          </cell>
          <cell r="CA102">
            <v>0</v>
          </cell>
          <cell r="CB102">
            <v>0</v>
          </cell>
          <cell r="CC102">
            <v>0</v>
          </cell>
          <cell r="CH102">
            <v>0</v>
          </cell>
          <cell r="CI102">
            <v>0</v>
          </cell>
          <cell r="CJ102">
            <v>0</v>
          </cell>
          <cell r="CK102">
            <v>0</v>
          </cell>
          <cell r="CL102">
            <v>0</v>
          </cell>
          <cell r="CR102">
            <v>0</v>
          </cell>
          <cell r="CS102">
            <v>0</v>
          </cell>
          <cell r="CT102">
            <v>0</v>
          </cell>
          <cell r="CU102">
            <v>0</v>
          </cell>
          <cell r="CV102">
            <v>0</v>
          </cell>
          <cell r="CW102">
            <v>0</v>
          </cell>
          <cell r="CX102">
            <v>0</v>
          </cell>
          <cell r="CY102">
            <v>0</v>
          </cell>
          <cell r="CZ102">
            <v>0</v>
          </cell>
          <cell r="DA102">
            <v>0</v>
          </cell>
          <cell r="DC102">
            <v>38869</v>
          </cell>
          <cell r="DD102">
            <v>-8695.7282096971503</v>
          </cell>
          <cell r="DE102">
            <v>-429.942842180448</v>
          </cell>
          <cell r="DF102">
            <v>0</v>
          </cell>
          <cell r="DG102">
            <v>0</v>
          </cell>
          <cell r="DH102">
            <v>0</v>
          </cell>
          <cell r="DI102">
            <v>0</v>
          </cell>
          <cell r="DJ102">
            <v>0</v>
          </cell>
          <cell r="DK102">
            <v>-9125.6710518775981</v>
          </cell>
        </row>
        <row r="103">
          <cell r="A103">
            <v>38899</v>
          </cell>
          <cell r="B103">
            <v>-48.980879729628796</v>
          </cell>
          <cell r="C103">
            <v>-2433.780377566407</v>
          </cell>
          <cell r="D103">
            <v>-227.27831499009088</v>
          </cell>
          <cell r="E103">
            <v>29.68930243245908</v>
          </cell>
          <cell r="F103">
            <v>21.452352503239965</v>
          </cell>
          <cell r="G103">
            <v>14.180037670575256</v>
          </cell>
          <cell r="H103">
            <v>0.69088176185000516</v>
          </cell>
          <cell r="I103">
            <v>0.10332064924999827</v>
          </cell>
          <cell r="J103">
            <v>0</v>
          </cell>
          <cell r="K103">
            <v>0</v>
          </cell>
          <cell r="L103">
            <v>0</v>
          </cell>
          <cell r="M103">
            <v>2.2737911990499562</v>
          </cell>
          <cell r="N103">
            <v>0</v>
          </cell>
          <cell r="O103">
            <v>0</v>
          </cell>
          <cell r="P103">
            <v>9.1739108699687225E-2</v>
          </cell>
          <cell r="Q103">
            <v>4.1179182538830898E-2</v>
          </cell>
          <cell r="R103">
            <v>1.2706648053134268</v>
          </cell>
          <cell r="S103">
            <v>1.1699181910888909</v>
          </cell>
          <cell r="T103">
            <v>8.2934247107620245E-3</v>
          </cell>
          <cell r="U103">
            <v>0.53505829786352932</v>
          </cell>
          <cell r="V103">
            <v>1.2835344576575522E-2</v>
          </cell>
          <cell r="W103">
            <v>1.2666529162635016</v>
          </cell>
          <cell r="X103">
            <v>1.3830569366353131E-2</v>
          </cell>
          <cell r="Y103">
            <v>1.0286178371396061E-2</v>
          </cell>
          <cell r="Z103">
            <v>0.25560360533820359</v>
          </cell>
          <cell r="AA103">
            <v>0.25230593534730134</v>
          </cell>
          <cell r="AB103">
            <v>1.2842961438701606</v>
          </cell>
          <cell r="AC103">
            <v>0.8347477070873629</v>
          </cell>
          <cell r="AD103">
            <v>0.13636639468434397</v>
          </cell>
          <cell r="AE103">
            <v>0.29032477112870764</v>
          </cell>
          <cell r="AF103">
            <v>3.8025817147137105E-2</v>
          </cell>
          <cell r="AG103">
            <v>5.8393479325120554E-2</v>
          </cell>
          <cell r="AH103">
            <v>0.58871050822606774</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C103">
            <v>38899</v>
          </cell>
          <cell r="BD103">
            <v>0</v>
          </cell>
          <cell r="BE103">
            <v>0</v>
          </cell>
          <cell r="BF103">
            <v>0</v>
          </cell>
          <cell r="BG103">
            <v>0</v>
          </cell>
          <cell r="BH103">
            <v>0</v>
          </cell>
          <cell r="BI103">
            <v>0</v>
          </cell>
          <cell r="BJ103">
            <v>0</v>
          </cell>
          <cell r="BK103">
            <v>0</v>
          </cell>
          <cell r="BL103">
            <v>0</v>
          </cell>
          <cell r="BM103">
            <v>0</v>
          </cell>
          <cell r="BN103">
            <v>0</v>
          </cell>
          <cell r="BP103">
            <v>0</v>
          </cell>
          <cell r="BQ103">
            <v>0</v>
          </cell>
          <cell r="BR103">
            <v>0</v>
          </cell>
          <cell r="BS103">
            <v>0</v>
          </cell>
          <cell r="BT103">
            <v>0</v>
          </cell>
          <cell r="BU103">
            <v>0</v>
          </cell>
          <cell r="CA103">
            <v>0</v>
          </cell>
          <cell r="CB103">
            <v>0</v>
          </cell>
          <cell r="CC103">
            <v>0</v>
          </cell>
          <cell r="CH103">
            <v>0</v>
          </cell>
          <cell r="CI103">
            <v>0</v>
          </cell>
          <cell r="CJ103">
            <v>0</v>
          </cell>
          <cell r="CK103">
            <v>0</v>
          </cell>
          <cell r="CL103">
            <v>0</v>
          </cell>
          <cell r="CR103">
            <v>0</v>
          </cell>
          <cell r="CS103">
            <v>0</v>
          </cell>
          <cell r="CT103">
            <v>0</v>
          </cell>
          <cell r="CU103">
            <v>0</v>
          </cell>
          <cell r="CV103">
            <v>0</v>
          </cell>
          <cell r="CW103">
            <v>0</v>
          </cell>
          <cell r="CX103">
            <v>0</v>
          </cell>
          <cell r="CY103">
            <v>0</v>
          </cell>
          <cell r="CZ103">
            <v>0</v>
          </cell>
          <cell r="DA103">
            <v>0</v>
          </cell>
          <cell r="DC103">
            <v>38899</v>
          </cell>
          <cell r="DD103">
            <v>-2641.6498860697029</v>
          </cell>
          <cell r="DE103">
            <v>8.1592323809473584</v>
          </cell>
          <cell r="DF103">
            <v>0</v>
          </cell>
          <cell r="DG103">
            <v>0</v>
          </cell>
          <cell r="DH103">
            <v>0</v>
          </cell>
          <cell r="DI103">
            <v>0</v>
          </cell>
          <cell r="DJ103">
            <v>0</v>
          </cell>
          <cell r="DK103">
            <v>-2633.4906536887556</v>
          </cell>
        </row>
        <row r="104">
          <cell r="A104">
            <v>38930</v>
          </cell>
          <cell r="B104">
            <v>31.230123845124034</v>
          </cell>
          <cell r="C104">
            <v>3421.9899121156627</v>
          </cell>
          <cell r="D104">
            <v>13.209412005306513</v>
          </cell>
          <cell r="E104">
            <v>5.2038211289996976</v>
          </cell>
          <cell r="F104">
            <v>10.160365360097057</v>
          </cell>
          <cell r="G104">
            <v>2.7490667758650669</v>
          </cell>
          <cell r="H104">
            <v>0.11896359398999266</v>
          </cell>
          <cell r="I104">
            <v>2.4265899450000461E-2</v>
          </cell>
          <cell r="J104">
            <v>0</v>
          </cell>
          <cell r="K104">
            <v>0</v>
          </cell>
          <cell r="L104">
            <v>0</v>
          </cell>
          <cell r="M104">
            <v>0.53402285997002763</v>
          </cell>
          <cell r="N104">
            <v>0</v>
          </cell>
          <cell r="O104">
            <v>0</v>
          </cell>
          <cell r="P104">
            <v>1.8894752311615547E-2</v>
          </cell>
          <cell r="Q104">
            <v>8.4813387168708228E-3</v>
          </cell>
          <cell r="R104">
            <v>0.26170841539435058</v>
          </cell>
          <cell r="S104">
            <v>0.24095846099662593</v>
          </cell>
          <cell r="T104">
            <v>1.7081287135385992E-3</v>
          </cell>
          <cell r="U104">
            <v>0.11020157219424619</v>
          </cell>
          <cell r="V104">
            <v>2.6435907220609066E-3</v>
          </cell>
          <cell r="W104">
            <v>0.26088211948877871</v>
          </cell>
          <cell r="X104">
            <v>2.8485690150019138E-3</v>
          </cell>
          <cell r="Y104">
            <v>2.1185598521212511E-3</v>
          </cell>
          <cell r="Z104">
            <v>5.2644579626680753E-2</v>
          </cell>
          <cell r="AA104">
            <v>5.1965385566841181E-2</v>
          </cell>
          <cell r="AB104">
            <v>0.99208783993475658</v>
          </cell>
          <cell r="AC104">
            <v>0.1719261435135104</v>
          </cell>
          <cell r="AD104">
            <v>2.8086268634042427E-2</v>
          </cell>
          <cell r="AE104">
            <v>5.9795813564755919E-2</v>
          </cell>
          <cell r="AF104">
            <v>7.8318658925923042E-3</v>
          </cell>
          <cell r="AG104">
            <v>1.2026826335029455E-2</v>
          </cell>
          <cell r="AH104">
            <v>0.12125187822121916</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C104">
            <v>38930</v>
          </cell>
          <cell r="BD104">
            <v>0</v>
          </cell>
          <cell r="BE104">
            <v>0</v>
          </cell>
          <cell r="BF104">
            <v>0</v>
          </cell>
          <cell r="BG104">
            <v>0</v>
          </cell>
          <cell r="BH104">
            <v>0</v>
          </cell>
          <cell r="BI104">
            <v>0</v>
          </cell>
          <cell r="BJ104">
            <v>0</v>
          </cell>
          <cell r="BK104">
            <v>0</v>
          </cell>
          <cell r="BL104">
            <v>0</v>
          </cell>
          <cell r="BM104">
            <v>0</v>
          </cell>
          <cell r="BN104">
            <v>0</v>
          </cell>
          <cell r="BP104">
            <v>0</v>
          </cell>
          <cell r="BQ104">
            <v>0</v>
          </cell>
          <cell r="BR104">
            <v>0</v>
          </cell>
          <cell r="BS104">
            <v>0</v>
          </cell>
          <cell r="BT104">
            <v>0</v>
          </cell>
          <cell r="BU104">
            <v>0</v>
          </cell>
          <cell r="CA104">
            <v>0</v>
          </cell>
          <cell r="CB104">
            <v>0</v>
          </cell>
          <cell r="CC104">
            <v>0</v>
          </cell>
          <cell r="CH104">
            <v>0</v>
          </cell>
          <cell r="CI104">
            <v>0</v>
          </cell>
          <cell r="CJ104">
            <v>0</v>
          </cell>
          <cell r="CK104">
            <v>0</v>
          </cell>
          <cell r="CL104">
            <v>0</v>
          </cell>
          <cell r="CR104">
            <v>0</v>
          </cell>
          <cell r="CS104">
            <v>0</v>
          </cell>
          <cell r="CT104">
            <v>0</v>
          </cell>
          <cell r="CU104">
            <v>0</v>
          </cell>
          <cell r="CV104">
            <v>0</v>
          </cell>
          <cell r="CW104">
            <v>0</v>
          </cell>
          <cell r="CX104">
            <v>0</v>
          </cell>
          <cell r="CY104">
            <v>0</v>
          </cell>
          <cell r="CZ104">
            <v>0</v>
          </cell>
          <cell r="DA104">
            <v>0</v>
          </cell>
          <cell r="DC104">
            <v>38930</v>
          </cell>
          <cell r="DD104">
            <v>3485.2199535844647</v>
          </cell>
          <cell r="DE104">
            <v>2.4080621086946388</v>
          </cell>
          <cell r="DF104">
            <v>0</v>
          </cell>
          <cell r="DG104">
            <v>0</v>
          </cell>
          <cell r="DH104">
            <v>0</v>
          </cell>
          <cell r="DI104">
            <v>0</v>
          </cell>
          <cell r="DJ104">
            <v>0</v>
          </cell>
          <cell r="DK104">
            <v>3487.6280156931593</v>
          </cell>
        </row>
        <row r="105">
          <cell r="A105">
            <v>38961</v>
          </cell>
          <cell r="B105">
            <v>50.715727996206844</v>
          </cell>
          <cell r="C105">
            <v>-2663.4138597082333</v>
          </cell>
          <cell r="D105">
            <v>20.839828353705379</v>
          </cell>
          <cell r="E105">
            <v>14.528149075651017</v>
          </cell>
          <cell r="F105">
            <v>16.537652323750809</v>
          </cell>
          <cell r="G105">
            <v>-12.981994021889987</v>
          </cell>
          <cell r="H105">
            <v>-0.63903741254001034</v>
          </cell>
          <cell r="I105">
            <v>-9.2745567200000781E-2</v>
          </cell>
          <cell r="J105">
            <v>0</v>
          </cell>
          <cell r="K105">
            <v>0</v>
          </cell>
          <cell r="L105">
            <v>0</v>
          </cell>
          <cell r="M105">
            <v>-2.0410639691200414</v>
          </cell>
          <cell r="N105">
            <v>0</v>
          </cell>
          <cell r="O105">
            <v>0</v>
          </cell>
          <cell r="P105">
            <v>-8.354462239572058E-2</v>
          </cell>
          <cell r="Q105">
            <v>-3.7500901246306742E-2</v>
          </cell>
          <cell r="R105">
            <v>-1.1571641893639388</v>
          </cell>
          <cell r="S105">
            <v>-1.0654166461150816</v>
          </cell>
          <cell r="T105">
            <v>-7.5526244548161968E-3</v>
          </cell>
          <cell r="U105">
            <v>-0.48726485452390988</v>
          </cell>
          <cell r="V105">
            <v>-1.1688842753850964E-2</v>
          </cell>
          <cell r="W105">
            <v>-1.1535106575112695</v>
          </cell>
          <cell r="X105">
            <v>-1.259517027805785E-2</v>
          </cell>
          <cell r="Y105">
            <v>-9.3673777750183269E-3</v>
          </cell>
          <cell r="Z105">
            <v>-0.23277211860504848</v>
          </cell>
          <cell r="AA105">
            <v>-0.22976900904708145</v>
          </cell>
          <cell r="AB105">
            <v>0.29747731832849239</v>
          </cell>
          <cell r="AC105">
            <v>-0.76018486524215401</v>
          </cell>
          <cell r="AD105">
            <v>-0.12418562936626927</v>
          </cell>
          <cell r="AE105">
            <v>-0.26439185773509505</v>
          </cell>
          <cell r="AF105">
            <v>-3.4629206451589879E-2</v>
          </cell>
          <cell r="AG105">
            <v>-5.3177551534312785E-2</v>
          </cell>
          <cell r="AH105">
            <v>-0.53612464528236159</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C105">
            <v>38961</v>
          </cell>
          <cell r="BD105">
            <v>0</v>
          </cell>
          <cell r="BE105">
            <v>0</v>
          </cell>
          <cell r="BF105">
            <v>0</v>
          </cell>
          <cell r="BG105">
            <v>0</v>
          </cell>
          <cell r="BH105">
            <v>0</v>
          </cell>
          <cell r="BI105">
            <v>0</v>
          </cell>
          <cell r="BJ105">
            <v>0</v>
          </cell>
          <cell r="BK105">
            <v>0</v>
          </cell>
          <cell r="BL105">
            <v>0</v>
          </cell>
          <cell r="BM105">
            <v>0</v>
          </cell>
          <cell r="BN105">
            <v>0</v>
          </cell>
          <cell r="BP105">
            <v>0</v>
          </cell>
          <cell r="BQ105">
            <v>0</v>
          </cell>
          <cell r="BR105">
            <v>0</v>
          </cell>
          <cell r="BS105">
            <v>0</v>
          </cell>
          <cell r="BT105">
            <v>0</v>
          </cell>
          <cell r="BU105">
            <v>0</v>
          </cell>
          <cell r="CA105">
            <v>0</v>
          </cell>
          <cell r="CB105">
            <v>0</v>
          </cell>
          <cell r="CC105">
            <v>0</v>
          </cell>
          <cell r="CH105">
            <v>0</v>
          </cell>
          <cell r="CI105">
            <v>0</v>
          </cell>
          <cell r="CJ105">
            <v>0</v>
          </cell>
          <cell r="CK105">
            <v>0</v>
          </cell>
          <cell r="CL105">
            <v>0</v>
          </cell>
          <cell r="CR105">
            <v>0</v>
          </cell>
          <cell r="CS105">
            <v>0</v>
          </cell>
          <cell r="CT105">
            <v>0</v>
          </cell>
          <cell r="CU105">
            <v>0</v>
          </cell>
          <cell r="CV105">
            <v>0</v>
          </cell>
          <cell r="CW105">
            <v>0</v>
          </cell>
          <cell r="CX105">
            <v>0</v>
          </cell>
          <cell r="CY105">
            <v>0</v>
          </cell>
          <cell r="CZ105">
            <v>0</v>
          </cell>
          <cell r="DA105">
            <v>0</v>
          </cell>
          <cell r="DC105">
            <v>38961</v>
          </cell>
          <cell r="DD105">
            <v>-2576.547342929669</v>
          </cell>
          <cell r="DE105">
            <v>-5.9633634513533913</v>
          </cell>
          <cell r="DF105">
            <v>0</v>
          </cell>
          <cell r="DG105">
            <v>0</v>
          </cell>
          <cell r="DH105">
            <v>0</v>
          </cell>
          <cell r="DI105">
            <v>0</v>
          </cell>
          <cell r="DJ105">
            <v>0</v>
          </cell>
          <cell r="DK105">
            <v>-2582.5107063810224</v>
          </cell>
        </row>
        <row r="106">
          <cell r="A106">
            <v>38991</v>
          </cell>
          <cell r="B106">
            <v>538.79687058481215</v>
          </cell>
          <cell r="C106">
            <v>6608.9003191228994</v>
          </cell>
          <cell r="D106">
            <v>1327.2174368345463</v>
          </cell>
          <cell r="E106">
            <v>642.13438021404761</v>
          </cell>
          <cell r="F106">
            <v>1347.1601603211216</v>
          </cell>
          <cell r="G106">
            <v>90.944090364885341</v>
          </cell>
          <cell r="H106">
            <v>-20.260031523719999</v>
          </cell>
          <cell r="I106">
            <v>0.78091378754999941</v>
          </cell>
          <cell r="J106">
            <v>0</v>
          </cell>
          <cell r="K106">
            <v>0</v>
          </cell>
          <cell r="L106">
            <v>0</v>
          </cell>
          <cell r="M106">
            <v>17.185673050229997</v>
          </cell>
          <cell r="N106">
            <v>0</v>
          </cell>
          <cell r="O106">
            <v>0</v>
          </cell>
          <cell r="P106">
            <v>8.181564835012038</v>
          </cell>
          <cell r="Q106">
            <v>5.6981999291884362</v>
          </cell>
          <cell r="R106">
            <v>34.476602258055934</v>
          </cell>
          <cell r="S106">
            <v>34.649046331009956</v>
          </cell>
          <cell r="T106">
            <v>24.619344172864864</v>
          </cell>
          <cell r="U106">
            <v>84.579408824399081</v>
          </cell>
          <cell r="V106">
            <v>1.5303052563553143</v>
          </cell>
          <cell r="W106">
            <v>116.8951141024753</v>
          </cell>
          <cell r="X106">
            <v>2.9090044715039771</v>
          </cell>
          <cell r="Y106">
            <v>0.90079350845829353</v>
          </cell>
          <cell r="Z106">
            <v>15.185084019983377</v>
          </cell>
          <cell r="AA106">
            <v>31.651892410442805</v>
          </cell>
          <cell r="AB106">
            <v>202.69348696648842</v>
          </cell>
          <cell r="AC106">
            <v>133.95672202934097</v>
          </cell>
          <cell r="AD106">
            <v>4.0248320954414032</v>
          </cell>
          <cell r="AE106">
            <v>7.3654055644215486</v>
          </cell>
          <cell r="AF106">
            <v>5.2869736610756011</v>
          </cell>
          <cell r="AG106">
            <v>9.5648756600653702</v>
          </cell>
          <cell r="AH106">
            <v>49.572202253565784</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C106">
            <v>38991</v>
          </cell>
          <cell r="BD106">
            <v>0</v>
          </cell>
          <cell r="BE106">
            <v>0</v>
          </cell>
          <cell r="BF106">
            <v>0</v>
          </cell>
          <cell r="BG106">
            <v>0</v>
          </cell>
          <cell r="BH106">
            <v>0</v>
          </cell>
          <cell r="BI106">
            <v>0</v>
          </cell>
          <cell r="BJ106">
            <v>0</v>
          </cell>
          <cell r="BK106">
            <v>0</v>
          </cell>
          <cell r="BL106">
            <v>0</v>
          </cell>
          <cell r="BM106">
            <v>0</v>
          </cell>
          <cell r="BN106">
            <v>0</v>
          </cell>
          <cell r="BP106">
            <v>0</v>
          </cell>
          <cell r="BQ106">
            <v>0</v>
          </cell>
          <cell r="BR106">
            <v>0</v>
          </cell>
          <cell r="BS106">
            <v>0</v>
          </cell>
          <cell r="BT106">
            <v>0</v>
          </cell>
          <cell r="BU106">
            <v>0</v>
          </cell>
          <cell r="CA106">
            <v>0</v>
          </cell>
          <cell r="CB106">
            <v>0</v>
          </cell>
          <cell r="CC106">
            <v>0</v>
          </cell>
          <cell r="CH106">
            <v>0</v>
          </cell>
          <cell r="CI106">
            <v>0</v>
          </cell>
          <cell r="CJ106">
            <v>0</v>
          </cell>
          <cell r="CK106">
            <v>0</v>
          </cell>
          <cell r="CL106">
            <v>0</v>
          </cell>
          <cell r="CR106">
            <v>0</v>
          </cell>
          <cell r="CS106">
            <v>0</v>
          </cell>
          <cell r="CT106">
            <v>0</v>
          </cell>
          <cell r="CU106">
            <v>0</v>
          </cell>
          <cell r="CV106">
            <v>0</v>
          </cell>
          <cell r="CW106">
            <v>0</v>
          </cell>
          <cell r="CX106">
            <v>0</v>
          </cell>
          <cell r="CY106">
            <v>0</v>
          </cell>
          <cell r="CZ106">
            <v>0</v>
          </cell>
          <cell r="DA106">
            <v>0</v>
          </cell>
          <cell r="DC106">
            <v>38991</v>
          </cell>
          <cell r="DD106">
            <v>10552.859812756373</v>
          </cell>
          <cell r="DE106">
            <v>773.74085835014864</v>
          </cell>
          <cell r="DF106">
            <v>0</v>
          </cell>
          <cell r="DG106">
            <v>0</v>
          </cell>
          <cell r="DH106">
            <v>0</v>
          </cell>
          <cell r="DI106">
            <v>0</v>
          </cell>
          <cell r="DJ106">
            <v>0</v>
          </cell>
          <cell r="DK106">
            <v>11326.600671106522</v>
          </cell>
        </row>
        <row r="107">
          <cell r="A107">
            <v>39022</v>
          </cell>
          <cell r="B107">
            <v>821.91805749035154</v>
          </cell>
          <cell r="C107">
            <v>13003.516478200983</v>
          </cell>
          <cell r="D107">
            <v>2483.4015806716502</v>
          </cell>
          <cell r="E107">
            <v>768.39260373103343</v>
          </cell>
          <cell r="F107">
            <v>1982.3385763905992</v>
          </cell>
          <cell r="G107">
            <v>93.179047456965492</v>
          </cell>
          <cell r="H107">
            <v>13.748862769419993</v>
          </cell>
          <cell r="I107">
            <v>0.84433358295000172</v>
          </cell>
          <cell r="J107">
            <v>0</v>
          </cell>
          <cell r="K107">
            <v>0</v>
          </cell>
          <cell r="L107">
            <v>0</v>
          </cell>
          <cell r="M107">
            <v>18.581360879070015</v>
          </cell>
          <cell r="N107">
            <v>0</v>
          </cell>
          <cell r="O107">
            <v>0</v>
          </cell>
          <cell r="P107">
            <v>10.759577387188791</v>
          </cell>
          <cell r="Q107">
            <v>7.5388290160485392</v>
          </cell>
          <cell r="R107">
            <v>43.583819975419885</v>
          </cell>
          <cell r="S107">
            <v>44.014591371585027</v>
          </cell>
          <cell r="T107">
            <v>32.908852580532695</v>
          </cell>
          <cell r="U107">
            <v>112.05152514782711</v>
          </cell>
          <cell r="V107">
            <v>2.0210946624766679</v>
          </cell>
          <cell r="W107">
            <v>153.81635911075327</v>
          </cell>
          <cell r="X107">
            <v>3.8629572241199681</v>
          </cell>
          <cell r="Y107">
            <v>1.1842648500287958</v>
          </cell>
          <cell r="Z107">
            <v>19.800376111110101</v>
          </cell>
          <cell r="AA107">
            <v>41.829247615730573</v>
          </cell>
          <cell r="AB107">
            <v>272.59304536853102</v>
          </cell>
          <cell r="AC107">
            <v>177.49219678581824</v>
          </cell>
          <cell r="AD107">
            <v>5.1118022868726207</v>
          </cell>
          <cell r="AE107">
            <v>9.2735440669889666</v>
          </cell>
          <cell r="AF107">
            <v>6.9951293781156236</v>
          </cell>
          <cell r="AG107">
            <v>12.675830838439182</v>
          </cell>
          <cell r="AH107">
            <v>65.127126415599818</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C107">
            <v>39022</v>
          </cell>
          <cell r="BD107">
            <v>0</v>
          </cell>
          <cell r="BE107">
            <v>0</v>
          </cell>
          <cell r="BF107">
            <v>0</v>
          </cell>
          <cell r="BG107">
            <v>0</v>
          </cell>
          <cell r="BH107">
            <v>0</v>
          </cell>
          <cell r="BI107">
            <v>0</v>
          </cell>
          <cell r="BJ107">
            <v>0</v>
          </cell>
          <cell r="BK107">
            <v>0</v>
          </cell>
          <cell r="BL107">
            <v>0</v>
          </cell>
          <cell r="BM107">
            <v>0</v>
          </cell>
          <cell r="BN107">
            <v>0</v>
          </cell>
          <cell r="BP107">
            <v>0</v>
          </cell>
          <cell r="BQ107">
            <v>0</v>
          </cell>
          <cell r="BR107">
            <v>0</v>
          </cell>
          <cell r="BS107">
            <v>0</v>
          </cell>
          <cell r="BT107">
            <v>0</v>
          </cell>
          <cell r="BU107">
            <v>0</v>
          </cell>
          <cell r="CA107">
            <v>0</v>
          </cell>
          <cell r="CB107">
            <v>0</v>
          </cell>
          <cell r="CC107">
            <v>0</v>
          </cell>
          <cell r="CH107">
            <v>0</v>
          </cell>
          <cell r="CI107">
            <v>0</v>
          </cell>
          <cell r="CJ107">
            <v>0</v>
          </cell>
          <cell r="CK107">
            <v>0</v>
          </cell>
          <cell r="CL107">
            <v>0</v>
          </cell>
          <cell r="CR107">
            <v>0</v>
          </cell>
          <cell r="CS107">
            <v>0</v>
          </cell>
          <cell r="CT107">
            <v>0</v>
          </cell>
          <cell r="CU107">
            <v>0</v>
          </cell>
          <cell r="CV107">
            <v>0</v>
          </cell>
          <cell r="CW107">
            <v>0</v>
          </cell>
          <cell r="CX107">
            <v>0</v>
          </cell>
          <cell r="CY107">
            <v>0</v>
          </cell>
          <cell r="CZ107">
            <v>0</v>
          </cell>
          <cell r="DA107">
            <v>0</v>
          </cell>
          <cell r="DC107">
            <v>39022</v>
          </cell>
          <cell r="DD107">
            <v>19185.920901173024</v>
          </cell>
          <cell r="DE107">
            <v>1022.6401701931869</v>
          </cell>
          <cell r="DF107">
            <v>0</v>
          </cell>
          <cell r="DG107">
            <v>0</v>
          </cell>
          <cell r="DH107">
            <v>0</v>
          </cell>
          <cell r="DI107">
            <v>0</v>
          </cell>
          <cell r="DJ107">
            <v>0</v>
          </cell>
          <cell r="DK107">
            <v>20208.56107136621</v>
          </cell>
        </row>
        <row r="108">
          <cell r="A108">
            <v>39052</v>
          </cell>
          <cell r="B108">
            <v>927.38662255400209</v>
          </cell>
          <cell r="C108">
            <v>21253.623792883685</v>
          </cell>
          <cell r="D108">
            <v>3344.9326380667712</v>
          </cell>
          <cell r="E108">
            <v>1017.6529435314815</v>
          </cell>
          <cell r="F108">
            <v>2777.9397901124785</v>
          </cell>
          <cell r="G108">
            <v>99.093917043240509</v>
          </cell>
          <cell r="H108">
            <v>17.951319265520013</v>
          </cell>
          <cell r="I108">
            <v>0.85285197269999802</v>
          </cell>
          <cell r="J108">
            <v>0</v>
          </cell>
          <cell r="K108">
            <v>0</v>
          </cell>
          <cell r="L108">
            <v>0</v>
          </cell>
          <cell r="M108">
            <v>18.768826209420002</v>
          </cell>
          <cell r="N108">
            <v>0</v>
          </cell>
          <cell r="O108">
            <v>0</v>
          </cell>
          <cell r="P108">
            <v>14.105016272527591</v>
          </cell>
          <cell r="Q108">
            <v>9.928797864869825</v>
          </cell>
          <cell r="R108">
            <v>55.346865993126301</v>
          </cell>
          <cell r="S108">
            <v>56.119277477554462</v>
          </cell>
          <cell r="T108">
            <v>43.682717961479412</v>
          </cell>
          <cell r="U108">
            <v>147.72739558992274</v>
          </cell>
          <cell r="V108">
            <v>2.6582530073394794</v>
          </cell>
          <cell r="W108">
            <v>201.73112461544915</v>
          </cell>
          <cell r="X108">
            <v>5.1020574583894565</v>
          </cell>
          <cell r="Y108">
            <v>1.5521087346863902</v>
          </cell>
          <cell r="Z108">
            <v>25.784224609851417</v>
          </cell>
          <cell r="AA108">
            <v>55.042620712777499</v>
          </cell>
          <cell r="AB108">
            <v>357.7718639313498</v>
          </cell>
          <cell r="AC108">
            <v>234.02905186735691</v>
          </cell>
          <cell r="AD108">
            <v>6.5166445319459259</v>
          </cell>
          <cell r="AE108">
            <v>11.736724354451775</v>
          </cell>
          <cell r="AF108">
            <v>9.2130989534325316</v>
          </cell>
          <cell r="AG108">
            <v>16.715911086524638</v>
          </cell>
          <cell r="AH108">
            <v>85.310409253959534</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C108">
            <v>39052</v>
          </cell>
          <cell r="BD108">
            <v>0</v>
          </cell>
          <cell r="BE108">
            <v>0</v>
          </cell>
          <cell r="BF108">
            <v>0</v>
          </cell>
          <cell r="BG108">
            <v>0</v>
          </cell>
          <cell r="BH108">
            <v>0</v>
          </cell>
          <cell r="BI108">
            <v>0</v>
          </cell>
          <cell r="BJ108">
            <v>0</v>
          </cell>
          <cell r="BK108">
            <v>0</v>
          </cell>
          <cell r="BL108">
            <v>0</v>
          </cell>
          <cell r="BM108">
            <v>0</v>
          </cell>
          <cell r="BN108">
            <v>0</v>
          </cell>
          <cell r="BP108">
            <v>0</v>
          </cell>
          <cell r="BQ108">
            <v>0</v>
          </cell>
          <cell r="BR108">
            <v>0</v>
          </cell>
          <cell r="BS108">
            <v>0</v>
          </cell>
          <cell r="BT108">
            <v>0</v>
          </cell>
          <cell r="BU108">
            <v>0</v>
          </cell>
          <cell r="CA108">
            <v>0</v>
          </cell>
          <cell r="CB108">
            <v>0</v>
          </cell>
          <cell r="CC108">
            <v>0</v>
          </cell>
          <cell r="CH108">
            <v>0</v>
          </cell>
          <cell r="CI108">
            <v>0</v>
          </cell>
          <cell r="CJ108">
            <v>0</v>
          </cell>
          <cell r="CK108">
            <v>0</v>
          </cell>
          <cell r="CL108">
            <v>0</v>
          </cell>
          <cell r="CR108">
            <v>0</v>
          </cell>
          <cell r="CS108">
            <v>0</v>
          </cell>
          <cell r="CT108">
            <v>0</v>
          </cell>
          <cell r="CU108">
            <v>0</v>
          </cell>
          <cell r="CV108">
            <v>0</v>
          </cell>
          <cell r="CW108">
            <v>0</v>
          </cell>
          <cell r="CX108">
            <v>0</v>
          </cell>
          <cell r="CY108">
            <v>0</v>
          </cell>
          <cell r="CZ108">
            <v>0</v>
          </cell>
          <cell r="DA108">
            <v>0</v>
          </cell>
          <cell r="DC108">
            <v>39052</v>
          </cell>
          <cell r="DD108">
            <v>29458.202701639297</v>
          </cell>
          <cell r="DE108">
            <v>1340.0741642769949</v>
          </cell>
          <cell r="DF108">
            <v>0</v>
          </cell>
          <cell r="DG108">
            <v>0</v>
          </cell>
          <cell r="DH108">
            <v>0</v>
          </cell>
          <cell r="DI108">
            <v>0</v>
          </cell>
          <cell r="DJ108">
            <v>0</v>
          </cell>
          <cell r="DK108">
            <v>30798.27686591629</v>
          </cell>
        </row>
        <row r="109">
          <cell r="A109">
            <v>39083</v>
          </cell>
          <cell r="B109">
            <v>531.18442276610642</v>
          </cell>
          <cell r="C109">
            <v>6657.9040630398786</v>
          </cell>
          <cell r="D109">
            <v>1844.9233941015916</v>
          </cell>
          <cell r="E109">
            <v>419.09229272417957</v>
          </cell>
          <cell r="F109">
            <v>1080.8801958005083</v>
          </cell>
          <cell r="G109">
            <v>20.609016940635193</v>
          </cell>
          <cell r="H109">
            <v>7.7013322527799843</v>
          </cell>
          <cell r="I109">
            <v>0.1819149455500019</v>
          </cell>
          <cell r="J109">
            <v>0</v>
          </cell>
          <cell r="K109">
            <v>0</v>
          </cell>
          <cell r="L109">
            <v>0</v>
          </cell>
          <cell r="M109">
            <v>4.003426277029976</v>
          </cell>
          <cell r="N109">
            <v>0</v>
          </cell>
          <cell r="O109">
            <v>0</v>
          </cell>
          <cell r="P109">
            <v>6.1764904128099394</v>
          </cell>
          <cell r="Q109">
            <v>4.3889877102789203</v>
          </cell>
          <cell r="R109">
            <v>22.631071876997741</v>
          </cell>
          <cell r="S109">
            <v>23.155709032558988</v>
          </cell>
          <cell r="T109">
            <v>19.614451640728422</v>
          </cell>
          <cell r="U109">
            <v>65.439155699664042</v>
          </cell>
          <cell r="V109">
            <v>1.1718802337126295</v>
          </cell>
          <cell r="W109">
            <v>88.416706908254568</v>
          </cell>
          <cell r="X109">
            <v>2.2682631627015373</v>
          </cell>
          <cell r="Y109">
            <v>0.67932077294248872</v>
          </cell>
          <cell r="Z109">
            <v>11.13582130812576</v>
          </cell>
          <cell r="AA109">
            <v>24.289052734816849</v>
          </cell>
          <cell r="AB109">
            <v>156.68145890848783</v>
          </cell>
          <cell r="AC109">
            <v>103.69112067595371</v>
          </cell>
          <cell r="AD109">
            <v>2.6879657226363998</v>
          </cell>
          <cell r="AE109">
            <v>4.7623099612085475</v>
          </cell>
          <cell r="AF109">
            <v>4.072941806054132</v>
          </cell>
          <cell r="AG109">
            <v>7.4084765872800658</v>
          </cell>
          <cell r="AH109">
            <v>37.297189118653804</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C109">
            <v>39083</v>
          </cell>
          <cell r="BD109">
            <v>0</v>
          </cell>
          <cell r="BE109">
            <v>0</v>
          </cell>
          <cell r="BF109">
            <v>0</v>
          </cell>
          <cell r="BG109">
            <v>0</v>
          </cell>
          <cell r="BH109">
            <v>0</v>
          </cell>
          <cell r="BI109">
            <v>0</v>
          </cell>
          <cell r="BJ109">
            <v>0</v>
          </cell>
          <cell r="BK109">
            <v>0</v>
          </cell>
          <cell r="BL109">
            <v>0</v>
          </cell>
          <cell r="BM109">
            <v>0</v>
          </cell>
          <cell r="BN109">
            <v>0</v>
          </cell>
          <cell r="BP109">
            <v>0</v>
          </cell>
          <cell r="BQ109">
            <v>0</v>
          </cell>
          <cell r="BR109">
            <v>0</v>
          </cell>
          <cell r="BS109">
            <v>0</v>
          </cell>
          <cell r="BT109">
            <v>0</v>
          </cell>
          <cell r="BU109">
            <v>0</v>
          </cell>
          <cell r="CA109">
            <v>0</v>
          </cell>
          <cell r="CB109">
            <v>0</v>
          </cell>
          <cell r="CC109">
            <v>0</v>
          </cell>
          <cell r="CH109">
            <v>0</v>
          </cell>
          <cell r="CI109">
            <v>0</v>
          </cell>
          <cell r="CJ109">
            <v>0</v>
          </cell>
          <cell r="CK109">
            <v>0</v>
          </cell>
          <cell r="CL109">
            <v>0</v>
          </cell>
          <cell r="CR109">
            <v>0</v>
          </cell>
          <cell r="CS109">
            <v>0</v>
          </cell>
          <cell r="CT109">
            <v>0</v>
          </cell>
          <cell r="CU109">
            <v>0</v>
          </cell>
          <cell r="CV109">
            <v>0</v>
          </cell>
          <cell r="CW109">
            <v>0</v>
          </cell>
          <cell r="CX109">
            <v>0</v>
          </cell>
          <cell r="CY109">
            <v>0</v>
          </cell>
          <cell r="CZ109">
            <v>0</v>
          </cell>
          <cell r="DA109">
            <v>0</v>
          </cell>
          <cell r="DC109">
            <v>39083</v>
          </cell>
          <cell r="DD109">
            <v>10566.480058848258</v>
          </cell>
          <cell r="DE109">
            <v>585.9683742738664</v>
          </cell>
          <cell r="DF109">
            <v>0</v>
          </cell>
          <cell r="DG109">
            <v>0</v>
          </cell>
          <cell r="DH109">
            <v>0</v>
          </cell>
          <cell r="DI109">
            <v>0</v>
          </cell>
          <cell r="DJ109">
            <v>0</v>
          </cell>
          <cell r="DK109">
            <v>11152.448433122125</v>
          </cell>
        </row>
        <row r="110">
          <cell r="A110">
            <v>39114</v>
          </cell>
          <cell r="B110">
            <v>-436.57500205605641</v>
          </cell>
          <cell r="C110">
            <v>-947.00842855643486</v>
          </cell>
          <cell r="D110">
            <v>-848.94633021592631</v>
          </cell>
          <cell r="E110">
            <v>-560.56195977118387</v>
          </cell>
          <cell r="F110">
            <v>-1100.0131726971058</v>
          </cell>
          <cell r="G110">
            <v>-125.69605025257522</v>
          </cell>
          <cell r="H110">
            <v>-8.8076093593999847</v>
          </cell>
          <cell r="I110">
            <v>-1.0439759882500015</v>
          </cell>
          <cell r="J110">
            <v>0</v>
          </cell>
          <cell r="K110">
            <v>0</v>
          </cell>
          <cell r="L110">
            <v>0</v>
          </cell>
          <cell r="M110">
            <v>-22.974917708450047</v>
          </cell>
          <cell r="N110">
            <v>0</v>
          </cell>
          <cell r="O110">
            <v>0</v>
          </cell>
          <cell r="P110">
            <v>-6.4797181664685191</v>
          </cell>
          <cell r="Q110">
            <v>-4.4174935063351404</v>
          </cell>
          <cell r="R110">
            <v>-31.019232097128661</v>
          </cell>
          <cell r="S110">
            <v>-30.724437576413948</v>
          </cell>
          <cell r="T110">
            <v>-18.373389270312671</v>
          </cell>
          <cell r="U110">
            <v>-65.249648423903565</v>
          </cell>
          <cell r="V110">
            <v>-1.193821822388361</v>
          </cell>
          <cell r="W110">
            <v>-92.394582821994987</v>
          </cell>
          <cell r="X110">
            <v>-2.224973403696056</v>
          </cell>
          <cell r="Y110">
            <v>-0.71419952113091023</v>
          </cell>
          <cell r="Z110">
            <v>-12.384934379289462</v>
          </cell>
          <cell r="AA110">
            <v>-24.636937535617999</v>
          </cell>
          <cell r="AB110">
            <v>-149.86047977457392</v>
          </cell>
          <cell r="AC110">
            <v>-103.28902486233171</v>
          </cell>
          <cell r="AD110">
            <v>-3.5709188693177838</v>
          </cell>
          <cell r="AE110">
            <v>-6.706050096745594</v>
          </cell>
          <cell r="AF110">
            <v>-4.0979302047986899</v>
          </cell>
          <cell r="AG110">
            <v>-7.3700359426041446</v>
          </cell>
          <cell r="AH110">
            <v>-39.398748911578295</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C110">
            <v>39114</v>
          </cell>
          <cell r="BD110">
            <v>0</v>
          </cell>
          <cell r="BE110">
            <v>0</v>
          </cell>
          <cell r="BF110">
            <v>0</v>
          </cell>
          <cell r="BG110">
            <v>0</v>
          </cell>
          <cell r="BH110">
            <v>0</v>
          </cell>
          <cell r="BI110">
            <v>0</v>
          </cell>
          <cell r="BJ110">
            <v>0</v>
          </cell>
          <cell r="BK110">
            <v>0</v>
          </cell>
          <cell r="BL110">
            <v>0</v>
          </cell>
          <cell r="BM110">
            <v>0</v>
          </cell>
          <cell r="BN110">
            <v>0</v>
          </cell>
          <cell r="BP110">
            <v>0</v>
          </cell>
          <cell r="BQ110">
            <v>0</v>
          </cell>
          <cell r="BR110">
            <v>0</v>
          </cell>
          <cell r="BS110">
            <v>0</v>
          </cell>
          <cell r="BT110">
            <v>0</v>
          </cell>
          <cell r="BU110">
            <v>0</v>
          </cell>
          <cell r="CA110">
            <v>0</v>
          </cell>
          <cell r="CB110">
            <v>0</v>
          </cell>
          <cell r="CC110">
            <v>0</v>
          </cell>
          <cell r="CH110">
            <v>0</v>
          </cell>
          <cell r="CI110">
            <v>0</v>
          </cell>
          <cell r="CJ110">
            <v>0</v>
          </cell>
          <cell r="CK110">
            <v>0</v>
          </cell>
          <cell r="CL110">
            <v>0</v>
          </cell>
          <cell r="CR110">
            <v>0</v>
          </cell>
          <cell r="CS110">
            <v>0</v>
          </cell>
          <cell r="CT110">
            <v>0</v>
          </cell>
          <cell r="CU110">
            <v>0</v>
          </cell>
          <cell r="CV110">
            <v>0</v>
          </cell>
          <cell r="CW110">
            <v>0</v>
          </cell>
          <cell r="CX110">
            <v>0</v>
          </cell>
          <cell r="CY110">
            <v>0</v>
          </cell>
          <cell r="CZ110">
            <v>0</v>
          </cell>
          <cell r="DA110">
            <v>0</v>
          </cell>
          <cell r="DC110">
            <v>39114</v>
          </cell>
          <cell r="DD110">
            <v>-4051.6274466053824</v>
          </cell>
          <cell r="DE110">
            <v>-604.10655718663043</v>
          </cell>
          <cell r="DF110">
            <v>0</v>
          </cell>
          <cell r="DG110">
            <v>0</v>
          </cell>
          <cell r="DH110">
            <v>0</v>
          </cell>
          <cell r="DI110">
            <v>0</v>
          </cell>
          <cell r="DJ110">
            <v>0</v>
          </cell>
          <cell r="DK110">
            <v>-4655.734003792013</v>
          </cell>
        </row>
        <row r="111">
          <cell r="A111">
            <v>39142</v>
          </cell>
          <cell r="B111">
            <v>-277.05413710620371</v>
          </cell>
          <cell r="C111">
            <v>-14828.164302214975</v>
          </cell>
          <cell r="D111">
            <v>-1557.5086766110419</v>
          </cell>
          <cell r="E111">
            <v>-280.46257502817548</v>
          </cell>
          <cell r="F111">
            <v>-1136.2787198863202</v>
          </cell>
          <cell r="G111">
            <v>98.403027817680126</v>
          </cell>
          <cell r="H111">
            <v>-6.9216364105800041</v>
          </cell>
          <cell r="I111">
            <v>0.80306160090000278</v>
          </cell>
          <cell r="J111">
            <v>0</v>
          </cell>
          <cell r="K111">
            <v>0</v>
          </cell>
          <cell r="L111">
            <v>0</v>
          </cell>
          <cell r="M111">
            <v>17.673082909140032</v>
          </cell>
          <cell r="N111">
            <v>0</v>
          </cell>
          <cell r="O111">
            <v>0</v>
          </cell>
          <cell r="P111">
            <v>-6.1731656237875905</v>
          </cell>
          <cell r="Q111">
            <v>-4.601090712966311</v>
          </cell>
          <cell r="R111">
            <v>-14.271458504713518</v>
          </cell>
          <cell r="S111">
            <v>-15.765311626410913</v>
          </cell>
          <cell r="T111">
            <v>-22.13207066305128</v>
          </cell>
          <cell r="U111">
            <v>-69.30648870689572</v>
          </cell>
          <cell r="V111">
            <v>-1.2120746031380327</v>
          </cell>
          <cell r="W111">
            <v>-88.785320621160935</v>
          </cell>
          <cell r="X111">
            <v>-2.444435270714953</v>
          </cell>
          <cell r="Y111">
            <v>-0.67720204900807912</v>
          </cell>
          <cell r="Z111">
            <v>-10.324103481042229</v>
          </cell>
          <cell r="AA111">
            <v>-25.244754182983414</v>
          </cell>
          <cell r="AB111">
            <v>-157.4613934759314</v>
          </cell>
          <cell r="AC111">
            <v>-109.93586224114959</v>
          </cell>
          <cell r="AD111">
            <v>-1.8250726050009507</v>
          </cell>
          <cell r="AE111">
            <v>-2.7983085624737396</v>
          </cell>
          <cell r="AF111">
            <v>-4.2714516782319016</v>
          </cell>
          <cell r="AG111">
            <v>-7.8657883831722577</v>
          </cell>
          <cell r="AH111">
            <v>-36.966830651136696</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C111">
            <v>39142</v>
          </cell>
          <cell r="BD111">
            <v>0</v>
          </cell>
          <cell r="BE111">
            <v>0</v>
          </cell>
          <cell r="BF111">
            <v>0</v>
          </cell>
          <cell r="BG111">
            <v>0</v>
          </cell>
          <cell r="BH111">
            <v>0</v>
          </cell>
          <cell r="BI111">
            <v>0</v>
          </cell>
          <cell r="BJ111">
            <v>0</v>
          </cell>
          <cell r="BK111">
            <v>0</v>
          </cell>
          <cell r="BL111">
            <v>0</v>
          </cell>
          <cell r="BM111">
            <v>0</v>
          </cell>
          <cell r="BN111">
            <v>0</v>
          </cell>
          <cell r="BP111">
            <v>0</v>
          </cell>
          <cell r="BQ111">
            <v>0</v>
          </cell>
          <cell r="BR111">
            <v>0</v>
          </cell>
          <cell r="BS111">
            <v>0</v>
          </cell>
          <cell r="BT111">
            <v>0</v>
          </cell>
          <cell r="BU111">
            <v>0</v>
          </cell>
          <cell r="CA111">
            <v>0</v>
          </cell>
          <cell r="CB111">
            <v>0</v>
          </cell>
          <cell r="CC111">
            <v>0</v>
          </cell>
          <cell r="CH111">
            <v>0</v>
          </cell>
          <cell r="CI111">
            <v>0</v>
          </cell>
          <cell r="CJ111">
            <v>0</v>
          </cell>
          <cell r="CK111">
            <v>0</v>
          </cell>
          <cell r="CL111">
            <v>0</v>
          </cell>
          <cell r="CR111">
            <v>0</v>
          </cell>
          <cell r="CS111">
            <v>0</v>
          </cell>
          <cell r="CT111">
            <v>0</v>
          </cell>
          <cell r="CU111">
            <v>0</v>
          </cell>
          <cell r="CV111">
            <v>0</v>
          </cell>
          <cell r="CW111">
            <v>0</v>
          </cell>
          <cell r="CX111">
            <v>0</v>
          </cell>
          <cell r="CY111">
            <v>0</v>
          </cell>
          <cell r="CZ111">
            <v>0</v>
          </cell>
          <cell r="DA111">
            <v>0</v>
          </cell>
          <cell r="DC111">
            <v>39142</v>
          </cell>
          <cell r="DD111">
            <v>-17969.51087492958</v>
          </cell>
          <cell r="DE111">
            <v>-582.06218364296944</v>
          </cell>
          <cell r="DF111">
            <v>0</v>
          </cell>
          <cell r="DG111">
            <v>0</v>
          </cell>
          <cell r="DH111">
            <v>0</v>
          </cell>
          <cell r="DI111">
            <v>0</v>
          </cell>
          <cell r="DJ111">
            <v>0</v>
          </cell>
          <cell r="DK111">
            <v>-18551.573058572551</v>
          </cell>
        </row>
        <row r="112">
          <cell r="A112">
            <v>39173</v>
          </cell>
          <cell r="B112">
            <v>-1112.5252068054419</v>
          </cell>
          <cell r="C112">
            <v>-14572.698261914094</v>
          </cell>
          <cell r="D112">
            <v>-3052.1130118905253</v>
          </cell>
          <cell r="E112">
            <v>-1129.7719944801386</v>
          </cell>
          <cell r="F112">
            <v>-2547.6427127376792</v>
          </cell>
          <cell r="G112">
            <v>-215.60496598923055</v>
          </cell>
          <cell r="H112">
            <v>-19.274569966170002</v>
          </cell>
          <cell r="I112">
            <v>-1.8812902134000011</v>
          </cell>
          <cell r="J112">
            <v>0</v>
          </cell>
          <cell r="K112">
            <v>0</v>
          </cell>
          <cell r="L112">
            <v>0</v>
          </cell>
          <cell r="M112">
            <v>-41.40180265163999</v>
          </cell>
          <cell r="N112">
            <v>0</v>
          </cell>
          <cell r="O112">
            <v>0</v>
          </cell>
          <cell r="P112">
            <v>-14.701515533877775</v>
          </cell>
          <cell r="Q112">
            <v>-10.141918178099873</v>
          </cell>
          <cell r="R112">
            <v>-65.735273234478427</v>
          </cell>
          <cell r="S112">
            <v>-65.605652180851067</v>
          </cell>
          <cell r="T112">
            <v>-43.092627133989993</v>
          </cell>
          <cell r="U112">
            <v>-150.21229317718357</v>
          </cell>
          <cell r="V112">
            <v>-2.7313104256474272</v>
          </cell>
          <cell r="W112">
            <v>-209.86103884732319</v>
          </cell>
          <cell r="X112">
            <v>-5.1467973011372115</v>
          </cell>
          <cell r="Y112">
            <v>-1.6194373272836251</v>
          </cell>
          <cell r="Z112">
            <v>-27.651437609015826</v>
          </cell>
          <cell r="AA112">
            <v>-56.436364371988127</v>
          </cell>
          <cell r="AB112">
            <v>-361.29137676900064</v>
          </cell>
          <cell r="AC112">
            <v>-237.85171298977696</v>
          </cell>
          <cell r="AD112">
            <v>-7.622756685267043</v>
          </cell>
          <cell r="AE112">
            <v>-14.124099869685496</v>
          </cell>
          <cell r="AF112">
            <v>-9.409221672702154</v>
          </cell>
          <cell r="AG112">
            <v>-16.978083582523276</v>
          </cell>
          <cell r="AH112">
            <v>-89.21731887671487</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C112">
            <v>39173</v>
          </cell>
          <cell r="BD112">
            <v>0</v>
          </cell>
          <cell r="BE112">
            <v>0</v>
          </cell>
          <cell r="BF112">
            <v>0</v>
          </cell>
          <cell r="BG112">
            <v>0</v>
          </cell>
          <cell r="BH112">
            <v>0</v>
          </cell>
          <cell r="BI112">
            <v>0</v>
          </cell>
          <cell r="BJ112">
            <v>0</v>
          </cell>
          <cell r="BK112">
            <v>0</v>
          </cell>
          <cell r="BL112">
            <v>0</v>
          </cell>
          <cell r="BM112">
            <v>0</v>
          </cell>
          <cell r="BN112">
            <v>0</v>
          </cell>
          <cell r="BP112">
            <v>0</v>
          </cell>
          <cell r="BQ112">
            <v>0</v>
          </cell>
          <cell r="BR112">
            <v>0</v>
          </cell>
          <cell r="BS112">
            <v>0</v>
          </cell>
          <cell r="BT112">
            <v>0</v>
          </cell>
          <cell r="BU112">
            <v>0</v>
          </cell>
          <cell r="CA112">
            <v>0</v>
          </cell>
          <cell r="CB112">
            <v>0</v>
          </cell>
          <cell r="CC112">
            <v>0</v>
          </cell>
          <cell r="CH112">
            <v>0</v>
          </cell>
          <cell r="CI112">
            <v>0</v>
          </cell>
          <cell r="CJ112">
            <v>0</v>
          </cell>
          <cell r="CK112">
            <v>0</v>
          </cell>
          <cell r="CL112">
            <v>0</v>
          </cell>
          <cell r="CR112">
            <v>0</v>
          </cell>
          <cell r="CS112">
            <v>0</v>
          </cell>
          <cell r="CT112">
            <v>0</v>
          </cell>
          <cell r="CU112">
            <v>0</v>
          </cell>
          <cell r="CV112">
            <v>0</v>
          </cell>
          <cell r="CW112">
            <v>0</v>
          </cell>
          <cell r="CX112">
            <v>0</v>
          </cell>
          <cell r="CY112">
            <v>0</v>
          </cell>
          <cell r="CZ112">
            <v>0</v>
          </cell>
          <cell r="DA112">
            <v>0</v>
          </cell>
          <cell r="DC112">
            <v>39173</v>
          </cell>
          <cell r="DD112">
            <v>-22692.913816648321</v>
          </cell>
          <cell r="DE112">
            <v>-1389.4302357665467</v>
          </cell>
          <cell r="DF112">
            <v>0</v>
          </cell>
          <cell r="DG112">
            <v>0</v>
          </cell>
          <cell r="DH112">
            <v>0</v>
          </cell>
          <cell r="DI112">
            <v>0</v>
          </cell>
          <cell r="DJ112">
            <v>0</v>
          </cell>
          <cell r="DK112">
            <v>-24082.344052414868</v>
          </cell>
        </row>
        <row r="113">
          <cell r="A113">
            <v>39203</v>
          </cell>
          <cell r="B113">
            <v>-710.99047258007283</v>
          </cell>
          <cell r="C113">
            <v>-10246.287603443267</v>
          </cell>
          <cell r="D113">
            <v>-2230.7877280312769</v>
          </cell>
          <cell r="E113">
            <v>-613.36946217936577</v>
          </cell>
          <cell r="F113">
            <v>-1598.0559515223545</v>
          </cell>
          <cell r="G113">
            <v>-69.291784325250049</v>
          </cell>
          <cell r="H113">
            <v>-10.875511733349997</v>
          </cell>
          <cell r="I113">
            <v>-0.6334816929999999</v>
          </cell>
          <cell r="J113">
            <v>0</v>
          </cell>
          <cell r="K113">
            <v>0</v>
          </cell>
          <cell r="L113">
            <v>0</v>
          </cell>
          <cell r="M113">
            <v>-13.941115437799999</v>
          </cell>
          <cell r="N113">
            <v>0</v>
          </cell>
          <cell r="O113">
            <v>0</v>
          </cell>
          <cell r="P113">
            <v>-8.4574856091694954</v>
          </cell>
          <cell r="Q113">
            <v>-5.9328048715877957</v>
          </cell>
          <cell r="R113">
            <v>-33.987663979029968</v>
          </cell>
          <cell r="S113">
            <v>-34.35775192688763</v>
          </cell>
          <cell r="T113">
            <v>-25.949857830820097</v>
          </cell>
          <cell r="U113">
            <v>-88.203997108470503</v>
          </cell>
          <cell r="V113">
            <v>-1.589992144604597</v>
          </cell>
          <cell r="W113">
            <v>-120.91971848017688</v>
          </cell>
          <cell r="X113">
            <v>-3.0422093631021996</v>
          </cell>
          <cell r="Y113">
            <v>-0.93082563038130173</v>
          </cell>
          <cell r="Z113">
            <v>-15.53777315378918</v>
          </cell>
          <cell r="AA113">
            <v>-32.911028166171178</v>
          </cell>
          <cell r="AB113">
            <v>-211.70682416570085</v>
          </cell>
          <cell r="AC113">
            <v>-139.72102146176525</v>
          </cell>
          <cell r="AD113">
            <v>-3.9901196500909442</v>
          </cell>
          <cell r="AE113">
            <v>-7.2257048405189517</v>
          </cell>
          <cell r="AF113">
            <v>-5.5049868782809037</v>
          </cell>
          <cell r="AG113">
            <v>-9.9787225109297335</v>
          </cell>
          <cell r="AH113">
            <v>-51.182616275937406</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C113">
            <v>39203</v>
          </cell>
          <cell r="BD113">
            <v>0</v>
          </cell>
          <cell r="BE113">
            <v>0</v>
          </cell>
          <cell r="BF113">
            <v>0</v>
          </cell>
          <cell r="BG113">
            <v>0</v>
          </cell>
          <cell r="BH113">
            <v>0</v>
          </cell>
          <cell r="BI113">
            <v>0</v>
          </cell>
          <cell r="BJ113">
            <v>0</v>
          </cell>
          <cell r="BK113">
            <v>0</v>
          </cell>
          <cell r="BL113">
            <v>0</v>
          </cell>
          <cell r="BM113">
            <v>0</v>
          </cell>
          <cell r="BN113">
            <v>0</v>
          </cell>
          <cell r="BP113">
            <v>0</v>
          </cell>
          <cell r="BQ113">
            <v>0</v>
          </cell>
          <cell r="BR113">
            <v>0</v>
          </cell>
          <cell r="BS113">
            <v>0</v>
          </cell>
          <cell r="BT113">
            <v>0</v>
          </cell>
          <cell r="BU113">
            <v>0</v>
          </cell>
          <cell r="CA113">
            <v>0</v>
          </cell>
          <cell r="CB113">
            <v>0</v>
          </cell>
          <cell r="CC113">
            <v>0</v>
          </cell>
          <cell r="CH113">
            <v>0</v>
          </cell>
          <cell r="CI113">
            <v>0</v>
          </cell>
          <cell r="CJ113">
            <v>0</v>
          </cell>
          <cell r="CK113">
            <v>0</v>
          </cell>
          <cell r="CL113">
            <v>0</v>
          </cell>
          <cell r="CR113">
            <v>0</v>
          </cell>
          <cell r="CS113">
            <v>0</v>
          </cell>
          <cell r="CT113">
            <v>0</v>
          </cell>
          <cell r="CU113">
            <v>0</v>
          </cell>
          <cell r="CV113">
            <v>0</v>
          </cell>
          <cell r="CW113">
            <v>0</v>
          </cell>
          <cell r="CX113">
            <v>0</v>
          </cell>
          <cell r="CY113">
            <v>0</v>
          </cell>
          <cell r="CZ113">
            <v>0</v>
          </cell>
          <cell r="DA113">
            <v>0</v>
          </cell>
          <cell r="DC113">
            <v>39203</v>
          </cell>
          <cell r="DD113">
            <v>-15494.233110945735</v>
          </cell>
          <cell r="DE113">
            <v>-801.13110404741474</v>
          </cell>
          <cell r="DF113">
            <v>0</v>
          </cell>
          <cell r="DG113">
            <v>0</v>
          </cell>
          <cell r="DH113">
            <v>0</v>
          </cell>
          <cell r="DI113">
            <v>0</v>
          </cell>
          <cell r="DJ113">
            <v>0</v>
          </cell>
          <cell r="DK113">
            <v>-16295.364214993151</v>
          </cell>
        </row>
        <row r="114">
          <cell r="A114">
            <v>39234</v>
          </cell>
          <cell r="B114">
            <v>-379.28566314692029</v>
          </cell>
          <cell r="C114">
            <v>-5174.9389157559872</v>
          </cell>
          <cell r="D114">
            <v>-1170.5457530583246</v>
          </cell>
          <cell r="E114">
            <v>-326.86143884534772</v>
          </cell>
          <cell r="F114">
            <v>-758.3191602369684</v>
          </cell>
          <cell r="G114">
            <v>-58.16336726925001</v>
          </cell>
          <cell r="H114">
            <v>23.858940780100003</v>
          </cell>
          <cell r="I114">
            <v>-0.49155969200000071</v>
          </cell>
          <cell r="J114">
            <v>0</v>
          </cell>
          <cell r="K114">
            <v>0</v>
          </cell>
          <cell r="L114">
            <v>0</v>
          </cell>
          <cell r="M114">
            <v>-10.817819183200008</v>
          </cell>
          <cell r="N114">
            <v>0</v>
          </cell>
          <cell r="O114">
            <v>0</v>
          </cell>
          <cell r="P114">
            <v>-3.8678046478396526</v>
          </cell>
          <cell r="Q114">
            <v>-2.6666603381531662</v>
          </cell>
          <cell r="R114">
            <v>-17.355134957052378</v>
          </cell>
          <cell r="S114">
            <v>-17.31395785494442</v>
          </cell>
          <cell r="T114">
            <v>-11.318738976971769</v>
          </cell>
          <cell r="U114">
            <v>-39.490697487377858</v>
          </cell>
          <cell r="V114">
            <v>-0.71827935187100489</v>
          </cell>
          <cell r="W114">
            <v>-55.209059559776648</v>
          </cell>
          <cell r="X114">
            <v>-1.3527703370477286</v>
          </cell>
          <cell r="Y114">
            <v>-0.42606867913033114</v>
          </cell>
          <cell r="Z114">
            <v>-7.2806646523105902</v>
          </cell>
          <cell r="AA114">
            <v>-14.840707579671047</v>
          </cell>
          <cell r="AB114">
            <v>-93.753009565869249</v>
          </cell>
          <cell r="AC114">
            <v>-62.530150433165474</v>
          </cell>
          <cell r="AD114">
            <v>-2.0117489049187669</v>
          </cell>
          <cell r="AE114">
            <v>-3.7302073023659275</v>
          </cell>
          <cell r="AF114">
            <v>-2.4739965076119574</v>
          </cell>
          <cell r="AG114">
            <v>-4.4633777972988469</v>
          </cell>
          <cell r="AH114">
            <v>-23.474345194972294</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C114">
            <v>39234</v>
          </cell>
          <cell r="BD114">
            <v>0</v>
          </cell>
          <cell r="BE114">
            <v>0</v>
          </cell>
          <cell r="BF114">
            <v>0</v>
          </cell>
          <cell r="BG114">
            <v>0</v>
          </cell>
          <cell r="BH114">
            <v>0</v>
          </cell>
          <cell r="BI114">
            <v>0</v>
          </cell>
          <cell r="BJ114">
            <v>0</v>
          </cell>
          <cell r="BK114">
            <v>0</v>
          </cell>
          <cell r="BL114">
            <v>0</v>
          </cell>
          <cell r="BM114">
            <v>0</v>
          </cell>
          <cell r="BN114">
            <v>0</v>
          </cell>
          <cell r="BP114">
            <v>0</v>
          </cell>
          <cell r="BQ114">
            <v>0</v>
          </cell>
          <cell r="BR114">
            <v>0</v>
          </cell>
          <cell r="BS114">
            <v>0</v>
          </cell>
          <cell r="BT114">
            <v>0</v>
          </cell>
          <cell r="BU114">
            <v>0</v>
          </cell>
          <cell r="CA114">
            <v>0</v>
          </cell>
          <cell r="CB114">
            <v>0</v>
          </cell>
          <cell r="CC114">
            <v>0</v>
          </cell>
          <cell r="CH114">
            <v>0</v>
          </cell>
          <cell r="CI114">
            <v>0</v>
          </cell>
          <cell r="CJ114">
            <v>0</v>
          </cell>
          <cell r="CK114">
            <v>0</v>
          </cell>
          <cell r="CL114">
            <v>0</v>
          </cell>
          <cell r="CR114">
            <v>0</v>
          </cell>
          <cell r="CS114">
            <v>0</v>
          </cell>
          <cell r="CT114">
            <v>0</v>
          </cell>
          <cell r="CU114">
            <v>0</v>
          </cell>
          <cell r="CV114">
            <v>0</v>
          </cell>
          <cell r="CW114">
            <v>0</v>
          </cell>
          <cell r="CX114">
            <v>0</v>
          </cell>
          <cell r="CY114">
            <v>0</v>
          </cell>
          <cell r="CZ114">
            <v>0</v>
          </cell>
          <cell r="DA114">
            <v>0</v>
          </cell>
          <cell r="DC114">
            <v>39234</v>
          </cell>
          <cell r="DD114">
            <v>-7855.5647364078977</v>
          </cell>
          <cell r="DE114">
            <v>-364.27738012834914</v>
          </cell>
          <cell r="DF114">
            <v>0</v>
          </cell>
          <cell r="DG114">
            <v>0</v>
          </cell>
          <cell r="DH114">
            <v>0</v>
          </cell>
          <cell r="DI114">
            <v>0</v>
          </cell>
          <cell r="DJ114">
            <v>0</v>
          </cell>
          <cell r="DK114">
            <v>-8219.842116536247</v>
          </cell>
        </row>
        <row r="115">
          <cell r="A115">
            <v>39264</v>
          </cell>
          <cell r="B115">
            <v>-48.691431006679778</v>
          </cell>
          <cell r="C115">
            <v>-2353.4408506128502</v>
          </cell>
          <cell r="D115">
            <v>-219.71034786641613</v>
          </cell>
          <cell r="E115">
            <v>28.929790675028926</v>
          </cell>
          <cell r="F115">
            <v>22.708579516577739</v>
          </cell>
          <cell r="G115">
            <v>12.219813374564984</v>
          </cell>
          <cell r="H115">
            <v>0.60605467459000462</v>
          </cell>
          <cell r="I115">
            <v>8.6017829950000083E-2</v>
          </cell>
          <cell r="J115">
            <v>0</v>
          </cell>
          <cell r="K115">
            <v>0</v>
          </cell>
          <cell r="L115">
            <v>0</v>
          </cell>
          <cell r="M115">
            <v>1.8930057652699908</v>
          </cell>
          <cell r="N115">
            <v>0</v>
          </cell>
          <cell r="O115">
            <v>0</v>
          </cell>
          <cell r="P115">
            <v>7.8379929152664549E-2</v>
          </cell>
          <cell r="Q115">
            <v>3.5182611382502955E-2</v>
          </cell>
          <cell r="R115">
            <v>1.0856287882987636</v>
          </cell>
          <cell r="S115">
            <v>0.99955303939282203</v>
          </cell>
          <cell r="T115">
            <v>7.0857244034423419E-3</v>
          </cell>
          <cell r="U115">
            <v>0.45714234717906038</v>
          </cell>
          <cell r="V115">
            <v>1.0966243435559448E-2</v>
          </cell>
          <cell r="W115">
            <v>1.0822011162409217</v>
          </cell>
          <cell r="X115">
            <v>1.1816542175316726E-2</v>
          </cell>
          <cell r="Y115">
            <v>8.7882904404590085E-3</v>
          </cell>
          <cell r="Z115">
            <v>0.2183822446232466</v>
          </cell>
          <cell r="AA115">
            <v>0.21556478602877632</v>
          </cell>
          <cell r="AB115">
            <v>0.47481366086652999</v>
          </cell>
          <cell r="AC115">
            <v>0.71319055819515598</v>
          </cell>
          <cell r="AD115">
            <v>0.11650852625080688</v>
          </cell>
          <cell r="AE115">
            <v>0.24804726484560888</v>
          </cell>
          <cell r="AF115">
            <v>3.2488443546159831E-2</v>
          </cell>
          <cell r="AG115">
            <v>4.9890137776062035E-2</v>
          </cell>
          <cell r="AH115">
            <v>0.50298164632533371</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C115">
            <v>39264</v>
          </cell>
          <cell r="BD115">
            <v>0</v>
          </cell>
          <cell r="BE115">
            <v>0</v>
          </cell>
          <cell r="BF115">
            <v>0</v>
          </cell>
          <cell r="BG115">
            <v>0</v>
          </cell>
          <cell r="BH115">
            <v>0</v>
          </cell>
          <cell r="BI115">
            <v>0</v>
          </cell>
          <cell r="BJ115">
            <v>0</v>
          </cell>
          <cell r="BK115">
            <v>0</v>
          </cell>
          <cell r="BL115">
            <v>0</v>
          </cell>
          <cell r="BM115">
            <v>0</v>
          </cell>
          <cell r="BN115">
            <v>0</v>
          </cell>
          <cell r="BP115">
            <v>0</v>
          </cell>
          <cell r="BQ115">
            <v>0</v>
          </cell>
          <cell r="BR115">
            <v>0</v>
          </cell>
          <cell r="BS115">
            <v>0</v>
          </cell>
          <cell r="BT115">
            <v>0</v>
          </cell>
          <cell r="BU115">
            <v>0</v>
          </cell>
          <cell r="CA115">
            <v>0</v>
          </cell>
          <cell r="CB115">
            <v>0</v>
          </cell>
          <cell r="CC115">
            <v>0</v>
          </cell>
          <cell r="CH115">
            <v>0</v>
          </cell>
          <cell r="CI115">
            <v>0</v>
          </cell>
          <cell r="CJ115">
            <v>0</v>
          </cell>
          <cell r="CK115">
            <v>0</v>
          </cell>
          <cell r="CL115">
            <v>0</v>
          </cell>
          <cell r="CR115">
            <v>0</v>
          </cell>
          <cell r="CS115">
            <v>0</v>
          </cell>
          <cell r="CT115">
            <v>0</v>
          </cell>
          <cell r="CU115">
            <v>0</v>
          </cell>
          <cell r="CV115">
            <v>0</v>
          </cell>
          <cell r="CW115">
            <v>0</v>
          </cell>
          <cell r="CX115">
            <v>0</v>
          </cell>
          <cell r="CY115">
            <v>0</v>
          </cell>
          <cell r="CZ115">
            <v>0</v>
          </cell>
          <cell r="DA115">
            <v>0</v>
          </cell>
          <cell r="DC115">
            <v>39264</v>
          </cell>
          <cell r="DD115">
            <v>-2555.3993676499649</v>
          </cell>
          <cell r="DE115">
            <v>6.3486119005591926</v>
          </cell>
          <cell r="DF115">
            <v>0</v>
          </cell>
          <cell r="DG115">
            <v>0</v>
          </cell>
          <cell r="DH115">
            <v>0</v>
          </cell>
          <cell r="DI115">
            <v>0</v>
          </cell>
          <cell r="DJ115">
            <v>0</v>
          </cell>
          <cell r="DK115">
            <v>-2549.0507557494057</v>
          </cell>
        </row>
        <row r="116">
          <cell r="A116">
            <v>39295</v>
          </cell>
          <cell r="B116">
            <v>32.667948389669185</v>
          </cell>
          <cell r="C116">
            <v>3307.2740976631158</v>
          </cell>
          <cell r="D116">
            <v>13.751660958918801</v>
          </cell>
          <cell r="E116">
            <v>6.395251329515304</v>
          </cell>
          <cell r="F116">
            <v>10.817940568093473</v>
          </cell>
          <cell r="G116">
            <v>3.6833901245253218</v>
          </cell>
          <cell r="H116">
            <v>0.1593956651499957</v>
          </cell>
          <cell r="I116">
            <v>3.2513133250000693E-2</v>
          </cell>
          <cell r="J116">
            <v>0</v>
          </cell>
          <cell r="K116">
            <v>0</v>
          </cell>
          <cell r="L116">
            <v>0</v>
          </cell>
          <cell r="M116">
            <v>0.71552082545003937</v>
          </cell>
          <cell r="N116">
            <v>0</v>
          </cell>
          <cell r="O116">
            <v>0</v>
          </cell>
          <cell r="P116">
            <v>2.522388257075818E-2</v>
          </cell>
          <cell r="Q116">
            <v>1.1322312582296377E-2</v>
          </cell>
          <cell r="R116">
            <v>0.34937226108160757</v>
          </cell>
          <cell r="S116">
            <v>0.32167174379273095</v>
          </cell>
          <cell r="T116">
            <v>2.2802965275984378E-3</v>
          </cell>
          <cell r="U116">
            <v>0.14711553082554929</v>
          </cell>
          <cell r="V116">
            <v>3.5291080210359382E-3</v>
          </cell>
          <cell r="W116">
            <v>0.34826918280106839</v>
          </cell>
          <cell r="X116">
            <v>3.802747405423048E-3</v>
          </cell>
          <cell r="Y116">
            <v>2.8282088088651845E-3</v>
          </cell>
          <cell r="Z116">
            <v>7.0278809300609743E-2</v>
          </cell>
          <cell r="AA116">
            <v>6.9372107221345236E-2</v>
          </cell>
          <cell r="AB116">
            <v>1.2019924490269114</v>
          </cell>
          <cell r="AC116">
            <v>0.22951583504813244</v>
          </cell>
          <cell r="AD116">
            <v>3.7494259262688276E-2</v>
          </cell>
          <cell r="AE116">
            <v>7.9825475068712418E-2</v>
          </cell>
          <cell r="AF116">
            <v>1.0455287390204262E-2</v>
          </cell>
          <cell r="AG116">
            <v>1.6055423758436403E-2</v>
          </cell>
          <cell r="AH116">
            <v>0.1618673315900378</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C116">
            <v>39295</v>
          </cell>
          <cell r="BD116">
            <v>0</v>
          </cell>
          <cell r="BE116">
            <v>0</v>
          </cell>
          <cell r="BF116">
            <v>0</v>
          </cell>
          <cell r="BG116">
            <v>0</v>
          </cell>
          <cell r="BH116">
            <v>0</v>
          </cell>
          <cell r="BI116">
            <v>0</v>
          </cell>
          <cell r="BJ116">
            <v>0</v>
          </cell>
          <cell r="BK116">
            <v>0</v>
          </cell>
          <cell r="BL116">
            <v>0</v>
          </cell>
          <cell r="BM116">
            <v>0</v>
          </cell>
          <cell r="BN116">
            <v>0</v>
          </cell>
          <cell r="BP116">
            <v>0</v>
          </cell>
          <cell r="BQ116">
            <v>0</v>
          </cell>
          <cell r="BR116">
            <v>0</v>
          </cell>
          <cell r="BS116">
            <v>0</v>
          </cell>
          <cell r="BT116">
            <v>0</v>
          </cell>
          <cell r="BU116">
            <v>0</v>
          </cell>
          <cell r="CA116">
            <v>0</v>
          </cell>
          <cell r="CB116">
            <v>0</v>
          </cell>
          <cell r="CC116">
            <v>0</v>
          </cell>
          <cell r="CH116">
            <v>0</v>
          </cell>
          <cell r="CI116">
            <v>0</v>
          </cell>
          <cell r="CJ116">
            <v>0</v>
          </cell>
          <cell r="CK116">
            <v>0</v>
          </cell>
          <cell r="CL116">
            <v>0</v>
          </cell>
          <cell r="CR116">
            <v>0</v>
          </cell>
          <cell r="CS116">
            <v>0</v>
          </cell>
          <cell r="CT116">
            <v>0</v>
          </cell>
          <cell r="CU116">
            <v>0</v>
          </cell>
          <cell r="CV116">
            <v>0</v>
          </cell>
          <cell r="CW116">
            <v>0</v>
          </cell>
          <cell r="CX116">
            <v>0</v>
          </cell>
          <cell r="CY116">
            <v>0</v>
          </cell>
          <cell r="CZ116">
            <v>0</v>
          </cell>
          <cell r="DA116">
            <v>0</v>
          </cell>
          <cell r="DC116">
            <v>39295</v>
          </cell>
          <cell r="DD116">
            <v>3375.497718657688</v>
          </cell>
          <cell r="DE116">
            <v>3.0922722520840114</v>
          </cell>
          <cell r="DF116">
            <v>0</v>
          </cell>
          <cell r="DG116">
            <v>0</v>
          </cell>
          <cell r="DH116">
            <v>0</v>
          </cell>
          <cell r="DI116">
            <v>0</v>
          </cell>
          <cell r="DJ116">
            <v>0</v>
          </cell>
          <cell r="DK116">
            <v>3378.589990909772</v>
          </cell>
        </row>
        <row r="117">
          <cell r="A117">
            <v>39326</v>
          </cell>
          <cell r="B117">
            <v>-7.2555957985017452</v>
          </cell>
          <cell r="C117">
            <v>-2632.246089196884</v>
          </cell>
          <cell r="D117">
            <v>-4.8663187141664093</v>
          </cell>
          <cell r="E117">
            <v>-16.929246733946492</v>
          </cell>
          <cell r="F117">
            <v>0.40221953604559529</v>
          </cell>
          <cell r="G117">
            <v>-11.017132885440079</v>
          </cell>
          <cell r="H117">
            <v>-0.55400966984001565</v>
          </cell>
          <cell r="I117">
            <v>-7.5401818700000831E-2</v>
          </cell>
          <cell r="J117">
            <v>0</v>
          </cell>
          <cell r="K117">
            <v>0</v>
          </cell>
          <cell r="L117">
            <v>0</v>
          </cell>
          <cell r="M117">
            <v>-1.6593778010200184</v>
          </cell>
          <cell r="N117">
            <v>0</v>
          </cell>
          <cell r="O117">
            <v>0</v>
          </cell>
          <cell r="P117">
            <v>-7.0021037607235714E-2</v>
          </cell>
          <cell r="Q117">
            <v>-3.1430533063340246E-2</v>
          </cell>
          <cell r="R117">
            <v>-0.96985101970307364</v>
          </cell>
          <cell r="S117">
            <v>-0.89295488932414624</v>
          </cell>
          <cell r="T117">
            <v>-6.3300615386114598E-3</v>
          </cell>
          <cell r="U117">
            <v>-0.40839002828567117</v>
          </cell>
          <cell r="V117">
            <v>-9.7967394499157475E-3</v>
          </cell>
          <cell r="W117">
            <v>-0.96678889453067318</v>
          </cell>
          <cell r="X117">
            <v>-1.0556357386261227E-2</v>
          </cell>
          <cell r="Y117">
            <v>-7.8510560303800495E-3</v>
          </cell>
          <cell r="Z117">
            <v>-0.19509269182590289</v>
          </cell>
          <cell r="AA117">
            <v>-0.19257570340383154</v>
          </cell>
          <cell r="AB117">
            <v>1.0648870463531421</v>
          </cell>
          <cell r="AC117">
            <v>-0.6371317687623923</v>
          </cell>
          <cell r="AD117">
            <v>-0.1040833793340505</v>
          </cell>
          <cell r="AE117">
            <v>-0.22159406174375135</v>
          </cell>
          <cell r="AF117">
            <v>-2.9023686955819129E-2</v>
          </cell>
          <cell r="AG117">
            <v>-4.4569563295262356E-2</v>
          </cell>
          <cell r="AH117">
            <v>-0.44934075794451017</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C117">
            <v>39326</v>
          </cell>
          <cell r="BD117">
            <v>0</v>
          </cell>
          <cell r="BE117">
            <v>0</v>
          </cell>
          <cell r="BF117">
            <v>0</v>
          </cell>
          <cell r="BG117">
            <v>0</v>
          </cell>
          <cell r="BH117">
            <v>0</v>
          </cell>
          <cell r="BI117">
            <v>0</v>
          </cell>
          <cell r="BJ117">
            <v>0</v>
          </cell>
          <cell r="BK117">
            <v>0</v>
          </cell>
          <cell r="BL117">
            <v>0</v>
          </cell>
          <cell r="BM117">
            <v>0</v>
          </cell>
          <cell r="BN117">
            <v>0</v>
          </cell>
          <cell r="BP117">
            <v>0</v>
          </cell>
          <cell r="BQ117">
            <v>0</v>
          </cell>
          <cell r="BR117">
            <v>0</v>
          </cell>
          <cell r="BS117">
            <v>0</v>
          </cell>
          <cell r="BT117">
            <v>0</v>
          </cell>
          <cell r="BU117">
            <v>0</v>
          </cell>
          <cell r="CA117">
            <v>0</v>
          </cell>
          <cell r="CB117">
            <v>0</v>
          </cell>
          <cell r="CC117">
            <v>0</v>
          </cell>
          <cell r="CH117">
            <v>0</v>
          </cell>
          <cell r="CI117">
            <v>0</v>
          </cell>
          <cell r="CJ117">
            <v>0</v>
          </cell>
          <cell r="CK117">
            <v>0</v>
          </cell>
          <cell r="CL117">
            <v>0</v>
          </cell>
          <cell r="CR117">
            <v>0</v>
          </cell>
          <cell r="CS117">
            <v>0</v>
          </cell>
          <cell r="CT117">
            <v>0</v>
          </cell>
          <cell r="CU117">
            <v>0</v>
          </cell>
          <cell r="CV117">
            <v>0</v>
          </cell>
          <cell r="CW117">
            <v>0</v>
          </cell>
          <cell r="CX117">
            <v>0</v>
          </cell>
          <cell r="CY117">
            <v>0</v>
          </cell>
          <cell r="CZ117">
            <v>0</v>
          </cell>
          <cell r="DA117">
            <v>0</v>
          </cell>
          <cell r="DC117">
            <v>39326</v>
          </cell>
          <cell r="DD117">
            <v>-2674.200953082453</v>
          </cell>
          <cell r="DE117">
            <v>-4.1824951838316871</v>
          </cell>
          <cell r="DF117">
            <v>0</v>
          </cell>
          <cell r="DG117">
            <v>0</v>
          </cell>
          <cell r="DH117">
            <v>0</v>
          </cell>
          <cell r="DI117">
            <v>0</v>
          </cell>
          <cell r="DJ117">
            <v>0</v>
          </cell>
          <cell r="DK117">
            <v>-2678.3834482662846</v>
          </cell>
        </row>
        <row r="118">
          <cell r="A118">
            <v>39356</v>
          </cell>
          <cell r="B118">
            <v>512.63893961807128</v>
          </cell>
          <cell r="C118">
            <v>6264.5838321923811</v>
          </cell>
          <cell r="D118">
            <v>1255.426450952657</v>
          </cell>
          <cell r="E118">
            <v>623.09619506829245</v>
          </cell>
          <cell r="F118">
            <v>1509.2827975837281</v>
          </cell>
          <cell r="G118">
            <v>85.870807318470469</v>
          </cell>
          <cell r="H118">
            <v>-19.080269864839988</v>
          </cell>
          <cell r="I118">
            <v>0.73613212659999927</v>
          </cell>
          <cell r="J118">
            <v>0</v>
          </cell>
          <cell r="K118">
            <v>0</v>
          </cell>
          <cell r="L118">
            <v>0</v>
          </cell>
          <cell r="M118">
            <v>16.200157112359992</v>
          </cell>
          <cell r="N118">
            <v>0</v>
          </cell>
          <cell r="O118">
            <v>0</v>
          </cell>
          <cell r="P118">
            <v>7.6779678585696312</v>
          </cell>
          <cell r="Q118">
            <v>5.3465975464137721</v>
          </cell>
          <cell r="R118">
            <v>32.388069347884773</v>
          </cell>
          <cell r="S118">
            <v>32.545997401558495</v>
          </cell>
          <cell r="T118">
            <v>23.093784011730072</v>
          </cell>
          <cell r="U118">
            <v>79.357616905687451</v>
          </cell>
          <cell r="V118">
            <v>1.4359466202313507</v>
          </cell>
          <cell r="W118">
            <v>109.69823536741785</v>
          </cell>
          <cell r="X118">
            <v>2.7292336473317493</v>
          </cell>
          <cell r="Y118">
            <v>0.84535433807363303</v>
          </cell>
          <cell r="Z118">
            <v>14.253644433201032</v>
          </cell>
          <cell r="AA118">
            <v>29.699735909938209</v>
          </cell>
          <cell r="AB118">
            <v>191.79231534041025</v>
          </cell>
          <cell r="AC118">
            <v>125.68597529389372</v>
          </cell>
          <cell r="AD118">
            <v>3.7805598111209169</v>
          </cell>
          <cell r="AE118">
            <v>6.9199389235029756</v>
          </cell>
          <cell r="AF118">
            <v>4.9607387324119712</v>
          </cell>
          <cell r="AG118">
            <v>8.9742757943941349</v>
          </cell>
          <cell r="AH118">
            <v>46.522150652175156</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C118">
            <v>39356</v>
          </cell>
          <cell r="BD118">
            <v>0</v>
          </cell>
          <cell r="BE118">
            <v>0</v>
          </cell>
          <cell r="BF118">
            <v>0</v>
          </cell>
          <cell r="BG118">
            <v>0</v>
          </cell>
          <cell r="BH118">
            <v>0</v>
          </cell>
          <cell r="BI118">
            <v>0</v>
          </cell>
          <cell r="BJ118">
            <v>0</v>
          </cell>
          <cell r="BK118">
            <v>0</v>
          </cell>
          <cell r="BL118">
            <v>0</v>
          </cell>
          <cell r="BM118">
            <v>0</v>
          </cell>
          <cell r="BN118">
            <v>0</v>
          </cell>
          <cell r="BP118">
            <v>0</v>
          </cell>
          <cell r="BQ118">
            <v>0</v>
          </cell>
          <cell r="BR118">
            <v>0</v>
          </cell>
          <cell r="BS118">
            <v>0</v>
          </cell>
          <cell r="BT118">
            <v>0</v>
          </cell>
          <cell r="BU118">
            <v>0</v>
          </cell>
          <cell r="CA118">
            <v>0</v>
          </cell>
          <cell r="CB118">
            <v>0</v>
          </cell>
          <cell r="CC118">
            <v>0</v>
          </cell>
          <cell r="CH118">
            <v>0</v>
          </cell>
          <cell r="CI118">
            <v>0</v>
          </cell>
          <cell r="CJ118">
            <v>0</v>
          </cell>
          <cell r="CK118">
            <v>0</v>
          </cell>
          <cell r="CL118">
            <v>0</v>
          </cell>
          <cell r="CR118">
            <v>0</v>
          </cell>
          <cell r="CS118">
            <v>0</v>
          </cell>
          <cell r="CT118">
            <v>0</v>
          </cell>
          <cell r="CU118">
            <v>0</v>
          </cell>
          <cell r="CV118">
            <v>0</v>
          </cell>
          <cell r="CW118">
            <v>0</v>
          </cell>
          <cell r="CX118">
            <v>0</v>
          </cell>
          <cell r="CY118">
            <v>0</v>
          </cell>
          <cell r="CZ118">
            <v>0</v>
          </cell>
          <cell r="DA118">
            <v>0</v>
          </cell>
          <cell r="DC118">
            <v>39356</v>
          </cell>
          <cell r="DD118">
            <v>10248.755042107719</v>
          </cell>
          <cell r="DE118">
            <v>727.70813793594721</v>
          </cell>
          <cell r="DF118">
            <v>0</v>
          </cell>
          <cell r="DG118">
            <v>0</v>
          </cell>
          <cell r="DH118">
            <v>0</v>
          </cell>
          <cell r="DI118">
            <v>0</v>
          </cell>
          <cell r="DJ118">
            <v>0</v>
          </cell>
          <cell r="DK118">
            <v>10976.463180043667</v>
          </cell>
        </row>
        <row r="119">
          <cell r="A119">
            <v>39387</v>
          </cell>
          <cell r="B119">
            <v>815.25849577048155</v>
          </cell>
          <cell r="C119">
            <v>12495.422932686666</v>
          </cell>
          <cell r="D119">
            <v>2385.9091557583602</v>
          </cell>
          <cell r="E119">
            <v>767.99847896681831</v>
          </cell>
          <cell r="F119">
            <v>2206.0734524691898</v>
          </cell>
          <cell r="G119">
            <v>100.07808642663076</v>
          </cell>
          <cell r="H119">
            <v>13.341711367639991</v>
          </cell>
          <cell r="I119">
            <v>0.90523111640000142</v>
          </cell>
          <cell r="J119">
            <v>0</v>
          </cell>
          <cell r="K119">
            <v>0</v>
          </cell>
          <cell r="L119">
            <v>0</v>
          </cell>
          <cell r="M119">
            <v>19.921540955439994</v>
          </cell>
          <cell r="N119">
            <v>0</v>
          </cell>
          <cell r="O119">
            <v>0</v>
          </cell>
          <cell r="P119">
            <v>10.37228156549287</v>
          </cell>
          <cell r="Q119">
            <v>7.2485451757066519</v>
          </cell>
          <cell r="R119">
            <v>42.751416983511518</v>
          </cell>
          <cell r="S119">
            <v>43.081152747679077</v>
          </cell>
          <cell r="T119">
            <v>31.501246074000036</v>
          </cell>
          <cell r="U119">
            <v>107.67389371201303</v>
          </cell>
          <cell r="V119">
            <v>1.9447428254840431</v>
          </cell>
          <cell r="W119">
            <v>148.24295198659613</v>
          </cell>
          <cell r="X119">
            <v>3.7082585998716873</v>
          </cell>
          <cell r="Y119">
            <v>1.1417913597850911</v>
          </cell>
          <cell r="Z119">
            <v>19.158734161167395</v>
          </cell>
          <cell r="AA119">
            <v>40.238118946747612</v>
          </cell>
          <cell r="AB119">
            <v>266.54398414557704</v>
          </cell>
          <cell r="AC119">
            <v>170.54744579027312</v>
          </cell>
          <cell r="AD119">
            <v>5.0037980502288155</v>
          </cell>
          <cell r="AE119">
            <v>9.1127780963416303</v>
          </cell>
          <cell r="AF119">
            <v>6.7256304546307959</v>
          </cell>
          <cell r="AG119">
            <v>12.178862426789776</v>
          </cell>
          <cell r="AH119">
            <v>62.810219491280733</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C119">
            <v>39387</v>
          </cell>
          <cell r="BD119">
            <v>0</v>
          </cell>
          <cell r="BE119">
            <v>0</v>
          </cell>
          <cell r="BF119">
            <v>0</v>
          </cell>
          <cell r="BG119">
            <v>0</v>
          </cell>
          <cell r="BH119">
            <v>0</v>
          </cell>
          <cell r="BI119">
            <v>0</v>
          </cell>
          <cell r="BJ119">
            <v>0</v>
          </cell>
          <cell r="BK119">
            <v>0</v>
          </cell>
          <cell r="BL119">
            <v>0</v>
          </cell>
          <cell r="BM119">
            <v>0</v>
          </cell>
          <cell r="BN119">
            <v>0</v>
          </cell>
          <cell r="BP119">
            <v>0</v>
          </cell>
          <cell r="BQ119">
            <v>0</v>
          </cell>
          <cell r="BR119">
            <v>0</v>
          </cell>
          <cell r="BS119">
            <v>0</v>
          </cell>
          <cell r="BT119">
            <v>0</v>
          </cell>
          <cell r="BU119">
            <v>0</v>
          </cell>
          <cell r="CA119">
            <v>0</v>
          </cell>
          <cell r="CB119">
            <v>0</v>
          </cell>
          <cell r="CC119">
            <v>0</v>
          </cell>
          <cell r="CH119">
            <v>0</v>
          </cell>
          <cell r="CI119">
            <v>0</v>
          </cell>
          <cell r="CJ119">
            <v>0</v>
          </cell>
          <cell r="CK119">
            <v>0</v>
          </cell>
          <cell r="CL119">
            <v>0</v>
          </cell>
          <cell r="CR119">
            <v>0</v>
          </cell>
          <cell r="CS119">
            <v>0</v>
          </cell>
          <cell r="CT119">
            <v>0</v>
          </cell>
          <cell r="CU119">
            <v>0</v>
          </cell>
          <cell r="CV119">
            <v>0</v>
          </cell>
          <cell r="CW119">
            <v>0</v>
          </cell>
          <cell r="CX119">
            <v>0</v>
          </cell>
          <cell r="CY119">
            <v>0</v>
          </cell>
          <cell r="CZ119">
            <v>0</v>
          </cell>
          <cell r="DA119">
            <v>0</v>
          </cell>
          <cell r="DC119">
            <v>39387</v>
          </cell>
          <cell r="DD119">
            <v>18804.909085517633</v>
          </cell>
          <cell r="DE119">
            <v>989.98585259317713</v>
          </cell>
          <cell r="DF119">
            <v>0</v>
          </cell>
          <cell r="DG119">
            <v>0</v>
          </cell>
          <cell r="DH119">
            <v>0</v>
          </cell>
          <cell r="DI119">
            <v>0</v>
          </cell>
          <cell r="DJ119">
            <v>0</v>
          </cell>
          <cell r="DK119">
            <v>19794.89493811081</v>
          </cell>
        </row>
        <row r="120">
          <cell r="A120">
            <v>39417</v>
          </cell>
          <cell r="B120">
            <v>950.80302834185306</v>
          </cell>
          <cell r="C120">
            <v>20782.043469158838</v>
          </cell>
          <cell r="D120">
            <v>3285.2008973756597</v>
          </cell>
          <cell r="E120">
            <v>1042.8304429598002</v>
          </cell>
          <cell r="F120">
            <v>3135.3843050004825</v>
          </cell>
          <cell r="G120">
            <v>113.1093468781955</v>
          </cell>
          <cell r="H120">
            <v>17.894532606060007</v>
          </cell>
          <cell r="I120">
            <v>0.97656559584999858</v>
          </cell>
          <cell r="J120">
            <v>0</v>
          </cell>
          <cell r="K120">
            <v>0</v>
          </cell>
          <cell r="L120">
            <v>0</v>
          </cell>
          <cell r="M120">
            <v>21.491408283409982</v>
          </cell>
          <cell r="N120">
            <v>0</v>
          </cell>
          <cell r="O120">
            <v>0</v>
          </cell>
          <cell r="P120">
            <v>13.982140403684543</v>
          </cell>
          <cell r="Q120">
            <v>9.8149091295388686</v>
          </cell>
          <cell r="R120">
            <v>55.930941134755756</v>
          </cell>
          <cell r="S120">
            <v>56.57278832660861</v>
          </cell>
          <cell r="T120">
            <v>42.979248146128292</v>
          </cell>
          <cell r="U120">
            <v>145.94198871039239</v>
          </cell>
          <cell r="V120">
            <v>2.6298809721095688</v>
          </cell>
          <cell r="W120">
            <v>199.92058076827888</v>
          </cell>
          <cell r="X120">
            <v>5.0349521996584841</v>
          </cell>
          <cell r="Y120">
            <v>1.5388114565538167</v>
          </cell>
          <cell r="Z120">
            <v>25.662521521192293</v>
          </cell>
          <cell r="AA120">
            <v>54.439373664003398</v>
          </cell>
          <cell r="AB120">
            <v>356.47620998251909</v>
          </cell>
          <cell r="AC120">
            <v>231.18552804838407</v>
          </cell>
          <cell r="AD120">
            <v>6.5699085412343861</v>
          </cell>
          <cell r="AE120">
            <v>11.885017156490221</v>
          </cell>
          <cell r="AF120">
            <v>9.1072030308974643</v>
          </cell>
          <cell r="AG120">
            <v>16.511367918856489</v>
          </cell>
          <cell r="AH120">
            <v>84.606860207907246</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C120">
            <v>39417</v>
          </cell>
          <cell r="BD120">
            <v>0</v>
          </cell>
          <cell r="BE120">
            <v>0</v>
          </cell>
          <cell r="BF120">
            <v>0</v>
          </cell>
          <cell r="BG120">
            <v>0</v>
          </cell>
          <cell r="BH120">
            <v>0</v>
          </cell>
          <cell r="BI120">
            <v>0</v>
          </cell>
          <cell r="BJ120">
            <v>0</v>
          </cell>
          <cell r="BK120">
            <v>0</v>
          </cell>
          <cell r="BL120">
            <v>0</v>
          </cell>
          <cell r="BM120">
            <v>0</v>
          </cell>
          <cell r="BN120">
            <v>0</v>
          </cell>
          <cell r="BP120">
            <v>0</v>
          </cell>
          <cell r="BQ120">
            <v>0</v>
          </cell>
          <cell r="BR120">
            <v>0</v>
          </cell>
          <cell r="BS120">
            <v>0</v>
          </cell>
          <cell r="BT120">
            <v>0</v>
          </cell>
          <cell r="BU120">
            <v>0</v>
          </cell>
          <cell r="CA120">
            <v>0</v>
          </cell>
          <cell r="CB120">
            <v>0</v>
          </cell>
          <cell r="CC120">
            <v>0</v>
          </cell>
          <cell r="CH120">
            <v>0</v>
          </cell>
          <cell r="CI120">
            <v>0</v>
          </cell>
          <cell r="CJ120">
            <v>0</v>
          </cell>
          <cell r="CK120">
            <v>0</v>
          </cell>
          <cell r="CL120">
            <v>0</v>
          </cell>
          <cell r="CR120">
            <v>0</v>
          </cell>
          <cell r="CS120">
            <v>0</v>
          </cell>
          <cell r="CT120">
            <v>0</v>
          </cell>
          <cell r="CU120">
            <v>0</v>
          </cell>
          <cell r="CV120">
            <v>0</v>
          </cell>
          <cell r="CW120">
            <v>0</v>
          </cell>
          <cell r="CX120">
            <v>0</v>
          </cell>
          <cell r="CY120">
            <v>0</v>
          </cell>
          <cell r="CZ120">
            <v>0</v>
          </cell>
          <cell r="DA120">
            <v>0</v>
          </cell>
          <cell r="DC120">
            <v>39417</v>
          </cell>
          <cell r="DD120">
            <v>29349.73399620015</v>
          </cell>
          <cell r="DE120">
            <v>1330.7902313191935</v>
          </cell>
          <cell r="DF120">
            <v>0</v>
          </cell>
          <cell r="DG120">
            <v>0</v>
          </cell>
          <cell r="DH120">
            <v>0</v>
          </cell>
          <cell r="DI120">
            <v>0</v>
          </cell>
          <cell r="DJ120">
            <v>0</v>
          </cell>
          <cell r="DK120">
            <v>30680.524227519345</v>
          </cell>
        </row>
        <row r="121">
          <cell r="A121">
            <v>39448</v>
          </cell>
          <cell r="B121">
            <v>544.78586508121577</v>
          </cell>
          <cell r="C121">
            <v>6682.2098568499177</v>
          </cell>
          <cell r="D121">
            <v>1830.9863137435668</v>
          </cell>
          <cell r="E121">
            <v>437.62950314347921</v>
          </cell>
          <cell r="F121">
            <v>1264.9769905920164</v>
          </cell>
          <cell r="G121">
            <v>28.119539243325125</v>
          </cell>
          <cell r="H121">
            <v>7.8306963162599912</v>
          </cell>
          <cell r="I121">
            <v>0.24821001725000089</v>
          </cell>
          <cell r="J121">
            <v>0</v>
          </cell>
          <cell r="K121">
            <v>0</v>
          </cell>
          <cell r="L121">
            <v>0</v>
          </cell>
          <cell r="M121">
            <v>5.4623906918500147</v>
          </cell>
          <cell r="N121">
            <v>0</v>
          </cell>
          <cell r="O121">
            <v>0</v>
          </cell>
          <cell r="P121">
            <v>6.2474474881960438</v>
          </cell>
          <cell r="Q121">
            <v>4.426056522813087</v>
          </cell>
          <cell r="R121">
            <v>23.410788201094547</v>
          </cell>
          <cell r="S121">
            <v>23.881089946626417</v>
          </cell>
          <cell r="T121">
            <v>19.682378883204638</v>
          </cell>
          <cell r="U121">
            <v>65.947957413347254</v>
          </cell>
          <cell r="V121">
            <v>1.182801244716619</v>
          </cell>
          <cell r="W121">
            <v>89.406546464512715</v>
          </cell>
          <cell r="X121">
            <v>2.2832767518963397</v>
          </cell>
          <cell r="Y121">
            <v>0.68723412847248877</v>
          </cell>
          <cell r="Z121">
            <v>11.313918099378652</v>
          </cell>
          <cell r="AA121">
            <v>24.507773873214045</v>
          </cell>
          <cell r="AB121">
            <v>159.14140109822563</v>
          </cell>
          <cell r="AC121">
            <v>104.49006716697563</v>
          </cell>
          <cell r="AD121">
            <v>2.7724808147243949</v>
          </cell>
          <cell r="AE121">
            <v>4.9391429435009284</v>
          </cell>
          <cell r="AF121">
            <v>4.1072367269225829</v>
          </cell>
          <cell r="AG121">
            <v>7.4648657431299394</v>
          </cell>
          <cell r="AH121">
            <v>37.74498724719011</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C121">
            <v>39448</v>
          </cell>
          <cell r="BD121">
            <v>0</v>
          </cell>
          <cell r="BE121">
            <v>0</v>
          </cell>
          <cell r="BF121">
            <v>0</v>
          </cell>
          <cell r="BG121">
            <v>0</v>
          </cell>
          <cell r="BH121">
            <v>0</v>
          </cell>
          <cell r="BI121">
            <v>0</v>
          </cell>
          <cell r="BJ121">
            <v>0</v>
          </cell>
          <cell r="BK121">
            <v>0</v>
          </cell>
          <cell r="BL121">
            <v>0</v>
          </cell>
          <cell r="BM121">
            <v>0</v>
          </cell>
          <cell r="BN121">
            <v>0</v>
          </cell>
          <cell r="BP121">
            <v>0</v>
          </cell>
          <cell r="BQ121">
            <v>0</v>
          </cell>
          <cell r="BR121">
            <v>0</v>
          </cell>
          <cell r="BS121">
            <v>0</v>
          </cell>
          <cell r="BT121">
            <v>0</v>
          </cell>
          <cell r="BU121">
            <v>0</v>
          </cell>
          <cell r="CA121">
            <v>0</v>
          </cell>
          <cell r="CB121">
            <v>0</v>
          </cell>
          <cell r="CC121">
            <v>0</v>
          </cell>
          <cell r="CH121">
            <v>0</v>
          </cell>
          <cell r="CI121">
            <v>0</v>
          </cell>
          <cell r="CJ121">
            <v>0</v>
          </cell>
          <cell r="CK121">
            <v>0</v>
          </cell>
          <cell r="CL121">
            <v>0</v>
          </cell>
          <cell r="CR121">
            <v>0</v>
          </cell>
          <cell r="CS121">
            <v>0</v>
          </cell>
          <cell r="CT121">
            <v>0</v>
          </cell>
          <cell r="CU121">
            <v>0</v>
          </cell>
          <cell r="CV121">
            <v>0</v>
          </cell>
          <cell r="CW121">
            <v>0</v>
          </cell>
          <cell r="CX121">
            <v>0</v>
          </cell>
          <cell r="CY121">
            <v>0</v>
          </cell>
          <cell r="CZ121">
            <v>0</v>
          </cell>
          <cell r="DA121">
            <v>0</v>
          </cell>
          <cell r="DC121">
            <v>39448</v>
          </cell>
          <cell r="DD121">
            <v>10802.249365678879</v>
          </cell>
          <cell r="DE121">
            <v>593.63745075814211</v>
          </cell>
          <cell r="DF121">
            <v>0</v>
          </cell>
          <cell r="DG121">
            <v>0</v>
          </cell>
          <cell r="DH121">
            <v>0</v>
          </cell>
          <cell r="DI121">
            <v>0</v>
          </cell>
          <cell r="DJ121">
            <v>0</v>
          </cell>
          <cell r="DK121">
            <v>11395.886816437021</v>
          </cell>
        </row>
        <row r="122">
          <cell r="A122">
            <v>39479</v>
          </cell>
          <cell r="B122">
            <v>-315.67985842663796</v>
          </cell>
          <cell r="C122">
            <v>620.0435143060796</v>
          </cell>
          <cell r="D122">
            <v>-618.9164470611571</v>
          </cell>
          <cell r="E122">
            <v>-442.35058413712773</v>
          </cell>
          <cell r="F122">
            <v>-1011.778577106644</v>
          </cell>
          <cell r="G122">
            <v>-85.733440920435243</v>
          </cell>
          <cell r="H122">
            <v>-6.9973130859299912</v>
          </cell>
          <cell r="I122">
            <v>-0.7130736385499995</v>
          </cell>
          <cell r="J122">
            <v>0</v>
          </cell>
          <cell r="K122">
            <v>0</v>
          </cell>
          <cell r="L122">
            <v>0</v>
          </cell>
          <cell r="M122">
            <v>-15.692705914830039</v>
          </cell>
          <cell r="N122">
            <v>0</v>
          </cell>
          <cell r="O122">
            <v>0</v>
          </cell>
          <cell r="P122">
            <v>-5.2219867156704547</v>
          </cell>
          <cell r="Q122">
            <v>-3.5880479884321539</v>
          </cell>
          <cell r="R122">
            <v>-23.908404611265869</v>
          </cell>
          <cell r="S122">
            <v>-23.797416024930861</v>
          </cell>
          <cell r="T122">
            <v>-15.137162078495075</v>
          </cell>
          <cell r="U122">
            <v>-53.094058251726892</v>
          </cell>
          <cell r="V122">
            <v>-0.96742812637224807</v>
          </cell>
          <cell r="W122">
            <v>-74.514878912077407</v>
          </cell>
          <cell r="X122">
            <v>-1.8162617006357504</v>
          </cell>
          <cell r="Y122">
            <v>-0.57534250112608443</v>
          </cell>
          <cell r="Z122">
            <v>-9.8757821948595037</v>
          </cell>
          <cell r="AA122">
            <v>-19.981330129447869</v>
          </cell>
          <cell r="AB122">
            <v>-121.47435073076849</v>
          </cell>
          <cell r="AC122">
            <v>-84.062987212595615</v>
          </cell>
          <cell r="AD122">
            <v>-2.7653161806479649</v>
          </cell>
          <cell r="AE122">
            <v>-5.1482859093209754</v>
          </cell>
          <cell r="AF122">
            <v>-3.3287157777036374</v>
          </cell>
          <cell r="AG122">
            <v>-5.9997223173099066</v>
          </cell>
          <cell r="AH122">
            <v>-31.710828519606221</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C122">
            <v>39479</v>
          </cell>
          <cell r="BD122">
            <v>0</v>
          </cell>
          <cell r="BE122">
            <v>0</v>
          </cell>
          <cell r="BF122">
            <v>0</v>
          </cell>
          <cell r="BG122">
            <v>0</v>
          </cell>
          <cell r="BH122">
            <v>0</v>
          </cell>
          <cell r="BI122">
            <v>0</v>
          </cell>
          <cell r="BJ122">
            <v>0</v>
          </cell>
          <cell r="BK122">
            <v>0</v>
          </cell>
          <cell r="BL122">
            <v>0</v>
          </cell>
          <cell r="BM122">
            <v>0</v>
          </cell>
          <cell r="BN122">
            <v>0</v>
          </cell>
          <cell r="BP122">
            <v>0</v>
          </cell>
          <cell r="BQ122">
            <v>0</v>
          </cell>
          <cell r="BR122">
            <v>0</v>
          </cell>
          <cell r="BS122">
            <v>0</v>
          </cell>
          <cell r="BT122">
            <v>0</v>
          </cell>
          <cell r="BU122">
            <v>0</v>
          </cell>
          <cell r="CA122">
            <v>0</v>
          </cell>
          <cell r="CB122">
            <v>0</v>
          </cell>
          <cell r="CC122">
            <v>0</v>
          </cell>
          <cell r="CH122">
            <v>0</v>
          </cell>
          <cell r="CI122">
            <v>0</v>
          </cell>
          <cell r="CJ122">
            <v>0</v>
          </cell>
          <cell r="CK122">
            <v>0</v>
          </cell>
          <cell r="CL122">
            <v>0</v>
          </cell>
          <cell r="CR122">
            <v>0</v>
          </cell>
          <cell r="CS122">
            <v>0</v>
          </cell>
          <cell r="CT122">
            <v>0</v>
          </cell>
          <cell r="CU122">
            <v>0</v>
          </cell>
          <cell r="CV122">
            <v>0</v>
          </cell>
          <cell r="CW122">
            <v>0</v>
          </cell>
          <cell r="CX122">
            <v>0</v>
          </cell>
          <cell r="CY122">
            <v>0</v>
          </cell>
          <cell r="CZ122">
            <v>0</v>
          </cell>
          <cell r="DA122">
            <v>0</v>
          </cell>
          <cell r="DC122">
            <v>39479</v>
          </cell>
          <cell r="DD122">
            <v>-1877.8184859852324</v>
          </cell>
          <cell r="DE122">
            <v>-486.96830588299298</v>
          </cell>
          <cell r="DF122">
            <v>0</v>
          </cell>
          <cell r="DG122">
            <v>0</v>
          </cell>
          <cell r="DH122">
            <v>0</v>
          </cell>
          <cell r="DI122">
            <v>0</v>
          </cell>
          <cell r="DJ122">
            <v>0</v>
          </cell>
          <cell r="DK122">
            <v>-2364.7867918682255</v>
          </cell>
        </row>
        <row r="123">
          <cell r="A123">
            <v>39508</v>
          </cell>
          <cell r="B123">
            <v>-373.94055092666821</v>
          </cell>
          <cell r="C123">
            <v>-16162.124908306072</v>
          </cell>
          <cell r="D123">
            <v>-1691.5163287962869</v>
          </cell>
          <cell r="E123">
            <v>-419.97169797532086</v>
          </cell>
          <cell r="F123">
            <v>-1567.4773915477481</v>
          </cell>
          <cell r="G123">
            <v>48.19879716368974</v>
          </cell>
          <cell r="H123">
            <v>-8.697835826889996</v>
          </cell>
          <cell r="I123">
            <v>0.3817568806999998</v>
          </cell>
          <cell r="J123">
            <v>0</v>
          </cell>
          <cell r="K123">
            <v>0</v>
          </cell>
          <cell r="L123">
            <v>0</v>
          </cell>
          <cell r="M123">
            <v>8.4013741862200906</v>
          </cell>
          <cell r="N123">
            <v>0</v>
          </cell>
          <cell r="O123">
            <v>0</v>
          </cell>
          <cell r="P123">
            <v>-7.3467846255463432</v>
          </cell>
          <cell r="Q123">
            <v>-5.3514249688538253</v>
          </cell>
          <cell r="R123">
            <v>-21.826895191626281</v>
          </cell>
          <cell r="S123">
            <v>-23.042364766020363</v>
          </cell>
          <cell r="T123">
            <v>-24.87318449563535</v>
          </cell>
          <cell r="U123">
            <v>-80.218970373401248</v>
          </cell>
          <cell r="V123">
            <v>-1.418827674386357</v>
          </cell>
          <cell r="W123">
            <v>-105.42341623940497</v>
          </cell>
          <cell r="X123">
            <v>-2.8062594184921297</v>
          </cell>
          <cell r="Y123">
            <v>-0.80696606487114653</v>
          </cell>
          <cell r="Z123">
            <v>-12.754269421213548</v>
          </cell>
          <cell r="AA123">
            <v>-29.482221437469889</v>
          </cell>
          <cell r="AB123">
            <v>-185.01324151406516</v>
          </cell>
          <cell r="AC123">
            <v>-127.18160928135687</v>
          </cell>
          <cell r="AD123">
            <v>-2.6717586057289826</v>
          </cell>
          <cell r="AE123">
            <v>-4.4681087012654466</v>
          </cell>
          <cell r="AF123">
            <v>-4.9671000301650796</v>
          </cell>
          <cell r="AG123">
            <v>-9.093610420112304</v>
          </cell>
          <cell r="AH123">
            <v>-44.174814221691555</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C123">
            <v>39508</v>
          </cell>
          <cell r="BD123">
            <v>0</v>
          </cell>
          <cell r="BE123">
            <v>0</v>
          </cell>
          <cell r="BF123">
            <v>0</v>
          </cell>
          <cell r="BG123">
            <v>0</v>
          </cell>
          <cell r="BH123">
            <v>0</v>
          </cell>
          <cell r="BI123">
            <v>0</v>
          </cell>
          <cell r="BJ123">
            <v>0</v>
          </cell>
          <cell r="BK123">
            <v>0</v>
          </cell>
          <cell r="BL123">
            <v>0</v>
          </cell>
          <cell r="BM123">
            <v>0</v>
          </cell>
          <cell r="BN123">
            <v>0</v>
          </cell>
          <cell r="BP123">
            <v>0</v>
          </cell>
          <cell r="BQ123">
            <v>0</v>
          </cell>
          <cell r="BR123">
            <v>0</v>
          </cell>
          <cell r="BS123">
            <v>0</v>
          </cell>
          <cell r="BT123">
            <v>0</v>
          </cell>
          <cell r="BU123">
            <v>0</v>
          </cell>
          <cell r="CA123">
            <v>0</v>
          </cell>
          <cell r="CB123">
            <v>0</v>
          </cell>
          <cell r="CC123">
            <v>0</v>
          </cell>
          <cell r="CH123">
            <v>0</v>
          </cell>
          <cell r="CI123">
            <v>0</v>
          </cell>
          <cell r="CJ123">
            <v>0</v>
          </cell>
          <cell r="CK123">
            <v>0</v>
          </cell>
          <cell r="CL123">
            <v>0</v>
          </cell>
          <cell r="CR123">
            <v>0</v>
          </cell>
          <cell r="CS123">
            <v>0</v>
          </cell>
          <cell r="CT123">
            <v>0</v>
          </cell>
          <cell r="CU123">
            <v>0</v>
          </cell>
          <cell r="CV123">
            <v>0</v>
          </cell>
          <cell r="CW123">
            <v>0</v>
          </cell>
          <cell r="CX123">
            <v>0</v>
          </cell>
          <cell r="CY123">
            <v>0</v>
          </cell>
          <cell r="CZ123">
            <v>0</v>
          </cell>
          <cell r="DA123">
            <v>0</v>
          </cell>
          <cell r="DC123">
            <v>39508</v>
          </cell>
          <cell r="DD123">
            <v>-20166.746785148378</v>
          </cell>
          <cell r="DE123">
            <v>-692.92182745130685</v>
          </cell>
          <cell r="DF123">
            <v>0</v>
          </cell>
          <cell r="DG123">
            <v>0</v>
          </cell>
          <cell r="DH123">
            <v>0</v>
          </cell>
          <cell r="DI123">
            <v>0</v>
          </cell>
          <cell r="DJ123">
            <v>0</v>
          </cell>
          <cell r="DK123">
            <v>-20859.668612599686</v>
          </cell>
        </row>
        <row r="124">
          <cell r="A124">
            <v>39539</v>
          </cell>
          <cell r="B124">
            <v>-1163.0654275038082</v>
          </cell>
          <cell r="C124">
            <v>-14281.569981576309</v>
          </cell>
          <cell r="D124">
            <v>-3064.9342707264677</v>
          </cell>
          <cell r="E124">
            <v>-1142.5413933138709</v>
          </cell>
          <cell r="F124">
            <v>-2889.5161429796694</v>
          </cell>
          <cell r="G124">
            <v>-223.1682323519257</v>
          </cell>
          <cell r="H124">
            <v>-18.991802677250007</v>
          </cell>
          <cell r="I124">
            <v>-1.9480508547500006</v>
          </cell>
          <cell r="J124">
            <v>0</v>
          </cell>
          <cell r="K124">
            <v>0</v>
          </cell>
          <cell r="L124">
            <v>0</v>
          </cell>
          <cell r="M124">
            <v>-42.871012919349994</v>
          </cell>
          <cell r="N124">
            <v>0</v>
          </cell>
          <cell r="O124">
            <v>0</v>
          </cell>
          <cell r="P124">
            <v>-14.417906754125431</v>
          </cell>
          <cell r="Q124">
            <v>-9.9247262345670499</v>
          </cell>
          <cell r="R124">
            <v>-65.305659853478488</v>
          </cell>
          <cell r="S124">
            <v>-65.081153855489774</v>
          </cell>
          <cell r="T124">
            <v>-42.007368084127812</v>
          </cell>
          <cell r="U124">
            <v>-146.92251950992065</v>
          </cell>
          <cell r="V124">
            <v>-2.674519510021542</v>
          </cell>
          <cell r="W124">
            <v>-205.77077538749134</v>
          </cell>
          <cell r="X124">
            <v>-5.0296907668266666</v>
          </cell>
          <cell r="Y124">
            <v>-1.5883726511824023</v>
          </cell>
          <cell r="Z124">
            <v>-27.198944653504558</v>
          </cell>
          <cell r="AA124">
            <v>-55.250330453225963</v>
          </cell>
          <cell r="AB124">
            <v>-360.08991678463718</v>
          </cell>
          <cell r="AC124">
            <v>-232.630398797981</v>
          </cell>
          <cell r="AD124">
            <v>-7.5622368389773422</v>
          </cell>
          <cell r="AE124">
            <v>-14.04865524306841</v>
          </cell>
          <cell r="AF124">
            <v>-9.2075467795566173</v>
          </cell>
          <cell r="AG124">
            <v>-16.604219982701604</v>
          </cell>
          <cell r="AH124">
            <v>-87.527383963411268</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C124">
            <v>39539</v>
          </cell>
          <cell r="BD124">
            <v>0</v>
          </cell>
          <cell r="BE124">
            <v>0</v>
          </cell>
          <cell r="BF124">
            <v>0</v>
          </cell>
          <cell r="BG124">
            <v>0</v>
          </cell>
          <cell r="BH124">
            <v>0</v>
          </cell>
          <cell r="BI124">
            <v>0</v>
          </cell>
          <cell r="BJ124">
            <v>0</v>
          </cell>
          <cell r="BK124">
            <v>0</v>
          </cell>
          <cell r="BL124">
            <v>0</v>
          </cell>
          <cell r="BM124">
            <v>0</v>
          </cell>
          <cell r="BN124">
            <v>0</v>
          </cell>
          <cell r="BP124">
            <v>0</v>
          </cell>
          <cell r="BQ124">
            <v>0</v>
          </cell>
          <cell r="BR124">
            <v>0</v>
          </cell>
          <cell r="BS124">
            <v>0</v>
          </cell>
          <cell r="BT124">
            <v>0</v>
          </cell>
          <cell r="BU124">
            <v>0</v>
          </cell>
          <cell r="CA124">
            <v>0</v>
          </cell>
          <cell r="CB124">
            <v>0</v>
          </cell>
          <cell r="CC124">
            <v>0</v>
          </cell>
          <cell r="CH124">
            <v>0</v>
          </cell>
          <cell r="CI124">
            <v>0</v>
          </cell>
          <cell r="CJ124">
            <v>0</v>
          </cell>
          <cell r="CK124">
            <v>0</v>
          </cell>
          <cell r="CL124">
            <v>0</v>
          </cell>
          <cell r="CR124">
            <v>0</v>
          </cell>
          <cell r="CS124">
            <v>0</v>
          </cell>
          <cell r="CT124">
            <v>0</v>
          </cell>
          <cell r="CU124">
            <v>0</v>
          </cell>
          <cell r="CV124">
            <v>0</v>
          </cell>
          <cell r="CW124">
            <v>0</v>
          </cell>
          <cell r="CX124">
            <v>0</v>
          </cell>
          <cell r="CY124">
            <v>0</v>
          </cell>
          <cell r="CZ124">
            <v>0</v>
          </cell>
          <cell r="DA124">
            <v>0</v>
          </cell>
          <cell r="DC124">
            <v>39539</v>
          </cell>
          <cell r="DD124">
            <v>-22828.606314903398</v>
          </cell>
          <cell r="DE124">
            <v>-1368.8423261042951</v>
          </cell>
          <cell r="DF124">
            <v>0</v>
          </cell>
          <cell r="DG124">
            <v>0</v>
          </cell>
          <cell r="DH124">
            <v>0</v>
          </cell>
          <cell r="DI124">
            <v>0</v>
          </cell>
          <cell r="DJ124">
            <v>0</v>
          </cell>
          <cell r="DK124">
            <v>-24197.448641007693</v>
          </cell>
        </row>
        <row r="125">
          <cell r="A125">
            <v>39569</v>
          </cell>
          <cell r="B125">
            <v>-689.6803111526591</v>
          </cell>
          <cell r="C125">
            <v>-9803.296179275836</v>
          </cell>
          <cell r="D125">
            <v>-2130.5198689498634</v>
          </cell>
          <cell r="E125">
            <v>-603.68357597901752</v>
          </cell>
          <cell r="F125">
            <v>-1769.1024079278211</v>
          </cell>
          <cell r="G125">
            <v>-69.849943993215277</v>
          </cell>
          <cell r="H125">
            <v>-10.405127176539994</v>
          </cell>
          <cell r="I125">
            <v>-0.63840854544999959</v>
          </cell>
          <cell r="J125">
            <v>0</v>
          </cell>
          <cell r="K125">
            <v>0</v>
          </cell>
          <cell r="L125">
            <v>0</v>
          </cell>
          <cell r="M125">
            <v>-14.049541331569962</v>
          </cell>
          <cell r="N125">
            <v>0</v>
          </cell>
          <cell r="O125">
            <v>0</v>
          </cell>
          <cell r="P125">
            <v>-8.049668850194541</v>
          </cell>
          <cell r="Q125">
            <v>-5.6394464025182751</v>
          </cell>
          <cell r="R125">
            <v>-32.632177394230951</v>
          </cell>
          <cell r="S125">
            <v>-32.951506481855269</v>
          </cell>
          <cell r="T125">
            <v>-24.612736768139879</v>
          </cell>
          <cell r="U125">
            <v>-83.818346312216633</v>
          </cell>
          <cell r="V125">
            <v>-1.5119373560223457</v>
          </cell>
          <cell r="W125">
            <v>-115.07488557352153</v>
          </cell>
          <cell r="X125">
            <v>-2.8894928848162498</v>
          </cell>
          <cell r="Y125">
            <v>-0.88600108430258251</v>
          </cell>
          <cell r="Z125">
            <v>-14.815900993792271</v>
          </cell>
          <cell r="AA125">
            <v>-31.291181987388651</v>
          </cell>
          <cell r="AB125">
            <v>-204.56394295629019</v>
          </cell>
          <cell r="AC125">
            <v>-132.76982988990608</v>
          </cell>
          <cell r="AD125">
            <v>-3.826962700314998</v>
          </cell>
          <cell r="AE125">
            <v>-6.9438726529707084</v>
          </cell>
          <cell r="AF125">
            <v>-5.2327248779407292</v>
          </cell>
          <cell r="AG125">
            <v>-9.481891685202978</v>
          </cell>
          <cell r="AH125">
            <v>-48.725143568167631</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C125">
            <v>39569</v>
          </cell>
          <cell r="BD125">
            <v>0</v>
          </cell>
          <cell r="BE125">
            <v>0</v>
          </cell>
          <cell r="BF125">
            <v>0</v>
          </cell>
          <cell r="BG125">
            <v>0</v>
          </cell>
          <cell r="BH125">
            <v>0</v>
          </cell>
          <cell r="BI125">
            <v>0</v>
          </cell>
          <cell r="BJ125">
            <v>0</v>
          </cell>
          <cell r="BK125">
            <v>0</v>
          </cell>
          <cell r="BL125">
            <v>0</v>
          </cell>
          <cell r="BM125">
            <v>0</v>
          </cell>
          <cell r="BN125">
            <v>0</v>
          </cell>
          <cell r="BP125">
            <v>0</v>
          </cell>
          <cell r="BQ125">
            <v>0</v>
          </cell>
          <cell r="BR125">
            <v>0</v>
          </cell>
          <cell r="BS125">
            <v>0</v>
          </cell>
          <cell r="BT125">
            <v>0</v>
          </cell>
          <cell r="BU125">
            <v>0</v>
          </cell>
          <cell r="CA125">
            <v>0</v>
          </cell>
          <cell r="CB125">
            <v>0</v>
          </cell>
          <cell r="CC125">
            <v>0</v>
          </cell>
          <cell r="CH125">
            <v>0</v>
          </cell>
          <cell r="CI125">
            <v>0</v>
          </cell>
          <cell r="CJ125">
            <v>0</v>
          </cell>
          <cell r="CK125">
            <v>0</v>
          </cell>
          <cell r="CL125">
            <v>0</v>
          </cell>
          <cell r="CR125">
            <v>0</v>
          </cell>
          <cell r="CS125">
            <v>0</v>
          </cell>
          <cell r="CT125">
            <v>0</v>
          </cell>
          <cell r="CU125">
            <v>0</v>
          </cell>
          <cell r="CV125">
            <v>0</v>
          </cell>
          <cell r="CW125">
            <v>0</v>
          </cell>
          <cell r="CX125">
            <v>0</v>
          </cell>
          <cell r="CY125">
            <v>0</v>
          </cell>
          <cell r="CZ125">
            <v>0</v>
          </cell>
          <cell r="DA125">
            <v>0</v>
          </cell>
          <cell r="DC125">
            <v>39569</v>
          </cell>
          <cell r="DD125">
            <v>-15091.225364331971</v>
          </cell>
          <cell r="DE125">
            <v>-765.71765041979256</v>
          </cell>
          <cell r="DF125">
            <v>0</v>
          </cell>
          <cell r="DG125">
            <v>0</v>
          </cell>
          <cell r="DH125">
            <v>0</v>
          </cell>
          <cell r="DI125">
            <v>0</v>
          </cell>
          <cell r="DJ125">
            <v>0</v>
          </cell>
          <cell r="DK125">
            <v>-15856.943014751763</v>
          </cell>
        </row>
        <row r="126">
          <cell r="A126">
            <v>39600</v>
          </cell>
          <cell r="B126">
            <v>-363.0862168299011</v>
          </cell>
          <cell r="C126">
            <v>-4924.741308726585</v>
          </cell>
          <cell r="D126">
            <v>-1112.7714830268305</v>
          </cell>
          <cell r="E126">
            <v>-318.96633118216005</v>
          </cell>
          <cell r="F126">
            <v>-834.15492915382072</v>
          </cell>
          <cell r="G126">
            <v>-55.327359735134962</v>
          </cell>
          <cell r="H126">
            <v>22.565110471090001</v>
          </cell>
          <cell r="I126">
            <v>-0.46652637005000086</v>
          </cell>
          <cell r="J126">
            <v>0</v>
          </cell>
          <cell r="K126">
            <v>0</v>
          </cell>
          <cell r="L126">
            <v>0</v>
          </cell>
          <cell r="M126">
            <v>-10.266907554730023</v>
          </cell>
          <cell r="N126">
            <v>0</v>
          </cell>
          <cell r="O126">
            <v>0</v>
          </cell>
          <cell r="P126">
            <v>-3.6466764693643721</v>
          </cell>
          <cell r="Q126">
            <v>-2.5134420178704096</v>
          </cell>
          <cell r="R126">
            <v>-16.392549549479682</v>
          </cell>
          <cell r="S126">
            <v>-16.350284856437838</v>
          </cell>
          <cell r="T126">
            <v>-10.662654631798821</v>
          </cell>
          <cell r="U126">
            <v>-37.219101031453484</v>
          </cell>
          <cell r="V126">
            <v>-0.67706931606990339</v>
          </cell>
          <cell r="W126">
            <v>-52.051197473301563</v>
          </cell>
          <cell r="X126">
            <v>-1.2748006822518405</v>
          </cell>
          <cell r="Y126">
            <v>-0.40171591865709205</v>
          </cell>
          <cell r="Z126">
            <v>-6.8672785029631838</v>
          </cell>
          <cell r="AA126">
            <v>-13.988802939978669</v>
          </cell>
          <cell r="AB126">
            <v>-89.150585990856058</v>
          </cell>
          <cell r="AC126">
            <v>-58.932841014171615</v>
          </cell>
          <cell r="AD126">
            <v>-1.8997923692432994</v>
          </cell>
          <cell r="AE126">
            <v>-3.5239089315091858</v>
          </cell>
          <cell r="AF126">
            <v>-2.3318419267362223</v>
          </cell>
          <cell r="AG126">
            <v>-4.2065621832313562</v>
          </cell>
          <cell r="AH126">
            <v>-22.133383267693329</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C126">
            <v>39600</v>
          </cell>
          <cell r="BD126">
            <v>0</v>
          </cell>
          <cell r="BE126">
            <v>0</v>
          </cell>
          <cell r="BF126">
            <v>0</v>
          </cell>
          <cell r="BG126">
            <v>0</v>
          </cell>
          <cell r="BH126">
            <v>0</v>
          </cell>
          <cell r="BI126">
            <v>0</v>
          </cell>
          <cell r="BJ126">
            <v>0</v>
          </cell>
          <cell r="BK126">
            <v>0</v>
          </cell>
          <cell r="BL126">
            <v>0</v>
          </cell>
          <cell r="BM126">
            <v>0</v>
          </cell>
          <cell r="BN126">
            <v>0</v>
          </cell>
          <cell r="BP126">
            <v>0</v>
          </cell>
          <cell r="BQ126">
            <v>0</v>
          </cell>
          <cell r="BR126">
            <v>0</v>
          </cell>
          <cell r="BS126">
            <v>0</v>
          </cell>
          <cell r="BT126">
            <v>0</v>
          </cell>
          <cell r="BU126">
            <v>0</v>
          </cell>
          <cell r="CA126">
            <v>0</v>
          </cell>
          <cell r="CB126">
            <v>0</v>
          </cell>
          <cell r="CC126">
            <v>0</v>
          </cell>
          <cell r="CH126">
            <v>0</v>
          </cell>
          <cell r="CI126">
            <v>0</v>
          </cell>
          <cell r="CJ126">
            <v>0</v>
          </cell>
          <cell r="CK126">
            <v>0</v>
          </cell>
          <cell r="CL126">
            <v>0</v>
          </cell>
          <cell r="CR126">
            <v>0</v>
          </cell>
          <cell r="CS126">
            <v>0</v>
          </cell>
          <cell r="CT126">
            <v>0</v>
          </cell>
          <cell r="CU126">
            <v>0</v>
          </cell>
          <cell r="CV126">
            <v>0</v>
          </cell>
          <cell r="CW126">
            <v>0</v>
          </cell>
          <cell r="CX126">
            <v>0</v>
          </cell>
          <cell r="CY126">
            <v>0</v>
          </cell>
          <cell r="CZ126">
            <v>0</v>
          </cell>
          <cell r="DA126">
            <v>0</v>
          </cell>
          <cell r="DC126">
            <v>39600</v>
          </cell>
          <cell r="DD126">
            <v>-7597.215952108123</v>
          </cell>
          <cell r="DE126">
            <v>-344.22448907306796</v>
          </cell>
          <cell r="DF126">
            <v>0</v>
          </cell>
          <cell r="DG126">
            <v>0</v>
          </cell>
          <cell r="DH126">
            <v>0</v>
          </cell>
          <cell r="DI126">
            <v>0</v>
          </cell>
          <cell r="DJ126">
            <v>0</v>
          </cell>
          <cell r="DK126">
            <v>-7941.4404411811911</v>
          </cell>
        </row>
        <row r="127">
          <cell r="A127">
            <v>39630</v>
          </cell>
          <cell r="B127">
            <v>-46.40613655393885</v>
          </cell>
          <cell r="C127">
            <v>-2240.3868130336796</v>
          </cell>
          <cell r="D127">
            <v>-208.65807650522126</v>
          </cell>
          <cell r="E127">
            <v>28.458639372674806</v>
          </cell>
          <cell r="F127">
            <v>23.878548419357394</v>
          </cell>
          <cell r="G127">
            <v>11.396194591410167</v>
          </cell>
          <cell r="H127">
            <v>0.57041325206000237</v>
          </cell>
          <cell r="I127">
            <v>7.8747780800000555E-2</v>
          </cell>
          <cell r="J127">
            <v>0</v>
          </cell>
          <cell r="K127">
            <v>0</v>
          </cell>
          <cell r="L127">
            <v>0</v>
          </cell>
          <cell r="M127">
            <v>1.7330128316800073</v>
          </cell>
          <cell r="N127">
            <v>0</v>
          </cell>
          <cell r="O127">
            <v>0</v>
          </cell>
          <cell r="P127">
            <v>7.2561982669975572E-2</v>
          </cell>
          <cell r="Q127">
            <v>3.2571093965257203E-2</v>
          </cell>
          <cell r="R127">
            <v>1.0050452733776729</v>
          </cell>
          <cell r="S127">
            <v>0.92535871244378542</v>
          </cell>
          <cell r="T127">
            <v>6.5597687689395202E-3</v>
          </cell>
          <cell r="U127">
            <v>0.4232098119036391</v>
          </cell>
          <cell r="V127">
            <v>1.0152246560161303E-2</v>
          </cell>
          <cell r="W127">
            <v>1.0018720288602345</v>
          </cell>
          <cell r="X127">
            <v>1.0939429747050866E-2</v>
          </cell>
          <cell r="Y127">
            <v>8.1359575791044841E-3</v>
          </cell>
          <cell r="Z127">
            <v>0.20217227574826893</v>
          </cell>
          <cell r="AA127">
            <v>0.19956395007210403</v>
          </cell>
          <cell r="AB127">
            <v>-0.12142097538304369</v>
          </cell>
          <cell r="AC127">
            <v>0.66025220338423418</v>
          </cell>
          <cell r="AD127">
            <v>0.10786038918520945</v>
          </cell>
          <cell r="AE127">
            <v>0.22963533557174515</v>
          </cell>
          <cell r="AF127">
            <v>3.0076907482005595E-2</v>
          </cell>
          <cell r="AG127">
            <v>4.6186917388739632E-2</v>
          </cell>
          <cell r="AH127">
            <v>0.46564657430203626</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C127">
            <v>39630</v>
          </cell>
          <cell r="BD127">
            <v>0</v>
          </cell>
          <cell r="BE127">
            <v>0</v>
          </cell>
          <cell r="BF127">
            <v>0</v>
          </cell>
          <cell r="BG127">
            <v>0</v>
          </cell>
          <cell r="BH127">
            <v>0</v>
          </cell>
          <cell r="BI127">
            <v>0</v>
          </cell>
          <cell r="BJ127">
            <v>0</v>
          </cell>
          <cell r="BK127">
            <v>0</v>
          </cell>
          <cell r="BL127">
            <v>0</v>
          </cell>
          <cell r="BM127">
            <v>0</v>
          </cell>
          <cell r="BN127">
            <v>0</v>
          </cell>
          <cell r="BP127">
            <v>0</v>
          </cell>
          <cell r="BQ127">
            <v>0</v>
          </cell>
          <cell r="BR127">
            <v>0</v>
          </cell>
          <cell r="BS127">
            <v>0</v>
          </cell>
          <cell r="BT127">
            <v>0</v>
          </cell>
          <cell r="BU127">
            <v>0</v>
          </cell>
          <cell r="CA127">
            <v>0</v>
          </cell>
          <cell r="CB127">
            <v>0</v>
          </cell>
          <cell r="CC127">
            <v>0</v>
          </cell>
          <cell r="CH127">
            <v>0</v>
          </cell>
          <cell r="CI127">
            <v>0</v>
          </cell>
          <cell r="CJ127">
            <v>0</v>
          </cell>
          <cell r="CK127">
            <v>0</v>
          </cell>
          <cell r="CL127">
            <v>0</v>
          </cell>
          <cell r="CR127">
            <v>0</v>
          </cell>
          <cell r="CS127">
            <v>0</v>
          </cell>
          <cell r="CT127">
            <v>0</v>
          </cell>
          <cell r="CU127">
            <v>0</v>
          </cell>
          <cell r="CV127">
            <v>0</v>
          </cell>
          <cell r="CW127">
            <v>0</v>
          </cell>
          <cell r="CX127">
            <v>0</v>
          </cell>
          <cell r="CY127">
            <v>0</v>
          </cell>
          <cell r="CZ127">
            <v>0</v>
          </cell>
          <cell r="DA127">
            <v>0</v>
          </cell>
          <cell r="DC127">
            <v>39630</v>
          </cell>
          <cell r="DD127">
            <v>-2429.3354698448575</v>
          </cell>
          <cell r="DE127">
            <v>5.3163798836271203</v>
          </cell>
          <cell r="DF127">
            <v>0</v>
          </cell>
          <cell r="DG127">
            <v>0</v>
          </cell>
          <cell r="DH127">
            <v>0</v>
          </cell>
          <cell r="DI127">
            <v>0</v>
          </cell>
          <cell r="DJ127">
            <v>0</v>
          </cell>
          <cell r="DK127">
            <v>-2424.0190899612303</v>
          </cell>
        </row>
        <row r="128">
          <cell r="A128">
            <v>39661</v>
          </cell>
          <cell r="B128">
            <v>33.719847684038108</v>
          </cell>
          <cell r="C128">
            <v>3150.6119202346999</v>
          </cell>
          <cell r="D128">
            <v>14.111166377139453</v>
          </cell>
          <cell r="E128">
            <v>7.554839648758934</v>
          </cell>
          <cell r="F128">
            <v>11.508872721594816</v>
          </cell>
          <cell r="G128">
            <v>4.581777959774918</v>
          </cell>
          <cell r="H128">
            <v>0.19827265664999685</v>
          </cell>
          <cell r="I128">
            <v>4.0443165750000391E-2</v>
          </cell>
          <cell r="J128">
            <v>0</v>
          </cell>
          <cell r="K128">
            <v>0</v>
          </cell>
          <cell r="L128">
            <v>0</v>
          </cell>
          <cell r="M128">
            <v>0.89003809994999761</v>
          </cell>
          <cell r="N128">
            <v>0</v>
          </cell>
          <cell r="O128">
            <v>0</v>
          </cell>
          <cell r="P128">
            <v>3.1567726961899328E-2</v>
          </cell>
          <cell r="Q128">
            <v>1.4169891220059867E-2</v>
          </cell>
          <cell r="R128">
            <v>0.43723991003156698</v>
          </cell>
          <cell r="S128">
            <v>0.40257267099627825</v>
          </cell>
          <cell r="T128">
            <v>2.8537945327577318E-3</v>
          </cell>
          <cell r="U128">
            <v>0.18411530801921799</v>
          </cell>
          <cell r="V128">
            <v>4.4166839944085722E-3</v>
          </cell>
          <cell r="W128">
            <v>0.43585940590499378</v>
          </cell>
          <cell r="X128">
            <v>4.7591440953910083E-3</v>
          </cell>
          <cell r="Y128">
            <v>3.5395075765616468E-3</v>
          </cell>
          <cell r="Z128">
            <v>8.7954035505263164E-2</v>
          </cell>
          <cell r="AA128">
            <v>8.6819296489816219E-2</v>
          </cell>
          <cell r="AB128">
            <v>1.4722361565180109</v>
          </cell>
          <cell r="AC128">
            <v>0.28723941264423958</v>
          </cell>
          <cell r="AD128">
            <v>4.6924121840603447E-2</v>
          </cell>
          <cell r="AE128">
            <v>9.9901702067636503E-2</v>
          </cell>
          <cell r="AF128">
            <v>1.3084807888567411E-2</v>
          </cell>
          <cell r="AG128">
            <v>2.0093386973322823E-2</v>
          </cell>
          <cell r="AH128">
            <v>0.20257720885559138</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C128">
            <v>39661</v>
          </cell>
          <cell r="BD128">
            <v>0</v>
          </cell>
          <cell r="BE128">
            <v>0</v>
          </cell>
          <cell r="BF128">
            <v>0</v>
          </cell>
          <cell r="BG128">
            <v>0</v>
          </cell>
          <cell r="BH128">
            <v>0</v>
          </cell>
          <cell r="BI128">
            <v>0</v>
          </cell>
          <cell r="BJ128">
            <v>0</v>
          </cell>
          <cell r="BK128">
            <v>0</v>
          </cell>
          <cell r="BL128">
            <v>0</v>
          </cell>
          <cell r="BM128">
            <v>0</v>
          </cell>
          <cell r="BN128">
            <v>0</v>
          </cell>
          <cell r="BP128">
            <v>0</v>
          </cell>
          <cell r="BQ128">
            <v>0</v>
          </cell>
          <cell r="BR128">
            <v>0</v>
          </cell>
          <cell r="BS128">
            <v>0</v>
          </cell>
          <cell r="BT128">
            <v>0</v>
          </cell>
          <cell r="BU128">
            <v>0</v>
          </cell>
          <cell r="CA128">
            <v>0</v>
          </cell>
          <cell r="CB128">
            <v>0</v>
          </cell>
          <cell r="CC128">
            <v>0</v>
          </cell>
          <cell r="CH128">
            <v>0</v>
          </cell>
          <cell r="CI128">
            <v>0</v>
          </cell>
          <cell r="CJ128">
            <v>0</v>
          </cell>
          <cell r="CK128">
            <v>0</v>
          </cell>
          <cell r="CL128">
            <v>0</v>
          </cell>
          <cell r="CR128">
            <v>0</v>
          </cell>
          <cell r="CS128">
            <v>0</v>
          </cell>
          <cell r="CT128">
            <v>0</v>
          </cell>
          <cell r="CU128">
            <v>0</v>
          </cell>
          <cell r="CV128">
            <v>0</v>
          </cell>
          <cell r="CW128">
            <v>0</v>
          </cell>
          <cell r="CX128">
            <v>0</v>
          </cell>
          <cell r="CY128">
            <v>0</v>
          </cell>
          <cell r="CZ128">
            <v>0</v>
          </cell>
          <cell r="DA128">
            <v>0</v>
          </cell>
          <cell r="DC128">
            <v>39661</v>
          </cell>
          <cell r="DD128">
            <v>3223.2171785483556</v>
          </cell>
          <cell r="DE128">
            <v>3.8379241721161867</v>
          </cell>
          <cell r="DF128">
            <v>0</v>
          </cell>
          <cell r="DG128">
            <v>0</v>
          </cell>
          <cell r="DH128">
            <v>0</v>
          </cell>
          <cell r="DI128">
            <v>0</v>
          </cell>
          <cell r="DJ128">
            <v>0</v>
          </cell>
          <cell r="DK128">
            <v>3227.055102720472</v>
          </cell>
        </row>
        <row r="129">
          <cell r="A129">
            <v>39692</v>
          </cell>
          <cell r="B129">
            <v>-18.240206350084044</v>
          </cell>
          <cell r="C129">
            <v>-2514.9763996066736</v>
          </cell>
          <cell r="D129">
            <v>-9.6780356920564365</v>
          </cell>
          <cell r="E129">
            <v>-23.053942618281582</v>
          </cell>
          <cell r="F129">
            <v>-4.8264076492794263</v>
          </cell>
          <cell r="G129">
            <v>-10.135553596784739</v>
          </cell>
          <cell r="H129">
            <v>-0.51586005431000559</v>
          </cell>
          <cell r="I129">
            <v>-6.7620154549999825E-2</v>
          </cell>
          <cell r="J129">
            <v>0</v>
          </cell>
          <cell r="K129">
            <v>0</v>
          </cell>
          <cell r="L129">
            <v>0</v>
          </cell>
          <cell r="M129">
            <v>-1.4881256884299909</v>
          </cell>
          <cell r="N129">
            <v>0</v>
          </cell>
          <cell r="O129">
            <v>0</v>
          </cell>
          <cell r="P129">
            <v>-6.4068087146531519E-2</v>
          </cell>
          <cell r="Q129">
            <v>-2.8758416044321961E-2</v>
          </cell>
          <cell r="R129">
            <v>-0.88739758468054786</v>
          </cell>
          <cell r="S129">
            <v>-0.81703890176613636</v>
          </cell>
          <cell r="T129">
            <v>-5.7919012365120889E-3</v>
          </cell>
          <cell r="U129">
            <v>-0.37367009710347249</v>
          </cell>
          <cell r="V129">
            <v>-8.9638539827096506E-3</v>
          </cell>
          <cell r="W129">
            <v>-0.88459579097538155</v>
          </cell>
          <cell r="X129">
            <v>-9.6588917857314983E-3</v>
          </cell>
          <cell r="Y129">
            <v>-7.1835859498131068E-3</v>
          </cell>
          <cell r="Z129">
            <v>-0.17850657471921522</v>
          </cell>
          <cell r="AA129">
            <v>-0.17620357209197665</v>
          </cell>
          <cell r="AB129">
            <v>1.6333799946670116</v>
          </cell>
          <cell r="AC129">
            <v>-0.58296499280487302</v>
          </cell>
          <cell r="AD129">
            <v>-9.5234564433110333E-2</v>
          </cell>
          <cell r="AE129">
            <v>-0.20275488830352742</v>
          </cell>
          <cell r="AF129">
            <v>-2.6556191806658091E-2</v>
          </cell>
          <cell r="AG129">
            <v>-4.0780410614604537E-2</v>
          </cell>
          <cell r="AH129">
            <v>-0.41113933500896566</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C129">
            <v>39692</v>
          </cell>
          <cell r="BD129">
            <v>0</v>
          </cell>
          <cell r="BE129">
            <v>0</v>
          </cell>
          <cell r="BF129">
            <v>0</v>
          </cell>
          <cell r="BG129">
            <v>0</v>
          </cell>
          <cell r="BH129">
            <v>0</v>
          </cell>
          <cell r="BI129">
            <v>0</v>
          </cell>
          <cell r="BJ129">
            <v>0</v>
          </cell>
          <cell r="BK129">
            <v>0</v>
          </cell>
          <cell r="BL129">
            <v>0</v>
          </cell>
          <cell r="BM129">
            <v>0</v>
          </cell>
          <cell r="BN129">
            <v>0</v>
          </cell>
          <cell r="BP129">
            <v>0</v>
          </cell>
          <cell r="BQ129">
            <v>0</v>
          </cell>
          <cell r="BR129">
            <v>0</v>
          </cell>
          <cell r="BS129">
            <v>0</v>
          </cell>
          <cell r="BT129">
            <v>0</v>
          </cell>
          <cell r="BU129">
            <v>0</v>
          </cell>
          <cell r="CA129">
            <v>0</v>
          </cell>
          <cell r="CB129">
            <v>0</v>
          </cell>
          <cell r="CC129">
            <v>0</v>
          </cell>
          <cell r="CH129">
            <v>0</v>
          </cell>
          <cell r="CI129">
            <v>0</v>
          </cell>
          <cell r="CJ129">
            <v>0</v>
          </cell>
          <cell r="CK129">
            <v>0</v>
          </cell>
          <cell r="CL129">
            <v>0</v>
          </cell>
          <cell r="CR129">
            <v>0</v>
          </cell>
          <cell r="CS129">
            <v>0</v>
          </cell>
          <cell r="CT129">
            <v>0</v>
          </cell>
          <cell r="CU129">
            <v>0</v>
          </cell>
          <cell r="CV129">
            <v>0</v>
          </cell>
          <cell r="CW129">
            <v>0</v>
          </cell>
          <cell r="CX129">
            <v>0</v>
          </cell>
          <cell r="CY129">
            <v>0</v>
          </cell>
          <cell r="CZ129">
            <v>0</v>
          </cell>
          <cell r="DA129">
            <v>0</v>
          </cell>
          <cell r="DC129">
            <v>39692</v>
          </cell>
          <cell r="DD129">
            <v>-2582.9821514104497</v>
          </cell>
          <cell r="DE129">
            <v>-3.167887645787077</v>
          </cell>
          <cell r="DF129">
            <v>0</v>
          </cell>
          <cell r="DG129">
            <v>0</v>
          </cell>
          <cell r="DH129">
            <v>0</v>
          </cell>
          <cell r="DI129">
            <v>0</v>
          </cell>
          <cell r="DJ129">
            <v>0</v>
          </cell>
          <cell r="DK129">
            <v>-2586.1500390562369</v>
          </cell>
        </row>
        <row r="130">
          <cell r="A130">
            <v>39722</v>
          </cell>
          <cell r="B130">
            <v>490.62254682004453</v>
          </cell>
          <cell r="C130">
            <v>5951.1157191224975</v>
          </cell>
          <cell r="D130">
            <v>1190.4308460992586</v>
          </cell>
          <cell r="E130">
            <v>606.6328094531342</v>
          </cell>
          <cell r="F130">
            <v>1657.958964919759</v>
          </cell>
          <cell r="G130">
            <v>82.240161253950362</v>
          </cell>
          <cell r="H130">
            <v>-18.052516087399994</v>
          </cell>
          <cell r="I130">
            <v>0.70408456300000011</v>
          </cell>
          <cell r="J130">
            <v>0</v>
          </cell>
          <cell r="K130">
            <v>0</v>
          </cell>
          <cell r="L130">
            <v>0</v>
          </cell>
          <cell r="M130">
            <v>15.49488213980003</v>
          </cell>
          <cell r="N130">
            <v>0</v>
          </cell>
          <cell r="O130">
            <v>0</v>
          </cell>
          <cell r="P130">
            <v>7.2563572160543792</v>
          </cell>
          <cell r="Q130">
            <v>5.0510710178417568</v>
          </cell>
          <cell r="R130">
            <v>30.68491763956423</v>
          </cell>
          <cell r="S130">
            <v>30.825424067480608</v>
          </cell>
          <cell r="T130">
            <v>21.802847672013218</v>
          </cell>
          <cell r="U130">
            <v>74.964731602397862</v>
          </cell>
          <cell r="V130">
            <v>1.3567278412992516</v>
          </cell>
          <cell r="W130">
            <v>103.67075722869002</v>
          </cell>
          <cell r="X130">
            <v>2.5777657191006456</v>
          </cell>
          <cell r="Y130">
            <v>0.79895027388082507</v>
          </cell>
          <cell r="Z130">
            <v>13.478223375888367</v>
          </cell>
          <cell r="AA130">
            <v>28.060128469069287</v>
          </cell>
          <cell r="AB130">
            <v>182.80850501253798</v>
          </cell>
          <cell r="AC130">
            <v>118.72747736741029</v>
          </cell>
          <cell r="AD130">
            <v>3.5807370321349437</v>
          </cell>
          <cell r="AE130">
            <v>6.5576545420388719</v>
          </cell>
          <cell r="AF130">
            <v>4.6865245966339009</v>
          </cell>
          <cell r="AG130">
            <v>8.4773194822293654</v>
          </cell>
          <cell r="AH130">
            <v>43.970338226424516</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C130">
            <v>39722</v>
          </cell>
          <cell r="BD130">
            <v>0</v>
          </cell>
          <cell r="BE130">
            <v>0</v>
          </cell>
          <cell r="BF130">
            <v>0</v>
          </cell>
          <cell r="BG130">
            <v>0</v>
          </cell>
          <cell r="BH130">
            <v>0</v>
          </cell>
          <cell r="BI130">
            <v>0</v>
          </cell>
          <cell r="BJ130">
            <v>0</v>
          </cell>
          <cell r="BK130">
            <v>0</v>
          </cell>
          <cell r="BL130">
            <v>0</v>
          </cell>
          <cell r="BM130">
            <v>0</v>
          </cell>
          <cell r="BN130">
            <v>0</v>
          </cell>
          <cell r="BP130">
            <v>0</v>
          </cell>
          <cell r="BQ130">
            <v>0</v>
          </cell>
          <cell r="BR130">
            <v>0</v>
          </cell>
          <cell r="BS130">
            <v>0</v>
          </cell>
          <cell r="BT130">
            <v>0</v>
          </cell>
          <cell r="BU130">
            <v>0</v>
          </cell>
          <cell r="CA130">
            <v>0</v>
          </cell>
          <cell r="CB130">
            <v>0</v>
          </cell>
          <cell r="CC130">
            <v>0</v>
          </cell>
          <cell r="CH130">
            <v>0</v>
          </cell>
          <cell r="CI130">
            <v>0</v>
          </cell>
          <cell r="CJ130">
            <v>0</v>
          </cell>
          <cell r="CK130">
            <v>0</v>
          </cell>
          <cell r="CL130">
            <v>0</v>
          </cell>
          <cell r="CR130">
            <v>0</v>
          </cell>
          <cell r="CS130">
            <v>0</v>
          </cell>
          <cell r="CT130">
            <v>0</v>
          </cell>
          <cell r="CU130">
            <v>0</v>
          </cell>
          <cell r="CV130">
            <v>0</v>
          </cell>
          <cell r="CW130">
            <v>0</v>
          </cell>
          <cell r="CX130">
            <v>0</v>
          </cell>
          <cell r="CY130">
            <v>0</v>
          </cell>
          <cell r="CZ130">
            <v>0</v>
          </cell>
          <cell r="DA130">
            <v>0</v>
          </cell>
          <cell r="DC130">
            <v>39722</v>
          </cell>
          <cell r="DD130">
            <v>9977.1474982840427</v>
          </cell>
          <cell r="DE130">
            <v>689.33645838269035</v>
          </cell>
          <cell r="DF130">
            <v>0</v>
          </cell>
          <cell r="DG130">
            <v>0</v>
          </cell>
          <cell r="DH130">
            <v>0</v>
          </cell>
          <cell r="DI130">
            <v>0</v>
          </cell>
          <cell r="DJ130">
            <v>0</v>
          </cell>
          <cell r="DK130">
            <v>10666.483956666732</v>
          </cell>
        </row>
        <row r="131">
          <cell r="A131">
            <v>39753</v>
          </cell>
          <cell r="B131">
            <v>958.16137891323888</v>
          </cell>
          <cell r="C131">
            <v>12824.562360446653</v>
          </cell>
          <cell r="D131">
            <v>2467.3903963778589</v>
          </cell>
          <cell r="E131">
            <v>874.55155331399033</v>
          </cell>
          <cell r="F131">
            <v>2602.4127053403504</v>
          </cell>
          <cell r="G131">
            <v>156.56871350715127</v>
          </cell>
          <cell r="H131">
            <v>14.601429606199991</v>
          </cell>
          <cell r="I131">
            <v>1.40387156</v>
          </cell>
          <cell r="J131">
            <v>0</v>
          </cell>
          <cell r="K131">
            <v>0</v>
          </cell>
          <cell r="L131">
            <v>0</v>
          </cell>
          <cell r="M131">
            <v>30.895187175999965</v>
          </cell>
          <cell r="N131">
            <v>0</v>
          </cell>
          <cell r="O131">
            <v>0</v>
          </cell>
          <cell r="P131">
            <v>11.157016684480773</v>
          </cell>
          <cell r="Q131">
            <v>7.7070683729070133</v>
          </cell>
          <cell r="R131">
            <v>49.484152025937853</v>
          </cell>
          <cell r="S131">
            <v>49.432531162343075</v>
          </cell>
          <cell r="T131">
            <v>32.825009694785209</v>
          </cell>
          <cell r="U131">
            <v>114.1846627297611</v>
          </cell>
          <cell r="V131">
            <v>2.0747668481750732</v>
          </cell>
          <cell r="W131">
            <v>159.28413348052484</v>
          </cell>
          <cell r="X131">
            <v>3.9144711003104287</v>
          </cell>
          <cell r="Y131">
            <v>1.2289104820263168</v>
          </cell>
          <cell r="Z131">
            <v>20.945893033339345</v>
          </cell>
          <cell r="AA131">
            <v>42.876411266753948</v>
          </cell>
          <cell r="AB131">
            <v>292.49107592972848</v>
          </cell>
          <cell r="AC131">
            <v>180.81006699001745</v>
          </cell>
          <cell r="AD131">
            <v>5.7433903602259964</v>
          </cell>
          <cell r="AE131">
            <v>10.624234646768755</v>
          </cell>
          <cell r="AF131">
            <v>7.1503595140844372</v>
          </cell>
          <cell r="AG131">
            <v>12.906953550594819</v>
          </cell>
          <cell r="AH131">
            <v>67.692283410899293</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C131">
            <v>39753</v>
          </cell>
          <cell r="BD131">
            <v>0</v>
          </cell>
          <cell r="BE131">
            <v>0</v>
          </cell>
          <cell r="BF131">
            <v>0</v>
          </cell>
          <cell r="BG131">
            <v>0</v>
          </cell>
          <cell r="BH131">
            <v>0</v>
          </cell>
          <cell r="BI131">
            <v>0</v>
          </cell>
          <cell r="BJ131">
            <v>0</v>
          </cell>
          <cell r="BK131">
            <v>0</v>
          </cell>
          <cell r="BL131">
            <v>0</v>
          </cell>
          <cell r="BM131">
            <v>0</v>
          </cell>
          <cell r="BN131">
            <v>0</v>
          </cell>
          <cell r="BP131">
            <v>0</v>
          </cell>
          <cell r="BQ131">
            <v>0</v>
          </cell>
          <cell r="BR131">
            <v>0</v>
          </cell>
          <cell r="BS131">
            <v>0</v>
          </cell>
          <cell r="BT131">
            <v>0</v>
          </cell>
          <cell r="BU131">
            <v>0</v>
          </cell>
          <cell r="CA131">
            <v>0</v>
          </cell>
          <cell r="CB131">
            <v>0</v>
          </cell>
          <cell r="CC131">
            <v>0</v>
          </cell>
          <cell r="CH131">
            <v>0</v>
          </cell>
          <cell r="CI131">
            <v>0</v>
          </cell>
          <cell r="CJ131">
            <v>0</v>
          </cell>
          <cell r="CK131">
            <v>0</v>
          </cell>
          <cell r="CL131">
            <v>0</v>
          </cell>
          <cell r="CR131">
            <v>0</v>
          </cell>
          <cell r="CS131">
            <v>0</v>
          </cell>
          <cell r="CT131">
            <v>0</v>
          </cell>
          <cell r="CU131">
            <v>0</v>
          </cell>
          <cell r="CV131">
            <v>0</v>
          </cell>
          <cell r="CW131">
            <v>0</v>
          </cell>
          <cell r="CX131">
            <v>0</v>
          </cell>
          <cell r="CY131">
            <v>0</v>
          </cell>
          <cell r="CZ131">
            <v>0</v>
          </cell>
          <cell r="DA131">
            <v>0</v>
          </cell>
          <cell r="DC131">
            <v>39753</v>
          </cell>
          <cell r="DD131">
            <v>19930.547596241442</v>
          </cell>
          <cell r="DE131">
            <v>1072.5333912836643</v>
          </cell>
          <cell r="DF131">
            <v>0</v>
          </cell>
          <cell r="DG131">
            <v>0</v>
          </cell>
          <cell r="DH131">
            <v>0</v>
          </cell>
          <cell r="DI131">
            <v>0</v>
          </cell>
          <cell r="DJ131">
            <v>0</v>
          </cell>
          <cell r="DK131">
            <v>21003.080987525107</v>
          </cell>
        </row>
        <row r="132">
          <cell r="A132">
            <v>39783</v>
          </cell>
          <cell r="B132">
            <v>947.91946192026717</v>
          </cell>
          <cell r="C132">
            <v>20590.588152353746</v>
          </cell>
          <cell r="D132">
            <v>3252.3488884019039</v>
          </cell>
          <cell r="E132">
            <v>1059.3183019039134</v>
          </cell>
          <cell r="F132">
            <v>3517.1526091904998</v>
          </cell>
          <cell r="G132">
            <v>113.10934687819565</v>
          </cell>
          <cell r="H132">
            <v>17.894532606060007</v>
          </cell>
          <cell r="I132">
            <v>0.97656559584999858</v>
          </cell>
          <cell r="J132">
            <v>0</v>
          </cell>
          <cell r="K132">
            <v>0</v>
          </cell>
          <cell r="L132">
            <v>0</v>
          </cell>
          <cell r="M132">
            <v>21.491408283409982</v>
          </cell>
          <cell r="N132">
            <v>0</v>
          </cell>
          <cell r="O132">
            <v>0</v>
          </cell>
          <cell r="P132">
            <v>13.982140403684543</v>
          </cell>
          <cell r="Q132">
            <v>9.8149091295388704</v>
          </cell>
          <cell r="R132">
            <v>55.93094113475572</v>
          </cell>
          <cell r="S132">
            <v>56.572788326608517</v>
          </cell>
          <cell r="T132">
            <v>42.979248146128263</v>
          </cell>
          <cell r="U132">
            <v>145.94198871039237</v>
          </cell>
          <cell r="V132">
            <v>2.6298809721095684</v>
          </cell>
          <cell r="W132">
            <v>199.92058076827882</v>
          </cell>
          <cell r="X132">
            <v>5.0349521996584841</v>
          </cell>
          <cell r="Y132">
            <v>1.5388114565538167</v>
          </cell>
          <cell r="Z132">
            <v>25.662521521192286</v>
          </cell>
          <cell r="AA132">
            <v>54.439373664003362</v>
          </cell>
          <cell r="AB132">
            <v>358.68035970445084</v>
          </cell>
          <cell r="AC132">
            <v>231.18552804838407</v>
          </cell>
          <cell r="AD132">
            <v>6.5699085412343763</v>
          </cell>
          <cell r="AE132">
            <v>11.885017156490216</v>
          </cell>
          <cell r="AF132">
            <v>9.1072030308974679</v>
          </cell>
          <cell r="AG132">
            <v>16.511367918856486</v>
          </cell>
          <cell r="AH132">
            <v>84.606860207907246</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C132">
            <v>39783</v>
          </cell>
          <cell r="BD132">
            <v>0</v>
          </cell>
          <cell r="BE132">
            <v>0</v>
          </cell>
          <cell r="BF132">
            <v>0</v>
          </cell>
          <cell r="BG132">
            <v>0</v>
          </cell>
          <cell r="BH132">
            <v>0</v>
          </cell>
          <cell r="BI132">
            <v>0</v>
          </cell>
          <cell r="BJ132">
            <v>0</v>
          </cell>
          <cell r="BK132">
            <v>0</v>
          </cell>
          <cell r="BL132">
            <v>0</v>
          </cell>
          <cell r="BM132">
            <v>0</v>
          </cell>
          <cell r="BN132">
            <v>0</v>
          </cell>
          <cell r="BP132">
            <v>0</v>
          </cell>
          <cell r="BQ132">
            <v>0</v>
          </cell>
          <cell r="BR132">
            <v>0</v>
          </cell>
          <cell r="BS132">
            <v>0</v>
          </cell>
          <cell r="BT132">
            <v>0</v>
          </cell>
          <cell r="BU132">
            <v>0</v>
          </cell>
          <cell r="CA132">
            <v>0</v>
          </cell>
          <cell r="CB132">
            <v>0</v>
          </cell>
          <cell r="CC132">
            <v>0</v>
          </cell>
          <cell r="CH132">
            <v>0</v>
          </cell>
          <cell r="CI132">
            <v>0</v>
          </cell>
          <cell r="CJ132">
            <v>0</v>
          </cell>
          <cell r="CK132">
            <v>0</v>
          </cell>
          <cell r="CL132">
            <v>0</v>
          </cell>
          <cell r="CR132">
            <v>0</v>
          </cell>
          <cell r="CS132">
            <v>0</v>
          </cell>
          <cell r="CT132">
            <v>0</v>
          </cell>
          <cell r="CU132">
            <v>0</v>
          </cell>
          <cell r="CV132">
            <v>0</v>
          </cell>
          <cell r="CW132">
            <v>0</v>
          </cell>
          <cell r="CX132">
            <v>0</v>
          </cell>
          <cell r="CY132">
            <v>0</v>
          </cell>
          <cell r="CZ132">
            <v>0</v>
          </cell>
          <cell r="DA132">
            <v>0</v>
          </cell>
          <cell r="DC132">
            <v>39783</v>
          </cell>
          <cell r="DD132">
            <v>29520.799267133847</v>
          </cell>
          <cell r="DE132">
            <v>1332.9943810411251</v>
          </cell>
          <cell r="DF132">
            <v>0</v>
          </cell>
          <cell r="DG132">
            <v>0</v>
          </cell>
          <cell r="DH132">
            <v>0</v>
          </cell>
          <cell r="DI132">
            <v>0</v>
          </cell>
          <cell r="DJ132">
            <v>0</v>
          </cell>
          <cell r="DK132">
            <v>30853.793648174971</v>
          </cell>
        </row>
        <row r="133">
          <cell r="A133">
            <v>39814</v>
          </cell>
          <cell r="B133">
            <v>542.86141138873825</v>
          </cell>
          <cell r="C133">
            <v>6621.7237991723978</v>
          </cell>
          <cell r="D133">
            <v>1812.6764506061329</v>
          </cell>
          <cell r="E133">
            <v>444.54933839262344</v>
          </cell>
          <cell r="F133">
            <v>1436.98704694964</v>
          </cell>
          <cell r="G133">
            <v>28.119539243324979</v>
          </cell>
          <cell r="H133">
            <v>7.8306963162599912</v>
          </cell>
          <cell r="I133">
            <v>0.24821001725000089</v>
          </cell>
          <cell r="J133">
            <v>0</v>
          </cell>
          <cell r="K133">
            <v>0</v>
          </cell>
          <cell r="L133">
            <v>0</v>
          </cell>
          <cell r="M133">
            <v>5.4623906918500502</v>
          </cell>
          <cell r="N133">
            <v>0</v>
          </cell>
          <cell r="O133">
            <v>0</v>
          </cell>
          <cell r="P133">
            <v>6.2474474881960393</v>
          </cell>
          <cell r="Q133">
            <v>4.426056522813087</v>
          </cell>
          <cell r="R133">
            <v>23.410788201094583</v>
          </cell>
          <cell r="S133">
            <v>23.881089946626343</v>
          </cell>
          <cell r="T133">
            <v>19.682378883204638</v>
          </cell>
          <cell r="U133">
            <v>65.947957413347183</v>
          </cell>
          <cell r="V133">
            <v>1.1828012447166179</v>
          </cell>
          <cell r="W133">
            <v>89.406546464512715</v>
          </cell>
          <cell r="X133">
            <v>2.2832767518963375</v>
          </cell>
          <cell r="Y133">
            <v>0.68723412847248821</v>
          </cell>
          <cell r="Z133">
            <v>11.313918099378661</v>
          </cell>
          <cell r="AA133">
            <v>24.507773873214063</v>
          </cell>
          <cell r="AB133">
            <v>159.96464001555825</v>
          </cell>
          <cell r="AC133">
            <v>104.49006716697563</v>
          </cell>
          <cell r="AD133">
            <v>2.7724808147243905</v>
          </cell>
          <cell r="AE133">
            <v>4.9391429435009284</v>
          </cell>
          <cell r="AF133">
            <v>4.1072367269225882</v>
          </cell>
          <cell r="AG133">
            <v>7.4648657431299394</v>
          </cell>
          <cell r="AH133">
            <v>37.74498724719011</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C133">
            <v>39814</v>
          </cell>
          <cell r="BD133">
            <v>0</v>
          </cell>
          <cell r="BE133">
            <v>0</v>
          </cell>
          <cell r="BF133">
            <v>0</v>
          </cell>
          <cell r="BG133">
            <v>0</v>
          </cell>
          <cell r="BH133">
            <v>0</v>
          </cell>
          <cell r="BI133">
            <v>0</v>
          </cell>
          <cell r="BJ133">
            <v>0</v>
          </cell>
          <cell r="BK133">
            <v>0</v>
          </cell>
          <cell r="BL133">
            <v>0</v>
          </cell>
          <cell r="BM133">
            <v>0</v>
          </cell>
          <cell r="BN133">
            <v>0</v>
          </cell>
          <cell r="BP133">
            <v>0</v>
          </cell>
          <cell r="BQ133">
            <v>0</v>
          </cell>
          <cell r="BR133">
            <v>0</v>
          </cell>
          <cell r="BS133">
            <v>0</v>
          </cell>
          <cell r="BT133">
            <v>0</v>
          </cell>
          <cell r="BU133">
            <v>0</v>
          </cell>
          <cell r="CA133">
            <v>0</v>
          </cell>
          <cell r="CB133">
            <v>0</v>
          </cell>
          <cell r="CC133">
            <v>0</v>
          </cell>
          <cell r="CH133">
            <v>0</v>
          </cell>
          <cell r="CI133">
            <v>0</v>
          </cell>
          <cell r="CJ133">
            <v>0</v>
          </cell>
          <cell r="CK133">
            <v>0</v>
          </cell>
          <cell r="CL133">
            <v>0</v>
          </cell>
          <cell r="CR133">
            <v>0</v>
          </cell>
          <cell r="CS133">
            <v>0</v>
          </cell>
          <cell r="CT133">
            <v>0</v>
          </cell>
          <cell r="CU133">
            <v>0</v>
          </cell>
          <cell r="CV133">
            <v>0</v>
          </cell>
          <cell r="CW133">
            <v>0</v>
          </cell>
          <cell r="CX133">
            <v>0</v>
          </cell>
          <cell r="CY133">
            <v>0</v>
          </cell>
          <cell r="CZ133">
            <v>0</v>
          </cell>
          <cell r="DA133">
            <v>0</v>
          </cell>
          <cell r="DC133">
            <v>39814</v>
          </cell>
          <cell r="DD133">
            <v>10900.458882778217</v>
          </cell>
          <cell r="DE133">
            <v>594.46068967547455</v>
          </cell>
          <cell r="DF133">
            <v>0</v>
          </cell>
          <cell r="DG133">
            <v>0</v>
          </cell>
          <cell r="DH133">
            <v>0</v>
          </cell>
          <cell r="DI133">
            <v>0</v>
          </cell>
          <cell r="DJ133">
            <v>0</v>
          </cell>
          <cell r="DK133">
            <v>11494.919572453691</v>
          </cell>
        </row>
        <row r="134">
          <cell r="A134">
            <v>39845</v>
          </cell>
          <cell r="B134">
            <v>-441.71385782065221</v>
          </cell>
          <cell r="C134">
            <v>-1079.2196588783711</v>
          </cell>
          <cell r="D134">
            <v>-845.50616184017383</v>
          </cell>
          <cell r="E134">
            <v>-580.11817596052651</v>
          </cell>
          <cell r="F134">
            <v>-1446.4439476028713</v>
          </cell>
          <cell r="G134">
            <v>-126.79440183180006</v>
          </cell>
          <cell r="H134">
            <v>-8.778169902029985</v>
          </cell>
          <cell r="I134">
            <v>-1.053671092500001</v>
          </cell>
          <cell r="J134">
            <v>0</v>
          </cell>
          <cell r="K134">
            <v>0</v>
          </cell>
          <cell r="L134">
            <v>0</v>
          </cell>
          <cell r="M134">
            <v>-23.188279150500094</v>
          </cell>
          <cell r="N134">
            <v>0</v>
          </cell>
          <cell r="O134">
            <v>0</v>
          </cell>
          <cell r="P134">
            <v>-6.448684651339927</v>
          </cell>
          <cell r="Q134">
            <v>-4.3932206078319949</v>
          </cell>
          <cell r="R134">
            <v>-30.991954034183546</v>
          </cell>
          <cell r="S134">
            <v>-30.684485135870492</v>
          </cell>
          <cell r="T134">
            <v>-18.248660083395315</v>
          </cell>
          <cell r="U134">
            <v>-64.880444356524819</v>
          </cell>
          <cell r="V134">
            <v>-1.1875110483174387</v>
          </cell>
          <cell r="W134">
            <v>-91.946027319167982</v>
          </cell>
          <cell r="X134">
            <v>-2.2117398511532564</v>
          </cell>
          <cell r="Y134">
            <v>-0.71080445397454806</v>
          </cell>
          <cell r="Z134">
            <v>-12.33732552088849</v>
          </cell>
          <cell r="AA134">
            <v>-24.504867333688235</v>
          </cell>
          <cell r="AB134">
            <v>-149.67214431763074</v>
          </cell>
          <cell r="AC134">
            <v>-102.70279609546058</v>
          </cell>
          <cell r="AD134">
            <v>-3.5663328677536081</v>
          </cell>
          <cell r="AE134">
            <v>-6.7024311515375299</v>
          </cell>
          <cell r="AF134">
            <v>-4.075387772826593</v>
          </cell>
          <cell r="AG134">
            <v>-7.3280359844005849</v>
          </cell>
          <cell r="AH134">
            <v>-39.21456347087031</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C134">
            <v>39845</v>
          </cell>
          <cell r="BD134">
            <v>0</v>
          </cell>
          <cell r="BE134">
            <v>0</v>
          </cell>
          <cell r="BF134">
            <v>0</v>
          </cell>
          <cell r="BG134">
            <v>0</v>
          </cell>
          <cell r="BH134">
            <v>0</v>
          </cell>
          <cell r="BI134">
            <v>0</v>
          </cell>
          <cell r="BJ134">
            <v>0</v>
          </cell>
          <cell r="BK134">
            <v>0</v>
          </cell>
          <cell r="BL134">
            <v>0</v>
          </cell>
          <cell r="BM134">
            <v>0</v>
          </cell>
          <cell r="BN134">
            <v>0</v>
          </cell>
          <cell r="BP134">
            <v>0</v>
          </cell>
          <cell r="BQ134">
            <v>0</v>
          </cell>
          <cell r="BR134">
            <v>0</v>
          </cell>
          <cell r="BS134">
            <v>0</v>
          </cell>
          <cell r="BT134">
            <v>0</v>
          </cell>
          <cell r="BU134">
            <v>0</v>
          </cell>
          <cell r="CA134">
            <v>0</v>
          </cell>
          <cell r="CB134">
            <v>0</v>
          </cell>
          <cell r="CC134">
            <v>0</v>
          </cell>
          <cell r="CH134">
            <v>0</v>
          </cell>
          <cell r="CI134">
            <v>0</v>
          </cell>
          <cell r="CJ134">
            <v>0</v>
          </cell>
          <cell r="CK134">
            <v>0</v>
          </cell>
          <cell r="CL134">
            <v>0</v>
          </cell>
          <cell r="CR134">
            <v>0</v>
          </cell>
          <cell r="CS134">
            <v>0</v>
          </cell>
          <cell r="CT134">
            <v>0</v>
          </cell>
          <cell r="CU134">
            <v>0</v>
          </cell>
          <cell r="CV134">
            <v>0</v>
          </cell>
          <cell r="CW134">
            <v>0</v>
          </cell>
          <cell r="CX134">
            <v>0</v>
          </cell>
          <cell r="CY134">
            <v>0</v>
          </cell>
          <cell r="CZ134">
            <v>0</v>
          </cell>
          <cell r="DA134">
            <v>0</v>
          </cell>
          <cell r="DC134">
            <v>39845</v>
          </cell>
          <cell r="DD134">
            <v>-4552.8163240794256</v>
          </cell>
          <cell r="DE134">
            <v>-601.80741605681612</v>
          </cell>
          <cell r="DF134">
            <v>0</v>
          </cell>
          <cell r="DG134">
            <v>0</v>
          </cell>
          <cell r="DH134">
            <v>0</v>
          </cell>
          <cell r="DI134">
            <v>0</v>
          </cell>
          <cell r="DJ134">
            <v>0</v>
          </cell>
          <cell r="DK134">
            <v>-5154.6237401362414</v>
          </cell>
        </row>
        <row r="135">
          <cell r="A135">
            <v>39873</v>
          </cell>
          <cell r="B135">
            <v>-287.10071073645724</v>
          </cell>
          <cell r="C135">
            <v>-14316.644176847534</v>
          </cell>
          <cell r="D135">
            <v>-1517.7341879849719</v>
          </cell>
          <cell r="E135">
            <v>-296.02217068039346</v>
          </cell>
          <cell r="F135">
            <v>-1482.8342294371093</v>
          </cell>
          <cell r="G135">
            <v>89.259758075055004</v>
          </cell>
          <cell r="H135">
            <v>-6.9169790107900004</v>
          </cell>
          <cell r="I135">
            <v>0.72235433465000143</v>
          </cell>
          <cell r="J135">
            <v>0</v>
          </cell>
          <cell r="K135">
            <v>0</v>
          </cell>
          <cell r="L135">
            <v>0</v>
          </cell>
          <cell r="M135">
            <v>15.896947421889999</v>
          </cell>
          <cell r="N135">
            <v>0</v>
          </cell>
          <cell r="O135">
            <v>0</v>
          </cell>
          <cell r="P135">
            <v>-6.1200866898769162</v>
          </cell>
          <cell r="Q135">
            <v>-4.5462523494540843</v>
          </cell>
          <cell r="R135">
            <v>-14.743345768709005</v>
          </cell>
          <cell r="S135">
            <v>-16.155295655080298</v>
          </cell>
          <cell r="T135">
            <v>-21.761686490735212</v>
          </cell>
          <cell r="U135">
            <v>-68.432584268603279</v>
          </cell>
          <cell r="V135">
            <v>-1.1987447524411539</v>
          </cell>
          <cell r="W135">
            <v>-87.992267832314397</v>
          </cell>
          <cell r="X135">
            <v>-2.4107812679746221</v>
          </cell>
          <cell r="Y135">
            <v>-0.67150411202268234</v>
          </cell>
          <cell r="Z135">
            <v>-10.29272609518447</v>
          </cell>
          <cell r="AA135">
            <v>-24.95868423322954</v>
          </cell>
          <cell r="AB135">
            <v>-158.01506561780769</v>
          </cell>
          <cell r="AC135">
            <v>-108.5418003984919</v>
          </cell>
          <cell r="AD135">
            <v>-1.8707419186233347</v>
          </cell>
          <cell r="AE135">
            <v>-2.9139634590489369</v>
          </cell>
          <cell r="AF135">
            <v>-4.2204280350421506</v>
          </cell>
          <cell r="AG135">
            <v>-7.7652967530216213</v>
          </cell>
          <cell r="AH135">
            <v>-36.67107927042747</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C135">
            <v>39873</v>
          </cell>
          <cell r="BD135">
            <v>0</v>
          </cell>
          <cell r="BE135">
            <v>0</v>
          </cell>
          <cell r="BF135">
            <v>0</v>
          </cell>
          <cell r="BG135">
            <v>0</v>
          </cell>
          <cell r="BH135">
            <v>0</v>
          </cell>
          <cell r="BI135">
            <v>0</v>
          </cell>
          <cell r="BJ135">
            <v>0</v>
          </cell>
          <cell r="BK135">
            <v>0</v>
          </cell>
          <cell r="BL135">
            <v>0</v>
          </cell>
          <cell r="BM135">
            <v>0</v>
          </cell>
          <cell r="BN135">
            <v>0</v>
          </cell>
          <cell r="BP135">
            <v>0</v>
          </cell>
          <cell r="BQ135">
            <v>0</v>
          </cell>
          <cell r="BR135">
            <v>0</v>
          </cell>
          <cell r="BS135">
            <v>0</v>
          </cell>
          <cell r="BT135">
            <v>0</v>
          </cell>
          <cell r="BU135">
            <v>0</v>
          </cell>
          <cell r="CA135">
            <v>0</v>
          </cell>
          <cell r="CB135">
            <v>0</v>
          </cell>
          <cell r="CC135">
            <v>0</v>
          </cell>
          <cell r="CH135">
            <v>0</v>
          </cell>
          <cell r="CI135">
            <v>0</v>
          </cell>
          <cell r="CJ135">
            <v>0</v>
          </cell>
          <cell r="CK135">
            <v>0</v>
          </cell>
          <cell r="CL135">
            <v>0</v>
          </cell>
          <cell r="CR135">
            <v>0</v>
          </cell>
          <cell r="CS135">
            <v>0</v>
          </cell>
          <cell r="CT135">
            <v>0</v>
          </cell>
          <cell r="CU135">
            <v>0</v>
          </cell>
          <cell r="CV135">
            <v>0</v>
          </cell>
          <cell r="CW135">
            <v>0</v>
          </cell>
          <cell r="CX135">
            <v>0</v>
          </cell>
          <cell r="CY135">
            <v>0</v>
          </cell>
          <cell r="CZ135">
            <v>0</v>
          </cell>
          <cell r="DA135">
            <v>0</v>
          </cell>
          <cell r="DC135">
            <v>39873</v>
          </cell>
          <cell r="DD135">
            <v>-17801.373394865663</v>
          </cell>
          <cell r="DE135">
            <v>-579.28233496808866</v>
          </cell>
          <cell r="DF135">
            <v>0</v>
          </cell>
          <cell r="DG135">
            <v>0</v>
          </cell>
          <cell r="DH135">
            <v>0</v>
          </cell>
          <cell r="DI135">
            <v>0</v>
          </cell>
          <cell r="DJ135">
            <v>0</v>
          </cell>
          <cell r="DK135">
            <v>-18380.65572983375</v>
          </cell>
        </row>
        <row r="136">
          <cell r="A136">
            <v>39904</v>
          </cell>
          <cell r="B136">
            <v>-1119.8148912776448</v>
          </cell>
          <cell r="C136">
            <v>-14178.756976341574</v>
          </cell>
          <cell r="D136">
            <v>-2958.3730262929316</v>
          </cell>
          <cell r="E136">
            <v>-1160.7321962003982</v>
          </cell>
          <cell r="F136">
            <v>-3268.9750026997103</v>
          </cell>
          <cell r="G136">
            <v>-223.16823235192598</v>
          </cell>
          <cell r="H136">
            <v>-18.991802677250007</v>
          </cell>
          <cell r="I136">
            <v>-1.9480508547500006</v>
          </cell>
          <cell r="J136">
            <v>0</v>
          </cell>
          <cell r="K136">
            <v>0</v>
          </cell>
          <cell r="L136">
            <v>0</v>
          </cell>
          <cell r="M136">
            <v>-42.871012919349994</v>
          </cell>
          <cell r="N136">
            <v>0</v>
          </cell>
          <cell r="O136">
            <v>0</v>
          </cell>
          <cell r="P136">
            <v>-14.417906754125415</v>
          </cell>
          <cell r="Q136">
            <v>-9.9247262345670357</v>
          </cell>
          <cell r="R136">
            <v>-65.305659853478389</v>
          </cell>
          <cell r="S136">
            <v>-65.081153855489575</v>
          </cell>
          <cell r="T136">
            <v>-42.007368084127719</v>
          </cell>
          <cell r="U136">
            <v>-146.92251950992051</v>
          </cell>
          <cell r="V136">
            <v>-2.6745195100215398</v>
          </cell>
          <cell r="W136">
            <v>-205.77077538749126</v>
          </cell>
          <cell r="X136">
            <v>-5.0296907668266622</v>
          </cell>
          <cell r="Y136">
            <v>-1.5883726511824015</v>
          </cell>
          <cell r="Z136">
            <v>-27.198944653504558</v>
          </cell>
          <cell r="AA136">
            <v>-55.250330453225878</v>
          </cell>
          <cell r="AB136">
            <v>-365.61775376517807</v>
          </cell>
          <cell r="AC136">
            <v>-232.630398797981</v>
          </cell>
          <cell r="AD136">
            <v>-7.5622368389773147</v>
          </cell>
          <cell r="AE136">
            <v>-14.048655243068392</v>
          </cell>
          <cell r="AF136">
            <v>-9.2075467795566173</v>
          </cell>
          <cell r="AG136">
            <v>-16.604219982701593</v>
          </cell>
          <cell r="AH136">
            <v>-87.527383963411253</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C136">
            <v>39904</v>
          </cell>
          <cell r="BD136">
            <v>0</v>
          </cell>
          <cell r="BE136">
            <v>0</v>
          </cell>
          <cell r="BF136">
            <v>0</v>
          </cell>
          <cell r="BG136">
            <v>0</v>
          </cell>
          <cell r="BH136">
            <v>0</v>
          </cell>
          <cell r="BI136">
            <v>0</v>
          </cell>
          <cell r="BJ136">
            <v>0</v>
          </cell>
          <cell r="BK136">
            <v>0</v>
          </cell>
          <cell r="BL136">
            <v>0</v>
          </cell>
          <cell r="BM136">
            <v>0</v>
          </cell>
          <cell r="BN136">
            <v>0</v>
          </cell>
          <cell r="BP136">
            <v>0</v>
          </cell>
          <cell r="BQ136">
            <v>0</v>
          </cell>
          <cell r="BR136">
            <v>0</v>
          </cell>
          <cell r="BS136">
            <v>0</v>
          </cell>
          <cell r="BT136">
            <v>0</v>
          </cell>
          <cell r="BU136">
            <v>0</v>
          </cell>
          <cell r="CA136">
            <v>0</v>
          </cell>
          <cell r="CB136">
            <v>0</v>
          </cell>
          <cell r="CC136">
            <v>0</v>
          </cell>
          <cell r="CH136">
            <v>0</v>
          </cell>
          <cell r="CI136">
            <v>0</v>
          </cell>
          <cell r="CJ136">
            <v>0</v>
          </cell>
          <cell r="CK136">
            <v>0</v>
          </cell>
          <cell r="CL136">
            <v>0</v>
          </cell>
          <cell r="CR136">
            <v>0</v>
          </cell>
          <cell r="CS136">
            <v>0</v>
          </cell>
          <cell r="CT136">
            <v>0</v>
          </cell>
          <cell r="CU136">
            <v>0</v>
          </cell>
          <cell r="CV136">
            <v>0</v>
          </cell>
          <cell r="CW136">
            <v>0</v>
          </cell>
          <cell r="CX136">
            <v>0</v>
          </cell>
          <cell r="CY136">
            <v>0</v>
          </cell>
          <cell r="CZ136">
            <v>0</v>
          </cell>
          <cell r="DA136">
            <v>0</v>
          </cell>
          <cell r="DC136">
            <v>39904</v>
          </cell>
          <cell r="DD136">
            <v>-22973.631191615535</v>
          </cell>
          <cell r="DE136">
            <v>-1374.3701630848352</v>
          </cell>
          <cell r="DF136">
            <v>0</v>
          </cell>
          <cell r="DG136">
            <v>0</v>
          </cell>
          <cell r="DH136">
            <v>0</v>
          </cell>
          <cell r="DI136">
            <v>0</v>
          </cell>
          <cell r="DJ136">
            <v>0</v>
          </cell>
          <cell r="DK136">
            <v>-24348.001354700369</v>
          </cell>
        </row>
        <row r="137">
          <cell r="A137">
            <v>39934</v>
          </cell>
          <cell r="B137">
            <v>-688.47122488033028</v>
          </cell>
          <cell r="C137">
            <v>-9726.3362871851441</v>
          </cell>
          <cell r="D137">
            <v>-2109.214670260365</v>
          </cell>
          <cell r="E137">
            <v>-613.29508641154598</v>
          </cell>
          <cell r="F137">
            <v>-1997.3392295451088</v>
          </cell>
          <cell r="G137">
            <v>-69.849943993215277</v>
          </cell>
          <cell r="H137">
            <v>-10.405127176539994</v>
          </cell>
          <cell r="I137">
            <v>-0.63840854544999959</v>
          </cell>
          <cell r="J137">
            <v>0</v>
          </cell>
          <cell r="K137">
            <v>0</v>
          </cell>
          <cell r="L137">
            <v>0</v>
          </cell>
          <cell r="M137">
            <v>-14.049541331569962</v>
          </cell>
          <cell r="N137">
            <v>0</v>
          </cell>
          <cell r="O137">
            <v>0</v>
          </cell>
          <cell r="P137">
            <v>-8.0496688501945304</v>
          </cell>
          <cell r="Q137">
            <v>-5.6394464025182671</v>
          </cell>
          <cell r="R137">
            <v>-32.632177394230915</v>
          </cell>
          <cell r="S137">
            <v>-32.951506481855155</v>
          </cell>
          <cell r="T137">
            <v>-24.612736768139836</v>
          </cell>
          <cell r="U137">
            <v>-83.818346312216548</v>
          </cell>
          <cell r="V137">
            <v>-1.5119373560223448</v>
          </cell>
          <cell r="W137">
            <v>-115.07488557352148</v>
          </cell>
          <cell r="X137">
            <v>-2.8894928848162476</v>
          </cell>
          <cell r="Y137">
            <v>-0.88600108430258173</v>
          </cell>
          <cell r="Z137">
            <v>-14.815900993792271</v>
          </cell>
          <cell r="AA137">
            <v>-31.291181987388608</v>
          </cell>
          <cell r="AB137">
            <v>-207.59269866575556</v>
          </cell>
          <cell r="AC137">
            <v>-132.76982988990608</v>
          </cell>
          <cell r="AD137">
            <v>-3.826962700314982</v>
          </cell>
          <cell r="AE137">
            <v>-6.9438726529706898</v>
          </cell>
          <cell r="AF137">
            <v>-5.2327248779407283</v>
          </cell>
          <cell r="AG137">
            <v>-9.4818916852029709</v>
          </cell>
          <cell r="AH137">
            <v>-48.725143568167617</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C137">
            <v>39934</v>
          </cell>
          <cell r="BD137">
            <v>0</v>
          </cell>
          <cell r="BE137">
            <v>0</v>
          </cell>
          <cell r="BF137">
            <v>0</v>
          </cell>
          <cell r="BG137">
            <v>0</v>
          </cell>
          <cell r="BH137">
            <v>0</v>
          </cell>
          <cell r="BI137">
            <v>0</v>
          </cell>
          <cell r="BJ137">
            <v>0</v>
          </cell>
          <cell r="BK137">
            <v>0</v>
          </cell>
          <cell r="BL137">
            <v>0</v>
          </cell>
          <cell r="BM137">
            <v>0</v>
          </cell>
          <cell r="BN137">
            <v>0</v>
          </cell>
          <cell r="BP137">
            <v>0</v>
          </cell>
          <cell r="BQ137">
            <v>0</v>
          </cell>
          <cell r="BR137">
            <v>0</v>
          </cell>
          <cell r="BS137">
            <v>0</v>
          </cell>
          <cell r="BT137">
            <v>0</v>
          </cell>
          <cell r="BU137">
            <v>0</v>
          </cell>
          <cell r="CA137">
            <v>0</v>
          </cell>
          <cell r="CB137">
            <v>0</v>
          </cell>
          <cell r="CC137">
            <v>0</v>
          </cell>
          <cell r="CH137">
            <v>0</v>
          </cell>
          <cell r="CI137">
            <v>0</v>
          </cell>
          <cell r="CJ137">
            <v>0</v>
          </cell>
          <cell r="CK137">
            <v>0</v>
          </cell>
          <cell r="CL137">
            <v>0</v>
          </cell>
          <cell r="CR137">
            <v>0</v>
          </cell>
          <cell r="CS137">
            <v>0</v>
          </cell>
          <cell r="CT137">
            <v>0</v>
          </cell>
          <cell r="CU137">
            <v>0</v>
          </cell>
          <cell r="CV137">
            <v>0</v>
          </cell>
          <cell r="CW137">
            <v>0</v>
          </cell>
          <cell r="CX137">
            <v>0</v>
          </cell>
          <cell r="CY137">
            <v>0</v>
          </cell>
          <cell r="CZ137">
            <v>0</v>
          </cell>
          <cell r="DA137">
            <v>0</v>
          </cell>
          <cell r="DC137">
            <v>39934</v>
          </cell>
          <cell r="DD137">
            <v>-15229.599519329269</v>
          </cell>
          <cell r="DE137">
            <v>-768.74640612925737</v>
          </cell>
          <cell r="DF137">
            <v>0</v>
          </cell>
          <cell r="DG137">
            <v>0</v>
          </cell>
          <cell r="DH137">
            <v>0</v>
          </cell>
          <cell r="DI137">
            <v>0</v>
          </cell>
          <cell r="DJ137">
            <v>0</v>
          </cell>
          <cell r="DK137">
            <v>-15998.345925458527</v>
          </cell>
        </row>
        <row r="138">
          <cell r="A138">
            <v>39965</v>
          </cell>
          <cell r="B138">
            <v>-361.93095139389277</v>
          </cell>
          <cell r="C138">
            <v>-4880.7640922915352</v>
          </cell>
          <cell r="D138">
            <v>-1101.643768196562</v>
          </cell>
          <cell r="E138">
            <v>-324.048189223902</v>
          </cell>
          <cell r="F138">
            <v>-940.18740806306948</v>
          </cell>
          <cell r="G138">
            <v>-55.327359735135104</v>
          </cell>
          <cell r="H138">
            <v>22.565110471090001</v>
          </cell>
          <cell r="I138">
            <v>-0.46652637005000086</v>
          </cell>
          <cell r="J138">
            <v>0</v>
          </cell>
          <cell r="K138">
            <v>0</v>
          </cell>
          <cell r="L138">
            <v>0</v>
          </cell>
          <cell r="M138">
            <v>-10.266907554730023</v>
          </cell>
          <cell r="N138">
            <v>0</v>
          </cell>
          <cell r="O138">
            <v>0</v>
          </cell>
          <cell r="P138">
            <v>-3.6466764693643698</v>
          </cell>
          <cell r="Q138">
            <v>-2.5134420178704087</v>
          </cell>
          <cell r="R138">
            <v>-16.392549549479664</v>
          </cell>
          <cell r="S138">
            <v>-16.35028485643781</v>
          </cell>
          <cell r="T138">
            <v>-10.662654631798809</v>
          </cell>
          <cell r="U138">
            <v>-37.219101031453462</v>
          </cell>
          <cell r="V138">
            <v>-0.67706931606990295</v>
          </cell>
          <cell r="W138">
            <v>-52.051197473301542</v>
          </cell>
          <cell r="X138">
            <v>-1.2748006822518396</v>
          </cell>
          <cell r="Y138">
            <v>-0.40171591865709189</v>
          </cell>
          <cell r="Z138">
            <v>-6.8672785029631838</v>
          </cell>
          <cell r="AA138">
            <v>-13.988802939978664</v>
          </cell>
          <cell r="AB138">
            <v>-89.898807837181053</v>
          </cell>
          <cell r="AC138">
            <v>-58.932841014171615</v>
          </cell>
          <cell r="AD138">
            <v>-1.8997923692432961</v>
          </cell>
          <cell r="AE138">
            <v>-3.5239089315091858</v>
          </cell>
          <cell r="AF138">
            <v>-2.3318419267362223</v>
          </cell>
          <cell r="AG138">
            <v>-4.2065621832313553</v>
          </cell>
          <cell r="AH138">
            <v>-22.133383267693329</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C138">
            <v>39965</v>
          </cell>
          <cell r="BD138">
            <v>0</v>
          </cell>
          <cell r="BE138">
            <v>0</v>
          </cell>
          <cell r="BF138">
            <v>0</v>
          </cell>
          <cell r="BG138">
            <v>0</v>
          </cell>
          <cell r="BH138">
            <v>0</v>
          </cell>
          <cell r="BI138">
            <v>0</v>
          </cell>
          <cell r="BJ138">
            <v>0</v>
          </cell>
          <cell r="BK138">
            <v>0</v>
          </cell>
          <cell r="BL138">
            <v>0</v>
          </cell>
          <cell r="BM138">
            <v>0</v>
          </cell>
          <cell r="BN138">
            <v>0</v>
          </cell>
          <cell r="BP138">
            <v>0</v>
          </cell>
          <cell r="BQ138">
            <v>0</v>
          </cell>
          <cell r="BR138">
            <v>0</v>
          </cell>
          <cell r="BS138">
            <v>0</v>
          </cell>
          <cell r="BT138">
            <v>0</v>
          </cell>
          <cell r="BU138">
            <v>0</v>
          </cell>
          <cell r="CA138">
            <v>0</v>
          </cell>
          <cell r="CB138">
            <v>0</v>
          </cell>
          <cell r="CC138">
            <v>0</v>
          </cell>
          <cell r="CH138">
            <v>0</v>
          </cell>
          <cell r="CI138">
            <v>0</v>
          </cell>
          <cell r="CJ138">
            <v>0</v>
          </cell>
          <cell r="CK138">
            <v>0</v>
          </cell>
          <cell r="CL138">
            <v>0</v>
          </cell>
          <cell r="CR138">
            <v>0</v>
          </cell>
          <cell r="CS138">
            <v>0</v>
          </cell>
          <cell r="CT138">
            <v>0</v>
          </cell>
          <cell r="CU138">
            <v>0</v>
          </cell>
          <cell r="CV138">
            <v>0</v>
          </cell>
          <cell r="CW138">
            <v>0</v>
          </cell>
          <cell r="CX138">
            <v>0</v>
          </cell>
          <cell r="CY138">
            <v>0</v>
          </cell>
          <cell r="CZ138">
            <v>0</v>
          </cell>
          <cell r="DA138">
            <v>0</v>
          </cell>
          <cell r="DC138">
            <v>39965</v>
          </cell>
          <cell r="DD138">
            <v>-7652.070092357787</v>
          </cell>
          <cell r="DE138">
            <v>-344.97271091939285</v>
          </cell>
          <cell r="DF138">
            <v>0</v>
          </cell>
          <cell r="DG138">
            <v>0</v>
          </cell>
          <cell r="DH138">
            <v>0</v>
          </cell>
          <cell r="DI138">
            <v>0</v>
          </cell>
          <cell r="DJ138">
            <v>0</v>
          </cell>
          <cell r="DK138">
            <v>-7997.0428032771797</v>
          </cell>
        </row>
        <row r="139">
          <cell r="A139">
            <v>39995</v>
          </cell>
          <cell r="B139">
            <v>-46.519383186858612</v>
          </cell>
          <cell r="C139">
            <v>-2221.6544288261525</v>
          </cell>
          <cell r="D139">
            <v>-206.57149574016918</v>
          </cell>
          <cell r="E139">
            <v>28.881112723693079</v>
          </cell>
          <cell r="F139">
            <v>25.818946790128685</v>
          </cell>
          <cell r="G139">
            <v>11.396194591410167</v>
          </cell>
          <cell r="H139">
            <v>0.57041325206000237</v>
          </cell>
          <cell r="I139">
            <v>7.8747780800000555E-2</v>
          </cell>
          <cell r="J139">
            <v>0</v>
          </cell>
          <cell r="K139">
            <v>0</v>
          </cell>
          <cell r="L139">
            <v>0</v>
          </cell>
          <cell r="M139">
            <v>1.7330128316800073</v>
          </cell>
          <cell r="N139">
            <v>0</v>
          </cell>
          <cell r="O139">
            <v>0</v>
          </cell>
          <cell r="P139">
            <v>7.2561982669977848E-2</v>
          </cell>
          <cell r="Q139">
            <v>3.257109396525891E-2</v>
          </cell>
          <cell r="R139">
            <v>1.0050452733776729</v>
          </cell>
          <cell r="S139">
            <v>0.92535871244379453</v>
          </cell>
          <cell r="T139">
            <v>6.559768768947336E-3</v>
          </cell>
          <cell r="U139">
            <v>0.42320981190365276</v>
          </cell>
          <cell r="V139">
            <v>1.0152246560161443E-2</v>
          </cell>
          <cell r="W139">
            <v>1.0018720288602525</v>
          </cell>
          <cell r="X139">
            <v>1.0939429747051293E-2</v>
          </cell>
          <cell r="Y139">
            <v>8.1359575791046263E-3</v>
          </cell>
          <cell r="Z139">
            <v>0.20217227574826893</v>
          </cell>
          <cell r="AA139">
            <v>0.19956395007211086</v>
          </cell>
          <cell r="AB139">
            <v>-0.65595802023741268</v>
          </cell>
          <cell r="AC139">
            <v>0.66025220338423418</v>
          </cell>
          <cell r="AD139">
            <v>0.10786038918521172</v>
          </cell>
          <cell r="AE139">
            <v>0.2296353355717497</v>
          </cell>
          <cell r="AF139">
            <v>3.0076907482005595E-2</v>
          </cell>
          <cell r="AG139">
            <v>4.618691738874077E-2</v>
          </cell>
          <cell r="AH139">
            <v>0.46564657430204082</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C139">
            <v>39995</v>
          </cell>
          <cell r="BD139">
            <v>0</v>
          </cell>
          <cell r="BE139">
            <v>0</v>
          </cell>
          <cell r="BF139">
            <v>0</v>
          </cell>
          <cell r="BG139">
            <v>0</v>
          </cell>
          <cell r="BH139">
            <v>0</v>
          </cell>
          <cell r="BI139">
            <v>0</v>
          </cell>
          <cell r="BJ139">
            <v>0</v>
          </cell>
          <cell r="BK139">
            <v>0</v>
          </cell>
          <cell r="BL139">
            <v>0</v>
          </cell>
          <cell r="BM139">
            <v>0</v>
          </cell>
          <cell r="BN139">
            <v>0</v>
          </cell>
          <cell r="BP139">
            <v>0</v>
          </cell>
          <cell r="BQ139">
            <v>0</v>
          </cell>
          <cell r="BR139">
            <v>0</v>
          </cell>
          <cell r="BS139">
            <v>0</v>
          </cell>
          <cell r="BT139">
            <v>0</v>
          </cell>
          <cell r="BU139">
            <v>0</v>
          </cell>
          <cell r="CA139">
            <v>0</v>
          </cell>
          <cell r="CB139">
            <v>0</v>
          </cell>
          <cell r="CC139">
            <v>0</v>
          </cell>
          <cell r="CH139">
            <v>0</v>
          </cell>
          <cell r="CI139">
            <v>0</v>
          </cell>
          <cell r="CJ139">
            <v>0</v>
          </cell>
          <cell r="CK139">
            <v>0</v>
          </cell>
          <cell r="CL139">
            <v>0</v>
          </cell>
          <cell r="CR139">
            <v>0</v>
          </cell>
          <cell r="CS139">
            <v>0</v>
          </cell>
          <cell r="CT139">
            <v>0</v>
          </cell>
          <cell r="CU139">
            <v>0</v>
          </cell>
          <cell r="CV139">
            <v>0</v>
          </cell>
          <cell r="CW139">
            <v>0</v>
          </cell>
          <cell r="CX139">
            <v>0</v>
          </cell>
          <cell r="CY139">
            <v>0</v>
          </cell>
          <cell r="CZ139">
            <v>0</v>
          </cell>
          <cell r="DA139">
            <v>0</v>
          </cell>
          <cell r="DC139">
            <v>39995</v>
          </cell>
          <cell r="DD139">
            <v>-2406.2668797834085</v>
          </cell>
          <cell r="DE139">
            <v>4.7818428387728247</v>
          </cell>
          <cell r="DF139">
            <v>0</v>
          </cell>
          <cell r="DG139">
            <v>0</v>
          </cell>
          <cell r="DH139">
            <v>0</v>
          </cell>
          <cell r="DI139">
            <v>0</v>
          </cell>
          <cell r="DJ139">
            <v>0</v>
          </cell>
          <cell r="DK139">
            <v>-2401.4850369446358</v>
          </cell>
        </row>
        <row r="140">
          <cell r="A140">
            <v>40026</v>
          </cell>
          <cell r="B140">
            <v>33.659448637161987</v>
          </cell>
          <cell r="C140">
            <v>3120.141110492571</v>
          </cell>
          <cell r="D140">
            <v>13.970054713368008</v>
          </cell>
          <cell r="E140">
            <v>7.6477010671337489</v>
          </cell>
          <cell r="F140">
            <v>11.935380439745641</v>
          </cell>
          <cell r="G140">
            <v>4.581777959774918</v>
          </cell>
          <cell r="H140">
            <v>0.19827265664999685</v>
          </cell>
          <cell r="I140">
            <v>4.0443165750000391E-2</v>
          </cell>
          <cell r="J140">
            <v>0</v>
          </cell>
          <cell r="K140">
            <v>0</v>
          </cell>
          <cell r="L140">
            <v>0</v>
          </cell>
          <cell r="M140">
            <v>0.8900380999500157</v>
          </cell>
          <cell r="N140">
            <v>0</v>
          </cell>
          <cell r="O140">
            <v>0</v>
          </cell>
          <cell r="P140">
            <v>3.156772696189819E-2</v>
          </cell>
          <cell r="Q140">
            <v>1.4169891220059299E-2</v>
          </cell>
          <cell r="R140">
            <v>0.43723991003156698</v>
          </cell>
          <cell r="S140">
            <v>0.40257267099627825</v>
          </cell>
          <cell r="T140">
            <v>2.8537945327557425E-3</v>
          </cell>
          <cell r="U140">
            <v>0.18411530801921799</v>
          </cell>
          <cell r="V140">
            <v>4.41668399440843E-3</v>
          </cell>
          <cell r="W140">
            <v>0.43585940590499378</v>
          </cell>
          <cell r="X140">
            <v>4.7591440953908661E-3</v>
          </cell>
          <cell r="Y140">
            <v>3.5395075765616468E-3</v>
          </cell>
          <cell r="Z140">
            <v>8.7954035505263164E-2</v>
          </cell>
          <cell r="AA140">
            <v>8.6819296489813957E-2</v>
          </cell>
          <cell r="AB140">
            <v>1.6064216749630942</v>
          </cell>
          <cell r="AC140">
            <v>0.28723941264423958</v>
          </cell>
          <cell r="AD140">
            <v>4.6924121840602309E-2</v>
          </cell>
          <cell r="AE140">
            <v>9.9901702067634227E-2</v>
          </cell>
          <cell r="AF140">
            <v>1.3084807888567695E-2</v>
          </cell>
          <cell r="AG140">
            <v>2.0093386973322823E-2</v>
          </cell>
          <cell r="AH140">
            <v>0.20257720885559138</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C140">
            <v>40026</v>
          </cell>
          <cell r="BD140">
            <v>0</v>
          </cell>
          <cell r="BE140">
            <v>0</v>
          </cell>
          <cell r="BF140">
            <v>0</v>
          </cell>
          <cell r="BG140">
            <v>0</v>
          </cell>
          <cell r="BH140">
            <v>0</v>
          </cell>
          <cell r="BI140">
            <v>0</v>
          </cell>
          <cell r="BJ140">
            <v>0</v>
          </cell>
          <cell r="BK140">
            <v>0</v>
          </cell>
          <cell r="BL140">
            <v>0</v>
          </cell>
          <cell r="BM140">
            <v>0</v>
          </cell>
          <cell r="BN140">
            <v>0</v>
          </cell>
          <cell r="BP140">
            <v>0</v>
          </cell>
          <cell r="BQ140">
            <v>0</v>
          </cell>
          <cell r="BR140">
            <v>0</v>
          </cell>
          <cell r="BS140">
            <v>0</v>
          </cell>
          <cell r="BT140">
            <v>0</v>
          </cell>
          <cell r="BU140">
            <v>0</v>
          </cell>
          <cell r="CA140">
            <v>0</v>
          </cell>
          <cell r="CB140">
            <v>0</v>
          </cell>
          <cell r="CC140">
            <v>0</v>
          </cell>
          <cell r="CH140">
            <v>0</v>
          </cell>
          <cell r="CI140">
            <v>0</v>
          </cell>
          <cell r="CJ140">
            <v>0</v>
          </cell>
          <cell r="CK140">
            <v>0</v>
          </cell>
          <cell r="CL140">
            <v>0</v>
          </cell>
          <cell r="CR140">
            <v>0</v>
          </cell>
          <cell r="CS140">
            <v>0</v>
          </cell>
          <cell r="CT140">
            <v>0</v>
          </cell>
          <cell r="CU140">
            <v>0</v>
          </cell>
          <cell r="CV140">
            <v>0</v>
          </cell>
          <cell r="CW140">
            <v>0</v>
          </cell>
          <cell r="CX140">
            <v>0</v>
          </cell>
          <cell r="CY140">
            <v>0</v>
          </cell>
          <cell r="CZ140">
            <v>0</v>
          </cell>
          <cell r="DA140">
            <v>0</v>
          </cell>
          <cell r="DC140">
            <v>40026</v>
          </cell>
          <cell r="DD140">
            <v>3193.0642272321047</v>
          </cell>
          <cell r="DE140">
            <v>3.9721096905612607</v>
          </cell>
          <cell r="DF140">
            <v>0</v>
          </cell>
          <cell r="DG140">
            <v>0</v>
          </cell>
          <cell r="DH140">
            <v>0</v>
          </cell>
          <cell r="DI140">
            <v>0</v>
          </cell>
          <cell r="DJ140">
            <v>0</v>
          </cell>
          <cell r="DK140">
            <v>3197.0363369226661</v>
          </cell>
        </row>
        <row r="141">
          <cell r="A141">
            <v>40057</v>
          </cell>
          <cell r="B141">
            <v>-17.784646772547859</v>
          </cell>
          <cell r="C141">
            <v>-2485.5689329131606</v>
          </cell>
          <cell r="D141">
            <v>-9.5812553351359391</v>
          </cell>
          <cell r="E141">
            <v>-23.450865863674554</v>
          </cell>
          <cell r="F141">
            <v>-6.6494556991175342</v>
          </cell>
          <cell r="G141">
            <v>-10.135553596784739</v>
          </cell>
          <cell r="H141">
            <v>-0.51586005431000559</v>
          </cell>
          <cell r="I141">
            <v>-6.7620154549999825E-2</v>
          </cell>
          <cell r="J141">
            <v>0</v>
          </cell>
          <cell r="K141">
            <v>0</v>
          </cell>
          <cell r="L141">
            <v>0</v>
          </cell>
          <cell r="M141">
            <v>-1.4881256884300091</v>
          </cell>
          <cell r="N141">
            <v>0</v>
          </cell>
          <cell r="O141">
            <v>0</v>
          </cell>
          <cell r="P141">
            <v>-6.4068087146532657E-2</v>
          </cell>
          <cell r="Q141">
            <v>-2.8758416044323099E-2</v>
          </cell>
          <cell r="R141">
            <v>-0.88739758468054786</v>
          </cell>
          <cell r="S141">
            <v>-0.81703890176616367</v>
          </cell>
          <cell r="T141">
            <v>-5.7919012365204737E-3</v>
          </cell>
          <cell r="U141">
            <v>-0.37367009710348609</v>
          </cell>
          <cell r="V141">
            <v>-8.9638539827097928E-3</v>
          </cell>
          <cell r="W141">
            <v>-0.88459579097539975</v>
          </cell>
          <cell r="X141">
            <v>-9.6588917857320673E-3</v>
          </cell>
          <cell r="Y141">
            <v>-7.183585949813249E-3</v>
          </cell>
          <cell r="Z141">
            <v>-0.17850657471921522</v>
          </cell>
          <cell r="AA141">
            <v>-0.17620357209198118</v>
          </cell>
          <cell r="AB141">
            <v>2.2096985535590647</v>
          </cell>
          <cell r="AC141">
            <v>-0.58296499280487302</v>
          </cell>
          <cell r="AD141">
            <v>-9.5234564433112609E-2</v>
          </cell>
          <cell r="AE141">
            <v>-0.2027548883035297</v>
          </cell>
          <cell r="AF141">
            <v>-2.655619180665866E-2</v>
          </cell>
          <cell r="AG141">
            <v>-4.0780410614605668E-2</v>
          </cell>
          <cell r="AH141">
            <v>-0.41113933500897021</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0</v>
          </cell>
          <cell r="BC141">
            <v>40057</v>
          </cell>
          <cell r="BD141">
            <v>0</v>
          </cell>
          <cell r="BE141">
            <v>0</v>
          </cell>
          <cell r="BF141">
            <v>0</v>
          </cell>
          <cell r="BG141">
            <v>0</v>
          </cell>
          <cell r="BH141">
            <v>0</v>
          </cell>
          <cell r="BI141">
            <v>0</v>
          </cell>
          <cell r="BJ141">
            <v>0</v>
          </cell>
          <cell r="BK141">
            <v>0</v>
          </cell>
          <cell r="BL141">
            <v>0</v>
          </cell>
          <cell r="BM141">
            <v>0</v>
          </cell>
          <cell r="BN141">
            <v>0</v>
          </cell>
          <cell r="BP141">
            <v>0</v>
          </cell>
          <cell r="BQ141">
            <v>0</v>
          </cell>
          <cell r="BR141">
            <v>0</v>
          </cell>
          <cell r="BS141">
            <v>0</v>
          </cell>
          <cell r="BT141">
            <v>0</v>
          </cell>
          <cell r="BU141">
            <v>0</v>
          </cell>
          <cell r="CA141">
            <v>0</v>
          </cell>
          <cell r="CB141">
            <v>0</v>
          </cell>
          <cell r="CC141">
            <v>0</v>
          </cell>
          <cell r="CH141">
            <v>0</v>
          </cell>
          <cell r="CI141">
            <v>0</v>
          </cell>
          <cell r="CJ141">
            <v>0</v>
          </cell>
          <cell r="CK141">
            <v>0</v>
          </cell>
          <cell r="CL141">
            <v>0</v>
          </cell>
          <cell r="CR141">
            <v>0</v>
          </cell>
          <cell r="CS141">
            <v>0</v>
          </cell>
          <cell r="CT141">
            <v>0</v>
          </cell>
          <cell r="CU141">
            <v>0</v>
          </cell>
          <cell r="CV141">
            <v>0</v>
          </cell>
          <cell r="CW141">
            <v>0</v>
          </cell>
          <cell r="CX141">
            <v>0</v>
          </cell>
          <cell r="CY141">
            <v>0</v>
          </cell>
          <cell r="CZ141">
            <v>0</v>
          </cell>
          <cell r="DA141">
            <v>0</v>
          </cell>
          <cell r="DC141">
            <v>40057</v>
          </cell>
          <cell r="DD141">
            <v>-2555.2423160777112</v>
          </cell>
          <cell r="DE141">
            <v>-2.59156908689511</v>
          </cell>
          <cell r="DF141">
            <v>0</v>
          </cell>
          <cell r="DG141">
            <v>0</v>
          </cell>
          <cell r="DH141">
            <v>0</v>
          </cell>
          <cell r="DI141">
            <v>0</v>
          </cell>
          <cell r="DJ141">
            <v>0</v>
          </cell>
          <cell r="DK141">
            <v>-2557.8338851646063</v>
          </cell>
        </row>
        <row r="142">
          <cell r="A142">
            <v>40087</v>
          </cell>
          <cell r="B142">
            <v>489.42120678074599</v>
          </cell>
          <cell r="C142">
            <v>5903.4388904205107</v>
          </cell>
          <cell r="D142">
            <v>1178.5265376382658</v>
          </cell>
          <cell r="E142">
            <v>616.13632504765383</v>
          </cell>
          <cell r="F142">
            <v>1870.6302174963657</v>
          </cell>
          <cell r="G142">
            <v>82.240161253950504</v>
          </cell>
          <cell r="H142">
            <v>-18.052516087399994</v>
          </cell>
          <cell r="I142">
            <v>0.70408456300000011</v>
          </cell>
          <cell r="J142">
            <v>0</v>
          </cell>
          <cell r="K142">
            <v>0</v>
          </cell>
          <cell r="L142">
            <v>0</v>
          </cell>
          <cell r="M142">
            <v>15.49488213980003</v>
          </cell>
          <cell r="N142">
            <v>0</v>
          </cell>
          <cell r="O142">
            <v>0</v>
          </cell>
          <cell r="P142">
            <v>7.2563572160543739</v>
          </cell>
          <cell r="Q142">
            <v>5.0510710178417524</v>
          </cell>
          <cell r="R142">
            <v>30.684917639564208</v>
          </cell>
          <cell r="S142">
            <v>30.825424067480562</v>
          </cell>
          <cell r="T142">
            <v>21.802847672013193</v>
          </cell>
          <cell r="U142">
            <v>74.964731602397819</v>
          </cell>
          <cell r="V142">
            <v>1.3567278412992509</v>
          </cell>
          <cell r="W142">
            <v>103.67075722868998</v>
          </cell>
          <cell r="X142">
            <v>2.5777657191006442</v>
          </cell>
          <cell r="Y142">
            <v>0.79895027388082485</v>
          </cell>
          <cell r="Z142">
            <v>13.478223375888367</v>
          </cell>
          <cell r="AA142">
            <v>28.060128469069269</v>
          </cell>
          <cell r="AB142">
            <v>184.3376489200553</v>
          </cell>
          <cell r="AC142">
            <v>118.72747736741024</v>
          </cell>
          <cell r="AD142">
            <v>3.5807370321349343</v>
          </cell>
          <cell r="AE142">
            <v>6.557654542038863</v>
          </cell>
          <cell r="AF142">
            <v>4.6865245966339009</v>
          </cell>
          <cell r="AG142">
            <v>8.4773194822293636</v>
          </cell>
          <cell r="AH142">
            <v>43.970338226424502</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C142">
            <v>40087</v>
          </cell>
          <cell r="BD142">
            <v>0</v>
          </cell>
          <cell r="BE142">
            <v>0</v>
          </cell>
          <cell r="BF142">
            <v>0</v>
          </cell>
          <cell r="BG142">
            <v>0</v>
          </cell>
          <cell r="BH142">
            <v>0</v>
          </cell>
          <cell r="BI142">
            <v>0</v>
          </cell>
          <cell r="BJ142">
            <v>0</v>
          </cell>
          <cell r="BK142">
            <v>0</v>
          </cell>
          <cell r="BL142">
            <v>0</v>
          </cell>
          <cell r="BM142">
            <v>0</v>
          </cell>
          <cell r="BN142">
            <v>0</v>
          </cell>
          <cell r="BP142">
            <v>0</v>
          </cell>
          <cell r="BQ142">
            <v>0</v>
          </cell>
          <cell r="BR142">
            <v>0</v>
          </cell>
          <cell r="BS142">
            <v>0</v>
          </cell>
          <cell r="BT142">
            <v>0</v>
          </cell>
          <cell r="BU142">
            <v>0</v>
          </cell>
          <cell r="CA142">
            <v>0</v>
          </cell>
          <cell r="CB142">
            <v>0</v>
          </cell>
          <cell r="CC142">
            <v>0</v>
          </cell>
          <cell r="CH142">
            <v>0</v>
          </cell>
          <cell r="CI142">
            <v>0</v>
          </cell>
          <cell r="CJ142">
            <v>0</v>
          </cell>
          <cell r="CK142">
            <v>0</v>
          </cell>
          <cell r="CL142">
            <v>0</v>
          </cell>
          <cell r="CR142">
            <v>0</v>
          </cell>
          <cell r="CS142">
            <v>0</v>
          </cell>
          <cell r="CT142">
            <v>0</v>
          </cell>
          <cell r="CU142">
            <v>0</v>
          </cell>
          <cell r="CV142">
            <v>0</v>
          </cell>
          <cell r="CW142">
            <v>0</v>
          </cell>
          <cell r="CX142">
            <v>0</v>
          </cell>
          <cell r="CY142">
            <v>0</v>
          </cell>
          <cell r="CZ142">
            <v>0</v>
          </cell>
          <cell r="DA142">
            <v>0</v>
          </cell>
          <cell r="DC142">
            <v>40087</v>
          </cell>
          <cell r="DD142">
            <v>10138.539789252891</v>
          </cell>
          <cell r="DE142">
            <v>690.86560229020745</v>
          </cell>
          <cell r="DF142">
            <v>0</v>
          </cell>
          <cell r="DG142">
            <v>0</v>
          </cell>
          <cell r="DH142">
            <v>0</v>
          </cell>
          <cell r="DI142">
            <v>0</v>
          </cell>
          <cell r="DJ142">
            <v>0</v>
          </cell>
          <cell r="DK142">
            <v>10829.405391543098</v>
          </cell>
        </row>
        <row r="143">
          <cell r="A143">
            <v>40118</v>
          </cell>
          <cell r="B143">
            <v>957.41710154726866</v>
          </cell>
          <cell r="C143">
            <v>12737.522240177701</v>
          </cell>
          <cell r="D143">
            <v>2442.7164924140807</v>
          </cell>
          <cell r="E143">
            <v>888.22416789148008</v>
          </cell>
          <cell r="F143">
            <v>2899.4396803313207</v>
          </cell>
          <cell r="G143">
            <v>156.56871350715141</v>
          </cell>
          <cell r="H143">
            <v>14.601429606199991</v>
          </cell>
          <cell r="I143">
            <v>1.40387156</v>
          </cell>
          <cell r="J143">
            <v>0</v>
          </cell>
          <cell r="K143">
            <v>0</v>
          </cell>
          <cell r="L143">
            <v>0</v>
          </cell>
          <cell r="M143">
            <v>30.895187175999965</v>
          </cell>
          <cell r="N143">
            <v>0</v>
          </cell>
          <cell r="O143">
            <v>0</v>
          </cell>
          <cell r="P143">
            <v>11.157016684480755</v>
          </cell>
          <cell r="Q143">
            <v>7.7070683729069991</v>
          </cell>
          <cell r="R143">
            <v>49.484152025937746</v>
          </cell>
          <cell r="S143">
            <v>49.432531162342876</v>
          </cell>
          <cell r="T143">
            <v>32.825009694785123</v>
          </cell>
          <cell r="U143">
            <v>114.18466272976092</v>
          </cell>
          <cell r="V143">
            <v>2.074766848175071</v>
          </cell>
          <cell r="W143">
            <v>159.28413348052473</v>
          </cell>
          <cell r="X143">
            <v>3.9144711003104242</v>
          </cell>
          <cell r="Y143">
            <v>1.2289104820263159</v>
          </cell>
          <cell r="Z143">
            <v>20.945893033339345</v>
          </cell>
          <cell r="AA143">
            <v>42.876411266753877</v>
          </cell>
          <cell r="AB143">
            <v>298.16773891493472</v>
          </cell>
          <cell r="AC143">
            <v>180.81006699001739</v>
          </cell>
          <cell r="AD143">
            <v>5.7433903602259697</v>
          </cell>
          <cell r="AE143">
            <v>10.624234646768736</v>
          </cell>
          <cell r="AF143">
            <v>7.1503595140844372</v>
          </cell>
          <cell r="AG143">
            <v>12.906953550594809</v>
          </cell>
          <cell r="AH143">
            <v>67.692283410899279</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C143">
            <v>40118</v>
          </cell>
          <cell r="BD143">
            <v>0</v>
          </cell>
          <cell r="BE143">
            <v>0</v>
          </cell>
          <cell r="BF143">
            <v>0</v>
          </cell>
          <cell r="BG143">
            <v>0</v>
          </cell>
          <cell r="BH143">
            <v>0</v>
          </cell>
          <cell r="BI143">
            <v>0</v>
          </cell>
          <cell r="BJ143">
            <v>0</v>
          </cell>
          <cell r="BK143">
            <v>0</v>
          </cell>
          <cell r="BL143">
            <v>0</v>
          </cell>
          <cell r="BM143">
            <v>0</v>
          </cell>
          <cell r="BN143">
            <v>0</v>
          </cell>
          <cell r="BP143">
            <v>0</v>
          </cell>
          <cell r="BQ143">
            <v>0</v>
          </cell>
          <cell r="BR143">
            <v>0</v>
          </cell>
          <cell r="BS143">
            <v>0</v>
          </cell>
          <cell r="BT143">
            <v>0</v>
          </cell>
          <cell r="BU143">
            <v>0</v>
          </cell>
          <cell r="CA143">
            <v>0</v>
          </cell>
          <cell r="CB143">
            <v>0</v>
          </cell>
          <cell r="CC143">
            <v>0</v>
          </cell>
          <cell r="CH143">
            <v>0</v>
          </cell>
          <cell r="CI143">
            <v>0</v>
          </cell>
          <cell r="CJ143">
            <v>0</v>
          </cell>
          <cell r="CK143">
            <v>0</v>
          </cell>
          <cell r="CL143">
            <v>0</v>
          </cell>
          <cell r="CR143">
            <v>0</v>
          </cell>
          <cell r="CS143">
            <v>0</v>
          </cell>
          <cell r="CT143">
            <v>0</v>
          </cell>
          <cell r="CU143">
            <v>0</v>
          </cell>
          <cell r="CV143">
            <v>0</v>
          </cell>
          <cell r="CW143">
            <v>0</v>
          </cell>
          <cell r="CX143">
            <v>0</v>
          </cell>
          <cell r="CY143">
            <v>0</v>
          </cell>
          <cell r="CZ143">
            <v>0</v>
          </cell>
          <cell r="DA143">
            <v>0</v>
          </cell>
          <cell r="DC143">
            <v>40118</v>
          </cell>
          <cell r="DD143">
            <v>20128.788884211204</v>
          </cell>
          <cell r="DE143">
            <v>1078.2100542688695</v>
          </cell>
          <cell r="DF143">
            <v>0</v>
          </cell>
          <cell r="DG143">
            <v>0</v>
          </cell>
          <cell r="DH143">
            <v>0</v>
          </cell>
          <cell r="DI143">
            <v>0</v>
          </cell>
          <cell r="DJ143">
            <v>0</v>
          </cell>
          <cell r="DK143">
            <v>21206.998938480072</v>
          </cell>
        </row>
        <row r="144">
          <cell r="A144">
            <v>40148</v>
          </cell>
          <cell r="B144">
            <v>945.03542189431664</v>
          </cell>
          <cell r="C144">
            <v>20401.14048533544</v>
          </cell>
          <cell r="D144">
            <v>3219.8253995178848</v>
          </cell>
          <cell r="E144">
            <v>1075.8061608480284</v>
          </cell>
          <cell r="F144">
            <v>3899.1048601027614</v>
          </cell>
          <cell r="G144">
            <v>113.10934687819579</v>
          </cell>
          <cell r="H144">
            <v>17.894532606060007</v>
          </cell>
          <cell r="I144">
            <v>0.97656559584999858</v>
          </cell>
          <cell r="J144">
            <v>0</v>
          </cell>
          <cell r="K144">
            <v>0</v>
          </cell>
          <cell r="L144">
            <v>0</v>
          </cell>
          <cell r="M144">
            <v>21.491408283409982</v>
          </cell>
          <cell r="N144">
            <v>0</v>
          </cell>
          <cell r="O144">
            <v>0</v>
          </cell>
          <cell r="P144">
            <v>13.982140403684534</v>
          </cell>
          <cell r="Q144">
            <v>9.8149091295388615</v>
          </cell>
          <cell r="R144">
            <v>55.930941134755706</v>
          </cell>
          <cell r="S144">
            <v>56.572788326608446</v>
          </cell>
          <cell r="T144">
            <v>42.979248146128249</v>
          </cell>
          <cell r="U144">
            <v>145.94198871039228</v>
          </cell>
          <cell r="V144">
            <v>2.6298809721095675</v>
          </cell>
          <cell r="W144">
            <v>199.92058076827874</v>
          </cell>
          <cell r="X144">
            <v>5.0349521996584805</v>
          </cell>
          <cell r="Y144">
            <v>1.5388114565538153</v>
          </cell>
          <cell r="Z144">
            <v>25.662521521192286</v>
          </cell>
          <cell r="AA144">
            <v>54.439373664003341</v>
          </cell>
          <cell r="AB144">
            <v>360.87826150415566</v>
          </cell>
          <cell r="AC144">
            <v>231.18552804838407</v>
          </cell>
          <cell r="AD144">
            <v>6.5699085412343674</v>
          </cell>
          <cell r="AE144">
            <v>11.885017156490207</v>
          </cell>
          <cell r="AF144">
            <v>9.1072030308974625</v>
          </cell>
          <cell r="AG144">
            <v>16.511367918856475</v>
          </cell>
          <cell r="AH144">
            <v>84.606860207907218</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C144">
            <v>40148</v>
          </cell>
          <cell r="BD144">
            <v>0</v>
          </cell>
          <cell r="BE144">
            <v>0</v>
          </cell>
          <cell r="BF144">
            <v>0</v>
          </cell>
          <cell r="BG144">
            <v>0</v>
          </cell>
          <cell r="BH144">
            <v>0</v>
          </cell>
          <cell r="BI144">
            <v>0</v>
          </cell>
          <cell r="BJ144">
            <v>0</v>
          </cell>
          <cell r="BK144">
            <v>0</v>
          </cell>
          <cell r="BL144">
            <v>0</v>
          </cell>
          <cell r="BM144">
            <v>0</v>
          </cell>
          <cell r="BN144">
            <v>0</v>
          </cell>
          <cell r="BP144">
            <v>0</v>
          </cell>
          <cell r="BQ144">
            <v>0</v>
          </cell>
          <cell r="BR144">
            <v>0</v>
          </cell>
          <cell r="BS144">
            <v>0</v>
          </cell>
          <cell r="BT144">
            <v>0</v>
          </cell>
          <cell r="BU144">
            <v>0</v>
          </cell>
          <cell r="CA144">
            <v>0</v>
          </cell>
          <cell r="CB144">
            <v>0</v>
          </cell>
          <cell r="CC144">
            <v>0</v>
          </cell>
          <cell r="CH144">
            <v>0</v>
          </cell>
          <cell r="CI144">
            <v>0</v>
          </cell>
          <cell r="CJ144">
            <v>0</v>
          </cell>
          <cell r="CK144">
            <v>0</v>
          </cell>
          <cell r="CL144">
            <v>0</v>
          </cell>
          <cell r="CR144">
            <v>0</v>
          </cell>
          <cell r="CS144">
            <v>0</v>
          </cell>
          <cell r="CT144">
            <v>0</v>
          </cell>
          <cell r="CU144">
            <v>0</v>
          </cell>
          <cell r="CV144">
            <v>0</v>
          </cell>
          <cell r="CW144">
            <v>0</v>
          </cell>
          <cell r="CX144">
            <v>0</v>
          </cell>
          <cell r="CY144">
            <v>0</v>
          </cell>
          <cell r="CZ144">
            <v>0</v>
          </cell>
          <cell r="DA144">
            <v>0</v>
          </cell>
          <cell r="DC144">
            <v>40148</v>
          </cell>
          <cell r="DD144">
            <v>29694.384181061949</v>
          </cell>
          <cell r="DE144">
            <v>1335.1922828408296</v>
          </cell>
          <cell r="DF144">
            <v>0</v>
          </cell>
          <cell r="DG144">
            <v>0</v>
          </cell>
          <cell r="DH144">
            <v>0</v>
          </cell>
          <cell r="DI144">
            <v>0</v>
          </cell>
          <cell r="DJ144">
            <v>0</v>
          </cell>
          <cell r="DK144">
            <v>31029.576463902777</v>
          </cell>
        </row>
      </sheetData>
      <sheetData sheetId="1">
        <row r="19">
          <cell r="A19" t="str">
            <v>A-1-1.)  Billed Net Margin Rev Summary</v>
          </cell>
          <cell r="DC19" t="str">
            <v>B-1-1.)  Billed Net Margin Rev Summary</v>
          </cell>
        </row>
        <row r="20">
          <cell r="B20" t="str">
            <v>P1</v>
          </cell>
          <cell r="C20" t="str">
            <v>P2</v>
          </cell>
          <cell r="D20" t="str">
            <v>P3</v>
          </cell>
          <cell r="E20" t="str">
            <v>P4</v>
          </cell>
          <cell r="F20" t="str">
            <v>P5</v>
          </cell>
          <cell r="G20" t="str">
            <v>P7</v>
          </cell>
          <cell r="H20" t="str">
            <v>P8</v>
          </cell>
          <cell r="I20" t="str">
            <v>P9</v>
          </cell>
          <cell r="J20" t="str">
            <v>P9a</v>
          </cell>
          <cell r="K20" t="str">
            <v>P9b</v>
          </cell>
          <cell r="L20" t="str">
            <v>P9c</v>
          </cell>
          <cell r="M20" t="str">
            <v>P10</v>
          </cell>
          <cell r="N20" t="str">
            <v>P10a</v>
          </cell>
          <cell r="O20" t="str">
            <v>P10b</v>
          </cell>
          <cell r="P20" t="str">
            <v>P20</v>
          </cell>
          <cell r="Q20" t="str">
            <v>P21</v>
          </cell>
          <cell r="R20" t="str">
            <v>P22</v>
          </cell>
          <cell r="S20" t="str">
            <v>P23</v>
          </cell>
          <cell r="T20" t="str">
            <v>P24</v>
          </cell>
          <cell r="U20" t="str">
            <v>P25</v>
          </cell>
          <cell r="V20" t="str">
            <v>P26</v>
          </cell>
          <cell r="W20" t="str">
            <v>P27</v>
          </cell>
          <cell r="X20" t="str">
            <v>P28</v>
          </cell>
          <cell r="Y20" t="str">
            <v>P29</v>
          </cell>
          <cell r="Z20" t="str">
            <v>P30</v>
          </cell>
          <cell r="AA20" t="str">
            <v>P31</v>
          </cell>
          <cell r="AB20" t="str">
            <v>P32</v>
          </cell>
          <cell r="AC20" t="str">
            <v>P33</v>
          </cell>
          <cell r="AD20" t="str">
            <v>P34</v>
          </cell>
          <cell r="AE20" t="str">
            <v>P35</v>
          </cell>
          <cell r="AF20" t="str">
            <v>P36</v>
          </cell>
          <cell r="AG20" t="str">
            <v>P37</v>
          </cell>
          <cell r="AH20" t="str">
            <v>P38</v>
          </cell>
          <cell r="AI20" t="str">
            <v>P49</v>
          </cell>
          <cell r="AJ20" t="str">
            <v>P50</v>
          </cell>
          <cell r="AK20" t="str">
            <v>P51</v>
          </cell>
          <cell r="AL20" t="str">
            <v>P52</v>
          </cell>
          <cell r="AM20" t="str">
            <v>P62</v>
          </cell>
          <cell r="AN20" t="str">
            <v>P63</v>
          </cell>
          <cell r="AO20" t="str">
            <v>P64</v>
          </cell>
          <cell r="AP20" t="str">
            <v>P65</v>
          </cell>
          <cell r="AQ20" t="str">
            <v>P66</v>
          </cell>
          <cell r="AR20" t="str">
            <v>Spare 1a</v>
          </cell>
          <cell r="AS20" t="str">
            <v>Spare 2a</v>
          </cell>
          <cell r="AT20" t="str">
            <v>Spare 3a</v>
          </cell>
          <cell r="AU20" t="str">
            <v>Spare 4a</v>
          </cell>
          <cell r="AV20" t="str">
            <v>Spare 5a</v>
          </cell>
          <cell r="AW20" t="str">
            <v>Spare 6a</v>
          </cell>
          <cell r="AX20" t="str">
            <v>Spare 7a</v>
          </cell>
          <cell r="AY20" t="str">
            <v>Spare 8a</v>
          </cell>
          <cell r="AZ20" t="str">
            <v>P58</v>
          </cell>
          <cell r="BA20" t="str">
            <v>P61</v>
          </cell>
          <cell r="BD20" t="str">
            <v>P11</v>
          </cell>
          <cell r="BE20" t="str">
            <v>P12</v>
          </cell>
          <cell r="BF20" t="str">
            <v>P13</v>
          </cell>
          <cell r="BG20" t="str">
            <v>P14</v>
          </cell>
          <cell r="BH20" t="str">
            <v>P15</v>
          </cell>
          <cell r="BI20" t="str">
            <v>P17</v>
          </cell>
          <cell r="BJ20" t="str">
            <v>P18</v>
          </cell>
          <cell r="BK20" t="str">
            <v>P19</v>
          </cell>
          <cell r="BL20" t="str">
            <v>P19a</v>
          </cell>
          <cell r="BM20" t="str">
            <v>P19b</v>
          </cell>
          <cell r="BN20" t="str">
            <v>P19c</v>
          </cell>
          <cell r="BP20" t="str">
            <v>P39</v>
          </cell>
          <cell r="BQ20" t="str">
            <v>P40</v>
          </cell>
          <cell r="BR20" t="str">
            <v>P41</v>
          </cell>
          <cell r="BS20" t="str">
            <v>P42</v>
          </cell>
          <cell r="BT20" t="str">
            <v>P43</v>
          </cell>
          <cell r="BU20" t="str">
            <v>P44</v>
          </cell>
          <cell r="CA20" t="str">
            <v>P45</v>
          </cell>
          <cell r="CB20" t="str">
            <v>P46</v>
          </cell>
          <cell r="CC20" t="str">
            <v>P47</v>
          </cell>
          <cell r="CH20" t="str">
            <v>P48</v>
          </cell>
          <cell r="CI20" t="str">
            <v>P53</v>
          </cell>
          <cell r="CJ20" t="str">
            <v>P54</v>
          </cell>
          <cell r="CK20" t="str">
            <v>P55</v>
          </cell>
          <cell r="CL20" t="str">
            <v>P56</v>
          </cell>
          <cell r="CR20" t="str">
            <v>Spare 1b</v>
          </cell>
          <cell r="CS20" t="str">
            <v>Spare 2b</v>
          </cell>
          <cell r="CT20" t="str">
            <v>Spare 3b</v>
          </cell>
          <cell r="CU20" t="str">
            <v>Spare 4b</v>
          </cell>
          <cell r="CV20" t="str">
            <v>Spare 5b</v>
          </cell>
          <cell r="CW20" t="str">
            <v>Spare 6b</v>
          </cell>
          <cell r="CX20" t="str">
            <v>Spare 7b</v>
          </cell>
          <cell r="CY20" t="str">
            <v>Spare 8b</v>
          </cell>
          <cell r="CZ20" t="str">
            <v>p57</v>
          </cell>
          <cell r="DA20" t="str">
            <v>p60</v>
          </cell>
          <cell r="DD20" t="str">
            <v>Total Firm</v>
          </cell>
          <cell r="DE20" t="str">
            <v>Total TC</v>
          </cell>
          <cell r="DF20" t="str">
            <v>Total Interruptible</v>
          </cell>
          <cell r="DG20" t="str">
            <v>Total Firm</v>
          </cell>
          <cell r="DH20" t="str">
            <v>Total TC</v>
          </cell>
          <cell r="DI20" t="str">
            <v>Total Interruptible</v>
          </cell>
          <cell r="DJ20" t="str">
            <v>Others</v>
          </cell>
          <cell r="DK20" t="str">
            <v>Grand</v>
          </cell>
        </row>
        <row r="21">
          <cell r="B21" t="str">
            <v>Resid - Firm</v>
          </cell>
          <cell r="D21" t="str">
            <v>Comm - Firm</v>
          </cell>
          <cell r="P21" t="str">
            <v>TC</v>
          </cell>
          <cell r="AI21" t="str">
            <v>Interruptible</v>
          </cell>
          <cell r="AR21" t="str">
            <v>Resid</v>
          </cell>
          <cell r="AS21" t="str">
            <v>Comm</v>
          </cell>
          <cell r="AT21" t="str">
            <v>Comm</v>
          </cell>
          <cell r="AU21" t="str">
            <v>TC</v>
          </cell>
          <cell r="AV21" t="str">
            <v>TC</v>
          </cell>
          <cell r="AW21" t="str">
            <v>TC</v>
          </cell>
          <cell r="AX21" t="str">
            <v>Interrupt</v>
          </cell>
          <cell r="AY21" t="str">
            <v>Interrupt</v>
          </cell>
          <cell r="AZ21" t="str">
            <v>Edgar</v>
          </cell>
          <cell r="BA21" t="str">
            <v>S. Allowance</v>
          </cell>
          <cell r="BD21" t="str">
            <v>Resid - Firm</v>
          </cell>
          <cell r="BF21" t="str">
            <v>Comm - Firm</v>
          </cell>
          <cell r="BP21" t="str">
            <v>TC</v>
          </cell>
          <cell r="CI21" t="str">
            <v>Interruptible</v>
          </cell>
          <cell r="CR21" t="str">
            <v>Resid</v>
          </cell>
          <cell r="CS21" t="str">
            <v>Comm</v>
          </cell>
          <cell r="CT21" t="str">
            <v>Comm</v>
          </cell>
          <cell r="CU21" t="str">
            <v>TC</v>
          </cell>
          <cell r="CV21" t="str">
            <v>TC</v>
          </cell>
          <cell r="CW21" t="str">
            <v>TC</v>
          </cell>
          <cell r="CX21" t="str">
            <v>Interrupt</v>
          </cell>
          <cell r="CY21" t="str">
            <v>Interrupt</v>
          </cell>
          <cell r="CZ21" t="str">
            <v>Offsys</v>
          </cell>
          <cell r="DA21" t="str">
            <v>Rev Char</v>
          </cell>
          <cell r="DD21" t="str">
            <v>Sales</v>
          </cell>
          <cell r="DE21" t="str">
            <v>Sales</v>
          </cell>
          <cell r="DF21" t="str">
            <v>Sales</v>
          </cell>
          <cell r="DG21" t="str">
            <v>Trans</v>
          </cell>
          <cell r="DH21" t="str">
            <v>Trans</v>
          </cell>
          <cell r="DI21" t="str">
            <v>Trans</v>
          </cell>
          <cell r="DJ21" t="str">
            <v>(Edgar, S.Allow, Choff, Offsys)</v>
          </cell>
          <cell r="DK21" t="str">
            <v>Total</v>
          </cell>
        </row>
        <row r="22">
          <cell r="B22" t="str">
            <v>1A</v>
          </cell>
          <cell r="C22" t="str">
            <v>1B</v>
          </cell>
          <cell r="D22">
            <v>3</v>
          </cell>
          <cell r="E22" t="str">
            <v>2-1</v>
          </cell>
          <cell r="F22" t="str">
            <v>2-2</v>
          </cell>
          <cell r="G22" t="str">
            <v>4A</v>
          </cell>
          <cell r="H22" t="str">
            <v>4B</v>
          </cell>
          <cell r="I22">
            <v>7</v>
          </cell>
          <cell r="J22" t="str">
            <v>SC 21 - R1</v>
          </cell>
          <cell r="K22" t="str">
            <v>SC 21 - R2</v>
          </cell>
          <cell r="L22" t="str">
            <v>SC 21 - R3</v>
          </cell>
          <cell r="M22" t="str">
            <v>NGV</v>
          </cell>
          <cell r="N22" t="str">
            <v>WC Adj</v>
          </cell>
          <cell r="O22" t="str">
            <v>1 Time Adj</v>
          </cell>
          <cell r="P22" t="str">
            <v>6C-1</v>
          </cell>
          <cell r="Q22" t="str">
            <v>6CT-1</v>
          </cell>
          <cell r="R22" t="str">
            <v>6C-2</v>
          </cell>
          <cell r="S22" t="str">
            <v>6CT-2</v>
          </cell>
          <cell r="T22" t="str">
            <v>6G-1</v>
          </cell>
          <cell r="U22" t="str">
            <v>6G-2</v>
          </cell>
          <cell r="V22" t="str">
            <v>NYH1</v>
          </cell>
          <cell r="W22" t="str">
            <v>NYH2</v>
          </cell>
          <cell r="X22" t="str">
            <v>NYSGS</v>
          </cell>
          <cell r="Y22" t="str">
            <v>Kingsboro</v>
          </cell>
          <cell r="Z22" t="str">
            <v>NYCDGS</v>
          </cell>
          <cell r="AA22" t="str">
            <v>6M-1</v>
          </cell>
          <cell r="AB22" t="str">
            <v>6M-2</v>
          </cell>
          <cell r="AC22" t="str">
            <v>6M-3</v>
          </cell>
          <cell r="AD22" t="str">
            <v>LFK-A</v>
          </cell>
          <cell r="AE22" t="str">
            <v>LFK-B</v>
          </cell>
          <cell r="AF22" t="str">
            <v>TRP-A</v>
          </cell>
          <cell r="AG22" t="str">
            <v>TRP-B</v>
          </cell>
          <cell r="AH22" t="str">
            <v>6M-4</v>
          </cell>
          <cell r="AI22" t="str">
            <v>5A1</v>
          </cell>
          <cell r="AJ22" t="str">
            <v>5A2</v>
          </cell>
          <cell r="AK22" t="str">
            <v>5B1</v>
          </cell>
          <cell r="AL22" t="str">
            <v>5B2</v>
          </cell>
          <cell r="AM22" t="str">
            <v>Power Gen</v>
          </cell>
          <cell r="AN22" t="str">
            <v>SC20-Spare 1</v>
          </cell>
          <cell r="AO22" t="str">
            <v>SC20-Spare 2</v>
          </cell>
          <cell r="AP22" t="str">
            <v>SC20-Spare 3</v>
          </cell>
          <cell r="AQ22" t="str">
            <v>PG &lt; 50MW</v>
          </cell>
          <cell r="AR22" t="str">
            <v>Spare 1a</v>
          </cell>
          <cell r="AS22" t="str">
            <v>Spare 2a</v>
          </cell>
          <cell r="AT22" t="str">
            <v>Spare 3a</v>
          </cell>
          <cell r="AU22" t="str">
            <v>Spare 4a</v>
          </cell>
          <cell r="AV22" t="str">
            <v>Spare 5a</v>
          </cell>
          <cell r="AW22" t="str">
            <v>Spare 6a</v>
          </cell>
          <cell r="AX22" t="str">
            <v>Spare 7a</v>
          </cell>
          <cell r="AY22" t="str">
            <v>Spare 8a</v>
          </cell>
          <cell r="BD22" t="str">
            <v>T1A</v>
          </cell>
          <cell r="BE22" t="str">
            <v>T1B</v>
          </cell>
          <cell r="BF22" t="str">
            <v>T3</v>
          </cell>
          <cell r="BG22" t="str">
            <v>T2-1</v>
          </cell>
          <cell r="BH22" t="str">
            <v>T2-2</v>
          </cell>
          <cell r="BI22" t="str">
            <v>T4A</v>
          </cell>
          <cell r="BJ22" t="str">
            <v>T4B</v>
          </cell>
          <cell r="BK22" t="str">
            <v>T7</v>
          </cell>
          <cell r="BL22" t="str">
            <v>T7</v>
          </cell>
          <cell r="BM22" t="str">
            <v>T7</v>
          </cell>
          <cell r="BN22" t="str">
            <v>T7</v>
          </cell>
          <cell r="BP22" t="str">
            <v>T6C-1</v>
          </cell>
          <cell r="BQ22" t="str">
            <v>T6CT-1</v>
          </cell>
          <cell r="BR22" t="str">
            <v>T6C-2</v>
          </cell>
          <cell r="BS22" t="str">
            <v>T6CT-2</v>
          </cell>
          <cell r="BT22" t="str">
            <v>T6G-1</v>
          </cell>
          <cell r="BU22" t="str">
            <v>T6G-2</v>
          </cell>
          <cell r="CA22" t="str">
            <v>T6M-1</v>
          </cell>
          <cell r="CB22" t="str">
            <v>T6M-2</v>
          </cell>
          <cell r="CC22" t="str">
            <v>T6M-3</v>
          </cell>
          <cell r="CH22" t="str">
            <v>T6M-4</v>
          </cell>
          <cell r="CI22" t="str">
            <v>T5A1</v>
          </cell>
          <cell r="CJ22" t="str">
            <v>T5A2</v>
          </cell>
          <cell r="CK22" t="str">
            <v>T5B1</v>
          </cell>
          <cell r="CL22" t="str">
            <v>T5B2</v>
          </cell>
          <cell r="CR22" t="str">
            <v>Spare 1b</v>
          </cell>
          <cell r="CS22" t="str">
            <v>Spare 2b</v>
          </cell>
          <cell r="CT22" t="str">
            <v>Spare 3b</v>
          </cell>
          <cell r="CU22" t="str">
            <v>Spare 4b</v>
          </cell>
          <cell r="CV22" t="str">
            <v>Spare 5b</v>
          </cell>
          <cell r="CW22" t="str">
            <v>Spare 6b</v>
          </cell>
          <cell r="CX22" t="str">
            <v>Spare 7b</v>
          </cell>
          <cell r="CY22" t="str">
            <v>Spare 8b</v>
          </cell>
          <cell r="CZ22" t="str">
            <v>Sales</v>
          </cell>
          <cell r="DA22" t="str">
            <v>Off</v>
          </cell>
        </row>
        <row r="23">
          <cell r="A23">
            <v>38353</v>
          </cell>
          <cell r="B23">
            <v>2706.0381568795297</v>
          </cell>
          <cell r="C23">
            <v>40614.990679848161</v>
          </cell>
          <cell r="D23">
            <v>2223.4898966268315</v>
          </cell>
          <cell r="E23">
            <v>3853.7209250594788</v>
          </cell>
          <cell r="F23">
            <v>3743.69363019611</v>
          </cell>
          <cell r="G23">
            <v>558.25683612033799</v>
          </cell>
          <cell r="H23">
            <v>51.519061276863788</v>
          </cell>
          <cell r="I23">
            <v>6.9784286</v>
          </cell>
          <cell r="J23">
            <v>0</v>
          </cell>
          <cell r="K23">
            <v>0</v>
          </cell>
          <cell r="L23">
            <v>0</v>
          </cell>
          <cell r="M23">
            <v>188.47865646000002</v>
          </cell>
          <cell r="N23">
            <v>0</v>
          </cell>
          <cell r="O23">
            <v>5000</v>
          </cell>
          <cell r="P23">
            <v>112.09045911</v>
          </cell>
          <cell r="Q23">
            <v>74.487500401200009</v>
          </cell>
          <cell r="R23">
            <v>611.68073341019999</v>
          </cell>
          <cell r="S23">
            <v>597.86003855160004</v>
          </cell>
          <cell r="T23">
            <v>295.09278866279999</v>
          </cell>
          <cell r="U23">
            <v>1093.6261084122002</v>
          </cell>
          <cell r="V23">
            <v>20.284277171999999</v>
          </cell>
          <cell r="W23">
            <v>1594.5587158079998</v>
          </cell>
          <cell r="X23">
            <v>36.893320892399998</v>
          </cell>
          <cell r="Y23">
            <v>12.370466209199998</v>
          </cell>
          <cell r="Z23">
            <v>221.49070555680001</v>
          </cell>
          <cell r="AA23">
            <v>417.47142562500005</v>
          </cell>
          <cell r="AB23">
            <v>2595.4701229824</v>
          </cell>
          <cell r="AC23">
            <v>1730.0851947311999</v>
          </cell>
          <cell r="AD23">
            <v>69.521279217600011</v>
          </cell>
          <cell r="AE23">
            <v>133.6498560348</v>
          </cell>
          <cell r="AF23">
            <v>39.030107520000008</v>
          </cell>
          <cell r="AG23">
            <v>69.684821440000007</v>
          </cell>
          <cell r="AH23">
            <v>684.33681307680001</v>
          </cell>
          <cell r="AI23">
            <v>0</v>
          </cell>
          <cell r="AJ23">
            <v>0</v>
          </cell>
          <cell r="AK23">
            <v>0</v>
          </cell>
          <cell r="AL23">
            <v>0</v>
          </cell>
          <cell r="AM23">
            <v>0</v>
          </cell>
          <cell r="AN23">
            <v>0</v>
          </cell>
          <cell r="AO23">
            <v>101.50980000000001</v>
          </cell>
          <cell r="AP23">
            <v>0</v>
          </cell>
          <cell r="AQ23">
            <v>26.22</v>
          </cell>
          <cell r="AR23">
            <v>0</v>
          </cell>
          <cell r="AS23">
            <v>0</v>
          </cell>
          <cell r="AT23">
            <v>0</v>
          </cell>
          <cell r="AU23">
            <v>0</v>
          </cell>
          <cell r="AV23">
            <v>0</v>
          </cell>
          <cell r="AW23">
            <v>0</v>
          </cell>
          <cell r="AX23">
            <v>0</v>
          </cell>
          <cell r="AY23">
            <v>0</v>
          </cell>
          <cell r="AZ23">
            <v>-35.833333333333336</v>
          </cell>
          <cell r="BA23">
            <v>-48.671769999999995</v>
          </cell>
          <cell r="BC23">
            <v>38353</v>
          </cell>
          <cell r="BD23">
            <v>301.33880289796417</v>
          </cell>
          <cell r="BE23">
            <v>5814.5410759330889</v>
          </cell>
          <cell r="BF23">
            <v>1046.905803649134</v>
          </cell>
          <cell r="BG23">
            <v>1766.7285342620135</v>
          </cell>
          <cell r="BH23">
            <v>1036.1606613637107</v>
          </cell>
          <cell r="BI23">
            <v>14.420660209795784</v>
          </cell>
          <cell r="BJ23">
            <v>23.921933725991575</v>
          </cell>
          <cell r="BK23">
            <v>0</v>
          </cell>
          <cell r="BL23">
            <v>0</v>
          </cell>
          <cell r="BM23">
            <v>0</v>
          </cell>
          <cell r="BN23">
            <v>0</v>
          </cell>
          <cell r="BP23">
            <v>0</v>
          </cell>
          <cell r="BQ23">
            <v>0</v>
          </cell>
          <cell r="BR23">
            <v>0</v>
          </cell>
          <cell r="BS23">
            <v>0</v>
          </cell>
          <cell r="BT23">
            <v>0</v>
          </cell>
          <cell r="BU23">
            <v>0</v>
          </cell>
          <cell r="CA23">
            <v>0</v>
          </cell>
          <cell r="CB23">
            <v>0</v>
          </cell>
          <cell r="CC23">
            <v>0</v>
          </cell>
          <cell r="CH23">
            <v>0</v>
          </cell>
          <cell r="CI23">
            <v>523.67936575644001</v>
          </cell>
          <cell r="CJ23">
            <v>3.0347183000000002</v>
          </cell>
          <cell r="CK23">
            <v>0</v>
          </cell>
          <cell r="CL23">
            <v>0</v>
          </cell>
          <cell r="CR23">
            <v>0</v>
          </cell>
          <cell r="CS23">
            <v>0</v>
          </cell>
          <cell r="CT23">
            <v>0</v>
          </cell>
          <cell r="CU23">
            <v>0</v>
          </cell>
          <cell r="CV23">
            <v>0</v>
          </cell>
          <cell r="CW23">
            <v>0</v>
          </cell>
          <cell r="CX23">
            <v>0</v>
          </cell>
          <cell r="CY23">
            <v>0</v>
          </cell>
          <cell r="CZ23">
            <v>0</v>
          </cell>
          <cell r="DA23">
            <v>66.39881166666666</v>
          </cell>
          <cell r="DC23">
            <v>38353</v>
          </cell>
          <cell r="DD23">
            <v>58947.166271067304</v>
          </cell>
          <cell r="DE23">
            <v>10409.684734814202</v>
          </cell>
          <cell r="DF23">
            <v>0</v>
          </cell>
          <cell r="DG23">
            <v>10004.0174720417</v>
          </cell>
          <cell r="DH23">
            <v>0</v>
          </cell>
          <cell r="DI23">
            <v>654.44388405644008</v>
          </cell>
          <cell r="DJ23">
            <v>-18.106291666666664</v>
          </cell>
          <cell r="DK23">
            <v>79997.206070312968</v>
          </cell>
        </row>
        <row r="24">
          <cell r="A24">
            <v>38384</v>
          </cell>
          <cell r="B24">
            <v>2806.6158548104058</v>
          </cell>
          <cell r="C24">
            <v>42366.613239092098</v>
          </cell>
          <cell r="D24">
            <v>2487.5964661873454</v>
          </cell>
          <cell r="E24">
            <v>3659.5035522382332</v>
          </cell>
          <cell r="F24">
            <v>3676.3727790865332</v>
          </cell>
          <cell r="G24">
            <v>531.38556535825865</v>
          </cell>
          <cell r="H24">
            <v>50.617034775605944</v>
          </cell>
          <cell r="I24">
            <v>6.6407626999999998</v>
          </cell>
          <cell r="J24">
            <v>0</v>
          </cell>
          <cell r="K24">
            <v>0</v>
          </cell>
          <cell r="L24">
            <v>0</v>
          </cell>
          <cell r="M24">
            <v>179.35872147000001</v>
          </cell>
          <cell r="N24">
            <v>0</v>
          </cell>
          <cell r="O24">
            <v>0</v>
          </cell>
          <cell r="P24">
            <v>103.426839926</v>
          </cell>
          <cell r="Q24">
            <v>68.546182536000003</v>
          </cell>
          <cell r="R24">
            <v>571.56792132750002</v>
          </cell>
          <cell r="S24">
            <v>557.98330282199993</v>
          </cell>
          <cell r="T24">
            <v>270.11468406050005</v>
          </cell>
          <cell r="U24">
            <v>1005.7486480965001</v>
          </cell>
          <cell r="V24">
            <v>18.681437455000001</v>
          </cell>
          <cell r="W24">
            <v>1470.95593164</v>
          </cell>
          <cell r="X24">
            <v>33.88952684600001</v>
          </cell>
          <cell r="Y24">
            <v>11.415841268500001</v>
          </cell>
          <cell r="Z24">
            <v>205.06296872600001</v>
          </cell>
          <cell r="AA24">
            <v>384.37298594150002</v>
          </cell>
          <cell r="AB24">
            <v>2398.2997560435006</v>
          </cell>
          <cell r="AC24">
            <v>1590.9567139590001</v>
          </cell>
          <cell r="AD24">
            <v>64.887287611999994</v>
          </cell>
          <cell r="AE24">
            <v>125.00343110700001</v>
          </cell>
          <cell r="AF24">
            <v>34.362964480000002</v>
          </cell>
          <cell r="AG24">
            <v>61.304277580000019</v>
          </cell>
          <cell r="AH24">
            <v>631.70984159399984</v>
          </cell>
          <cell r="AI24">
            <v>0</v>
          </cell>
          <cell r="AJ24">
            <v>0</v>
          </cell>
          <cell r="AK24">
            <v>0</v>
          </cell>
          <cell r="AL24">
            <v>0</v>
          </cell>
          <cell r="AM24">
            <v>0</v>
          </cell>
          <cell r="AN24">
            <v>0</v>
          </cell>
          <cell r="AO24">
            <v>101.50980000000001</v>
          </cell>
          <cell r="AP24">
            <v>0</v>
          </cell>
          <cell r="AQ24">
            <v>26.22</v>
          </cell>
          <cell r="AR24">
            <v>0</v>
          </cell>
          <cell r="AS24">
            <v>0</v>
          </cell>
          <cell r="AT24">
            <v>0</v>
          </cell>
          <cell r="AU24">
            <v>0</v>
          </cell>
          <cell r="AV24">
            <v>0</v>
          </cell>
          <cell r="AW24">
            <v>0</v>
          </cell>
          <cell r="AX24">
            <v>0</v>
          </cell>
          <cell r="AY24">
            <v>0</v>
          </cell>
          <cell r="AZ24">
            <v>-35.833333333333336</v>
          </cell>
          <cell r="BA24">
            <v>-27.212430000000001</v>
          </cell>
          <cell r="BC24">
            <v>38384</v>
          </cell>
          <cell r="BD24">
            <v>288.54567499252278</v>
          </cell>
          <cell r="BE24">
            <v>6131.6511179136132</v>
          </cell>
          <cell r="BF24">
            <v>1039.3255086796794</v>
          </cell>
          <cell r="BG24">
            <v>1697.6026064808266</v>
          </cell>
          <cell r="BH24">
            <v>1017.6769603648885</v>
          </cell>
          <cell r="BI24">
            <v>13.750081277792614</v>
          </cell>
          <cell r="BJ24">
            <v>23.711089757284363</v>
          </cell>
          <cell r="BK24">
            <v>0</v>
          </cell>
          <cell r="BL24">
            <v>0</v>
          </cell>
          <cell r="BM24">
            <v>0</v>
          </cell>
          <cell r="BN24">
            <v>0</v>
          </cell>
          <cell r="BP24">
            <v>0</v>
          </cell>
          <cell r="BQ24">
            <v>0</v>
          </cell>
          <cell r="BR24">
            <v>0</v>
          </cell>
          <cell r="BS24">
            <v>0</v>
          </cell>
          <cell r="BT24">
            <v>0</v>
          </cell>
          <cell r="BU24">
            <v>0</v>
          </cell>
          <cell r="CA24">
            <v>0</v>
          </cell>
          <cell r="CB24">
            <v>0</v>
          </cell>
          <cell r="CC24">
            <v>0</v>
          </cell>
          <cell r="CH24">
            <v>0</v>
          </cell>
          <cell r="CI24">
            <v>444.76386011226003</v>
          </cell>
          <cell r="CJ24">
            <v>2.5710395000000004</v>
          </cell>
          <cell r="CK24">
            <v>0</v>
          </cell>
          <cell r="CL24">
            <v>0</v>
          </cell>
          <cell r="CR24">
            <v>0</v>
          </cell>
          <cell r="CS24">
            <v>0</v>
          </cell>
          <cell r="CT24">
            <v>0</v>
          </cell>
          <cell r="CU24">
            <v>0</v>
          </cell>
          <cell r="CV24">
            <v>0</v>
          </cell>
          <cell r="CW24">
            <v>0</v>
          </cell>
          <cell r="CX24">
            <v>0</v>
          </cell>
          <cell r="CY24">
            <v>0</v>
          </cell>
          <cell r="CZ24">
            <v>0</v>
          </cell>
          <cell r="DA24">
            <v>66.39881166666666</v>
          </cell>
          <cell r="DC24">
            <v>38384</v>
          </cell>
          <cell r="DD24">
            <v>55764.703975718476</v>
          </cell>
          <cell r="DE24">
            <v>9608.2905430210012</v>
          </cell>
          <cell r="DF24">
            <v>0</v>
          </cell>
          <cell r="DG24">
            <v>10212.263039466607</v>
          </cell>
          <cell r="DH24">
            <v>0</v>
          </cell>
          <cell r="DI24">
            <v>575.06469961226003</v>
          </cell>
          <cell r="DJ24">
            <v>3.3530483333333194</v>
          </cell>
          <cell r="DK24">
            <v>76163.675306151679</v>
          </cell>
        </row>
        <row r="25">
          <cell r="A25">
            <v>38412</v>
          </cell>
          <cell r="B25">
            <v>2681.871394748202</v>
          </cell>
          <cell r="C25">
            <v>36229.998780097732</v>
          </cell>
          <cell r="D25">
            <v>2288.0348453281504</v>
          </cell>
          <cell r="E25">
            <v>3358.0931928282166</v>
          </cell>
          <cell r="F25">
            <v>3186.8071084512053</v>
          </cell>
          <cell r="G25">
            <v>531.70278099162806</v>
          </cell>
          <cell r="H25">
            <v>44.852611850648429</v>
          </cell>
          <cell r="I25">
            <v>6.6407626999999998</v>
          </cell>
          <cell r="J25">
            <v>0</v>
          </cell>
          <cell r="K25">
            <v>0</v>
          </cell>
          <cell r="L25">
            <v>0</v>
          </cell>
          <cell r="M25">
            <v>179.35872147000001</v>
          </cell>
          <cell r="N25">
            <v>0</v>
          </cell>
          <cell r="O25">
            <v>0</v>
          </cell>
          <cell r="P25">
            <v>89.214835934000007</v>
          </cell>
          <cell r="Q25">
            <v>57.886349040000006</v>
          </cell>
          <cell r="R25">
            <v>541.32337348350006</v>
          </cell>
          <cell r="S25">
            <v>523.99625988600008</v>
          </cell>
          <cell r="T25">
            <v>218.37076954850002</v>
          </cell>
          <cell r="U25">
            <v>844.96872096449999</v>
          </cell>
          <cell r="V25">
            <v>15.878199055000003</v>
          </cell>
          <cell r="W25">
            <v>1266.4221101999999</v>
          </cell>
          <cell r="X25">
            <v>28.206393446000007</v>
          </cell>
          <cell r="Y25">
            <v>9.8573195724999998</v>
          </cell>
          <cell r="Z25">
            <v>181.54665435800001</v>
          </cell>
          <cell r="AA25">
            <v>325.9508456735</v>
          </cell>
          <cell r="AB25">
            <v>2038.9059254609999</v>
          </cell>
          <cell r="AC25">
            <v>1335.888682647</v>
          </cell>
          <cell r="AD25">
            <v>60.955070876000001</v>
          </cell>
          <cell r="AE25">
            <v>119.17474562699999</v>
          </cell>
          <cell r="AF25">
            <v>29.013437440000004</v>
          </cell>
          <cell r="AG25">
            <v>51.437726860000005</v>
          </cell>
          <cell r="AH25">
            <v>546.70102616999998</v>
          </cell>
          <cell r="AI25">
            <v>0</v>
          </cell>
          <cell r="AJ25">
            <v>0</v>
          </cell>
          <cell r="AK25">
            <v>0</v>
          </cell>
          <cell r="AL25">
            <v>0</v>
          </cell>
          <cell r="AM25">
            <v>0</v>
          </cell>
          <cell r="AN25">
            <v>0</v>
          </cell>
          <cell r="AO25">
            <v>101.50980000000001</v>
          </cell>
          <cell r="AP25">
            <v>0</v>
          </cell>
          <cell r="AQ25">
            <v>26.22</v>
          </cell>
          <cell r="AR25">
            <v>0</v>
          </cell>
          <cell r="AS25">
            <v>0</v>
          </cell>
          <cell r="AT25">
            <v>0</v>
          </cell>
          <cell r="AU25">
            <v>0</v>
          </cell>
          <cell r="AV25">
            <v>0</v>
          </cell>
          <cell r="AW25">
            <v>0</v>
          </cell>
          <cell r="AX25">
            <v>0</v>
          </cell>
          <cell r="AY25">
            <v>0</v>
          </cell>
          <cell r="AZ25">
            <v>-35.833333333333336</v>
          </cell>
          <cell r="BA25">
            <v>-198.83448999999999</v>
          </cell>
          <cell r="BC25">
            <v>38412</v>
          </cell>
          <cell r="BD25">
            <v>285.42368107731511</v>
          </cell>
          <cell r="BE25">
            <v>5341.2445575666225</v>
          </cell>
          <cell r="BF25">
            <v>882.79863327092903</v>
          </cell>
          <cell r="BG25">
            <v>1580.9714791584408</v>
          </cell>
          <cell r="BH25">
            <v>872.75298003845955</v>
          </cell>
          <cell r="BI25">
            <v>13.761070626531369</v>
          </cell>
          <cell r="BJ25">
            <v>19.777396844469454</v>
          </cell>
          <cell r="BK25">
            <v>0</v>
          </cell>
          <cell r="BL25">
            <v>0</v>
          </cell>
          <cell r="BM25">
            <v>0</v>
          </cell>
          <cell r="BN25">
            <v>0</v>
          </cell>
          <cell r="BP25">
            <v>0</v>
          </cell>
          <cell r="BQ25">
            <v>0</v>
          </cell>
          <cell r="BR25">
            <v>0</v>
          </cell>
          <cell r="BS25">
            <v>0</v>
          </cell>
          <cell r="BT25">
            <v>0</v>
          </cell>
          <cell r="BU25">
            <v>0</v>
          </cell>
          <cell r="CA25">
            <v>0</v>
          </cell>
          <cell r="CB25">
            <v>0</v>
          </cell>
          <cell r="CC25">
            <v>0</v>
          </cell>
          <cell r="CH25">
            <v>0</v>
          </cell>
          <cell r="CI25">
            <v>361.74345741708004</v>
          </cell>
          <cell r="CJ25">
            <v>2.0598039000000004</v>
          </cell>
          <cell r="CK25">
            <v>0</v>
          </cell>
          <cell r="CL25">
            <v>0</v>
          </cell>
          <cell r="CR25">
            <v>0</v>
          </cell>
          <cell r="CS25">
            <v>0</v>
          </cell>
          <cell r="CT25">
            <v>0</v>
          </cell>
          <cell r="CU25">
            <v>0</v>
          </cell>
          <cell r="CV25">
            <v>0</v>
          </cell>
          <cell r="CW25">
            <v>0</v>
          </cell>
          <cell r="CX25">
            <v>0</v>
          </cell>
          <cell r="CY25">
            <v>0</v>
          </cell>
          <cell r="CZ25">
            <v>0</v>
          </cell>
          <cell r="DA25">
            <v>66.39881166666666</v>
          </cell>
          <cell r="DC25">
            <v>38412</v>
          </cell>
          <cell r="DD25">
            <v>48507.36019846578</v>
          </cell>
          <cell r="DE25">
            <v>8285.6984462425007</v>
          </cell>
          <cell r="DF25">
            <v>0</v>
          </cell>
          <cell r="DG25">
            <v>8996.7297985827681</v>
          </cell>
          <cell r="DH25">
            <v>0</v>
          </cell>
          <cell r="DI25">
            <v>491.53306131708007</v>
          </cell>
          <cell r="DJ25">
            <v>-168.26901166666667</v>
          </cell>
          <cell r="DK25">
            <v>66113.052492941468</v>
          </cell>
        </row>
        <row r="26">
          <cell r="A26">
            <v>38443</v>
          </cell>
          <cell r="B26">
            <v>2447.3383779044761</v>
          </cell>
          <cell r="C26">
            <v>25235.225295826072</v>
          </cell>
          <cell r="D26">
            <v>1840.3678920005448</v>
          </cell>
          <cell r="E26">
            <v>2642.5578902569341</v>
          </cell>
          <cell r="F26">
            <v>2415.4289212345343</v>
          </cell>
          <cell r="G26">
            <v>549.24952304882856</v>
          </cell>
          <cell r="H26">
            <v>36.471528224362295</v>
          </cell>
          <cell r="I26">
            <v>6.8658733000000005</v>
          </cell>
          <cell r="J26">
            <v>0</v>
          </cell>
          <cell r="K26">
            <v>0</v>
          </cell>
          <cell r="L26">
            <v>0</v>
          </cell>
          <cell r="M26">
            <v>185.43867813000006</v>
          </cell>
          <cell r="N26">
            <v>0</v>
          </cell>
          <cell r="O26">
            <v>0</v>
          </cell>
          <cell r="P26">
            <v>57.059958760000001</v>
          </cell>
          <cell r="Q26">
            <v>35.279116670000001</v>
          </cell>
          <cell r="R26">
            <v>414.09107384749996</v>
          </cell>
          <cell r="S26">
            <v>395.12614680000007</v>
          </cell>
          <cell r="T26">
            <v>119.10913505750001</v>
          </cell>
          <cell r="U26">
            <v>508.69327451250001</v>
          </cell>
          <cell r="V26">
            <v>9.8234225250000016</v>
          </cell>
          <cell r="W26">
            <v>806.59318179999991</v>
          </cell>
          <cell r="X26">
            <v>16.597864080000001</v>
          </cell>
          <cell r="Y26">
            <v>6.3187909575000019</v>
          </cell>
          <cell r="Z26">
            <v>122.66470684999999</v>
          </cell>
          <cell r="AA26">
            <v>200.59440822750003</v>
          </cell>
          <cell r="AB26">
            <v>1261.2213161450002</v>
          </cell>
          <cell r="AC26">
            <v>803.17768002499997</v>
          </cell>
          <cell r="AD26">
            <v>45.989905499999992</v>
          </cell>
          <cell r="AE26">
            <v>92.169890434999999</v>
          </cell>
          <cell r="AF26">
            <v>18.684252800000003</v>
          </cell>
          <cell r="AG26">
            <v>32.635121740000002</v>
          </cell>
          <cell r="AH26">
            <v>352.18149603000001</v>
          </cell>
          <cell r="AI26">
            <v>0</v>
          </cell>
          <cell r="AJ26">
            <v>0</v>
          </cell>
          <cell r="AK26">
            <v>0</v>
          </cell>
          <cell r="AL26">
            <v>0</v>
          </cell>
          <cell r="AM26">
            <v>0</v>
          </cell>
          <cell r="AN26">
            <v>0</v>
          </cell>
          <cell r="AO26">
            <v>101.50980000000001</v>
          </cell>
          <cell r="AP26">
            <v>0</v>
          </cell>
          <cell r="AQ26">
            <v>26.22</v>
          </cell>
          <cell r="AR26">
            <v>0</v>
          </cell>
          <cell r="AS26">
            <v>0</v>
          </cell>
          <cell r="AT26">
            <v>0</v>
          </cell>
          <cell r="AU26">
            <v>0</v>
          </cell>
          <cell r="AV26">
            <v>0</v>
          </cell>
          <cell r="AW26">
            <v>0</v>
          </cell>
          <cell r="AX26">
            <v>0</v>
          </cell>
          <cell r="AY26">
            <v>0</v>
          </cell>
          <cell r="AZ26">
            <v>-35.833333333333336</v>
          </cell>
          <cell r="BA26">
            <v>-86.705770000000001</v>
          </cell>
          <cell r="BC26">
            <v>38443</v>
          </cell>
          <cell r="BD26">
            <v>297.75041581132336</v>
          </cell>
          <cell r="BE26">
            <v>3734.0842253209785</v>
          </cell>
          <cell r="BF26">
            <v>655.56738038575827</v>
          </cell>
          <cell r="BG26">
            <v>1472.021364587034</v>
          </cell>
          <cell r="BH26">
            <v>649.37552184006938</v>
          </cell>
          <cell r="BI26">
            <v>14.158533846080179</v>
          </cell>
          <cell r="BJ26">
            <v>15.103789178845538</v>
          </cell>
          <cell r="BK26">
            <v>0</v>
          </cell>
          <cell r="BL26">
            <v>0</v>
          </cell>
          <cell r="BM26">
            <v>0</v>
          </cell>
          <cell r="BN26">
            <v>0</v>
          </cell>
          <cell r="BP26">
            <v>0</v>
          </cell>
          <cell r="BQ26">
            <v>0</v>
          </cell>
          <cell r="BR26">
            <v>0</v>
          </cell>
          <cell r="BS26">
            <v>0</v>
          </cell>
          <cell r="BT26">
            <v>0</v>
          </cell>
          <cell r="BU26">
            <v>0</v>
          </cell>
          <cell r="CA26">
            <v>0</v>
          </cell>
          <cell r="CB26">
            <v>0</v>
          </cell>
          <cell r="CC26">
            <v>0</v>
          </cell>
          <cell r="CH26">
            <v>0</v>
          </cell>
          <cell r="CI26">
            <v>204.11221686209998</v>
          </cell>
          <cell r="CJ26">
            <v>1.1146125</v>
          </cell>
          <cell r="CK26">
            <v>0</v>
          </cell>
          <cell r="CL26">
            <v>0</v>
          </cell>
          <cell r="CR26">
            <v>0</v>
          </cell>
          <cell r="CS26">
            <v>0</v>
          </cell>
          <cell r="CT26">
            <v>0</v>
          </cell>
          <cell r="CU26">
            <v>0</v>
          </cell>
          <cell r="CV26">
            <v>0</v>
          </cell>
          <cell r="CW26">
            <v>0</v>
          </cell>
          <cell r="CX26">
            <v>0</v>
          </cell>
          <cell r="CY26">
            <v>0</v>
          </cell>
          <cell r="CZ26">
            <v>0</v>
          </cell>
          <cell r="DA26">
            <v>66.39881166666666</v>
          </cell>
          <cell r="DC26">
            <v>38443</v>
          </cell>
          <cell r="DD26">
            <v>35358.943979925745</v>
          </cell>
          <cell r="DE26">
            <v>5298.0107427624989</v>
          </cell>
          <cell r="DF26">
            <v>0</v>
          </cell>
          <cell r="DG26">
            <v>6838.0612309700891</v>
          </cell>
          <cell r="DH26">
            <v>0</v>
          </cell>
          <cell r="DI26">
            <v>332.95662936209999</v>
          </cell>
          <cell r="DJ26">
            <v>-56.140291666666684</v>
          </cell>
          <cell r="DK26">
            <v>47771.832291353763</v>
          </cell>
        </row>
        <row r="27">
          <cell r="A27">
            <v>38473</v>
          </cell>
          <cell r="B27">
            <v>2193.1521506336517</v>
          </cell>
          <cell r="C27">
            <v>16447.794103621745</v>
          </cell>
          <cell r="D27">
            <v>1260.7563471722488</v>
          </cell>
          <cell r="E27">
            <v>2388.0621241286212</v>
          </cell>
          <cell r="F27">
            <v>1488.0071571258291</v>
          </cell>
          <cell r="G27">
            <v>549.24525522394026</v>
          </cell>
          <cell r="H27">
            <v>25.912773808488438</v>
          </cell>
          <cell r="I27">
            <v>6.8658733000000005</v>
          </cell>
          <cell r="J27">
            <v>0</v>
          </cell>
          <cell r="K27">
            <v>0</v>
          </cell>
          <cell r="L27">
            <v>0</v>
          </cell>
          <cell r="M27">
            <v>185.43867813000006</v>
          </cell>
          <cell r="N27">
            <v>0</v>
          </cell>
          <cell r="O27">
            <v>0</v>
          </cell>
          <cell r="P27">
            <v>37.710019330199998</v>
          </cell>
          <cell r="Q27">
            <v>20.799570015</v>
          </cell>
          <cell r="R27">
            <v>371.58763893930001</v>
          </cell>
          <cell r="S27">
            <v>347.68109971980005</v>
          </cell>
          <cell r="T27">
            <v>49.059974602800004</v>
          </cell>
          <cell r="U27">
            <v>290.40744535110002</v>
          </cell>
          <cell r="V27">
            <v>6.0132345840000001</v>
          </cell>
          <cell r="W27">
            <v>528.18218207999996</v>
          </cell>
          <cell r="X27">
            <v>8.8883143398000009</v>
          </cell>
          <cell r="Y27">
            <v>4.1965529759999995</v>
          </cell>
          <cell r="Z27">
            <v>90.518875574400013</v>
          </cell>
          <cell r="AA27">
            <v>121.2052057083</v>
          </cell>
          <cell r="AB27">
            <v>767.5086330954</v>
          </cell>
          <cell r="AC27">
            <v>456.89722905960008</v>
          </cell>
          <cell r="AD27">
            <v>40.499387056800003</v>
          </cell>
          <cell r="AE27">
            <v>83.922706362600024</v>
          </cell>
          <cell r="AF27">
            <v>10.187743680000001</v>
          </cell>
          <cell r="AG27">
            <v>17.107236120000003</v>
          </cell>
          <cell r="AH27">
            <v>236.39097736799999</v>
          </cell>
          <cell r="AI27">
            <v>0</v>
          </cell>
          <cell r="AJ27">
            <v>0</v>
          </cell>
          <cell r="AK27">
            <v>0</v>
          </cell>
          <cell r="AL27">
            <v>0</v>
          </cell>
          <cell r="AM27">
            <v>97.92</v>
          </cell>
          <cell r="AN27">
            <v>27.325800000000001</v>
          </cell>
          <cell r="AO27">
            <v>125.72713800000001</v>
          </cell>
          <cell r="AP27">
            <v>0</v>
          </cell>
          <cell r="AQ27">
            <v>45.465479999999999</v>
          </cell>
          <cell r="AR27">
            <v>0</v>
          </cell>
          <cell r="AS27">
            <v>0</v>
          </cell>
          <cell r="AT27">
            <v>0</v>
          </cell>
          <cell r="AU27">
            <v>0</v>
          </cell>
          <cell r="AV27">
            <v>0</v>
          </cell>
          <cell r="AW27">
            <v>0</v>
          </cell>
          <cell r="AX27">
            <v>0</v>
          </cell>
          <cell r="AY27">
            <v>0</v>
          </cell>
          <cell r="AZ27">
            <v>-35.833333333333336</v>
          </cell>
          <cell r="BA27">
            <v>-91.142789999999991</v>
          </cell>
          <cell r="BC27">
            <v>38473</v>
          </cell>
          <cell r="BD27">
            <v>292.29223285101773</v>
          </cell>
          <cell r="BE27">
            <v>2366.5609854866198</v>
          </cell>
          <cell r="BF27">
            <v>387.28354688555947</v>
          </cell>
          <cell r="BG27">
            <v>1264.5800306803305</v>
          </cell>
          <cell r="BH27">
            <v>392.63822770919239</v>
          </cell>
          <cell r="BI27">
            <v>14.204012815495933</v>
          </cell>
          <cell r="BJ27">
            <v>9.4598337754111572</v>
          </cell>
          <cell r="BK27">
            <v>0</v>
          </cell>
          <cell r="BL27">
            <v>0</v>
          </cell>
          <cell r="BM27">
            <v>0</v>
          </cell>
          <cell r="BN27">
            <v>0</v>
          </cell>
          <cell r="BP27">
            <v>0</v>
          </cell>
          <cell r="BQ27">
            <v>0</v>
          </cell>
          <cell r="BR27">
            <v>0</v>
          </cell>
          <cell r="BS27">
            <v>0</v>
          </cell>
          <cell r="BT27">
            <v>0</v>
          </cell>
          <cell r="BU27">
            <v>0</v>
          </cell>
          <cell r="CA27">
            <v>0</v>
          </cell>
          <cell r="CB27">
            <v>0</v>
          </cell>
          <cell r="CC27">
            <v>0</v>
          </cell>
          <cell r="CH27">
            <v>0</v>
          </cell>
          <cell r="CI27">
            <v>81.811567086540009</v>
          </cell>
          <cell r="CJ27">
            <v>0.37450980000000006</v>
          </cell>
          <cell r="CK27">
            <v>0</v>
          </cell>
          <cell r="CL27">
            <v>0</v>
          </cell>
          <cell r="CR27">
            <v>0</v>
          </cell>
          <cell r="CS27">
            <v>0</v>
          </cell>
          <cell r="CT27">
            <v>0</v>
          </cell>
          <cell r="CU27">
            <v>0</v>
          </cell>
          <cell r="CV27">
            <v>0</v>
          </cell>
          <cell r="CW27">
            <v>0</v>
          </cell>
          <cell r="CX27">
            <v>0</v>
          </cell>
          <cell r="CY27">
            <v>0</v>
          </cell>
          <cell r="CZ27">
            <v>0</v>
          </cell>
          <cell r="DA27">
            <v>66.39881166666666</v>
          </cell>
          <cell r="DC27">
            <v>38473</v>
          </cell>
          <cell r="DD27">
            <v>24545.23446314453</v>
          </cell>
          <cell r="DE27">
            <v>3488.7640259630998</v>
          </cell>
          <cell r="DF27">
            <v>0</v>
          </cell>
          <cell r="DG27">
            <v>4727.0188702036276</v>
          </cell>
          <cell r="DH27">
            <v>0</v>
          </cell>
          <cell r="DI27">
            <v>378.62449488653999</v>
          </cell>
          <cell r="DJ27">
            <v>-60.577311666666674</v>
          </cell>
          <cell r="DK27">
            <v>33079.06454253113</v>
          </cell>
        </row>
        <row r="28">
          <cell r="A28">
            <v>38504</v>
          </cell>
          <cell r="B28">
            <v>1879.5567762137023</v>
          </cell>
          <cell r="C28">
            <v>9194.0115690795792</v>
          </cell>
          <cell r="D28">
            <v>738.16465580354668</v>
          </cell>
          <cell r="E28">
            <v>1952.9962310728042</v>
          </cell>
          <cell r="F28">
            <v>824.93553328956875</v>
          </cell>
          <cell r="G28">
            <v>549.0598897342345</v>
          </cell>
          <cell r="H28">
            <v>35.031188609539754</v>
          </cell>
          <cell r="I28">
            <v>6.8658733000000005</v>
          </cell>
          <cell r="J28">
            <v>0</v>
          </cell>
          <cell r="K28">
            <v>0</v>
          </cell>
          <cell r="L28">
            <v>0</v>
          </cell>
          <cell r="M28">
            <v>185.43867813000006</v>
          </cell>
          <cell r="N28">
            <v>0</v>
          </cell>
          <cell r="O28">
            <v>0</v>
          </cell>
          <cell r="P28">
            <v>23.858034202799999</v>
          </cell>
          <cell r="Q28">
            <v>11.03257638</v>
          </cell>
          <cell r="R28">
            <v>317.86843837770004</v>
          </cell>
          <cell r="S28">
            <v>293.12961705720005</v>
          </cell>
          <cell r="T28">
            <v>5.9686257267000009</v>
          </cell>
          <cell r="U28">
            <v>145.03336868790001</v>
          </cell>
          <cell r="V28">
            <v>3.3995636010000005</v>
          </cell>
          <cell r="W28">
            <v>330.03827891999993</v>
          </cell>
          <cell r="X28">
            <v>3.8642930172000005</v>
          </cell>
          <cell r="Y28">
            <v>2.6724209715000002</v>
          </cell>
          <cell r="Z28">
            <v>65.258468931599992</v>
          </cell>
          <cell r="AA28">
            <v>67.076327423700008</v>
          </cell>
          <cell r="AB28">
            <v>431.39666786580005</v>
          </cell>
          <cell r="AC28">
            <v>226.5873097194</v>
          </cell>
          <cell r="AD28">
            <v>34.165155175199992</v>
          </cell>
          <cell r="AE28">
            <v>72.545688671400001</v>
          </cell>
          <cell r="AF28">
            <v>5.3924595200000009</v>
          </cell>
          <cell r="AG28">
            <v>8.4029381800000014</v>
          </cell>
          <cell r="AH28">
            <v>152.634554982</v>
          </cell>
          <cell r="AI28">
            <v>0</v>
          </cell>
          <cell r="AJ28">
            <v>0</v>
          </cell>
          <cell r="AK28">
            <v>0</v>
          </cell>
          <cell r="AL28">
            <v>0</v>
          </cell>
          <cell r="AM28">
            <v>97.92</v>
          </cell>
          <cell r="AN28">
            <v>27.325800000000001</v>
          </cell>
          <cell r="AO28">
            <v>125.72713800000001</v>
          </cell>
          <cell r="AP28">
            <v>0</v>
          </cell>
          <cell r="AQ28">
            <v>45.465479999999999</v>
          </cell>
          <cell r="AR28">
            <v>0</v>
          </cell>
          <cell r="AS28">
            <v>0</v>
          </cell>
          <cell r="AT28">
            <v>0</v>
          </cell>
          <cell r="AU28">
            <v>0</v>
          </cell>
          <cell r="AV28">
            <v>0</v>
          </cell>
          <cell r="AW28">
            <v>0</v>
          </cell>
          <cell r="AX28">
            <v>0</v>
          </cell>
          <cell r="AY28">
            <v>0</v>
          </cell>
          <cell r="AZ28">
            <v>-35.833333333333336</v>
          </cell>
          <cell r="BA28">
            <v>-228.43599</v>
          </cell>
          <cell r="BC28">
            <v>38504</v>
          </cell>
          <cell r="BD28">
            <v>294.18207680592974</v>
          </cell>
          <cell r="BE28">
            <v>1218.4614192588351</v>
          </cell>
          <cell r="BF28">
            <v>208.53678679292551</v>
          </cell>
          <cell r="BG28">
            <v>1142.683553995284</v>
          </cell>
          <cell r="BH28">
            <v>206.55315372379874</v>
          </cell>
          <cell r="BI28">
            <v>14.174976483948534</v>
          </cell>
          <cell r="BJ28">
            <v>7.4202129899861218</v>
          </cell>
          <cell r="BK28">
            <v>0</v>
          </cell>
          <cell r="BL28">
            <v>0</v>
          </cell>
          <cell r="BM28">
            <v>0</v>
          </cell>
          <cell r="BN28">
            <v>0</v>
          </cell>
          <cell r="BP28">
            <v>0</v>
          </cell>
          <cell r="BQ28">
            <v>0</v>
          </cell>
          <cell r="BR28">
            <v>0</v>
          </cell>
          <cell r="BS28">
            <v>0</v>
          </cell>
          <cell r="BT28">
            <v>0</v>
          </cell>
          <cell r="BU28">
            <v>0</v>
          </cell>
          <cell r="CA28">
            <v>0</v>
          </cell>
          <cell r="CB28">
            <v>0</v>
          </cell>
          <cell r="CC28">
            <v>0</v>
          </cell>
          <cell r="CH28">
            <v>0</v>
          </cell>
          <cell r="CI28">
            <v>18.972077754600001</v>
          </cell>
          <cell r="CJ28">
            <v>0</v>
          </cell>
          <cell r="CK28">
            <v>0</v>
          </cell>
          <cell r="CL28">
            <v>0</v>
          </cell>
          <cell r="CR28">
            <v>0</v>
          </cell>
          <cell r="CS28">
            <v>0</v>
          </cell>
          <cell r="CT28">
            <v>0</v>
          </cell>
          <cell r="CU28">
            <v>0</v>
          </cell>
          <cell r="CV28">
            <v>0</v>
          </cell>
          <cell r="CW28">
            <v>0</v>
          </cell>
          <cell r="CX28">
            <v>0</v>
          </cell>
          <cell r="CY28">
            <v>0</v>
          </cell>
          <cell r="CZ28">
            <v>0</v>
          </cell>
          <cell r="DA28">
            <v>66.39881166666666</v>
          </cell>
          <cell r="DC28">
            <v>38504</v>
          </cell>
          <cell r="DD28">
            <v>15366.060395232975</v>
          </cell>
          <cell r="DE28">
            <v>2200.3247874111003</v>
          </cell>
          <cell r="DF28">
            <v>0</v>
          </cell>
          <cell r="DG28">
            <v>3092.0121800507086</v>
          </cell>
          <cell r="DH28">
            <v>0</v>
          </cell>
          <cell r="DI28">
            <v>315.41049575459999</v>
          </cell>
          <cell r="DJ28">
            <v>-197.87051166666666</v>
          </cell>
          <cell r="DK28">
            <v>20775.937346782714</v>
          </cell>
        </row>
        <row r="29">
          <cell r="A29">
            <v>38534</v>
          </cell>
          <cell r="B29">
            <v>1726.5071012340509</v>
          </cell>
          <cell r="C29">
            <v>4793.6375976137806</v>
          </cell>
          <cell r="D29">
            <v>460.95847907303971</v>
          </cell>
          <cell r="E29">
            <v>1900.4714961869458</v>
          </cell>
          <cell r="F29">
            <v>583.54187163910876</v>
          </cell>
          <cell r="G29">
            <v>549.88470975640007</v>
          </cell>
          <cell r="H29">
            <v>47.929762937441375</v>
          </cell>
          <cell r="I29">
            <v>6.8658733000000005</v>
          </cell>
          <cell r="J29">
            <v>0</v>
          </cell>
          <cell r="K29">
            <v>0</v>
          </cell>
          <cell r="L29">
            <v>0</v>
          </cell>
          <cell r="M29">
            <v>185.43867813000006</v>
          </cell>
          <cell r="N29">
            <v>0</v>
          </cell>
          <cell r="O29">
            <v>0</v>
          </cell>
          <cell r="P29">
            <v>23.252895439200003</v>
          </cell>
          <cell r="Q29">
            <v>10.437590242799999</v>
          </cell>
          <cell r="R29">
            <v>322.07241028409999</v>
          </cell>
          <cell r="S29">
            <v>296.53640367119999</v>
          </cell>
          <cell r="T29">
            <v>2.1021147945000003</v>
          </cell>
          <cell r="U29">
            <v>135.61996437989998</v>
          </cell>
          <cell r="V29">
            <v>3.2533445070000004</v>
          </cell>
          <cell r="W29">
            <v>321.05552623200003</v>
          </cell>
          <cell r="X29">
            <v>3.5056017864000002</v>
          </cell>
          <cell r="Y29">
            <v>2.607213363300001</v>
          </cell>
          <cell r="Z29">
            <v>64.787242791599994</v>
          </cell>
          <cell r="AA29">
            <v>63.951390159299997</v>
          </cell>
          <cell r="AB29">
            <v>413.15177340989999</v>
          </cell>
          <cell r="AC29">
            <v>211.58153186939998</v>
          </cell>
          <cell r="AD29">
            <v>34.564468327200004</v>
          </cell>
          <cell r="AE29">
            <v>73.587934765800014</v>
          </cell>
          <cell r="AF29">
            <v>5.0996371199999997</v>
          </cell>
          <cell r="AG29">
            <v>7.8311415000000011</v>
          </cell>
          <cell r="AH29">
            <v>149.2190635572</v>
          </cell>
          <cell r="AI29">
            <v>0</v>
          </cell>
          <cell r="AJ29">
            <v>0</v>
          </cell>
          <cell r="AK29">
            <v>0</v>
          </cell>
          <cell r="AL29">
            <v>0</v>
          </cell>
          <cell r="AM29">
            <v>97.92</v>
          </cell>
          <cell r="AN29">
            <v>27.325800000000001</v>
          </cell>
          <cell r="AO29">
            <v>125.72713800000001</v>
          </cell>
          <cell r="AP29">
            <v>0</v>
          </cell>
          <cell r="AQ29">
            <v>45.465479999999999</v>
          </cell>
          <cell r="AR29">
            <v>0</v>
          </cell>
          <cell r="AS29">
            <v>0</v>
          </cell>
          <cell r="AT29">
            <v>0</v>
          </cell>
          <cell r="AU29">
            <v>0</v>
          </cell>
          <cell r="AV29">
            <v>0</v>
          </cell>
          <cell r="AW29">
            <v>0</v>
          </cell>
          <cell r="AX29">
            <v>0</v>
          </cell>
          <cell r="AY29">
            <v>0</v>
          </cell>
          <cell r="AZ29">
            <v>-35.833333333333336</v>
          </cell>
          <cell r="BA29">
            <v>-89.179009999999991</v>
          </cell>
          <cell r="BC29">
            <v>38534</v>
          </cell>
          <cell r="BD29">
            <v>291.56535303314132</v>
          </cell>
          <cell r="BE29">
            <v>754.77162792789829</v>
          </cell>
          <cell r="BF29">
            <v>148.11969707228178</v>
          </cell>
          <cell r="BG29">
            <v>1085.152520437463</v>
          </cell>
          <cell r="BH29">
            <v>144.14035575695914</v>
          </cell>
          <cell r="BI29">
            <v>14.211282486299837</v>
          </cell>
          <cell r="BJ29">
            <v>7.8486823646479493</v>
          </cell>
          <cell r="BK29">
            <v>0</v>
          </cell>
          <cell r="BL29">
            <v>0</v>
          </cell>
          <cell r="BM29">
            <v>0</v>
          </cell>
          <cell r="BN29">
            <v>0</v>
          </cell>
          <cell r="BP29">
            <v>0</v>
          </cell>
          <cell r="BQ29">
            <v>0</v>
          </cell>
          <cell r="BR29">
            <v>0</v>
          </cell>
          <cell r="BS29">
            <v>0</v>
          </cell>
          <cell r="BT29">
            <v>0</v>
          </cell>
          <cell r="BU29">
            <v>0</v>
          </cell>
          <cell r="CA29">
            <v>0</v>
          </cell>
          <cell r="CB29">
            <v>0</v>
          </cell>
          <cell r="CC29">
            <v>0</v>
          </cell>
          <cell r="CH29">
            <v>0</v>
          </cell>
          <cell r="CI29">
            <v>19.604480346420001</v>
          </cell>
          <cell r="CJ29">
            <v>0</v>
          </cell>
          <cell r="CK29">
            <v>0</v>
          </cell>
          <cell r="CL29">
            <v>0</v>
          </cell>
          <cell r="CR29">
            <v>0</v>
          </cell>
          <cell r="CS29">
            <v>0</v>
          </cell>
          <cell r="CT29">
            <v>0</v>
          </cell>
          <cell r="CU29">
            <v>0</v>
          </cell>
          <cell r="CV29">
            <v>0</v>
          </cell>
          <cell r="CW29">
            <v>0</v>
          </cell>
          <cell r="CX29">
            <v>0</v>
          </cell>
          <cell r="CY29">
            <v>0</v>
          </cell>
          <cell r="CZ29">
            <v>0</v>
          </cell>
          <cell r="DA29">
            <v>66.39881166666666</v>
          </cell>
          <cell r="DC29">
            <v>38534</v>
          </cell>
          <cell r="DD29">
            <v>10255.235569870765</v>
          </cell>
          <cell r="DE29">
            <v>2144.2172482007995</v>
          </cell>
          <cell r="DF29">
            <v>0</v>
          </cell>
          <cell r="DG29">
            <v>2445.8095190786917</v>
          </cell>
          <cell r="DH29">
            <v>0</v>
          </cell>
          <cell r="DI29">
            <v>316.04289834642003</v>
          </cell>
          <cell r="DJ29">
            <v>-58.61353166666666</v>
          </cell>
          <cell r="DK29">
            <v>15102.691703830011</v>
          </cell>
        </row>
        <row r="30">
          <cell r="A30">
            <v>38565</v>
          </cell>
          <cell r="B30">
            <v>1656.0406356994961</v>
          </cell>
          <cell r="C30">
            <v>5487.7271778159193</v>
          </cell>
          <cell r="D30">
            <v>394.02319944485271</v>
          </cell>
          <cell r="E30">
            <v>1883.050510841412</v>
          </cell>
          <cell r="F30">
            <v>598.18898861815751</v>
          </cell>
          <cell r="G30">
            <v>557.98049420029713</v>
          </cell>
          <cell r="H30">
            <v>49.648869098112314</v>
          </cell>
          <cell r="I30">
            <v>6.9784286</v>
          </cell>
          <cell r="J30">
            <v>0</v>
          </cell>
          <cell r="K30">
            <v>0</v>
          </cell>
          <cell r="L30">
            <v>0</v>
          </cell>
          <cell r="M30">
            <v>188.47865646000002</v>
          </cell>
          <cell r="N30">
            <v>0</v>
          </cell>
          <cell r="O30">
            <v>0</v>
          </cell>
          <cell r="P30">
            <v>23.328147527999999</v>
          </cell>
          <cell r="Q30">
            <v>10.471368852000001</v>
          </cell>
          <cell r="R30">
            <v>323.11471581899997</v>
          </cell>
          <cell r="S30">
            <v>297.49606840799999</v>
          </cell>
          <cell r="T30">
            <v>2.1089177550000002</v>
          </cell>
          <cell r="U30">
            <v>136.05886394100003</v>
          </cell>
          <cell r="V30">
            <v>3.2638731300000008</v>
          </cell>
          <cell r="W30">
            <v>322.09454088000001</v>
          </cell>
          <cell r="X30">
            <v>3.5169467760000002</v>
          </cell>
          <cell r="Y30">
            <v>2.6156509470000007</v>
          </cell>
          <cell r="Z30">
            <v>64.996910243999992</v>
          </cell>
          <cell r="AA30">
            <v>64.158352586999996</v>
          </cell>
          <cell r="AB30">
            <v>416.32572523499999</v>
          </cell>
          <cell r="AC30">
            <v>212.26626174599997</v>
          </cell>
          <cell r="AD30">
            <v>34.676327448000009</v>
          </cell>
          <cell r="AE30">
            <v>73.826083422000011</v>
          </cell>
          <cell r="AF30">
            <v>5.1161408000000002</v>
          </cell>
          <cell r="AG30">
            <v>7.8564850000000011</v>
          </cell>
          <cell r="AH30">
            <v>149.70197314799998</v>
          </cell>
          <cell r="AI30">
            <v>0</v>
          </cell>
          <cell r="AJ30">
            <v>0</v>
          </cell>
          <cell r="AK30">
            <v>0</v>
          </cell>
          <cell r="AL30">
            <v>0</v>
          </cell>
          <cell r="AM30">
            <v>97.92</v>
          </cell>
          <cell r="AN30">
            <v>27.325800000000001</v>
          </cell>
          <cell r="AO30">
            <v>125.72713800000001</v>
          </cell>
          <cell r="AP30">
            <v>0</v>
          </cell>
          <cell r="AQ30">
            <v>45.465479999999999</v>
          </cell>
          <cell r="AR30">
            <v>0</v>
          </cell>
          <cell r="AS30">
            <v>0</v>
          </cell>
          <cell r="AT30">
            <v>0</v>
          </cell>
          <cell r="AU30">
            <v>0</v>
          </cell>
          <cell r="AV30">
            <v>0</v>
          </cell>
          <cell r="AW30">
            <v>0</v>
          </cell>
          <cell r="AX30">
            <v>0</v>
          </cell>
          <cell r="AY30">
            <v>0</v>
          </cell>
          <cell r="AZ30">
            <v>-35.833333333333336</v>
          </cell>
          <cell r="BA30">
            <v>-14.29561</v>
          </cell>
          <cell r="BC30">
            <v>38565</v>
          </cell>
          <cell r="BD30">
            <v>298.94078160457207</v>
          </cell>
          <cell r="BE30">
            <v>769.90095299632492</v>
          </cell>
          <cell r="BF30">
            <v>150.54904513372435</v>
          </cell>
          <cell r="BG30">
            <v>1118.2732715454365</v>
          </cell>
          <cell r="BH30">
            <v>146.10247633782345</v>
          </cell>
          <cell r="BI30">
            <v>14.408904294997106</v>
          </cell>
          <cell r="BJ30">
            <v>8.1098617812796174</v>
          </cell>
          <cell r="BK30">
            <v>0</v>
          </cell>
          <cell r="BL30">
            <v>0</v>
          </cell>
          <cell r="BM30">
            <v>0</v>
          </cell>
          <cell r="BN30">
            <v>0</v>
          </cell>
          <cell r="BP30">
            <v>0</v>
          </cell>
          <cell r="BQ30">
            <v>0</v>
          </cell>
          <cell r="BR30">
            <v>0</v>
          </cell>
          <cell r="BS30">
            <v>0</v>
          </cell>
          <cell r="BT30">
            <v>0</v>
          </cell>
          <cell r="BU30">
            <v>0</v>
          </cell>
          <cell r="CA30">
            <v>0</v>
          </cell>
          <cell r="CB30">
            <v>0</v>
          </cell>
          <cell r="CC30">
            <v>0</v>
          </cell>
          <cell r="CH30">
            <v>0</v>
          </cell>
          <cell r="CI30">
            <v>19.604480346420001</v>
          </cell>
          <cell r="CJ30">
            <v>0</v>
          </cell>
          <cell r="CK30">
            <v>0</v>
          </cell>
          <cell r="CL30">
            <v>0</v>
          </cell>
          <cell r="CR30">
            <v>0</v>
          </cell>
          <cell r="CS30">
            <v>0</v>
          </cell>
          <cell r="CT30">
            <v>0</v>
          </cell>
          <cell r="CU30">
            <v>0</v>
          </cell>
          <cell r="CV30">
            <v>0</v>
          </cell>
          <cell r="CW30">
            <v>0</v>
          </cell>
          <cell r="CX30">
            <v>0</v>
          </cell>
          <cell r="CY30">
            <v>0</v>
          </cell>
          <cell r="CZ30">
            <v>0</v>
          </cell>
          <cell r="DA30">
            <v>66.39881166666666</v>
          </cell>
          <cell r="DC30">
            <v>38565</v>
          </cell>
          <cell r="DD30">
            <v>10822.116960778249</v>
          </cell>
          <cell r="DE30">
            <v>2152.9933536660001</v>
          </cell>
          <cell r="DF30">
            <v>0</v>
          </cell>
          <cell r="DG30">
            <v>2506.2852936941581</v>
          </cell>
          <cell r="DH30">
            <v>0</v>
          </cell>
          <cell r="DI30">
            <v>316.04289834642003</v>
          </cell>
          <cell r="DJ30">
            <v>16.269868333333321</v>
          </cell>
          <cell r="DK30">
            <v>15813.708374818161</v>
          </cell>
        </row>
        <row r="31">
          <cell r="A31">
            <v>38596</v>
          </cell>
          <cell r="B31">
            <v>1665.238406337221</v>
          </cell>
          <cell r="C31">
            <v>5898.6193676699531</v>
          </cell>
          <cell r="D31">
            <v>394.31863939970179</v>
          </cell>
          <cell r="E31">
            <v>1848.4087012970326</v>
          </cell>
          <cell r="F31">
            <v>584.4787179817647</v>
          </cell>
          <cell r="G31">
            <v>549.28434014357799</v>
          </cell>
          <cell r="H31">
            <v>48.501942948262794</v>
          </cell>
          <cell r="I31">
            <v>6.8658733000000005</v>
          </cell>
          <cell r="J31">
            <v>0</v>
          </cell>
          <cell r="K31">
            <v>0</v>
          </cell>
          <cell r="L31">
            <v>0</v>
          </cell>
          <cell r="M31">
            <v>185.43867813000006</v>
          </cell>
          <cell r="N31">
            <v>0</v>
          </cell>
          <cell r="O31">
            <v>0</v>
          </cell>
          <cell r="P31">
            <v>22.650878728799999</v>
          </cell>
          <cell r="Q31">
            <v>10.1673613692</v>
          </cell>
          <cell r="R31">
            <v>313.73396600490003</v>
          </cell>
          <cell r="S31">
            <v>288.85908577680004</v>
          </cell>
          <cell r="T31">
            <v>2.0476911105000006</v>
          </cell>
          <cell r="U31">
            <v>132.10876789110003</v>
          </cell>
          <cell r="V31">
            <v>3.1691155230000003</v>
          </cell>
          <cell r="W31">
            <v>312.74340904799999</v>
          </cell>
          <cell r="X31">
            <v>3.4148418696000005</v>
          </cell>
          <cell r="Y31">
            <v>2.5397126937000003</v>
          </cell>
          <cell r="Z31">
            <v>63.109903172399989</v>
          </cell>
          <cell r="AA31">
            <v>62.295690737700006</v>
          </cell>
          <cell r="AB31">
            <v>407.97980532540004</v>
          </cell>
          <cell r="AC31">
            <v>206.10369285659999</v>
          </cell>
          <cell r="AD31">
            <v>33.669595360800002</v>
          </cell>
          <cell r="AE31">
            <v>71.682745516200015</v>
          </cell>
          <cell r="AF31">
            <v>4.9676076800000013</v>
          </cell>
          <cell r="AG31">
            <v>7.6283935000000005</v>
          </cell>
          <cell r="AH31">
            <v>145.35578683079996</v>
          </cell>
          <cell r="AI31">
            <v>0</v>
          </cell>
          <cell r="AJ31">
            <v>0</v>
          </cell>
          <cell r="AK31">
            <v>0</v>
          </cell>
          <cell r="AL31">
            <v>0</v>
          </cell>
          <cell r="AM31">
            <v>97.92</v>
          </cell>
          <cell r="AN31">
            <v>27.325800000000001</v>
          </cell>
          <cell r="AO31">
            <v>125.72713800000001</v>
          </cell>
          <cell r="AP31">
            <v>0</v>
          </cell>
          <cell r="AQ31">
            <v>45.465479999999999</v>
          </cell>
          <cell r="AR31">
            <v>0</v>
          </cell>
          <cell r="AS31">
            <v>0</v>
          </cell>
          <cell r="AT31">
            <v>0</v>
          </cell>
          <cell r="AU31">
            <v>0</v>
          </cell>
          <cell r="AV31">
            <v>0</v>
          </cell>
          <cell r="AW31">
            <v>0</v>
          </cell>
          <cell r="AX31">
            <v>0</v>
          </cell>
          <cell r="AY31">
            <v>0</v>
          </cell>
          <cell r="AZ31">
            <v>-35.833333333333336</v>
          </cell>
          <cell r="BA31">
            <v>-47.041830000000004</v>
          </cell>
          <cell r="BC31">
            <v>38596</v>
          </cell>
          <cell r="BD31">
            <v>292.28027102432304</v>
          </cell>
          <cell r="BE31">
            <v>756.37806616924115</v>
          </cell>
          <cell r="BF31">
            <v>148.12096305691352</v>
          </cell>
          <cell r="BG31">
            <v>1087.1259170730559</v>
          </cell>
          <cell r="BH31">
            <v>145.1027856310123</v>
          </cell>
          <cell r="BI31">
            <v>14.158749288755414</v>
          </cell>
          <cell r="BJ31">
            <v>7.6754418028252687</v>
          </cell>
          <cell r="BK31">
            <v>0</v>
          </cell>
          <cell r="BL31">
            <v>0</v>
          </cell>
          <cell r="BM31">
            <v>0</v>
          </cell>
          <cell r="BN31">
            <v>0</v>
          </cell>
          <cell r="BP31">
            <v>0</v>
          </cell>
          <cell r="BQ31">
            <v>0</v>
          </cell>
          <cell r="BR31">
            <v>0</v>
          </cell>
          <cell r="BS31">
            <v>0</v>
          </cell>
          <cell r="BT31">
            <v>0</v>
          </cell>
          <cell r="BU31">
            <v>0</v>
          </cell>
          <cell r="CA31">
            <v>0</v>
          </cell>
          <cell r="CB31">
            <v>0</v>
          </cell>
          <cell r="CC31">
            <v>0</v>
          </cell>
          <cell r="CH31">
            <v>0</v>
          </cell>
          <cell r="CI31">
            <v>18.972077754600001</v>
          </cell>
          <cell r="CJ31">
            <v>0</v>
          </cell>
          <cell r="CK31">
            <v>0</v>
          </cell>
          <cell r="CL31">
            <v>0</v>
          </cell>
          <cell r="CR31">
            <v>0</v>
          </cell>
          <cell r="CS31">
            <v>0</v>
          </cell>
          <cell r="CT31">
            <v>0</v>
          </cell>
          <cell r="CU31">
            <v>0</v>
          </cell>
          <cell r="CV31">
            <v>0</v>
          </cell>
          <cell r="CW31">
            <v>0</v>
          </cell>
          <cell r="CX31">
            <v>0</v>
          </cell>
          <cell r="CY31">
            <v>0</v>
          </cell>
          <cell r="CZ31">
            <v>0</v>
          </cell>
          <cell r="DA31">
            <v>66.39881166666666</v>
          </cell>
          <cell r="DC31">
            <v>38596</v>
          </cell>
          <cell r="DD31">
            <v>11181.154667207515</v>
          </cell>
          <cell r="DE31">
            <v>2094.2280509954994</v>
          </cell>
          <cell r="DF31">
            <v>0</v>
          </cell>
          <cell r="DG31">
            <v>2450.8421940461267</v>
          </cell>
          <cell r="DH31">
            <v>0</v>
          </cell>
          <cell r="DI31">
            <v>315.41049575459999</v>
          </cell>
          <cell r="DJ31">
            <v>-16.476351666666687</v>
          </cell>
          <cell r="DK31">
            <v>16025.159056337076</v>
          </cell>
        </row>
        <row r="32">
          <cell r="A32">
            <v>38626</v>
          </cell>
          <cell r="B32">
            <v>1748.8890566423897</v>
          </cell>
          <cell r="C32">
            <v>7754.9774443734368</v>
          </cell>
          <cell r="D32">
            <v>511.4062018846538</v>
          </cell>
          <cell r="E32">
            <v>2056.6157114866819</v>
          </cell>
          <cell r="F32">
            <v>1029.736457373951</v>
          </cell>
          <cell r="G32">
            <v>549.68078726407737</v>
          </cell>
          <cell r="H32">
            <v>38.826652569846487</v>
          </cell>
          <cell r="I32">
            <v>6.8658733000000005</v>
          </cell>
          <cell r="J32">
            <v>0</v>
          </cell>
          <cell r="K32">
            <v>0</v>
          </cell>
          <cell r="L32">
            <v>0</v>
          </cell>
          <cell r="M32">
            <v>185.43867813000006</v>
          </cell>
          <cell r="N32">
            <v>0</v>
          </cell>
          <cell r="O32">
            <v>1250</v>
          </cell>
          <cell r="P32">
            <v>44.723017798199997</v>
          </cell>
          <cell r="Q32">
            <v>25.826057220599999</v>
          </cell>
          <cell r="R32">
            <v>395.60695462889998</v>
          </cell>
          <cell r="S32">
            <v>372.4908528726001</v>
          </cell>
          <cell r="T32">
            <v>71.838737611200003</v>
          </cell>
          <cell r="U32">
            <v>365.49322140869998</v>
          </cell>
          <cell r="V32">
            <v>7.3520281799999996</v>
          </cell>
          <cell r="W32">
            <v>628.65714038399994</v>
          </cell>
          <cell r="X32">
            <v>11.499411483000003</v>
          </cell>
          <cell r="Y32">
            <v>4.9675248756000006</v>
          </cell>
          <cell r="Z32">
            <v>103.0010195088</v>
          </cell>
          <cell r="AA32">
            <v>148.97842836029997</v>
          </cell>
          <cell r="AB32">
            <v>958.26104211600023</v>
          </cell>
          <cell r="AC32">
            <v>575.89728892920004</v>
          </cell>
          <cell r="AD32">
            <v>43.378353597599997</v>
          </cell>
          <cell r="AE32">
            <v>88.935995168999995</v>
          </cell>
          <cell r="AF32">
            <v>12.655930560000002</v>
          </cell>
          <cell r="AG32">
            <v>21.60697188</v>
          </cell>
          <cell r="AH32">
            <v>278.67715424640005</v>
          </cell>
          <cell r="AI32">
            <v>0</v>
          </cell>
          <cell r="AJ32">
            <v>0</v>
          </cell>
          <cell r="AK32">
            <v>0</v>
          </cell>
          <cell r="AL32">
            <v>0</v>
          </cell>
          <cell r="AM32">
            <v>19.933333333333334</v>
          </cell>
          <cell r="AN32">
            <v>4.486533333333333</v>
          </cell>
          <cell r="AO32">
            <v>111.17739999999999</v>
          </cell>
          <cell r="AP32">
            <v>0</v>
          </cell>
          <cell r="AQ32">
            <v>44.224399999999996</v>
          </cell>
          <cell r="AR32">
            <v>0</v>
          </cell>
          <cell r="AS32">
            <v>0</v>
          </cell>
          <cell r="AT32">
            <v>0</v>
          </cell>
          <cell r="AU32">
            <v>0</v>
          </cell>
          <cell r="AV32">
            <v>0</v>
          </cell>
          <cell r="AW32">
            <v>0</v>
          </cell>
          <cell r="AX32">
            <v>0</v>
          </cell>
          <cell r="AY32">
            <v>0</v>
          </cell>
          <cell r="AZ32">
            <v>-35.833333333333336</v>
          </cell>
          <cell r="BA32">
            <v>-31.255970000000001</v>
          </cell>
          <cell r="BC32">
            <v>38626</v>
          </cell>
          <cell r="BD32">
            <v>296.82118506311753</v>
          </cell>
          <cell r="BE32">
            <v>1094.5227121398368</v>
          </cell>
          <cell r="BF32">
            <v>250.49930518757211</v>
          </cell>
          <cell r="BG32">
            <v>1198.449719016078</v>
          </cell>
          <cell r="BH32">
            <v>258.44588439881602</v>
          </cell>
          <cell r="BI32">
            <v>14.190534432268594</v>
          </cell>
          <cell r="BJ32">
            <v>9.0428726297144806</v>
          </cell>
          <cell r="BK32">
            <v>0</v>
          </cell>
          <cell r="BL32">
            <v>0</v>
          </cell>
          <cell r="BM32">
            <v>0</v>
          </cell>
          <cell r="BN32">
            <v>0</v>
          </cell>
          <cell r="BP32">
            <v>0</v>
          </cell>
          <cell r="BQ32">
            <v>0</v>
          </cell>
          <cell r="BR32">
            <v>0</v>
          </cell>
          <cell r="BS32">
            <v>0</v>
          </cell>
          <cell r="BT32">
            <v>0</v>
          </cell>
          <cell r="BU32">
            <v>0</v>
          </cell>
          <cell r="CA32">
            <v>0</v>
          </cell>
          <cell r="CB32">
            <v>0</v>
          </cell>
          <cell r="CC32">
            <v>0</v>
          </cell>
          <cell r="CH32">
            <v>0</v>
          </cell>
          <cell r="CI32">
            <v>142.5375327138</v>
          </cell>
          <cell r="CJ32">
            <v>0.7401027</v>
          </cell>
          <cell r="CK32">
            <v>0</v>
          </cell>
          <cell r="CL32">
            <v>0</v>
          </cell>
          <cell r="CR32">
            <v>0</v>
          </cell>
          <cell r="CS32">
            <v>0</v>
          </cell>
          <cell r="CT32">
            <v>0</v>
          </cell>
          <cell r="CU32">
            <v>0</v>
          </cell>
          <cell r="CV32">
            <v>0</v>
          </cell>
          <cell r="CW32">
            <v>0</v>
          </cell>
          <cell r="CX32">
            <v>0</v>
          </cell>
          <cell r="CY32">
            <v>0</v>
          </cell>
          <cell r="CZ32">
            <v>0</v>
          </cell>
          <cell r="DA32">
            <v>66.39881166666666</v>
          </cell>
          <cell r="DC32">
            <v>38626</v>
          </cell>
          <cell r="DD32">
            <v>15132.436863025036</v>
          </cell>
          <cell r="DE32">
            <v>4159.8471308300996</v>
          </cell>
          <cell r="DF32">
            <v>0</v>
          </cell>
          <cell r="DG32">
            <v>3121.9722128674034</v>
          </cell>
          <cell r="DH32">
            <v>0</v>
          </cell>
          <cell r="DI32">
            <v>323.09930208046666</v>
          </cell>
          <cell r="DJ32">
            <v>-0.69049166666667361</v>
          </cell>
          <cell r="DK32">
            <v>22736.665017136336</v>
          </cell>
        </row>
        <row r="33">
          <cell r="A33">
            <v>38657</v>
          </cell>
          <cell r="B33">
            <v>2018.9714780734439</v>
          </cell>
          <cell r="C33">
            <v>17081.775426428692</v>
          </cell>
          <cell r="D33">
            <v>908.15429033244811</v>
          </cell>
          <cell r="E33">
            <v>2730.8969450420041</v>
          </cell>
          <cell r="F33">
            <v>2147.4664629466693</v>
          </cell>
          <cell r="G33">
            <v>549.02746666292285</v>
          </cell>
          <cell r="H33">
            <v>30.935015037110929</v>
          </cell>
          <cell r="I33">
            <v>6.8658733000000005</v>
          </cell>
          <cell r="J33">
            <v>0</v>
          </cell>
          <cell r="K33">
            <v>0</v>
          </cell>
          <cell r="L33">
            <v>0</v>
          </cell>
          <cell r="M33">
            <v>185.43867813000006</v>
          </cell>
          <cell r="N33">
            <v>0</v>
          </cell>
          <cell r="O33">
            <v>1500</v>
          </cell>
          <cell r="P33">
            <v>68.226042737</v>
          </cell>
          <cell r="Q33">
            <v>42.961254444999994</v>
          </cell>
          <cell r="R33">
            <v>464.82957944049997</v>
          </cell>
          <cell r="S33">
            <v>445.67197557300011</v>
          </cell>
          <cell r="T33">
            <v>151.593096973</v>
          </cell>
          <cell r="U33">
            <v>622.40310592350011</v>
          </cell>
          <cell r="V33">
            <v>11.893937490000001</v>
          </cell>
          <cell r="W33">
            <v>965.94622759999993</v>
          </cell>
          <cell r="X33">
            <v>20.489714553000002</v>
          </cell>
          <cell r="Y33">
            <v>7.5489551550000007</v>
          </cell>
          <cell r="Z33">
            <v>143.74481544399998</v>
          </cell>
          <cell r="AA33">
            <v>243.36475613549996</v>
          </cell>
          <cell r="AB33">
            <v>1563.7677062939997</v>
          </cell>
          <cell r="AC33">
            <v>983.21827189599992</v>
          </cell>
          <cell r="AD33">
            <v>51.863261268000002</v>
          </cell>
          <cell r="AE33">
            <v>103.08805146100002</v>
          </cell>
          <cell r="AF33">
            <v>21.526713919999999</v>
          </cell>
          <cell r="AG33">
            <v>37.817194480000005</v>
          </cell>
          <cell r="AH33">
            <v>419.97392345999998</v>
          </cell>
          <cell r="AI33">
            <v>0</v>
          </cell>
          <cell r="AJ33">
            <v>0</v>
          </cell>
          <cell r="AK33">
            <v>0</v>
          </cell>
          <cell r="AL33">
            <v>0</v>
          </cell>
          <cell r="AM33">
            <v>19.933333333333334</v>
          </cell>
          <cell r="AN33">
            <v>4.486533333333333</v>
          </cell>
          <cell r="AO33">
            <v>111.17739999999999</v>
          </cell>
          <cell r="AP33">
            <v>0</v>
          </cell>
          <cell r="AQ33">
            <v>44.224399999999996</v>
          </cell>
          <cell r="AR33">
            <v>0</v>
          </cell>
          <cell r="AS33">
            <v>0</v>
          </cell>
          <cell r="AT33">
            <v>0</v>
          </cell>
          <cell r="AU33">
            <v>0</v>
          </cell>
          <cell r="AV33">
            <v>0</v>
          </cell>
          <cell r="AW33">
            <v>0</v>
          </cell>
          <cell r="AX33">
            <v>0</v>
          </cell>
          <cell r="AY33">
            <v>0</v>
          </cell>
          <cell r="AZ33">
            <v>-35.833333333333336</v>
          </cell>
          <cell r="BA33">
            <v>-12.022969999999999</v>
          </cell>
          <cell r="BC33">
            <v>38657</v>
          </cell>
          <cell r="BD33">
            <v>292.4105603882112</v>
          </cell>
          <cell r="BE33">
            <v>2283.6168819458626</v>
          </cell>
          <cell r="BF33">
            <v>487.6080864167489</v>
          </cell>
          <cell r="BG33">
            <v>1365.6385657510532</v>
          </cell>
          <cell r="BH33">
            <v>493.15179592999203</v>
          </cell>
          <cell r="BI33">
            <v>14.213010503807769</v>
          </cell>
          <cell r="BJ33">
            <v>12.258678457385377</v>
          </cell>
          <cell r="BK33">
            <v>0</v>
          </cell>
          <cell r="BL33">
            <v>0</v>
          </cell>
          <cell r="BM33">
            <v>0</v>
          </cell>
          <cell r="BN33">
            <v>0</v>
          </cell>
          <cell r="BP33">
            <v>0</v>
          </cell>
          <cell r="BQ33">
            <v>0</v>
          </cell>
          <cell r="BR33">
            <v>0</v>
          </cell>
          <cell r="BS33">
            <v>0</v>
          </cell>
          <cell r="BT33">
            <v>0</v>
          </cell>
          <cell r="BU33">
            <v>0</v>
          </cell>
          <cell r="CA33">
            <v>0</v>
          </cell>
          <cell r="CB33">
            <v>0</v>
          </cell>
          <cell r="CC33">
            <v>0</v>
          </cell>
          <cell r="CH33">
            <v>0</v>
          </cell>
          <cell r="CI33">
            <v>274.71232324176003</v>
          </cell>
          <cell r="CJ33">
            <v>1.5396514000000001</v>
          </cell>
          <cell r="CK33">
            <v>0</v>
          </cell>
          <cell r="CL33">
            <v>0</v>
          </cell>
          <cell r="CR33">
            <v>0</v>
          </cell>
          <cell r="CS33">
            <v>0</v>
          </cell>
          <cell r="CT33">
            <v>0</v>
          </cell>
          <cell r="CU33">
            <v>0</v>
          </cell>
          <cell r="CV33">
            <v>0</v>
          </cell>
          <cell r="CW33">
            <v>0</v>
          </cell>
          <cell r="CX33">
            <v>0</v>
          </cell>
          <cell r="CY33">
            <v>0</v>
          </cell>
          <cell r="CZ33">
            <v>0</v>
          </cell>
          <cell r="DA33">
            <v>66.39881166666666</v>
          </cell>
          <cell r="DC33">
            <v>38657</v>
          </cell>
          <cell r="DD33">
            <v>27159.531635953292</v>
          </cell>
          <cell r="DE33">
            <v>6369.9285842484996</v>
          </cell>
          <cell r="DF33">
            <v>0</v>
          </cell>
          <cell r="DG33">
            <v>4948.8975793930604</v>
          </cell>
          <cell r="DH33">
            <v>0</v>
          </cell>
          <cell r="DI33">
            <v>456.07364130842672</v>
          </cell>
          <cell r="DJ33">
            <v>18.542508333333323</v>
          </cell>
          <cell r="DK33">
            <v>38952.973949236606</v>
          </cell>
        </row>
        <row r="34">
          <cell r="A34">
            <v>38687</v>
          </cell>
          <cell r="B34">
            <v>2344.6771116631021</v>
          </cell>
          <cell r="C34">
            <v>30903.928845700178</v>
          </cell>
          <cell r="D34">
            <v>1552.3405896149143</v>
          </cell>
          <cell r="E34">
            <v>3320.3216758291419</v>
          </cell>
          <cell r="F34">
            <v>3486.3122649012089</v>
          </cell>
          <cell r="G34">
            <v>549.84303329816737</v>
          </cell>
          <cell r="H34">
            <v>42.897683754154059</v>
          </cell>
          <cell r="I34">
            <v>6.8658733000000005</v>
          </cell>
          <cell r="J34">
            <v>0</v>
          </cell>
          <cell r="K34">
            <v>0</v>
          </cell>
          <cell r="L34">
            <v>0</v>
          </cell>
          <cell r="M34">
            <v>185.43867813000006</v>
          </cell>
          <cell r="N34">
            <v>0</v>
          </cell>
          <cell r="O34">
            <v>2250</v>
          </cell>
          <cell r="P34">
            <v>100.96253673299999</v>
          </cell>
          <cell r="Q34">
            <v>66.266918785000001</v>
          </cell>
          <cell r="R34">
            <v>583.09483624450013</v>
          </cell>
          <cell r="S34">
            <v>566.91342209699997</v>
          </cell>
          <cell r="T34">
            <v>256.06302772700002</v>
          </cell>
          <cell r="U34">
            <v>970.02926379150017</v>
          </cell>
          <cell r="V34">
            <v>18.113343710000002</v>
          </cell>
          <cell r="W34">
            <v>1434.6543835999996</v>
          </cell>
          <cell r="X34">
            <v>32.547686437000003</v>
          </cell>
          <cell r="Y34">
            <v>11.149122124999998</v>
          </cell>
          <cell r="Z34">
            <v>202.604151116</v>
          </cell>
          <cell r="AA34">
            <v>372.29641511950001</v>
          </cell>
          <cell r="AB34">
            <v>2397.775215868</v>
          </cell>
          <cell r="AC34">
            <v>1534.0702316439999</v>
          </cell>
          <cell r="AD34">
            <v>65.936227251999995</v>
          </cell>
          <cell r="AE34">
            <v>127.93357306899999</v>
          </cell>
          <cell r="AF34">
            <v>33.21741088000001</v>
          </cell>
          <cell r="AG34">
            <v>59.092475520000008</v>
          </cell>
          <cell r="AH34">
            <v>617.59306205999997</v>
          </cell>
          <cell r="AI34">
            <v>0</v>
          </cell>
          <cell r="AJ34">
            <v>0</v>
          </cell>
          <cell r="AK34">
            <v>0</v>
          </cell>
          <cell r="AL34">
            <v>0</v>
          </cell>
          <cell r="AM34">
            <v>19.933333333333334</v>
          </cell>
          <cell r="AN34">
            <v>4.486533333333333</v>
          </cell>
          <cell r="AO34">
            <v>111.17739999999999</v>
          </cell>
          <cell r="AP34">
            <v>0</v>
          </cell>
          <cell r="AQ34">
            <v>44.224399999999996</v>
          </cell>
          <cell r="AR34">
            <v>0</v>
          </cell>
          <cell r="AS34">
            <v>0</v>
          </cell>
          <cell r="AT34">
            <v>0</v>
          </cell>
          <cell r="AU34">
            <v>0</v>
          </cell>
          <cell r="AV34">
            <v>0</v>
          </cell>
          <cell r="AW34">
            <v>0</v>
          </cell>
          <cell r="AX34">
            <v>0</v>
          </cell>
          <cell r="AY34">
            <v>0</v>
          </cell>
          <cell r="AZ34">
            <v>-35.833333333333336</v>
          </cell>
          <cell r="BA34">
            <v>-42.439599999999999</v>
          </cell>
          <cell r="BC34">
            <v>38687</v>
          </cell>
          <cell r="BD34">
            <v>295.44559279261381</v>
          </cell>
          <cell r="BE34">
            <v>4348.2704036490295</v>
          </cell>
          <cell r="BF34">
            <v>802.23938029856504</v>
          </cell>
          <cell r="BG34">
            <v>1595.4743619139222</v>
          </cell>
          <cell r="BH34">
            <v>801.71909816828634</v>
          </cell>
          <cell r="BI34">
            <v>14.233774238821336</v>
          </cell>
          <cell r="BJ34">
            <v>18.440970443933566</v>
          </cell>
          <cell r="BK34">
            <v>0</v>
          </cell>
          <cell r="BL34">
            <v>0</v>
          </cell>
          <cell r="BM34">
            <v>0</v>
          </cell>
          <cell r="BN34">
            <v>0</v>
          </cell>
          <cell r="BP34">
            <v>0</v>
          </cell>
          <cell r="BQ34">
            <v>0</v>
          </cell>
          <cell r="BR34">
            <v>0</v>
          </cell>
          <cell r="BS34">
            <v>0</v>
          </cell>
          <cell r="BT34">
            <v>0</v>
          </cell>
          <cell r="BU34">
            <v>0</v>
          </cell>
          <cell r="CA34">
            <v>0</v>
          </cell>
          <cell r="CB34">
            <v>0</v>
          </cell>
          <cell r="CC34">
            <v>0</v>
          </cell>
          <cell r="CH34">
            <v>0</v>
          </cell>
          <cell r="CI34">
            <v>448.63589603820009</v>
          </cell>
          <cell r="CJ34">
            <v>2.5829287000000001</v>
          </cell>
          <cell r="CK34">
            <v>0</v>
          </cell>
          <cell r="CL34">
            <v>0</v>
          </cell>
          <cell r="CR34">
            <v>0</v>
          </cell>
          <cell r="CS34">
            <v>0</v>
          </cell>
          <cell r="CT34">
            <v>0</v>
          </cell>
          <cell r="CU34">
            <v>0</v>
          </cell>
          <cell r="CV34">
            <v>0</v>
          </cell>
          <cell r="CW34">
            <v>0</v>
          </cell>
          <cell r="CX34">
            <v>0</v>
          </cell>
          <cell r="CY34">
            <v>0</v>
          </cell>
          <cell r="CZ34">
            <v>0</v>
          </cell>
          <cell r="DA34">
            <v>66.39881166666666</v>
          </cell>
          <cell r="DC34">
            <v>38687</v>
          </cell>
          <cell r="DD34">
            <v>44642.625756190864</v>
          </cell>
          <cell r="DE34">
            <v>9450.3133037784992</v>
          </cell>
          <cell r="DF34">
            <v>0</v>
          </cell>
          <cell r="DG34">
            <v>7875.8235815051721</v>
          </cell>
          <cell r="DH34">
            <v>0</v>
          </cell>
          <cell r="DI34">
            <v>631.04049140486677</v>
          </cell>
          <cell r="DJ34">
            <v>-11.874121666666667</v>
          </cell>
          <cell r="DK34">
            <v>62587.929011212735</v>
          </cell>
        </row>
        <row r="35">
          <cell r="A35">
            <v>38718</v>
          </cell>
          <cell r="B35">
            <v>2710.9507747825601</v>
          </cell>
          <cell r="C35">
            <v>41176.709550805739</v>
          </cell>
          <cell r="D35">
            <v>2205.6811372511033</v>
          </cell>
          <cell r="E35">
            <v>3918.1118398019098</v>
          </cell>
          <cell r="F35">
            <v>4579.0306352592361</v>
          </cell>
          <cell r="G35">
            <v>558.25683612033799</v>
          </cell>
          <cell r="H35">
            <v>51.519061276863788</v>
          </cell>
          <cell r="I35">
            <v>6.9784286</v>
          </cell>
          <cell r="J35">
            <v>0</v>
          </cell>
          <cell r="K35">
            <v>0</v>
          </cell>
          <cell r="L35">
            <v>0</v>
          </cell>
          <cell r="M35">
            <v>188.47865646000002</v>
          </cell>
          <cell r="N35">
            <v>0</v>
          </cell>
          <cell r="O35">
            <v>0</v>
          </cell>
          <cell r="P35">
            <v>110.3526702359917</v>
          </cell>
          <cell r="Q35">
            <v>73.332687132723137</v>
          </cell>
          <cell r="R35">
            <v>602.19757149431985</v>
          </cell>
          <cell r="S35">
            <v>588.59114509306255</v>
          </cell>
          <cell r="T35">
            <v>290.51783224804353</v>
          </cell>
          <cell r="U35">
            <v>1076.6711302756696</v>
          </cell>
          <cell r="V35">
            <v>19.969800886804222</v>
          </cell>
          <cell r="W35">
            <v>1569.837553835019</v>
          </cell>
          <cell r="X35">
            <v>36.32134712156271</v>
          </cell>
          <cell r="Y35">
            <v>12.178681299803323</v>
          </cell>
          <cell r="Z35">
            <v>218.05683538739402</v>
          </cell>
          <cell r="AA35">
            <v>410.99917808111627</v>
          </cell>
          <cell r="AB35">
            <v>2646.6570714692452</v>
          </cell>
          <cell r="AC35">
            <v>1703.2629047132787</v>
          </cell>
          <cell r="AD35">
            <v>68.443459512957631</v>
          </cell>
          <cell r="AE35">
            <v>131.5778221197443</v>
          </cell>
          <cell r="AF35">
            <v>39.030107520000008</v>
          </cell>
          <cell r="AG35">
            <v>69.684821440000007</v>
          </cell>
          <cell r="AH35">
            <v>673.72723123297783</v>
          </cell>
          <cell r="AI35">
            <v>0</v>
          </cell>
          <cell r="AJ35">
            <v>0</v>
          </cell>
          <cell r="AK35">
            <v>0</v>
          </cell>
          <cell r="AL35">
            <v>0</v>
          </cell>
          <cell r="AM35">
            <v>0</v>
          </cell>
          <cell r="AN35">
            <v>0</v>
          </cell>
          <cell r="AO35">
            <v>101.50980000000001</v>
          </cell>
          <cell r="AP35">
            <v>0</v>
          </cell>
          <cell r="AQ35">
            <v>26.22</v>
          </cell>
          <cell r="AR35">
            <v>0</v>
          </cell>
          <cell r="AS35">
            <v>0</v>
          </cell>
          <cell r="AT35">
            <v>0</v>
          </cell>
          <cell r="AU35">
            <v>0</v>
          </cell>
          <cell r="AV35">
            <v>0</v>
          </cell>
          <cell r="AW35">
            <v>0</v>
          </cell>
          <cell r="AX35">
            <v>0</v>
          </cell>
          <cell r="AY35">
            <v>0</v>
          </cell>
          <cell r="AZ35">
            <v>-42.5</v>
          </cell>
          <cell r="BA35">
            <v>-48.671769999999995</v>
          </cell>
          <cell r="BC35">
            <v>38718</v>
          </cell>
          <cell r="BD35">
            <v>301.33880289796417</v>
          </cell>
          <cell r="BE35">
            <v>5926.2989352178456</v>
          </cell>
          <cell r="BF35">
            <v>1052.7886603010538</v>
          </cell>
          <cell r="BG35">
            <v>1766.7285342620135</v>
          </cell>
          <cell r="BH35">
            <v>1042.1554854660969</v>
          </cell>
          <cell r="BI35">
            <v>14.420660209795784</v>
          </cell>
          <cell r="BJ35">
            <v>23.921933725991575</v>
          </cell>
          <cell r="BK35">
            <v>0</v>
          </cell>
          <cell r="BL35">
            <v>0</v>
          </cell>
          <cell r="BM35">
            <v>0</v>
          </cell>
          <cell r="BN35">
            <v>0</v>
          </cell>
          <cell r="BP35">
            <v>0</v>
          </cell>
          <cell r="BQ35">
            <v>0</v>
          </cell>
          <cell r="BR35">
            <v>0</v>
          </cell>
          <cell r="BS35">
            <v>0</v>
          </cell>
          <cell r="BT35">
            <v>0</v>
          </cell>
          <cell r="BU35">
            <v>0</v>
          </cell>
          <cell r="CA35">
            <v>0</v>
          </cell>
          <cell r="CB35">
            <v>0</v>
          </cell>
          <cell r="CC35">
            <v>0</v>
          </cell>
          <cell r="CH35">
            <v>0</v>
          </cell>
          <cell r="CI35">
            <v>523.67936575644001</v>
          </cell>
          <cell r="CJ35">
            <v>3.0347183000000002</v>
          </cell>
          <cell r="CK35">
            <v>0</v>
          </cell>
          <cell r="CL35">
            <v>0</v>
          </cell>
          <cell r="CR35">
            <v>0</v>
          </cell>
          <cell r="CS35">
            <v>0</v>
          </cell>
          <cell r="CT35">
            <v>0</v>
          </cell>
          <cell r="CU35">
            <v>0</v>
          </cell>
          <cell r="CV35">
            <v>0</v>
          </cell>
          <cell r="CW35">
            <v>0</v>
          </cell>
          <cell r="CX35">
            <v>0</v>
          </cell>
          <cell r="CY35">
            <v>0</v>
          </cell>
          <cell r="CZ35">
            <v>0</v>
          </cell>
          <cell r="DA35">
            <v>66.39881166666666</v>
          </cell>
          <cell r="DC35">
            <v>38718</v>
          </cell>
          <cell r="DD35">
            <v>55395.71692035775</v>
          </cell>
          <cell r="DE35">
            <v>10341.409851099714</v>
          </cell>
          <cell r="DF35">
            <v>0</v>
          </cell>
          <cell r="DG35">
            <v>10127.653012080762</v>
          </cell>
          <cell r="DH35">
            <v>0</v>
          </cell>
          <cell r="DI35">
            <v>654.44388405644008</v>
          </cell>
          <cell r="DJ35">
            <v>-24.772958333333335</v>
          </cell>
          <cell r="DK35">
            <v>76494.450709261335</v>
          </cell>
        </row>
        <row r="36">
          <cell r="A36">
            <v>38749</v>
          </cell>
          <cell r="B36">
            <v>2809.4617678700388</v>
          </cell>
          <cell r="C36">
            <v>42210.569147707043</v>
          </cell>
          <cell r="D36">
            <v>2469.5737800826946</v>
          </cell>
          <cell r="E36">
            <v>3720.6055579824451</v>
          </cell>
          <cell r="F36">
            <v>4465.7022747139472</v>
          </cell>
          <cell r="G36">
            <v>531.38556535825865</v>
          </cell>
          <cell r="H36">
            <v>50.617034775605944</v>
          </cell>
          <cell r="I36">
            <v>6.6407626999999998</v>
          </cell>
          <cell r="J36">
            <v>0</v>
          </cell>
          <cell r="K36">
            <v>0</v>
          </cell>
          <cell r="L36">
            <v>0</v>
          </cell>
          <cell r="M36">
            <v>179.35872147000001</v>
          </cell>
          <cell r="N36">
            <v>0</v>
          </cell>
          <cell r="O36">
            <v>0</v>
          </cell>
          <cell r="P36">
            <v>97.420194413504632</v>
          </cell>
          <cell r="Q36">
            <v>64.565275645456509</v>
          </cell>
          <cell r="R36">
            <v>538.37338601940655</v>
          </cell>
          <cell r="S36">
            <v>525.57771154278157</v>
          </cell>
          <cell r="T36">
            <v>254.42742961057229</v>
          </cell>
          <cell r="U36">
            <v>947.33851385949276</v>
          </cell>
          <cell r="V36">
            <v>17.59648917139852</v>
          </cell>
          <cell r="W36">
            <v>1385.5282916561669</v>
          </cell>
          <cell r="X36">
            <v>31.921349393263732</v>
          </cell>
          <cell r="Y36">
            <v>10.752851741063445</v>
          </cell>
          <cell r="Z36">
            <v>193.15367553132933</v>
          </cell>
          <cell r="AA36">
            <v>362.05003502487284</v>
          </cell>
          <cell r="AB36">
            <v>2350.4411326836557</v>
          </cell>
          <cell r="AC36">
            <v>1498.5598756401116</v>
          </cell>
          <cell r="AD36">
            <v>61.118875706236665</v>
          </cell>
          <cell r="AE36">
            <v>117.74369756933604</v>
          </cell>
          <cell r="AF36">
            <v>34.362964480000002</v>
          </cell>
          <cell r="AG36">
            <v>61.304277580000019</v>
          </cell>
          <cell r="AH36">
            <v>595.02248763515684</v>
          </cell>
          <cell r="AI36">
            <v>0</v>
          </cell>
          <cell r="AJ36">
            <v>0</v>
          </cell>
          <cell r="AK36">
            <v>0</v>
          </cell>
          <cell r="AL36">
            <v>0</v>
          </cell>
          <cell r="AM36">
            <v>0</v>
          </cell>
          <cell r="AN36">
            <v>0</v>
          </cell>
          <cell r="AO36">
            <v>101.50980000000001</v>
          </cell>
          <cell r="AP36">
            <v>0</v>
          </cell>
          <cell r="AQ36">
            <v>26.22</v>
          </cell>
          <cell r="AR36">
            <v>0</v>
          </cell>
          <cell r="AS36">
            <v>0</v>
          </cell>
          <cell r="AT36">
            <v>0</v>
          </cell>
          <cell r="AU36">
            <v>0</v>
          </cell>
          <cell r="AV36">
            <v>0</v>
          </cell>
          <cell r="AW36">
            <v>0</v>
          </cell>
          <cell r="AX36">
            <v>0</v>
          </cell>
          <cell r="AY36">
            <v>0</v>
          </cell>
          <cell r="AZ36">
            <v>-42.5</v>
          </cell>
          <cell r="BA36">
            <v>-27.212430000000001</v>
          </cell>
          <cell r="BC36">
            <v>38749</v>
          </cell>
          <cell r="BD36">
            <v>288.54567499252278</v>
          </cell>
          <cell r="BE36">
            <v>6131.6511179136132</v>
          </cell>
          <cell r="BF36">
            <v>1039.3255086796794</v>
          </cell>
          <cell r="BG36">
            <v>1697.6026064808266</v>
          </cell>
          <cell r="BH36">
            <v>1017.6769603648885</v>
          </cell>
          <cell r="BI36">
            <v>13.750081277792614</v>
          </cell>
          <cell r="BJ36">
            <v>23.711089757284363</v>
          </cell>
          <cell r="BK36">
            <v>0</v>
          </cell>
          <cell r="BL36">
            <v>0</v>
          </cell>
          <cell r="BM36">
            <v>0</v>
          </cell>
          <cell r="BN36">
            <v>0</v>
          </cell>
          <cell r="BP36">
            <v>0</v>
          </cell>
          <cell r="BQ36">
            <v>0</v>
          </cell>
          <cell r="BR36">
            <v>0</v>
          </cell>
          <cell r="BS36">
            <v>0</v>
          </cell>
          <cell r="BT36">
            <v>0</v>
          </cell>
          <cell r="BU36">
            <v>0</v>
          </cell>
          <cell r="CA36">
            <v>0</v>
          </cell>
          <cell r="CB36">
            <v>0</v>
          </cell>
          <cell r="CC36">
            <v>0</v>
          </cell>
          <cell r="CH36">
            <v>0</v>
          </cell>
          <cell r="CI36">
            <v>444.76386011226003</v>
          </cell>
          <cell r="CJ36">
            <v>2.5710395000000004</v>
          </cell>
          <cell r="CK36">
            <v>0</v>
          </cell>
          <cell r="CL36">
            <v>0</v>
          </cell>
          <cell r="CR36">
            <v>0</v>
          </cell>
          <cell r="CS36">
            <v>0</v>
          </cell>
          <cell r="CT36">
            <v>0</v>
          </cell>
          <cell r="CU36">
            <v>0</v>
          </cell>
          <cell r="CV36">
            <v>0</v>
          </cell>
          <cell r="CW36">
            <v>0</v>
          </cell>
          <cell r="CX36">
            <v>0</v>
          </cell>
          <cell r="CY36">
            <v>0</v>
          </cell>
          <cell r="CZ36">
            <v>0</v>
          </cell>
          <cell r="DA36">
            <v>66.39881166666666</v>
          </cell>
          <cell r="DC36">
            <v>38749</v>
          </cell>
          <cell r="DD36">
            <v>56443.914612660039</v>
          </cell>
          <cell r="DE36">
            <v>9147.2585149038077</v>
          </cell>
          <cell r="DF36">
            <v>0</v>
          </cell>
          <cell r="DG36">
            <v>10212.263039466607</v>
          </cell>
          <cell r="DH36">
            <v>0</v>
          </cell>
          <cell r="DI36">
            <v>575.06469961226003</v>
          </cell>
          <cell r="DJ36">
            <v>-3.3136183333333378</v>
          </cell>
          <cell r="DK36">
            <v>76375.18724830939</v>
          </cell>
        </row>
        <row r="37">
          <cell r="A37">
            <v>38777</v>
          </cell>
          <cell r="B37">
            <v>2684.4738292879688</v>
          </cell>
          <cell r="C37">
            <v>36135.349991592986</v>
          </cell>
          <cell r="D37">
            <v>2265.1544968748685</v>
          </cell>
          <cell r="E37">
            <v>3414.1090807845121</v>
          </cell>
          <cell r="F37">
            <v>3863.1342402417358</v>
          </cell>
          <cell r="G37">
            <v>531.70278099162806</v>
          </cell>
          <cell r="H37">
            <v>44.852611850648429</v>
          </cell>
          <cell r="I37">
            <v>6.6407626999999998</v>
          </cell>
          <cell r="J37">
            <v>0</v>
          </cell>
          <cell r="K37">
            <v>0</v>
          </cell>
          <cell r="L37">
            <v>0</v>
          </cell>
          <cell r="M37">
            <v>179.35872147000001</v>
          </cell>
          <cell r="N37">
            <v>0</v>
          </cell>
          <cell r="O37">
            <v>0</v>
          </cell>
          <cell r="P37">
            <v>84.033570661906367</v>
          </cell>
          <cell r="Q37">
            <v>54.524525562219658</v>
          </cell>
          <cell r="R37">
            <v>509.88532882826422</v>
          </cell>
          <cell r="S37">
            <v>493.56450943069706</v>
          </cell>
          <cell r="T37">
            <v>205.68860886460854</v>
          </cell>
          <cell r="U37">
            <v>795.89608585729047</v>
          </cell>
          <cell r="V37">
            <v>14.956052413292078</v>
          </cell>
          <cell r="W37">
            <v>1192.8730325079775</v>
          </cell>
          <cell r="X37">
            <v>26.56827120676969</v>
          </cell>
          <cell r="Y37">
            <v>9.2848431783865077</v>
          </cell>
          <cell r="Z37">
            <v>171.00310108412788</v>
          </cell>
          <cell r="AA37">
            <v>307.02083499291052</v>
          </cell>
          <cell r="AB37">
            <v>2011.9195567425174</v>
          </cell>
          <cell r="AC37">
            <v>1258.3052452476156</v>
          </cell>
          <cell r="AD37">
            <v>57.415027467508295</v>
          </cell>
          <cell r="AE37">
            <v>112.25352042534665</v>
          </cell>
          <cell r="AF37">
            <v>29.013437440000004</v>
          </cell>
          <cell r="AG37">
            <v>51.437726860000005</v>
          </cell>
          <cell r="AH37">
            <v>514.95066748293027</v>
          </cell>
          <cell r="AI37">
            <v>0</v>
          </cell>
          <cell r="AJ37">
            <v>0</v>
          </cell>
          <cell r="AK37">
            <v>0</v>
          </cell>
          <cell r="AL37">
            <v>0</v>
          </cell>
          <cell r="AM37">
            <v>0</v>
          </cell>
          <cell r="AN37">
            <v>0</v>
          </cell>
          <cell r="AO37">
            <v>101.50980000000001</v>
          </cell>
          <cell r="AP37">
            <v>0</v>
          </cell>
          <cell r="AQ37">
            <v>26.22</v>
          </cell>
          <cell r="AR37">
            <v>0</v>
          </cell>
          <cell r="AS37">
            <v>0</v>
          </cell>
          <cell r="AT37">
            <v>0</v>
          </cell>
          <cell r="AU37">
            <v>0</v>
          </cell>
          <cell r="AV37">
            <v>0</v>
          </cell>
          <cell r="AW37">
            <v>0</v>
          </cell>
          <cell r="AX37">
            <v>0</v>
          </cell>
          <cell r="AY37">
            <v>0</v>
          </cell>
          <cell r="AZ37">
            <v>-42.5</v>
          </cell>
          <cell r="BA37">
            <v>-198.83448999999999</v>
          </cell>
          <cell r="BC37">
            <v>38777</v>
          </cell>
          <cell r="BD37">
            <v>285.42368107731511</v>
          </cell>
          <cell r="BE37">
            <v>5341.2445575666225</v>
          </cell>
          <cell r="BF37">
            <v>882.79863327092903</v>
          </cell>
          <cell r="BG37">
            <v>1580.9714791584408</v>
          </cell>
          <cell r="BH37">
            <v>872.75298003845955</v>
          </cell>
          <cell r="BI37">
            <v>13.761070626531369</v>
          </cell>
          <cell r="BJ37">
            <v>19.777396844469454</v>
          </cell>
          <cell r="BK37">
            <v>0</v>
          </cell>
          <cell r="BL37">
            <v>0</v>
          </cell>
          <cell r="BM37">
            <v>0</v>
          </cell>
          <cell r="BN37">
            <v>0</v>
          </cell>
          <cell r="BP37">
            <v>0</v>
          </cell>
          <cell r="BQ37">
            <v>0</v>
          </cell>
          <cell r="BR37">
            <v>0</v>
          </cell>
          <cell r="BS37">
            <v>0</v>
          </cell>
          <cell r="BT37">
            <v>0</v>
          </cell>
          <cell r="BU37">
            <v>0</v>
          </cell>
          <cell r="CA37">
            <v>0</v>
          </cell>
          <cell r="CB37">
            <v>0</v>
          </cell>
          <cell r="CC37">
            <v>0</v>
          </cell>
          <cell r="CH37">
            <v>0</v>
          </cell>
          <cell r="CI37">
            <v>361.74345741708004</v>
          </cell>
          <cell r="CJ37">
            <v>2.0598039000000004</v>
          </cell>
          <cell r="CK37">
            <v>0</v>
          </cell>
          <cell r="CL37">
            <v>0</v>
          </cell>
          <cell r="CR37">
            <v>0</v>
          </cell>
          <cell r="CS37">
            <v>0</v>
          </cell>
          <cell r="CT37">
            <v>0</v>
          </cell>
          <cell r="CU37">
            <v>0</v>
          </cell>
          <cell r="CV37">
            <v>0</v>
          </cell>
          <cell r="CW37">
            <v>0</v>
          </cell>
          <cell r="CX37">
            <v>0</v>
          </cell>
          <cell r="CY37">
            <v>0</v>
          </cell>
          <cell r="CZ37">
            <v>0</v>
          </cell>
          <cell r="DA37">
            <v>66.39881166666666</v>
          </cell>
          <cell r="DC37">
            <v>38777</v>
          </cell>
          <cell r="DD37">
            <v>49124.77651579435</v>
          </cell>
          <cell r="DE37">
            <v>7900.5939462543693</v>
          </cell>
          <cell r="DF37">
            <v>0</v>
          </cell>
          <cell r="DG37">
            <v>8996.7297985827681</v>
          </cell>
          <cell r="DH37">
            <v>0</v>
          </cell>
          <cell r="DI37">
            <v>491.53306131708007</v>
          </cell>
          <cell r="DJ37">
            <v>-174.93567833333333</v>
          </cell>
          <cell r="DK37">
            <v>66338.697643615233</v>
          </cell>
        </row>
        <row r="38">
          <cell r="A38">
            <v>38808</v>
          </cell>
          <cell r="B38">
            <v>2450.7236833900156</v>
          </cell>
          <cell r="C38">
            <v>25248.516150353953</v>
          </cell>
          <cell r="D38">
            <v>1821.9642130805396</v>
          </cell>
          <cell r="E38">
            <v>2686.5882131515887</v>
          </cell>
          <cell r="F38">
            <v>2920.0774133978371</v>
          </cell>
          <cell r="G38">
            <v>549.24952304882856</v>
          </cell>
          <cell r="H38">
            <v>36.471528224362295</v>
          </cell>
          <cell r="I38">
            <v>6.8658733000000005</v>
          </cell>
          <cell r="J38">
            <v>0</v>
          </cell>
          <cell r="K38">
            <v>0</v>
          </cell>
          <cell r="L38">
            <v>0</v>
          </cell>
          <cell r="M38">
            <v>185.43867813000006</v>
          </cell>
          <cell r="N38">
            <v>0</v>
          </cell>
          <cell r="O38">
            <v>0</v>
          </cell>
          <cell r="P38">
            <v>56.817336319306868</v>
          </cell>
          <cell r="Q38">
            <v>35.129107704378846</v>
          </cell>
          <cell r="R38">
            <v>412.33033323027138</v>
          </cell>
          <cell r="S38">
            <v>393.4460462145525</v>
          </cell>
          <cell r="T38">
            <v>118.60267571745652</v>
          </cell>
          <cell r="U38">
            <v>506.53027954179697</v>
          </cell>
          <cell r="V38">
            <v>9.7816527305457122</v>
          </cell>
          <cell r="W38">
            <v>803.16349817127741</v>
          </cell>
          <cell r="X38">
            <v>16.527288944985962</v>
          </cell>
          <cell r="Y38">
            <v>6.2919230711983891</v>
          </cell>
          <cell r="Z38">
            <v>122.14312900084605</v>
          </cell>
          <cell r="AA38">
            <v>199.74146851336081</v>
          </cell>
          <cell r="AB38">
            <v>1347.2842166577552</v>
          </cell>
          <cell r="AC38">
            <v>799.76251931909155</v>
          </cell>
          <cell r="AD38">
            <v>45.794353604027044</v>
          </cell>
          <cell r="AE38">
            <v>91.777978413650359</v>
          </cell>
          <cell r="AF38">
            <v>18.684252800000003</v>
          </cell>
          <cell r="AG38">
            <v>32.635121740000002</v>
          </cell>
          <cell r="AH38">
            <v>350.68399873083166</v>
          </cell>
          <cell r="AI38">
            <v>0</v>
          </cell>
          <cell r="AJ38">
            <v>0</v>
          </cell>
          <cell r="AK38">
            <v>0</v>
          </cell>
          <cell r="AL38">
            <v>0</v>
          </cell>
          <cell r="AM38">
            <v>0</v>
          </cell>
          <cell r="AN38">
            <v>0</v>
          </cell>
          <cell r="AO38">
            <v>101.50980000000001</v>
          </cell>
          <cell r="AP38">
            <v>0</v>
          </cell>
          <cell r="AQ38">
            <v>26.22</v>
          </cell>
          <cell r="AR38">
            <v>0</v>
          </cell>
          <cell r="AS38">
            <v>0</v>
          </cell>
          <cell r="AT38">
            <v>0</v>
          </cell>
          <cell r="AU38">
            <v>0</v>
          </cell>
          <cell r="AV38">
            <v>0</v>
          </cell>
          <cell r="AW38">
            <v>0</v>
          </cell>
          <cell r="AX38">
            <v>0</v>
          </cell>
          <cell r="AY38">
            <v>0</v>
          </cell>
          <cell r="AZ38">
            <v>-42.5</v>
          </cell>
          <cell r="BA38">
            <v>-86.705770000000001</v>
          </cell>
          <cell r="BC38">
            <v>38808</v>
          </cell>
          <cell r="BD38">
            <v>297.75041581132336</v>
          </cell>
          <cell r="BE38">
            <v>3734.0842253209785</v>
          </cell>
          <cell r="BF38">
            <v>655.56738038575827</v>
          </cell>
          <cell r="BG38">
            <v>1472.021364587034</v>
          </cell>
          <cell r="BH38">
            <v>649.37552184006938</v>
          </cell>
          <cell r="BI38">
            <v>14.158533846080179</v>
          </cell>
          <cell r="BJ38">
            <v>15.103789178845538</v>
          </cell>
          <cell r="BK38">
            <v>0</v>
          </cell>
          <cell r="BL38">
            <v>0</v>
          </cell>
          <cell r="BM38">
            <v>0</v>
          </cell>
          <cell r="BN38">
            <v>0</v>
          </cell>
          <cell r="BP38">
            <v>0</v>
          </cell>
          <cell r="BQ38">
            <v>0</v>
          </cell>
          <cell r="BR38">
            <v>0</v>
          </cell>
          <cell r="BS38">
            <v>0</v>
          </cell>
          <cell r="BT38">
            <v>0</v>
          </cell>
          <cell r="BU38">
            <v>0</v>
          </cell>
          <cell r="CA38">
            <v>0</v>
          </cell>
          <cell r="CB38">
            <v>0</v>
          </cell>
          <cell r="CC38">
            <v>0</v>
          </cell>
          <cell r="CH38">
            <v>0</v>
          </cell>
          <cell r="CI38">
            <v>204.11221686209998</v>
          </cell>
          <cell r="CJ38">
            <v>1.1146125</v>
          </cell>
          <cell r="CK38">
            <v>0</v>
          </cell>
          <cell r="CL38">
            <v>0</v>
          </cell>
          <cell r="CR38">
            <v>0</v>
          </cell>
          <cell r="CS38">
            <v>0</v>
          </cell>
          <cell r="CT38">
            <v>0</v>
          </cell>
          <cell r="CU38">
            <v>0</v>
          </cell>
          <cell r="CV38">
            <v>0</v>
          </cell>
          <cell r="CW38">
            <v>0</v>
          </cell>
          <cell r="CX38">
            <v>0</v>
          </cell>
          <cell r="CY38">
            <v>0</v>
          </cell>
          <cell r="CZ38">
            <v>0</v>
          </cell>
          <cell r="DA38">
            <v>66.39881166666666</v>
          </cell>
          <cell r="DC38">
            <v>38808</v>
          </cell>
          <cell r="DD38">
            <v>35905.895276077121</v>
          </cell>
          <cell r="DE38">
            <v>5367.1271804253329</v>
          </cell>
          <cell r="DF38">
            <v>0</v>
          </cell>
          <cell r="DG38">
            <v>6838.0612309700891</v>
          </cell>
          <cell r="DH38">
            <v>0</v>
          </cell>
          <cell r="DI38">
            <v>332.95662936209999</v>
          </cell>
          <cell r="DJ38">
            <v>-62.806958333333341</v>
          </cell>
          <cell r="DK38">
            <v>48381.233358501311</v>
          </cell>
        </row>
        <row r="39">
          <cell r="A39">
            <v>38838</v>
          </cell>
          <cell r="B39">
            <v>2197.6442737890438</v>
          </cell>
          <cell r="C39">
            <v>16568.664960125025</v>
          </cell>
          <cell r="D39">
            <v>1248.1487837005261</v>
          </cell>
          <cell r="E39">
            <v>2427.7965031684321</v>
          </cell>
          <cell r="F39">
            <v>1792.5608410180587</v>
          </cell>
          <cell r="G39">
            <v>549.24525522394026</v>
          </cell>
          <cell r="H39">
            <v>25.912773808488438</v>
          </cell>
          <cell r="I39">
            <v>6.8658733000000005</v>
          </cell>
          <cell r="J39">
            <v>0</v>
          </cell>
          <cell r="K39">
            <v>0</v>
          </cell>
          <cell r="L39">
            <v>0</v>
          </cell>
          <cell r="M39">
            <v>185.43867813000006</v>
          </cell>
          <cell r="N39">
            <v>0</v>
          </cell>
          <cell r="O39">
            <v>0</v>
          </cell>
          <cell r="P39">
            <v>34.768216682895407</v>
          </cell>
          <cell r="Q39">
            <v>19.176971267512172</v>
          </cell>
          <cell r="R39">
            <v>342.59965326988248</v>
          </cell>
          <cell r="S39">
            <v>320.55809109396341</v>
          </cell>
          <cell r="T39">
            <v>45.232748689722023</v>
          </cell>
          <cell r="U39">
            <v>267.75242138916195</v>
          </cell>
          <cell r="V39">
            <v>5.5441351315924567</v>
          </cell>
          <cell r="W39">
            <v>486.97807322244512</v>
          </cell>
          <cell r="X39">
            <v>8.1949265580027433</v>
          </cell>
          <cell r="Y39">
            <v>3.8691749774301627</v>
          </cell>
          <cell r="Z39">
            <v>83.457392379069262</v>
          </cell>
          <cell r="AA39">
            <v>111.74984606242937</v>
          </cell>
          <cell r="AB39">
            <v>799.06007912221548</v>
          </cell>
          <cell r="AC39">
            <v>421.25414263675003</v>
          </cell>
          <cell r="AD39">
            <v>37.339982575601724</v>
          </cell>
          <cell r="AE39">
            <v>77.375798030767214</v>
          </cell>
          <cell r="AF39">
            <v>10.187743680000001</v>
          </cell>
          <cell r="AG39">
            <v>17.107236120000003</v>
          </cell>
          <cell r="AH39">
            <v>217.94984115613971</v>
          </cell>
          <cell r="AI39">
            <v>0</v>
          </cell>
          <cell r="AJ39">
            <v>0</v>
          </cell>
          <cell r="AK39">
            <v>0</v>
          </cell>
          <cell r="AL39">
            <v>0</v>
          </cell>
          <cell r="AM39">
            <v>97.92</v>
          </cell>
          <cell r="AN39">
            <v>27.325800000000001</v>
          </cell>
          <cell r="AO39">
            <v>125.72713800000001</v>
          </cell>
          <cell r="AP39">
            <v>0</v>
          </cell>
          <cell r="AQ39">
            <v>45.465479999999999</v>
          </cell>
          <cell r="AR39">
            <v>0</v>
          </cell>
          <cell r="AS39">
            <v>0</v>
          </cell>
          <cell r="AT39">
            <v>0</v>
          </cell>
          <cell r="AU39">
            <v>0</v>
          </cell>
          <cell r="AV39">
            <v>0</v>
          </cell>
          <cell r="AW39">
            <v>0</v>
          </cell>
          <cell r="AX39">
            <v>0</v>
          </cell>
          <cell r="AY39">
            <v>0</v>
          </cell>
          <cell r="AZ39">
            <v>-42.5</v>
          </cell>
          <cell r="BA39">
            <v>-91.142789999999991</v>
          </cell>
          <cell r="BC39">
            <v>38838</v>
          </cell>
          <cell r="BD39">
            <v>292.29223285101773</v>
          </cell>
          <cell r="BE39">
            <v>2366.5609854866198</v>
          </cell>
          <cell r="BF39">
            <v>387.28354688555947</v>
          </cell>
          <cell r="BG39">
            <v>1264.5800306803305</v>
          </cell>
          <cell r="BH39">
            <v>392.63822770919239</v>
          </cell>
          <cell r="BI39">
            <v>14.204012815495933</v>
          </cell>
          <cell r="BJ39">
            <v>9.4598337754111572</v>
          </cell>
          <cell r="BK39">
            <v>0</v>
          </cell>
          <cell r="BL39">
            <v>0</v>
          </cell>
          <cell r="BM39">
            <v>0</v>
          </cell>
          <cell r="BN39">
            <v>0</v>
          </cell>
          <cell r="BP39">
            <v>0</v>
          </cell>
          <cell r="BQ39">
            <v>0</v>
          </cell>
          <cell r="BR39">
            <v>0</v>
          </cell>
          <cell r="BS39">
            <v>0</v>
          </cell>
          <cell r="BT39">
            <v>0</v>
          </cell>
          <cell r="BU39">
            <v>0</v>
          </cell>
          <cell r="CA39">
            <v>0</v>
          </cell>
          <cell r="CB39">
            <v>0</v>
          </cell>
          <cell r="CC39">
            <v>0</v>
          </cell>
          <cell r="CH39">
            <v>0</v>
          </cell>
          <cell r="CI39">
            <v>81.811567086540009</v>
          </cell>
          <cell r="CJ39">
            <v>0.37450980000000006</v>
          </cell>
          <cell r="CK39">
            <v>0</v>
          </cell>
          <cell r="CL39">
            <v>0</v>
          </cell>
          <cell r="CR39">
            <v>0</v>
          </cell>
          <cell r="CS39">
            <v>0</v>
          </cell>
          <cell r="CT39">
            <v>0</v>
          </cell>
          <cell r="CU39">
            <v>0</v>
          </cell>
          <cell r="CV39">
            <v>0</v>
          </cell>
          <cell r="CW39">
            <v>0</v>
          </cell>
          <cell r="CX39">
            <v>0</v>
          </cell>
          <cell r="CY39">
            <v>0</v>
          </cell>
          <cell r="CZ39">
            <v>0</v>
          </cell>
          <cell r="DA39">
            <v>66.39881166666666</v>
          </cell>
          <cell r="DC39">
            <v>38838</v>
          </cell>
          <cell r="DD39">
            <v>25002.277942263518</v>
          </cell>
          <cell r="DE39">
            <v>3310.1564740455815</v>
          </cell>
          <cell r="DF39">
            <v>0</v>
          </cell>
          <cell r="DG39">
            <v>4727.0188702036276</v>
          </cell>
          <cell r="DH39">
            <v>0</v>
          </cell>
          <cell r="DI39">
            <v>378.62449488653999</v>
          </cell>
          <cell r="DJ39">
            <v>-67.243978333333331</v>
          </cell>
          <cell r="DK39">
            <v>33350.833803065936</v>
          </cell>
        </row>
        <row r="40">
          <cell r="A40">
            <v>38869</v>
          </cell>
          <cell r="B40">
            <v>1884.9814266804049</v>
          </cell>
          <cell r="C40">
            <v>9407.1683620990098</v>
          </cell>
          <cell r="D40">
            <v>730.78300924551104</v>
          </cell>
          <cell r="E40">
            <v>1985.4463416465424</v>
          </cell>
          <cell r="F40">
            <v>991.15775338918138</v>
          </cell>
          <cell r="G40">
            <v>549.0598897342345</v>
          </cell>
          <cell r="H40">
            <v>35.031188609539754</v>
          </cell>
          <cell r="I40">
            <v>6.8658733000000005</v>
          </cell>
          <cell r="J40">
            <v>0</v>
          </cell>
          <cell r="K40">
            <v>0</v>
          </cell>
          <cell r="L40">
            <v>0</v>
          </cell>
          <cell r="M40">
            <v>185.43867813000006</v>
          </cell>
          <cell r="N40">
            <v>0</v>
          </cell>
          <cell r="O40">
            <v>0</v>
          </cell>
          <cell r="P40">
            <v>21.996841092218048</v>
          </cell>
          <cell r="Q40">
            <v>10.171912212286829</v>
          </cell>
          <cell r="R40">
            <v>293.07115027964761</v>
          </cell>
          <cell r="S40">
            <v>270.26223330140181</v>
          </cell>
          <cell r="T40">
            <v>5.5030062633465402</v>
          </cell>
          <cell r="U40">
            <v>133.71914622045415</v>
          </cell>
          <cell r="V40">
            <v>3.1343596743318169</v>
          </cell>
          <cell r="W40">
            <v>304.2916073487882</v>
          </cell>
          <cell r="X40">
            <v>3.5628350060433855</v>
          </cell>
          <cell r="Y40">
            <v>2.4639422905470325</v>
          </cell>
          <cell r="Z40">
            <v>60.167579558645457</v>
          </cell>
          <cell r="AA40">
            <v>61.84362478680471</v>
          </cell>
          <cell r="AB40">
            <v>489.16860082594712</v>
          </cell>
          <cell r="AC40">
            <v>208.91096906994477</v>
          </cell>
          <cell r="AD40">
            <v>31.499891520469259</v>
          </cell>
          <cell r="AE40">
            <v>66.886314776220203</v>
          </cell>
          <cell r="AF40">
            <v>5.3924595200000009</v>
          </cell>
          <cell r="AG40">
            <v>8.4029381800000014</v>
          </cell>
          <cell r="AH40">
            <v>140.7273550947645</v>
          </cell>
          <cell r="AI40">
            <v>0</v>
          </cell>
          <cell r="AJ40">
            <v>0</v>
          </cell>
          <cell r="AK40">
            <v>0</v>
          </cell>
          <cell r="AL40">
            <v>0</v>
          </cell>
          <cell r="AM40">
            <v>97.92</v>
          </cell>
          <cell r="AN40">
            <v>27.325800000000001</v>
          </cell>
          <cell r="AO40">
            <v>125.72713800000001</v>
          </cell>
          <cell r="AP40">
            <v>0</v>
          </cell>
          <cell r="AQ40">
            <v>45.465479999999999</v>
          </cell>
          <cell r="AR40">
            <v>0</v>
          </cell>
          <cell r="AS40">
            <v>0</v>
          </cell>
          <cell r="AT40">
            <v>0</v>
          </cell>
          <cell r="AU40">
            <v>0</v>
          </cell>
          <cell r="AV40">
            <v>0</v>
          </cell>
          <cell r="AW40">
            <v>0</v>
          </cell>
          <cell r="AX40">
            <v>0</v>
          </cell>
          <cell r="AY40">
            <v>0</v>
          </cell>
          <cell r="AZ40">
            <v>-42.5</v>
          </cell>
          <cell r="BA40">
            <v>-228.43599</v>
          </cell>
          <cell r="BC40">
            <v>38869</v>
          </cell>
          <cell r="BD40">
            <v>294.18207680592974</v>
          </cell>
          <cell r="BE40">
            <v>1218.4614192588351</v>
          </cell>
          <cell r="BF40">
            <v>208.53678679292551</v>
          </cell>
          <cell r="BG40">
            <v>1142.683553995284</v>
          </cell>
          <cell r="BH40">
            <v>206.55315372379874</v>
          </cell>
          <cell r="BI40">
            <v>14.174976483948534</v>
          </cell>
          <cell r="BJ40">
            <v>7.4202129899861218</v>
          </cell>
          <cell r="BK40">
            <v>0</v>
          </cell>
          <cell r="BL40">
            <v>0</v>
          </cell>
          <cell r="BM40">
            <v>0</v>
          </cell>
          <cell r="BN40">
            <v>0</v>
          </cell>
          <cell r="BP40">
            <v>0</v>
          </cell>
          <cell r="BQ40">
            <v>0</v>
          </cell>
          <cell r="BR40">
            <v>0</v>
          </cell>
          <cell r="BS40">
            <v>0</v>
          </cell>
          <cell r="BT40">
            <v>0</v>
          </cell>
          <cell r="BU40">
            <v>0</v>
          </cell>
          <cell r="CA40">
            <v>0</v>
          </cell>
          <cell r="CB40">
            <v>0</v>
          </cell>
          <cell r="CC40">
            <v>0</v>
          </cell>
          <cell r="CH40">
            <v>0</v>
          </cell>
          <cell r="CI40">
            <v>18.972077754600001</v>
          </cell>
          <cell r="CJ40">
            <v>0</v>
          </cell>
          <cell r="CK40">
            <v>0</v>
          </cell>
          <cell r="CL40">
            <v>0</v>
          </cell>
          <cell r="CR40">
            <v>0</v>
          </cell>
          <cell r="CS40">
            <v>0</v>
          </cell>
          <cell r="CT40">
            <v>0</v>
          </cell>
          <cell r="CU40">
            <v>0</v>
          </cell>
          <cell r="CV40">
            <v>0</v>
          </cell>
          <cell r="CW40">
            <v>0</v>
          </cell>
          <cell r="CX40">
            <v>0</v>
          </cell>
          <cell r="CY40">
            <v>0</v>
          </cell>
          <cell r="CZ40">
            <v>0</v>
          </cell>
          <cell r="DA40">
            <v>66.39881166666666</v>
          </cell>
          <cell r="DC40">
            <v>38869</v>
          </cell>
          <cell r="DD40">
            <v>15775.932522834424</v>
          </cell>
          <cell r="DE40">
            <v>2121.1767670218615</v>
          </cell>
          <cell r="DF40">
            <v>0</v>
          </cell>
          <cell r="DG40">
            <v>3092.0121800507086</v>
          </cell>
          <cell r="DH40">
            <v>0</v>
          </cell>
          <cell r="DI40">
            <v>315.41049575459999</v>
          </cell>
          <cell r="DJ40">
            <v>-204.53717833333334</v>
          </cell>
          <cell r="DK40">
            <v>21099.994787328262</v>
          </cell>
        </row>
        <row r="41">
          <cell r="A41">
            <v>38899</v>
          </cell>
          <cell r="B41">
            <v>1732.4222408924616</v>
          </cell>
          <cell r="C41">
            <v>5064.0281740730625</v>
          </cell>
          <cell r="D41">
            <v>456.34889428230935</v>
          </cell>
          <cell r="E41">
            <v>1932.0064886269111</v>
          </cell>
          <cell r="F41">
            <v>699.5317356461569</v>
          </cell>
          <cell r="G41">
            <v>549.88470975640007</v>
          </cell>
          <cell r="H41">
            <v>47.929762937441375</v>
          </cell>
          <cell r="I41">
            <v>6.8658733000000005</v>
          </cell>
          <cell r="J41">
            <v>0</v>
          </cell>
          <cell r="K41">
            <v>0</v>
          </cell>
          <cell r="L41">
            <v>0</v>
          </cell>
          <cell r="M41">
            <v>185.43867813000006</v>
          </cell>
          <cell r="N41">
            <v>0</v>
          </cell>
          <cell r="O41">
            <v>0</v>
          </cell>
          <cell r="P41">
            <v>21.438909910273129</v>
          </cell>
          <cell r="Q41">
            <v>9.623341638499781</v>
          </cell>
          <cell r="R41">
            <v>296.9471654280531</v>
          </cell>
          <cell r="S41">
            <v>273.40325251305416</v>
          </cell>
          <cell r="T41">
            <v>1.9381263644424798</v>
          </cell>
          <cell r="U41">
            <v>125.04009257589294</v>
          </cell>
          <cell r="V41">
            <v>2.9995473026156003</v>
          </cell>
          <cell r="W41">
            <v>296.00960968841764</v>
          </cell>
          <cell r="X41">
            <v>3.2321256970528847</v>
          </cell>
          <cell r="Y41">
            <v>2.4038216040149178</v>
          </cell>
          <cell r="Z41">
            <v>59.733114320144679</v>
          </cell>
          <cell r="AA41">
            <v>58.96246752783447</v>
          </cell>
          <cell r="AB41">
            <v>472.34701189371134</v>
          </cell>
          <cell r="AC41">
            <v>195.07580947440536</v>
          </cell>
          <cell r="AD41">
            <v>31.868053787146959</v>
          </cell>
          <cell r="AE41">
            <v>67.847254035616984</v>
          </cell>
          <cell r="AF41">
            <v>5.0996371199999997</v>
          </cell>
          <cell r="AG41">
            <v>7.8311415000000011</v>
          </cell>
          <cell r="AH41">
            <v>137.57831014476852</v>
          </cell>
          <cell r="AI41">
            <v>0</v>
          </cell>
          <cell r="AJ41">
            <v>0</v>
          </cell>
          <cell r="AK41">
            <v>0</v>
          </cell>
          <cell r="AL41">
            <v>0</v>
          </cell>
          <cell r="AM41">
            <v>97.92</v>
          </cell>
          <cell r="AN41">
            <v>27.325800000000001</v>
          </cell>
          <cell r="AO41">
            <v>125.72713800000001</v>
          </cell>
          <cell r="AP41">
            <v>0</v>
          </cell>
          <cell r="AQ41">
            <v>45.465479999999999</v>
          </cell>
          <cell r="AR41">
            <v>0</v>
          </cell>
          <cell r="AS41">
            <v>0</v>
          </cell>
          <cell r="AT41">
            <v>0</v>
          </cell>
          <cell r="AU41">
            <v>0</v>
          </cell>
          <cell r="AV41">
            <v>0</v>
          </cell>
          <cell r="AW41">
            <v>0</v>
          </cell>
          <cell r="AX41">
            <v>0</v>
          </cell>
          <cell r="AY41">
            <v>0</v>
          </cell>
          <cell r="AZ41">
            <v>-42.5</v>
          </cell>
          <cell r="BA41">
            <v>-89.179009999999991</v>
          </cell>
          <cell r="BC41">
            <v>38899</v>
          </cell>
          <cell r="BD41">
            <v>291.56535303314132</v>
          </cell>
          <cell r="BE41">
            <v>754.77162792789829</v>
          </cell>
          <cell r="BF41">
            <v>148.11969707228178</v>
          </cell>
          <cell r="BG41">
            <v>1085.152520437463</v>
          </cell>
          <cell r="BH41">
            <v>144.14035575695914</v>
          </cell>
          <cell r="BI41">
            <v>14.211282486299837</v>
          </cell>
          <cell r="BJ41">
            <v>7.8486823646479493</v>
          </cell>
          <cell r="BK41">
            <v>0</v>
          </cell>
          <cell r="BL41">
            <v>0</v>
          </cell>
          <cell r="BM41">
            <v>0</v>
          </cell>
          <cell r="BN41">
            <v>0</v>
          </cell>
          <cell r="BP41">
            <v>0</v>
          </cell>
          <cell r="BQ41">
            <v>0</v>
          </cell>
          <cell r="BR41">
            <v>0</v>
          </cell>
          <cell r="BS41">
            <v>0</v>
          </cell>
          <cell r="BT41">
            <v>0</v>
          </cell>
          <cell r="BU41">
            <v>0</v>
          </cell>
          <cell r="CA41">
            <v>0</v>
          </cell>
          <cell r="CB41">
            <v>0</v>
          </cell>
          <cell r="CC41">
            <v>0</v>
          </cell>
          <cell r="CH41">
            <v>0</v>
          </cell>
          <cell r="CI41">
            <v>19.604480346420001</v>
          </cell>
          <cell r="CJ41">
            <v>0</v>
          </cell>
          <cell r="CK41">
            <v>0</v>
          </cell>
          <cell r="CL41">
            <v>0</v>
          </cell>
          <cell r="CR41">
            <v>0</v>
          </cell>
          <cell r="CS41">
            <v>0</v>
          </cell>
          <cell r="CT41">
            <v>0</v>
          </cell>
          <cell r="CU41">
            <v>0</v>
          </cell>
          <cell r="CV41">
            <v>0</v>
          </cell>
          <cell r="CW41">
            <v>0</v>
          </cell>
          <cell r="CX41">
            <v>0</v>
          </cell>
          <cell r="CY41">
            <v>0</v>
          </cell>
          <cell r="CZ41">
            <v>0</v>
          </cell>
          <cell r="DA41">
            <v>66.39881166666666</v>
          </cell>
          <cell r="DC41">
            <v>38899</v>
          </cell>
          <cell r="DD41">
            <v>10674.456557644742</v>
          </cell>
          <cell r="DE41">
            <v>2069.3787925259448</v>
          </cell>
          <cell r="DF41">
            <v>0</v>
          </cell>
          <cell r="DG41">
            <v>2445.8095190786917</v>
          </cell>
          <cell r="DH41">
            <v>0</v>
          </cell>
          <cell r="DI41">
            <v>316.04289834642003</v>
          </cell>
          <cell r="DJ41">
            <v>-65.280198333333345</v>
          </cell>
          <cell r="DK41">
            <v>15440.407569262466</v>
          </cell>
        </row>
        <row r="42">
          <cell r="A42">
            <v>38930</v>
          </cell>
          <cell r="B42">
            <v>1661.8498703102719</v>
          </cell>
          <cell r="C42">
            <v>5753.9619195108189</v>
          </cell>
          <cell r="D42">
            <v>390.08296745040423</v>
          </cell>
          <cell r="E42">
            <v>1914.2602117277011</v>
          </cell>
          <cell r="F42">
            <v>715.38203645556189</v>
          </cell>
          <cell r="G42">
            <v>557.98049420029713</v>
          </cell>
          <cell r="H42">
            <v>49.648869098112314</v>
          </cell>
          <cell r="I42">
            <v>6.9784286</v>
          </cell>
          <cell r="J42">
            <v>0</v>
          </cell>
          <cell r="K42">
            <v>0</v>
          </cell>
          <cell r="L42">
            <v>0</v>
          </cell>
          <cell r="M42">
            <v>188.47865646000002</v>
          </cell>
          <cell r="N42">
            <v>0</v>
          </cell>
          <cell r="O42">
            <v>0</v>
          </cell>
          <cell r="P42">
            <v>21.508291495743265</v>
          </cell>
          <cell r="Q42">
            <v>9.6544851389480009</v>
          </cell>
          <cell r="R42">
            <v>297.90815949092706</v>
          </cell>
          <cell r="S42">
            <v>274.28805268299931</v>
          </cell>
          <cell r="T42">
            <v>1.9443986180490895</v>
          </cell>
          <cell r="U42">
            <v>125.44475306966606</v>
          </cell>
          <cell r="V42">
            <v>3.009254575439599</v>
          </cell>
          <cell r="W42">
            <v>296.96756959032189</v>
          </cell>
          <cell r="X42">
            <v>3.2425856507650299</v>
          </cell>
          <cell r="Y42">
            <v>2.4116009619567138</v>
          </cell>
          <cell r="Z42">
            <v>59.926425369724427</v>
          </cell>
          <cell r="AA42">
            <v>59.153284574850112</v>
          </cell>
          <cell r="AB42">
            <v>475.27336003025999</v>
          </cell>
          <cell r="AC42">
            <v>195.70712277367528</v>
          </cell>
          <cell r="AD42">
            <v>31.971186647299543</v>
          </cell>
          <cell r="AE42">
            <v>68.066824437026753</v>
          </cell>
          <cell r="AF42">
            <v>5.1161408000000002</v>
          </cell>
          <cell r="AG42">
            <v>7.8564850000000011</v>
          </cell>
          <cell r="AH42">
            <v>138.02354739442794</v>
          </cell>
          <cell r="AI42">
            <v>0</v>
          </cell>
          <cell r="AJ42">
            <v>0</v>
          </cell>
          <cell r="AK42">
            <v>0</v>
          </cell>
          <cell r="AL42">
            <v>0</v>
          </cell>
          <cell r="AM42">
            <v>97.92</v>
          </cell>
          <cell r="AN42">
            <v>27.325800000000001</v>
          </cell>
          <cell r="AO42">
            <v>125.72713800000001</v>
          </cell>
          <cell r="AP42">
            <v>0</v>
          </cell>
          <cell r="AQ42">
            <v>45.465479999999999</v>
          </cell>
          <cell r="AR42">
            <v>0</v>
          </cell>
          <cell r="AS42">
            <v>0</v>
          </cell>
          <cell r="AT42">
            <v>0</v>
          </cell>
          <cell r="AU42">
            <v>0</v>
          </cell>
          <cell r="AV42">
            <v>0</v>
          </cell>
          <cell r="AW42">
            <v>0</v>
          </cell>
          <cell r="AX42">
            <v>0</v>
          </cell>
          <cell r="AY42">
            <v>0</v>
          </cell>
          <cell r="AZ42">
            <v>-42.5</v>
          </cell>
          <cell r="BA42">
            <v>-14.29561</v>
          </cell>
          <cell r="BC42">
            <v>38930</v>
          </cell>
          <cell r="BD42">
            <v>298.94078160457207</v>
          </cell>
          <cell r="BE42">
            <v>769.90095299632492</v>
          </cell>
          <cell r="BF42">
            <v>150.54904513372435</v>
          </cell>
          <cell r="BG42">
            <v>1118.2732715454365</v>
          </cell>
          <cell r="BH42">
            <v>146.10247633782345</v>
          </cell>
          <cell r="BI42">
            <v>14.408904294997106</v>
          </cell>
          <cell r="BJ42">
            <v>8.1098617812796174</v>
          </cell>
          <cell r="BK42">
            <v>0</v>
          </cell>
          <cell r="BL42">
            <v>0</v>
          </cell>
          <cell r="BM42">
            <v>0</v>
          </cell>
          <cell r="BN42">
            <v>0</v>
          </cell>
          <cell r="BP42">
            <v>0</v>
          </cell>
          <cell r="BQ42">
            <v>0</v>
          </cell>
          <cell r="BR42">
            <v>0</v>
          </cell>
          <cell r="BS42">
            <v>0</v>
          </cell>
          <cell r="BT42">
            <v>0</v>
          </cell>
          <cell r="BU42">
            <v>0</v>
          </cell>
          <cell r="CA42">
            <v>0</v>
          </cell>
          <cell r="CB42">
            <v>0</v>
          </cell>
          <cell r="CC42">
            <v>0</v>
          </cell>
          <cell r="CH42">
            <v>0</v>
          </cell>
          <cell r="CI42">
            <v>19.604480346420001</v>
          </cell>
          <cell r="CJ42">
            <v>0</v>
          </cell>
          <cell r="CK42">
            <v>0</v>
          </cell>
          <cell r="CL42">
            <v>0</v>
          </cell>
          <cell r="CR42">
            <v>0</v>
          </cell>
          <cell r="CS42">
            <v>0</v>
          </cell>
          <cell r="CT42">
            <v>0</v>
          </cell>
          <cell r="CU42">
            <v>0</v>
          </cell>
          <cell r="CV42">
            <v>0</v>
          </cell>
          <cell r="CW42">
            <v>0</v>
          </cell>
          <cell r="CX42">
            <v>0</v>
          </cell>
          <cell r="CY42">
            <v>0</v>
          </cell>
          <cell r="CZ42">
            <v>0</v>
          </cell>
          <cell r="DA42">
            <v>66.39881166666666</v>
          </cell>
          <cell r="DC42">
            <v>38930</v>
          </cell>
          <cell r="DD42">
            <v>11238.623453813167</v>
          </cell>
          <cell r="DE42">
            <v>2077.4735283020805</v>
          </cell>
          <cell r="DF42">
            <v>0</v>
          </cell>
          <cell r="DG42">
            <v>2506.2852936941581</v>
          </cell>
          <cell r="DH42">
            <v>0</v>
          </cell>
          <cell r="DI42">
            <v>316.04289834642003</v>
          </cell>
          <cell r="DJ42">
            <v>9.6032016666666635</v>
          </cell>
          <cell r="DK42">
            <v>16148.028375822492</v>
          </cell>
        </row>
        <row r="43">
          <cell r="A43">
            <v>38961</v>
          </cell>
          <cell r="B43">
            <v>1671.0744398894492</v>
          </cell>
          <cell r="C43">
            <v>6165.3457513852582</v>
          </cell>
          <cell r="D43">
            <v>390.37545300570474</v>
          </cell>
          <cell r="E43">
            <v>1879.0048717923453</v>
          </cell>
          <cell r="F43">
            <v>697.19669594873108</v>
          </cell>
          <cell r="G43">
            <v>549.28434014357799</v>
          </cell>
          <cell r="H43">
            <v>48.501942948262794</v>
          </cell>
          <cell r="I43">
            <v>6.8658733000000005</v>
          </cell>
          <cell r="J43">
            <v>0</v>
          </cell>
          <cell r="K43">
            <v>0</v>
          </cell>
          <cell r="L43">
            <v>0</v>
          </cell>
          <cell r="M43">
            <v>185.43867813000006</v>
          </cell>
          <cell r="N43">
            <v>0</v>
          </cell>
          <cell r="O43">
            <v>0</v>
          </cell>
          <cell r="P43">
            <v>20.88385722651201</v>
          </cell>
          <cell r="Q43">
            <v>9.3741936349140254</v>
          </cell>
          <cell r="R43">
            <v>289.25921292506149</v>
          </cell>
          <cell r="S43">
            <v>266.32485115349283</v>
          </cell>
          <cell r="T43">
            <v>1.8879483355896003</v>
          </cell>
          <cell r="U43">
            <v>121.80280862570804</v>
          </cell>
          <cell r="V43">
            <v>2.9218891200236108</v>
          </cell>
          <cell r="W43">
            <v>288.3459304731835</v>
          </cell>
          <cell r="X43">
            <v>3.1484460673557231</v>
          </cell>
          <cell r="Y43">
            <v>2.341586740480551</v>
          </cell>
          <cell r="Z43">
            <v>58.186625923506625</v>
          </cell>
          <cell r="AA43">
            <v>57.435931151709298</v>
          </cell>
          <cell r="AB43">
            <v>467.5785150795262</v>
          </cell>
          <cell r="AC43">
            <v>190.025303080246</v>
          </cell>
          <cell r="AD43">
            <v>31.042990905926317</v>
          </cell>
          <cell r="AE43">
            <v>66.090690824338878</v>
          </cell>
          <cell r="AF43">
            <v>4.9676076800000013</v>
          </cell>
          <cell r="AG43">
            <v>7.6283935000000005</v>
          </cell>
          <cell r="AH43">
            <v>134.01641214749293</v>
          </cell>
          <cell r="AI43">
            <v>0</v>
          </cell>
          <cell r="AJ43">
            <v>0</v>
          </cell>
          <cell r="AK43">
            <v>0</v>
          </cell>
          <cell r="AL43">
            <v>0</v>
          </cell>
          <cell r="AM43">
            <v>97.92</v>
          </cell>
          <cell r="AN43">
            <v>27.325800000000001</v>
          </cell>
          <cell r="AO43">
            <v>125.72713800000001</v>
          </cell>
          <cell r="AP43">
            <v>0</v>
          </cell>
          <cell r="AQ43">
            <v>45.465479999999999</v>
          </cell>
          <cell r="AR43">
            <v>0</v>
          </cell>
          <cell r="AS43">
            <v>0</v>
          </cell>
          <cell r="AT43">
            <v>0</v>
          </cell>
          <cell r="AU43">
            <v>0</v>
          </cell>
          <cell r="AV43">
            <v>0</v>
          </cell>
          <cell r="AW43">
            <v>0</v>
          </cell>
          <cell r="AX43">
            <v>0</v>
          </cell>
          <cell r="AY43">
            <v>0</v>
          </cell>
          <cell r="AZ43">
            <v>-42.5</v>
          </cell>
          <cell r="BA43">
            <v>-47.041830000000004</v>
          </cell>
          <cell r="BC43">
            <v>38961</v>
          </cell>
          <cell r="BD43">
            <v>292.28027102432304</v>
          </cell>
          <cell r="BE43">
            <v>756.37806616924115</v>
          </cell>
          <cell r="BF43">
            <v>148.12096305691352</v>
          </cell>
          <cell r="BG43">
            <v>1087.1259170730559</v>
          </cell>
          <cell r="BH43">
            <v>145.1027856310123</v>
          </cell>
          <cell r="BI43">
            <v>14.158749288755414</v>
          </cell>
          <cell r="BJ43">
            <v>7.6754418028252687</v>
          </cell>
          <cell r="BK43">
            <v>0</v>
          </cell>
          <cell r="BL43">
            <v>0</v>
          </cell>
          <cell r="BM43">
            <v>0</v>
          </cell>
          <cell r="BN43">
            <v>0</v>
          </cell>
          <cell r="BP43">
            <v>0</v>
          </cell>
          <cell r="BQ43">
            <v>0</v>
          </cell>
          <cell r="BR43">
            <v>0</v>
          </cell>
          <cell r="BS43">
            <v>0</v>
          </cell>
          <cell r="BT43">
            <v>0</v>
          </cell>
          <cell r="BU43">
            <v>0</v>
          </cell>
          <cell r="CA43">
            <v>0</v>
          </cell>
          <cell r="CB43">
            <v>0</v>
          </cell>
          <cell r="CC43">
            <v>0</v>
          </cell>
          <cell r="CH43">
            <v>0</v>
          </cell>
          <cell r="CI43">
            <v>18.972077754600001</v>
          </cell>
          <cell r="CJ43">
            <v>0</v>
          </cell>
          <cell r="CK43">
            <v>0</v>
          </cell>
          <cell r="CL43">
            <v>0</v>
          </cell>
          <cell r="CR43">
            <v>0</v>
          </cell>
          <cell r="CS43">
            <v>0</v>
          </cell>
          <cell r="CT43">
            <v>0</v>
          </cell>
          <cell r="CU43">
            <v>0</v>
          </cell>
          <cell r="CV43">
            <v>0</v>
          </cell>
          <cell r="CW43">
            <v>0</v>
          </cell>
          <cell r="CX43">
            <v>0</v>
          </cell>
          <cell r="CY43">
            <v>0</v>
          </cell>
          <cell r="CZ43">
            <v>0</v>
          </cell>
          <cell r="DA43">
            <v>66.39881166666666</v>
          </cell>
          <cell r="DC43">
            <v>38961</v>
          </cell>
          <cell r="DD43">
            <v>11593.088046543329</v>
          </cell>
          <cell r="DE43">
            <v>2023.2631945950675</v>
          </cell>
          <cell r="DF43">
            <v>0</v>
          </cell>
          <cell r="DG43">
            <v>2450.8421940461267</v>
          </cell>
          <cell r="DH43">
            <v>0</v>
          </cell>
          <cell r="DI43">
            <v>315.41049575459999</v>
          </cell>
          <cell r="DJ43">
            <v>-23.143018333333345</v>
          </cell>
          <cell r="DK43">
            <v>16359.460912605789</v>
          </cell>
        </row>
        <row r="44">
          <cell r="A44">
            <v>38991</v>
          </cell>
          <cell r="B44">
            <v>1754.6184425332649</v>
          </cell>
          <cell r="C44">
            <v>8014.2059972471579</v>
          </cell>
          <cell r="D44">
            <v>506.2921398658072</v>
          </cell>
          <cell r="E44">
            <v>2090.5988487898526</v>
          </cell>
          <cell r="F44">
            <v>1246.2884565810984</v>
          </cell>
          <cell r="G44">
            <v>549.68078726407737</v>
          </cell>
          <cell r="H44">
            <v>38.826652569846487</v>
          </cell>
          <cell r="I44">
            <v>6.8658733000000005</v>
          </cell>
          <cell r="J44">
            <v>0</v>
          </cell>
          <cell r="K44">
            <v>0</v>
          </cell>
          <cell r="L44">
            <v>0</v>
          </cell>
          <cell r="M44">
            <v>185.43867813000006</v>
          </cell>
          <cell r="N44">
            <v>0</v>
          </cell>
          <cell r="O44">
            <v>0</v>
          </cell>
          <cell r="P44">
            <v>41.234122950330466</v>
          </cell>
          <cell r="Q44">
            <v>23.811336336058943</v>
          </cell>
          <cell r="R44">
            <v>364.74519409176389</v>
          </cell>
          <cell r="S44">
            <v>343.43240642943442</v>
          </cell>
          <cell r="T44">
            <v>66.23451379383377</v>
          </cell>
          <cell r="U44">
            <v>336.98066836816315</v>
          </cell>
          <cell r="V44">
            <v>6.7784878756687048</v>
          </cell>
          <cell r="W44">
            <v>579.61486269024363</v>
          </cell>
          <cell r="X44">
            <v>10.602328963712022</v>
          </cell>
          <cell r="Y44">
            <v>4.5800024587687709</v>
          </cell>
          <cell r="Z44">
            <v>94.965789687971025</v>
          </cell>
          <cell r="AA44">
            <v>137.35644718060263</v>
          </cell>
          <cell r="AB44">
            <v>974.93166994638671</v>
          </cell>
          <cell r="AC44">
            <v>530.970868862619</v>
          </cell>
          <cell r="AD44">
            <v>39.994357574375009</v>
          </cell>
          <cell r="AE44">
            <v>81.997994322649191</v>
          </cell>
          <cell r="AF44">
            <v>12.655930560000002</v>
          </cell>
          <cell r="AG44">
            <v>21.60697188</v>
          </cell>
          <cell r="AH44">
            <v>256.93722399266971</v>
          </cell>
          <cell r="AI44">
            <v>0</v>
          </cell>
          <cell r="AJ44">
            <v>0</v>
          </cell>
          <cell r="AK44">
            <v>0</v>
          </cell>
          <cell r="AL44">
            <v>0</v>
          </cell>
          <cell r="AM44">
            <v>19.933333333333334</v>
          </cell>
          <cell r="AN44">
            <v>4.486533333333333</v>
          </cell>
          <cell r="AO44">
            <v>111.17739999999998</v>
          </cell>
          <cell r="AP44">
            <v>0</v>
          </cell>
          <cell r="AQ44">
            <v>44.224400000000003</v>
          </cell>
          <cell r="AR44">
            <v>0</v>
          </cell>
          <cell r="AS44">
            <v>0</v>
          </cell>
          <cell r="AT44">
            <v>0</v>
          </cell>
          <cell r="AU44">
            <v>0</v>
          </cell>
          <cell r="AV44">
            <v>0</v>
          </cell>
          <cell r="AW44">
            <v>0</v>
          </cell>
          <cell r="AX44">
            <v>0</v>
          </cell>
          <cell r="AY44">
            <v>0</v>
          </cell>
          <cell r="AZ44">
            <v>-42.5</v>
          </cell>
          <cell r="BA44">
            <v>-31.255970000000001</v>
          </cell>
          <cell r="BC44">
            <v>38991</v>
          </cell>
          <cell r="BD44">
            <v>296.82118506311753</v>
          </cell>
          <cell r="BE44">
            <v>1094.5227121398368</v>
          </cell>
          <cell r="BF44">
            <v>250.49930518757211</v>
          </cell>
          <cell r="BG44">
            <v>1198.449719016078</v>
          </cell>
          <cell r="BH44">
            <v>258.44588439881602</v>
          </cell>
          <cell r="BI44">
            <v>14.190534432268594</v>
          </cell>
          <cell r="BJ44">
            <v>9.0428726297144806</v>
          </cell>
          <cell r="BK44">
            <v>0</v>
          </cell>
          <cell r="BL44">
            <v>0</v>
          </cell>
          <cell r="BM44">
            <v>0</v>
          </cell>
          <cell r="BN44">
            <v>0</v>
          </cell>
          <cell r="BP44">
            <v>0</v>
          </cell>
          <cell r="BQ44">
            <v>0</v>
          </cell>
          <cell r="BR44">
            <v>0</v>
          </cell>
          <cell r="BS44">
            <v>0</v>
          </cell>
          <cell r="BT44">
            <v>0</v>
          </cell>
          <cell r="BU44">
            <v>0</v>
          </cell>
          <cell r="CA44">
            <v>0</v>
          </cell>
          <cell r="CB44">
            <v>0</v>
          </cell>
          <cell r="CC44">
            <v>0</v>
          </cell>
          <cell r="CH44">
            <v>0</v>
          </cell>
          <cell r="CI44">
            <v>142.5375327138</v>
          </cell>
          <cell r="CJ44">
            <v>0.7401027</v>
          </cell>
          <cell r="CK44">
            <v>0</v>
          </cell>
          <cell r="CL44">
            <v>0</v>
          </cell>
          <cell r="CR44">
            <v>0</v>
          </cell>
          <cell r="CS44">
            <v>0</v>
          </cell>
          <cell r="CT44">
            <v>0</v>
          </cell>
          <cell r="CU44">
            <v>0</v>
          </cell>
          <cell r="CV44">
            <v>0</v>
          </cell>
          <cell r="CW44">
            <v>0</v>
          </cell>
          <cell r="CX44">
            <v>0</v>
          </cell>
          <cell r="CY44">
            <v>0</v>
          </cell>
          <cell r="CZ44">
            <v>0</v>
          </cell>
          <cell r="DA44">
            <v>66.39881166666666</v>
          </cell>
          <cell r="DC44">
            <v>38991</v>
          </cell>
          <cell r="DD44">
            <v>14392.815876281104</v>
          </cell>
          <cell r="DE44">
            <v>3929.4311779652508</v>
          </cell>
          <cell r="DF44">
            <v>0</v>
          </cell>
          <cell r="DG44">
            <v>3121.9722128674034</v>
          </cell>
          <cell r="DH44">
            <v>0</v>
          </cell>
          <cell r="DI44">
            <v>323.09930208046666</v>
          </cell>
          <cell r="DJ44">
            <v>-7.357158333333345</v>
          </cell>
          <cell r="DK44">
            <v>21759.961410860895</v>
          </cell>
        </row>
        <row r="45">
          <cell r="A45">
            <v>39022</v>
          </cell>
          <cell r="B45">
            <v>2024.0264865810641</v>
          </cell>
          <cell r="C45">
            <v>17242.938709190828</v>
          </cell>
          <cell r="D45">
            <v>899.07274742912375</v>
          </cell>
          <cell r="E45">
            <v>2775.9403960451586</v>
          </cell>
          <cell r="F45">
            <v>2579.3580020375953</v>
          </cell>
          <cell r="G45">
            <v>549.02746666292285</v>
          </cell>
          <cell r="H45">
            <v>30.935015037110929</v>
          </cell>
          <cell r="I45">
            <v>6.8658733000000005</v>
          </cell>
          <cell r="J45">
            <v>0</v>
          </cell>
          <cell r="K45">
            <v>0</v>
          </cell>
          <cell r="L45">
            <v>0</v>
          </cell>
          <cell r="M45">
            <v>185.43867813000006</v>
          </cell>
          <cell r="N45">
            <v>0</v>
          </cell>
          <cell r="O45">
            <v>0</v>
          </cell>
          <cell r="P45">
            <v>64.263728373197239</v>
          </cell>
          <cell r="Q45">
            <v>40.466224852992134</v>
          </cell>
          <cell r="R45">
            <v>437.83400934071682</v>
          </cell>
          <cell r="S45">
            <v>419.78900772794316</v>
          </cell>
          <cell r="T45">
            <v>142.78913471030648</v>
          </cell>
          <cell r="U45">
            <v>586.2562524971222</v>
          </cell>
          <cell r="V45">
            <v>11.203181915322048</v>
          </cell>
          <cell r="W45">
            <v>909.84766964853736</v>
          </cell>
          <cell r="X45">
            <v>19.299748272872467</v>
          </cell>
          <cell r="Y45">
            <v>7.1105399656908022</v>
          </cell>
          <cell r="Z45">
            <v>135.39665213117965</v>
          </cell>
          <cell r="AA45">
            <v>229.23103783387995</v>
          </cell>
          <cell r="AB45">
            <v>1564.3755950624181</v>
          </cell>
          <cell r="AC45">
            <v>926.11661796445685</v>
          </cell>
          <cell r="AD45">
            <v>48.85123628704055</v>
          </cell>
          <cell r="AE45">
            <v>97.101081520284993</v>
          </cell>
          <cell r="AF45">
            <v>21.526713919999999</v>
          </cell>
          <cell r="AG45">
            <v>37.817194480000005</v>
          </cell>
          <cell r="AH45">
            <v>395.58340273519605</v>
          </cell>
          <cell r="AI45">
            <v>0</v>
          </cell>
          <cell r="AJ45">
            <v>0</v>
          </cell>
          <cell r="AK45">
            <v>0</v>
          </cell>
          <cell r="AL45">
            <v>0</v>
          </cell>
          <cell r="AM45">
            <v>19.933333333333334</v>
          </cell>
          <cell r="AN45">
            <v>4.486533333333333</v>
          </cell>
          <cell r="AO45">
            <v>111.17739999999998</v>
          </cell>
          <cell r="AP45">
            <v>0</v>
          </cell>
          <cell r="AQ45">
            <v>44.224400000000003</v>
          </cell>
          <cell r="AR45">
            <v>0</v>
          </cell>
          <cell r="AS45">
            <v>0</v>
          </cell>
          <cell r="AT45">
            <v>0</v>
          </cell>
          <cell r="AU45">
            <v>0</v>
          </cell>
          <cell r="AV45">
            <v>0</v>
          </cell>
          <cell r="AW45">
            <v>0</v>
          </cell>
          <cell r="AX45">
            <v>0</v>
          </cell>
          <cell r="AY45">
            <v>0</v>
          </cell>
          <cell r="AZ45">
            <v>-42.5</v>
          </cell>
          <cell r="BA45">
            <v>-12.022969999999999</v>
          </cell>
          <cell r="BC45">
            <v>39022</v>
          </cell>
          <cell r="BD45">
            <v>292.4105603882112</v>
          </cell>
          <cell r="BE45">
            <v>2283.6168819458626</v>
          </cell>
          <cell r="BF45">
            <v>487.6080864167489</v>
          </cell>
          <cell r="BG45">
            <v>1365.6385657510532</v>
          </cell>
          <cell r="BH45">
            <v>493.15179592999203</v>
          </cell>
          <cell r="BI45">
            <v>14.213010503807769</v>
          </cell>
          <cell r="BJ45">
            <v>12.258678457385377</v>
          </cell>
          <cell r="BK45">
            <v>0</v>
          </cell>
          <cell r="BL45">
            <v>0</v>
          </cell>
          <cell r="BM45">
            <v>0</v>
          </cell>
          <cell r="BN45">
            <v>0</v>
          </cell>
          <cell r="BP45">
            <v>0</v>
          </cell>
          <cell r="BQ45">
            <v>0</v>
          </cell>
          <cell r="BR45">
            <v>0</v>
          </cell>
          <cell r="BS45">
            <v>0</v>
          </cell>
          <cell r="BT45">
            <v>0</v>
          </cell>
          <cell r="BU45">
            <v>0</v>
          </cell>
          <cell r="CA45">
            <v>0</v>
          </cell>
          <cell r="CB45">
            <v>0</v>
          </cell>
          <cell r="CC45">
            <v>0</v>
          </cell>
          <cell r="CH45">
            <v>0</v>
          </cell>
          <cell r="CI45">
            <v>274.71232324176003</v>
          </cell>
          <cell r="CJ45">
            <v>1.5396514000000001</v>
          </cell>
          <cell r="CK45">
            <v>0</v>
          </cell>
          <cell r="CL45">
            <v>0</v>
          </cell>
          <cell r="CR45">
            <v>0</v>
          </cell>
          <cell r="CS45">
            <v>0</v>
          </cell>
          <cell r="CT45">
            <v>0</v>
          </cell>
          <cell r="CU45">
            <v>0</v>
          </cell>
          <cell r="CV45">
            <v>0</v>
          </cell>
          <cell r="CW45">
            <v>0</v>
          </cell>
          <cell r="CX45">
            <v>0</v>
          </cell>
          <cell r="CY45">
            <v>0</v>
          </cell>
          <cell r="CZ45">
            <v>0</v>
          </cell>
          <cell r="DA45">
            <v>66.39881166666666</v>
          </cell>
          <cell r="DC45">
            <v>39022</v>
          </cell>
          <cell r="DD45">
            <v>26293.603374413808</v>
          </cell>
          <cell r="DE45">
            <v>6094.8590292391564</v>
          </cell>
          <cell r="DF45">
            <v>0</v>
          </cell>
          <cell r="DG45">
            <v>4948.8975793930604</v>
          </cell>
          <cell r="DH45">
            <v>0</v>
          </cell>
          <cell r="DI45">
            <v>456.07364130842672</v>
          </cell>
          <cell r="DJ45">
            <v>11.875841666666659</v>
          </cell>
          <cell r="DK45">
            <v>37805.309466021114</v>
          </cell>
        </row>
        <row r="46">
          <cell r="A46">
            <v>39052</v>
          </cell>
          <cell r="B46">
            <v>2348.4568996326575</v>
          </cell>
          <cell r="C46">
            <v>30892.096927480226</v>
          </cell>
          <cell r="D46">
            <v>1536.8171837187649</v>
          </cell>
          <cell r="E46">
            <v>3374.9654075705721</v>
          </cell>
          <cell r="F46">
            <v>4115.4335847351449</v>
          </cell>
          <cell r="G46">
            <v>549.84303329816737</v>
          </cell>
          <cell r="H46">
            <v>42.897683754154059</v>
          </cell>
          <cell r="I46">
            <v>6.8658733000000005</v>
          </cell>
          <cell r="J46">
            <v>0</v>
          </cell>
          <cell r="K46">
            <v>0</v>
          </cell>
          <cell r="L46">
            <v>0</v>
          </cell>
          <cell r="M46">
            <v>185.43867813000006</v>
          </cell>
          <cell r="N46">
            <v>0</v>
          </cell>
          <cell r="O46">
            <v>0</v>
          </cell>
          <cell r="P46">
            <v>95.099008768389226</v>
          </cell>
          <cell r="Q46">
            <v>62.418383040974504</v>
          </cell>
          <cell r="R46">
            <v>549.2308606653063</v>
          </cell>
          <cell r="S46">
            <v>533.98920276235981</v>
          </cell>
          <cell r="T46">
            <v>241.19184112289582</v>
          </cell>
          <cell r="U46">
            <v>913.69357831071738</v>
          </cell>
          <cell r="V46">
            <v>17.061388194489691</v>
          </cell>
          <cell r="W46">
            <v>1351.3350022730797</v>
          </cell>
          <cell r="X46">
            <v>30.657438075754595</v>
          </cell>
          <cell r="Y46">
            <v>10.501622651668812</v>
          </cell>
          <cell r="Z46">
            <v>190.83765688699157</v>
          </cell>
          <cell r="AA46">
            <v>350.67482644101335</v>
          </cell>
          <cell r="AB46">
            <v>2349.9470558472026</v>
          </cell>
          <cell r="AC46">
            <v>1444.9771482688332</v>
          </cell>
          <cell r="AD46">
            <v>62.106896840112029</v>
          </cell>
          <cell r="AE46">
            <v>120.50366780338209</v>
          </cell>
          <cell r="AF46">
            <v>33.21741088000001</v>
          </cell>
          <cell r="AG46">
            <v>59.092475520000008</v>
          </cell>
          <cell r="AH46">
            <v>581.72555805982779</v>
          </cell>
          <cell r="AI46">
            <v>0</v>
          </cell>
          <cell r="AJ46">
            <v>0</v>
          </cell>
          <cell r="AK46">
            <v>0</v>
          </cell>
          <cell r="AL46">
            <v>0</v>
          </cell>
          <cell r="AM46">
            <v>19.933333333333334</v>
          </cell>
          <cell r="AN46">
            <v>4.486533333333333</v>
          </cell>
          <cell r="AO46">
            <v>111.17739999999998</v>
          </cell>
          <cell r="AP46">
            <v>0</v>
          </cell>
          <cell r="AQ46">
            <v>44.224400000000003</v>
          </cell>
          <cell r="AR46">
            <v>0</v>
          </cell>
          <cell r="AS46">
            <v>0</v>
          </cell>
          <cell r="AT46">
            <v>0</v>
          </cell>
          <cell r="AU46">
            <v>0</v>
          </cell>
          <cell r="AV46">
            <v>0</v>
          </cell>
          <cell r="AW46">
            <v>0</v>
          </cell>
          <cell r="AX46">
            <v>0</v>
          </cell>
          <cell r="AY46">
            <v>0</v>
          </cell>
          <cell r="AZ46">
            <v>-42.5</v>
          </cell>
          <cell r="BA46">
            <v>-42.439599999999999</v>
          </cell>
          <cell r="BC46">
            <v>39052</v>
          </cell>
          <cell r="BD46">
            <v>295.44559279261381</v>
          </cell>
          <cell r="BE46">
            <v>4348.2704036490295</v>
          </cell>
          <cell r="BF46">
            <v>802.23938029856504</v>
          </cell>
          <cell r="BG46">
            <v>1595.4743619139222</v>
          </cell>
          <cell r="BH46">
            <v>801.71909816828634</v>
          </cell>
          <cell r="BI46">
            <v>14.233774238821336</v>
          </cell>
          <cell r="BJ46">
            <v>18.440970443933566</v>
          </cell>
          <cell r="BK46">
            <v>0</v>
          </cell>
          <cell r="BL46">
            <v>0</v>
          </cell>
          <cell r="BM46">
            <v>0</v>
          </cell>
          <cell r="BN46">
            <v>0</v>
          </cell>
          <cell r="BP46">
            <v>0</v>
          </cell>
          <cell r="BQ46">
            <v>0</v>
          </cell>
          <cell r="BR46">
            <v>0</v>
          </cell>
          <cell r="BS46">
            <v>0</v>
          </cell>
          <cell r="BT46">
            <v>0</v>
          </cell>
          <cell r="BU46">
            <v>0</v>
          </cell>
          <cell r="CA46">
            <v>0</v>
          </cell>
          <cell r="CB46">
            <v>0</v>
          </cell>
          <cell r="CC46">
            <v>0</v>
          </cell>
          <cell r="CH46">
            <v>0</v>
          </cell>
          <cell r="CI46">
            <v>448.63589603820009</v>
          </cell>
          <cell r="CJ46">
            <v>2.5829287000000001</v>
          </cell>
          <cell r="CK46">
            <v>0</v>
          </cell>
          <cell r="CL46">
            <v>0</v>
          </cell>
          <cell r="CR46">
            <v>0</v>
          </cell>
          <cell r="CS46">
            <v>0</v>
          </cell>
          <cell r="CT46">
            <v>0</v>
          </cell>
          <cell r="CU46">
            <v>0</v>
          </cell>
          <cell r="CV46">
            <v>0</v>
          </cell>
          <cell r="CW46">
            <v>0</v>
          </cell>
          <cell r="CX46">
            <v>0</v>
          </cell>
          <cell r="CY46">
            <v>0</v>
          </cell>
          <cell r="CZ46">
            <v>0</v>
          </cell>
          <cell r="DA46">
            <v>66.39881166666666</v>
          </cell>
          <cell r="DC46">
            <v>39052</v>
          </cell>
          <cell r="DD46">
            <v>43052.815271619678</v>
          </cell>
          <cell r="DE46">
            <v>8998.2610224129985</v>
          </cell>
          <cell r="DF46">
            <v>0</v>
          </cell>
          <cell r="DG46">
            <v>7875.8235815051721</v>
          </cell>
          <cell r="DH46">
            <v>0</v>
          </cell>
          <cell r="DI46">
            <v>631.04049140486677</v>
          </cell>
          <cell r="DJ46">
            <v>-18.540788333333339</v>
          </cell>
          <cell r="DK46">
            <v>60539.39957860938</v>
          </cell>
        </row>
        <row r="47">
          <cell r="A47">
            <v>39083</v>
          </cell>
          <cell r="B47">
            <v>2713.4003907941533</v>
          </cell>
          <cell r="C47">
            <v>41044.513510977893</v>
          </cell>
          <cell r="D47">
            <v>2183.6243258785921</v>
          </cell>
          <cell r="E47">
            <v>3982.5027545443395</v>
          </cell>
          <cell r="F47">
            <v>5383.2210014371458</v>
          </cell>
          <cell r="G47">
            <v>558.25683612033799</v>
          </cell>
          <cell r="H47">
            <v>51.519061276863788</v>
          </cell>
          <cell r="I47">
            <v>6.9784286</v>
          </cell>
          <cell r="J47">
            <v>0</v>
          </cell>
          <cell r="K47">
            <v>0</v>
          </cell>
          <cell r="L47">
            <v>0</v>
          </cell>
          <cell r="M47">
            <v>188.47865646000002</v>
          </cell>
          <cell r="N47">
            <v>0</v>
          </cell>
          <cell r="O47">
            <v>0</v>
          </cell>
          <cell r="P47">
            <v>110.3526702359917</v>
          </cell>
          <cell r="Q47">
            <v>73.332687132723137</v>
          </cell>
          <cell r="R47">
            <v>602.19757149431985</v>
          </cell>
          <cell r="S47">
            <v>588.59114509306255</v>
          </cell>
          <cell r="T47">
            <v>290.51783224804353</v>
          </cell>
          <cell r="U47">
            <v>1076.6711302756696</v>
          </cell>
          <cell r="V47">
            <v>19.969800886804222</v>
          </cell>
          <cell r="W47">
            <v>1569.837553835019</v>
          </cell>
          <cell r="X47">
            <v>36.32134712156271</v>
          </cell>
          <cell r="Y47">
            <v>12.178681299803323</v>
          </cell>
          <cell r="Z47">
            <v>218.05683538739402</v>
          </cell>
          <cell r="AA47">
            <v>410.99917808111627</v>
          </cell>
          <cell r="AB47">
            <v>2738.0827622928796</v>
          </cell>
          <cell r="AC47">
            <v>1703.2629047132787</v>
          </cell>
          <cell r="AD47">
            <v>68.443459512957631</v>
          </cell>
          <cell r="AE47">
            <v>131.5778221197443</v>
          </cell>
          <cell r="AF47">
            <v>39.030107520000008</v>
          </cell>
          <cell r="AG47">
            <v>69.684821440000007</v>
          </cell>
          <cell r="AH47">
            <v>673.72723123297783</v>
          </cell>
          <cell r="AI47">
            <v>0</v>
          </cell>
          <cell r="AJ47">
            <v>0</v>
          </cell>
          <cell r="AK47">
            <v>0</v>
          </cell>
          <cell r="AL47">
            <v>0</v>
          </cell>
          <cell r="AM47">
            <v>0</v>
          </cell>
          <cell r="AN47">
            <v>0</v>
          </cell>
          <cell r="AO47">
            <v>101.50980000000001</v>
          </cell>
          <cell r="AP47">
            <v>0</v>
          </cell>
          <cell r="AQ47">
            <v>26.22</v>
          </cell>
          <cell r="AR47">
            <v>0</v>
          </cell>
          <cell r="AS47">
            <v>0</v>
          </cell>
          <cell r="AT47">
            <v>0</v>
          </cell>
          <cell r="AU47">
            <v>0</v>
          </cell>
          <cell r="AV47">
            <v>0</v>
          </cell>
          <cell r="AW47">
            <v>0</v>
          </cell>
          <cell r="AX47">
            <v>0</v>
          </cell>
          <cell r="AY47">
            <v>0</v>
          </cell>
          <cell r="AZ47">
            <v>-45</v>
          </cell>
          <cell r="BA47">
            <v>-48.671769999999995</v>
          </cell>
          <cell r="BC47">
            <v>39083</v>
          </cell>
          <cell r="BD47">
            <v>301.33880289796417</v>
          </cell>
          <cell r="BE47">
            <v>5926.2989352178456</v>
          </cell>
          <cell r="BF47">
            <v>1052.7886603010538</v>
          </cell>
          <cell r="BG47">
            <v>1766.7285342620135</v>
          </cell>
          <cell r="BH47">
            <v>1042.1554854660969</v>
          </cell>
          <cell r="BI47">
            <v>14.420660209795784</v>
          </cell>
          <cell r="BJ47">
            <v>23.921933725991575</v>
          </cell>
          <cell r="BK47">
            <v>0</v>
          </cell>
          <cell r="BL47">
            <v>0</v>
          </cell>
          <cell r="BM47">
            <v>0</v>
          </cell>
          <cell r="BN47">
            <v>0</v>
          </cell>
          <cell r="BP47">
            <v>0</v>
          </cell>
          <cell r="BQ47">
            <v>0</v>
          </cell>
          <cell r="BR47">
            <v>0</v>
          </cell>
          <cell r="BS47">
            <v>0</v>
          </cell>
          <cell r="BT47">
            <v>0</v>
          </cell>
          <cell r="BU47">
            <v>0</v>
          </cell>
          <cell r="CA47">
            <v>0</v>
          </cell>
          <cell r="CB47">
            <v>0</v>
          </cell>
          <cell r="CC47">
            <v>0</v>
          </cell>
          <cell r="CH47">
            <v>0</v>
          </cell>
          <cell r="CI47">
            <v>523.67936575644001</v>
          </cell>
          <cell r="CJ47">
            <v>3.0347183000000002</v>
          </cell>
          <cell r="CK47">
            <v>0</v>
          </cell>
          <cell r="CL47">
            <v>0</v>
          </cell>
          <cell r="CR47">
            <v>0</v>
          </cell>
          <cell r="CS47">
            <v>0</v>
          </cell>
          <cell r="CT47">
            <v>0</v>
          </cell>
          <cell r="CU47">
            <v>0</v>
          </cell>
          <cell r="CV47">
            <v>0</v>
          </cell>
          <cell r="CW47">
            <v>0</v>
          </cell>
          <cell r="CX47">
            <v>0</v>
          </cell>
          <cell r="CY47">
            <v>0</v>
          </cell>
          <cell r="CZ47">
            <v>0</v>
          </cell>
          <cell r="DA47">
            <v>66.39881166666666</v>
          </cell>
          <cell r="DC47">
            <v>39083</v>
          </cell>
          <cell r="DD47">
            <v>56112.494966089318</v>
          </cell>
          <cell r="DE47">
            <v>10432.835541923349</v>
          </cell>
          <cell r="DF47">
            <v>0</v>
          </cell>
          <cell r="DG47">
            <v>10127.653012080762</v>
          </cell>
          <cell r="DH47">
            <v>0</v>
          </cell>
          <cell r="DI47">
            <v>654.44388405644008</v>
          </cell>
          <cell r="DJ47">
            <v>-27.272958333333335</v>
          </cell>
          <cell r="DK47">
            <v>77300.154445816544</v>
          </cell>
        </row>
        <row r="48">
          <cell r="A48">
            <v>39114</v>
          </cell>
          <cell r="B48">
            <v>2811.4414366572169</v>
          </cell>
          <cell r="C48">
            <v>42061.5522195749</v>
          </cell>
          <cell r="D48">
            <v>2444.8780422818681</v>
          </cell>
          <cell r="E48">
            <v>3781.7075637266571</v>
          </cell>
          <cell r="F48">
            <v>5255.5611103234505</v>
          </cell>
          <cell r="G48">
            <v>531.38556535825865</v>
          </cell>
          <cell r="H48">
            <v>50.617034775605944</v>
          </cell>
          <cell r="I48">
            <v>6.6407626999999998</v>
          </cell>
          <cell r="J48">
            <v>0</v>
          </cell>
          <cell r="K48">
            <v>0</v>
          </cell>
          <cell r="L48">
            <v>0</v>
          </cell>
          <cell r="M48">
            <v>179.35872147000001</v>
          </cell>
          <cell r="N48">
            <v>0</v>
          </cell>
          <cell r="O48">
            <v>0</v>
          </cell>
          <cell r="P48">
            <v>97.420194413504632</v>
          </cell>
          <cell r="Q48">
            <v>64.565275645456509</v>
          </cell>
          <cell r="R48">
            <v>538.37338601940655</v>
          </cell>
          <cell r="S48">
            <v>525.57771154278157</v>
          </cell>
          <cell r="T48">
            <v>254.42742961057229</v>
          </cell>
          <cell r="U48">
            <v>947.33851385949276</v>
          </cell>
          <cell r="V48">
            <v>17.59648917139852</v>
          </cell>
          <cell r="W48">
            <v>1385.5282916561669</v>
          </cell>
          <cell r="X48">
            <v>31.921349393263732</v>
          </cell>
          <cell r="Y48">
            <v>10.752851741063445</v>
          </cell>
          <cell r="Z48">
            <v>193.15367553132933</v>
          </cell>
          <cell r="AA48">
            <v>362.05003502487284</v>
          </cell>
          <cell r="AB48">
            <v>2441.8668235072901</v>
          </cell>
          <cell r="AC48">
            <v>1498.5598756401116</v>
          </cell>
          <cell r="AD48">
            <v>61.118875706236665</v>
          </cell>
          <cell r="AE48">
            <v>117.74369756933604</v>
          </cell>
          <cell r="AF48">
            <v>34.362964480000002</v>
          </cell>
          <cell r="AG48">
            <v>61.304277580000019</v>
          </cell>
          <cell r="AH48">
            <v>595.02248763515684</v>
          </cell>
          <cell r="AI48">
            <v>0</v>
          </cell>
          <cell r="AJ48">
            <v>0</v>
          </cell>
          <cell r="AK48">
            <v>0</v>
          </cell>
          <cell r="AL48">
            <v>0</v>
          </cell>
          <cell r="AM48">
            <v>0</v>
          </cell>
          <cell r="AN48">
            <v>0</v>
          </cell>
          <cell r="AO48">
            <v>101.50980000000001</v>
          </cell>
          <cell r="AP48">
            <v>0</v>
          </cell>
          <cell r="AQ48">
            <v>26.22</v>
          </cell>
          <cell r="AR48">
            <v>0</v>
          </cell>
          <cell r="AS48">
            <v>0</v>
          </cell>
          <cell r="AT48">
            <v>0</v>
          </cell>
          <cell r="AU48">
            <v>0</v>
          </cell>
          <cell r="AV48">
            <v>0</v>
          </cell>
          <cell r="AW48">
            <v>0</v>
          </cell>
          <cell r="AX48">
            <v>0</v>
          </cell>
          <cell r="AY48">
            <v>0</v>
          </cell>
          <cell r="AZ48">
            <v>-45</v>
          </cell>
          <cell r="BA48">
            <v>-27.212430000000001</v>
          </cell>
          <cell r="BC48">
            <v>39114</v>
          </cell>
          <cell r="BD48">
            <v>288.54567499252278</v>
          </cell>
          <cell r="BE48">
            <v>6131.6511179136132</v>
          </cell>
          <cell r="BF48">
            <v>1039.3255086796794</v>
          </cell>
          <cell r="BG48">
            <v>1697.6026064808266</v>
          </cell>
          <cell r="BH48">
            <v>1017.6769603648885</v>
          </cell>
          <cell r="BI48">
            <v>13.750081277792614</v>
          </cell>
          <cell r="BJ48">
            <v>23.711089757284363</v>
          </cell>
          <cell r="BK48">
            <v>0</v>
          </cell>
          <cell r="BL48">
            <v>0</v>
          </cell>
          <cell r="BM48">
            <v>0</v>
          </cell>
          <cell r="BN48">
            <v>0</v>
          </cell>
          <cell r="BP48">
            <v>0</v>
          </cell>
          <cell r="BQ48">
            <v>0</v>
          </cell>
          <cell r="BR48">
            <v>0</v>
          </cell>
          <cell r="BS48">
            <v>0</v>
          </cell>
          <cell r="BT48">
            <v>0</v>
          </cell>
          <cell r="BU48">
            <v>0</v>
          </cell>
          <cell r="CA48">
            <v>0</v>
          </cell>
          <cell r="CB48">
            <v>0</v>
          </cell>
          <cell r="CC48">
            <v>0</v>
          </cell>
          <cell r="CH48">
            <v>0</v>
          </cell>
          <cell r="CI48">
            <v>444.76386011226003</v>
          </cell>
          <cell r="CJ48">
            <v>2.5710395000000004</v>
          </cell>
          <cell r="CK48">
            <v>0</v>
          </cell>
          <cell r="CL48">
            <v>0</v>
          </cell>
          <cell r="CR48">
            <v>0</v>
          </cell>
          <cell r="CS48">
            <v>0</v>
          </cell>
          <cell r="CT48">
            <v>0</v>
          </cell>
          <cell r="CU48">
            <v>0</v>
          </cell>
          <cell r="CV48">
            <v>0</v>
          </cell>
          <cell r="CW48">
            <v>0</v>
          </cell>
          <cell r="CX48">
            <v>0</v>
          </cell>
          <cell r="CY48">
            <v>0</v>
          </cell>
          <cell r="CZ48">
            <v>0</v>
          </cell>
          <cell r="DA48">
            <v>66.39881166666666</v>
          </cell>
          <cell r="DC48">
            <v>39114</v>
          </cell>
          <cell r="DD48">
            <v>57123.142456867958</v>
          </cell>
          <cell r="DE48">
            <v>9238.6842057274425</v>
          </cell>
          <cell r="DF48">
            <v>0</v>
          </cell>
          <cell r="DG48">
            <v>10212.263039466607</v>
          </cell>
          <cell r="DH48">
            <v>0</v>
          </cell>
          <cell r="DI48">
            <v>575.06469961226003</v>
          </cell>
          <cell r="DJ48">
            <v>-5.8136183333333378</v>
          </cell>
          <cell r="DK48">
            <v>77143.340783340944</v>
          </cell>
        </row>
        <row r="49">
          <cell r="A49">
            <v>39142</v>
          </cell>
          <cell r="B49">
            <v>2687.0550240269395</v>
          </cell>
          <cell r="C49">
            <v>36049.352741642666</v>
          </cell>
          <cell r="D49">
            <v>2242.5029519061195</v>
          </cell>
          <cell r="E49">
            <v>3470.124968740809</v>
          </cell>
          <cell r="F49">
            <v>4539.9724439206548</v>
          </cell>
          <cell r="G49">
            <v>531.70278099162806</v>
          </cell>
          <cell r="H49">
            <v>44.852611850648429</v>
          </cell>
          <cell r="I49">
            <v>6.6407626999999998</v>
          </cell>
          <cell r="J49">
            <v>0</v>
          </cell>
          <cell r="K49">
            <v>0</v>
          </cell>
          <cell r="L49">
            <v>0</v>
          </cell>
          <cell r="M49">
            <v>179.35872147000001</v>
          </cell>
          <cell r="N49">
            <v>0</v>
          </cell>
          <cell r="O49">
            <v>0</v>
          </cell>
          <cell r="P49">
            <v>84.033570661906367</v>
          </cell>
          <cell r="Q49">
            <v>54.524525562219658</v>
          </cell>
          <cell r="R49">
            <v>509.88532882826422</v>
          </cell>
          <cell r="S49">
            <v>493.56450943069706</v>
          </cell>
          <cell r="T49">
            <v>205.68860886460854</v>
          </cell>
          <cell r="U49">
            <v>795.89608585729047</v>
          </cell>
          <cell r="V49">
            <v>14.956052413292078</v>
          </cell>
          <cell r="W49">
            <v>1192.8730325079775</v>
          </cell>
          <cell r="X49">
            <v>26.56827120676969</v>
          </cell>
          <cell r="Y49">
            <v>9.2848431783865077</v>
          </cell>
          <cell r="Z49">
            <v>171.00310108412788</v>
          </cell>
          <cell r="AA49">
            <v>307.02083499291052</v>
          </cell>
          <cell r="AB49">
            <v>2103.3452475661525</v>
          </cell>
          <cell r="AC49">
            <v>1258.3052452476156</v>
          </cell>
          <cell r="AD49">
            <v>57.415027467508295</v>
          </cell>
          <cell r="AE49">
            <v>112.25352042534665</v>
          </cell>
          <cell r="AF49">
            <v>29.013437440000004</v>
          </cell>
          <cell r="AG49">
            <v>51.437726860000005</v>
          </cell>
          <cell r="AH49">
            <v>514.95066748293027</v>
          </cell>
          <cell r="AI49">
            <v>0</v>
          </cell>
          <cell r="AJ49">
            <v>0</v>
          </cell>
          <cell r="AK49">
            <v>0</v>
          </cell>
          <cell r="AL49">
            <v>0</v>
          </cell>
          <cell r="AM49">
            <v>0</v>
          </cell>
          <cell r="AN49">
            <v>0</v>
          </cell>
          <cell r="AO49">
            <v>101.50980000000001</v>
          </cell>
          <cell r="AP49">
            <v>0</v>
          </cell>
          <cell r="AQ49">
            <v>26.22</v>
          </cell>
          <cell r="AR49">
            <v>0</v>
          </cell>
          <cell r="AS49">
            <v>0</v>
          </cell>
          <cell r="AT49">
            <v>0</v>
          </cell>
          <cell r="AU49">
            <v>0</v>
          </cell>
          <cell r="AV49">
            <v>0</v>
          </cell>
          <cell r="AW49">
            <v>0</v>
          </cell>
          <cell r="AX49">
            <v>0</v>
          </cell>
          <cell r="AY49">
            <v>0</v>
          </cell>
          <cell r="AZ49">
            <v>-45</v>
          </cell>
          <cell r="BA49">
            <v>-198.83448999999999</v>
          </cell>
          <cell r="BC49">
            <v>39142</v>
          </cell>
          <cell r="BD49">
            <v>285.42368107731511</v>
          </cell>
          <cell r="BE49">
            <v>5341.2445575666225</v>
          </cell>
          <cell r="BF49">
            <v>882.79863327092903</v>
          </cell>
          <cell r="BG49">
            <v>1580.9714791584408</v>
          </cell>
          <cell r="BH49">
            <v>872.75298003845955</v>
          </cell>
          <cell r="BI49">
            <v>13.761070626531369</v>
          </cell>
          <cell r="BJ49">
            <v>19.777396844469454</v>
          </cell>
          <cell r="BK49">
            <v>0</v>
          </cell>
          <cell r="BL49">
            <v>0</v>
          </cell>
          <cell r="BM49">
            <v>0</v>
          </cell>
          <cell r="BN49">
            <v>0</v>
          </cell>
          <cell r="BP49">
            <v>0</v>
          </cell>
          <cell r="BQ49">
            <v>0</v>
          </cell>
          <cell r="BR49">
            <v>0</v>
          </cell>
          <cell r="BS49">
            <v>0</v>
          </cell>
          <cell r="BT49">
            <v>0</v>
          </cell>
          <cell r="BU49">
            <v>0</v>
          </cell>
          <cell r="CA49">
            <v>0</v>
          </cell>
          <cell r="CB49">
            <v>0</v>
          </cell>
          <cell r="CC49">
            <v>0</v>
          </cell>
          <cell r="CH49">
            <v>0</v>
          </cell>
          <cell r="CI49">
            <v>361.74345741708004</v>
          </cell>
          <cell r="CJ49">
            <v>2.0598039000000004</v>
          </cell>
          <cell r="CK49">
            <v>0</v>
          </cell>
          <cell r="CL49">
            <v>0</v>
          </cell>
          <cell r="CR49">
            <v>0</v>
          </cell>
          <cell r="CS49">
            <v>0</v>
          </cell>
          <cell r="CT49">
            <v>0</v>
          </cell>
          <cell r="CU49">
            <v>0</v>
          </cell>
          <cell r="CV49">
            <v>0</v>
          </cell>
          <cell r="CW49">
            <v>0</v>
          </cell>
          <cell r="CX49">
            <v>0</v>
          </cell>
          <cell r="CY49">
            <v>0</v>
          </cell>
          <cell r="CZ49">
            <v>0</v>
          </cell>
          <cell r="DA49">
            <v>66.39881166666666</v>
          </cell>
          <cell r="DC49">
            <v>39142</v>
          </cell>
          <cell r="DD49">
            <v>49751.563007249468</v>
          </cell>
          <cell r="DE49">
            <v>7992.0196370780041</v>
          </cell>
          <cell r="DF49">
            <v>0</v>
          </cell>
          <cell r="DG49">
            <v>8996.7297985827681</v>
          </cell>
          <cell r="DH49">
            <v>0</v>
          </cell>
          <cell r="DI49">
            <v>491.53306131708007</v>
          </cell>
          <cell r="DJ49">
            <v>-177.43567833333333</v>
          </cell>
          <cell r="DK49">
            <v>67054.409825893992</v>
          </cell>
        </row>
        <row r="50">
          <cell r="A50">
            <v>39173</v>
          </cell>
          <cell r="B50">
            <v>2454.0968945720992</v>
          </cell>
          <cell r="C50">
            <v>25274.512572307856</v>
          </cell>
          <cell r="D50">
            <v>1803.744570949734</v>
          </cell>
          <cell r="E50">
            <v>2730.6185360462432</v>
          </cell>
          <cell r="F50">
            <v>3425.3307895614698</v>
          </cell>
          <cell r="G50">
            <v>549.24952304882856</v>
          </cell>
          <cell r="H50">
            <v>36.471528224362295</v>
          </cell>
          <cell r="I50">
            <v>6.8658733000000005</v>
          </cell>
          <cell r="J50">
            <v>0</v>
          </cell>
          <cell r="K50">
            <v>0</v>
          </cell>
          <cell r="L50">
            <v>0</v>
          </cell>
          <cell r="M50">
            <v>185.43867813000006</v>
          </cell>
          <cell r="N50">
            <v>0</v>
          </cell>
          <cell r="O50">
            <v>0</v>
          </cell>
          <cell r="P50">
            <v>56.817336319306868</v>
          </cell>
          <cell r="Q50">
            <v>35.129107704378846</v>
          </cell>
          <cell r="R50">
            <v>412.33033323027138</v>
          </cell>
          <cell r="S50">
            <v>393.4460462145525</v>
          </cell>
          <cell r="T50">
            <v>118.60267571745652</v>
          </cell>
          <cell r="U50">
            <v>506.53027954179697</v>
          </cell>
          <cell r="V50">
            <v>9.7816527305457122</v>
          </cell>
          <cell r="W50">
            <v>803.16349817127741</v>
          </cell>
          <cell r="X50">
            <v>16.527288944985962</v>
          </cell>
          <cell r="Y50">
            <v>6.2919230711983891</v>
          </cell>
          <cell r="Z50">
            <v>122.14312900084605</v>
          </cell>
          <cell r="AA50">
            <v>199.74146851336081</v>
          </cell>
          <cell r="AB50">
            <v>1438.7099074813905</v>
          </cell>
          <cell r="AC50">
            <v>799.76251931909155</v>
          </cell>
          <cell r="AD50">
            <v>45.794353604027044</v>
          </cell>
          <cell r="AE50">
            <v>91.777978413650359</v>
          </cell>
          <cell r="AF50">
            <v>18.684252800000003</v>
          </cell>
          <cell r="AG50">
            <v>32.635121740000002</v>
          </cell>
          <cell r="AH50">
            <v>350.68399873083166</v>
          </cell>
          <cell r="AI50">
            <v>0</v>
          </cell>
          <cell r="AJ50">
            <v>0</v>
          </cell>
          <cell r="AK50">
            <v>0</v>
          </cell>
          <cell r="AL50">
            <v>0</v>
          </cell>
          <cell r="AM50">
            <v>0</v>
          </cell>
          <cell r="AN50">
            <v>0</v>
          </cell>
          <cell r="AO50">
            <v>101.50980000000001</v>
          </cell>
          <cell r="AP50">
            <v>0</v>
          </cell>
          <cell r="AQ50">
            <v>26.22</v>
          </cell>
          <cell r="AR50">
            <v>0</v>
          </cell>
          <cell r="AS50">
            <v>0</v>
          </cell>
          <cell r="AT50">
            <v>0</v>
          </cell>
          <cell r="AU50">
            <v>0</v>
          </cell>
          <cell r="AV50">
            <v>0</v>
          </cell>
          <cell r="AW50">
            <v>0</v>
          </cell>
          <cell r="AX50">
            <v>0</v>
          </cell>
          <cell r="AY50">
            <v>0</v>
          </cell>
          <cell r="AZ50">
            <v>-45</v>
          </cell>
          <cell r="BA50">
            <v>-86.705770000000001</v>
          </cell>
          <cell r="BC50">
            <v>39173</v>
          </cell>
          <cell r="BD50">
            <v>297.75041581132336</v>
          </cell>
          <cell r="BE50">
            <v>3734.0842253209785</v>
          </cell>
          <cell r="BF50">
            <v>655.56738038575827</v>
          </cell>
          <cell r="BG50">
            <v>1472.021364587034</v>
          </cell>
          <cell r="BH50">
            <v>649.37552184006938</v>
          </cell>
          <cell r="BI50">
            <v>14.158533846080179</v>
          </cell>
          <cell r="BJ50">
            <v>15.103789178845538</v>
          </cell>
          <cell r="BK50">
            <v>0</v>
          </cell>
          <cell r="BL50">
            <v>0</v>
          </cell>
          <cell r="BM50">
            <v>0</v>
          </cell>
          <cell r="BN50">
            <v>0</v>
          </cell>
          <cell r="BP50">
            <v>0</v>
          </cell>
          <cell r="BQ50">
            <v>0</v>
          </cell>
          <cell r="BR50">
            <v>0</v>
          </cell>
          <cell r="BS50">
            <v>0</v>
          </cell>
          <cell r="BT50">
            <v>0</v>
          </cell>
          <cell r="BU50">
            <v>0</v>
          </cell>
          <cell r="CA50">
            <v>0</v>
          </cell>
          <cell r="CB50">
            <v>0</v>
          </cell>
          <cell r="CC50">
            <v>0</v>
          </cell>
          <cell r="CH50">
            <v>0</v>
          </cell>
          <cell r="CI50">
            <v>204.11221686209998</v>
          </cell>
          <cell r="CJ50">
            <v>1.1146125</v>
          </cell>
          <cell r="CK50">
            <v>0</v>
          </cell>
          <cell r="CL50">
            <v>0</v>
          </cell>
          <cell r="CR50">
            <v>0</v>
          </cell>
          <cell r="CS50">
            <v>0</v>
          </cell>
          <cell r="CT50">
            <v>0</v>
          </cell>
          <cell r="CU50">
            <v>0</v>
          </cell>
          <cell r="CV50">
            <v>0</v>
          </cell>
          <cell r="CW50">
            <v>0</v>
          </cell>
          <cell r="CX50">
            <v>0</v>
          </cell>
          <cell r="CY50">
            <v>0</v>
          </cell>
          <cell r="CZ50">
            <v>0</v>
          </cell>
          <cell r="DA50">
            <v>66.39881166666666</v>
          </cell>
          <cell r="DC50">
            <v>39173</v>
          </cell>
          <cell r="DD50">
            <v>36466.328966140587</v>
          </cell>
          <cell r="DE50">
            <v>5458.5528712489677</v>
          </cell>
          <cell r="DF50">
            <v>0</v>
          </cell>
          <cell r="DG50">
            <v>6838.0612309700891</v>
          </cell>
          <cell r="DH50">
            <v>0</v>
          </cell>
          <cell r="DI50">
            <v>332.95662936209999</v>
          </cell>
          <cell r="DJ50">
            <v>-65.306958333333341</v>
          </cell>
          <cell r="DK50">
            <v>49030.592739388412</v>
          </cell>
        </row>
        <row r="51">
          <cell r="A51">
            <v>39203</v>
          </cell>
          <cell r="B51">
            <v>2202.1352975506138</v>
          </cell>
          <cell r="C51">
            <v>16702.214863457575</v>
          </cell>
          <cell r="D51">
            <v>1235.6672958635206</v>
          </cell>
          <cell r="E51">
            <v>2467.5308822082425</v>
          </cell>
          <cell r="F51">
            <v>2097.7463728005282</v>
          </cell>
          <cell r="G51">
            <v>549.24525522394026</v>
          </cell>
          <cell r="H51">
            <v>25.912773808488438</v>
          </cell>
          <cell r="I51">
            <v>6.8658733000000005</v>
          </cell>
          <cell r="J51">
            <v>0</v>
          </cell>
          <cell r="K51">
            <v>0</v>
          </cell>
          <cell r="L51">
            <v>0</v>
          </cell>
          <cell r="M51">
            <v>185.43867813000006</v>
          </cell>
          <cell r="N51">
            <v>0</v>
          </cell>
          <cell r="O51">
            <v>0</v>
          </cell>
          <cell r="P51">
            <v>34.768216682895407</v>
          </cell>
          <cell r="Q51">
            <v>19.176971267512172</v>
          </cell>
          <cell r="R51">
            <v>342.59965326988248</v>
          </cell>
          <cell r="S51">
            <v>320.55809109396341</v>
          </cell>
          <cell r="T51">
            <v>45.232748689722023</v>
          </cell>
          <cell r="U51">
            <v>267.75242138916195</v>
          </cell>
          <cell r="V51">
            <v>5.5441351315924567</v>
          </cell>
          <cell r="W51">
            <v>486.97807322244512</v>
          </cell>
          <cell r="X51">
            <v>8.1949265580027433</v>
          </cell>
          <cell r="Y51">
            <v>3.8691749774301627</v>
          </cell>
          <cell r="Z51">
            <v>83.457392379069262</v>
          </cell>
          <cell r="AA51">
            <v>111.74984606242937</v>
          </cell>
          <cell r="AB51">
            <v>890.48576994585028</v>
          </cell>
          <cell r="AC51">
            <v>421.25414263675003</v>
          </cell>
          <cell r="AD51">
            <v>37.339982575601724</v>
          </cell>
          <cell r="AE51">
            <v>77.375798030767214</v>
          </cell>
          <cell r="AF51">
            <v>10.187743680000001</v>
          </cell>
          <cell r="AG51">
            <v>17.107236120000003</v>
          </cell>
          <cell r="AH51">
            <v>217.94984115613971</v>
          </cell>
          <cell r="AI51">
            <v>0</v>
          </cell>
          <cell r="AJ51">
            <v>0</v>
          </cell>
          <cell r="AK51">
            <v>0</v>
          </cell>
          <cell r="AL51">
            <v>0</v>
          </cell>
          <cell r="AM51">
            <v>97.92</v>
          </cell>
          <cell r="AN51">
            <v>27.325800000000001</v>
          </cell>
          <cell r="AO51">
            <v>125.72713800000001</v>
          </cell>
          <cell r="AP51">
            <v>0</v>
          </cell>
          <cell r="AQ51">
            <v>45.465479999999999</v>
          </cell>
          <cell r="AR51">
            <v>0</v>
          </cell>
          <cell r="AS51">
            <v>0</v>
          </cell>
          <cell r="AT51">
            <v>0</v>
          </cell>
          <cell r="AU51">
            <v>0</v>
          </cell>
          <cell r="AV51">
            <v>0</v>
          </cell>
          <cell r="AW51">
            <v>0</v>
          </cell>
          <cell r="AX51">
            <v>0</v>
          </cell>
          <cell r="AY51">
            <v>0</v>
          </cell>
          <cell r="AZ51">
            <v>-45</v>
          </cell>
          <cell r="BA51">
            <v>-91.142789999999991</v>
          </cell>
          <cell r="BC51">
            <v>39203</v>
          </cell>
          <cell r="BD51">
            <v>292.29223285101773</v>
          </cell>
          <cell r="BE51">
            <v>2366.5609854866198</v>
          </cell>
          <cell r="BF51">
            <v>387.28354688555947</v>
          </cell>
          <cell r="BG51">
            <v>1264.5800306803305</v>
          </cell>
          <cell r="BH51">
            <v>392.63822770919239</v>
          </cell>
          <cell r="BI51">
            <v>14.204012815495933</v>
          </cell>
          <cell r="BJ51">
            <v>9.4598337754111572</v>
          </cell>
          <cell r="BK51">
            <v>0</v>
          </cell>
          <cell r="BL51">
            <v>0</v>
          </cell>
          <cell r="BM51">
            <v>0</v>
          </cell>
          <cell r="BN51">
            <v>0</v>
          </cell>
          <cell r="BP51">
            <v>0</v>
          </cell>
          <cell r="BQ51">
            <v>0</v>
          </cell>
          <cell r="BR51">
            <v>0</v>
          </cell>
          <cell r="BS51">
            <v>0</v>
          </cell>
          <cell r="BT51">
            <v>0</v>
          </cell>
          <cell r="BU51">
            <v>0</v>
          </cell>
          <cell r="CA51">
            <v>0</v>
          </cell>
          <cell r="CB51">
            <v>0</v>
          </cell>
          <cell r="CC51">
            <v>0</v>
          </cell>
          <cell r="CH51">
            <v>0</v>
          </cell>
          <cell r="CI51">
            <v>81.811567086540009</v>
          </cell>
          <cell r="CJ51">
            <v>0.37450980000000006</v>
          </cell>
          <cell r="CK51">
            <v>0</v>
          </cell>
          <cell r="CL51">
            <v>0</v>
          </cell>
          <cell r="CR51">
            <v>0</v>
          </cell>
          <cell r="CS51">
            <v>0</v>
          </cell>
          <cell r="CT51">
            <v>0</v>
          </cell>
          <cell r="CU51">
            <v>0</v>
          </cell>
          <cell r="CV51">
            <v>0</v>
          </cell>
          <cell r="CW51">
            <v>0</v>
          </cell>
          <cell r="CX51">
            <v>0</v>
          </cell>
          <cell r="CY51">
            <v>0</v>
          </cell>
          <cell r="CZ51">
            <v>0</v>
          </cell>
          <cell r="DA51">
            <v>66.39881166666666</v>
          </cell>
          <cell r="DC51">
            <v>39203</v>
          </cell>
          <cell r="DD51">
            <v>25472.757292342911</v>
          </cell>
          <cell r="DE51">
            <v>3401.5821648692163</v>
          </cell>
          <cell r="DF51">
            <v>0</v>
          </cell>
          <cell r="DG51">
            <v>4727.0188702036276</v>
          </cell>
          <cell r="DH51">
            <v>0</v>
          </cell>
          <cell r="DI51">
            <v>378.62449488653999</v>
          </cell>
          <cell r="DJ51">
            <v>-69.743978333333331</v>
          </cell>
          <cell r="DK51">
            <v>33910.23884396896</v>
          </cell>
        </row>
        <row r="52">
          <cell r="A52">
            <v>39234</v>
          </cell>
          <cell r="B52">
            <v>1890.4050128641043</v>
          </cell>
          <cell r="C52">
            <v>9637.1271158888794</v>
          </cell>
          <cell r="D52">
            <v>723.47517915305593</v>
          </cell>
          <cell r="E52">
            <v>2017.8964522202805</v>
          </cell>
          <cell r="F52">
            <v>1157.6778060426288</v>
          </cell>
          <cell r="G52">
            <v>549.0598897342345</v>
          </cell>
          <cell r="H52">
            <v>35.031188609539754</v>
          </cell>
          <cell r="I52">
            <v>6.8658733000000005</v>
          </cell>
          <cell r="J52">
            <v>0</v>
          </cell>
          <cell r="K52">
            <v>0</v>
          </cell>
          <cell r="L52">
            <v>0</v>
          </cell>
          <cell r="M52">
            <v>185.43867813000006</v>
          </cell>
          <cell r="N52">
            <v>0</v>
          </cell>
          <cell r="O52">
            <v>0</v>
          </cell>
          <cell r="P52">
            <v>21.996841092218048</v>
          </cell>
          <cell r="Q52">
            <v>10.171912212286829</v>
          </cell>
          <cell r="R52">
            <v>293.07115027964761</v>
          </cell>
          <cell r="S52">
            <v>270.26223330140181</v>
          </cell>
          <cell r="T52">
            <v>5.5030062633465402</v>
          </cell>
          <cell r="U52">
            <v>133.71914622045415</v>
          </cell>
          <cell r="V52">
            <v>3.1343596743318169</v>
          </cell>
          <cell r="W52">
            <v>304.2916073487882</v>
          </cell>
          <cell r="X52">
            <v>3.5628350060433855</v>
          </cell>
          <cell r="Y52">
            <v>2.4639422905470325</v>
          </cell>
          <cell r="Z52">
            <v>60.167579558645457</v>
          </cell>
          <cell r="AA52">
            <v>61.84362478680471</v>
          </cell>
          <cell r="AB52">
            <v>580.59429164958181</v>
          </cell>
          <cell r="AC52">
            <v>208.91096906994477</v>
          </cell>
          <cell r="AD52">
            <v>31.499891520469259</v>
          </cell>
          <cell r="AE52">
            <v>66.886314776220203</v>
          </cell>
          <cell r="AF52">
            <v>5.3924595200000009</v>
          </cell>
          <cell r="AG52">
            <v>8.4029381800000014</v>
          </cell>
          <cell r="AH52">
            <v>140.7273550947645</v>
          </cell>
          <cell r="AI52">
            <v>0</v>
          </cell>
          <cell r="AJ52">
            <v>0</v>
          </cell>
          <cell r="AK52">
            <v>0</v>
          </cell>
          <cell r="AL52">
            <v>0</v>
          </cell>
          <cell r="AM52">
            <v>97.92</v>
          </cell>
          <cell r="AN52">
            <v>27.325800000000001</v>
          </cell>
          <cell r="AO52">
            <v>125.72713800000001</v>
          </cell>
          <cell r="AP52">
            <v>0</v>
          </cell>
          <cell r="AQ52">
            <v>45.465479999999999</v>
          </cell>
          <cell r="AR52">
            <v>0</v>
          </cell>
          <cell r="AS52">
            <v>0</v>
          </cell>
          <cell r="AT52">
            <v>0</v>
          </cell>
          <cell r="AU52">
            <v>0</v>
          </cell>
          <cell r="AV52">
            <v>0</v>
          </cell>
          <cell r="AW52">
            <v>0</v>
          </cell>
          <cell r="AX52">
            <v>0</v>
          </cell>
          <cell r="AY52">
            <v>0</v>
          </cell>
          <cell r="AZ52">
            <v>-45</v>
          </cell>
          <cell r="BA52">
            <v>-228.43599</v>
          </cell>
          <cell r="BC52">
            <v>39234</v>
          </cell>
          <cell r="BD52">
            <v>294.18207680592974</v>
          </cell>
          <cell r="BE52">
            <v>1218.4614192588351</v>
          </cell>
          <cell r="BF52">
            <v>208.53678679292551</v>
          </cell>
          <cell r="BG52">
            <v>1142.683553995284</v>
          </cell>
          <cell r="BH52">
            <v>206.55315372379874</v>
          </cell>
          <cell r="BI52">
            <v>14.174976483948534</v>
          </cell>
          <cell r="BJ52">
            <v>7.4202129899861218</v>
          </cell>
          <cell r="BK52">
            <v>0</v>
          </cell>
          <cell r="BL52">
            <v>0</v>
          </cell>
          <cell r="BM52">
            <v>0</v>
          </cell>
          <cell r="BN52">
            <v>0</v>
          </cell>
          <cell r="BP52">
            <v>0</v>
          </cell>
          <cell r="BQ52">
            <v>0</v>
          </cell>
          <cell r="BR52">
            <v>0</v>
          </cell>
          <cell r="BS52">
            <v>0</v>
          </cell>
          <cell r="BT52">
            <v>0</v>
          </cell>
          <cell r="BU52">
            <v>0</v>
          </cell>
          <cell r="CA52">
            <v>0</v>
          </cell>
          <cell r="CB52">
            <v>0</v>
          </cell>
          <cell r="CC52">
            <v>0</v>
          </cell>
          <cell r="CH52">
            <v>0</v>
          </cell>
          <cell r="CI52">
            <v>18.972077754600001</v>
          </cell>
          <cell r="CJ52">
            <v>0</v>
          </cell>
          <cell r="CK52">
            <v>0</v>
          </cell>
          <cell r="CL52">
            <v>0</v>
          </cell>
          <cell r="CR52">
            <v>0</v>
          </cell>
          <cell r="CS52">
            <v>0</v>
          </cell>
          <cell r="CT52">
            <v>0</v>
          </cell>
          <cell r="CU52">
            <v>0</v>
          </cell>
          <cell r="CV52">
            <v>0</v>
          </cell>
          <cell r="CW52">
            <v>0</v>
          </cell>
          <cell r="CX52">
            <v>0</v>
          </cell>
          <cell r="CY52">
            <v>0</v>
          </cell>
          <cell r="CZ52">
            <v>0</v>
          </cell>
          <cell r="DA52">
            <v>66.39881166666666</v>
          </cell>
          <cell r="DC52">
            <v>39234</v>
          </cell>
          <cell r="DD52">
            <v>16202.977195942725</v>
          </cell>
          <cell r="DE52">
            <v>2212.6024578454962</v>
          </cell>
          <cell r="DF52">
            <v>0</v>
          </cell>
          <cell r="DG52">
            <v>3092.0121800507086</v>
          </cell>
          <cell r="DH52">
            <v>0</v>
          </cell>
          <cell r="DI52">
            <v>315.41049575459999</v>
          </cell>
          <cell r="DJ52">
            <v>-207.03717833333334</v>
          </cell>
          <cell r="DK52">
            <v>21615.965151260196</v>
          </cell>
        </row>
        <row r="53">
          <cell r="A53">
            <v>39264</v>
          </cell>
          <cell r="B53">
            <v>1738.3342319669528</v>
          </cell>
          <cell r="C53">
            <v>5354.3432117683078</v>
          </cell>
          <cell r="D53">
            <v>451.78540533948615</v>
          </cell>
          <cell r="E53">
            <v>1963.5414810668763</v>
          </cell>
          <cell r="F53">
            <v>815.57463103153771</v>
          </cell>
          <cell r="G53">
            <v>549.88470975640007</v>
          </cell>
          <cell r="H53">
            <v>47.929762937441375</v>
          </cell>
          <cell r="I53">
            <v>6.8658733000000005</v>
          </cell>
          <cell r="J53">
            <v>0</v>
          </cell>
          <cell r="K53">
            <v>0</v>
          </cell>
          <cell r="L53">
            <v>0</v>
          </cell>
          <cell r="M53">
            <v>185.43867813000006</v>
          </cell>
          <cell r="N53">
            <v>0</v>
          </cell>
          <cell r="O53">
            <v>0</v>
          </cell>
          <cell r="P53">
            <v>21.438909910273129</v>
          </cell>
          <cell r="Q53">
            <v>9.623341638499781</v>
          </cell>
          <cell r="R53">
            <v>296.9471654280531</v>
          </cell>
          <cell r="S53">
            <v>273.40325251305416</v>
          </cell>
          <cell r="T53">
            <v>1.9381263644424798</v>
          </cell>
          <cell r="U53">
            <v>125.04009257589294</v>
          </cell>
          <cell r="V53">
            <v>2.9995473026156003</v>
          </cell>
          <cell r="W53">
            <v>296.00960968841764</v>
          </cell>
          <cell r="X53">
            <v>3.2321256970528847</v>
          </cell>
          <cell r="Y53">
            <v>2.4038216040149178</v>
          </cell>
          <cell r="Z53">
            <v>59.733114320144679</v>
          </cell>
          <cell r="AA53">
            <v>58.96246752783447</v>
          </cell>
          <cell r="AB53">
            <v>563.77270271734608</v>
          </cell>
          <cell r="AC53">
            <v>195.07580947440536</v>
          </cell>
          <cell r="AD53">
            <v>31.868053787146959</v>
          </cell>
          <cell r="AE53">
            <v>67.847254035616984</v>
          </cell>
          <cell r="AF53">
            <v>5.0996371199999997</v>
          </cell>
          <cell r="AG53">
            <v>7.8311415000000011</v>
          </cell>
          <cell r="AH53">
            <v>137.57831014476852</v>
          </cell>
          <cell r="AI53">
            <v>0</v>
          </cell>
          <cell r="AJ53">
            <v>0</v>
          </cell>
          <cell r="AK53">
            <v>0</v>
          </cell>
          <cell r="AL53">
            <v>0</v>
          </cell>
          <cell r="AM53">
            <v>97.92</v>
          </cell>
          <cell r="AN53">
            <v>27.325800000000001</v>
          </cell>
          <cell r="AO53">
            <v>125.72713800000001</v>
          </cell>
          <cell r="AP53">
            <v>0</v>
          </cell>
          <cell r="AQ53">
            <v>45.465479999999999</v>
          </cell>
          <cell r="AR53">
            <v>0</v>
          </cell>
          <cell r="AS53">
            <v>0</v>
          </cell>
          <cell r="AT53">
            <v>0</v>
          </cell>
          <cell r="AU53">
            <v>0</v>
          </cell>
          <cell r="AV53">
            <v>0</v>
          </cell>
          <cell r="AW53">
            <v>0</v>
          </cell>
          <cell r="AX53">
            <v>0</v>
          </cell>
          <cell r="AY53">
            <v>0</v>
          </cell>
          <cell r="AZ53">
            <v>-45</v>
          </cell>
          <cell r="BA53">
            <v>-89.179009999999991</v>
          </cell>
          <cell r="BC53">
            <v>39264</v>
          </cell>
          <cell r="BD53">
            <v>291.56535303314132</v>
          </cell>
          <cell r="BE53">
            <v>754.77162792789829</v>
          </cell>
          <cell r="BF53">
            <v>148.11969707228178</v>
          </cell>
          <cell r="BG53">
            <v>1085.152520437463</v>
          </cell>
          <cell r="BH53">
            <v>144.14035575695914</v>
          </cell>
          <cell r="BI53">
            <v>14.211282486299837</v>
          </cell>
          <cell r="BJ53">
            <v>7.8486823646479493</v>
          </cell>
          <cell r="BK53">
            <v>0</v>
          </cell>
          <cell r="BL53">
            <v>0</v>
          </cell>
          <cell r="BM53">
            <v>0</v>
          </cell>
          <cell r="BN53">
            <v>0</v>
          </cell>
          <cell r="BP53">
            <v>0</v>
          </cell>
          <cell r="BQ53">
            <v>0</v>
          </cell>
          <cell r="BR53">
            <v>0</v>
          </cell>
          <cell r="BS53">
            <v>0</v>
          </cell>
          <cell r="BT53">
            <v>0</v>
          </cell>
          <cell r="BU53">
            <v>0</v>
          </cell>
          <cell r="CA53">
            <v>0</v>
          </cell>
          <cell r="CB53">
            <v>0</v>
          </cell>
          <cell r="CC53">
            <v>0</v>
          </cell>
          <cell r="CH53">
            <v>0</v>
          </cell>
          <cell r="CI53">
            <v>19.604480346420001</v>
          </cell>
          <cell r="CJ53">
            <v>0</v>
          </cell>
          <cell r="CK53">
            <v>0</v>
          </cell>
          <cell r="CL53">
            <v>0</v>
          </cell>
          <cell r="CR53">
            <v>0</v>
          </cell>
          <cell r="CS53">
            <v>0</v>
          </cell>
          <cell r="CT53">
            <v>0</v>
          </cell>
          <cell r="CU53">
            <v>0</v>
          </cell>
          <cell r="CV53">
            <v>0</v>
          </cell>
          <cell r="CW53">
            <v>0</v>
          </cell>
          <cell r="CX53">
            <v>0</v>
          </cell>
          <cell r="CY53">
            <v>0</v>
          </cell>
          <cell r="CZ53">
            <v>0</v>
          </cell>
          <cell r="DA53">
            <v>66.39881166666666</v>
          </cell>
          <cell r="DC53">
            <v>39264</v>
          </cell>
          <cell r="DD53">
            <v>11113.697985297</v>
          </cell>
          <cell r="DE53">
            <v>2160.8044833495796</v>
          </cell>
          <cell r="DF53">
            <v>0</v>
          </cell>
          <cell r="DG53">
            <v>2445.8095190786917</v>
          </cell>
          <cell r="DH53">
            <v>0</v>
          </cell>
          <cell r="DI53">
            <v>316.04289834642003</v>
          </cell>
          <cell r="DJ53">
            <v>-67.780198333333345</v>
          </cell>
          <cell r="DK53">
            <v>15968.574687738359</v>
          </cell>
        </row>
        <row r="54">
          <cell r="A54">
            <v>39295</v>
          </cell>
          <cell r="B54">
            <v>1667.6560543865064</v>
          </cell>
          <cell r="C54">
            <v>6037.8414057116497</v>
          </cell>
          <cell r="D54">
            <v>386.18213777590017</v>
          </cell>
          <cell r="E54">
            <v>1945.4699126139903</v>
          </cell>
          <cell r="F54">
            <v>832.62866577537443</v>
          </cell>
          <cell r="G54">
            <v>557.98049420029713</v>
          </cell>
          <cell r="H54">
            <v>49.648869098112314</v>
          </cell>
          <cell r="I54">
            <v>6.9784286</v>
          </cell>
          <cell r="J54">
            <v>0</v>
          </cell>
          <cell r="K54">
            <v>0</v>
          </cell>
          <cell r="L54">
            <v>0</v>
          </cell>
          <cell r="M54">
            <v>188.47865646000002</v>
          </cell>
          <cell r="N54">
            <v>0</v>
          </cell>
          <cell r="O54">
            <v>0</v>
          </cell>
          <cell r="P54">
            <v>21.508291495743265</v>
          </cell>
          <cell r="Q54">
            <v>9.6544851389480009</v>
          </cell>
          <cell r="R54">
            <v>297.90815949092706</v>
          </cell>
          <cell r="S54">
            <v>274.28805268299931</v>
          </cell>
          <cell r="T54">
            <v>1.9443986180490895</v>
          </cell>
          <cell r="U54">
            <v>125.44475306966606</v>
          </cell>
          <cell r="V54">
            <v>3.009254575439599</v>
          </cell>
          <cell r="W54">
            <v>296.96756959032189</v>
          </cell>
          <cell r="X54">
            <v>3.2425856507650299</v>
          </cell>
          <cell r="Y54">
            <v>2.4116009619567138</v>
          </cell>
          <cell r="Z54">
            <v>59.926425369724427</v>
          </cell>
          <cell r="AA54">
            <v>59.153284574850112</v>
          </cell>
          <cell r="AB54">
            <v>566.69905085389485</v>
          </cell>
          <cell r="AC54">
            <v>195.70712277367528</v>
          </cell>
          <cell r="AD54">
            <v>31.971186647299543</v>
          </cell>
          <cell r="AE54">
            <v>68.066824437026753</v>
          </cell>
          <cell r="AF54">
            <v>5.1161408000000002</v>
          </cell>
          <cell r="AG54">
            <v>7.8564850000000011</v>
          </cell>
          <cell r="AH54">
            <v>138.02354739442794</v>
          </cell>
          <cell r="AI54">
            <v>0</v>
          </cell>
          <cell r="AJ54">
            <v>0</v>
          </cell>
          <cell r="AK54">
            <v>0</v>
          </cell>
          <cell r="AL54">
            <v>0</v>
          </cell>
          <cell r="AM54">
            <v>97.92</v>
          </cell>
          <cell r="AN54">
            <v>27.325800000000001</v>
          </cell>
          <cell r="AO54">
            <v>125.72713800000001</v>
          </cell>
          <cell r="AP54">
            <v>0</v>
          </cell>
          <cell r="AQ54">
            <v>45.465479999999999</v>
          </cell>
          <cell r="AR54">
            <v>0</v>
          </cell>
          <cell r="AS54">
            <v>0</v>
          </cell>
          <cell r="AT54">
            <v>0</v>
          </cell>
          <cell r="AU54">
            <v>0</v>
          </cell>
          <cell r="AV54">
            <v>0</v>
          </cell>
          <cell r="AW54">
            <v>0</v>
          </cell>
          <cell r="AX54">
            <v>0</v>
          </cell>
          <cell r="AY54">
            <v>0</v>
          </cell>
          <cell r="AZ54">
            <v>-45</v>
          </cell>
          <cell r="BA54">
            <v>-14.29561</v>
          </cell>
          <cell r="BC54">
            <v>39295</v>
          </cell>
          <cell r="BD54">
            <v>298.94078160457207</v>
          </cell>
          <cell r="BE54">
            <v>769.90095299632492</v>
          </cell>
          <cell r="BF54">
            <v>150.54904513372435</v>
          </cell>
          <cell r="BG54">
            <v>1118.2732715454365</v>
          </cell>
          <cell r="BH54">
            <v>146.10247633782345</v>
          </cell>
          <cell r="BI54">
            <v>14.408904294997106</v>
          </cell>
          <cell r="BJ54">
            <v>8.1098617812796174</v>
          </cell>
          <cell r="BK54">
            <v>0</v>
          </cell>
          <cell r="BL54">
            <v>0</v>
          </cell>
          <cell r="BM54">
            <v>0</v>
          </cell>
          <cell r="BN54">
            <v>0</v>
          </cell>
          <cell r="BP54">
            <v>0</v>
          </cell>
          <cell r="BQ54">
            <v>0</v>
          </cell>
          <cell r="BR54">
            <v>0</v>
          </cell>
          <cell r="BS54">
            <v>0</v>
          </cell>
          <cell r="BT54">
            <v>0</v>
          </cell>
          <cell r="BU54">
            <v>0</v>
          </cell>
          <cell r="CA54">
            <v>0</v>
          </cell>
          <cell r="CB54">
            <v>0</v>
          </cell>
          <cell r="CC54">
            <v>0</v>
          </cell>
          <cell r="CH54">
            <v>0</v>
          </cell>
          <cell r="CI54">
            <v>19.604480346420001</v>
          </cell>
          <cell r="CJ54">
            <v>0</v>
          </cell>
          <cell r="CK54">
            <v>0</v>
          </cell>
          <cell r="CL54">
            <v>0</v>
          </cell>
          <cell r="CR54">
            <v>0</v>
          </cell>
          <cell r="CS54">
            <v>0</v>
          </cell>
          <cell r="CT54">
            <v>0</v>
          </cell>
          <cell r="CU54">
            <v>0</v>
          </cell>
          <cell r="CV54">
            <v>0</v>
          </cell>
          <cell r="CW54">
            <v>0</v>
          </cell>
          <cell r="CX54">
            <v>0</v>
          </cell>
          <cell r="CY54">
            <v>0</v>
          </cell>
          <cell r="CZ54">
            <v>0</v>
          </cell>
          <cell r="DA54">
            <v>66.39881166666666</v>
          </cell>
          <cell r="DC54">
            <v>39295</v>
          </cell>
          <cell r="DD54">
            <v>11672.864624621829</v>
          </cell>
          <cell r="DE54">
            <v>2168.8992191257153</v>
          </cell>
          <cell r="DF54">
            <v>0</v>
          </cell>
          <cell r="DG54">
            <v>2506.2852936941581</v>
          </cell>
          <cell r="DH54">
            <v>0</v>
          </cell>
          <cell r="DI54">
            <v>316.04289834642003</v>
          </cell>
          <cell r="DJ54">
            <v>7.1032016666666635</v>
          </cell>
          <cell r="DK54">
            <v>16671.195237454787</v>
          </cell>
        </row>
        <row r="55">
          <cell r="A55">
            <v>39326</v>
          </cell>
          <cell r="B55">
            <v>1676.9084300125623</v>
          </cell>
          <cell r="C55">
            <v>6445.8833315843531</v>
          </cell>
          <cell r="D55">
            <v>386.47169847564766</v>
          </cell>
          <cell r="E55">
            <v>1909.6010422876586</v>
          </cell>
          <cell r="F55">
            <v>809.96620936481281</v>
          </cell>
          <cell r="G55">
            <v>549.28434014357799</v>
          </cell>
          <cell r="H55">
            <v>48.501942948262794</v>
          </cell>
          <cell r="I55">
            <v>6.8658733000000005</v>
          </cell>
          <cell r="J55">
            <v>0</v>
          </cell>
          <cell r="K55">
            <v>0</v>
          </cell>
          <cell r="L55">
            <v>0</v>
          </cell>
          <cell r="M55">
            <v>185.43867813000006</v>
          </cell>
          <cell r="N55">
            <v>0</v>
          </cell>
          <cell r="O55">
            <v>0</v>
          </cell>
          <cell r="P55">
            <v>20.88385722651201</v>
          </cell>
          <cell r="Q55">
            <v>9.3741936349140254</v>
          </cell>
          <cell r="R55">
            <v>289.25921292506149</v>
          </cell>
          <cell r="S55">
            <v>266.32485115349283</v>
          </cell>
          <cell r="T55">
            <v>1.8879483355896003</v>
          </cell>
          <cell r="U55">
            <v>121.80280862570804</v>
          </cell>
          <cell r="V55">
            <v>2.9218891200236108</v>
          </cell>
          <cell r="W55">
            <v>288.3459304731835</v>
          </cell>
          <cell r="X55">
            <v>3.1484460673557231</v>
          </cell>
          <cell r="Y55">
            <v>2.341586740480551</v>
          </cell>
          <cell r="Z55">
            <v>58.186625923506625</v>
          </cell>
          <cell r="AA55">
            <v>57.435931151709298</v>
          </cell>
          <cell r="AB55">
            <v>559.00420590316082</v>
          </cell>
          <cell r="AC55">
            <v>190.025303080246</v>
          </cell>
          <cell r="AD55">
            <v>31.042990905926317</v>
          </cell>
          <cell r="AE55">
            <v>66.090690824338878</v>
          </cell>
          <cell r="AF55">
            <v>4.9676076800000013</v>
          </cell>
          <cell r="AG55">
            <v>7.6283935000000005</v>
          </cell>
          <cell r="AH55">
            <v>134.01641214749293</v>
          </cell>
          <cell r="AI55">
            <v>0</v>
          </cell>
          <cell r="AJ55">
            <v>0</v>
          </cell>
          <cell r="AK55">
            <v>0</v>
          </cell>
          <cell r="AL55">
            <v>0</v>
          </cell>
          <cell r="AM55">
            <v>97.92</v>
          </cell>
          <cell r="AN55">
            <v>27.325800000000001</v>
          </cell>
          <cell r="AO55">
            <v>125.72713800000001</v>
          </cell>
          <cell r="AP55">
            <v>0</v>
          </cell>
          <cell r="AQ55">
            <v>45.465479999999999</v>
          </cell>
          <cell r="AR55">
            <v>0</v>
          </cell>
          <cell r="AS55">
            <v>0</v>
          </cell>
          <cell r="AT55">
            <v>0</v>
          </cell>
          <cell r="AU55">
            <v>0</v>
          </cell>
          <cell r="AV55">
            <v>0</v>
          </cell>
          <cell r="AW55">
            <v>0</v>
          </cell>
          <cell r="AX55">
            <v>0</v>
          </cell>
          <cell r="AY55">
            <v>0</v>
          </cell>
          <cell r="AZ55">
            <v>-45</v>
          </cell>
          <cell r="BA55">
            <v>-47.041830000000004</v>
          </cell>
          <cell r="BC55">
            <v>39326</v>
          </cell>
          <cell r="BD55">
            <v>292.28027102432304</v>
          </cell>
          <cell r="BE55">
            <v>756.37806616924115</v>
          </cell>
          <cell r="BF55">
            <v>148.12096305691352</v>
          </cell>
          <cell r="BG55">
            <v>1087.1259170730559</v>
          </cell>
          <cell r="BH55">
            <v>145.1027856310123</v>
          </cell>
          <cell r="BI55">
            <v>14.158749288755414</v>
          </cell>
          <cell r="BJ55">
            <v>7.6754418028252687</v>
          </cell>
          <cell r="BK55">
            <v>0</v>
          </cell>
          <cell r="BL55">
            <v>0</v>
          </cell>
          <cell r="BM55">
            <v>0</v>
          </cell>
          <cell r="BN55">
            <v>0</v>
          </cell>
          <cell r="BP55">
            <v>0</v>
          </cell>
          <cell r="BQ55">
            <v>0</v>
          </cell>
          <cell r="BR55">
            <v>0</v>
          </cell>
          <cell r="BS55">
            <v>0</v>
          </cell>
          <cell r="BT55">
            <v>0</v>
          </cell>
          <cell r="BU55">
            <v>0</v>
          </cell>
          <cell r="CA55">
            <v>0</v>
          </cell>
          <cell r="CB55">
            <v>0</v>
          </cell>
          <cell r="CC55">
            <v>0</v>
          </cell>
          <cell r="CH55">
            <v>0</v>
          </cell>
          <cell r="CI55">
            <v>18.972077754600001</v>
          </cell>
          <cell r="CJ55">
            <v>0</v>
          </cell>
          <cell r="CK55">
            <v>0</v>
          </cell>
          <cell r="CL55">
            <v>0</v>
          </cell>
          <cell r="CR55">
            <v>0</v>
          </cell>
          <cell r="CS55">
            <v>0</v>
          </cell>
          <cell r="CT55">
            <v>0</v>
          </cell>
          <cell r="CU55">
            <v>0</v>
          </cell>
          <cell r="CV55">
            <v>0</v>
          </cell>
          <cell r="CW55">
            <v>0</v>
          </cell>
          <cell r="CX55">
            <v>0</v>
          </cell>
          <cell r="CY55">
            <v>0</v>
          </cell>
          <cell r="CZ55">
            <v>0</v>
          </cell>
          <cell r="DA55">
            <v>66.39881166666666</v>
          </cell>
          <cell r="DC55">
            <v>39326</v>
          </cell>
          <cell r="DD55">
            <v>12018.921546246876</v>
          </cell>
          <cell r="DE55">
            <v>2114.6888854187023</v>
          </cell>
          <cell r="DF55">
            <v>0</v>
          </cell>
          <cell r="DG55">
            <v>2450.8421940461267</v>
          </cell>
          <cell r="DH55">
            <v>0</v>
          </cell>
          <cell r="DI55">
            <v>315.41049575459999</v>
          </cell>
          <cell r="DJ55">
            <v>-25.643018333333345</v>
          </cell>
          <cell r="DK55">
            <v>16874.220103132971</v>
          </cell>
        </row>
        <row r="56">
          <cell r="A56">
            <v>39356</v>
          </cell>
          <cell r="B56">
            <v>1760.3447050082441</v>
          </cell>
          <cell r="C56">
            <v>8268.5192795511484</v>
          </cell>
          <cell r="D56">
            <v>501.22921846714917</v>
          </cell>
          <cell r="E56">
            <v>2124.5819860930237</v>
          </cell>
          <cell r="F56">
            <v>1453.282053186334</v>
          </cell>
          <cell r="G56">
            <v>549.68078726407737</v>
          </cell>
          <cell r="H56">
            <v>38.826652569846487</v>
          </cell>
          <cell r="I56">
            <v>6.8658733000000005</v>
          </cell>
          <cell r="J56">
            <v>0</v>
          </cell>
          <cell r="K56">
            <v>0</v>
          </cell>
          <cell r="L56">
            <v>0</v>
          </cell>
          <cell r="M56">
            <v>185.43867813000006</v>
          </cell>
          <cell r="N56">
            <v>0</v>
          </cell>
          <cell r="O56">
            <v>0</v>
          </cell>
          <cell r="P56">
            <v>41.234122950330466</v>
          </cell>
          <cell r="Q56">
            <v>23.811336336058943</v>
          </cell>
          <cell r="R56">
            <v>364.74519409176389</v>
          </cell>
          <cell r="S56">
            <v>343.43240642943442</v>
          </cell>
          <cell r="T56">
            <v>66.23451379383377</v>
          </cell>
          <cell r="U56">
            <v>336.98066836816315</v>
          </cell>
          <cell r="V56">
            <v>6.7784878756687048</v>
          </cell>
          <cell r="W56">
            <v>579.61486269024363</v>
          </cell>
          <cell r="X56">
            <v>10.602328963712022</v>
          </cell>
          <cell r="Y56">
            <v>4.5800024587687709</v>
          </cell>
          <cell r="Z56">
            <v>94.965789687971025</v>
          </cell>
          <cell r="AA56">
            <v>137.35644718060263</v>
          </cell>
          <cell r="AB56">
            <v>1066.3573607700214</v>
          </cell>
          <cell r="AC56">
            <v>530.970868862619</v>
          </cell>
          <cell r="AD56">
            <v>39.994357574375009</v>
          </cell>
          <cell r="AE56">
            <v>81.997994322649191</v>
          </cell>
          <cell r="AF56">
            <v>12.655930560000002</v>
          </cell>
          <cell r="AG56">
            <v>21.60697188</v>
          </cell>
          <cell r="AH56">
            <v>256.93722399266971</v>
          </cell>
          <cell r="AI56">
            <v>0</v>
          </cell>
          <cell r="AJ56">
            <v>0</v>
          </cell>
          <cell r="AK56">
            <v>0</v>
          </cell>
          <cell r="AL56">
            <v>0</v>
          </cell>
          <cell r="AM56">
            <v>19.933333333333334</v>
          </cell>
          <cell r="AN56">
            <v>4.486533333333333</v>
          </cell>
          <cell r="AO56">
            <v>111.17739999999998</v>
          </cell>
          <cell r="AP56">
            <v>0</v>
          </cell>
          <cell r="AQ56">
            <v>44.224400000000003</v>
          </cell>
          <cell r="AR56">
            <v>0</v>
          </cell>
          <cell r="AS56">
            <v>0</v>
          </cell>
          <cell r="AT56">
            <v>0</v>
          </cell>
          <cell r="AU56">
            <v>0</v>
          </cell>
          <cell r="AV56">
            <v>0</v>
          </cell>
          <cell r="AW56">
            <v>0</v>
          </cell>
          <cell r="AX56">
            <v>0</v>
          </cell>
          <cell r="AY56">
            <v>0</v>
          </cell>
          <cell r="AZ56">
            <v>-45</v>
          </cell>
          <cell r="BA56">
            <v>-31.255970000000001</v>
          </cell>
          <cell r="BC56">
            <v>39356</v>
          </cell>
          <cell r="BD56">
            <v>296.82118506311753</v>
          </cell>
          <cell r="BE56">
            <v>1094.5227121398368</v>
          </cell>
          <cell r="BF56">
            <v>250.49930518757211</v>
          </cell>
          <cell r="BG56">
            <v>1198.449719016078</v>
          </cell>
          <cell r="BH56">
            <v>258.44588439881602</v>
          </cell>
          <cell r="BI56">
            <v>14.190534432268594</v>
          </cell>
          <cell r="BJ56">
            <v>9.0428726297144806</v>
          </cell>
          <cell r="BK56">
            <v>0</v>
          </cell>
          <cell r="BL56">
            <v>0</v>
          </cell>
          <cell r="BM56">
            <v>0</v>
          </cell>
          <cell r="BN56">
            <v>0</v>
          </cell>
          <cell r="BP56">
            <v>0</v>
          </cell>
          <cell r="BQ56">
            <v>0</v>
          </cell>
          <cell r="BR56">
            <v>0</v>
          </cell>
          <cell r="BS56">
            <v>0</v>
          </cell>
          <cell r="BT56">
            <v>0</v>
          </cell>
          <cell r="BU56">
            <v>0</v>
          </cell>
          <cell r="CA56">
            <v>0</v>
          </cell>
          <cell r="CB56">
            <v>0</v>
          </cell>
          <cell r="CC56">
            <v>0</v>
          </cell>
          <cell r="CH56">
            <v>0</v>
          </cell>
          <cell r="CI56">
            <v>142.5375327138</v>
          </cell>
          <cell r="CJ56">
            <v>0.7401027</v>
          </cell>
          <cell r="CK56">
            <v>0</v>
          </cell>
          <cell r="CL56">
            <v>0</v>
          </cell>
          <cell r="CR56">
            <v>0</v>
          </cell>
          <cell r="CS56">
            <v>0</v>
          </cell>
          <cell r="CT56">
            <v>0</v>
          </cell>
          <cell r="CU56">
            <v>0</v>
          </cell>
          <cell r="CV56">
            <v>0</v>
          </cell>
          <cell r="CW56">
            <v>0</v>
          </cell>
          <cell r="CX56">
            <v>0</v>
          </cell>
          <cell r="CY56">
            <v>0</v>
          </cell>
          <cell r="CZ56">
            <v>0</v>
          </cell>
          <cell r="DA56">
            <v>66.39881166666666</v>
          </cell>
          <cell r="DC56">
            <v>39356</v>
          </cell>
          <cell r="DD56">
            <v>14888.769233569825</v>
          </cell>
          <cell r="DE56">
            <v>4020.8568687888855</v>
          </cell>
          <cell r="DF56">
            <v>0</v>
          </cell>
          <cell r="DG56">
            <v>3121.9722128674034</v>
          </cell>
          <cell r="DH56">
            <v>0</v>
          </cell>
          <cell r="DI56">
            <v>323.09930208046666</v>
          </cell>
          <cell r="DJ56">
            <v>-9.857158333333345</v>
          </cell>
          <cell r="DK56">
            <v>22344.840458973249</v>
          </cell>
        </row>
        <row r="57">
          <cell r="A57">
            <v>39387</v>
          </cell>
          <cell r="B57">
            <v>2029.0782546986147</v>
          </cell>
          <cell r="C57">
            <v>17387.710662699934</v>
          </cell>
          <cell r="D57">
            <v>890.08201995483239</v>
          </cell>
          <cell r="E57">
            <v>2820.9838470483151</v>
          </cell>
          <cell r="F57">
            <v>2995.8271521113979</v>
          </cell>
          <cell r="G57">
            <v>549.02746666292285</v>
          </cell>
          <cell r="H57">
            <v>30.935015037110929</v>
          </cell>
          <cell r="I57">
            <v>6.8658733000000005</v>
          </cell>
          <cell r="J57">
            <v>0</v>
          </cell>
          <cell r="K57">
            <v>0</v>
          </cell>
          <cell r="L57">
            <v>0</v>
          </cell>
          <cell r="M57">
            <v>185.43867813000006</v>
          </cell>
          <cell r="N57">
            <v>0</v>
          </cell>
          <cell r="O57">
            <v>0</v>
          </cell>
          <cell r="P57">
            <v>64.263728373197239</v>
          </cell>
          <cell r="Q57">
            <v>40.466224852992134</v>
          </cell>
          <cell r="R57">
            <v>437.83400934071682</v>
          </cell>
          <cell r="S57">
            <v>419.78900772794316</v>
          </cell>
          <cell r="T57">
            <v>142.78913471030648</v>
          </cell>
          <cell r="U57">
            <v>586.2562524971222</v>
          </cell>
          <cell r="V57">
            <v>11.203181915322048</v>
          </cell>
          <cell r="W57">
            <v>909.84766964853736</v>
          </cell>
          <cell r="X57">
            <v>19.299748272872467</v>
          </cell>
          <cell r="Y57">
            <v>7.1105399656908022</v>
          </cell>
          <cell r="Z57">
            <v>135.39665213117965</v>
          </cell>
          <cell r="AA57">
            <v>229.23103783387995</v>
          </cell>
          <cell r="AB57">
            <v>1655.8012858860529</v>
          </cell>
          <cell r="AC57">
            <v>926.11661796445685</v>
          </cell>
          <cell r="AD57">
            <v>48.85123628704055</v>
          </cell>
          <cell r="AE57">
            <v>97.101081520284993</v>
          </cell>
          <cell r="AF57">
            <v>21.526713919999999</v>
          </cell>
          <cell r="AG57">
            <v>37.817194480000005</v>
          </cell>
          <cell r="AH57">
            <v>395.58340273519605</v>
          </cell>
          <cell r="AI57">
            <v>0</v>
          </cell>
          <cell r="AJ57">
            <v>0</v>
          </cell>
          <cell r="AK57">
            <v>0</v>
          </cell>
          <cell r="AL57">
            <v>0</v>
          </cell>
          <cell r="AM57">
            <v>19.933333333333334</v>
          </cell>
          <cell r="AN57">
            <v>4.486533333333333</v>
          </cell>
          <cell r="AO57">
            <v>111.17739999999998</v>
          </cell>
          <cell r="AP57">
            <v>0</v>
          </cell>
          <cell r="AQ57">
            <v>44.224400000000003</v>
          </cell>
          <cell r="AR57">
            <v>0</v>
          </cell>
          <cell r="AS57">
            <v>0</v>
          </cell>
          <cell r="AT57">
            <v>0</v>
          </cell>
          <cell r="AU57">
            <v>0</v>
          </cell>
          <cell r="AV57">
            <v>0</v>
          </cell>
          <cell r="AW57">
            <v>0</v>
          </cell>
          <cell r="AX57">
            <v>0</v>
          </cell>
          <cell r="AY57">
            <v>0</v>
          </cell>
          <cell r="AZ57">
            <v>-45</v>
          </cell>
          <cell r="BA57">
            <v>-12.022969999999999</v>
          </cell>
          <cell r="BC57">
            <v>39387</v>
          </cell>
          <cell r="BD57">
            <v>292.4105603882112</v>
          </cell>
          <cell r="BE57">
            <v>2283.6168819458626</v>
          </cell>
          <cell r="BF57">
            <v>487.6080864167489</v>
          </cell>
          <cell r="BG57">
            <v>1365.6385657510532</v>
          </cell>
          <cell r="BH57">
            <v>493.15179592999203</v>
          </cell>
          <cell r="BI57">
            <v>14.213010503807769</v>
          </cell>
          <cell r="BJ57">
            <v>12.258678457385377</v>
          </cell>
          <cell r="BK57">
            <v>0</v>
          </cell>
          <cell r="BL57">
            <v>0</v>
          </cell>
          <cell r="BM57">
            <v>0</v>
          </cell>
          <cell r="BN57">
            <v>0</v>
          </cell>
          <cell r="BP57">
            <v>0</v>
          </cell>
          <cell r="BQ57">
            <v>0</v>
          </cell>
          <cell r="BR57">
            <v>0</v>
          </cell>
          <cell r="BS57">
            <v>0</v>
          </cell>
          <cell r="BT57">
            <v>0</v>
          </cell>
          <cell r="BU57">
            <v>0</v>
          </cell>
          <cell r="CA57">
            <v>0</v>
          </cell>
          <cell r="CB57">
            <v>0</v>
          </cell>
          <cell r="CC57">
            <v>0</v>
          </cell>
          <cell r="CH57">
            <v>0</v>
          </cell>
          <cell r="CI57">
            <v>274.71232324176003</v>
          </cell>
          <cell r="CJ57">
            <v>1.5396514000000001</v>
          </cell>
          <cell r="CK57">
            <v>0</v>
          </cell>
          <cell r="CL57">
            <v>0</v>
          </cell>
          <cell r="CR57">
            <v>0</v>
          </cell>
          <cell r="CS57">
            <v>0</v>
          </cell>
          <cell r="CT57">
            <v>0</v>
          </cell>
          <cell r="CU57">
            <v>0</v>
          </cell>
          <cell r="CV57">
            <v>0</v>
          </cell>
          <cell r="CW57">
            <v>0</v>
          </cell>
          <cell r="CX57">
            <v>0</v>
          </cell>
          <cell r="CY57">
            <v>0</v>
          </cell>
          <cell r="CZ57">
            <v>0</v>
          </cell>
          <cell r="DA57">
            <v>66.39881166666666</v>
          </cell>
          <cell r="DC57">
            <v>39387</v>
          </cell>
          <cell r="DD57">
            <v>26895.94896964313</v>
          </cell>
          <cell r="DE57">
            <v>6186.2847200627912</v>
          </cell>
          <cell r="DF57">
            <v>0</v>
          </cell>
          <cell r="DG57">
            <v>4948.8975793930604</v>
          </cell>
          <cell r="DH57">
            <v>0</v>
          </cell>
          <cell r="DI57">
            <v>456.07364130842672</v>
          </cell>
          <cell r="DJ57">
            <v>9.3758416666666591</v>
          </cell>
          <cell r="DK57">
            <v>38496.580752074071</v>
          </cell>
        </row>
        <row r="58">
          <cell r="A58">
            <v>39417</v>
          </cell>
          <cell r="B58">
            <v>2352.2355948621225</v>
          </cell>
          <cell r="C58">
            <v>30878.566867192796</v>
          </cell>
          <cell r="D58">
            <v>1521.4490118815777</v>
          </cell>
          <cell r="E58">
            <v>3429.6091393120028</v>
          </cell>
          <cell r="F58">
            <v>4744.3630378789539</v>
          </cell>
          <cell r="G58">
            <v>549.84303329816737</v>
          </cell>
          <cell r="H58">
            <v>42.897683754154059</v>
          </cell>
          <cell r="I58">
            <v>6.8658733000000005</v>
          </cell>
          <cell r="J58">
            <v>0</v>
          </cell>
          <cell r="K58">
            <v>0</v>
          </cell>
          <cell r="L58">
            <v>0</v>
          </cell>
          <cell r="M58">
            <v>185.43867813000006</v>
          </cell>
          <cell r="N58">
            <v>0</v>
          </cell>
          <cell r="O58">
            <v>0</v>
          </cell>
          <cell r="P58">
            <v>95.099008768389226</v>
          </cell>
          <cell r="Q58">
            <v>62.418383040974504</v>
          </cell>
          <cell r="R58">
            <v>549.2308606653063</v>
          </cell>
          <cell r="S58">
            <v>533.98920276235981</v>
          </cell>
          <cell r="T58">
            <v>241.19184112289582</v>
          </cell>
          <cell r="U58">
            <v>913.69357831071738</v>
          </cell>
          <cell r="V58">
            <v>17.061388194489691</v>
          </cell>
          <cell r="W58">
            <v>1351.3350022730797</v>
          </cell>
          <cell r="X58">
            <v>30.657438075754595</v>
          </cell>
          <cell r="Y58">
            <v>10.501622651668812</v>
          </cell>
          <cell r="Z58">
            <v>190.83765688699157</v>
          </cell>
          <cell r="AA58">
            <v>350.67482644101335</v>
          </cell>
          <cell r="AB58">
            <v>2441.3727466708378</v>
          </cell>
          <cell r="AC58">
            <v>1444.9771482688332</v>
          </cell>
          <cell r="AD58">
            <v>62.106896840112029</v>
          </cell>
          <cell r="AE58">
            <v>120.50366780338209</v>
          </cell>
          <cell r="AF58">
            <v>33.21741088000001</v>
          </cell>
          <cell r="AG58">
            <v>59.092475520000008</v>
          </cell>
          <cell r="AH58">
            <v>581.72555805982779</v>
          </cell>
          <cell r="AI58">
            <v>0</v>
          </cell>
          <cell r="AJ58">
            <v>0</v>
          </cell>
          <cell r="AK58">
            <v>0</v>
          </cell>
          <cell r="AL58">
            <v>0</v>
          </cell>
          <cell r="AM58">
            <v>19.933333333333334</v>
          </cell>
          <cell r="AN58">
            <v>4.486533333333333</v>
          </cell>
          <cell r="AO58">
            <v>111.17739999999998</v>
          </cell>
          <cell r="AP58">
            <v>0</v>
          </cell>
          <cell r="AQ58">
            <v>44.224400000000003</v>
          </cell>
          <cell r="AR58">
            <v>0</v>
          </cell>
          <cell r="AS58">
            <v>0</v>
          </cell>
          <cell r="AT58">
            <v>0</v>
          </cell>
          <cell r="AU58">
            <v>0</v>
          </cell>
          <cell r="AV58">
            <v>0</v>
          </cell>
          <cell r="AW58">
            <v>0</v>
          </cell>
          <cell r="AX58">
            <v>0</v>
          </cell>
          <cell r="AY58">
            <v>0</v>
          </cell>
          <cell r="AZ58">
            <v>-45</v>
          </cell>
          <cell r="BA58">
            <v>-42.439599999999999</v>
          </cell>
          <cell r="BC58">
            <v>39417</v>
          </cell>
          <cell r="BD58">
            <v>295.44559279261381</v>
          </cell>
          <cell r="BE58">
            <v>4348.2704036490295</v>
          </cell>
          <cell r="BF58">
            <v>802.23938029856504</v>
          </cell>
          <cell r="BG58">
            <v>1595.4743619139222</v>
          </cell>
          <cell r="BH58">
            <v>801.71909816828634</v>
          </cell>
          <cell r="BI58">
            <v>14.233774238821336</v>
          </cell>
          <cell r="BJ58">
            <v>18.440970443933566</v>
          </cell>
          <cell r="BK58">
            <v>0</v>
          </cell>
          <cell r="BL58">
            <v>0</v>
          </cell>
          <cell r="BM58">
            <v>0</v>
          </cell>
          <cell r="BN58">
            <v>0</v>
          </cell>
          <cell r="BP58">
            <v>0</v>
          </cell>
          <cell r="BQ58">
            <v>0</v>
          </cell>
          <cell r="BR58">
            <v>0</v>
          </cell>
          <cell r="BS58">
            <v>0</v>
          </cell>
          <cell r="BT58">
            <v>0</v>
          </cell>
          <cell r="BU58">
            <v>0</v>
          </cell>
          <cell r="CA58">
            <v>0</v>
          </cell>
          <cell r="CB58">
            <v>0</v>
          </cell>
          <cell r="CC58">
            <v>0</v>
          </cell>
          <cell r="CH58">
            <v>0</v>
          </cell>
          <cell r="CI58">
            <v>448.63589603820009</v>
          </cell>
          <cell r="CJ58">
            <v>2.5829287000000001</v>
          </cell>
          <cell r="CK58">
            <v>0</v>
          </cell>
          <cell r="CL58">
            <v>0</v>
          </cell>
          <cell r="CR58">
            <v>0</v>
          </cell>
          <cell r="CS58">
            <v>0</v>
          </cell>
          <cell r="CT58">
            <v>0</v>
          </cell>
          <cell r="CU58">
            <v>0</v>
          </cell>
          <cell r="CV58">
            <v>0</v>
          </cell>
          <cell r="CW58">
            <v>0</v>
          </cell>
          <cell r="CX58">
            <v>0</v>
          </cell>
          <cell r="CY58">
            <v>0</v>
          </cell>
          <cell r="CZ58">
            <v>0</v>
          </cell>
          <cell r="DA58">
            <v>66.39881166666666</v>
          </cell>
          <cell r="DC58">
            <v>39417</v>
          </cell>
          <cell r="DD58">
            <v>43711.268919609771</v>
          </cell>
          <cell r="DE58">
            <v>9089.6867132366333</v>
          </cell>
          <cell r="DF58">
            <v>0</v>
          </cell>
          <cell r="DG58">
            <v>7875.8235815051721</v>
          </cell>
          <cell r="DH58">
            <v>0</v>
          </cell>
          <cell r="DI58">
            <v>631.04049140486677</v>
          </cell>
          <cell r="DJ58">
            <v>-21.040788333333339</v>
          </cell>
          <cell r="DK58">
            <v>61286.778917423107</v>
          </cell>
        </row>
        <row r="59">
          <cell r="A59">
            <v>39448</v>
          </cell>
          <cell r="B59">
            <v>2715.850006805746</v>
          </cell>
          <cell r="C59">
            <v>40917.746197034045</v>
          </cell>
          <cell r="D59">
            <v>2161.7880826198061</v>
          </cell>
          <cell r="E59">
            <v>4046.8936692867705</v>
          </cell>
          <cell r="F59">
            <v>6192.7060880496538</v>
          </cell>
          <cell r="G59">
            <v>558.25683612033799</v>
          </cell>
          <cell r="H59">
            <v>51.519061276863788</v>
          </cell>
          <cell r="I59">
            <v>6.9784286</v>
          </cell>
          <cell r="J59">
            <v>0</v>
          </cell>
          <cell r="K59">
            <v>0</v>
          </cell>
          <cell r="L59">
            <v>0</v>
          </cell>
          <cell r="M59">
            <v>188.47865646000002</v>
          </cell>
          <cell r="N59">
            <v>0</v>
          </cell>
          <cell r="O59">
            <v>0</v>
          </cell>
          <cell r="P59">
            <v>110.3526702359917</v>
          </cell>
          <cell r="Q59">
            <v>73.332687132723137</v>
          </cell>
          <cell r="R59">
            <v>602.19757149431985</v>
          </cell>
          <cell r="S59">
            <v>588.59114509306255</v>
          </cell>
          <cell r="T59">
            <v>290.51783224804353</v>
          </cell>
          <cell r="U59">
            <v>1076.6711302756696</v>
          </cell>
          <cell r="V59">
            <v>19.969800886804222</v>
          </cell>
          <cell r="W59">
            <v>1569.837553835019</v>
          </cell>
          <cell r="X59">
            <v>36.32134712156271</v>
          </cell>
          <cell r="Y59">
            <v>12.178681299803323</v>
          </cell>
          <cell r="Z59">
            <v>218.05683538739402</v>
          </cell>
          <cell r="AA59">
            <v>410.99917808111627</v>
          </cell>
          <cell r="AB59">
            <v>2829.5084531165139</v>
          </cell>
          <cell r="AC59">
            <v>1703.2629047132787</v>
          </cell>
          <cell r="AD59">
            <v>68.443459512957631</v>
          </cell>
          <cell r="AE59">
            <v>131.5778221197443</v>
          </cell>
          <cell r="AF59">
            <v>39.030107520000008</v>
          </cell>
          <cell r="AG59">
            <v>69.684821440000007</v>
          </cell>
          <cell r="AH59">
            <v>673.72723123297783</v>
          </cell>
          <cell r="AI59">
            <v>0</v>
          </cell>
          <cell r="AJ59">
            <v>0</v>
          </cell>
          <cell r="AK59">
            <v>0</v>
          </cell>
          <cell r="AL59">
            <v>0</v>
          </cell>
          <cell r="AM59">
            <v>0</v>
          </cell>
          <cell r="AN59">
            <v>0</v>
          </cell>
          <cell r="AO59">
            <v>102.355715</v>
          </cell>
          <cell r="AP59">
            <v>0</v>
          </cell>
          <cell r="AQ59">
            <v>26.438499999999998</v>
          </cell>
          <cell r="AR59">
            <v>0</v>
          </cell>
          <cell r="AS59">
            <v>0</v>
          </cell>
          <cell r="AT59">
            <v>0</v>
          </cell>
          <cell r="AU59">
            <v>0</v>
          </cell>
          <cell r="AV59">
            <v>0</v>
          </cell>
          <cell r="AW59">
            <v>0</v>
          </cell>
          <cell r="AX59">
            <v>0</v>
          </cell>
          <cell r="AY59">
            <v>0</v>
          </cell>
          <cell r="AZ59">
            <v>-54.166666666666664</v>
          </cell>
          <cell r="BA59">
            <v>-48.671769999999995</v>
          </cell>
          <cell r="BC59">
            <v>39448</v>
          </cell>
          <cell r="BD59">
            <v>301.33880289796417</v>
          </cell>
          <cell r="BE59">
            <v>5926.2989352178456</v>
          </cell>
          <cell r="BF59">
            <v>1052.7886603010538</v>
          </cell>
          <cell r="BG59">
            <v>1766.7285342620135</v>
          </cell>
          <cell r="BH59">
            <v>1042.1554854660969</v>
          </cell>
          <cell r="BI59">
            <v>14.420660209795784</v>
          </cell>
          <cell r="BJ59">
            <v>23.921933725991575</v>
          </cell>
          <cell r="BK59">
            <v>0</v>
          </cell>
          <cell r="BL59">
            <v>0</v>
          </cell>
          <cell r="BM59">
            <v>0</v>
          </cell>
          <cell r="BN59">
            <v>0</v>
          </cell>
          <cell r="BP59">
            <v>0</v>
          </cell>
          <cell r="BQ59">
            <v>0</v>
          </cell>
          <cell r="BR59">
            <v>0</v>
          </cell>
          <cell r="BS59">
            <v>0</v>
          </cell>
          <cell r="BT59">
            <v>0</v>
          </cell>
          <cell r="BU59">
            <v>0</v>
          </cell>
          <cell r="CA59">
            <v>0</v>
          </cell>
          <cell r="CB59">
            <v>0</v>
          </cell>
          <cell r="CC59">
            <v>0</v>
          </cell>
          <cell r="CH59">
            <v>0</v>
          </cell>
          <cell r="CI59">
            <v>523.67936575644001</v>
          </cell>
          <cell r="CJ59">
            <v>3.0347183000000002</v>
          </cell>
          <cell r="CK59">
            <v>0</v>
          </cell>
          <cell r="CL59">
            <v>0</v>
          </cell>
          <cell r="CR59">
            <v>0</v>
          </cell>
          <cell r="CS59">
            <v>0</v>
          </cell>
          <cell r="CT59">
            <v>0</v>
          </cell>
          <cell r="CU59">
            <v>0</v>
          </cell>
          <cell r="CV59">
            <v>0</v>
          </cell>
          <cell r="CW59">
            <v>0</v>
          </cell>
          <cell r="CX59">
            <v>0</v>
          </cell>
          <cell r="CY59">
            <v>0</v>
          </cell>
          <cell r="CZ59">
            <v>0</v>
          </cell>
          <cell r="DA59">
            <v>66.39881166666666</v>
          </cell>
          <cell r="DC59">
            <v>39448</v>
          </cell>
          <cell r="DD59">
            <v>56840.217026253224</v>
          </cell>
          <cell r="DE59">
            <v>10524.261232746983</v>
          </cell>
          <cell r="DF59">
            <v>0</v>
          </cell>
          <cell r="DG59">
            <v>10127.653012080762</v>
          </cell>
          <cell r="DH59">
            <v>0</v>
          </cell>
          <cell r="DI59">
            <v>655.50829905644002</v>
          </cell>
          <cell r="DJ59">
            <v>-36.439625000000007</v>
          </cell>
          <cell r="DK59">
            <v>78111.199945137399</v>
          </cell>
        </row>
        <row r="60">
          <cell r="A60">
            <v>39479</v>
          </cell>
          <cell r="B60">
            <v>2835.1785338866057</v>
          </cell>
          <cell r="C60">
            <v>42642.754767049948</v>
          </cell>
          <cell r="D60">
            <v>2440.1712732867163</v>
          </cell>
          <cell r="E60">
            <v>3902.4890931726463</v>
          </cell>
          <cell r="F60">
            <v>6140.9924685909418</v>
          </cell>
          <cell r="G60">
            <v>540.39210036433076</v>
          </cell>
          <cell r="H60">
            <v>51.382109198787127</v>
          </cell>
          <cell r="I60">
            <v>6.7533180000000002</v>
          </cell>
          <cell r="J60">
            <v>0</v>
          </cell>
          <cell r="K60">
            <v>0</v>
          </cell>
          <cell r="L60">
            <v>0</v>
          </cell>
          <cell r="M60">
            <v>182.3986998</v>
          </cell>
          <cell r="N60">
            <v>0</v>
          </cell>
          <cell r="O60">
            <v>0</v>
          </cell>
          <cell r="P60">
            <v>100.19109756659753</v>
          </cell>
          <cell r="Q60">
            <v>66.384024405852301</v>
          </cell>
          <cell r="R60">
            <v>554.37392605483114</v>
          </cell>
          <cell r="S60">
            <v>541.13443578611248</v>
          </cell>
          <cell r="T60">
            <v>261.45577732513442</v>
          </cell>
          <cell r="U60">
            <v>973.96196652188985</v>
          </cell>
          <cell r="V60">
            <v>18.093619267266053</v>
          </cell>
          <cell r="W60">
            <v>1424.9023076048286</v>
          </cell>
          <cell r="X60">
            <v>32.814667644142098</v>
          </cell>
          <cell r="Y60">
            <v>11.058837380524967</v>
          </cell>
          <cell r="Z60">
            <v>198.71388555960061</v>
          </cell>
          <cell r="AA60">
            <v>372.26794045855473</v>
          </cell>
          <cell r="AB60">
            <v>2596.7473925559889</v>
          </cell>
          <cell r="AC60">
            <v>1540.6640511708167</v>
          </cell>
          <cell r="AD60">
            <v>62.928236918514131</v>
          </cell>
          <cell r="AE60">
            <v>121.25424880350933</v>
          </cell>
          <cell r="AF60">
            <v>35.330854720000005</v>
          </cell>
          <cell r="AG60">
            <v>63.026133820000005</v>
          </cell>
          <cell r="AH60">
            <v>611.97215570897288</v>
          </cell>
          <cell r="AI60">
            <v>0</v>
          </cell>
          <cell r="AJ60">
            <v>0</v>
          </cell>
          <cell r="AK60">
            <v>0</v>
          </cell>
          <cell r="AL60">
            <v>0</v>
          </cell>
          <cell r="AM60">
            <v>0</v>
          </cell>
          <cell r="AN60">
            <v>0</v>
          </cell>
          <cell r="AO60">
            <v>102.355715</v>
          </cell>
          <cell r="AP60">
            <v>0</v>
          </cell>
          <cell r="AQ60">
            <v>26.438499999999998</v>
          </cell>
          <cell r="AR60">
            <v>0</v>
          </cell>
          <cell r="AS60">
            <v>0</v>
          </cell>
          <cell r="AT60">
            <v>0</v>
          </cell>
          <cell r="AU60">
            <v>0</v>
          </cell>
          <cell r="AV60">
            <v>0</v>
          </cell>
          <cell r="AW60">
            <v>0</v>
          </cell>
          <cell r="AX60">
            <v>0</v>
          </cell>
          <cell r="AY60">
            <v>0</v>
          </cell>
          <cell r="AZ60">
            <v>-54.166666666666664</v>
          </cell>
          <cell r="BA60">
            <v>-27.212430000000001</v>
          </cell>
          <cell r="BC60">
            <v>39479</v>
          </cell>
          <cell r="BD60">
            <v>293.41943651121494</v>
          </cell>
          <cell r="BE60">
            <v>6240.2755219200235</v>
          </cell>
          <cell r="BF60">
            <v>1056.4263792550657</v>
          </cell>
          <cell r="BG60">
            <v>1725.9824240470602</v>
          </cell>
          <cell r="BH60">
            <v>1034.4131016617655</v>
          </cell>
          <cell r="BI60">
            <v>13.983133502839948</v>
          </cell>
          <cell r="BJ60">
            <v>24.058831089109983</v>
          </cell>
          <cell r="BK60">
            <v>0</v>
          </cell>
          <cell r="BL60">
            <v>0</v>
          </cell>
          <cell r="BM60">
            <v>0</v>
          </cell>
          <cell r="BN60">
            <v>0</v>
          </cell>
          <cell r="BP60">
            <v>0</v>
          </cell>
          <cell r="BQ60">
            <v>0</v>
          </cell>
          <cell r="BR60">
            <v>0</v>
          </cell>
          <cell r="BS60">
            <v>0</v>
          </cell>
          <cell r="BT60">
            <v>0</v>
          </cell>
          <cell r="BU60">
            <v>0</v>
          </cell>
          <cell r="CA60">
            <v>0</v>
          </cell>
          <cell r="CB60">
            <v>0</v>
          </cell>
          <cell r="CC60">
            <v>0</v>
          </cell>
          <cell r="CH60">
            <v>0</v>
          </cell>
          <cell r="CI60">
            <v>458.72635271982</v>
          </cell>
          <cell r="CJ60">
            <v>2.6512916</v>
          </cell>
          <cell r="CK60">
            <v>0</v>
          </cell>
          <cell r="CL60">
            <v>0</v>
          </cell>
          <cell r="CR60">
            <v>0</v>
          </cell>
          <cell r="CS60">
            <v>0</v>
          </cell>
          <cell r="CT60">
            <v>0</v>
          </cell>
          <cell r="CU60">
            <v>0</v>
          </cell>
          <cell r="CV60">
            <v>0</v>
          </cell>
          <cell r="CW60">
            <v>0</v>
          </cell>
          <cell r="CX60">
            <v>0</v>
          </cell>
          <cell r="CY60">
            <v>0</v>
          </cell>
          <cell r="CZ60">
            <v>0</v>
          </cell>
          <cell r="DA60">
            <v>66.39881166666666</v>
          </cell>
          <cell r="DC60">
            <v>39479</v>
          </cell>
          <cell r="DD60">
            <v>58742.512363349975</v>
          </cell>
          <cell r="DE60">
            <v>9587.2755592731355</v>
          </cell>
          <cell r="DF60">
            <v>0</v>
          </cell>
          <cell r="DG60">
            <v>10388.558827987079</v>
          </cell>
          <cell r="DH60">
            <v>0</v>
          </cell>
          <cell r="DI60">
            <v>590.17185931981999</v>
          </cell>
          <cell r="DJ60">
            <v>-14.980285000000009</v>
          </cell>
          <cell r="DK60">
            <v>79293.538324930007</v>
          </cell>
        </row>
        <row r="61">
          <cell r="A61">
            <v>39508</v>
          </cell>
          <cell r="B61">
            <v>2733.3331963109949</v>
          </cell>
          <cell r="C61">
            <v>36699.676900742154</v>
          </cell>
          <cell r="D61">
            <v>2259.5403311006316</v>
          </cell>
          <cell r="E61">
            <v>3586.5396166433961</v>
          </cell>
          <cell r="F61">
            <v>5313.2925226607595</v>
          </cell>
          <cell r="G61">
            <v>540.71469253385919</v>
          </cell>
          <cell r="H61">
            <v>45.624007513551213</v>
          </cell>
          <cell r="I61">
            <v>6.7533180000000002</v>
          </cell>
          <cell r="J61">
            <v>0</v>
          </cell>
          <cell r="K61">
            <v>0</v>
          </cell>
          <cell r="L61">
            <v>0</v>
          </cell>
          <cell r="M61">
            <v>182.3986998</v>
          </cell>
          <cell r="N61">
            <v>0</v>
          </cell>
          <cell r="O61">
            <v>0</v>
          </cell>
          <cell r="P61">
            <v>84.341448790027812</v>
          </cell>
          <cell r="Q61">
            <v>54.726608757819193</v>
          </cell>
          <cell r="R61">
            <v>511.66316660997808</v>
          </cell>
          <cell r="S61">
            <v>495.29303434662279</v>
          </cell>
          <cell r="T61">
            <v>206.46953638844877</v>
          </cell>
          <cell r="U61">
            <v>798.85424726422355</v>
          </cell>
          <cell r="V61">
            <v>15.011289090610694</v>
          </cell>
          <cell r="W61">
            <v>1197.2479231689399</v>
          </cell>
          <cell r="X61">
            <v>26.66752879020062</v>
          </cell>
          <cell r="Y61">
            <v>9.3188415827711211</v>
          </cell>
          <cell r="Z61">
            <v>171.62090219838024</v>
          </cell>
          <cell r="AA61">
            <v>308.15615781887516</v>
          </cell>
          <cell r="AB61">
            <v>2202.05538465259</v>
          </cell>
          <cell r="AC61">
            <v>1262.9834869732499</v>
          </cell>
          <cell r="AD61">
            <v>57.616067602205796</v>
          </cell>
          <cell r="AE61">
            <v>112.64358167358813</v>
          </cell>
          <cell r="AF61">
            <v>29.120980800000002</v>
          </cell>
          <cell r="AG61">
            <v>51.629044219999997</v>
          </cell>
          <cell r="AH61">
            <v>516.83396393557643</v>
          </cell>
          <cell r="AI61">
            <v>0</v>
          </cell>
          <cell r="AJ61">
            <v>0</v>
          </cell>
          <cell r="AK61">
            <v>0</v>
          </cell>
          <cell r="AL61">
            <v>0</v>
          </cell>
          <cell r="AM61">
            <v>0</v>
          </cell>
          <cell r="AN61">
            <v>0</v>
          </cell>
          <cell r="AO61">
            <v>102.355715</v>
          </cell>
          <cell r="AP61">
            <v>0</v>
          </cell>
          <cell r="AQ61">
            <v>26.438499999999998</v>
          </cell>
          <cell r="AR61">
            <v>0</v>
          </cell>
          <cell r="AS61">
            <v>0</v>
          </cell>
          <cell r="AT61">
            <v>0</v>
          </cell>
          <cell r="AU61">
            <v>0</v>
          </cell>
          <cell r="AV61">
            <v>0</v>
          </cell>
          <cell r="AW61">
            <v>0</v>
          </cell>
          <cell r="AX61">
            <v>0</v>
          </cell>
          <cell r="AY61">
            <v>0</v>
          </cell>
          <cell r="AZ61">
            <v>-54.166666666666664</v>
          </cell>
          <cell r="BA61">
            <v>-198.83448999999999</v>
          </cell>
          <cell r="BC61">
            <v>39508</v>
          </cell>
          <cell r="BD61">
            <v>290.26336850012274</v>
          </cell>
          <cell r="BE61">
            <v>5453.2978636117368</v>
          </cell>
          <cell r="BF61">
            <v>899.06344478401752</v>
          </cell>
          <cell r="BG61">
            <v>1609.4144210136351</v>
          </cell>
          <cell r="BH61">
            <v>889.67586577027271</v>
          </cell>
          <cell r="BI61">
            <v>13.994309111726817</v>
          </cell>
          <cell r="BJ61">
            <v>20.118959466683798</v>
          </cell>
          <cell r="BK61">
            <v>0</v>
          </cell>
          <cell r="BL61">
            <v>0</v>
          </cell>
          <cell r="BM61">
            <v>0</v>
          </cell>
          <cell r="BN61">
            <v>0</v>
          </cell>
          <cell r="BP61">
            <v>0</v>
          </cell>
          <cell r="BQ61">
            <v>0</v>
          </cell>
          <cell r="BR61">
            <v>0</v>
          </cell>
          <cell r="BS61">
            <v>0</v>
          </cell>
          <cell r="BT61">
            <v>0</v>
          </cell>
          <cell r="BU61">
            <v>0</v>
          </cell>
          <cell r="CA61">
            <v>0</v>
          </cell>
          <cell r="CB61">
            <v>0</v>
          </cell>
          <cell r="CC61">
            <v>0</v>
          </cell>
          <cell r="CH61">
            <v>0</v>
          </cell>
          <cell r="CI61">
            <v>361.74345741708004</v>
          </cell>
          <cell r="CJ61">
            <v>2.0598039000000004</v>
          </cell>
          <cell r="CK61">
            <v>0</v>
          </cell>
          <cell r="CL61">
            <v>0</v>
          </cell>
          <cell r="CR61">
            <v>0</v>
          </cell>
          <cell r="CS61">
            <v>0</v>
          </cell>
          <cell r="CT61">
            <v>0</v>
          </cell>
          <cell r="CU61">
            <v>0</v>
          </cell>
          <cell r="CV61">
            <v>0</v>
          </cell>
          <cell r="CW61">
            <v>0</v>
          </cell>
          <cell r="CX61">
            <v>0</v>
          </cell>
          <cell r="CY61">
            <v>0</v>
          </cell>
          <cell r="CZ61">
            <v>0</v>
          </cell>
          <cell r="DA61">
            <v>66.39881166666666</v>
          </cell>
          <cell r="DC61">
            <v>39508</v>
          </cell>
          <cell r="DD61">
            <v>51367.873285305344</v>
          </cell>
          <cell r="DE61">
            <v>8112.2531946641084</v>
          </cell>
          <cell r="DF61">
            <v>0</v>
          </cell>
          <cell r="DG61">
            <v>9175.8282322581945</v>
          </cell>
          <cell r="DH61">
            <v>0</v>
          </cell>
          <cell r="DI61">
            <v>492.59747631708007</v>
          </cell>
          <cell r="DJ61">
            <v>-186.60234499999999</v>
          </cell>
          <cell r="DK61">
            <v>68961.949843544731</v>
          </cell>
        </row>
        <row r="62">
          <cell r="A62">
            <v>39539</v>
          </cell>
          <cell r="B62">
            <v>2478.9781752274284</v>
          </cell>
          <cell r="C62">
            <v>25304.078685678298</v>
          </cell>
          <cell r="D62">
            <v>1805.4201313773756</v>
          </cell>
          <cell r="E62">
            <v>2774.6488589408978</v>
          </cell>
          <cell r="F62">
            <v>3930.8135799256297</v>
          </cell>
          <cell r="G62">
            <v>549.24952304882856</v>
          </cell>
          <cell r="H62">
            <v>36.471528224362295</v>
          </cell>
          <cell r="I62">
            <v>6.8658733000000005</v>
          </cell>
          <cell r="J62">
            <v>0</v>
          </cell>
          <cell r="K62">
            <v>0</v>
          </cell>
          <cell r="L62">
            <v>0</v>
          </cell>
          <cell r="M62">
            <v>185.43867813000006</v>
          </cell>
          <cell r="N62">
            <v>0</v>
          </cell>
          <cell r="O62">
            <v>0</v>
          </cell>
          <cell r="P62">
            <v>56.817336319306868</v>
          </cell>
          <cell r="Q62">
            <v>35.129107704378846</v>
          </cell>
          <cell r="R62">
            <v>412.33033323027138</v>
          </cell>
          <cell r="S62">
            <v>393.4460462145525</v>
          </cell>
          <cell r="T62">
            <v>118.60267571745652</v>
          </cell>
          <cell r="U62">
            <v>506.53027954179697</v>
          </cell>
          <cell r="V62">
            <v>9.7816527305457122</v>
          </cell>
          <cell r="W62">
            <v>803.16349817127741</v>
          </cell>
          <cell r="X62">
            <v>16.527288944985962</v>
          </cell>
          <cell r="Y62">
            <v>6.2919230711983891</v>
          </cell>
          <cell r="Z62">
            <v>122.14312900084605</v>
          </cell>
          <cell r="AA62">
            <v>199.74146851336081</v>
          </cell>
          <cell r="AB62">
            <v>1530.3954919025762</v>
          </cell>
          <cell r="AC62">
            <v>799.76251931909155</v>
          </cell>
          <cell r="AD62">
            <v>45.794353604027044</v>
          </cell>
          <cell r="AE62">
            <v>91.777978413650359</v>
          </cell>
          <cell r="AF62">
            <v>18.684252800000003</v>
          </cell>
          <cell r="AG62">
            <v>32.635121740000002</v>
          </cell>
          <cell r="AH62">
            <v>350.68399873083166</v>
          </cell>
          <cell r="AI62">
            <v>0</v>
          </cell>
          <cell r="AJ62">
            <v>0</v>
          </cell>
          <cell r="AK62">
            <v>0</v>
          </cell>
          <cell r="AL62">
            <v>0</v>
          </cell>
          <cell r="AM62">
            <v>0</v>
          </cell>
          <cell r="AN62">
            <v>0</v>
          </cell>
          <cell r="AO62">
            <v>102.355715</v>
          </cell>
          <cell r="AP62">
            <v>0</v>
          </cell>
          <cell r="AQ62">
            <v>26.438499999999998</v>
          </cell>
          <cell r="AR62">
            <v>0</v>
          </cell>
          <cell r="AS62">
            <v>0</v>
          </cell>
          <cell r="AT62">
            <v>0</v>
          </cell>
          <cell r="AU62">
            <v>0</v>
          </cell>
          <cell r="AV62">
            <v>0</v>
          </cell>
          <cell r="AW62">
            <v>0</v>
          </cell>
          <cell r="AX62">
            <v>0</v>
          </cell>
          <cell r="AY62">
            <v>0</v>
          </cell>
          <cell r="AZ62">
            <v>-54.166666666666664</v>
          </cell>
          <cell r="BA62">
            <v>-86.705770000000001</v>
          </cell>
          <cell r="BC62">
            <v>39539</v>
          </cell>
          <cell r="BD62">
            <v>297.75041581132336</v>
          </cell>
          <cell r="BE62">
            <v>3734.0842253209785</v>
          </cell>
          <cell r="BF62">
            <v>653.40071575350044</v>
          </cell>
          <cell r="BG62">
            <v>1472.021364587034</v>
          </cell>
          <cell r="BH62">
            <v>649.37552184006938</v>
          </cell>
          <cell r="BI62">
            <v>14.158533846080179</v>
          </cell>
          <cell r="BJ62">
            <v>15.103789178845538</v>
          </cell>
          <cell r="BK62">
            <v>0</v>
          </cell>
          <cell r="BL62">
            <v>0</v>
          </cell>
          <cell r="BM62">
            <v>0</v>
          </cell>
          <cell r="BN62">
            <v>0</v>
          </cell>
          <cell r="BP62">
            <v>0</v>
          </cell>
          <cell r="BQ62">
            <v>0</v>
          </cell>
          <cell r="BR62">
            <v>0</v>
          </cell>
          <cell r="BS62">
            <v>0</v>
          </cell>
          <cell r="BT62">
            <v>0</v>
          </cell>
          <cell r="BU62">
            <v>0</v>
          </cell>
          <cell r="CA62">
            <v>0</v>
          </cell>
          <cell r="CB62">
            <v>0</v>
          </cell>
          <cell r="CC62">
            <v>0</v>
          </cell>
          <cell r="CH62">
            <v>0</v>
          </cell>
          <cell r="CI62">
            <v>204.11221686209998</v>
          </cell>
          <cell r="CJ62">
            <v>1.1146125</v>
          </cell>
          <cell r="CK62">
            <v>0</v>
          </cell>
          <cell r="CL62">
            <v>0</v>
          </cell>
          <cell r="CR62">
            <v>0</v>
          </cell>
          <cell r="CS62">
            <v>0</v>
          </cell>
          <cell r="CT62">
            <v>0</v>
          </cell>
          <cell r="CU62">
            <v>0</v>
          </cell>
          <cell r="CV62">
            <v>0</v>
          </cell>
          <cell r="CW62">
            <v>0</v>
          </cell>
          <cell r="CX62">
            <v>0</v>
          </cell>
          <cell r="CY62">
            <v>0</v>
          </cell>
          <cell r="CZ62">
            <v>0</v>
          </cell>
          <cell r="DA62">
            <v>66.39881166666666</v>
          </cell>
          <cell r="DC62">
            <v>39539</v>
          </cell>
          <cell r="DD62">
            <v>37071.965033852815</v>
          </cell>
          <cell r="DE62">
            <v>5550.2384556701536</v>
          </cell>
          <cell r="DF62">
            <v>0</v>
          </cell>
          <cell r="DG62">
            <v>6835.8945663378317</v>
          </cell>
          <cell r="DH62">
            <v>0</v>
          </cell>
          <cell r="DI62">
            <v>334.02104436209999</v>
          </cell>
          <cell r="DJ62">
            <v>-74.473624999999998</v>
          </cell>
          <cell r="DK62">
            <v>49717.645475222904</v>
          </cell>
        </row>
        <row r="63">
          <cell r="A63">
            <v>39569</v>
          </cell>
          <cell r="B63">
            <v>2206.6560049453697</v>
          </cell>
          <cell r="C63">
            <v>16838.543176305913</v>
          </cell>
          <cell r="D63">
            <v>1223.3106229048856</v>
          </cell>
          <cell r="E63">
            <v>2507.2652612480524</v>
          </cell>
          <cell r="F63">
            <v>2403.0708163407839</v>
          </cell>
          <cell r="G63">
            <v>549.24525522394026</v>
          </cell>
          <cell r="H63">
            <v>25.912773808488438</v>
          </cell>
          <cell r="I63">
            <v>6.8658733000000005</v>
          </cell>
          <cell r="J63">
            <v>0</v>
          </cell>
          <cell r="K63">
            <v>0</v>
          </cell>
          <cell r="L63">
            <v>0</v>
          </cell>
          <cell r="M63">
            <v>185.43867813000006</v>
          </cell>
          <cell r="N63">
            <v>0</v>
          </cell>
          <cell r="O63">
            <v>0</v>
          </cell>
          <cell r="P63">
            <v>34.768216682895407</v>
          </cell>
          <cell r="Q63">
            <v>19.176971267512172</v>
          </cell>
          <cell r="R63">
            <v>342.59965326988248</v>
          </cell>
          <cell r="S63">
            <v>320.55809109396341</v>
          </cell>
          <cell r="T63">
            <v>45.232748689722023</v>
          </cell>
          <cell r="U63">
            <v>267.75242138916195</v>
          </cell>
          <cell r="V63">
            <v>5.5441351315924567</v>
          </cell>
          <cell r="W63">
            <v>486.97807322244512</v>
          </cell>
          <cell r="X63">
            <v>8.1949265580027433</v>
          </cell>
          <cell r="Y63">
            <v>3.8691749774301627</v>
          </cell>
          <cell r="Z63">
            <v>83.457392379069262</v>
          </cell>
          <cell r="AA63">
            <v>111.74984606242937</v>
          </cell>
          <cell r="AB63">
            <v>982.17135436703666</v>
          </cell>
          <cell r="AC63">
            <v>421.25414263675003</v>
          </cell>
          <cell r="AD63">
            <v>37.339982575601724</v>
          </cell>
          <cell r="AE63">
            <v>77.375798030767214</v>
          </cell>
          <cell r="AF63">
            <v>10.187743680000001</v>
          </cell>
          <cell r="AG63">
            <v>17.107236120000003</v>
          </cell>
          <cell r="AH63">
            <v>217.94984115613971</v>
          </cell>
          <cell r="AI63">
            <v>0</v>
          </cell>
          <cell r="AJ63">
            <v>0</v>
          </cell>
          <cell r="AK63">
            <v>0</v>
          </cell>
          <cell r="AL63">
            <v>0</v>
          </cell>
          <cell r="AM63">
            <v>97.92</v>
          </cell>
          <cell r="AN63">
            <v>27.325800000000001</v>
          </cell>
          <cell r="AO63">
            <v>125.72713800000001</v>
          </cell>
          <cell r="AP63">
            <v>0</v>
          </cell>
          <cell r="AQ63">
            <v>45.465479999999999</v>
          </cell>
          <cell r="AR63">
            <v>0</v>
          </cell>
          <cell r="AS63">
            <v>0</v>
          </cell>
          <cell r="AT63">
            <v>0</v>
          </cell>
          <cell r="AU63">
            <v>0</v>
          </cell>
          <cell r="AV63">
            <v>0</v>
          </cell>
          <cell r="AW63">
            <v>0</v>
          </cell>
          <cell r="AX63">
            <v>0</v>
          </cell>
          <cell r="AY63">
            <v>0</v>
          </cell>
          <cell r="AZ63">
            <v>-54.166666666666664</v>
          </cell>
          <cell r="BA63">
            <v>-91.142789999999991</v>
          </cell>
          <cell r="BC63">
            <v>39569</v>
          </cell>
          <cell r="BD63">
            <v>292.29223285101773</v>
          </cell>
          <cell r="BE63">
            <v>2366.5609854866198</v>
          </cell>
          <cell r="BF63">
            <v>385.14818296311364</v>
          </cell>
          <cell r="BG63">
            <v>1264.5800306803305</v>
          </cell>
          <cell r="BH63">
            <v>392.63822770919239</v>
          </cell>
          <cell r="BI63">
            <v>14.204012815495933</v>
          </cell>
          <cell r="BJ63">
            <v>9.4598337754111572</v>
          </cell>
          <cell r="BK63">
            <v>0</v>
          </cell>
          <cell r="BL63">
            <v>0</v>
          </cell>
          <cell r="BM63">
            <v>0</v>
          </cell>
          <cell r="BN63">
            <v>0</v>
          </cell>
          <cell r="BP63">
            <v>0</v>
          </cell>
          <cell r="BQ63">
            <v>0</v>
          </cell>
          <cell r="BR63">
            <v>0</v>
          </cell>
          <cell r="BS63">
            <v>0</v>
          </cell>
          <cell r="BT63">
            <v>0</v>
          </cell>
          <cell r="BU63">
            <v>0</v>
          </cell>
          <cell r="CA63">
            <v>0</v>
          </cell>
          <cell r="CB63">
            <v>0</v>
          </cell>
          <cell r="CC63">
            <v>0</v>
          </cell>
          <cell r="CH63">
            <v>0</v>
          </cell>
          <cell r="CI63">
            <v>81.811567086540009</v>
          </cell>
          <cell r="CJ63">
            <v>0.37450980000000006</v>
          </cell>
          <cell r="CK63">
            <v>0</v>
          </cell>
          <cell r="CL63">
            <v>0</v>
          </cell>
          <cell r="CR63">
            <v>0</v>
          </cell>
          <cell r="CS63">
            <v>0</v>
          </cell>
          <cell r="CT63">
            <v>0</v>
          </cell>
          <cell r="CU63">
            <v>0</v>
          </cell>
          <cell r="CV63">
            <v>0</v>
          </cell>
          <cell r="CW63">
            <v>0</v>
          </cell>
          <cell r="CX63">
            <v>0</v>
          </cell>
          <cell r="CY63">
            <v>0</v>
          </cell>
          <cell r="CZ63">
            <v>0</v>
          </cell>
          <cell r="DA63">
            <v>66.39881166666666</v>
          </cell>
          <cell r="DC63">
            <v>39569</v>
          </cell>
          <cell r="DD63">
            <v>25946.308462207438</v>
          </cell>
          <cell r="DE63">
            <v>3493.2677492904022</v>
          </cell>
          <cell r="DF63">
            <v>0</v>
          </cell>
          <cell r="DG63">
            <v>4724.8835062811813</v>
          </cell>
          <cell r="DH63">
            <v>0</v>
          </cell>
          <cell r="DI63">
            <v>378.62449488653999</v>
          </cell>
          <cell r="DJ63">
            <v>-78.910644999999988</v>
          </cell>
          <cell r="DK63">
            <v>34464.173567665566</v>
          </cell>
        </row>
        <row r="64">
          <cell r="A64">
            <v>39600</v>
          </cell>
          <cell r="B64">
            <v>1895.8562704058841</v>
          </cell>
          <cell r="C64">
            <v>9869.23534333315</v>
          </cell>
          <cell r="D64">
            <v>716.24042736152535</v>
          </cell>
          <cell r="E64">
            <v>2050.3465627940186</v>
          </cell>
          <cell r="F64">
            <v>1324.2735103644475</v>
          </cell>
          <cell r="G64">
            <v>549.0598897342345</v>
          </cell>
          <cell r="H64">
            <v>35.031188609539754</v>
          </cell>
          <cell r="I64">
            <v>6.8658733000000005</v>
          </cell>
          <cell r="J64">
            <v>0</v>
          </cell>
          <cell r="K64">
            <v>0</v>
          </cell>
          <cell r="L64">
            <v>0</v>
          </cell>
          <cell r="M64">
            <v>185.43867813000006</v>
          </cell>
          <cell r="N64">
            <v>0</v>
          </cell>
          <cell r="O64">
            <v>0</v>
          </cell>
          <cell r="P64">
            <v>21.996841092218048</v>
          </cell>
          <cell r="Q64">
            <v>10.171912212286829</v>
          </cell>
          <cell r="R64">
            <v>293.07115027964761</v>
          </cell>
          <cell r="S64">
            <v>270.26223330140181</v>
          </cell>
          <cell r="T64">
            <v>5.5030062633465402</v>
          </cell>
          <cell r="U64">
            <v>133.71914622045415</v>
          </cell>
          <cell r="V64">
            <v>3.1343596743318169</v>
          </cell>
          <cell r="W64">
            <v>304.2916073487882</v>
          </cell>
          <cell r="X64">
            <v>3.5628350060433855</v>
          </cell>
          <cell r="Y64">
            <v>2.4639422905470325</v>
          </cell>
          <cell r="Z64">
            <v>60.167579558645457</v>
          </cell>
          <cell r="AA64">
            <v>61.84362478680471</v>
          </cell>
          <cell r="AB64">
            <v>672.27987607076818</v>
          </cell>
          <cell r="AC64">
            <v>208.91096906994477</v>
          </cell>
          <cell r="AD64">
            <v>31.499891520469259</v>
          </cell>
          <cell r="AE64">
            <v>66.886314776220203</v>
          </cell>
          <cell r="AF64">
            <v>5.3924595200000009</v>
          </cell>
          <cell r="AG64">
            <v>8.4029381800000014</v>
          </cell>
          <cell r="AH64">
            <v>140.7273550947645</v>
          </cell>
          <cell r="AI64">
            <v>0</v>
          </cell>
          <cell r="AJ64">
            <v>0</v>
          </cell>
          <cell r="AK64">
            <v>0</v>
          </cell>
          <cell r="AL64">
            <v>0</v>
          </cell>
          <cell r="AM64">
            <v>97.92</v>
          </cell>
          <cell r="AN64">
            <v>27.325800000000001</v>
          </cell>
          <cell r="AO64">
            <v>125.72713800000001</v>
          </cell>
          <cell r="AP64">
            <v>0</v>
          </cell>
          <cell r="AQ64">
            <v>45.465479999999999</v>
          </cell>
          <cell r="AR64">
            <v>0</v>
          </cell>
          <cell r="AS64">
            <v>0</v>
          </cell>
          <cell r="AT64">
            <v>0</v>
          </cell>
          <cell r="AU64">
            <v>0</v>
          </cell>
          <cell r="AV64">
            <v>0</v>
          </cell>
          <cell r="AW64">
            <v>0</v>
          </cell>
          <cell r="AX64">
            <v>0</v>
          </cell>
          <cell r="AY64">
            <v>0</v>
          </cell>
          <cell r="AZ64">
            <v>-54.166666666666664</v>
          </cell>
          <cell r="BA64">
            <v>-228.43599</v>
          </cell>
          <cell r="BC64">
            <v>39600</v>
          </cell>
          <cell r="BD64">
            <v>294.18207680592974</v>
          </cell>
          <cell r="BE64">
            <v>1218.4614192588351</v>
          </cell>
          <cell r="BF64">
            <v>207.73203889348804</v>
          </cell>
          <cell r="BG64">
            <v>1142.683553995284</v>
          </cell>
          <cell r="BH64">
            <v>206.55315372379874</v>
          </cell>
          <cell r="BI64">
            <v>14.174976483948534</v>
          </cell>
          <cell r="BJ64">
            <v>7.4202129899861218</v>
          </cell>
          <cell r="BK64">
            <v>0</v>
          </cell>
          <cell r="BL64">
            <v>0</v>
          </cell>
          <cell r="BM64">
            <v>0</v>
          </cell>
          <cell r="BN64">
            <v>0</v>
          </cell>
          <cell r="BP64">
            <v>0</v>
          </cell>
          <cell r="BQ64">
            <v>0</v>
          </cell>
          <cell r="BR64">
            <v>0</v>
          </cell>
          <cell r="BS64">
            <v>0</v>
          </cell>
          <cell r="BT64">
            <v>0</v>
          </cell>
          <cell r="BU64">
            <v>0</v>
          </cell>
          <cell r="CA64">
            <v>0</v>
          </cell>
          <cell r="CB64">
            <v>0</v>
          </cell>
          <cell r="CC64">
            <v>0</v>
          </cell>
          <cell r="CH64">
            <v>0</v>
          </cell>
          <cell r="CI64">
            <v>18.972077754600001</v>
          </cell>
          <cell r="CJ64">
            <v>0</v>
          </cell>
          <cell r="CK64">
            <v>0</v>
          </cell>
          <cell r="CL64">
            <v>0</v>
          </cell>
          <cell r="CR64">
            <v>0</v>
          </cell>
          <cell r="CS64">
            <v>0</v>
          </cell>
          <cell r="CT64">
            <v>0</v>
          </cell>
          <cell r="CU64">
            <v>0</v>
          </cell>
          <cell r="CV64">
            <v>0</v>
          </cell>
          <cell r="CW64">
            <v>0</v>
          </cell>
          <cell r="CX64">
            <v>0</v>
          </cell>
          <cell r="CY64">
            <v>0</v>
          </cell>
          <cell r="CZ64">
            <v>0</v>
          </cell>
          <cell r="DA64">
            <v>66.39881166666666</v>
          </cell>
          <cell r="DC64">
            <v>39600</v>
          </cell>
          <cell r="DD64">
            <v>16632.347744032802</v>
          </cell>
          <cell r="DE64">
            <v>2304.2880422666826</v>
          </cell>
          <cell r="DF64">
            <v>0</v>
          </cell>
          <cell r="DG64">
            <v>3091.207432151271</v>
          </cell>
          <cell r="DH64">
            <v>0</v>
          </cell>
          <cell r="DI64">
            <v>315.41049575459999</v>
          </cell>
          <cell r="DJ64">
            <v>-216.20384500000003</v>
          </cell>
          <cell r="DK64">
            <v>22127.049869205355</v>
          </cell>
        </row>
        <row r="65">
          <cell r="A65">
            <v>39630</v>
          </cell>
          <cell r="B65">
            <v>1744.2735107687531</v>
          </cell>
          <cell r="C65">
            <v>5646.4342355253184</v>
          </cell>
          <cell r="D65">
            <v>447.2675512860913</v>
          </cell>
          <cell r="E65">
            <v>1995.0764735068415</v>
          </cell>
          <cell r="F65">
            <v>931.67002748146751</v>
          </cell>
          <cell r="G65">
            <v>549.88470975640007</v>
          </cell>
          <cell r="H65">
            <v>47.929762937441375</v>
          </cell>
          <cell r="I65">
            <v>6.8658733000000005</v>
          </cell>
          <cell r="J65">
            <v>0</v>
          </cell>
          <cell r="K65">
            <v>0</v>
          </cell>
          <cell r="L65">
            <v>0</v>
          </cell>
          <cell r="M65">
            <v>185.43867813000006</v>
          </cell>
          <cell r="N65">
            <v>0</v>
          </cell>
          <cell r="O65">
            <v>0</v>
          </cell>
          <cell r="P65">
            <v>21.438909910273129</v>
          </cell>
          <cell r="Q65">
            <v>9.623341638499781</v>
          </cell>
          <cell r="R65">
            <v>296.9471654280531</v>
          </cell>
          <cell r="S65">
            <v>273.40325251305416</v>
          </cell>
          <cell r="T65">
            <v>1.9381263644424798</v>
          </cell>
          <cell r="U65">
            <v>125.04009257589294</v>
          </cell>
          <cell r="V65">
            <v>2.9995473026156003</v>
          </cell>
          <cell r="W65">
            <v>296.00960968841764</v>
          </cell>
          <cell r="X65">
            <v>3.2321256970528847</v>
          </cell>
          <cell r="Y65">
            <v>2.4038216040149178</v>
          </cell>
          <cell r="Z65">
            <v>59.733114320144679</v>
          </cell>
          <cell r="AA65">
            <v>58.96246752783447</v>
          </cell>
          <cell r="AB65">
            <v>655.45828713853234</v>
          </cell>
          <cell r="AC65">
            <v>195.07580947440536</v>
          </cell>
          <cell r="AD65">
            <v>31.868053787146959</v>
          </cell>
          <cell r="AE65">
            <v>67.847254035616984</v>
          </cell>
          <cell r="AF65">
            <v>5.0996371199999997</v>
          </cell>
          <cell r="AG65">
            <v>7.8311415000000011</v>
          </cell>
          <cell r="AH65">
            <v>137.57831014476852</v>
          </cell>
          <cell r="AI65">
            <v>0</v>
          </cell>
          <cell r="AJ65">
            <v>0</v>
          </cell>
          <cell r="AK65">
            <v>0</v>
          </cell>
          <cell r="AL65">
            <v>0</v>
          </cell>
          <cell r="AM65">
            <v>97.92</v>
          </cell>
          <cell r="AN65">
            <v>27.325800000000001</v>
          </cell>
          <cell r="AO65">
            <v>125.72713800000001</v>
          </cell>
          <cell r="AP65">
            <v>0</v>
          </cell>
          <cell r="AQ65">
            <v>45.465479999999999</v>
          </cell>
          <cell r="AR65">
            <v>0</v>
          </cell>
          <cell r="AS65">
            <v>0</v>
          </cell>
          <cell r="AT65">
            <v>0</v>
          </cell>
          <cell r="AU65">
            <v>0</v>
          </cell>
          <cell r="AV65">
            <v>0</v>
          </cell>
          <cell r="AW65">
            <v>0</v>
          </cell>
          <cell r="AX65">
            <v>0</v>
          </cell>
          <cell r="AY65">
            <v>0</v>
          </cell>
          <cell r="AZ65">
            <v>-54.166666666666664</v>
          </cell>
          <cell r="BA65">
            <v>-89.179009999999991</v>
          </cell>
          <cell r="BC65">
            <v>39630</v>
          </cell>
          <cell r="BD65">
            <v>291.56535303314132</v>
          </cell>
          <cell r="BE65">
            <v>754.77162792789829</v>
          </cell>
          <cell r="BF65">
            <v>148.11969707228178</v>
          </cell>
          <cell r="BG65">
            <v>1085.152520437463</v>
          </cell>
          <cell r="BH65">
            <v>144.14035575695914</v>
          </cell>
          <cell r="BI65">
            <v>14.211282486299837</v>
          </cell>
          <cell r="BJ65">
            <v>7.8486823646479493</v>
          </cell>
          <cell r="BK65">
            <v>0</v>
          </cell>
          <cell r="BL65">
            <v>0</v>
          </cell>
          <cell r="BM65">
            <v>0</v>
          </cell>
          <cell r="BN65">
            <v>0</v>
          </cell>
          <cell r="BP65">
            <v>0</v>
          </cell>
          <cell r="BQ65">
            <v>0</v>
          </cell>
          <cell r="BR65">
            <v>0</v>
          </cell>
          <cell r="BS65">
            <v>0</v>
          </cell>
          <cell r="BT65">
            <v>0</v>
          </cell>
          <cell r="BU65">
            <v>0</v>
          </cell>
          <cell r="CA65">
            <v>0</v>
          </cell>
          <cell r="CB65">
            <v>0</v>
          </cell>
          <cell r="CC65">
            <v>0</v>
          </cell>
          <cell r="CH65">
            <v>0</v>
          </cell>
          <cell r="CI65">
            <v>19.604480346420001</v>
          </cell>
          <cell r="CJ65">
            <v>0</v>
          </cell>
          <cell r="CK65">
            <v>0</v>
          </cell>
          <cell r="CL65">
            <v>0</v>
          </cell>
          <cell r="CR65">
            <v>0</v>
          </cell>
          <cell r="CS65">
            <v>0</v>
          </cell>
          <cell r="CT65">
            <v>0</v>
          </cell>
          <cell r="CU65">
            <v>0</v>
          </cell>
          <cell r="CV65">
            <v>0</v>
          </cell>
          <cell r="CW65">
            <v>0</v>
          </cell>
          <cell r="CX65">
            <v>0</v>
          </cell>
          <cell r="CY65">
            <v>0</v>
          </cell>
          <cell r="CZ65">
            <v>0</v>
          </cell>
          <cell r="DA65">
            <v>66.39881166666666</v>
          </cell>
          <cell r="DC65">
            <v>39630</v>
          </cell>
          <cell r="DD65">
            <v>11554.840822692313</v>
          </cell>
          <cell r="DE65">
            <v>2252.4900677707656</v>
          </cell>
          <cell r="DF65">
            <v>0</v>
          </cell>
          <cell r="DG65">
            <v>2445.8095190786917</v>
          </cell>
          <cell r="DH65">
            <v>0</v>
          </cell>
          <cell r="DI65">
            <v>316.04289834642003</v>
          </cell>
          <cell r="DJ65">
            <v>-76.946865000000003</v>
          </cell>
          <cell r="DK65">
            <v>16492.236442888188</v>
          </cell>
        </row>
        <row r="66">
          <cell r="A66">
            <v>39661</v>
          </cell>
          <cell r="B66">
            <v>1673.4886764287623</v>
          </cell>
          <cell r="C66">
            <v>6323.5654026814527</v>
          </cell>
          <cell r="D66">
            <v>382.32031639814124</v>
          </cell>
          <cell r="E66">
            <v>1976.6796135002794</v>
          </cell>
          <cell r="F66">
            <v>949.92834076277074</v>
          </cell>
          <cell r="G66">
            <v>557.98049420029713</v>
          </cell>
          <cell r="H66">
            <v>49.648869098112314</v>
          </cell>
          <cell r="I66">
            <v>6.9784286</v>
          </cell>
          <cell r="J66">
            <v>0</v>
          </cell>
          <cell r="K66">
            <v>0</v>
          </cell>
          <cell r="L66">
            <v>0</v>
          </cell>
          <cell r="M66">
            <v>188.47865646000002</v>
          </cell>
          <cell r="N66">
            <v>0</v>
          </cell>
          <cell r="O66">
            <v>0</v>
          </cell>
          <cell r="P66">
            <v>21.508291495743265</v>
          </cell>
          <cell r="Q66">
            <v>9.6544851389480009</v>
          </cell>
          <cell r="R66">
            <v>297.90815949092706</v>
          </cell>
          <cell r="S66">
            <v>274.28805268299931</v>
          </cell>
          <cell r="T66">
            <v>1.9443986180490895</v>
          </cell>
          <cell r="U66">
            <v>125.44475306966606</v>
          </cell>
          <cell r="V66">
            <v>3.009254575439599</v>
          </cell>
          <cell r="W66">
            <v>296.96756959032189</v>
          </cell>
          <cell r="X66">
            <v>3.2425856507650299</v>
          </cell>
          <cell r="Y66">
            <v>2.4116009619567138</v>
          </cell>
          <cell r="Z66">
            <v>59.926425369724427</v>
          </cell>
          <cell r="AA66">
            <v>59.153284574850112</v>
          </cell>
          <cell r="AB66">
            <v>658.384635275081</v>
          </cell>
          <cell r="AC66">
            <v>195.70712277367528</v>
          </cell>
          <cell r="AD66">
            <v>31.971186647299543</v>
          </cell>
          <cell r="AE66">
            <v>68.066824437026753</v>
          </cell>
          <cell r="AF66">
            <v>5.1161408000000002</v>
          </cell>
          <cell r="AG66">
            <v>7.8564850000000011</v>
          </cell>
          <cell r="AH66">
            <v>138.02354739442794</v>
          </cell>
          <cell r="AI66">
            <v>0</v>
          </cell>
          <cell r="AJ66">
            <v>0</v>
          </cell>
          <cell r="AK66">
            <v>0</v>
          </cell>
          <cell r="AL66">
            <v>0</v>
          </cell>
          <cell r="AM66">
            <v>97.92</v>
          </cell>
          <cell r="AN66">
            <v>27.325800000000001</v>
          </cell>
          <cell r="AO66">
            <v>125.72713800000001</v>
          </cell>
          <cell r="AP66">
            <v>0</v>
          </cell>
          <cell r="AQ66">
            <v>45.465479999999999</v>
          </cell>
          <cell r="AR66">
            <v>0</v>
          </cell>
          <cell r="AS66">
            <v>0</v>
          </cell>
          <cell r="AT66">
            <v>0</v>
          </cell>
          <cell r="AU66">
            <v>0</v>
          </cell>
          <cell r="AV66">
            <v>0</v>
          </cell>
          <cell r="AW66">
            <v>0</v>
          </cell>
          <cell r="AX66">
            <v>0</v>
          </cell>
          <cell r="AY66">
            <v>0</v>
          </cell>
          <cell r="AZ66">
            <v>-54.166666666666664</v>
          </cell>
          <cell r="BA66">
            <v>-14.29561</v>
          </cell>
          <cell r="BC66">
            <v>39661</v>
          </cell>
          <cell r="BD66">
            <v>298.94078160457207</v>
          </cell>
          <cell r="BE66">
            <v>769.90095299632492</v>
          </cell>
          <cell r="BF66">
            <v>150.54904513372435</v>
          </cell>
          <cell r="BG66">
            <v>1118.2732715454365</v>
          </cell>
          <cell r="BH66">
            <v>146.10247633782345</v>
          </cell>
          <cell r="BI66">
            <v>14.408904294997106</v>
          </cell>
          <cell r="BJ66">
            <v>8.1098617812796174</v>
          </cell>
          <cell r="BK66">
            <v>0</v>
          </cell>
          <cell r="BL66">
            <v>0</v>
          </cell>
          <cell r="BM66">
            <v>0</v>
          </cell>
          <cell r="BN66">
            <v>0</v>
          </cell>
          <cell r="BP66">
            <v>0</v>
          </cell>
          <cell r="BQ66">
            <v>0</v>
          </cell>
          <cell r="BR66">
            <v>0</v>
          </cell>
          <cell r="BS66">
            <v>0</v>
          </cell>
          <cell r="BT66">
            <v>0</v>
          </cell>
          <cell r="BU66">
            <v>0</v>
          </cell>
          <cell r="CA66">
            <v>0</v>
          </cell>
          <cell r="CB66">
            <v>0</v>
          </cell>
          <cell r="CC66">
            <v>0</v>
          </cell>
          <cell r="CH66">
            <v>0</v>
          </cell>
          <cell r="CI66">
            <v>19.604480346420001</v>
          </cell>
          <cell r="CJ66">
            <v>0</v>
          </cell>
          <cell r="CK66">
            <v>0</v>
          </cell>
          <cell r="CL66">
            <v>0</v>
          </cell>
          <cell r="CR66">
            <v>0</v>
          </cell>
          <cell r="CS66">
            <v>0</v>
          </cell>
          <cell r="CT66">
            <v>0</v>
          </cell>
          <cell r="CU66">
            <v>0</v>
          </cell>
          <cell r="CV66">
            <v>0</v>
          </cell>
          <cell r="CW66">
            <v>0</v>
          </cell>
          <cell r="CX66">
            <v>0</v>
          </cell>
          <cell r="CY66">
            <v>0</v>
          </cell>
          <cell r="CZ66">
            <v>0</v>
          </cell>
          <cell r="DA66">
            <v>66.39881166666666</v>
          </cell>
          <cell r="DC66">
            <v>39661</v>
          </cell>
          <cell r="DD66">
            <v>12109.068798129814</v>
          </cell>
          <cell r="DE66">
            <v>2260.5848035469012</v>
          </cell>
          <cell r="DF66">
            <v>0</v>
          </cell>
          <cell r="DG66">
            <v>2506.2852936941581</v>
          </cell>
          <cell r="DH66">
            <v>0</v>
          </cell>
          <cell r="DI66">
            <v>316.04289834642003</v>
          </cell>
          <cell r="DJ66">
            <v>-2.0634650000000079</v>
          </cell>
          <cell r="DK66">
            <v>17189.918328717293</v>
          </cell>
        </row>
        <row r="67">
          <cell r="A67">
            <v>39692</v>
          </cell>
          <cell r="B67">
            <v>1682.7700064287264</v>
          </cell>
          <cell r="C67">
            <v>6728.3075328492632</v>
          </cell>
          <cell r="D67">
            <v>382.6069814908912</v>
          </cell>
          <cell r="E67">
            <v>1940.1972127829717</v>
          </cell>
          <cell r="F67">
            <v>922.78674287551883</v>
          </cell>
          <cell r="G67">
            <v>549.28434014357799</v>
          </cell>
          <cell r="H67">
            <v>48.501942948262794</v>
          </cell>
          <cell r="I67">
            <v>6.8658733000000005</v>
          </cell>
          <cell r="J67">
            <v>0</v>
          </cell>
          <cell r="K67">
            <v>0</v>
          </cell>
          <cell r="L67">
            <v>0</v>
          </cell>
          <cell r="M67">
            <v>185.43867813000006</v>
          </cell>
          <cell r="N67">
            <v>0</v>
          </cell>
          <cell r="O67">
            <v>0</v>
          </cell>
          <cell r="P67">
            <v>20.88385722651201</v>
          </cell>
          <cell r="Q67">
            <v>9.3741936349140254</v>
          </cell>
          <cell r="R67">
            <v>289.25921292506149</v>
          </cell>
          <cell r="S67">
            <v>266.32485115349283</v>
          </cell>
          <cell r="T67">
            <v>1.8879483355896003</v>
          </cell>
          <cell r="U67">
            <v>121.80280862570804</v>
          </cell>
          <cell r="V67">
            <v>2.9218891200236108</v>
          </cell>
          <cell r="W67">
            <v>288.3459304731835</v>
          </cell>
          <cell r="X67">
            <v>3.1484460673557231</v>
          </cell>
          <cell r="Y67">
            <v>2.341586740480551</v>
          </cell>
          <cell r="Z67">
            <v>58.186625923506625</v>
          </cell>
          <cell r="AA67">
            <v>57.435931151709298</v>
          </cell>
          <cell r="AB67">
            <v>650.68979032434731</v>
          </cell>
          <cell r="AC67">
            <v>190.025303080246</v>
          </cell>
          <cell r="AD67">
            <v>31.042990905926317</v>
          </cell>
          <cell r="AE67">
            <v>66.090690824338878</v>
          </cell>
          <cell r="AF67">
            <v>4.9676076800000013</v>
          </cell>
          <cell r="AG67">
            <v>7.6283935000000005</v>
          </cell>
          <cell r="AH67">
            <v>134.01641214749293</v>
          </cell>
          <cell r="AI67">
            <v>0</v>
          </cell>
          <cell r="AJ67">
            <v>0</v>
          </cell>
          <cell r="AK67">
            <v>0</v>
          </cell>
          <cell r="AL67">
            <v>0</v>
          </cell>
          <cell r="AM67">
            <v>97.92</v>
          </cell>
          <cell r="AN67">
            <v>27.325800000000001</v>
          </cell>
          <cell r="AO67">
            <v>125.72713800000001</v>
          </cell>
          <cell r="AP67">
            <v>0</v>
          </cell>
          <cell r="AQ67">
            <v>45.465479999999999</v>
          </cell>
          <cell r="AR67">
            <v>0</v>
          </cell>
          <cell r="AS67">
            <v>0</v>
          </cell>
          <cell r="AT67">
            <v>0</v>
          </cell>
          <cell r="AU67">
            <v>0</v>
          </cell>
          <cell r="AV67">
            <v>0</v>
          </cell>
          <cell r="AW67">
            <v>0</v>
          </cell>
          <cell r="AX67">
            <v>0</v>
          </cell>
          <cell r="AY67">
            <v>0</v>
          </cell>
          <cell r="AZ67">
            <v>-54.166666666666664</v>
          </cell>
          <cell r="BA67">
            <v>-47.041830000000004</v>
          </cell>
          <cell r="BC67">
            <v>39692</v>
          </cell>
          <cell r="BD67">
            <v>292.28027102432304</v>
          </cell>
          <cell r="BE67">
            <v>756.37806616924115</v>
          </cell>
          <cell r="BF67">
            <v>148.12096305691352</v>
          </cell>
          <cell r="BG67">
            <v>1087.1259170730559</v>
          </cell>
          <cell r="BH67">
            <v>145.1027856310123</v>
          </cell>
          <cell r="BI67">
            <v>14.158749288755414</v>
          </cell>
          <cell r="BJ67">
            <v>7.6754418028252687</v>
          </cell>
          <cell r="BK67">
            <v>0</v>
          </cell>
          <cell r="BL67">
            <v>0</v>
          </cell>
          <cell r="BM67">
            <v>0</v>
          </cell>
          <cell r="BN67">
            <v>0</v>
          </cell>
          <cell r="BP67">
            <v>0</v>
          </cell>
          <cell r="BQ67">
            <v>0</v>
          </cell>
          <cell r="BR67">
            <v>0</v>
          </cell>
          <cell r="BS67">
            <v>0</v>
          </cell>
          <cell r="BT67">
            <v>0</v>
          </cell>
          <cell r="BU67">
            <v>0</v>
          </cell>
          <cell r="CA67">
            <v>0</v>
          </cell>
          <cell r="CB67">
            <v>0</v>
          </cell>
          <cell r="CC67">
            <v>0</v>
          </cell>
          <cell r="CH67">
            <v>0</v>
          </cell>
          <cell r="CI67">
            <v>18.972077754600001</v>
          </cell>
          <cell r="CJ67">
            <v>0</v>
          </cell>
          <cell r="CK67">
            <v>0</v>
          </cell>
          <cell r="CL67">
            <v>0</v>
          </cell>
          <cell r="CR67">
            <v>0</v>
          </cell>
          <cell r="CS67">
            <v>0</v>
          </cell>
          <cell r="CT67">
            <v>0</v>
          </cell>
          <cell r="CU67">
            <v>0</v>
          </cell>
          <cell r="CV67">
            <v>0</v>
          </cell>
          <cell r="CW67">
            <v>0</v>
          </cell>
          <cell r="CX67">
            <v>0</v>
          </cell>
          <cell r="CY67">
            <v>0</v>
          </cell>
          <cell r="CZ67">
            <v>0</v>
          </cell>
          <cell r="DA67">
            <v>66.39881166666666</v>
          </cell>
          <cell r="DC67">
            <v>39692</v>
          </cell>
          <cell r="DD67">
            <v>12446.759310949214</v>
          </cell>
          <cell r="DE67">
            <v>2206.3744698398887</v>
          </cell>
          <cell r="DF67">
            <v>0</v>
          </cell>
          <cell r="DG67">
            <v>2450.8421940461267</v>
          </cell>
          <cell r="DH67">
            <v>0</v>
          </cell>
          <cell r="DI67">
            <v>315.41049575459999</v>
          </cell>
          <cell r="DJ67">
            <v>-34.809685000000002</v>
          </cell>
          <cell r="DK67">
            <v>17384.57678558983</v>
          </cell>
        </row>
        <row r="68">
          <cell r="A68">
            <v>39722</v>
          </cell>
          <cell r="B68">
            <v>1766.1011605035462</v>
          </cell>
          <cell r="C68">
            <v>8524.8665928637001</v>
          </cell>
          <cell r="D68">
            <v>496.21692628247774</v>
          </cell>
          <cell r="E68">
            <v>2158.5651233961944</v>
          </cell>
          <cell r="F68">
            <v>1660.36338581875</v>
          </cell>
          <cell r="G68">
            <v>549.68078726407737</v>
          </cell>
          <cell r="H68">
            <v>38.826652569846487</v>
          </cell>
          <cell r="I68">
            <v>6.8658733000000005</v>
          </cell>
          <cell r="J68">
            <v>0</v>
          </cell>
          <cell r="K68">
            <v>0</v>
          </cell>
          <cell r="L68">
            <v>0</v>
          </cell>
          <cell r="M68">
            <v>185.43867813000006</v>
          </cell>
          <cell r="N68">
            <v>0</v>
          </cell>
          <cell r="O68">
            <v>0</v>
          </cell>
          <cell r="P68">
            <v>41.234122950330466</v>
          </cell>
          <cell r="Q68">
            <v>23.811336336058943</v>
          </cell>
          <cell r="R68">
            <v>364.74519409176389</v>
          </cell>
          <cell r="S68">
            <v>343.43240642943442</v>
          </cell>
          <cell r="T68">
            <v>66.23451379383377</v>
          </cell>
          <cell r="U68">
            <v>336.98066836816315</v>
          </cell>
          <cell r="V68">
            <v>6.7784878756687048</v>
          </cell>
          <cell r="W68">
            <v>579.61486269024363</v>
          </cell>
          <cell r="X68">
            <v>10.602328963712022</v>
          </cell>
          <cell r="Y68">
            <v>4.5800024587687709</v>
          </cell>
          <cell r="Z68">
            <v>94.965789687971025</v>
          </cell>
          <cell r="AA68">
            <v>137.35644718060263</v>
          </cell>
          <cell r="AB68">
            <v>1158.0429451912078</v>
          </cell>
          <cell r="AC68">
            <v>530.970868862619</v>
          </cell>
          <cell r="AD68">
            <v>39.994357574375009</v>
          </cell>
          <cell r="AE68">
            <v>81.997994322649191</v>
          </cell>
          <cell r="AF68">
            <v>12.655930560000002</v>
          </cell>
          <cell r="AG68">
            <v>21.60697188</v>
          </cell>
          <cell r="AH68">
            <v>256.93722399266971</v>
          </cell>
          <cell r="AI68">
            <v>0</v>
          </cell>
          <cell r="AJ68">
            <v>0</v>
          </cell>
          <cell r="AK68">
            <v>0</v>
          </cell>
          <cell r="AL68">
            <v>0</v>
          </cell>
          <cell r="AM68">
            <v>19.933333333333334</v>
          </cell>
          <cell r="AN68">
            <v>4.486533333333333</v>
          </cell>
          <cell r="AO68">
            <v>111.17739999999998</v>
          </cell>
          <cell r="AP68">
            <v>0</v>
          </cell>
          <cell r="AQ68">
            <v>44.224400000000003</v>
          </cell>
          <cell r="AR68">
            <v>0</v>
          </cell>
          <cell r="AS68">
            <v>0</v>
          </cell>
          <cell r="AT68">
            <v>0</v>
          </cell>
          <cell r="AU68">
            <v>0</v>
          </cell>
          <cell r="AV68">
            <v>0</v>
          </cell>
          <cell r="AW68">
            <v>0</v>
          </cell>
          <cell r="AX68">
            <v>0</v>
          </cell>
          <cell r="AY68">
            <v>0</v>
          </cell>
          <cell r="AZ68">
            <v>-54.166666666666664</v>
          </cell>
          <cell r="BA68">
            <v>-31.255970000000001</v>
          </cell>
          <cell r="BC68">
            <v>39722</v>
          </cell>
          <cell r="BD68">
            <v>296.82118506311753</v>
          </cell>
          <cell r="BE68">
            <v>1094.5227121398368</v>
          </cell>
          <cell r="BF68">
            <v>265.92104408593377</v>
          </cell>
          <cell r="BG68">
            <v>1198.449719016078</v>
          </cell>
          <cell r="BH68">
            <v>258.44588439881602</v>
          </cell>
          <cell r="BI68">
            <v>14.190534432268594</v>
          </cell>
          <cell r="BJ68">
            <v>9.0428726297144806</v>
          </cell>
          <cell r="BK68">
            <v>0</v>
          </cell>
          <cell r="BL68">
            <v>0</v>
          </cell>
          <cell r="BM68">
            <v>0</v>
          </cell>
          <cell r="BN68">
            <v>0</v>
          </cell>
          <cell r="BP68">
            <v>0</v>
          </cell>
          <cell r="BQ68">
            <v>0</v>
          </cell>
          <cell r="BR68">
            <v>0</v>
          </cell>
          <cell r="BS68">
            <v>0</v>
          </cell>
          <cell r="BT68">
            <v>0</v>
          </cell>
          <cell r="BU68">
            <v>0</v>
          </cell>
          <cell r="CA68">
            <v>0</v>
          </cell>
          <cell r="CB68">
            <v>0</v>
          </cell>
          <cell r="CC68">
            <v>0</v>
          </cell>
          <cell r="CH68">
            <v>0</v>
          </cell>
          <cell r="CI68">
            <v>142.5375327138</v>
          </cell>
          <cell r="CJ68">
            <v>0.7401027</v>
          </cell>
          <cell r="CK68">
            <v>0</v>
          </cell>
          <cell r="CL68">
            <v>0</v>
          </cell>
          <cell r="CR68">
            <v>0</v>
          </cell>
          <cell r="CS68">
            <v>0</v>
          </cell>
          <cell r="CT68">
            <v>0</v>
          </cell>
          <cell r="CU68">
            <v>0</v>
          </cell>
          <cell r="CV68">
            <v>0</v>
          </cell>
          <cell r="CW68">
            <v>0</v>
          </cell>
          <cell r="CX68">
            <v>0</v>
          </cell>
          <cell r="CY68">
            <v>0</v>
          </cell>
          <cell r="CZ68">
            <v>0</v>
          </cell>
          <cell r="DA68">
            <v>66.39881166666666</v>
          </cell>
          <cell r="DC68">
            <v>39722</v>
          </cell>
          <cell r="DD68">
            <v>15386.92518012859</v>
          </cell>
          <cell r="DE68">
            <v>4112.5424532100724</v>
          </cell>
          <cell r="DF68">
            <v>0</v>
          </cell>
          <cell r="DG68">
            <v>3137.393951765765</v>
          </cell>
          <cell r="DH68">
            <v>0</v>
          </cell>
          <cell r="DI68">
            <v>323.09930208046666</v>
          </cell>
          <cell r="DJ68">
            <v>-19.023825000000002</v>
          </cell>
          <cell r="DK68">
            <v>22940.937062184894</v>
          </cell>
        </row>
        <row r="69">
          <cell r="A69">
            <v>39753</v>
          </cell>
          <cell r="B69">
            <v>2034.1613465868327</v>
          </cell>
          <cell r="C69">
            <v>17535.366142422143</v>
          </cell>
          <cell r="D69">
            <v>881.18119975528407</v>
          </cell>
          <cell r="E69">
            <v>2866.0272980514701</v>
          </cell>
          <cell r="F69">
            <v>3412.4756311104607</v>
          </cell>
          <cell r="G69">
            <v>549.02746666292285</v>
          </cell>
          <cell r="H69">
            <v>30.935015037110929</v>
          </cell>
          <cell r="I69">
            <v>6.8658733000000005</v>
          </cell>
          <cell r="J69">
            <v>0</v>
          </cell>
          <cell r="K69">
            <v>0</v>
          </cell>
          <cell r="L69">
            <v>0</v>
          </cell>
          <cell r="M69">
            <v>185.43867813000006</v>
          </cell>
          <cell r="N69">
            <v>0</v>
          </cell>
          <cell r="O69">
            <v>0</v>
          </cell>
          <cell r="P69">
            <v>64.263728373197239</v>
          </cell>
          <cell r="Q69">
            <v>40.466224852992134</v>
          </cell>
          <cell r="R69">
            <v>437.83400934071682</v>
          </cell>
          <cell r="S69">
            <v>419.78900772794316</v>
          </cell>
          <cell r="T69">
            <v>142.78913471030648</v>
          </cell>
          <cell r="U69">
            <v>586.2562524971222</v>
          </cell>
          <cell r="V69">
            <v>11.203181915322048</v>
          </cell>
          <cell r="W69">
            <v>909.84766964853736</v>
          </cell>
          <cell r="X69">
            <v>19.299748272872467</v>
          </cell>
          <cell r="Y69">
            <v>7.1105399656908022</v>
          </cell>
          <cell r="Z69">
            <v>135.39665213117965</v>
          </cell>
          <cell r="AA69">
            <v>229.23103783387995</v>
          </cell>
          <cell r="AB69">
            <v>1747.4868703072393</v>
          </cell>
          <cell r="AC69">
            <v>926.11661796445685</v>
          </cell>
          <cell r="AD69">
            <v>48.85123628704055</v>
          </cell>
          <cell r="AE69">
            <v>97.101081520284993</v>
          </cell>
          <cell r="AF69">
            <v>21.526713919999999</v>
          </cell>
          <cell r="AG69">
            <v>37.817194480000005</v>
          </cell>
          <cell r="AH69">
            <v>395.58340273519605</v>
          </cell>
          <cell r="AI69">
            <v>0</v>
          </cell>
          <cell r="AJ69">
            <v>0</v>
          </cell>
          <cell r="AK69">
            <v>0</v>
          </cell>
          <cell r="AL69">
            <v>0</v>
          </cell>
          <cell r="AM69">
            <v>19.933333333333334</v>
          </cell>
          <cell r="AN69">
            <v>4.486533333333333</v>
          </cell>
          <cell r="AO69">
            <v>111.17739999999998</v>
          </cell>
          <cell r="AP69">
            <v>0</v>
          </cell>
          <cell r="AQ69">
            <v>44.224400000000003</v>
          </cell>
          <cell r="AR69">
            <v>0</v>
          </cell>
          <cell r="AS69">
            <v>0</v>
          </cell>
          <cell r="AT69">
            <v>0</v>
          </cell>
          <cell r="AU69">
            <v>0</v>
          </cell>
          <cell r="AV69">
            <v>0</v>
          </cell>
          <cell r="AW69">
            <v>0</v>
          </cell>
          <cell r="AX69">
            <v>0</v>
          </cell>
          <cell r="AY69">
            <v>0</v>
          </cell>
          <cell r="AZ69">
            <v>-54.166666666666664</v>
          </cell>
          <cell r="BA69">
            <v>-12.022969999999999</v>
          </cell>
          <cell r="BC69">
            <v>39753</v>
          </cell>
          <cell r="BD69">
            <v>292.4105603882112</v>
          </cell>
          <cell r="BE69">
            <v>2283.6168819458626</v>
          </cell>
          <cell r="BF69">
            <v>510.99484280348918</v>
          </cell>
          <cell r="BG69">
            <v>1365.6385657510532</v>
          </cell>
          <cell r="BH69">
            <v>493.15179592999203</v>
          </cell>
          <cell r="BI69">
            <v>14.213010503807769</v>
          </cell>
          <cell r="BJ69">
            <v>12.258678457385377</v>
          </cell>
          <cell r="BK69">
            <v>0</v>
          </cell>
          <cell r="BL69">
            <v>0</v>
          </cell>
          <cell r="BM69">
            <v>0</v>
          </cell>
          <cell r="BN69">
            <v>0</v>
          </cell>
          <cell r="BP69">
            <v>0</v>
          </cell>
          <cell r="BQ69">
            <v>0</v>
          </cell>
          <cell r="BR69">
            <v>0</v>
          </cell>
          <cell r="BS69">
            <v>0</v>
          </cell>
          <cell r="BT69">
            <v>0</v>
          </cell>
          <cell r="BU69">
            <v>0</v>
          </cell>
          <cell r="CA69">
            <v>0</v>
          </cell>
          <cell r="CB69">
            <v>0</v>
          </cell>
          <cell r="CC69">
            <v>0</v>
          </cell>
          <cell r="CH69">
            <v>0</v>
          </cell>
          <cell r="CI69">
            <v>274.71232324176003</v>
          </cell>
          <cell r="CJ69">
            <v>1.5396514000000001</v>
          </cell>
          <cell r="CK69">
            <v>0</v>
          </cell>
          <cell r="CL69">
            <v>0</v>
          </cell>
          <cell r="CR69">
            <v>0</v>
          </cell>
          <cell r="CS69">
            <v>0</v>
          </cell>
          <cell r="CT69">
            <v>0</v>
          </cell>
          <cell r="CU69">
            <v>0</v>
          </cell>
          <cell r="CV69">
            <v>0</v>
          </cell>
          <cell r="CW69">
            <v>0</v>
          </cell>
          <cell r="CX69">
            <v>0</v>
          </cell>
          <cell r="CY69">
            <v>0</v>
          </cell>
          <cell r="CZ69">
            <v>0</v>
          </cell>
          <cell r="DA69">
            <v>66.39881166666666</v>
          </cell>
          <cell r="DC69">
            <v>39753</v>
          </cell>
          <cell r="DD69">
            <v>27501.478651056226</v>
          </cell>
          <cell r="DE69">
            <v>6277.9703044839771</v>
          </cell>
          <cell r="DF69">
            <v>0</v>
          </cell>
          <cell r="DG69">
            <v>4972.284335779801</v>
          </cell>
          <cell r="DH69">
            <v>0</v>
          </cell>
          <cell r="DI69">
            <v>456.07364130842672</v>
          </cell>
          <cell r="DJ69">
            <v>0.20917500000000189</v>
          </cell>
          <cell r="DK69">
            <v>39208.016107628435</v>
          </cell>
        </row>
        <row r="70">
          <cell r="A70">
            <v>39783</v>
          </cell>
          <cell r="B70">
            <v>2356.0427013339154</v>
          </cell>
          <cell r="C70">
            <v>30869.199171715365</v>
          </cell>
          <cell r="D70">
            <v>1506.2345217627617</v>
          </cell>
          <cell r="E70">
            <v>3484.2528710534334</v>
          </cell>
          <cell r="F70">
            <v>5373.5763915420221</v>
          </cell>
          <cell r="G70">
            <v>549.84303329816737</v>
          </cell>
          <cell r="H70">
            <v>42.897683754154059</v>
          </cell>
          <cell r="I70">
            <v>6.8658733000000005</v>
          </cell>
          <cell r="J70">
            <v>0</v>
          </cell>
          <cell r="K70">
            <v>0</v>
          </cell>
          <cell r="L70">
            <v>0</v>
          </cell>
          <cell r="M70">
            <v>185.43867813000006</v>
          </cell>
          <cell r="N70">
            <v>0</v>
          </cell>
          <cell r="O70">
            <v>0</v>
          </cell>
          <cell r="P70">
            <v>95.099008768389226</v>
          </cell>
          <cell r="Q70">
            <v>62.418383040974504</v>
          </cell>
          <cell r="R70">
            <v>549.2308606653063</v>
          </cell>
          <cell r="S70">
            <v>533.98920276235981</v>
          </cell>
          <cell r="T70">
            <v>241.19184112289582</v>
          </cell>
          <cell r="U70">
            <v>913.69357831071738</v>
          </cell>
          <cell r="V70">
            <v>17.061388194489691</v>
          </cell>
          <cell r="W70">
            <v>1351.3350022730797</v>
          </cell>
          <cell r="X70">
            <v>30.657438075754595</v>
          </cell>
          <cell r="Y70">
            <v>10.501622651668812</v>
          </cell>
          <cell r="Z70">
            <v>190.83765688699157</v>
          </cell>
          <cell r="AA70">
            <v>350.67482644101335</v>
          </cell>
          <cell r="AB70">
            <v>2533.0583310920238</v>
          </cell>
          <cell r="AC70">
            <v>1444.9771482688332</v>
          </cell>
          <cell r="AD70">
            <v>62.106896840112029</v>
          </cell>
          <cell r="AE70">
            <v>120.50366780338209</v>
          </cell>
          <cell r="AF70">
            <v>33.21741088000001</v>
          </cell>
          <cell r="AG70">
            <v>59.092475520000008</v>
          </cell>
          <cell r="AH70">
            <v>581.72555805982779</v>
          </cell>
          <cell r="AI70">
            <v>0</v>
          </cell>
          <cell r="AJ70">
            <v>0</v>
          </cell>
          <cell r="AK70">
            <v>0</v>
          </cell>
          <cell r="AL70">
            <v>0</v>
          </cell>
          <cell r="AM70">
            <v>19.933333333333334</v>
          </cell>
          <cell r="AN70">
            <v>4.486533333333333</v>
          </cell>
          <cell r="AO70">
            <v>111.17739999999998</v>
          </cell>
          <cell r="AP70">
            <v>0</v>
          </cell>
          <cell r="AQ70">
            <v>44.224400000000003</v>
          </cell>
          <cell r="AR70">
            <v>0</v>
          </cell>
          <cell r="AS70">
            <v>0</v>
          </cell>
          <cell r="AT70">
            <v>0</v>
          </cell>
          <cell r="AU70">
            <v>0</v>
          </cell>
          <cell r="AV70">
            <v>0</v>
          </cell>
          <cell r="AW70">
            <v>0</v>
          </cell>
          <cell r="AX70">
            <v>0</v>
          </cell>
          <cell r="AY70">
            <v>0</v>
          </cell>
          <cell r="AZ70">
            <v>-54.166666666666664</v>
          </cell>
          <cell r="BA70">
            <v>-42.439599999999999</v>
          </cell>
          <cell r="BC70">
            <v>39783</v>
          </cell>
          <cell r="BD70">
            <v>295.44559279261381</v>
          </cell>
          <cell r="BE70">
            <v>4348.2704036490295</v>
          </cell>
          <cell r="BF70">
            <v>804.32127635990571</v>
          </cell>
          <cell r="BG70">
            <v>1595.4743619139222</v>
          </cell>
          <cell r="BH70">
            <v>801.71909816828634</v>
          </cell>
          <cell r="BI70">
            <v>14.233774238821336</v>
          </cell>
          <cell r="BJ70">
            <v>18.440970443933566</v>
          </cell>
          <cell r="BK70">
            <v>0</v>
          </cell>
          <cell r="BL70">
            <v>0</v>
          </cell>
          <cell r="BM70">
            <v>0</v>
          </cell>
          <cell r="BN70">
            <v>0</v>
          </cell>
          <cell r="BP70">
            <v>0</v>
          </cell>
          <cell r="BQ70">
            <v>0</v>
          </cell>
          <cell r="BR70">
            <v>0</v>
          </cell>
          <cell r="BS70">
            <v>0</v>
          </cell>
          <cell r="BT70">
            <v>0</v>
          </cell>
          <cell r="BU70">
            <v>0</v>
          </cell>
          <cell r="CA70">
            <v>0</v>
          </cell>
          <cell r="CB70">
            <v>0</v>
          </cell>
          <cell r="CC70">
            <v>0</v>
          </cell>
          <cell r="CH70">
            <v>0</v>
          </cell>
          <cell r="CI70">
            <v>448.63589603820009</v>
          </cell>
          <cell r="CJ70">
            <v>2.5829287000000001</v>
          </cell>
          <cell r="CK70">
            <v>0</v>
          </cell>
          <cell r="CL70">
            <v>0</v>
          </cell>
          <cell r="CR70">
            <v>0</v>
          </cell>
          <cell r="CS70">
            <v>0</v>
          </cell>
          <cell r="CT70">
            <v>0</v>
          </cell>
          <cell r="CU70">
            <v>0</v>
          </cell>
          <cell r="CV70">
            <v>0</v>
          </cell>
          <cell r="CW70">
            <v>0</v>
          </cell>
          <cell r="CX70">
            <v>0</v>
          </cell>
          <cell r="CY70">
            <v>0</v>
          </cell>
          <cell r="CZ70">
            <v>0</v>
          </cell>
          <cell r="DA70">
            <v>66.39881166666666</v>
          </cell>
          <cell r="DC70">
            <v>39783</v>
          </cell>
          <cell r="DD70">
            <v>44374.350925889812</v>
          </cell>
          <cell r="DE70">
            <v>9181.3722976578192</v>
          </cell>
          <cell r="DF70">
            <v>0</v>
          </cell>
          <cell r="DG70">
            <v>7877.9054775665118</v>
          </cell>
          <cell r="DH70">
            <v>0</v>
          </cell>
          <cell r="DI70">
            <v>631.04049140486677</v>
          </cell>
          <cell r="DJ70">
            <v>-30.20745500000001</v>
          </cell>
          <cell r="DK70">
            <v>62034.461737519006</v>
          </cell>
        </row>
        <row r="71">
          <cell r="A71">
            <v>39814</v>
          </cell>
          <cell r="B71">
            <v>2718.3263945770291</v>
          </cell>
          <cell r="C71">
            <v>40796.107487849738</v>
          </cell>
          <cell r="D71">
            <v>2140.1702017936077</v>
          </cell>
          <cell r="E71">
            <v>4111.2845840292011</v>
          </cell>
          <cell r="F71">
            <v>7002.5583516059014</v>
          </cell>
          <cell r="G71">
            <v>558.25683612033799</v>
          </cell>
          <cell r="H71">
            <v>51.519061276863788</v>
          </cell>
          <cell r="I71">
            <v>6.9784286</v>
          </cell>
          <cell r="J71">
            <v>0</v>
          </cell>
          <cell r="K71">
            <v>0</v>
          </cell>
          <cell r="L71">
            <v>0</v>
          </cell>
          <cell r="M71">
            <v>188.47865646000002</v>
          </cell>
          <cell r="N71">
            <v>0</v>
          </cell>
          <cell r="O71">
            <v>0</v>
          </cell>
          <cell r="P71">
            <v>110.3526702359917</v>
          </cell>
          <cell r="Q71">
            <v>73.332687132723137</v>
          </cell>
          <cell r="R71">
            <v>602.19757149431985</v>
          </cell>
          <cell r="S71">
            <v>588.59114509306255</v>
          </cell>
          <cell r="T71">
            <v>290.51783224804353</v>
          </cell>
          <cell r="U71">
            <v>1076.6711302756696</v>
          </cell>
          <cell r="V71">
            <v>19.969800886804222</v>
          </cell>
          <cell r="W71">
            <v>1569.837553835019</v>
          </cell>
          <cell r="X71">
            <v>36.32134712156271</v>
          </cell>
          <cell r="Y71">
            <v>12.178681299803323</v>
          </cell>
          <cell r="Z71">
            <v>218.05683538739402</v>
          </cell>
          <cell r="AA71">
            <v>410.99917808111627</v>
          </cell>
          <cell r="AB71">
            <v>2921.1940375377003</v>
          </cell>
          <cell r="AC71">
            <v>1703.2629047132787</v>
          </cell>
          <cell r="AD71">
            <v>68.443459512957631</v>
          </cell>
          <cell r="AE71">
            <v>131.5778221197443</v>
          </cell>
          <cell r="AF71">
            <v>39.030107520000008</v>
          </cell>
          <cell r="AG71">
            <v>69.684821440000007</v>
          </cell>
          <cell r="AH71">
            <v>673.72723123297783</v>
          </cell>
          <cell r="AI71">
            <v>0</v>
          </cell>
          <cell r="AJ71">
            <v>0</v>
          </cell>
          <cell r="AK71">
            <v>0</v>
          </cell>
          <cell r="AL71">
            <v>0</v>
          </cell>
          <cell r="AM71">
            <v>0</v>
          </cell>
          <cell r="AN71">
            <v>0</v>
          </cell>
          <cell r="AO71">
            <v>31.540545000000002</v>
          </cell>
          <cell r="AP71">
            <v>0</v>
          </cell>
          <cell r="AQ71">
            <v>10.488</v>
          </cell>
          <cell r="AR71">
            <v>0</v>
          </cell>
          <cell r="AS71">
            <v>0</v>
          </cell>
          <cell r="AT71">
            <v>0</v>
          </cell>
          <cell r="AU71">
            <v>0</v>
          </cell>
          <cell r="AV71">
            <v>0</v>
          </cell>
          <cell r="AW71">
            <v>0</v>
          </cell>
          <cell r="AX71">
            <v>0</v>
          </cell>
          <cell r="AY71">
            <v>0</v>
          </cell>
          <cell r="AZ71">
            <v>-56.666666666666664</v>
          </cell>
          <cell r="BA71">
            <v>-48.671769999999995</v>
          </cell>
          <cell r="BC71">
            <v>39814</v>
          </cell>
          <cell r="BD71">
            <v>301.33880289796417</v>
          </cell>
          <cell r="BE71">
            <v>5926.2989352178456</v>
          </cell>
          <cell r="BF71">
            <v>1044.722453536968</v>
          </cell>
          <cell r="BG71">
            <v>1766.7285342620135</v>
          </cell>
          <cell r="BH71">
            <v>1042.1554854660969</v>
          </cell>
          <cell r="BI71">
            <v>14.420660209795784</v>
          </cell>
          <cell r="BJ71">
            <v>23.921933725991575</v>
          </cell>
          <cell r="BK71">
            <v>0</v>
          </cell>
          <cell r="BL71">
            <v>0</v>
          </cell>
          <cell r="BM71">
            <v>0</v>
          </cell>
          <cell r="BN71">
            <v>0</v>
          </cell>
          <cell r="BP71">
            <v>0</v>
          </cell>
          <cell r="BQ71">
            <v>0</v>
          </cell>
          <cell r="BR71">
            <v>0</v>
          </cell>
          <cell r="BS71">
            <v>0</v>
          </cell>
          <cell r="BT71">
            <v>0</v>
          </cell>
          <cell r="BU71">
            <v>0</v>
          </cell>
          <cell r="CA71">
            <v>0</v>
          </cell>
          <cell r="CB71">
            <v>0</v>
          </cell>
          <cell r="CC71">
            <v>0</v>
          </cell>
          <cell r="CH71">
            <v>0</v>
          </cell>
          <cell r="CI71">
            <v>523.67936575644001</v>
          </cell>
          <cell r="CJ71">
            <v>3.0347183000000002</v>
          </cell>
          <cell r="CK71">
            <v>0</v>
          </cell>
          <cell r="CL71">
            <v>0</v>
          </cell>
          <cell r="CR71">
            <v>0</v>
          </cell>
          <cell r="CS71">
            <v>0</v>
          </cell>
          <cell r="CT71">
            <v>0</v>
          </cell>
          <cell r="CU71">
            <v>0</v>
          </cell>
          <cell r="CV71">
            <v>0</v>
          </cell>
          <cell r="CW71">
            <v>0</v>
          </cell>
          <cell r="CX71">
            <v>0</v>
          </cell>
          <cell r="CY71">
            <v>0</v>
          </cell>
          <cell r="CZ71">
            <v>0</v>
          </cell>
          <cell r="DA71">
            <v>66.39881166666666</v>
          </cell>
          <cell r="DC71">
            <v>39814</v>
          </cell>
          <cell r="DD71">
            <v>57573.680002312678</v>
          </cell>
          <cell r="DE71">
            <v>10615.946817168169</v>
          </cell>
          <cell r="DF71">
            <v>0</v>
          </cell>
          <cell r="DG71">
            <v>10119.586805316676</v>
          </cell>
          <cell r="DH71">
            <v>0</v>
          </cell>
          <cell r="DI71">
            <v>568.74262905644002</v>
          </cell>
          <cell r="DJ71">
            <v>-38.939625000000007</v>
          </cell>
          <cell r="DK71">
            <v>78839.016628853977</v>
          </cell>
        </row>
        <row r="72">
          <cell r="A72">
            <v>39845</v>
          </cell>
          <cell r="B72">
            <v>2815.3940936844856</v>
          </cell>
          <cell r="C72">
            <v>41775.047283697902</v>
          </cell>
          <cell r="D72">
            <v>2396.2249692404584</v>
          </cell>
          <cell r="E72">
            <v>3903.9115752150806</v>
          </cell>
          <cell r="F72">
            <v>6836.3509418210724</v>
          </cell>
          <cell r="G72">
            <v>531.38556535825865</v>
          </cell>
          <cell r="H72">
            <v>50.617034775605944</v>
          </cell>
          <cell r="I72">
            <v>6.6407626999999998</v>
          </cell>
          <cell r="J72">
            <v>0</v>
          </cell>
          <cell r="K72">
            <v>0</v>
          </cell>
          <cell r="L72">
            <v>0</v>
          </cell>
          <cell r="M72">
            <v>179.35872147000001</v>
          </cell>
          <cell r="N72">
            <v>0</v>
          </cell>
          <cell r="O72">
            <v>0</v>
          </cell>
          <cell r="P72">
            <v>97.420194413504632</v>
          </cell>
          <cell r="Q72">
            <v>64.565275645456509</v>
          </cell>
          <cell r="R72">
            <v>538.37338601940655</v>
          </cell>
          <cell r="S72">
            <v>525.57771154278157</v>
          </cell>
          <cell r="T72">
            <v>254.42742961057229</v>
          </cell>
          <cell r="U72">
            <v>947.33851385949276</v>
          </cell>
          <cell r="V72">
            <v>17.59648917139852</v>
          </cell>
          <cell r="W72">
            <v>1385.5282916561669</v>
          </cell>
          <cell r="X72">
            <v>31.921349393263732</v>
          </cell>
          <cell r="Y72">
            <v>10.752851741063445</v>
          </cell>
          <cell r="Z72">
            <v>193.15367553132933</v>
          </cell>
          <cell r="AA72">
            <v>362.05003502487284</v>
          </cell>
          <cell r="AB72">
            <v>2624.9780987521108</v>
          </cell>
          <cell r="AC72">
            <v>1498.5598756401116</v>
          </cell>
          <cell r="AD72">
            <v>61.118875706236665</v>
          </cell>
          <cell r="AE72">
            <v>117.74369756933604</v>
          </cell>
          <cell r="AF72">
            <v>34.362964480000002</v>
          </cell>
          <cell r="AG72">
            <v>61.304277580000019</v>
          </cell>
          <cell r="AH72">
            <v>595.02248763515684</v>
          </cell>
          <cell r="AI72">
            <v>0</v>
          </cell>
          <cell r="AJ72">
            <v>0</v>
          </cell>
          <cell r="AK72">
            <v>0</v>
          </cell>
          <cell r="AL72">
            <v>0</v>
          </cell>
          <cell r="AM72">
            <v>0</v>
          </cell>
          <cell r="AN72">
            <v>0</v>
          </cell>
          <cell r="AO72">
            <v>31.540545000000002</v>
          </cell>
          <cell r="AP72">
            <v>0</v>
          </cell>
          <cell r="AQ72">
            <v>10.488</v>
          </cell>
          <cell r="AR72">
            <v>0</v>
          </cell>
          <cell r="AS72">
            <v>0</v>
          </cell>
          <cell r="AT72">
            <v>0</v>
          </cell>
          <cell r="AU72">
            <v>0</v>
          </cell>
          <cell r="AV72">
            <v>0</v>
          </cell>
          <cell r="AW72">
            <v>0</v>
          </cell>
          <cell r="AX72">
            <v>0</v>
          </cell>
          <cell r="AY72">
            <v>0</v>
          </cell>
          <cell r="AZ72">
            <v>-56.666666666666664</v>
          </cell>
          <cell r="BA72">
            <v>-27.212430000000001</v>
          </cell>
          <cell r="BC72">
            <v>39845</v>
          </cell>
          <cell r="BD72">
            <v>288.54567499252278</v>
          </cell>
          <cell r="BE72">
            <v>6240.2755219200235</v>
          </cell>
          <cell r="BF72">
            <v>1037.1421568629366</v>
          </cell>
          <cell r="BG72">
            <v>1697.6026064808266</v>
          </cell>
          <cell r="BH72">
            <v>1017.6769603648884</v>
          </cell>
          <cell r="BI72">
            <v>13.750081277792614</v>
          </cell>
          <cell r="BJ72">
            <v>23.711089757284363</v>
          </cell>
          <cell r="BK72">
            <v>0</v>
          </cell>
          <cell r="BL72">
            <v>0</v>
          </cell>
          <cell r="BM72">
            <v>0</v>
          </cell>
          <cell r="BN72">
            <v>0</v>
          </cell>
          <cell r="BP72">
            <v>0</v>
          </cell>
          <cell r="BQ72">
            <v>0</v>
          </cell>
          <cell r="BR72">
            <v>0</v>
          </cell>
          <cell r="BS72">
            <v>0</v>
          </cell>
          <cell r="BT72">
            <v>0</v>
          </cell>
          <cell r="BU72">
            <v>0</v>
          </cell>
          <cell r="CA72">
            <v>0</v>
          </cell>
          <cell r="CB72">
            <v>0</v>
          </cell>
          <cell r="CC72">
            <v>0</v>
          </cell>
          <cell r="CH72">
            <v>0</v>
          </cell>
          <cell r="CI72">
            <v>444.76386011226003</v>
          </cell>
          <cell r="CJ72">
            <v>2.5710395000000004</v>
          </cell>
          <cell r="CK72">
            <v>0</v>
          </cell>
          <cell r="CL72">
            <v>0</v>
          </cell>
          <cell r="CR72">
            <v>0</v>
          </cell>
          <cell r="CS72">
            <v>0</v>
          </cell>
          <cell r="CT72">
            <v>0</v>
          </cell>
          <cell r="CU72">
            <v>0</v>
          </cell>
          <cell r="CV72">
            <v>0</v>
          </cell>
          <cell r="CW72">
            <v>0</v>
          </cell>
          <cell r="CX72">
            <v>0</v>
          </cell>
          <cell r="CY72">
            <v>0</v>
          </cell>
          <cell r="CZ72">
            <v>0</v>
          </cell>
          <cell r="DA72">
            <v>66.39881166666666</v>
          </cell>
          <cell r="DC72">
            <v>39845</v>
          </cell>
          <cell r="DD72">
            <v>58494.930947962872</v>
          </cell>
          <cell r="DE72">
            <v>9421.7954809722632</v>
          </cell>
          <cell r="DF72">
            <v>0</v>
          </cell>
          <cell r="DG72">
            <v>10318.704091656275</v>
          </cell>
          <cell r="DH72">
            <v>0</v>
          </cell>
          <cell r="DI72">
            <v>489.36344461226003</v>
          </cell>
          <cell r="DJ72">
            <v>-17.480285000000009</v>
          </cell>
          <cell r="DK72">
            <v>78707.313680203661</v>
          </cell>
        </row>
        <row r="73">
          <cell r="A73">
            <v>39873</v>
          </cell>
          <cell r="B73">
            <v>2692.1794054402953</v>
          </cell>
          <cell r="C73">
            <v>35887.063037025138</v>
          </cell>
          <cell r="D73">
            <v>2197.8771431631881</v>
          </cell>
          <cell r="E73">
            <v>3582.1567446533991</v>
          </cell>
          <cell r="F73">
            <v>5894.5667756707844</v>
          </cell>
          <cell r="G73">
            <v>531.70278099162806</v>
          </cell>
          <cell r="H73">
            <v>44.852611850648429</v>
          </cell>
          <cell r="I73">
            <v>6.6407626999999998</v>
          </cell>
          <cell r="J73">
            <v>0</v>
          </cell>
          <cell r="K73">
            <v>0</v>
          </cell>
          <cell r="L73">
            <v>0</v>
          </cell>
          <cell r="M73">
            <v>179.35872147000001</v>
          </cell>
          <cell r="N73">
            <v>0</v>
          </cell>
          <cell r="O73">
            <v>0</v>
          </cell>
          <cell r="P73">
            <v>84.033570661906367</v>
          </cell>
          <cell r="Q73">
            <v>54.524525562219658</v>
          </cell>
          <cell r="R73">
            <v>509.88532882826422</v>
          </cell>
          <cell r="S73">
            <v>493.56450943069706</v>
          </cell>
          <cell r="T73">
            <v>205.68860886460854</v>
          </cell>
          <cell r="U73">
            <v>795.89608585729047</v>
          </cell>
          <cell r="V73">
            <v>14.956052413292078</v>
          </cell>
          <cell r="W73">
            <v>1192.8730325079775</v>
          </cell>
          <cell r="X73">
            <v>26.56827120676969</v>
          </cell>
          <cell r="Y73">
            <v>9.2848431783865077</v>
          </cell>
          <cell r="Z73">
            <v>171.00310108412788</v>
          </cell>
          <cell r="AA73">
            <v>307.02083499291052</v>
          </cell>
          <cell r="AB73">
            <v>2286.4565228109732</v>
          </cell>
          <cell r="AC73">
            <v>1258.3052452476156</v>
          </cell>
          <cell r="AD73">
            <v>57.415027467508295</v>
          </cell>
          <cell r="AE73">
            <v>112.25352042534665</v>
          </cell>
          <cell r="AF73">
            <v>29.013437440000004</v>
          </cell>
          <cell r="AG73">
            <v>51.437726860000005</v>
          </cell>
          <cell r="AH73">
            <v>514.95066748293027</v>
          </cell>
          <cell r="AI73">
            <v>0</v>
          </cell>
          <cell r="AJ73">
            <v>0</v>
          </cell>
          <cell r="AK73">
            <v>0</v>
          </cell>
          <cell r="AL73">
            <v>0</v>
          </cell>
          <cell r="AM73">
            <v>0</v>
          </cell>
          <cell r="AN73">
            <v>0</v>
          </cell>
          <cell r="AO73">
            <v>31.540545000000002</v>
          </cell>
          <cell r="AP73">
            <v>0</v>
          </cell>
          <cell r="AQ73">
            <v>10.488</v>
          </cell>
          <cell r="AR73">
            <v>0</v>
          </cell>
          <cell r="AS73">
            <v>0</v>
          </cell>
          <cell r="AT73">
            <v>0</v>
          </cell>
          <cell r="AU73">
            <v>0</v>
          </cell>
          <cell r="AV73">
            <v>0</v>
          </cell>
          <cell r="AW73">
            <v>0</v>
          </cell>
          <cell r="AX73">
            <v>0</v>
          </cell>
          <cell r="AY73">
            <v>0</v>
          </cell>
          <cell r="AZ73">
            <v>-56.666666666666664</v>
          </cell>
          <cell r="BA73">
            <v>-198.83448999999999</v>
          </cell>
          <cell r="BC73">
            <v>39873</v>
          </cell>
          <cell r="BD73">
            <v>285.42368107731511</v>
          </cell>
          <cell r="BE73">
            <v>5453.2978636117368</v>
          </cell>
          <cell r="BF73">
            <v>881.96258230213789</v>
          </cell>
          <cell r="BG73">
            <v>1580.9714791584408</v>
          </cell>
          <cell r="BH73">
            <v>872.75298003845933</v>
          </cell>
          <cell r="BI73">
            <v>13.761070626531369</v>
          </cell>
          <cell r="BJ73">
            <v>19.777396844469454</v>
          </cell>
          <cell r="BK73">
            <v>0</v>
          </cell>
          <cell r="BL73">
            <v>0</v>
          </cell>
          <cell r="BM73">
            <v>0</v>
          </cell>
          <cell r="BN73">
            <v>0</v>
          </cell>
          <cell r="BP73">
            <v>0</v>
          </cell>
          <cell r="BQ73">
            <v>0</v>
          </cell>
          <cell r="BR73">
            <v>0</v>
          </cell>
          <cell r="BS73">
            <v>0</v>
          </cell>
          <cell r="BT73">
            <v>0</v>
          </cell>
          <cell r="BU73">
            <v>0</v>
          </cell>
          <cell r="CA73">
            <v>0</v>
          </cell>
          <cell r="CB73">
            <v>0</v>
          </cell>
          <cell r="CC73">
            <v>0</v>
          </cell>
          <cell r="CH73">
            <v>0</v>
          </cell>
          <cell r="CI73">
            <v>361.74345741708004</v>
          </cell>
          <cell r="CJ73">
            <v>2.0598039000000004</v>
          </cell>
          <cell r="CK73">
            <v>0</v>
          </cell>
          <cell r="CL73">
            <v>0</v>
          </cell>
          <cell r="CR73">
            <v>0</v>
          </cell>
          <cell r="CS73">
            <v>0</v>
          </cell>
          <cell r="CT73">
            <v>0</v>
          </cell>
          <cell r="CU73">
            <v>0</v>
          </cell>
          <cell r="CV73">
            <v>0</v>
          </cell>
          <cell r="CW73">
            <v>0</v>
          </cell>
          <cell r="CX73">
            <v>0</v>
          </cell>
          <cell r="CY73">
            <v>0</v>
          </cell>
          <cell r="CZ73">
            <v>0</v>
          </cell>
          <cell r="DA73">
            <v>66.39881166666666</v>
          </cell>
          <cell r="DC73">
            <v>39873</v>
          </cell>
          <cell r="DD73">
            <v>51016.397982965085</v>
          </cell>
          <cell r="DE73">
            <v>8175.1309123228248</v>
          </cell>
          <cell r="DF73">
            <v>0</v>
          </cell>
          <cell r="DG73">
            <v>9107.9470536590907</v>
          </cell>
          <cell r="DH73">
            <v>0</v>
          </cell>
          <cell r="DI73">
            <v>405.83180631708007</v>
          </cell>
          <cell r="DJ73">
            <v>-189.10234499999999</v>
          </cell>
          <cell r="DK73">
            <v>68516.205410264069</v>
          </cell>
        </row>
        <row r="74">
          <cell r="A74">
            <v>39904</v>
          </cell>
          <cell r="B74">
            <v>2460.8422174541342</v>
          </cell>
          <cell r="C74">
            <v>25335.0317770574</v>
          </cell>
          <cell r="D74">
            <v>1767.8500539878339</v>
          </cell>
          <cell r="E74">
            <v>2818.6791818355523</v>
          </cell>
          <cell r="F74">
            <v>4436.5234903483106</v>
          </cell>
          <cell r="G74">
            <v>549.24952304882856</v>
          </cell>
          <cell r="H74">
            <v>36.471528224362295</v>
          </cell>
          <cell r="I74">
            <v>6.8658733000000005</v>
          </cell>
          <cell r="J74">
            <v>0</v>
          </cell>
          <cell r="K74">
            <v>0</v>
          </cell>
          <cell r="L74">
            <v>0</v>
          </cell>
          <cell r="M74">
            <v>185.43867813000006</v>
          </cell>
          <cell r="N74">
            <v>0</v>
          </cell>
          <cell r="O74">
            <v>0</v>
          </cell>
          <cell r="P74">
            <v>56.817336319306868</v>
          </cell>
          <cell r="Q74">
            <v>35.129107704378846</v>
          </cell>
          <cell r="R74">
            <v>412.33033323027138</v>
          </cell>
          <cell r="S74">
            <v>393.4460462145525</v>
          </cell>
          <cell r="T74">
            <v>118.60267571745652</v>
          </cell>
          <cell r="U74">
            <v>506.53027954179697</v>
          </cell>
          <cell r="V74">
            <v>9.7816527305457122</v>
          </cell>
          <cell r="W74">
            <v>803.16349817127741</v>
          </cell>
          <cell r="X74">
            <v>16.527288944985962</v>
          </cell>
          <cell r="Y74">
            <v>6.2919230711983891</v>
          </cell>
          <cell r="Z74">
            <v>122.14312900084605</v>
          </cell>
          <cell r="AA74">
            <v>199.74146851336081</v>
          </cell>
          <cell r="AB74">
            <v>1621.821182726211</v>
          </cell>
          <cell r="AC74">
            <v>799.76251931909155</v>
          </cell>
          <cell r="AD74">
            <v>45.794353604027044</v>
          </cell>
          <cell r="AE74">
            <v>91.777978413650359</v>
          </cell>
          <cell r="AF74">
            <v>18.684252800000003</v>
          </cell>
          <cell r="AG74">
            <v>32.635121740000002</v>
          </cell>
          <cell r="AH74">
            <v>350.68399873083166</v>
          </cell>
          <cell r="AI74">
            <v>0</v>
          </cell>
          <cell r="AJ74">
            <v>0</v>
          </cell>
          <cell r="AK74">
            <v>0</v>
          </cell>
          <cell r="AL74">
            <v>0</v>
          </cell>
          <cell r="AM74">
            <v>0</v>
          </cell>
          <cell r="AN74">
            <v>0</v>
          </cell>
          <cell r="AO74">
            <v>31.540545000000002</v>
          </cell>
          <cell r="AP74">
            <v>0</v>
          </cell>
          <cell r="AQ74">
            <v>10.488</v>
          </cell>
          <cell r="AR74">
            <v>0</v>
          </cell>
          <cell r="AS74">
            <v>0</v>
          </cell>
          <cell r="AT74">
            <v>0</v>
          </cell>
          <cell r="AU74">
            <v>0</v>
          </cell>
          <cell r="AV74">
            <v>0</v>
          </cell>
          <cell r="AW74">
            <v>0</v>
          </cell>
          <cell r="AX74">
            <v>0</v>
          </cell>
          <cell r="AY74">
            <v>0</v>
          </cell>
          <cell r="AZ74">
            <v>-56.666666666666664</v>
          </cell>
          <cell r="BA74">
            <v>-86.705770000000001</v>
          </cell>
          <cell r="BC74">
            <v>39904</v>
          </cell>
          <cell r="BD74">
            <v>297.75041581132336</v>
          </cell>
          <cell r="BE74">
            <v>3734.0842253209785</v>
          </cell>
          <cell r="BF74">
            <v>653.40071575350044</v>
          </cell>
          <cell r="BG74">
            <v>1472.021364587034</v>
          </cell>
          <cell r="BH74">
            <v>649.37552184006938</v>
          </cell>
          <cell r="BI74">
            <v>14.158533846080179</v>
          </cell>
          <cell r="BJ74">
            <v>15.103789178845538</v>
          </cell>
          <cell r="BK74">
            <v>0</v>
          </cell>
          <cell r="BL74">
            <v>0</v>
          </cell>
          <cell r="BM74">
            <v>0</v>
          </cell>
          <cell r="BN74">
            <v>0</v>
          </cell>
          <cell r="BP74">
            <v>0</v>
          </cell>
          <cell r="BQ74">
            <v>0</v>
          </cell>
          <cell r="BR74">
            <v>0</v>
          </cell>
          <cell r="BS74">
            <v>0</v>
          </cell>
          <cell r="BT74">
            <v>0</v>
          </cell>
          <cell r="BU74">
            <v>0</v>
          </cell>
          <cell r="CA74">
            <v>0</v>
          </cell>
          <cell r="CB74">
            <v>0</v>
          </cell>
          <cell r="CC74">
            <v>0</v>
          </cell>
          <cell r="CH74">
            <v>0</v>
          </cell>
          <cell r="CI74">
            <v>204.11221686209998</v>
          </cell>
          <cell r="CJ74">
            <v>1.1146125</v>
          </cell>
          <cell r="CK74">
            <v>0</v>
          </cell>
          <cell r="CL74">
            <v>0</v>
          </cell>
          <cell r="CR74">
            <v>0</v>
          </cell>
          <cell r="CS74">
            <v>0</v>
          </cell>
          <cell r="CT74">
            <v>0</v>
          </cell>
          <cell r="CU74">
            <v>0</v>
          </cell>
          <cell r="CV74">
            <v>0</v>
          </cell>
          <cell r="CW74">
            <v>0</v>
          </cell>
          <cell r="CX74">
            <v>0</v>
          </cell>
          <cell r="CY74">
            <v>0</v>
          </cell>
          <cell r="CZ74">
            <v>0</v>
          </cell>
          <cell r="DA74">
            <v>66.39881166666666</v>
          </cell>
          <cell r="DC74">
            <v>39904</v>
          </cell>
          <cell r="DD74">
            <v>37596.952323386417</v>
          </cell>
          <cell r="DE74">
            <v>5641.6641464937884</v>
          </cell>
          <cell r="DF74">
            <v>0</v>
          </cell>
          <cell r="DG74">
            <v>6835.8945663378317</v>
          </cell>
          <cell r="DH74">
            <v>0</v>
          </cell>
          <cell r="DI74">
            <v>247.25537436209999</v>
          </cell>
          <cell r="DJ74">
            <v>-76.973624999999998</v>
          </cell>
          <cell r="DK74">
            <v>50244.792785580139</v>
          </cell>
        </row>
        <row r="75">
          <cell r="A75">
            <v>39934</v>
          </cell>
          <cell r="B75">
            <v>2211.1481281007609</v>
          </cell>
          <cell r="C75">
            <v>16975.315737618865</v>
          </cell>
          <cell r="D75">
            <v>1211.0775166758367</v>
          </cell>
          <cell r="E75">
            <v>2546.9996402878633</v>
          </cell>
          <cell r="F75">
            <v>2708.5327825212466</v>
          </cell>
          <cell r="G75">
            <v>549.24525522394026</v>
          </cell>
          <cell r="H75">
            <v>25.912773808488438</v>
          </cell>
          <cell r="I75">
            <v>6.8658733000000005</v>
          </cell>
          <cell r="J75">
            <v>0</v>
          </cell>
          <cell r="K75">
            <v>0</v>
          </cell>
          <cell r="L75">
            <v>0</v>
          </cell>
          <cell r="M75">
            <v>185.43867813000006</v>
          </cell>
          <cell r="N75">
            <v>0</v>
          </cell>
          <cell r="O75">
            <v>0</v>
          </cell>
          <cell r="P75">
            <v>34.768216682895407</v>
          </cell>
          <cell r="Q75">
            <v>19.176971267512172</v>
          </cell>
          <cell r="R75">
            <v>342.59965326988248</v>
          </cell>
          <cell r="S75">
            <v>320.55809109396341</v>
          </cell>
          <cell r="T75">
            <v>45.232748689722023</v>
          </cell>
          <cell r="U75">
            <v>267.75242138916195</v>
          </cell>
          <cell r="V75">
            <v>5.5441351315924567</v>
          </cell>
          <cell r="W75">
            <v>486.97807322244512</v>
          </cell>
          <cell r="X75">
            <v>8.1949265580027433</v>
          </cell>
          <cell r="Y75">
            <v>3.8691749774301627</v>
          </cell>
          <cell r="Z75">
            <v>83.457392379069262</v>
          </cell>
          <cell r="AA75">
            <v>111.74984606242937</v>
          </cell>
          <cell r="AB75">
            <v>1073.5970451906715</v>
          </cell>
          <cell r="AC75">
            <v>421.25414263675003</v>
          </cell>
          <cell r="AD75">
            <v>37.339982575601724</v>
          </cell>
          <cell r="AE75">
            <v>77.375798030767214</v>
          </cell>
          <cell r="AF75">
            <v>10.187743680000001</v>
          </cell>
          <cell r="AG75">
            <v>17.107236120000003</v>
          </cell>
          <cell r="AH75">
            <v>217.94984115613971</v>
          </cell>
          <cell r="AI75">
            <v>0</v>
          </cell>
          <cell r="AJ75">
            <v>0</v>
          </cell>
          <cell r="AK75">
            <v>0</v>
          </cell>
          <cell r="AL75">
            <v>0</v>
          </cell>
          <cell r="AM75">
            <v>97.92</v>
          </cell>
          <cell r="AN75">
            <v>27.325800000000001</v>
          </cell>
          <cell r="AO75">
            <v>151.76005128</v>
          </cell>
          <cell r="AP75">
            <v>0</v>
          </cell>
          <cell r="AQ75">
            <v>0</v>
          </cell>
          <cell r="AR75">
            <v>0</v>
          </cell>
          <cell r="AS75">
            <v>0</v>
          </cell>
          <cell r="AT75">
            <v>0</v>
          </cell>
          <cell r="AU75">
            <v>0</v>
          </cell>
          <cell r="AV75">
            <v>0</v>
          </cell>
          <cell r="AW75">
            <v>0</v>
          </cell>
          <cell r="AX75">
            <v>0</v>
          </cell>
          <cell r="AY75">
            <v>0</v>
          </cell>
          <cell r="AZ75">
            <v>-56.666666666666664</v>
          </cell>
          <cell r="BA75">
            <v>-91.142789999999991</v>
          </cell>
          <cell r="BC75">
            <v>39934</v>
          </cell>
          <cell r="BD75">
            <v>292.29223285101773</v>
          </cell>
          <cell r="BE75">
            <v>2366.5609854866198</v>
          </cell>
          <cell r="BF75">
            <v>385.14818296311364</v>
          </cell>
          <cell r="BG75">
            <v>1264.5800306803305</v>
          </cell>
          <cell r="BH75">
            <v>392.63822770919239</v>
          </cell>
          <cell r="BI75">
            <v>14.204012815495933</v>
          </cell>
          <cell r="BJ75">
            <v>9.4598337754111572</v>
          </cell>
          <cell r="BK75">
            <v>0</v>
          </cell>
          <cell r="BL75">
            <v>0</v>
          </cell>
          <cell r="BM75">
            <v>0</v>
          </cell>
          <cell r="BN75">
            <v>0</v>
          </cell>
          <cell r="BP75">
            <v>0</v>
          </cell>
          <cell r="BQ75">
            <v>0</v>
          </cell>
          <cell r="BR75">
            <v>0</v>
          </cell>
          <cell r="BS75">
            <v>0</v>
          </cell>
          <cell r="BT75">
            <v>0</v>
          </cell>
          <cell r="BU75">
            <v>0</v>
          </cell>
          <cell r="CA75">
            <v>0</v>
          </cell>
          <cell r="CB75">
            <v>0</v>
          </cell>
          <cell r="CC75">
            <v>0</v>
          </cell>
          <cell r="CH75">
            <v>0</v>
          </cell>
          <cell r="CI75">
            <v>81.811567086540009</v>
          </cell>
          <cell r="CJ75">
            <v>0.37450980000000006</v>
          </cell>
          <cell r="CK75">
            <v>0</v>
          </cell>
          <cell r="CL75">
            <v>0</v>
          </cell>
          <cell r="CR75">
            <v>0</v>
          </cell>
          <cell r="CS75">
            <v>0</v>
          </cell>
          <cell r="CT75">
            <v>0</v>
          </cell>
          <cell r="CU75">
            <v>0</v>
          </cell>
          <cell r="CV75">
            <v>0</v>
          </cell>
          <cell r="CW75">
            <v>0</v>
          </cell>
          <cell r="CX75">
            <v>0</v>
          </cell>
          <cell r="CY75">
            <v>0</v>
          </cell>
          <cell r="CZ75">
            <v>0</v>
          </cell>
          <cell r="DA75">
            <v>66.39881166666666</v>
          </cell>
          <cell r="DC75">
            <v>39934</v>
          </cell>
          <cell r="DD75">
            <v>26420.536385667008</v>
          </cell>
          <cell r="DE75">
            <v>3584.693440114037</v>
          </cell>
          <cell r="DF75">
            <v>0</v>
          </cell>
          <cell r="DG75">
            <v>4724.8835062811813</v>
          </cell>
          <cell r="DH75">
            <v>0</v>
          </cell>
          <cell r="DI75">
            <v>359.19192816654004</v>
          </cell>
          <cell r="DJ75">
            <v>-81.410644999999988</v>
          </cell>
          <cell r="DK75">
            <v>35007.894615228768</v>
          </cell>
        </row>
        <row r="76">
          <cell r="A76">
            <v>39965</v>
          </cell>
          <cell r="B76">
            <v>1901.2798565895837</v>
          </cell>
          <cell r="C76">
            <v>10100.977276405694</v>
          </cell>
          <cell r="D76">
            <v>709.07802308791008</v>
          </cell>
          <cell r="E76">
            <v>2082.7966733677572</v>
          </cell>
          <cell r="F76">
            <v>1490.9441098379534</v>
          </cell>
          <cell r="G76">
            <v>549.0598897342345</v>
          </cell>
          <cell r="H76">
            <v>35.031188609539754</v>
          </cell>
          <cell r="I76">
            <v>6.8658733000000005</v>
          </cell>
          <cell r="J76">
            <v>0</v>
          </cell>
          <cell r="K76">
            <v>0</v>
          </cell>
          <cell r="L76">
            <v>0</v>
          </cell>
          <cell r="M76">
            <v>185.43867813000006</v>
          </cell>
          <cell r="N76">
            <v>0</v>
          </cell>
          <cell r="O76">
            <v>0</v>
          </cell>
          <cell r="P76">
            <v>21.996841092218048</v>
          </cell>
          <cell r="Q76">
            <v>10.171912212286829</v>
          </cell>
          <cell r="R76">
            <v>293.07115027964761</v>
          </cell>
          <cell r="S76">
            <v>270.26223330140181</v>
          </cell>
          <cell r="T76">
            <v>5.5030062633465402</v>
          </cell>
          <cell r="U76">
            <v>133.71914622045415</v>
          </cell>
          <cell r="V76">
            <v>3.1343596743318169</v>
          </cell>
          <cell r="W76">
            <v>304.2916073487882</v>
          </cell>
          <cell r="X76">
            <v>3.5628350060433855</v>
          </cell>
          <cell r="Y76">
            <v>2.4639422905470325</v>
          </cell>
          <cell r="Z76">
            <v>60.167579558645457</v>
          </cell>
          <cell r="AA76">
            <v>61.84362478680471</v>
          </cell>
          <cell r="AB76">
            <v>763.70556689440286</v>
          </cell>
          <cell r="AC76">
            <v>208.91096906994477</v>
          </cell>
          <cell r="AD76">
            <v>31.499891520469259</v>
          </cell>
          <cell r="AE76">
            <v>66.886314776220203</v>
          </cell>
          <cell r="AF76">
            <v>5.3924595200000009</v>
          </cell>
          <cell r="AG76">
            <v>8.4029381800000014</v>
          </cell>
          <cell r="AH76">
            <v>140.7273550947645</v>
          </cell>
          <cell r="AI76">
            <v>0</v>
          </cell>
          <cell r="AJ76">
            <v>0</v>
          </cell>
          <cell r="AK76">
            <v>0</v>
          </cell>
          <cell r="AL76">
            <v>0</v>
          </cell>
          <cell r="AM76">
            <v>97.92</v>
          </cell>
          <cell r="AN76">
            <v>27.325800000000001</v>
          </cell>
          <cell r="AO76">
            <v>151.76005128</v>
          </cell>
          <cell r="AP76">
            <v>0</v>
          </cell>
          <cell r="AQ76">
            <v>0</v>
          </cell>
          <cell r="AR76">
            <v>0</v>
          </cell>
          <cell r="AS76">
            <v>0</v>
          </cell>
          <cell r="AT76">
            <v>0</v>
          </cell>
          <cell r="AU76">
            <v>0</v>
          </cell>
          <cell r="AV76">
            <v>0</v>
          </cell>
          <cell r="AW76">
            <v>0</v>
          </cell>
          <cell r="AX76">
            <v>0</v>
          </cell>
          <cell r="AY76">
            <v>0</v>
          </cell>
          <cell r="AZ76">
            <v>-56.666666666666664</v>
          </cell>
          <cell r="BA76">
            <v>-228.43599</v>
          </cell>
          <cell r="BC76">
            <v>39965</v>
          </cell>
          <cell r="BD76">
            <v>294.18207680592974</v>
          </cell>
          <cell r="BE76">
            <v>1218.4614192588351</v>
          </cell>
          <cell r="BF76">
            <v>207.73203889348804</v>
          </cell>
          <cell r="BG76">
            <v>1142.683553995284</v>
          </cell>
          <cell r="BH76">
            <v>206.55315372379874</v>
          </cell>
          <cell r="BI76">
            <v>14.174976483948534</v>
          </cell>
          <cell r="BJ76">
            <v>7.4202129899861218</v>
          </cell>
          <cell r="BK76">
            <v>0</v>
          </cell>
          <cell r="BL76">
            <v>0</v>
          </cell>
          <cell r="BM76">
            <v>0</v>
          </cell>
          <cell r="BN76">
            <v>0</v>
          </cell>
          <cell r="BP76">
            <v>0</v>
          </cell>
          <cell r="BQ76">
            <v>0</v>
          </cell>
          <cell r="BR76">
            <v>0</v>
          </cell>
          <cell r="BS76">
            <v>0</v>
          </cell>
          <cell r="BT76">
            <v>0</v>
          </cell>
          <cell r="BU76">
            <v>0</v>
          </cell>
          <cell r="CA76">
            <v>0</v>
          </cell>
          <cell r="CB76">
            <v>0</v>
          </cell>
          <cell r="CC76">
            <v>0</v>
          </cell>
          <cell r="CH76">
            <v>0</v>
          </cell>
          <cell r="CI76">
            <v>18.972077754600001</v>
          </cell>
          <cell r="CJ76">
            <v>0</v>
          </cell>
          <cell r="CK76">
            <v>0</v>
          </cell>
          <cell r="CL76">
            <v>0</v>
          </cell>
          <cell r="CR76">
            <v>0</v>
          </cell>
          <cell r="CS76">
            <v>0</v>
          </cell>
          <cell r="CT76">
            <v>0</v>
          </cell>
          <cell r="CU76">
            <v>0</v>
          </cell>
          <cell r="CV76">
            <v>0</v>
          </cell>
          <cell r="CW76">
            <v>0</v>
          </cell>
          <cell r="CX76">
            <v>0</v>
          </cell>
          <cell r="CY76">
            <v>0</v>
          </cell>
          <cell r="CZ76">
            <v>0</v>
          </cell>
          <cell r="DA76">
            <v>66.39881166666666</v>
          </cell>
          <cell r="DC76">
            <v>39965</v>
          </cell>
          <cell r="DD76">
            <v>17061.471569062676</v>
          </cell>
          <cell r="DE76">
            <v>2395.7137330903174</v>
          </cell>
          <cell r="DF76">
            <v>0</v>
          </cell>
          <cell r="DG76">
            <v>3091.207432151271</v>
          </cell>
          <cell r="DH76">
            <v>0</v>
          </cell>
          <cell r="DI76">
            <v>295.97792903459998</v>
          </cell>
          <cell r="DJ76">
            <v>-218.70384500000003</v>
          </cell>
          <cell r="DK76">
            <v>22625.666818338865</v>
          </cell>
        </row>
        <row r="77">
          <cell r="A77">
            <v>39995</v>
          </cell>
          <cell r="B77">
            <v>1750.1855018432434</v>
          </cell>
          <cell r="C77">
            <v>5937.6602253094861</v>
          </cell>
          <cell r="D77">
            <v>442.79487577323044</v>
          </cell>
          <cell r="E77">
            <v>2026.6114659468067</v>
          </cell>
          <cell r="F77">
            <v>1047.8173999853016</v>
          </cell>
          <cell r="G77">
            <v>549.88470975640007</v>
          </cell>
          <cell r="H77">
            <v>47.929762937441375</v>
          </cell>
          <cell r="I77">
            <v>6.8658733000000005</v>
          </cell>
          <cell r="J77">
            <v>0</v>
          </cell>
          <cell r="K77">
            <v>0</v>
          </cell>
          <cell r="L77">
            <v>0</v>
          </cell>
          <cell r="M77">
            <v>185.43867813000006</v>
          </cell>
          <cell r="N77">
            <v>0</v>
          </cell>
          <cell r="O77">
            <v>0</v>
          </cell>
          <cell r="P77">
            <v>21.438909910273129</v>
          </cell>
          <cell r="Q77">
            <v>9.623341638499781</v>
          </cell>
          <cell r="R77">
            <v>296.9471654280531</v>
          </cell>
          <cell r="S77">
            <v>273.40325251305416</v>
          </cell>
          <cell r="T77">
            <v>1.9381263644424798</v>
          </cell>
          <cell r="U77">
            <v>125.04009257589294</v>
          </cell>
          <cell r="V77">
            <v>2.9995473026156003</v>
          </cell>
          <cell r="W77">
            <v>296.00960968841764</v>
          </cell>
          <cell r="X77">
            <v>3.2321256970528847</v>
          </cell>
          <cell r="Y77">
            <v>2.4038216040149178</v>
          </cell>
          <cell r="Z77">
            <v>59.733114320144679</v>
          </cell>
          <cell r="AA77">
            <v>58.96246752783447</v>
          </cell>
          <cell r="AB77">
            <v>746.88397796216702</v>
          </cell>
          <cell r="AC77">
            <v>195.07580947440536</v>
          </cell>
          <cell r="AD77">
            <v>31.868053787146959</v>
          </cell>
          <cell r="AE77">
            <v>67.847254035616984</v>
          </cell>
          <cell r="AF77">
            <v>5.0996371199999997</v>
          </cell>
          <cell r="AG77">
            <v>7.8311415000000011</v>
          </cell>
          <cell r="AH77">
            <v>137.57831014476852</v>
          </cell>
          <cell r="AI77">
            <v>0</v>
          </cell>
          <cell r="AJ77">
            <v>0</v>
          </cell>
          <cell r="AK77">
            <v>0</v>
          </cell>
          <cell r="AL77">
            <v>0</v>
          </cell>
          <cell r="AM77">
            <v>97.92</v>
          </cell>
          <cell r="AN77">
            <v>27.325800000000001</v>
          </cell>
          <cell r="AO77">
            <v>151.76005128</v>
          </cell>
          <cell r="AP77">
            <v>0</v>
          </cell>
          <cell r="AQ77">
            <v>0</v>
          </cell>
          <cell r="AR77">
            <v>0</v>
          </cell>
          <cell r="AS77">
            <v>0</v>
          </cell>
          <cell r="AT77">
            <v>0</v>
          </cell>
          <cell r="AU77">
            <v>0</v>
          </cell>
          <cell r="AV77">
            <v>0</v>
          </cell>
          <cell r="AW77">
            <v>0</v>
          </cell>
          <cell r="AX77">
            <v>0</v>
          </cell>
          <cell r="AY77">
            <v>0</v>
          </cell>
          <cell r="AZ77">
            <v>-56.666666666666664</v>
          </cell>
          <cell r="BA77">
            <v>-89.179009999999991</v>
          </cell>
          <cell r="BC77">
            <v>39995</v>
          </cell>
          <cell r="BD77">
            <v>291.56535303314132</v>
          </cell>
          <cell r="BE77">
            <v>754.77162792789829</v>
          </cell>
          <cell r="BF77">
            <v>148.11969707228178</v>
          </cell>
          <cell r="BG77">
            <v>1085.152520437463</v>
          </cell>
          <cell r="BH77">
            <v>144.14035575695914</v>
          </cell>
          <cell r="BI77">
            <v>14.211282486299837</v>
          </cell>
          <cell r="BJ77">
            <v>7.8486823646479493</v>
          </cell>
          <cell r="BK77">
            <v>0</v>
          </cell>
          <cell r="BL77">
            <v>0</v>
          </cell>
          <cell r="BM77">
            <v>0</v>
          </cell>
          <cell r="BN77">
            <v>0</v>
          </cell>
          <cell r="BP77">
            <v>0</v>
          </cell>
          <cell r="BQ77">
            <v>0</v>
          </cell>
          <cell r="BR77">
            <v>0</v>
          </cell>
          <cell r="BS77">
            <v>0</v>
          </cell>
          <cell r="BT77">
            <v>0</v>
          </cell>
          <cell r="BU77">
            <v>0</v>
          </cell>
          <cell r="CA77">
            <v>0</v>
          </cell>
          <cell r="CB77">
            <v>0</v>
          </cell>
          <cell r="CC77">
            <v>0</v>
          </cell>
          <cell r="CH77">
            <v>0</v>
          </cell>
          <cell r="CI77">
            <v>19.604480346420001</v>
          </cell>
          <cell r="CJ77">
            <v>0</v>
          </cell>
          <cell r="CK77">
            <v>0</v>
          </cell>
          <cell r="CL77">
            <v>0</v>
          </cell>
          <cell r="CR77">
            <v>0</v>
          </cell>
          <cell r="CS77">
            <v>0</v>
          </cell>
          <cell r="CT77">
            <v>0</v>
          </cell>
          <cell r="CU77">
            <v>0</v>
          </cell>
          <cell r="CV77">
            <v>0</v>
          </cell>
          <cell r="CW77">
            <v>0</v>
          </cell>
          <cell r="CX77">
            <v>0</v>
          </cell>
          <cell r="CY77">
            <v>0</v>
          </cell>
          <cell r="CZ77">
            <v>0</v>
          </cell>
          <cell r="DA77">
            <v>66.39881166666666</v>
          </cell>
          <cell r="DC77">
            <v>39995</v>
          </cell>
          <cell r="DD77">
            <v>11995.18849298191</v>
          </cell>
          <cell r="DE77">
            <v>2343.9157585944004</v>
          </cell>
          <cell r="DF77">
            <v>0</v>
          </cell>
          <cell r="DG77">
            <v>2445.8095190786917</v>
          </cell>
          <cell r="DH77">
            <v>0</v>
          </cell>
          <cell r="DI77">
            <v>296.61033162642002</v>
          </cell>
          <cell r="DJ77">
            <v>-79.446865000000003</v>
          </cell>
          <cell r="DK77">
            <v>17002.077237281421</v>
          </cell>
        </row>
        <row r="78">
          <cell r="A78">
            <v>40026</v>
          </cell>
          <cell r="B78">
            <v>1679.2948605049969</v>
          </cell>
          <cell r="C78">
            <v>6608.4898677679275</v>
          </cell>
          <cell r="D78">
            <v>378.49711323415977</v>
          </cell>
          <cell r="E78">
            <v>2007.8893143865685</v>
          </cell>
          <cell r="F78">
            <v>1067.2805309610753</v>
          </cell>
          <cell r="G78">
            <v>557.98049420029713</v>
          </cell>
          <cell r="H78">
            <v>49.648869098112314</v>
          </cell>
          <cell r="I78">
            <v>6.9784286</v>
          </cell>
          <cell r="J78">
            <v>0</v>
          </cell>
          <cell r="K78">
            <v>0</v>
          </cell>
          <cell r="L78">
            <v>0</v>
          </cell>
          <cell r="M78">
            <v>188.47865646000002</v>
          </cell>
          <cell r="N78">
            <v>0</v>
          </cell>
          <cell r="O78">
            <v>0</v>
          </cell>
          <cell r="P78">
            <v>21.508291495743265</v>
          </cell>
          <cell r="Q78">
            <v>9.6544851389480009</v>
          </cell>
          <cell r="R78">
            <v>297.90815949092706</v>
          </cell>
          <cell r="S78">
            <v>274.28805268299931</v>
          </cell>
          <cell r="T78">
            <v>1.9443986180490895</v>
          </cell>
          <cell r="U78">
            <v>125.44475306966606</v>
          </cell>
          <cell r="V78">
            <v>3.009254575439599</v>
          </cell>
          <cell r="W78">
            <v>296.96756959032189</v>
          </cell>
          <cell r="X78">
            <v>3.2425856507650299</v>
          </cell>
          <cell r="Y78">
            <v>2.4116009619567138</v>
          </cell>
          <cell r="Z78">
            <v>59.926425369724427</v>
          </cell>
          <cell r="AA78">
            <v>59.153284574850112</v>
          </cell>
          <cell r="AB78">
            <v>749.81032609871579</v>
          </cell>
          <cell r="AC78">
            <v>195.70712277367528</v>
          </cell>
          <cell r="AD78">
            <v>31.971186647299543</v>
          </cell>
          <cell r="AE78">
            <v>68.066824437026753</v>
          </cell>
          <cell r="AF78">
            <v>5.1161408000000002</v>
          </cell>
          <cell r="AG78">
            <v>7.8564850000000011</v>
          </cell>
          <cell r="AH78">
            <v>138.02354739442794</v>
          </cell>
          <cell r="AI78">
            <v>0</v>
          </cell>
          <cell r="AJ78">
            <v>0</v>
          </cell>
          <cell r="AK78">
            <v>0</v>
          </cell>
          <cell r="AL78">
            <v>0</v>
          </cell>
          <cell r="AM78">
            <v>97.92</v>
          </cell>
          <cell r="AN78">
            <v>27.325800000000001</v>
          </cell>
          <cell r="AO78">
            <v>151.76005128</v>
          </cell>
          <cell r="AP78">
            <v>0</v>
          </cell>
          <cell r="AQ78">
            <v>0</v>
          </cell>
          <cell r="AR78">
            <v>0</v>
          </cell>
          <cell r="AS78">
            <v>0</v>
          </cell>
          <cell r="AT78">
            <v>0</v>
          </cell>
          <cell r="AU78">
            <v>0</v>
          </cell>
          <cell r="AV78">
            <v>0</v>
          </cell>
          <cell r="AW78">
            <v>0</v>
          </cell>
          <cell r="AX78">
            <v>0</v>
          </cell>
          <cell r="AY78">
            <v>0</v>
          </cell>
          <cell r="AZ78">
            <v>-56.666666666666664</v>
          </cell>
          <cell r="BA78">
            <v>-14.29561</v>
          </cell>
          <cell r="BC78">
            <v>40026</v>
          </cell>
          <cell r="BD78">
            <v>298.94078160457207</v>
          </cell>
          <cell r="BE78">
            <v>769.90095299632492</v>
          </cell>
          <cell r="BF78">
            <v>150.54904513372435</v>
          </cell>
          <cell r="BG78">
            <v>1118.2732715454365</v>
          </cell>
          <cell r="BH78">
            <v>146.10247633782345</v>
          </cell>
          <cell r="BI78">
            <v>14.408904294997106</v>
          </cell>
          <cell r="BJ78">
            <v>8.1098617812796174</v>
          </cell>
          <cell r="BK78">
            <v>0</v>
          </cell>
          <cell r="BL78">
            <v>0</v>
          </cell>
          <cell r="BM78">
            <v>0</v>
          </cell>
          <cell r="BN78">
            <v>0</v>
          </cell>
          <cell r="BP78">
            <v>0</v>
          </cell>
          <cell r="BQ78">
            <v>0</v>
          </cell>
          <cell r="BR78">
            <v>0</v>
          </cell>
          <cell r="BS78">
            <v>0</v>
          </cell>
          <cell r="BT78">
            <v>0</v>
          </cell>
          <cell r="BU78">
            <v>0</v>
          </cell>
          <cell r="CA78">
            <v>0</v>
          </cell>
          <cell r="CB78">
            <v>0</v>
          </cell>
          <cell r="CC78">
            <v>0</v>
          </cell>
          <cell r="CH78">
            <v>0</v>
          </cell>
          <cell r="CI78">
            <v>19.604480346420001</v>
          </cell>
          <cell r="CJ78">
            <v>0</v>
          </cell>
          <cell r="CK78">
            <v>0</v>
          </cell>
          <cell r="CL78">
            <v>0</v>
          </cell>
          <cell r="CR78">
            <v>0</v>
          </cell>
          <cell r="CS78">
            <v>0</v>
          </cell>
          <cell r="CT78">
            <v>0</v>
          </cell>
          <cell r="CU78">
            <v>0</v>
          </cell>
          <cell r="CV78">
            <v>0</v>
          </cell>
          <cell r="CW78">
            <v>0</v>
          </cell>
          <cell r="CX78">
            <v>0</v>
          </cell>
          <cell r="CY78">
            <v>0</v>
          </cell>
          <cell r="CZ78">
            <v>0</v>
          </cell>
          <cell r="DA78">
            <v>66.39881166666666</v>
          </cell>
          <cell r="DC78">
            <v>40026</v>
          </cell>
          <cell r="DD78">
            <v>12544.538135213137</v>
          </cell>
          <cell r="DE78">
            <v>2352.0104943705355</v>
          </cell>
          <cell r="DF78">
            <v>0</v>
          </cell>
          <cell r="DG78">
            <v>2506.2852936941581</v>
          </cell>
          <cell r="DH78">
            <v>0</v>
          </cell>
          <cell r="DI78">
            <v>296.61033162642002</v>
          </cell>
          <cell r="DJ78">
            <v>-4.5634650000000079</v>
          </cell>
          <cell r="DK78">
            <v>17694.880789904251</v>
          </cell>
        </row>
        <row r="79">
          <cell r="A79">
            <v>40057</v>
          </cell>
          <cell r="B79">
            <v>1688.6050182663976</v>
          </cell>
          <cell r="C79">
            <v>7009.9690188642135</v>
          </cell>
          <cell r="D79">
            <v>378.78091167598228</v>
          </cell>
          <cell r="E79">
            <v>1970.7933832782842</v>
          </cell>
          <cell r="F79">
            <v>1035.6577862799029</v>
          </cell>
          <cell r="G79">
            <v>549.28434014357799</v>
          </cell>
          <cell r="H79">
            <v>48.501942948262794</v>
          </cell>
          <cell r="I79">
            <v>6.8658733000000005</v>
          </cell>
          <cell r="J79">
            <v>0</v>
          </cell>
          <cell r="K79">
            <v>0</v>
          </cell>
          <cell r="L79">
            <v>0</v>
          </cell>
          <cell r="M79">
            <v>185.43867813000006</v>
          </cell>
          <cell r="N79">
            <v>0</v>
          </cell>
          <cell r="O79">
            <v>0</v>
          </cell>
          <cell r="P79">
            <v>20.88385722651201</v>
          </cell>
          <cell r="Q79">
            <v>9.3741936349140254</v>
          </cell>
          <cell r="R79">
            <v>289.25921292506149</v>
          </cell>
          <cell r="S79">
            <v>266.32485115349283</v>
          </cell>
          <cell r="T79">
            <v>1.8879483355896003</v>
          </cell>
          <cell r="U79">
            <v>121.80280862570804</v>
          </cell>
          <cell r="V79">
            <v>2.9218891200236108</v>
          </cell>
          <cell r="W79">
            <v>288.3459304731835</v>
          </cell>
          <cell r="X79">
            <v>3.1484460673557231</v>
          </cell>
          <cell r="Y79">
            <v>2.341586740480551</v>
          </cell>
          <cell r="Z79">
            <v>58.186625923506625</v>
          </cell>
          <cell r="AA79">
            <v>57.435931151709298</v>
          </cell>
          <cell r="AB79">
            <v>742.11548114798188</v>
          </cell>
          <cell r="AC79">
            <v>190.025303080246</v>
          </cell>
          <cell r="AD79">
            <v>31.042990905926317</v>
          </cell>
          <cell r="AE79">
            <v>66.090690824338878</v>
          </cell>
          <cell r="AF79">
            <v>4.9676076800000013</v>
          </cell>
          <cell r="AG79">
            <v>7.6283935000000005</v>
          </cell>
          <cell r="AH79">
            <v>134.01641214749293</v>
          </cell>
          <cell r="AI79">
            <v>0</v>
          </cell>
          <cell r="AJ79">
            <v>0</v>
          </cell>
          <cell r="AK79">
            <v>0</v>
          </cell>
          <cell r="AL79">
            <v>0</v>
          </cell>
          <cell r="AM79">
            <v>97.92</v>
          </cell>
          <cell r="AN79">
            <v>27.325800000000001</v>
          </cell>
          <cell r="AO79">
            <v>151.76005128</v>
          </cell>
          <cell r="AP79">
            <v>0</v>
          </cell>
          <cell r="AQ79">
            <v>0</v>
          </cell>
          <cell r="AR79">
            <v>0</v>
          </cell>
          <cell r="AS79">
            <v>0</v>
          </cell>
          <cell r="AT79">
            <v>0</v>
          </cell>
          <cell r="AU79">
            <v>0</v>
          </cell>
          <cell r="AV79">
            <v>0</v>
          </cell>
          <cell r="AW79">
            <v>0</v>
          </cell>
          <cell r="AX79">
            <v>0</v>
          </cell>
          <cell r="AY79">
            <v>0</v>
          </cell>
          <cell r="AZ79">
            <v>-56.666666666666664</v>
          </cell>
          <cell r="BA79">
            <v>-47.041830000000004</v>
          </cell>
          <cell r="BC79">
            <v>40057</v>
          </cell>
          <cell r="BD79">
            <v>292.28027102432304</v>
          </cell>
          <cell r="BE79">
            <v>756.37806616924115</v>
          </cell>
          <cell r="BF79">
            <v>148.12096305691352</v>
          </cell>
          <cell r="BG79">
            <v>1087.1259170730559</v>
          </cell>
          <cell r="BH79">
            <v>145.1027856310123</v>
          </cell>
          <cell r="BI79">
            <v>14.158749288755414</v>
          </cell>
          <cell r="BJ79">
            <v>7.6754418028252687</v>
          </cell>
          <cell r="BK79">
            <v>0</v>
          </cell>
          <cell r="BL79">
            <v>0</v>
          </cell>
          <cell r="BM79">
            <v>0</v>
          </cell>
          <cell r="BN79">
            <v>0</v>
          </cell>
          <cell r="BP79">
            <v>0</v>
          </cell>
          <cell r="BQ79">
            <v>0</v>
          </cell>
          <cell r="BR79">
            <v>0</v>
          </cell>
          <cell r="BS79">
            <v>0</v>
          </cell>
          <cell r="BT79">
            <v>0</v>
          </cell>
          <cell r="BU79">
            <v>0</v>
          </cell>
          <cell r="CA79">
            <v>0</v>
          </cell>
          <cell r="CB79">
            <v>0</v>
          </cell>
          <cell r="CC79">
            <v>0</v>
          </cell>
          <cell r="CH79">
            <v>0</v>
          </cell>
          <cell r="CI79">
            <v>18.972077754600001</v>
          </cell>
          <cell r="CJ79">
            <v>0</v>
          </cell>
          <cell r="CK79">
            <v>0</v>
          </cell>
          <cell r="CL79">
            <v>0</v>
          </cell>
          <cell r="CR79">
            <v>0</v>
          </cell>
          <cell r="CS79">
            <v>0</v>
          </cell>
          <cell r="CT79">
            <v>0</v>
          </cell>
          <cell r="CU79">
            <v>0</v>
          </cell>
          <cell r="CV79">
            <v>0</v>
          </cell>
          <cell r="CW79">
            <v>0</v>
          </cell>
          <cell r="CX79">
            <v>0</v>
          </cell>
          <cell r="CY79">
            <v>0</v>
          </cell>
          <cell r="CZ79">
            <v>0</v>
          </cell>
          <cell r="DA79">
            <v>66.39881166666666</v>
          </cell>
          <cell r="DC79">
            <v>40057</v>
          </cell>
          <cell r="DD79">
            <v>12873.89695288662</v>
          </cell>
          <cell r="DE79">
            <v>2297.8001606635235</v>
          </cell>
          <cell r="DF79">
            <v>0</v>
          </cell>
          <cell r="DG79">
            <v>2450.8421940461267</v>
          </cell>
          <cell r="DH79">
            <v>0</v>
          </cell>
          <cell r="DI79">
            <v>295.97792903459998</v>
          </cell>
          <cell r="DJ79">
            <v>-37.309685000000002</v>
          </cell>
          <cell r="DK79">
            <v>17881.207551630872</v>
          </cell>
        </row>
        <row r="80">
          <cell r="A80">
            <v>40087</v>
          </cell>
          <cell r="B80">
            <v>1771.8305463944207</v>
          </cell>
          <cell r="C80">
            <v>8780.6615055143811</v>
          </cell>
          <cell r="D80">
            <v>491.2547570196528</v>
          </cell>
          <cell r="E80">
            <v>2192.548260699366</v>
          </cell>
          <cell r="F80">
            <v>1867.5315771180753</v>
          </cell>
          <cell r="G80">
            <v>549.68078726407737</v>
          </cell>
          <cell r="H80">
            <v>38.826652569846487</v>
          </cell>
          <cell r="I80">
            <v>6.8658733000000005</v>
          </cell>
          <cell r="J80">
            <v>0</v>
          </cell>
          <cell r="K80">
            <v>0</v>
          </cell>
          <cell r="L80">
            <v>0</v>
          </cell>
          <cell r="M80">
            <v>185.43867813000006</v>
          </cell>
          <cell r="N80">
            <v>0</v>
          </cell>
          <cell r="O80">
            <v>0</v>
          </cell>
          <cell r="P80">
            <v>41.234122950330466</v>
          </cell>
          <cell r="Q80">
            <v>23.811336336058943</v>
          </cell>
          <cell r="R80">
            <v>364.74519409176389</v>
          </cell>
          <cell r="S80">
            <v>343.43240642943442</v>
          </cell>
          <cell r="T80">
            <v>66.23451379383377</v>
          </cell>
          <cell r="U80">
            <v>336.98066836816315</v>
          </cell>
          <cell r="V80">
            <v>6.7784878756687048</v>
          </cell>
          <cell r="W80">
            <v>579.61486269024363</v>
          </cell>
          <cell r="X80">
            <v>10.602328963712022</v>
          </cell>
          <cell r="Y80">
            <v>4.5800024587687709</v>
          </cell>
          <cell r="Z80">
            <v>94.965789687971025</v>
          </cell>
          <cell r="AA80">
            <v>137.35644718060263</v>
          </cell>
          <cell r="AB80">
            <v>1249.4686360148421</v>
          </cell>
          <cell r="AC80">
            <v>530.970868862619</v>
          </cell>
          <cell r="AD80">
            <v>39.994357574375009</v>
          </cell>
          <cell r="AE80">
            <v>81.997994322649191</v>
          </cell>
          <cell r="AF80">
            <v>12.655930560000002</v>
          </cell>
          <cell r="AG80">
            <v>21.60697188</v>
          </cell>
          <cell r="AH80">
            <v>256.93722399266971</v>
          </cell>
          <cell r="AI80">
            <v>0</v>
          </cell>
          <cell r="AJ80">
            <v>0</v>
          </cell>
          <cell r="AK80">
            <v>0</v>
          </cell>
          <cell r="AL80">
            <v>0</v>
          </cell>
          <cell r="AM80">
            <v>19.933333333333334</v>
          </cell>
          <cell r="AN80">
            <v>4.486533333333333</v>
          </cell>
          <cell r="AO80">
            <v>56.023742000000013</v>
          </cell>
          <cell r="AP80">
            <v>0</v>
          </cell>
          <cell r="AQ80">
            <v>0</v>
          </cell>
          <cell r="AR80">
            <v>0</v>
          </cell>
          <cell r="AS80">
            <v>0</v>
          </cell>
          <cell r="AT80">
            <v>0</v>
          </cell>
          <cell r="AU80">
            <v>0</v>
          </cell>
          <cell r="AV80">
            <v>0</v>
          </cell>
          <cell r="AW80">
            <v>0</v>
          </cell>
          <cell r="AX80">
            <v>0</v>
          </cell>
          <cell r="AY80">
            <v>0</v>
          </cell>
          <cell r="AZ80">
            <v>-56.666666666666664</v>
          </cell>
          <cell r="BA80">
            <v>-31.255970000000001</v>
          </cell>
          <cell r="BC80">
            <v>40087</v>
          </cell>
          <cell r="BD80">
            <v>296.82118506311753</v>
          </cell>
          <cell r="BE80">
            <v>1094.5227121398368</v>
          </cell>
          <cell r="BF80">
            <v>265.92104408593377</v>
          </cell>
          <cell r="BG80">
            <v>1198.449719016078</v>
          </cell>
          <cell r="BH80">
            <v>258.44588439881602</v>
          </cell>
          <cell r="BI80">
            <v>14.190534432268594</v>
          </cell>
          <cell r="BJ80">
            <v>9.0428726297144806</v>
          </cell>
          <cell r="BK80">
            <v>0</v>
          </cell>
          <cell r="BL80">
            <v>0</v>
          </cell>
          <cell r="BM80">
            <v>0</v>
          </cell>
          <cell r="BN80">
            <v>0</v>
          </cell>
          <cell r="BP80">
            <v>0</v>
          </cell>
          <cell r="BQ80">
            <v>0</v>
          </cell>
          <cell r="BR80">
            <v>0</v>
          </cell>
          <cell r="BS80">
            <v>0</v>
          </cell>
          <cell r="BT80">
            <v>0</v>
          </cell>
          <cell r="BU80">
            <v>0</v>
          </cell>
          <cell r="CA80">
            <v>0</v>
          </cell>
          <cell r="CB80">
            <v>0</v>
          </cell>
          <cell r="CC80">
            <v>0</v>
          </cell>
          <cell r="CH80">
            <v>0</v>
          </cell>
          <cell r="CI80">
            <v>142.5375327138</v>
          </cell>
          <cell r="CJ80">
            <v>0.7401027</v>
          </cell>
          <cell r="CK80">
            <v>0</v>
          </cell>
          <cell r="CL80">
            <v>0</v>
          </cell>
          <cell r="CR80">
            <v>0</v>
          </cell>
          <cell r="CS80">
            <v>0</v>
          </cell>
          <cell r="CT80">
            <v>0</v>
          </cell>
          <cell r="CU80">
            <v>0</v>
          </cell>
          <cell r="CV80">
            <v>0</v>
          </cell>
          <cell r="CW80">
            <v>0</v>
          </cell>
          <cell r="CX80">
            <v>0</v>
          </cell>
          <cell r="CY80">
            <v>0</v>
          </cell>
          <cell r="CZ80">
            <v>0</v>
          </cell>
          <cell r="DA80">
            <v>66.39881166666666</v>
          </cell>
          <cell r="DC80">
            <v>40087</v>
          </cell>
          <cell r="DD80">
            <v>15884.638638009819</v>
          </cell>
          <cell r="DE80">
            <v>4203.9681440337063</v>
          </cell>
          <cell r="DF80">
            <v>0</v>
          </cell>
          <cell r="DG80">
            <v>3137.393951765765</v>
          </cell>
          <cell r="DH80">
            <v>0</v>
          </cell>
          <cell r="DI80">
            <v>223.72124408046668</v>
          </cell>
          <cell r="DJ80">
            <v>-21.523825000000002</v>
          </cell>
          <cell r="DK80">
            <v>23428.198152889756</v>
          </cell>
        </row>
        <row r="81">
          <cell r="A81">
            <v>40118</v>
          </cell>
          <cell r="B81">
            <v>2039.2163550944529</v>
          </cell>
          <cell r="C81">
            <v>17683.44809057525</v>
          </cell>
          <cell r="D81">
            <v>872.36938775773115</v>
          </cell>
          <cell r="E81">
            <v>2911.0707490546256</v>
          </cell>
          <cell r="F81">
            <v>3829.301645745531</v>
          </cell>
          <cell r="G81">
            <v>549.02746666292285</v>
          </cell>
          <cell r="H81">
            <v>30.935015037110929</v>
          </cell>
          <cell r="I81">
            <v>6.8658733000000005</v>
          </cell>
          <cell r="J81">
            <v>0</v>
          </cell>
          <cell r="K81">
            <v>0</v>
          </cell>
          <cell r="L81">
            <v>0</v>
          </cell>
          <cell r="M81">
            <v>185.43867813000006</v>
          </cell>
          <cell r="N81">
            <v>0</v>
          </cell>
          <cell r="O81">
            <v>0</v>
          </cell>
          <cell r="P81">
            <v>64.263728373197239</v>
          </cell>
          <cell r="Q81">
            <v>40.466224852992134</v>
          </cell>
          <cell r="R81">
            <v>437.83400934071682</v>
          </cell>
          <cell r="S81">
            <v>419.78900772794316</v>
          </cell>
          <cell r="T81">
            <v>142.78913471030648</v>
          </cell>
          <cell r="U81">
            <v>586.2562524971222</v>
          </cell>
          <cell r="V81">
            <v>11.203181915322048</v>
          </cell>
          <cell r="W81">
            <v>909.84766964853736</v>
          </cell>
          <cell r="X81">
            <v>19.299748272872467</v>
          </cell>
          <cell r="Y81">
            <v>7.1105399656908022</v>
          </cell>
          <cell r="Z81">
            <v>135.39665213117965</v>
          </cell>
          <cell r="AA81">
            <v>229.23103783387995</v>
          </cell>
          <cell r="AB81">
            <v>1838.9125611308739</v>
          </cell>
          <cell r="AC81">
            <v>926.11661796445685</v>
          </cell>
          <cell r="AD81">
            <v>48.85123628704055</v>
          </cell>
          <cell r="AE81">
            <v>97.101081520284993</v>
          </cell>
          <cell r="AF81">
            <v>21.526713919999999</v>
          </cell>
          <cell r="AG81">
            <v>37.817194480000005</v>
          </cell>
          <cell r="AH81">
            <v>395.58340273519605</v>
          </cell>
          <cell r="AI81">
            <v>0</v>
          </cell>
          <cell r="AJ81">
            <v>0</v>
          </cell>
          <cell r="AK81">
            <v>0</v>
          </cell>
          <cell r="AL81">
            <v>0</v>
          </cell>
          <cell r="AM81">
            <v>19.933333333333334</v>
          </cell>
          <cell r="AN81">
            <v>4.486533333333333</v>
          </cell>
          <cell r="AO81">
            <v>56.023742000000013</v>
          </cell>
          <cell r="AP81">
            <v>0</v>
          </cell>
          <cell r="AQ81">
            <v>0</v>
          </cell>
          <cell r="AR81">
            <v>0</v>
          </cell>
          <cell r="AS81">
            <v>0</v>
          </cell>
          <cell r="AT81">
            <v>0</v>
          </cell>
          <cell r="AU81">
            <v>0</v>
          </cell>
          <cell r="AV81">
            <v>0</v>
          </cell>
          <cell r="AW81">
            <v>0</v>
          </cell>
          <cell r="AX81">
            <v>0</v>
          </cell>
          <cell r="AY81">
            <v>0</v>
          </cell>
          <cell r="AZ81">
            <v>-56.666666666666664</v>
          </cell>
          <cell r="BA81">
            <v>-12.022969999999999</v>
          </cell>
          <cell r="BC81">
            <v>40118</v>
          </cell>
          <cell r="BD81">
            <v>292.4105603882112</v>
          </cell>
          <cell r="BE81">
            <v>2283.6168819458626</v>
          </cell>
          <cell r="BF81">
            <v>510.99484280348918</v>
          </cell>
          <cell r="BG81">
            <v>1365.6385657510532</v>
          </cell>
          <cell r="BH81">
            <v>493.15179592999203</v>
          </cell>
          <cell r="BI81">
            <v>14.213010503807769</v>
          </cell>
          <cell r="BJ81">
            <v>12.258678457385377</v>
          </cell>
          <cell r="BK81">
            <v>0</v>
          </cell>
          <cell r="BL81">
            <v>0</v>
          </cell>
          <cell r="BM81">
            <v>0</v>
          </cell>
          <cell r="BN81">
            <v>0</v>
          </cell>
          <cell r="BP81">
            <v>0</v>
          </cell>
          <cell r="BQ81">
            <v>0</v>
          </cell>
          <cell r="BR81">
            <v>0</v>
          </cell>
          <cell r="BS81">
            <v>0</v>
          </cell>
          <cell r="BT81">
            <v>0</v>
          </cell>
          <cell r="BU81">
            <v>0</v>
          </cell>
          <cell r="CA81">
            <v>0</v>
          </cell>
          <cell r="CB81">
            <v>0</v>
          </cell>
          <cell r="CC81">
            <v>0</v>
          </cell>
          <cell r="CH81">
            <v>0</v>
          </cell>
          <cell r="CI81">
            <v>274.71232324176003</v>
          </cell>
          <cell r="CJ81">
            <v>1.5396514000000001</v>
          </cell>
          <cell r="CK81">
            <v>0</v>
          </cell>
          <cell r="CL81">
            <v>0</v>
          </cell>
          <cell r="CR81">
            <v>0</v>
          </cell>
          <cell r="CS81">
            <v>0</v>
          </cell>
          <cell r="CT81">
            <v>0</v>
          </cell>
          <cell r="CU81">
            <v>0</v>
          </cell>
          <cell r="CV81">
            <v>0</v>
          </cell>
          <cell r="CW81">
            <v>0</v>
          </cell>
          <cell r="CX81">
            <v>0</v>
          </cell>
          <cell r="CY81">
            <v>0</v>
          </cell>
          <cell r="CZ81">
            <v>0</v>
          </cell>
          <cell r="DA81">
            <v>66.39881166666666</v>
          </cell>
          <cell r="DC81">
            <v>40118</v>
          </cell>
          <cell r="DD81">
            <v>28107.673261357628</v>
          </cell>
          <cell r="DE81">
            <v>6369.3959953076119</v>
          </cell>
          <cell r="DF81">
            <v>0</v>
          </cell>
          <cell r="DG81">
            <v>4972.284335779801</v>
          </cell>
          <cell r="DH81">
            <v>0</v>
          </cell>
          <cell r="DI81">
            <v>356.69558330842676</v>
          </cell>
          <cell r="DJ81">
            <v>-2.2908249999999981</v>
          </cell>
          <cell r="DK81">
            <v>39803.758350753473</v>
          </cell>
        </row>
        <row r="82">
          <cell r="A82">
            <v>40148</v>
          </cell>
          <cell r="B82">
            <v>2359.8224893034699</v>
          </cell>
          <cell r="C82">
            <v>30861.694527911379</v>
          </cell>
          <cell r="D82">
            <v>1491.1721765451337</v>
          </cell>
          <cell r="E82">
            <v>3538.8966027948641</v>
          </cell>
          <cell r="F82">
            <v>6003.0708067191563</v>
          </cell>
          <cell r="G82">
            <v>549.84303329816737</v>
          </cell>
          <cell r="H82">
            <v>42.897683754154059</v>
          </cell>
          <cell r="I82">
            <v>6.8658733000000005</v>
          </cell>
          <cell r="J82">
            <v>0</v>
          </cell>
          <cell r="K82">
            <v>0</v>
          </cell>
          <cell r="L82">
            <v>0</v>
          </cell>
          <cell r="M82">
            <v>185.43867813000006</v>
          </cell>
          <cell r="N82">
            <v>0</v>
          </cell>
          <cell r="O82">
            <v>0</v>
          </cell>
          <cell r="P82">
            <v>95.099008768389226</v>
          </cell>
          <cell r="Q82">
            <v>62.418383040974504</v>
          </cell>
          <cell r="R82">
            <v>549.2308606653063</v>
          </cell>
          <cell r="S82">
            <v>533.98920276235981</v>
          </cell>
          <cell r="T82">
            <v>241.19184112289582</v>
          </cell>
          <cell r="U82">
            <v>913.69357831071738</v>
          </cell>
          <cell r="V82">
            <v>17.061388194489691</v>
          </cell>
          <cell r="W82">
            <v>1351.3350022730797</v>
          </cell>
          <cell r="X82">
            <v>30.657438075754595</v>
          </cell>
          <cell r="Y82">
            <v>10.501622651668812</v>
          </cell>
          <cell r="Z82">
            <v>190.83765688699157</v>
          </cell>
          <cell r="AA82">
            <v>350.67482644101335</v>
          </cell>
          <cell r="AB82">
            <v>2624.4840219156586</v>
          </cell>
          <cell r="AC82">
            <v>1444.9771482688332</v>
          </cell>
          <cell r="AD82">
            <v>62.106896840112029</v>
          </cell>
          <cell r="AE82">
            <v>120.50366780338209</v>
          </cell>
          <cell r="AF82">
            <v>33.21741088000001</v>
          </cell>
          <cell r="AG82">
            <v>59.092475520000008</v>
          </cell>
          <cell r="AH82">
            <v>581.72555805982779</v>
          </cell>
          <cell r="AI82">
            <v>0</v>
          </cell>
          <cell r="AJ82">
            <v>0</v>
          </cell>
          <cell r="AK82">
            <v>0</v>
          </cell>
          <cell r="AL82">
            <v>0</v>
          </cell>
          <cell r="AM82">
            <v>19.933333333333334</v>
          </cell>
          <cell r="AN82">
            <v>4.486533333333333</v>
          </cell>
          <cell r="AO82">
            <v>56.023742000000013</v>
          </cell>
          <cell r="AP82">
            <v>0</v>
          </cell>
          <cell r="AQ82">
            <v>0</v>
          </cell>
          <cell r="AR82">
            <v>0</v>
          </cell>
          <cell r="AS82">
            <v>0</v>
          </cell>
          <cell r="AT82">
            <v>0</v>
          </cell>
          <cell r="AU82">
            <v>0</v>
          </cell>
          <cell r="AV82">
            <v>0</v>
          </cell>
          <cell r="AW82">
            <v>0</v>
          </cell>
          <cell r="AX82">
            <v>0</v>
          </cell>
          <cell r="AY82">
            <v>0</v>
          </cell>
          <cell r="AZ82">
            <v>-56.666666666666664</v>
          </cell>
          <cell r="BA82">
            <v>-42.439599999999999</v>
          </cell>
          <cell r="BC82">
            <v>40148</v>
          </cell>
          <cell r="BD82">
            <v>295.44559279261381</v>
          </cell>
          <cell r="BE82">
            <v>4348.2704036490295</v>
          </cell>
          <cell r="BF82">
            <v>804.32127635990571</v>
          </cell>
          <cell r="BG82">
            <v>1595.4743619139222</v>
          </cell>
          <cell r="BH82">
            <v>801.71909816828634</v>
          </cell>
          <cell r="BI82">
            <v>14.233774238821336</v>
          </cell>
          <cell r="BJ82">
            <v>18.440970443933566</v>
          </cell>
          <cell r="BK82">
            <v>0</v>
          </cell>
          <cell r="BL82">
            <v>0</v>
          </cell>
          <cell r="BM82">
            <v>0</v>
          </cell>
          <cell r="BN82">
            <v>0</v>
          </cell>
          <cell r="BP82">
            <v>0</v>
          </cell>
          <cell r="BQ82">
            <v>0</v>
          </cell>
          <cell r="BR82">
            <v>0</v>
          </cell>
          <cell r="BS82">
            <v>0</v>
          </cell>
          <cell r="BT82">
            <v>0</v>
          </cell>
          <cell r="BU82">
            <v>0</v>
          </cell>
          <cell r="CA82">
            <v>0</v>
          </cell>
          <cell r="CB82">
            <v>0</v>
          </cell>
          <cell r="CC82">
            <v>0</v>
          </cell>
          <cell r="CH82">
            <v>0</v>
          </cell>
          <cell r="CI82">
            <v>448.63589603820009</v>
          </cell>
          <cell r="CJ82">
            <v>2.5829287000000001</v>
          </cell>
          <cell r="CK82">
            <v>0</v>
          </cell>
          <cell r="CL82">
            <v>0</v>
          </cell>
          <cell r="CR82">
            <v>0</v>
          </cell>
          <cell r="CS82">
            <v>0</v>
          </cell>
          <cell r="CT82">
            <v>0</v>
          </cell>
          <cell r="CU82">
            <v>0</v>
          </cell>
          <cell r="CV82">
            <v>0</v>
          </cell>
          <cell r="CW82">
            <v>0</v>
          </cell>
          <cell r="CX82">
            <v>0</v>
          </cell>
          <cell r="CY82">
            <v>0</v>
          </cell>
          <cell r="CZ82">
            <v>0</v>
          </cell>
          <cell r="DA82">
            <v>66.39881166666666</v>
          </cell>
          <cell r="DC82">
            <v>40148</v>
          </cell>
          <cell r="DD82">
            <v>45039.701871756326</v>
          </cell>
          <cell r="DE82">
            <v>9272.797988481454</v>
          </cell>
          <cell r="DF82">
            <v>0</v>
          </cell>
          <cell r="DG82">
            <v>7877.9054775665118</v>
          </cell>
          <cell r="DH82">
            <v>0</v>
          </cell>
          <cell r="DI82">
            <v>531.66243340486676</v>
          </cell>
          <cell r="DJ82">
            <v>-32.70745500000001</v>
          </cell>
          <cell r="DK82">
            <v>62689.36031620916</v>
          </cell>
        </row>
        <row r="84">
          <cell r="A84" t="str">
            <v>A-1-2.)  Customer Charges Summary</v>
          </cell>
          <cell r="DC84" t="str">
            <v>B-1-2.)  Customer Charges Summary</v>
          </cell>
        </row>
        <row r="85">
          <cell r="DD85" t="str">
            <v>Total Firm</v>
          </cell>
          <cell r="DE85" t="str">
            <v>Total TC</v>
          </cell>
          <cell r="DF85" t="str">
            <v>Total Interruptible</v>
          </cell>
          <cell r="DG85" t="str">
            <v>Total Firm</v>
          </cell>
          <cell r="DH85" t="str">
            <v>Total TC</v>
          </cell>
          <cell r="DI85" t="str">
            <v>Total Interruptible</v>
          </cell>
          <cell r="DJ85" t="str">
            <v>Others</v>
          </cell>
          <cell r="DK85" t="str">
            <v>Grand</v>
          </cell>
        </row>
        <row r="86">
          <cell r="B86" t="str">
            <v>Resid - Firm</v>
          </cell>
          <cell r="D86" t="str">
            <v>Comm - Firm</v>
          </cell>
          <cell r="P86" t="str">
            <v>TC</v>
          </cell>
          <cell r="AI86" t="str">
            <v>Interruptible</v>
          </cell>
          <cell r="AR86" t="str">
            <v>Resid</v>
          </cell>
          <cell r="AS86" t="str">
            <v>Comm</v>
          </cell>
          <cell r="AT86" t="str">
            <v>Comm</v>
          </cell>
          <cell r="AU86" t="str">
            <v>TC</v>
          </cell>
          <cell r="AV86" t="str">
            <v>TC</v>
          </cell>
          <cell r="AW86" t="str">
            <v>TC</v>
          </cell>
          <cell r="AX86" t="str">
            <v>Interrupt</v>
          </cell>
          <cell r="AY86" t="str">
            <v>Interrupt</v>
          </cell>
          <cell r="AZ86" t="str">
            <v>Edgar</v>
          </cell>
          <cell r="BA86" t="str">
            <v>S. Allowance</v>
          </cell>
          <cell r="BD86" t="str">
            <v>Resid - Firm</v>
          </cell>
          <cell r="BF86" t="str">
            <v>Comm - Firm</v>
          </cell>
          <cell r="BP86" t="str">
            <v>TC</v>
          </cell>
          <cell r="CI86" t="str">
            <v>Interruptible</v>
          </cell>
          <cell r="CR86" t="str">
            <v>Resid</v>
          </cell>
          <cell r="CS86" t="str">
            <v>Comm</v>
          </cell>
          <cell r="CT86" t="str">
            <v>Comm</v>
          </cell>
          <cell r="CU86" t="str">
            <v>TC</v>
          </cell>
          <cell r="CV86" t="str">
            <v>TC</v>
          </cell>
          <cell r="CW86" t="str">
            <v>TC</v>
          </cell>
          <cell r="CX86" t="str">
            <v>Interrupt</v>
          </cell>
          <cell r="CY86" t="str">
            <v>Interrupt</v>
          </cell>
          <cell r="DD86" t="str">
            <v>Sales</v>
          </cell>
          <cell r="DE86" t="str">
            <v>Sales</v>
          </cell>
          <cell r="DF86" t="str">
            <v>Sales</v>
          </cell>
          <cell r="DG86" t="str">
            <v>Trans</v>
          </cell>
          <cell r="DH86" t="str">
            <v>Trans</v>
          </cell>
          <cell r="DI86" t="str">
            <v>Trans</v>
          </cell>
          <cell r="DJ86" t="str">
            <v>(Edgar, S.Allow, Choff, Offsys)</v>
          </cell>
          <cell r="DK86" t="str">
            <v>Total</v>
          </cell>
        </row>
        <row r="87">
          <cell r="B87" t="str">
            <v>1A</v>
          </cell>
          <cell r="C87" t="str">
            <v>1B</v>
          </cell>
          <cell r="D87">
            <v>3</v>
          </cell>
          <cell r="E87" t="str">
            <v>2-1</v>
          </cell>
          <cell r="F87" t="str">
            <v>2-2</v>
          </cell>
          <cell r="G87" t="str">
            <v>4A</v>
          </cell>
          <cell r="H87" t="str">
            <v>4B</v>
          </cell>
          <cell r="I87">
            <v>7</v>
          </cell>
          <cell r="J87" t="str">
            <v>SC 21 - R1</v>
          </cell>
          <cell r="K87" t="str">
            <v>SC 21 - R2</v>
          </cell>
          <cell r="L87" t="str">
            <v>SC 21 - R3</v>
          </cell>
          <cell r="M87" t="str">
            <v>NGV</v>
          </cell>
          <cell r="N87" t="str">
            <v>WC Adj</v>
          </cell>
          <cell r="O87" t="str">
            <v>1 Time Adj</v>
          </cell>
          <cell r="P87" t="str">
            <v>6C-1</v>
          </cell>
          <cell r="Q87" t="str">
            <v>6CT-1</v>
          </cell>
          <cell r="R87" t="str">
            <v>6C-2</v>
          </cell>
          <cell r="S87" t="str">
            <v>6CT-2</v>
          </cell>
          <cell r="T87" t="str">
            <v>6G-1</v>
          </cell>
          <cell r="U87" t="str">
            <v>6G-2</v>
          </cell>
          <cell r="V87" t="str">
            <v>NYH1</v>
          </cell>
          <cell r="W87" t="str">
            <v>NYH2</v>
          </cell>
          <cell r="X87" t="str">
            <v>NYSGS</v>
          </cell>
          <cell r="Y87" t="str">
            <v>Kingsboro</v>
          </cell>
          <cell r="Z87" t="str">
            <v>NYCDGS</v>
          </cell>
          <cell r="AA87" t="str">
            <v>6M-1</v>
          </cell>
          <cell r="AB87" t="str">
            <v>6M-2</v>
          </cell>
          <cell r="AC87" t="str">
            <v>6M-3</v>
          </cell>
          <cell r="AD87" t="str">
            <v>LFK-A</v>
          </cell>
          <cell r="AE87" t="str">
            <v>LFK-B</v>
          </cell>
          <cell r="AF87" t="str">
            <v>TRP-A</v>
          </cell>
          <cell r="AG87" t="str">
            <v>TRP-B</v>
          </cell>
          <cell r="AH87" t="str">
            <v>6M-4</v>
          </cell>
          <cell r="AI87" t="str">
            <v>5A1</v>
          </cell>
          <cell r="AJ87" t="str">
            <v>5A2</v>
          </cell>
          <cell r="AK87" t="str">
            <v>5B1</v>
          </cell>
          <cell r="AL87" t="str">
            <v>5B2</v>
          </cell>
          <cell r="AM87" t="str">
            <v>Power Gen</v>
          </cell>
          <cell r="AN87" t="str">
            <v>SC20-Spare 1</v>
          </cell>
          <cell r="AO87" t="str">
            <v>SC20-Spare 2</v>
          </cell>
          <cell r="AP87" t="str">
            <v>SC20-Spare 3</v>
          </cell>
          <cell r="AQ87" t="str">
            <v>PG &lt; 50MW</v>
          </cell>
          <cell r="AR87" t="str">
            <v>Spare 1a</v>
          </cell>
          <cell r="AS87" t="str">
            <v>Spare 2a</v>
          </cell>
          <cell r="AT87" t="str">
            <v>Spare 3a</v>
          </cell>
          <cell r="AU87" t="str">
            <v>Spare 4a</v>
          </cell>
          <cell r="AV87" t="str">
            <v>Spare 5a</v>
          </cell>
          <cell r="AW87" t="str">
            <v>Spare 6a</v>
          </cell>
          <cell r="AX87" t="str">
            <v>Spare 7a</v>
          </cell>
          <cell r="AY87" t="str">
            <v>Spare 8a</v>
          </cell>
          <cell r="BD87" t="str">
            <v>T1A</v>
          </cell>
          <cell r="BE87" t="str">
            <v>T1B</v>
          </cell>
          <cell r="BF87" t="str">
            <v>T3</v>
          </cell>
          <cell r="BG87" t="str">
            <v>T2-1</v>
          </cell>
          <cell r="BH87" t="str">
            <v>T2-2</v>
          </cell>
          <cell r="BI87" t="str">
            <v>T4A</v>
          </cell>
          <cell r="BJ87" t="str">
            <v>T4B</v>
          </cell>
          <cell r="BK87" t="str">
            <v>T7</v>
          </cell>
          <cell r="BL87" t="str">
            <v>T7</v>
          </cell>
          <cell r="BM87" t="str">
            <v>T7</v>
          </cell>
          <cell r="BN87" t="str">
            <v>T7</v>
          </cell>
          <cell r="BP87" t="str">
            <v>T6C-1</v>
          </cell>
          <cell r="BQ87" t="str">
            <v>T6CT-1</v>
          </cell>
          <cell r="BR87" t="str">
            <v>T6C-2</v>
          </cell>
          <cell r="BS87" t="str">
            <v>T6CT-2</v>
          </cell>
          <cell r="BT87" t="str">
            <v>T6G-1</v>
          </cell>
          <cell r="BU87" t="str">
            <v>T6G-2</v>
          </cell>
          <cell r="CA87" t="str">
            <v>T6M-1</v>
          </cell>
          <cell r="CB87" t="str">
            <v>T6M-2</v>
          </cell>
          <cell r="CC87" t="str">
            <v>T6M-3</v>
          </cell>
          <cell r="CH87" t="str">
            <v>T6M-4</v>
          </cell>
          <cell r="CI87" t="str">
            <v>T5A1</v>
          </cell>
          <cell r="CJ87" t="str">
            <v>T5A2</v>
          </cell>
          <cell r="CK87" t="str">
            <v>T5B1</v>
          </cell>
          <cell r="CL87" t="str">
            <v>T5B2</v>
          </cell>
          <cell r="CR87" t="str">
            <v>Spare 1b</v>
          </cell>
          <cell r="CS87" t="str">
            <v>Spare 2b</v>
          </cell>
          <cell r="CT87" t="str">
            <v>Spare 3b</v>
          </cell>
          <cell r="CU87" t="str">
            <v>Spare 4b</v>
          </cell>
          <cell r="CV87" t="str">
            <v>Spare 5b</v>
          </cell>
          <cell r="CW87" t="str">
            <v>Spare 6b</v>
          </cell>
          <cell r="CX87" t="str">
            <v>Spare 7b</v>
          </cell>
          <cell r="CY87" t="str">
            <v>Spare 8b</v>
          </cell>
          <cell r="CZ87" t="str">
            <v>Offsys</v>
          </cell>
          <cell r="DA87" t="str">
            <v>RCharoff</v>
          </cell>
        </row>
        <row r="88">
          <cell r="A88">
            <v>38353</v>
          </cell>
          <cell r="B88">
            <v>6434.0921050000006</v>
          </cell>
          <cell r="C88">
            <v>4805.4636</v>
          </cell>
          <cell r="D88">
            <v>110.32221</v>
          </cell>
          <cell r="E88">
            <v>215.42544000000001</v>
          </cell>
          <cell r="F88">
            <v>201.9684</v>
          </cell>
          <cell r="G88">
            <v>6.1755900000000006</v>
          </cell>
          <cell r="H88">
            <v>1.5303199999999999</v>
          </cell>
          <cell r="I88">
            <v>0.21059999999999998</v>
          </cell>
          <cell r="J88">
            <v>0</v>
          </cell>
          <cell r="K88">
            <v>0</v>
          </cell>
          <cell r="L88">
            <v>0</v>
          </cell>
          <cell r="M88">
            <v>0</v>
          </cell>
          <cell r="N88">
            <v>0</v>
          </cell>
          <cell r="O88">
            <v>0</v>
          </cell>
          <cell r="P88">
            <v>23.150719999999996</v>
          </cell>
          <cell r="Q88">
            <v>11.19584</v>
          </cell>
          <cell r="R88">
            <v>32.123390000000001</v>
          </cell>
          <cell r="S88">
            <v>19.450859999999999</v>
          </cell>
          <cell r="T88">
            <v>36.62368</v>
          </cell>
          <cell r="U88">
            <v>61.59438999999999</v>
          </cell>
          <cell r="V88">
            <v>0.94879999999999998</v>
          </cell>
          <cell r="W88">
            <v>23.576799999999999</v>
          </cell>
          <cell r="X88">
            <v>4.1259399999999999</v>
          </cell>
          <cell r="Y88">
            <v>0.29470999999999997</v>
          </cell>
          <cell r="Z88">
            <v>1.1788399999999999</v>
          </cell>
          <cell r="AA88">
            <v>103.79872</v>
          </cell>
          <cell r="AB88">
            <v>360.16447999999997</v>
          </cell>
          <cell r="AC88">
            <v>166.80586</v>
          </cell>
          <cell r="AD88">
            <v>10.62656</v>
          </cell>
          <cell r="AE88">
            <v>11.198979999999999</v>
          </cell>
          <cell r="AF88">
            <v>6.0723199999999995</v>
          </cell>
          <cell r="AG88">
            <v>7.6624599999999994</v>
          </cell>
          <cell r="AH88">
            <v>22.987379999999998</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C88">
            <v>38353</v>
          </cell>
          <cell r="BD88">
            <v>157.00720000000001</v>
          </cell>
          <cell r="BE88">
            <v>604.72159999999997</v>
          </cell>
          <cell r="BF88">
            <v>25.211069999999999</v>
          </cell>
          <cell r="BG88">
            <v>47.703119999999998</v>
          </cell>
          <cell r="BH88">
            <v>40.461359999999999</v>
          </cell>
          <cell r="BI88">
            <v>1.33199</v>
          </cell>
          <cell r="BJ88">
            <v>0.55835999999999997</v>
          </cell>
          <cell r="BK88">
            <v>0</v>
          </cell>
          <cell r="BL88">
            <v>0</v>
          </cell>
          <cell r="BM88">
            <v>0</v>
          </cell>
          <cell r="BN88">
            <v>0</v>
          </cell>
          <cell r="BP88">
            <v>0</v>
          </cell>
          <cell r="BQ88">
            <v>0</v>
          </cell>
          <cell r="BR88">
            <v>0</v>
          </cell>
          <cell r="BS88">
            <v>0</v>
          </cell>
          <cell r="BT88">
            <v>0</v>
          </cell>
          <cell r="BU88">
            <v>0</v>
          </cell>
          <cell r="CA88">
            <v>0</v>
          </cell>
          <cell r="CB88">
            <v>0</v>
          </cell>
          <cell r="CC88">
            <v>0</v>
          </cell>
          <cell r="CH88">
            <v>0</v>
          </cell>
          <cell r="CI88">
            <v>390.76400000000001</v>
          </cell>
          <cell r="CJ88">
            <v>0</v>
          </cell>
          <cell r="CK88">
            <v>0</v>
          </cell>
          <cell r="CL88">
            <v>0</v>
          </cell>
          <cell r="CR88">
            <v>0</v>
          </cell>
          <cell r="CS88">
            <v>0</v>
          </cell>
          <cell r="CT88">
            <v>0</v>
          </cell>
          <cell r="CU88">
            <v>0</v>
          </cell>
          <cell r="CV88">
            <v>0</v>
          </cell>
          <cell r="CW88">
            <v>0</v>
          </cell>
          <cell r="CX88">
            <v>0</v>
          </cell>
          <cell r="CY88">
            <v>0</v>
          </cell>
          <cell r="CZ88">
            <v>0</v>
          </cell>
          <cell r="DA88">
            <v>0</v>
          </cell>
          <cell r="DC88">
            <v>38353</v>
          </cell>
          <cell r="DD88">
            <v>11775.188265000003</v>
          </cell>
          <cell r="DE88">
            <v>903.5807299999999</v>
          </cell>
          <cell r="DF88">
            <v>0</v>
          </cell>
          <cell r="DG88">
            <v>876.99469999999997</v>
          </cell>
          <cell r="DH88">
            <v>0</v>
          </cell>
          <cell r="DI88">
            <v>390.76400000000001</v>
          </cell>
          <cell r="DJ88">
            <v>0</v>
          </cell>
          <cell r="DK88">
            <v>13946.527695000001</v>
          </cell>
        </row>
        <row r="89">
          <cell r="A89">
            <v>38384</v>
          </cell>
          <cell r="B89">
            <v>6419.7165300000006</v>
          </cell>
          <cell r="C89">
            <v>4793.5271999999995</v>
          </cell>
          <cell r="D89">
            <v>110.32221</v>
          </cell>
          <cell r="E89">
            <v>215.60592</v>
          </cell>
          <cell r="F89">
            <v>204.2808</v>
          </cell>
          <cell r="G89">
            <v>6.1755900000000006</v>
          </cell>
          <cell r="H89">
            <v>1.5303199999999999</v>
          </cell>
          <cell r="I89">
            <v>0.21059999999999998</v>
          </cell>
          <cell r="J89">
            <v>0</v>
          </cell>
          <cell r="K89">
            <v>0</v>
          </cell>
          <cell r="L89">
            <v>0</v>
          </cell>
          <cell r="M89">
            <v>0</v>
          </cell>
          <cell r="N89">
            <v>0</v>
          </cell>
          <cell r="O89">
            <v>0</v>
          </cell>
          <cell r="P89">
            <v>23.150719999999996</v>
          </cell>
          <cell r="Q89">
            <v>11.19584</v>
          </cell>
          <cell r="R89">
            <v>32.123390000000001</v>
          </cell>
          <cell r="S89">
            <v>19.450859999999999</v>
          </cell>
          <cell r="T89">
            <v>36.62368</v>
          </cell>
          <cell r="U89">
            <v>61.59438999999999</v>
          </cell>
          <cell r="V89">
            <v>0.94879999999999998</v>
          </cell>
          <cell r="W89">
            <v>23.576799999999999</v>
          </cell>
          <cell r="X89">
            <v>4.1259399999999999</v>
          </cell>
          <cell r="Y89">
            <v>0.29470999999999997</v>
          </cell>
          <cell r="Z89">
            <v>1.1788399999999999</v>
          </cell>
          <cell r="AA89">
            <v>103.79872</v>
          </cell>
          <cell r="AB89">
            <v>361.49279999999999</v>
          </cell>
          <cell r="AC89">
            <v>166.80586</v>
          </cell>
          <cell r="AD89">
            <v>10.62656</v>
          </cell>
          <cell r="AE89">
            <v>11.198979999999999</v>
          </cell>
          <cell r="AF89">
            <v>6.0723199999999995</v>
          </cell>
          <cell r="AG89">
            <v>7.6624599999999994</v>
          </cell>
          <cell r="AH89">
            <v>22.987379999999998</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cell r="BA89">
            <v>0</v>
          </cell>
          <cell r="BC89">
            <v>38384</v>
          </cell>
          <cell r="BD89">
            <v>157.00720000000001</v>
          </cell>
          <cell r="BE89">
            <v>604.72159999999997</v>
          </cell>
          <cell r="BF89">
            <v>25.211069999999999</v>
          </cell>
          <cell r="BG89">
            <v>47.703119999999998</v>
          </cell>
          <cell r="BH89">
            <v>40.461359999999999</v>
          </cell>
          <cell r="BI89">
            <v>1.33199</v>
          </cell>
          <cell r="BJ89">
            <v>0.55835999999999997</v>
          </cell>
          <cell r="BK89">
            <v>0</v>
          </cell>
          <cell r="BL89">
            <v>0</v>
          </cell>
          <cell r="BM89">
            <v>0</v>
          </cell>
          <cell r="BN89">
            <v>0</v>
          </cell>
          <cell r="BP89">
            <v>0</v>
          </cell>
          <cell r="BQ89">
            <v>0</v>
          </cell>
          <cell r="BR89">
            <v>0</v>
          </cell>
          <cell r="BS89">
            <v>0</v>
          </cell>
          <cell r="BT89">
            <v>0</v>
          </cell>
          <cell r="BU89">
            <v>0</v>
          </cell>
          <cell r="CA89">
            <v>0</v>
          </cell>
          <cell r="CB89">
            <v>0</v>
          </cell>
          <cell r="CC89">
            <v>0</v>
          </cell>
          <cell r="CH89">
            <v>0</v>
          </cell>
          <cell r="CI89">
            <v>390.76400000000001</v>
          </cell>
          <cell r="CJ89">
            <v>0</v>
          </cell>
          <cell r="CK89">
            <v>0</v>
          </cell>
          <cell r="CL89">
            <v>0</v>
          </cell>
          <cell r="CR89">
            <v>0</v>
          </cell>
          <cell r="CS89">
            <v>0</v>
          </cell>
          <cell r="CT89">
            <v>0</v>
          </cell>
          <cell r="CU89">
            <v>0</v>
          </cell>
          <cell r="CV89">
            <v>0</v>
          </cell>
          <cell r="CW89">
            <v>0</v>
          </cell>
          <cell r="CX89">
            <v>0</v>
          </cell>
          <cell r="CY89">
            <v>0</v>
          </cell>
          <cell r="CZ89">
            <v>0</v>
          </cell>
          <cell r="DA89">
            <v>0</v>
          </cell>
          <cell r="DC89">
            <v>38384</v>
          </cell>
          <cell r="DD89">
            <v>11751.369170000002</v>
          </cell>
          <cell r="DE89">
            <v>904.90904999999998</v>
          </cell>
          <cell r="DF89">
            <v>0</v>
          </cell>
          <cell r="DG89">
            <v>876.99469999999997</v>
          </cell>
          <cell r="DH89">
            <v>0</v>
          </cell>
          <cell r="DI89">
            <v>390.76400000000001</v>
          </cell>
          <cell r="DJ89">
            <v>0</v>
          </cell>
          <cell r="DK89">
            <v>13924.03692</v>
          </cell>
        </row>
        <row r="90">
          <cell r="A90">
            <v>38412</v>
          </cell>
          <cell r="B90">
            <v>6428.2479775000002</v>
          </cell>
          <cell r="C90">
            <v>4805.4258</v>
          </cell>
          <cell r="D90">
            <v>110.32221</v>
          </cell>
          <cell r="E90">
            <v>215.83151999999998</v>
          </cell>
          <cell r="F90">
            <v>207.0444</v>
          </cell>
          <cell r="G90">
            <v>6.1755900000000006</v>
          </cell>
          <cell r="H90">
            <v>1.5303199999999999</v>
          </cell>
          <cell r="I90">
            <v>0.21059999999999998</v>
          </cell>
          <cell r="J90">
            <v>0</v>
          </cell>
          <cell r="K90">
            <v>0</v>
          </cell>
          <cell r="L90">
            <v>0</v>
          </cell>
          <cell r="M90">
            <v>0</v>
          </cell>
          <cell r="N90">
            <v>0</v>
          </cell>
          <cell r="O90">
            <v>0</v>
          </cell>
          <cell r="P90">
            <v>23.150719999999996</v>
          </cell>
          <cell r="Q90">
            <v>11.19584</v>
          </cell>
          <cell r="R90">
            <v>32.123390000000001</v>
          </cell>
          <cell r="S90">
            <v>19.450859999999999</v>
          </cell>
          <cell r="T90">
            <v>36.62368</v>
          </cell>
          <cell r="U90">
            <v>61.59438999999999</v>
          </cell>
          <cell r="V90">
            <v>0.94879999999999998</v>
          </cell>
          <cell r="W90">
            <v>23.576799999999999</v>
          </cell>
          <cell r="X90">
            <v>4.1259399999999999</v>
          </cell>
          <cell r="Y90">
            <v>0.29470999999999997</v>
          </cell>
          <cell r="Z90">
            <v>1.1788399999999999</v>
          </cell>
          <cell r="AA90">
            <v>103.79872</v>
          </cell>
          <cell r="AB90">
            <v>363.20063999999996</v>
          </cell>
          <cell r="AC90">
            <v>166.80586</v>
          </cell>
          <cell r="AD90">
            <v>10.62656</v>
          </cell>
          <cell r="AE90">
            <v>11.198979999999999</v>
          </cell>
          <cell r="AF90">
            <v>6.0723199999999995</v>
          </cell>
          <cell r="AG90">
            <v>7.6624599999999994</v>
          </cell>
          <cell r="AH90">
            <v>22.987379999999998</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C90">
            <v>38412</v>
          </cell>
          <cell r="BD90">
            <v>157.00720000000001</v>
          </cell>
          <cell r="BE90">
            <v>604.72159999999997</v>
          </cell>
          <cell r="BF90">
            <v>25.211069999999999</v>
          </cell>
          <cell r="BG90">
            <v>47.703119999999998</v>
          </cell>
          <cell r="BH90">
            <v>40.461359999999999</v>
          </cell>
          <cell r="BI90">
            <v>1.33199</v>
          </cell>
          <cell r="BJ90">
            <v>0.55835999999999997</v>
          </cell>
          <cell r="BK90">
            <v>0</v>
          </cell>
          <cell r="BL90">
            <v>0</v>
          </cell>
          <cell r="BM90">
            <v>0</v>
          </cell>
          <cell r="BN90">
            <v>0</v>
          </cell>
          <cell r="BP90">
            <v>0</v>
          </cell>
          <cell r="BQ90">
            <v>0</v>
          </cell>
          <cell r="BR90">
            <v>0</v>
          </cell>
          <cell r="BS90">
            <v>0</v>
          </cell>
          <cell r="BT90">
            <v>0</v>
          </cell>
          <cell r="BU90">
            <v>0</v>
          </cell>
          <cell r="CA90">
            <v>0</v>
          </cell>
          <cell r="CB90">
            <v>0</v>
          </cell>
          <cell r="CC90">
            <v>0</v>
          </cell>
          <cell r="CH90">
            <v>0</v>
          </cell>
          <cell r="CI90">
            <v>390.76400000000001</v>
          </cell>
          <cell r="CJ90">
            <v>0</v>
          </cell>
          <cell r="CK90">
            <v>0</v>
          </cell>
          <cell r="CL90">
            <v>0</v>
          </cell>
          <cell r="CR90">
            <v>0</v>
          </cell>
          <cell r="CS90">
            <v>0</v>
          </cell>
          <cell r="CT90">
            <v>0</v>
          </cell>
          <cell r="CU90">
            <v>0</v>
          </cell>
          <cell r="CV90">
            <v>0</v>
          </cell>
          <cell r="CW90">
            <v>0</v>
          </cell>
          <cell r="CX90">
            <v>0</v>
          </cell>
          <cell r="CY90">
            <v>0</v>
          </cell>
          <cell r="CZ90">
            <v>0</v>
          </cell>
          <cell r="DA90">
            <v>0</v>
          </cell>
          <cell r="DC90">
            <v>38412</v>
          </cell>
          <cell r="DD90">
            <v>11774.788417500002</v>
          </cell>
          <cell r="DE90">
            <v>906.61689000000001</v>
          </cell>
          <cell r="DF90">
            <v>0</v>
          </cell>
          <cell r="DG90">
            <v>876.99469999999997</v>
          </cell>
          <cell r="DH90">
            <v>0</v>
          </cell>
          <cell r="DI90">
            <v>390.76400000000001</v>
          </cell>
          <cell r="DJ90">
            <v>0</v>
          </cell>
          <cell r="DK90">
            <v>13949.1640075</v>
          </cell>
        </row>
        <row r="91">
          <cell r="A91">
            <v>38443</v>
          </cell>
          <cell r="B91">
            <v>6413.2336349999996</v>
          </cell>
          <cell r="C91">
            <v>4792.3427999999994</v>
          </cell>
          <cell r="D91">
            <v>110.32221</v>
          </cell>
          <cell r="E91">
            <v>216.12479999999999</v>
          </cell>
          <cell r="F91">
            <v>210.72167999999999</v>
          </cell>
          <cell r="G91">
            <v>6.1755900000000006</v>
          </cell>
          <cell r="H91">
            <v>1.5303199999999999</v>
          </cell>
          <cell r="I91">
            <v>0.21059999999999998</v>
          </cell>
          <cell r="J91">
            <v>0</v>
          </cell>
          <cell r="K91">
            <v>0</v>
          </cell>
          <cell r="L91">
            <v>0</v>
          </cell>
          <cell r="M91">
            <v>0</v>
          </cell>
          <cell r="N91">
            <v>0</v>
          </cell>
          <cell r="O91">
            <v>0</v>
          </cell>
          <cell r="P91">
            <v>23.150719999999996</v>
          </cell>
          <cell r="Q91">
            <v>11.19584</v>
          </cell>
          <cell r="R91">
            <v>32.123390000000001</v>
          </cell>
          <cell r="S91">
            <v>19.450859999999999</v>
          </cell>
          <cell r="T91">
            <v>36.62368</v>
          </cell>
          <cell r="U91">
            <v>61.59438999999999</v>
          </cell>
          <cell r="V91">
            <v>0.94879999999999998</v>
          </cell>
          <cell r="W91">
            <v>23.576799999999999</v>
          </cell>
          <cell r="X91">
            <v>4.1259399999999999</v>
          </cell>
          <cell r="Y91">
            <v>0.29470999999999997</v>
          </cell>
          <cell r="Z91">
            <v>1.1788399999999999</v>
          </cell>
          <cell r="AA91">
            <v>103.79872</v>
          </cell>
          <cell r="AB91">
            <v>365.47775999999999</v>
          </cell>
          <cell r="AC91">
            <v>166.80586</v>
          </cell>
          <cell r="AD91">
            <v>10.62656</v>
          </cell>
          <cell r="AE91">
            <v>11.198979999999999</v>
          </cell>
          <cell r="AF91">
            <v>6.0723199999999995</v>
          </cell>
          <cell r="AG91">
            <v>7.6624599999999994</v>
          </cell>
          <cell r="AH91">
            <v>22.987379999999998</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C91">
            <v>38443</v>
          </cell>
          <cell r="BD91">
            <v>157.00720000000001</v>
          </cell>
          <cell r="BE91">
            <v>604.72159999999997</v>
          </cell>
          <cell r="BF91">
            <v>25.211069999999999</v>
          </cell>
          <cell r="BG91">
            <v>47.703119999999998</v>
          </cell>
          <cell r="BH91">
            <v>40.461359999999999</v>
          </cell>
          <cell r="BI91">
            <v>1.33199</v>
          </cell>
          <cell r="BJ91">
            <v>0.55835999999999997</v>
          </cell>
          <cell r="BK91">
            <v>0</v>
          </cell>
          <cell r="BL91">
            <v>0</v>
          </cell>
          <cell r="BM91">
            <v>0</v>
          </cell>
          <cell r="BN91">
            <v>0</v>
          </cell>
          <cell r="BP91">
            <v>0</v>
          </cell>
          <cell r="BQ91">
            <v>0</v>
          </cell>
          <cell r="BR91">
            <v>0</v>
          </cell>
          <cell r="BS91">
            <v>0</v>
          </cell>
          <cell r="BT91">
            <v>0</v>
          </cell>
          <cell r="BU91">
            <v>0</v>
          </cell>
          <cell r="CA91">
            <v>0</v>
          </cell>
          <cell r="CB91">
            <v>0</v>
          </cell>
          <cell r="CC91">
            <v>0</v>
          </cell>
          <cell r="CH91">
            <v>0</v>
          </cell>
          <cell r="CI91">
            <v>390.76400000000001</v>
          </cell>
          <cell r="CJ91">
            <v>0</v>
          </cell>
          <cell r="CK91">
            <v>0</v>
          </cell>
          <cell r="CL91">
            <v>0</v>
          </cell>
          <cell r="CR91">
            <v>0</v>
          </cell>
          <cell r="CS91">
            <v>0</v>
          </cell>
          <cell r="CT91">
            <v>0</v>
          </cell>
          <cell r="CU91">
            <v>0</v>
          </cell>
          <cell r="CV91">
            <v>0</v>
          </cell>
          <cell r="CW91">
            <v>0</v>
          </cell>
          <cell r="CX91">
            <v>0</v>
          </cell>
          <cell r="CY91">
            <v>0</v>
          </cell>
          <cell r="CZ91">
            <v>0</v>
          </cell>
          <cell r="DA91">
            <v>0</v>
          </cell>
          <cell r="DC91">
            <v>38443</v>
          </cell>
          <cell r="DD91">
            <v>11750.661635</v>
          </cell>
          <cell r="DE91">
            <v>908.89400999999998</v>
          </cell>
          <cell r="DF91">
            <v>0</v>
          </cell>
          <cell r="DG91">
            <v>876.99469999999997</v>
          </cell>
          <cell r="DH91">
            <v>0</v>
          </cell>
          <cell r="DI91">
            <v>390.76400000000001</v>
          </cell>
          <cell r="DJ91">
            <v>0</v>
          </cell>
          <cell r="DK91">
            <v>13927.314344999999</v>
          </cell>
        </row>
        <row r="92">
          <cell r="A92">
            <v>38473</v>
          </cell>
          <cell r="B92">
            <v>6420.6856579999994</v>
          </cell>
          <cell r="C92">
            <v>4804.3195199999991</v>
          </cell>
          <cell r="D92">
            <v>110.32221</v>
          </cell>
          <cell r="E92">
            <v>216.42935999999997</v>
          </cell>
          <cell r="F92">
            <v>214.54559999999998</v>
          </cell>
          <cell r="G92">
            <v>6.1755900000000006</v>
          </cell>
          <cell r="H92">
            <v>1.5303199999999999</v>
          </cell>
          <cell r="I92">
            <v>0.21059999999999998</v>
          </cell>
          <cell r="J92">
            <v>0</v>
          </cell>
          <cell r="K92">
            <v>0</v>
          </cell>
          <cell r="L92">
            <v>0</v>
          </cell>
          <cell r="M92">
            <v>0</v>
          </cell>
          <cell r="N92">
            <v>0</v>
          </cell>
          <cell r="O92">
            <v>0</v>
          </cell>
          <cell r="P92">
            <v>23.150719999999996</v>
          </cell>
          <cell r="Q92">
            <v>11.19584</v>
          </cell>
          <cell r="R92">
            <v>32.123390000000001</v>
          </cell>
          <cell r="S92">
            <v>19.450859999999999</v>
          </cell>
          <cell r="T92">
            <v>36.62368</v>
          </cell>
          <cell r="U92">
            <v>61.59438999999999</v>
          </cell>
          <cell r="V92">
            <v>0.94879999999999998</v>
          </cell>
          <cell r="W92">
            <v>23.576799999999999</v>
          </cell>
          <cell r="X92">
            <v>4.1259399999999999</v>
          </cell>
          <cell r="Y92">
            <v>0.29470999999999997</v>
          </cell>
          <cell r="Z92">
            <v>1.1788399999999999</v>
          </cell>
          <cell r="AA92">
            <v>103.79872</v>
          </cell>
          <cell r="AB92">
            <v>367.75488000000001</v>
          </cell>
          <cell r="AC92">
            <v>166.80586</v>
          </cell>
          <cell r="AD92">
            <v>10.62656</v>
          </cell>
          <cell r="AE92">
            <v>11.198979999999999</v>
          </cell>
          <cell r="AF92">
            <v>6.0723199999999995</v>
          </cell>
          <cell r="AG92">
            <v>7.6624599999999994</v>
          </cell>
          <cell r="AH92">
            <v>22.987379999999998</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C92">
            <v>38473</v>
          </cell>
          <cell r="BD92">
            <v>157.00720000000001</v>
          </cell>
          <cell r="BE92">
            <v>604.72159999999997</v>
          </cell>
          <cell r="BF92">
            <v>25.211069999999999</v>
          </cell>
          <cell r="BG92">
            <v>47.703119999999998</v>
          </cell>
          <cell r="BH92">
            <v>40.461359999999999</v>
          </cell>
          <cell r="BI92">
            <v>1.33199</v>
          </cell>
          <cell r="BJ92">
            <v>0.55835999999999997</v>
          </cell>
          <cell r="BK92">
            <v>0</v>
          </cell>
          <cell r="BL92">
            <v>0</v>
          </cell>
          <cell r="BM92">
            <v>0</v>
          </cell>
          <cell r="BN92">
            <v>0</v>
          </cell>
          <cell r="BP92">
            <v>0</v>
          </cell>
          <cell r="BQ92">
            <v>0</v>
          </cell>
          <cell r="BR92">
            <v>0</v>
          </cell>
          <cell r="BS92">
            <v>0</v>
          </cell>
          <cell r="BT92">
            <v>0</v>
          </cell>
          <cell r="BU92">
            <v>0</v>
          </cell>
          <cell r="CA92">
            <v>0</v>
          </cell>
          <cell r="CB92">
            <v>0</v>
          </cell>
          <cell r="CC92">
            <v>0</v>
          </cell>
          <cell r="CH92">
            <v>0</v>
          </cell>
          <cell r="CI92">
            <v>390.76400000000001</v>
          </cell>
          <cell r="CJ92">
            <v>0</v>
          </cell>
          <cell r="CK92">
            <v>0</v>
          </cell>
          <cell r="CL92">
            <v>0</v>
          </cell>
          <cell r="CR92">
            <v>0</v>
          </cell>
          <cell r="CS92">
            <v>0</v>
          </cell>
          <cell r="CT92">
            <v>0</v>
          </cell>
          <cell r="CU92">
            <v>0</v>
          </cell>
          <cell r="CV92">
            <v>0</v>
          </cell>
          <cell r="CW92">
            <v>0</v>
          </cell>
          <cell r="CX92">
            <v>0</v>
          </cell>
          <cell r="CY92">
            <v>0</v>
          </cell>
          <cell r="CZ92">
            <v>0</v>
          </cell>
          <cell r="DA92">
            <v>0</v>
          </cell>
          <cell r="DC92">
            <v>38473</v>
          </cell>
          <cell r="DD92">
            <v>11774.218858</v>
          </cell>
          <cell r="DE92">
            <v>911.17112999999995</v>
          </cell>
          <cell r="DF92">
            <v>0</v>
          </cell>
          <cell r="DG92">
            <v>876.99469999999997</v>
          </cell>
          <cell r="DH92">
            <v>0</v>
          </cell>
          <cell r="DI92">
            <v>390.76400000000001</v>
          </cell>
          <cell r="DJ92">
            <v>0</v>
          </cell>
          <cell r="DK92">
            <v>13953.148687999999</v>
          </cell>
        </row>
        <row r="93">
          <cell r="A93">
            <v>38504</v>
          </cell>
          <cell r="B93">
            <v>6414.5577220000005</v>
          </cell>
          <cell r="C93">
            <v>4801.6516799999999</v>
          </cell>
          <cell r="D93">
            <v>110.32221</v>
          </cell>
          <cell r="E93">
            <v>216.72263999999998</v>
          </cell>
          <cell r="F93">
            <v>218.27928</v>
          </cell>
          <cell r="G93">
            <v>6.1755900000000006</v>
          </cell>
          <cell r="H93">
            <v>1.5303199999999999</v>
          </cell>
          <cell r="I93">
            <v>0.21059999999999998</v>
          </cell>
          <cell r="J93">
            <v>0</v>
          </cell>
          <cell r="K93">
            <v>0</v>
          </cell>
          <cell r="L93">
            <v>0</v>
          </cell>
          <cell r="M93">
            <v>0</v>
          </cell>
          <cell r="N93">
            <v>0</v>
          </cell>
          <cell r="O93">
            <v>0</v>
          </cell>
          <cell r="P93">
            <v>23.150719999999996</v>
          </cell>
          <cell r="Q93">
            <v>11.19584</v>
          </cell>
          <cell r="R93">
            <v>32.123390000000001</v>
          </cell>
          <cell r="S93">
            <v>19.450859999999999</v>
          </cell>
          <cell r="T93">
            <v>36.62368</v>
          </cell>
          <cell r="U93">
            <v>61.59438999999999</v>
          </cell>
          <cell r="V93">
            <v>0.94879999999999998</v>
          </cell>
          <cell r="W93">
            <v>23.576799999999999</v>
          </cell>
          <cell r="X93">
            <v>4.1259399999999999</v>
          </cell>
          <cell r="Y93">
            <v>0.29470999999999997</v>
          </cell>
          <cell r="Z93">
            <v>1.1788399999999999</v>
          </cell>
          <cell r="AA93">
            <v>103.79872</v>
          </cell>
          <cell r="AB93">
            <v>370.03199999999998</v>
          </cell>
          <cell r="AC93">
            <v>166.80586</v>
          </cell>
          <cell r="AD93">
            <v>10.62656</v>
          </cell>
          <cell r="AE93">
            <v>11.198979999999999</v>
          </cell>
          <cell r="AF93">
            <v>6.0723199999999995</v>
          </cell>
          <cell r="AG93">
            <v>7.6624599999999994</v>
          </cell>
          <cell r="AH93">
            <v>22.987379999999998</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C93">
            <v>38504</v>
          </cell>
          <cell r="BD93">
            <v>157.00720000000001</v>
          </cell>
          <cell r="BE93">
            <v>604.72159999999997</v>
          </cell>
          <cell r="BF93">
            <v>25.211069999999999</v>
          </cell>
          <cell r="BG93">
            <v>47.703119999999998</v>
          </cell>
          <cell r="BH93">
            <v>40.461359999999999</v>
          </cell>
          <cell r="BI93">
            <v>1.33199</v>
          </cell>
          <cell r="BJ93">
            <v>0.55835999999999997</v>
          </cell>
          <cell r="BK93">
            <v>0</v>
          </cell>
          <cell r="BL93">
            <v>0</v>
          </cell>
          <cell r="BM93">
            <v>0</v>
          </cell>
          <cell r="BN93">
            <v>0</v>
          </cell>
          <cell r="BP93">
            <v>0</v>
          </cell>
          <cell r="BQ93">
            <v>0</v>
          </cell>
          <cell r="BR93">
            <v>0</v>
          </cell>
          <cell r="BS93">
            <v>0</v>
          </cell>
          <cell r="BT93">
            <v>0</v>
          </cell>
          <cell r="BU93">
            <v>0</v>
          </cell>
          <cell r="CA93">
            <v>0</v>
          </cell>
          <cell r="CB93">
            <v>0</v>
          </cell>
          <cell r="CC93">
            <v>0</v>
          </cell>
          <cell r="CH93">
            <v>0</v>
          </cell>
          <cell r="CI93">
            <v>390.76400000000001</v>
          </cell>
          <cell r="CJ93">
            <v>0</v>
          </cell>
          <cell r="CK93">
            <v>0</v>
          </cell>
          <cell r="CL93">
            <v>0</v>
          </cell>
          <cell r="CR93">
            <v>0</v>
          </cell>
          <cell r="CS93">
            <v>0</v>
          </cell>
          <cell r="CT93">
            <v>0</v>
          </cell>
          <cell r="CU93">
            <v>0</v>
          </cell>
          <cell r="CV93">
            <v>0</v>
          </cell>
          <cell r="CW93">
            <v>0</v>
          </cell>
          <cell r="CX93">
            <v>0</v>
          </cell>
          <cell r="CY93">
            <v>0</v>
          </cell>
          <cell r="CZ93">
            <v>0</v>
          </cell>
          <cell r="DA93">
            <v>0</v>
          </cell>
          <cell r="DC93">
            <v>38504</v>
          </cell>
          <cell r="DD93">
            <v>11769.450042000002</v>
          </cell>
          <cell r="DE93">
            <v>913.44824999999992</v>
          </cell>
          <cell r="DF93">
            <v>0</v>
          </cell>
          <cell r="DG93">
            <v>876.99469999999997</v>
          </cell>
          <cell r="DH93">
            <v>0</v>
          </cell>
          <cell r="DI93">
            <v>390.76400000000001</v>
          </cell>
          <cell r="DJ93">
            <v>0</v>
          </cell>
          <cell r="DK93">
            <v>13950.656992</v>
          </cell>
        </row>
        <row r="94">
          <cell r="A94">
            <v>38534</v>
          </cell>
          <cell r="B94">
            <v>6424.0649100000001</v>
          </cell>
          <cell r="C94">
            <v>4818.2007999999996</v>
          </cell>
          <cell r="D94">
            <v>110.32221</v>
          </cell>
          <cell r="E94">
            <v>216.98208</v>
          </cell>
          <cell r="F94">
            <v>221.55047999999999</v>
          </cell>
          <cell r="G94">
            <v>6.1755900000000006</v>
          </cell>
          <cell r="H94">
            <v>1.5303199999999999</v>
          </cell>
          <cell r="I94">
            <v>0.21059999999999998</v>
          </cell>
          <cell r="J94">
            <v>0</v>
          </cell>
          <cell r="K94">
            <v>0</v>
          </cell>
          <cell r="L94">
            <v>0</v>
          </cell>
          <cell r="M94">
            <v>0</v>
          </cell>
          <cell r="N94">
            <v>0</v>
          </cell>
          <cell r="O94">
            <v>0</v>
          </cell>
          <cell r="P94">
            <v>23.150719999999996</v>
          </cell>
          <cell r="Q94">
            <v>11.19584</v>
          </cell>
          <cell r="R94">
            <v>32.123390000000001</v>
          </cell>
          <cell r="S94">
            <v>19.450859999999999</v>
          </cell>
          <cell r="T94">
            <v>36.62368</v>
          </cell>
          <cell r="U94">
            <v>61.59438999999999</v>
          </cell>
          <cell r="V94">
            <v>0.94879999999999998</v>
          </cell>
          <cell r="W94">
            <v>23.576799999999999</v>
          </cell>
          <cell r="X94">
            <v>4.1259399999999999</v>
          </cell>
          <cell r="Y94">
            <v>0.29470999999999997</v>
          </cell>
          <cell r="Z94">
            <v>1.1788399999999999</v>
          </cell>
          <cell r="AA94">
            <v>103.79872</v>
          </cell>
          <cell r="AB94">
            <v>372.11935999999997</v>
          </cell>
          <cell r="AC94">
            <v>166.80586</v>
          </cell>
          <cell r="AD94">
            <v>10.62656</v>
          </cell>
          <cell r="AE94">
            <v>11.198979999999999</v>
          </cell>
          <cell r="AF94">
            <v>6.0723199999999995</v>
          </cell>
          <cell r="AG94">
            <v>7.6624599999999994</v>
          </cell>
          <cell r="AH94">
            <v>22.987379999999998</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C94">
            <v>38534</v>
          </cell>
          <cell r="BD94">
            <v>157.00720000000001</v>
          </cell>
          <cell r="BE94">
            <v>604.72159999999997</v>
          </cell>
          <cell r="BF94">
            <v>25.211069999999999</v>
          </cell>
          <cell r="BG94">
            <v>47.703119999999998</v>
          </cell>
          <cell r="BH94">
            <v>40.461359999999999</v>
          </cell>
          <cell r="BI94">
            <v>1.33199</v>
          </cell>
          <cell r="BJ94">
            <v>0.55835999999999997</v>
          </cell>
          <cell r="BK94">
            <v>0</v>
          </cell>
          <cell r="BL94">
            <v>0</v>
          </cell>
          <cell r="BM94">
            <v>0</v>
          </cell>
          <cell r="BN94">
            <v>0</v>
          </cell>
          <cell r="BP94">
            <v>0</v>
          </cell>
          <cell r="BQ94">
            <v>0</v>
          </cell>
          <cell r="BR94">
            <v>0</v>
          </cell>
          <cell r="BS94">
            <v>0</v>
          </cell>
          <cell r="BT94">
            <v>0</v>
          </cell>
          <cell r="BU94">
            <v>0</v>
          </cell>
          <cell r="CA94">
            <v>0</v>
          </cell>
          <cell r="CB94">
            <v>0</v>
          </cell>
          <cell r="CC94">
            <v>0</v>
          </cell>
          <cell r="CH94">
            <v>0</v>
          </cell>
          <cell r="CI94">
            <v>390.76400000000001</v>
          </cell>
          <cell r="CJ94">
            <v>0</v>
          </cell>
          <cell r="CK94">
            <v>0</v>
          </cell>
          <cell r="CL94">
            <v>0</v>
          </cell>
          <cell r="CR94">
            <v>0</v>
          </cell>
          <cell r="CS94">
            <v>0</v>
          </cell>
          <cell r="CT94">
            <v>0</v>
          </cell>
          <cell r="CU94">
            <v>0</v>
          </cell>
          <cell r="CV94">
            <v>0</v>
          </cell>
          <cell r="CW94">
            <v>0</v>
          </cell>
          <cell r="CX94">
            <v>0</v>
          </cell>
          <cell r="CY94">
            <v>0</v>
          </cell>
          <cell r="CZ94">
            <v>0</v>
          </cell>
          <cell r="DA94">
            <v>0</v>
          </cell>
          <cell r="DC94">
            <v>38534</v>
          </cell>
          <cell r="DD94">
            <v>11799.036990000001</v>
          </cell>
          <cell r="DE94">
            <v>915.53560999999991</v>
          </cell>
          <cell r="DF94">
            <v>0</v>
          </cell>
          <cell r="DG94">
            <v>876.99469999999997</v>
          </cell>
          <cell r="DH94">
            <v>0</v>
          </cell>
          <cell r="DI94">
            <v>390.76400000000001</v>
          </cell>
          <cell r="DJ94">
            <v>0</v>
          </cell>
          <cell r="DK94">
            <v>13982.331299999998</v>
          </cell>
        </row>
        <row r="95">
          <cell r="A95">
            <v>38565</v>
          </cell>
          <cell r="B95">
            <v>6425.6402719999996</v>
          </cell>
          <cell r="C95">
            <v>4826.0956799999994</v>
          </cell>
          <cell r="D95">
            <v>110.32221</v>
          </cell>
          <cell r="E95">
            <v>217.23023999999998</v>
          </cell>
          <cell r="F95">
            <v>224.68631999999997</v>
          </cell>
          <cell r="G95">
            <v>6.1755900000000006</v>
          </cell>
          <cell r="H95">
            <v>1.5303199999999999</v>
          </cell>
          <cell r="I95">
            <v>0.21059999999999998</v>
          </cell>
          <cell r="J95">
            <v>0</v>
          </cell>
          <cell r="K95">
            <v>0</v>
          </cell>
          <cell r="L95">
            <v>0</v>
          </cell>
          <cell r="M95">
            <v>0</v>
          </cell>
          <cell r="N95">
            <v>0</v>
          </cell>
          <cell r="O95">
            <v>0</v>
          </cell>
          <cell r="P95">
            <v>23.150719999999996</v>
          </cell>
          <cell r="Q95">
            <v>11.19584</v>
          </cell>
          <cell r="R95">
            <v>32.123390000000001</v>
          </cell>
          <cell r="S95">
            <v>19.450859999999999</v>
          </cell>
          <cell r="T95">
            <v>36.62368</v>
          </cell>
          <cell r="U95">
            <v>61.59438999999999</v>
          </cell>
          <cell r="V95">
            <v>0.94879999999999998</v>
          </cell>
          <cell r="W95">
            <v>23.576799999999999</v>
          </cell>
          <cell r="X95">
            <v>4.1259399999999999</v>
          </cell>
          <cell r="Y95">
            <v>0.29470999999999997</v>
          </cell>
          <cell r="Z95">
            <v>1.1788399999999999</v>
          </cell>
          <cell r="AA95">
            <v>103.79872</v>
          </cell>
          <cell r="AB95">
            <v>374.01695999999998</v>
          </cell>
          <cell r="AC95">
            <v>166.80586</v>
          </cell>
          <cell r="AD95">
            <v>10.62656</v>
          </cell>
          <cell r="AE95">
            <v>11.198979999999999</v>
          </cell>
          <cell r="AF95">
            <v>6.0723199999999995</v>
          </cell>
          <cell r="AG95">
            <v>7.6624599999999994</v>
          </cell>
          <cell r="AH95">
            <v>22.987379999999998</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C95">
            <v>38565</v>
          </cell>
          <cell r="BD95">
            <v>157.00720000000001</v>
          </cell>
          <cell r="BE95">
            <v>604.72159999999997</v>
          </cell>
          <cell r="BF95">
            <v>25.211069999999999</v>
          </cell>
          <cell r="BG95">
            <v>47.703119999999998</v>
          </cell>
          <cell r="BH95">
            <v>40.461359999999999</v>
          </cell>
          <cell r="BI95">
            <v>1.33199</v>
          </cell>
          <cell r="BJ95">
            <v>0.55835999999999997</v>
          </cell>
          <cell r="BK95">
            <v>0</v>
          </cell>
          <cell r="BL95">
            <v>0</v>
          </cell>
          <cell r="BM95">
            <v>0</v>
          </cell>
          <cell r="BN95">
            <v>0</v>
          </cell>
          <cell r="BP95">
            <v>0</v>
          </cell>
          <cell r="BQ95">
            <v>0</v>
          </cell>
          <cell r="BR95">
            <v>0</v>
          </cell>
          <cell r="BS95">
            <v>0</v>
          </cell>
          <cell r="BT95">
            <v>0</v>
          </cell>
          <cell r="BU95">
            <v>0</v>
          </cell>
          <cell r="CA95">
            <v>0</v>
          </cell>
          <cell r="CB95">
            <v>0</v>
          </cell>
          <cell r="CC95">
            <v>0</v>
          </cell>
          <cell r="CH95">
            <v>0</v>
          </cell>
          <cell r="CI95">
            <v>390.76400000000001</v>
          </cell>
          <cell r="CJ95">
            <v>0</v>
          </cell>
          <cell r="CK95">
            <v>0</v>
          </cell>
          <cell r="CL95">
            <v>0</v>
          </cell>
          <cell r="CR95">
            <v>0</v>
          </cell>
          <cell r="CS95">
            <v>0</v>
          </cell>
          <cell r="CT95">
            <v>0</v>
          </cell>
          <cell r="CU95">
            <v>0</v>
          </cell>
          <cell r="CV95">
            <v>0</v>
          </cell>
          <cell r="CW95">
            <v>0</v>
          </cell>
          <cell r="CX95">
            <v>0</v>
          </cell>
          <cell r="CY95">
            <v>0</v>
          </cell>
          <cell r="CZ95">
            <v>0</v>
          </cell>
          <cell r="DA95">
            <v>0</v>
          </cell>
          <cell r="DC95">
            <v>38565</v>
          </cell>
          <cell r="DD95">
            <v>11811.891232000002</v>
          </cell>
          <cell r="DE95">
            <v>917.43320999999992</v>
          </cell>
          <cell r="DF95">
            <v>0</v>
          </cell>
          <cell r="DG95">
            <v>876.99469999999997</v>
          </cell>
          <cell r="DH95">
            <v>0</v>
          </cell>
          <cell r="DI95">
            <v>390.76400000000001</v>
          </cell>
          <cell r="DJ95">
            <v>0</v>
          </cell>
          <cell r="DK95">
            <v>13997.083141999999</v>
          </cell>
        </row>
        <row r="96">
          <cell r="A96">
            <v>38596</v>
          </cell>
          <cell r="B96">
            <v>6432.7891779999991</v>
          </cell>
          <cell r="C96">
            <v>4838.8715199999997</v>
          </cell>
          <cell r="D96">
            <v>110.32221</v>
          </cell>
          <cell r="E96">
            <v>217.54607999999999</v>
          </cell>
          <cell r="F96">
            <v>228.63431999999997</v>
          </cell>
          <cell r="G96">
            <v>6.1755900000000006</v>
          </cell>
          <cell r="H96">
            <v>1.5303199999999999</v>
          </cell>
          <cell r="I96">
            <v>0.21059999999999998</v>
          </cell>
          <cell r="J96">
            <v>0</v>
          </cell>
          <cell r="K96">
            <v>0</v>
          </cell>
          <cell r="L96">
            <v>0</v>
          </cell>
          <cell r="M96">
            <v>0</v>
          </cell>
          <cell r="N96">
            <v>0</v>
          </cell>
          <cell r="O96">
            <v>0</v>
          </cell>
          <cell r="P96">
            <v>23.150719999999996</v>
          </cell>
          <cell r="Q96">
            <v>11.19584</v>
          </cell>
          <cell r="R96">
            <v>32.123390000000001</v>
          </cell>
          <cell r="S96">
            <v>19.450859999999999</v>
          </cell>
          <cell r="T96">
            <v>36.62368</v>
          </cell>
          <cell r="U96">
            <v>61.59438999999999</v>
          </cell>
          <cell r="V96">
            <v>0.94879999999999998</v>
          </cell>
          <cell r="W96">
            <v>23.576799999999999</v>
          </cell>
          <cell r="X96">
            <v>4.1259399999999999</v>
          </cell>
          <cell r="Y96">
            <v>0.29470999999999997</v>
          </cell>
          <cell r="Z96">
            <v>1.1788399999999999</v>
          </cell>
          <cell r="AA96">
            <v>103.79872</v>
          </cell>
          <cell r="AB96">
            <v>376.48383999999999</v>
          </cell>
          <cell r="AC96">
            <v>166.80586</v>
          </cell>
          <cell r="AD96">
            <v>10.62656</v>
          </cell>
          <cell r="AE96">
            <v>11.198979999999999</v>
          </cell>
          <cell r="AF96">
            <v>6.0723199999999995</v>
          </cell>
          <cell r="AG96">
            <v>7.6624599999999994</v>
          </cell>
          <cell r="AH96">
            <v>22.987379999999998</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C96">
            <v>38596</v>
          </cell>
          <cell r="BD96">
            <v>157.00720000000001</v>
          </cell>
          <cell r="BE96">
            <v>604.72159999999997</v>
          </cell>
          <cell r="BF96">
            <v>25.211069999999999</v>
          </cell>
          <cell r="BG96">
            <v>47.703119999999998</v>
          </cell>
          <cell r="BH96">
            <v>40.461359999999999</v>
          </cell>
          <cell r="BI96">
            <v>1.33199</v>
          </cell>
          <cell r="BJ96">
            <v>0.55835999999999997</v>
          </cell>
          <cell r="BK96">
            <v>0</v>
          </cell>
          <cell r="BL96">
            <v>0</v>
          </cell>
          <cell r="BM96">
            <v>0</v>
          </cell>
          <cell r="BN96">
            <v>0</v>
          </cell>
          <cell r="BP96">
            <v>0</v>
          </cell>
          <cell r="BQ96">
            <v>0</v>
          </cell>
          <cell r="BR96">
            <v>0</v>
          </cell>
          <cell r="BS96">
            <v>0</v>
          </cell>
          <cell r="BT96">
            <v>0</v>
          </cell>
          <cell r="BU96">
            <v>0</v>
          </cell>
          <cell r="CA96">
            <v>0</v>
          </cell>
          <cell r="CB96">
            <v>0</v>
          </cell>
          <cell r="CC96">
            <v>0</v>
          </cell>
          <cell r="CH96">
            <v>0</v>
          </cell>
          <cell r="CI96">
            <v>390.76400000000001</v>
          </cell>
          <cell r="CJ96">
            <v>0</v>
          </cell>
          <cell r="CK96">
            <v>0</v>
          </cell>
          <cell r="CL96">
            <v>0</v>
          </cell>
          <cell r="CR96">
            <v>0</v>
          </cell>
          <cell r="CS96">
            <v>0</v>
          </cell>
          <cell r="CT96">
            <v>0</v>
          </cell>
          <cell r="CU96">
            <v>0</v>
          </cell>
          <cell r="CV96">
            <v>0</v>
          </cell>
          <cell r="CW96">
            <v>0</v>
          </cell>
          <cell r="CX96">
            <v>0</v>
          </cell>
          <cell r="CY96">
            <v>0</v>
          </cell>
          <cell r="CZ96">
            <v>0</v>
          </cell>
          <cell r="DA96">
            <v>0</v>
          </cell>
          <cell r="DC96">
            <v>38596</v>
          </cell>
          <cell r="DD96">
            <v>11836.079818</v>
          </cell>
          <cell r="DE96">
            <v>919.90009000000009</v>
          </cell>
          <cell r="DF96">
            <v>0</v>
          </cell>
          <cell r="DG96">
            <v>876.99469999999997</v>
          </cell>
          <cell r="DH96">
            <v>0</v>
          </cell>
          <cell r="DI96">
            <v>390.76400000000001</v>
          </cell>
          <cell r="DJ96">
            <v>0</v>
          </cell>
          <cell r="DK96">
            <v>14023.738608</v>
          </cell>
        </row>
        <row r="97">
          <cell r="A97">
            <v>38626</v>
          </cell>
          <cell r="B97">
            <v>6457.7167159999999</v>
          </cell>
          <cell r="C97">
            <v>4870.99424</v>
          </cell>
          <cell r="D97">
            <v>110.32221</v>
          </cell>
          <cell r="E97">
            <v>217.92959999999997</v>
          </cell>
          <cell r="F97">
            <v>233.49600000000001</v>
          </cell>
          <cell r="G97">
            <v>6.1755900000000006</v>
          </cell>
          <cell r="H97">
            <v>1.5303199999999999</v>
          </cell>
          <cell r="I97">
            <v>0.21059999999999998</v>
          </cell>
          <cell r="J97">
            <v>0</v>
          </cell>
          <cell r="K97">
            <v>0</v>
          </cell>
          <cell r="L97">
            <v>0</v>
          </cell>
          <cell r="M97">
            <v>0</v>
          </cell>
          <cell r="N97">
            <v>0</v>
          </cell>
          <cell r="O97">
            <v>0</v>
          </cell>
          <cell r="P97">
            <v>23.150719999999996</v>
          </cell>
          <cell r="Q97">
            <v>11.19584</v>
          </cell>
          <cell r="R97">
            <v>32.123390000000001</v>
          </cell>
          <cell r="S97">
            <v>19.450859999999999</v>
          </cell>
          <cell r="T97">
            <v>36.62368</v>
          </cell>
          <cell r="U97">
            <v>61.59438999999999</v>
          </cell>
          <cell r="V97">
            <v>0.94879999999999998</v>
          </cell>
          <cell r="W97">
            <v>23.576799999999999</v>
          </cell>
          <cell r="X97">
            <v>4.1259399999999999</v>
          </cell>
          <cell r="Y97">
            <v>0.29470999999999997</v>
          </cell>
          <cell r="Z97">
            <v>1.1788399999999999</v>
          </cell>
          <cell r="AA97">
            <v>103.79872</v>
          </cell>
          <cell r="AB97">
            <v>379.52</v>
          </cell>
          <cell r="AC97">
            <v>166.80586</v>
          </cell>
          <cell r="AD97">
            <v>10.62656</v>
          </cell>
          <cell r="AE97">
            <v>11.198979999999999</v>
          </cell>
          <cell r="AF97">
            <v>6.0723199999999995</v>
          </cell>
          <cell r="AG97">
            <v>7.6624599999999994</v>
          </cell>
          <cell r="AH97">
            <v>22.987379999999998</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C97">
            <v>38626</v>
          </cell>
          <cell r="BD97">
            <v>157.00720000000001</v>
          </cell>
          <cell r="BE97">
            <v>604.72159999999997</v>
          </cell>
          <cell r="BF97">
            <v>25.211069999999999</v>
          </cell>
          <cell r="BG97">
            <v>47.703119999999998</v>
          </cell>
          <cell r="BH97">
            <v>40.461359999999999</v>
          </cell>
          <cell r="BI97">
            <v>1.33199</v>
          </cell>
          <cell r="BJ97">
            <v>0.55835999999999997</v>
          </cell>
          <cell r="BK97">
            <v>0</v>
          </cell>
          <cell r="BL97">
            <v>0</v>
          </cell>
          <cell r="BM97">
            <v>0</v>
          </cell>
          <cell r="BN97">
            <v>0</v>
          </cell>
          <cell r="BP97">
            <v>0</v>
          </cell>
          <cell r="BQ97">
            <v>0</v>
          </cell>
          <cell r="BR97">
            <v>0</v>
          </cell>
          <cell r="BS97">
            <v>0</v>
          </cell>
          <cell r="BT97">
            <v>0</v>
          </cell>
          <cell r="BU97">
            <v>0</v>
          </cell>
          <cell r="CA97">
            <v>0</v>
          </cell>
          <cell r="CB97">
            <v>0</v>
          </cell>
          <cell r="CC97">
            <v>0</v>
          </cell>
          <cell r="CH97">
            <v>0</v>
          </cell>
          <cell r="CI97">
            <v>390.76400000000001</v>
          </cell>
          <cell r="CJ97">
            <v>0</v>
          </cell>
          <cell r="CK97">
            <v>0</v>
          </cell>
          <cell r="CL97">
            <v>0</v>
          </cell>
          <cell r="CR97">
            <v>0</v>
          </cell>
          <cell r="CS97">
            <v>0</v>
          </cell>
          <cell r="CT97">
            <v>0</v>
          </cell>
          <cell r="CU97">
            <v>0</v>
          </cell>
          <cell r="CV97">
            <v>0</v>
          </cell>
          <cell r="CW97">
            <v>0</v>
          </cell>
          <cell r="CX97">
            <v>0</v>
          </cell>
          <cell r="CY97">
            <v>0</v>
          </cell>
          <cell r="CZ97">
            <v>0</v>
          </cell>
          <cell r="DA97">
            <v>0</v>
          </cell>
          <cell r="DC97">
            <v>38626</v>
          </cell>
          <cell r="DD97">
            <v>11898.375275999999</v>
          </cell>
          <cell r="DE97">
            <v>922.93624999999997</v>
          </cell>
          <cell r="DF97">
            <v>0</v>
          </cell>
          <cell r="DG97">
            <v>876.99469999999997</v>
          </cell>
          <cell r="DH97">
            <v>0</v>
          </cell>
          <cell r="DI97">
            <v>390.76400000000001</v>
          </cell>
          <cell r="DJ97">
            <v>0</v>
          </cell>
          <cell r="DK97">
            <v>14089.070225999998</v>
          </cell>
        </row>
        <row r="98">
          <cell r="A98">
            <v>38657</v>
          </cell>
          <cell r="B98">
            <v>6449.8192750000007</v>
          </cell>
          <cell r="C98">
            <v>4868.3123999999998</v>
          </cell>
          <cell r="D98">
            <v>110.32221</v>
          </cell>
          <cell r="E98">
            <v>218.34696</v>
          </cell>
          <cell r="F98">
            <v>238.67352</v>
          </cell>
          <cell r="G98">
            <v>6.1755900000000006</v>
          </cell>
          <cell r="H98">
            <v>1.5303199999999999</v>
          </cell>
          <cell r="I98">
            <v>0.21059999999999998</v>
          </cell>
          <cell r="J98">
            <v>0</v>
          </cell>
          <cell r="K98">
            <v>0</v>
          </cell>
          <cell r="L98">
            <v>0</v>
          </cell>
          <cell r="M98">
            <v>0</v>
          </cell>
          <cell r="N98">
            <v>0</v>
          </cell>
          <cell r="O98">
            <v>0</v>
          </cell>
          <cell r="P98">
            <v>23.150719999999996</v>
          </cell>
          <cell r="Q98">
            <v>11.19584</v>
          </cell>
          <cell r="R98">
            <v>32.123390000000001</v>
          </cell>
          <cell r="S98">
            <v>19.450859999999999</v>
          </cell>
          <cell r="T98">
            <v>36.62368</v>
          </cell>
          <cell r="U98">
            <v>61.59438999999999</v>
          </cell>
          <cell r="V98">
            <v>0.94879999999999998</v>
          </cell>
          <cell r="W98">
            <v>23.576799999999999</v>
          </cell>
          <cell r="X98">
            <v>4.1259399999999999</v>
          </cell>
          <cell r="Y98">
            <v>0.29470999999999997</v>
          </cell>
          <cell r="Z98">
            <v>1.1788399999999999</v>
          </cell>
          <cell r="AA98">
            <v>103.79872</v>
          </cell>
          <cell r="AB98">
            <v>382.74591999999996</v>
          </cell>
          <cell r="AC98">
            <v>166.80586</v>
          </cell>
          <cell r="AD98">
            <v>10.62656</v>
          </cell>
          <cell r="AE98">
            <v>11.198979999999999</v>
          </cell>
          <cell r="AF98">
            <v>6.0723199999999995</v>
          </cell>
          <cell r="AG98">
            <v>7.6624599999999994</v>
          </cell>
          <cell r="AH98">
            <v>22.987379999999998</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C98">
            <v>38657</v>
          </cell>
          <cell r="BD98">
            <v>157.00720000000001</v>
          </cell>
          <cell r="BE98">
            <v>604.72159999999997</v>
          </cell>
          <cell r="BF98">
            <v>25.211069999999999</v>
          </cell>
          <cell r="BG98">
            <v>47.703119999999998</v>
          </cell>
          <cell r="BH98">
            <v>40.461359999999999</v>
          </cell>
          <cell r="BI98">
            <v>1.33199</v>
          </cell>
          <cell r="BJ98">
            <v>0.55835999999999997</v>
          </cell>
          <cell r="BK98">
            <v>0</v>
          </cell>
          <cell r="BL98">
            <v>0</v>
          </cell>
          <cell r="BM98">
            <v>0</v>
          </cell>
          <cell r="BN98">
            <v>0</v>
          </cell>
          <cell r="BP98">
            <v>0</v>
          </cell>
          <cell r="BQ98">
            <v>0</v>
          </cell>
          <cell r="BR98">
            <v>0</v>
          </cell>
          <cell r="BS98">
            <v>0</v>
          </cell>
          <cell r="BT98">
            <v>0</v>
          </cell>
          <cell r="BU98">
            <v>0</v>
          </cell>
          <cell r="CA98">
            <v>0</v>
          </cell>
          <cell r="CB98">
            <v>0</v>
          </cell>
          <cell r="CC98">
            <v>0</v>
          </cell>
          <cell r="CH98">
            <v>0</v>
          </cell>
          <cell r="CI98">
            <v>390.76400000000001</v>
          </cell>
          <cell r="CJ98">
            <v>0</v>
          </cell>
          <cell r="CK98">
            <v>0</v>
          </cell>
          <cell r="CL98">
            <v>0</v>
          </cell>
          <cell r="CR98">
            <v>0</v>
          </cell>
          <cell r="CS98">
            <v>0</v>
          </cell>
          <cell r="CT98">
            <v>0</v>
          </cell>
          <cell r="CU98">
            <v>0</v>
          </cell>
          <cell r="CV98">
            <v>0</v>
          </cell>
          <cell r="CW98">
            <v>0</v>
          </cell>
          <cell r="CX98">
            <v>0</v>
          </cell>
          <cell r="CY98">
            <v>0</v>
          </cell>
          <cell r="CZ98">
            <v>0</v>
          </cell>
          <cell r="DA98">
            <v>0</v>
          </cell>
          <cell r="DC98">
            <v>38657</v>
          </cell>
          <cell r="DD98">
            <v>11893.390875000003</v>
          </cell>
          <cell r="DE98">
            <v>926.16217000000006</v>
          </cell>
          <cell r="DF98">
            <v>0</v>
          </cell>
          <cell r="DG98">
            <v>876.99469999999997</v>
          </cell>
          <cell r="DH98">
            <v>0</v>
          </cell>
          <cell r="DI98">
            <v>390.76400000000001</v>
          </cell>
          <cell r="DJ98">
            <v>0</v>
          </cell>
          <cell r="DK98">
            <v>14087.311745000001</v>
          </cell>
        </row>
        <row r="99">
          <cell r="A99">
            <v>38687</v>
          </cell>
          <cell r="B99">
            <v>6448.3632024999997</v>
          </cell>
          <cell r="C99">
            <v>4870.8477999999996</v>
          </cell>
          <cell r="D99">
            <v>110.32221</v>
          </cell>
          <cell r="E99">
            <v>218.87711999999999</v>
          </cell>
          <cell r="F99">
            <v>245.36256</v>
          </cell>
          <cell r="G99">
            <v>6.1755900000000006</v>
          </cell>
          <cell r="H99">
            <v>1.5303199999999999</v>
          </cell>
          <cell r="I99">
            <v>0.21059999999999998</v>
          </cell>
          <cell r="J99">
            <v>0</v>
          </cell>
          <cell r="K99">
            <v>0</v>
          </cell>
          <cell r="L99">
            <v>0</v>
          </cell>
          <cell r="M99">
            <v>0</v>
          </cell>
          <cell r="N99">
            <v>0</v>
          </cell>
          <cell r="O99">
            <v>0</v>
          </cell>
          <cell r="P99">
            <v>23.150719999999996</v>
          </cell>
          <cell r="Q99">
            <v>11.19584</v>
          </cell>
          <cell r="R99">
            <v>32.123390000000001</v>
          </cell>
          <cell r="S99">
            <v>19.450859999999999</v>
          </cell>
          <cell r="T99">
            <v>36.62368</v>
          </cell>
          <cell r="U99">
            <v>61.59438999999999</v>
          </cell>
          <cell r="V99">
            <v>0.94879999999999998</v>
          </cell>
          <cell r="W99">
            <v>23.576799999999999</v>
          </cell>
          <cell r="X99">
            <v>4.1259399999999999</v>
          </cell>
          <cell r="Y99">
            <v>0.29470999999999997</v>
          </cell>
          <cell r="Z99">
            <v>1.1788399999999999</v>
          </cell>
          <cell r="AA99">
            <v>103.79872</v>
          </cell>
          <cell r="AB99">
            <v>386.92063999999993</v>
          </cell>
          <cell r="AC99">
            <v>166.80586</v>
          </cell>
          <cell r="AD99">
            <v>10.62656</v>
          </cell>
          <cell r="AE99">
            <v>11.198979999999999</v>
          </cell>
          <cell r="AF99">
            <v>6.0723199999999995</v>
          </cell>
          <cell r="AG99">
            <v>7.6624599999999994</v>
          </cell>
          <cell r="AH99">
            <v>22.987379999999998</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C99">
            <v>38687</v>
          </cell>
          <cell r="BD99">
            <v>157.00720000000001</v>
          </cell>
          <cell r="BE99">
            <v>604.72159999999997</v>
          </cell>
          <cell r="BF99">
            <v>25.211069999999999</v>
          </cell>
          <cell r="BG99">
            <v>47.703119999999998</v>
          </cell>
          <cell r="BH99">
            <v>40.461359999999999</v>
          </cell>
          <cell r="BI99">
            <v>1.33199</v>
          </cell>
          <cell r="BJ99">
            <v>0.55835999999999997</v>
          </cell>
          <cell r="BK99">
            <v>0</v>
          </cell>
          <cell r="BL99">
            <v>0</v>
          </cell>
          <cell r="BM99">
            <v>0</v>
          </cell>
          <cell r="BN99">
            <v>0</v>
          </cell>
          <cell r="BP99">
            <v>0</v>
          </cell>
          <cell r="BQ99">
            <v>0</v>
          </cell>
          <cell r="BR99">
            <v>0</v>
          </cell>
          <cell r="BS99">
            <v>0</v>
          </cell>
          <cell r="BT99">
            <v>0</v>
          </cell>
          <cell r="BU99">
            <v>0</v>
          </cell>
          <cell r="CA99">
            <v>0</v>
          </cell>
          <cell r="CB99">
            <v>0</v>
          </cell>
          <cell r="CC99">
            <v>0</v>
          </cell>
          <cell r="CH99">
            <v>0</v>
          </cell>
          <cell r="CI99">
            <v>390.76400000000001</v>
          </cell>
          <cell r="CJ99">
            <v>0</v>
          </cell>
          <cell r="CK99">
            <v>0</v>
          </cell>
          <cell r="CL99">
            <v>0</v>
          </cell>
          <cell r="CR99">
            <v>0</v>
          </cell>
          <cell r="CS99">
            <v>0</v>
          </cell>
          <cell r="CT99">
            <v>0</v>
          </cell>
          <cell r="CU99">
            <v>0</v>
          </cell>
          <cell r="CV99">
            <v>0</v>
          </cell>
          <cell r="CW99">
            <v>0</v>
          </cell>
          <cell r="CX99">
            <v>0</v>
          </cell>
          <cell r="CY99">
            <v>0</v>
          </cell>
          <cell r="CZ99">
            <v>0</v>
          </cell>
          <cell r="DA99">
            <v>0</v>
          </cell>
          <cell r="DC99">
            <v>38687</v>
          </cell>
          <cell r="DD99">
            <v>11901.6894025</v>
          </cell>
          <cell r="DE99">
            <v>930.33689000000004</v>
          </cell>
          <cell r="DF99">
            <v>0</v>
          </cell>
          <cell r="DG99">
            <v>876.99469999999997</v>
          </cell>
          <cell r="DH99">
            <v>0</v>
          </cell>
          <cell r="DI99">
            <v>390.76400000000001</v>
          </cell>
          <cell r="DJ99">
            <v>0</v>
          </cell>
          <cell r="DK99">
            <v>14099.784992499999</v>
          </cell>
        </row>
        <row r="100">
          <cell r="A100">
            <v>38718</v>
          </cell>
          <cell r="B100">
            <v>6447.4334850000005</v>
          </cell>
          <cell r="C100">
            <v>4874.0971999999992</v>
          </cell>
          <cell r="D100">
            <v>110.32221</v>
          </cell>
          <cell r="E100">
            <v>219.02375999999998</v>
          </cell>
          <cell r="F100">
            <v>247.26887999999997</v>
          </cell>
          <cell r="G100">
            <v>6.1755900000000006</v>
          </cell>
          <cell r="H100">
            <v>1.5303199999999999</v>
          </cell>
          <cell r="I100">
            <v>0.21059999999999998</v>
          </cell>
          <cell r="J100">
            <v>0</v>
          </cell>
          <cell r="K100">
            <v>0</v>
          </cell>
          <cell r="L100">
            <v>0</v>
          </cell>
          <cell r="M100">
            <v>0</v>
          </cell>
          <cell r="N100">
            <v>0</v>
          </cell>
          <cell r="O100">
            <v>0</v>
          </cell>
          <cell r="P100">
            <v>23.150719999999996</v>
          </cell>
          <cell r="Q100">
            <v>11.19584</v>
          </cell>
          <cell r="R100">
            <v>32.123390000000001</v>
          </cell>
          <cell r="S100">
            <v>19.450859999999999</v>
          </cell>
          <cell r="T100">
            <v>36.62368</v>
          </cell>
          <cell r="U100">
            <v>61.59438999999999</v>
          </cell>
          <cell r="V100">
            <v>0.94879999999999998</v>
          </cell>
          <cell r="W100">
            <v>23.576799999999999</v>
          </cell>
          <cell r="X100">
            <v>4.1259399999999999</v>
          </cell>
          <cell r="Y100">
            <v>0.29470999999999997</v>
          </cell>
          <cell r="Z100">
            <v>1.1788399999999999</v>
          </cell>
          <cell r="AA100">
            <v>103.79872</v>
          </cell>
          <cell r="AB100">
            <v>388.05919999999998</v>
          </cell>
          <cell r="AC100">
            <v>166.80586</v>
          </cell>
          <cell r="AD100">
            <v>10.62656</v>
          </cell>
          <cell r="AE100">
            <v>11.198979999999999</v>
          </cell>
          <cell r="AF100">
            <v>6.0723199999999995</v>
          </cell>
          <cell r="AG100">
            <v>7.6624599999999994</v>
          </cell>
          <cell r="AH100">
            <v>22.987379999999998</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C100">
            <v>38718</v>
          </cell>
          <cell r="BD100">
            <v>157.00720000000001</v>
          </cell>
          <cell r="BE100">
            <v>604.72159999999997</v>
          </cell>
          <cell r="BF100">
            <v>25.211069999999999</v>
          </cell>
          <cell r="BG100">
            <v>47.703119999999998</v>
          </cell>
          <cell r="BH100">
            <v>40.461359999999999</v>
          </cell>
          <cell r="BI100">
            <v>1.33199</v>
          </cell>
          <cell r="BJ100">
            <v>0.55835999999999997</v>
          </cell>
          <cell r="BK100">
            <v>0</v>
          </cell>
          <cell r="BL100">
            <v>0</v>
          </cell>
          <cell r="BM100">
            <v>0</v>
          </cell>
          <cell r="BN100">
            <v>0</v>
          </cell>
          <cell r="BP100">
            <v>0</v>
          </cell>
          <cell r="BQ100">
            <v>0</v>
          </cell>
          <cell r="BR100">
            <v>0</v>
          </cell>
          <cell r="BS100">
            <v>0</v>
          </cell>
          <cell r="BT100">
            <v>0</v>
          </cell>
          <cell r="BU100">
            <v>0</v>
          </cell>
          <cell r="CA100">
            <v>0</v>
          </cell>
          <cell r="CB100">
            <v>0</v>
          </cell>
          <cell r="CC100">
            <v>0</v>
          </cell>
          <cell r="CH100">
            <v>0</v>
          </cell>
          <cell r="CI100">
            <v>390.76400000000001</v>
          </cell>
          <cell r="CJ100">
            <v>0</v>
          </cell>
          <cell r="CK100">
            <v>0</v>
          </cell>
          <cell r="CL100">
            <v>0</v>
          </cell>
          <cell r="CR100">
            <v>0</v>
          </cell>
          <cell r="CS100">
            <v>0</v>
          </cell>
          <cell r="CT100">
            <v>0</v>
          </cell>
          <cell r="CU100">
            <v>0</v>
          </cell>
          <cell r="CV100">
            <v>0</v>
          </cell>
          <cell r="CW100">
            <v>0</v>
          </cell>
          <cell r="CX100">
            <v>0</v>
          </cell>
          <cell r="CY100">
            <v>0</v>
          </cell>
          <cell r="CZ100">
            <v>0</v>
          </cell>
          <cell r="DA100">
            <v>0</v>
          </cell>
          <cell r="DC100">
            <v>38718</v>
          </cell>
          <cell r="DD100">
            <v>11906.062045000001</v>
          </cell>
          <cell r="DE100">
            <v>931.47544999999991</v>
          </cell>
          <cell r="DF100">
            <v>0</v>
          </cell>
          <cell r="DG100">
            <v>876.99469999999997</v>
          </cell>
          <cell r="DH100">
            <v>0</v>
          </cell>
          <cell r="DI100">
            <v>390.76400000000001</v>
          </cell>
          <cell r="DJ100">
            <v>0</v>
          </cell>
          <cell r="DK100">
            <v>14105.296194999999</v>
          </cell>
        </row>
        <row r="101">
          <cell r="A101">
            <v>38749</v>
          </cell>
          <cell r="B101">
            <v>6433.0579100000004</v>
          </cell>
          <cell r="C101">
            <v>4862.1607999999997</v>
          </cell>
          <cell r="D101">
            <v>110.32221</v>
          </cell>
          <cell r="E101">
            <v>219.20424</v>
          </cell>
          <cell r="F101">
            <v>249.58127999999999</v>
          </cell>
          <cell r="G101">
            <v>6.1755900000000006</v>
          </cell>
          <cell r="H101">
            <v>1.5303199999999999</v>
          </cell>
          <cell r="I101">
            <v>0.21059999999999998</v>
          </cell>
          <cell r="J101">
            <v>0</v>
          </cell>
          <cell r="K101">
            <v>0</v>
          </cell>
          <cell r="L101">
            <v>0</v>
          </cell>
          <cell r="M101">
            <v>0</v>
          </cell>
          <cell r="N101">
            <v>0</v>
          </cell>
          <cell r="O101">
            <v>0</v>
          </cell>
          <cell r="P101">
            <v>23.150719999999996</v>
          </cell>
          <cell r="Q101">
            <v>11.19584</v>
          </cell>
          <cell r="R101">
            <v>32.123390000000001</v>
          </cell>
          <cell r="S101">
            <v>19.450859999999999</v>
          </cell>
          <cell r="T101">
            <v>36.62368</v>
          </cell>
          <cell r="U101">
            <v>61.59438999999999</v>
          </cell>
          <cell r="V101">
            <v>0.94879999999999998</v>
          </cell>
          <cell r="W101">
            <v>23.576799999999999</v>
          </cell>
          <cell r="X101">
            <v>4.1259399999999999</v>
          </cell>
          <cell r="Y101">
            <v>0.29470999999999997</v>
          </cell>
          <cell r="Z101">
            <v>1.1788399999999999</v>
          </cell>
          <cell r="AA101">
            <v>103.79872</v>
          </cell>
          <cell r="AB101">
            <v>389.38751999999994</v>
          </cell>
          <cell r="AC101">
            <v>166.80586</v>
          </cell>
          <cell r="AD101">
            <v>10.62656</v>
          </cell>
          <cell r="AE101">
            <v>11.198979999999999</v>
          </cell>
          <cell r="AF101">
            <v>6.0723199999999995</v>
          </cell>
          <cell r="AG101">
            <v>7.6624599999999994</v>
          </cell>
          <cell r="AH101">
            <v>22.987379999999998</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C101">
            <v>38749</v>
          </cell>
          <cell r="BD101">
            <v>157.00720000000001</v>
          </cell>
          <cell r="BE101">
            <v>604.72159999999997</v>
          </cell>
          <cell r="BF101">
            <v>25.211069999999999</v>
          </cell>
          <cell r="BG101">
            <v>47.703119999999998</v>
          </cell>
          <cell r="BH101">
            <v>40.461359999999999</v>
          </cell>
          <cell r="BI101">
            <v>1.33199</v>
          </cell>
          <cell r="BJ101">
            <v>0.55835999999999997</v>
          </cell>
          <cell r="BK101">
            <v>0</v>
          </cell>
          <cell r="BL101">
            <v>0</v>
          </cell>
          <cell r="BM101">
            <v>0</v>
          </cell>
          <cell r="BN101">
            <v>0</v>
          </cell>
          <cell r="BP101">
            <v>0</v>
          </cell>
          <cell r="BQ101">
            <v>0</v>
          </cell>
          <cell r="BR101">
            <v>0</v>
          </cell>
          <cell r="BS101">
            <v>0</v>
          </cell>
          <cell r="BT101">
            <v>0</v>
          </cell>
          <cell r="BU101">
            <v>0</v>
          </cell>
          <cell r="CA101">
            <v>0</v>
          </cell>
          <cell r="CB101">
            <v>0</v>
          </cell>
          <cell r="CC101">
            <v>0</v>
          </cell>
          <cell r="CH101">
            <v>0</v>
          </cell>
          <cell r="CI101">
            <v>390.76400000000001</v>
          </cell>
          <cell r="CJ101">
            <v>0</v>
          </cell>
          <cell r="CK101">
            <v>0</v>
          </cell>
          <cell r="CL101">
            <v>0</v>
          </cell>
          <cell r="CR101">
            <v>0</v>
          </cell>
          <cell r="CS101">
            <v>0</v>
          </cell>
          <cell r="CT101">
            <v>0</v>
          </cell>
          <cell r="CU101">
            <v>0</v>
          </cell>
          <cell r="CV101">
            <v>0</v>
          </cell>
          <cell r="CW101">
            <v>0</v>
          </cell>
          <cell r="CX101">
            <v>0</v>
          </cell>
          <cell r="CY101">
            <v>0</v>
          </cell>
          <cell r="CZ101">
            <v>0</v>
          </cell>
          <cell r="DA101">
            <v>0</v>
          </cell>
          <cell r="DC101">
            <v>38749</v>
          </cell>
          <cell r="DD101">
            <v>11882.242950000002</v>
          </cell>
          <cell r="DE101">
            <v>932.80376999999999</v>
          </cell>
          <cell r="DF101">
            <v>0</v>
          </cell>
          <cell r="DG101">
            <v>876.99469999999997</v>
          </cell>
          <cell r="DH101">
            <v>0</v>
          </cell>
          <cell r="DI101">
            <v>390.76400000000001</v>
          </cell>
          <cell r="DJ101">
            <v>0</v>
          </cell>
          <cell r="DK101">
            <v>14082.805420000001</v>
          </cell>
        </row>
        <row r="102">
          <cell r="A102">
            <v>38777</v>
          </cell>
          <cell r="B102">
            <v>6441.5893575</v>
          </cell>
          <cell r="C102">
            <v>4874.0593999999992</v>
          </cell>
          <cell r="D102">
            <v>110.32221</v>
          </cell>
          <cell r="E102">
            <v>219.42983999999998</v>
          </cell>
          <cell r="F102">
            <v>252.34487999999999</v>
          </cell>
          <cell r="G102">
            <v>6.1755900000000006</v>
          </cell>
          <cell r="H102">
            <v>1.5303199999999999</v>
          </cell>
          <cell r="I102">
            <v>0.21059999999999998</v>
          </cell>
          <cell r="J102">
            <v>0</v>
          </cell>
          <cell r="K102">
            <v>0</v>
          </cell>
          <cell r="L102">
            <v>0</v>
          </cell>
          <cell r="M102">
            <v>0</v>
          </cell>
          <cell r="N102">
            <v>0</v>
          </cell>
          <cell r="O102">
            <v>0</v>
          </cell>
          <cell r="P102">
            <v>23.150719999999996</v>
          </cell>
          <cell r="Q102">
            <v>11.19584</v>
          </cell>
          <cell r="R102">
            <v>32.123390000000001</v>
          </cell>
          <cell r="S102">
            <v>19.450859999999999</v>
          </cell>
          <cell r="T102">
            <v>36.62368</v>
          </cell>
          <cell r="U102">
            <v>61.59438999999999</v>
          </cell>
          <cell r="V102">
            <v>0.94879999999999998</v>
          </cell>
          <cell r="W102">
            <v>23.576799999999999</v>
          </cell>
          <cell r="X102">
            <v>4.1259399999999999</v>
          </cell>
          <cell r="Y102">
            <v>0.29470999999999997</v>
          </cell>
          <cell r="Z102">
            <v>1.1788399999999999</v>
          </cell>
          <cell r="AA102">
            <v>103.79872</v>
          </cell>
          <cell r="AB102">
            <v>391.09535999999997</v>
          </cell>
          <cell r="AC102">
            <v>166.80586</v>
          </cell>
          <cell r="AD102">
            <v>10.62656</v>
          </cell>
          <cell r="AE102">
            <v>11.198979999999999</v>
          </cell>
          <cell r="AF102">
            <v>6.0723199999999995</v>
          </cell>
          <cell r="AG102">
            <v>7.6624599999999994</v>
          </cell>
          <cell r="AH102">
            <v>22.987379999999998</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C102">
            <v>38777</v>
          </cell>
          <cell r="BD102">
            <v>157.00720000000001</v>
          </cell>
          <cell r="BE102">
            <v>604.72159999999997</v>
          </cell>
          <cell r="BF102">
            <v>25.211069999999999</v>
          </cell>
          <cell r="BG102">
            <v>47.703119999999998</v>
          </cell>
          <cell r="BH102">
            <v>40.461359999999999</v>
          </cell>
          <cell r="BI102">
            <v>1.33199</v>
          </cell>
          <cell r="BJ102">
            <v>0.55835999999999997</v>
          </cell>
          <cell r="BK102">
            <v>0</v>
          </cell>
          <cell r="BL102">
            <v>0</v>
          </cell>
          <cell r="BM102">
            <v>0</v>
          </cell>
          <cell r="BN102">
            <v>0</v>
          </cell>
          <cell r="BP102">
            <v>0</v>
          </cell>
          <cell r="BQ102">
            <v>0</v>
          </cell>
          <cell r="BR102">
            <v>0</v>
          </cell>
          <cell r="BS102">
            <v>0</v>
          </cell>
          <cell r="BT102">
            <v>0</v>
          </cell>
          <cell r="BU102">
            <v>0</v>
          </cell>
          <cell r="CA102">
            <v>0</v>
          </cell>
          <cell r="CB102">
            <v>0</v>
          </cell>
          <cell r="CC102">
            <v>0</v>
          </cell>
          <cell r="CH102">
            <v>0</v>
          </cell>
          <cell r="CI102">
            <v>390.76400000000001</v>
          </cell>
          <cell r="CJ102">
            <v>0</v>
          </cell>
          <cell r="CK102">
            <v>0</v>
          </cell>
          <cell r="CL102">
            <v>0</v>
          </cell>
          <cell r="CR102">
            <v>0</v>
          </cell>
          <cell r="CS102">
            <v>0</v>
          </cell>
          <cell r="CT102">
            <v>0</v>
          </cell>
          <cell r="CU102">
            <v>0</v>
          </cell>
          <cell r="CV102">
            <v>0</v>
          </cell>
          <cell r="CW102">
            <v>0</v>
          </cell>
          <cell r="CX102">
            <v>0</v>
          </cell>
          <cell r="CY102">
            <v>0</v>
          </cell>
          <cell r="CZ102">
            <v>0</v>
          </cell>
          <cell r="DA102">
            <v>0</v>
          </cell>
          <cell r="DC102">
            <v>38777</v>
          </cell>
          <cell r="DD102">
            <v>11905.662197500002</v>
          </cell>
          <cell r="DE102">
            <v>934.51161000000002</v>
          </cell>
          <cell r="DF102">
            <v>0</v>
          </cell>
          <cell r="DG102">
            <v>876.99469999999997</v>
          </cell>
          <cell r="DH102">
            <v>0</v>
          </cell>
          <cell r="DI102">
            <v>390.76400000000001</v>
          </cell>
          <cell r="DJ102">
            <v>0</v>
          </cell>
          <cell r="DK102">
            <v>14107.9325075</v>
          </cell>
        </row>
        <row r="103">
          <cell r="A103">
            <v>38808</v>
          </cell>
          <cell r="B103">
            <v>6426.5750149999994</v>
          </cell>
          <cell r="C103">
            <v>4860.9763999999996</v>
          </cell>
          <cell r="D103">
            <v>110.32221</v>
          </cell>
          <cell r="E103">
            <v>219.72311999999999</v>
          </cell>
          <cell r="F103">
            <v>256.02215999999999</v>
          </cell>
          <cell r="G103">
            <v>6.1755900000000006</v>
          </cell>
          <cell r="H103">
            <v>1.5303199999999999</v>
          </cell>
          <cell r="I103">
            <v>0.21059999999999998</v>
          </cell>
          <cell r="J103">
            <v>0</v>
          </cell>
          <cell r="K103">
            <v>0</v>
          </cell>
          <cell r="L103">
            <v>0</v>
          </cell>
          <cell r="M103">
            <v>0</v>
          </cell>
          <cell r="N103">
            <v>0</v>
          </cell>
          <cell r="O103">
            <v>0</v>
          </cell>
          <cell r="P103">
            <v>23.150719999999996</v>
          </cell>
          <cell r="Q103">
            <v>11.19584</v>
          </cell>
          <cell r="R103">
            <v>32.123390000000001</v>
          </cell>
          <cell r="S103">
            <v>19.450859999999999</v>
          </cell>
          <cell r="T103">
            <v>36.62368</v>
          </cell>
          <cell r="U103">
            <v>61.59438999999999</v>
          </cell>
          <cell r="V103">
            <v>0.94879999999999998</v>
          </cell>
          <cell r="W103">
            <v>23.576799999999999</v>
          </cell>
          <cell r="X103">
            <v>4.1259399999999999</v>
          </cell>
          <cell r="Y103">
            <v>0.29470999999999997</v>
          </cell>
          <cell r="Z103">
            <v>1.1788399999999999</v>
          </cell>
          <cell r="AA103">
            <v>103.79872</v>
          </cell>
          <cell r="AB103">
            <v>393.37248</v>
          </cell>
          <cell r="AC103">
            <v>166.80586</v>
          </cell>
          <cell r="AD103">
            <v>10.62656</v>
          </cell>
          <cell r="AE103">
            <v>11.198979999999999</v>
          </cell>
          <cell r="AF103">
            <v>6.0723199999999995</v>
          </cell>
          <cell r="AG103">
            <v>7.6624599999999994</v>
          </cell>
          <cell r="AH103">
            <v>22.987379999999998</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C103">
            <v>38808</v>
          </cell>
          <cell r="BD103">
            <v>157.00720000000001</v>
          </cell>
          <cell r="BE103">
            <v>604.72159999999997</v>
          </cell>
          <cell r="BF103">
            <v>25.211069999999999</v>
          </cell>
          <cell r="BG103">
            <v>47.703119999999998</v>
          </cell>
          <cell r="BH103">
            <v>40.461359999999999</v>
          </cell>
          <cell r="BI103">
            <v>1.33199</v>
          </cell>
          <cell r="BJ103">
            <v>0.55835999999999997</v>
          </cell>
          <cell r="BK103">
            <v>0</v>
          </cell>
          <cell r="BL103">
            <v>0</v>
          </cell>
          <cell r="BM103">
            <v>0</v>
          </cell>
          <cell r="BN103">
            <v>0</v>
          </cell>
          <cell r="BP103">
            <v>0</v>
          </cell>
          <cell r="BQ103">
            <v>0</v>
          </cell>
          <cell r="BR103">
            <v>0</v>
          </cell>
          <cell r="BS103">
            <v>0</v>
          </cell>
          <cell r="BT103">
            <v>0</v>
          </cell>
          <cell r="BU103">
            <v>0</v>
          </cell>
          <cell r="CA103">
            <v>0</v>
          </cell>
          <cell r="CB103">
            <v>0</v>
          </cell>
          <cell r="CC103">
            <v>0</v>
          </cell>
          <cell r="CH103">
            <v>0</v>
          </cell>
          <cell r="CI103">
            <v>390.76400000000001</v>
          </cell>
          <cell r="CJ103">
            <v>0</v>
          </cell>
          <cell r="CK103">
            <v>0</v>
          </cell>
          <cell r="CL103">
            <v>0</v>
          </cell>
          <cell r="CR103">
            <v>0</v>
          </cell>
          <cell r="CS103">
            <v>0</v>
          </cell>
          <cell r="CT103">
            <v>0</v>
          </cell>
          <cell r="CU103">
            <v>0</v>
          </cell>
          <cell r="CV103">
            <v>0</v>
          </cell>
          <cell r="CW103">
            <v>0</v>
          </cell>
          <cell r="CX103">
            <v>0</v>
          </cell>
          <cell r="CY103">
            <v>0</v>
          </cell>
          <cell r="CZ103">
            <v>0</v>
          </cell>
          <cell r="DA103">
            <v>0</v>
          </cell>
          <cell r="DC103">
            <v>38808</v>
          </cell>
          <cell r="DD103">
            <v>11881.535415</v>
          </cell>
          <cell r="DE103">
            <v>936.78872999999999</v>
          </cell>
          <cell r="DF103">
            <v>0</v>
          </cell>
          <cell r="DG103">
            <v>876.99469999999997</v>
          </cell>
          <cell r="DH103">
            <v>0</v>
          </cell>
          <cell r="DI103">
            <v>390.76400000000001</v>
          </cell>
          <cell r="DJ103">
            <v>0</v>
          </cell>
          <cell r="DK103">
            <v>14086.082844999999</v>
          </cell>
        </row>
        <row r="104">
          <cell r="A104">
            <v>38838</v>
          </cell>
          <cell r="B104">
            <v>6434.0270379999993</v>
          </cell>
          <cell r="C104">
            <v>4872.9531199999992</v>
          </cell>
          <cell r="D104">
            <v>110.32221</v>
          </cell>
          <cell r="E104">
            <v>220.02768</v>
          </cell>
          <cell r="F104">
            <v>259.84607999999997</v>
          </cell>
          <cell r="G104">
            <v>6.1755900000000006</v>
          </cell>
          <cell r="H104">
            <v>1.5303199999999999</v>
          </cell>
          <cell r="I104">
            <v>0.21059999999999998</v>
          </cell>
          <cell r="J104">
            <v>0</v>
          </cell>
          <cell r="K104">
            <v>0</v>
          </cell>
          <cell r="L104">
            <v>0</v>
          </cell>
          <cell r="M104">
            <v>0</v>
          </cell>
          <cell r="N104">
            <v>0</v>
          </cell>
          <cell r="O104">
            <v>0</v>
          </cell>
          <cell r="P104">
            <v>23.150719999999996</v>
          </cell>
          <cell r="Q104">
            <v>11.19584</v>
          </cell>
          <cell r="R104">
            <v>32.123390000000001</v>
          </cell>
          <cell r="S104">
            <v>19.450859999999999</v>
          </cell>
          <cell r="T104">
            <v>36.62368</v>
          </cell>
          <cell r="U104">
            <v>61.59438999999999</v>
          </cell>
          <cell r="V104">
            <v>0.94879999999999998</v>
          </cell>
          <cell r="W104">
            <v>23.576799999999999</v>
          </cell>
          <cell r="X104">
            <v>4.1259399999999999</v>
          </cell>
          <cell r="Y104">
            <v>0.29470999999999997</v>
          </cell>
          <cell r="Z104">
            <v>1.1788399999999999</v>
          </cell>
          <cell r="AA104">
            <v>103.79872</v>
          </cell>
          <cell r="AB104">
            <v>395.64959999999996</v>
          </cell>
          <cell r="AC104">
            <v>166.80586</v>
          </cell>
          <cell r="AD104">
            <v>10.62656</v>
          </cell>
          <cell r="AE104">
            <v>11.198979999999999</v>
          </cell>
          <cell r="AF104">
            <v>6.0723199999999995</v>
          </cell>
          <cell r="AG104">
            <v>7.6624599999999994</v>
          </cell>
          <cell r="AH104">
            <v>22.987379999999998</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C104">
            <v>38838</v>
          </cell>
          <cell r="BD104">
            <v>157.00720000000001</v>
          </cell>
          <cell r="BE104">
            <v>604.72159999999997</v>
          </cell>
          <cell r="BF104">
            <v>25.211069999999999</v>
          </cell>
          <cell r="BG104">
            <v>47.703119999999998</v>
          </cell>
          <cell r="BH104">
            <v>40.461359999999999</v>
          </cell>
          <cell r="BI104">
            <v>1.33199</v>
          </cell>
          <cell r="BJ104">
            <v>0.55835999999999997</v>
          </cell>
          <cell r="BK104">
            <v>0</v>
          </cell>
          <cell r="BL104">
            <v>0</v>
          </cell>
          <cell r="BM104">
            <v>0</v>
          </cell>
          <cell r="BN104">
            <v>0</v>
          </cell>
          <cell r="BP104">
            <v>0</v>
          </cell>
          <cell r="BQ104">
            <v>0</v>
          </cell>
          <cell r="BR104">
            <v>0</v>
          </cell>
          <cell r="BS104">
            <v>0</v>
          </cell>
          <cell r="BT104">
            <v>0</v>
          </cell>
          <cell r="BU104">
            <v>0</v>
          </cell>
          <cell r="CA104">
            <v>0</v>
          </cell>
          <cell r="CB104">
            <v>0</v>
          </cell>
          <cell r="CC104">
            <v>0</v>
          </cell>
          <cell r="CH104">
            <v>0</v>
          </cell>
          <cell r="CI104">
            <v>390.76400000000001</v>
          </cell>
          <cell r="CJ104">
            <v>0</v>
          </cell>
          <cell r="CK104">
            <v>0</v>
          </cell>
          <cell r="CL104">
            <v>0</v>
          </cell>
          <cell r="CR104">
            <v>0</v>
          </cell>
          <cell r="CS104">
            <v>0</v>
          </cell>
          <cell r="CT104">
            <v>0</v>
          </cell>
          <cell r="CU104">
            <v>0</v>
          </cell>
          <cell r="CV104">
            <v>0</v>
          </cell>
          <cell r="CW104">
            <v>0</v>
          </cell>
          <cell r="CX104">
            <v>0</v>
          </cell>
          <cell r="CY104">
            <v>0</v>
          </cell>
          <cell r="CZ104">
            <v>0</v>
          </cell>
          <cell r="DA104">
            <v>0</v>
          </cell>
          <cell r="DC104">
            <v>38838</v>
          </cell>
          <cell r="DD104">
            <v>11905.092637999998</v>
          </cell>
          <cell r="DE104">
            <v>939.06584999999995</v>
          </cell>
          <cell r="DF104">
            <v>0</v>
          </cell>
          <cell r="DG104">
            <v>876.99469999999997</v>
          </cell>
          <cell r="DH104">
            <v>0</v>
          </cell>
          <cell r="DI104">
            <v>390.76400000000001</v>
          </cell>
          <cell r="DJ104">
            <v>0</v>
          </cell>
          <cell r="DK104">
            <v>14111.917187999996</v>
          </cell>
        </row>
        <row r="105">
          <cell r="A105">
            <v>38869</v>
          </cell>
          <cell r="B105">
            <v>6427.8991020000003</v>
          </cell>
          <cell r="C105">
            <v>4870.2852800000001</v>
          </cell>
          <cell r="D105">
            <v>110.32221</v>
          </cell>
          <cell r="E105">
            <v>220.32095999999999</v>
          </cell>
          <cell r="F105">
            <v>263.57976000000002</v>
          </cell>
          <cell r="G105">
            <v>6.1755900000000006</v>
          </cell>
          <cell r="H105">
            <v>1.5303199999999999</v>
          </cell>
          <cell r="I105">
            <v>0.21059999999999998</v>
          </cell>
          <cell r="J105">
            <v>0</v>
          </cell>
          <cell r="K105">
            <v>0</v>
          </cell>
          <cell r="L105">
            <v>0</v>
          </cell>
          <cell r="M105">
            <v>0</v>
          </cell>
          <cell r="N105">
            <v>0</v>
          </cell>
          <cell r="O105">
            <v>0</v>
          </cell>
          <cell r="P105">
            <v>23.150719999999996</v>
          </cell>
          <cell r="Q105">
            <v>11.19584</v>
          </cell>
          <cell r="R105">
            <v>32.123390000000001</v>
          </cell>
          <cell r="S105">
            <v>19.450859999999999</v>
          </cell>
          <cell r="T105">
            <v>36.62368</v>
          </cell>
          <cell r="U105">
            <v>61.59438999999999</v>
          </cell>
          <cell r="V105">
            <v>0.94879999999999998</v>
          </cell>
          <cell r="W105">
            <v>23.576799999999999</v>
          </cell>
          <cell r="X105">
            <v>4.1259399999999999</v>
          </cell>
          <cell r="Y105">
            <v>0.29470999999999997</v>
          </cell>
          <cell r="Z105">
            <v>1.1788399999999999</v>
          </cell>
          <cell r="AA105">
            <v>103.79872</v>
          </cell>
          <cell r="AB105">
            <v>397.92671999999999</v>
          </cell>
          <cell r="AC105">
            <v>166.80586</v>
          </cell>
          <cell r="AD105">
            <v>10.62656</v>
          </cell>
          <cell r="AE105">
            <v>11.198979999999999</v>
          </cell>
          <cell r="AF105">
            <v>6.0723199999999995</v>
          </cell>
          <cell r="AG105">
            <v>7.6624599999999994</v>
          </cell>
          <cell r="AH105">
            <v>22.987379999999998</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C105">
            <v>38869</v>
          </cell>
          <cell r="BD105">
            <v>157.00720000000001</v>
          </cell>
          <cell r="BE105">
            <v>604.72159999999997</v>
          </cell>
          <cell r="BF105">
            <v>25.211069999999999</v>
          </cell>
          <cell r="BG105">
            <v>47.703119999999998</v>
          </cell>
          <cell r="BH105">
            <v>40.461359999999999</v>
          </cell>
          <cell r="BI105">
            <v>1.33199</v>
          </cell>
          <cell r="BJ105">
            <v>0.55835999999999997</v>
          </cell>
          <cell r="BK105">
            <v>0</v>
          </cell>
          <cell r="BL105">
            <v>0</v>
          </cell>
          <cell r="BM105">
            <v>0</v>
          </cell>
          <cell r="BN105">
            <v>0</v>
          </cell>
          <cell r="BP105">
            <v>0</v>
          </cell>
          <cell r="BQ105">
            <v>0</v>
          </cell>
          <cell r="BR105">
            <v>0</v>
          </cell>
          <cell r="BS105">
            <v>0</v>
          </cell>
          <cell r="BT105">
            <v>0</v>
          </cell>
          <cell r="BU105">
            <v>0</v>
          </cell>
          <cell r="CA105">
            <v>0</v>
          </cell>
          <cell r="CB105">
            <v>0</v>
          </cell>
          <cell r="CC105">
            <v>0</v>
          </cell>
          <cell r="CH105">
            <v>0</v>
          </cell>
          <cell r="CI105">
            <v>390.76400000000001</v>
          </cell>
          <cell r="CJ105">
            <v>0</v>
          </cell>
          <cell r="CK105">
            <v>0</v>
          </cell>
          <cell r="CL105">
            <v>0</v>
          </cell>
          <cell r="CR105">
            <v>0</v>
          </cell>
          <cell r="CS105">
            <v>0</v>
          </cell>
          <cell r="CT105">
            <v>0</v>
          </cell>
          <cell r="CU105">
            <v>0</v>
          </cell>
          <cell r="CV105">
            <v>0</v>
          </cell>
          <cell r="CW105">
            <v>0</v>
          </cell>
          <cell r="CX105">
            <v>0</v>
          </cell>
          <cell r="CY105">
            <v>0</v>
          </cell>
          <cell r="CZ105">
            <v>0</v>
          </cell>
          <cell r="DA105">
            <v>0</v>
          </cell>
          <cell r="DC105">
            <v>38869</v>
          </cell>
          <cell r="DD105">
            <v>11900.323822</v>
          </cell>
          <cell r="DE105">
            <v>941.34296999999992</v>
          </cell>
          <cell r="DF105">
            <v>0</v>
          </cell>
          <cell r="DG105">
            <v>876.99469999999997</v>
          </cell>
          <cell r="DH105">
            <v>0</v>
          </cell>
          <cell r="DI105">
            <v>390.76400000000001</v>
          </cell>
          <cell r="DJ105">
            <v>0</v>
          </cell>
          <cell r="DK105">
            <v>14109.425491999998</v>
          </cell>
        </row>
        <row r="106">
          <cell r="A106">
            <v>38899</v>
          </cell>
          <cell r="B106">
            <v>6437.4062899999999</v>
          </cell>
          <cell r="C106">
            <v>4886.8343999999997</v>
          </cell>
          <cell r="D106">
            <v>110.32221</v>
          </cell>
          <cell r="E106">
            <v>220.5804</v>
          </cell>
          <cell r="F106">
            <v>266.85095999999999</v>
          </cell>
          <cell r="G106">
            <v>6.1755900000000006</v>
          </cell>
          <cell r="H106">
            <v>1.5303199999999999</v>
          </cell>
          <cell r="I106">
            <v>0.21059999999999998</v>
          </cell>
          <cell r="J106">
            <v>0</v>
          </cell>
          <cell r="K106">
            <v>0</v>
          </cell>
          <cell r="L106">
            <v>0</v>
          </cell>
          <cell r="M106">
            <v>0</v>
          </cell>
          <cell r="N106">
            <v>0</v>
          </cell>
          <cell r="O106">
            <v>0</v>
          </cell>
          <cell r="P106">
            <v>23.150719999999996</v>
          </cell>
          <cell r="Q106">
            <v>11.19584</v>
          </cell>
          <cell r="R106">
            <v>32.123390000000001</v>
          </cell>
          <cell r="S106">
            <v>19.450859999999999</v>
          </cell>
          <cell r="T106">
            <v>36.62368</v>
          </cell>
          <cell r="U106">
            <v>61.59438999999999</v>
          </cell>
          <cell r="V106">
            <v>0.94879999999999998</v>
          </cell>
          <cell r="W106">
            <v>23.576799999999999</v>
          </cell>
          <cell r="X106">
            <v>4.1259399999999999</v>
          </cell>
          <cell r="Y106">
            <v>0.29470999999999997</v>
          </cell>
          <cell r="Z106">
            <v>1.1788399999999999</v>
          </cell>
          <cell r="AA106">
            <v>103.79872</v>
          </cell>
          <cell r="AB106">
            <v>400.01407999999998</v>
          </cell>
          <cell r="AC106">
            <v>166.80586</v>
          </cell>
          <cell r="AD106">
            <v>10.62656</v>
          </cell>
          <cell r="AE106">
            <v>11.198979999999999</v>
          </cell>
          <cell r="AF106">
            <v>6.0723199999999995</v>
          </cell>
          <cell r="AG106">
            <v>7.6624599999999994</v>
          </cell>
          <cell r="AH106">
            <v>22.987379999999998</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C106">
            <v>38899</v>
          </cell>
          <cell r="BD106">
            <v>157.00720000000001</v>
          </cell>
          <cell r="BE106">
            <v>604.72159999999997</v>
          </cell>
          <cell r="BF106">
            <v>25.211069999999999</v>
          </cell>
          <cell r="BG106">
            <v>47.703119999999998</v>
          </cell>
          <cell r="BH106">
            <v>40.461359999999999</v>
          </cell>
          <cell r="BI106">
            <v>1.33199</v>
          </cell>
          <cell r="BJ106">
            <v>0.55835999999999997</v>
          </cell>
          <cell r="BK106">
            <v>0</v>
          </cell>
          <cell r="BL106">
            <v>0</v>
          </cell>
          <cell r="BM106">
            <v>0</v>
          </cell>
          <cell r="BN106">
            <v>0</v>
          </cell>
          <cell r="BP106">
            <v>0</v>
          </cell>
          <cell r="BQ106">
            <v>0</v>
          </cell>
          <cell r="BR106">
            <v>0</v>
          </cell>
          <cell r="BS106">
            <v>0</v>
          </cell>
          <cell r="BT106">
            <v>0</v>
          </cell>
          <cell r="BU106">
            <v>0</v>
          </cell>
          <cell r="CA106">
            <v>0</v>
          </cell>
          <cell r="CB106">
            <v>0</v>
          </cell>
          <cell r="CC106">
            <v>0</v>
          </cell>
          <cell r="CH106">
            <v>0</v>
          </cell>
          <cell r="CI106">
            <v>390.76400000000001</v>
          </cell>
          <cell r="CJ106">
            <v>0</v>
          </cell>
          <cell r="CK106">
            <v>0</v>
          </cell>
          <cell r="CL106">
            <v>0</v>
          </cell>
          <cell r="CR106">
            <v>0</v>
          </cell>
          <cell r="CS106">
            <v>0</v>
          </cell>
          <cell r="CT106">
            <v>0</v>
          </cell>
          <cell r="CU106">
            <v>0</v>
          </cell>
          <cell r="CV106">
            <v>0</v>
          </cell>
          <cell r="CW106">
            <v>0</v>
          </cell>
          <cell r="CX106">
            <v>0</v>
          </cell>
          <cell r="CY106">
            <v>0</v>
          </cell>
          <cell r="CZ106">
            <v>0</v>
          </cell>
          <cell r="DA106">
            <v>0</v>
          </cell>
          <cell r="DC106">
            <v>38899</v>
          </cell>
          <cell r="DD106">
            <v>11929.91077</v>
          </cell>
          <cell r="DE106">
            <v>943.43032999999991</v>
          </cell>
          <cell r="DF106">
            <v>0</v>
          </cell>
          <cell r="DG106">
            <v>876.99469999999997</v>
          </cell>
          <cell r="DH106">
            <v>0</v>
          </cell>
          <cell r="DI106">
            <v>390.76400000000001</v>
          </cell>
          <cell r="DJ106">
            <v>0</v>
          </cell>
          <cell r="DK106">
            <v>14141.099799999998</v>
          </cell>
        </row>
        <row r="107">
          <cell r="A107">
            <v>38930</v>
          </cell>
          <cell r="B107">
            <v>6438.9816520000004</v>
          </cell>
          <cell r="C107">
            <v>4894.7292800000005</v>
          </cell>
          <cell r="D107">
            <v>110.32221</v>
          </cell>
          <cell r="E107">
            <v>220.82856000000001</v>
          </cell>
          <cell r="F107">
            <v>269.98680000000002</v>
          </cell>
          <cell r="G107">
            <v>6.1755900000000006</v>
          </cell>
          <cell r="H107">
            <v>1.5303199999999999</v>
          </cell>
          <cell r="I107">
            <v>0.21059999999999998</v>
          </cell>
          <cell r="J107">
            <v>0</v>
          </cell>
          <cell r="K107">
            <v>0</v>
          </cell>
          <cell r="L107">
            <v>0</v>
          </cell>
          <cell r="M107">
            <v>0</v>
          </cell>
          <cell r="N107">
            <v>0</v>
          </cell>
          <cell r="O107">
            <v>0</v>
          </cell>
          <cell r="P107">
            <v>23.150719999999996</v>
          </cell>
          <cell r="Q107">
            <v>11.19584</v>
          </cell>
          <cell r="R107">
            <v>32.123390000000001</v>
          </cell>
          <cell r="S107">
            <v>19.450859999999999</v>
          </cell>
          <cell r="T107">
            <v>36.62368</v>
          </cell>
          <cell r="U107">
            <v>61.59438999999999</v>
          </cell>
          <cell r="V107">
            <v>0.94879999999999998</v>
          </cell>
          <cell r="W107">
            <v>23.576799999999999</v>
          </cell>
          <cell r="X107">
            <v>4.1259399999999999</v>
          </cell>
          <cell r="Y107">
            <v>0.29470999999999997</v>
          </cell>
          <cell r="Z107">
            <v>1.1788399999999999</v>
          </cell>
          <cell r="AA107">
            <v>103.79872</v>
          </cell>
          <cell r="AB107">
            <v>401.91167999999999</v>
          </cell>
          <cell r="AC107">
            <v>166.80586</v>
          </cell>
          <cell r="AD107">
            <v>10.62656</v>
          </cell>
          <cell r="AE107">
            <v>11.198979999999999</v>
          </cell>
          <cell r="AF107">
            <v>6.0723199999999995</v>
          </cell>
          <cell r="AG107">
            <v>7.6624599999999994</v>
          </cell>
          <cell r="AH107">
            <v>22.987379999999998</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C107">
            <v>38930</v>
          </cell>
          <cell r="BD107">
            <v>157.00720000000001</v>
          </cell>
          <cell r="BE107">
            <v>604.72159999999997</v>
          </cell>
          <cell r="BF107">
            <v>25.211069999999999</v>
          </cell>
          <cell r="BG107">
            <v>47.703119999999998</v>
          </cell>
          <cell r="BH107">
            <v>40.461359999999999</v>
          </cell>
          <cell r="BI107">
            <v>1.33199</v>
          </cell>
          <cell r="BJ107">
            <v>0.55835999999999997</v>
          </cell>
          <cell r="BK107">
            <v>0</v>
          </cell>
          <cell r="BL107">
            <v>0</v>
          </cell>
          <cell r="BM107">
            <v>0</v>
          </cell>
          <cell r="BN107">
            <v>0</v>
          </cell>
          <cell r="BP107">
            <v>0</v>
          </cell>
          <cell r="BQ107">
            <v>0</v>
          </cell>
          <cell r="BR107">
            <v>0</v>
          </cell>
          <cell r="BS107">
            <v>0</v>
          </cell>
          <cell r="BT107">
            <v>0</v>
          </cell>
          <cell r="BU107">
            <v>0</v>
          </cell>
          <cell r="CA107">
            <v>0</v>
          </cell>
          <cell r="CB107">
            <v>0</v>
          </cell>
          <cell r="CC107">
            <v>0</v>
          </cell>
          <cell r="CH107">
            <v>0</v>
          </cell>
          <cell r="CI107">
            <v>390.76400000000001</v>
          </cell>
          <cell r="CJ107">
            <v>0</v>
          </cell>
          <cell r="CK107">
            <v>0</v>
          </cell>
          <cell r="CL107">
            <v>0</v>
          </cell>
          <cell r="CR107">
            <v>0</v>
          </cell>
          <cell r="CS107">
            <v>0</v>
          </cell>
          <cell r="CT107">
            <v>0</v>
          </cell>
          <cell r="CU107">
            <v>0</v>
          </cell>
          <cell r="CV107">
            <v>0</v>
          </cell>
          <cell r="CW107">
            <v>0</v>
          </cell>
          <cell r="CX107">
            <v>0</v>
          </cell>
          <cell r="CY107">
            <v>0</v>
          </cell>
          <cell r="CZ107">
            <v>0</v>
          </cell>
          <cell r="DA107">
            <v>0</v>
          </cell>
          <cell r="DC107">
            <v>38930</v>
          </cell>
          <cell r="DD107">
            <v>11942.765012000003</v>
          </cell>
          <cell r="DE107">
            <v>945.32792999999992</v>
          </cell>
          <cell r="DF107">
            <v>0</v>
          </cell>
          <cell r="DG107">
            <v>876.99469999999997</v>
          </cell>
          <cell r="DH107">
            <v>0</v>
          </cell>
          <cell r="DI107">
            <v>390.76400000000001</v>
          </cell>
          <cell r="DJ107">
            <v>0</v>
          </cell>
          <cell r="DK107">
            <v>14155.851642000001</v>
          </cell>
        </row>
        <row r="108">
          <cell r="A108">
            <v>38961</v>
          </cell>
          <cell r="B108">
            <v>6446.1305579999998</v>
          </cell>
          <cell r="C108">
            <v>4907.5051199999989</v>
          </cell>
          <cell r="D108">
            <v>110.32221</v>
          </cell>
          <cell r="E108">
            <v>221.14439999999999</v>
          </cell>
          <cell r="F108">
            <v>273.9348</v>
          </cell>
          <cell r="G108">
            <v>6.1755900000000006</v>
          </cell>
          <cell r="H108">
            <v>1.5303199999999999</v>
          </cell>
          <cell r="I108">
            <v>0.21059999999999998</v>
          </cell>
          <cell r="J108">
            <v>0</v>
          </cell>
          <cell r="K108">
            <v>0</v>
          </cell>
          <cell r="L108">
            <v>0</v>
          </cell>
          <cell r="M108">
            <v>0</v>
          </cell>
          <cell r="N108">
            <v>0</v>
          </cell>
          <cell r="O108">
            <v>0</v>
          </cell>
          <cell r="P108">
            <v>23.150719999999996</v>
          </cell>
          <cell r="Q108">
            <v>11.19584</v>
          </cell>
          <cell r="R108">
            <v>32.123390000000001</v>
          </cell>
          <cell r="S108">
            <v>19.450859999999999</v>
          </cell>
          <cell r="T108">
            <v>36.62368</v>
          </cell>
          <cell r="U108">
            <v>61.59438999999999</v>
          </cell>
          <cell r="V108">
            <v>0.94879999999999998</v>
          </cell>
          <cell r="W108">
            <v>23.576799999999999</v>
          </cell>
          <cell r="X108">
            <v>4.1259399999999999</v>
          </cell>
          <cell r="Y108">
            <v>0.29470999999999997</v>
          </cell>
          <cell r="Z108">
            <v>1.1788399999999999</v>
          </cell>
          <cell r="AA108">
            <v>103.79872</v>
          </cell>
          <cell r="AB108">
            <v>404.37855999999999</v>
          </cell>
          <cell r="AC108">
            <v>166.80586</v>
          </cell>
          <cell r="AD108">
            <v>10.62656</v>
          </cell>
          <cell r="AE108">
            <v>11.198979999999999</v>
          </cell>
          <cell r="AF108">
            <v>6.0723199999999995</v>
          </cell>
          <cell r="AG108">
            <v>7.6624599999999994</v>
          </cell>
          <cell r="AH108">
            <v>22.987379999999998</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C108">
            <v>38961</v>
          </cell>
          <cell r="BD108">
            <v>157.00720000000001</v>
          </cell>
          <cell r="BE108">
            <v>604.72159999999997</v>
          </cell>
          <cell r="BF108">
            <v>25.211069999999999</v>
          </cell>
          <cell r="BG108">
            <v>47.703119999999998</v>
          </cell>
          <cell r="BH108">
            <v>40.461359999999999</v>
          </cell>
          <cell r="BI108">
            <v>1.33199</v>
          </cell>
          <cell r="BJ108">
            <v>0.55835999999999997</v>
          </cell>
          <cell r="BK108">
            <v>0</v>
          </cell>
          <cell r="BL108">
            <v>0</v>
          </cell>
          <cell r="BM108">
            <v>0</v>
          </cell>
          <cell r="BN108">
            <v>0</v>
          </cell>
          <cell r="BP108">
            <v>0</v>
          </cell>
          <cell r="BQ108">
            <v>0</v>
          </cell>
          <cell r="BR108">
            <v>0</v>
          </cell>
          <cell r="BS108">
            <v>0</v>
          </cell>
          <cell r="BT108">
            <v>0</v>
          </cell>
          <cell r="BU108">
            <v>0</v>
          </cell>
          <cell r="CA108">
            <v>0</v>
          </cell>
          <cell r="CB108">
            <v>0</v>
          </cell>
          <cell r="CC108">
            <v>0</v>
          </cell>
          <cell r="CH108">
            <v>0</v>
          </cell>
          <cell r="CI108">
            <v>390.76400000000001</v>
          </cell>
          <cell r="CJ108">
            <v>0</v>
          </cell>
          <cell r="CK108">
            <v>0</v>
          </cell>
          <cell r="CL108">
            <v>0</v>
          </cell>
          <cell r="CR108">
            <v>0</v>
          </cell>
          <cell r="CS108">
            <v>0</v>
          </cell>
          <cell r="CT108">
            <v>0</v>
          </cell>
          <cell r="CU108">
            <v>0</v>
          </cell>
          <cell r="CV108">
            <v>0</v>
          </cell>
          <cell r="CW108">
            <v>0</v>
          </cell>
          <cell r="CX108">
            <v>0</v>
          </cell>
          <cell r="CY108">
            <v>0</v>
          </cell>
          <cell r="CZ108">
            <v>0</v>
          </cell>
          <cell r="DA108">
            <v>0</v>
          </cell>
          <cell r="DC108">
            <v>38961</v>
          </cell>
          <cell r="DD108">
            <v>11966.953597999998</v>
          </cell>
          <cell r="DE108">
            <v>947.7948100000001</v>
          </cell>
          <cell r="DF108">
            <v>0</v>
          </cell>
          <cell r="DG108">
            <v>876.99469999999997</v>
          </cell>
          <cell r="DH108">
            <v>0</v>
          </cell>
          <cell r="DI108">
            <v>390.76400000000001</v>
          </cell>
          <cell r="DJ108">
            <v>0</v>
          </cell>
          <cell r="DK108">
            <v>14182.507107999996</v>
          </cell>
        </row>
        <row r="109">
          <cell r="A109">
            <v>38991</v>
          </cell>
          <cell r="B109">
            <v>6471.0580959999998</v>
          </cell>
          <cell r="C109">
            <v>4939.6278400000001</v>
          </cell>
          <cell r="D109">
            <v>110.32221</v>
          </cell>
          <cell r="E109">
            <v>221.52791999999999</v>
          </cell>
          <cell r="F109">
            <v>278.79647999999997</v>
          </cell>
          <cell r="G109">
            <v>6.1755900000000006</v>
          </cell>
          <cell r="H109">
            <v>1.5303199999999999</v>
          </cell>
          <cell r="I109">
            <v>0.21059999999999998</v>
          </cell>
          <cell r="J109">
            <v>0</v>
          </cell>
          <cell r="K109">
            <v>0</v>
          </cell>
          <cell r="L109">
            <v>0</v>
          </cell>
          <cell r="M109">
            <v>0</v>
          </cell>
          <cell r="N109">
            <v>0</v>
          </cell>
          <cell r="O109">
            <v>0</v>
          </cell>
          <cell r="P109">
            <v>23.150719999999996</v>
          </cell>
          <cell r="Q109">
            <v>11.19584</v>
          </cell>
          <cell r="R109">
            <v>32.123390000000001</v>
          </cell>
          <cell r="S109">
            <v>19.450859999999999</v>
          </cell>
          <cell r="T109">
            <v>36.62368</v>
          </cell>
          <cell r="U109">
            <v>61.59438999999999</v>
          </cell>
          <cell r="V109">
            <v>0.94879999999999998</v>
          </cell>
          <cell r="W109">
            <v>23.576799999999999</v>
          </cell>
          <cell r="X109">
            <v>4.1259399999999999</v>
          </cell>
          <cell r="Y109">
            <v>0.29470999999999997</v>
          </cell>
          <cell r="Z109">
            <v>1.1788399999999999</v>
          </cell>
          <cell r="AA109">
            <v>103.79872</v>
          </cell>
          <cell r="AB109">
            <v>407.41471999999999</v>
          </cell>
          <cell r="AC109">
            <v>166.80586</v>
          </cell>
          <cell r="AD109">
            <v>10.62656</v>
          </cell>
          <cell r="AE109">
            <v>11.198979999999999</v>
          </cell>
          <cell r="AF109">
            <v>6.0723199999999995</v>
          </cell>
          <cell r="AG109">
            <v>7.6624599999999994</v>
          </cell>
          <cell r="AH109">
            <v>22.987379999999998</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C109">
            <v>38991</v>
          </cell>
          <cell r="BD109">
            <v>157.00720000000001</v>
          </cell>
          <cell r="BE109">
            <v>604.72159999999997</v>
          </cell>
          <cell r="BF109">
            <v>25.211069999999999</v>
          </cell>
          <cell r="BG109">
            <v>47.703119999999998</v>
          </cell>
          <cell r="BH109">
            <v>40.461359999999999</v>
          </cell>
          <cell r="BI109">
            <v>1.33199</v>
          </cell>
          <cell r="BJ109">
            <v>0.55835999999999997</v>
          </cell>
          <cell r="BK109">
            <v>0</v>
          </cell>
          <cell r="BL109">
            <v>0</v>
          </cell>
          <cell r="BM109">
            <v>0</v>
          </cell>
          <cell r="BN109">
            <v>0</v>
          </cell>
          <cell r="BP109">
            <v>0</v>
          </cell>
          <cell r="BQ109">
            <v>0</v>
          </cell>
          <cell r="BR109">
            <v>0</v>
          </cell>
          <cell r="BS109">
            <v>0</v>
          </cell>
          <cell r="BT109">
            <v>0</v>
          </cell>
          <cell r="BU109">
            <v>0</v>
          </cell>
          <cell r="CA109">
            <v>0</v>
          </cell>
          <cell r="CB109">
            <v>0</v>
          </cell>
          <cell r="CC109">
            <v>0</v>
          </cell>
          <cell r="CH109">
            <v>0</v>
          </cell>
          <cell r="CI109">
            <v>390.76400000000001</v>
          </cell>
          <cell r="CJ109">
            <v>0</v>
          </cell>
          <cell r="CK109">
            <v>0</v>
          </cell>
          <cell r="CL109">
            <v>0</v>
          </cell>
          <cell r="CR109">
            <v>0</v>
          </cell>
          <cell r="CS109">
            <v>0</v>
          </cell>
          <cell r="CT109">
            <v>0</v>
          </cell>
          <cell r="CU109">
            <v>0</v>
          </cell>
          <cell r="CV109">
            <v>0</v>
          </cell>
          <cell r="CW109">
            <v>0</v>
          </cell>
          <cell r="CX109">
            <v>0</v>
          </cell>
          <cell r="CY109">
            <v>0</v>
          </cell>
          <cell r="CZ109">
            <v>0</v>
          </cell>
          <cell r="DA109">
            <v>0</v>
          </cell>
          <cell r="DC109">
            <v>38991</v>
          </cell>
          <cell r="DD109">
            <v>12029.249056000002</v>
          </cell>
          <cell r="DE109">
            <v>950.83096999999998</v>
          </cell>
          <cell r="DF109">
            <v>0</v>
          </cell>
          <cell r="DG109">
            <v>876.99469999999997</v>
          </cell>
          <cell r="DH109">
            <v>0</v>
          </cell>
          <cell r="DI109">
            <v>390.76400000000001</v>
          </cell>
          <cell r="DJ109">
            <v>0</v>
          </cell>
          <cell r="DK109">
            <v>14247.838726000002</v>
          </cell>
        </row>
        <row r="110">
          <cell r="A110">
            <v>39022</v>
          </cell>
          <cell r="B110">
            <v>6463.1606550000006</v>
          </cell>
          <cell r="C110">
            <v>4936.9459999999999</v>
          </cell>
          <cell r="D110">
            <v>110.32221</v>
          </cell>
          <cell r="E110">
            <v>221.94528</v>
          </cell>
          <cell r="F110">
            <v>283.97399999999999</v>
          </cell>
          <cell r="G110">
            <v>6.1755900000000006</v>
          </cell>
          <cell r="H110">
            <v>1.5303199999999999</v>
          </cell>
          <cell r="I110">
            <v>0.21059999999999998</v>
          </cell>
          <cell r="J110">
            <v>0</v>
          </cell>
          <cell r="K110">
            <v>0</v>
          </cell>
          <cell r="L110">
            <v>0</v>
          </cell>
          <cell r="M110">
            <v>0</v>
          </cell>
          <cell r="N110">
            <v>0</v>
          </cell>
          <cell r="O110">
            <v>0</v>
          </cell>
          <cell r="P110">
            <v>23.150719999999996</v>
          </cell>
          <cell r="Q110">
            <v>11.19584</v>
          </cell>
          <cell r="R110">
            <v>32.123390000000001</v>
          </cell>
          <cell r="S110">
            <v>19.450859999999999</v>
          </cell>
          <cell r="T110">
            <v>36.62368</v>
          </cell>
          <cell r="U110">
            <v>61.59438999999999</v>
          </cell>
          <cell r="V110">
            <v>0.94879999999999998</v>
          </cell>
          <cell r="W110">
            <v>23.576799999999999</v>
          </cell>
          <cell r="X110">
            <v>4.1259399999999999</v>
          </cell>
          <cell r="Y110">
            <v>0.29470999999999997</v>
          </cell>
          <cell r="Z110">
            <v>1.1788399999999999</v>
          </cell>
          <cell r="AA110">
            <v>103.79872</v>
          </cell>
          <cell r="AB110">
            <v>410.64063999999996</v>
          </cell>
          <cell r="AC110">
            <v>166.80586</v>
          </cell>
          <cell r="AD110">
            <v>10.62656</v>
          </cell>
          <cell r="AE110">
            <v>11.198979999999999</v>
          </cell>
          <cell r="AF110">
            <v>6.0723199999999995</v>
          </cell>
          <cell r="AG110">
            <v>7.6624599999999994</v>
          </cell>
          <cell r="AH110">
            <v>22.987379999999998</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C110">
            <v>39022</v>
          </cell>
          <cell r="BD110">
            <v>157.00720000000001</v>
          </cell>
          <cell r="BE110">
            <v>604.72159999999997</v>
          </cell>
          <cell r="BF110">
            <v>25.211069999999999</v>
          </cell>
          <cell r="BG110">
            <v>47.703119999999998</v>
          </cell>
          <cell r="BH110">
            <v>40.461359999999999</v>
          </cell>
          <cell r="BI110">
            <v>1.33199</v>
          </cell>
          <cell r="BJ110">
            <v>0.55835999999999997</v>
          </cell>
          <cell r="BK110">
            <v>0</v>
          </cell>
          <cell r="BL110">
            <v>0</v>
          </cell>
          <cell r="BM110">
            <v>0</v>
          </cell>
          <cell r="BN110">
            <v>0</v>
          </cell>
          <cell r="BP110">
            <v>0</v>
          </cell>
          <cell r="BQ110">
            <v>0</v>
          </cell>
          <cell r="BR110">
            <v>0</v>
          </cell>
          <cell r="BS110">
            <v>0</v>
          </cell>
          <cell r="BT110">
            <v>0</v>
          </cell>
          <cell r="BU110">
            <v>0</v>
          </cell>
          <cell r="CA110">
            <v>0</v>
          </cell>
          <cell r="CB110">
            <v>0</v>
          </cell>
          <cell r="CC110">
            <v>0</v>
          </cell>
          <cell r="CH110">
            <v>0</v>
          </cell>
          <cell r="CI110">
            <v>390.76400000000001</v>
          </cell>
          <cell r="CJ110">
            <v>0</v>
          </cell>
          <cell r="CK110">
            <v>0</v>
          </cell>
          <cell r="CL110">
            <v>0</v>
          </cell>
          <cell r="CR110">
            <v>0</v>
          </cell>
          <cell r="CS110">
            <v>0</v>
          </cell>
          <cell r="CT110">
            <v>0</v>
          </cell>
          <cell r="CU110">
            <v>0</v>
          </cell>
          <cell r="CV110">
            <v>0</v>
          </cell>
          <cell r="CW110">
            <v>0</v>
          </cell>
          <cell r="CX110">
            <v>0</v>
          </cell>
          <cell r="CY110">
            <v>0</v>
          </cell>
          <cell r="CZ110">
            <v>0</v>
          </cell>
          <cell r="DA110">
            <v>0</v>
          </cell>
          <cell r="DC110">
            <v>39022</v>
          </cell>
          <cell r="DD110">
            <v>12024.264655000001</v>
          </cell>
          <cell r="DE110">
            <v>954.05689000000007</v>
          </cell>
          <cell r="DF110">
            <v>0</v>
          </cell>
          <cell r="DG110">
            <v>876.99469999999997</v>
          </cell>
          <cell r="DH110">
            <v>0</v>
          </cell>
          <cell r="DI110">
            <v>390.76400000000001</v>
          </cell>
          <cell r="DJ110">
            <v>0</v>
          </cell>
          <cell r="DK110">
            <v>14246.080244999999</v>
          </cell>
        </row>
        <row r="111">
          <cell r="A111">
            <v>39052</v>
          </cell>
          <cell r="B111">
            <v>6461.7045825000005</v>
          </cell>
          <cell r="C111">
            <v>4939.4813999999997</v>
          </cell>
          <cell r="D111">
            <v>110.32221</v>
          </cell>
          <cell r="E111">
            <v>222.47543999999996</v>
          </cell>
          <cell r="F111">
            <v>290.66303999999997</v>
          </cell>
          <cell r="G111">
            <v>6.1755900000000006</v>
          </cell>
          <cell r="H111">
            <v>1.5303199999999999</v>
          </cell>
          <cell r="I111">
            <v>0.21059999999999998</v>
          </cell>
          <cell r="J111">
            <v>0</v>
          </cell>
          <cell r="K111">
            <v>0</v>
          </cell>
          <cell r="L111">
            <v>0</v>
          </cell>
          <cell r="M111">
            <v>0</v>
          </cell>
          <cell r="N111">
            <v>0</v>
          </cell>
          <cell r="O111">
            <v>0</v>
          </cell>
          <cell r="P111">
            <v>23.150719999999996</v>
          </cell>
          <cell r="Q111">
            <v>11.19584</v>
          </cell>
          <cell r="R111">
            <v>32.123390000000001</v>
          </cell>
          <cell r="S111">
            <v>19.450859999999999</v>
          </cell>
          <cell r="T111">
            <v>36.62368</v>
          </cell>
          <cell r="U111">
            <v>61.59438999999999</v>
          </cell>
          <cell r="V111">
            <v>0.94879999999999998</v>
          </cell>
          <cell r="W111">
            <v>23.576799999999999</v>
          </cell>
          <cell r="X111">
            <v>4.1259399999999999</v>
          </cell>
          <cell r="Y111">
            <v>0.29470999999999997</v>
          </cell>
          <cell r="Z111">
            <v>1.1788399999999999</v>
          </cell>
          <cell r="AA111">
            <v>103.79872</v>
          </cell>
          <cell r="AB111">
            <v>414.81536</v>
          </cell>
          <cell r="AC111">
            <v>166.80586</v>
          </cell>
          <cell r="AD111">
            <v>10.62656</v>
          </cell>
          <cell r="AE111">
            <v>11.198979999999999</v>
          </cell>
          <cell r="AF111">
            <v>6.0723199999999995</v>
          </cell>
          <cell r="AG111">
            <v>7.6624599999999994</v>
          </cell>
          <cell r="AH111">
            <v>22.987379999999998</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C111">
            <v>39052</v>
          </cell>
          <cell r="BD111">
            <v>157.00720000000001</v>
          </cell>
          <cell r="BE111">
            <v>604.72159999999997</v>
          </cell>
          <cell r="BF111">
            <v>25.211069999999999</v>
          </cell>
          <cell r="BG111">
            <v>47.703119999999998</v>
          </cell>
          <cell r="BH111">
            <v>40.461359999999999</v>
          </cell>
          <cell r="BI111">
            <v>1.33199</v>
          </cell>
          <cell r="BJ111">
            <v>0.55835999999999997</v>
          </cell>
          <cell r="BK111">
            <v>0</v>
          </cell>
          <cell r="BL111">
            <v>0</v>
          </cell>
          <cell r="BM111">
            <v>0</v>
          </cell>
          <cell r="BN111">
            <v>0</v>
          </cell>
          <cell r="BP111">
            <v>0</v>
          </cell>
          <cell r="BQ111">
            <v>0</v>
          </cell>
          <cell r="BR111">
            <v>0</v>
          </cell>
          <cell r="BS111">
            <v>0</v>
          </cell>
          <cell r="BT111">
            <v>0</v>
          </cell>
          <cell r="BU111">
            <v>0</v>
          </cell>
          <cell r="CA111">
            <v>0</v>
          </cell>
          <cell r="CB111">
            <v>0</v>
          </cell>
          <cell r="CC111">
            <v>0</v>
          </cell>
          <cell r="CH111">
            <v>0</v>
          </cell>
          <cell r="CI111">
            <v>390.76400000000001</v>
          </cell>
          <cell r="CJ111">
            <v>0</v>
          </cell>
          <cell r="CK111">
            <v>0</v>
          </cell>
          <cell r="CL111">
            <v>0</v>
          </cell>
          <cell r="CR111">
            <v>0</v>
          </cell>
          <cell r="CS111">
            <v>0</v>
          </cell>
          <cell r="CT111">
            <v>0</v>
          </cell>
          <cell r="CU111">
            <v>0</v>
          </cell>
          <cell r="CV111">
            <v>0</v>
          </cell>
          <cell r="CW111">
            <v>0</v>
          </cell>
          <cell r="CX111">
            <v>0</v>
          </cell>
          <cell r="CY111">
            <v>0</v>
          </cell>
          <cell r="CZ111">
            <v>0</v>
          </cell>
          <cell r="DA111">
            <v>0</v>
          </cell>
          <cell r="DC111">
            <v>39052</v>
          </cell>
          <cell r="DD111">
            <v>12032.5631825</v>
          </cell>
          <cell r="DE111">
            <v>958.23161000000005</v>
          </cell>
          <cell r="DF111">
            <v>0</v>
          </cell>
          <cell r="DG111">
            <v>876.99469999999997</v>
          </cell>
          <cell r="DH111">
            <v>0</v>
          </cell>
          <cell r="DI111">
            <v>390.76400000000001</v>
          </cell>
          <cell r="DJ111">
            <v>0</v>
          </cell>
          <cell r="DK111">
            <v>14258.553492499999</v>
          </cell>
        </row>
        <row r="112">
          <cell r="A112">
            <v>39083</v>
          </cell>
          <cell r="B112">
            <v>6460.7748650000003</v>
          </cell>
          <cell r="C112">
            <v>4942.7307999999994</v>
          </cell>
          <cell r="D112">
            <v>110.32221</v>
          </cell>
          <cell r="E112">
            <v>222.62207999999998</v>
          </cell>
          <cell r="F112">
            <v>292.56935999999996</v>
          </cell>
          <cell r="G112">
            <v>6.1755900000000006</v>
          </cell>
          <cell r="H112">
            <v>1.5303199999999999</v>
          </cell>
          <cell r="I112">
            <v>0.21059999999999998</v>
          </cell>
          <cell r="J112">
            <v>0</v>
          </cell>
          <cell r="K112">
            <v>0</v>
          </cell>
          <cell r="L112">
            <v>0</v>
          </cell>
          <cell r="M112">
            <v>0</v>
          </cell>
          <cell r="N112">
            <v>0</v>
          </cell>
          <cell r="O112">
            <v>0</v>
          </cell>
          <cell r="P112">
            <v>23.150719999999996</v>
          </cell>
          <cell r="Q112">
            <v>11.19584</v>
          </cell>
          <cell r="R112">
            <v>32.123390000000001</v>
          </cell>
          <cell r="S112">
            <v>19.450859999999999</v>
          </cell>
          <cell r="T112">
            <v>36.62368</v>
          </cell>
          <cell r="U112">
            <v>61.59438999999999</v>
          </cell>
          <cell r="V112">
            <v>0.94879999999999998</v>
          </cell>
          <cell r="W112">
            <v>23.576799999999999</v>
          </cell>
          <cell r="X112">
            <v>4.1259399999999999</v>
          </cell>
          <cell r="Y112">
            <v>0.29470999999999997</v>
          </cell>
          <cell r="Z112">
            <v>1.1788399999999999</v>
          </cell>
          <cell r="AA112">
            <v>103.79872</v>
          </cell>
          <cell r="AB112">
            <v>415.95391999999998</v>
          </cell>
          <cell r="AC112">
            <v>166.80586</v>
          </cell>
          <cell r="AD112">
            <v>10.62656</v>
          </cell>
          <cell r="AE112">
            <v>11.198979999999999</v>
          </cell>
          <cell r="AF112">
            <v>6.0723199999999995</v>
          </cell>
          <cell r="AG112">
            <v>7.6624599999999994</v>
          </cell>
          <cell r="AH112">
            <v>22.987379999999998</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C112">
            <v>39083</v>
          </cell>
          <cell r="BD112">
            <v>157.00720000000001</v>
          </cell>
          <cell r="BE112">
            <v>604.72159999999997</v>
          </cell>
          <cell r="BF112">
            <v>25.211069999999999</v>
          </cell>
          <cell r="BG112">
            <v>47.703119999999998</v>
          </cell>
          <cell r="BH112">
            <v>40.461359999999999</v>
          </cell>
          <cell r="BI112">
            <v>1.33199</v>
          </cell>
          <cell r="BJ112">
            <v>0.55835999999999997</v>
          </cell>
          <cell r="BK112">
            <v>0</v>
          </cell>
          <cell r="BL112">
            <v>0</v>
          </cell>
          <cell r="BM112">
            <v>0</v>
          </cell>
          <cell r="BN112">
            <v>0</v>
          </cell>
          <cell r="BP112">
            <v>0</v>
          </cell>
          <cell r="BQ112">
            <v>0</v>
          </cell>
          <cell r="BR112">
            <v>0</v>
          </cell>
          <cell r="BS112">
            <v>0</v>
          </cell>
          <cell r="BT112">
            <v>0</v>
          </cell>
          <cell r="BU112">
            <v>0</v>
          </cell>
          <cell r="CA112">
            <v>0</v>
          </cell>
          <cell r="CB112">
            <v>0</v>
          </cell>
          <cell r="CC112">
            <v>0</v>
          </cell>
          <cell r="CH112">
            <v>0</v>
          </cell>
          <cell r="CI112">
            <v>390.76400000000001</v>
          </cell>
          <cell r="CJ112">
            <v>0</v>
          </cell>
          <cell r="CK112">
            <v>0</v>
          </cell>
          <cell r="CL112">
            <v>0</v>
          </cell>
          <cell r="CR112">
            <v>0</v>
          </cell>
          <cell r="CS112">
            <v>0</v>
          </cell>
          <cell r="CT112">
            <v>0</v>
          </cell>
          <cell r="CU112">
            <v>0</v>
          </cell>
          <cell r="CV112">
            <v>0</v>
          </cell>
          <cell r="CW112">
            <v>0</v>
          </cell>
          <cell r="CX112">
            <v>0</v>
          </cell>
          <cell r="CY112">
            <v>0</v>
          </cell>
          <cell r="CZ112">
            <v>0</v>
          </cell>
          <cell r="DA112">
            <v>0</v>
          </cell>
          <cell r="DC112">
            <v>39083</v>
          </cell>
          <cell r="DD112">
            <v>12036.935825</v>
          </cell>
          <cell r="DE112">
            <v>959.37016999999992</v>
          </cell>
          <cell r="DF112">
            <v>0</v>
          </cell>
          <cell r="DG112">
            <v>876.99469999999997</v>
          </cell>
          <cell r="DH112">
            <v>0</v>
          </cell>
          <cell r="DI112">
            <v>390.76400000000001</v>
          </cell>
          <cell r="DJ112">
            <v>0</v>
          </cell>
          <cell r="DK112">
            <v>14264.064694999999</v>
          </cell>
        </row>
        <row r="113">
          <cell r="A113">
            <v>39114</v>
          </cell>
          <cell r="B113">
            <v>6446.3992900000003</v>
          </cell>
          <cell r="C113">
            <v>4930.7943999999998</v>
          </cell>
          <cell r="D113">
            <v>110.32221</v>
          </cell>
          <cell r="E113">
            <v>222.80256</v>
          </cell>
          <cell r="F113">
            <v>294.88175999999999</v>
          </cell>
          <cell r="G113">
            <v>6.1755900000000006</v>
          </cell>
          <cell r="H113">
            <v>1.5303199999999999</v>
          </cell>
          <cell r="I113">
            <v>0.21059999999999998</v>
          </cell>
          <cell r="J113">
            <v>0</v>
          </cell>
          <cell r="K113">
            <v>0</v>
          </cell>
          <cell r="L113">
            <v>0</v>
          </cell>
          <cell r="M113">
            <v>0</v>
          </cell>
          <cell r="N113">
            <v>0</v>
          </cell>
          <cell r="O113">
            <v>0</v>
          </cell>
          <cell r="P113">
            <v>23.150719999999996</v>
          </cell>
          <cell r="Q113">
            <v>11.19584</v>
          </cell>
          <cell r="R113">
            <v>32.123390000000001</v>
          </cell>
          <cell r="S113">
            <v>19.450859999999999</v>
          </cell>
          <cell r="T113">
            <v>36.62368</v>
          </cell>
          <cell r="U113">
            <v>61.59438999999999</v>
          </cell>
          <cell r="V113">
            <v>0.94879999999999998</v>
          </cell>
          <cell r="W113">
            <v>23.576799999999999</v>
          </cell>
          <cell r="X113">
            <v>4.1259399999999999</v>
          </cell>
          <cell r="Y113">
            <v>0.29470999999999997</v>
          </cell>
          <cell r="Z113">
            <v>1.1788399999999999</v>
          </cell>
          <cell r="AA113">
            <v>103.79872</v>
          </cell>
          <cell r="AB113">
            <v>417.28224</v>
          </cell>
          <cell r="AC113">
            <v>166.80586</v>
          </cell>
          <cell r="AD113">
            <v>10.62656</v>
          </cell>
          <cell r="AE113">
            <v>11.198979999999999</v>
          </cell>
          <cell r="AF113">
            <v>6.0723199999999995</v>
          </cell>
          <cell r="AG113">
            <v>7.6624599999999994</v>
          </cell>
          <cell r="AH113">
            <v>22.987379999999998</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C113">
            <v>39114</v>
          </cell>
          <cell r="BD113">
            <v>157.00720000000001</v>
          </cell>
          <cell r="BE113">
            <v>604.72159999999997</v>
          </cell>
          <cell r="BF113">
            <v>25.211069999999999</v>
          </cell>
          <cell r="BG113">
            <v>47.703119999999998</v>
          </cell>
          <cell r="BH113">
            <v>40.461359999999999</v>
          </cell>
          <cell r="BI113">
            <v>1.33199</v>
          </cell>
          <cell r="BJ113">
            <v>0.55835999999999997</v>
          </cell>
          <cell r="BK113">
            <v>0</v>
          </cell>
          <cell r="BL113">
            <v>0</v>
          </cell>
          <cell r="BM113">
            <v>0</v>
          </cell>
          <cell r="BN113">
            <v>0</v>
          </cell>
          <cell r="BP113">
            <v>0</v>
          </cell>
          <cell r="BQ113">
            <v>0</v>
          </cell>
          <cell r="BR113">
            <v>0</v>
          </cell>
          <cell r="BS113">
            <v>0</v>
          </cell>
          <cell r="BT113">
            <v>0</v>
          </cell>
          <cell r="BU113">
            <v>0</v>
          </cell>
          <cell r="CA113">
            <v>0</v>
          </cell>
          <cell r="CB113">
            <v>0</v>
          </cell>
          <cell r="CC113">
            <v>0</v>
          </cell>
          <cell r="CH113">
            <v>0</v>
          </cell>
          <cell r="CI113">
            <v>390.76400000000001</v>
          </cell>
          <cell r="CJ113">
            <v>0</v>
          </cell>
          <cell r="CK113">
            <v>0</v>
          </cell>
          <cell r="CL113">
            <v>0</v>
          </cell>
          <cell r="CR113">
            <v>0</v>
          </cell>
          <cell r="CS113">
            <v>0</v>
          </cell>
          <cell r="CT113">
            <v>0</v>
          </cell>
          <cell r="CU113">
            <v>0</v>
          </cell>
          <cell r="CV113">
            <v>0</v>
          </cell>
          <cell r="CW113">
            <v>0</v>
          </cell>
          <cell r="CX113">
            <v>0</v>
          </cell>
          <cell r="CY113">
            <v>0</v>
          </cell>
          <cell r="CZ113">
            <v>0</v>
          </cell>
          <cell r="DA113">
            <v>0</v>
          </cell>
          <cell r="DC113">
            <v>39114</v>
          </cell>
          <cell r="DD113">
            <v>12013.116730000002</v>
          </cell>
          <cell r="DE113">
            <v>960.69848999999999</v>
          </cell>
          <cell r="DF113">
            <v>0</v>
          </cell>
          <cell r="DG113">
            <v>876.99469999999997</v>
          </cell>
          <cell r="DH113">
            <v>0</v>
          </cell>
          <cell r="DI113">
            <v>390.76400000000001</v>
          </cell>
          <cell r="DJ113">
            <v>0</v>
          </cell>
          <cell r="DK113">
            <v>14241.573920000001</v>
          </cell>
        </row>
        <row r="114">
          <cell r="A114">
            <v>39142</v>
          </cell>
          <cell r="B114">
            <v>6454.9307374999999</v>
          </cell>
          <cell r="C114">
            <v>4942.6930000000002</v>
          </cell>
          <cell r="D114">
            <v>110.32221</v>
          </cell>
          <cell r="E114">
            <v>223.02815999999999</v>
          </cell>
          <cell r="F114">
            <v>297.64535999999998</v>
          </cell>
          <cell r="G114">
            <v>6.1755900000000006</v>
          </cell>
          <cell r="H114">
            <v>1.5303199999999999</v>
          </cell>
          <cell r="I114">
            <v>0.21059999999999998</v>
          </cell>
          <cell r="J114">
            <v>0</v>
          </cell>
          <cell r="K114">
            <v>0</v>
          </cell>
          <cell r="L114">
            <v>0</v>
          </cell>
          <cell r="M114">
            <v>0</v>
          </cell>
          <cell r="N114">
            <v>0</v>
          </cell>
          <cell r="O114">
            <v>0</v>
          </cell>
          <cell r="P114">
            <v>23.150719999999996</v>
          </cell>
          <cell r="Q114">
            <v>11.19584</v>
          </cell>
          <cell r="R114">
            <v>32.123390000000001</v>
          </cell>
          <cell r="S114">
            <v>19.450859999999999</v>
          </cell>
          <cell r="T114">
            <v>36.62368</v>
          </cell>
          <cell r="U114">
            <v>61.59438999999999</v>
          </cell>
          <cell r="V114">
            <v>0.94879999999999998</v>
          </cell>
          <cell r="W114">
            <v>23.576799999999999</v>
          </cell>
          <cell r="X114">
            <v>4.1259399999999999</v>
          </cell>
          <cell r="Y114">
            <v>0.29470999999999997</v>
          </cell>
          <cell r="Z114">
            <v>1.1788399999999999</v>
          </cell>
          <cell r="AA114">
            <v>103.79872</v>
          </cell>
          <cell r="AB114">
            <v>418.99007999999998</v>
          </cell>
          <cell r="AC114">
            <v>166.80586</v>
          </cell>
          <cell r="AD114">
            <v>10.62656</v>
          </cell>
          <cell r="AE114">
            <v>11.198979999999999</v>
          </cell>
          <cell r="AF114">
            <v>6.0723199999999995</v>
          </cell>
          <cell r="AG114">
            <v>7.6624599999999994</v>
          </cell>
          <cell r="AH114">
            <v>22.987379999999998</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C114">
            <v>39142</v>
          </cell>
          <cell r="BD114">
            <v>157.00720000000001</v>
          </cell>
          <cell r="BE114">
            <v>604.72159999999997</v>
          </cell>
          <cell r="BF114">
            <v>25.211069999999999</v>
          </cell>
          <cell r="BG114">
            <v>47.703119999999998</v>
          </cell>
          <cell r="BH114">
            <v>40.461359999999999</v>
          </cell>
          <cell r="BI114">
            <v>1.33199</v>
          </cell>
          <cell r="BJ114">
            <v>0.55835999999999997</v>
          </cell>
          <cell r="BK114">
            <v>0</v>
          </cell>
          <cell r="BL114">
            <v>0</v>
          </cell>
          <cell r="BM114">
            <v>0</v>
          </cell>
          <cell r="BN114">
            <v>0</v>
          </cell>
          <cell r="BP114">
            <v>0</v>
          </cell>
          <cell r="BQ114">
            <v>0</v>
          </cell>
          <cell r="BR114">
            <v>0</v>
          </cell>
          <cell r="BS114">
            <v>0</v>
          </cell>
          <cell r="BT114">
            <v>0</v>
          </cell>
          <cell r="BU114">
            <v>0</v>
          </cell>
          <cell r="CA114">
            <v>0</v>
          </cell>
          <cell r="CB114">
            <v>0</v>
          </cell>
          <cell r="CC114">
            <v>0</v>
          </cell>
          <cell r="CH114">
            <v>0</v>
          </cell>
          <cell r="CI114">
            <v>390.76400000000001</v>
          </cell>
          <cell r="CJ114">
            <v>0</v>
          </cell>
          <cell r="CK114">
            <v>0</v>
          </cell>
          <cell r="CL114">
            <v>0</v>
          </cell>
          <cell r="CR114">
            <v>0</v>
          </cell>
          <cell r="CS114">
            <v>0</v>
          </cell>
          <cell r="CT114">
            <v>0</v>
          </cell>
          <cell r="CU114">
            <v>0</v>
          </cell>
          <cell r="CV114">
            <v>0</v>
          </cell>
          <cell r="CW114">
            <v>0</v>
          </cell>
          <cell r="CX114">
            <v>0</v>
          </cell>
          <cell r="CY114">
            <v>0</v>
          </cell>
          <cell r="CZ114">
            <v>0</v>
          </cell>
          <cell r="DA114">
            <v>0</v>
          </cell>
          <cell r="DC114">
            <v>39142</v>
          </cell>
          <cell r="DD114">
            <v>12036.535977500002</v>
          </cell>
          <cell r="DE114">
            <v>962.40633000000003</v>
          </cell>
          <cell r="DF114">
            <v>0</v>
          </cell>
          <cell r="DG114">
            <v>876.99469999999997</v>
          </cell>
          <cell r="DH114">
            <v>0</v>
          </cell>
          <cell r="DI114">
            <v>390.76400000000001</v>
          </cell>
          <cell r="DJ114">
            <v>0</v>
          </cell>
          <cell r="DK114">
            <v>14266.7010075</v>
          </cell>
        </row>
        <row r="115">
          <cell r="A115">
            <v>39173</v>
          </cell>
          <cell r="B115">
            <v>6439.9163950000002</v>
          </cell>
          <cell r="C115">
            <v>4929.6099999999997</v>
          </cell>
          <cell r="D115">
            <v>110.32221</v>
          </cell>
          <cell r="E115">
            <v>223.32143999999997</v>
          </cell>
          <cell r="F115">
            <v>301.32263999999998</v>
          </cell>
          <cell r="G115">
            <v>6.1755900000000006</v>
          </cell>
          <cell r="H115">
            <v>1.5303199999999999</v>
          </cell>
          <cell r="I115">
            <v>0.21059999999999998</v>
          </cell>
          <cell r="J115">
            <v>0</v>
          </cell>
          <cell r="K115">
            <v>0</v>
          </cell>
          <cell r="L115">
            <v>0</v>
          </cell>
          <cell r="M115">
            <v>0</v>
          </cell>
          <cell r="N115">
            <v>0</v>
          </cell>
          <cell r="O115">
            <v>0</v>
          </cell>
          <cell r="P115">
            <v>23.150719999999996</v>
          </cell>
          <cell r="Q115">
            <v>11.19584</v>
          </cell>
          <cell r="R115">
            <v>32.123390000000001</v>
          </cell>
          <cell r="S115">
            <v>19.450859999999999</v>
          </cell>
          <cell r="T115">
            <v>36.62368</v>
          </cell>
          <cell r="U115">
            <v>61.59438999999999</v>
          </cell>
          <cell r="V115">
            <v>0.94879999999999998</v>
          </cell>
          <cell r="W115">
            <v>23.576799999999999</v>
          </cell>
          <cell r="X115">
            <v>4.1259399999999999</v>
          </cell>
          <cell r="Y115">
            <v>0.29470999999999997</v>
          </cell>
          <cell r="Z115">
            <v>1.1788399999999999</v>
          </cell>
          <cell r="AA115">
            <v>103.79872</v>
          </cell>
          <cell r="AB115">
            <v>421.26719999999995</v>
          </cell>
          <cell r="AC115">
            <v>166.80586</v>
          </cell>
          <cell r="AD115">
            <v>10.62656</v>
          </cell>
          <cell r="AE115">
            <v>11.198979999999999</v>
          </cell>
          <cell r="AF115">
            <v>6.0723199999999995</v>
          </cell>
          <cell r="AG115">
            <v>7.6624599999999994</v>
          </cell>
          <cell r="AH115">
            <v>22.987379999999998</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C115">
            <v>39173</v>
          </cell>
          <cell r="BD115">
            <v>157.00720000000001</v>
          </cell>
          <cell r="BE115">
            <v>604.72159999999997</v>
          </cell>
          <cell r="BF115">
            <v>25.211069999999999</v>
          </cell>
          <cell r="BG115">
            <v>47.703119999999998</v>
          </cell>
          <cell r="BH115">
            <v>40.461359999999999</v>
          </cell>
          <cell r="BI115">
            <v>1.33199</v>
          </cell>
          <cell r="BJ115">
            <v>0.55835999999999997</v>
          </cell>
          <cell r="BK115">
            <v>0</v>
          </cell>
          <cell r="BL115">
            <v>0</v>
          </cell>
          <cell r="BM115">
            <v>0</v>
          </cell>
          <cell r="BN115">
            <v>0</v>
          </cell>
          <cell r="BP115">
            <v>0</v>
          </cell>
          <cell r="BQ115">
            <v>0</v>
          </cell>
          <cell r="BR115">
            <v>0</v>
          </cell>
          <cell r="BS115">
            <v>0</v>
          </cell>
          <cell r="BT115">
            <v>0</v>
          </cell>
          <cell r="BU115">
            <v>0</v>
          </cell>
          <cell r="CA115">
            <v>0</v>
          </cell>
          <cell r="CB115">
            <v>0</v>
          </cell>
          <cell r="CC115">
            <v>0</v>
          </cell>
          <cell r="CH115">
            <v>0</v>
          </cell>
          <cell r="CI115">
            <v>390.76400000000001</v>
          </cell>
          <cell r="CJ115">
            <v>0</v>
          </cell>
          <cell r="CK115">
            <v>0</v>
          </cell>
          <cell r="CL115">
            <v>0</v>
          </cell>
          <cell r="CR115">
            <v>0</v>
          </cell>
          <cell r="CS115">
            <v>0</v>
          </cell>
          <cell r="CT115">
            <v>0</v>
          </cell>
          <cell r="CU115">
            <v>0</v>
          </cell>
          <cell r="CV115">
            <v>0</v>
          </cell>
          <cell r="CW115">
            <v>0</v>
          </cell>
          <cell r="CX115">
            <v>0</v>
          </cell>
          <cell r="CY115">
            <v>0</v>
          </cell>
          <cell r="CZ115">
            <v>0</v>
          </cell>
          <cell r="DA115">
            <v>0</v>
          </cell>
          <cell r="DC115">
            <v>39173</v>
          </cell>
          <cell r="DD115">
            <v>12012.409195000002</v>
          </cell>
          <cell r="DE115">
            <v>964.68344999999999</v>
          </cell>
          <cell r="DF115">
            <v>0</v>
          </cell>
          <cell r="DG115">
            <v>876.99469999999997</v>
          </cell>
          <cell r="DH115">
            <v>0</v>
          </cell>
          <cell r="DI115">
            <v>390.76400000000001</v>
          </cell>
          <cell r="DJ115">
            <v>0</v>
          </cell>
          <cell r="DK115">
            <v>14244.851345000001</v>
          </cell>
        </row>
        <row r="116">
          <cell r="A116">
            <v>39203</v>
          </cell>
          <cell r="B116">
            <v>6447.368418</v>
          </cell>
          <cell r="C116">
            <v>4941.5867199999993</v>
          </cell>
          <cell r="D116">
            <v>110.32221</v>
          </cell>
          <cell r="E116">
            <v>223.626</v>
          </cell>
          <cell r="F116">
            <v>305.14656000000002</v>
          </cell>
          <cell r="G116">
            <v>6.1755900000000006</v>
          </cell>
          <cell r="H116">
            <v>1.5303199999999999</v>
          </cell>
          <cell r="I116">
            <v>0.21059999999999998</v>
          </cell>
          <cell r="J116">
            <v>0</v>
          </cell>
          <cell r="K116">
            <v>0</v>
          </cell>
          <cell r="L116">
            <v>0</v>
          </cell>
          <cell r="M116">
            <v>0</v>
          </cell>
          <cell r="N116">
            <v>0</v>
          </cell>
          <cell r="O116">
            <v>0</v>
          </cell>
          <cell r="P116">
            <v>23.150719999999996</v>
          </cell>
          <cell r="Q116">
            <v>11.19584</v>
          </cell>
          <cell r="R116">
            <v>32.123390000000001</v>
          </cell>
          <cell r="S116">
            <v>19.450859999999999</v>
          </cell>
          <cell r="T116">
            <v>36.62368</v>
          </cell>
          <cell r="U116">
            <v>61.59438999999999</v>
          </cell>
          <cell r="V116">
            <v>0.94879999999999998</v>
          </cell>
          <cell r="W116">
            <v>23.576799999999999</v>
          </cell>
          <cell r="X116">
            <v>4.1259399999999999</v>
          </cell>
          <cell r="Y116">
            <v>0.29470999999999997</v>
          </cell>
          <cell r="Z116">
            <v>1.1788399999999999</v>
          </cell>
          <cell r="AA116">
            <v>103.79872</v>
          </cell>
          <cell r="AB116">
            <v>423.54432000000003</v>
          </cell>
          <cell r="AC116">
            <v>166.80586</v>
          </cell>
          <cell r="AD116">
            <v>10.62656</v>
          </cell>
          <cell r="AE116">
            <v>11.198979999999999</v>
          </cell>
          <cell r="AF116">
            <v>6.0723199999999995</v>
          </cell>
          <cell r="AG116">
            <v>7.6624599999999994</v>
          </cell>
          <cell r="AH116">
            <v>22.987379999999998</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C116">
            <v>39203</v>
          </cell>
          <cell r="BD116">
            <v>157.00720000000001</v>
          </cell>
          <cell r="BE116">
            <v>604.72159999999997</v>
          </cell>
          <cell r="BF116">
            <v>25.211069999999999</v>
          </cell>
          <cell r="BG116">
            <v>47.703119999999998</v>
          </cell>
          <cell r="BH116">
            <v>40.461359999999999</v>
          </cell>
          <cell r="BI116">
            <v>1.33199</v>
          </cell>
          <cell r="BJ116">
            <v>0.55835999999999997</v>
          </cell>
          <cell r="BK116">
            <v>0</v>
          </cell>
          <cell r="BL116">
            <v>0</v>
          </cell>
          <cell r="BM116">
            <v>0</v>
          </cell>
          <cell r="BN116">
            <v>0</v>
          </cell>
          <cell r="BP116">
            <v>0</v>
          </cell>
          <cell r="BQ116">
            <v>0</v>
          </cell>
          <cell r="BR116">
            <v>0</v>
          </cell>
          <cell r="BS116">
            <v>0</v>
          </cell>
          <cell r="BT116">
            <v>0</v>
          </cell>
          <cell r="BU116">
            <v>0</v>
          </cell>
          <cell r="CA116">
            <v>0</v>
          </cell>
          <cell r="CB116">
            <v>0</v>
          </cell>
          <cell r="CC116">
            <v>0</v>
          </cell>
          <cell r="CH116">
            <v>0</v>
          </cell>
          <cell r="CI116">
            <v>390.76400000000001</v>
          </cell>
          <cell r="CJ116">
            <v>0</v>
          </cell>
          <cell r="CK116">
            <v>0</v>
          </cell>
          <cell r="CL116">
            <v>0</v>
          </cell>
          <cell r="CR116">
            <v>0</v>
          </cell>
          <cell r="CS116">
            <v>0</v>
          </cell>
          <cell r="CT116">
            <v>0</v>
          </cell>
          <cell r="CU116">
            <v>0</v>
          </cell>
          <cell r="CV116">
            <v>0</v>
          </cell>
          <cell r="CW116">
            <v>0</v>
          </cell>
          <cell r="CX116">
            <v>0</v>
          </cell>
          <cell r="CY116">
            <v>0</v>
          </cell>
          <cell r="CZ116">
            <v>0</v>
          </cell>
          <cell r="DA116">
            <v>0</v>
          </cell>
          <cell r="DC116">
            <v>39203</v>
          </cell>
          <cell r="DD116">
            <v>12035.966418</v>
          </cell>
          <cell r="DE116">
            <v>966.96056999999996</v>
          </cell>
          <cell r="DF116">
            <v>0</v>
          </cell>
          <cell r="DG116">
            <v>876.99469999999997</v>
          </cell>
          <cell r="DH116">
            <v>0</v>
          </cell>
          <cell r="DI116">
            <v>390.76400000000001</v>
          </cell>
          <cell r="DJ116">
            <v>0</v>
          </cell>
          <cell r="DK116">
            <v>14270.685687999998</v>
          </cell>
        </row>
        <row r="117">
          <cell r="A117">
            <v>39234</v>
          </cell>
          <cell r="B117">
            <v>6441.2404820000002</v>
          </cell>
          <cell r="C117">
            <v>4938.9188800000002</v>
          </cell>
          <cell r="D117">
            <v>110.32221</v>
          </cell>
          <cell r="E117">
            <v>223.91927999999999</v>
          </cell>
          <cell r="F117">
            <v>308.88024000000001</v>
          </cell>
          <cell r="G117">
            <v>6.1755900000000006</v>
          </cell>
          <cell r="H117">
            <v>1.5303199999999999</v>
          </cell>
          <cell r="I117">
            <v>0.21059999999999998</v>
          </cell>
          <cell r="J117">
            <v>0</v>
          </cell>
          <cell r="K117">
            <v>0</v>
          </cell>
          <cell r="L117">
            <v>0</v>
          </cell>
          <cell r="M117">
            <v>0</v>
          </cell>
          <cell r="N117">
            <v>0</v>
          </cell>
          <cell r="O117">
            <v>0</v>
          </cell>
          <cell r="P117">
            <v>23.150719999999996</v>
          </cell>
          <cell r="Q117">
            <v>11.19584</v>
          </cell>
          <cell r="R117">
            <v>32.123390000000001</v>
          </cell>
          <cell r="S117">
            <v>19.450859999999999</v>
          </cell>
          <cell r="T117">
            <v>36.62368</v>
          </cell>
          <cell r="U117">
            <v>61.59438999999999</v>
          </cell>
          <cell r="V117">
            <v>0.94879999999999998</v>
          </cell>
          <cell r="W117">
            <v>23.576799999999999</v>
          </cell>
          <cell r="X117">
            <v>4.1259399999999999</v>
          </cell>
          <cell r="Y117">
            <v>0.29470999999999997</v>
          </cell>
          <cell r="Z117">
            <v>1.1788399999999999</v>
          </cell>
          <cell r="AA117">
            <v>103.79872</v>
          </cell>
          <cell r="AB117">
            <v>425.82144</v>
          </cell>
          <cell r="AC117">
            <v>166.80586</v>
          </cell>
          <cell r="AD117">
            <v>10.62656</v>
          </cell>
          <cell r="AE117">
            <v>11.198979999999999</v>
          </cell>
          <cell r="AF117">
            <v>6.0723199999999995</v>
          </cell>
          <cell r="AG117">
            <v>7.6624599999999994</v>
          </cell>
          <cell r="AH117">
            <v>22.987379999999998</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C117">
            <v>39234</v>
          </cell>
          <cell r="BD117">
            <v>157.00720000000001</v>
          </cell>
          <cell r="BE117">
            <v>604.72159999999997</v>
          </cell>
          <cell r="BF117">
            <v>25.211069999999999</v>
          </cell>
          <cell r="BG117">
            <v>47.703119999999998</v>
          </cell>
          <cell r="BH117">
            <v>40.461359999999999</v>
          </cell>
          <cell r="BI117">
            <v>1.33199</v>
          </cell>
          <cell r="BJ117">
            <v>0.55835999999999997</v>
          </cell>
          <cell r="BK117">
            <v>0</v>
          </cell>
          <cell r="BL117">
            <v>0</v>
          </cell>
          <cell r="BM117">
            <v>0</v>
          </cell>
          <cell r="BN117">
            <v>0</v>
          </cell>
          <cell r="BP117">
            <v>0</v>
          </cell>
          <cell r="BQ117">
            <v>0</v>
          </cell>
          <cell r="BR117">
            <v>0</v>
          </cell>
          <cell r="BS117">
            <v>0</v>
          </cell>
          <cell r="BT117">
            <v>0</v>
          </cell>
          <cell r="BU117">
            <v>0</v>
          </cell>
          <cell r="CA117">
            <v>0</v>
          </cell>
          <cell r="CB117">
            <v>0</v>
          </cell>
          <cell r="CC117">
            <v>0</v>
          </cell>
          <cell r="CH117">
            <v>0</v>
          </cell>
          <cell r="CI117">
            <v>390.76400000000001</v>
          </cell>
          <cell r="CJ117">
            <v>0</v>
          </cell>
          <cell r="CK117">
            <v>0</v>
          </cell>
          <cell r="CL117">
            <v>0</v>
          </cell>
          <cell r="CR117">
            <v>0</v>
          </cell>
          <cell r="CS117">
            <v>0</v>
          </cell>
          <cell r="CT117">
            <v>0</v>
          </cell>
          <cell r="CU117">
            <v>0</v>
          </cell>
          <cell r="CV117">
            <v>0</v>
          </cell>
          <cell r="CW117">
            <v>0</v>
          </cell>
          <cell r="CX117">
            <v>0</v>
          </cell>
          <cell r="CY117">
            <v>0</v>
          </cell>
          <cell r="CZ117">
            <v>0</v>
          </cell>
          <cell r="DA117">
            <v>0</v>
          </cell>
          <cell r="DC117">
            <v>39234</v>
          </cell>
          <cell r="DD117">
            <v>12031.197602000002</v>
          </cell>
          <cell r="DE117">
            <v>969.23768999999993</v>
          </cell>
          <cell r="DF117">
            <v>0</v>
          </cell>
          <cell r="DG117">
            <v>876.99469999999997</v>
          </cell>
          <cell r="DH117">
            <v>0</v>
          </cell>
          <cell r="DI117">
            <v>390.76400000000001</v>
          </cell>
          <cell r="DJ117">
            <v>0</v>
          </cell>
          <cell r="DK117">
            <v>14268.193992</v>
          </cell>
        </row>
        <row r="118">
          <cell r="A118">
            <v>39264</v>
          </cell>
          <cell r="B118">
            <v>6450.7476699999997</v>
          </cell>
          <cell r="C118">
            <v>4955.4679999999998</v>
          </cell>
          <cell r="D118">
            <v>110.32221</v>
          </cell>
          <cell r="E118">
            <v>224.17872</v>
          </cell>
          <cell r="F118">
            <v>312.15143999999998</v>
          </cell>
          <cell r="G118">
            <v>6.1755900000000006</v>
          </cell>
          <cell r="H118">
            <v>1.5303199999999999</v>
          </cell>
          <cell r="I118">
            <v>0.21059999999999998</v>
          </cell>
          <cell r="J118">
            <v>0</v>
          </cell>
          <cell r="K118">
            <v>0</v>
          </cell>
          <cell r="L118">
            <v>0</v>
          </cell>
          <cell r="M118">
            <v>0</v>
          </cell>
          <cell r="N118">
            <v>0</v>
          </cell>
          <cell r="O118">
            <v>0</v>
          </cell>
          <cell r="P118">
            <v>23.150719999999996</v>
          </cell>
          <cell r="Q118">
            <v>11.19584</v>
          </cell>
          <cell r="R118">
            <v>32.123390000000001</v>
          </cell>
          <cell r="S118">
            <v>19.450859999999999</v>
          </cell>
          <cell r="T118">
            <v>36.62368</v>
          </cell>
          <cell r="U118">
            <v>61.59438999999999</v>
          </cell>
          <cell r="V118">
            <v>0.94879999999999998</v>
          </cell>
          <cell r="W118">
            <v>23.576799999999999</v>
          </cell>
          <cell r="X118">
            <v>4.1259399999999999</v>
          </cell>
          <cell r="Y118">
            <v>0.29470999999999997</v>
          </cell>
          <cell r="Z118">
            <v>1.1788399999999999</v>
          </cell>
          <cell r="AA118">
            <v>103.79872</v>
          </cell>
          <cell r="AB118">
            <v>427.90879999999999</v>
          </cell>
          <cell r="AC118">
            <v>166.80586</v>
          </cell>
          <cell r="AD118">
            <v>10.62656</v>
          </cell>
          <cell r="AE118">
            <v>11.198979999999999</v>
          </cell>
          <cell r="AF118">
            <v>6.0723199999999995</v>
          </cell>
          <cell r="AG118">
            <v>7.6624599999999994</v>
          </cell>
          <cell r="AH118">
            <v>22.987379999999998</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C118">
            <v>39264</v>
          </cell>
          <cell r="BD118">
            <v>157.00720000000001</v>
          </cell>
          <cell r="BE118">
            <v>604.72159999999997</v>
          </cell>
          <cell r="BF118">
            <v>25.211069999999999</v>
          </cell>
          <cell r="BG118">
            <v>47.703119999999998</v>
          </cell>
          <cell r="BH118">
            <v>40.461359999999999</v>
          </cell>
          <cell r="BI118">
            <v>1.33199</v>
          </cell>
          <cell r="BJ118">
            <v>0.55835999999999997</v>
          </cell>
          <cell r="BK118">
            <v>0</v>
          </cell>
          <cell r="BL118">
            <v>0</v>
          </cell>
          <cell r="BM118">
            <v>0</v>
          </cell>
          <cell r="BN118">
            <v>0</v>
          </cell>
          <cell r="BP118">
            <v>0</v>
          </cell>
          <cell r="BQ118">
            <v>0</v>
          </cell>
          <cell r="BR118">
            <v>0</v>
          </cell>
          <cell r="BS118">
            <v>0</v>
          </cell>
          <cell r="BT118">
            <v>0</v>
          </cell>
          <cell r="BU118">
            <v>0</v>
          </cell>
          <cell r="CA118">
            <v>0</v>
          </cell>
          <cell r="CB118">
            <v>0</v>
          </cell>
          <cell r="CC118">
            <v>0</v>
          </cell>
          <cell r="CH118">
            <v>0</v>
          </cell>
          <cell r="CI118">
            <v>390.76400000000001</v>
          </cell>
          <cell r="CJ118">
            <v>0</v>
          </cell>
          <cell r="CK118">
            <v>0</v>
          </cell>
          <cell r="CL118">
            <v>0</v>
          </cell>
          <cell r="CR118">
            <v>0</v>
          </cell>
          <cell r="CS118">
            <v>0</v>
          </cell>
          <cell r="CT118">
            <v>0</v>
          </cell>
          <cell r="CU118">
            <v>0</v>
          </cell>
          <cell r="CV118">
            <v>0</v>
          </cell>
          <cell r="CW118">
            <v>0</v>
          </cell>
          <cell r="CX118">
            <v>0</v>
          </cell>
          <cell r="CY118">
            <v>0</v>
          </cell>
          <cell r="CZ118">
            <v>0</v>
          </cell>
          <cell r="DA118">
            <v>0</v>
          </cell>
          <cell r="DC118">
            <v>39264</v>
          </cell>
          <cell r="DD118">
            <v>12060.78455</v>
          </cell>
          <cell r="DE118">
            <v>971.32504999999992</v>
          </cell>
          <cell r="DF118">
            <v>0</v>
          </cell>
          <cell r="DG118">
            <v>876.99469999999997</v>
          </cell>
          <cell r="DH118">
            <v>0</v>
          </cell>
          <cell r="DI118">
            <v>390.76400000000001</v>
          </cell>
          <cell r="DJ118">
            <v>0</v>
          </cell>
          <cell r="DK118">
            <v>14299.868299999998</v>
          </cell>
        </row>
        <row r="119">
          <cell r="A119">
            <v>39295</v>
          </cell>
          <cell r="B119">
            <v>6452.3230320000002</v>
          </cell>
          <cell r="C119">
            <v>4963.3628799999997</v>
          </cell>
          <cell r="D119">
            <v>110.32221</v>
          </cell>
          <cell r="E119">
            <v>224.42687999999998</v>
          </cell>
          <cell r="F119">
            <v>315.28727999999995</v>
          </cell>
          <cell r="G119">
            <v>6.1755900000000006</v>
          </cell>
          <cell r="H119">
            <v>1.5303199999999999</v>
          </cell>
          <cell r="I119">
            <v>0.21059999999999998</v>
          </cell>
          <cell r="J119">
            <v>0</v>
          </cell>
          <cell r="K119">
            <v>0</v>
          </cell>
          <cell r="L119">
            <v>0</v>
          </cell>
          <cell r="M119">
            <v>0</v>
          </cell>
          <cell r="N119">
            <v>0</v>
          </cell>
          <cell r="O119">
            <v>0</v>
          </cell>
          <cell r="P119">
            <v>23.150719999999996</v>
          </cell>
          <cell r="Q119">
            <v>11.19584</v>
          </cell>
          <cell r="R119">
            <v>32.123390000000001</v>
          </cell>
          <cell r="S119">
            <v>19.450859999999999</v>
          </cell>
          <cell r="T119">
            <v>36.62368</v>
          </cell>
          <cell r="U119">
            <v>61.59438999999999</v>
          </cell>
          <cell r="V119">
            <v>0.94879999999999998</v>
          </cell>
          <cell r="W119">
            <v>23.576799999999999</v>
          </cell>
          <cell r="X119">
            <v>4.1259399999999999</v>
          </cell>
          <cell r="Y119">
            <v>0.29470999999999997</v>
          </cell>
          <cell r="Z119">
            <v>1.1788399999999999</v>
          </cell>
          <cell r="AA119">
            <v>103.79872</v>
          </cell>
          <cell r="AB119">
            <v>429.80639999999994</v>
          </cell>
          <cell r="AC119">
            <v>166.80586</v>
          </cell>
          <cell r="AD119">
            <v>10.62656</v>
          </cell>
          <cell r="AE119">
            <v>11.198979999999999</v>
          </cell>
          <cell r="AF119">
            <v>6.0723199999999995</v>
          </cell>
          <cell r="AG119">
            <v>7.6624599999999994</v>
          </cell>
          <cell r="AH119">
            <v>22.987379999999998</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C119">
            <v>39295</v>
          </cell>
          <cell r="BD119">
            <v>157.00720000000001</v>
          </cell>
          <cell r="BE119">
            <v>604.72159999999997</v>
          </cell>
          <cell r="BF119">
            <v>25.211069999999999</v>
          </cell>
          <cell r="BG119">
            <v>47.703119999999998</v>
          </cell>
          <cell r="BH119">
            <v>40.461359999999999</v>
          </cell>
          <cell r="BI119">
            <v>1.33199</v>
          </cell>
          <cell r="BJ119">
            <v>0.55835999999999997</v>
          </cell>
          <cell r="BK119">
            <v>0</v>
          </cell>
          <cell r="BL119">
            <v>0</v>
          </cell>
          <cell r="BM119">
            <v>0</v>
          </cell>
          <cell r="BN119">
            <v>0</v>
          </cell>
          <cell r="BP119">
            <v>0</v>
          </cell>
          <cell r="BQ119">
            <v>0</v>
          </cell>
          <cell r="BR119">
            <v>0</v>
          </cell>
          <cell r="BS119">
            <v>0</v>
          </cell>
          <cell r="BT119">
            <v>0</v>
          </cell>
          <cell r="BU119">
            <v>0</v>
          </cell>
          <cell r="CA119">
            <v>0</v>
          </cell>
          <cell r="CB119">
            <v>0</v>
          </cell>
          <cell r="CC119">
            <v>0</v>
          </cell>
          <cell r="CH119">
            <v>0</v>
          </cell>
          <cell r="CI119">
            <v>390.76400000000001</v>
          </cell>
          <cell r="CJ119">
            <v>0</v>
          </cell>
          <cell r="CK119">
            <v>0</v>
          </cell>
          <cell r="CL119">
            <v>0</v>
          </cell>
          <cell r="CR119">
            <v>0</v>
          </cell>
          <cell r="CS119">
            <v>0</v>
          </cell>
          <cell r="CT119">
            <v>0</v>
          </cell>
          <cell r="CU119">
            <v>0</v>
          </cell>
          <cell r="CV119">
            <v>0</v>
          </cell>
          <cell r="CW119">
            <v>0</v>
          </cell>
          <cell r="CX119">
            <v>0</v>
          </cell>
          <cell r="CY119">
            <v>0</v>
          </cell>
          <cell r="CZ119">
            <v>0</v>
          </cell>
          <cell r="DA119">
            <v>0</v>
          </cell>
          <cell r="DC119">
            <v>39295</v>
          </cell>
          <cell r="DD119">
            <v>12073.638792000003</v>
          </cell>
          <cell r="DE119">
            <v>973.22264999999993</v>
          </cell>
          <cell r="DF119">
            <v>0</v>
          </cell>
          <cell r="DG119">
            <v>876.99469999999997</v>
          </cell>
          <cell r="DH119">
            <v>0</v>
          </cell>
          <cell r="DI119">
            <v>390.76400000000001</v>
          </cell>
          <cell r="DJ119">
            <v>0</v>
          </cell>
          <cell r="DK119">
            <v>14314.620142000002</v>
          </cell>
        </row>
        <row r="120">
          <cell r="A120">
            <v>39326</v>
          </cell>
          <cell r="B120">
            <v>6459.4719379999997</v>
          </cell>
          <cell r="C120">
            <v>4976.1387199999999</v>
          </cell>
          <cell r="D120">
            <v>110.32221</v>
          </cell>
          <cell r="E120">
            <v>224.74271999999999</v>
          </cell>
          <cell r="F120">
            <v>319.23527999999999</v>
          </cell>
          <cell r="G120">
            <v>6.1755900000000006</v>
          </cell>
          <cell r="H120">
            <v>1.5303199999999999</v>
          </cell>
          <cell r="I120">
            <v>0.21059999999999998</v>
          </cell>
          <cell r="J120">
            <v>0</v>
          </cell>
          <cell r="K120">
            <v>0</v>
          </cell>
          <cell r="L120">
            <v>0</v>
          </cell>
          <cell r="M120">
            <v>0</v>
          </cell>
          <cell r="N120">
            <v>0</v>
          </cell>
          <cell r="O120">
            <v>0</v>
          </cell>
          <cell r="P120">
            <v>23.150719999999996</v>
          </cell>
          <cell r="Q120">
            <v>11.19584</v>
          </cell>
          <cell r="R120">
            <v>32.123390000000001</v>
          </cell>
          <cell r="S120">
            <v>19.450859999999999</v>
          </cell>
          <cell r="T120">
            <v>36.62368</v>
          </cell>
          <cell r="U120">
            <v>61.59438999999999</v>
          </cell>
          <cell r="V120">
            <v>0.94879999999999998</v>
          </cell>
          <cell r="W120">
            <v>23.576799999999999</v>
          </cell>
          <cell r="X120">
            <v>4.1259399999999999</v>
          </cell>
          <cell r="Y120">
            <v>0.29470999999999997</v>
          </cell>
          <cell r="Z120">
            <v>1.1788399999999999</v>
          </cell>
          <cell r="AA120">
            <v>103.79872</v>
          </cell>
          <cell r="AB120">
            <v>432.27327999999994</v>
          </cell>
          <cell r="AC120">
            <v>166.80586</v>
          </cell>
          <cell r="AD120">
            <v>10.62656</v>
          </cell>
          <cell r="AE120">
            <v>11.198979999999999</v>
          </cell>
          <cell r="AF120">
            <v>6.0723199999999995</v>
          </cell>
          <cell r="AG120">
            <v>7.6624599999999994</v>
          </cell>
          <cell r="AH120">
            <v>22.987379999999998</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C120">
            <v>39326</v>
          </cell>
          <cell r="BD120">
            <v>157.00720000000001</v>
          </cell>
          <cell r="BE120">
            <v>604.72159999999997</v>
          </cell>
          <cell r="BF120">
            <v>25.211069999999999</v>
          </cell>
          <cell r="BG120">
            <v>47.703119999999998</v>
          </cell>
          <cell r="BH120">
            <v>40.461359999999999</v>
          </cell>
          <cell r="BI120">
            <v>1.33199</v>
          </cell>
          <cell r="BJ120">
            <v>0.55835999999999997</v>
          </cell>
          <cell r="BK120">
            <v>0</v>
          </cell>
          <cell r="BL120">
            <v>0</v>
          </cell>
          <cell r="BM120">
            <v>0</v>
          </cell>
          <cell r="BN120">
            <v>0</v>
          </cell>
          <cell r="BP120">
            <v>0</v>
          </cell>
          <cell r="BQ120">
            <v>0</v>
          </cell>
          <cell r="BR120">
            <v>0</v>
          </cell>
          <cell r="BS120">
            <v>0</v>
          </cell>
          <cell r="BT120">
            <v>0</v>
          </cell>
          <cell r="BU120">
            <v>0</v>
          </cell>
          <cell r="CA120">
            <v>0</v>
          </cell>
          <cell r="CB120">
            <v>0</v>
          </cell>
          <cell r="CC120">
            <v>0</v>
          </cell>
          <cell r="CH120">
            <v>0</v>
          </cell>
          <cell r="CI120">
            <v>390.76400000000001</v>
          </cell>
          <cell r="CJ120">
            <v>0</v>
          </cell>
          <cell r="CK120">
            <v>0</v>
          </cell>
          <cell r="CL120">
            <v>0</v>
          </cell>
          <cell r="CR120">
            <v>0</v>
          </cell>
          <cell r="CS120">
            <v>0</v>
          </cell>
          <cell r="CT120">
            <v>0</v>
          </cell>
          <cell r="CU120">
            <v>0</v>
          </cell>
          <cell r="CV120">
            <v>0</v>
          </cell>
          <cell r="CW120">
            <v>0</v>
          </cell>
          <cell r="CX120">
            <v>0</v>
          </cell>
          <cell r="CY120">
            <v>0</v>
          </cell>
          <cell r="CZ120">
            <v>0</v>
          </cell>
          <cell r="DA120">
            <v>0</v>
          </cell>
          <cell r="DC120">
            <v>39326</v>
          </cell>
          <cell r="DD120">
            <v>12097.827378000002</v>
          </cell>
          <cell r="DE120">
            <v>975.68952999999988</v>
          </cell>
          <cell r="DF120">
            <v>0</v>
          </cell>
          <cell r="DG120">
            <v>876.99469999999997</v>
          </cell>
          <cell r="DH120">
            <v>0</v>
          </cell>
          <cell r="DI120">
            <v>390.76400000000001</v>
          </cell>
          <cell r="DJ120">
            <v>0</v>
          </cell>
          <cell r="DK120">
            <v>14341.275608</v>
          </cell>
        </row>
        <row r="121">
          <cell r="A121">
            <v>39356</v>
          </cell>
          <cell r="B121">
            <v>6484.3994759999996</v>
          </cell>
          <cell r="C121">
            <v>5008.2614399999993</v>
          </cell>
          <cell r="D121">
            <v>110.32221</v>
          </cell>
          <cell r="E121">
            <v>225.12624</v>
          </cell>
          <cell r="F121">
            <v>324.09695999999997</v>
          </cell>
          <cell r="G121">
            <v>6.1755900000000006</v>
          </cell>
          <cell r="H121">
            <v>1.5303199999999999</v>
          </cell>
          <cell r="I121">
            <v>0.21059999999999998</v>
          </cell>
          <cell r="J121">
            <v>0</v>
          </cell>
          <cell r="K121">
            <v>0</v>
          </cell>
          <cell r="L121">
            <v>0</v>
          </cell>
          <cell r="M121">
            <v>0</v>
          </cell>
          <cell r="N121">
            <v>0</v>
          </cell>
          <cell r="O121">
            <v>0</v>
          </cell>
          <cell r="P121">
            <v>23.150719999999996</v>
          </cell>
          <cell r="Q121">
            <v>11.19584</v>
          </cell>
          <cell r="R121">
            <v>32.123390000000001</v>
          </cell>
          <cell r="S121">
            <v>19.450859999999999</v>
          </cell>
          <cell r="T121">
            <v>36.62368</v>
          </cell>
          <cell r="U121">
            <v>61.59438999999999</v>
          </cell>
          <cell r="V121">
            <v>0.94879999999999998</v>
          </cell>
          <cell r="W121">
            <v>23.576799999999999</v>
          </cell>
          <cell r="X121">
            <v>4.1259399999999999</v>
          </cell>
          <cell r="Y121">
            <v>0.29470999999999997</v>
          </cell>
          <cell r="Z121">
            <v>1.1788399999999999</v>
          </cell>
          <cell r="AA121">
            <v>103.79872</v>
          </cell>
          <cell r="AB121">
            <v>435.30944</v>
          </cell>
          <cell r="AC121">
            <v>166.80586</v>
          </cell>
          <cell r="AD121">
            <v>10.62656</v>
          </cell>
          <cell r="AE121">
            <v>11.198979999999999</v>
          </cell>
          <cell r="AF121">
            <v>6.0723199999999995</v>
          </cell>
          <cell r="AG121">
            <v>7.6624599999999994</v>
          </cell>
          <cell r="AH121">
            <v>22.987379999999998</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C121">
            <v>39356</v>
          </cell>
          <cell r="BD121">
            <v>157.00720000000001</v>
          </cell>
          <cell r="BE121">
            <v>604.72159999999997</v>
          </cell>
          <cell r="BF121">
            <v>25.211069999999999</v>
          </cell>
          <cell r="BG121">
            <v>47.703119999999998</v>
          </cell>
          <cell r="BH121">
            <v>40.461359999999999</v>
          </cell>
          <cell r="BI121">
            <v>1.33199</v>
          </cell>
          <cell r="BJ121">
            <v>0.55835999999999997</v>
          </cell>
          <cell r="BK121">
            <v>0</v>
          </cell>
          <cell r="BL121">
            <v>0</v>
          </cell>
          <cell r="BM121">
            <v>0</v>
          </cell>
          <cell r="BN121">
            <v>0</v>
          </cell>
          <cell r="BP121">
            <v>0</v>
          </cell>
          <cell r="BQ121">
            <v>0</v>
          </cell>
          <cell r="BR121">
            <v>0</v>
          </cell>
          <cell r="BS121">
            <v>0</v>
          </cell>
          <cell r="BT121">
            <v>0</v>
          </cell>
          <cell r="BU121">
            <v>0</v>
          </cell>
          <cell r="CA121">
            <v>0</v>
          </cell>
          <cell r="CB121">
            <v>0</v>
          </cell>
          <cell r="CC121">
            <v>0</v>
          </cell>
          <cell r="CH121">
            <v>0</v>
          </cell>
          <cell r="CI121">
            <v>390.76400000000001</v>
          </cell>
          <cell r="CJ121">
            <v>0</v>
          </cell>
          <cell r="CK121">
            <v>0</v>
          </cell>
          <cell r="CL121">
            <v>0</v>
          </cell>
          <cell r="CR121">
            <v>0</v>
          </cell>
          <cell r="CS121">
            <v>0</v>
          </cell>
          <cell r="CT121">
            <v>0</v>
          </cell>
          <cell r="CU121">
            <v>0</v>
          </cell>
          <cell r="CV121">
            <v>0</v>
          </cell>
          <cell r="CW121">
            <v>0</v>
          </cell>
          <cell r="CX121">
            <v>0</v>
          </cell>
          <cell r="CY121">
            <v>0</v>
          </cell>
          <cell r="CZ121">
            <v>0</v>
          </cell>
          <cell r="DA121">
            <v>0</v>
          </cell>
          <cell r="DC121">
            <v>39356</v>
          </cell>
          <cell r="DD121">
            <v>12160.122836</v>
          </cell>
          <cell r="DE121">
            <v>978.72568999999999</v>
          </cell>
          <cell r="DF121">
            <v>0</v>
          </cell>
          <cell r="DG121">
            <v>876.99469999999997</v>
          </cell>
          <cell r="DH121">
            <v>0</v>
          </cell>
          <cell r="DI121">
            <v>390.76400000000001</v>
          </cell>
          <cell r="DJ121">
            <v>0</v>
          </cell>
          <cell r="DK121">
            <v>14406.607225999998</v>
          </cell>
        </row>
        <row r="122">
          <cell r="A122">
            <v>39387</v>
          </cell>
          <cell r="B122">
            <v>6476.5020350000004</v>
          </cell>
          <cell r="C122">
            <v>5005.5796</v>
          </cell>
          <cell r="D122">
            <v>110.32221</v>
          </cell>
          <cell r="E122">
            <v>225.54359999999997</v>
          </cell>
          <cell r="F122">
            <v>329.27447999999998</v>
          </cell>
          <cell r="G122">
            <v>6.1755900000000006</v>
          </cell>
          <cell r="H122">
            <v>1.5303199999999999</v>
          </cell>
          <cell r="I122">
            <v>0.21059999999999998</v>
          </cell>
          <cell r="J122">
            <v>0</v>
          </cell>
          <cell r="K122">
            <v>0</v>
          </cell>
          <cell r="L122">
            <v>0</v>
          </cell>
          <cell r="M122">
            <v>0</v>
          </cell>
          <cell r="N122">
            <v>0</v>
          </cell>
          <cell r="O122">
            <v>0</v>
          </cell>
          <cell r="P122">
            <v>23.150719999999996</v>
          </cell>
          <cell r="Q122">
            <v>11.19584</v>
          </cell>
          <cell r="R122">
            <v>32.123390000000001</v>
          </cell>
          <cell r="S122">
            <v>19.450859999999999</v>
          </cell>
          <cell r="T122">
            <v>36.62368</v>
          </cell>
          <cell r="U122">
            <v>61.59438999999999</v>
          </cell>
          <cell r="V122">
            <v>0.94879999999999998</v>
          </cell>
          <cell r="W122">
            <v>23.576799999999999</v>
          </cell>
          <cell r="X122">
            <v>4.1259399999999999</v>
          </cell>
          <cell r="Y122">
            <v>0.29470999999999997</v>
          </cell>
          <cell r="Z122">
            <v>1.1788399999999999</v>
          </cell>
          <cell r="AA122">
            <v>103.79872</v>
          </cell>
          <cell r="AB122">
            <v>438.53535999999997</v>
          </cell>
          <cell r="AC122">
            <v>166.80586</v>
          </cell>
          <cell r="AD122">
            <v>10.62656</v>
          </cell>
          <cell r="AE122">
            <v>11.198979999999999</v>
          </cell>
          <cell r="AF122">
            <v>6.0723199999999995</v>
          </cell>
          <cell r="AG122">
            <v>7.6624599999999994</v>
          </cell>
          <cell r="AH122">
            <v>22.987379999999998</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C122">
            <v>39387</v>
          </cell>
          <cell r="BD122">
            <v>157.00720000000001</v>
          </cell>
          <cell r="BE122">
            <v>604.72159999999997</v>
          </cell>
          <cell r="BF122">
            <v>25.211069999999999</v>
          </cell>
          <cell r="BG122">
            <v>47.703119999999998</v>
          </cell>
          <cell r="BH122">
            <v>40.461359999999999</v>
          </cell>
          <cell r="BI122">
            <v>1.33199</v>
          </cell>
          <cell r="BJ122">
            <v>0.55835999999999997</v>
          </cell>
          <cell r="BK122">
            <v>0</v>
          </cell>
          <cell r="BL122">
            <v>0</v>
          </cell>
          <cell r="BM122">
            <v>0</v>
          </cell>
          <cell r="BN122">
            <v>0</v>
          </cell>
          <cell r="BP122">
            <v>0</v>
          </cell>
          <cell r="BQ122">
            <v>0</v>
          </cell>
          <cell r="BR122">
            <v>0</v>
          </cell>
          <cell r="BS122">
            <v>0</v>
          </cell>
          <cell r="BT122">
            <v>0</v>
          </cell>
          <cell r="BU122">
            <v>0</v>
          </cell>
          <cell r="CA122">
            <v>0</v>
          </cell>
          <cell r="CB122">
            <v>0</v>
          </cell>
          <cell r="CC122">
            <v>0</v>
          </cell>
          <cell r="CH122">
            <v>0</v>
          </cell>
          <cell r="CI122">
            <v>390.76400000000001</v>
          </cell>
          <cell r="CJ122">
            <v>0</v>
          </cell>
          <cell r="CK122">
            <v>0</v>
          </cell>
          <cell r="CL122">
            <v>0</v>
          </cell>
          <cell r="CR122">
            <v>0</v>
          </cell>
          <cell r="CS122">
            <v>0</v>
          </cell>
          <cell r="CT122">
            <v>0</v>
          </cell>
          <cell r="CU122">
            <v>0</v>
          </cell>
          <cell r="CV122">
            <v>0</v>
          </cell>
          <cell r="CW122">
            <v>0</v>
          </cell>
          <cell r="CX122">
            <v>0</v>
          </cell>
          <cell r="CY122">
            <v>0</v>
          </cell>
          <cell r="CZ122">
            <v>0</v>
          </cell>
          <cell r="DA122">
            <v>0</v>
          </cell>
          <cell r="DC122">
            <v>39387</v>
          </cell>
          <cell r="DD122">
            <v>12155.138435000003</v>
          </cell>
          <cell r="DE122">
            <v>981.95161000000007</v>
          </cell>
          <cell r="DF122">
            <v>0</v>
          </cell>
          <cell r="DG122">
            <v>876.99469999999997</v>
          </cell>
          <cell r="DH122">
            <v>0</v>
          </cell>
          <cell r="DI122">
            <v>390.76400000000001</v>
          </cell>
          <cell r="DJ122">
            <v>0</v>
          </cell>
          <cell r="DK122">
            <v>14404.848745000001</v>
          </cell>
        </row>
        <row r="123">
          <cell r="A123">
            <v>39417</v>
          </cell>
          <cell r="B123">
            <v>6475.0459625000003</v>
          </cell>
          <cell r="C123">
            <v>5008.1149999999998</v>
          </cell>
          <cell r="D123">
            <v>110.32221</v>
          </cell>
          <cell r="E123">
            <v>226.07375999999999</v>
          </cell>
          <cell r="F123">
            <v>335.96351999999996</v>
          </cell>
          <cell r="G123">
            <v>6.1755900000000006</v>
          </cell>
          <cell r="H123">
            <v>1.5303199999999999</v>
          </cell>
          <cell r="I123">
            <v>0.21059999999999998</v>
          </cell>
          <cell r="J123">
            <v>0</v>
          </cell>
          <cell r="K123">
            <v>0</v>
          </cell>
          <cell r="L123">
            <v>0</v>
          </cell>
          <cell r="M123">
            <v>0</v>
          </cell>
          <cell r="N123">
            <v>0</v>
          </cell>
          <cell r="O123">
            <v>0</v>
          </cell>
          <cell r="P123">
            <v>23.150719999999996</v>
          </cell>
          <cell r="Q123">
            <v>11.19584</v>
          </cell>
          <cell r="R123">
            <v>32.123390000000001</v>
          </cell>
          <cell r="S123">
            <v>19.450859999999999</v>
          </cell>
          <cell r="T123">
            <v>36.62368</v>
          </cell>
          <cell r="U123">
            <v>61.59438999999999</v>
          </cell>
          <cell r="V123">
            <v>0.94879999999999998</v>
          </cell>
          <cell r="W123">
            <v>23.576799999999999</v>
          </cell>
          <cell r="X123">
            <v>4.1259399999999999</v>
          </cell>
          <cell r="Y123">
            <v>0.29470999999999997</v>
          </cell>
          <cell r="Z123">
            <v>1.1788399999999999</v>
          </cell>
          <cell r="AA123">
            <v>103.79872</v>
          </cell>
          <cell r="AB123">
            <v>442.71007999999995</v>
          </cell>
          <cell r="AC123">
            <v>166.80586</v>
          </cell>
          <cell r="AD123">
            <v>10.62656</v>
          </cell>
          <cell r="AE123">
            <v>11.198979999999999</v>
          </cell>
          <cell r="AF123">
            <v>6.0723199999999995</v>
          </cell>
          <cell r="AG123">
            <v>7.6624599999999994</v>
          </cell>
          <cell r="AH123">
            <v>22.987379999999998</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C123">
            <v>39417</v>
          </cell>
          <cell r="BD123">
            <v>157.00720000000001</v>
          </cell>
          <cell r="BE123">
            <v>604.72159999999997</v>
          </cell>
          <cell r="BF123">
            <v>25.211069999999999</v>
          </cell>
          <cell r="BG123">
            <v>47.703119999999998</v>
          </cell>
          <cell r="BH123">
            <v>40.461359999999999</v>
          </cell>
          <cell r="BI123">
            <v>1.33199</v>
          </cell>
          <cell r="BJ123">
            <v>0.55835999999999997</v>
          </cell>
          <cell r="BK123">
            <v>0</v>
          </cell>
          <cell r="BL123">
            <v>0</v>
          </cell>
          <cell r="BM123">
            <v>0</v>
          </cell>
          <cell r="BN123">
            <v>0</v>
          </cell>
          <cell r="BP123">
            <v>0</v>
          </cell>
          <cell r="BQ123">
            <v>0</v>
          </cell>
          <cell r="BR123">
            <v>0</v>
          </cell>
          <cell r="BS123">
            <v>0</v>
          </cell>
          <cell r="BT123">
            <v>0</v>
          </cell>
          <cell r="BU123">
            <v>0</v>
          </cell>
          <cell r="CA123">
            <v>0</v>
          </cell>
          <cell r="CB123">
            <v>0</v>
          </cell>
          <cell r="CC123">
            <v>0</v>
          </cell>
          <cell r="CH123">
            <v>0</v>
          </cell>
          <cell r="CI123">
            <v>390.76400000000001</v>
          </cell>
          <cell r="CJ123">
            <v>0</v>
          </cell>
          <cell r="CK123">
            <v>0</v>
          </cell>
          <cell r="CL123">
            <v>0</v>
          </cell>
          <cell r="CR123">
            <v>0</v>
          </cell>
          <cell r="CS123">
            <v>0</v>
          </cell>
          <cell r="CT123">
            <v>0</v>
          </cell>
          <cell r="CU123">
            <v>0</v>
          </cell>
          <cell r="CV123">
            <v>0</v>
          </cell>
          <cell r="CW123">
            <v>0</v>
          </cell>
          <cell r="CX123">
            <v>0</v>
          </cell>
          <cell r="CY123">
            <v>0</v>
          </cell>
          <cell r="CZ123">
            <v>0</v>
          </cell>
          <cell r="DA123">
            <v>0</v>
          </cell>
          <cell r="DC123">
            <v>39417</v>
          </cell>
          <cell r="DD123">
            <v>12163.4369625</v>
          </cell>
          <cell r="DE123">
            <v>986.12633000000005</v>
          </cell>
          <cell r="DF123">
            <v>0</v>
          </cell>
          <cell r="DG123">
            <v>876.99469999999997</v>
          </cell>
          <cell r="DH123">
            <v>0</v>
          </cell>
          <cell r="DI123">
            <v>390.76400000000001</v>
          </cell>
          <cell r="DJ123">
            <v>0</v>
          </cell>
          <cell r="DK123">
            <v>14417.321992499998</v>
          </cell>
        </row>
        <row r="124">
          <cell r="A124">
            <v>39448</v>
          </cell>
          <cell r="B124">
            <v>6474.1162450000002</v>
          </cell>
          <cell r="C124">
            <v>5011.3643999999995</v>
          </cell>
          <cell r="D124">
            <v>110.32221</v>
          </cell>
          <cell r="E124">
            <v>226.22039999999998</v>
          </cell>
          <cell r="F124">
            <v>337.86983999999995</v>
          </cell>
          <cell r="G124">
            <v>6.1755900000000006</v>
          </cell>
          <cell r="H124">
            <v>1.5303199999999999</v>
          </cell>
          <cell r="I124">
            <v>0.21059999999999998</v>
          </cell>
          <cell r="J124">
            <v>0</v>
          </cell>
          <cell r="K124">
            <v>0</v>
          </cell>
          <cell r="L124">
            <v>0</v>
          </cell>
          <cell r="M124">
            <v>0</v>
          </cell>
          <cell r="N124">
            <v>0</v>
          </cell>
          <cell r="O124">
            <v>0</v>
          </cell>
          <cell r="P124">
            <v>23.150719999999996</v>
          </cell>
          <cell r="Q124">
            <v>11.19584</v>
          </cell>
          <cell r="R124">
            <v>32.123390000000001</v>
          </cell>
          <cell r="S124">
            <v>19.450859999999999</v>
          </cell>
          <cell r="T124">
            <v>36.62368</v>
          </cell>
          <cell r="U124">
            <v>61.59438999999999</v>
          </cell>
          <cell r="V124">
            <v>0.94879999999999998</v>
          </cell>
          <cell r="W124">
            <v>23.576799999999999</v>
          </cell>
          <cell r="X124">
            <v>4.1259399999999999</v>
          </cell>
          <cell r="Y124">
            <v>0.29470999999999997</v>
          </cell>
          <cell r="Z124">
            <v>1.1788399999999999</v>
          </cell>
          <cell r="AA124">
            <v>103.79872</v>
          </cell>
          <cell r="AB124">
            <v>443.84863999999993</v>
          </cell>
          <cell r="AC124">
            <v>166.80586</v>
          </cell>
          <cell r="AD124">
            <v>10.62656</v>
          </cell>
          <cell r="AE124">
            <v>11.198979999999999</v>
          </cell>
          <cell r="AF124">
            <v>6.0723199999999995</v>
          </cell>
          <cell r="AG124">
            <v>7.6624599999999994</v>
          </cell>
          <cell r="AH124">
            <v>22.987379999999998</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C124">
            <v>39448</v>
          </cell>
          <cell r="BD124">
            <v>157.00720000000001</v>
          </cell>
          <cell r="BE124">
            <v>604.72159999999997</v>
          </cell>
          <cell r="BF124">
            <v>25.211069999999999</v>
          </cell>
          <cell r="BG124">
            <v>47.703119999999998</v>
          </cell>
          <cell r="BH124">
            <v>40.461359999999999</v>
          </cell>
          <cell r="BI124">
            <v>1.33199</v>
          </cell>
          <cell r="BJ124">
            <v>0.55835999999999997</v>
          </cell>
          <cell r="BK124">
            <v>0</v>
          </cell>
          <cell r="BL124">
            <v>0</v>
          </cell>
          <cell r="BM124">
            <v>0</v>
          </cell>
          <cell r="BN124">
            <v>0</v>
          </cell>
          <cell r="BP124">
            <v>0</v>
          </cell>
          <cell r="BQ124">
            <v>0</v>
          </cell>
          <cell r="BR124">
            <v>0</v>
          </cell>
          <cell r="BS124">
            <v>0</v>
          </cell>
          <cell r="BT124">
            <v>0</v>
          </cell>
          <cell r="BU124">
            <v>0</v>
          </cell>
          <cell r="CA124">
            <v>0</v>
          </cell>
          <cell r="CB124">
            <v>0</v>
          </cell>
          <cell r="CC124">
            <v>0</v>
          </cell>
          <cell r="CH124">
            <v>0</v>
          </cell>
          <cell r="CI124">
            <v>390.76400000000001</v>
          </cell>
          <cell r="CJ124">
            <v>0</v>
          </cell>
          <cell r="CK124">
            <v>0</v>
          </cell>
          <cell r="CL124">
            <v>0</v>
          </cell>
          <cell r="CR124">
            <v>0</v>
          </cell>
          <cell r="CS124">
            <v>0</v>
          </cell>
          <cell r="CT124">
            <v>0</v>
          </cell>
          <cell r="CU124">
            <v>0</v>
          </cell>
          <cell r="CV124">
            <v>0</v>
          </cell>
          <cell r="CW124">
            <v>0</v>
          </cell>
          <cell r="CX124">
            <v>0</v>
          </cell>
          <cell r="CY124">
            <v>0</v>
          </cell>
          <cell r="CZ124">
            <v>0</v>
          </cell>
          <cell r="DA124">
            <v>0</v>
          </cell>
          <cell r="DC124">
            <v>39448</v>
          </cell>
          <cell r="DD124">
            <v>12167.809605</v>
          </cell>
          <cell r="DE124">
            <v>987.26488999999992</v>
          </cell>
          <cell r="DF124">
            <v>0</v>
          </cell>
          <cell r="DG124">
            <v>876.99469999999997</v>
          </cell>
          <cell r="DH124">
            <v>0</v>
          </cell>
          <cell r="DI124">
            <v>390.76400000000001</v>
          </cell>
          <cell r="DJ124">
            <v>0</v>
          </cell>
          <cell r="DK124">
            <v>14422.833194999999</v>
          </cell>
        </row>
        <row r="125">
          <cell r="A125">
            <v>39479</v>
          </cell>
          <cell r="B125">
            <v>6459.7406700000001</v>
          </cell>
          <cell r="C125">
            <v>4999.4279999999999</v>
          </cell>
          <cell r="D125">
            <v>110.32221</v>
          </cell>
          <cell r="E125">
            <v>226.40087999999997</v>
          </cell>
          <cell r="F125">
            <v>340.18223999999998</v>
          </cell>
          <cell r="G125">
            <v>6.1755900000000006</v>
          </cell>
          <cell r="H125">
            <v>1.5303199999999999</v>
          </cell>
          <cell r="I125">
            <v>0.21059999999999998</v>
          </cell>
          <cell r="J125">
            <v>0</v>
          </cell>
          <cell r="K125">
            <v>0</v>
          </cell>
          <cell r="L125">
            <v>0</v>
          </cell>
          <cell r="M125">
            <v>0</v>
          </cell>
          <cell r="N125">
            <v>0</v>
          </cell>
          <cell r="O125">
            <v>0</v>
          </cell>
          <cell r="P125">
            <v>23.150719999999996</v>
          </cell>
          <cell r="Q125">
            <v>11.19584</v>
          </cell>
          <cell r="R125">
            <v>32.123390000000001</v>
          </cell>
          <cell r="S125">
            <v>19.450859999999999</v>
          </cell>
          <cell r="T125">
            <v>36.62368</v>
          </cell>
          <cell r="U125">
            <v>61.59438999999999</v>
          </cell>
          <cell r="V125">
            <v>0.94879999999999998</v>
          </cell>
          <cell r="W125">
            <v>23.576799999999999</v>
          </cell>
          <cell r="X125">
            <v>4.1259399999999999</v>
          </cell>
          <cell r="Y125">
            <v>0.29470999999999997</v>
          </cell>
          <cell r="Z125">
            <v>1.1788399999999999</v>
          </cell>
          <cell r="AA125">
            <v>103.79872</v>
          </cell>
          <cell r="AB125">
            <v>445.17695999999995</v>
          </cell>
          <cell r="AC125">
            <v>166.80586</v>
          </cell>
          <cell r="AD125">
            <v>10.62656</v>
          </cell>
          <cell r="AE125">
            <v>11.198979999999999</v>
          </cell>
          <cell r="AF125">
            <v>6.0723199999999995</v>
          </cell>
          <cell r="AG125">
            <v>7.6624599999999994</v>
          </cell>
          <cell r="AH125">
            <v>22.987379999999998</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C125">
            <v>39479</v>
          </cell>
          <cell r="BD125">
            <v>157.00720000000001</v>
          </cell>
          <cell r="BE125">
            <v>604.72159999999997</v>
          </cell>
          <cell r="BF125">
            <v>25.211069999999999</v>
          </cell>
          <cell r="BG125">
            <v>47.703119999999998</v>
          </cell>
          <cell r="BH125">
            <v>40.461359999999999</v>
          </cell>
          <cell r="BI125">
            <v>1.33199</v>
          </cell>
          <cell r="BJ125">
            <v>0.55835999999999997</v>
          </cell>
          <cell r="BK125">
            <v>0</v>
          </cell>
          <cell r="BL125">
            <v>0</v>
          </cell>
          <cell r="BM125">
            <v>0</v>
          </cell>
          <cell r="BN125">
            <v>0</v>
          </cell>
          <cell r="BP125">
            <v>0</v>
          </cell>
          <cell r="BQ125">
            <v>0</v>
          </cell>
          <cell r="BR125">
            <v>0</v>
          </cell>
          <cell r="BS125">
            <v>0</v>
          </cell>
          <cell r="BT125">
            <v>0</v>
          </cell>
          <cell r="BU125">
            <v>0</v>
          </cell>
          <cell r="CA125">
            <v>0</v>
          </cell>
          <cell r="CB125">
            <v>0</v>
          </cell>
          <cell r="CC125">
            <v>0</v>
          </cell>
          <cell r="CH125">
            <v>0</v>
          </cell>
          <cell r="CI125">
            <v>390.76400000000001</v>
          </cell>
          <cell r="CJ125">
            <v>0</v>
          </cell>
          <cell r="CK125">
            <v>0</v>
          </cell>
          <cell r="CL125">
            <v>0</v>
          </cell>
          <cell r="CR125">
            <v>0</v>
          </cell>
          <cell r="CS125">
            <v>0</v>
          </cell>
          <cell r="CT125">
            <v>0</v>
          </cell>
          <cell r="CU125">
            <v>0</v>
          </cell>
          <cell r="CV125">
            <v>0</v>
          </cell>
          <cell r="CW125">
            <v>0</v>
          </cell>
          <cell r="CX125">
            <v>0</v>
          </cell>
          <cell r="CY125">
            <v>0</v>
          </cell>
          <cell r="CZ125">
            <v>0</v>
          </cell>
          <cell r="DA125">
            <v>0</v>
          </cell>
          <cell r="DC125">
            <v>39479</v>
          </cell>
          <cell r="DD125">
            <v>12143.99051</v>
          </cell>
          <cell r="DE125">
            <v>988.59321</v>
          </cell>
          <cell r="DF125">
            <v>0</v>
          </cell>
          <cell r="DG125">
            <v>876.99469999999997</v>
          </cell>
          <cell r="DH125">
            <v>0</v>
          </cell>
          <cell r="DI125">
            <v>390.76400000000001</v>
          </cell>
          <cell r="DJ125">
            <v>0</v>
          </cell>
          <cell r="DK125">
            <v>14400.342419999997</v>
          </cell>
        </row>
        <row r="126">
          <cell r="A126">
            <v>39508</v>
          </cell>
          <cell r="B126">
            <v>6468.2721174999997</v>
          </cell>
          <cell r="C126">
            <v>5011.3265999999994</v>
          </cell>
          <cell r="D126">
            <v>110.32221</v>
          </cell>
          <cell r="E126">
            <v>226.62647999999999</v>
          </cell>
          <cell r="F126">
            <v>342.94583999999998</v>
          </cell>
          <cell r="G126">
            <v>6.1755900000000006</v>
          </cell>
          <cell r="H126">
            <v>1.5303199999999999</v>
          </cell>
          <cell r="I126">
            <v>0.21059999999999998</v>
          </cell>
          <cell r="J126">
            <v>0</v>
          </cell>
          <cell r="K126">
            <v>0</v>
          </cell>
          <cell r="L126">
            <v>0</v>
          </cell>
          <cell r="M126">
            <v>0</v>
          </cell>
          <cell r="N126">
            <v>0</v>
          </cell>
          <cell r="O126">
            <v>0</v>
          </cell>
          <cell r="P126">
            <v>23.150719999999996</v>
          </cell>
          <cell r="Q126">
            <v>11.19584</v>
          </cell>
          <cell r="R126">
            <v>32.123390000000001</v>
          </cell>
          <cell r="S126">
            <v>19.450859999999999</v>
          </cell>
          <cell r="T126">
            <v>36.62368</v>
          </cell>
          <cell r="U126">
            <v>61.59438999999999</v>
          </cell>
          <cell r="V126">
            <v>0.94879999999999998</v>
          </cell>
          <cell r="W126">
            <v>23.576799999999999</v>
          </cell>
          <cell r="X126">
            <v>4.1259399999999999</v>
          </cell>
          <cell r="Y126">
            <v>0.29470999999999997</v>
          </cell>
          <cell r="Z126">
            <v>1.1788399999999999</v>
          </cell>
          <cell r="AA126">
            <v>103.79872</v>
          </cell>
          <cell r="AB126">
            <v>446.88479999999998</v>
          </cell>
          <cell r="AC126">
            <v>166.80586</v>
          </cell>
          <cell r="AD126">
            <v>10.62656</v>
          </cell>
          <cell r="AE126">
            <v>11.198979999999999</v>
          </cell>
          <cell r="AF126">
            <v>6.0723199999999995</v>
          </cell>
          <cell r="AG126">
            <v>7.6624599999999994</v>
          </cell>
          <cell r="AH126">
            <v>22.987379999999998</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C126">
            <v>39508</v>
          </cell>
          <cell r="BD126">
            <v>157.00720000000001</v>
          </cell>
          <cell r="BE126">
            <v>604.72159999999997</v>
          </cell>
          <cell r="BF126">
            <v>25.211069999999999</v>
          </cell>
          <cell r="BG126">
            <v>47.703119999999998</v>
          </cell>
          <cell r="BH126">
            <v>40.461359999999999</v>
          </cell>
          <cell r="BI126">
            <v>1.33199</v>
          </cell>
          <cell r="BJ126">
            <v>0.55835999999999997</v>
          </cell>
          <cell r="BK126">
            <v>0</v>
          </cell>
          <cell r="BL126">
            <v>0</v>
          </cell>
          <cell r="BM126">
            <v>0</v>
          </cell>
          <cell r="BN126">
            <v>0</v>
          </cell>
          <cell r="BP126">
            <v>0</v>
          </cell>
          <cell r="BQ126">
            <v>0</v>
          </cell>
          <cell r="BR126">
            <v>0</v>
          </cell>
          <cell r="BS126">
            <v>0</v>
          </cell>
          <cell r="BT126">
            <v>0</v>
          </cell>
          <cell r="BU126">
            <v>0</v>
          </cell>
          <cell r="CA126">
            <v>0</v>
          </cell>
          <cell r="CB126">
            <v>0</v>
          </cell>
          <cell r="CC126">
            <v>0</v>
          </cell>
          <cell r="CH126">
            <v>0</v>
          </cell>
          <cell r="CI126">
            <v>390.76400000000001</v>
          </cell>
          <cell r="CJ126">
            <v>0</v>
          </cell>
          <cell r="CK126">
            <v>0</v>
          </cell>
          <cell r="CL126">
            <v>0</v>
          </cell>
          <cell r="CR126">
            <v>0</v>
          </cell>
          <cell r="CS126">
            <v>0</v>
          </cell>
          <cell r="CT126">
            <v>0</v>
          </cell>
          <cell r="CU126">
            <v>0</v>
          </cell>
          <cell r="CV126">
            <v>0</v>
          </cell>
          <cell r="CW126">
            <v>0</v>
          </cell>
          <cell r="CX126">
            <v>0</v>
          </cell>
          <cell r="CY126">
            <v>0</v>
          </cell>
          <cell r="CZ126">
            <v>0</v>
          </cell>
          <cell r="DA126">
            <v>0</v>
          </cell>
          <cell r="DC126">
            <v>39508</v>
          </cell>
          <cell r="DD126">
            <v>12167.409757500001</v>
          </cell>
          <cell r="DE126">
            <v>990.30105000000003</v>
          </cell>
          <cell r="DF126">
            <v>0</v>
          </cell>
          <cell r="DG126">
            <v>876.99469999999997</v>
          </cell>
          <cell r="DH126">
            <v>0</v>
          </cell>
          <cell r="DI126">
            <v>390.76400000000001</v>
          </cell>
          <cell r="DJ126">
            <v>0</v>
          </cell>
          <cell r="DK126">
            <v>14425.4695075</v>
          </cell>
        </row>
        <row r="127">
          <cell r="A127">
            <v>39539</v>
          </cell>
          <cell r="B127">
            <v>6453.257775</v>
          </cell>
          <cell r="C127">
            <v>4998.2435999999998</v>
          </cell>
          <cell r="D127">
            <v>110.32221</v>
          </cell>
          <cell r="E127">
            <v>226.91975999999997</v>
          </cell>
          <cell r="F127">
            <v>346.62311999999997</v>
          </cell>
          <cell r="G127">
            <v>6.1755900000000006</v>
          </cell>
          <cell r="H127">
            <v>1.5303199999999999</v>
          </cell>
          <cell r="I127">
            <v>0.21059999999999998</v>
          </cell>
          <cell r="J127">
            <v>0</v>
          </cell>
          <cell r="K127">
            <v>0</v>
          </cell>
          <cell r="L127">
            <v>0</v>
          </cell>
          <cell r="M127">
            <v>0</v>
          </cell>
          <cell r="N127">
            <v>0</v>
          </cell>
          <cell r="O127">
            <v>0</v>
          </cell>
          <cell r="P127">
            <v>23.150719999999996</v>
          </cell>
          <cell r="Q127">
            <v>11.19584</v>
          </cell>
          <cell r="R127">
            <v>32.123390000000001</v>
          </cell>
          <cell r="S127">
            <v>19.450859999999999</v>
          </cell>
          <cell r="T127">
            <v>36.62368</v>
          </cell>
          <cell r="U127">
            <v>61.59438999999999</v>
          </cell>
          <cell r="V127">
            <v>0.94879999999999998</v>
          </cell>
          <cell r="W127">
            <v>23.576799999999999</v>
          </cell>
          <cell r="X127">
            <v>4.1259399999999999</v>
          </cell>
          <cell r="Y127">
            <v>0.29470999999999997</v>
          </cell>
          <cell r="Z127">
            <v>1.1788399999999999</v>
          </cell>
          <cell r="AA127">
            <v>103.79872</v>
          </cell>
          <cell r="AB127">
            <v>449.16192000000001</v>
          </cell>
          <cell r="AC127">
            <v>166.80586</v>
          </cell>
          <cell r="AD127">
            <v>10.62656</v>
          </cell>
          <cell r="AE127">
            <v>11.198979999999999</v>
          </cell>
          <cell r="AF127">
            <v>6.0723199999999995</v>
          </cell>
          <cell r="AG127">
            <v>7.6624599999999994</v>
          </cell>
          <cell r="AH127">
            <v>22.987379999999998</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C127">
            <v>39539</v>
          </cell>
          <cell r="BD127">
            <v>157.00720000000001</v>
          </cell>
          <cell r="BE127">
            <v>604.72159999999997</v>
          </cell>
          <cell r="BF127">
            <v>25.211069999999999</v>
          </cell>
          <cell r="BG127">
            <v>47.703119999999998</v>
          </cell>
          <cell r="BH127">
            <v>40.461359999999999</v>
          </cell>
          <cell r="BI127">
            <v>1.33199</v>
          </cell>
          <cell r="BJ127">
            <v>0.55835999999999997</v>
          </cell>
          <cell r="BK127">
            <v>0</v>
          </cell>
          <cell r="BL127">
            <v>0</v>
          </cell>
          <cell r="BM127">
            <v>0</v>
          </cell>
          <cell r="BN127">
            <v>0</v>
          </cell>
          <cell r="BP127">
            <v>0</v>
          </cell>
          <cell r="BQ127">
            <v>0</v>
          </cell>
          <cell r="BR127">
            <v>0</v>
          </cell>
          <cell r="BS127">
            <v>0</v>
          </cell>
          <cell r="BT127">
            <v>0</v>
          </cell>
          <cell r="BU127">
            <v>0</v>
          </cell>
          <cell r="CA127">
            <v>0</v>
          </cell>
          <cell r="CB127">
            <v>0</v>
          </cell>
          <cell r="CC127">
            <v>0</v>
          </cell>
          <cell r="CH127">
            <v>0</v>
          </cell>
          <cell r="CI127">
            <v>390.76400000000001</v>
          </cell>
          <cell r="CJ127">
            <v>0</v>
          </cell>
          <cell r="CK127">
            <v>0</v>
          </cell>
          <cell r="CL127">
            <v>0</v>
          </cell>
          <cell r="CR127">
            <v>0</v>
          </cell>
          <cell r="CS127">
            <v>0</v>
          </cell>
          <cell r="CT127">
            <v>0</v>
          </cell>
          <cell r="CU127">
            <v>0</v>
          </cell>
          <cell r="CV127">
            <v>0</v>
          </cell>
          <cell r="CW127">
            <v>0</v>
          </cell>
          <cell r="CX127">
            <v>0</v>
          </cell>
          <cell r="CY127">
            <v>0</v>
          </cell>
          <cell r="CZ127">
            <v>0</v>
          </cell>
          <cell r="DA127">
            <v>0</v>
          </cell>
          <cell r="DC127">
            <v>39539</v>
          </cell>
          <cell r="DD127">
            <v>12143.282975000002</v>
          </cell>
          <cell r="DE127">
            <v>992.57817</v>
          </cell>
          <cell r="DF127">
            <v>0</v>
          </cell>
          <cell r="DG127">
            <v>876.99469999999997</v>
          </cell>
          <cell r="DH127">
            <v>0</v>
          </cell>
          <cell r="DI127">
            <v>390.76400000000001</v>
          </cell>
          <cell r="DJ127">
            <v>0</v>
          </cell>
          <cell r="DK127">
            <v>14403.619845000001</v>
          </cell>
        </row>
        <row r="128">
          <cell r="A128">
            <v>39569</v>
          </cell>
          <cell r="B128">
            <v>6460.7097979999999</v>
          </cell>
          <cell r="C128">
            <v>5010.2203199999994</v>
          </cell>
          <cell r="D128">
            <v>110.32221</v>
          </cell>
          <cell r="E128">
            <v>227.22431999999998</v>
          </cell>
          <cell r="F128">
            <v>350.44703999999996</v>
          </cell>
          <cell r="G128">
            <v>6.1755900000000006</v>
          </cell>
          <cell r="H128">
            <v>1.5303199999999999</v>
          </cell>
          <cell r="I128">
            <v>0.21059999999999998</v>
          </cell>
          <cell r="J128">
            <v>0</v>
          </cell>
          <cell r="K128">
            <v>0</v>
          </cell>
          <cell r="L128">
            <v>0</v>
          </cell>
          <cell r="M128">
            <v>0</v>
          </cell>
          <cell r="N128">
            <v>0</v>
          </cell>
          <cell r="O128">
            <v>0</v>
          </cell>
          <cell r="P128">
            <v>23.150719999999996</v>
          </cell>
          <cell r="Q128">
            <v>11.19584</v>
          </cell>
          <cell r="R128">
            <v>32.123390000000001</v>
          </cell>
          <cell r="S128">
            <v>19.450859999999999</v>
          </cell>
          <cell r="T128">
            <v>36.62368</v>
          </cell>
          <cell r="U128">
            <v>61.59438999999999</v>
          </cell>
          <cell r="V128">
            <v>0.94879999999999998</v>
          </cell>
          <cell r="W128">
            <v>23.576799999999999</v>
          </cell>
          <cell r="X128">
            <v>4.1259399999999999</v>
          </cell>
          <cell r="Y128">
            <v>0.29470999999999997</v>
          </cell>
          <cell r="Z128">
            <v>1.1788399999999999</v>
          </cell>
          <cell r="AA128">
            <v>103.79872</v>
          </cell>
          <cell r="AB128">
            <v>451.43903999999998</v>
          </cell>
          <cell r="AC128">
            <v>166.80586</v>
          </cell>
          <cell r="AD128">
            <v>10.62656</v>
          </cell>
          <cell r="AE128">
            <v>11.198979999999999</v>
          </cell>
          <cell r="AF128">
            <v>6.0723199999999995</v>
          </cell>
          <cell r="AG128">
            <v>7.6624599999999994</v>
          </cell>
          <cell r="AH128">
            <v>22.987379999999998</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C128">
            <v>39569</v>
          </cell>
          <cell r="BD128">
            <v>157.00720000000001</v>
          </cell>
          <cell r="BE128">
            <v>604.72159999999997</v>
          </cell>
          <cell r="BF128">
            <v>25.211069999999999</v>
          </cell>
          <cell r="BG128">
            <v>47.703119999999998</v>
          </cell>
          <cell r="BH128">
            <v>40.461359999999999</v>
          </cell>
          <cell r="BI128">
            <v>1.33199</v>
          </cell>
          <cell r="BJ128">
            <v>0.55835999999999997</v>
          </cell>
          <cell r="BK128">
            <v>0</v>
          </cell>
          <cell r="BL128">
            <v>0</v>
          </cell>
          <cell r="BM128">
            <v>0</v>
          </cell>
          <cell r="BN128">
            <v>0</v>
          </cell>
          <cell r="BP128">
            <v>0</v>
          </cell>
          <cell r="BQ128">
            <v>0</v>
          </cell>
          <cell r="BR128">
            <v>0</v>
          </cell>
          <cell r="BS128">
            <v>0</v>
          </cell>
          <cell r="BT128">
            <v>0</v>
          </cell>
          <cell r="BU128">
            <v>0</v>
          </cell>
          <cell r="CA128">
            <v>0</v>
          </cell>
          <cell r="CB128">
            <v>0</v>
          </cell>
          <cell r="CC128">
            <v>0</v>
          </cell>
          <cell r="CH128">
            <v>0</v>
          </cell>
          <cell r="CI128">
            <v>390.76400000000001</v>
          </cell>
          <cell r="CJ128">
            <v>0</v>
          </cell>
          <cell r="CK128">
            <v>0</v>
          </cell>
          <cell r="CL128">
            <v>0</v>
          </cell>
          <cell r="CR128">
            <v>0</v>
          </cell>
          <cell r="CS128">
            <v>0</v>
          </cell>
          <cell r="CT128">
            <v>0</v>
          </cell>
          <cell r="CU128">
            <v>0</v>
          </cell>
          <cell r="CV128">
            <v>0</v>
          </cell>
          <cell r="CW128">
            <v>0</v>
          </cell>
          <cell r="CX128">
            <v>0</v>
          </cell>
          <cell r="CY128">
            <v>0</v>
          </cell>
          <cell r="CZ128">
            <v>0</v>
          </cell>
          <cell r="DA128">
            <v>0</v>
          </cell>
          <cell r="DC128">
            <v>39569</v>
          </cell>
          <cell r="DD128">
            <v>12166.840198</v>
          </cell>
          <cell r="DE128">
            <v>994.85528999999997</v>
          </cell>
          <cell r="DF128">
            <v>0</v>
          </cell>
          <cell r="DG128">
            <v>876.99469999999997</v>
          </cell>
          <cell r="DH128">
            <v>0</v>
          </cell>
          <cell r="DI128">
            <v>390.76400000000001</v>
          </cell>
          <cell r="DJ128">
            <v>0</v>
          </cell>
          <cell r="DK128">
            <v>14429.454187999998</v>
          </cell>
        </row>
        <row r="129">
          <cell r="A129">
            <v>39600</v>
          </cell>
          <cell r="B129">
            <v>6454.5818620000009</v>
          </cell>
          <cell r="C129">
            <v>5007.5524799999994</v>
          </cell>
          <cell r="D129">
            <v>110.32221</v>
          </cell>
          <cell r="E129">
            <v>227.51759999999999</v>
          </cell>
          <cell r="F129">
            <v>354.18071999999995</v>
          </cell>
          <cell r="G129">
            <v>6.1755900000000006</v>
          </cell>
          <cell r="H129">
            <v>1.5303199999999999</v>
          </cell>
          <cell r="I129">
            <v>0.21059999999999998</v>
          </cell>
          <cell r="J129">
            <v>0</v>
          </cell>
          <cell r="K129">
            <v>0</v>
          </cell>
          <cell r="L129">
            <v>0</v>
          </cell>
          <cell r="M129">
            <v>0</v>
          </cell>
          <cell r="N129">
            <v>0</v>
          </cell>
          <cell r="O129">
            <v>0</v>
          </cell>
          <cell r="P129">
            <v>23.150719999999996</v>
          </cell>
          <cell r="Q129">
            <v>11.19584</v>
          </cell>
          <cell r="R129">
            <v>32.123390000000001</v>
          </cell>
          <cell r="S129">
            <v>19.450859999999999</v>
          </cell>
          <cell r="T129">
            <v>36.62368</v>
          </cell>
          <cell r="U129">
            <v>61.59438999999999</v>
          </cell>
          <cell r="V129">
            <v>0.94879999999999998</v>
          </cell>
          <cell r="W129">
            <v>23.576799999999999</v>
          </cell>
          <cell r="X129">
            <v>4.1259399999999999</v>
          </cell>
          <cell r="Y129">
            <v>0.29470999999999997</v>
          </cell>
          <cell r="Z129">
            <v>1.1788399999999999</v>
          </cell>
          <cell r="AA129">
            <v>103.79872</v>
          </cell>
          <cell r="AB129">
            <v>453.71616</v>
          </cell>
          <cell r="AC129">
            <v>166.80586</v>
          </cell>
          <cell r="AD129">
            <v>10.62656</v>
          </cell>
          <cell r="AE129">
            <v>11.198979999999999</v>
          </cell>
          <cell r="AF129">
            <v>6.0723199999999995</v>
          </cell>
          <cell r="AG129">
            <v>7.6624599999999994</v>
          </cell>
          <cell r="AH129">
            <v>22.987379999999998</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C129">
            <v>39600</v>
          </cell>
          <cell r="BD129">
            <v>157.00720000000001</v>
          </cell>
          <cell r="BE129">
            <v>604.72159999999997</v>
          </cell>
          <cell r="BF129">
            <v>25.211069999999999</v>
          </cell>
          <cell r="BG129">
            <v>47.703119999999998</v>
          </cell>
          <cell r="BH129">
            <v>40.461359999999999</v>
          </cell>
          <cell r="BI129">
            <v>1.33199</v>
          </cell>
          <cell r="BJ129">
            <v>0.55835999999999997</v>
          </cell>
          <cell r="BK129">
            <v>0</v>
          </cell>
          <cell r="BL129">
            <v>0</v>
          </cell>
          <cell r="BM129">
            <v>0</v>
          </cell>
          <cell r="BN129">
            <v>0</v>
          </cell>
          <cell r="BP129">
            <v>0</v>
          </cell>
          <cell r="BQ129">
            <v>0</v>
          </cell>
          <cell r="BR129">
            <v>0</v>
          </cell>
          <cell r="BS129">
            <v>0</v>
          </cell>
          <cell r="BT129">
            <v>0</v>
          </cell>
          <cell r="BU129">
            <v>0</v>
          </cell>
          <cell r="CA129">
            <v>0</v>
          </cell>
          <cell r="CB129">
            <v>0</v>
          </cell>
          <cell r="CC129">
            <v>0</v>
          </cell>
          <cell r="CH129">
            <v>0</v>
          </cell>
          <cell r="CI129">
            <v>390.76400000000001</v>
          </cell>
          <cell r="CJ129">
            <v>0</v>
          </cell>
          <cell r="CK129">
            <v>0</v>
          </cell>
          <cell r="CL129">
            <v>0</v>
          </cell>
          <cell r="CR129">
            <v>0</v>
          </cell>
          <cell r="CS129">
            <v>0</v>
          </cell>
          <cell r="CT129">
            <v>0</v>
          </cell>
          <cell r="CU129">
            <v>0</v>
          </cell>
          <cell r="CV129">
            <v>0</v>
          </cell>
          <cell r="CW129">
            <v>0</v>
          </cell>
          <cell r="CX129">
            <v>0</v>
          </cell>
          <cell r="CY129">
            <v>0</v>
          </cell>
          <cell r="CZ129">
            <v>0</v>
          </cell>
          <cell r="DA129">
            <v>0</v>
          </cell>
          <cell r="DC129">
            <v>39600</v>
          </cell>
          <cell r="DD129">
            <v>12162.071382000002</v>
          </cell>
          <cell r="DE129">
            <v>997.13240999999994</v>
          </cell>
          <cell r="DF129">
            <v>0</v>
          </cell>
          <cell r="DG129">
            <v>876.99469999999997</v>
          </cell>
          <cell r="DH129">
            <v>0</v>
          </cell>
          <cell r="DI129">
            <v>390.76400000000001</v>
          </cell>
          <cell r="DJ129">
            <v>0</v>
          </cell>
          <cell r="DK129">
            <v>14426.962492000001</v>
          </cell>
        </row>
        <row r="130">
          <cell r="A130">
            <v>39630</v>
          </cell>
          <cell r="B130">
            <v>6464.0890499999996</v>
          </cell>
          <cell r="C130">
            <v>5024.1016</v>
          </cell>
          <cell r="D130">
            <v>110.32221</v>
          </cell>
          <cell r="E130">
            <v>227.77703999999997</v>
          </cell>
          <cell r="F130">
            <v>357.45191999999997</v>
          </cell>
          <cell r="G130">
            <v>6.1755900000000006</v>
          </cell>
          <cell r="H130">
            <v>1.5303199999999999</v>
          </cell>
          <cell r="I130">
            <v>0.21059999999999998</v>
          </cell>
          <cell r="J130">
            <v>0</v>
          </cell>
          <cell r="K130">
            <v>0</v>
          </cell>
          <cell r="L130">
            <v>0</v>
          </cell>
          <cell r="M130">
            <v>0</v>
          </cell>
          <cell r="N130">
            <v>0</v>
          </cell>
          <cell r="O130">
            <v>0</v>
          </cell>
          <cell r="P130">
            <v>23.150719999999996</v>
          </cell>
          <cell r="Q130">
            <v>11.19584</v>
          </cell>
          <cell r="R130">
            <v>32.123390000000001</v>
          </cell>
          <cell r="S130">
            <v>19.450859999999999</v>
          </cell>
          <cell r="T130">
            <v>36.62368</v>
          </cell>
          <cell r="U130">
            <v>61.59438999999999</v>
          </cell>
          <cell r="V130">
            <v>0.94879999999999998</v>
          </cell>
          <cell r="W130">
            <v>23.576799999999999</v>
          </cell>
          <cell r="X130">
            <v>4.1259399999999999</v>
          </cell>
          <cell r="Y130">
            <v>0.29470999999999997</v>
          </cell>
          <cell r="Z130">
            <v>1.1788399999999999</v>
          </cell>
          <cell r="AA130">
            <v>103.79872</v>
          </cell>
          <cell r="AB130">
            <v>455.80351999999993</v>
          </cell>
          <cell r="AC130">
            <v>166.80586</v>
          </cell>
          <cell r="AD130">
            <v>10.62656</v>
          </cell>
          <cell r="AE130">
            <v>11.198979999999999</v>
          </cell>
          <cell r="AF130">
            <v>6.0723199999999995</v>
          </cell>
          <cell r="AG130">
            <v>7.6624599999999994</v>
          </cell>
          <cell r="AH130">
            <v>22.987379999999998</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C130">
            <v>39630</v>
          </cell>
          <cell r="BD130">
            <v>157.00720000000001</v>
          </cell>
          <cell r="BE130">
            <v>604.72159999999997</v>
          </cell>
          <cell r="BF130">
            <v>25.211069999999999</v>
          </cell>
          <cell r="BG130">
            <v>47.703119999999998</v>
          </cell>
          <cell r="BH130">
            <v>40.461359999999999</v>
          </cell>
          <cell r="BI130">
            <v>1.33199</v>
          </cell>
          <cell r="BJ130">
            <v>0.55835999999999997</v>
          </cell>
          <cell r="BK130">
            <v>0</v>
          </cell>
          <cell r="BL130">
            <v>0</v>
          </cell>
          <cell r="BM130">
            <v>0</v>
          </cell>
          <cell r="BN130">
            <v>0</v>
          </cell>
          <cell r="BP130">
            <v>0</v>
          </cell>
          <cell r="BQ130">
            <v>0</v>
          </cell>
          <cell r="BR130">
            <v>0</v>
          </cell>
          <cell r="BS130">
            <v>0</v>
          </cell>
          <cell r="BT130">
            <v>0</v>
          </cell>
          <cell r="BU130">
            <v>0</v>
          </cell>
          <cell r="CA130">
            <v>0</v>
          </cell>
          <cell r="CB130">
            <v>0</v>
          </cell>
          <cell r="CC130">
            <v>0</v>
          </cell>
          <cell r="CH130">
            <v>0</v>
          </cell>
          <cell r="CI130">
            <v>390.76400000000001</v>
          </cell>
          <cell r="CJ130">
            <v>0</v>
          </cell>
          <cell r="CK130">
            <v>0</v>
          </cell>
          <cell r="CL130">
            <v>0</v>
          </cell>
          <cell r="CR130">
            <v>0</v>
          </cell>
          <cell r="CS130">
            <v>0</v>
          </cell>
          <cell r="CT130">
            <v>0</v>
          </cell>
          <cell r="CU130">
            <v>0</v>
          </cell>
          <cell r="CV130">
            <v>0</v>
          </cell>
          <cell r="CW130">
            <v>0</v>
          </cell>
          <cell r="CX130">
            <v>0</v>
          </cell>
          <cell r="CY130">
            <v>0</v>
          </cell>
          <cell r="CZ130">
            <v>0</v>
          </cell>
          <cell r="DA130">
            <v>0</v>
          </cell>
          <cell r="DC130">
            <v>39630</v>
          </cell>
          <cell r="DD130">
            <v>12191.658330000002</v>
          </cell>
          <cell r="DE130">
            <v>999.21976999999993</v>
          </cell>
          <cell r="DF130">
            <v>0</v>
          </cell>
          <cell r="DG130">
            <v>876.99469999999997</v>
          </cell>
          <cell r="DH130">
            <v>0</v>
          </cell>
          <cell r="DI130">
            <v>390.76400000000001</v>
          </cell>
          <cell r="DJ130">
            <v>0</v>
          </cell>
          <cell r="DK130">
            <v>14458.6368</v>
          </cell>
        </row>
        <row r="131">
          <cell r="A131">
            <v>39661</v>
          </cell>
          <cell r="B131">
            <v>6465.6644120000001</v>
          </cell>
          <cell r="C131">
            <v>5031.9964799999998</v>
          </cell>
          <cell r="D131">
            <v>110.32221</v>
          </cell>
          <cell r="E131">
            <v>228.02519999999998</v>
          </cell>
          <cell r="F131">
            <v>360.58775999999995</v>
          </cell>
          <cell r="G131">
            <v>6.1755900000000006</v>
          </cell>
          <cell r="H131">
            <v>1.5303199999999999</v>
          </cell>
          <cell r="I131">
            <v>0.21059999999999998</v>
          </cell>
          <cell r="J131">
            <v>0</v>
          </cell>
          <cell r="K131">
            <v>0</v>
          </cell>
          <cell r="L131">
            <v>0</v>
          </cell>
          <cell r="M131">
            <v>0</v>
          </cell>
          <cell r="N131">
            <v>0</v>
          </cell>
          <cell r="O131">
            <v>0</v>
          </cell>
          <cell r="P131">
            <v>23.150719999999996</v>
          </cell>
          <cell r="Q131">
            <v>11.19584</v>
          </cell>
          <cell r="R131">
            <v>32.123390000000001</v>
          </cell>
          <cell r="S131">
            <v>19.450859999999999</v>
          </cell>
          <cell r="T131">
            <v>36.62368</v>
          </cell>
          <cell r="U131">
            <v>61.59438999999999</v>
          </cell>
          <cell r="V131">
            <v>0.94879999999999998</v>
          </cell>
          <cell r="W131">
            <v>23.576799999999999</v>
          </cell>
          <cell r="X131">
            <v>4.1259399999999999</v>
          </cell>
          <cell r="Y131">
            <v>0.29470999999999997</v>
          </cell>
          <cell r="Z131">
            <v>1.1788399999999999</v>
          </cell>
          <cell r="AA131">
            <v>103.79872</v>
          </cell>
          <cell r="AB131">
            <v>457.70112</v>
          </cell>
          <cell r="AC131">
            <v>166.80586</v>
          </cell>
          <cell r="AD131">
            <v>10.62656</v>
          </cell>
          <cell r="AE131">
            <v>11.198979999999999</v>
          </cell>
          <cell r="AF131">
            <v>6.0723199999999995</v>
          </cell>
          <cell r="AG131">
            <v>7.6624599999999994</v>
          </cell>
          <cell r="AH131">
            <v>22.987379999999998</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C131">
            <v>39661</v>
          </cell>
          <cell r="BD131">
            <v>157.00720000000001</v>
          </cell>
          <cell r="BE131">
            <v>604.72159999999997</v>
          </cell>
          <cell r="BF131">
            <v>25.211069999999999</v>
          </cell>
          <cell r="BG131">
            <v>47.703119999999998</v>
          </cell>
          <cell r="BH131">
            <v>40.461359999999999</v>
          </cell>
          <cell r="BI131">
            <v>1.33199</v>
          </cell>
          <cell r="BJ131">
            <v>0.55835999999999997</v>
          </cell>
          <cell r="BK131">
            <v>0</v>
          </cell>
          <cell r="BL131">
            <v>0</v>
          </cell>
          <cell r="BM131">
            <v>0</v>
          </cell>
          <cell r="BN131">
            <v>0</v>
          </cell>
          <cell r="BP131">
            <v>0</v>
          </cell>
          <cell r="BQ131">
            <v>0</v>
          </cell>
          <cell r="BR131">
            <v>0</v>
          </cell>
          <cell r="BS131">
            <v>0</v>
          </cell>
          <cell r="BT131">
            <v>0</v>
          </cell>
          <cell r="BU131">
            <v>0</v>
          </cell>
          <cell r="CA131">
            <v>0</v>
          </cell>
          <cell r="CB131">
            <v>0</v>
          </cell>
          <cell r="CC131">
            <v>0</v>
          </cell>
          <cell r="CH131">
            <v>0</v>
          </cell>
          <cell r="CI131">
            <v>390.76400000000001</v>
          </cell>
          <cell r="CJ131">
            <v>0</v>
          </cell>
          <cell r="CK131">
            <v>0</v>
          </cell>
          <cell r="CL131">
            <v>0</v>
          </cell>
          <cell r="CR131">
            <v>0</v>
          </cell>
          <cell r="CS131">
            <v>0</v>
          </cell>
          <cell r="CT131">
            <v>0</v>
          </cell>
          <cell r="CU131">
            <v>0</v>
          </cell>
          <cell r="CV131">
            <v>0</v>
          </cell>
          <cell r="CW131">
            <v>0</v>
          </cell>
          <cell r="CX131">
            <v>0</v>
          </cell>
          <cell r="CY131">
            <v>0</v>
          </cell>
          <cell r="CZ131">
            <v>0</v>
          </cell>
          <cell r="DA131">
            <v>0</v>
          </cell>
          <cell r="DC131">
            <v>39661</v>
          </cell>
          <cell r="DD131">
            <v>12204.512572000001</v>
          </cell>
          <cell r="DE131">
            <v>1001.1173699999999</v>
          </cell>
          <cell r="DF131">
            <v>0</v>
          </cell>
          <cell r="DG131">
            <v>876.99469999999997</v>
          </cell>
          <cell r="DH131">
            <v>0</v>
          </cell>
          <cell r="DI131">
            <v>390.76400000000001</v>
          </cell>
          <cell r="DJ131">
            <v>0</v>
          </cell>
          <cell r="DK131">
            <v>14473.388642</v>
          </cell>
        </row>
        <row r="132">
          <cell r="A132">
            <v>39692</v>
          </cell>
          <cell r="B132">
            <v>6472.8133179999995</v>
          </cell>
          <cell r="C132">
            <v>5044.7723199999991</v>
          </cell>
          <cell r="D132">
            <v>110.32221</v>
          </cell>
          <cell r="E132">
            <v>228.34103999999999</v>
          </cell>
          <cell r="F132">
            <v>364.53575999999993</v>
          </cell>
          <cell r="G132">
            <v>6.1755900000000006</v>
          </cell>
          <cell r="H132">
            <v>1.5303199999999999</v>
          </cell>
          <cell r="I132">
            <v>0.21059999999999998</v>
          </cell>
          <cell r="J132">
            <v>0</v>
          </cell>
          <cell r="K132">
            <v>0</v>
          </cell>
          <cell r="L132">
            <v>0</v>
          </cell>
          <cell r="M132">
            <v>0</v>
          </cell>
          <cell r="N132">
            <v>0</v>
          </cell>
          <cell r="O132">
            <v>0</v>
          </cell>
          <cell r="P132">
            <v>23.150719999999996</v>
          </cell>
          <cell r="Q132">
            <v>11.19584</v>
          </cell>
          <cell r="R132">
            <v>32.123390000000001</v>
          </cell>
          <cell r="S132">
            <v>19.450859999999999</v>
          </cell>
          <cell r="T132">
            <v>36.62368</v>
          </cell>
          <cell r="U132">
            <v>61.59438999999999</v>
          </cell>
          <cell r="V132">
            <v>0.94879999999999998</v>
          </cell>
          <cell r="W132">
            <v>23.576799999999999</v>
          </cell>
          <cell r="X132">
            <v>4.1259399999999999</v>
          </cell>
          <cell r="Y132">
            <v>0.29470999999999997</v>
          </cell>
          <cell r="Z132">
            <v>1.1788399999999999</v>
          </cell>
          <cell r="AA132">
            <v>103.79872</v>
          </cell>
          <cell r="AB132">
            <v>460.16800000000001</v>
          </cell>
          <cell r="AC132">
            <v>166.80586</v>
          </cell>
          <cell r="AD132">
            <v>10.62656</v>
          </cell>
          <cell r="AE132">
            <v>11.198979999999999</v>
          </cell>
          <cell r="AF132">
            <v>6.0723199999999995</v>
          </cell>
          <cell r="AG132">
            <v>7.6624599999999994</v>
          </cell>
          <cell r="AH132">
            <v>22.987379999999998</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C132">
            <v>39692</v>
          </cell>
          <cell r="BD132">
            <v>157.00720000000001</v>
          </cell>
          <cell r="BE132">
            <v>604.72159999999997</v>
          </cell>
          <cell r="BF132">
            <v>25.211069999999999</v>
          </cell>
          <cell r="BG132">
            <v>47.703119999999998</v>
          </cell>
          <cell r="BH132">
            <v>40.461359999999999</v>
          </cell>
          <cell r="BI132">
            <v>1.33199</v>
          </cell>
          <cell r="BJ132">
            <v>0.55835999999999997</v>
          </cell>
          <cell r="BK132">
            <v>0</v>
          </cell>
          <cell r="BL132">
            <v>0</v>
          </cell>
          <cell r="BM132">
            <v>0</v>
          </cell>
          <cell r="BN132">
            <v>0</v>
          </cell>
          <cell r="BP132">
            <v>0</v>
          </cell>
          <cell r="BQ132">
            <v>0</v>
          </cell>
          <cell r="BR132">
            <v>0</v>
          </cell>
          <cell r="BS132">
            <v>0</v>
          </cell>
          <cell r="BT132">
            <v>0</v>
          </cell>
          <cell r="BU132">
            <v>0</v>
          </cell>
          <cell r="CA132">
            <v>0</v>
          </cell>
          <cell r="CB132">
            <v>0</v>
          </cell>
          <cell r="CC132">
            <v>0</v>
          </cell>
          <cell r="CH132">
            <v>0</v>
          </cell>
          <cell r="CI132">
            <v>390.76400000000001</v>
          </cell>
          <cell r="CJ132">
            <v>0</v>
          </cell>
          <cell r="CK132">
            <v>0</v>
          </cell>
          <cell r="CL132">
            <v>0</v>
          </cell>
          <cell r="CR132">
            <v>0</v>
          </cell>
          <cell r="CS132">
            <v>0</v>
          </cell>
          <cell r="CT132">
            <v>0</v>
          </cell>
          <cell r="CU132">
            <v>0</v>
          </cell>
          <cell r="CV132">
            <v>0</v>
          </cell>
          <cell r="CW132">
            <v>0</v>
          </cell>
          <cell r="CX132">
            <v>0</v>
          </cell>
          <cell r="CY132">
            <v>0</v>
          </cell>
          <cell r="CZ132">
            <v>0</v>
          </cell>
          <cell r="DA132">
            <v>0</v>
          </cell>
          <cell r="DC132">
            <v>39692</v>
          </cell>
          <cell r="DD132">
            <v>12228.701158</v>
          </cell>
          <cell r="DE132">
            <v>1003.5842500000001</v>
          </cell>
          <cell r="DF132">
            <v>0</v>
          </cell>
          <cell r="DG132">
            <v>876.99469999999997</v>
          </cell>
          <cell r="DH132">
            <v>0</v>
          </cell>
          <cell r="DI132">
            <v>390.76400000000001</v>
          </cell>
          <cell r="DJ132">
            <v>0</v>
          </cell>
          <cell r="DK132">
            <v>14500.044107999998</v>
          </cell>
        </row>
        <row r="133">
          <cell r="A133">
            <v>39722</v>
          </cell>
          <cell r="B133">
            <v>6497.7408559999994</v>
          </cell>
          <cell r="C133">
            <v>5076.8950400000003</v>
          </cell>
          <cell r="D133">
            <v>110.32221</v>
          </cell>
          <cell r="E133">
            <v>228.72456</v>
          </cell>
          <cell r="F133">
            <v>369.39744000000002</v>
          </cell>
          <cell r="G133">
            <v>6.1755900000000006</v>
          </cell>
          <cell r="H133">
            <v>1.5303199999999999</v>
          </cell>
          <cell r="I133">
            <v>0.21059999999999998</v>
          </cell>
          <cell r="J133">
            <v>0</v>
          </cell>
          <cell r="K133">
            <v>0</v>
          </cell>
          <cell r="L133">
            <v>0</v>
          </cell>
          <cell r="M133">
            <v>0</v>
          </cell>
          <cell r="N133">
            <v>0</v>
          </cell>
          <cell r="O133">
            <v>0</v>
          </cell>
          <cell r="P133">
            <v>23.150719999999996</v>
          </cell>
          <cell r="Q133">
            <v>11.19584</v>
          </cell>
          <cell r="R133">
            <v>32.123390000000001</v>
          </cell>
          <cell r="S133">
            <v>19.450859999999999</v>
          </cell>
          <cell r="T133">
            <v>36.62368</v>
          </cell>
          <cell r="U133">
            <v>61.59438999999999</v>
          </cell>
          <cell r="V133">
            <v>0.94879999999999998</v>
          </cell>
          <cell r="W133">
            <v>23.576799999999999</v>
          </cell>
          <cell r="X133">
            <v>4.1259399999999999</v>
          </cell>
          <cell r="Y133">
            <v>0.29470999999999997</v>
          </cell>
          <cell r="Z133">
            <v>1.1788399999999999</v>
          </cell>
          <cell r="AA133">
            <v>103.79872</v>
          </cell>
          <cell r="AB133">
            <v>463.20416</v>
          </cell>
          <cell r="AC133">
            <v>166.80586</v>
          </cell>
          <cell r="AD133">
            <v>10.62656</v>
          </cell>
          <cell r="AE133">
            <v>11.198979999999999</v>
          </cell>
          <cell r="AF133">
            <v>6.0723199999999995</v>
          </cell>
          <cell r="AG133">
            <v>7.6624599999999994</v>
          </cell>
          <cell r="AH133">
            <v>22.987379999999998</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C133">
            <v>39722</v>
          </cell>
          <cell r="BD133">
            <v>157.00720000000001</v>
          </cell>
          <cell r="BE133">
            <v>604.72159999999997</v>
          </cell>
          <cell r="BF133">
            <v>25.211069999999999</v>
          </cell>
          <cell r="BG133">
            <v>47.703119999999998</v>
          </cell>
          <cell r="BH133">
            <v>40.461359999999999</v>
          </cell>
          <cell r="BI133">
            <v>1.33199</v>
          </cell>
          <cell r="BJ133">
            <v>0.55835999999999997</v>
          </cell>
          <cell r="BK133">
            <v>0</v>
          </cell>
          <cell r="BL133">
            <v>0</v>
          </cell>
          <cell r="BM133">
            <v>0</v>
          </cell>
          <cell r="BN133">
            <v>0</v>
          </cell>
          <cell r="BP133">
            <v>0</v>
          </cell>
          <cell r="BQ133">
            <v>0</v>
          </cell>
          <cell r="BR133">
            <v>0</v>
          </cell>
          <cell r="BS133">
            <v>0</v>
          </cell>
          <cell r="BT133">
            <v>0</v>
          </cell>
          <cell r="BU133">
            <v>0</v>
          </cell>
          <cell r="CA133">
            <v>0</v>
          </cell>
          <cell r="CB133">
            <v>0</v>
          </cell>
          <cell r="CC133">
            <v>0</v>
          </cell>
          <cell r="CH133">
            <v>0</v>
          </cell>
          <cell r="CI133">
            <v>390.76400000000001</v>
          </cell>
          <cell r="CJ133">
            <v>0</v>
          </cell>
          <cell r="CK133">
            <v>0</v>
          </cell>
          <cell r="CL133">
            <v>0</v>
          </cell>
          <cell r="CR133">
            <v>0</v>
          </cell>
          <cell r="CS133">
            <v>0</v>
          </cell>
          <cell r="CT133">
            <v>0</v>
          </cell>
          <cell r="CU133">
            <v>0</v>
          </cell>
          <cell r="CV133">
            <v>0</v>
          </cell>
          <cell r="CW133">
            <v>0</v>
          </cell>
          <cell r="CX133">
            <v>0</v>
          </cell>
          <cell r="CY133">
            <v>0</v>
          </cell>
          <cell r="CZ133">
            <v>0</v>
          </cell>
          <cell r="DA133">
            <v>0</v>
          </cell>
          <cell r="DC133">
            <v>39722</v>
          </cell>
          <cell r="DD133">
            <v>12290.996616000002</v>
          </cell>
          <cell r="DE133">
            <v>1006.62041</v>
          </cell>
          <cell r="DF133">
            <v>0</v>
          </cell>
          <cell r="DG133">
            <v>876.99469999999997</v>
          </cell>
          <cell r="DH133">
            <v>0</v>
          </cell>
          <cell r="DI133">
            <v>390.76400000000001</v>
          </cell>
          <cell r="DJ133">
            <v>0</v>
          </cell>
          <cell r="DK133">
            <v>14565.375726</v>
          </cell>
        </row>
        <row r="134">
          <cell r="A134">
            <v>39753</v>
          </cell>
          <cell r="B134">
            <v>6489.8434150000003</v>
          </cell>
          <cell r="C134">
            <v>5074.2131999999992</v>
          </cell>
          <cell r="D134">
            <v>110.32221</v>
          </cell>
          <cell r="E134">
            <v>229.14191999999997</v>
          </cell>
          <cell r="F134">
            <v>374.57495999999998</v>
          </cell>
          <cell r="G134">
            <v>6.1755900000000006</v>
          </cell>
          <cell r="H134">
            <v>1.5303199999999999</v>
          </cell>
          <cell r="I134">
            <v>0.21059999999999998</v>
          </cell>
          <cell r="J134">
            <v>0</v>
          </cell>
          <cell r="K134">
            <v>0</v>
          </cell>
          <cell r="L134">
            <v>0</v>
          </cell>
          <cell r="M134">
            <v>0</v>
          </cell>
          <cell r="N134">
            <v>0</v>
          </cell>
          <cell r="O134">
            <v>0</v>
          </cell>
          <cell r="P134">
            <v>23.150719999999996</v>
          </cell>
          <cell r="Q134">
            <v>11.19584</v>
          </cell>
          <cell r="R134">
            <v>32.123390000000001</v>
          </cell>
          <cell r="S134">
            <v>19.450859999999999</v>
          </cell>
          <cell r="T134">
            <v>36.62368</v>
          </cell>
          <cell r="U134">
            <v>61.59438999999999</v>
          </cell>
          <cell r="V134">
            <v>0.94879999999999998</v>
          </cell>
          <cell r="W134">
            <v>23.576799999999999</v>
          </cell>
          <cell r="X134">
            <v>4.1259399999999999</v>
          </cell>
          <cell r="Y134">
            <v>0.29470999999999997</v>
          </cell>
          <cell r="Z134">
            <v>1.1788399999999999</v>
          </cell>
          <cell r="AA134">
            <v>103.79872</v>
          </cell>
          <cell r="AB134">
            <v>466.43007999999998</v>
          </cell>
          <cell r="AC134">
            <v>166.80586</v>
          </cell>
          <cell r="AD134">
            <v>10.62656</v>
          </cell>
          <cell r="AE134">
            <v>11.198979999999999</v>
          </cell>
          <cell r="AF134">
            <v>6.0723199999999995</v>
          </cell>
          <cell r="AG134">
            <v>7.6624599999999994</v>
          </cell>
          <cell r="AH134">
            <v>22.987379999999998</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C134">
            <v>39753</v>
          </cell>
          <cell r="BD134">
            <v>157.00720000000001</v>
          </cell>
          <cell r="BE134">
            <v>604.72159999999997</v>
          </cell>
          <cell r="BF134">
            <v>25.211069999999999</v>
          </cell>
          <cell r="BG134">
            <v>47.703119999999998</v>
          </cell>
          <cell r="BH134">
            <v>40.461359999999999</v>
          </cell>
          <cell r="BI134">
            <v>1.33199</v>
          </cell>
          <cell r="BJ134">
            <v>0.55835999999999997</v>
          </cell>
          <cell r="BK134">
            <v>0</v>
          </cell>
          <cell r="BL134">
            <v>0</v>
          </cell>
          <cell r="BM134">
            <v>0</v>
          </cell>
          <cell r="BN134">
            <v>0</v>
          </cell>
          <cell r="BP134">
            <v>0</v>
          </cell>
          <cell r="BQ134">
            <v>0</v>
          </cell>
          <cell r="BR134">
            <v>0</v>
          </cell>
          <cell r="BS134">
            <v>0</v>
          </cell>
          <cell r="BT134">
            <v>0</v>
          </cell>
          <cell r="BU134">
            <v>0</v>
          </cell>
          <cell r="CA134">
            <v>0</v>
          </cell>
          <cell r="CB134">
            <v>0</v>
          </cell>
          <cell r="CC134">
            <v>0</v>
          </cell>
          <cell r="CH134">
            <v>0</v>
          </cell>
          <cell r="CI134">
            <v>390.76400000000001</v>
          </cell>
          <cell r="CJ134">
            <v>0</v>
          </cell>
          <cell r="CK134">
            <v>0</v>
          </cell>
          <cell r="CL134">
            <v>0</v>
          </cell>
          <cell r="CR134">
            <v>0</v>
          </cell>
          <cell r="CS134">
            <v>0</v>
          </cell>
          <cell r="CT134">
            <v>0</v>
          </cell>
          <cell r="CU134">
            <v>0</v>
          </cell>
          <cell r="CV134">
            <v>0</v>
          </cell>
          <cell r="CW134">
            <v>0</v>
          </cell>
          <cell r="CX134">
            <v>0</v>
          </cell>
          <cell r="CY134">
            <v>0</v>
          </cell>
          <cell r="CZ134">
            <v>0</v>
          </cell>
          <cell r="DA134">
            <v>0</v>
          </cell>
          <cell r="DC134">
            <v>39753</v>
          </cell>
          <cell r="DD134">
            <v>12286.012215000001</v>
          </cell>
          <cell r="DE134">
            <v>1009.8463300000001</v>
          </cell>
          <cell r="DF134">
            <v>0</v>
          </cell>
          <cell r="DG134">
            <v>876.99469999999997</v>
          </cell>
          <cell r="DH134">
            <v>0</v>
          </cell>
          <cell r="DI134">
            <v>390.76400000000001</v>
          </cell>
          <cell r="DJ134">
            <v>0</v>
          </cell>
          <cell r="DK134">
            <v>14563.617244999999</v>
          </cell>
        </row>
        <row r="135">
          <cell r="A135">
            <v>39783</v>
          </cell>
          <cell r="B135">
            <v>6488.3873425000002</v>
          </cell>
          <cell r="C135">
            <v>5076.7485999999999</v>
          </cell>
          <cell r="D135">
            <v>110.32221</v>
          </cell>
          <cell r="E135">
            <v>229.67207999999999</v>
          </cell>
          <cell r="F135">
            <v>381.26400000000001</v>
          </cell>
          <cell r="G135">
            <v>6.1755900000000006</v>
          </cell>
          <cell r="H135">
            <v>1.5303199999999999</v>
          </cell>
          <cell r="I135">
            <v>0.21059999999999998</v>
          </cell>
          <cell r="J135">
            <v>0</v>
          </cell>
          <cell r="K135">
            <v>0</v>
          </cell>
          <cell r="L135">
            <v>0</v>
          </cell>
          <cell r="M135">
            <v>0</v>
          </cell>
          <cell r="N135">
            <v>0</v>
          </cell>
          <cell r="O135">
            <v>0</v>
          </cell>
          <cell r="P135">
            <v>23.150719999999996</v>
          </cell>
          <cell r="Q135">
            <v>11.19584</v>
          </cell>
          <cell r="R135">
            <v>32.123390000000001</v>
          </cell>
          <cell r="S135">
            <v>19.450859999999999</v>
          </cell>
          <cell r="T135">
            <v>36.62368</v>
          </cell>
          <cell r="U135">
            <v>61.59438999999999</v>
          </cell>
          <cell r="V135">
            <v>0.94879999999999998</v>
          </cell>
          <cell r="W135">
            <v>23.576799999999999</v>
          </cell>
          <cell r="X135">
            <v>4.1259399999999999</v>
          </cell>
          <cell r="Y135">
            <v>0.29470999999999997</v>
          </cell>
          <cell r="Z135">
            <v>1.1788399999999999</v>
          </cell>
          <cell r="AA135">
            <v>103.79872</v>
          </cell>
          <cell r="AB135">
            <v>470.60480000000001</v>
          </cell>
          <cell r="AC135">
            <v>166.80586</v>
          </cell>
          <cell r="AD135">
            <v>10.62656</v>
          </cell>
          <cell r="AE135">
            <v>11.198979999999999</v>
          </cell>
          <cell r="AF135">
            <v>6.0723199999999995</v>
          </cell>
          <cell r="AG135">
            <v>7.6624599999999994</v>
          </cell>
          <cell r="AH135">
            <v>22.987379999999998</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C135">
            <v>39783</v>
          </cell>
          <cell r="BD135">
            <v>157.00720000000001</v>
          </cell>
          <cell r="BE135">
            <v>604.72159999999997</v>
          </cell>
          <cell r="BF135">
            <v>25.211069999999999</v>
          </cell>
          <cell r="BG135">
            <v>47.703119999999998</v>
          </cell>
          <cell r="BH135">
            <v>40.461359999999999</v>
          </cell>
          <cell r="BI135">
            <v>1.33199</v>
          </cell>
          <cell r="BJ135">
            <v>0.55835999999999997</v>
          </cell>
          <cell r="BK135">
            <v>0</v>
          </cell>
          <cell r="BL135">
            <v>0</v>
          </cell>
          <cell r="BM135">
            <v>0</v>
          </cell>
          <cell r="BN135">
            <v>0</v>
          </cell>
          <cell r="BP135">
            <v>0</v>
          </cell>
          <cell r="BQ135">
            <v>0</v>
          </cell>
          <cell r="BR135">
            <v>0</v>
          </cell>
          <cell r="BS135">
            <v>0</v>
          </cell>
          <cell r="BT135">
            <v>0</v>
          </cell>
          <cell r="BU135">
            <v>0</v>
          </cell>
          <cell r="CA135">
            <v>0</v>
          </cell>
          <cell r="CB135">
            <v>0</v>
          </cell>
          <cell r="CC135">
            <v>0</v>
          </cell>
          <cell r="CH135">
            <v>0</v>
          </cell>
          <cell r="CI135">
            <v>390.76400000000001</v>
          </cell>
          <cell r="CJ135">
            <v>0</v>
          </cell>
          <cell r="CK135">
            <v>0</v>
          </cell>
          <cell r="CL135">
            <v>0</v>
          </cell>
          <cell r="CR135">
            <v>0</v>
          </cell>
          <cell r="CS135">
            <v>0</v>
          </cell>
          <cell r="CT135">
            <v>0</v>
          </cell>
          <cell r="CU135">
            <v>0</v>
          </cell>
          <cell r="CV135">
            <v>0</v>
          </cell>
          <cell r="CW135">
            <v>0</v>
          </cell>
          <cell r="CX135">
            <v>0</v>
          </cell>
          <cell r="CY135">
            <v>0</v>
          </cell>
          <cell r="CZ135">
            <v>0</v>
          </cell>
          <cell r="DA135">
            <v>0</v>
          </cell>
          <cell r="DC135">
            <v>39783</v>
          </cell>
          <cell r="DD135">
            <v>12294.310742500002</v>
          </cell>
          <cell r="DE135">
            <v>1014.0210500000001</v>
          </cell>
          <cell r="DF135">
            <v>0</v>
          </cell>
          <cell r="DG135">
            <v>876.99469999999997</v>
          </cell>
          <cell r="DH135">
            <v>0</v>
          </cell>
          <cell r="DI135">
            <v>390.76400000000001</v>
          </cell>
          <cell r="DJ135">
            <v>0</v>
          </cell>
          <cell r="DK135">
            <v>14576.0904925</v>
          </cell>
        </row>
        <row r="136">
          <cell r="A136">
            <v>39814</v>
          </cell>
          <cell r="B136">
            <v>6487.457625</v>
          </cell>
          <cell r="C136">
            <v>5079.9979999999996</v>
          </cell>
          <cell r="D136">
            <v>110.32221</v>
          </cell>
          <cell r="E136">
            <v>229.81872000000001</v>
          </cell>
          <cell r="F136">
            <v>383.17032</v>
          </cell>
          <cell r="G136">
            <v>6.1755900000000006</v>
          </cell>
          <cell r="H136">
            <v>1.5303199999999999</v>
          </cell>
          <cell r="I136">
            <v>0.21059999999999998</v>
          </cell>
          <cell r="J136">
            <v>0</v>
          </cell>
          <cell r="K136">
            <v>0</v>
          </cell>
          <cell r="L136">
            <v>0</v>
          </cell>
          <cell r="M136">
            <v>0</v>
          </cell>
          <cell r="N136">
            <v>0</v>
          </cell>
          <cell r="O136">
            <v>0</v>
          </cell>
          <cell r="P136">
            <v>23.150719999999996</v>
          </cell>
          <cell r="Q136">
            <v>11.19584</v>
          </cell>
          <cell r="R136">
            <v>32.123390000000001</v>
          </cell>
          <cell r="S136">
            <v>19.450859999999999</v>
          </cell>
          <cell r="T136">
            <v>36.62368</v>
          </cell>
          <cell r="U136">
            <v>61.59438999999999</v>
          </cell>
          <cell r="V136">
            <v>0.94879999999999998</v>
          </cell>
          <cell r="W136">
            <v>23.576799999999999</v>
          </cell>
          <cell r="X136">
            <v>4.1259399999999999</v>
          </cell>
          <cell r="Y136">
            <v>0.29470999999999997</v>
          </cell>
          <cell r="Z136">
            <v>1.1788399999999999</v>
          </cell>
          <cell r="AA136">
            <v>103.79872</v>
          </cell>
          <cell r="AB136">
            <v>471.74336</v>
          </cell>
          <cell r="AC136">
            <v>166.80586</v>
          </cell>
          <cell r="AD136">
            <v>10.62656</v>
          </cell>
          <cell r="AE136">
            <v>11.198979999999999</v>
          </cell>
          <cell r="AF136">
            <v>6.0723199999999995</v>
          </cell>
          <cell r="AG136">
            <v>7.6624599999999994</v>
          </cell>
          <cell r="AH136">
            <v>22.987379999999998</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C136">
            <v>39814</v>
          </cell>
          <cell r="BD136">
            <v>157.00720000000001</v>
          </cell>
          <cell r="BE136">
            <v>604.72159999999997</v>
          </cell>
          <cell r="BF136">
            <v>25.211069999999999</v>
          </cell>
          <cell r="BG136">
            <v>47.703119999999998</v>
          </cell>
          <cell r="BH136">
            <v>40.461359999999999</v>
          </cell>
          <cell r="BI136">
            <v>1.33199</v>
          </cell>
          <cell r="BJ136">
            <v>0.55835999999999997</v>
          </cell>
          <cell r="BK136">
            <v>0</v>
          </cell>
          <cell r="BL136">
            <v>0</v>
          </cell>
          <cell r="BM136">
            <v>0</v>
          </cell>
          <cell r="BN136">
            <v>0</v>
          </cell>
          <cell r="BP136">
            <v>0</v>
          </cell>
          <cell r="BQ136">
            <v>0</v>
          </cell>
          <cell r="BR136">
            <v>0</v>
          </cell>
          <cell r="BS136">
            <v>0</v>
          </cell>
          <cell r="BT136">
            <v>0</v>
          </cell>
          <cell r="BU136">
            <v>0</v>
          </cell>
          <cell r="CA136">
            <v>0</v>
          </cell>
          <cell r="CB136">
            <v>0</v>
          </cell>
          <cell r="CC136">
            <v>0</v>
          </cell>
          <cell r="CH136">
            <v>0</v>
          </cell>
          <cell r="CI136">
            <v>390.76400000000001</v>
          </cell>
          <cell r="CJ136">
            <v>0</v>
          </cell>
          <cell r="CK136">
            <v>0</v>
          </cell>
          <cell r="CL136">
            <v>0</v>
          </cell>
          <cell r="CR136">
            <v>0</v>
          </cell>
          <cell r="CS136">
            <v>0</v>
          </cell>
          <cell r="CT136">
            <v>0</v>
          </cell>
          <cell r="CU136">
            <v>0</v>
          </cell>
          <cell r="CV136">
            <v>0</v>
          </cell>
          <cell r="CW136">
            <v>0</v>
          </cell>
          <cell r="CX136">
            <v>0</v>
          </cell>
          <cell r="CY136">
            <v>0</v>
          </cell>
          <cell r="CZ136">
            <v>0</v>
          </cell>
          <cell r="DA136">
            <v>0</v>
          </cell>
          <cell r="DC136">
            <v>39814</v>
          </cell>
          <cell r="DD136">
            <v>12298.683384999998</v>
          </cell>
          <cell r="DE136">
            <v>1015.1596099999999</v>
          </cell>
          <cell r="DF136">
            <v>0</v>
          </cell>
          <cell r="DG136">
            <v>876.99469999999997</v>
          </cell>
          <cell r="DH136">
            <v>0</v>
          </cell>
          <cell r="DI136">
            <v>390.76400000000001</v>
          </cell>
          <cell r="DJ136">
            <v>0</v>
          </cell>
          <cell r="DK136">
            <v>14581.601694999998</v>
          </cell>
        </row>
        <row r="137">
          <cell r="A137">
            <v>39845</v>
          </cell>
          <cell r="B137">
            <v>6473.08205</v>
          </cell>
          <cell r="C137">
            <v>5068.0616</v>
          </cell>
          <cell r="D137">
            <v>110.32221</v>
          </cell>
          <cell r="E137">
            <v>229.99919999999997</v>
          </cell>
          <cell r="F137">
            <v>385.48271999999997</v>
          </cell>
          <cell r="G137">
            <v>6.1755900000000006</v>
          </cell>
          <cell r="H137">
            <v>1.5303199999999999</v>
          </cell>
          <cell r="I137">
            <v>0.21059999999999998</v>
          </cell>
          <cell r="J137">
            <v>0</v>
          </cell>
          <cell r="K137">
            <v>0</v>
          </cell>
          <cell r="L137">
            <v>0</v>
          </cell>
          <cell r="M137">
            <v>0</v>
          </cell>
          <cell r="N137">
            <v>0</v>
          </cell>
          <cell r="O137">
            <v>0</v>
          </cell>
          <cell r="P137">
            <v>23.150719999999996</v>
          </cell>
          <cell r="Q137">
            <v>11.19584</v>
          </cell>
          <cell r="R137">
            <v>32.123390000000001</v>
          </cell>
          <cell r="S137">
            <v>19.450859999999999</v>
          </cell>
          <cell r="T137">
            <v>36.62368</v>
          </cell>
          <cell r="U137">
            <v>61.59438999999999</v>
          </cell>
          <cell r="V137">
            <v>0.94879999999999998</v>
          </cell>
          <cell r="W137">
            <v>23.576799999999999</v>
          </cell>
          <cell r="X137">
            <v>4.1259399999999999</v>
          </cell>
          <cell r="Y137">
            <v>0.29470999999999997</v>
          </cell>
          <cell r="Z137">
            <v>1.1788399999999999</v>
          </cell>
          <cell r="AA137">
            <v>103.79872</v>
          </cell>
          <cell r="AB137">
            <v>473.07168000000001</v>
          </cell>
          <cell r="AC137">
            <v>166.80586</v>
          </cell>
          <cell r="AD137">
            <v>10.62656</v>
          </cell>
          <cell r="AE137">
            <v>11.198979999999999</v>
          </cell>
          <cell r="AF137">
            <v>6.0723199999999995</v>
          </cell>
          <cell r="AG137">
            <v>7.6624599999999994</v>
          </cell>
          <cell r="AH137">
            <v>22.987379999999998</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C137">
            <v>39845</v>
          </cell>
          <cell r="BD137">
            <v>157.00720000000001</v>
          </cell>
          <cell r="BE137">
            <v>604.72159999999997</v>
          </cell>
          <cell r="BF137">
            <v>25.211069999999999</v>
          </cell>
          <cell r="BG137">
            <v>47.703119999999998</v>
          </cell>
          <cell r="BH137">
            <v>40.461359999999999</v>
          </cell>
          <cell r="BI137">
            <v>1.33199</v>
          </cell>
          <cell r="BJ137">
            <v>0.55835999999999997</v>
          </cell>
          <cell r="BK137">
            <v>0</v>
          </cell>
          <cell r="BL137">
            <v>0</v>
          </cell>
          <cell r="BM137">
            <v>0</v>
          </cell>
          <cell r="BN137">
            <v>0</v>
          </cell>
          <cell r="BP137">
            <v>0</v>
          </cell>
          <cell r="BQ137">
            <v>0</v>
          </cell>
          <cell r="BR137">
            <v>0</v>
          </cell>
          <cell r="BS137">
            <v>0</v>
          </cell>
          <cell r="BT137">
            <v>0</v>
          </cell>
          <cell r="BU137">
            <v>0</v>
          </cell>
          <cell r="CA137">
            <v>0</v>
          </cell>
          <cell r="CB137">
            <v>0</v>
          </cell>
          <cell r="CC137">
            <v>0</v>
          </cell>
          <cell r="CH137">
            <v>0</v>
          </cell>
          <cell r="CI137">
            <v>390.76400000000001</v>
          </cell>
          <cell r="CJ137">
            <v>0</v>
          </cell>
          <cell r="CK137">
            <v>0</v>
          </cell>
          <cell r="CL137">
            <v>0</v>
          </cell>
          <cell r="CR137">
            <v>0</v>
          </cell>
          <cell r="CS137">
            <v>0</v>
          </cell>
          <cell r="CT137">
            <v>0</v>
          </cell>
          <cell r="CU137">
            <v>0</v>
          </cell>
          <cell r="CV137">
            <v>0</v>
          </cell>
          <cell r="CW137">
            <v>0</v>
          </cell>
          <cell r="CX137">
            <v>0</v>
          </cell>
          <cell r="CY137">
            <v>0</v>
          </cell>
          <cell r="CZ137">
            <v>0</v>
          </cell>
          <cell r="DA137">
            <v>0</v>
          </cell>
          <cell r="DC137">
            <v>39845</v>
          </cell>
          <cell r="DD137">
            <v>12274.864290000001</v>
          </cell>
          <cell r="DE137">
            <v>1016.48793</v>
          </cell>
          <cell r="DF137">
            <v>0</v>
          </cell>
          <cell r="DG137">
            <v>876.99469999999997</v>
          </cell>
          <cell r="DH137">
            <v>0</v>
          </cell>
          <cell r="DI137">
            <v>390.76400000000001</v>
          </cell>
          <cell r="DJ137">
            <v>0</v>
          </cell>
          <cell r="DK137">
            <v>14559.110919999999</v>
          </cell>
        </row>
        <row r="138">
          <cell r="A138">
            <v>39873</v>
          </cell>
          <cell r="B138">
            <v>6481.6134974999995</v>
          </cell>
          <cell r="C138">
            <v>5079.9601999999995</v>
          </cell>
          <cell r="D138">
            <v>110.32221</v>
          </cell>
          <cell r="E138">
            <v>230.22479999999999</v>
          </cell>
          <cell r="F138">
            <v>388.24632000000003</v>
          </cell>
          <cell r="G138">
            <v>6.1755900000000006</v>
          </cell>
          <cell r="H138">
            <v>1.5303199999999999</v>
          </cell>
          <cell r="I138">
            <v>0.21059999999999998</v>
          </cell>
          <cell r="J138">
            <v>0</v>
          </cell>
          <cell r="K138">
            <v>0</v>
          </cell>
          <cell r="L138">
            <v>0</v>
          </cell>
          <cell r="M138">
            <v>0</v>
          </cell>
          <cell r="N138">
            <v>0</v>
          </cell>
          <cell r="O138">
            <v>0</v>
          </cell>
          <cell r="P138">
            <v>23.150719999999996</v>
          </cell>
          <cell r="Q138">
            <v>11.19584</v>
          </cell>
          <cell r="R138">
            <v>32.123390000000001</v>
          </cell>
          <cell r="S138">
            <v>19.450859999999999</v>
          </cell>
          <cell r="T138">
            <v>36.62368</v>
          </cell>
          <cell r="U138">
            <v>61.59438999999999</v>
          </cell>
          <cell r="V138">
            <v>0.94879999999999998</v>
          </cell>
          <cell r="W138">
            <v>23.576799999999999</v>
          </cell>
          <cell r="X138">
            <v>4.1259399999999999</v>
          </cell>
          <cell r="Y138">
            <v>0.29470999999999997</v>
          </cell>
          <cell r="Z138">
            <v>1.1788399999999999</v>
          </cell>
          <cell r="AA138">
            <v>103.79872</v>
          </cell>
          <cell r="AB138">
            <v>474.77951999999993</v>
          </cell>
          <cell r="AC138">
            <v>166.80586</v>
          </cell>
          <cell r="AD138">
            <v>10.62656</v>
          </cell>
          <cell r="AE138">
            <v>11.198979999999999</v>
          </cell>
          <cell r="AF138">
            <v>6.0723199999999995</v>
          </cell>
          <cell r="AG138">
            <v>7.6624599999999994</v>
          </cell>
          <cell r="AH138">
            <v>22.987379999999998</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C138">
            <v>39873</v>
          </cell>
          <cell r="BD138">
            <v>157.00720000000001</v>
          </cell>
          <cell r="BE138">
            <v>604.72159999999997</v>
          </cell>
          <cell r="BF138">
            <v>25.211069999999999</v>
          </cell>
          <cell r="BG138">
            <v>47.703119999999998</v>
          </cell>
          <cell r="BH138">
            <v>40.461359999999999</v>
          </cell>
          <cell r="BI138">
            <v>1.33199</v>
          </cell>
          <cell r="BJ138">
            <v>0.55835999999999997</v>
          </cell>
          <cell r="BK138">
            <v>0</v>
          </cell>
          <cell r="BL138">
            <v>0</v>
          </cell>
          <cell r="BM138">
            <v>0</v>
          </cell>
          <cell r="BN138">
            <v>0</v>
          </cell>
          <cell r="BP138">
            <v>0</v>
          </cell>
          <cell r="BQ138">
            <v>0</v>
          </cell>
          <cell r="BR138">
            <v>0</v>
          </cell>
          <cell r="BS138">
            <v>0</v>
          </cell>
          <cell r="BT138">
            <v>0</v>
          </cell>
          <cell r="BU138">
            <v>0</v>
          </cell>
          <cell r="CA138">
            <v>0</v>
          </cell>
          <cell r="CB138">
            <v>0</v>
          </cell>
          <cell r="CC138">
            <v>0</v>
          </cell>
          <cell r="CH138">
            <v>0</v>
          </cell>
          <cell r="CI138">
            <v>390.76400000000001</v>
          </cell>
          <cell r="CJ138">
            <v>0</v>
          </cell>
          <cell r="CK138">
            <v>0</v>
          </cell>
          <cell r="CL138">
            <v>0</v>
          </cell>
          <cell r="CR138">
            <v>0</v>
          </cell>
          <cell r="CS138">
            <v>0</v>
          </cell>
          <cell r="CT138">
            <v>0</v>
          </cell>
          <cell r="CU138">
            <v>0</v>
          </cell>
          <cell r="CV138">
            <v>0</v>
          </cell>
          <cell r="CW138">
            <v>0</v>
          </cell>
          <cell r="CX138">
            <v>0</v>
          </cell>
          <cell r="CY138">
            <v>0</v>
          </cell>
          <cell r="CZ138">
            <v>0</v>
          </cell>
          <cell r="DA138">
            <v>0</v>
          </cell>
          <cell r="DC138">
            <v>39873</v>
          </cell>
          <cell r="DD138">
            <v>12298.283537500001</v>
          </cell>
          <cell r="DE138">
            <v>1018.19577</v>
          </cell>
          <cell r="DF138">
            <v>0</v>
          </cell>
          <cell r="DG138">
            <v>876.99469999999997</v>
          </cell>
          <cell r="DH138">
            <v>0</v>
          </cell>
          <cell r="DI138">
            <v>390.76400000000001</v>
          </cell>
          <cell r="DJ138">
            <v>0</v>
          </cell>
          <cell r="DK138">
            <v>14584.2380075</v>
          </cell>
        </row>
        <row r="139">
          <cell r="A139">
            <v>39904</v>
          </cell>
          <cell r="B139">
            <v>6466.5991549999999</v>
          </cell>
          <cell r="C139">
            <v>5066.877199999999</v>
          </cell>
          <cell r="D139">
            <v>110.32221</v>
          </cell>
          <cell r="E139">
            <v>230.51808</v>
          </cell>
          <cell r="F139">
            <v>391.92359999999996</v>
          </cell>
          <cell r="G139">
            <v>6.1755900000000006</v>
          </cell>
          <cell r="H139">
            <v>1.5303199999999999</v>
          </cell>
          <cell r="I139">
            <v>0.21059999999999998</v>
          </cell>
          <cell r="J139">
            <v>0</v>
          </cell>
          <cell r="K139">
            <v>0</v>
          </cell>
          <cell r="L139">
            <v>0</v>
          </cell>
          <cell r="M139">
            <v>0</v>
          </cell>
          <cell r="N139">
            <v>0</v>
          </cell>
          <cell r="O139">
            <v>0</v>
          </cell>
          <cell r="P139">
            <v>23.150719999999996</v>
          </cell>
          <cell r="Q139">
            <v>11.19584</v>
          </cell>
          <cell r="R139">
            <v>32.123390000000001</v>
          </cell>
          <cell r="S139">
            <v>19.450859999999999</v>
          </cell>
          <cell r="T139">
            <v>36.62368</v>
          </cell>
          <cell r="U139">
            <v>61.59438999999999</v>
          </cell>
          <cell r="V139">
            <v>0.94879999999999998</v>
          </cell>
          <cell r="W139">
            <v>23.576799999999999</v>
          </cell>
          <cell r="X139">
            <v>4.1259399999999999</v>
          </cell>
          <cell r="Y139">
            <v>0.29470999999999997</v>
          </cell>
          <cell r="Z139">
            <v>1.1788399999999999</v>
          </cell>
          <cell r="AA139">
            <v>103.79872</v>
          </cell>
          <cell r="AB139">
            <v>477.05663999999996</v>
          </cell>
          <cell r="AC139">
            <v>166.80586</v>
          </cell>
          <cell r="AD139">
            <v>10.62656</v>
          </cell>
          <cell r="AE139">
            <v>11.198979999999999</v>
          </cell>
          <cell r="AF139">
            <v>6.0723199999999995</v>
          </cell>
          <cell r="AG139">
            <v>7.6624599999999994</v>
          </cell>
          <cell r="AH139">
            <v>22.987379999999998</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C139">
            <v>39904</v>
          </cell>
          <cell r="BD139">
            <v>157.00720000000001</v>
          </cell>
          <cell r="BE139">
            <v>604.72159999999997</v>
          </cell>
          <cell r="BF139">
            <v>25.211069999999999</v>
          </cell>
          <cell r="BG139">
            <v>47.703119999999998</v>
          </cell>
          <cell r="BH139">
            <v>40.461359999999999</v>
          </cell>
          <cell r="BI139">
            <v>1.33199</v>
          </cell>
          <cell r="BJ139">
            <v>0.55835999999999997</v>
          </cell>
          <cell r="BK139">
            <v>0</v>
          </cell>
          <cell r="BL139">
            <v>0</v>
          </cell>
          <cell r="BM139">
            <v>0</v>
          </cell>
          <cell r="BN139">
            <v>0</v>
          </cell>
          <cell r="BP139">
            <v>0</v>
          </cell>
          <cell r="BQ139">
            <v>0</v>
          </cell>
          <cell r="BR139">
            <v>0</v>
          </cell>
          <cell r="BS139">
            <v>0</v>
          </cell>
          <cell r="BT139">
            <v>0</v>
          </cell>
          <cell r="BU139">
            <v>0</v>
          </cell>
          <cell r="CA139">
            <v>0</v>
          </cell>
          <cell r="CB139">
            <v>0</v>
          </cell>
          <cell r="CC139">
            <v>0</v>
          </cell>
          <cell r="CH139">
            <v>0</v>
          </cell>
          <cell r="CI139">
            <v>390.76400000000001</v>
          </cell>
          <cell r="CJ139">
            <v>0</v>
          </cell>
          <cell r="CK139">
            <v>0</v>
          </cell>
          <cell r="CL139">
            <v>0</v>
          </cell>
          <cell r="CR139">
            <v>0</v>
          </cell>
          <cell r="CS139">
            <v>0</v>
          </cell>
          <cell r="CT139">
            <v>0</v>
          </cell>
          <cell r="CU139">
            <v>0</v>
          </cell>
          <cell r="CV139">
            <v>0</v>
          </cell>
          <cell r="CW139">
            <v>0</v>
          </cell>
          <cell r="CX139">
            <v>0</v>
          </cell>
          <cell r="CY139">
            <v>0</v>
          </cell>
          <cell r="CZ139">
            <v>0</v>
          </cell>
          <cell r="DA139">
            <v>0</v>
          </cell>
          <cell r="DC139">
            <v>39904</v>
          </cell>
          <cell r="DD139">
            <v>12274.156755</v>
          </cell>
          <cell r="DE139">
            <v>1020.47289</v>
          </cell>
          <cell r="DF139">
            <v>0</v>
          </cell>
          <cell r="DG139">
            <v>876.99469999999997</v>
          </cell>
          <cell r="DH139">
            <v>0</v>
          </cell>
          <cell r="DI139">
            <v>390.76400000000001</v>
          </cell>
          <cell r="DJ139">
            <v>0</v>
          </cell>
          <cell r="DK139">
            <v>14562.388344999999</v>
          </cell>
        </row>
        <row r="140">
          <cell r="A140">
            <v>39934</v>
          </cell>
          <cell r="B140">
            <v>6474.0511779999997</v>
          </cell>
          <cell r="C140">
            <v>5078.8539199999987</v>
          </cell>
          <cell r="D140">
            <v>110.32221</v>
          </cell>
          <cell r="E140">
            <v>230.82263999999998</v>
          </cell>
          <cell r="F140">
            <v>395.74751999999995</v>
          </cell>
          <cell r="G140">
            <v>6.1755900000000006</v>
          </cell>
          <cell r="H140">
            <v>1.5303199999999999</v>
          </cell>
          <cell r="I140">
            <v>0.21059999999999998</v>
          </cell>
          <cell r="J140">
            <v>0</v>
          </cell>
          <cell r="K140">
            <v>0</v>
          </cell>
          <cell r="L140">
            <v>0</v>
          </cell>
          <cell r="M140">
            <v>0</v>
          </cell>
          <cell r="N140">
            <v>0</v>
          </cell>
          <cell r="O140">
            <v>0</v>
          </cell>
          <cell r="P140">
            <v>23.150719999999996</v>
          </cell>
          <cell r="Q140">
            <v>11.19584</v>
          </cell>
          <cell r="R140">
            <v>32.123390000000001</v>
          </cell>
          <cell r="S140">
            <v>19.450859999999999</v>
          </cell>
          <cell r="T140">
            <v>36.62368</v>
          </cell>
          <cell r="U140">
            <v>61.59438999999999</v>
          </cell>
          <cell r="V140">
            <v>0.94879999999999998</v>
          </cell>
          <cell r="W140">
            <v>23.576799999999999</v>
          </cell>
          <cell r="X140">
            <v>4.1259399999999999</v>
          </cell>
          <cell r="Y140">
            <v>0.29470999999999997</v>
          </cell>
          <cell r="Z140">
            <v>1.1788399999999999</v>
          </cell>
          <cell r="AA140">
            <v>103.79872</v>
          </cell>
          <cell r="AB140">
            <v>479.33375999999993</v>
          </cell>
          <cell r="AC140">
            <v>166.80586</v>
          </cell>
          <cell r="AD140">
            <v>10.62656</v>
          </cell>
          <cell r="AE140">
            <v>11.198979999999999</v>
          </cell>
          <cell r="AF140">
            <v>6.0723199999999995</v>
          </cell>
          <cell r="AG140">
            <v>7.6624599999999994</v>
          </cell>
          <cell r="AH140">
            <v>22.987379999999998</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C140">
            <v>39934</v>
          </cell>
          <cell r="BD140">
            <v>157.00720000000001</v>
          </cell>
          <cell r="BE140">
            <v>604.72159999999997</v>
          </cell>
          <cell r="BF140">
            <v>25.211069999999999</v>
          </cell>
          <cell r="BG140">
            <v>47.703119999999998</v>
          </cell>
          <cell r="BH140">
            <v>40.461359999999999</v>
          </cell>
          <cell r="BI140">
            <v>1.33199</v>
          </cell>
          <cell r="BJ140">
            <v>0.55835999999999997</v>
          </cell>
          <cell r="BK140">
            <v>0</v>
          </cell>
          <cell r="BL140">
            <v>0</v>
          </cell>
          <cell r="BM140">
            <v>0</v>
          </cell>
          <cell r="BN140">
            <v>0</v>
          </cell>
          <cell r="BP140">
            <v>0</v>
          </cell>
          <cell r="BQ140">
            <v>0</v>
          </cell>
          <cell r="BR140">
            <v>0</v>
          </cell>
          <cell r="BS140">
            <v>0</v>
          </cell>
          <cell r="BT140">
            <v>0</v>
          </cell>
          <cell r="BU140">
            <v>0</v>
          </cell>
          <cell r="CA140">
            <v>0</v>
          </cell>
          <cell r="CB140">
            <v>0</v>
          </cell>
          <cell r="CC140">
            <v>0</v>
          </cell>
          <cell r="CH140">
            <v>0</v>
          </cell>
          <cell r="CI140">
            <v>390.76400000000001</v>
          </cell>
          <cell r="CJ140">
            <v>0</v>
          </cell>
          <cell r="CK140">
            <v>0</v>
          </cell>
          <cell r="CL140">
            <v>0</v>
          </cell>
          <cell r="CR140">
            <v>0</v>
          </cell>
          <cell r="CS140">
            <v>0</v>
          </cell>
          <cell r="CT140">
            <v>0</v>
          </cell>
          <cell r="CU140">
            <v>0</v>
          </cell>
          <cell r="CV140">
            <v>0</v>
          </cell>
          <cell r="CW140">
            <v>0</v>
          </cell>
          <cell r="CX140">
            <v>0</v>
          </cell>
          <cell r="CY140">
            <v>0</v>
          </cell>
          <cell r="CZ140">
            <v>0</v>
          </cell>
          <cell r="DA140">
            <v>0</v>
          </cell>
          <cell r="DC140">
            <v>39934</v>
          </cell>
          <cell r="DD140">
            <v>12297.713978000002</v>
          </cell>
          <cell r="DE140">
            <v>1022.75001</v>
          </cell>
          <cell r="DF140">
            <v>0</v>
          </cell>
          <cell r="DG140">
            <v>876.99469999999997</v>
          </cell>
          <cell r="DH140">
            <v>0</v>
          </cell>
          <cell r="DI140">
            <v>390.76400000000001</v>
          </cell>
          <cell r="DJ140">
            <v>0</v>
          </cell>
          <cell r="DK140">
            <v>14588.222688</v>
          </cell>
        </row>
        <row r="141">
          <cell r="A141">
            <v>39965</v>
          </cell>
          <cell r="B141">
            <v>6467.9232420000008</v>
          </cell>
          <cell r="C141">
            <v>5076.1860800000004</v>
          </cell>
          <cell r="D141">
            <v>110.32221</v>
          </cell>
          <cell r="E141">
            <v>231.11591999999999</v>
          </cell>
          <cell r="F141">
            <v>399.48119999999994</v>
          </cell>
          <cell r="G141">
            <v>6.1755900000000006</v>
          </cell>
          <cell r="H141">
            <v>1.5303199999999999</v>
          </cell>
          <cell r="I141">
            <v>0.21059999999999998</v>
          </cell>
          <cell r="J141">
            <v>0</v>
          </cell>
          <cell r="K141">
            <v>0</v>
          </cell>
          <cell r="L141">
            <v>0</v>
          </cell>
          <cell r="M141">
            <v>0</v>
          </cell>
          <cell r="N141">
            <v>0</v>
          </cell>
          <cell r="O141">
            <v>0</v>
          </cell>
          <cell r="P141">
            <v>23.150719999999996</v>
          </cell>
          <cell r="Q141">
            <v>11.19584</v>
          </cell>
          <cell r="R141">
            <v>32.123390000000001</v>
          </cell>
          <cell r="S141">
            <v>19.450859999999999</v>
          </cell>
          <cell r="T141">
            <v>36.62368</v>
          </cell>
          <cell r="U141">
            <v>61.59438999999999</v>
          </cell>
          <cell r="V141">
            <v>0.94879999999999998</v>
          </cell>
          <cell r="W141">
            <v>23.576799999999999</v>
          </cell>
          <cell r="X141">
            <v>4.1259399999999999</v>
          </cell>
          <cell r="Y141">
            <v>0.29470999999999997</v>
          </cell>
          <cell r="Z141">
            <v>1.1788399999999999</v>
          </cell>
          <cell r="AA141">
            <v>103.79872</v>
          </cell>
          <cell r="AB141">
            <v>481.61088000000001</v>
          </cell>
          <cell r="AC141">
            <v>166.80586</v>
          </cell>
          <cell r="AD141">
            <v>10.62656</v>
          </cell>
          <cell r="AE141">
            <v>11.198979999999999</v>
          </cell>
          <cell r="AF141">
            <v>6.0723199999999995</v>
          </cell>
          <cell r="AG141">
            <v>7.6624599999999994</v>
          </cell>
          <cell r="AH141">
            <v>22.987379999999998</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0</v>
          </cell>
          <cell r="BC141">
            <v>39965</v>
          </cell>
          <cell r="BD141">
            <v>157.00720000000001</v>
          </cell>
          <cell r="BE141">
            <v>604.72159999999997</v>
          </cell>
          <cell r="BF141">
            <v>25.211069999999999</v>
          </cell>
          <cell r="BG141">
            <v>47.703119999999998</v>
          </cell>
          <cell r="BH141">
            <v>40.461359999999999</v>
          </cell>
          <cell r="BI141">
            <v>1.33199</v>
          </cell>
          <cell r="BJ141">
            <v>0.55835999999999997</v>
          </cell>
          <cell r="BK141">
            <v>0</v>
          </cell>
          <cell r="BL141">
            <v>0</v>
          </cell>
          <cell r="BM141">
            <v>0</v>
          </cell>
          <cell r="BN141">
            <v>0</v>
          </cell>
          <cell r="BP141">
            <v>0</v>
          </cell>
          <cell r="BQ141">
            <v>0</v>
          </cell>
          <cell r="BR141">
            <v>0</v>
          </cell>
          <cell r="BS141">
            <v>0</v>
          </cell>
          <cell r="BT141">
            <v>0</v>
          </cell>
          <cell r="BU141">
            <v>0</v>
          </cell>
          <cell r="CA141">
            <v>0</v>
          </cell>
          <cell r="CB141">
            <v>0</v>
          </cell>
          <cell r="CC141">
            <v>0</v>
          </cell>
          <cell r="CH141">
            <v>0</v>
          </cell>
          <cell r="CI141">
            <v>390.76400000000001</v>
          </cell>
          <cell r="CJ141">
            <v>0</v>
          </cell>
          <cell r="CK141">
            <v>0</v>
          </cell>
          <cell r="CL141">
            <v>0</v>
          </cell>
          <cell r="CR141">
            <v>0</v>
          </cell>
          <cell r="CS141">
            <v>0</v>
          </cell>
          <cell r="CT141">
            <v>0</v>
          </cell>
          <cell r="CU141">
            <v>0</v>
          </cell>
          <cell r="CV141">
            <v>0</v>
          </cell>
          <cell r="CW141">
            <v>0</v>
          </cell>
          <cell r="CX141">
            <v>0</v>
          </cell>
          <cell r="CY141">
            <v>0</v>
          </cell>
          <cell r="CZ141">
            <v>0</v>
          </cell>
          <cell r="DA141">
            <v>0</v>
          </cell>
          <cell r="DC141">
            <v>39965</v>
          </cell>
          <cell r="DD141">
            <v>12292.945162000002</v>
          </cell>
          <cell r="DE141">
            <v>1025.0271299999999</v>
          </cell>
          <cell r="DF141">
            <v>0</v>
          </cell>
          <cell r="DG141">
            <v>876.99469999999997</v>
          </cell>
          <cell r="DH141">
            <v>0</v>
          </cell>
          <cell r="DI141">
            <v>390.76400000000001</v>
          </cell>
          <cell r="DJ141">
            <v>0</v>
          </cell>
          <cell r="DK141">
            <v>14585.730992000001</v>
          </cell>
        </row>
        <row r="142">
          <cell r="A142">
            <v>39995</v>
          </cell>
          <cell r="B142">
            <v>6477.4304299999994</v>
          </cell>
          <cell r="C142">
            <v>5092.7351999999992</v>
          </cell>
          <cell r="D142">
            <v>110.32221</v>
          </cell>
          <cell r="E142">
            <v>231.37535999999997</v>
          </cell>
          <cell r="F142">
            <v>402.75239999999997</v>
          </cell>
          <cell r="G142">
            <v>6.1755900000000006</v>
          </cell>
          <cell r="H142">
            <v>1.5303199999999999</v>
          </cell>
          <cell r="I142">
            <v>0.21059999999999998</v>
          </cell>
          <cell r="J142">
            <v>0</v>
          </cell>
          <cell r="K142">
            <v>0</v>
          </cell>
          <cell r="L142">
            <v>0</v>
          </cell>
          <cell r="M142">
            <v>0</v>
          </cell>
          <cell r="N142">
            <v>0</v>
          </cell>
          <cell r="O142">
            <v>0</v>
          </cell>
          <cell r="P142">
            <v>23.150719999999996</v>
          </cell>
          <cell r="Q142">
            <v>11.19584</v>
          </cell>
          <cell r="R142">
            <v>32.123390000000001</v>
          </cell>
          <cell r="S142">
            <v>19.450859999999999</v>
          </cell>
          <cell r="T142">
            <v>36.62368</v>
          </cell>
          <cell r="U142">
            <v>61.59438999999999</v>
          </cell>
          <cell r="V142">
            <v>0.94879999999999998</v>
          </cell>
          <cell r="W142">
            <v>23.576799999999999</v>
          </cell>
          <cell r="X142">
            <v>4.1259399999999999</v>
          </cell>
          <cell r="Y142">
            <v>0.29470999999999997</v>
          </cell>
          <cell r="Z142">
            <v>1.1788399999999999</v>
          </cell>
          <cell r="AA142">
            <v>103.79872</v>
          </cell>
          <cell r="AB142">
            <v>483.69824</v>
          </cell>
          <cell r="AC142">
            <v>166.80586</v>
          </cell>
          <cell r="AD142">
            <v>10.62656</v>
          </cell>
          <cell r="AE142">
            <v>11.198979999999999</v>
          </cell>
          <cell r="AF142">
            <v>6.0723199999999995</v>
          </cell>
          <cell r="AG142">
            <v>7.6624599999999994</v>
          </cell>
          <cell r="AH142">
            <v>22.987379999999998</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C142">
            <v>39995</v>
          </cell>
          <cell r="BD142">
            <v>157.00720000000001</v>
          </cell>
          <cell r="BE142">
            <v>604.72159999999997</v>
          </cell>
          <cell r="BF142">
            <v>25.211069999999999</v>
          </cell>
          <cell r="BG142">
            <v>47.703119999999998</v>
          </cell>
          <cell r="BH142">
            <v>40.461359999999999</v>
          </cell>
          <cell r="BI142">
            <v>1.33199</v>
          </cell>
          <cell r="BJ142">
            <v>0.55835999999999997</v>
          </cell>
          <cell r="BK142">
            <v>0</v>
          </cell>
          <cell r="BL142">
            <v>0</v>
          </cell>
          <cell r="BM142">
            <v>0</v>
          </cell>
          <cell r="BN142">
            <v>0</v>
          </cell>
          <cell r="BP142">
            <v>0</v>
          </cell>
          <cell r="BQ142">
            <v>0</v>
          </cell>
          <cell r="BR142">
            <v>0</v>
          </cell>
          <cell r="BS142">
            <v>0</v>
          </cell>
          <cell r="BT142">
            <v>0</v>
          </cell>
          <cell r="BU142">
            <v>0</v>
          </cell>
          <cell r="CA142">
            <v>0</v>
          </cell>
          <cell r="CB142">
            <v>0</v>
          </cell>
          <cell r="CC142">
            <v>0</v>
          </cell>
          <cell r="CH142">
            <v>0</v>
          </cell>
          <cell r="CI142">
            <v>390.76400000000001</v>
          </cell>
          <cell r="CJ142">
            <v>0</v>
          </cell>
          <cell r="CK142">
            <v>0</v>
          </cell>
          <cell r="CL142">
            <v>0</v>
          </cell>
          <cell r="CR142">
            <v>0</v>
          </cell>
          <cell r="CS142">
            <v>0</v>
          </cell>
          <cell r="CT142">
            <v>0</v>
          </cell>
          <cell r="CU142">
            <v>0</v>
          </cell>
          <cell r="CV142">
            <v>0</v>
          </cell>
          <cell r="CW142">
            <v>0</v>
          </cell>
          <cell r="CX142">
            <v>0</v>
          </cell>
          <cell r="CY142">
            <v>0</v>
          </cell>
          <cell r="CZ142">
            <v>0</v>
          </cell>
          <cell r="DA142">
            <v>0</v>
          </cell>
          <cell r="DC142">
            <v>39995</v>
          </cell>
          <cell r="DD142">
            <v>12322.53211</v>
          </cell>
          <cell r="DE142">
            <v>1027.1144899999999</v>
          </cell>
          <cell r="DF142">
            <v>0</v>
          </cell>
          <cell r="DG142">
            <v>876.99469999999997</v>
          </cell>
          <cell r="DH142">
            <v>0</v>
          </cell>
          <cell r="DI142">
            <v>390.76400000000001</v>
          </cell>
          <cell r="DJ142">
            <v>0</v>
          </cell>
          <cell r="DK142">
            <v>14617.405299999999</v>
          </cell>
        </row>
        <row r="143">
          <cell r="A143">
            <v>40026</v>
          </cell>
          <cell r="B143">
            <v>6479.0057919999999</v>
          </cell>
          <cell r="C143">
            <v>5100.6300799999999</v>
          </cell>
          <cell r="D143">
            <v>110.32221</v>
          </cell>
          <cell r="E143">
            <v>231.62351999999998</v>
          </cell>
          <cell r="F143">
            <v>405.88824</v>
          </cell>
          <cell r="G143">
            <v>6.1755900000000006</v>
          </cell>
          <cell r="H143">
            <v>1.5303199999999999</v>
          </cell>
          <cell r="I143">
            <v>0.21059999999999998</v>
          </cell>
          <cell r="J143">
            <v>0</v>
          </cell>
          <cell r="K143">
            <v>0</v>
          </cell>
          <cell r="L143">
            <v>0</v>
          </cell>
          <cell r="M143">
            <v>0</v>
          </cell>
          <cell r="N143">
            <v>0</v>
          </cell>
          <cell r="O143">
            <v>0</v>
          </cell>
          <cell r="P143">
            <v>23.150719999999996</v>
          </cell>
          <cell r="Q143">
            <v>11.19584</v>
          </cell>
          <cell r="R143">
            <v>32.123390000000001</v>
          </cell>
          <cell r="S143">
            <v>19.450859999999999</v>
          </cell>
          <cell r="T143">
            <v>36.62368</v>
          </cell>
          <cell r="U143">
            <v>61.59438999999999</v>
          </cell>
          <cell r="V143">
            <v>0.94879999999999998</v>
          </cell>
          <cell r="W143">
            <v>23.576799999999999</v>
          </cell>
          <cell r="X143">
            <v>4.1259399999999999</v>
          </cell>
          <cell r="Y143">
            <v>0.29470999999999997</v>
          </cell>
          <cell r="Z143">
            <v>1.1788399999999999</v>
          </cell>
          <cell r="AA143">
            <v>103.79872</v>
          </cell>
          <cell r="AB143">
            <v>485.59583999999995</v>
          </cell>
          <cell r="AC143">
            <v>166.80586</v>
          </cell>
          <cell r="AD143">
            <v>10.62656</v>
          </cell>
          <cell r="AE143">
            <v>11.198979999999999</v>
          </cell>
          <cell r="AF143">
            <v>6.0723199999999995</v>
          </cell>
          <cell r="AG143">
            <v>7.6624599999999994</v>
          </cell>
          <cell r="AH143">
            <v>22.987379999999998</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C143">
            <v>40026</v>
          </cell>
          <cell r="BD143">
            <v>157.00720000000001</v>
          </cell>
          <cell r="BE143">
            <v>604.72159999999997</v>
          </cell>
          <cell r="BF143">
            <v>25.211069999999999</v>
          </cell>
          <cell r="BG143">
            <v>47.703119999999998</v>
          </cell>
          <cell r="BH143">
            <v>40.461359999999999</v>
          </cell>
          <cell r="BI143">
            <v>1.33199</v>
          </cell>
          <cell r="BJ143">
            <v>0.55835999999999997</v>
          </cell>
          <cell r="BK143">
            <v>0</v>
          </cell>
          <cell r="BL143">
            <v>0</v>
          </cell>
          <cell r="BM143">
            <v>0</v>
          </cell>
          <cell r="BN143">
            <v>0</v>
          </cell>
          <cell r="BP143">
            <v>0</v>
          </cell>
          <cell r="BQ143">
            <v>0</v>
          </cell>
          <cell r="BR143">
            <v>0</v>
          </cell>
          <cell r="BS143">
            <v>0</v>
          </cell>
          <cell r="BT143">
            <v>0</v>
          </cell>
          <cell r="BU143">
            <v>0</v>
          </cell>
          <cell r="CA143">
            <v>0</v>
          </cell>
          <cell r="CB143">
            <v>0</v>
          </cell>
          <cell r="CC143">
            <v>0</v>
          </cell>
          <cell r="CH143">
            <v>0</v>
          </cell>
          <cell r="CI143">
            <v>390.76400000000001</v>
          </cell>
          <cell r="CJ143">
            <v>0</v>
          </cell>
          <cell r="CK143">
            <v>0</v>
          </cell>
          <cell r="CL143">
            <v>0</v>
          </cell>
          <cell r="CR143">
            <v>0</v>
          </cell>
          <cell r="CS143">
            <v>0</v>
          </cell>
          <cell r="CT143">
            <v>0</v>
          </cell>
          <cell r="CU143">
            <v>0</v>
          </cell>
          <cell r="CV143">
            <v>0</v>
          </cell>
          <cell r="CW143">
            <v>0</v>
          </cell>
          <cell r="CX143">
            <v>0</v>
          </cell>
          <cell r="CY143">
            <v>0</v>
          </cell>
          <cell r="CZ143">
            <v>0</v>
          </cell>
          <cell r="DA143">
            <v>0</v>
          </cell>
          <cell r="DC143">
            <v>40026</v>
          </cell>
          <cell r="DD143">
            <v>12335.386352</v>
          </cell>
          <cell r="DE143">
            <v>1029.0120899999999</v>
          </cell>
          <cell r="DF143">
            <v>0</v>
          </cell>
          <cell r="DG143">
            <v>876.99469999999997</v>
          </cell>
          <cell r="DH143">
            <v>0</v>
          </cell>
          <cell r="DI143">
            <v>390.76400000000001</v>
          </cell>
          <cell r="DJ143">
            <v>0</v>
          </cell>
          <cell r="DK143">
            <v>14632.157141999998</v>
          </cell>
        </row>
        <row r="144">
          <cell r="A144">
            <v>40057</v>
          </cell>
          <cell r="B144">
            <v>6486.1546980000003</v>
          </cell>
          <cell r="C144">
            <v>5113.4059199999992</v>
          </cell>
          <cell r="D144">
            <v>110.32221</v>
          </cell>
          <cell r="E144">
            <v>231.93935999999999</v>
          </cell>
          <cell r="F144">
            <v>409.83623999999998</v>
          </cell>
          <cell r="G144">
            <v>6.1755900000000006</v>
          </cell>
          <cell r="H144">
            <v>1.5303199999999999</v>
          </cell>
          <cell r="I144">
            <v>0.21059999999999998</v>
          </cell>
          <cell r="J144">
            <v>0</v>
          </cell>
          <cell r="K144">
            <v>0</v>
          </cell>
          <cell r="L144">
            <v>0</v>
          </cell>
          <cell r="M144">
            <v>0</v>
          </cell>
          <cell r="N144">
            <v>0</v>
          </cell>
          <cell r="O144">
            <v>0</v>
          </cell>
          <cell r="P144">
            <v>23.150719999999996</v>
          </cell>
          <cell r="Q144">
            <v>11.19584</v>
          </cell>
          <cell r="R144">
            <v>32.123390000000001</v>
          </cell>
          <cell r="S144">
            <v>19.450859999999999</v>
          </cell>
          <cell r="T144">
            <v>36.62368</v>
          </cell>
          <cell r="U144">
            <v>61.59438999999999</v>
          </cell>
          <cell r="V144">
            <v>0.94879999999999998</v>
          </cell>
          <cell r="W144">
            <v>23.576799999999999</v>
          </cell>
          <cell r="X144">
            <v>4.1259399999999999</v>
          </cell>
          <cell r="Y144">
            <v>0.29470999999999997</v>
          </cell>
          <cell r="Z144">
            <v>1.1788399999999999</v>
          </cell>
          <cell r="AA144">
            <v>103.79872</v>
          </cell>
          <cell r="AB144">
            <v>488.06271999999996</v>
          </cell>
          <cell r="AC144">
            <v>166.80586</v>
          </cell>
          <cell r="AD144">
            <v>10.62656</v>
          </cell>
          <cell r="AE144">
            <v>11.198979999999999</v>
          </cell>
          <cell r="AF144">
            <v>6.0723199999999995</v>
          </cell>
          <cell r="AG144">
            <v>7.6624599999999994</v>
          </cell>
          <cell r="AH144">
            <v>22.987379999999998</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C144">
            <v>40057</v>
          </cell>
          <cell r="BD144">
            <v>157.00720000000001</v>
          </cell>
          <cell r="BE144">
            <v>604.72159999999997</v>
          </cell>
          <cell r="BF144">
            <v>25.211069999999999</v>
          </cell>
          <cell r="BG144">
            <v>47.703119999999998</v>
          </cell>
          <cell r="BH144">
            <v>40.461359999999999</v>
          </cell>
          <cell r="BI144">
            <v>1.33199</v>
          </cell>
          <cell r="BJ144">
            <v>0.55835999999999997</v>
          </cell>
          <cell r="BK144">
            <v>0</v>
          </cell>
          <cell r="BL144">
            <v>0</v>
          </cell>
          <cell r="BM144">
            <v>0</v>
          </cell>
          <cell r="BN144">
            <v>0</v>
          </cell>
          <cell r="BP144">
            <v>0</v>
          </cell>
          <cell r="BQ144">
            <v>0</v>
          </cell>
          <cell r="BR144">
            <v>0</v>
          </cell>
          <cell r="BS144">
            <v>0</v>
          </cell>
          <cell r="BT144">
            <v>0</v>
          </cell>
          <cell r="BU144">
            <v>0</v>
          </cell>
          <cell r="CA144">
            <v>0</v>
          </cell>
          <cell r="CB144">
            <v>0</v>
          </cell>
          <cell r="CC144">
            <v>0</v>
          </cell>
          <cell r="CH144">
            <v>0</v>
          </cell>
          <cell r="CI144">
            <v>390.76400000000001</v>
          </cell>
          <cell r="CJ144">
            <v>0</v>
          </cell>
          <cell r="CK144">
            <v>0</v>
          </cell>
          <cell r="CL144">
            <v>0</v>
          </cell>
          <cell r="CR144">
            <v>0</v>
          </cell>
          <cell r="CS144">
            <v>0</v>
          </cell>
          <cell r="CT144">
            <v>0</v>
          </cell>
          <cell r="CU144">
            <v>0</v>
          </cell>
          <cell r="CV144">
            <v>0</v>
          </cell>
          <cell r="CW144">
            <v>0</v>
          </cell>
          <cell r="CX144">
            <v>0</v>
          </cell>
          <cell r="CY144">
            <v>0</v>
          </cell>
          <cell r="CZ144">
            <v>0</v>
          </cell>
          <cell r="DA144">
            <v>0</v>
          </cell>
          <cell r="DC144">
            <v>40057</v>
          </cell>
          <cell r="DD144">
            <v>12359.574938000002</v>
          </cell>
          <cell r="DE144">
            <v>1031.4789699999999</v>
          </cell>
          <cell r="DF144">
            <v>0</v>
          </cell>
          <cell r="DG144">
            <v>876.99469999999997</v>
          </cell>
          <cell r="DH144">
            <v>0</v>
          </cell>
          <cell r="DI144">
            <v>390.76400000000001</v>
          </cell>
          <cell r="DJ144">
            <v>0</v>
          </cell>
          <cell r="DK144">
            <v>14658.812608</v>
          </cell>
        </row>
        <row r="145">
          <cell r="A145">
            <v>40087</v>
          </cell>
          <cell r="B145">
            <v>6511.0822359999993</v>
          </cell>
          <cell r="C145">
            <v>5145.5286399999995</v>
          </cell>
          <cell r="D145">
            <v>110.32221</v>
          </cell>
          <cell r="E145">
            <v>232.32287999999997</v>
          </cell>
          <cell r="F145">
            <v>414.69792000000001</v>
          </cell>
          <cell r="G145">
            <v>6.1755900000000006</v>
          </cell>
          <cell r="H145">
            <v>1.5303199999999999</v>
          </cell>
          <cell r="I145">
            <v>0.21059999999999998</v>
          </cell>
          <cell r="J145">
            <v>0</v>
          </cell>
          <cell r="K145">
            <v>0</v>
          </cell>
          <cell r="L145">
            <v>0</v>
          </cell>
          <cell r="M145">
            <v>0</v>
          </cell>
          <cell r="N145">
            <v>0</v>
          </cell>
          <cell r="O145">
            <v>0</v>
          </cell>
          <cell r="P145">
            <v>23.150719999999996</v>
          </cell>
          <cell r="Q145">
            <v>11.19584</v>
          </cell>
          <cell r="R145">
            <v>32.123390000000001</v>
          </cell>
          <cell r="S145">
            <v>19.450859999999999</v>
          </cell>
          <cell r="T145">
            <v>36.62368</v>
          </cell>
          <cell r="U145">
            <v>61.59438999999999</v>
          </cell>
          <cell r="V145">
            <v>0.94879999999999998</v>
          </cell>
          <cell r="W145">
            <v>23.576799999999999</v>
          </cell>
          <cell r="X145">
            <v>4.1259399999999999</v>
          </cell>
          <cell r="Y145">
            <v>0.29470999999999997</v>
          </cell>
          <cell r="Z145">
            <v>1.1788399999999999</v>
          </cell>
          <cell r="AA145">
            <v>103.79872</v>
          </cell>
          <cell r="AB145">
            <v>491.09888000000001</v>
          </cell>
          <cell r="AC145">
            <v>166.80586</v>
          </cell>
          <cell r="AD145">
            <v>10.62656</v>
          </cell>
          <cell r="AE145">
            <v>11.198979999999999</v>
          </cell>
          <cell r="AF145">
            <v>6.0723199999999995</v>
          </cell>
          <cell r="AG145">
            <v>7.6624599999999994</v>
          </cell>
          <cell r="AH145">
            <v>22.987379999999998</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C145">
            <v>40087</v>
          </cell>
          <cell r="BD145">
            <v>157.00720000000001</v>
          </cell>
          <cell r="BE145">
            <v>604.72159999999997</v>
          </cell>
          <cell r="BF145">
            <v>25.211069999999999</v>
          </cell>
          <cell r="BG145">
            <v>47.703119999999998</v>
          </cell>
          <cell r="BH145">
            <v>40.461359999999999</v>
          </cell>
          <cell r="BI145">
            <v>1.33199</v>
          </cell>
          <cell r="BJ145">
            <v>0.55835999999999997</v>
          </cell>
          <cell r="BK145">
            <v>0</v>
          </cell>
          <cell r="BL145">
            <v>0</v>
          </cell>
          <cell r="BM145">
            <v>0</v>
          </cell>
          <cell r="BN145">
            <v>0</v>
          </cell>
          <cell r="BP145">
            <v>0</v>
          </cell>
          <cell r="BQ145">
            <v>0</v>
          </cell>
          <cell r="BR145">
            <v>0</v>
          </cell>
          <cell r="BS145">
            <v>0</v>
          </cell>
          <cell r="BT145">
            <v>0</v>
          </cell>
          <cell r="BU145">
            <v>0</v>
          </cell>
          <cell r="CA145">
            <v>0</v>
          </cell>
          <cell r="CB145">
            <v>0</v>
          </cell>
          <cell r="CC145">
            <v>0</v>
          </cell>
          <cell r="CH145">
            <v>0</v>
          </cell>
          <cell r="CI145">
            <v>390.76400000000001</v>
          </cell>
          <cell r="CJ145">
            <v>0</v>
          </cell>
          <cell r="CK145">
            <v>0</v>
          </cell>
          <cell r="CL145">
            <v>0</v>
          </cell>
          <cell r="CR145">
            <v>0</v>
          </cell>
          <cell r="CS145">
            <v>0</v>
          </cell>
          <cell r="CT145">
            <v>0</v>
          </cell>
          <cell r="CU145">
            <v>0</v>
          </cell>
          <cell r="CV145">
            <v>0</v>
          </cell>
          <cell r="CW145">
            <v>0</v>
          </cell>
          <cell r="CX145">
            <v>0</v>
          </cell>
          <cell r="CY145">
            <v>0</v>
          </cell>
          <cell r="CZ145">
            <v>0</v>
          </cell>
          <cell r="DA145">
            <v>0</v>
          </cell>
          <cell r="DC145">
            <v>40087</v>
          </cell>
          <cell r="DD145">
            <v>12421.870396</v>
          </cell>
          <cell r="DE145">
            <v>1034.51513</v>
          </cell>
          <cell r="DF145">
            <v>0</v>
          </cell>
          <cell r="DG145">
            <v>876.99469999999997</v>
          </cell>
          <cell r="DH145">
            <v>0</v>
          </cell>
          <cell r="DI145">
            <v>390.76400000000001</v>
          </cell>
          <cell r="DJ145">
            <v>0</v>
          </cell>
          <cell r="DK145">
            <v>14724.144225999999</v>
          </cell>
        </row>
        <row r="146">
          <cell r="A146">
            <v>40118</v>
          </cell>
          <cell r="B146">
            <v>6503.1847950000001</v>
          </cell>
          <cell r="C146">
            <v>5142.8468000000003</v>
          </cell>
          <cell r="D146">
            <v>110.32221</v>
          </cell>
          <cell r="E146">
            <v>232.74024</v>
          </cell>
          <cell r="F146">
            <v>419.87544000000003</v>
          </cell>
          <cell r="G146">
            <v>6.1755900000000006</v>
          </cell>
          <cell r="H146">
            <v>1.5303199999999999</v>
          </cell>
          <cell r="I146">
            <v>0.21059999999999998</v>
          </cell>
          <cell r="J146">
            <v>0</v>
          </cell>
          <cell r="K146">
            <v>0</v>
          </cell>
          <cell r="L146">
            <v>0</v>
          </cell>
          <cell r="M146">
            <v>0</v>
          </cell>
          <cell r="N146">
            <v>0</v>
          </cell>
          <cell r="O146">
            <v>0</v>
          </cell>
          <cell r="P146">
            <v>23.150719999999996</v>
          </cell>
          <cell r="Q146">
            <v>11.19584</v>
          </cell>
          <cell r="R146">
            <v>32.123390000000001</v>
          </cell>
          <cell r="S146">
            <v>19.450859999999999</v>
          </cell>
          <cell r="T146">
            <v>36.62368</v>
          </cell>
          <cell r="U146">
            <v>61.59438999999999</v>
          </cell>
          <cell r="V146">
            <v>0.94879999999999998</v>
          </cell>
          <cell r="W146">
            <v>23.576799999999999</v>
          </cell>
          <cell r="X146">
            <v>4.1259399999999999</v>
          </cell>
          <cell r="Y146">
            <v>0.29470999999999997</v>
          </cell>
          <cell r="Z146">
            <v>1.1788399999999999</v>
          </cell>
          <cell r="AA146">
            <v>103.79872</v>
          </cell>
          <cell r="AB146">
            <v>494.32479999999998</v>
          </cell>
          <cell r="AC146">
            <v>166.80586</v>
          </cell>
          <cell r="AD146">
            <v>10.62656</v>
          </cell>
          <cell r="AE146">
            <v>11.198979999999999</v>
          </cell>
          <cell r="AF146">
            <v>6.0723199999999995</v>
          </cell>
          <cell r="AG146">
            <v>7.6624599999999994</v>
          </cell>
          <cell r="AH146">
            <v>22.987379999999998</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C146">
            <v>40118</v>
          </cell>
          <cell r="BD146">
            <v>157.00720000000001</v>
          </cell>
          <cell r="BE146">
            <v>604.72159999999997</v>
          </cell>
          <cell r="BF146">
            <v>25.211069999999999</v>
          </cell>
          <cell r="BG146">
            <v>47.703119999999998</v>
          </cell>
          <cell r="BH146">
            <v>40.461359999999999</v>
          </cell>
          <cell r="BI146">
            <v>1.33199</v>
          </cell>
          <cell r="BJ146">
            <v>0.55835999999999997</v>
          </cell>
          <cell r="BK146">
            <v>0</v>
          </cell>
          <cell r="BL146">
            <v>0</v>
          </cell>
          <cell r="BM146">
            <v>0</v>
          </cell>
          <cell r="BN146">
            <v>0</v>
          </cell>
          <cell r="BP146">
            <v>0</v>
          </cell>
          <cell r="BQ146">
            <v>0</v>
          </cell>
          <cell r="BR146">
            <v>0</v>
          </cell>
          <cell r="BS146">
            <v>0</v>
          </cell>
          <cell r="BT146">
            <v>0</v>
          </cell>
          <cell r="BU146">
            <v>0</v>
          </cell>
          <cell r="CA146">
            <v>0</v>
          </cell>
          <cell r="CB146">
            <v>0</v>
          </cell>
          <cell r="CC146">
            <v>0</v>
          </cell>
          <cell r="CH146">
            <v>0</v>
          </cell>
          <cell r="CI146">
            <v>390.76400000000001</v>
          </cell>
          <cell r="CJ146">
            <v>0</v>
          </cell>
          <cell r="CK146">
            <v>0</v>
          </cell>
          <cell r="CL146">
            <v>0</v>
          </cell>
          <cell r="CR146">
            <v>0</v>
          </cell>
          <cell r="CS146">
            <v>0</v>
          </cell>
          <cell r="CT146">
            <v>0</v>
          </cell>
          <cell r="CU146">
            <v>0</v>
          </cell>
          <cell r="CV146">
            <v>0</v>
          </cell>
          <cell r="CW146">
            <v>0</v>
          </cell>
          <cell r="CX146">
            <v>0</v>
          </cell>
          <cell r="CY146">
            <v>0</v>
          </cell>
          <cell r="CZ146">
            <v>0</v>
          </cell>
          <cell r="DA146">
            <v>0</v>
          </cell>
          <cell r="DC146">
            <v>40118</v>
          </cell>
          <cell r="DD146">
            <v>12416.885995000001</v>
          </cell>
          <cell r="DE146">
            <v>1037.7410500000001</v>
          </cell>
          <cell r="DF146">
            <v>0</v>
          </cell>
          <cell r="DG146">
            <v>876.99469999999997</v>
          </cell>
          <cell r="DH146">
            <v>0</v>
          </cell>
          <cell r="DI146">
            <v>390.76400000000001</v>
          </cell>
          <cell r="DJ146">
            <v>0</v>
          </cell>
          <cell r="DK146">
            <v>14722.385745</v>
          </cell>
        </row>
        <row r="147">
          <cell r="A147">
            <v>40148</v>
          </cell>
          <cell r="B147">
            <v>6501.7287225</v>
          </cell>
          <cell r="C147">
            <v>5145.3821999999991</v>
          </cell>
          <cell r="D147">
            <v>110.32221</v>
          </cell>
          <cell r="E147">
            <v>233.2704</v>
          </cell>
          <cell r="F147">
            <v>426.56448</v>
          </cell>
          <cell r="G147">
            <v>6.1755900000000006</v>
          </cell>
          <cell r="H147">
            <v>1.5303199999999999</v>
          </cell>
          <cell r="I147">
            <v>0.21059999999999998</v>
          </cell>
          <cell r="J147">
            <v>0</v>
          </cell>
          <cell r="K147">
            <v>0</v>
          </cell>
          <cell r="L147">
            <v>0</v>
          </cell>
          <cell r="M147">
            <v>0</v>
          </cell>
          <cell r="N147">
            <v>0</v>
          </cell>
          <cell r="O147">
            <v>0</v>
          </cell>
          <cell r="P147">
            <v>23.150719999999996</v>
          </cell>
          <cell r="Q147">
            <v>11.19584</v>
          </cell>
          <cell r="R147">
            <v>32.123390000000001</v>
          </cell>
          <cell r="S147">
            <v>19.450859999999999</v>
          </cell>
          <cell r="T147">
            <v>36.62368</v>
          </cell>
          <cell r="U147">
            <v>61.59438999999999</v>
          </cell>
          <cell r="V147">
            <v>0.94879999999999998</v>
          </cell>
          <cell r="W147">
            <v>23.576799999999999</v>
          </cell>
          <cell r="X147">
            <v>4.1259399999999999</v>
          </cell>
          <cell r="Y147">
            <v>0.29470999999999997</v>
          </cell>
          <cell r="Z147">
            <v>1.1788399999999999</v>
          </cell>
          <cell r="AA147">
            <v>103.79872</v>
          </cell>
          <cell r="AB147">
            <v>498.49951999999996</v>
          </cell>
          <cell r="AC147">
            <v>166.80586</v>
          </cell>
          <cell r="AD147">
            <v>10.62656</v>
          </cell>
          <cell r="AE147">
            <v>11.198979999999999</v>
          </cell>
          <cell r="AF147">
            <v>6.0723199999999995</v>
          </cell>
          <cell r="AG147">
            <v>7.6624599999999994</v>
          </cell>
          <cell r="AH147">
            <v>22.987379999999998</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C147">
            <v>40148</v>
          </cell>
          <cell r="BD147">
            <v>157.00720000000001</v>
          </cell>
          <cell r="BE147">
            <v>604.72159999999997</v>
          </cell>
          <cell r="BF147">
            <v>25.211069999999999</v>
          </cell>
          <cell r="BG147">
            <v>47.703119999999998</v>
          </cell>
          <cell r="BH147">
            <v>40.461359999999999</v>
          </cell>
          <cell r="BI147">
            <v>1.33199</v>
          </cell>
          <cell r="BJ147">
            <v>0.55835999999999997</v>
          </cell>
          <cell r="BK147">
            <v>0</v>
          </cell>
          <cell r="BL147">
            <v>0</v>
          </cell>
          <cell r="BM147">
            <v>0</v>
          </cell>
          <cell r="BN147">
            <v>0</v>
          </cell>
          <cell r="BP147">
            <v>0</v>
          </cell>
          <cell r="BQ147">
            <v>0</v>
          </cell>
          <cell r="BR147">
            <v>0</v>
          </cell>
          <cell r="BS147">
            <v>0</v>
          </cell>
          <cell r="BT147">
            <v>0</v>
          </cell>
          <cell r="BU147">
            <v>0</v>
          </cell>
          <cell r="CA147">
            <v>0</v>
          </cell>
          <cell r="CB147">
            <v>0</v>
          </cell>
          <cell r="CC147">
            <v>0</v>
          </cell>
          <cell r="CH147">
            <v>0</v>
          </cell>
          <cell r="CI147">
            <v>390.76400000000001</v>
          </cell>
          <cell r="CJ147">
            <v>0</v>
          </cell>
          <cell r="CK147">
            <v>0</v>
          </cell>
          <cell r="CL147">
            <v>0</v>
          </cell>
          <cell r="CR147">
            <v>0</v>
          </cell>
          <cell r="CS147">
            <v>0</v>
          </cell>
          <cell r="CT147">
            <v>0</v>
          </cell>
          <cell r="CU147">
            <v>0</v>
          </cell>
          <cell r="CV147">
            <v>0</v>
          </cell>
          <cell r="CW147">
            <v>0</v>
          </cell>
          <cell r="CX147">
            <v>0</v>
          </cell>
          <cell r="CY147">
            <v>0</v>
          </cell>
          <cell r="CZ147">
            <v>0</v>
          </cell>
          <cell r="DA147">
            <v>0</v>
          </cell>
          <cell r="DC147">
            <v>40148</v>
          </cell>
          <cell r="DD147">
            <v>12425.184522500002</v>
          </cell>
          <cell r="DE147">
            <v>1041.9157700000001</v>
          </cell>
          <cell r="DF147">
            <v>0</v>
          </cell>
          <cell r="DG147">
            <v>876.99469999999997</v>
          </cell>
          <cell r="DH147">
            <v>0</v>
          </cell>
          <cell r="DI147">
            <v>390.76400000000001</v>
          </cell>
          <cell r="DJ147">
            <v>0</v>
          </cell>
          <cell r="DK147">
            <v>14734.8589925</v>
          </cell>
        </row>
        <row r="149">
          <cell r="A149" t="str">
            <v>A-1-3.)  Net - Unbilled Non-Fuel Accrued Summary</v>
          </cell>
          <cell r="DC149" t="str">
            <v>B-1-3.)  Net - Unbilled Non-Fuel Accrued Summary</v>
          </cell>
        </row>
        <row r="150">
          <cell r="H150" t="str">
            <v xml:space="preserve"> </v>
          </cell>
          <cell r="DD150" t="str">
            <v>Total Firm</v>
          </cell>
          <cell r="DE150" t="str">
            <v>Total TC</v>
          </cell>
          <cell r="DF150" t="str">
            <v>Total Interruptible</v>
          </cell>
          <cell r="DG150" t="str">
            <v>Total Firm</v>
          </cell>
          <cell r="DH150" t="str">
            <v>Total TC</v>
          </cell>
          <cell r="DI150" t="str">
            <v>Total Interruptible</v>
          </cell>
          <cell r="DJ150" t="str">
            <v>Others</v>
          </cell>
          <cell r="DK150" t="str">
            <v>Grand</v>
          </cell>
        </row>
        <row r="151">
          <cell r="B151" t="str">
            <v>Resid - Firm</v>
          </cell>
          <cell r="D151" t="str">
            <v>Comm - Firm</v>
          </cell>
          <cell r="P151" t="str">
            <v>TC</v>
          </cell>
          <cell r="AI151" t="str">
            <v>Interruptible</v>
          </cell>
          <cell r="AR151" t="str">
            <v>Resid</v>
          </cell>
          <cell r="AS151" t="str">
            <v>Comm</v>
          </cell>
          <cell r="AT151" t="str">
            <v>Comm</v>
          </cell>
          <cell r="AU151" t="str">
            <v>TC</v>
          </cell>
          <cell r="AV151" t="str">
            <v>TC</v>
          </cell>
          <cell r="AW151" t="str">
            <v>TC</v>
          </cell>
          <cell r="AX151" t="str">
            <v>Interrupt</v>
          </cell>
          <cell r="AY151" t="str">
            <v>Interrupt</v>
          </cell>
          <cell r="AZ151" t="str">
            <v>Edgar</v>
          </cell>
          <cell r="BA151" t="str">
            <v>S. Allowance</v>
          </cell>
          <cell r="BD151" t="str">
            <v>Resid - Firm</v>
          </cell>
          <cell r="BF151" t="str">
            <v>Comm - Firm</v>
          </cell>
          <cell r="BP151" t="str">
            <v>TC</v>
          </cell>
          <cell r="CI151" t="str">
            <v>Interruptible</v>
          </cell>
          <cell r="CR151" t="str">
            <v>Resid</v>
          </cell>
          <cell r="CS151" t="str">
            <v>Comm</v>
          </cell>
          <cell r="CT151" t="str">
            <v>Comm</v>
          </cell>
          <cell r="CU151" t="str">
            <v>TC</v>
          </cell>
          <cell r="CV151" t="str">
            <v>TC</v>
          </cell>
          <cell r="CW151" t="str">
            <v>TC</v>
          </cell>
          <cell r="CX151" t="str">
            <v>Interrupt</v>
          </cell>
          <cell r="CY151" t="str">
            <v>Interrupt</v>
          </cell>
          <cell r="DD151" t="str">
            <v>Sales</v>
          </cell>
          <cell r="DE151" t="str">
            <v>Sales</v>
          </cell>
          <cell r="DF151" t="str">
            <v>Sales</v>
          </cell>
          <cell r="DG151" t="str">
            <v>Trans</v>
          </cell>
          <cell r="DH151" t="str">
            <v>Trans</v>
          </cell>
          <cell r="DI151" t="str">
            <v>Trans</v>
          </cell>
          <cell r="DJ151" t="str">
            <v>(Edgar, S.Allow, Choff, Offsys)</v>
          </cell>
          <cell r="DK151" t="str">
            <v>Total</v>
          </cell>
        </row>
        <row r="152">
          <cell r="B152" t="str">
            <v>1A</v>
          </cell>
          <cell r="C152" t="str">
            <v>1B</v>
          </cell>
          <cell r="D152">
            <v>3</v>
          </cell>
          <cell r="E152" t="str">
            <v>2-1</v>
          </cell>
          <cell r="F152" t="str">
            <v>2-2</v>
          </cell>
          <cell r="G152" t="str">
            <v>4A</v>
          </cell>
          <cell r="H152" t="str">
            <v>4B</v>
          </cell>
          <cell r="I152">
            <v>7</v>
          </cell>
          <cell r="J152" t="str">
            <v>SC 21 - R1</v>
          </cell>
          <cell r="K152" t="str">
            <v>SC 21 - R2</v>
          </cell>
          <cell r="L152" t="str">
            <v>SC 21 - R3</v>
          </cell>
          <cell r="M152" t="str">
            <v>NGV</v>
          </cell>
          <cell r="N152" t="str">
            <v>WC Adj</v>
          </cell>
          <cell r="O152" t="str">
            <v>1 Time Adj</v>
          </cell>
          <cell r="P152" t="str">
            <v>6C-1</v>
          </cell>
          <cell r="Q152" t="str">
            <v>6CT-1</v>
          </cell>
          <cell r="R152" t="str">
            <v>6C-2</v>
          </cell>
          <cell r="S152" t="str">
            <v>6CT-2</v>
          </cell>
          <cell r="T152" t="str">
            <v>6G-1</v>
          </cell>
          <cell r="U152" t="str">
            <v>6G-2</v>
          </cell>
          <cell r="V152" t="str">
            <v>NYH1</v>
          </cell>
          <cell r="W152" t="str">
            <v>NYH2</v>
          </cell>
          <cell r="X152" t="str">
            <v>NYSGS</v>
          </cell>
          <cell r="Y152" t="str">
            <v>Kingsboro</v>
          </cell>
          <cell r="Z152" t="str">
            <v>NYCDGS</v>
          </cell>
          <cell r="AA152" t="str">
            <v>6M-1</v>
          </cell>
          <cell r="AB152" t="str">
            <v>6M-2</v>
          </cell>
          <cell r="AC152" t="str">
            <v>6M-3</v>
          </cell>
          <cell r="AD152" t="str">
            <v>LFK-A</v>
          </cell>
          <cell r="AE152" t="str">
            <v>LFK-B</v>
          </cell>
          <cell r="AF152" t="str">
            <v>TRP-A</v>
          </cell>
          <cell r="AG152" t="str">
            <v>TRP-B</v>
          </cell>
          <cell r="AH152" t="str">
            <v>6M-4</v>
          </cell>
          <cell r="AI152" t="str">
            <v>5A1</v>
          </cell>
          <cell r="AJ152" t="str">
            <v>5A2</v>
          </cell>
          <cell r="AK152" t="str">
            <v>5B1</v>
          </cell>
          <cell r="AL152" t="str">
            <v>5B2</v>
          </cell>
          <cell r="AM152" t="str">
            <v>Power Gen</v>
          </cell>
          <cell r="AN152" t="str">
            <v>SC20-Spare 1</v>
          </cell>
          <cell r="AO152" t="str">
            <v>SC20-Spare 2</v>
          </cell>
          <cell r="AP152" t="str">
            <v>SC20-Spare 3</v>
          </cell>
          <cell r="AQ152" t="str">
            <v>PG &lt; 50MW</v>
          </cell>
          <cell r="AR152" t="str">
            <v>Spare 1a</v>
          </cell>
          <cell r="AS152" t="str">
            <v>Spare 2a</v>
          </cell>
          <cell r="AT152" t="str">
            <v>Spare 3a</v>
          </cell>
          <cell r="AU152" t="str">
            <v>Spare 4a</v>
          </cell>
          <cell r="AV152" t="str">
            <v>Spare 5a</v>
          </cell>
          <cell r="AW152" t="str">
            <v>Spare 6a</v>
          </cell>
          <cell r="AX152" t="str">
            <v>Spare 7a</v>
          </cell>
          <cell r="AY152" t="str">
            <v>Spare 8a</v>
          </cell>
          <cell r="BD152" t="str">
            <v>T1A</v>
          </cell>
          <cell r="BE152" t="str">
            <v>T1B</v>
          </cell>
          <cell r="BF152" t="str">
            <v>T3</v>
          </cell>
          <cell r="BG152" t="str">
            <v>T2-1</v>
          </cell>
          <cell r="BH152" t="str">
            <v>T2-2</v>
          </cell>
          <cell r="BI152" t="str">
            <v>T4A</v>
          </cell>
          <cell r="BJ152" t="str">
            <v>T4B</v>
          </cell>
          <cell r="BK152" t="str">
            <v>T7</v>
          </cell>
          <cell r="BL152" t="str">
            <v>T7</v>
          </cell>
          <cell r="BM152" t="str">
            <v>T7</v>
          </cell>
          <cell r="BN152" t="str">
            <v>T7</v>
          </cell>
          <cell r="BP152" t="str">
            <v>T6C-1</v>
          </cell>
          <cell r="BQ152" t="str">
            <v>T6CT-1</v>
          </cell>
          <cell r="BR152" t="str">
            <v>T6C-2</v>
          </cell>
          <cell r="BS152" t="str">
            <v>T6CT-2</v>
          </cell>
          <cell r="BT152" t="str">
            <v>T6G-1</v>
          </cell>
          <cell r="BU152" t="str">
            <v>T6G-2</v>
          </cell>
          <cell r="CA152" t="str">
            <v>T6M-1</v>
          </cell>
          <cell r="CB152" t="str">
            <v>T6M-2</v>
          </cell>
          <cell r="CC152" t="str">
            <v>T6M-3</v>
          </cell>
          <cell r="CH152" t="str">
            <v>T6M-4</v>
          </cell>
          <cell r="CI152" t="str">
            <v>T5A1</v>
          </cell>
          <cell r="CJ152" t="str">
            <v>T5A2</v>
          </cell>
          <cell r="CK152" t="str">
            <v>T5B1</v>
          </cell>
          <cell r="CL152" t="str">
            <v>T5B2</v>
          </cell>
          <cell r="CR152" t="str">
            <v>Spare 1b</v>
          </cell>
          <cell r="CS152" t="str">
            <v>Spare 2b</v>
          </cell>
          <cell r="CT152" t="str">
            <v>Spare 3b</v>
          </cell>
          <cell r="CU152" t="str">
            <v>Spare 4b</v>
          </cell>
          <cell r="CV152" t="str">
            <v>Spare 5b</v>
          </cell>
          <cell r="CW152" t="str">
            <v>Spare 6b</v>
          </cell>
          <cell r="CX152" t="str">
            <v>Spare 7b</v>
          </cell>
          <cell r="CY152" t="str">
            <v>Spare 8b</v>
          </cell>
          <cell r="CZ152" t="str">
            <v>Offsys</v>
          </cell>
          <cell r="DA152" t="str">
            <v>RCharoff</v>
          </cell>
        </row>
        <row r="153">
          <cell r="A153">
            <v>38353</v>
          </cell>
          <cell r="B153">
            <v>9.6357579296127369</v>
          </cell>
          <cell r="C153">
            <v>2250.8854745057179</v>
          </cell>
          <cell r="D153">
            <v>422.21366028468083</v>
          </cell>
          <cell r="E153">
            <v>162.90932873831071</v>
          </cell>
          <cell r="F153">
            <v>232.17888687942968</v>
          </cell>
          <cell r="G153">
            <v>-0.35062828808003133</v>
          </cell>
          <cell r="H153">
            <v>2.1502045343285587</v>
          </cell>
          <cell r="I153">
            <v>-1.726229508197008E-3</v>
          </cell>
          <cell r="J153">
            <v>0</v>
          </cell>
          <cell r="K153">
            <v>0</v>
          </cell>
          <cell r="L153">
            <v>0</v>
          </cell>
          <cell r="M153">
            <v>0</v>
          </cell>
          <cell r="N153">
            <v>0</v>
          </cell>
          <cell r="O153">
            <v>0</v>
          </cell>
          <cell r="P153">
            <v>1.3147919626593332</v>
          </cell>
          <cell r="Q153">
            <v>0.95175555446174442</v>
          </cell>
          <cell r="R153">
            <v>4.6277447129599665</v>
          </cell>
          <cell r="S153">
            <v>4.797177224254014</v>
          </cell>
          <cell r="T153">
            <v>4.331663782045883</v>
          </cell>
          <cell r="U153">
            <v>14.457371226783351</v>
          </cell>
          <cell r="V153">
            <v>0.25822230241606481</v>
          </cell>
          <cell r="W153">
            <v>19.48869480287172</v>
          </cell>
          <cell r="X153">
            <v>0.4977720590243031</v>
          </cell>
          <cell r="Y153">
            <v>0.14930674256561494</v>
          </cell>
          <cell r="Z153">
            <v>2.4251179089196988</v>
          </cell>
          <cell r="AA153">
            <v>5.1661482141142088</v>
          </cell>
          <cell r="AB153">
            <v>33.999927028949855</v>
          </cell>
          <cell r="AC153">
            <v>22.749989121349415</v>
          </cell>
          <cell r="AD153">
            <v>0.54487687502474014</v>
          </cell>
          <cell r="AE153">
            <v>0.96044555628587247</v>
          </cell>
          <cell r="AF153">
            <v>0.49855648471216174</v>
          </cell>
          <cell r="AG153">
            <v>0.91633881396931649</v>
          </cell>
          <cell r="AH153">
            <v>8.1752181939202515</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C153">
            <v>38353</v>
          </cell>
          <cell r="BD153">
            <v>-1.2216905476305726</v>
          </cell>
          <cell r="BE153">
            <v>395.00437419709942</v>
          </cell>
          <cell r="BF153">
            <v>72.347282908447937</v>
          </cell>
          <cell r="BG153">
            <v>37.241511602885907</v>
          </cell>
          <cell r="BH153">
            <v>65.413858260328482</v>
          </cell>
          <cell r="BI153">
            <v>-3.4145245978522532E-2</v>
          </cell>
          <cell r="BJ153">
            <v>1.5829826079903988</v>
          </cell>
          <cell r="BK153">
            <v>0</v>
          </cell>
          <cell r="BL153">
            <v>0</v>
          </cell>
          <cell r="BM153">
            <v>0</v>
          </cell>
          <cell r="BN153">
            <v>0</v>
          </cell>
          <cell r="BP153">
            <v>0</v>
          </cell>
          <cell r="BQ153">
            <v>0</v>
          </cell>
          <cell r="BR153">
            <v>0</v>
          </cell>
          <cell r="BS153">
            <v>0</v>
          </cell>
          <cell r="BT153">
            <v>0</v>
          </cell>
          <cell r="BU153">
            <v>0</v>
          </cell>
          <cell r="CA153">
            <v>0</v>
          </cell>
          <cell r="CB153">
            <v>0</v>
          </cell>
          <cell r="CC153">
            <v>0</v>
          </cell>
          <cell r="CH153">
            <v>0</v>
          </cell>
          <cell r="CI153">
            <v>0</v>
          </cell>
          <cell r="CJ153">
            <v>0</v>
          </cell>
          <cell r="CK153">
            <v>0</v>
          </cell>
          <cell r="CL153">
            <v>0</v>
          </cell>
          <cell r="CR153">
            <v>0</v>
          </cell>
          <cell r="CS153">
            <v>0</v>
          </cell>
          <cell r="CT153">
            <v>0</v>
          </cell>
          <cell r="CU153">
            <v>0</v>
          </cell>
          <cell r="CV153">
            <v>0</v>
          </cell>
          <cell r="CW153">
            <v>0</v>
          </cell>
          <cell r="CX153">
            <v>0</v>
          </cell>
          <cell r="CY153">
            <v>0</v>
          </cell>
          <cell r="CZ153">
            <v>0</v>
          </cell>
          <cell r="DA153">
            <v>0</v>
          </cell>
          <cell r="DC153">
            <v>38353</v>
          </cell>
          <cell r="DD153">
            <v>3079.6209583544924</v>
          </cell>
          <cell r="DE153">
            <v>126.31111856728754</v>
          </cell>
          <cell r="DF153">
            <v>0</v>
          </cell>
          <cell r="DG153">
            <v>570.33417378314311</v>
          </cell>
          <cell r="DH153">
            <v>0</v>
          </cell>
          <cell r="DI153">
            <v>0</v>
          </cell>
          <cell r="DJ153">
            <v>0</v>
          </cell>
          <cell r="DK153">
            <v>3776.2662507049226</v>
          </cell>
        </row>
        <row r="154">
          <cell r="A154">
            <v>38384</v>
          </cell>
          <cell r="B154">
            <v>-1009.3377611088472</v>
          </cell>
          <cell r="C154">
            <v>-1246.6150385624314</v>
          </cell>
          <cell r="D154">
            <v>-230.56802017758673</v>
          </cell>
          <cell r="E154">
            <v>-315.50618797238826</v>
          </cell>
          <cell r="F154">
            <v>-315.75559023353685</v>
          </cell>
          <cell r="G154">
            <v>-27.102444415571739</v>
          </cell>
          <cell r="H154">
            <v>-3.8199229796562761</v>
          </cell>
          <cell r="I154">
            <v>-0.34302013728813563</v>
          </cell>
          <cell r="J154">
            <v>0</v>
          </cell>
          <cell r="K154">
            <v>0</v>
          </cell>
          <cell r="L154">
            <v>0</v>
          </cell>
          <cell r="M154">
            <v>-9.1199349900000328</v>
          </cell>
          <cell r="N154">
            <v>0</v>
          </cell>
          <cell r="O154">
            <v>0</v>
          </cell>
          <cell r="P154">
            <v>-1.2369925585036423</v>
          </cell>
          <cell r="Q154">
            <v>-0.84009214643423924</v>
          </cell>
          <cell r="R154">
            <v>-5.3553954140455033</v>
          </cell>
          <cell r="S154">
            <v>-5.3130491599411087</v>
          </cell>
          <cell r="T154">
            <v>-3.5376272639077015</v>
          </cell>
          <cell r="U154">
            <v>-12.129172093686705</v>
          </cell>
          <cell r="V154">
            <v>-0.22013175724828082</v>
          </cell>
          <cell r="W154">
            <v>-16.782609843771837</v>
          </cell>
          <cell r="X154">
            <v>-0.4216720835529939</v>
          </cell>
          <cell r="Y154">
            <v>-0.12985214100243536</v>
          </cell>
          <cell r="Z154">
            <v>-2.2106038264809378</v>
          </cell>
          <cell r="AA154">
            <v>-4.7972296418643978</v>
          </cell>
          <cell r="AB154">
            <v>-28.019939119451237</v>
          </cell>
          <cell r="AC154">
            <v>-19.414930567955025</v>
          </cell>
          <cell r="AD154">
            <v>-0.6360618511988676</v>
          </cell>
          <cell r="AE154">
            <v>-1.1604494896329633</v>
          </cell>
          <cell r="AF154">
            <v>-0.59366192992384237</v>
          </cell>
          <cell r="AG154">
            <v>-1.0582012282270821</v>
          </cell>
          <cell r="AH154">
            <v>-7.1738168786944527</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C154">
            <v>38384</v>
          </cell>
          <cell r="BD154">
            <v>-18.271597217932424</v>
          </cell>
          <cell r="BE154">
            <v>-160.9408974060525</v>
          </cell>
          <cell r="BF154">
            <v>-83.559108055344666</v>
          </cell>
          <cell r="BG154">
            <v>-119.10935702966674</v>
          </cell>
          <cell r="BH154">
            <v>-89.457870788555454</v>
          </cell>
          <cell r="BI154">
            <v>-0.71873195611495433</v>
          </cell>
          <cell r="BJ154">
            <v>-1.9059377794065426</v>
          </cell>
          <cell r="BK154">
            <v>0</v>
          </cell>
          <cell r="BL154">
            <v>0</v>
          </cell>
          <cell r="BM154">
            <v>0</v>
          </cell>
          <cell r="BN154">
            <v>0</v>
          </cell>
          <cell r="BP154">
            <v>0</v>
          </cell>
          <cell r="BQ154">
            <v>0</v>
          </cell>
          <cell r="BR154">
            <v>0</v>
          </cell>
          <cell r="BS154">
            <v>0</v>
          </cell>
          <cell r="BT154">
            <v>0</v>
          </cell>
          <cell r="BU154">
            <v>0</v>
          </cell>
          <cell r="CA154">
            <v>0</v>
          </cell>
          <cell r="CB154">
            <v>0</v>
          </cell>
          <cell r="CC154">
            <v>0</v>
          </cell>
          <cell r="CH154">
            <v>0</v>
          </cell>
          <cell r="CI154">
            <v>0</v>
          </cell>
          <cell r="CJ154">
            <v>0</v>
          </cell>
          <cell r="CK154">
            <v>0</v>
          </cell>
          <cell r="CL154">
            <v>0</v>
          </cell>
          <cell r="CR154">
            <v>0</v>
          </cell>
          <cell r="CS154">
            <v>0</v>
          </cell>
          <cell r="CT154">
            <v>0</v>
          </cell>
          <cell r="CU154">
            <v>0</v>
          </cell>
          <cell r="CV154">
            <v>0</v>
          </cell>
          <cell r="CW154">
            <v>0</v>
          </cell>
          <cell r="CX154">
            <v>0</v>
          </cell>
          <cell r="CY154">
            <v>0</v>
          </cell>
          <cell r="CZ154">
            <v>0</v>
          </cell>
          <cell r="DA154">
            <v>0</v>
          </cell>
          <cell r="DC154">
            <v>38384</v>
          </cell>
          <cell r="DD154">
            <v>-3158.1679205773066</v>
          </cell>
          <cell r="DE154">
            <v>-111.03148899552325</v>
          </cell>
          <cell r="DF154">
            <v>0</v>
          </cell>
          <cell r="DG154">
            <v>-473.96350023307326</v>
          </cell>
          <cell r="DH154">
            <v>0</v>
          </cell>
          <cell r="DI154">
            <v>0</v>
          </cell>
          <cell r="DJ154">
            <v>0</v>
          </cell>
          <cell r="DK154">
            <v>-3743.1629098059034</v>
          </cell>
        </row>
        <row r="155">
          <cell r="A155">
            <v>38412</v>
          </cell>
          <cell r="B155">
            <v>14.563808625500315</v>
          </cell>
          <cell r="C155">
            <v>-6257.7831388805716</v>
          </cell>
          <cell r="D155">
            <v>-363.2428424899017</v>
          </cell>
          <cell r="E155">
            <v>-69.91927336463732</v>
          </cell>
          <cell r="F155">
            <v>-236.12679872092986</v>
          </cell>
          <cell r="G155">
            <v>27.500290689986997</v>
          </cell>
          <cell r="H155">
            <v>-2.2468884135579366</v>
          </cell>
          <cell r="I155">
            <v>0.34837437457627152</v>
          </cell>
          <cell r="J155">
            <v>0</v>
          </cell>
          <cell r="K155">
            <v>0</v>
          </cell>
          <cell r="L155">
            <v>0</v>
          </cell>
          <cell r="M155">
            <v>9.1199349900000044</v>
          </cell>
          <cell r="N155">
            <v>0</v>
          </cell>
          <cell r="O155">
            <v>0</v>
          </cell>
          <cell r="P155">
            <v>-1.3904387583263169</v>
          </cell>
          <cell r="Q155">
            <v>-1.0585946840105445</v>
          </cell>
          <cell r="R155">
            <v>-2.4329549890607893</v>
          </cell>
          <cell r="S155">
            <v>-2.871029232829585</v>
          </cell>
          <cell r="T155">
            <v>-5.2419659592411882</v>
          </cell>
          <cell r="U155">
            <v>-15.993549742712375</v>
          </cell>
          <cell r="V155">
            <v>-0.27708456048186902</v>
          </cell>
          <cell r="W155">
            <v>-20.056993850610667</v>
          </cell>
          <cell r="X155">
            <v>-0.56849731997308561</v>
          </cell>
          <cell r="Y155">
            <v>-0.15252320291163601</v>
          </cell>
          <cell r="Z155">
            <v>-2.2548129335319231</v>
          </cell>
          <cell r="AA155">
            <v>-5.7912858394446118</v>
          </cell>
          <cell r="AB155">
            <v>-35.478471483853156</v>
          </cell>
          <cell r="AC155">
            <v>-25.394562070557186</v>
          </cell>
          <cell r="AD155">
            <v>-0.32428872485673921</v>
          </cell>
          <cell r="AE155">
            <v>-0.44235888555926195</v>
          </cell>
          <cell r="AF155">
            <v>-0.53137726329614088</v>
          </cell>
          <cell r="AG155">
            <v>-0.98296582639696961</v>
          </cell>
          <cell r="AH155">
            <v>-8.3054131451140378</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C155">
            <v>38412</v>
          </cell>
          <cell r="BD155">
            <v>20.516487279504332</v>
          </cell>
          <cell r="BE155">
            <v>-888.18844043621812</v>
          </cell>
          <cell r="BF155">
            <v>-74.928052750400013</v>
          </cell>
          <cell r="BG155">
            <v>-8.7222172484983957</v>
          </cell>
          <cell r="BH155">
            <v>-69.837296780392933</v>
          </cell>
          <cell r="BI155">
            <v>0.77265904481829306</v>
          </cell>
          <cell r="BJ155">
            <v>-1.8805527045865116</v>
          </cell>
          <cell r="BK155">
            <v>0</v>
          </cell>
          <cell r="BL155">
            <v>0</v>
          </cell>
          <cell r="BM155">
            <v>0</v>
          </cell>
          <cell r="BN155">
            <v>0</v>
          </cell>
          <cell r="BP155">
            <v>0</v>
          </cell>
          <cell r="BQ155">
            <v>0</v>
          </cell>
          <cell r="BR155">
            <v>0</v>
          </cell>
          <cell r="BS155">
            <v>0</v>
          </cell>
          <cell r="BT155">
            <v>0</v>
          </cell>
          <cell r="BU155">
            <v>0</v>
          </cell>
          <cell r="CA155">
            <v>0</v>
          </cell>
          <cell r="CB155">
            <v>0</v>
          </cell>
          <cell r="CC155">
            <v>0</v>
          </cell>
          <cell r="CH155">
            <v>0</v>
          </cell>
          <cell r="CI155">
            <v>0</v>
          </cell>
          <cell r="CJ155">
            <v>0</v>
          </cell>
          <cell r="CK155">
            <v>0</v>
          </cell>
          <cell r="CL155">
            <v>0</v>
          </cell>
          <cell r="CR155">
            <v>0</v>
          </cell>
          <cell r="CS155">
            <v>0</v>
          </cell>
          <cell r="CT155">
            <v>0</v>
          </cell>
          <cell r="CU155">
            <v>0</v>
          </cell>
          <cell r="CV155">
            <v>0</v>
          </cell>
          <cell r="CW155">
            <v>0</v>
          </cell>
          <cell r="CX155">
            <v>0</v>
          </cell>
          <cell r="CY155">
            <v>0</v>
          </cell>
          <cell r="CZ155">
            <v>0</v>
          </cell>
          <cell r="DA155">
            <v>0</v>
          </cell>
          <cell r="DC155">
            <v>38412</v>
          </cell>
          <cell r="DD155">
            <v>-6877.7865331895346</v>
          </cell>
          <cell r="DE155">
            <v>-129.54916847276809</v>
          </cell>
          <cell r="DF155">
            <v>0</v>
          </cell>
          <cell r="DG155">
            <v>-1022.2674135957734</v>
          </cell>
          <cell r="DH155">
            <v>0</v>
          </cell>
          <cell r="DI155">
            <v>0</v>
          </cell>
          <cell r="DJ155">
            <v>0</v>
          </cell>
          <cell r="DK155">
            <v>-8029.6031152580763</v>
          </cell>
        </row>
        <row r="156">
          <cell r="A156">
            <v>38443</v>
          </cell>
          <cell r="B156">
            <v>-674.00721421216167</v>
          </cell>
          <cell r="C156">
            <v>-5193.1520415144059</v>
          </cell>
          <cell r="D156">
            <v>-634.22108256305614</v>
          </cell>
          <cell r="E156">
            <v>-487.55349478362109</v>
          </cell>
          <cell r="F156">
            <v>-548.35456976511034</v>
          </cell>
          <cell r="G156">
            <v>-9.4541676712258891</v>
          </cell>
          <cell r="H156">
            <v>-6.210643379354817</v>
          </cell>
          <cell r="I156">
            <v>-0.11963576679633192</v>
          </cell>
          <cell r="J156">
            <v>0</v>
          </cell>
          <cell r="K156">
            <v>0</v>
          </cell>
          <cell r="L156">
            <v>0</v>
          </cell>
          <cell r="M156">
            <v>-3.0399783299999683</v>
          </cell>
          <cell r="N156">
            <v>0</v>
          </cell>
          <cell r="O156">
            <v>0</v>
          </cell>
          <cell r="P156">
            <v>-3.4465086913216396</v>
          </cell>
          <cell r="Q156">
            <v>-2.4050652793161635</v>
          </cell>
          <cell r="R156">
            <v>-13.607356430812914</v>
          </cell>
          <cell r="S156">
            <v>-13.727795478002747</v>
          </cell>
          <cell r="T156">
            <v>-10.515543894798029</v>
          </cell>
          <cell r="U156">
            <v>-35.344531065164531</v>
          </cell>
          <cell r="V156">
            <v>-0.63624484488533084</v>
          </cell>
          <cell r="W156">
            <v>-48.198459998412616</v>
          </cell>
          <cell r="X156">
            <v>-1.2282826903820632</v>
          </cell>
          <cell r="Y156">
            <v>-0.37141833909395872</v>
          </cell>
          <cell r="Z156">
            <v>-6.1877257632671512</v>
          </cell>
          <cell r="AA156">
            <v>-13.497901355958636</v>
          </cell>
          <cell r="AB156">
            <v>-82.429155936118462</v>
          </cell>
          <cell r="AC156">
            <v>-56.275949886546982</v>
          </cell>
          <cell r="AD156">
            <v>-1.6126448917738312</v>
          </cell>
          <cell r="AE156">
            <v>-2.9017388264196455</v>
          </cell>
          <cell r="AF156">
            <v>-1.1130309025915524</v>
          </cell>
          <cell r="AG156">
            <v>-2.0120211895505418</v>
          </cell>
          <cell r="AH156">
            <v>-20.445849293071674</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C156">
            <v>38443</v>
          </cell>
          <cell r="BD156">
            <v>-8.9412898039809363</v>
          </cell>
          <cell r="BE156">
            <v>-751.0662771700072</v>
          </cell>
          <cell r="BF156">
            <v>-154.24292794284622</v>
          </cell>
          <cell r="BG156">
            <v>-119.23532729766669</v>
          </cell>
          <cell r="BH156">
            <v>-153.67711906083679</v>
          </cell>
          <cell r="BI156">
            <v>-0.311961777496224</v>
          </cell>
          <cell r="BJ156">
            <v>-3.3209393100210614</v>
          </cell>
          <cell r="BK156">
            <v>0</v>
          </cell>
          <cell r="BL156">
            <v>0</v>
          </cell>
          <cell r="BM156">
            <v>0</v>
          </cell>
          <cell r="BN156">
            <v>0</v>
          </cell>
          <cell r="BP156">
            <v>0</v>
          </cell>
          <cell r="BQ156">
            <v>0</v>
          </cell>
          <cell r="BR156">
            <v>0</v>
          </cell>
          <cell r="BS156">
            <v>0</v>
          </cell>
          <cell r="BT156">
            <v>0</v>
          </cell>
          <cell r="BU156">
            <v>0</v>
          </cell>
          <cell r="CA156">
            <v>0</v>
          </cell>
          <cell r="CB156">
            <v>0</v>
          </cell>
          <cell r="CC156">
            <v>0</v>
          </cell>
          <cell r="CH156">
            <v>0</v>
          </cell>
          <cell r="CI156">
            <v>0</v>
          </cell>
          <cell r="CJ156">
            <v>0</v>
          </cell>
          <cell r="CK156">
            <v>0</v>
          </cell>
          <cell r="CL156">
            <v>0</v>
          </cell>
          <cell r="CR156">
            <v>0</v>
          </cell>
          <cell r="CS156">
            <v>0</v>
          </cell>
          <cell r="CT156">
            <v>0</v>
          </cell>
          <cell r="CU156">
            <v>0</v>
          </cell>
          <cell r="CV156">
            <v>0</v>
          </cell>
          <cell r="CW156">
            <v>0</v>
          </cell>
          <cell r="CX156">
            <v>0</v>
          </cell>
          <cell r="CY156">
            <v>0</v>
          </cell>
          <cell r="CZ156">
            <v>0</v>
          </cell>
          <cell r="DA156">
            <v>0</v>
          </cell>
          <cell r="DC156">
            <v>38443</v>
          </cell>
          <cell r="DD156">
            <v>-7556.112827985733</v>
          </cell>
          <cell r="DE156">
            <v>-315.9572247574884</v>
          </cell>
          <cell r="DF156">
            <v>0</v>
          </cell>
          <cell r="DG156">
            <v>-1190.795842362855</v>
          </cell>
          <cell r="DH156">
            <v>0</v>
          </cell>
          <cell r="DI156">
            <v>0</v>
          </cell>
          <cell r="DJ156">
            <v>0</v>
          </cell>
          <cell r="DK156">
            <v>-9062.865895106077</v>
          </cell>
        </row>
        <row r="157">
          <cell r="A157">
            <v>38473</v>
          </cell>
          <cell r="B157">
            <v>-310.19182528955298</v>
          </cell>
          <cell r="C157">
            <v>-4507.9453360824518</v>
          </cell>
          <cell r="D157">
            <v>-595.99566827100932</v>
          </cell>
          <cell r="E157">
            <v>-80.036718632304428</v>
          </cell>
          <cell r="F157">
            <v>-419.2805510915623</v>
          </cell>
          <cell r="G157">
            <v>9.1031608274965947</v>
          </cell>
          <cell r="H157">
            <v>-4.3787320900412858</v>
          </cell>
          <cell r="I157">
            <v>0.11600775901639304</v>
          </cell>
          <cell r="J157">
            <v>0</v>
          </cell>
          <cell r="K157">
            <v>0</v>
          </cell>
          <cell r="L157">
            <v>0</v>
          </cell>
          <cell r="M157">
            <v>3.0399783299999967</v>
          </cell>
          <cell r="N157">
            <v>0</v>
          </cell>
          <cell r="O157">
            <v>0</v>
          </cell>
          <cell r="P157">
            <v>-1.9015156027796651</v>
          </cell>
          <cell r="Q157">
            <v>-1.4353034630824153</v>
          </cell>
          <cell r="R157">
            <v>-3.8796696814459253</v>
          </cell>
          <cell r="S157">
            <v>-4.3939990752265317</v>
          </cell>
          <cell r="T157">
            <v>-7.1581868499186543</v>
          </cell>
          <cell r="U157">
            <v>-21.439689719542073</v>
          </cell>
          <cell r="V157">
            <v>-0.37240351820678685</v>
          </cell>
          <cell r="W157">
            <v>-27.044195834624965</v>
          </cell>
          <cell r="X157">
            <v>-0.76689328351120678</v>
          </cell>
          <cell r="Y157">
            <v>-0.20611202937326112</v>
          </cell>
          <cell r="Z157">
            <v>-3.0969551207953252</v>
          </cell>
          <cell r="AA157">
            <v>-7.9299807904922233</v>
          </cell>
          <cell r="AB157">
            <v>-48.583171712273497</v>
          </cell>
          <cell r="AC157">
            <v>-34.202944549804016</v>
          </cell>
          <cell r="AD157">
            <v>-0.5032448749891012</v>
          </cell>
          <cell r="AE157">
            <v>-0.74012632328126848</v>
          </cell>
          <cell r="AF157">
            <v>-0.83675977297993098</v>
          </cell>
          <cell r="AG157">
            <v>-1.526235807136596</v>
          </cell>
          <cell r="AH157">
            <v>-11.24476257639267</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C157">
            <v>38473</v>
          </cell>
          <cell r="BD157">
            <v>4.7979340018969765</v>
          </cell>
          <cell r="BE157">
            <v>-708.79042184818331</v>
          </cell>
          <cell r="BF157">
            <v>-116.74392479215899</v>
          </cell>
          <cell r="BG157">
            <v>-72.594542633433207</v>
          </cell>
          <cell r="BH157">
            <v>-113.68504751925798</v>
          </cell>
          <cell r="BI157">
            <v>0.27705527701587496</v>
          </cell>
          <cell r="BJ157">
            <v>-2.5008177138066023</v>
          </cell>
          <cell r="BK157">
            <v>0</v>
          </cell>
          <cell r="BL157">
            <v>0</v>
          </cell>
          <cell r="BM157">
            <v>0</v>
          </cell>
          <cell r="BN157">
            <v>0</v>
          </cell>
          <cell r="BP157">
            <v>0</v>
          </cell>
          <cell r="BQ157">
            <v>0</v>
          </cell>
          <cell r="BR157">
            <v>0</v>
          </cell>
          <cell r="BS157">
            <v>0</v>
          </cell>
          <cell r="BT157">
            <v>0</v>
          </cell>
          <cell r="BU157">
            <v>0</v>
          </cell>
          <cell r="CA157">
            <v>0</v>
          </cell>
          <cell r="CB157">
            <v>0</v>
          </cell>
          <cell r="CC157">
            <v>0</v>
          </cell>
          <cell r="CH157">
            <v>0</v>
          </cell>
          <cell r="CI157">
            <v>0</v>
          </cell>
          <cell r="CJ157">
            <v>0</v>
          </cell>
          <cell r="CK157">
            <v>0</v>
          </cell>
          <cell r="CL157">
            <v>0</v>
          </cell>
          <cell r="CR157">
            <v>0</v>
          </cell>
          <cell r="CS157">
            <v>0</v>
          </cell>
          <cell r="CT157">
            <v>0</v>
          </cell>
          <cell r="CU157">
            <v>0</v>
          </cell>
          <cell r="CV157">
            <v>0</v>
          </cell>
          <cell r="CW157">
            <v>0</v>
          </cell>
          <cell r="CX157">
            <v>0</v>
          </cell>
          <cell r="CY157">
            <v>0</v>
          </cell>
          <cell r="CZ157">
            <v>0</v>
          </cell>
          <cell r="DA157">
            <v>0</v>
          </cell>
          <cell r="DC157">
            <v>38473</v>
          </cell>
          <cell r="DD157">
            <v>-5905.5696845404082</v>
          </cell>
          <cell r="DE157">
            <v>-177.26215058585609</v>
          </cell>
          <cell r="DF157">
            <v>0</v>
          </cell>
          <cell r="DG157">
            <v>-1009.2397652279273</v>
          </cell>
          <cell r="DH157">
            <v>0</v>
          </cell>
          <cell r="DI157">
            <v>0</v>
          </cell>
          <cell r="DJ157">
            <v>0</v>
          </cell>
          <cell r="DK157">
            <v>-7092.0716003541911</v>
          </cell>
        </row>
        <row r="158">
          <cell r="A158">
            <v>38504</v>
          </cell>
          <cell r="B158">
            <v>-155.064264032143</v>
          </cell>
          <cell r="C158">
            <v>-2792.6303218816483</v>
          </cell>
          <cell r="D158">
            <v>-359.23467463849238</v>
          </cell>
          <cell r="E158">
            <v>-176.73231934916089</v>
          </cell>
          <cell r="F158">
            <v>-235.33288329753981</v>
          </cell>
          <cell r="G158">
            <v>-9.1964231133624708</v>
          </cell>
          <cell r="H158">
            <v>14.123203771932953</v>
          </cell>
          <cell r="I158">
            <v>-0.11600775901639304</v>
          </cell>
          <cell r="J158">
            <v>0</v>
          </cell>
          <cell r="K158">
            <v>0</v>
          </cell>
          <cell r="L158">
            <v>0</v>
          </cell>
          <cell r="M158">
            <v>-3.0399783299999967</v>
          </cell>
          <cell r="N158">
            <v>0</v>
          </cell>
          <cell r="O158">
            <v>0</v>
          </cell>
          <cell r="P158">
            <v>-1.2650127244507336</v>
          </cell>
          <cell r="Q158">
            <v>-0.90000609478126581</v>
          </cell>
          <cell r="R158">
            <v>-5.1674711924515861</v>
          </cell>
          <cell r="S158">
            <v>-5.223056475829658</v>
          </cell>
          <cell r="T158">
            <v>-5.7598848680843524</v>
          </cell>
          <cell r="U158">
            <v>-13.398619721829238</v>
          </cell>
          <cell r="V158">
            <v>-0.24068266881517969</v>
          </cell>
          <cell r="W158">
            <v>-18.316931107783468</v>
          </cell>
          <cell r="X158">
            <v>-0.46929224379998147</v>
          </cell>
          <cell r="Y158">
            <v>-0.14091990541108568</v>
          </cell>
          <cell r="Z158">
            <v>-2.3572366237621907</v>
          </cell>
          <cell r="AA158">
            <v>-4.9680715417949823</v>
          </cell>
          <cell r="AB158">
            <v>-30.609617434243916</v>
          </cell>
          <cell r="AC158">
            <v>-21.273843969470008</v>
          </cell>
          <cell r="AD158">
            <v>-0.6035506292483257</v>
          </cell>
          <cell r="AE158">
            <v>-1.0985107346475242</v>
          </cell>
          <cell r="AF158">
            <v>-0.44199624525374448</v>
          </cell>
          <cell r="AG158">
            <v>-0.80540456101883229</v>
          </cell>
          <cell r="AH158">
            <v>-7.7433910372581671</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C158">
            <v>38504</v>
          </cell>
          <cell r="BD158">
            <v>-6.092798764923657</v>
          </cell>
          <cell r="BE158">
            <v>-447.81861404109088</v>
          </cell>
          <cell r="BF158">
            <v>-62.871173708460688</v>
          </cell>
          <cell r="BG158">
            <v>-55.8305422663135</v>
          </cell>
          <cell r="BH158">
            <v>-65.361083938354227</v>
          </cell>
          <cell r="BI158">
            <v>-0.26896873380193309</v>
          </cell>
          <cell r="BJ158">
            <v>0.94093392305717183</v>
          </cell>
          <cell r="BK158">
            <v>0</v>
          </cell>
          <cell r="BL158">
            <v>0</v>
          </cell>
          <cell r="BM158">
            <v>0</v>
          </cell>
          <cell r="BN158">
            <v>0</v>
          </cell>
          <cell r="BP158">
            <v>0</v>
          </cell>
          <cell r="BQ158">
            <v>0</v>
          </cell>
          <cell r="BR158">
            <v>0</v>
          </cell>
          <cell r="BS158">
            <v>0</v>
          </cell>
          <cell r="BT158">
            <v>0</v>
          </cell>
          <cell r="BU158">
            <v>0</v>
          </cell>
          <cell r="CA158">
            <v>0</v>
          </cell>
          <cell r="CB158">
            <v>0</v>
          </cell>
          <cell r="CC158">
            <v>0</v>
          </cell>
          <cell r="CH158">
            <v>0</v>
          </cell>
          <cell r="CI158">
            <v>0</v>
          </cell>
          <cell r="CJ158">
            <v>0</v>
          </cell>
          <cell r="CK158">
            <v>0</v>
          </cell>
          <cell r="CL158">
            <v>0</v>
          </cell>
          <cell r="CR158">
            <v>0</v>
          </cell>
          <cell r="CS158">
            <v>0</v>
          </cell>
          <cell r="CT158">
            <v>0</v>
          </cell>
          <cell r="CU158">
            <v>0</v>
          </cell>
          <cell r="CV158">
            <v>0</v>
          </cell>
          <cell r="CW158">
            <v>0</v>
          </cell>
          <cell r="CX158">
            <v>0</v>
          </cell>
          <cell r="CY158">
            <v>0</v>
          </cell>
          <cell r="CZ158">
            <v>0</v>
          </cell>
          <cell r="DA158">
            <v>0</v>
          </cell>
          <cell r="DC158">
            <v>38504</v>
          </cell>
          <cell r="DD158">
            <v>-3717.2236686294304</v>
          </cell>
          <cell r="DE158">
            <v>-120.78349977993425</v>
          </cell>
          <cell r="DF158">
            <v>0</v>
          </cell>
          <cell r="DG158">
            <v>-637.30224752988772</v>
          </cell>
          <cell r="DH158">
            <v>0</v>
          </cell>
          <cell r="DI158">
            <v>0</v>
          </cell>
          <cell r="DJ158">
            <v>0</v>
          </cell>
          <cell r="DK158">
            <v>-4475.3094159392522</v>
          </cell>
        </row>
        <row r="159">
          <cell r="A159">
            <v>38534</v>
          </cell>
          <cell r="B159">
            <v>407.60953956614594</v>
          </cell>
          <cell r="C159">
            <v>-1336.1129655388377</v>
          </cell>
          <cell r="D159">
            <v>-38.642169539691849</v>
          </cell>
          <cell r="E159">
            <v>84.543955262241752</v>
          </cell>
          <cell r="F159">
            <v>53.432024289903438</v>
          </cell>
          <cell r="G159">
            <v>9.521391810186401</v>
          </cell>
          <cell r="H159">
            <v>-0.32059847622318571</v>
          </cell>
          <cell r="I159">
            <v>0.11600775901639304</v>
          </cell>
          <cell r="J159">
            <v>0</v>
          </cell>
          <cell r="K159">
            <v>0</v>
          </cell>
          <cell r="L159">
            <v>0</v>
          </cell>
          <cell r="M159">
            <v>3.0399783299999967</v>
          </cell>
          <cell r="N159">
            <v>0</v>
          </cell>
          <cell r="O159">
            <v>0</v>
          </cell>
          <cell r="P159">
            <v>0.20718306031168243</v>
          </cell>
          <cell r="Q159">
            <v>0.1286315801156559</v>
          </cell>
          <cell r="R159">
            <v>1.1050173292412211</v>
          </cell>
          <cell r="S159">
            <v>1.000664914994946</v>
          </cell>
          <cell r="T159">
            <v>2.4287277316136842</v>
          </cell>
          <cell r="U159">
            <v>1.0263690713201505</v>
          </cell>
          <cell r="V159">
            <v>1.7561208723756216E-2</v>
          </cell>
          <cell r="W159">
            <v>1.1776156483258191</v>
          </cell>
          <cell r="X159">
            <v>6.1879858384294328E-2</v>
          </cell>
          <cell r="Y159">
            <v>1.0089491450529564E-2</v>
          </cell>
          <cell r="Z159">
            <v>0.21430890630428223</v>
          </cell>
          <cell r="AA159">
            <v>1.0123711060979108</v>
          </cell>
          <cell r="AB159">
            <v>4.4010390489172835</v>
          </cell>
          <cell r="AC159">
            <v>2.2970539445159375</v>
          </cell>
          <cell r="AD159">
            <v>0.13419099353913477</v>
          </cell>
          <cell r="AE159">
            <v>0.25877063073981965</v>
          </cell>
          <cell r="AF159">
            <v>6.8168824125131255E-2</v>
          </cell>
          <cell r="AG159">
            <v>0.10076335661788405</v>
          </cell>
          <cell r="AH159">
            <v>0.6072428716931384</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C159">
            <v>38534</v>
          </cell>
          <cell r="BD159">
            <v>6.3913257508907009</v>
          </cell>
          <cell r="BE159">
            <v>145.31034689204671</v>
          </cell>
          <cell r="BF159">
            <v>6.4329180908911496</v>
          </cell>
          <cell r="BG159">
            <v>15.131791472116561</v>
          </cell>
          <cell r="BH159">
            <v>9.1312459306976166</v>
          </cell>
          <cell r="BI159">
            <v>0.27266315666948859</v>
          </cell>
          <cell r="BJ159">
            <v>-0.14856179915809165</v>
          </cell>
          <cell r="BK159">
            <v>0</v>
          </cell>
          <cell r="BL159">
            <v>0</v>
          </cell>
          <cell r="BM159">
            <v>0</v>
          </cell>
          <cell r="BN159">
            <v>0</v>
          </cell>
          <cell r="BP159">
            <v>0</v>
          </cell>
          <cell r="BQ159">
            <v>0</v>
          </cell>
          <cell r="BR159">
            <v>0</v>
          </cell>
          <cell r="BS159">
            <v>0</v>
          </cell>
          <cell r="BT159">
            <v>0</v>
          </cell>
          <cell r="BU159">
            <v>0</v>
          </cell>
          <cell r="CA159">
            <v>0</v>
          </cell>
          <cell r="CB159">
            <v>0</v>
          </cell>
          <cell r="CC159">
            <v>0</v>
          </cell>
          <cell r="CH159">
            <v>0</v>
          </cell>
          <cell r="CI159">
            <v>0</v>
          </cell>
          <cell r="CJ159">
            <v>0</v>
          </cell>
          <cell r="CK159">
            <v>0</v>
          </cell>
          <cell r="CL159">
            <v>0</v>
          </cell>
          <cell r="CR159">
            <v>0</v>
          </cell>
          <cell r="CS159">
            <v>0</v>
          </cell>
          <cell r="CT159">
            <v>0</v>
          </cell>
          <cell r="CU159">
            <v>0</v>
          </cell>
          <cell r="CV159">
            <v>0</v>
          </cell>
          <cell r="CW159">
            <v>0</v>
          </cell>
          <cell r="CX159">
            <v>0</v>
          </cell>
          <cell r="CY159">
            <v>0</v>
          </cell>
          <cell r="CZ159">
            <v>0</v>
          </cell>
          <cell r="DA159">
            <v>0</v>
          </cell>
          <cell r="DC159">
            <v>38534</v>
          </cell>
          <cell r="DD159">
            <v>-816.81283653725882</v>
          </cell>
          <cell r="DE159">
            <v>16.257649577032261</v>
          </cell>
          <cell r="DF159">
            <v>0</v>
          </cell>
          <cell r="DG159">
            <v>182.52172949415413</v>
          </cell>
          <cell r="DH159">
            <v>0</v>
          </cell>
          <cell r="DI159">
            <v>0</v>
          </cell>
          <cell r="DJ159">
            <v>0</v>
          </cell>
          <cell r="DK159">
            <v>-618.03345746607249</v>
          </cell>
        </row>
        <row r="160">
          <cell r="A160">
            <v>38565</v>
          </cell>
          <cell r="B160">
            <v>82.422468129231675</v>
          </cell>
          <cell r="C160">
            <v>4007.8417821634075</v>
          </cell>
          <cell r="D160">
            <v>19.233112864407417</v>
          </cell>
          <cell r="E160">
            <v>-25.975564450036472</v>
          </cell>
          <cell r="F160">
            <v>2.1896075872068081</v>
          </cell>
          <cell r="G160">
            <v>-0.50997908753015508</v>
          </cell>
          <cell r="H160">
            <v>0.45414256445480206</v>
          </cell>
          <cell r="I160">
            <v>-1.726229508197008E-3</v>
          </cell>
          <cell r="J160">
            <v>0</v>
          </cell>
          <cell r="K160">
            <v>0</v>
          </cell>
          <cell r="L160">
            <v>0</v>
          </cell>
          <cell r="M160">
            <v>0</v>
          </cell>
          <cell r="N160">
            <v>0</v>
          </cell>
          <cell r="O160">
            <v>0</v>
          </cell>
          <cell r="P160">
            <v>-7.4921423948213217E-3</v>
          </cell>
          <cell r="Q160">
            <v>-3.6232491909382603E-3</v>
          </cell>
          <cell r="R160">
            <v>-1.0395919093845407E-2</v>
          </cell>
          <cell r="S160">
            <v>-6.2947766990362197E-3</v>
          </cell>
          <cell r="T160">
            <v>-1.1852323624588212E-2</v>
          </cell>
          <cell r="U160">
            <v>-1.993345954692316E-2</v>
          </cell>
          <cell r="V160">
            <v>-3.0705501618122355E-4</v>
          </cell>
          <cell r="W160">
            <v>-7.6300323624565181E-3</v>
          </cell>
          <cell r="X160">
            <v>-1.3352556634302903E-3</v>
          </cell>
          <cell r="Y160">
            <v>-9.5375404531250485E-5</v>
          </cell>
          <cell r="Z160">
            <v>-3.8150161812389172E-4</v>
          </cell>
          <cell r="AA160">
            <v>-3.3591818770226212E-2</v>
          </cell>
          <cell r="AB160">
            <v>0.27615545017377485</v>
          </cell>
          <cell r="AC160">
            <v>-5.398247896439301E-2</v>
          </cell>
          <cell r="AD160">
            <v>-3.439016181237875E-3</v>
          </cell>
          <cell r="AE160">
            <v>-3.6242653721689777E-3</v>
          </cell>
          <cell r="AF160">
            <v>-1.9651521035597419E-3</v>
          </cell>
          <cell r="AG160">
            <v>-2.479760517799301E-3</v>
          </cell>
          <cell r="AH160">
            <v>-7.4392815533990131E-3</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C160">
            <v>38565</v>
          </cell>
          <cell r="BD160">
            <v>1.0890080525683743E-2</v>
          </cell>
          <cell r="BE160">
            <v>-3.5787245799497214</v>
          </cell>
          <cell r="BF160">
            <v>-0.20606996167447278</v>
          </cell>
          <cell r="BG160">
            <v>7.2746735831877913</v>
          </cell>
          <cell r="BH160">
            <v>-0.53206852724784426</v>
          </cell>
          <cell r="BI160">
            <v>-2.8592968489888904E-2</v>
          </cell>
          <cell r="BJ160">
            <v>6.1679524999047608E-2</v>
          </cell>
          <cell r="BK160">
            <v>0</v>
          </cell>
          <cell r="BL160">
            <v>0</v>
          </cell>
          <cell r="BM160">
            <v>0</v>
          </cell>
          <cell r="BN160">
            <v>0</v>
          </cell>
          <cell r="BP160">
            <v>0</v>
          </cell>
          <cell r="BQ160">
            <v>0</v>
          </cell>
          <cell r="BR160">
            <v>0</v>
          </cell>
          <cell r="BS160">
            <v>0</v>
          </cell>
          <cell r="BT160">
            <v>0</v>
          </cell>
          <cell r="BU160">
            <v>0</v>
          </cell>
          <cell r="CA160">
            <v>0</v>
          </cell>
          <cell r="CB160">
            <v>0</v>
          </cell>
          <cell r="CC160">
            <v>0</v>
          </cell>
          <cell r="CH160">
            <v>0</v>
          </cell>
          <cell r="CI160">
            <v>0</v>
          </cell>
          <cell r="CJ160">
            <v>0</v>
          </cell>
          <cell r="CK160">
            <v>0</v>
          </cell>
          <cell r="CL160">
            <v>0</v>
          </cell>
          <cell r="CR160">
            <v>0</v>
          </cell>
          <cell r="CS160">
            <v>0</v>
          </cell>
          <cell r="CT160">
            <v>0</v>
          </cell>
          <cell r="CU160">
            <v>0</v>
          </cell>
          <cell r="CV160">
            <v>0</v>
          </cell>
          <cell r="CW160">
            <v>0</v>
          </cell>
          <cell r="CX160">
            <v>0</v>
          </cell>
          <cell r="CY160">
            <v>0</v>
          </cell>
          <cell r="CZ160">
            <v>0</v>
          </cell>
          <cell r="DA160">
            <v>0</v>
          </cell>
          <cell r="DC160">
            <v>38565</v>
          </cell>
          <cell r="DD160">
            <v>4085.6538435416333</v>
          </cell>
          <cell r="DE160">
            <v>0.10029258609611497</v>
          </cell>
          <cell r="DF160">
            <v>0</v>
          </cell>
          <cell r="DG160">
            <v>3.0017871513505954</v>
          </cell>
          <cell r="DH160">
            <v>0</v>
          </cell>
          <cell r="DI160">
            <v>0</v>
          </cell>
          <cell r="DJ160">
            <v>0</v>
          </cell>
          <cell r="DK160">
            <v>4088.75592327908</v>
          </cell>
        </row>
        <row r="161">
          <cell r="A161">
            <v>38596</v>
          </cell>
          <cell r="B161">
            <v>-179.30308113730189</v>
          </cell>
          <cell r="C161">
            <v>-3570.1383528655579</v>
          </cell>
          <cell r="D161">
            <v>-12.010471494291266</v>
          </cell>
          <cell r="E161">
            <v>-33.947008150821489</v>
          </cell>
          <cell r="F161">
            <v>-10.891638809070855</v>
          </cell>
          <cell r="G161">
            <v>-8.9010272754380253</v>
          </cell>
          <cell r="H161">
            <v>-0.98356359089413203</v>
          </cell>
          <cell r="I161">
            <v>-0.11428152950819603</v>
          </cell>
          <cell r="J161">
            <v>0</v>
          </cell>
          <cell r="K161">
            <v>0</v>
          </cell>
          <cell r="L161">
            <v>0</v>
          </cell>
          <cell r="M161">
            <v>-3.0399783299999825</v>
          </cell>
          <cell r="N161">
            <v>0</v>
          </cell>
          <cell r="O161">
            <v>0</v>
          </cell>
          <cell r="P161">
            <v>-8.2943357902987458E-2</v>
          </cell>
          <cell r="Q161">
            <v>-3.7498157372760854E-2</v>
          </cell>
          <cell r="R161">
            <v>-1.0529777574913766</v>
          </cell>
          <cell r="S161">
            <v>-0.96612681653422072</v>
          </cell>
          <cell r="T161">
            <v>-1.8970296048250734E-2</v>
          </cell>
          <cell r="U161">
            <v>-0.4593628135917136</v>
          </cell>
          <cell r="V161">
            <v>-1.084383894684432E-2</v>
          </cell>
          <cell r="W161">
            <v>-1.0468474719202661</v>
          </cell>
          <cell r="X161">
            <v>-1.2715733786047623E-2</v>
          </cell>
          <cell r="Y161">
            <v>-8.5354939990033296E-3</v>
          </cell>
          <cell r="Z161">
            <v>-0.21005909359601382</v>
          </cell>
          <cell r="AA161">
            <v>-0.24144705228471608</v>
          </cell>
          <cell r="AB161">
            <v>-0.80758103713283447</v>
          </cell>
          <cell r="AC161">
            <v>-0.74014710583590926</v>
          </cell>
          <cell r="AD161">
            <v>-0.1153895394046538</v>
          </cell>
          <cell r="AE161">
            <v>-0.24186924756212846</v>
          </cell>
          <cell r="AF161">
            <v>-1.8521062059802196E-2</v>
          </cell>
          <cell r="AG161">
            <v>-2.7889167774086454E-2</v>
          </cell>
          <cell r="AH161">
            <v>-0.49054659412225021</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C161">
            <v>38596</v>
          </cell>
          <cell r="BD161">
            <v>-7.012939478848466</v>
          </cell>
          <cell r="BE161">
            <v>-17.917998054273426</v>
          </cell>
          <cell r="BF161">
            <v>-2.6347954077243685</v>
          </cell>
          <cell r="BG161">
            <v>-24.87555458924794</v>
          </cell>
          <cell r="BH161">
            <v>-2.0208629405450154</v>
          </cell>
          <cell r="BI161">
            <v>-0.2520507759794981</v>
          </cell>
          <cell r="BJ161">
            <v>-0.28470016793885655</v>
          </cell>
          <cell r="BK161">
            <v>0</v>
          </cell>
          <cell r="BL161">
            <v>0</v>
          </cell>
          <cell r="BM161">
            <v>0</v>
          </cell>
          <cell r="BN161">
            <v>0</v>
          </cell>
          <cell r="BP161">
            <v>0</v>
          </cell>
          <cell r="BQ161">
            <v>0</v>
          </cell>
          <cell r="BR161">
            <v>0</v>
          </cell>
          <cell r="BS161">
            <v>0</v>
          </cell>
          <cell r="BT161">
            <v>0</v>
          </cell>
          <cell r="BU161">
            <v>0</v>
          </cell>
          <cell r="CA161">
            <v>0</v>
          </cell>
          <cell r="CB161">
            <v>0</v>
          </cell>
          <cell r="CC161">
            <v>0</v>
          </cell>
          <cell r="CH161">
            <v>0</v>
          </cell>
          <cell r="CI161">
            <v>0</v>
          </cell>
          <cell r="CJ161">
            <v>0</v>
          </cell>
          <cell r="CK161">
            <v>0</v>
          </cell>
          <cell r="CL161">
            <v>0</v>
          </cell>
          <cell r="CR161">
            <v>0</v>
          </cell>
          <cell r="CS161">
            <v>0</v>
          </cell>
          <cell r="CT161">
            <v>0</v>
          </cell>
          <cell r="CU161">
            <v>0</v>
          </cell>
          <cell r="CV161">
            <v>0</v>
          </cell>
          <cell r="CW161">
            <v>0</v>
          </cell>
          <cell r="CX161">
            <v>0</v>
          </cell>
          <cell r="CY161">
            <v>0</v>
          </cell>
          <cell r="CZ161">
            <v>0</v>
          </cell>
          <cell r="DA161">
            <v>0</v>
          </cell>
          <cell r="DC161">
            <v>38596</v>
          </cell>
          <cell r="DD161">
            <v>-3819.3294031828837</v>
          </cell>
          <cell r="DE161">
            <v>-6.5902716373658654</v>
          </cell>
          <cell r="DF161">
            <v>0</v>
          </cell>
          <cell r="DG161">
            <v>-54.998901414557572</v>
          </cell>
          <cell r="DH161">
            <v>0</v>
          </cell>
          <cell r="DI161">
            <v>0</v>
          </cell>
          <cell r="DJ161">
            <v>0</v>
          </cell>
          <cell r="DK161">
            <v>-3880.918576234807</v>
          </cell>
        </row>
        <row r="162">
          <cell r="A162">
            <v>38626</v>
          </cell>
          <cell r="B162">
            <v>908.65340462077984</v>
          </cell>
          <cell r="C162">
            <v>5713.9549053109131</v>
          </cell>
          <cell r="D162">
            <v>416.53045405509891</v>
          </cell>
          <cell r="E162">
            <v>286.64778562073354</v>
          </cell>
          <cell r="F162">
            <v>511.75778047411404</v>
          </cell>
          <cell r="G162">
            <v>9.3073736209682352</v>
          </cell>
          <cell r="H162">
            <v>-10.583365571374266</v>
          </cell>
          <cell r="I162">
            <v>0.11600775901639304</v>
          </cell>
          <cell r="J162">
            <v>0</v>
          </cell>
          <cell r="K162">
            <v>0</v>
          </cell>
          <cell r="L162">
            <v>0</v>
          </cell>
          <cell r="M162">
            <v>3.0399783299999967</v>
          </cell>
          <cell r="N162">
            <v>0</v>
          </cell>
          <cell r="O162">
            <v>0</v>
          </cell>
          <cell r="P162">
            <v>2.5958960941291309</v>
          </cell>
          <cell r="Q162">
            <v>1.8229148888704119</v>
          </cell>
          <cell r="R162">
            <v>9.2982909508270737</v>
          </cell>
          <cell r="S162">
            <v>9.4545903445853163</v>
          </cell>
          <cell r="T162">
            <v>8.1628531305500296</v>
          </cell>
          <cell r="U162">
            <v>26.43866752100314</v>
          </cell>
          <cell r="V162">
            <v>0.47226619639319267</v>
          </cell>
          <cell r="W162">
            <v>35.356880328776413</v>
          </cell>
          <cell r="X162">
            <v>0.93319214201637157</v>
          </cell>
          <cell r="Y162">
            <v>0.27239828647565156</v>
          </cell>
          <cell r="Z162">
            <v>4.4611337385553647</v>
          </cell>
          <cell r="AA162">
            <v>10.361553875282382</v>
          </cell>
          <cell r="AB162">
            <v>64.064736231050844</v>
          </cell>
          <cell r="AC162">
            <v>42.411978473092219</v>
          </cell>
          <cell r="AD162">
            <v>1.1214411686224164</v>
          </cell>
          <cell r="AE162">
            <v>1.9716820506096386</v>
          </cell>
          <cell r="AF162">
            <v>0.89918453909969642</v>
          </cell>
          <cell r="AG162">
            <v>1.6137169607756898</v>
          </cell>
          <cell r="AH162">
            <v>14.997414220189849</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C162">
            <v>38626</v>
          </cell>
          <cell r="BD162">
            <v>10.317330978578269</v>
          </cell>
          <cell r="BE162">
            <v>477.45997152618406</v>
          </cell>
          <cell r="BF162">
            <v>110.28797151717167</v>
          </cell>
          <cell r="BG162">
            <v>124.54989531658157</v>
          </cell>
          <cell r="BH162">
            <v>123.0379448342205</v>
          </cell>
          <cell r="BI162">
            <v>0.27009965143711323</v>
          </cell>
          <cell r="BJ162">
            <v>1.1088860358432706</v>
          </cell>
          <cell r="BK162">
            <v>0</v>
          </cell>
          <cell r="BL162">
            <v>0</v>
          </cell>
          <cell r="BM162">
            <v>0</v>
          </cell>
          <cell r="BN162">
            <v>0</v>
          </cell>
          <cell r="BP162">
            <v>0</v>
          </cell>
          <cell r="BQ162">
            <v>0</v>
          </cell>
          <cell r="BR162">
            <v>0</v>
          </cell>
          <cell r="BS162">
            <v>0</v>
          </cell>
          <cell r="BT162">
            <v>0</v>
          </cell>
          <cell r="BU162">
            <v>0</v>
          </cell>
          <cell r="CA162">
            <v>0</v>
          </cell>
          <cell r="CB162">
            <v>0</v>
          </cell>
          <cell r="CC162">
            <v>0</v>
          </cell>
          <cell r="CH162">
            <v>0</v>
          </cell>
          <cell r="CI162">
            <v>0</v>
          </cell>
          <cell r="CJ162">
            <v>0</v>
          </cell>
          <cell r="CK162">
            <v>0</v>
          </cell>
          <cell r="CL162">
            <v>0</v>
          </cell>
          <cell r="CR162">
            <v>0</v>
          </cell>
          <cell r="CS162">
            <v>0</v>
          </cell>
          <cell r="CT162">
            <v>0</v>
          </cell>
          <cell r="CU162">
            <v>0</v>
          </cell>
          <cell r="CV162">
            <v>0</v>
          </cell>
          <cell r="CW162">
            <v>0</v>
          </cell>
          <cell r="CX162">
            <v>0</v>
          </cell>
          <cell r="CY162">
            <v>0</v>
          </cell>
          <cell r="CZ162">
            <v>0</v>
          </cell>
          <cell r="DA162">
            <v>0</v>
          </cell>
          <cell r="DC162">
            <v>38626</v>
          </cell>
          <cell r="DD162">
            <v>7839.4243242202501</v>
          </cell>
          <cell r="DE162">
            <v>236.71079114090483</v>
          </cell>
          <cell r="DF162">
            <v>0</v>
          </cell>
          <cell r="DG162">
            <v>847.0320998600165</v>
          </cell>
          <cell r="DH162">
            <v>0</v>
          </cell>
          <cell r="DI162">
            <v>0</v>
          </cell>
          <cell r="DJ162">
            <v>0</v>
          </cell>
          <cell r="DK162">
            <v>8923.1672152211722</v>
          </cell>
        </row>
        <row r="163">
          <cell r="A163">
            <v>38657</v>
          </cell>
          <cell r="B163">
            <v>396.14048418501807</v>
          </cell>
          <cell r="C163">
            <v>5520.4684340771018</v>
          </cell>
          <cell r="D163">
            <v>585.7899506045369</v>
          </cell>
          <cell r="E163">
            <v>320.07086267441696</v>
          </cell>
          <cell r="F163">
            <v>623.16134598009273</v>
          </cell>
          <cell r="G163">
            <v>-9.4337048409624913</v>
          </cell>
          <cell r="H163">
            <v>4.7716608962032154</v>
          </cell>
          <cell r="I163">
            <v>-0.11600775901639304</v>
          </cell>
          <cell r="J163">
            <v>0</v>
          </cell>
          <cell r="K163">
            <v>0</v>
          </cell>
          <cell r="L163">
            <v>0</v>
          </cell>
          <cell r="M163">
            <v>-3.0399783299999967</v>
          </cell>
          <cell r="N163">
            <v>0</v>
          </cell>
          <cell r="O163">
            <v>0</v>
          </cell>
          <cell r="P163">
            <v>2.304834258323611</v>
          </cell>
          <cell r="Q163">
            <v>1.6873299297997617</v>
          </cell>
          <cell r="R163">
            <v>6.7408028309528518</v>
          </cell>
          <cell r="S163">
            <v>7.1624698870446579</v>
          </cell>
          <cell r="T163">
            <v>7.8210343653316752</v>
          </cell>
          <cell r="U163">
            <v>25.576095943377503</v>
          </cell>
          <cell r="V163">
            <v>0.45247049286936381</v>
          </cell>
          <cell r="W163">
            <v>33.67333882305401</v>
          </cell>
          <cell r="X163">
            <v>0.88830277291848381</v>
          </cell>
          <cell r="Y163">
            <v>0.25742469975835314</v>
          </cell>
          <cell r="Z163">
            <v>4.0557004898617048</v>
          </cell>
          <cell r="AA163">
            <v>9.1967624406336377</v>
          </cell>
          <cell r="AB163">
            <v>60.148631029609845</v>
          </cell>
          <cell r="AC163">
            <v>40.351718227036287</v>
          </cell>
          <cell r="AD163">
            <v>0.82422690541558463</v>
          </cell>
          <cell r="AE163">
            <v>1.370463643469197</v>
          </cell>
          <cell r="AF163">
            <v>0.87456605420610889</v>
          </cell>
          <cell r="AG163">
            <v>1.6060592482533886</v>
          </cell>
          <cell r="AH163">
            <v>14.074798627361382</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0</v>
          </cell>
          <cell r="AY163">
            <v>0</v>
          </cell>
          <cell r="AZ163">
            <v>0</v>
          </cell>
          <cell r="BA163">
            <v>0</v>
          </cell>
          <cell r="BC163">
            <v>38657</v>
          </cell>
          <cell r="BD163">
            <v>-9.5241194869562378</v>
          </cell>
          <cell r="BE163">
            <v>862.38318659526794</v>
          </cell>
          <cell r="BF163">
            <v>130.44372596843706</v>
          </cell>
          <cell r="BG163">
            <v>67.559596630270107</v>
          </cell>
          <cell r="BH163">
            <v>126.39698992684922</v>
          </cell>
          <cell r="BI163">
            <v>-0.24341380796874468</v>
          </cell>
          <cell r="BJ163">
            <v>2.8384247094649453</v>
          </cell>
          <cell r="BK163">
            <v>0</v>
          </cell>
          <cell r="BL163">
            <v>0</v>
          </cell>
          <cell r="BM163">
            <v>0</v>
          </cell>
          <cell r="BN163">
            <v>0</v>
          </cell>
          <cell r="BP163">
            <v>0</v>
          </cell>
          <cell r="BQ163">
            <v>0</v>
          </cell>
          <cell r="BR163">
            <v>0</v>
          </cell>
          <cell r="BS163">
            <v>0</v>
          </cell>
          <cell r="BT163">
            <v>0</v>
          </cell>
          <cell r="BU163">
            <v>0</v>
          </cell>
          <cell r="CA163">
            <v>0</v>
          </cell>
          <cell r="CB163">
            <v>0</v>
          </cell>
          <cell r="CC163">
            <v>0</v>
          </cell>
          <cell r="CH163">
            <v>0</v>
          </cell>
          <cell r="CI163">
            <v>0</v>
          </cell>
          <cell r="CJ163">
            <v>0</v>
          </cell>
          <cell r="CK163">
            <v>0</v>
          </cell>
          <cell r="CL163">
            <v>0</v>
          </cell>
          <cell r="CR163">
            <v>0</v>
          </cell>
          <cell r="CS163">
            <v>0</v>
          </cell>
          <cell r="CT163">
            <v>0</v>
          </cell>
          <cell r="CU163">
            <v>0</v>
          </cell>
          <cell r="CV163">
            <v>0</v>
          </cell>
          <cell r="CW163">
            <v>0</v>
          </cell>
          <cell r="CX163">
            <v>0</v>
          </cell>
          <cell r="CY163">
            <v>0</v>
          </cell>
          <cell r="CZ163">
            <v>0</v>
          </cell>
          <cell r="DA163">
            <v>0</v>
          </cell>
          <cell r="DC163">
            <v>38657</v>
          </cell>
          <cell r="DD163">
            <v>7437.8130474873906</v>
          </cell>
          <cell r="DE163">
            <v>219.06703066927739</v>
          </cell>
          <cell r="DF163">
            <v>0</v>
          </cell>
          <cell r="DG163">
            <v>1179.8543905353645</v>
          </cell>
          <cell r="DH163">
            <v>0</v>
          </cell>
          <cell r="DI163">
            <v>0</v>
          </cell>
          <cell r="DJ163">
            <v>0</v>
          </cell>
          <cell r="DK163">
            <v>8836.7344686920333</v>
          </cell>
        </row>
        <row r="164">
          <cell r="A164">
            <v>38687</v>
          </cell>
          <cell r="B164">
            <v>532.20918064621219</v>
          </cell>
          <cell r="C164">
            <v>8347.2760233276858</v>
          </cell>
          <cell r="D164">
            <v>783.6253052700722</v>
          </cell>
          <cell r="E164">
            <v>368.37353428467645</v>
          </cell>
          <cell r="F164">
            <v>782.01719342157571</v>
          </cell>
          <cell r="G164">
            <v>9.516157743532915</v>
          </cell>
          <cell r="H164">
            <v>7.0445027341823661</v>
          </cell>
          <cell r="I164">
            <v>0.11600775901639304</v>
          </cell>
          <cell r="J164">
            <v>0</v>
          </cell>
          <cell r="K164">
            <v>0</v>
          </cell>
          <cell r="L164">
            <v>0</v>
          </cell>
          <cell r="M164">
            <v>3.0399783299999967</v>
          </cell>
          <cell r="N164">
            <v>0</v>
          </cell>
          <cell r="O164">
            <v>0</v>
          </cell>
          <cell r="P164">
            <v>3.3593457738560097</v>
          </cell>
          <cell r="Q164">
            <v>2.386455829740723</v>
          </cell>
          <cell r="R164">
            <v>12.309019767620661</v>
          </cell>
          <cell r="S164">
            <v>12.592383688983624</v>
          </cell>
          <cell r="T164">
            <v>10.653314063681325</v>
          </cell>
          <cell r="U164">
            <v>35.635332691189149</v>
          </cell>
          <cell r="V164">
            <v>0.63826788319809213</v>
          </cell>
          <cell r="W164">
            <v>48.169377768458133</v>
          </cell>
          <cell r="X164">
            <v>1.2336362023253473</v>
          </cell>
          <cell r="Y164">
            <v>0.37005021574575991</v>
          </cell>
          <cell r="Z164">
            <v>6.06386192181062</v>
          </cell>
          <cell r="AA164">
            <v>13.189849198881504</v>
          </cell>
          <cell r="AB164">
            <v>85.943150730448934</v>
          </cell>
          <cell r="AC164">
            <v>56.423866584739571</v>
          </cell>
          <cell r="AD164">
            <v>1.4653300298508256</v>
          </cell>
          <cell r="AE164">
            <v>2.5917254833703876</v>
          </cell>
          <cell r="AF164">
            <v>1.1968364260654738</v>
          </cell>
          <cell r="AG164">
            <v>2.1783191610056152</v>
          </cell>
          <cell r="AH164">
            <v>20.315088400241969</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cell r="BA164">
            <v>0</v>
          </cell>
          <cell r="BC164">
            <v>38687</v>
          </cell>
          <cell r="BD164">
            <v>9.0304672088763311</v>
          </cell>
          <cell r="BE164">
            <v>1242.2927883561888</v>
          </cell>
          <cell r="BF164">
            <v>181.78144839278264</v>
          </cell>
          <cell r="BG164">
            <v>148.61007245978453</v>
          </cell>
          <cell r="BH164">
            <v>177.0155277334751</v>
          </cell>
          <cell r="BI164">
            <v>0.26538813588898691</v>
          </cell>
          <cell r="BJ164">
            <v>3.5086026735628337</v>
          </cell>
          <cell r="BK164">
            <v>0</v>
          </cell>
          <cell r="BL164">
            <v>0</v>
          </cell>
          <cell r="BM164">
            <v>0</v>
          </cell>
          <cell r="BN164">
            <v>0</v>
          </cell>
          <cell r="BP164">
            <v>0</v>
          </cell>
          <cell r="BQ164">
            <v>0</v>
          </cell>
          <cell r="BR164">
            <v>0</v>
          </cell>
          <cell r="BS164">
            <v>0</v>
          </cell>
          <cell r="BT164">
            <v>0</v>
          </cell>
          <cell r="BU164">
            <v>0</v>
          </cell>
          <cell r="CA164">
            <v>0</v>
          </cell>
          <cell r="CB164">
            <v>0</v>
          </cell>
          <cell r="CC164">
            <v>0</v>
          </cell>
          <cell r="CH164">
            <v>0</v>
          </cell>
          <cell r="CI164">
            <v>0</v>
          </cell>
          <cell r="CJ164">
            <v>0</v>
          </cell>
          <cell r="CK164">
            <v>0</v>
          </cell>
          <cell r="CL164">
            <v>0</v>
          </cell>
          <cell r="CR164">
            <v>0</v>
          </cell>
          <cell r="CS164">
            <v>0</v>
          </cell>
          <cell r="CT164">
            <v>0</v>
          </cell>
          <cell r="CU164">
            <v>0</v>
          </cell>
          <cell r="CV164">
            <v>0</v>
          </cell>
          <cell r="CW164">
            <v>0</v>
          </cell>
          <cell r="CX164">
            <v>0</v>
          </cell>
          <cell r="CY164">
            <v>0</v>
          </cell>
          <cell r="CZ164">
            <v>0</v>
          </cell>
          <cell r="DA164">
            <v>0</v>
          </cell>
          <cell r="DC164">
            <v>38687</v>
          </cell>
          <cell r="DD164">
            <v>10833.217883516954</v>
          </cell>
          <cell r="DE164">
            <v>316.7152118212137</v>
          </cell>
          <cell r="DF164">
            <v>0</v>
          </cell>
          <cell r="DG164">
            <v>1762.5042949605595</v>
          </cell>
          <cell r="DH164">
            <v>0</v>
          </cell>
          <cell r="DI164">
            <v>0</v>
          </cell>
          <cell r="DJ164">
            <v>0</v>
          </cell>
          <cell r="DK164">
            <v>12912.437390298728</v>
          </cell>
        </row>
        <row r="165">
          <cell r="A165">
            <v>38718</v>
          </cell>
          <cell r="B165">
            <v>-3.612540110707414</v>
          </cell>
          <cell r="C165">
            <v>1221.2858025676214</v>
          </cell>
          <cell r="D165">
            <v>409.84244667120583</v>
          </cell>
          <cell r="E165">
            <v>165.47692795818284</v>
          </cell>
          <cell r="F165">
            <v>249.31245368073633</v>
          </cell>
          <cell r="G165">
            <v>-0.35062828808003133</v>
          </cell>
          <cell r="H165">
            <v>2.1502045343285623</v>
          </cell>
          <cell r="I165">
            <v>-1.726229508197008E-3</v>
          </cell>
          <cell r="J165">
            <v>0</v>
          </cell>
          <cell r="K165">
            <v>0</v>
          </cell>
          <cell r="L165">
            <v>0</v>
          </cell>
          <cell r="M165">
            <v>0</v>
          </cell>
          <cell r="N165">
            <v>0</v>
          </cell>
          <cell r="O165">
            <v>0</v>
          </cell>
          <cell r="P165">
            <v>0.68775141556590391</v>
          </cell>
          <cell r="Q165">
            <v>0.53785408520442957</v>
          </cell>
          <cell r="R165">
            <v>1.0975327403277504</v>
          </cell>
          <cell r="S165">
            <v>1.3568729510826216</v>
          </cell>
          <cell r="T165">
            <v>2.7137389628558459</v>
          </cell>
          <cell r="U165">
            <v>8.3902579950514138</v>
          </cell>
          <cell r="V165">
            <v>0.14528120155271518</v>
          </cell>
          <cell r="W165">
            <v>10.574047218732261</v>
          </cell>
          <cell r="X165">
            <v>0.29369303931115009</v>
          </cell>
          <cell r="Y165">
            <v>8.0082862817459688E-2</v>
          </cell>
          <cell r="Z165">
            <v>1.175619553015526</v>
          </cell>
          <cell r="AA165">
            <v>2.8433733275786253</v>
          </cell>
          <cell r="AB165">
            <v>18.967969165900968</v>
          </cell>
          <cell r="AC165">
            <v>13.153637117682251</v>
          </cell>
          <cell r="AD165">
            <v>0.14478048129393883</v>
          </cell>
          <cell r="AE165">
            <v>0.18732111835075393</v>
          </cell>
          <cell r="AF165">
            <v>0.49855648471216174</v>
          </cell>
          <cell r="AG165">
            <v>0.91633881396931649</v>
          </cell>
          <cell r="AH165">
            <v>4.3429676598476306</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0</v>
          </cell>
          <cell r="AZ165">
            <v>0</v>
          </cell>
          <cell r="BA165">
            <v>0</v>
          </cell>
          <cell r="BC165">
            <v>38718</v>
          </cell>
          <cell r="BD165">
            <v>-1.2216905476305726</v>
          </cell>
          <cell r="BE165">
            <v>244.63309957578986</v>
          </cell>
          <cell r="BF165">
            <v>66.164565112500838</v>
          </cell>
          <cell r="BG165">
            <v>37.241511602885907</v>
          </cell>
          <cell r="BH165">
            <v>58.864968256930979</v>
          </cell>
          <cell r="BI165">
            <v>-3.414524597852342E-2</v>
          </cell>
          <cell r="BJ165">
            <v>1.5829826079903988</v>
          </cell>
          <cell r="BK165">
            <v>0</v>
          </cell>
          <cell r="BL165">
            <v>0</v>
          </cell>
          <cell r="BM165">
            <v>0</v>
          </cell>
          <cell r="BN165">
            <v>0</v>
          </cell>
          <cell r="BP165">
            <v>0</v>
          </cell>
          <cell r="BQ165">
            <v>0</v>
          </cell>
          <cell r="BR165">
            <v>0</v>
          </cell>
          <cell r="BS165">
            <v>0</v>
          </cell>
          <cell r="BT165">
            <v>0</v>
          </cell>
          <cell r="BU165">
            <v>0</v>
          </cell>
          <cell r="CA165">
            <v>0</v>
          </cell>
          <cell r="CB165">
            <v>0</v>
          </cell>
          <cell r="CC165">
            <v>0</v>
          </cell>
          <cell r="CH165">
            <v>0</v>
          </cell>
          <cell r="CI165">
            <v>0</v>
          </cell>
          <cell r="CJ165">
            <v>0</v>
          </cell>
          <cell r="CK165">
            <v>0</v>
          </cell>
          <cell r="CL165">
            <v>0</v>
          </cell>
          <cell r="CR165">
            <v>0</v>
          </cell>
          <cell r="CS165">
            <v>0</v>
          </cell>
          <cell r="CT165">
            <v>0</v>
          </cell>
          <cell r="CU165">
            <v>0</v>
          </cell>
          <cell r="CV165">
            <v>0</v>
          </cell>
          <cell r="CW165">
            <v>0</v>
          </cell>
          <cell r="CX165">
            <v>0</v>
          </cell>
          <cell r="CY165">
            <v>0</v>
          </cell>
          <cell r="CZ165">
            <v>0</v>
          </cell>
          <cell r="DA165">
            <v>0</v>
          </cell>
          <cell r="DC165">
            <v>38718</v>
          </cell>
          <cell r="DD165">
            <v>2044.1029407837793</v>
          </cell>
          <cell r="DE165">
            <v>68.107676194852729</v>
          </cell>
          <cell r="DF165">
            <v>0</v>
          </cell>
          <cell r="DG165">
            <v>407.23129136248889</v>
          </cell>
          <cell r="DH165">
            <v>0</v>
          </cell>
          <cell r="DI165">
            <v>0</v>
          </cell>
          <cell r="DJ165">
            <v>0</v>
          </cell>
          <cell r="DK165">
            <v>2519.4419083411208</v>
          </cell>
        </row>
        <row r="166">
          <cell r="A166">
            <v>38749</v>
          </cell>
          <cell r="B166">
            <v>-1004.393697116835</v>
          </cell>
          <cell r="C166">
            <v>-1192.3054139466185</v>
          </cell>
          <cell r="D166">
            <v>-235.71879318265428</v>
          </cell>
          <cell r="E166">
            <v>-320.80158466149373</v>
          </cell>
          <cell r="F166">
            <v>-387.39508242109559</v>
          </cell>
          <cell r="G166">
            <v>-27.102444415571711</v>
          </cell>
          <cell r="H166">
            <v>-3.8199229796562761</v>
          </cell>
          <cell r="I166">
            <v>-0.34302013728813563</v>
          </cell>
          <cell r="J166">
            <v>0</v>
          </cell>
          <cell r="K166">
            <v>0</v>
          </cell>
          <cell r="L166">
            <v>0</v>
          </cell>
          <cell r="M166">
            <v>-9.1199349900000328</v>
          </cell>
          <cell r="N166">
            <v>0</v>
          </cell>
          <cell r="O166">
            <v>0</v>
          </cell>
          <cell r="P166">
            <v>-1.6519842927215347</v>
          </cell>
          <cell r="Q166">
            <v>-1.1145204377642726</v>
          </cell>
          <cell r="R166">
            <v>-7.6724162321978611</v>
          </cell>
          <cell r="S166">
            <v>-7.5728158680637918</v>
          </cell>
          <cell r="T166">
            <v>-4.6142770954218335</v>
          </cell>
          <cell r="U166">
            <v>-16.153598906896462</v>
          </cell>
          <cell r="V166">
            <v>-0.29497382424472374</v>
          </cell>
          <cell r="W166">
            <v>-22.683520917376086</v>
          </cell>
          <cell r="X166">
            <v>-0.55714841879796539</v>
          </cell>
          <cell r="Y166">
            <v>-0.17566223721965768</v>
          </cell>
          <cell r="Z166">
            <v>-3.0356851189730492</v>
          </cell>
          <cell r="AA166">
            <v>-6.3367499104056506</v>
          </cell>
          <cell r="AB166">
            <v>-37.684457733381862</v>
          </cell>
          <cell r="AC166">
            <v>-25.780662471667966</v>
          </cell>
          <cell r="AD166">
            <v>-0.89885757320500925</v>
          </cell>
          <cell r="AE166">
            <v>-1.6675729938010431</v>
          </cell>
          <cell r="AF166">
            <v>-0.59366192992384281</v>
          </cell>
          <cell r="AG166">
            <v>-1.0582012282270812</v>
          </cell>
          <cell r="AH166">
            <v>-9.7093800798185299</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C166">
            <v>38749</v>
          </cell>
          <cell r="BD166">
            <v>-18.271597217932424</v>
          </cell>
          <cell r="BE166">
            <v>-154.7189168157538</v>
          </cell>
          <cell r="BF166">
            <v>-83.483684518518601</v>
          </cell>
          <cell r="BG166">
            <v>-119.10935702966674</v>
          </cell>
          <cell r="BH166">
            <v>-89.333197915538733</v>
          </cell>
          <cell r="BI166">
            <v>-0.71873195611495433</v>
          </cell>
          <cell r="BJ166">
            <v>-1.9059377794065444</v>
          </cell>
          <cell r="BK166">
            <v>0</v>
          </cell>
          <cell r="BL166">
            <v>0</v>
          </cell>
          <cell r="BM166">
            <v>0</v>
          </cell>
          <cell r="BN166">
            <v>0</v>
          </cell>
          <cell r="BP166">
            <v>0</v>
          </cell>
          <cell r="BQ166">
            <v>0</v>
          </cell>
          <cell r="BR166">
            <v>0</v>
          </cell>
          <cell r="BS166">
            <v>0</v>
          </cell>
          <cell r="BT166">
            <v>0</v>
          </cell>
          <cell r="BU166">
            <v>0</v>
          </cell>
          <cell r="CA166">
            <v>0</v>
          </cell>
          <cell r="CB166">
            <v>0</v>
          </cell>
          <cell r="CC166">
            <v>0</v>
          </cell>
          <cell r="CH166">
            <v>0</v>
          </cell>
          <cell r="CI166">
            <v>0</v>
          </cell>
          <cell r="CJ166">
            <v>0</v>
          </cell>
          <cell r="CK166">
            <v>0</v>
          </cell>
          <cell r="CL166">
            <v>0</v>
          </cell>
          <cell r="CR166">
            <v>0</v>
          </cell>
          <cell r="CS166">
            <v>0</v>
          </cell>
          <cell r="CT166">
            <v>0</v>
          </cell>
          <cell r="CU166">
            <v>0</v>
          </cell>
          <cell r="CV166">
            <v>0</v>
          </cell>
          <cell r="CW166">
            <v>0</v>
          </cell>
          <cell r="CX166">
            <v>0</v>
          </cell>
          <cell r="CY166">
            <v>0</v>
          </cell>
          <cell r="CZ166">
            <v>0</v>
          </cell>
          <cell r="DA166">
            <v>0</v>
          </cell>
          <cell r="DC166">
            <v>38749</v>
          </cell>
          <cell r="DD166">
            <v>-3180.9998938512135</v>
          </cell>
          <cell r="DE166">
            <v>-149.25614727010822</v>
          </cell>
          <cell r="DF166">
            <v>0</v>
          </cell>
          <cell r="DG166">
            <v>-467.54142323293178</v>
          </cell>
          <cell r="DH166">
            <v>0</v>
          </cell>
          <cell r="DI166">
            <v>0</v>
          </cell>
          <cell r="DJ166">
            <v>0</v>
          </cell>
          <cell r="DK166">
            <v>-3797.7974643542534</v>
          </cell>
        </row>
        <row r="167">
          <cell r="A167">
            <v>38777</v>
          </cell>
          <cell r="B167">
            <v>16.577765271298631</v>
          </cell>
          <cell r="C167">
            <v>-6207.8033912847641</v>
          </cell>
          <cell r="D167">
            <v>-359.39753105426416</v>
          </cell>
          <cell r="E167">
            <v>-71.116662667009905</v>
          </cell>
          <cell r="F167">
            <v>-290.87255240074819</v>
          </cell>
          <cell r="G167">
            <v>27.500290689986969</v>
          </cell>
          <cell r="H167">
            <v>-2.2468884135579366</v>
          </cell>
          <cell r="I167">
            <v>0.34837437457627152</v>
          </cell>
          <cell r="J167">
            <v>0</v>
          </cell>
          <cell r="K167">
            <v>0</v>
          </cell>
          <cell r="L167">
            <v>0</v>
          </cell>
          <cell r="M167">
            <v>9.1199349899999902</v>
          </cell>
          <cell r="N167">
            <v>0</v>
          </cell>
          <cell r="O167">
            <v>0</v>
          </cell>
          <cell r="P167">
            <v>-1.3095960466574699</v>
          </cell>
          <cell r="Q167">
            <v>-0.99721390177796998</v>
          </cell>
          <cell r="R167">
            <v>-2.2898726356596697</v>
          </cell>
          <cell r="S167">
            <v>-2.7032949095364742</v>
          </cell>
          <cell r="T167">
            <v>-4.9388582206689264</v>
          </cell>
          <cell r="U167">
            <v>-15.065440079800439</v>
          </cell>
          <cell r="V167">
            <v>-0.26099715638298027</v>
          </cell>
          <cell r="W167">
            <v>-18.892092010008994</v>
          </cell>
          <cell r="X167">
            <v>-0.53555431215631621</v>
          </cell>
          <cell r="Y167">
            <v>-0.1436638831849375</v>
          </cell>
          <cell r="Z167">
            <v>-2.1238393572996301</v>
          </cell>
          <cell r="AA167">
            <v>-5.4555999587580644</v>
          </cell>
          <cell r="AB167">
            <v>-33.407772376249227</v>
          </cell>
          <cell r="AC167">
            <v>-23.92179046406639</v>
          </cell>
          <cell r="AD167">
            <v>-0.30490946920365669</v>
          </cell>
          <cell r="AE167">
            <v>-0.41600796340607538</v>
          </cell>
          <cell r="AF167">
            <v>-0.53137726329614043</v>
          </cell>
          <cell r="AG167">
            <v>-0.9829658263969705</v>
          </cell>
          <cell r="AH167">
            <v>-7.8229305236810021</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C167">
            <v>38777</v>
          </cell>
          <cell r="BD167">
            <v>20.516487279504332</v>
          </cell>
          <cell r="BE167">
            <v>-888.18844043621812</v>
          </cell>
          <cell r="BF167">
            <v>-74.928052750400013</v>
          </cell>
          <cell r="BG167">
            <v>-8.7222172484983957</v>
          </cell>
          <cell r="BH167">
            <v>-69.837296780392933</v>
          </cell>
          <cell r="BI167">
            <v>0.77265904481829306</v>
          </cell>
          <cell r="BJ167">
            <v>-1.8805527045865098</v>
          </cell>
          <cell r="BK167">
            <v>0</v>
          </cell>
          <cell r="BL167">
            <v>0</v>
          </cell>
          <cell r="BM167">
            <v>0</v>
          </cell>
          <cell r="BN167">
            <v>0</v>
          </cell>
          <cell r="BP167">
            <v>0</v>
          </cell>
          <cell r="BQ167">
            <v>0</v>
          </cell>
          <cell r="BR167">
            <v>0</v>
          </cell>
          <cell r="BS167">
            <v>0</v>
          </cell>
          <cell r="BT167">
            <v>0</v>
          </cell>
          <cell r="BU167">
            <v>0</v>
          </cell>
          <cell r="CA167">
            <v>0</v>
          </cell>
          <cell r="CB167">
            <v>0</v>
          </cell>
          <cell r="CC167">
            <v>0</v>
          </cell>
          <cell r="CH167">
            <v>0</v>
          </cell>
          <cell r="CI167">
            <v>0</v>
          </cell>
          <cell r="CJ167">
            <v>0</v>
          </cell>
          <cell r="CK167">
            <v>0</v>
          </cell>
          <cell r="CL167">
            <v>0</v>
          </cell>
          <cell r="CR167">
            <v>0</v>
          </cell>
          <cell r="CS167">
            <v>0</v>
          </cell>
          <cell r="CT167">
            <v>0</v>
          </cell>
          <cell r="CU167">
            <v>0</v>
          </cell>
          <cell r="CV167">
            <v>0</v>
          </cell>
          <cell r="CW167">
            <v>0</v>
          </cell>
          <cell r="CX167">
            <v>0</v>
          </cell>
          <cell r="CY167">
            <v>0</v>
          </cell>
          <cell r="CZ167">
            <v>0</v>
          </cell>
          <cell r="DA167">
            <v>0</v>
          </cell>
          <cell r="DC167">
            <v>38777</v>
          </cell>
          <cell r="DD167">
            <v>-6877.8906604944832</v>
          </cell>
          <cell r="DE167">
            <v>-122.10377635819134</v>
          </cell>
          <cell r="DF167">
            <v>0</v>
          </cell>
          <cell r="DG167">
            <v>-1022.2674135957734</v>
          </cell>
          <cell r="DH167">
            <v>0</v>
          </cell>
          <cell r="DI167">
            <v>0</v>
          </cell>
          <cell r="DJ167">
            <v>0</v>
          </cell>
          <cell r="DK167">
            <v>-8022.2618504484481</v>
          </cell>
        </row>
        <row r="168">
          <cell r="A168">
            <v>38808</v>
          </cell>
          <cell r="B168">
            <v>-671.51248979950651</v>
          </cell>
          <cell r="C168">
            <v>-5137.2954094242359</v>
          </cell>
          <cell r="D168">
            <v>-628.01404716408615</v>
          </cell>
          <cell r="E168">
            <v>-495.710452454088</v>
          </cell>
          <cell r="F168">
            <v>-668.8204446735333</v>
          </cell>
          <cell r="G168">
            <v>-9.4541676712258891</v>
          </cell>
          <cell r="H168">
            <v>-6.210643379354817</v>
          </cell>
          <cell r="I168">
            <v>-0.11963576679633192</v>
          </cell>
          <cell r="J168">
            <v>0</v>
          </cell>
          <cell r="K168">
            <v>0</v>
          </cell>
          <cell r="L168">
            <v>0</v>
          </cell>
          <cell r="M168">
            <v>-3.0399783299999683</v>
          </cell>
          <cell r="N168">
            <v>0</v>
          </cell>
          <cell r="O168">
            <v>0</v>
          </cell>
          <cell r="P168">
            <v>-2.9594995649070164</v>
          </cell>
          <cell r="Q168">
            <v>-2.0891488886576548</v>
          </cell>
          <cell r="R168">
            <v>-10.649415688856685</v>
          </cell>
          <cell r="S168">
            <v>-10.864782691718062</v>
          </cell>
          <cell r="T168">
            <v>-9.3243858291007466</v>
          </cell>
          <cell r="U168">
            <v>-30.733362721987383</v>
          </cell>
          <cell r="V168">
            <v>-0.54958277120147025</v>
          </cell>
          <cell r="W168">
            <v>-41.285416702557271</v>
          </cell>
          <cell r="X168">
            <v>-1.0743712181154521</v>
          </cell>
          <cell r="Y168">
            <v>-0.31760823308449415</v>
          </cell>
          <cell r="Z168">
            <v>-5.1964081134353819</v>
          </cell>
          <cell r="AA168">
            <v>-11.718931096762695</v>
          </cell>
          <cell r="AB168">
            <v>-71.290080145531363</v>
          </cell>
          <cell r="AC168">
            <v>-48.985776299104202</v>
          </cell>
          <cell r="AD168">
            <v>-1.2795972143443128</v>
          </cell>
          <cell r="AE168">
            <v>-2.2504913779584772</v>
          </cell>
          <cell r="AF168">
            <v>-1.1130309025915524</v>
          </cell>
          <cell r="AG168">
            <v>-2.0120211895505431</v>
          </cell>
          <cell r="AH168">
            <v>-17.461388760797412</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C168">
            <v>38808</v>
          </cell>
          <cell r="BD168">
            <v>-8.9412898039809363</v>
          </cell>
          <cell r="BE168">
            <v>-751.06627717000697</v>
          </cell>
          <cell r="BF168">
            <v>-154.24292794284622</v>
          </cell>
          <cell r="BG168">
            <v>-119.23532729766669</v>
          </cell>
          <cell r="BH168">
            <v>-153.67711906083673</v>
          </cell>
          <cell r="BI168">
            <v>-0.31196177749622311</v>
          </cell>
          <cell r="BJ168">
            <v>-3.3209393100210622</v>
          </cell>
          <cell r="BK168">
            <v>0</v>
          </cell>
          <cell r="BL168">
            <v>0</v>
          </cell>
          <cell r="BM168">
            <v>0</v>
          </cell>
          <cell r="BN168">
            <v>0</v>
          </cell>
          <cell r="BP168">
            <v>0</v>
          </cell>
          <cell r="BQ168">
            <v>0</v>
          </cell>
          <cell r="BR168">
            <v>0</v>
          </cell>
          <cell r="BS168">
            <v>0</v>
          </cell>
          <cell r="BT168">
            <v>0</v>
          </cell>
          <cell r="BU168">
            <v>0</v>
          </cell>
          <cell r="CA168">
            <v>0</v>
          </cell>
          <cell r="CB168">
            <v>0</v>
          </cell>
          <cell r="CC168">
            <v>0</v>
          </cell>
          <cell r="CH168">
            <v>0</v>
          </cell>
          <cell r="CI168">
            <v>0</v>
          </cell>
          <cell r="CJ168">
            <v>0</v>
          </cell>
          <cell r="CK168">
            <v>0</v>
          </cell>
          <cell r="CL168">
            <v>0</v>
          </cell>
          <cell r="CR168">
            <v>0</v>
          </cell>
          <cell r="CS168">
            <v>0</v>
          </cell>
          <cell r="CT168">
            <v>0</v>
          </cell>
          <cell r="CU168">
            <v>0</v>
          </cell>
          <cell r="CV168">
            <v>0</v>
          </cell>
          <cell r="CW168">
            <v>0</v>
          </cell>
          <cell r="CX168">
            <v>0</v>
          </cell>
          <cell r="CY168">
            <v>0</v>
          </cell>
          <cell r="CZ168">
            <v>0</v>
          </cell>
          <cell r="DA168">
            <v>0</v>
          </cell>
          <cell r="DC168">
            <v>38808</v>
          </cell>
          <cell r="DD168">
            <v>-7620.1772686628274</v>
          </cell>
          <cell r="DE168">
            <v>-271.15529941026216</v>
          </cell>
          <cell r="DF168">
            <v>0</v>
          </cell>
          <cell r="DG168">
            <v>-1190.7958423628547</v>
          </cell>
          <cell r="DH168">
            <v>0</v>
          </cell>
          <cell r="DI168">
            <v>0</v>
          </cell>
          <cell r="DJ168">
            <v>0</v>
          </cell>
          <cell r="DK168">
            <v>-9082.1284104359438</v>
          </cell>
        </row>
        <row r="169">
          <cell r="A169">
            <v>38838</v>
          </cell>
          <cell r="B169">
            <v>-308.38297365059407</v>
          </cell>
          <cell r="C169">
            <v>-4453.7608526863369</v>
          </cell>
          <cell r="D169">
            <v>-590.16069143798359</v>
          </cell>
          <cell r="E169">
            <v>-81.396709132149226</v>
          </cell>
          <cell r="F169">
            <v>-507.9976266051342</v>
          </cell>
          <cell r="G169">
            <v>9.1031608274966516</v>
          </cell>
          <cell r="H169">
            <v>-4.3787320900412858</v>
          </cell>
          <cell r="I169">
            <v>0.11600775901639304</v>
          </cell>
          <cell r="J169">
            <v>0</v>
          </cell>
          <cell r="K169">
            <v>0</v>
          </cell>
          <cell r="L169">
            <v>0</v>
          </cell>
          <cell r="M169">
            <v>3.0399783300000109</v>
          </cell>
          <cell r="N169">
            <v>0</v>
          </cell>
          <cell r="O169">
            <v>0</v>
          </cell>
          <cell r="P169">
            <v>-2.1546396846714577</v>
          </cell>
          <cell r="Q169">
            <v>-1.5703603889185516</v>
          </cell>
          <cell r="R169">
            <v>-6.5513048442398301</v>
          </cell>
          <cell r="S169">
            <v>-6.8845609533013743</v>
          </cell>
          <cell r="T169">
            <v>-7.4337682232222448</v>
          </cell>
          <cell r="U169">
            <v>-23.306079807476763</v>
          </cell>
          <cell r="V169">
            <v>-0.41189904727757742</v>
          </cell>
          <cell r="W169">
            <v>-30.580711670701369</v>
          </cell>
          <cell r="X169">
            <v>-0.82278515407230035</v>
          </cell>
          <cell r="Y169">
            <v>-0.23431815418189322</v>
          </cell>
          <cell r="Z169">
            <v>-3.7216754123518339</v>
          </cell>
          <cell r="AA169">
            <v>-8.7229684218175301</v>
          </cell>
          <cell r="AB169">
            <v>-53.477649272349424</v>
          </cell>
          <cell r="AC169">
            <v>-37.135916328291181</v>
          </cell>
          <cell r="AD169">
            <v>-0.79339941706186323</v>
          </cell>
          <cell r="AE169">
            <v>-1.3451314456084162</v>
          </cell>
          <cell r="AF169">
            <v>-0.83675977297993143</v>
          </cell>
          <cell r="AG169">
            <v>-1.5262358071365987</v>
          </cell>
          <cell r="AH169">
            <v>-12.838103281388911</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C169">
            <v>38838</v>
          </cell>
          <cell r="BD169">
            <v>4.7979340018969765</v>
          </cell>
          <cell r="BE169">
            <v>-708.7904218481832</v>
          </cell>
          <cell r="BF169">
            <v>-116.74392479215899</v>
          </cell>
          <cell r="BG169">
            <v>-72.594542633433207</v>
          </cell>
          <cell r="BH169">
            <v>-113.68504751925801</v>
          </cell>
          <cell r="BI169">
            <v>0.27705527701587496</v>
          </cell>
          <cell r="BJ169">
            <v>-2.5008177138066014</v>
          </cell>
          <cell r="BK169">
            <v>0</v>
          </cell>
          <cell r="BL169">
            <v>0</v>
          </cell>
          <cell r="BM169">
            <v>0</v>
          </cell>
          <cell r="BN169">
            <v>0</v>
          </cell>
          <cell r="BP169">
            <v>0</v>
          </cell>
          <cell r="BQ169">
            <v>0</v>
          </cell>
          <cell r="BR169">
            <v>0</v>
          </cell>
          <cell r="BS169">
            <v>0</v>
          </cell>
          <cell r="BT169">
            <v>0</v>
          </cell>
          <cell r="BU169">
            <v>0</v>
          </cell>
          <cell r="CA169">
            <v>0</v>
          </cell>
          <cell r="CB169">
            <v>0</v>
          </cell>
          <cell r="CC169">
            <v>0</v>
          </cell>
          <cell r="CH169">
            <v>0</v>
          </cell>
          <cell r="CI169">
            <v>0</v>
          </cell>
          <cell r="CJ169">
            <v>0</v>
          </cell>
          <cell r="CK169">
            <v>0</v>
          </cell>
          <cell r="CL169">
            <v>0</v>
          </cell>
          <cell r="CR169">
            <v>0</v>
          </cell>
          <cell r="CS169">
            <v>0</v>
          </cell>
          <cell r="CT169">
            <v>0</v>
          </cell>
          <cell r="CU169">
            <v>0</v>
          </cell>
          <cell r="CV169">
            <v>0</v>
          </cell>
          <cell r="CW169">
            <v>0</v>
          </cell>
          <cell r="CX169">
            <v>0</v>
          </cell>
          <cell r="CY169">
            <v>0</v>
          </cell>
          <cell r="CZ169">
            <v>0</v>
          </cell>
          <cell r="DA169">
            <v>0</v>
          </cell>
          <cell r="DC169">
            <v>38838</v>
          </cell>
          <cell r="DD169">
            <v>-5933.8184386857256</v>
          </cell>
          <cell r="DE169">
            <v>-200.34826708704907</v>
          </cell>
          <cell r="DF169">
            <v>0</v>
          </cell>
          <cell r="DG169">
            <v>-1009.239765227927</v>
          </cell>
          <cell r="DH169">
            <v>0</v>
          </cell>
          <cell r="DI169">
            <v>0</v>
          </cell>
          <cell r="DJ169">
            <v>0</v>
          </cell>
          <cell r="DK169">
            <v>-7143.4064710007015</v>
          </cell>
        </row>
        <row r="170">
          <cell r="A170">
            <v>38869</v>
          </cell>
          <cell r="B170">
            <v>-154.44638140665847</v>
          </cell>
          <cell r="C170">
            <v>-2742.1941767632034</v>
          </cell>
          <cell r="D170">
            <v>-355.66978497156686</v>
          </cell>
          <cell r="E170">
            <v>-179.69292121897558</v>
          </cell>
          <cell r="F170">
            <v>-283.5872820511679</v>
          </cell>
          <cell r="G170">
            <v>-9.1964231133624708</v>
          </cell>
          <cell r="H170">
            <v>14.123203771932953</v>
          </cell>
          <cell r="I170">
            <v>-0.11600775901639304</v>
          </cell>
          <cell r="J170">
            <v>0</v>
          </cell>
          <cell r="K170">
            <v>0</v>
          </cell>
          <cell r="L170">
            <v>0</v>
          </cell>
          <cell r="M170">
            <v>-3.0399783300000109</v>
          </cell>
          <cell r="N170">
            <v>0</v>
          </cell>
          <cell r="O170">
            <v>0</v>
          </cell>
          <cell r="P170">
            <v>-1.1649706128269184</v>
          </cell>
          <cell r="Q170">
            <v>-0.82987455260230103</v>
          </cell>
          <cell r="R170">
            <v>-4.7636247022116933</v>
          </cell>
          <cell r="S170">
            <v>-4.8150427764837396</v>
          </cell>
          <cell r="T170">
            <v>-5.4534774727486797</v>
          </cell>
          <cell r="U170">
            <v>-12.35611745244853</v>
          </cell>
          <cell r="V170">
            <v>-0.22188379494738553</v>
          </cell>
          <cell r="W170">
            <v>-16.886683365292409</v>
          </cell>
          <cell r="X170">
            <v>-0.43334499899979384</v>
          </cell>
          <cell r="Y170">
            <v>-0.12990895191936341</v>
          </cell>
          <cell r="Z170">
            <v>-2.1732680968807765</v>
          </cell>
          <cell r="AA170">
            <v>-4.5789831102061083</v>
          </cell>
          <cell r="AB170">
            <v>-27.992695903120904</v>
          </cell>
          <cell r="AC170">
            <v>-19.622476519038706</v>
          </cell>
          <cell r="AD170">
            <v>-0.55616516874384914</v>
          </cell>
          <cell r="AE170">
            <v>-1.0126132765386195</v>
          </cell>
          <cell r="AF170">
            <v>-0.44199624525374515</v>
          </cell>
          <cell r="AG170">
            <v>-0.80540456101883762</v>
          </cell>
          <cell r="AH170">
            <v>-7.1378934921891695</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C170">
            <v>38869</v>
          </cell>
          <cell r="BD170">
            <v>-6.092798764923657</v>
          </cell>
          <cell r="BE170">
            <v>-447.81861404109054</v>
          </cell>
          <cell r="BF170">
            <v>-62.871173708460688</v>
          </cell>
          <cell r="BG170">
            <v>-55.8305422663135</v>
          </cell>
          <cell r="BH170">
            <v>-65.361083938354255</v>
          </cell>
          <cell r="BI170">
            <v>-0.26896873380193309</v>
          </cell>
          <cell r="BJ170">
            <v>0.94093392305717183</v>
          </cell>
          <cell r="BK170">
            <v>0</v>
          </cell>
          <cell r="BL170">
            <v>0</v>
          </cell>
          <cell r="BM170">
            <v>0</v>
          </cell>
          <cell r="BN170">
            <v>0</v>
          </cell>
          <cell r="BP170">
            <v>0</v>
          </cell>
          <cell r="BQ170">
            <v>0</v>
          </cell>
          <cell r="BR170">
            <v>0</v>
          </cell>
          <cell r="BS170">
            <v>0</v>
          </cell>
          <cell r="BT170">
            <v>0</v>
          </cell>
          <cell r="BU170">
            <v>0</v>
          </cell>
          <cell r="CA170">
            <v>0</v>
          </cell>
          <cell r="CB170">
            <v>0</v>
          </cell>
          <cell r="CC170">
            <v>0</v>
          </cell>
          <cell r="CH170">
            <v>0</v>
          </cell>
          <cell r="CI170">
            <v>0</v>
          </cell>
          <cell r="CJ170">
            <v>0</v>
          </cell>
          <cell r="CK170">
            <v>0</v>
          </cell>
          <cell r="CL170">
            <v>0</v>
          </cell>
          <cell r="CR170">
            <v>0</v>
          </cell>
          <cell r="CS170">
            <v>0</v>
          </cell>
          <cell r="CT170">
            <v>0</v>
          </cell>
          <cell r="CU170">
            <v>0</v>
          </cell>
          <cell r="CV170">
            <v>0</v>
          </cell>
          <cell r="CW170">
            <v>0</v>
          </cell>
          <cell r="CX170">
            <v>0</v>
          </cell>
          <cell r="CY170">
            <v>0</v>
          </cell>
          <cell r="CZ170">
            <v>0</v>
          </cell>
          <cell r="DA170">
            <v>0</v>
          </cell>
          <cell r="DC170">
            <v>38869</v>
          </cell>
          <cell r="DD170">
            <v>-3713.8197518420184</v>
          </cell>
          <cell r="DE170">
            <v>-111.37642505347151</v>
          </cell>
          <cell r="DF170">
            <v>0</v>
          </cell>
          <cell r="DG170">
            <v>-637.30224752988738</v>
          </cell>
          <cell r="DH170">
            <v>0</v>
          </cell>
          <cell r="DI170">
            <v>0</v>
          </cell>
          <cell r="DJ170">
            <v>0</v>
          </cell>
          <cell r="DK170">
            <v>-4462.4984244253774</v>
          </cell>
        </row>
        <row r="171">
          <cell r="A171">
            <v>38899</v>
          </cell>
          <cell r="B171">
            <v>405.3772146271167</v>
          </cell>
          <cell r="C171">
            <v>-1292.8714221561067</v>
          </cell>
          <cell r="D171">
            <v>-37.997339432800175</v>
          </cell>
          <cell r="E171">
            <v>85.926425764628334</v>
          </cell>
          <cell r="F171">
            <v>63.097422760433346</v>
          </cell>
          <cell r="G171">
            <v>9.521391810186401</v>
          </cell>
          <cell r="H171">
            <v>-0.32059847622318571</v>
          </cell>
          <cell r="I171">
            <v>0.11600775901639304</v>
          </cell>
          <cell r="J171">
            <v>0</v>
          </cell>
          <cell r="K171">
            <v>0</v>
          </cell>
          <cell r="L171">
            <v>0</v>
          </cell>
          <cell r="M171">
            <v>3.0399783300000109</v>
          </cell>
          <cell r="N171">
            <v>0</v>
          </cell>
          <cell r="O171">
            <v>0</v>
          </cell>
          <cell r="P171">
            <v>0.20131255698182038</v>
          </cell>
          <cell r="Q171">
            <v>0.12599647136387349</v>
          </cell>
          <cell r="R171">
            <v>1.0237058572151838</v>
          </cell>
          <cell r="S171">
            <v>0.92580034814010403</v>
          </cell>
          <cell r="T171">
            <v>2.4281970247186639</v>
          </cell>
          <cell r="U171">
            <v>0.99213000399326035</v>
          </cell>
          <cell r="V171">
            <v>1.6739858547754893E-2</v>
          </cell>
          <cell r="W171">
            <v>1.0965609022300775</v>
          </cell>
          <cell r="X171">
            <v>6.0994822496438728E-2</v>
          </cell>
          <cell r="Y171">
            <v>9.4312656923254412E-3</v>
          </cell>
          <cell r="Z171">
            <v>0.19795250348403837</v>
          </cell>
          <cell r="AA171">
            <v>0.99622572541354693</v>
          </cell>
          <cell r="AB171">
            <v>3.9406667068586785</v>
          </cell>
          <cell r="AC171">
            <v>2.2436373671858689</v>
          </cell>
          <cell r="AD171">
            <v>0.12546473289171622</v>
          </cell>
          <cell r="AE171">
            <v>0.24019237594958209</v>
          </cell>
          <cell r="AF171">
            <v>6.8168824125131255E-2</v>
          </cell>
          <cell r="AG171">
            <v>0.10076335661788316</v>
          </cell>
          <cell r="AH171">
            <v>0.56957053055258733</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C171">
            <v>38899</v>
          </cell>
          <cell r="BD171">
            <v>6.3913257508907009</v>
          </cell>
          <cell r="BE171">
            <v>145.31034689204694</v>
          </cell>
          <cell r="BF171">
            <v>6.4329180908911496</v>
          </cell>
          <cell r="BG171">
            <v>15.131791472116561</v>
          </cell>
          <cell r="BH171">
            <v>9.1312459306976024</v>
          </cell>
          <cell r="BI171">
            <v>0.27266315666948859</v>
          </cell>
          <cell r="BJ171">
            <v>-0.14856179915809165</v>
          </cell>
          <cell r="BK171">
            <v>0</v>
          </cell>
          <cell r="BL171">
            <v>0</v>
          </cell>
          <cell r="BM171">
            <v>0</v>
          </cell>
          <cell r="BN171">
            <v>0</v>
          </cell>
          <cell r="BP171">
            <v>0</v>
          </cell>
          <cell r="BQ171">
            <v>0</v>
          </cell>
          <cell r="BR171">
            <v>0</v>
          </cell>
          <cell r="BS171">
            <v>0</v>
          </cell>
          <cell r="BT171">
            <v>0</v>
          </cell>
          <cell r="BU171">
            <v>0</v>
          </cell>
          <cell r="CA171">
            <v>0</v>
          </cell>
          <cell r="CB171">
            <v>0</v>
          </cell>
          <cell r="CC171">
            <v>0</v>
          </cell>
          <cell r="CH171">
            <v>0</v>
          </cell>
          <cell r="CI171">
            <v>0</v>
          </cell>
          <cell r="CJ171">
            <v>0</v>
          </cell>
          <cell r="CK171">
            <v>0</v>
          </cell>
          <cell r="CL171">
            <v>0</v>
          </cell>
          <cell r="CR171">
            <v>0</v>
          </cell>
          <cell r="CS171">
            <v>0</v>
          </cell>
          <cell r="CT171">
            <v>0</v>
          </cell>
          <cell r="CU171">
            <v>0</v>
          </cell>
          <cell r="CV171">
            <v>0</v>
          </cell>
          <cell r="CW171">
            <v>0</v>
          </cell>
          <cell r="CX171">
            <v>0</v>
          </cell>
          <cell r="CY171">
            <v>0</v>
          </cell>
          <cell r="CZ171">
            <v>0</v>
          </cell>
          <cell r="DA171">
            <v>0</v>
          </cell>
          <cell r="DC171">
            <v>38899</v>
          </cell>
          <cell r="DD171">
            <v>-764.1109190137488</v>
          </cell>
          <cell r="DE171">
            <v>15.363511234458533</v>
          </cell>
          <cell r="DF171">
            <v>0</v>
          </cell>
          <cell r="DG171">
            <v>182.52172949415433</v>
          </cell>
          <cell r="DH171">
            <v>0</v>
          </cell>
          <cell r="DI171">
            <v>0</v>
          </cell>
          <cell r="DJ171">
            <v>0</v>
          </cell>
          <cell r="DK171">
            <v>-566.22567828513593</v>
          </cell>
        </row>
        <row r="172">
          <cell r="A172">
            <v>38930</v>
          </cell>
          <cell r="B172">
            <v>81.467569252304202</v>
          </cell>
          <cell r="C172">
            <v>3911.4478395503347</v>
          </cell>
          <cell r="D172">
            <v>19.208235735825156</v>
          </cell>
          <cell r="E172">
            <v>-26.42618815304013</v>
          </cell>
          <cell r="F172">
            <v>1.4689937095704408</v>
          </cell>
          <cell r="G172">
            <v>-0.50997908753021193</v>
          </cell>
          <cell r="H172">
            <v>0.45414256445480206</v>
          </cell>
          <cell r="I172">
            <v>-1.726229508197008E-3</v>
          </cell>
          <cell r="J172">
            <v>0</v>
          </cell>
          <cell r="K172">
            <v>0</v>
          </cell>
          <cell r="L172">
            <v>0</v>
          </cell>
          <cell r="M172">
            <v>0</v>
          </cell>
          <cell r="N172">
            <v>0</v>
          </cell>
          <cell r="O172">
            <v>0</v>
          </cell>
          <cell r="P172">
            <v>-7.4921423948222099E-3</v>
          </cell>
          <cell r="Q172">
            <v>-3.6232491909382603E-3</v>
          </cell>
          <cell r="R172">
            <v>-1.0395919093845407E-2</v>
          </cell>
          <cell r="S172">
            <v>-6.2947766990291143E-3</v>
          </cell>
          <cell r="T172">
            <v>-1.1852323624579331E-2</v>
          </cell>
          <cell r="U172">
            <v>-1.9933459546926713E-2</v>
          </cell>
          <cell r="V172">
            <v>-3.0705501618122355E-4</v>
          </cell>
          <cell r="W172">
            <v>-7.6300323624636235E-3</v>
          </cell>
          <cell r="X172">
            <v>-1.3352556634305124E-3</v>
          </cell>
          <cell r="Y172">
            <v>-9.5375404531194974E-5</v>
          </cell>
          <cell r="Z172">
            <v>-3.8150161812389172E-4</v>
          </cell>
          <cell r="AA172">
            <v>-3.3591818770222659E-2</v>
          </cell>
          <cell r="AB172">
            <v>0.27546478370520333</v>
          </cell>
          <cell r="AC172">
            <v>-5.3982478964414327E-2</v>
          </cell>
          <cell r="AD172">
            <v>-3.4390161812387632E-3</v>
          </cell>
          <cell r="AE172">
            <v>-3.624265372165425E-3</v>
          </cell>
          <cell r="AF172">
            <v>-1.9651521035597419E-3</v>
          </cell>
          <cell r="AG172">
            <v>-2.4797605177990789E-3</v>
          </cell>
          <cell r="AH172">
            <v>-7.4392815534025658E-3</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C172">
            <v>38930</v>
          </cell>
          <cell r="BD172">
            <v>1.0890080525683743E-2</v>
          </cell>
          <cell r="BE172">
            <v>-3.5787245799496077</v>
          </cell>
          <cell r="BF172">
            <v>-0.20606996167447278</v>
          </cell>
          <cell r="BG172">
            <v>7.2746735831877913</v>
          </cell>
          <cell r="BH172">
            <v>-0.53206852724784426</v>
          </cell>
          <cell r="BI172">
            <v>-2.8592968489888904E-2</v>
          </cell>
          <cell r="BJ172">
            <v>6.1679524999047608E-2</v>
          </cell>
          <cell r="BK172">
            <v>0</v>
          </cell>
          <cell r="BL172">
            <v>0</v>
          </cell>
          <cell r="BM172">
            <v>0</v>
          </cell>
          <cell r="BN172">
            <v>0</v>
          </cell>
          <cell r="BP172">
            <v>0</v>
          </cell>
          <cell r="BQ172">
            <v>0</v>
          </cell>
          <cell r="BR172">
            <v>0</v>
          </cell>
          <cell r="BS172">
            <v>0</v>
          </cell>
          <cell r="BT172">
            <v>0</v>
          </cell>
          <cell r="BU172">
            <v>0</v>
          </cell>
          <cell r="CA172">
            <v>0</v>
          </cell>
          <cell r="CB172">
            <v>0</v>
          </cell>
          <cell r="CC172">
            <v>0</v>
          </cell>
          <cell r="CH172">
            <v>0</v>
          </cell>
          <cell r="CI172">
            <v>0</v>
          </cell>
          <cell r="CJ172">
            <v>0</v>
          </cell>
          <cell r="CK172">
            <v>0</v>
          </cell>
          <cell r="CL172">
            <v>0</v>
          </cell>
          <cell r="CR172">
            <v>0</v>
          </cell>
          <cell r="CS172">
            <v>0</v>
          </cell>
          <cell r="CT172">
            <v>0</v>
          </cell>
          <cell r="CU172">
            <v>0</v>
          </cell>
          <cell r="CV172">
            <v>0</v>
          </cell>
          <cell r="CW172">
            <v>0</v>
          </cell>
          <cell r="CX172">
            <v>0</v>
          </cell>
          <cell r="CY172">
            <v>0</v>
          </cell>
          <cell r="CZ172">
            <v>0</v>
          </cell>
          <cell r="DA172">
            <v>0</v>
          </cell>
          <cell r="DC172">
            <v>38930</v>
          </cell>
          <cell r="DD172">
            <v>3987.1088873424105</v>
          </cell>
          <cell r="DE172">
            <v>9.960191962752929E-2</v>
          </cell>
          <cell r="DF172">
            <v>0</v>
          </cell>
          <cell r="DG172">
            <v>3.0017871513507091</v>
          </cell>
          <cell r="DH172">
            <v>0</v>
          </cell>
          <cell r="DI172">
            <v>0</v>
          </cell>
          <cell r="DJ172">
            <v>0</v>
          </cell>
          <cell r="DK172">
            <v>3990.2102764133888</v>
          </cell>
        </row>
        <row r="173">
          <cell r="A173">
            <v>38961</v>
          </cell>
          <cell r="B173">
            <v>-178.17651719160858</v>
          </cell>
          <cell r="C173">
            <v>-3481.3934453068318</v>
          </cell>
          <cell r="D173">
            <v>-11.917274635445949</v>
          </cell>
          <cell r="E173">
            <v>-34.534056426273537</v>
          </cell>
          <cell r="F173">
            <v>-14.42375812399564</v>
          </cell>
          <cell r="G173">
            <v>-8.9010272754380253</v>
          </cell>
          <cell r="H173">
            <v>-0.98356359089413203</v>
          </cell>
          <cell r="I173">
            <v>-0.11428152950819603</v>
          </cell>
          <cell r="J173">
            <v>0</v>
          </cell>
          <cell r="K173">
            <v>0</v>
          </cell>
          <cell r="L173">
            <v>0</v>
          </cell>
          <cell r="M173">
            <v>-3.0399783299999967</v>
          </cell>
          <cell r="N173">
            <v>0</v>
          </cell>
          <cell r="O173">
            <v>0</v>
          </cell>
          <cell r="P173">
            <v>-7.7072854573127181E-2</v>
          </cell>
          <cell r="Q173">
            <v>-3.4863048620980663E-2</v>
          </cell>
          <cell r="R173">
            <v>-0.97166628546533218</v>
          </cell>
          <cell r="S173">
            <v>-0.89126224967938938</v>
          </cell>
          <cell r="T173">
            <v>-1.8439589154936709E-2</v>
          </cell>
          <cell r="U173">
            <v>-0.42512374626483407</v>
          </cell>
          <cell r="V173">
            <v>-1.0022488770843052E-2</v>
          </cell>
          <cell r="W173">
            <v>-0.96579272582452447</v>
          </cell>
          <cell r="X173">
            <v>-1.183069789819291E-2</v>
          </cell>
          <cell r="Y173">
            <v>-7.8772682407992067E-3</v>
          </cell>
          <cell r="Z173">
            <v>-0.19370269077577085</v>
          </cell>
          <cell r="AA173">
            <v>-0.22530167160037351</v>
          </cell>
          <cell r="AB173">
            <v>-0.71931172548163147</v>
          </cell>
          <cell r="AC173">
            <v>-0.68673052850581939</v>
          </cell>
          <cell r="AD173">
            <v>-0.10666327875723436</v>
          </cell>
          <cell r="AE173">
            <v>-0.22329099277189357</v>
          </cell>
          <cell r="AF173">
            <v>-1.8521062059802196E-2</v>
          </cell>
          <cell r="AG173">
            <v>-2.7889167774086898E-2</v>
          </cell>
          <cell r="AH173">
            <v>-0.45287425298169026</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C173">
            <v>38961</v>
          </cell>
          <cell r="BD173">
            <v>-7.012939478848466</v>
          </cell>
          <cell r="BE173">
            <v>-17.917998054273426</v>
          </cell>
          <cell r="BF173">
            <v>-2.6347954077243685</v>
          </cell>
          <cell r="BG173">
            <v>-24.87555458924794</v>
          </cell>
          <cell r="BH173">
            <v>-2.0208629405450154</v>
          </cell>
          <cell r="BI173">
            <v>-0.2520507759794981</v>
          </cell>
          <cell r="BJ173">
            <v>-0.28470016793885744</v>
          </cell>
          <cell r="BK173">
            <v>0</v>
          </cell>
          <cell r="BL173">
            <v>0</v>
          </cell>
          <cell r="BM173">
            <v>0</v>
          </cell>
          <cell r="BN173">
            <v>0</v>
          </cell>
          <cell r="BP173">
            <v>0</v>
          </cell>
          <cell r="BQ173">
            <v>0</v>
          </cell>
          <cell r="BR173">
            <v>0</v>
          </cell>
          <cell r="BS173">
            <v>0</v>
          </cell>
          <cell r="BT173">
            <v>0</v>
          </cell>
          <cell r="BU173">
            <v>0</v>
          </cell>
          <cell r="CA173">
            <v>0</v>
          </cell>
          <cell r="CB173">
            <v>0</v>
          </cell>
          <cell r="CC173">
            <v>0</v>
          </cell>
          <cell r="CH173">
            <v>0</v>
          </cell>
          <cell r="CI173">
            <v>0</v>
          </cell>
          <cell r="CJ173">
            <v>0</v>
          </cell>
          <cell r="CK173">
            <v>0</v>
          </cell>
          <cell r="CL173">
            <v>0</v>
          </cell>
          <cell r="CR173">
            <v>0</v>
          </cell>
          <cell r="CS173">
            <v>0</v>
          </cell>
          <cell r="CT173">
            <v>0</v>
          </cell>
          <cell r="CU173">
            <v>0</v>
          </cell>
          <cell r="CV173">
            <v>0</v>
          </cell>
          <cell r="CW173">
            <v>0</v>
          </cell>
          <cell r="CX173">
            <v>0</v>
          </cell>
          <cell r="CY173">
            <v>0</v>
          </cell>
          <cell r="CZ173">
            <v>0</v>
          </cell>
          <cell r="DA173">
            <v>0</v>
          </cell>
          <cell r="DC173">
            <v>38961</v>
          </cell>
          <cell r="DD173">
            <v>-3733.4839024099965</v>
          </cell>
          <cell r="DE173">
            <v>-6.0682363252012621</v>
          </cell>
          <cell r="DF173">
            <v>0</v>
          </cell>
          <cell r="DG173">
            <v>-54.998901414557572</v>
          </cell>
          <cell r="DH173">
            <v>0</v>
          </cell>
          <cell r="DI173">
            <v>0</v>
          </cell>
          <cell r="DJ173">
            <v>0</v>
          </cell>
          <cell r="DK173">
            <v>-3794.5510401497554</v>
          </cell>
        </row>
        <row r="174">
          <cell r="A174">
            <v>38991</v>
          </cell>
          <cell r="B174">
            <v>904.2892519928655</v>
          </cell>
          <cell r="C174">
            <v>5633.3232398803666</v>
          </cell>
          <cell r="D174">
            <v>412.89987238201627</v>
          </cell>
          <cell r="E174">
            <v>291.35089639326861</v>
          </cell>
          <cell r="F174">
            <v>630.40248334217904</v>
          </cell>
          <cell r="G174">
            <v>9.307373620968292</v>
          </cell>
          <cell r="H174">
            <v>-10.583365571374266</v>
          </cell>
          <cell r="I174">
            <v>0.11600775901639304</v>
          </cell>
          <cell r="J174">
            <v>0</v>
          </cell>
          <cell r="K174">
            <v>0</v>
          </cell>
          <cell r="L174">
            <v>0</v>
          </cell>
          <cell r="M174">
            <v>3.0399783300000109</v>
          </cell>
          <cell r="N174">
            <v>0</v>
          </cell>
          <cell r="O174">
            <v>0</v>
          </cell>
          <cell r="P174">
            <v>2.403924555361213</v>
          </cell>
          <cell r="Q174">
            <v>1.6868939712030007</v>
          </cell>
          <cell r="R174">
            <v>8.5795888475688855</v>
          </cell>
          <cell r="S174">
            <v>8.7213596349505131</v>
          </cell>
          <cell r="T174">
            <v>7.5578518250692941</v>
          </cell>
          <cell r="U174">
            <v>24.411908316284144</v>
          </cell>
          <cell r="V174">
            <v>0.43591783511198157</v>
          </cell>
          <cell r="W174">
            <v>32.609563232661358</v>
          </cell>
          <cell r="X174">
            <v>0.86301750280176104</v>
          </cell>
          <cell r="Y174">
            <v>0.25128109876787569</v>
          </cell>
          <cell r="Z174">
            <v>4.1135438524713805</v>
          </cell>
          <cell r="AA174">
            <v>9.6084019892390593</v>
          </cell>
          <cell r="AB174">
            <v>59.208913464829038</v>
          </cell>
          <cell r="AC174">
            <v>39.200706598919211</v>
          </cell>
          <cell r="AD174">
            <v>1.0363169654003395</v>
          </cell>
          <cell r="AE174">
            <v>1.8200682273563169</v>
          </cell>
          <cell r="AF174">
            <v>0.89918453909969709</v>
          </cell>
          <cell r="AG174">
            <v>1.6137169607756976</v>
          </cell>
          <cell r="AH174">
            <v>13.837611118904977</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C174">
            <v>38991</v>
          </cell>
          <cell r="BD174">
            <v>10.317330978578269</v>
          </cell>
          <cell r="BE174">
            <v>477.45997152618372</v>
          </cell>
          <cell r="BF174">
            <v>110.28797151717167</v>
          </cell>
          <cell r="BG174">
            <v>124.54989531658157</v>
          </cell>
          <cell r="BH174">
            <v>123.03794483422051</v>
          </cell>
          <cell r="BI174">
            <v>0.27009965143711234</v>
          </cell>
          <cell r="BJ174">
            <v>1.1088860358432715</v>
          </cell>
          <cell r="BK174">
            <v>0</v>
          </cell>
          <cell r="BL174">
            <v>0</v>
          </cell>
          <cell r="BM174">
            <v>0</v>
          </cell>
          <cell r="BN174">
            <v>0</v>
          </cell>
          <cell r="BP174">
            <v>0</v>
          </cell>
          <cell r="BQ174">
            <v>0</v>
          </cell>
          <cell r="BR174">
            <v>0</v>
          </cell>
          <cell r="BS174">
            <v>0</v>
          </cell>
          <cell r="BT174">
            <v>0</v>
          </cell>
          <cell r="BU174">
            <v>0</v>
          </cell>
          <cell r="CA174">
            <v>0</v>
          </cell>
          <cell r="CB174">
            <v>0</v>
          </cell>
          <cell r="CC174">
            <v>0</v>
          </cell>
          <cell r="CH174">
            <v>0</v>
          </cell>
          <cell r="CI174">
            <v>0</v>
          </cell>
          <cell r="CJ174">
            <v>0</v>
          </cell>
          <cell r="CK174">
            <v>0</v>
          </cell>
          <cell r="CL174">
            <v>0</v>
          </cell>
          <cell r="CR174">
            <v>0</v>
          </cell>
          <cell r="CS174">
            <v>0</v>
          </cell>
          <cell r="CT174">
            <v>0</v>
          </cell>
          <cell r="CU174">
            <v>0</v>
          </cell>
          <cell r="CV174">
            <v>0</v>
          </cell>
          <cell r="CW174">
            <v>0</v>
          </cell>
          <cell r="CX174">
            <v>0</v>
          </cell>
          <cell r="CY174">
            <v>0</v>
          </cell>
          <cell r="CZ174">
            <v>0</v>
          </cell>
          <cell r="DA174">
            <v>0</v>
          </cell>
          <cell r="DC174">
            <v>38991</v>
          </cell>
          <cell r="DD174">
            <v>7874.1457381293067</v>
          </cell>
          <cell r="DE174">
            <v>218.85977053677581</v>
          </cell>
          <cell r="DF174">
            <v>0</v>
          </cell>
          <cell r="DG174">
            <v>847.03209986001616</v>
          </cell>
          <cell r="DH174">
            <v>0</v>
          </cell>
          <cell r="DI174">
            <v>0</v>
          </cell>
          <cell r="DJ174">
            <v>0</v>
          </cell>
          <cell r="DK174">
            <v>8940.0376085260978</v>
          </cell>
        </row>
        <row r="175">
          <cell r="A175">
            <v>39022</v>
          </cell>
          <cell r="B175">
            <v>395.17291792135438</v>
          </cell>
          <cell r="C175">
            <v>5470.7442724432476</v>
          </cell>
          <cell r="D175">
            <v>579.93550918347012</v>
          </cell>
          <cell r="E175">
            <v>325.30428417084204</v>
          </cell>
          <cell r="F175">
            <v>720.50650860948849</v>
          </cell>
          <cell r="G175">
            <v>-9.4337048409624913</v>
          </cell>
          <cell r="H175">
            <v>4.7716608962032154</v>
          </cell>
          <cell r="I175">
            <v>-0.11600775901639304</v>
          </cell>
          <cell r="J175">
            <v>0</v>
          </cell>
          <cell r="K175">
            <v>0</v>
          </cell>
          <cell r="L175">
            <v>0</v>
          </cell>
          <cell r="M175">
            <v>-3.0399783300000109</v>
          </cell>
          <cell r="N175">
            <v>0</v>
          </cell>
          <cell r="O175">
            <v>0</v>
          </cell>
          <cell r="P175">
            <v>2.2624667078830267</v>
          </cell>
          <cell r="Q175">
            <v>1.6425925644442785</v>
          </cell>
          <cell r="R175">
            <v>7.1550396235096443</v>
          </cell>
          <cell r="S175">
            <v>7.5069672996383829</v>
          </cell>
          <cell r="T175">
            <v>7.5140132359268179</v>
          </cell>
          <cell r="U175">
            <v>24.860978529608424</v>
          </cell>
          <cell r="V175">
            <v>0.44164684075098093</v>
          </cell>
          <cell r="W175">
            <v>33.038451296654983</v>
          </cell>
          <cell r="X175">
            <v>0.86064162829349211</v>
          </cell>
          <cell r="Y175">
            <v>0.25288450385055405</v>
          </cell>
          <cell r="Z175">
            <v>4.0342821439608869</v>
          </cell>
          <cell r="AA175">
            <v>8.9640606502915396</v>
          </cell>
          <cell r="AB175">
            <v>58.736597401495203</v>
          </cell>
          <cell r="AC175">
            <v>39.210616854193091</v>
          </cell>
          <cell r="AD175">
            <v>0.86455799775865483</v>
          </cell>
          <cell r="AE175">
            <v>1.4716088875679869</v>
          </cell>
          <cell r="AF175">
            <v>0.87456605420610889</v>
          </cell>
          <cell r="AG175">
            <v>1.6060592482533904</v>
          </cell>
          <cell r="AH175">
            <v>13.840126945207082</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C175">
            <v>39022</v>
          </cell>
          <cell r="BD175">
            <v>-9.5241194869562378</v>
          </cell>
          <cell r="BE175">
            <v>862.38318659526749</v>
          </cell>
          <cell r="BF175">
            <v>130.44372596843706</v>
          </cell>
          <cell r="BG175">
            <v>67.559596630270107</v>
          </cell>
          <cell r="BH175">
            <v>126.39698992684927</v>
          </cell>
          <cell r="BI175">
            <v>-0.24341380796874468</v>
          </cell>
          <cell r="BJ175">
            <v>2.8384247094649435</v>
          </cell>
          <cell r="BK175">
            <v>0</v>
          </cell>
          <cell r="BL175">
            <v>0</v>
          </cell>
          <cell r="BM175">
            <v>0</v>
          </cell>
          <cell r="BN175">
            <v>0</v>
          </cell>
          <cell r="BP175">
            <v>0</v>
          </cell>
          <cell r="BQ175">
            <v>0</v>
          </cell>
          <cell r="BR175">
            <v>0</v>
          </cell>
          <cell r="BS175">
            <v>0</v>
          </cell>
          <cell r="BT175">
            <v>0</v>
          </cell>
          <cell r="BU175">
            <v>0</v>
          </cell>
          <cell r="CA175">
            <v>0</v>
          </cell>
          <cell r="CB175">
            <v>0</v>
          </cell>
          <cell r="CC175">
            <v>0</v>
          </cell>
          <cell r="CH175">
            <v>0</v>
          </cell>
          <cell r="CI175">
            <v>0</v>
          </cell>
          <cell r="CJ175">
            <v>0</v>
          </cell>
          <cell r="CK175">
            <v>0</v>
          </cell>
          <cell r="CL175">
            <v>0</v>
          </cell>
          <cell r="CR175">
            <v>0</v>
          </cell>
          <cell r="CS175">
            <v>0</v>
          </cell>
          <cell r="CT175">
            <v>0</v>
          </cell>
          <cell r="CU175">
            <v>0</v>
          </cell>
          <cell r="CV175">
            <v>0</v>
          </cell>
          <cell r="CW175">
            <v>0</v>
          </cell>
          <cell r="CX175">
            <v>0</v>
          </cell>
          <cell r="CY175">
            <v>0</v>
          </cell>
          <cell r="CZ175">
            <v>0</v>
          </cell>
          <cell r="DA175">
            <v>0</v>
          </cell>
          <cell r="DC175">
            <v>39022</v>
          </cell>
          <cell r="DD175">
            <v>7483.8454622946265</v>
          </cell>
          <cell r="DE175">
            <v>215.13815841349452</v>
          </cell>
          <cell r="DF175">
            <v>0</v>
          </cell>
          <cell r="DG175">
            <v>1179.854390535364</v>
          </cell>
          <cell r="DH175">
            <v>0</v>
          </cell>
          <cell r="DI175">
            <v>0</v>
          </cell>
          <cell r="DJ175">
            <v>0</v>
          </cell>
          <cell r="DK175">
            <v>8878.8380112434843</v>
          </cell>
        </row>
        <row r="176">
          <cell r="A176">
            <v>39052</v>
          </cell>
          <cell r="B176">
            <v>530.59152302489565</v>
          </cell>
          <cell r="C176">
            <v>8251.7027550338262</v>
          </cell>
          <cell r="D176">
            <v>775.68000976953294</v>
          </cell>
          <cell r="E176">
            <v>374.36431131761765</v>
          </cell>
          <cell r="F176">
            <v>891.31354368607049</v>
          </cell>
          <cell r="G176">
            <v>9.516157743532915</v>
          </cell>
          <cell r="H176">
            <v>7.0445027341823661</v>
          </cell>
          <cell r="I176">
            <v>0.11600775901639304</v>
          </cell>
          <cell r="J176">
            <v>0</v>
          </cell>
          <cell r="K176">
            <v>0</v>
          </cell>
          <cell r="L176">
            <v>0</v>
          </cell>
          <cell r="M176">
            <v>3.0399783300000109</v>
          </cell>
          <cell r="N176">
            <v>0</v>
          </cell>
          <cell r="O176">
            <v>0</v>
          </cell>
          <cell r="P176">
            <v>3.1639028767929691</v>
          </cell>
          <cell r="Q176">
            <v>2.2475202421560425</v>
          </cell>
          <cell r="R176">
            <v>11.595033004913169</v>
          </cell>
          <cell r="S176">
            <v>11.861548543675084</v>
          </cell>
          <cell r="T176">
            <v>10.032008487325143</v>
          </cell>
          <cell r="U176">
            <v>33.563643902540718</v>
          </cell>
          <cell r="V176">
            <v>0.60117562445209494</v>
          </cell>
          <cell r="W176">
            <v>45.371498738118319</v>
          </cell>
          <cell r="X176">
            <v>1.1618162293816945</v>
          </cell>
          <cell r="Y176">
            <v>0.34855489244418347</v>
          </cell>
          <cell r="Z176">
            <v>5.7116962481342561</v>
          </cell>
          <cell r="AA176">
            <v>12.421022786734355</v>
          </cell>
          <cell r="AB176">
            <v>80.993412550542672</v>
          </cell>
          <cell r="AC176">
            <v>53.141157950741743</v>
          </cell>
          <cell r="AD176">
            <v>1.380494351087318</v>
          </cell>
          <cell r="AE176">
            <v>2.4415318125924266</v>
          </cell>
          <cell r="AF176">
            <v>1.1968364260654742</v>
          </cell>
          <cell r="AG176">
            <v>2.1783191610056161</v>
          </cell>
          <cell r="AH176">
            <v>19.134971308729313</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C176">
            <v>39052</v>
          </cell>
          <cell r="BD176">
            <v>9.0304672088763311</v>
          </cell>
          <cell r="BE176">
            <v>1242.2927883561886</v>
          </cell>
          <cell r="BF176">
            <v>181.78144839278264</v>
          </cell>
          <cell r="BG176">
            <v>148.61007245978453</v>
          </cell>
          <cell r="BH176">
            <v>177.01552773347504</v>
          </cell>
          <cell r="BI176">
            <v>0.26538813588898691</v>
          </cell>
          <cell r="BJ176">
            <v>3.5086026735628337</v>
          </cell>
          <cell r="BK176">
            <v>0</v>
          </cell>
          <cell r="BL176">
            <v>0</v>
          </cell>
          <cell r="BM176">
            <v>0</v>
          </cell>
          <cell r="BN176">
            <v>0</v>
          </cell>
          <cell r="BP176">
            <v>0</v>
          </cell>
          <cell r="BQ176">
            <v>0</v>
          </cell>
          <cell r="BR176">
            <v>0</v>
          </cell>
          <cell r="BS176">
            <v>0</v>
          </cell>
          <cell r="BT176">
            <v>0</v>
          </cell>
          <cell r="BU176">
            <v>0</v>
          </cell>
          <cell r="CA176">
            <v>0</v>
          </cell>
          <cell r="CB176">
            <v>0</v>
          </cell>
          <cell r="CC176">
            <v>0</v>
          </cell>
          <cell r="CH176">
            <v>0</v>
          </cell>
          <cell r="CI176">
            <v>0</v>
          </cell>
          <cell r="CJ176">
            <v>0</v>
          </cell>
          <cell r="CK176">
            <v>0</v>
          </cell>
          <cell r="CL176">
            <v>0</v>
          </cell>
          <cell r="CR176">
            <v>0</v>
          </cell>
          <cell r="CS176">
            <v>0</v>
          </cell>
          <cell r="CT176">
            <v>0</v>
          </cell>
          <cell r="CU176">
            <v>0</v>
          </cell>
          <cell r="CV176">
            <v>0</v>
          </cell>
          <cell r="CW176">
            <v>0</v>
          </cell>
          <cell r="CX176">
            <v>0</v>
          </cell>
          <cell r="CY176">
            <v>0</v>
          </cell>
          <cell r="CZ176">
            <v>0</v>
          </cell>
          <cell r="DA176">
            <v>0</v>
          </cell>
          <cell r="DC176">
            <v>39052</v>
          </cell>
          <cell r="DD176">
            <v>10843.368789398673</v>
          </cell>
          <cell r="DE176">
            <v>298.54614513743257</v>
          </cell>
          <cell r="DF176">
            <v>0</v>
          </cell>
          <cell r="DG176">
            <v>1762.5042949605588</v>
          </cell>
          <cell r="DH176">
            <v>0</v>
          </cell>
          <cell r="DI176">
            <v>0</v>
          </cell>
          <cell r="DJ176">
            <v>0</v>
          </cell>
          <cell r="DK176">
            <v>12904.419229496665</v>
          </cell>
        </row>
        <row r="177">
          <cell r="A177">
            <v>39083</v>
          </cell>
          <cell r="B177">
            <v>-3.113023186868304</v>
          </cell>
          <cell r="C177">
            <v>1197.4618153900337</v>
          </cell>
          <cell r="D177">
            <v>405.51203373309727</v>
          </cell>
          <cell r="E177">
            <v>168.17515617029335</v>
          </cell>
          <cell r="F177">
            <v>303.61764948381688</v>
          </cell>
          <cell r="G177">
            <v>-0.35062828808008817</v>
          </cell>
          <cell r="H177">
            <v>2.1502045343285623</v>
          </cell>
          <cell r="I177">
            <v>-1.726229508197008E-3</v>
          </cell>
          <cell r="J177">
            <v>0</v>
          </cell>
          <cell r="K177">
            <v>0</v>
          </cell>
          <cell r="L177">
            <v>0</v>
          </cell>
          <cell r="M177">
            <v>0</v>
          </cell>
          <cell r="N177">
            <v>0</v>
          </cell>
          <cell r="O177">
            <v>0</v>
          </cell>
          <cell r="P177">
            <v>1.2936485017332835</v>
          </cell>
          <cell r="Q177">
            <v>0.93660121836544707</v>
          </cell>
          <cell r="R177">
            <v>4.5553289745178773</v>
          </cell>
          <cell r="S177">
            <v>4.7223783990774635</v>
          </cell>
          <cell r="T177">
            <v>4.2629881809018784</v>
          </cell>
          <cell r="U177">
            <v>14.230995421994521</v>
          </cell>
          <cell r="V177">
            <v>0.25418597897834561</v>
          </cell>
          <cell r="W177">
            <v>19.185773254458212</v>
          </cell>
          <cell r="X177">
            <v>0.48989987273005609</v>
          </cell>
          <cell r="Y177">
            <v>0.14698234248073572</v>
          </cell>
          <cell r="Z177">
            <v>2.3874855432840043</v>
          </cell>
          <cell r="AA177">
            <v>5.0824148366420019</v>
          </cell>
          <cell r="AB177">
            <v>33.367029876040817</v>
          </cell>
          <cell r="AC177">
            <v>22.391216318598708</v>
          </cell>
          <cell r="AD177">
            <v>0.53619709035908514</v>
          </cell>
          <cell r="AE177">
            <v>0.94533101199033531</v>
          </cell>
          <cell r="AF177">
            <v>0.49855648471216085</v>
          </cell>
          <cell r="AG177">
            <v>0.91633881396931649</v>
          </cell>
          <cell r="AH177">
            <v>8.0477297690161009</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C177">
            <v>39083</v>
          </cell>
          <cell r="BD177">
            <v>-1.2216905476305726</v>
          </cell>
          <cell r="BE177">
            <v>244.63309957578986</v>
          </cell>
          <cell r="BF177">
            <v>66.164565112500838</v>
          </cell>
          <cell r="BG177">
            <v>37.241511602885907</v>
          </cell>
          <cell r="BH177">
            <v>58.864968256931093</v>
          </cell>
          <cell r="BI177">
            <v>-3.4145245978522532E-2</v>
          </cell>
          <cell r="BJ177">
            <v>1.5829826079903988</v>
          </cell>
          <cell r="BK177">
            <v>0</v>
          </cell>
          <cell r="BL177">
            <v>0</v>
          </cell>
          <cell r="BM177">
            <v>0</v>
          </cell>
          <cell r="BN177">
            <v>0</v>
          </cell>
          <cell r="BP177">
            <v>0</v>
          </cell>
          <cell r="BQ177">
            <v>0</v>
          </cell>
          <cell r="BR177">
            <v>0</v>
          </cell>
          <cell r="BS177">
            <v>0</v>
          </cell>
          <cell r="BT177">
            <v>0</v>
          </cell>
          <cell r="BU177">
            <v>0</v>
          </cell>
          <cell r="CA177">
            <v>0</v>
          </cell>
          <cell r="CB177">
            <v>0</v>
          </cell>
          <cell r="CC177">
            <v>0</v>
          </cell>
          <cell r="CH177">
            <v>0</v>
          </cell>
          <cell r="CI177">
            <v>0</v>
          </cell>
          <cell r="CJ177">
            <v>0</v>
          </cell>
          <cell r="CK177">
            <v>0</v>
          </cell>
          <cell r="CL177">
            <v>0</v>
          </cell>
          <cell r="CR177">
            <v>0</v>
          </cell>
          <cell r="CS177">
            <v>0</v>
          </cell>
          <cell r="CT177">
            <v>0</v>
          </cell>
          <cell r="CU177">
            <v>0</v>
          </cell>
          <cell r="CV177">
            <v>0</v>
          </cell>
          <cell r="CW177">
            <v>0</v>
          </cell>
          <cell r="CX177">
            <v>0</v>
          </cell>
          <cell r="CY177">
            <v>0</v>
          </cell>
          <cell r="CZ177">
            <v>0</v>
          </cell>
          <cell r="DA177">
            <v>0</v>
          </cell>
          <cell r="DC177">
            <v>39083</v>
          </cell>
          <cell r="DD177">
            <v>2073.4514816071137</v>
          </cell>
          <cell r="DE177">
            <v>124.25108188985035</v>
          </cell>
          <cell r="DF177">
            <v>0</v>
          </cell>
          <cell r="DG177">
            <v>407.231291362489</v>
          </cell>
          <cell r="DH177">
            <v>0</v>
          </cell>
          <cell r="DI177">
            <v>0</v>
          </cell>
          <cell r="DJ177">
            <v>0</v>
          </cell>
          <cell r="DK177">
            <v>2604.9338548594533</v>
          </cell>
        </row>
        <row r="178">
          <cell r="A178">
            <v>39114</v>
          </cell>
          <cell r="B178">
            <v>-1001.0269408475833</v>
          </cell>
          <cell r="C178">
            <v>-1187.9044374620426</v>
          </cell>
          <cell r="D178">
            <v>-233.59358164304876</v>
          </cell>
          <cell r="E178">
            <v>-326.09698134627524</v>
          </cell>
          <cell r="F178">
            <v>-459.95259299821237</v>
          </cell>
          <cell r="G178">
            <v>-27.102444415571682</v>
          </cell>
          <cell r="H178">
            <v>-3.8199229796562761</v>
          </cell>
          <cell r="I178">
            <v>-0.34302013728813563</v>
          </cell>
          <cell r="J178">
            <v>0</v>
          </cell>
          <cell r="K178">
            <v>0</v>
          </cell>
          <cell r="L178">
            <v>0</v>
          </cell>
          <cell r="M178">
            <v>-9.119934990000047</v>
          </cell>
          <cell r="N178">
            <v>0</v>
          </cell>
          <cell r="O178">
            <v>0</v>
          </cell>
          <cell r="P178">
            <v>-1.6519842927215347</v>
          </cell>
          <cell r="Q178">
            <v>-1.1145204377642743</v>
          </cell>
          <cell r="R178">
            <v>-7.6724162321978682</v>
          </cell>
          <cell r="S178">
            <v>-7.5728158680637989</v>
          </cell>
          <cell r="T178">
            <v>-4.6142770954218371</v>
          </cell>
          <cell r="U178">
            <v>-16.153598906896462</v>
          </cell>
          <cell r="V178">
            <v>-0.29497382424472351</v>
          </cell>
          <cell r="W178">
            <v>-22.683520917376057</v>
          </cell>
          <cell r="X178">
            <v>-0.55714841879796539</v>
          </cell>
          <cell r="Y178">
            <v>-0.17566223721965768</v>
          </cell>
          <cell r="Z178">
            <v>-3.0356851189730492</v>
          </cell>
          <cell r="AA178">
            <v>-6.3367499104056506</v>
          </cell>
          <cell r="AB178">
            <v>-37.721699133232278</v>
          </cell>
          <cell r="AC178">
            <v>-25.780662471667966</v>
          </cell>
          <cell r="AD178">
            <v>-0.89885757320501103</v>
          </cell>
          <cell r="AE178">
            <v>-1.6675729938010413</v>
          </cell>
          <cell r="AF178">
            <v>-0.59366192992384192</v>
          </cell>
          <cell r="AG178">
            <v>-1.0582012282270812</v>
          </cell>
          <cell r="AH178">
            <v>-9.7093800798185299</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C178">
            <v>39114</v>
          </cell>
          <cell r="BD178">
            <v>-18.271597217932424</v>
          </cell>
          <cell r="BE178">
            <v>-154.7189168157538</v>
          </cell>
          <cell r="BF178">
            <v>-83.483684518518601</v>
          </cell>
          <cell r="BG178">
            <v>-119.10935702966674</v>
          </cell>
          <cell r="BH178">
            <v>-89.333197915538847</v>
          </cell>
          <cell r="BI178">
            <v>-0.71873195611495433</v>
          </cell>
          <cell r="BJ178">
            <v>-1.9059377794065444</v>
          </cell>
          <cell r="BK178">
            <v>0</v>
          </cell>
          <cell r="BL178">
            <v>0</v>
          </cell>
          <cell r="BM178">
            <v>0</v>
          </cell>
          <cell r="BN178">
            <v>0</v>
          </cell>
          <cell r="BP178">
            <v>0</v>
          </cell>
          <cell r="BQ178">
            <v>0</v>
          </cell>
          <cell r="BR178">
            <v>0</v>
          </cell>
          <cell r="BS178">
            <v>0</v>
          </cell>
          <cell r="BT178">
            <v>0</v>
          </cell>
          <cell r="BU178">
            <v>0</v>
          </cell>
          <cell r="CA178">
            <v>0</v>
          </cell>
          <cell r="CB178">
            <v>0</v>
          </cell>
          <cell r="CC178">
            <v>0</v>
          </cell>
          <cell r="CH178">
            <v>0</v>
          </cell>
          <cell r="CI178">
            <v>0</v>
          </cell>
          <cell r="CJ178">
            <v>0</v>
          </cell>
          <cell r="CK178">
            <v>0</v>
          </cell>
          <cell r="CL178">
            <v>0</v>
          </cell>
          <cell r="CR178">
            <v>0</v>
          </cell>
          <cell r="CS178">
            <v>0</v>
          </cell>
          <cell r="CT178">
            <v>0</v>
          </cell>
          <cell r="CU178">
            <v>0</v>
          </cell>
          <cell r="CV178">
            <v>0</v>
          </cell>
          <cell r="CW178">
            <v>0</v>
          </cell>
          <cell r="CX178">
            <v>0</v>
          </cell>
          <cell r="CY178">
            <v>0</v>
          </cell>
          <cell r="CZ178">
            <v>0</v>
          </cell>
          <cell r="DA178">
            <v>0</v>
          </cell>
          <cell r="DC178">
            <v>39114</v>
          </cell>
          <cell r="DD178">
            <v>-3248.9598568196789</v>
          </cell>
          <cell r="DE178">
            <v>-149.29338866995863</v>
          </cell>
          <cell r="DF178">
            <v>0</v>
          </cell>
          <cell r="DG178">
            <v>-467.54142323293189</v>
          </cell>
          <cell r="DH178">
            <v>0</v>
          </cell>
          <cell r="DI178">
            <v>0</v>
          </cell>
          <cell r="DJ178">
            <v>0</v>
          </cell>
          <cell r="DK178">
            <v>-3865.794668722569</v>
          </cell>
        </row>
        <row r="179">
          <cell r="A179">
            <v>39142</v>
          </cell>
          <cell r="B179">
            <v>16.806282335695869</v>
          </cell>
          <cell r="C179">
            <v>-6150.2117978352908</v>
          </cell>
          <cell r="D179">
            <v>-355.88007158436676</v>
          </cell>
          <cell r="E179">
            <v>-72.314051963985776</v>
          </cell>
          <cell r="F179">
            <v>-345.6371053384496</v>
          </cell>
          <cell r="G179">
            <v>27.50029068998694</v>
          </cell>
          <cell r="H179">
            <v>-2.2468884135579366</v>
          </cell>
          <cell r="I179">
            <v>0.34837437457627152</v>
          </cell>
          <cell r="J179">
            <v>0</v>
          </cell>
          <cell r="K179">
            <v>0</v>
          </cell>
          <cell r="L179">
            <v>0</v>
          </cell>
          <cell r="M179">
            <v>9.1199349900000044</v>
          </cell>
          <cell r="N179">
            <v>0</v>
          </cell>
          <cell r="O179">
            <v>0</v>
          </cell>
          <cell r="P179">
            <v>-1.3095960466574734</v>
          </cell>
          <cell r="Q179">
            <v>-0.99721390177796998</v>
          </cell>
          <cell r="R179">
            <v>-2.2898726356596697</v>
          </cell>
          <cell r="S179">
            <v>-2.7032949095364671</v>
          </cell>
          <cell r="T179">
            <v>-4.93885822066893</v>
          </cell>
          <cell r="U179">
            <v>-15.065440079800439</v>
          </cell>
          <cell r="V179">
            <v>-0.26099715638298027</v>
          </cell>
          <cell r="W179">
            <v>-18.892092010009009</v>
          </cell>
          <cell r="X179">
            <v>-0.53555431215631666</v>
          </cell>
          <cell r="Y179">
            <v>-0.14366388318493761</v>
          </cell>
          <cell r="Z179">
            <v>-2.1238393572996301</v>
          </cell>
          <cell r="AA179">
            <v>-5.4555999587580786</v>
          </cell>
          <cell r="AB179">
            <v>-33.404746477950624</v>
          </cell>
          <cell r="AC179">
            <v>-23.92179046406639</v>
          </cell>
          <cell r="AD179">
            <v>-0.30490946920365669</v>
          </cell>
          <cell r="AE179">
            <v>-0.41600796340607715</v>
          </cell>
          <cell r="AF179">
            <v>-0.53137726329614088</v>
          </cell>
          <cell r="AG179">
            <v>-0.98296582639697139</v>
          </cell>
          <cell r="AH179">
            <v>-7.822930523680995</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C179">
            <v>39142</v>
          </cell>
          <cell r="BD179">
            <v>20.516487279504332</v>
          </cell>
          <cell r="BE179">
            <v>-888.18844043621812</v>
          </cell>
          <cell r="BF179">
            <v>-74.928052750400013</v>
          </cell>
          <cell r="BG179">
            <v>-8.7222172484983957</v>
          </cell>
          <cell r="BH179">
            <v>-69.837296780392933</v>
          </cell>
          <cell r="BI179">
            <v>0.77265904481829217</v>
          </cell>
          <cell r="BJ179">
            <v>-1.8805527045865098</v>
          </cell>
          <cell r="BK179">
            <v>0</v>
          </cell>
          <cell r="BL179">
            <v>0</v>
          </cell>
          <cell r="BM179">
            <v>0</v>
          </cell>
          <cell r="BN179">
            <v>0</v>
          </cell>
          <cell r="BP179">
            <v>0</v>
          </cell>
          <cell r="BQ179">
            <v>0</v>
          </cell>
          <cell r="BR179">
            <v>0</v>
          </cell>
          <cell r="BS179">
            <v>0</v>
          </cell>
          <cell r="BT179">
            <v>0</v>
          </cell>
          <cell r="BU179">
            <v>0</v>
          </cell>
          <cell r="CA179">
            <v>0</v>
          </cell>
          <cell r="CB179">
            <v>0</v>
          </cell>
          <cell r="CC179">
            <v>0</v>
          </cell>
          <cell r="CH179">
            <v>0</v>
          </cell>
          <cell r="CI179">
            <v>0</v>
          </cell>
          <cell r="CJ179">
            <v>0</v>
          </cell>
          <cell r="CK179">
            <v>0</v>
          </cell>
          <cell r="CL179">
            <v>0</v>
          </cell>
          <cell r="CR179">
            <v>0</v>
          </cell>
          <cell r="CS179">
            <v>0</v>
          </cell>
          <cell r="CT179">
            <v>0</v>
          </cell>
          <cell r="CU179">
            <v>0</v>
          </cell>
          <cell r="CV179">
            <v>0</v>
          </cell>
          <cell r="CW179">
            <v>0</v>
          </cell>
          <cell r="CX179">
            <v>0</v>
          </cell>
          <cell r="CY179">
            <v>0</v>
          </cell>
          <cell r="CZ179">
            <v>0</v>
          </cell>
          <cell r="DA179">
            <v>0</v>
          </cell>
          <cell r="DC179">
            <v>39142</v>
          </cell>
          <cell r="DD179">
            <v>-6872.5150327453912</v>
          </cell>
          <cell r="DE179">
            <v>-122.10075045989275</v>
          </cell>
          <cell r="DF179">
            <v>0</v>
          </cell>
          <cell r="DG179">
            <v>-1022.2674135957734</v>
          </cell>
          <cell r="DH179">
            <v>0</v>
          </cell>
          <cell r="DI179">
            <v>0</v>
          </cell>
          <cell r="DJ179">
            <v>0</v>
          </cell>
          <cell r="DK179">
            <v>-8016.8831968010572</v>
          </cell>
        </row>
        <row r="180">
          <cell r="A180">
            <v>39173</v>
          </cell>
          <cell r="B180">
            <v>-668.99461284696645</v>
          </cell>
          <cell r="C180">
            <v>-5084.6611051337331</v>
          </cell>
          <cell r="D180">
            <v>-621.86908211910577</v>
          </cell>
          <cell r="E180">
            <v>-503.86741011143818</v>
          </cell>
          <cell r="F180">
            <v>-789.16469816808058</v>
          </cell>
          <cell r="G180">
            <v>-9.4541676712258891</v>
          </cell>
          <cell r="H180">
            <v>-6.210643379354817</v>
          </cell>
          <cell r="I180">
            <v>-0.11963576679633192</v>
          </cell>
          <cell r="J180">
            <v>0</v>
          </cell>
          <cell r="K180">
            <v>0</v>
          </cell>
          <cell r="L180">
            <v>0</v>
          </cell>
          <cell r="M180">
            <v>-3.0399783299999683</v>
          </cell>
          <cell r="N180">
            <v>0</v>
          </cell>
          <cell r="O180">
            <v>0</v>
          </cell>
          <cell r="P180">
            <v>-2.959499564907019</v>
          </cell>
          <cell r="Q180">
            <v>-2.0891488886576575</v>
          </cell>
          <cell r="R180">
            <v>-10.649415688856685</v>
          </cell>
          <cell r="S180">
            <v>-10.864782691718062</v>
          </cell>
          <cell r="T180">
            <v>-9.3243858291007644</v>
          </cell>
          <cell r="U180">
            <v>-30.733362721987397</v>
          </cell>
          <cell r="V180">
            <v>-0.54958277120147048</v>
          </cell>
          <cell r="W180">
            <v>-41.285416702557271</v>
          </cell>
          <cell r="X180">
            <v>-1.0743712181154526</v>
          </cell>
          <cell r="Y180">
            <v>-0.31760823308449415</v>
          </cell>
          <cell r="Z180">
            <v>-5.1964081134353819</v>
          </cell>
          <cell r="AA180">
            <v>-11.718931096762709</v>
          </cell>
          <cell r="AB180">
            <v>-71.279793657453979</v>
          </cell>
          <cell r="AC180">
            <v>-48.985776299104202</v>
          </cell>
          <cell r="AD180">
            <v>-1.2795972143443155</v>
          </cell>
          <cell r="AE180">
            <v>-2.2504913779584772</v>
          </cell>
          <cell r="AF180">
            <v>-1.1130309025915524</v>
          </cell>
          <cell r="AG180">
            <v>-2.0120211895505435</v>
          </cell>
          <cell r="AH180">
            <v>-17.461388760797419</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C180">
            <v>39173</v>
          </cell>
          <cell r="BD180">
            <v>-8.9412898039809363</v>
          </cell>
          <cell r="BE180">
            <v>-751.06627717000697</v>
          </cell>
          <cell r="BF180">
            <v>-154.24292794284622</v>
          </cell>
          <cell r="BG180">
            <v>-119.23532729766669</v>
          </cell>
          <cell r="BH180">
            <v>-153.67711906083673</v>
          </cell>
          <cell r="BI180">
            <v>-0.31196177749622311</v>
          </cell>
          <cell r="BJ180">
            <v>-3.3209393100210622</v>
          </cell>
          <cell r="BK180">
            <v>0</v>
          </cell>
          <cell r="BL180">
            <v>0</v>
          </cell>
          <cell r="BM180">
            <v>0</v>
          </cell>
          <cell r="BN180">
            <v>0</v>
          </cell>
          <cell r="BP180">
            <v>0</v>
          </cell>
          <cell r="BQ180">
            <v>0</v>
          </cell>
          <cell r="BR180">
            <v>0</v>
          </cell>
          <cell r="BS180">
            <v>0</v>
          </cell>
          <cell r="BT180">
            <v>0</v>
          </cell>
          <cell r="BU180">
            <v>0</v>
          </cell>
          <cell r="CA180">
            <v>0</v>
          </cell>
          <cell r="CB180">
            <v>0</v>
          </cell>
          <cell r="CC180">
            <v>0</v>
          </cell>
          <cell r="CH180">
            <v>0</v>
          </cell>
          <cell r="CI180">
            <v>0</v>
          </cell>
          <cell r="CJ180">
            <v>0</v>
          </cell>
          <cell r="CK180">
            <v>0</v>
          </cell>
          <cell r="CL180">
            <v>0</v>
          </cell>
          <cell r="CR180">
            <v>0</v>
          </cell>
          <cell r="CS180">
            <v>0</v>
          </cell>
          <cell r="CT180">
            <v>0</v>
          </cell>
          <cell r="CU180">
            <v>0</v>
          </cell>
          <cell r="CV180">
            <v>0</v>
          </cell>
          <cell r="CW180">
            <v>0</v>
          </cell>
          <cell r="CX180">
            <v>0</v>
          </cell>
          <cell r="CY180">
            <v>0</v>
          </cell>
          <cell r="CZ180">
            <v>0</v>
          </cell>
          <cell r="DA180">
            <v>0</v>
          </cell>
          <cell r="DC180">
            <v>39173</v>
          </cell>
          <cell r="DD180">
            <v>-7687.3813335267014</v>
          </cell>
          <cell r="DE180">
            <v>-271.14501292218489</v>
          </cell>
          <cell r="DF180">
            <v>0</v>
          </cell>
          <cell r="DG180">
            <v>-1190.7958423628547</v>
          </cell>
          <cell r="DH180">
            <v>0</v>
          </cell>
          <cell r="DI180">
            <v>0</v>
          </cell>
          <cell r="DJ180">
            <v>0</v>
          </cell>
          <cell r="DK180">
            <v>-9149.3221888117405</v>
          </cell>
        </row>
        <row r="181">
          <cell r="A181">
            <v>39203</v>
          </cell>
          <cell r="B181">
            <v>-306.60033598756672</v>
          </cell>
          <cell r="C181">
            <v>-4396.2873855148682</v>
          </cell>
          <cell r="D181">
            <v>-584.3840643732882</v>
          </cell>
          <cell r="E181">
            <v>-82.756699630326921</v>
          </cell>
          <cell r="F181">
            <v>-596.81568549048166</v>
          </cell>
          <cell r="G181">
            <v>9.1031608274966516</v>
          </cell>
          <cell r="H181">
            <v>-4.3787320900412858</v>
          </cell>
          <cell r="I181">
            <v>0.11600775901639304</v>
          </cell>
          <cell r="J181">
            <v>0</v>
          </cell>
          <cell r="K181">
            <v>0</v>
          </cell>
          <cell r="L181">
            <v>0</v>
          </cell>
          <cell r="M181">
            <v>3.0399783299999967</v>
          </cell>
          <cell r="N181">
            <v>0</v>
          </cell>
          <cell r="O181">
            <v>0</v>
          </cell>
          <cell r="P181">
            <v>-2.1546396846714648</v>
          </cell>
          <cell r="Q181">
            <v>-1.5703603889185582</v>
          </cell>
          <cell r="R181">
            <v>-6.5513048442398301</v>
          </cell>
          <cell r="S181">
            <v>-6.8845609533013814</v>
          </cell>
          <cell r="T181">
            <v>-7.4337682232223115</v>
          </cell>
          <cell r="U181">
            <v>-23.306079807476792</v>
          </cell>
          <cell r="V181">
            <v>-0.41189904727757753</v>
          </cell>
          <cell r="W181">
            <v>-30.580711670701376</v>
          </cell>
          <cell r="X181">
            <v>-0.82278515407230257</v>
          </cell>
          <cell r="Y181">
            <v>-0.23431815418189322</v>
          </cell>
          <cell r="Z181">
            <v>-3.7216754123518339</v>
          </cell>
          <cell r="AA181">
            <v>-8.7229684218175798</v>
          </cell>
          <cell r="AB181">
            <v>-53.368150402795621</v>
          </cell>
          <cell r="AC181">
            <v>-37.135916328291195</v>
          </cell>
          <cell r="AD181">
            <v>-0.79339941706186501</v>
          </cell>
          <cell r="AE181">
            <v>-1.3451314456084162</v>
          </cell>
          <cell r="AF181">
            <v>-0.83675977297993165</v>
          </cell>
          <cell r="AG181">
            <v>-1.5262358071366009</v>
          </cell>
          <cell r="AH181">
            <v>-12.838103281388911</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C181">
            <v>39203</v>
          </cell>
          <cell r="BD181">
            <v>4.7979340018969765</v>
          </cell>
          <cell r="BE181">
            <v>-708.79042184818286</v>
          </cell>
          <cell r="BF181">
            <v>-116.74392479215899</v>
          </cell>
          <cell r="BG181">
            <v>-72.594542633433207</v>
          </cell>
          <cell r="BH181">
            <v>-113.68504751925801</v>
          </cell>
          <cell r="BI181">
            <v>0.27705527701587496</v>
          </cell>
          <cell r="BJ181">
            <v>-2.5008177138066014</v>
          </cell>
          <cell r="BK181">
            <v>0</v>
          </cell>
          <cell r="BL181">
            <v>0</v>
          </cell>
          <cell r="BM181">
            <v>0</v>
          </cell>
          <cell r="BN181">
            <v>0</v>
          </cell>
          <cell r="BP181">
            <v>0</v>
          </cell>
          <cell r="BQ181">
            <v>0</v>
          </cell>
          <cell r="BR181">
            <v>0</v>
          </cell>
          <cell r="BS181">
            <v>0</v>
          </cell>
          <cell r="BT181">
            <v>0</v>
          </cell>
          <cell r="BU181">
            <v>0</v>
          </cell>
          <cell r="CA181">
            <v>0</v>
          </cell>
          <cell r="CB181">
            <v>0</v>
          </cell>
          <cell r="CC181">
            <v>0</v>
          </cell>
          <cell r="CH181">
            <v>0</v>
          </cell>
          <cell r="CI181">
            <v>0</v>
          </cell>
          <cell r="CJ181">
            <v>0</v>
          </cell>
          <cell r="CK181">
            <v>0</v>
          </cell>
          <cell r="CL181">
            <v>0</v>
          </cell>
          <cell r="CR181">
            <v>0</v>
          </cell>
          <cell r="CS181">
            <v>0</v>
          </cell>
          <cell r="CT181">
            <v>0</v>
          </cell>
          <cell r="CU181">
            <v>0</v>
          </cell>
          <cell r="CV181">
            <v>0</v>
          </cell>
          <cell r="CW181">
            <v>0</v>
          </cell>
          <cell r="CX181">
            <v>0</v>
          </cell>
          <cell r="CY181">
            <v>0</v>
          </cell>
          <cell r="CZ181">
            <v>0</v>
          </cell>
          <cell r="DA181">
            <v>0</v>
          </cell>
          <cell r="DC181">
            <v>39203</v>
          </cell>
          <cell r="DD181">
            <v>-5958.9637561700592</v>
          </cell>
          <cell r="DE181">
            <v>-200.23876821749548</v>
          </cell>
          <cell r="DF181">
            <v>0</v>
          </cell>
          <cell r="DG181">
            <v>-1009.2397652279268</v>
          </cell>
          <cell r="DH181">
            <v>0</v>
          </cell>
          <cell r="DI181">
            <v>0</v>
          </cell>
          <cell r="DJ181">
            <v>0</v>
          </cell>
          <cell r="DK181">
            <v>-7168.442289615482</v>
          </cell>
        </row>
        <row r="182">
          <cell r="A182">
            <v>39234</v>
          </cell>
          <cell r="B182">
            <v>-153.8480937444665</v>
          </cell>
          <cell r="C182">
            <v>-2690.1172418009846</v>
          </cell>
          <cell r="D182">
            <v>-352.14054420131015</v>
          </cell>
          <cell r="E182">
            <v>-182.65352309150012</v>
          </cell>
          <cell r="F182">
            <v>-332.10199847418477</v>
          </cell>
          <cell r="G182">
            <v>-9.1964231133624708</v>
          </cell>
          <cell r="H182">
            <v>14.123203771932953</v>
          </cell>
          <cell r="I182">
            <v>-0.11600775901639304</v>
          </cell>
          <cell r="J182">
            <v>0</v>
          </cell>
          <cell r="K182">
            <v>0</v>
          </cell>
          <cell r="L182">
            <v>0</v>
          </cell>
          <cell r="M182">
            <v>-3.0399783299999967</v>
          </cell>
          <cell r="N182">
            <v>0</v>
          </cell>
          <cell r="O182">
            <v>0</v>
          </cell>
          <cell r="P182">
            <v>-1.1649706128269299</v>
          </cell>
          <cell r="Q182">
            <v>-0.82987455260231324</v>
          </cell>
          <cell r="R182">
            <v>-4.7636247022117004</v>
          </cell>
          <cell r="S182">
            <v>-4.8150427764837467</v>
          </cell>
          <cell r="T182">
            <v>-5.4534774727494586</v>
          </cell>
          <cell r="U182">
            <v>-12.356117452448586</v>
          </cell>
          <cell r="V182">
            <v>-0.22188379494738597</v>
          </cell>
          <cell r="W182">
            <v>-16.886683365292409</v>
          </cell>
          <cell r="X182">
            <v>-0.43334499899979895</v>
          </cell>
          <cell r="Y182">
            <v>-0.12990895191936352</v>
          </cell>
          <cell r="Z182">
            <v>-2.1732680968807765</v>
          </cell>
          <cell r="AA182">
            <v>-4.5789831102061953</v>
          </cell>
          <cell r="AB182">
            <v>-27.867954231838411</v>
          </cell>
          <cell r="AC182">
            <v>-19.622476519038727</v>
          </cell>
          <cell r="AD182">
            <v>-0.5561651687438518</v>
          </cell>
          <cell r="AE182">
            <v>-1.0126132765386213</v>
          </cell>
          <cell r="AF182">
            <v>-0.44199624525374559</v>
          </cell>
          <cell r="AG182">
            <v>-0.80540456101884339</v>
          </cell>
          <cell r="AH182">
            <v>-7.1378934921891712</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C182">
            <v>39234</v>
          </cell>
          <cell r="BD182">
            <v>-6.092798764923657</v>
          </cell>
          <cell r="BE182">
            <v>-447.8186140410902</v>
          </cell>
          <cell r="BF182">
            <v>-62.871173708460688</v>
          </cell>
          <cell r="BG182">
            <v>-55.8305422663135</v>
          </cell>
          <cell r="BH182">
            <v>-65.361083938354241</v>
          </cell>
          <cell r="BI182">
            <v>-0.26896873380193309</v>
          </cell>
          <cell r="BJ182">
            <v>0.94093392305717183</v>
          </cell>
          <cell r="BK182">
            <v>0</v>
          </cell>
          <cell r="BL182">
            <v>0</v>
          </cell>
          <cell r="BM182">
            <v>0</v>
          </cell>
          <cell r="BN182">
            <v>0</v>
          </cell>
          <cell r="BP182">
            <v>0</v>
          </cell>
          <cell r="BQ182">
            <v>0</v>
          </cell>
          <cell r="BR182">
            <v>0</v>
          </cell>
          <cell r="BS182">
            <v>0</v>
          </cell>
          <cell r="BT182">
            <v>0</v>
          </cell>
          <cell r="BU182">
            <v>0</v>
          </cell>
          <cell r="CA182">
            <v>0</v>
          </cell>
          <cell r="CB182">
            <v>0</v>
          </cell>
          <cell r="CC182">
            <v>0</v>
          </cell>
          <cell r="CH182">
            <v>0</v>
          </cell>
          <cell r="CI182">
            <v>0</v>
          </cell>
          <cell r="CJ182">
            <v>0</v>
          </cell>
          <cell r="CK182">
            <v>0</v>
          </cell>
          <cell r="CL182">
            <v>0</v>
          </cell>
          <cell r="CR182">
            <v>0</v>
          </cell>
          <cell r="CS182">
            <v>0</v>
          </cell>
          <cell r="CT182">
            <v>0</v>
          </cell>
          <cell r="CU182">
            <v>0</v>
          </cell>
          <cell r="CV182">
            <v>0</v>
          </cell>
          <cell r="CW182">
            <v>0</v>
          </cell>
          <cell r="CX182">
            <v>0</v>
          </cell>
          <cell r="CY182">
            <v>0</v>
          </cell>
          <cell r="CZ182">
            <v>0</v>
          </cell>
          <cell r="DA182">
            <v>0</v>
          </cell>
          <cell r="DC182">
            <v>39234</v>
          </cell>
          <cell r="DD182">
            <v>-3709.0906067428923</v>
          </cell>
          <cell r="DE182">
            <v>-111.25168338219004</v>
          </cell>
          <cell r="DF182">
            <v>0</v>
          </cell>
          <cell r="DG182">
            <v>-637.30224752988704</v>
          </cell>
          <cell r="DH182">
            <v>0</v>
          </cell>
          <cell r="DI182">
            <v>0</v>
          </cell>
          <cell r="DJ182">
            <v>0</v>
          </cell>
          <cell r="DK182">
            <v>-4457.6445376549691</v>
          </cell>
        </row>
        <row r="183">
          <cell r="A183">
            <v>39264</v>
          </cell>
          <cell r="B183">
            <v>403.15172107915896</v>
          </cell>
          <cell r="C183">
            <v>-1249.4523522924815</v>
          </cell>
          <cell r="D183">
            <v>-37.358957626977542</v>
          </cell>
          <cell r="E183">
            <v>87.308896258886307</v>
          </cell>
          <cell r="F183">
            <v>72.783608159034827</v>
          </cell>
          <cell r="G183">
            <v>9.521391810186401</v>
          </cell>
          <cell r="H183">
            <v>-0.32059847622318571</v>
          </cell>
          <cell r="I183">
            <v>0.11600775901639304</v>
          </cell>
          <cell r="J183">
            <v>0</v>
          </cell>
          <cell r="K183">
            <v>0</v>
          </cell>
          <cell r="L183">
            <v>0</v>
          </cell>
          <cell r="M183">
            <v>3.0399783299999967</v>
          </cell>
          <cell r="N183">
            <v>0</v>
          </cell>
          <cell r="O183">
            <v>0</v>
          </cell>
          <cell r="P183">
            <v>0.20131255698181949</v>
          </cell>
          <cell r="Q183">
            <v>0.12599647136387193</v>
          </cell>
          <cell r="R183">
            <v>1.0237058572151909</v>
          </cell>
          <cell r="S183">
            <v>0.92580034814010759</v>
          </cell>
          <cell r="T183">
            <v>2.4281970247170346</v>
          </cell>
          <cell r="U183">
            <v>0.99213000399324969</v>
          </cell>
          <cell r="V183">
            <v>1.6739858547754838E-2</v>
          </cell>
          <cell r="W183">
            <v>1.0965609022300775</v>
          </cell>
          <cell r="X183">
            <v>6.0994822496437728E-2</v>
          </cell>
          <cell r="Y183">
            <v>9.4312656923254412E-3</v>
          </cell>
          <cell r="Z183">
            <v>0.19795250348403837</v>
          </cell>
          <cell r="AA183">
            <v>0.9962257254135416</v>
          </cell>
          <cell r="AB183">
            <v>3.7008493232165875</v>
          </cell>
          <cell r="AC183">
            <v>2.2436373671858618</v>
          </cell>
          <cell r="AD183">
            <v>0.12546473289171622</v>
          </cell>
          <cell r="AE183">
            <v>0.24019237594958209</v>
          </cell>
          <cell r="AF183">
            <v>6.8168824125131255E-2</v>
          </cell>
          <cell r="AG183">
            <v>0.10076335661788249</v>
          </cell>
          <cell r="AH183">
            <v>0.56957053055258555</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C183">
            <v>39264</v>
          </cell>
          <cell r="BD183">
            <v>6.3913257508907009</v>
          </cell>
          <cell r="BE183">
            <v>145.31034689204728</v>
          </cell>
          <cell r="BF183">
            <v>6.4329180908911496</v>
          </cell>
          <cell r="BG183">
            <v>15.131791472116561</v>
          </cell>
          <cell r="BH183">
            <v>9.1312459306975882</v>
          </cell>
          <cell r="BI183">
            <v>0.27266315666948859</v>
          </cell>
          <cell r="BJ183">
            <v>-0.14856179915809165</v>
          </cell>
          <cell r="BK183">
            <v>0</v>
          </cell>
          <cell r="BL183">
            <v>0</v>
          </cell>
          <cell r="BM183">
            <v>0</v>
          </cell>
          <cell r="BN183">
            <v>0</v>
          </cell>
          <cell r="BP183">
            <v>0</v>
          </cell>
          <cell r="BQ183">
            <v>0</v>
          </cell>
          <cell r="BR183">
            <v>0</v>
          </cell>
          <cell r="BS183">
            <v>0</v>
          </cell>
          <cell r="BT183">
            <v>0</v>
          </cell>
          <cell r="BU183">
            <v>0</v>
          </cell>
          <cell r="CA183">
            <v>0</v>
          </cell>
          <cell r="CB183">
            <v>0</v>
          </cell>
          <cell r="CC183">
            <v>0</v>
          </cell>
          <cell r="CH183">
            <v>0</v>
          </cell>
          <cell r="CI183">
            <v>0</v>
          </cell>
          <cell r="CJ183">
            <v>0</v>
          </cell>
          <cell r="CK183">
            <v>0</v>
          </cell>
          <cell r="CL183">
            <v>0</v>
          </cell>
          <cell r="CR183">
            <v>0</v>
          </cell>
          <cell r="CS183">
            <v>0</v>
          </cell>
          <cell r="CT183">
            <v>0</v>
          </cell>
          <cell r="CU183">
            <v>0</v>
          </cell>
          <cell r="CV183">
            <v>0</v>
          </cell>
          <cell r="CW183">
            <v>0</v>
          </cell>
          <cell r="CX183">
            <v>0</v>
          </cell>
          <cell r="CY183">
            <v>0</v>
          </cell>
          <cell r="CZ183">
            <v>0</v>
          </cell>
          <cell r="DA183">
            <v>0</v>
          </cell>
          <cell r="DC183">
            <v>39264</v>
          </cell>
          <cell r="DD183">
            <v>-711.21030499939934</v>
          </cell>
          <cell r="DE183">
            <v>15.123693850814796</v>
          </cell>
          <cell r="DF183">
            <v>0</v>
          </cell>
          <cell r="DG183">
            <v>182.52172949415467</v>
          </cell>
          <cell r="DH183">
            <v>0</v>
          </cell>
          <cell r="DI183">
            <v>0</v>
          </cell>
          <cell r="DJ183">
            <v>0</v>
          </cell>
          <cell r="DK183">
            <v>-513.56488165442988</v>
          </cell>
        </row>
        <row r="184">
          <cell r="A184">
            <v>39295</v>
          </cell>
          <cell r="B184">
            <v>80.530453802436568</v>
          </cell>
          <cell r="C184">
            <v>3811.0749331715165</v>
          </cell>
          <cell r="D184">
            <v>19.183607378528677</v>
          </cell>
          <cell r="E184">
            <v>-26.876811857498978</v>
          </cell>
          <cell r="F184">
            <v>0.7482779020505177</v>
          </cell>
          <cell r="G184">
            <v>-0.50997908753015508</v>
          </cell>
          <cell r="H184">
            <v>0.45414256445480206</v>
          </cell>
          <cell r="I184">
            <v>-1.726229508197008E-3</v>
          </cell>
          <cell r="J184">
            <v>0</v>
          </cell>
          <cell r="K184">
            <v>0</v>
          </cell>
          <cell r="L184">
            <v>0</v>
          </cell>
          <cell r="M184">
            <v>0</v>
          </cell>
          <cell r="N184">
            <v>0</v>
          </cell>
          <cell r="O184">
            <v>0</v>
          </cell>
          <cell r="P184">
            <v>-7.4921423948213217E-3</v>
          </cell>
          <cell r="Q184">
            <v>-3.6232491909382603E-3</v>
          </cell>
          <cell r="R184">
            <v>-1.0395919093852513E-2</v>
          </cell>
          <cell r="S184">
            <v>-6.294776699032667E-3</v>
          </cell>
          <cell r="T184">
            <v>-1.1852323624571337E-2</v>
          </cell>
          <cell r="U184">
            <v>-1.993345954692316E-2</v>
          </cell>
          <cell r="V184">
            <v>-3.0705501618122355E-4</v>
          </cell>
          <cell r="W184">
            <v>-7.6300323624636235E-3</v>
          </cell>
          <cell r="X184">
            <v>-1.3352556634304014E-3</v>
          </cell>
          <cell r="Y184">
            <v>-9.5375404531194974E-5</v>
          </cell>
          <cell r="Z184">
            <v>-3.8150161812389172E-4</v>
          </cell>
          <cell r="AA184">
            <v>-3.3591818770226212E-2</v>
          </cell>
          <cell r="AB184">
            <v>0.28531915448098744</v>
          </cell>
          <cell r="AC184">
            <v>-5.3982478964407221E-2</v>
          </cell>
          <cell r="AD184">
            <v>-3.4390161812387632E-3</v>
          </cell>
          <cell r="AE184">
            <v>-3.624265372165425E-3</v>
          </cell>
          <cell r="AF184">
            <v>-1.9651521035597419E-3</v>
          </cell>
          <cell r="AG184">
            <v>-2.4797605177990789E-3</v>
          </cell>
          <cell r="AH184">
            <v>-7.4392815533990131E-3</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C184">
            <v>39295</v>
          </cell>
          <cell r="BD184">
            <v>1.0890080525683743E-2</v>
          </cell>
          <cell r="BE184">
            <v>-3.5787245799497214</v>
          </cell>
          <cell r="BF184">
            <v>-0.20606996167447278</v>
          </cell>
          <cell r="BG184">
            <v>7.2746735831877913</v>
          </cell>
          <cell r="BH184">
            <v>-0.53206852724784426</v>
          </cell>
          <cell r="BI184">
            <v>-2.8592968489888015E-2</v>
          </cell>
          <cell r="BJ184">
            <v>6.1679524999047608E-2</v>
          </cell>
          <cell r="BK184">
            <v>0</v>
          </cell>
          <cell r="BL184">
            <v>0</v>
          </cell>
          <cell r="BM184">
            <v>0</v>
          </cell>
          <cell r="BN184">
            <v>0</v>
          </cell>
          <cell r="BP184">
            <v>0</v>
          </cell>
          <cell r="BQ184">
            <v>0</v>
          </cell>
          <cell r="BR184">
            <v>0</v>
          </cell>
          <cell r="BS184">
            <v>0</v>
          </cell>
          <cell r="BT184">
            <v>0</v>
          </cell>
          <cell r="BU184">
            <v>0</v>
          </cell>
          <cell r="CA184">
            <v>0</v>
          </cell>
          <cell r="CB184">
            <v>0</v>
          </cell>
          <cell r="CC184">
            <v>0</v>
          </cell>
          <cell r="CH184">
            <v>0</v>
          </cell>
          <cell r="CI184">
            <v>0</v>
          </cell>
          <cell r="CJ184">
            <v>0</v>
          </cell>
          <cell r="CK184">
            <v>0</v>
          </cell>
          <cell r="CL184">
            <v>0</v>
          </cell>
          <cell r="CR184">
            <v>0</v>
          </cell>
          <cell r="CS184">
            <v>0</v>
          </cell>
          <cell r="CT184">
            <v>0</v>
          </cell>
          <cell r="CU184">
            <v>0</v>
          </cell>
          <cell r="CV184">
            <v>0</v>
          </cell>
          <cell r="CW184">
            <v>0</v>
          </cell>
          <cell r="CX184">
            <v>0</v>
          </cell>
          <cell r="CY184">
            <v>0</v>
          </cell>
          <cell r="CZ184">
            <v>0</v>
          </cell>
          <cell r="DA184">
            <v>0</v>
          </cell>
          <cell r="DC184">
            <v>39295</v>
          </cell>
          <cell r="DD184">
            <v>3884.6028976444495</v>
          </cell>
          <cell r="DE184">
            <v>0.10945629040332239</v>
          </cell>
          <cell r="DF184">
            <v>0</v>
          </cell>
          <cell r="DG184">
            <v>3.0017871513505963</v>
          </cell>
          <cell r="DH184">
            <v>0</v>
          </cell>
          <cell r="DI184">
            <v>0</v>
          </cell>
          <cell r="DJ184">
            <v>0</v>
          </cell>
          <cell r="DK184">
            <v>3887.7141410862032</v>
          </cell>
        </row>
        <row r="185">
          <cell r="A185">
            <v>39326</v>
          </cell>
          <cell r="B185">
            <v>-177.06754818203535</v>
          </cell>
          <cell r="C185">
            <v>-3392.9590746552476</v>
          </cell>
          <cell r="D185">
            <v>-11.82500974518905</v>
          </cell>
          <cell r="E185">
            <v>-35.121104689859294</v>
          </cell>
          <cell r="F185">
            <v>-17.95750413751864</v>
          </cell>
          <cell r="G185">
            <v>-8.9010272754380253</v>
          </cell>
          <cell r="H185">
            <v>-0.98356359089413203</v>
          </cell>
          <cell r="I185">
            <v>-0.11428152950819603</v>
          </cell>
          <cell r="J185">
            <v>0</v>
          </cell>
          <cell r="K185">
            <v>0</v>
          </cell>
          <cell r="L185">
            <v>0</v>
          </cell>
          <cell r="M185">
            <v>-3.0399783299999825</v>
          </cell>
          <cell r="N185">
            <v>0</v>
          </cell>
          <cell r="O185">
            <v>0</v>
          </cell>
          <cell r="P185">
            <v>-7.7072854573128957E-2</v>
          </cell>
          <cell r="Q185">
            <v>-3.4863048620981107E-2</v>
          </cell>
          <cell r="R185">
            <v>-0.97166628546532507</v>
          </cell>
          <cell r="S185">
            <v>-0.89126224967938938</v>
          </cell>
          <cell r="T185">
            <v>-1.843958915501176E-2</v>
          </cell>
          <cell r="U185">
            <v>-0.42512374626484117</v>
          </cell>
          <cell r="V185">
            <v>-1.0022488770843108E-2</v>
          </cell>
          <cell r="W185">
            <v>-0.96579272582452447</v>
          </cell>
          <cell r="X185">
            <v>-1.1830697898193243E-2</v>
          </cell>
          <cell r="Y185">
            <v>-7.8772682407992067E-3</v>
          </cell>
          <cell r="Z185">
            <v>-0.19370269077577085</v>
          </cell>
          <cell r="AA185">
            <v>-0.22530167160037706</v>
          </cell>
          <cell r="AB185">
            <v>-0.70972623047327943</v>
          </cell>
          <cell r="AC185">
            <v>-0.68673052850581939</v>
          </cell>
          <cell r="AD185">
            <v>-0.10666327875723436</v>
          </cell>
          <cell r="AE185">
            <v>-0.22329099277189357</v>
          </cell>
          <cell r="AF185">
            <v>-1.8521062059802418E-2</v>
          </cell>
          <cell r="AG185">
            <v>-2.788916777408712E-2</v>
          </cell>
          <cell r="AH185">
            <v>-0.45287425298169204</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0</v>
          </cell>
          <cell r="AY185">
            <v>0</v>
          </cell>
          <cell r="AZ185">
            <v>0</v>
          </cell>
          <cell r="BA185">
            <v>0</v>
          </cell>
          <cell r="BC185">
            <v>39326</v>
          </cell>
          <cell r="BD185">
            <v>-7.012939478848466</v>
          </cell>
          <cell r="BE185">
            <v>-17.917998054273312</v>
          </cell>
          <cell r="BF185">
            <v>-2.6347954077243685</v>
          </cell>
          <cell r="BG185">
            <v>-24.87555458924794</v>
          </cell>
          <cell r="BH185">
            <v>-2.0208629405450296</v>
          </cell>
          <cell r="BI185">
            <v>-0.25205077597949899</v>
          </cell>
          <cell r="BJ185">
            <v>-0.28470016793885744</v>
          </cell>
          <cell r="BK185">
            <v>0</v>
          </cell>
          <cell r="BL185">
            <v>0</v>
          </cell>
          <cell r="BM185">
            <v>0</v>
          </cell>
          <cell r="BN185">
            <v>0</v>
          </cell>
          <cell r="BP185">
            <v>0</v>
          </cell>
          <cell r="BQ185">
            <v>0</v>
          </cell>
          <cell r="BR185">
            <v>0</v>
          </cell>
          <cell r="BS185">
            <v>0</v>
          </cell>
          <cell r="BT185">
            <v>0</v>
          </cell>
          <cell r="BU185">
            <v>0</v>
          </cell>
          <cell r="CA185">
            <v>0</v>
          </cell>
          <cell r="CB185">
            <v>0</v>
          </cell>
          <cell r="CC185">
            <v>0</v>
          </cell>
          <cell r="CH185">
            <v>0</v>
          </cell>
          <cell r="CI185">
            <v>0</v>
          </cell>
          <cell r="CJ185">
            <v>0</v>
          </cell>
          <cell r="CK185">
            <v>0</v>
          </cell>
          <cell r="CL185">
            <v>0</v>
          </cell>
          <cell r="CR185">
            <v>0</v>
          </cell>
          <cell r="CS185">
            <v>0</v>
          </cell>
          <cell r="CT185">
            <v>0</v>
          </cell>
          <cell r="CU185">
            <v>0</v>
          </cell>
          <cell r="CV185">
            <v>0</v>
          </cell>
          <cell r="CW185">
            <v>0</v>
          </cell>
          <cell r="CX185">
            <v>0</v>
          </cell>
          <cell r="CY185">
            <v>0</v>
          </cell>
          <cell r="CZ185">
            <v>0</v>
          </cell>
          <cell r="DA185">
            <v>0</v>
          </cell>
          <cell r="DC185">
            <v>39326</v>
          </cell>
          <cell r="DD185">
            <v>-3647.9690921356905</v>
          </cell>
          <cell r="DE185">
            <v>-6.0586508301929936</v>
          </cell>
          <cell r="DF185">
            <v>0</v>
          </cell>
          <cell r="DG185">
            <v>-54.998901414557473</v>
          </cell>
          <cell r="DH185">
            <v>0</v>
          </cell>
          <cell r="DI185">
            <v>0</v>
          </cell>
          <cell r="DJ185">
            <v>0</v>
          </cell>
          <cell r="DK185">
            <v>-3709.0266443804412</v>
          </cell>
        </row>
        <row r="186">
          <cell r="A186">
            <v>39356</v>
          </cell>
          <cell r="B186">
            <v>899.93708051194153</v>
          </cell>
          <cell r="C186">
            <v>5532.0472104595719</v>
          </cell>
          <cell r="D186">
            <v>409.30559652566461</v>
          </cell>
          <cell r="E186">
            <v>296.05400717212478</v>
          </cell>
          <cell r="F186">
            <v>738.83966390000626</v>
          </cell>
          <cell r="G186">
            <v>9.3073736209682352</v>
          </cell>
          <cell r="H186">
            <v>-10.583365571374266</v>
          </cell>
          <cell r="I186">
            <v>0.11600775901639304</v>
          </cell>
          <cell r="J186">
            <v>0</v>
          </cell>
          <cell r="K186">
            <v>0</v>
          </cell>
          <cell r="L186">
            <v>0</v>
          </cell>
          <cell r="M186">
            <v>3.0399783299999967</v>
          </cell>
          <cell r="N186">
            <v>0</v>
          </cell>
          <cell r="O186">
            <v>0</v>
          </cell>
          <cell r="P186">
            <v>2.403924555361229</v>
          </cell>
          <cell r="Q186">
            <v>1.686893971203018</v>
          </cell>
          <cell r="R186">
            <v>8.5795888475688855</v>
          </cell>
          <cell r="S186">
            <v>8.7213596349505202</v>
          </cell>
          <cell r="T186">
            <v>7.5578518250718041</v>
          </cell>
          <cell r="U186">
            <v>24.411908316284229</v>
          </cell>
          <cell r="V186">
            <v>0.43591783511198223</v>
          </cell>
          <cell r="W186">
            <v>32.609563232661358</v>
          </cell>
          <cell r="X186">
            <v>0.86301750280176825</v>
          </cell>
          <cell r="Y186">
            <v>0.2512810987678758</v>
          </cell>
          <cell r="Z186">
            <v>4.1135438524713805</v>
          </cell>
          <cell r="AA186">
            <v>9.6084019892391765</v>
          </cell>
          <cell r="AB186">
            <v>59.146299073346626</v>
          </cell>
          <cell r="AC186">
            <v>39.200706598919247</v>
          </cell>
          <cell r="AD186">
            <v>1.036316965400343</v>
          </cell>
          <cell r="AE186">
            <v>1.8200682273563187</v>
          </cell>
          <cell r="AF186">
            <v>0.89918453909969798</v>
          </cell>
          <cell r="AG186">
            <v>1.6137169607757051</v>
          </cell>
          <cell r="AH186">
            <v>13.837611118904983</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0</v>
          </cell>
          <cell r="BA186">
            <v>0</v>
          </cell>
          <cell r="BC186">
            <v>39356</v>
          </cell>
          <cell r="BD186">
            <v>10.317330978578269</v>
          </cell>
          <cell r="BE186">
            <v>477.45997152618338</v>
          </cell>
          <cell r="BF186">
            <v>110.28797151717167</v>
          </cell>
          <cell r="BG186">
            <v>124.54989531658157</v>
          </cell>
          <cell r="BH186">
            <v>123.03794483422053</v>
          </cell>
          <cell r="BI186">
            <v>0.27009965143711323</v>
          </cell>
          <cell r="BJ186">
            <v>1.1088860358432715</v>
          </cell>
          <cell r="BK186">
            <v>0</v>
          </cell>
          <cell r="BL186">
            <v>0</v>
          </cell>
          <cell r="BM186">
            <v>0</v>
          </cell>
          <cell r="BN186">
            <v>0</v>
          </cell>
          <cell r="BP186">
            <v>0</v>
          </cell>
          <cell r="BQ186">
            <v>0</v>
          </cell>
          <cell r="BR186">
            <v>0</v>
          </cell>
          <cell r="BS186">
            <v>0</v>
          </cell>
          <cell r="BT186">
            <v>0</v>
          </cell>
          <cell r="BU186">
            <v>0</v>
          </cell>
          <cell r="CA186">
            <v>0</v>
          </cell>
          <cell r="CB186">
            <v>0</v>
          </cell>
          <cell r="CC186">
            <v>0</v>
          </cell>
          <cell r="CH186">
            <v>0</v>
          </cell>
          <cell r="CI186">
            <v>0</v>
          </cell>
          <cell r="CJ186">
            <v>0</v>
          </cell>
          <cell r="CK186">
            <v>0</v>
          </cell>
          <cell r="CL186">
            <v>0</v>
          </cell>
          <cell r="CR186">
            <v>0</v>
          </cell>
          <cell r="CS186">
            <v>0</v>
          </cell>
          <cell r="CT186">
            <v>0</v>
          </cell>
          <cell r="CU186">
            <v>0</v>
          </cell>
          <cell r="CV186">
            <v>0</v>
          </cell>
          <cell r="CW186">
            <v>0</v>
          </cell>
          <cell r="CX186">
            <v>0</v>
          </cell>
          <cell r="CY186">
            <v>0</v>
          </cell>
          <cell r="CZ186">
            <v>0</v>
          </cell>
          <cell r="DA186">
            <v>0</v>
          </cell>
          <cell r="DC186">
            <v>39356</v>
          </cell>
          <cell r="DD186">
            <v>7878.0635527079194</v>
          </cell>
          <cell r="DE186">
            <v>218.79715614529619</v>
          </cell>
          <cell r="DF186">
            <v>0</v>
          </cell>
          <cell r="DG186">
            <v>847.03209986001582</v>
          </cell>
          <cell r="DH186">
            <v>0</v>
          </cell>
          <cell r="DI186">
            <v>0</v>
          </cell>
          <cell r="DJ186">
            <v>0</v>
          </cell>
          <cell r="DK186">
            <v>8943.8928087132317</v>
          </cell>
        </row>
        <row r="187">
          <cell r="A187">
            <v>39387</v>
          </cell>
          <cell r="B187">
            <v>394.21325689096739</v>
          </cell>
          <cell r="C187">
            <v>5431.7160224132895</v>
          </cell>
          <cell r="D187">
            <v>574.13961217661335</v>
          </cell>
          <cell r="E187">
            <v>330.5377056766099</v>
          </cell>
          <cell r="F187">
            <v>822.89270415729675</v>
          </cell>
          <cell r="G187">
            <v>-9.4337048409624913</v>
          </cell>
          <cell r="H187">
            <v>4.7716608962032154</v>
          </cell>
          <cell r="I187">
            <v>-0.11600775901639304</v>
          </cell>
          <cell r="J187">
            <v>0</v>
          </cell>
          <cell r="K187">
            <v>0</v>
          </cell>
          <cell r="L187">
            <v>0</v>
          </cell>
          <cell r="M187">
            <v>-3.0399783299999967</v>
          </cell>
          <cell r="N187">
            <v>0</v>
          </cell>
          <cell r="O187">
            <v>0</v>
          </cell>
          <cell r="P187">
            <v>2.2624667078830321</v>
          </cell>
          <cell r="Q187">
            <v>1.6425925644442829</v>
          </cell>
          <cell r="R187">
            <v>7.1550396235096443</v>
          </cell>
          <cell r="S187">
            <v>7.5069672996383829</v>
          </cell>
          <cell r="T187">
            <v>7.514013235926857</v>
          </cell>
          <cell r="U187">
            <v>24.860978529608438</v>
          </cell>
          <cell r="V187">
            <v>0.44164684075098115</v>
          </cell>
          <cell r="W187">
            <v>33.038451296654991</v>
          </cell>
          <cell r="X187">
            <v>0.86064162829349344</v>
          </cell>
          <cell r="Y187">
            <v>0.25288450385055405</v>
          </cell>
          <cell r="Z187">
            <v>4.0342821439608869</v>
          </cell>
          <cell r="AA187">
            <v>8.9640606502915716</v>
          </cell>
          <cell r="AB187">
            <v>58.805134980657044</v>
          </cell>
          <cell r="AC187">
            <v>39.210616854193091</v>
          </cell>
          <cell r="AD187">
            <v>0.8645579977586566</v>
          </cell>
          <cell r="AE187">
            <v>1.4716088875679869</v>
          </cell>
          <cell r="AF187">
            <v>0.87456605420610933</v>
          </cell>
          <cell r="AG187">
            <v>1.6060592482533922</v>
          </cell>
          <cell r="AH187">
            <v>13.840126945207079</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C187">
            <v>39387</v>
          </cell>
          <cell r="BD187">
            <v>-9.5241194869562378</v>
          </cell>
          <cell r="BE187">
            <v>862.38318659526703</v>
          </cell>
          <cell r="BF187">
            <v>130.44372596843706</v>
          </cell>
          <cell r="BG187">
            <v>67.559596630270107</v>
          </cell>
          <cell r="BH187">
            <v>126.39698992684927</v>
          </cell>
          <cell r="BI187">
            <v>-0.24341380796874468</v>
          </cell>
          <cell r="BJ187">
            <v>2.8384247094649435</v>
          </cell>
          <cell r="BK187">
            <v>0</v>
          </cell>
          <cell r="BL187">
            <v>0</v>
          </cell>
          <cell r="BM187">
            <v>0</v>
          </cell>
          <cell r="BN187">
            <v>0</v>
          </cell>
          <cell r="BP187">
            <v>0</v>
          </cell>
          <cell r="BQ187">
            <v>0</v>
          </cell>
          <cell r="BR187">
            <v>0</v>
          </cell>
          <cell r="BS187">
            <v>0</v>
          </cell>
          <cell r="BT187">
            <v>0</v>
          </cell>
          <cell r="BU187">
            <v>0</v>
          </cell>
          <cell r="CA187">
            <v>0</v>
          </cell>
          <cell r="CB187">
            <v>0</v>
          </cell>
          <cell r="CC187">
            <v>0</v>
          </cell>
          <cell r="CH187">
            <v>0</v>
          </cell>
          <cell r="CI187">
            <v>0</v>
          </cell>
          <cell r="CJ187">
            <v>0</v>
          </cell>
          <cell r="CK187">
            <v>0</v>
          </cell>
          <cell r="CL187">
            <v>0</v>
          </cell>
          <cell r="CR187">
            <v>0</v>
          </cell>
          <cell r="CS187">
            <v>0</v>
          </cell>
          <cell r="CT187">
            <v>0</v>
          </cell>
          <cell r="CU187">
            <v>0</v>
          </cell>
          <cell r="CV187">
            <v>0</v>
          </cell>
          <cell r="CW187">
            <v>0</v>
          </cell>
          <cell r="CX187">
            <v>0</v>
          </cell>
          <cell r="CY187">
            <v>0</v>
          </cell>
          <cell r="CZ187">
            <v>0</v>
          </cell>
          <cell r="DA187">
            <v>0</v>
          </cell>
          <cell r="DC187">
            <v>39387</v>
          </cell>
          <cell r="DD187">
            <v>7545.6812712810015</v>
          </cell>
          <cell r="DE187">
            <v>215.20669599265645</v>
          </cell>
          <cell r="DF187">
            <v>0</v>
          </cell>
          <cell r="DG187">
            <v>1179.8543905353636</v>
          </cell>
          <cell r="DH187">
            <v>0</v>
          </cell>
          <cell r="DI187">
            <v>0</v>
          </cell>
          <cell r="DJ187">
            <v>0</v>
          </cell>
          <cell r="DK187">
            <v>8940.7423578090202</v>
          </cell>
        </row>
        <row r="188">
          <cell r="A188">
            <v>39417</v>
          </cell>
          <cell r="B188">
            <v>528.96265609459078</v>
          </cell>
          <cell r="C188">
            <v>8164.0793533213127</v>
          </cell>
          <cell r="D188">
            <v>767.8141672239999</v>
          </cell>
          <cell r="E188">
            <v>380.35508837594534</v>
          </cell>
          <cell r="F188">
            <v>1011.2826849523663</v>
          </cell>
          <cell r="G188">
            <v>9.516157743532915</v>
          </cell>
          <cell r="H188">
            <v>7.0445027341823661</v>
          </cell>
          <cell r="I188">
            <v>0.11600775901639304</v>
          </cell>
          <cell r="J188">
            <v>0</v>
          </cell>
          <cell r="K188">
            <v>0</v>
          </cell>
          <cell r="L188">
            <v>0</v>
          </cell>
          <cell r="M188">
            <v>3.0399783299999967</v>
          </cell>
          <cell r="N188">
            <v>0</v>
          </cell>
          <cell r="O188">
            <v>0</v>
          </cell>
          <cell r="P188">
            <v>3.1639028767929727</v>
          </cell>
          <cell r="Q188">
            <v>2.2475202421560443</v>
          </cell>
          <cell r="R188">
            <v>11.595033004913176</v>
          </cell>
          <cell r="S188">
            <v>11.861548543675084</v>
          </cell>
          <cell r="T188">
            <v>10.032008487325157</v>
          </cell>
          <cell r="U188">
            <v>33.563643902540733</v>
          </cell>
          <cell r="V188">
            <v>0.60117562445209494</v>
          </cell>
          <cell r="W188">
            <v>45.371498738118333</v>
          </cell>
          <cell r="X188">
            <v>1.1618162293816954</v>
          </cell>
          <cell r="Y188">
            <v>0.34855489244418358</v>
          </cell>
          <cell r="Z188">
            <v>5.7116962481342561</v>
          </cell>
          <cell r="AA188">
            <v>12.421022786734376</v>
          </cell>
          <cell r="AB188">
            <v>81.018341760509969</v>
          </cell>
          <cell r="AC188">
            <v>53.141157950741743</v>
          </cell>
          <cell r="AD188">
            <v>1.3804943510873207</v>
          </cell>
          <cell r="AE188">
            <v>2.4415318125924284</v>
          </cell>
          <cell r="AF188">
            <v>1.1968364260654742</v>
          </cell>
          <cell r="AG188">
            <v>2.178319161005617</v>
          </cell>
          <cell r="AH188">
            <v>19.13497130872932</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C188">
            <v>39417</v>
          </cell>
          <cell r="BD188">
            <v>9.0304672088763311</v>
          </cell>
          <cell r="BE188">
            <v>1242.2927883561888</v>
          </cell>
          <cell r="BF188">
            <v>181.78144839278264</v>
          </cell>
          <cell r="BG188">
            <v>148.61007245978453</v>
          </cell>
          <cell r="BH188">
            <v>177.01552773347504</v>
          </cell>
          <cell r="BI188">
            <v>0.26538813588898691</v>
          </cell>
          <cell r="BJ188">
            <v>3.5086026735628337</v>
          </cell>
          <cell r="BK188">
            <v>0</v>
          </cell>
          <cell r="BL188">
            <v>0</v>
          </cell>
          <cell r="BM188">
            <v>0</v>
          </cell>
          <cell r="BN188">
            <v>0</v>
          </cell>
          <cell r="BP188">
            <v>0</v>
          </cell>
          <cell r="BQ188">
            <v>0</v>
          </cell>
          <cell r="BR188">
            <v>0</v>
          </cell>
          <cell r="BS188">
            <v>0</v>
          </cell>
          <cell r="BT188">
            <v>0</v>
          </cell>
          <cell r="BU188">
            <v>0</v>
          </cell>
          <cell r="CA188">
            <v>0</v>
          </cell>
          <cell r="CB188">
            <v>0</v>
          </cell>
          <cell r="CC188">
            <v>0</v>
          </cell>
          <cell r="CH188">
            <v>0</v>
          </cell>
          <cell r="CI188">
            <v>0</v>
          </cell>
          <cell r="CJ188">
            <v>0</v>
          </cell>
          <cell r="CK188">
            <v>0</v>
          </cell>
          <cell r="CL188">
            <v>0</v>
          </cell>
          <cell r="CR188">
            <v>0</v>
          </cell>
          <cell r="CS188">
            <v>0</v>
          </cell>
          <cell r="CT188">
            <v>0</v>
          </cell>
          <cell r="CU188">
            <v>0</v>
          </cell>
          <cell r="CV188">
            <v>0</v>
          </cell>
          <cell r="CW188">
            <v>0</v>
          </cell>
          <cell r="CX188">
            <v>0</v>
          </cell>
          <cell r="CY188">
            <v>0</v>
          </cell>
          <cell r="CZ188">
            <v>0</v>
          </cell>
          <cell r="DA188">
            <v>0</v>
          </cell>
          <cell r="DC188">
            <v>39417</v>
          </cell>
          <cell r="DD188">
            <v>10872.210596534947</v>
          </cell>
          <cell r="DE188">
            <v>298.57107434739999</v>
          </cell>
          <cell r="DF188">
            <v>0</v>
          </cell>
          <cell r="DG188">
            <v>1762.5042949605593</v>
          </cell>
          <cell r="DH188">
            <v>0</v>
          </cell>
          <cell r="DI188">
            <v>0</v>
          </cell>
          <cell r="DJ188">
            <v>0</v>
          </cell>
          <cell r="DK188">
            <v>12933.285965842906</v>
          </cell>
        </row>
        <row r="189">
          <cell r="A189">
            <v>39448</v>
          </cell>
          <cell r="B189">
            <v>-2.6184099637739564</v>
          </cell>
          <cell r="C189">
            <v>1171.7818212259372</v>
          </cell>
          <cell r="D189">
            <v>401.22492492436868</v>
          </cell>
          <cell r="E189">
            <v>170.87338431697435</v>
          </cell>
          <cell r="F189">
            <v>352.44806536390661</v>
          </cell>
          <cell r="G189">
            <v>-0.35062828808003133</v>
          </cell>
          <cell r="H189">
            <v>2.1502045343285623</v>
          </cell>
          <cell r="I189">
            <v>-1.726229508197008E-3</v>
          </cell>
          <cell r="J189">
            <v>0</v>
          </cell>
          <cell r="K189">
            <v>0</v>
          </cell>
          <cell r="L189">
            <v>0</v>
          </cell>
          <cell r="M189">
            <v>0</v>
          </cell>
          <cell r="N189">
            <v>0</v>
          </cell>
          <cell r="O189">
            <v>0</v>
          </cell>
          <cell r="P189">
            <v>1.2936485017332835</v>
          </cell>
          <cell r="Q189">
            <v>0.93660121836544885</v>
          </cell>
          <cell r="R189">
            <v>4.5553289745178702</v>
          </cell>
          <cell r="S189">
            <v>4.7223783990774706</v>
          </cell>
          <cell r="T189">
            <v>4.2629881809018819</v>
          </cell>
          <cell r="U189">
            <v>14.230995421994521</v>
          </cell>
          <cell r="V189">
            <v>0.25418597897834583</v>
          </cell>
          <cell r="W189">
            <v>19.185773254458212</v>
          </cell>
          <cell r="X189">
            <v>0.48989987273005609</v>
          </cell>
          <cell r="Y189">
            <v>0.14698234248073572</v>
          </cell>
          <cell r="Z189">
            <v>2.3874855432840043</v>
          </cell>
          <cell r="AA189">
            <v>5.082414836642009</v>
          </cell>
          <cell r="AB189">
            <v>33.345075307959064</v>
          </cell>
          <cell r="AC189">
            <v>22.391216318598708</v>
          </cell>
          <cell r="AD189">
            <v>0.53619709035908514</v>
          </cell>
          <cell r="AE189">
            <v>0.94533101199033531</v>
          </cell>
          <cell r="AF189">
            <v>0.49855648471216085</v>
          </cell>
          <cell r="AG189">
            <v>0.91633881396931649</v>
          </cell>
          <cell r="AH189">
            <v>8.0477297690160938</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C189">
            <v>39448</v>
          </cell>
          <cell r="BD189">
            <v>-1.2216905476305726</v>
          </cell>
          <cell r="BE189">
            <v>244.6330995757894</v>
          </cell>
          <cell r="BF189">
            <v>66.164565112500838</v>
          </cell>
          <cell r="BG189">
            <v>37.241511602885907</v>
          </cell>
          <cell r="BH189">
            <v>58.864968256931093</v>
          </cell>
          <cell r="BI189">
            <v>-3.414524597852342E-2</v>
          </cell>
          <cell r="BJ189">
            <v>1.5829826079903988</v>
          </cell>
          <cell r="BK189">
            <v>0</v>
          </cell>
          <cell r="BL189">
            <v>0</v>
          </cell>
          <cell r="BM189">
            <v>0</v>
          </cell>
          <cell r="BN189">
            <v>0</v>
          </cell>
          <cell r="BP189">
            <v>0</v>
          </cell>
          <cell r="BQ189">
            <v>0</v>
          </cell>
          <cell r="BR189">
            <v>0</v>
          </cell>
          <cell r="BS189">
            <v>0</v>
          </cell>
          <cell r="BT189">
            <v>0</v>
          </cell>
          <cell r="BU189">
            <v>0</v>
          </cell>
          <cell r="CA189">
            <v>0</v>
          </cell>
          <cell r="CB189">
            <v>0</v>
          </cell>
          <cell r="CC189">
            <v>0</v>
          </cell>
          <cell r="CH189">
            <v>0</v>
          </cell>
          <cell r="CI189">
            <v>0</v>
          </cell>
          <cell r="CJ189">
            <v>0</v>
          </cell>
          <cell r="CK189">
            <v>0</v>
          </cell>
          <cell r="CL189">
            <v>0</v>
          </cell>
          <cell r="CR189">
            <v>0</v>
          </cell>
          <cell r="CS189">
            <v>0</v>
          </cell>
          <cell r="CT189">
            <v>0</v>
          </cell>
          <cell r="CU189">
            <v>0</v>
          </cell>
          <cell r="CV189">
            <v>0</v>
          </cell>
          <cell r="CW189">
            <v>0</v>
          </cell>
          <cell r="CX189">
            <v>0</v>
          </cell>
          <cell r="CY189">
            <v>0</v>
          </cell>
          <cell r="CZ189">
            <v>0</v>
          </cell>
          <cell r="DA189">
            <v>0</v>
          </cell>
          <cell r="DC189">
            <v>39448</v>
          </cell>
          <cell r="DD189">
            <v>2095.5076358841534</v>
          </cell>
          <cell r="DE189">
            <v>124.2291273217686</v>
          </cell>
          <cell r="DF189">
            <v>0</v>
          </cell>
          <cell r="DG189">
            <v>407.23129136248855</v>
          </cell>
          <cell r="DH189">
            <v>0</v>
          </cell>
          <cell r="DI189">
            <v>0</v>
          </cell>
          <cell r="DJ189">
            <v>0</v>
          </cell>
          <cell r="DK189">
            <v>2626.9680545684109</v>
          </cell>
        </row>
        <row r="190">
          <cell r="A190">
            <v>39479</v>
          </cell>
          <cell r="B190">
            <v>-830.88740284581218</v>
          </cell>
          <cell r="C190">
            <v>-414.46335845705107</v>
          </cell>
          <cell r="D190">
            <v>-170.43579277468825</v>
          </cell>
          <cell r="E190">
            <v>-269.86451185173473</v>
          </cell>
          <cell r="F190">
            <v>-434.35096222891525</v>
          </cell>
          <cell r="G190">
            <v>-18.041829384075868</v>
          </cell>
          <cell r="H190">
            <v>-3.042623181655113</v>
          </cell>
          <cell r="I190">
            <v>-0.22862059999999929</v>
          </cell>
          <cell r="J190">
            <v>0</v>
          </cell>
          <cell r="K190">
            <v>0</v>
          </cell>
          <cell r="L190">
            <v>0</v>
          </cell>
          <cell r="M190">
            <v>-6.0799566599999935</v>
          </cell>
          <cell r="N190">
            <v>0</v>
          </cell>
          <cell r="O190">
            <v>0</v>
          </cell>
          <cell r="P190">
            <v>-1.3359497333412165</v>
          </cell>
          <cell r="Q190">
            <v>-0.90851545547477119</v>
          </cell>
          <cell r="R190">
            <v>-5.882967443046077</v>
          </cell>
          <cell r="S190">
            <v>-5.8372767754417296</v>
          </cell>
          <cell r="T190">
            <v>-3.8206714717234327</v>
          </cell>
          <cell r="U190">
            <v>-13.173891877172125</v>
          </cell>
          <cell r="V190">
            <v>-0.23940420904499149</v>
          </cell>
          <cell r="W190">
            <v>-18.30032801056467</v>
          </cell>
          <cell r="X190">
            <v>-0.45645125531089725</v>
          </cell>
          <cell r="Y190">
            <v>-0.14155997184059133</v>
          </cell>
          <cell r="Z190">
            <v>-2.417465716456821</v>
          </cell>
          <cell r="AA190">
            <v>-5.1650263075976426</v>
          </cell>
          <cell r="AB190">
            <v>-30.569211806125224</v>
          </cell>
          <cell r="AC190">
            <v>-21.044081047468296</v>
          </cell>
          <cell r="AD190">
            <v>-0.69398504668394523</v>
          </cell>
          <cell r="AE190">
            <v>-1.2734565125310819</v>
          </cell>
          <cell r="AF190">
            <v>-0.48399161148261083</v>
          </cell>
          <cell r="AG190">
            <v>-0.86420449074799599</v>
          </cell>
          <cell r="AH190">
            <v>-7.8179774750224666</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C190">
            <v>39479</v>
          </cell>
          <cell r="BD190">
            <v>-12.026649260828151</v>
          </cell>
          <cell r="BE190">
            <v>-40.789532817047984</v>
          </cell>
          <cell r="BF190">
            <v>-66.162726548551746</v>
          </cell>
          <cell r="BG190">
            <v>-90.312328027236845</v>
          </cell>
          <cell r="BH190">
            <v>-72.24386074682775</v>
          </cell>
          <cell r="BI190">
            <v>-0.4740154118585842</v>
          </cell>
          <cell r="BJ190">
            <v>-1.5538445472348332</v>
          </cell>
          <cell r="BK190">
            <v>0</v>
          </cell>
          <cell r="BL190">
            <v>0</v>
          </cell>
          <cell r="BM190">
            <v>0</v>
          </cell>
          <cell r="BN190">
            <v>0</v>
          </cell>
          <cell r="BP190">
            <v>0</v>
          </cell>
          <cell r="BQ190">
            <v>0</v>
          </cell>
          <cell r="BR190">
            <v>0</v>
          </cell>
          <cell r="BS190">
            <v>0</v>
          </cell>
          <cell r="BT190">
            <v>0</v>
          </cell>
          <cell r="BU190">
            <v>0</v>
          </cell>
          <cell r="CA190">
            <v>0</v>
          </cell>
          <cell r="CB190">
            <v>0</v>
          </cell>
          <cell r="CC190">
            <v>0</v>
          </cell>
          <cell r="CH190">
            <v>0</v>
          </cell>
          <cell r="CI190">
            <v>0</v>
          </cell>
          <cell r="CJ190">
            <v>0</v>
          </cell>
          <cell r="CK190">
            <v>0</v>
          </cell>
          <cell r="CL190">
            <v>0</v>
          </cell>
          <cell r="CR190">
            <v>0</v>
          </cell>
          <cell r="CS190">
            <v>0</v>
          </cell>
          <cell r="CT190">
            <v>0</v>
          </cell>
          <cell r="CU190">
            <v>0</v>
          </cell>
          <cell r="CV190">
            <v>0</v>
          </cell>
          <cell r="CW190">
            <v>0</v>
          </cell>
          <cell r="CX190">
            <v>0</v>
          </cell>
          <cell r="CY190">
            <v>0</v>
          </cell>
          <cell r="CZ190">
            <v>0</v>
          </cell>
          <cell r="DA190">
            <v>0</v>
          </cell>
          <cell r="DC190">
            <v>39479</v>
          </cell>
          <cell r="DD190">
            <v>-2147.395057983932</v>
          </cell>
          <cell r="DE190">
            <v>-120.42641621707659</v>
          </cell>
          <cell r="DF190">
            <v>0</v>
          </cell>
          <cell r="DG190">
            <v>-283.56295735958594</v>
          </cell>
          <cell r="DH190">
            <v>0</v>
          </cell>
          <cell r="DI190">
            <v>0</v>
          </cell>
          <cell r="DJ190">
            <v>0</v>
          </cell>
          <cell r="DK190">
            <v>-2551.3844315605947</v>
          </cell>
        </row>
        <row r="191">
          <cell r="A191">
            <v>39508</v>
          </cell>
          <cell r="B191">
            <v>-176.05853315292916</v>
          </cell>
          <cell r="C191">
            <v>-6903.348626393632</v>
          </cell>
          <cell r="D191">
            <v>-394.45800297279175</v>
          </cell>
          <cell r="E191">
            <v>-136.89360733162994</v>
          </cell>
          <cell r="F191">
            <v>-501.32552590327077</v>
          </cell>
          <cell r="G191">
            <v>18.385595633067339</v>
          </cell>
          <cell r="H191">
            <v>-3.0364172523767152</v>
          </cell>
          <cell r="I191">
            <v>0.23213059999999963</v>
          </cell>
          <cell r="J191">
            <v>0</v>
          </cell>
          <cell r="K191">
            <v>0</v>
          </cell>
          <cell r="L191">
            <v>0</v>
          </cell>
          <cell r="M191">
            <v>6.0799566600000361</v>
          </cell>
          <cell r="N191">
            <v>0</v>
          </cell>
          <cell r="O191">
            <v>0</v>
          </cell>
          <cell r="P191">
            <v>-1.6339496345527866</v>
          </cell>
          <cell r="Q191">
            <v>-1.2072775717919564</v>
          </cell>
          <cell r="R191">
            <v>-4.0904322996063698</v>
          </cell>
          <cell r="S191">
            <v>-4.4455847495552874</v>
          </cell>
          <cell r="T191">
            <v>-5.745984909253071</v>
          </cell>
          <cell r="U191">
            <v>-18.06752416856358</v>
          </cell>
          <cell r="V191">
            <v>-0.31690980848124006</v>
          </cell>
          <cell r="W191">
            <v>-23.283763716475264</v>
          </cell>
          <cell r="X191">
            <v>-0.63775628352968816</v>
          </cell>
          <cell r="Y191">
            <v>-0.17787200518734914</v>
          </cell>
          <cell r="Z191">
            <v>-2.7424778473203375</v>
          </cell>
          <cell r="AA191">
            <v>-6.6648874092441659</v>
          </cell>
          <cell r="AB191">
            <v>-40.703244620225462</v>
          </cell>
          <cell r="AC191">
            <v>-28.718985867096109</v>
          </cell>
          <cell r="AD191">
            <v>-0.51346963016660485</v>
          </cell>
          <cell r="AE191">
            <v>-0.81398765359836922</v>
          </cell>
          <cell r="AF191">
            <v>-0.64324908166242434</v>
          </cell>
          <cell r="AG191">
            <v>-1.1797478086783126</v>
          </cell>
          <cell r="AH191">
            <v>-9.7225822340868717</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AY191">
            <v>0</v>
          </cell>
          <cell r="AZ191">
            <v>0</v>
          </cell>
          <cell r="BA191">
            <v>0</v>
          </cell>
          <cell r="BC191">
            <v>39508</v>
          </cell>
          <cell r="BD191">
            <v>12.899939228288531</v>
          </cell>
          <cell r="BE191">
            <v>-1007.2445632190074</v>
          </cell>
          <cell r="BF191">
            <v>-93.317215314282237</v>
          </cell>
          <cell r="BG191">
            <v>-37.93761629236144</v>
          </cell>
          <cell r="BH191">
            <v>-87.278412248143979</v>
          </cell>
          <cell r="BI191">
            <v>0.51627818135288095</v>
          </cell>
          <cell r="BJ191">
            <v>-2.2369819094509129</v>
          </cell>
          <cell r="BK191">
            <v>0</v>
          </cell>
          <cell r="BL191">
            <v>0</v>
          </cell>
          <cell r="BM191">
            <v>0</v>
          </cell>
          <cell r="BN191">
            <v>0</v>
          </cell>
          <cell r="BP191">
            <v>0</v>
          </cell>
          <cell r="BQ191">
            <v>0</v>
          </cell>
          <cell r="BR191">
            <v>0</v>
          </cell>
          <cell r="BS191">
            <v>0</v>
          </cell>
          <cell r="BT191">
            <v>0</v>
          </cell>
          <cell r="BU191">
            <v>0</v>
          </cell>
          <cell r="CA191">
            <v>0</v>
          </cell>
          <cell r="CB191">
            <v>0</v>
          </cell>
          <cell r="CC191">
            <v>0</v>
          </cell>
          <cell r="CH191">
            <v>0</v>
          </cell>
          <cell r="CI191">
            <v>0</v>
          </cell>
          <cell r="CJ191">
            <v>0</v>
          </cell>
          <cell r="CK191">
            <v>0</v>
          </cell>
          <cell r="CL191">
            <v>0</v>
          </cell>
          <cell r="CR191">
            <v>0</v>
          </cell>
          <cell r="CS191">
            <v>0</v>
          </cell>
          <cell r="CT191">
            <v>0</v>
          </cell>
          <cell r="CU191">
            <v>0</v>
          </cell>
          <cell r="CV191">
            <v>0</v>
          </cell>
          <cell r="CW191">
            <v>0</v>
          </cell>
          <cell r="CX191">
            <v>0</v>
          </cell>
          <cell r="CY191">
            <v>0</v>
          </cell>
          <cell r="CZ191">
            <v>0</v>
          </cell>
          <cell r="DA191">
            <v>0</v>
          </cell>
          <cell r="DC191">
            <v>39508</v>
          </cell>
          <cell r="DD191">
            <v>-8090.4230301135631</v>
          </cell>
          <cell r="DE191">
            <v>-151.30968729907525</v>
          </cell>
          <cell r="DF191">
            <v>0</v>
          </cell>
          <cell r="DG191">
            <v>-1214.5985715736044</v>
          </cell>
          <cell r="DH191">
            <v>0</v>
          </cell>
          <cell r="DI191">
            <v>0</v>
          </cell>
          <cell r="DJ191">
            <v>0</v>
          </cell>
          <cell r="DK191">
            <v>-9456.3312889862427</v>
          </cell>
        </row>
        <row r="192">
          <cell r="A192">
            <v>39539</v>
          </cell>
          <cell r="B192">
            <v>-691.46499416239385</v>
          </cell>
          <cell r="C192">
            <v>-4990.6991400011848</v>
          </cell>
          <cell r="D192">
            <v>-635.69501091336292</v>
          </cell>
          <cell r="E192">
            <v>-510.17006785569447</v>
          </cell>
          <cell r="F192">
            <v>-906.71318974849396</v>
          </cell>
          <cell r="G192">
            <v>-9.4000876458022162</v>
          </cell>
          <cell r="H192">
            <v>-6.1984143385372015</v>
          </cell>
          <cell r="I192">
            <v>-0.11779152950819638</v>
          </cell>
          <cell r="J192">
            <v>0</v>
          </cell>
          <cell r="K192">
            <v>0</v>
          </cell>
          <cell r="L192">
            <v>0</v>
          </cell>
          <cell r="M192">
            <v>-3.0399783299999825</v>
          </cell>
          <cell r="N192">
            <v>0</v>
          </cell>
          <cell r="O192">
            <v>0</v>
          </cell>
          <cell r="P192">
            <v>-2.9511805363920107</v>
          </cell>
          <cell r="Q192">
            <v>-2.0850902009331458</v>
          </cell>
          <cell r="R192">
            <v>-10.638304814061662</v>
          </cell>
          <cell r="S192">
            <v>-10.858031944321425</v>
          </cell>
          <cell r="T192">
            <v>-9.3108647642150189</v>
          </cell>
          <cell r="U192">
            <v>-30.710985662948609</v>
          </cell>
          <cell r="V192">
            <v>-0.54923973430294648</v>
          </cell>
          <cell r="W192">
            <v>-41.276937902902418</v>
          </cell>
          <cell r="X192">
            <v>-1.0728664102291503</v>
          </cell>
          <cell r="Y192">
            <v>-0.31750237646114909</v>
          </cell>
          <cell r="Z192">
            <v>-5.1959890259309294</v>
          </cell>
          <cell r="AA192">
            <v>-11.681367249084662</v>
          </cell>
          <cell r="AB192">
            <v>-71.129505405038941</v>
          </cell>
          <cell r="AC192">
            <v>-48.925162320274168</v>
          </cell>
          <cell r="AD192">
            <v>-1.2759095799024358</v>
          </cell>
          <cell r="AE192">
            <v>-2.246628169036132</v>
          </cell>
          <cell r="AF192">
            <v>-1.1108294026664955</v>
          </cell>
          <cell r="AG192">
            <v>-2.0092359447482888</v>
          </cell>
          <cell r="AH192">
            <v>-17.453139655187599</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C192">
            <v>39539</v>
          </cell>
          <cell r="BD192">
            <v>-7.569689709869408</v>
          </cell>
          <cell r="BE192">
            <v>-745.93953838592324</v>
          </cell>
          <cell r="BF192">
            <v>-154.52459411099926</v>
          </cell>
          <cell r="BG192">
            <v>-118.81695725623354</v>
          </cell>
          <cell r="BH192">
            <v>-153.32534076179638</v>
          </cell>
          <cell r="BI192">
            <v>-0.30029745828718468</v>
          </cell>
          <cell r="BJ192">
            <v>-3.316603337328373</v>
          </cell>
          <cell r="BK192">
            <v>0</v>
          </cell>
          <cell r="BL192">
            <v>0</v>
          </cell>
          <cell r="BM192">
            <v>0</v>
          </cell>
          <cell r="BN192">
            <v>0</v>
          </cell>
          <cell r="BP192">
            <v>0</v>
          </cell>
          <cell r="BQ192">
            <v>0</v>
          </cell>
          <cell r="BR192">
            <v>0</v>
          </cell>
          <cell r="BS192">
            <v>0</v>
          </cell>
          <cell r="BT192">
            <v>0</v>
          </cell>
          <cell r="BU192">
            <v>0</v>
          </cell>
          <cell r="CA192">
            <v>0</v>
          </cell>
          <cell r="CB192">
            <v>0</v>
          </cell>
          <cell r="CC192">
            <v>0</v>
          </cell>
          <cell r="CH192">
            <v>0</v>
          </cell>
          <cell r="CI192">
            <v>0</v>
          </cell>
          <cell r="CJ192">
            <v>0</v>
          </cell>
          <cell r="CK192">
            <v>0</v>
          </cell>
          <cell r="CL192">
            <v>0</v>
          </cell>
          <cell r="CR192">
            <v>0</v>
          </cell>
          <cell r="CS192">
            <v>0</v>
          </cell>
          <cell r="CT192">
            <v>0</v>
          </cell>
          <cell r="CU192">
            <v>0</v>
          </cell>
          <cell r="CV192">
            <v>0</v>
          </cell>
          <cell r="CW192">
            <v>0</v>
          </cell>
          <cell r="CX192">
            <v>0</v>
          </cell>
          <cell r="CY192">
            <v>0</v>
          </cell>
          <cell r="CZ192">
            <v>0</v>
          </cell>
          <cell r="DA192">
            <v>0</v>
          </cell>
          <cell r="DC192">
            <v>39539</v>
          </cell>
          <cell r="DD192">
            <v>-7753.498674524978</v>
          </cell>
          <cell r="DE192">
            <v>-270.79877109863719</v>
          </cell>
          <cell r="DF192">
            <v>0</v>
          </cell>
          <cell r="DG192">
            <v>-1183.7930210204372</v>
          </cell>
          <cell r="DH192">
            <v>0</v>
          </cell>
          <cell r="DI192">
            <v>0</v>
          </cell>
          <cell r="DJ192">
            <v>0</v>
          </cell>
          <cell r="DK192">
            <v>-9208.0904666440529</v>
          </cell>
        </row>
        <row r="193">
          <cell r="A193">
            <v>39569</v>
          </cell>
          <cell r="B193">
            <v>-253.47406940676501</v>
          </cell>
          <cell r="C193">
            <v>-4339.1634031906196</v>
          </cell>
          <cell r="D193">
            <v>-577.74937257097895</v>
          </cell>
          <cell r="E193">
            <v>-84.116690126914364</v>
          </cell>
          <cell r="F193">
            <v>-685.67329385968185</v>
          </cell>
          <cell r="G193">
            <v>9.1031608274966516</v>
          </cell>
          <cell r="H193">
            <v>-4.3787320900412858</v>
          </cell>
          <cell r="I193">
            <v>0.11600775901639304</v>
          </cell>
          <cell r="J193">
            <v>0</v>
          </cell>
          <cell r="K193">
            <v>0</v>
          </cell>
          <cell r="L193">
            <v>0</v>
          </cell>
          <cell r="M193">
            <v>3.0399783299999967</v>
          </cell>
          <cell r="N193">
            <v>0</v>
          </cell>
          <cell r="O193">
            <v>0</v>
          </cell>
          <cell r="P193">
            <v>-2.1546396846714693</v>
          </cell>
          <cell r="Q193">
            <v>-1.5703603889185573</v>
          </cell>
          <cell r="R193">
            <v>-6.5513048442398372</v>
          </cell>
          <cell r="S193">
            <v>-6.8845609533013885</v>
          </cell>
          <cell r="T193">
            <v>-7.4337682232223665</v>
          </cell>
          <cell r="U193">
            <v>-23.306079807476817</v>
          </cell>
          <cell r="V193">
            <v>-0.41189904727757809</v>
          </cell>
          <cell r="W193">
            <v>-30.580711670701376</v>
          </cell>
          <cell r="X193">
            <v>-0.82278515407230435</v>
          </cell>
          <cell r="Y193">
            <v>-0.23431815418189322</v>
          </cell>
          <cell r="Z193">
            <v>-3.7216754123518321</v>
          </cell>
          <cell r="AA193">
            <v>-8.722968421817626</v>
          </cell>
          <cell r="AB193">
            <v>-53.278355209529309</v>
          </cell>
          <cell r="AC193">
            <v>-37.135916328291195</v>
          </cell>
          <cell r="AD193">
            <v>-0.79339941706186767</v>
          </cell>
          <cell r="AE193">
            <v>-1.345131445608418</v>
          </cell>
          <cell r="AF193">
            <v>-0.83675977297993076</v>
          </cell>
          <cell r="AG193">
            <v>-1.5262358071366036</v>
          </cell>
          <cell r="AH193">
            <v>-12.838103281388918</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0</v>
          </cell>
          <cell r="BA193">
            <v>0</v>
          </cell>
          <cell r="BC193">
            <v>39569</v>
          </cell>
          <cell r="BD193">
            <v>4.7979340018969765</v>
          </cell>
          <cell r="BE193">
            <v>-708.79042184818286</v>
          </cell>
          <cell r="BF193">
            <v>-116.20251179445177</v>
          </cell>
          <cell r="BG193">
            <v>-72.594542633433207</v>
          </cell>
          <cell r="BH193">
            <v>-113.68504751925798</v>
          </cell>
          <cell r="BI193">
            <v>0.27705527701587496</v>
          </cell>
          <cell r="BJ193">
            <v>-2.5008177138066023</v>
          </cell>
          <cell r="BK193">
            <v>0</v>
          </cell>
          <cell r="BL193">
            <v>0</v>
          </cell>
          <cell r="BM193">
            <v>0</v>
          </cell>
          <cell r="BN193">
            <v>0</v>
          </cell>
          <cell r="BP193">
            <v>0</v>
          </cell>
          <cell r="BQ193">
            <v>0</v>
          </cell>
          <cell r="BR193">
            <v>0</v>
          </cell>
          <cell r="BS193">
            <v>0</v>
          </cell>
          <cell r="BT193">
            <v>0</v>
          </cell>
          <cell r="BU193">
            <v>0</v>
          </cell>
          <cell r="CA193">
            <v>0</v>
          </cell>
          <cell r="CB193">
            <v>0</v>
          </cell>
          <cell r="CC193">
            <v>0</v>
          </cell>
          <cell r="CH193">
            <v>0</v>
          </cell>
          <cell r="CI193">
            <v>0</v>
          </cell>
          <cell r="CJ193">
            <v>0</v>
          </cell>
          <cell r="CK193">
            <v>0</v>
          </cell>
          <cell r="CL193">
            <v>0</v>
          </cell>
          <cell r="CR193">
            <v>0</v>
          </cell>
          <cell r="CS193">
            <v>0</v>
          </cell>
          <cell r="CT193">
            <v>0</v>
          </cell>
          <cell r="CU193">
            <v>0</v>
          </cell>
          <cell r="CV193">
            <v>0</v>
          </cell>
          <cell r="CW193">
            <v>0</v>
          </cell>
          <cell r="CX193">
            <v>0</v>
          </cell>
          <cell r="CY193">
            <v>0</v>
          </cell>
          <cell r="CZ193">
            <v>0</v>
          </cell>
          <cell r="DA193">
            <v>0</v>
          </cell>
          <cell r="DC193">
            <v>39569</v>
          </cell>
          <cell r="DD193">
            <v>-5932.2964143284871</v>
          </cell>
          <cell r="DE193">
            <v>-200.14897302422926</v>
          </cell>
          <cell r="DF193">
            <v>0</v>
          </cell>
          <cell r="DG193">
            <v>-1008.6983522302196</v>
          </cell>
          <cell r="DH193">
            <v>0</v>
          </cell>
          <cell r="DI193">
            <v>0</v>
          </cell>
          <cell r="DJ193">
            <v>0</v>
          </cell>
          <cell r="DK193">
            <v>-7141.1437395829362</v>
          </cell>
        </row>
        <row r="194">
          <cell r="A194">
            <v>39600</v>
          </cell>
          <cell r="B194">
            <v>-153.245242536982</v>
          </cell>
          <cell r="C194">
            <v>-2638.9111135683997</v>
          </cell>
          <cell r="D194">
            <v>-348.6465958387563</v>
          </cell>
          <cell r="E194">
            <v>-185.61412496659955</v>
          </cell>
          <cell r="F194">
            <v>-380.63858221580631</v>
          </cell>
          <cell r="G194">
            <v>-9.1964231133624708</v>
          </cell>
          <cell r="H194">
            <v>14.123203771932953</v>
          </cell>
          <cell r="I194">
            <v>-0.11600775901639304</v>
          </cell>
          <cell r="J194">
            <v>0</v>
          </cell>
          <cell r="K194">
            <v>0</v>
          </cell>
          <cell r="L194">
            <v>0</v>
          </cell>
          <cell r="M194">
            <v>-3.0399783299999967</v>
          </cell>
          <cell r="N194">
            <v>0</v>
          </cell>
          <cell r="O194">
            <v>0</v>
          </cell>
          <cell r="P194">
            <v>-1.1649706128269361</v>
          </cell>
          <cell r="Q194">
            <v>-0.82987455260231258</v>
          </cell>
          <cell r="R194">
            <v>-4.7636247022116969</v>
          </cell>
          <cell r="S194">
            <v>-4.8150427764837467</v>
          </cell>
          <cell r="T194">
            <v>-5.4534774727500874</v>
          </cell>
          <cell r="U194">
            <v>-12.356117452448647</v>
          </cell>
          <cell r="V194">
            <v>-0.2218837949473868</v>
          </cell>
          <cell r="W194">
            <v>-16.886683365292416</v>
          </cell>
          <cell r="X194">
            <v>-0.43334499899980428</v>
          </cell>
          <cell r="Y194">
            <v>-0.12990895191936364</v>
          </cell>
          <cell r="Z194">
            <v>-2.1732680968807774</v>
          </cell>
          <cell r="AA194">
            <v>-4.5789831102062806</v>
          </cell>
          <cell r="AB194">
            <v>-27.785955780379467</v>
          </cell>
          <cell r="AC194">
            <v>-19.622476519038749</v>
          </cell>
          <cell r="AD194">
            <v>-0.55616516874385447</v>
          </cell>
          <cell r="AE194">
            <v>-1.0126132765386204</v>
          </cell>
          <cell r="AF194">
            <v>-0.44199624525374426</v>
          </cell>
          <cell r="AG194">
            <v>-0.80540456101884872</v>
          </cell>
          <cell r="AH194">
            <v>-7.137893492189173</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0</v>
          </cell>
          <cell r="BA194">
            <v>0</v>
          </cell>
          <cell r="BC194">
            <v>39600</v>
          </cell>
          <cell r="BD194">
            <v>-6.092798764923657</v>
          </cell>
          <cell r="BE194">
            <v>-447.81861404108986</v>
          </cell>
          <cell r="BF194">
            <v>-62.028598752978127</v>
          </cell>
          <cell r="BG194">
            <v>-55.8305422663135</v>
          </cell>
          <cell r="BH194">
            <v>-65.361083938354227</v>
          </cell>
          <cell r="BI194">
            <v>-0.26896873380193309</v>
          </cell>
          <cell r="BJ194">
            <v>0.94093392305717183</v>
          </cell>
          <cell r="BK194">
            <v>0</v>
          </cell>
          <cell r="BL194">
            <v>0</v>
          </cell>
          <cell r="BM194">
            <v>0</v>
          </cell>
          <cell r="BN194">
            <v>0</v>
          </cell>
          <cell r="BP194">
            <v>0</v>
          </cell>
          <cell r="BQ194">
            <v>0</v>
          </cell>
          <cell r="BR194">
            <v>0</v>
          </cell>
          <cell r="BS194">
            <v>0</v>
          </cell>
          <cell r="BT194">
            <v>0</v>
          </cell>
          <cell r="BU194">
            <v>0</v>
          </cell>
          <cell r="CA194">
            <v>0</v>
          </cell>
          <cell r="CB194">
            <v>0</v>
          </cell>
          <cell r="CC194">
            <v>0</v>
          </cell>
          <cell r="CH194">
            <v>0</v>
          </cell>
          <cell r="CI194">
            <v>0</v>
          </cell>
          <cell r="CJ194">
            <v>0</v>
          </cell>
          <cell r="CK194">
            <v>0</v>
          </cell>
          <cell r="CL194">
            <v>0</v>
          </cell>
          <cell r="CR194">
            <v>0</v>
          </cell>
          <cell r="CS194">
            <v>0</v>
          </cell>
          <cell r="CT194">
            <v>0</v>
          </cell>
          <cell r="CU194">
            <v>0</v>
          </cell>
          <cell r="CV194">
            <v>0</v>
          </cell>
          <cell r="CW194">
            <v>0</v>
          </cell>
          <cell r="CX194">
            <v>0</v>
          </cell>
          <cell r="CY194">
            <v>0</v>
          </cell>
          <cell r="CZ194">
            <v>0</v>
          </cell>
          <cell r="DA194">
            <v>0</v>
          </cell>
          <cell r="DC194">
            <v>39600</v>
          </cell>
          <cell r="DD194">
            <v>-3705.2848645569902</v>
          </cell>
          <cell r="DE194">
            <v>-111.16968493073192</v>
          </cell>
          <cell r="DF194">
            <v>0</v>
          </cell>
          <cell r="DG194">
            <v>-636.45967257440407</v>
          </cell>
          <cell r="DH194">
            <v>0</v>
          </cell>
          <cell r="DI194">
            <v>0</v>
          </cell>
          <cell r="DJ194">
            <v>0</v>
          </cell>
          <cell r="DK194">
            <v>-4452.9142220621261</v>
          </cell>
        </row>
        <row r="195">
          <cell r="A195">
            <v>39630</v>
          </cell>
          <cell r="B195">
            <v>400.9144575922046</v>
          </cell>
          <cell r="C195">
            <v>-1209.2147711544835</v>
          </cell>
          <cell r="D195">
            <v>-36.726959639212964</v>
          </cell>
          <cell r="E195">
            <v>88.691366745398454</v>
          </cell>
          <cell r="F195">
            <v>82.470552684616905</v>
          </cell>
          <cell r="G195">
            <v>9.521391810186401</v>
          </cell>
          <cell r="H195">
            <v>-0.32059847622318571</v>
          </cell>
          <cell r="I195">
            <v>0.11600775901639304</v>
          </cell>
          <cell r="J195">
            <v>0</v>
          </cell>
          <cell r="K195">
            <v>0</v>
          </cell>
          <cell r="L195">
            <v>0</v>
          </cell>
          <cell r="M195">
            <v>3.0399783299999967</v>
          </cell>
          <cell r="N195">
            <v>0</v>
          </cell>
          <cell r="O195">
            <v>0</v>
          </cell>
          <cell r="P195">
            <v>0.20131255698181949</v>
          </cell>
          <cell r="Q195">
            <v>0.12599647136387215</v>
          </cell>
          <cell r="R195">
            <v>1.0237058572151874</v>
          </cell>
          <cell r="S195">
            <v>0.92580034814010403</v>
          </cell>
          <cell r="T195">
            <v>2.4281970247157152</v>
          </cell>
          <cell r="U195">
            <v>0.99213000399324258</v>
          </cell>
          <cell r="V195">
            <v>1.6739858547754727E-2</v>
          </cell>
          <cell r="W195">
            <v>1.0965609022300775</v>
          </cell>
          <cell r="X195">
            <v>6.099482249643684E-2</v>
          </cell>
          <cell r="Y195">
            <v>9.4312656923254412E-3</v>
          </cell>
          <cell r="Z195">
            <v>0.19795250348403837</v>
          </cell>
          <cell r="AA195">
            <v>0.99622572541353094</v>
          </cell>
          <cell r="AB195">
            <v>3.525583689165174</v>
          </cell>
          <cell r="AC195">
            <v>2.2436373671858618</v>
          </cell>
          <cell r="AD195">
            <v>0.12546473289171622</v>
          </cell>
          <cell r="AE195">
            <v>0.24019237594958209</v>
          </cell>
          <cell r="AF195">
            <v>6.8168824125131477E-2</v>
          </cell>
          <cell r="AG195">
            <v>0.10076335661788183</v>
          </cell>
          <cell r="AH195">
            <v>0.56957053055258378</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0</v>
          </cell>
          <cell r="BA195">
            <v>0</v>
          </cell>
          <cell r="BC195">
            <v>39630</v>
          </cell>
          <cell r="BD195">
            <v>6.3913257508907009</v>
          </cell>
          <cell r="BE195">
            <v>145.31034689204773</v>
          </cell>
          <cell r="BF195">
            <v>6.3988008997698387</v>
          </cell>
          <cell r="BG195">
            <v>15.131791472116561</v>
          </cell>
          <cell r="BH195">
            <v>9.1312459306976166</v>
          </cell>
          <cell r="BI195">
            <v>0.27266315666948859</v>
          </cell>
          <cell r="BJ195">
            <v>-0.14856179915809165</v>
          </cell>
          <cell r="BK195">
            <v>0</v>
          </cell>
          <cell r="BL195">
            <v>0</v>
          </cell>
          <cell r="BM195">
            <v>0</v>
          </cell>
          <cell r="BN195">
            <v>0</v>
          </cell>
          <cell r="BP195">
            <v>0</v>
          </cell>
          <cell r="BQ195">
            <v>0</v>
          </cell>
          <cell r="BR195">
            <v>0</v>
          </cell>
          <cell r="BS195">
            <v>0</v>
          </cell>
          <cell r="BT195">
            <v>0</v>
          </cell>
          <cell r="BU195">
            <v>0</v>
          </cell>
          <cell r="CA195">
            <v>0</v>
          </cell>
          <cell r="CB195">
            <v>0</v>
          </cell>
          <cell r="CC195">
            <v>0</v>
          </cell>
          <cell r="CH195">
            <v>0</v>
          </cell>
          <cell r="CI195">
            <v>0</v>
          </cell>
          <cell r="CJ195">
            <v>0</v>
          </cell>
          <cell r="CK195">
            <v>0</v>
          </cell>
          <cell r="CL195">
            <v>0</v>
          </cell>
          <cell r="CR195">
            <v>0</v>
          </cell>
          <cell r="CS195">
            <v>0</v>
          </cell>
          <cell r="CT195">
            <v>0</v>
          </cell>
          <cell r="CU195">
            <v>0</v>
          </cell>
          <cell r="CV195">
            <v>0</v>
          </cell>
          <cell r="CW195">
            <v>0</v>
          </cell>
          <cell r="CX195">
            <v>0</v>
          </cell>
          <cell r="CY195">
            <v>0</v>
          </cell>
          <cell r="CZ195">
            <v>0</v>
          </cell>
          <cell r="DA195">
            <v>0</v>
          </cell>
          <cell r="DC195">
            <v>39630</v>
          </cell>
          <cell r="DD195">
            <v>-661.50857434849695</v>
          </cell>
          <cell r="DE195">
            <v>14.948428216762034</v>
          </cell>
          <cell r="DF195">
            <v>0</v>
          </cell>
          <cell r="DG195">
            <v>182.48761230303384</v>
          </cell>
          <cell r="DH195">
            <v>0</v>
          </cell>
          <cell r="DI195">
            <v>0</v>
          </cell>
          <cell r="DJ195">
            <v>0</v>
          </cell>
          <cell r="DK195">
            <v>-464.07253382870101</v>
          </cell>
        </row>
        <row r="196">
          <cell r="A196">
            <v>39661</v>
          </cell>
          <cell r="B196">
            <v>79.603084211471469</v>
          </cell>
          <cell r="C196">
            <v>3717.7154448992846</v>
          </cell>
          <cell r="D196">
            <v>19.159225304805432</v>
          </cell>
          <cell r="E196">
            <v>-27.327435563342533</v>
          </cell>
          <cell r="F196">
            <v>2.743640650044199E-2</v>
          </cell>
          <cell r="G196">
            <v>-0.50997908753015508</v>
          </cell>
          <cell r="H196">
            <v>0.45414256445480206</v>
          </cell>
          <cell r="I196">
            <v>-1.726229508197008E-3</v>
          </cell>
          <cell r="J196">
            <v>0</v>
          </cell>
          <cell r="K196">
            <v>0</v>
          </cell>
          <cell r="L196">
            <v>0</v>
          </cell>
          <cell r="M196">
            <v>0</v>
          </cell>
          <cell r="N196">
            <v>0</v>
          </cell>
          <cell r="O196">
            <v>0</v>
          </cell>
          <cell r="P196">
            <v>-7.4921423948213217E-3</v>
          </cell>
          <cell r="Q196">
            <v>-3.6232491909382603E-3</v>
          </cell>
          <cell r="R196">
            <v>-1.0395919093852513E-2</v>
          </cell>
          <cell r="S196">
            <v>-6.2947766990291143E-3</v>
          </cell>
          <cell r="T196">
            <v>-1.1852323624564676E-2</v>
          </cell>
          <cell r="U196">
            <v>-1.9933459546926713E-2</v>
          </cell>
          <cell r="V196">
            <v>-3.0705501618116804E-4</v>
          </cell>
          <cell r="W196">
            <v>-7.6300323624636235E-3</v>
          </cell>
          <cell r="X196">
            <v>-1.3352556634304014E-3</v>
          </cell>
          <cell r="Y196">
            <v>-9.5375404531194974E-5</v>
          </cell>
          <cell r="Z196">
            <v>-3.8150161812389172E-4</v>
          </cell>
          <cell r="AA196">
            <v>-3.3591818770222659E-2</v>
          </cell>
          <cell r="AB196">
            <v>0.29245236034832089</v>
          </cell>
          <cell r="AC196">
            <v>-5.3982478964407221E-2</v>
          </cell>
          <cell r="AD196">
            <v>-3.439016181237875E-3</v>
          </cell>
          <cell r="AE196">
            <v>-3.624265372165425E-3</v>
          </cell>
          <cell r="AF196">
            <v>-1.9651521035597419E-3</v>
          </cell>
          <cell r="AG196">
            <v>-2.4797605177990789E-3</v>
          </cell>
          <cell r="AH196">
            <v>-7.4392815533990131E-3</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C196">
            <v>39661</v>
          </cell>
          <cell r="BD196">
            <v>1.0890080525683743E-2</v>
          </cell>
          <cell r="BE196">
            <v>-3.5787245799497214</v>
          </cell>
          <cell r="BF196">
            <v>-0.20606996167445857</v>
          </cell>
          <cell r="BG196">
            <v>7.2746735831877913</v>
          </cell>
          <cell r="BH196">
            <v>-0.53206852724784426</v>
          </cell>
          <cell r="BI196">
            <v>-2.8592968489888015E-2</v>
          </cell>
          <cell r="BJ196">
            <v>6.1679524999047608E-2</v>
          </cell>
          <cell r="BK196">
            <v>0</v>
          </cell>
          <cell r="BL196">
            <v>0</v>
          </cell>
          <cell r="BM196">
            <v>0</v>
          </cell>
          <cell r="BN196">
            <v>0</v>
          </cell>
          <cell r="BP196">
            <v>0</v>
          </cell>
          <cell r="BQ196">
            <v>0</v>
          </cell>
          <cell r="BR196">
            <v>0</v>
          </cell>
          <cell r="BS196">
            <v>0</v>
          </cell>
          <cell r="BT196">
            <v>0</v>
          </cell>
          <cell r="BU196">
            <v>0</v>
          </cell>
          <cell r="CA196">
            <v>0</v>
          </cell>
          <cell r="CB196">
            <v>0</v>
          </cell>
          <cell r="CC196">
            <v>0</v>
          </cell>
          <cell r="CH196">
            <v>0</v>
          </cell>
          <cell r="CI196">
            <v>0</v>
          </cell>
          <cell r="CJ196">
            <v>0</v>
          </cell>
          <cell r="CK196">
            <v>0</v>
          </cell>
          <cell r="CL196">
            <v>0</v>
          </cell>
          <cell r="CR196">
            <v>0</v>
          </cell>
          <cell r="CS196">
            <v>0</v>
          </cell>
          <cell r="CT196">
            <v>0</v>
          </cell>
          <cell r="CU196">
            <v>0</v>
          </cell>
          <cell r="CV196">
            <v>0</v>
          </cell>
          <cell r="CW196">
            <v>0</v>
          </cell>
          <cell r="CX196">
            <v>0</v>
          </cell>
          <cell r="CY196">
            <v>0</v>
          </cell>
          <cell r="CZ196">
            <v>0</v>
          </cell>
          <cell r="DA196">
            <v>0</v>
          </cell>
          <cell r="DC196">
            <v>39661</v>
          </cell>
          <cell r="DD196">
            <v>3789.1201925061355</v>
          </cell>
          <cell r="DE196">
            <v>0.116589496270667</v>
          </cell>
          <cell r="DF196">
            <v>0</v>
          </cell>
          <cell r="DG196">
            <v>3.0017871513506105</v>
          </cell>
          <cell r="DH196">
            <v>0</v>
          </cell>
          <cell r="DI196">
            <v>0</v>
          </cell>
          <cell r="DJ196">
            <v>0</v>
          </cell>
          <cell r="DK196">
            <v>3792.2385691537565</v>
          </cell>
        </row>
        <row r="197">
          <cell r="A197">
            <v>39692</v>
          </cell>
          <cell r="B197">
            <v>-175.95840076113018</v>
          </cell>
          <cell r="C197">
            <v>-3310.0838066265051</v>
          </cell>
          <cell r="D197">
            <v>-11.733667503834738</v>
          </cell>
          <cell r="E197">
            <v>-35.70815294214367</v>
          </cell>
          <cell r="F197">
            <v>-21.492800012334328</v>
          </cell>
          <cell r="G197">
            <v>-8.9010272754380253</v>
          </cell>
          <cell r="H197">
            <v>-0.98356359089413203</v>
          </cell>
          <cell r="I197">
            <v>-0.11428152950819603</v>
          </cell>
          <cell r="J197">
            <v>0</v>
          </cell>
          <cell r="K197">
            <v>0</v>
          </cell>
          <cell r="L197">
            <v>0</v>
          </cell>
          <cell r="M197">
            <v>-3.0399783299999825</v>
          </cell>
          <cell r="N197">
            <v>0</v>
          </cell>
          <cell r="O197">
            <v>0</v>
          </cell>
          <cell r="P197">
            <v>-7.7072854573128957E-2</v>
          </cell>
          <cell r="Q197">
            <v>-3.4863048620981552E-2</v>
          </cell>
          <cell r="R197">
            <v>-0.97166628546532507</v>
          </cell>
          <cell r="S197">
            <v>-0.89126224967939294</v>
          </cell>
          <cell r="T197">
            <v>-1.8439589155072156E-2</v>
          </cell>
          <cell r="U197">
            <v>-0.42512374626484117</v>
          </cell>
          <cell r="V197">
            <v>-1.0022488770843163E-2</v>
          </cell>
          <cell r="W197">
            <v>-0.96579272582452447</v>
          </cell>
          <cell r="X197">
            <v>-1.1830697898193576E-2</v>
          </cell>
          <cell r="Y197">
            <v>-7.8772682407992067E-3</v>
          </cell>
          <cell r="Z197">
            <v>-0.19370269077577085</v>
          </cell>
          <cell r="AA197">
            <v>-0.22530167160038417</v>
          </cell>
          <cell r="AB197">
            <v>-0.70280058536656043</v>
          </cell>
          <cell r="AC197">
            <v>-0.6867305285058265</v>
          </cell>
          <cell r="AD197">
            <v>-0.10666327875723525</v>
          </cell>
          <cell r="AE197">
            <v>-0.22329099277189357</v>
          </cell>
          <cell r="AF197">
            <v>-1.8521062059802196E-2</v>
          </cell>
          <cell r="AG197">
            <v>-2.7889167774087564E-2</v>
          </cell>
          <cell r="AH197">
            <v>-0.45287425298169204</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C197">
            <v>39692</v>
          </cell>
          <cell r="BD197">
            <v>-7.012939478848466</v>
          </cell>
          <cell r="BE197">
            <v>-17.917998054273312</v>
          </cell>
          <cell r="BF197">
            <v>-2.6347954077243827</v>
          </cell>
          <cell r="BG197">
            <v>-24.87555458924794</v>
          </cell>
          <cell r="BH197">
            <v>-2.0208629405450154</v>
          </cell>
          <cell r="BI197">
            <v>-0.25205077597949899</v>
          </cell>
          <cell r="BJ197">
            <v>-0.28470016793885655</v>
          </cell>
          <cell r="BK197">
            <v>0</v>
          </cell>
          <cell r="BL197">
            <v>0</v>
          </cell>
          <cell r="BM197">
            <v>0</v>
          </cell>
          <cell r="BN197">
            <v>0</v>
          </cell>
          <cell r="BP197">
            <v>0</v>
          </cell>
          <cell r="BQ197">
            <v>0</v>
          </cell>
          <cell r="BR197">
            <v>0</v>
          </cell>
          <cell r="BS197">
            <v>0</v>
          </cell>
          <cell r="BT197">
            <v>0</v>
          </cell>
          <cell r="BU197">
            <v>0</v>
          </cell>
          <cell r="CA197">
            <v>0</v>
          </cell>
          <cell r="CB197">
            <v>0</v>
          </cell>
          <cell r="CC197">
            <v>0</v>
          </cell>
          <cell r="CH197">
            <v>0</v>
          </cell>
          <cell r="CI197">
            <v>0</v>
          </cell>
          <cell r="CJ197">
            <v>0</v>
          </cell>
          <cell r="CK197">
            <v>0</v>
          </cell>
          <cell r="CL197">
            <v>0</v>
          </cell>
          <cell r="CR197">
            <v>0</v>
          </cell>
          <cell r="CS197">
            <v>0</v>
          </cell>
          <cell r="CT197">
            <v>0</v>
          </cell>
          <cell r="CU197">
            <v>0</v>
          </cell>
          <cell r="CV197">
            <v>0</v>
          </cell>
          <cell r="CW197">
            <v>0</v>
          </cell>
          <cell r="CX197">
            <v>0</v>
          </cell>
          <cell r="CY197">
            <v>0</v>
          </cell>
          <cell r="CZ197">
            <v>0</v>
          </cell>
          <cell r="DA197">
            <v>0</v>
          </cell>
          <cell r="DC197">
            <v>39692</v>
          </cell>
          <cell r="DD197">
            <v>-3568.0156785717882</v>
          </cell>
          <cell r="DE197">
            <v>-6.0517251850863545</v>
          </cell>
          <cell r="DF197">
            <v>0</v>
          </cell>
          <cell r="DG197">
            <v>-54.998901414557473</v>
          </cell>
          <cell r="DH197">
            <v>0</v>
          </cell>
          <cell r="DI197">
            <v>0</v>
          </cell>
          <cell r="DJ197">
            <v>0</v>
          </cell>
          <cell r="DK197">
            <v>-3629.0663051714323</v>
          </cell>
        </row>
        <row r="198">
          <cell r="A198">
            <v>39722</v>
          </cell>
          <cell r="B198">
            <v>895.59356778570873</v>
          </cell>
          <cell r="C198">
            <v>5434.6549548170206</v>
          </cell>
          <cell r="D198">
            <v>405.74726342787625</v>
          </cell>
          <cell r="E198">
            <v>300.75711795701159</v>
          </cell>
          <cell r="F198">
            <v>847.31361401259687</v>
          </cell>
          <cell r="G198">
            <v>9.3073736209682352</v>
          </cell>
          <cell r="H198">
            <v>-10.583365571374266</v>
          </cell>
          <cell r="I198">
            <v>0.11600775901639304</v>
          </cell>
          <cell r="J198">
            <v>0</v>
          </cell>
          <cell r="K198">
            <v>0</v>
          </cell>
          <cell r="L198">
            <v>0</v>
          </cell>
          <cell r="M198">
            <v>3.0399783299999967</v>
          </cell>
          <cell r="N198">
            <v>0</v>
          </cell>
          <cell r="O198">
            <v>0</v>
          </cell>
          <cell r="P198">
            <v>2.4039245553612369</v>
          </cell>
          <cell r="Q198">
            <v>1.6868939712030171</v>
          </cell>
          <cell r="R198">
            <v>8.5795888475688855</v>
          </cell>
          <cell r="S198">
            <v>8.7213596349505238</v>
          </cell>
          <cell r="T198">
            <v>7.5578518250738354</v>
          </cell>
          <cell r="U198">
            <v>24.411908316284311</v>
          </cell>
          <cell r="V198">
            <v>0.4359178351119834</v>
          </cell>
          <cell r="W198">
            <v>32.609563232661358</v>
          </cell>
          <cell r="X198">
            <v>0.86301750280177569</v>
          </cell>
          <cell r="Y198">
            <v>0.25128109876787591</v>
          </cell>
          <cell r="Z198">
            <v>4.1135438524713814</v>
          </cell>
          <cell r="AA198">
            <v>9.6084019892392973</v>
          </cell>
          <cell r="AB198">
            <v>59.094028596104991</v>
          </cell>
          <cell r="AC198">
            <v>39.200706598919275</v>
          </cell>
          <cell r="AD198">
            <v>1.0363169654003466</v>
          </cell>
          <cell r="AE198">
            <v>1.8200682273563196</v>
          </cell>
          <cell r="AF198">
            <v>0.89918453909969576</v>
          </cell>
          <cell r="AG198">
            <v>1.6137169607757125</v>
          </cell>
          <cell r="AH198">
            <v>13.837611118904986</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C198">
            <v>39722</v>
          </cell>
          <cell r="BD198">
            <v>10.317330978578269</v>
          </cell>
          <cell r="BE198">
            <v>477.45997152618304</v>
          </cell>
          <cell r="BF198">
            <v>126.13488703668742</v>
          </cell>
          <cell r="BG198">
            <v>124.54989531658157</v>
          </cell>
          <cell r="BH198">
            <v>123.0379448342205</v>
          </cell>
          <cell r="BI198">
            <v>0.27009965143711323</v>
          </cell>
          <cell r="BJ198">
            <v>1.1088860358432706</v>
          </cell>
          <cell r="BK198">
            <v>0</v>
          </cell>
          <cell r="BL198">
            <v>0</v>
          </cell>
          <cell r="BM198">
            <v>0</v>
          </cell>
          <cell r="BN198">
            <v>0</v>
          </cell>
          <cell r="BP198">
            <v>0</v>
          </cell>
          <cell r="BQ198">
            <v>0</v>
          </cell>
          <cell r="BR198">
            <v>0</v>
          </cell>
          <cell r="BS198">
            <v>0</v>
          </cell>
          <cell r="BT198">
            <v>0</v>
          </cell>
          <cell r="BU198">
            <v>0</v>
          </cell>
          <cell r="CA198">
            <v>0</v>
          </cell>
          <cell r="CB198">
            <v>0</v>
          </cell>
          <cell r="CC198">
            <v>0</v>
          </cell>
          <cell r="CH198">
            <v>0</v>
          </cell>
          <cell r="CI198">
            <v>0</v>
          </cell>
          <cell r="CJ198">
            <v>0</v>
          </cell>
          <cell r="CK198">
            <v>0</v>
          </cell>
          <cell r="CL198">
            <v>0</v>
          </cell>
          <cell r="CR198">
            <v>0</v>
          </cell>
          <cell r="CS198">
            <v>0</v>
          </cell>
          <cell r="CT198">
            <v>0</v>
          </cell>
          <cell r="CU198">
            <v>0</v>
          </cell>
          <cell r="CV198">
            <v>0</v>
          </cell>
          <cell r="CW198">
            <v>0</v>
          </cell>
          <cell r="CX198">
            <v>0</v>
          </cell>
          <cell r="CY198">
            <v>0</v>
          </cell>
          <cell r="CZ198">
            <v>0</v>
          </cell>
          <cell r="DA198">
            <v>0</v>
          </cell>
          <cell r="DC198">
            <v>39722</v>
          </cell>
          <cell r="DD198">
            <v>7885.9465121388248</v>
          </cell>
          <cell r="DE198">
            <v>218.74488566805687</v>
          </cell>
          <cell r="DF198">
            <v>0</v>
          </cell>
          <cell r="DG198">
            <v>862.87901537953121</v>
          </cell>
          <cell r="DH198">
            <v>0</v>
          </cell>
          <cell r="DI198">
            <v>0</v>
          </cell>
          <cell r="DJ198">
            <v>0</v>
          </cell>
          <cell r="DK198">
            <v>8967.5704131864131</v>
          </cell>
        </row>
        <row r="199">
          <cell r="A199">
            <v>39753</v>
          </cell>
          <cell r="B199">
            <v>393.22508520087649</v>
          </cell>
          <cell r="C199">
            <v>5391.5810633018318</v>
          </cell>
          <cell r="D199">
            <v>568.40167413982488</v>
          </cell>
          <cell r="E199">
            <v>335.77112719128468</v>
          </cell>
          <cell r="F199">
            <v>925.33436176690702</v>
          </cell>
          <cell r="G199">
            <v>-9.4337048409624913</v>
          </cell>
          <cell r="H199">
            <v>4.7716608962032154</v>
          </cell>
          <cell r="I199">
            <v>-0.11600775901639304</v>
          </cell>
          <cell r="J199">
            <v>0</v>
          </cell>
          <cell r="K199">
            <v>0</v>
          </cell>
          <cell r="L199">
            <v>0</v>
          </cell>
          <cell r="M199">
            <v>-3.0399783299999967</v>
          </cell>
          <cell r="N199">
            <v>0</v>
          </cell>
          <cell r="O199">
            <v>0</v>
          </cell>
          <cell r="P199">
            <v>2.2624667078830356</v>
          </cell>
          <cell r="Q199">
            <v>1.6425925644442825</v>
          </cell>
          <cell r="R199">
            <v>7.1550396235096443</v>
          </cell>
          <cell r="S199">
            <v>7.50696729963839</v>
          </cell>
          <cell r="T199">
            <v>7.514013235926889</v>
          </cell>
          <cell r="U199">
            <v>24.860978529608452</v>
          </cell>
          <cell r="V199">
            <v>0.44164684075098148</v>
          </cell>
          <cell r="W199">
            <v>33.038451296654991</v>
          </cell>
          <cell r="X199">
            <v>0.860641628293495</v>
          </cell>
          <cell r="Y199">
            <v>0.25288450385055417</v>
          </cell>
          <cell r="Z199">
            <v>4.0342821439608851</v>
          </cell>
          <cell r="AA199">
            <v>8.9640606502916071</v>
          </cell>
          <cell r="AB199">
            <v>58.863862562059353</v>
          </cell>
          <cell r="AC199">
            <v>39.210616854193105</v>
          </cell>
          <cell r="AD199">
            <v>0.86455799775865838</v>
          </cell>
          <cell r="AE199">
            <v>1.4716088875679869</v>
          </cell>
          <cell r="AF199">
            <v>0.87456605420610845</v>
          </cell>
          <cell r="AG199">
            <v>1.6060592482533944</v>
          </cell>
          <cell r="AH199">
            <v>13.840126945207086</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C199">
            <v>39753</v>
          </cell>
          <cell r="BD199">
            <v>-9.5241194869562378</v>
          </cell>
          <cell r="BE199">
            <v>862.38318659526681</v>
          </cell>
          <cell r="BF199">
            <v>122.2210709309141</v>
          </cell>
          <cell r="BG199">
            <v>67.559596630270107</v>
          </cell>
          <cell r="BH199">
            <v>126.39698992684922</v>
          </cell>
          <cell r="BI199">
            <v>-0.24341380796874468</v>
          </cell>
          <cell r="BJ199">
            <v>2.8384247094649444</v>
          </cell>
          <cell r="BK199">
            <v>0</v>
          </cell>
          <cell r="BL199">
            <v>0</v>
          </cell>
          <cell r="BM199">
            <v>0</v>
          </cell>
          <cell r="BN199">
            <v>0</v>
          </cell>
          <cell r="BP199">
            <v>0</v>
          </cell>
          <cell r="BQ199">
            <v>0</v>
          </cell>
          <cell r="BR199">
            <v>0</v>
          </cell>
          <cell r="BS199">
            <v>0</v>
          </cell>
          <cell r="BT199">
            <v>0</v>
          </cell>
          <cell r="BU199">
            <v>0</v>
          </cell>
          <cell r="CA199">
            <v>0</v>
          </cell>
          <cell r="CB199">
            <v>0</v>
          </cell>
          <cell r="CC199">
            <v>0</v>
          </cell>
          <cell r="CH199">
            <v>0</v>
          </cell>
          <cell r="CI199">
            <v>0</v>
          </cell>
          <cell r="CJ199">
            <v>0</v>
          </cell>
          <cell r="CK199">
            <v>0</v>
          </cell>
          <cell r="CL199">
            <v>0</v>
          </cell>
          <cell r="CR199">
            <v>0</v>
          </cell>
          <cell r="CS199">
            <v>0</v>
          </cell>
          <cell r="CT199">
            <v>0</v>
          </cell>
          <cell r="CU199">
            <v>0</v>
          </cell>
          <cell r="CV199">
            <v>0</v>
          </cell>
          <cell r="CW199">
            <v>0</v>
          </cell>
          <cell r="CX199">
            <v>0</v>
          </cell>
          <cell r="CY199">
            <v>0</v>
          </cell>
          <cell r="CZ199">
            <v>0</v>
          </cell>
          <cell r="DA199">
            <v>0</v>
          </cell>
          <cell r="DC199">
            <v>39753</v>
          </cell>
          <cell r="DD199">
            <v>7606.4952815669485</v>
          </cell>
          <cell r="DE199">
            <v>215.26542357405884</v>
          </cell>
          <cell r="DF199">
            <v>0</v>
          </cell>
          <cell r="DG199">
            <v>1171.6317354978405</v>
          </cell>
          <cell r="DH199">
            <v>0</v>
          </cell>
          <cell r="DI199">
            <v>0</v>
          </cell>
          <cell r="DJ199">
            <v>0</v>
          </cell>
          <cell r="DK199">
            <v>8993.3924406388487</v>
          </cell>
        </row>
        <row r="200">
          <cell r="A200">
            <v>39783</v>
          </cell>
          <cell r="B200">
            <v>527.32900601227993</v>
          </cell>
          <cell r="C200">
            <v>8077.2509377980059</v>
          </cell>
          <cell r="D200">
            <v>760.02698310392179</v>
          </cell>
          <cell r="E200">
            <v>386.34586545846992</v>
          </cell>
          <cell r="F200">
            <v>1131.3078141148944</v>
          </cell>
          <cell r="G200">
            <v>9.516157743532915</v>
          </cell>
          <cell r="H200">
            <v>7.0445027341823661</v>
          </cell>
          <cell r="I200">
            <v>0.11600775901639304</v>
          </cell>
          <cell r="J200">
            <v>0</v>
          </cell>
          <cell r="K200">
            <v>0</v>
          </cell>
          <cell r="L200">
            <v>0</v>
          </cell>
          <cell r="M200">
            <v>3.0399783299999967</v>
          </cell>
          <cell r="N200">
            <v>0</v>
          </cell>
          <cell r="O200">
            <v>0</v>
          </cell>
          <cell r="P200">
            <v>3.1639028767929744</v>
          </cell>
          <cell r="Q200">
            <v>2.2475202421560443</v>
          </cell>
          <cell r="R200">
            <v>11.595033004913176</v>
          </cell>
          <cell r="S200">
            <v>11.861548543675092</v>
          </cell>
          <cell r="T200">
            <v>10.032008487325168</v>
          </cell>
          <cell r="U200">
            <v>33.563643902540747</v>
          </cell>
          <cell r="V200">
            <v>0.60117562445209516</v>
          </cell>
          <cell r="W200">
            <v>45.371498738118319</v>
          </cell>
          <cell r="X200">
            <v>1.1618162293816958</v>
          </cell>
          <cell r="Y200">
            <v>0.34855489244418336</v>
          </cell>
          <cell r="Z200">
            <v>5.7116962481342579</v>
          </cell>
          <cell r="AA200">
            <v>12.42102278673439</v>
          </cell>
          <cell r="AB200">
            <v>81.04200478114646</v>
          </cell>
          <cell r="AC200">
            <v>53.141157950741743</v>
          </cell>
          <cell r="AD200">
            <v>1.3804943510873224</v>
          </cell>
          <cell r="AE200">
            <v>2.4415318125924284</v>
          </cell>
          <cell r="AF200">
            <v>1.1968364260654738</v>
          </cell>
          <cell r="AG200">
            <v>2.1783191610056178</v>
          </cell>
          <cell r="AH200">
            <v>19.134971308729313</v>
          </cell>
          <cell r="AI200">
            <v>0</v>
          </cell>
          <cell r="AJ200">
            <v>0</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AY200">
            <v>0</v>
          </cell>
          <cell r="AZ200">
            <v>0</v>
          </cell>
          <cell r="BA200">
            <v>0</v>
          </cell>
          <cell r="BC200">
            <v>39783</v>
          </cell>
          <cell r="BD200">
            <v>9.0304672088763311</v>
          </cell>
          <cell r="BE200">
            <v>1242.2927883561883</v>
          </cell>
          <cell r="BF200">
            <v>168.04989365166887</v>
          </cell>
          <cell r="BG200">
            <v>148.61007245978453</v>
          </cell>
          <cell r="BH200">
            <v>177.0155277334751</v>
          </cell>
          <cell r="BI200">
            <v>0.26538813588898691</v>
          </cell>
          <cell r="BJ200">
            <v>3.5086026735628328</v>
          </cell>
          <cell r="BK200">
            <v>0</v>
          </cell>
          <cell r="BL200">
            <v>0</v>
          </cell>
          <cell r="BM200">
            <v>0</v>
          </cell>
          <cell r="BN200">
            <v>0</v>
          </cell>
          <cell r="BP200">
            <v>0</v>
          </cell>
          <cell r="BQ200">
            <v>0</v>
          </cell>
          <cell r="BR200">
            <v>0</v>
          </cell>
          <cell r="BS200">
            <v>0</v>
          </cell>
          <cell r="BT200">
            <v>0</v>
          </cell>
          <cell r="BU200">
            <v>0</v>
          </cell>
          <cell r="CA200">
            <v>0</v>
          </cell>
          <cell r="CB200">
            <v>0</v>
          </cell>
          <cell r="CC200">
            <v>0</v>
          </cell>
          <cell r="CH200">
            <v>0</v>
          </cell>
          <cell r="CI200">
            <v>0</v>
          </cell>
          <cell r="CJ200">
            <v>0</v>
          </cell>
          <cell r="CK200">
            <v>0</v>
          </cell>
          <cell r="CL200">
            <v>0</v>
          </cell>
          <cell r="CR200">
            <v>0</v>
          </cell>
          <cell r="CS200">
            <v>0</v>
          </cell>
          <cell r="CT200">
            <v>0</v>
          </cell>
          <cell r="CU200">
            <v>0</v>
          </cell>
          <cell r="CV200">
            <v>0</v>
          </cell>
          <cell r="CW200">
            <v>0</v>
          </cell>
          <cell r="CX200">
            <v>0</v>
          </cell>
          <cell r="CY200">
            <v>0</v>
          </cell>
          <cell r="CZ200">
            <v>0</v>
          </cell>
          <cell r="DA200">
            <v>0</v>
          </cell>
          <cell r="DC200">
            <v>39783</v>
          </cell>
          <cell r="DD200">
            <v>10901.977253054305</v>
          </cell>
          <cell r="DE200">
            <v>298.59473736803653</v>
          </cell>
          <cell r="DF200">
            <v>0</v>
          </cell>
          <cell r="DG200">
            <v>1748.772740219445</v>
          </cell>
          <cell r="DH200">
            <v>0</v>
          </cell>
          <cell r="DI200">
            <v>0</v>
          </cell>
          <cell r="DJ200">
            <v>0</v>
          </cell>
          <cell r="DK200">
            <v>12949.344730641787</v>
          </cell>
        </row>
        <row r="201">
          <cell r="A201">
            <v>39814</v>
          </cell>
          <cell r="B201">
            <v>-2.1143527460026235</v>
          </cell>
          <cell r="C201">
            <v>1146.4406114520643</v>
          </cell>
          <cell r="D201">
            <v>396.98068720372748</v>
          </cell>
          <cell r="E201">
            <v>173.57161240130472</v>
          </cell>
          <cell r="F201">
            <v>401.3010570669062</v>
          </cell>
          <cell r="G201">
            <v>-0.35062828808003133</v>
          </cell>
          <cell r="H201">
            <v>2.1502045343285623</v>
          </cell>
          <cell r="I201">
            <v>-1.726229508197008E-3</v>
          </cell>
          <cell r="J201">
            <v>0</v>
          </cell>
          <cell r="K201">
            <v>0</v>
          </cell>
          <cell r="L201">
            <v>0</v>
          </cell>
          <cell r="M201">
            <v>0</v>
          </cell>
          <cell r="N201">
            <v>0</v>
          </cell>
          <cell r="O201">
            <v>0</v>
          </cell>
          <cell r="P201">
            <v>1.2936485017332835</v>
          </cell>
          <cell r="Q201">
            <v>0.93660121836544885</v>
          </cell>
          <cell r="R201">
            <v>4.5553289745178773</v>
          </cell>
          <cell r="S201">
            <v>4.7223783990774706</v>
          </cell>
          <cell r="T201">
            <v>4.2629881809018855</v>
          </cell>
          <cell r="U201">
            <v>14.230995421994535</v>
          </cell>
          <cell r="V201">
            <v>0.25418597897834583</v>
          </cell>
          <cell r="W201">
            <v>19.185773254458212</v>
          </cell>
          <cell r="X201">
            <v>0.48989987273005609</v>
          </cell>
          <cell r="Y201">
            <v>0.14698234248073594</v>
          </cell>
          <cell r="Z201">
            <v>2.3874855432840008</v>
          </cell>
          <cell r="AA201">
            <v>5.0824148366420161</v>
          </cell>
          <cell r="AB201">
            <v>33.324972691881158</v>
          </cell>
          <cell r="AC201">
            <v>22.391216318598708</v>
          </cell>
          <cell r="AD201">
            <v>0.53619709035908603</v>
          </cell>
          <cell r="AE201">
            <v>0.94533101199033709</v>
          </cell>
          <cell r="AF201">
            <v>0.49855648471216174</v>
          </cell>
          <cell r="AG201">
            <v>0.91633881396931649</v>
          </cell>
          <cell r="AH201">
            <v>8.047729769016108</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C201">
            <v>39814</v>
          </cell>
          <cell r="BD201">
            <v>-1.2216905476305726</v>
          </cell>
          <cell r="BE201">
            <v>244.6330995757894</v>
          </cell>
          <cell r="BF201">
            <v>70.139453199922968</v>
          </cell>
          <cell r="BG201">
            <v>37.241511602885907</v>
          </cell>
          <cell r="BH201">
            <v>58.864968256930979</v>
          </cell>
          <cell r="BI201">
            <v>-3.414524597852342E-2</v>
          </cell>
          <cell r="BJ201">
            <v>1.5829826079903988</v>
          </cell>
          <cell r="BK201">
            <v>0</v>
          </cell>
          <cell r="BL201">
            <v>0</v>
          </cell>
          <cell r="BM201">
            <v>0</v>
          </cell>
          <cell r="BN201">
            <v>0</v>
          </cell>
          <cell r="BP201">
            <v>0</v>
          </cell>
          <cell r="BQ201">
            <v>0</v>
          </cell>
          <cell r="BR201">
            <v>0</v>
          </cell>
          <cell r="BS201">
            <v>0</v>
          </cell>
          <cell r="BT201">
            <v>0</v>
          </cell>
          <cell r="BU201">
            <v>0</v>
          </cell>
          <cell r="CA201">
            <v>0</v>
          </cell>
          <cell r="CB201">
            <v>0</v>
          </cell>
          <cell r="CC201">
            <v>0</v>
          </cell>
          <cell r="CH201">
            <v>0</v>
          </cell>
          <cell r="CI201">
            <v>0</v>
          </cell>
          <cell r="CJ201">
            <v>0</v>
          </cell>
          <cell r="CK201">
            <v>0</v>
          </cell>
          <cell r="CL201">
            <v>0</v>
          </cell>
          <cell r="CR201">
            <v>0</v>
          </cell>
          <cell r="CS201">
            <v>0</v>
          </cell>
          <cell r="CT201">
            <v>0</v>
          </cell>
          <cell r="CU201">
            <v>0</v>
          </cell>
          <cell r="CV201">
            <v>0</v>
          </cell>
          <cell r="CW201">
            <v>0</v>
          </cell>
          <cell r="CX201">
            <v>0</v>
          </cell>
          <cell r="CY201">
            <v>0</v>
          </cell>
          <cell r="CZ201">
            <v>0</v>
          </cell>
          <cell r="DA201">
            <v>0</v>
          </cell>
          <cell r="DC201">
            <v>39814</v>
          </cell>
          <cell r="DD201">
            <v>2117.9774653947406</v>
          </cell>
          <cell r="DE201">
            <v>124.20902470569075</v>
          </cell>
          <cell r="DF201">
            <v>0</v>
          </cell>
          <cell r="DG201">
            <v>411.20617944991051</v>
          </cell>
          <cell r="DH201">
            <v>0</v>
          </cell>
          <cell r="DI201">
            <v>0</v>
          </cell>
          <cell r="DJ201">
            <v>0</v>
          </cell>
          <cell r="DK201">
            <v>2653.3926695503419</v>
          </cell>
        </row>
        <row r="202">
          <cell r="A202">
            <v>39845</v>
          </cell>
          <cell r="B202">
            <v>-994.51393129606913</v>
          </cell>
          <cell r="C202">
            <v>-1181.2850819601663</v>
          </cell>
          <cell r="D202">
            <v>-229.40670238887105</v>
          </cell>
          <cell r="E202">
            <v>-336.68777470369423</v>
          </cell>
          <cell r="F202">
            <v>-604.88170850681354</v>
          </cell>
          <cell r="G202">
            <v>-27.102444415571711</v>
          </cell>
          <cell r="H202">
            <v>-3.8199229796562761</v>
          </cell>
          <cell r="I202">
            <v>-0.34302013728813563</v>
          </cell>
          <cell r="J202">
            <v>0</v>
          </cell>
          <cell r="K202">
            <v>0</v>
          </cell>
          <cell r="L202">
            <v>0</v>
          </cell>
          <cell r="M202">
            <v>-9.1199349900000328</v>
          </cell>
          <cell r="N202">
            <v>0</v>
          </cell>
          <cell r="O202">
            <v>0</v>
          </cell>
          <cell r="P202">
            <v>-1.6519842927215347</v>
          </cell>
          <cell r="Q202">
            <v>-1.1145204377642752</v>
          </cell>
          <cell r="R202">
            <v>-7.6724162321978682</v>
          </cell>
          <cell r="S202">
            <v>-7.572815868063806</v>
          </cell>
          <cell r="T202">
            <v>-4.6142770954218406</v>
          </cell>
          <cell r="U202">
            <v>-16.153598906896477</v>
          </cell>
          <cell r="V202">
            <v>-0.29497382424472374</v>
          </cell>
          <cell r="W202">
            <v>-22.683520917376057</v>
          </cell>
          <cell r="X202">
            <v>-0.55714841879796539</v>
          </cell>
          <cell r="Y202">
            <v>-0.17566223721965768</v>
          </cell>
          <cell r="Z202">
            <v>-3.0356851189730456</v>
          </cell>
          <cell r="AA202">
            <v>-6.3367499104056648</v>
          </cell>
          <cell r="AB202">
            <v>-37.788667185969075</v>
          </cell>
          <cell r="AC202">
            <v>-25.780662471667966</v>
          </cell>
          <cell r="AD202">
            <v>-0.89885757320501192</v>
          </cell>
          <cell r="AE202">
            <v>-1.6675729938010431</v>
          </cell>
          <cell r="AF202">
            <v>-0.59366192992384237</v>
          </cell>
          <cell r="AG202">
            <v>-1.0582012282270812</v>
          </cell>
          <cell r="AH202">
            <v>-9.709380079818537</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C202">
            <v>39845</v>
          </cell>
          <cell r="BD202">
            <v>-18.271597217932424</v>
          </cell>
          <cell r="BE202">
            <v>-40.789532817047984</v>
          </cell>
          <cell r="BF202">
            <v>-81.326827079280633</v>
          </cell>
          <cell r="BG202">
            <v>-119.10935702966674</v>
          </cell>
          <cell r="BH202">
            <v>-89.333197915538619</v>
          </cell>
          <cell r="BI202">
            <v>-0.71873195611495433</v>
          </cell>
          <cell r="BJ202">
            <v>-1.9059377794065426</v>
          </cell>
          <cell r="BK202">
            <v>0</v>
          </cell>
          <cell r="BL202">
            <v>0</v>
          </cell>
          <cell r="BM202">
            <v>0</v>
          </cell>
          <cell r="BN202">
            <v>0</v>
          </cell>
          <cell r="BP202">
            <v>0</v>
          </cell>
          <cell r="BQ202">
            <v>0</v>
          </cell>
          <cell r="BR202">
            <v>0</v>
          </cell>
          <cell r="BS202">
            <v>0</v>
          </cell>
          <cell r="BT202">
            <v>0</v>
          </cell>
          <cell r="BU202">
            <v>0</v>
          </cell>
          <cell r="CA202">
            <v>0</v>
          </cell>
          <cell r="CB202">
            <v>0</v>
          </cell>
          <cell r="CC202">
            <v>0</v>
          </cell>
          <cell r="CH202">
            <v>0</v>
          </cell>
          <cell r="CI202">
            <v>0</v>
          </cell>
          <cell r="CJ202">
            <v>0</v>
          </cell>
          <cell r="CK202">
            <v>0</v>
          </cell>
          <cell r="CL202">
            <v>0</v>
          </cell>
          <cell r="CR202">
            <v>0</v>
          </cell>
          <cell r="CS202">
            <v>0</v>
          </cell>
          <cell r="CT202">
            <v>0</v>
          </cell>
          <cell r="CU202">
            <v>0</v>
          </cell>
          <cell r="CV202">
            <v>0</v>
          </cell>
          <cell r="CW202">
            <v>0</v>
          </cell>
          <cell r="CX202">
            <v>0</v>
          </cell>
          <cell r="CY202">
            <v>0</v>
          </cell>
          <cell r="CZ202">
            <v>0</v>
          </cell>
          <cell r="DA202">
            <v>0</v>
          </cell>
          <cell r="DC202">
            <v>39845</v>
          </cell>
          <cell r="DD202">
            <v>-3387.1605213781304</v>
          </cell>
          <cell r="DE202">
            <v>-149.36035672269549</v>
          </cell>
          <cell r="DF202">
            <v>0</v>
          </cell>
          <cell r="DG202">
            <v>-351.45518179498788</v>
          </cell>
          <cell r="DH202">
            <v>0</v>
          </cell>
          <cell r="DI202">
            <v>0</v>
          </cell>
          <cell r="DJ202">
            <v>0</v>
          </cell>
          <cell r="DK202">
            <v>-3887.9760598958137</v>
          </cell>
        </row>
        <row r="203">
          <cell r="A203">
            <v>39873</v>
          </cell>
          <cell r="B203">
            <v>17.574662520453785</v>
          </cell>
          <cell r="C203">
            <v>-6034.1743140400031</v>
          </cell>
          <cell r="D203">
            <v>-348.95032468272075</v>
          </cell>
          <cell r="E203">
            <v>-74.708830542749183</v>
          </cell>
          <cell r="F203">
            <v>-455.24080997658484</v>
          </cell>
          <cell r="G203">
            <v>27.500290689986969</v>
          </cell>
          <cell r="H203">
            <v>-2.2468884135579366</v>
          </cell>
          <cell r="I203">
            <v>0.34837437457627152</v>
          </cell>
          <cell r="J203">
            <v>0</v>
          </cell>
          <cell r="K203">
            <v>0</v>
          </cell>
          <cell r="L203">
            <v>0</v>
          </cell>
          <cell r="M203">
            <v>9.1199349899999902</v>
          </cell>
          <cell r="N203">
            <v>0</v>
          </cell>
          <cell r="O203">
            <v>0</v>
          </cell>
          <cell r="P203">
            <v>-1.3095960466574752</v>
          </cell>
          <cell r="Q203">
            <v>-0.99721390177797087</v>
          </cell>
          <cell r="R203">
            <v>-2.2898726356596697</v>
          </cell>
          <cell r="S203">
            <v>-2.7032949095364671</v>
          </cell>
          <cell r="T203">
            <v>-4.9388582206689406</v>
          </cell>
          <cell r="U203">
            <v>-15.065440079800439</v>
          </cell>
          <cell r="V203">
            <v>-0.26099715638298049</v>
          </cell>
          <cell r="W203">
            <v>-18.892092010009009</v>
          </cell>
          <cell r="X203">
            <v>-0.5355543121563171</v>
          </cell>
          <cell r="Y203">
            <v>-0.14366388318493772</v>
          </cell>
          <cell r="Z203">
            <v>-2.1238393572996301</v>
          </cell>
          <cell r="AA203">
            <v>-5.4555999587580857</v>
          </cell>
          <cell r="AB203">
            <v>-33.398813983761499</v>
          </cell>
          <cell r="AC203">
            <v>-23.921790464066419</v>
          </cell>
          <cell r="AD203">
            <v>-0.30490946920365758</v>
          </cell>
          <cell r="AE203">
            <v>-0.41600796340607715</v>
          </cell>
          <cell r="AF203">
            <v>-0.53137726329614088</v>
          </cell>
          <cell r="AG203">
            <v>-0.98296582639697139</v>
          </cell>
          <cell r="AH203">
            <v>-7.822930523680995</v>
          </cell>
          <cell r="AI203">
            <v>0</v>
          </cell>
          <cell r="AJ203">
            <v>0</v>
          </cell>
          <cell r="AK203">
            <v>0</v>
          </cell>
          <cell r="AL203">
            <v>0</v>
          </cell>
          <cell r="AM203">
            <v>0</v>
          </cell>
          <cell r="AN203">
            <v>0</v>
          </cell>
          <cell r="AO203">
            <v>0</v>
          </cell>
          <cell r="AP203">
            <v>0</v>
          </cell>
          <cell r="AQ203">
            <v>0</v>
          </cell>
          <cell r="AR203">
            <v>0</v>
          </cell>
          <cell r="AS203">
            <v>0</v>
          </cell>
          <cell r="AT203">
            <v>0</v>
          </cell>
          <cell r="AU203">
            <v>0</v>
          </cell>
          <cell r="AV203">
            <v>0</v>
          </cell>
          <cell r="AW203">
            <v>0</v>
          </cell>
          <cell r="AX203">
            <v>0</v>
          </cell>
          <cell r="AY203">
            <v>0</v>
          </cell>
          <cell r="AZ203">
            <v>0</v>
          </cell>
          <cell r="BA203">
            <v>0</v>
          </cell>
          <cell r="BC203">
            <v>39873</v>
          </cell>
          <cell r="BD203">
            <v>20.516487279504332</v>
          </cell>
          <cell r="BE203">
            <v>-1007.2445632190074</v>
          </cell>
          <cell r="BF203">
            <v>-75.801517471709701</v>
          </cell>
          <cell r="BG203">
            <v>-8.7222172484983957</v>
          </cell>
          <cell r="BH203">
            <v>-69.837296780392876</v>
          </cell>
          <cell r="BI203">
            <v>0.77265904481829306</v>
          </cell>
          <cell r="BJ203">
            <v>-1.8805527045865116</v>
          </cell>
          <cell r="BK203">
            <v>0</v>
          </cell>
          <cell r="BL203">
            <v>0</v>
          </cell>
          <cell r="BM203">
            <v>0</v>
          </cell>
          <cell r="BN203">
            <v>0</v>
          </cell>
          <cell r="BP203">
            <v>0</v>
          </cell>
          <cell r="BQ203">
            <v>0</v>
          </cell>
          <cell r="BR203">
            <v>0</v>
          </cell>
          <cell r="BS203">
            <v>0</v>
          </cell>
          <cell r="BT203">
            <v>0</v>
          </cell>
          <cell r="BU203">
            <v>0</v>
          </cell>
          <cell r="CA203">
            <v>0</v>
          </cell>
          <cell r="CB203">
            <v>0</v>
          </cell>
          <cell r="CC203">
            <v>0</v>
          </cell>
          <cell r="CH203">
            <v>0</v>
          </cell>
          <cell r="CI203">
            <v>0</v>
          </cell>
          <cell r="CJ203">
            <v>0</v>
          </cell>
          <cell r="CK203">
            <v>0</v>
          </cell>
          <cell r="CL203">
            <v>0</v>
          </cell>
          <cell r="CR203">
            <v>0</v>
          </cell>
          <cell r="CS203">
            <v>0</v>
          </cell>
          <cell r="CT203">
            <v>0</v>
          </cell>
          <cell r="CU203">
            <v>0</v>
          </cell>
          <cell r="CV203">
            <v>0</v>
          </cell>
          <cell r="CW203">
            <v>0</v>
          </cell>
          <cell r="CX203">
            <v>0</v>
          </cell>
          <cell r="CY203">
            <v>0</v>
          </cell>
          <cell r="CZ203">
            <v>0</v>
          </cell>
          <cell r="DA203">
            <v>0</v>
          </cell>
          <cell r="DC203">
            <v>39873</v>
          </cell>
          <cell r="DD203">
            <v>-6860.7779050805993</v>
          </cell>
          <cell r="DE203">
            <v>-122.09481796570367</v>
          </cell>
          <cell r="DF203">
            <v>0</v>
          </cell>
          <cell r="DG203">
            <v>-1142.1970010998725</v>
          </cell>
          <cell r="DH203">
            <v>0</v>
          </cell>
          <cell r="DI203">
            <v>0</v>
          </cell>
          <cell r="DJ203">
            <v>0</v>
          </cell>
          <cell r="DK203">
            <v>-8125.0697241461748</v>
          </cell>
        </row>
        <row r="204">
          <cell r="A204">
            <v>39904</v>
          </cell>
          <cell r="B204">
            <v>-663.92400236311914</v>
          </cell>
          <cell r="C204">
            <v>-4980.8826796080175</v>
          </cell>
          <cell r="D204">
            <v>-609.76288648399213</v>
          </cell>
          <cell r="E204">
            <v>-520.18132538924465</v>
          </cell>
          <cell r="F204">
            <v>-1030.0114444827395</v>
          </cell>
          <cell r="G204">
            <v>-9.4541676712258891</v>
          </cell>
          <cell r="H204">
            <v>-6.210643379354817</v>
          </cell>
          <cell r="I204">
            <v>-0.11963576679633192</v>
          </cell>
          <cell r="J204">
            <v>0</v>
          </cell>
          <cell r="K204">
            <v>0</v>
          </cell>
          <cell r="L204">
            <v>0</v>
          </cell>
          <cell r="M204">
            <v>-3.0399783299999683</v>
          </cell>
          <cell r="N204">
            <v>0</v>
          </cell>
          <cell r="O204">
            <v>0</v>
          </cell>
          <cell r="P204">
            <v>-2.9594995649070244</v>
          </cell>
          <cell r="Q204">
            <v>-2.0891488886576601</v>
          </cell>
          <cell r="R204">
            <v>-10.649415688856685</v>
          </cell>
          <cell r="S204">
            <v>-10.864782691718069</v>
          </cell>
          <cell r="T204">
            <v>-9.3243858291007946</v>
          </cell>
          <cell r="U204">
            <v>-30.733362721987426</v>
          </cell>
          <cell r="V204">
            <v>-0.5495827712014707</v>
          </cell>
          <cell r="W204">
            <v>-41.285416702557271</v>
          </cell>
          <cell r="X204">
            <v>-1.0743712181154541</v>
          </cell>
          <cell r="Y204">
            <v>-0.31760823308449426</v>
          </cell>
          <cell r="Z204">
            <v>-5.1964081134353837</v>
          </cell>
          <cell r="AA204">
            <v>-11.718931096762752</v>
          </cell>
          <cell r="AB204">
            <v>-71.2608618475046</v>
          </cell>
          <cell r="AC204">
            <v>-48.985776299104188</v>
          </cell>
          <cell r="AD204">
            <v>-1.2795972143443199</v>
          </cell>
          <cell r="AE204">
            <v>-2.250491377958479</v>
          </cell>
          <cell r="AF204">
            <v>-1.1130309025915524</v>
          </cell>
          <cell r="AG204">
            <v>-2.0120211895505462</v>
          </cell>
          <cell r="AH204">
            <v>-17.461388760797419</v>
          </cell>
          <cell r="AI204">
            <v>0</v>
          </cell>
          <cell r="AJ204">
            <v>0</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cell r="AZ204">
            <v>0</v>
          </cell>
          <cell r="BA204">
            <v>0</v>
          </cell>
          <cell r="BC204">
            <v>39904</v>
          </cell>
          <cell r="BD204">
            <v>-8.9412898039809363</v>
          </cell>
          <cell r="BE204">
            <v>-745.93953838592302</v>
          </cell>
          <cell r="BF204">
            <v>-154.743785251144</v>
          </cell>
          <cell r="BG204">
            <v>-119.23532729766669</v>
          </cell>
          <cell r="BH204">
            <v>-153.67711906083673</v>
          </cell>
          <cell r="BI204">
            <v>-0.31196177749622311</v>
          </cell>
          <cell r="BJ204">
            <v>-3.3209393100210614</v>
          </cell>
          <cell r="BK204">
            <v>0</v>
          </cell>
          <cell r="BL204">
            <v>0</v>
          </cell>
          <cell r="BM204">
            <v>0</v>
          </cell>
          <cell r="BN204">
            <v>0</v>
          </cell>
          <cell r="BP204">
            <v>0</v>
          </cell>
          <cell r="BQ204">
            <v>0</v>
          </cell>
          <cell r="BR204">
            <v>0</v>
          </cell>
          <cell r="BS204">
            <v>0</v>
          </cell>
          <cell r="BT204">
            <v>0</v>
          </cell>
          <cell r="BU204">
            <v>0</v>
          </cell>
          <cell r="CA204">
            <v>0</v>
          </cell>
          <cell r="CB204">
            <v>0</v>
          </cell>
          <cell r="CC204">
            <v>0</v>
          </cell>
          <cell r="CH204">
            <v>0</v>
          </cell>
          <cell r="CI204">
            <v>0</v>
          </cell>
          <cell r="CJ204">
            <v>0</v>
          </cell>
          <cell r="CK204">
            <v>0</v>
          </cell>
          <cell r="CL204">
            <v>0</v>
          </cell>
          <cell r="CR204">
            <v>0</v>
          </cell>
          <cell r="CS204">
            <v>0</v>
          </cell>
          <cell r="CT204">
            <v>0</v>
          </cell>
          <cell r="CU204">
            <v>0</v>
          </cell>
          <cell r="CV204">
            <v>0</v>
          </cell>
          <cell r="CW204">
            <v>0</v>
          </cell>
          <cell r="CX204">
            <v>0</v>
          </cell>
          <cell r="CY204">
            <v>0</v>
          </cell>
          <cell r="CZ204">
            <v>0</v>
          </cell>
          <cell r="DA204">
            <v>0</v>
          </cell>
          <cell r="DC204">
            <v>39904</v>
          </cell>
          <cell r="DD204">
            <v>-7823.58676347449</v>
          </cell>
          <cell r="DE204">
            <v>-271.12608111223557</v>
          </cell>
          <cell r="DF204">
            <v>0</v>
          </cell>
          <cell r="DG204">
            <v>-1186.1699608870686</v>
          </cell>
          <cell r="DH204">
            <v>0</v>
          </cell>
          <cell r="DI204">
            <v>0</v>
          </cell>
          <cell r="DJ204">
            <v>0</v>
          </cell>
          <cell r="DK204">
            <v>-9280.8828054737933</v>
          </cell>
        </row>
        <row r="205">
          <cell r="A205">
            <v>39934</v>
          </cell>
          <cell r="B205">
            <v>-303.13950880797984</v>
          </cell>
          <cell r="C205">
            <v>-4282.5276250597781</v>
          </cell>
          <cell r="D205">
            <v>-573.00353139313154</v>
          </cell>
          <cell r="E205">
            <v>-85.476680621985679</v>
          </cell>
          <cell r="F205">
            <v>-774.5701016177527</v>
          </cell>
          <cell r="G205">
            <v>9.1031608274965947</v>
          </cell>
          <cell r="H205">
            <v>-4.3787320900412858</v>
          </cell>
          <cell r="I205">
            <v>0.11600775901639304</v>
          </cell>
          <cell r="J205">
            <v>0</v>
          </cell>
          <cell r="K205">
            <v>0</v>
          </cell>
          <cell r="L205">
            <v>0</v>
          </cell>
          <cell r="M205">
            <v>3.0399783300000109</v>
          </cell>
          <cell r="N205">
            <v>0</v>
          </cell>
          <cell r="O205">
            <v>0</v>
          </cell>
          <cell r="P205">
            <v>-2.1546396846714764</v>
          </cell>
          <cell r="Q205">
            <v>-1.570360388918564</v>
          </cell>
          <cell r="R205">
            <v>-6.5513048442398443</v>
          </cell>
          <cell r="S205">
            <v>-6.8845609533013885</v>
          </cell>
          <cell r="T205">
            <v>-7.4337682232224331</v>
          </cell>
          <cell r="U205">
            <v>-23.306079807476845</v>
          </cell>
          <cell r="V205">
            <v>-0.41189904727757831</v>
          </cell>
          <cell r="W205">
            <v>-30.580711670701383</v>
          </cell>
          <cell r="X205">
            <v>-0.82278515407230657</v>
          </cell>
          <cell r="Y205">
            <v>-0.23431815418189328</v>
          </cell>
          <cell r="Z205">
            <v>-3.7216754123518321</v>
          </cell>
          <cell r="AA205">
            <v>-8.7229684218176686</v>
          </cell>
          <cell r="AB205">
            <v>-53.203859700420253</v>
          </cell>
          <cell r="AC205">
            <v>-37.135916328291209</v>
          </cell>
          <cell r="AD205">
            <v>-0.79339941706186945</v>
          </cell>
          <cell r="AE205">
            <v>-1.345131445608418</v>
          </cell>
          <cell r="AF205">
            <v>-0.83675977297993098</v>
          </cell>
          <cell r="AG205">
            <v>-1.5262358071366062</v>
          </cell>
          <cell r="AH205">
            <v>-12.838103281388918</v>
          </cell>
          <cell r="AI205">
            <v>0</v>
          </cell>
          <cell r="AJ205">
            <v>0</v>
          </cell>
          <cell r="AK205">
            <v>0</v>
          </cell>
          <cell r="AL205">
            <v>0</v>
          </cell>
          <cell r="AM205">
            <v>0</v>
          </cell>
          <cell r="AN205">
            <v>0</v>
          </cell>
          <cell r="AO205">
            <v>0</v>
          </cell>
          <cell r="AP205">
            <v>0</v>
          </cell>
          <cell r="AQ205">
            <v>0</v>
          </cell>
          <cell r="AR205">
            <v>0</v>
          </cell>
          <cell r="AS205">
            <v>0</v>
          </cell>
          <cell r="AT205">
            <v>0</v>
          </cell>
          <cell r="AU205">
            <v>0</v>
          </cell>
          <cell r="AV205">
            <v>0</v>
          </cell>
          <cell r="AW205">
            <v>0</v>
          </cell>
          <cell r="AX205">
            <v>0</v>
          </cell>
          <cell r="AY205">
            <v>0</v>
          </cell>
          <cell r="AZ205">
            <v>0</v>
          </cell>
          <cell r="BA205">
            <v>0</v>
          </cell>
          <cell r="BC205">
            <v>39934</v>
          </cell>
          <cell r="BD205">
            <v>4.7979340018969765</v>
          </cell>
          <cell r="BE205">
            <v>-708.79042184818275</v>
          </cell>
          <cell r="BF205">
            <v>-116.20251179445177</v>
          </cell>
          <cell r="BG205">
            <v>-72.594542633433207</v>
          </cell>
          <cell r="BH205">
            <v>-113.68504751925798</v>
          </cell>
          <cell r="BI205">
            <v>0.27705527701587496</v>
          </cell>
          <cell r="BJ205">
            <v>-2.5008177138066023</v>
          </cell>
          <cell r="BK205">
            <v>0</v>
          </cell>
          <cell r="BL205">
            <v>0</v>
          </cell>
          <cell r="BM205">
            <v>0</v>
          </cell>
          <cell r="BN205">
            <v>0</v>
          </cell>
          <cell r="BP205">
            <v>0</v>
          </cell>
          <cell r="BQ205">
            <v>0</v>
          </cell>
          <cell r="BR205">
            <v>0</v>
          </cell>
          <cell r="BS205">
            <v>0</v>
          </cell>
          <cell r="BT205">
            <v>0</v>
          </cell>
          <cell r="BU205">
            <v>0</v>
          </cell>
          <cell r="CA205">
            <v>0</v>
          </cell>
          <cell r="CB205">
            <v>0</v>
          </cell>
          <cell r="CC205">
            <v>0</v>
          </cell>
          <cell r="CH205">
            <v>0</v>
          </cell>
          <cell r="CI205">
            <v>0</v>
          </cell>
          <cell r="CJ205">
            <v>0</v>
          </cell>
          <cell r="CK205">
            <v>0</v>
          </cell>
          <cell r="CL205">
            <v>0</v>
          </cell>
          <cell r="CR205">
            <v>0</v>
          </cell>
          <cell r="CS205">
            <v>0</v>
          </cell>
          <cell r="CT205">
            <v>0</v>
          </cell>
          <cell r="CU205">
            <v>0</v>
          </cell>
          <cell r="CV205">
            <v>0</v>
          </cell>
          <cell r="CW205">
            <v>0</v>
          </cell>
          <cell r="CX205">
            <v>0</v>
          </cell>
          <cell r="CY205">
            <v>0</v>
          </cell>
          <cell r="CZ205">
            <v>0</v>
          </cell>
          <cell r="DA205">
            <v>0</v>
          </cell>
          <cell r="DC205">
            <v>39934</v>
          </cell>
          <cell r="DD205">
            <v>-6010.837032674156</v>
          </cell>
          <cell r="DE205">
            <v>-200.07447751512041</v>
          </cell>
          <cell r="DF205">
            <v>0</v>
          </cell>
          <cell r="DG205">
            <v>-1008.6983522302194</v>
          </cell>
          <cell r="DH205">
            <v>0</v>
          </cell>
          <cell r="DI205">
            <v>0</v>
          </cell>
          <cell r="DJ205">
            <v>0</v>
          </cell>
          <cell r="DK205">
            <v>-7219.6098624194965</v>
          </cell>
        </row>
        <row r="206">
          <cell r="A206">
            <v>39965</v>
          </cell>
          <cell r="B206">
            <v>-152.65576420830803</v>
          </cell>
          <cell r="C206">
            <v>-2588.7313750704943</v>
          </cell>
          <cell r="D206">
            <v>-345.18758695982768</v>
          </cell>
          <cell r="E206">
            <v>-188.57472684415393</v>
          </cell>
          <cell r="F206">
            <v>-429.19692905625777</v>
          </cell>
          <cell r="G206">
            <v>-9.1964231133624139</v>
          </cell>
          <cell r="H206">
            <v>14.123203771932953</v>
          </cell>
          <cell r="I206">
            <v>-0.11600775901639304</v>
          </cell>
          <cell r="J206">
            <v>0</v>
          </cell>
          <cell r="K206">
            <v>0</v>
          </cell>
          <cell r="L206">
            <v>0</v>
          </cell>
          <cell r="M206">
            <v>-3.0399783300000109</v>
          </cell>
          <cell r="N206">
            <v>0</v>
          </cell>
          <cell r="O206">
            <v>0</v>
          </cell>
          <cell r="P206">
            <v>-1.1649706128269468</v>
          </cell>
          <cell r="Q206">
            <v>-0.82987455260232479</v>
          </cell>
          <cell r="R206">
            <v>-4.7636247022116969</v>
          </cell>
          <cell r="S206">
            <v>-4.8150427764837538</v>
          </cell>
          <cell r="T206">
            <v>-5.4534774727508664</v>
          </cell>
          <cell r="U206">
            <v>-12.356117452448707</v>
          </cell>
          <cell r="V206">
            <v>-0.22188379494738714</v>
          </cell>
          <cell r="W206">
            <v>-16.88668336529242</v>
          </cell>
          <cell r="X206">
            <v>-0.43334499899980938</v>
          </cell>
          <cell r="Y206">
            <v>-0.12990895191936369</v>
          </cell>
          <cell r="Z206">
            <v>-2.1732680968807774</v>
          </cell>
          <cell r="AA206">
            <v>-4.5789831102063694</v>
          </cell>
          <cell r="AB206">
            <v>-27.729564125496225</v>
          </cell>
          <cell r="AC206">
            <v>-19.622476519038763</v>
          </cell>
          <cell r="AD206">
            <v>-0.55616516874385713</v>
          </cell>
          <cell r="AE206">
            <v>-1.0126132765386222</v>
          </cell>
          <cell r="AF206">
            <v>-0.44199624525374448</v>
          </cell>
          <cell r="AG206">
            <v>-0.80540456101885383</v>
          </cell>
          <cell r="AH206">
            <v>-7.1378934921891748</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C206">
            <v>39965</v>
          </cell>
          <cell r="BD206">
            <v>-6.092798764923657</v>
          </cell>
          <cell r="BE206">
            <v>-447.81861404108952</v>
          </cell>
          <cell r="BF206">
            <v>-62.028598752978098</v>
          </cell>
          <cell r="BG206">
            <v>-55.8305422663135</v>
          </cell>
          <cell r="BH206">
            <v>-65.361083938354227</v>
          </cell>
          <cell r="BI206">
            <v>-0.26896873380193309</v>
          </cell>
          <cell r="BJ206">
            <v>0.94093392305717183</v>
          </cell>
          <cell r="BK206">
            <v>0</v>
          </cell>
          <cell r="BL206">
            <v>0</v>
          </cell>
          <cell r="BM206">
            <v>0</v>
          </cell>
          <cell r="BN206">
            <v>0</v>
          </cell>
          <cell r="BP206">
            <v>0</v>
          </cell>
          <cell r="BQ206">
            <v>0</v>
          </cell>
          <cell r="BR206">
            <v>0</v>
          </cell>
          <cell r="BS206">
            <v>0</v>
          </cell>
          <cell r="BT206">
            <v>0</v>
          </cell>
          <cell r="BU206">
            <v>0</v>
          </cell>
          <cell r="CA206">
            <v>0</v>
          </cell>
          <cell r="CB206">
            <v>0</v>
          </cell>
          <cell r="CC206">
            <v>0</v>
          </cell>
          <cell r="CH206">
            <v>0</v>
          </cell>
          <cell r="CI206">
            <v>0</v>
          </cell>
          <cell r="CJ206">
            <v>0</v>
          </cell>
          <cell r="CK206">
            <v>0</v>
          </cell>
          <cell r="CL206">
            <v>0</v>
          </cell>
          <cell r="CR206">
            <v>0</v>
          </cell>
          <cell r="CS206">
            <v>0</v>
          </cell>
          <cell r="CT206">
            <v>0</v>
          </cell>
          <cell r="CU206">
            <v>0</v>
          </cell>
          <cell r="CV206">
            <v>0</v>
          </cell>
          <cell r="CW206">
            <v>0</v>
          </cell>
          <cell r="CX206">
            <v>0</v>
          </cell>
          <cell r="CY206">
            <v>0</v>
          </cell>
          <cell r="CZ206">
            <v>0</v>
          </cell>
          <cell r="DA206">
            <v>0</v>
          </cell>
          <cell r="DC206">
            <v>39965</v>
          </cell>
          <cell r="DD206">
            <v>-3702.5755875694881</v>
          </cell>
          <cell r="DE206">
            <v>-111.11329327584964</v>
          </cell>
          <cell r="DF206">
            <v>0</v>
          </cell>
          <cell r="DG206">
            <v>-636.45967257440373</v>
          </cell>
          <cell r="DH206">
            <v>0</v>
          </cell>
          <cell r="DI206">
            <v>0</v>
          </cell>
          <cell r="DJ206">
            <v>0</v>
          </cell>
          <cell r="DK206">
            <v>-4450.1485534197418</v>
          </cell>
        </row>
        <row r="207">
          <cell r="A207">
            <v>39995</v>
          </cell>
          <cell r="B207">
            <v>398.69755127287772</v>
          </cell>
          <cell r="C207">
            <v>-1171.8468389611635</v>
          </cell>
          <cell r="D207">
            <v>-36.101281631326174</v>
          </cell>
          <cell r="E207">
            <v>90.073837224529143</v>
          </cell>
          <cell r="F207">
            <v>92.158322365827075</v>
          </cell>
          <cell r="G207">
            <v>9.521391810186401</v>
          </cell>
          <cell r="H207">
            <v>-0.32059847622318571</v>
          </cell>
          <cell r="I207">
            <v>0.11600775901639304</v>
          </cell>
          <cell r="J207">
            <v>0</v>
          </cell>
          <cell r="K207">
            <v>0</v>
          </cell>
          <cell r="L207">
            <v>0</v>
          </cell>
          <cell r="M207">
            <v>3.0399783300000109</v>
          </cell>
          <cell r="N207">
            <v>0</v>
          </cell>
          <cell r="O207">
            <v>0</v>
          </cell>
          <cell r="P207">
            <v>0.20131255698181771</v>
          </cell>
          <cell r="Q207">
            <v>0.1259964713638706</v>
          </cell>
          <cell r="R207">
            <v>1.0237058572151874</v>
          </cell>
          <cell r="S207">
            <v>0.92580034814010403</v>
          </cell>
          <cell r="T207">
            <v>2.4281970247140858</v>
          </cell>
          <cell r="U207">
            <v>0.99213000399323548</v>
          </cell>
          <cell r="V207">
            <v>1.6739858547754671E-2</v>
          </cell>
          <cell r="W207">
            <v>1.096560902230074</v>
          </cell>
          <cell r="X207">
            <v>6.0994822496435841E-2</v>
          </cell>
          <cell r="Y207">
            <v>9.4312656923254412E-3</v>
          </cell>
          <cell r="Z207">
            <v>0.19795250348403837</v>
          </cell>
          <cell r="AA207">
            <v>0.99622572541352028</v>
          </cell>
          <cell r="AB207">
            <v>3.3930723569761625</v>
          </cell>
          <cell r="AC207">
            <v>2.2436373671858547</v>
          </cell>
          <cell r="AD207">
            <v>0.12546473289171711</v>
          </cell>
          <cell r="AE207">
            <v>0.24019237594958209</v>
          </cell>
          <cell r="AF207">
            <v>6.8168824125131255E-2</v>
          </cell>
          <cell r="AG207">
            <v>0.10076335661788072</v>
          </cell>
          <cell r="AH207">
            <v>0.56957053055258555</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C207">
            <v>39995</v>
          </cell>
          <cell r="BD207">
            <v>6.3913257508907009</v>
          </cell>
          <cell r="BE207">
            <v>145.31034689204807</v>
          </cell>
          <cell r="BF207">
            <v>6.3988008997698529</v>
          </cell>
          <cell r="BG207">
            <v>15.131791472116561</v>
          </cell>
          <cell r="BH207">
            <v>9.1312459306976308</v>
          </cell>
          <cell r="BI207">
            <v>0.27266315666948771</v>
          </cell>
          <cell r="BJ207">
            <v>-0.14856179915809165</v>
          </cell>
          <cell r="BK207">
            <v>0</v>
          </cell>
          <cell r="BL207">
            <v>0</v>
          </cell>
          <cell r="BM207">
            <v>0</v>
          </cell>
          <cell r="BN207">
            <v>0</v>
          </cell>
          <cell r="BP207">
            <v>0</v>
          </cell>
          <cell r="BQ207">
            <v>0</v>
          </cell>
          <cell r="BR207">
            <v>0</v>
          </cell>
          <cell r="BS207">
            <v>0</v>
          </cell>
          <cell r="BT207">
            <v>0</v>
          </cell>
          <cell r="BU207">
            <v>0</v>
          </cell>
          <cell r="CA207">
            <v>0</v>
          </cell>
          <cell r="CB207">
            <v>0</v>
          </cell>
          <cell r="CC207">
            <v>0</v>
          </cell>
          <cell r="CH207">
            <v>0</v>
          </cell>
          <cell r="CI207">
            <v>0</v>
          </cell>
          <cell r="CJ207">
            <v>0</v>
          </cell>
          <cell r="CK207">
            <v>0</v>
          </cell>
          <cell r="CL207">
            <v>0</v>
          </cell>
          <cell r="CR207">
            <v>0</v>
          </cell>
          <cell r="CS207">
            <v>0</v>
          </cell>
          <cell r="CT207">
            <v>0</v>
          </cell>
          <cell r="CU207">
            <v>0</v>
          </cell>
          <cell r="CV207">
            <v>0</v>
          </cell>
          <cell r="CW207">
            <v>0</v>
          </cell>
          <cell r="CX207">
            <v>0</v>
          </cell>
          <cell r="CY207">
            <v>0</v>
          </cell>
          <cell r="CZ207">
            <v>0</v>
          </cell>
          <cell r="DA207">
            <v>0</v>
          </cell>
          <cell r="DC207">
            <v>39995</v>
          </cell>
          <cell r="DD207">
            <v>-614.66163030627604</v>
          </cell>
          <cell r="DE207">
            <v>14.815916884571363</v>
          </cell>
          <cell r="DF207">
            <v>0</v>
          </cell>
          <cell r="DG207">
            <v>182.48761230303421</v>
          </cell>
          <cell r="DH207">
            <v>0</v>
          </cell>
          <cell r="DI207">
            <v>0</v>
          </cell>
          <cell r="DJ207">
            <v>0</v>
          </cell>
          <cell r="DK207">
            <v>-417.35810111867045</v>
          </cell>
        </row>
        <row r="208">
          <cell r="A208">
            <v>40026</v>
          </cell>
          <cell r="B208">
            <v>78.671069179819824</v>
          </cell>
          <cell r="C208">
            <v>3631.1055078450909</v>
          </cell>
          <cell r="D208">
            <v>19.135087051818914</v>
          </cell>
          <cell r="E208">
            <v>-27.778059270506219</v>
          </cell>
          <cell r="F208">
            <v>-0.6935418471128969</v>
          </cell>
          <cell r="G208">
            <v>-0.50997908753021193</v>
          </cell>
          <cell r="H208">
            <v>0.45414256445480206</v>
          </cell>
          <cell r="I208">
            <v>-1.726229508197008E-3</v>
          </cell>
          <cell r="J208">
            <v>0</v>
          </cell>
          <cell r="K208">
            <v>0</v>
          </cell>
          <cell r="L208">
            <v>0</v>
          </cell>
          <cell r="M208">
            <v>0</v>
          </cell>
          <cell r="N208">
            <v>0</v>
          </cell>
          <cell r="O208">
            <v>0</v>
          </cell>
          <cell r="P208">
            <v>-7.4921423948213217E-3</v>
          </cell>
          <cell r="Q208">
            <v>-3.6232491909382603E-3</v>
          </cell>
          <cell r="R208">
            <v>-1.0395919093852513E-2</v>
          </cell>
          <cell r="S208">
            <v>-6.2947766990291143E-3</v>
          </cell>
          <cell r="T208">
            <v>-1.1852323624556682E-2</v>
          </cell>
          <cell r="U208">
            <v>-1.993345954692316E-2</v>
          </cell>
          <cell r="V208">
            <v>-3.0705501618116804E-4</v>
          </cell>
          <cell r="W208">
            <v>-7.6300323624565181E-3</v>
          </cell>
          <cell r="X208">
            <v>-1.3352556634302903E-3</v>
          </cell>
          <cell r="Y208">
            <v>-9.5375404531194974E-5</v>
          </cell>
          <cell r="Z208">
            <v>-3.8150161812389172E-4</v>
          </cell>
          <cell r="AA208">
            <v>-3.3591818770222659E-2</v>
          </cell>
          <cell r="AB208">
            <v>0.29780851920702389</v>
          </cell>
          <cell r="AC208">
            <v>-5.3982478964407221E-2</v>
          </cell>
          <cell r="AD208">
            <v>-3.4390161812387632E-3</v>
          </cell>
          <cell r="AE208">
            <v>-3.624265372165425E-3</v>
          </cell>
          <cell r="AF208">
            <v>-1.9651521035597419E-3</v>
          </cell>
          <cell r="AG208">
            <v>-2.4797605177990789E-3</v>
          </cell>
          <cell r="AH208">
            <v>-7.4392815533990131E-3</v>
          </cell>
          <cell r="AI208">
            <v>0</v>
          </cell>
          <cell r="AJ208">
            <v>0</v>
          </cell>
          <cell r="AK208">
            <v>0</v>
          </cell>
          <cell r="AL208">
            <v>0</v>
          </cell>
          <cell r="AM208">
            <v>0</v>
          </cell>
          <cell r="AN208">
            <v>0</v>
          </cell>
          <cell r="AO208">
            <v>0</v>
          </cell>
          <cell r="AP208">
            <v>0</v>
          </cell>
          <cell r="AQ208">
            <v>0</v>
          </cell>
          <cell r="AR208">
            <v>0</v>
          </cell>
          <cell r="AS208">
            <v>0</v>
          </cell>
          <cell r="AT208">
            <v>0</v>
          </cell>
          <cell r="AU208">
            <v>0</v>
          </cell>
          <cell r="AV208">
            <v>0</v>
          </cell>
          <cell r="AW208">
            <v>0</v>
          </cell>
          <cell r="AX208">
            <v>0</v>
          </cell>
          <cell r="AY208">
            <v>0</v>
          </cell>
          <cell r="AZ208">
            <v>0</v>
          </cell>
          <cell r="BA208">
            <v>0</v>
          </cell>
          <cell r="BC208">
            <v>40026</v>
          </cell>
          <cell r="BD208">
            <v>1.0890080525683743E-2</v>
          </cell>
          <cell r="BE208">
            <v>-3.5787245799497214</v>
          </cell>
          <cell r="BF208">
            <v>-0.20606996167447278</v>
          </cell>
          <cell r="BG208">
            <v>7.2746735831877913</v>
          </cell>
          <cell r="BH208">
            <v>-0.53206852724784426</v>
          </cell>
          <cell r="BI208">
            <v>-2.8592968489888015E-2</v>
          </cell>
          <cell r="BJ208">
            <v>6.1679524999047608E-2</v>
          </cell>
          <cell r="BK208">
            <v>0</v>
          </cell>
          <cell r="BL208">
            <v>0</v>
          </cell>
          <cell r="BM208">
            <v>0</v>
          </cell>
          <cell r="BN208">
            <v>0</v>
          </cell>
          <cell r="BP208">
            <v>0</v>
          </cell>
          <cell r="BQ208">
            <v>0</v>
          </cell>
          <cell r="BR208">
            <v>0</v>
          </cell>
          <cell r="BS208">
            <v>0</v>
          </cell>
          <cell r="BT208">
            <v>0</v>
          </cell>
          <cell r="BU208">
            <v>0</v>
          </cell>
          <cell r="CA208">
            <v>0</v>
          </cell>
          <cell r="CB208">
            <v>0</v>
          </cell>
          <cell r="CC208">
            <v>0</v>
          </cell>
          <cell r="CH208">
            <v>0</v>
          </cell>
          <cell r="CI208">
            <v>0</v>
          </cell>
          <cell r="CJ208">
            <v>0</v>
          </cell>
          <cell r="CK208">
            <v>0</v>
          </cell>
          <cell r="CL208">
            <v>0</v>
          </cell>
          <cell r="CR208">
            <v>0</v>
          </cell>
          <cell r="CS208">
            <v>0</v>
          </cell>
          <cell r="CT208">
            <v>0</v>
          </cell>
          <cell r="CU208">
            <v>0</v>
          </cell>
          <cell r="CV208">
            <v>0</v>
          </cell>
          <cell r="CW208">
            <v>0</v>
          </cell>
          <cell r="CX208">
            <v>0</v>
          </cell>
          <cell r="CY208">
            <v>0</v>
          </cell>
          <cell r="CZ208">
            <v>0</v>
          </cell>
          <cell r="DA208">
            <v>0</v>
          </cell>
          <cell r="DC208">
            <v>40026</v>
          </cell>
          <cell r="DD208">
            <v>3700.3825002065269</v>
          </cell>
          <cell r="DE208">
            <v>0.12194565512938788</v>
          </cell>
          <cell r="DF208">
            <v>0</v>
          </cell>
          <cell r="DG208">
            <v>3.0017871513505963</v>
          </cell>
          <cell r="DH208">
            <v>0</v>
          </cell>
          <cell r="DI208">
            <v>0</v>
          </cell>
          <cell r="DJ208">
            <v>0</v>
          </cell>
          <cell r="DK208">
            <v>3703.5062330130067</v>
          </cell>
        </row>
        <row r="209">
          <cell r="A209">
            <v>40057</v>
          </cell>
          <cell r="B209">
            <v>-174.84534128678752</v>
          </cell>
          <cell r="C209">
            <v>-3232.7239595751271</v>
          </cell>
          <cell r="D209">
            <v>-11.643238684893845</v>
          </cell>
          <cell r="E209">
            <v>-36.295201183647123</v>
          </cell>
          <cell r="F209">
            <v>-25.029594590486909</v>
          </cell>
          <cell r="G209">
            <v>-8.9010272754380253</v>
          </cell>
          <cell r="H209">
            <v>-0.98356359089413203</v>
          </cell>
          <cell r="I209">
            <v>-0.11428152950819603</v>
          </cell>
          <cell r="J209">
            <v>0</v>
          </cell>
          <cell r="K209">
            <v>0</v>
          </cell>
          <cell r="L209">
            <v>0</v>
          </cell>
          <cell r="M209">
            <v>-3.0399783299999967</v>
          </cell>
          <cell r="N209">
            <v>0</v>
          </cell>
          <cell r="O209">
            <v>0</v>
          </cell>
          <cell r="P209">
            <v>-7.7072854573129845E-2</v>
          </cell>
          <cell r="Q209">
            <v>-3.4863048620981996E-2</v>
          </cell>
          <cell r="R209">
            <v>-0.97166628546532507</v>
          </cell>
          <cell r="S209">
            <v>-0.89126224967939294</v>
          </cell>
          <cell r="T209">
            <v>-1.8439589155147207E-2</v>
          </cell>
          <cell r="U209">
            <v>-0.42512374626484828</v>
          </cell>
          <cell r="V209">
            <v>-1.0022488770843219E-2</v>
          </cell>
          <cell r="W209">
            <v>-0.96579272582452802</v>
          </cell>
          <cell r="X209">
            <v>-1.1830697898193909E-2</v>
          </cell>
          <cell r="Y209">
            <v>-7.8772682407992067E-3</v>
          </cell>
          <cell r="Z209">
            <v>-0.19370269077577085</v>
          </cell>
          <cell r="AA209">
            <v>-0.22530167160038772</v>
          </cell>
          <cell r="AB209">
            <v>-0.69760692109720424</v>
          </cell>
          <cell r="AC209">
            <v>-0.6867305285058265</v>
          </cell>
          <cell r="AD209">
            <v>-0.10666327875723525</v>
          </cell>
          <cell r="AE209">
            <v>-0.22329099277189357</v>
          </cell>
          <cell r="AF209">
            <v>-1.8521062059802196E-2</v>
          </cell>
          <cell r="AG209">
            <v>-2.7889167774087786E-2</v>
          </cell>
          <cell r="AH209">
            <v>-0.45287425298169381</v>
          </cell>
          <cell r="AI209">
            <v>0</v>
          </cell>
          <cell r="AJ209">
            <v>0</v>
          </cell>
          <cell r="AK209">
            <v>0</v>
          </cell>
          <cell r="AL209">
            <v>0</v>
          </cell>
          <cell r="AM209">
            <v>0</v>
          </cell>
          <cell r="AN209">
            <v>0</v>
          </cell>
          <cell r="AO209">
            <v>0</v>
          </cell>
          <cell r="AP209">
            <v>0</v>
          </cell>
          <cell r="AQ209">
            <v>0</v>
          </cell>
          <cell r="AR209">
            <v>0</v>
          </cell>
          <cell r="AS209">
            <v>0</v>
          </cell>
          <cell r="AT209">
            <v>0</v>
          </cell>
          <cell r="AU209">
            <v>0</v>
          </cell>
          <cell r="AV209">
            <v>0</v>
          </cell>
          <cell r="AW209">
            <v>0</v>
          </cell>
          <cell r="AX209">
            <v>0</v>
          </cell>
          <cell r="AY209">
            <v>0</v>
          </cell>
          <cell r="AZ209">
            <v>0</v>
          </cell>
          <cell r="BA209">
            <v>0</v>
          </cell>
          <cell r="BC209">
            <v>40057</v>
          </cell>
          <cell r="BD209">
            <v>-7.012939478848466</v>
          </cell>
          <cell r="BE209">
            <v>-17.917998054273312</v>
          </cell>
          <cell r="BF209">
            <v>-2.6347954077243685</v>
          </cell>
          <cell r="BG209">
            <v>-24.87555458924794</v>
          </cell>
          <cell r="BH209">
            <v>-2.0208629405450154</v>
          </cell>
          <cell r="BI209">
            <v>-0.2520507759794981</v>
          </cell>
          <cell r="BJ209">
            <v>-0.28470016793885655</v>
          </cell>
          <cell r="BK209">
            <v>0</v>
          </cell>
          <cell r="BL209">
            <v>0</v>
          </cell>
          <cell r="BM209">
            <v>0</v>
          </cell>
          <cell r="BN209">
            <v>0</v>
          </cell>
          <cell r="BP209">
            <v>0</v>
          </cell>
          <cell r="BQ209">
            <v>0</v>
          </cell>
          <cell r="BR209">
            <v>0</v>
          </cell>
          <cell r="BS209">
            <v>0</v>
          </cell>
          <cell r="BT209">
            <v>0</v>
          </cell>
          <cell r="BU209">
            <v>0</v>
          </cell>
          <cell r="CA209">
            <v>0</v>
          </cell>
          <cell r="CB209">
            <v>0</v>
          </cell>
          <cell r="CC209">
            <v>0</v>
          </cell>
          <cell r="CH209">
            <v>0</v>
          </cell>
          <cell r="CI209">
            <v>0</v>
          </cell>
          <cell r="CJ209">
            <v>0</v>
          </cell>
          <cell r="CK209">
            <v>0</v>
          </cell>
          <cell r="CL209">
            <v>0</v>
          </cell>
          <cell r="CR209">
            <v>0</v>
          </cell>
          <cell r="CS209">
            <v>0</v>
          </cell>
          <cell r="CT209">
            <v>0</v>
          </cell>
          <cell r="CU209">
            <v>0</v>
          </cell>
          <cell r="CV209">
            <v>0</v>
          </cell>
          <cell r="CW209">
            <v>0</v>
          </cell>
          <cell r="CX209">
            <v>0</v>
          </cell>
          <cell r="CY209">
            <v>0</v>
          </cell>
          <cell r="CZ209">
            <v>0</v>
          </cell>
          <cell r="DA209">
            <v>0</v>
          </cell>
          <cell r="DC209">
            <v>40057</v>
          </cell>
          <cell r="DD209">
            <v>-3493.5761860467824</v>
          </cell>
          <cell r="DE209">
            <v>-6.0465315208170916</v>
          </cell>
          <cell r="DF209">
            <v>0</v>
          </cell>
          <cell r="DG209">
            <v>-54.998901414557459</v>
          </cell>
          <cell r="DH209">
            <v>0</v>
          </cell>
          <cell r="DI209">
            <v>0</v>
          </cell>
          <cell r="DJ209">
            <v>0</v>
          </cell>
          <cell r="DK209">
            <v>-3554.6216189821571</v>
          </cell>
        </row>
        <row r="210">
          <cell r="A210">
            <v>40087</v>
          </cell>
          <cell r="B210">
            <v>891.26105435171849</v>
          </cell>
          <cell r="C210">
            <v>5341.4039530972623</v>
          </cell>
          <cell r="D210">
            <v>402.22451366106571</v>
          </cell>
          <cell r="E210">
            <v>305.46022874764594</v>
          </cell>
          <cell r="F210">
            <v>955.82428864111239</v>
          </cell>
          <cell r="G210">
            <v>9.3073736209682352</v>
          </cell>
          <cell r="H210">
            <v>-10.583365571374266</v>
          </cell>
          <cell r="I210">
            <v>0.11600775901639304</v>
          </cell>
          <cell r="J210">
            <v>0</v>
          </cell>
          <cell r="K210">
            <v>0</v>
          </cell>
          <cell r="L210">
            <v>0</v>
          </cell>
          <cell r="M210">
            <v>3.0399783300000109</v>
          </cell>
          <cell r="N210">
            <v>0</v>
          </cell>
          <cell r="O210">
            <v>0</v>
          </cell>
          <cell r="P210">
            <v>2.4039245553612529</v>
          </cell>
          <cell r="Q210">
            <v>1.686893971203034</v>
          </cell>
          <cell r="R210">
            <v>8.5795888475688926</v>
          </cell>
          <cell r="S210">
            <v>8.7213596349505309</v>
          </cell>
          <cell r="T210">
            <v>7.5578518250763427</v>
          </cell>
          <cell r="U210">
            <v>24.411908316284389</v>
          </cell>
          <cell r="V210">
            <v>0.43591783511198395</v>
          </cell>
          <cell r="W210">
            <v>32.609563232661372</v>
          </cell>
          <cell r="X210">
            <v>0.86301750280178291</v>
          </cell>
          <cell r="Y210">
            <v>0.25128109876787602</v>
          </cell>
          <cell r="Z210">
            <v>4.1135438524713814</v>
          </cell>
          <cell r="AA210">
            <v>9.6084019892394181</v>
          </cell>
          <cell r="AB210">
            <v>59.050489357978179</v>
          </cell>
          <cell r="AC210">
            <v>39.200706598919297</v>
          </cell>
          <cell r="AD210">
            <v>1.0363169654003501</v>
          </cell>
          <cell r="AE210">
            <v>1.8200682273563213</v>
          </cell>
          <cell r="AF210">
            <v>0.89918453909969642</v>
          </cell>
          <cell r="AG210">
            <v>1.6137169607757202</v>
          </cell>
          <cell r="AH210">
            <v>13.837611118904992</v>
          </cell>
          <cell r="AI210">
            <v>0</v>
          </cell>
          <cell r="AJ210">
            <v>0</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cell r="AX210">
            <v>0</v>
          </cell>
          <cell r="AY210">
            <v>0</v>
          </cell>
          <cell r="AZ210">
            <v>0</v>
          </cell>
          <cell r="BA210">
            <v>0</v>
          </cell>
          <cell r="BC210">
            <v>40087</v>
          </cell>
          <cell r="BD210">
            <v>10.317330978578269</v>
          </cell>
          <cell r="BE210">
            <v>477.4599715261827</v>
          </cell>
          <cell r="BF210">
            <v>126.1348870366874</v>
          </cell>
          <cell r="BG210">
            <v>124.54989531658157</v>
          </cell>
          <cell r="BH210">
            <v>123.03794483422048</v>
          </cell>
          <cell r="BI210">
            <v>0.27009965143711234</v>
          </cell>
          <cell r="BJ210">
            <v>1.1088860358432706</v>
          </cell>
          <cell r="BK210">
            <v>0</v>
          </cell>
          <cell r="BL210">
            <v>0</v>
          </cell>
          <cell r="BM210">
            <v>0</v>
          </cell>
          <cell r="BN210">
            <v>0</v>
          </cell>
          <cell r="BP210">
            <v>0</v>
          </cell>
          <cell r="BQ210">
            <v>0</v>
          </cell>
          <cell r="BR210">
            <v>0</v>
          </cell>
          <cell r="BS210">
            <v>0</v>
          </cell>
          <cell r="BT210">
            <v>0</v>
          </cell>
          <cell r="BU210">
            <v>0</v>
          </cell>
          <cell r="CA210">
            <v>0</v>
          </cell>
          <cell r="CB210">
            <v>0</v>
          </cell>
          <cell r="CC210">
            <v>0</v>
          </cell>
          <cell r="CH210">
            <v>0</v>
          </cell>
          <cell r="CI210">
            <v>0</v>
          </cell>
          <cell r="CJ210">
            <v>0</v>
          </cell>
          <cell r="CK210">
            <v>0</v>
          </cell>
          <cell r="CL210">
            <v>0</v>
          </cell>
          <cell r="CR210">
            <v>0</v>
          </cell>
          <cell r="CS210">
            <v>0</v>
          </cell>
          <cell r="CT210">
            <v>0</v>
          </cell>
          <cell r="CU210">
            <v>0</v>
          </cell>
          <cell r="CV210">
            <v>0</v>
          </cell>
          <cell r="CW210">
            <v>0</v>
          </cell>
          <cell r="CX210">
            <v>0</v>
          </cell>
          <cell r="CY210">
            <v>0</v>
          </cell>
          <cell r="CZ210">
            <v>0</v>
          </cell>
          <cell r="DA210">
            <v>0</v>
          </cell>
          <cell r="DC210">
            <v>40087</v>
          </cell>
          <cell r="DD210">
            <v>7898.0540326374157</v>
          </cell>
          <cell r="DE210">
            <v>218.70134642993281</v>
          </cell>
          <cell r="DF210">
            <v>0</v>
          </cell>
          <cell r="DG210">
            <v>862.87901537953087</v>
          </cell>
          <cell r="DH210">
            <v>0</v>
          </cell>
          <cell r="DI210">
            <v>0</v>
          </cell>
          <cell r="DJ210">
            <v>0</v>
          </cell>
          <cell r="DK210">
            <v>8979.634394446879</v>
          </cell>
        </row>
        <row r="211">
          <cell r="A211">
            <v>40118</v>
          </cell>
          <cell r="B211">
            <v>392.23985191311294</v>
          </cell>
          <cell r="C211">
            <v>5350.3164052290067</v>
          </cell>
          <cell r="D211">
            <v>562.7211154834049</v>
          </cell>
          <cell r="E211">
            <v>341.00454871445436</v>
          </cell>
          <cell r="F211">
            <v>1027.8298684962531</v>
          </cell>
          <cell r="G211">
            <v>-9.4337048409624913</v>
          </cell>
          <cell r="H211">
            <v>4.7716608962032154</v>
          </cell>
          <cell r="I211">
            <v>-0.11600775901639304</v>
          </cell>
          <cell r="J211">
            <v>0</v>
          </cell>
          <cell r="K211">
            <v>0</v>
          </cell>
          <cell r="L211">
            <v>0</v>
          </cell>
          <cell r="M211">
            <v>-3.0399783300000109</v>
          </cell>
          <cell r="N211">
            <v>0</v>
          </cell>
          <cell r="O211">
            <v>0</v>
          </cell>
          <cell r="P211">
            <v>2.2624667078830409</v>
          </cell>
          <cell r="Q211">
            <v>1.6425925644442874</v>
          </cell>
          <cell r="R211">
            <v>7.1550396235096443</v>
          </cell>
          <cell r="S211">
            <v>7.50696729963839</v>
          </cell>
          <cell r="T211">
            <v>7.5140132359269298</v>
          </cell>
          <cell r="U211">
            <v>24.860978529608474</v>
          </cell>
          <cell r="V211">
            <v>0.4416468407509816</v>
          </cell>
          <cell r="W211">
            <v>33.038451296654991</v>
          </cell>
          <cell r="X211">
            <v>0.86064162829349633</v>
          </cell>
          <cell r="Y211">
            <v>0.25288450385055417</v>
          </cell>
          <cell r="Z211">
            <v>4.0342821439608851</v>
          </cell>
          <cell r="AA211">
            <v>8.9640606502916427</v>
          </cell>
          <cell r="AB211">
            <v>58.914312109477777</v>
          </cell>
          <cell r="AC211">
            <v>39.210616854193105</v>
          </cell>
          <cell r="AD211">
            <v>0.86455799775866105</v>
          </cell>
          <cell r="AE211">
            <v>1.4716088875679869</v>
          </cell>
          <cell r="AF211">
            <v>0.87456605420610889</v>
          </cell>
          <cell r="AG211">
            <v>1.6060592482533962</v>
          </cell>
          <cell r="AH211">
            <v>13.840126945207082</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C211">
            <v>40118</v>
          </cell>
          <cell r="BD211">
            <v>-9.5241194869562378</v>
          </cell>
          <cell r="BE211">
            <v>862.38318659526635</v>
          </cell>
          <cell r="BF211">
            <v>122.22107093091407</v>
          </cell>
          <cell r="BG211">
            <v>67.559596630270107</v>
          </cell>
          <cell r="BH211">
            <v>126.39698992684922</v>
          </cell>
          <cell r="BI211">
            <v>-0.24341380796874468</v>
          </cell>
          <cell r="BJ211">
            <v>2.8384247094649444</v>
          </cell>
          <cell r="BK211">
            <v>0</v>
          </cell>
          <cell r="BL211">
            <v>0</v>
          </cell>
          <cell r="BM211">
            <v>0</v>
          </cell>
          <cell r="BN211">
            <v>0</v>
          </cell>
          <cell r="BP211">
            <v>0</v>
          </cell>
          <cell r="BQ211">
            <v>0</v>
          </cell>
          <cell r="BR211">
            <v>0</v>
          </cell>
          <cell r="BS211">
            <v>0</v>
          </cell>
          <cell r="BT211">
            <v>0</v>
          </cell>
          <cell r="BU211">
            <v>0</v>
          </cell>
          <cell r="CA211">
            <v>0</v>
          </cell>
          <cell r="CB211">
            <v>0</v>
          </cell>
          <cell r="CC211">
            <v>0</v>
          </cell>
          <cell r="CH211">
            <v>0</v>
          </cell>
          <cell r="CI211">
            <v>0</v>
          </cell>
          <cell r="CJ211">
            <v>0</v>
          </cell>
          <cell r="CK211">
            <v>0</v>
          </cell>
          <cell r="CL211">
            <v>0</v>
          </cell>
          <cell r="CR211">
            <v>0</v>
          </cell>
          <cell r="CS211">
            <v>0</v>
          </cell>
          <cell r="CT211">
            <v>0</v>
          </cell>
          <cell r="CU211">
            <v>0</v>
          </cell>
          <cell r="CV211">
            <v>0</v>
          </cell>
          <cell r="CW211">
            <v>0</v>
          </cell>
          <cell r="CX211">
            <v>0</v>
          </cell>
          <cell r="CY211">
            <v>0</v>
          </cell>
          <cell r="CZ211">
            <v>0</v>
          </cell>
          <cell r="DA211">
            <v>0</v>
          </cell>
          <cell r="DC211">
            <v>40118</v>
          </cell>
          <cell r="DD211">
            <v>7666.2937598024555</v>
          </cell>
          <cell r="DE211">
            <v>215.31587312147741</v>
          </cell>
          <cell r="DF211">
            <v>0</v>
          </cell>
          <cell r="DG211">
            <v>1171.6317354978401</v>
          </cell>
          <cell r="DH211">
            <v>0</v>
          </cell>
          <cell r="DI211">
            <v>0</v>
          </cell>
          <cell r="DJ211">
            <v>0</v>
          </cell>
          <cell r="DK211">
            <v>9053.2413684217718</v>
          </cell>
        </row>
        <row r="212">
          <cell r="A212">
            <v>40148</v>
          </cell>
          <cell r="B212">
            <v>525.68816497859007</v>
          </cell>
          <cell r="C212">
            <v>7991.2216105464049</v>
          </cell>
          <cell r="D212">
            <v>752.31767082504462</v>
          </cell>
          <cell r="E212">
            <v>392.33664256407542</v>
          </cell>
          <cell r="F212">
            <v>1251.3895676520297</v>
          </cell>
          <cell r="G212">
            <v>9.516157743532915</v>
          </cell>
          <cell r="H212">
            <v>7.0445027341823661</v>
          </cell>
          <cell r="I212">
            <v>0.11600775901639304</v>
          </cell>
          <cell r="J212">
            <v>0</v>
          </cell>
          <cell r="K212">
            <v>0</v>
          </cell>
          <cell r="L212">
            <v>0</v>
          </cell>
          <cell r="M212">
            <v>3.0399783300000109</v>
          </cell>
          <cell r="N212">
            <v>0</v>
          </cell>
          <cell r="O212">
            <v>0</v>
          </cell>
          <cell r="P212">
            <v>3.163902876792978</v>
          </cell>
          <cell r="Q212">
            <v>2.247520242156047</v>
          </cell>
          <cell r="R212">
            <v>11.595033004913184</v>
          </cell>
          <cell r="S212">
            <v>11.861548543675099</v>
          </cell>
          <cell r="T212">
            <v>10.032008487325182</v>
          </cell>
          <cell r="U212">
            <v>33.563643902540761</v>
          </cell>
          <cell r="V212">
            <v>0.60117562445209538</v>
          </cell>
          <cell r="W212">
            <v>45.371498738118333</v>
          </cell>
          <cell r="X212">
            <v>1.1618162293816967</v>
          </cell>
          <cell r="Y212">
            <v>0.34855489244418347</v>
          </cell>
          <cell r="Z212">
            <v>5.7116962481342579</v>
          </cell>
          <cell r="AA212">
            <v>12.421022786734405</v>
          </cell>
          <cell r="AB212">
            <v>81.064306741346684</v>
          </cell>
          <cell r="AC212">
            <v>53.141157950741757</v>
          </cell>
          <cell r="AD212">
            <v>1.3804943510873242</v>
          </cell>
          <cell r="AE212">
            <v>2.4415318125924301</v>
          </cell>
          <cell r="AF212">
            <v>1.1968364260654738</v>
          </cell>
          <cell r="AG212">
            <v>2.1783191610056187</v>
          </cell>
          <cell r="AH212">
            <v>19.13497130872932</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cell r="BC212">
            <v>40148</v>
          </cell>
          <cell r="BD212">
            <v>9.0304672088763311</v>
          </cell>
          <cell r="BE212">
            <v>1242.2927883561881</v>
          </cell>
          <cell r="BF212">
            <v>168.04989365166892</v>
          </cell>
          <cell r="BG212">
            <v>148.61007245978453</v>
          </cell>
          <cell r="BH212">
            <v>177.01552773347498</v>
          </cell>
          <cell r="BI212">
            <v>0.26538813588898691</v>
          </cell>
          <cell r="BJ212">
            <v>3.5086026735628328</v>
          </cell>
          <cell r="BK212">
            <v>0</v>
          </cell>
          <cell r="BL212">
            <v>0</v>
          </cell>
          <cell r="BM212">
            <v>0</v>
          </cell>
          <cell r="BN212">
            <v>0</v>
          </cell>
          <cell r="BP212">
            <v>0</v>
          </cell>
          <cell r="BQ212">
            <v>0</v>
          </cell>
          <cell r="BR212">
            <v>0</v>
          </cell>
          <cell r="BS212">
            <v>0</v>
          </cell>
          <cell r="BT212">
            <v>0</v>
          </cell>
          <cell r="BU212">
            <v>0</v>
          </cell>
          <cell r="CA212">
            <v>0</v>
          </cell>
          <cell r="CB212">
            <v>0</v>
          </cell>
          <cell r="CC212">
            <v>0</v>
          </cell>
          <cell r="CH212">
            <v>0</v>
          </cell>
          <cell r="CI212">
            <v>0</v>
          </cell>
          <cell r="CJ212">
            <v>0</v>
          </cell>
          <cell r="CK212">
            <v>0</v>
          </cell>
          <cell r="CL212">
            <v>0</v>
          </cell>
          <cell r="CR212">
            <v>0</v>
          </cell>
          <cell r="CS212">
            <v>0</v>
          </cell>
          <cell r="CT212">
            <v>0</v>
          </cell>
          <cell r="CU212">
            <v>0</v>
          </cell>
          <cell r="CV212">
            <v>0</v>
          </cell>
          <cell r="CW212">
            <v>0</v>
          </cell>
          <cell r="CX212">
            <v>0</v>
          </cell>
          <cell r="CY212">
            <v>0</v>
          </cell>
          <cell r="CZ212">
            <v>0</v>
          </cell>
          <cell r="DA212">
            <v>0</v>
          </cell>
          <cell r="DC212">
            <v>40148</v>
          </cell>
          <cell r="DD212">
            <v>10932.670303132878</v>
          </cell>
          <cell r="DE212">
            <v>298.61703932823684</v>
          </cell>
          <cell r="DF212">
            <v>0</v>
          </cell>
          <cell r="DG212">
            <v>1748.7727402194448</v>
          </cell>
          <cell r="DH212">
            <v>0</v>
          </cell>
          <cell r="DI212">
            <v>0</v>
          </cell>
          <cell r="DJ212">
            <v>0</v>
          </cell>
          <cell r="DK212">
            <v>12980.06008268056</v>
          </cell>
        </row>
      </sheetData>
      <sheetData sheetId="2" refreshError="1"/>
      <sheetData sheetId="3" refreshError="1"/>
      <sheetData sheetId="4"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Nucleus Trade Detail_Futures"/>
      <sheetName val="Nucleus Trade Detail_Swaps"/>
      <sheetName val="Invest-WorkCap-Cap Calcs"/>
      <sheetName val="Inputs"/>
    </sheetNames>
    <sheetDataSet>
      <sheetData sheetId="0" refreshError="1"/>
      <sheetData sheetId="1">
        <row r="2">
          <cell r="B2" t="str">
            <v>UBSSEC</v>
          </cell>
          <cell r="D2">
            <v>200904</v>
          </cell>
          <cell r="G2">
            <v>3</v>
          </cell>
          <cell r="L2">
            <v>-112830</v>
          </cell>
        </row>
        <row r="3">
          <cell r="B3" t="str">
            <v>CITIGROUP</v>
          </cell>
          <cell r="D3">
            <v>200904</v>
          </cell>
          <cell r="G3">
            <v>3</v>
          </cell>
          <cell r="L3">
            <v>-115530</v>
          </cell>
        </row>
        <row r="4">
          <cell r="B4" t="str">
            <v>UBSSEC</v>
          </cell>
          <cell r="D4">
            <v>200904</v>
          </cell>
          <cell r="G4">
            <v>1</v>
          </cell>
          <cell r="L4">
            <v>-37280</v>
          </cell>
        </row>
        <row r="5">
          <cell r="B5" t="str">
            <v>UBSSEC</v>
          </cell>
          <cell r="D5">
            <v>200904</v>
          </cell>
          <cell r="G5">
            <v>1</v>
          </cell>
          <cell r="L5">
            <v>-37660</v>
          </cell>
        </row>
        <row r="6">
          <cell r="B6" t="str">
            <v>UBSSEC</v>
          </cell>
          <cell r="D6">
            <v>200904</v>
          </cell>
          <cell r="G6">
            <v>1</v>
          </cell>
          <cell r="L6">
            <v>-37710</v>
          </cell>
        </row>
        <row r="7">
          <cell r="B7" t="str">
            <v>CITIGROUP</v>
          </cell>
          <cell r="D7">
            <v>200904</v>
          </cell>
          <cell r="G7">
            <v>2</v>
          </cell>
          <cell r="L7">
            <v>-77220</v>
          </cell>
        </row>
        <row r="8">
          <cell r="B8" t="str">
            <v>UBSSEC</v>
          </cell>
          <cell r="D8">
            <v>200904</v>
          </cell>
          <cell r="G8">
            <v>2</v>
          </cell>
          <cell r="L8">
            <v>-74820</v>
          </cell>
        </row>
        <row r="9">
          <cell r="B9" t="str">
            <v>CITIGROUP</v>
          </cell>
          <cell r="D9">
            <v>200904</v>
          </cell>
          <cell r="G9">
            <v>2</v>
          </cell>
          <cell r="L9">
            <v>-72400</v>
          </cell>
        </row>
        <row r="10">
          <cell r="B10" t="str">
            <v>UBSSEC</v>
          </cell>
          <cell r="D10">
            <v>200904</v>
          </cell>
          <cell r="G10">
            <v>3</v>
          </cell>
          <cell r="L10">
            <v>-111930</v>
          </cell>
        </row>
        <row r="11">
          <cell r="B11" t="str">
            <v>CITIGROUP</v>
          </cell>
          <cell r="D11">
            <v>200904</v>
          </cell>
          <cell r="G11">
            <v>2</v>
          </cell>
          <cell r="L11">
            <v>-76000</v>
          </cell>
        </row>
        <row r="12">
          <cell r="B12" t="str">
            <v>UBSSEC</v>
          </cell>
          <cell r="D12">
            <v>200904</v>
          </cell>
          <cell r="G12">
            <v>5</v>
          </cell>
          <cell r="L12">
            <v>-189050</v>
          </cell>
        </row>
        <row r="13">
          <cell r="B13" t="str">
            <v>UBSSEC</v>
          </cell>
          <cell r="D13">
            <v>200904</v>
          </cell>
          <cell r="G13">
            <v>5</v>
          </cell>
          <cell r="L13">
            <v>-204050</v>
          </cell>
        </row>
        <row r="14">
          <cell r="B14" t="str">
            <v>UBSSEC</v>
          </cell>
          <cell r="D14">
            <v>200904</v>
          </cell>
          <cell r="G14">
            <v>5</v>
          </cell>
          <cell r="L14">
            <v>-205050</v>
          </cell>
        </row>
        <row r="15">
          <cell r="B15" t="str">
            <v>UBSSEC</v>
          </cell>
          <cell r="D15">
            <v>200904</v>
          </cell>
          <cell r="G15">
            <v>5</v>
          </cell>
          <cell r="L15">
            <v>-223550</v>
          </cell>
        </row>
        <row r="16">
          <cell r="B16" t="str">
            <v>UBSSEC</v>
          </cell>
          <cell r="D16">
            <v>200904</v>
          </cell>
          <cell r="G16">
            <v>5</v>
          </cell>
          <cell r="L16">
            <v>-237800</v>
          </cell>
        </row>
        <row r="17">
          <cell r="B17" t="str">
            <v>CITIGROUP</v>
          </cell>
          <cell r="D17">
            <v>200904</v>
          </cell>
          <cell r="G17">
            <v>5</v>
          </cell>
          <cell r="L17">
            <v>-256550</v>
          </cell>
        </row>
        <row r="18">
          <cell r="B18" t="str">
            <v>UBSSEC</v>
          </cell>
          <cell r="D18">
            <v>200904</v>
          </cell>
          <cell r="G18">
            <v>5</v>
          </cell>
          <cell r="L18">
            <v>-204550</v>
          </cell>
        </row>
        <row r="19">
          <cell r="B19" t="str">
            <v>UBSSEC</v>
          </cell>
          <cell r="D19">
            <v>200904</v>
          </cell>
          <cell r="G19">
            <v>5</v>
          </cell>
          <cell r="L19">
            <v>-236050</v>
          </cell>
        </row>
        <row r="20">
          <cell r="B20" t="str">
            <v>UBSSEC</v>
          </cell>
          <cell r="D20">
            <v>200904</v>
          </cell>
          <cell r="G20">
            <v>5</v>
          </cell>
          <cell r="L20">
            <v>-234050</v>
          </cell>
        </row>
        <row r="21">
          <cell r="B21" t="str">
            <v>CITIGROUP</v>
          </cell>
          <cell r="D21">
            <v>200904</v>
          </cell>
          <cell r="G21">
            <v>5</v>
          </cell>
          <cell r="L21">
            <v>-245550</v>
          </cell>
        </row>
        <row r="22">
          <cell r="B22" t="str">
            <v>CITIGROUP</v>
          </cell>
          <cell r="D22">
            <v>200904</v>
          </cell>
          <cell r="G22">
            <v>5</v>
          </cell>
          <cell r="L22">
            <v>-260550</v>
          </cell>
        </row>
        <row r="23">
          <cell r="B23" t="str">
            <v>CITIGROUP</v>
          </cell>
          <cell r="D23">
            <v>200904</v>
          </cell>
          <cell r="G23">
            <v>5</v>
          </cell>
          <cell r="L23">
            <v>-282550</v>
          </cell>
        </row>
        <row r="24">
          <cell r="B24" t="str">
            <v>CITIGROUP</v>
          </cell>
          <cell r="D24">
            <v>200904</v>
          </cell>
          <cell r="G24">
            <v>4</v>
          </cell>
          <cell r="L24">
            <v>-212840</v>
          </cell>
        </row>
        <row r="25">
          <cell r="B25" t="str">
            <v>CITIGROUP</v>
          </cell>
          <cell r="D25">
            <v>200904</v>
          </cell>
          <cell r="G25">
            <v>4</v>
          </cell>
          <cell r="L25">
            <v>-243240</v>
          </cell>
        </row>
        <row r="26">
          <cell r="B26" t="str">
            <v>CITIGROUP</v>
          </cell>
          <cell r="D26">
            <v>200904</v>
          </cell>
          <cell r="G26">
            <v>4</v>
          </cell>
          <cell r="L26">
            <v>-250440</v>
          </cell>
        </row>
        <row r="27">
          <cell r="B27" t="str">
            <v>CITIGROUP</v>
          </cell>
          <cell r="D27">
            <v>200904</v>
          </cell>
          <cell r="G27">
            <v>4</v>
          </cell>
          <cell r="L27">
            <v>-258440</v>
          </cell>
        </row>
        <row r="28">
          <cell r="B28" t="str">
            <v>CITIGROUP</v>
          </cell>
          <cell r="D28">
            <v>200904</v>
          </cell>
          <cell r="G28">
            <v>4</v>
          </cell>
          <cell r="L28">
            <v>-254840</v>
          </cell>
        </row>
        <row r="29">
          <cell r="B29" t="str">
            <v>CITIGROUP</v>
          </cell>
          <cell r="D29">
            <v>200904</v>
          </cell>
          <cell r="G29">
            <v>5</v>
          </cell>
          <cell r="L29">
            <v>-322800</v>
          </cell>
        </row>
        <row r="30">
          <cell r="B30" t="str">
            <v>CITIGROUP</v>
          </cell>
          <cell r="D30">
            <v>200904</v>
          </cell>
          <cell r="G30">
            <v>2</v>
          </cell>
          <cell r="L30">
            <v>-136720</v>
          </cell>
        </row>
        <row r="31">
          <cell r="B31" t="str">
            <v>CITIGROUP</v>
          </cell>
          <cell r="D31">
            <v>200904</v>
          </cell>
          <cell r="G31">
            <v>2</v>
          </cell>
          <cell r="L31">
            <v>-136820</v>
          </cell>
        </row>
        <row r="32">
          <cell r="B32" t="str">
            <v>CITIGROUP</v>
          </cell>
          <cell r="D32">
            <v>200904</v>
          </cell>
          <cell r="G32">
            <v>5</v>
          </cell>
          <cell r="L32">
            <v>-356050</v>
          </cell>
        </row>
        <row r="33">
          <cell r="B33" t="str">
            <v>CITIGROUP</v>
          </cell>
          <cell r="D33">
            <v>200904</v>
          </cell>
          <cell r="G33">
            <v>5</v>
          </cell>
          <cell r="L33">
            <v>-361800</v>
          </cell>
        </row>
        <row r="34">
          <cell r="B34" t="str">
            <v>CITIGROUP</v>
          </cell>
          <cell r="D34">
            <v>200904</v>
          </cell>
          <cell r="G34">
            <v>5</v>
          </cell>
          <cell r="L34">
            <v>-374050</v>
          </cell>
        </row>
        <row r="35">
          <cell r="B35" t="str">
            <v>CITIGROUP</v>
          </cell>
          <cell r="D35">
            <v>200904</v>
          </cell>
          <cell r="G35">
            <v>4</v>
          </cell>
          <cell r="L35">
            <v>-280840</v>
          </cell>
        </row>
        <row r="36">
          <cell r="B36" t="str">
            <v>CITIGROUP</v>
          </cell>
          <cell r="D36">
            <v>200904</v>
          </cell>
          <cell r="G36">
            <v>4</v>
          </cell>
          <cell r="L36">
            <v>-237040</v>
          </cell>
        </row>
        <row r="37">
          <cell r="B37" t="str">
            <v>CITIGROUP</v>
          </cell>
          <cell r="D37">
            <v>200904</v>
          </cell>
          <cell r="G37">
            <v>3</v>
          </cell>
          <cell r="L37">
            <v>-151830</v>
          </cell>
        </row>
        <row r="38">
          <cell r="B38" t="str">
            <v>CITIGROUP</v>
          </cell>
          <cell r="D38">
            <v>200910</v>
          </cell>
          <cell r="G38">
            <v>7</v>
          </cell>
          <cell r="L38">
            <v>-328020</v>
          </cell>
        </row>
        <row r="39">
          <cell r="B39" t="str">
            <v>CITIGROUP</v>
          </cell>
          <cell r="D39">
            <v>200904</v>
          </cell>
          <cell r="G39">
            <v>4</v>
          </cell>
          <cell r="L39">
            <v>-201640</v>
          </cell>
        </row>
        <row r="40">
          <cell r="B40" t="str">
            <v>CITIGROUP</v>
          </cell>
          <cell r="D40">
            <v>200910</v>
          </cell>
          <cell r="G40">
            <v>7</v>
          </cell>
          <cell r="L40">
            <v>-331520</v>
          </cell>
        </row>
        <row r="41">
          <cell r="B41" t="str">
            <v>CITIGROUP</v>
          </cell>
          <cell r="D41">
            <v>200904</v>
          </cell>
          <cell r="G41">
            <v>5</v>
          </cell>
          <cell r="L41">
            <v>-228550</v>
          </cell>
        </row>
        <row r="42">
          <cell r="B42" t="str">
            <v>CITIGROUP</v>
          </cell>
          <cell r="D42">
            <v>200910</v>
          </cell>
          <cell r="G42">
            <v>3</v>
          </cell>
          <cell r="L42">
            <v>-130230</v>
          </cell>
        </row>
        <row r="43">
          <cell r="B43" t="str">
            <v>CITIGROUP</v>
          </cell>
          <cell r="D43">
            <v>200911</v>
          </cell>
          <cell r="G43">
            <v>5</v>
          </cell>
          <cell r="L43">
            <v>-209150</v>
          </cell>
        </row>
        <row r="44">
          <cell r="B44" t="str">
            <v>CITIGROUP</v>
          </cell>
          <cell r="D44">
            <v>200904</v>
          </cell>
          <cell r="G44">
            <v>5</v>
          </cell>
          <cell r="L44">
            <v>-223050</v>
          </cell>
        </row>
        <row r="45">
          <cell r="B45" t="str">
            <v>CITIGROUP</v>
          </cell>
          <cell r="D45">
            <v>200910</v>
          </cell>
          <cell r="G45">
            <v>3</v>
          </cell>
          <cell r="L45">
            <v>-127080</v>
          </cell>
        </row>
        <row r="46">
          <cell r="B46" t="str">
            <v>CITIGROUP</v>
          </cell>
          <cell r="D46">
            <v>200911</v>
          </cell>
          <cell r="G46">
            <v>5</v>
          </cell>
          <cell r="L46">
            <v>-201400</v>
          </cell>
        </row>
        <row r="47">
          <cell r="B47" t="str">
            <v>CITIGROUP</v>
          </cell>
          <cell r="D47">
            <v>200904</v>
          </cell>
          <cell r="G47">
            <v>5</v>
          </cell>
          <cell r="L47">
            <v>-208050</v>
          </cell>
        </row>
        <row r="48">
          <cell r="B48" t="str">
            <v>CITIGROUP</v>
          </cell>
          <cell r="D48">
            <v>200910</v>
          </cell>
          <cell r="G48">
            <v>4</v>
          </cell>
          <cell r="L48">
            <v>-158240</v>
          </cell>
        </row>
        <row r="49">
          <cell r="B49" t="str">
            <v>CITIGROUP</v>
          </cell>
          <cell r="D49">
            <v>200911</v>
          </cell>
          <cell r="G49">
            <v>5</v>
          </cell>
          <cell r="L49">
            <v>-188400</v>
          </cell>
        </row>
        <row r="50">
          <cell r="B50" t="str">
            <v>CITIGROUP</v>
          </cell>
          <cell r="D50">
            <v>200904</v>
          </cell>
          <cell r="G50">
            <v>5</v>
          </cell>
          <cell r="L50">
            <v>-208300</v>
          </cell>
        </row>
        <row r="51">
          <cell r="B51" t="str">
            <v>CITIGROUP</v>
          </cell>
          <cell r="D51">
            <v>200910</v>
          </cell>
          <cell r="G51">
            <v>4</v>
          </cell>
          <cell r="L51">
            <v>-158040</v>
          </cell>
        </row>
        <row r="52">
          <cell r="B52" t="str">
            <v>CITIGROUP</v>
          </cell>
          <cell r="D52">
            <v>200911</v>
          </cell>
          <cell r="G52">
            <v>4</v>
          </cell>
          <cell r="L52">
            <v>-151720</v>
          </cell>
        </row>
        <row r="53">
          <cell r="B53" t="str">
            <v>CITIGROUP</v>
          </cell>
          <cell r="D53">
            <v>200904</v>
          </cell>
          <cell r="G53">
            <v>5</v>
          </cell>
          <cell r="L53">
            <v>-188800</v>
          </cell>
        </row>
        <row r="54">
          <cell r="B54" t="str">
            <v>CITIGROUP</v>
          </cell>
          <cell r="D54">
            <v>200910</v>
          </cell>
          <cell r="G54">
            <v>4</v>
          </cell>
          <cell r="L54">
            <v>-144640</v>
          </cell>
        </row>
        <row r="55">
          <cell r="B55" t="str">
            <v>CITIGROUP</v>
          </cell>
          <cell r="D55">
            <v>200911</v>
          </cell>
          <cell r="G55">
            <v>5</v>
          </cell>
          <cell r="L55">
            <v>-172150</v>
          </cell>
        </row>
        <row r="56">
          <cell r="B56" t="str">
            <v>CITIGROUP</v>
          </cell>
          <cell r="D56">
            <v>200912</v>
          </cell>
          <cell r="G56">
            <v>3</v>
          </cell>
          <cell r="L56">
            <v>-97680</v>
          </cell>
        </row>
        <row r="57">
          <cell r="B57" t="str">
            <v>CITIGROUP</v>
          </cell>
          <cell r="D57">
            <v>200904</v>
          </cell>
          <cell r="G57">
            <v>5</v>
          </cell>
          <cell r="L57">
            <v>-181300</v>
          </cell>
        </row>
        <row r="58">
          <cell r="B58" t="str">
            <v>CITIGROUP</v>
          </cell>
          <cell r="D58">
            <v>200910</v>
          </cell>
          <cell r="G58">
            <v>3</v>
          </cell>
          <cell r="L58">
            <v>-104130</v>
          </cell>
        </row>
        <row r="59">
          <cell r="B59" t="str">
            <v>CITIGROUP</v>
          </cell>
          <cell r="D59">
            <v>200911</v>
          </cell>
          <cell r="G59">
            <v>4</v>
          </cell>
          <cell r="L59">
            <v>-131720</v>
          </cell>
        </row>
        <row r="60">
          <cell r="B60" t="str">
            <v>CITIGROUP</v>
          </cell>
          <cell r="D60">
            <v>200912</v>
          </cell>
          <cell r="G60">
            <v>2</v>
          </cell>
          <cell r="L60">
            <v>-62120</v>
          </cell>
        </row>
        <row r="61">
          <cell r="B61" t="str">
            <v>CITIGROUP</v>
          </cell>
          <cell r="D61">
            <v>200904</v>
          </cell>
          <cell r="G61">
            <v>5</v>
          </cell>
          <cell r="L61">
            <v>-187550</v>
          </cell>
        </row>
        <row r="62">
          <cell r="B62" t="str">
            <v>CITIGROUP</v>
          </cell>
          <cell r="D62">
            <v>200910</v>
          </cell>
          <cell r="G62">
            <v>3</v>
          </cell>
          <cell r="L62">
            <v>-106380</v>
          </cell>
        </row>
        <row r="63">
          <cell r="B63" t="str">
            <v>CITIGROUP</v>
          </cell>
          <cell r="D63">
            <v>200911</v>
          </cell>
          <cell r="G63">
            <v>4</v>
          </cell>
          <cell r="L63">
            <v>-132920</v>
          </cell>
        </row>
        <row r="64">
          <cell r="B64" t="str">
            <v>CITIGROUP</v>
          </cell>
          <cell r="D64">
            <v>200912</v>
          </cell>
          <cell r="G64">
            <v>2</v>
          </cell>
          <cell r="L64">
            <v>-62720</v>
          </cell>
        </row>
        <row r="65">
          <cell r="B65" t="str">
            <v>CITIGROUP</v>
          </cell>
          <cell r="D65">
            <v>200904</v>
          </cell>
          <cell r="G65">
            <v>5</v>
          </cell>
          <cell r="L65">
            <v>-188300</v>
          </cell>
        </row>
        <row r="66">
          <cell r="B66" t="str">
            <v>CITIGROUP</v>
          </cell>
          <cell r="D66">
            <v>200910</v>
          </cell>
          <cell r="G66">
            <v>2</v>
          </cell>
          <cell r="L66">
            <v>-72320</v>
          </cell>
        </row>
        <row r="67">
          <cell r="B67" t="str">
            <v>CITIGROUP</v>
          </cell>
          <cell r="D67">
            <v>200910</v>
          </cell>
          <cell r="G67">
            <v>2</v>
          </cell>
          <cell r="L67">
            <v>-72120</v>
          </cell>
        </row>
        <row r="68">
          <cell r="B68" t="str">
            <v>CITIGROUP</v>
          </cell>
          <cell r="D68">
            <v>200911</v>
          </cell>
          <cell r="G68">
            <v>5</v>
          </cell>
          <cell r="L68">
            <v>-169400</v>
          </cell>
        </row>
        <row r="69">
          <cell r="B69" t="str">
            <v>CITIGROUP</v>
          </cell>
          <cell r="D69">
            <v>200912</v>
          </cell>
          <cell r="G69">
            <v>3</v>
          </cell>
          <cell r="L69">
            <v>-96780</v>
          </cell>
        </row>
        <row r="70">
          <cell r="B70" t="str">
            <v>CITIGROUP</v>
          </cell>
          <cell r="D70">
            <v>200904</v>
          </cell>
          <cell r="G70">
            <v>2</v>
          </cell>
          <cell r="L70">
            <v>-68520</v>
          </cell>
        </row>
        <row r="71">
          <cell r="B71" t="str">
            <v>CITIGROUP</v>
          </cell>
          <cell r="D71">
            <v>200904</v>
          </cell>
          <cell r="G71">
            <v>2</v>
          </cell>
          <cell r="L71">
            <v>-68420</v>
          </cell>
        </row>
        <row r="72">
          <cell r="B72" t="str">
            <v>CITIGROUP</v>
          </cell>
          <cell r="D72">
            <v>200910</v>
          </cell>
          <cell r="G72">
            <v>3</v>
          </cell>
          <cell r="L72">
            <v>-99480</v>
          </cell>
        </row>
        <row r="73">
          <cell r="B73" t="str">
            <v>CITIGROUP</v>
          </cell>
          <cell r="D73">
            <v>200911</v>
          </cell>
          <cell r="G73">
            <v>4</v>
          </cell>
          <cell r="L73">
            <v>-124320</v>
          </cell>
        </row>
        <row r="74">
          <cell r="B74" t="str">
            <v>CITIGROUP</v>
          </cell>
          <cell r="D74">
            <v>200912</v>
          </cell>
          <cell r="G74">
            <v>2</v>
          </cell>
          <cell r="L74">
            <v>-58520</v>
          </cell>
        </row>
        <row r="75">
          <cell r="B75" t="str">
            <v>CITIGROUP</v>
          </cell>
          <cell r="D75">
            <v>201001</v>
          </cell>
          <cell r="G75">
            <v>3</v>
          </cell>
          <cell r="L75">
            <v>-86280</v>
          </cell>
        </row>
        <row r="76">
          <cell r="B76" t="str">
            <v>CITIGROUP</v>
          </cell>
          <cell r="D76">
            <v>200904</v>
          </cell>
          <cell r="G76">
            <v>4</v>
          </cell>
          <cell r="L76">
            <v>-114240</v>
          </cell>
        </row>
        <row r="77">
          <cell r="B77" t="str">
            <v>CITIGROUP</v>
          </cell>
          <cell r="D77">
            <v>200910</v>
          </cell>
          <cell r="G77">
            <v>3</v>
          </cell>
          <cell r="L77">
            <v>-84180</v>
          </cell>
        </row>
        <row r="78">
          <cell r="B78" t="str">
            <v>CITIGROUP</v>
          </cell>
          <cell r="D78">
            <v>200911</v>
          </cell>
          <cell r="G78">
            <v>4</v>
          </cell>
          <cell r="L78">
            <v>-104920</v>
          </cell>
        </row>
        <row r="79">
          <cell r="B79" t="str">
            <v>CITIGROUP</v>
          </cell>
          <cell r="D79">
            <v>200912</v>
          </cell>
          <cell r="G79">
            <v>2</v>
          </cell>
          <cell r="L79">
            <v>-48920</v>
          </cell>
        </row>
        <row r="80">
          <cell r="B80" t="str">
            <v>CITIGROUP</v>
          </cell>
          <cell r="D80">
            <v>201001</v>
          </cell>
          <cell r="G80">
            <v>3</v>
          </cell>
          <cell r="L80">
            <v>-71880</v>
          </cell>
        </row>
        <row r="81">
          <cell r="B81" t="str">
            <v>CITIGROUP</v>
          </cell>
          <cell r="D81">
            <v>200904</v>
          </cell>
          <cell r="G81">
            <v>4</v>
          </cell>
          <cell r="L81">
            <v>-108840</v>
          </cell>
        </row>
        <row r="82">
          <cell r="B82" t="str">
            <v>CITIGROUP</v>
          </cell>
          <cell r="D82">
            <v>200910</v>
          </cell>
          <cell r="G82">
            <v>3</v>
          </cell>
          <cell r="L82">
            <v>-76530</v>
          </cell>
        </row>
        <row r="83">
          <cell r="B83" t="str">
            <v>CITIGROUP</v>
          </cell>
          <cell r="D83">
            <v>200911</v>
          </cell>
          <cell r="G83">
            <v>4</v>
          </cell>
          <cell r="L83">
            <v>-94520</v>
          </cell>
        </row>
        <row r="84">
          <cell r="B84" t="str">
            <v>CITIGROUP</v>
          </cell>
          <cell r="D84">
            <v>200912</v>
          </cell>
          <cell r="G84">
            <v>2</v>
          </cell>
          <cell r="L84">
            <v>-43520</v>
          </cell>
        </row>
        <row r="85">
          <cell r="B85" t="str">
            <v>CITIGROUP</v>
          </cell>
          <cell r="D85">
            <v>201001</v>
          </cell>
          <cell r="G85">
            <v>3</v>
          </cell>
          <cell r="L85">
            <v>-63180</v>
          </cell>
        </row>
        <row r="86">
          <cell r="B86" t="str">
            <v>CITIGROUP</v>
          </cell>
          <cell r="D86">
            <v>200904</v>
          </cell>
          <cell r="G86">
            <v>4</v>
          </cell>
          <cell r="L86">
            <v>-94240</v>
          </cell>
        </row>
        <row r="87">
          <cell r="B87" t="str">
            <v>CITIGROUP</v>
          </cell>
          <cell r="D87">
            <v>200910</v>
          </cell>
          <cell r="G87">
            <v>2</v>
          </cell>
          <cell r="L87">
            <v>-45120</v>
          </cell>
        </row>
        <row r="88">
          <cell r="B88" t="str">
            <v>CITIGROUP</v>
          </cell>
          <cell r="D88">
            <v>200911</v>
          </cell>
          <cell r="G88">
            <v>3</v>
          </cell>
          <cell r="L88">
            <v>-62490</v>
          </cell>
        </row>
        <row r="89">
          <cell r="B89" t="str">
            <v>CITIGROUP</v>
          </cell>
          <cell r="D89">
            <v>200912</v>
          </cell>
          <cell r="G89">
            <v>2</v>
          </cell>
          <cell r="L89">
            <v>-38120</v>
          </cell>
        </row>
        <row r="90">
          <cell r="B90" t="str">
            <v>CITIGROUP</v>
          </cell>
          <cell r="D90">
            <v>201001</v>
          </cell>
          <cell r="G90">
            <v>2</v>
          </cell>
          <cell r="L90">
            <v>-37320</v>
          </cell>
        </row>
        <row r="91">
          <cell r="B91" t="str">
            <v>CITIGROUP</v>
          </cell>
          <cell r="D91">
            <v>200904</v>
          </cell>
          <cell r="G91">
            <v>4</v>
          </cell>
          <cell r="L91">
            <v>-95640</v>
          </cell>
        </row>
        <row r="92">
          <cell r="B92" t="str">
            <v>CITIGROUP</v>
          </cell>
          <cell r="D92">
            <v>200910</v>
          </cell>
          <cell r="G92">
            <v>3</v>
          </cell>
          <cell r="L92">
            <v>-69780</v>
          </cell>
        </row>
        <row r="93">
          <cell r="B93" t="str">
            <v>CITIGROUP</v>
          </cell>
          <cell r="D93">
            <v>200911</v>
          </cell>
          <cell r="G93">
            <v>4</v>
          </cell>
          <cell r="L93">
            <v>-87320</v>
          </cell>
        </row>
        <row r="94">
          <cell r="B94" t="str">
            <v>CITIGROUP</v>
          </cell>
          <cell r="D94">
            <v>200912</v>
          </cell>
          <cell r="G94">
            <v>3</v>
          </cell>
          <cell r="L94">
            <v>-60630</v>
          </cell>
        </row>
        <row r="95">
          <cell r="B95" t="str">
            <v>CITIGROUP</v>
          </cell>
          <cell r="D95">
            <v>201001</v>
          </cell>
          <cell r="G95">
            <v>3</v>
          </cell>
          <cell r="L95">
            <v>-59280</v>
          </cell>
        </row>
        <row r="96">
          <cell r="B96" t="str">
            <v>CITIGROUP</v>
          </cell>
          <cell r="D96">
            <v>200904</v>
          </cell>
          <cell r="G96">
            <v>5</v>
          </cell>
          <cell r="L96">
            <v>-134050</v>
          </cell>
        </row>
        <row r="97">
          <cell r="B97" t="str">
            <v>CITIGROUP</v>
          </cell>
          <cell r="D97">
            <v>200910</v>
          </cell>
          <cell r="G97">
            <v>4</v>
          </cell>
          <cell r="L97">
            <v>-103840</v>
          </cell>
        </row>
        <row r="98">
          <cell r="B98" t="str">
            <v>CITIGROUP</v>
          </cell>
          <cell r="D98">
            <v>200911</v>
          </cell>
          <cell r="G98">
            <v>4</v>
          </cell>
          <cell r="L98">
            <v>-97120</v>
          </cell>
        </row>
        <row r="99">
          <cell r="B99" t="str">
            <v>CITIGROUP</v>
          </cell>
          <cell r="D99">
            <v>200912</v>
          </cell>
          <cell r="G99">
            <v>2</v>
          </cell>
          <cell r="L99">
            <v>-45620</v>
          </cell>
        </row>
        <row r="100">
          <cell r="B100" t="str">
            <v>CITIGROUP</v>
          </cell>
          <cell r="D100">
            <v>201001</v>
          </cell>
          <cell r="G100">
            <v>3</v>
          </cell>
          <cell r="L100">
            <v>-67380</v>
          </cell>
        </row>
        <row r="101">
          <cell r="B101" t="str">
            <v>CITIGROUP</v>
          </cell>
          <cell r="D101">
            <v>201002</v>
          </cell>
          <cell r="G101">
            <v>3</v>
          </cell>
          <cell r="L101">
            <v>-67320</v>
          </cell>
        </row>
        <row r="102">
          <cell r="B102" t="str">
            <v>CITIGROUP</v>
          </cell>
          <cell r="D102">
            <v>200904</v>
          </cell>
          <cell r="G102">
            <v>5</v>
          </cell>
          <cell r="L102">
            <v>-108550</v>
          </cell>
        </row>
        <row r="103">
          <cell r="B103" t="str">
            <v>CITIGROUP</v>
          </cell>
          <cell r="D103">
            <v>200910</v>
          </cell>
          <cell r="G103">
            <v>4</v>
          </cell>
          <cell r="L103">
            <v>-83840</v>
          </cell>
        </row>
        <row r="104">
          <cell r="B104" t="str">
            <v>CITIGROUP</v>
          </cell>
          <cell r="D104">
            <v>200911</v>
          </cell>
          <cell r="G104">
            <v>2</v>
          </cell>
          <cell r="L104">
            <v>-39060</v>
          </cell>
        </row>
        <row r="105">
          <cell r="B105" t="str">
            <v>CITIGROUP</v>
          </cell>
          <cell r="D105">
            <v>200911</v>
          </cell>
          <cell r="G105">
            <v>2</v>
          </cell>
          <cell r="L105">
            <v>-38960</v>
          </cell>
        </row>
        <row r="106">
          <cell r="B106" t="str">
            <v>CITIGROUP</v>
          </cell>
          <cell r="D106">
            <v>200912</v>
          </cell>
          <cell r="G106">
            <v>2</v>
          </cell>
          <cell r="L106">
            <v>-35920</v>
          </cell>
        </row>
        <row r="107">
          <cell r="B107" t="str">
            <v>CITIGROUP</v>
          </cell>
          <cell r="D107">
            <v>201001</v>
          </cell>
          <cell r="G107">
            <v>3</v>
          </cell>
          <cell r="L107">
            <v>-52980</v>
          </cell>
        </row>
        <row r="108">
          <cell r="B108" t="str">
            <v>CITIGROUP</v>
          </cell>
          <cell r="D108">
            <v>201002</v>
          </cell>
          <cell r="G108">
            <v>3</v>
          </cell>
          <cell r="L108">
            <v>-52170</v>
          </cell>
        </row>
        <row r="109">
          <cell r="B109" t="str">
            <v>CITIGROUP</v>
          </cell>
          <cell r="D109">
            <v>200904</v>
          </cell>
          <cell r="G109">
            <v>5</v>
          </cell>
          <cell r="L109">
            <v>-109550</v>
          </cell>
        </row>
        <row r="110">
          <cell r="B110" t="str">
            <v>CITIGROUP</v>
          </cell>
          <cell r="D110">
            <v>200910</v>
          </cell>
          <cell r="G110">
            <v>4</v>
          </cell>
          <cell r="L110">
            <v>-85440</v>
          </cell>
        </row>
        <row r="111">
          <cell r="B111" t="str">
            <v>CITIGROUP</v>
          </cell>
          <cell r="D111">
            <v>200911</v>
          </cell>
          <cell r="G111">
            <v>5</v>
          </cell>
          <cell r="L111">
            <v>-100150</v>
          </cell>
        </row>
        <row r="112">
          <cell r="B112" t="str">
            <v>CITIGROUP</v>
          </cell>
          <cell r="D112">
            <v>200912</v>
          </cell>
          <cell r="G112">
            <v>3</v>
          </cell>
          <cell r="L112">
            <v>-55680</v>
          </cell>
        </row>
        <row r="113">
          <cell r="B113" t="str">
            <v>CITIGROUP</v>
          </cell>
          <cell r="D113">
            <v>201001</v>
          </cell>
          <cell r="G113">
            <v>4</v>
          </cell>
          <cell r="L113">
            <v>-72840</v>
          </cell>
        </row>
        <row r="114">
          <cell r="B114" t="str">
            <v>CITIGROUP</v>
          </cell>
          <cell r="D114">
            <v>201002</v>
          </cell>
          <cell r="G114">
            <v>3</v>
          </cell>
          <cell r="L114">
            <v>-54420</v>
          </cell>
        </row>
        <row r="115">
          <cell r="B115" t="str">
            <v>CITIGROUP</v>
          </cell>
          <cell r="D115">
            <v>200904</v>
          </cell>
          <cell r="G115">
            <v>5</v>
          </cell>
          <cell r="L115">
            <v>-107050</v>
          </cell>
        </row>
        <row r="116">
          <cell r="B116" t="str">
            <v>CITIGROUP</v>
          </cell>
          <cell r="D116">
            <v>200910</v>
          </cell>
          <cell r="G116">
            <v>3</v>
          </cell>
          <cell r="L116">
            <v>-60480</v>
          </cell>
        </row>
        <row r="117">
          <cell r="B117" t="str">
            <v>CITIGROUP</v>
          </cell>
          <cell r="D117">
            <v>200911</v>
          </cell>
          <cell r="G117">
            <v>5</v>
          </cell>
          <cell r="L117">
            <v>-95650</v>
          </cell>
        </row>
        <row r="118">
          <cell r="B118" t="str">
            <v>CITIGROUP</v>
          </cell>
          <cell r="D118">
            <v>200912</v>
          </cell>
          <cell r="G118">
            <v>3</v>
          </cell>
          <cell r="L118">
            <v>-52980</v>
          </cell>
        </row>
        <row r="119">
          <cell r="B119" t="str">
            <v>CITIGROUP</v>
          </cell>
          <cell r="D119">
            <v>201001</v>
          </cell>
          <cell r="G119">
            <v>4</v>
          </cell>
          <cell r="L119">
            <v>-69040</v>
          </cell>
        </row>
        <row r="120">
          <cell r="B120" t="str">
            <v>CITIGROUP</v>
          </cell>
          <cell r="D120">
            <v>201002</v>
          </cell>
          <cell r="G120">
            <v>3</v>
          </cell>
          <cell r="L120">
            <v>-51570</v>
          </cell>
        </row>
        <row r="121">
          <cell r="B121" t="str">
            <v>CITIGROUP</v>
          </cell>
          <cell r="D121">
            <v>200904</v>
          </cell>
          <cell r="G121">
            <v>5</v>
          </cell>
          <cell r="L121">
            <v>-77050</v>
          </cell>
        </row>
        <row r="122">
          <cell r="B122" t="str">
            <v>CITIGROUP</v>
          </cell>
          <cell r="D122">
            <v>200910</v>
          </cell>
          <cell r="G122">
            <v>4</v>
          </cell>
          <cell r="L122">
            <v>-60840</v>
          </cell>
        </row>
        <row r="123">
          <cell r="B123" t="str">
            <v>CITIGROUP</v>
          </cell>
          <cell r="D123">
            <v>200911</v>
          </cell>
          <cell r="G123">
            <v>5</v>
          </cell>
          <cell r="L123">
            <v>-72650</v>
          </cell>
        </row>
        <row r="124">
          <cell r="B124" t="str">
            <v>CITIGROUP</v>
          </cell>
          <cell r="D124">
            <v>200912</v>
          </cell>
          <cell r="G124">
            <v>2</v>
          </cell>
          <cell r="L124">
            <v>-27020</v>
          </cell>
        </row>
        <row r="125">
          <cell r="B125" t="str">
            <v>CITIGROUP</v>
          </cell>
          <cell r="D125">
            <v>201001</v>
          </cell>
          <cell r="G125">
            <v>3</v>
          </cell>
          <cell r="L125">
            <v>-40080</v>
          </cell>
        </row>
        <row r="126">
          <cell r="B126" t="str">
            <v>CITIGROUP</v>
          </cell>
          <cell r="D126">
            <v>201002</v>
          </cell>
          <cell r="G126">
            <v>3</v>
          </cell>
          <cell r="L126">
            <v>-40020</v>
          </cell>
        </row>
        <row r="127">
          <cell r="B127" t="str">
            <v>CITIGROUP</v>
          </cell>
          <cell r="D127">
            <v>201003</v>
          </cell>
          <cell r="G127">
            <v>2</v>
          </cell>
          <cell r="L127">
            <v>-25680</v>
          </cell>
        </row>
        <row r="128">
          <cell r="B128" t="str">
            <v>CITIGROUP</v>
          </cell>
          <cell r="D128">
            <v>200904</v>
          </cell>
          <cell r="G128">
            <v>5</v>
          </cell>
          <cell r="L128">
            <v>-67050</v>
          </cell>
        </row>
        <row r="129">
          <cell r="B129" t="str">
            <v>CITIGROUP</v>
          </cell>
          <cell r="D129">
            <v>200910</v>
          </cell>
          <cell r="G129">
            <v>3</v>
          </cell>
          <cell r="L129">
            <v>-39630</v>
          </cell>
        </row>
        <row r="130">
          <cell r="B130" t="str">
            <v>CITIGROUP</v>
          </cell>
          <cell r="D130">
            <v>200911</v>
          </cell>
          <cell r="G130">
            <v>5</v>
          </cell>
          <cell r="L130">
            <v>-64150</v>
          </cell>
        </row>
        <row r="131">
          <cell r="B131" t="str">
            <v>CITIGROUP</v>
          </cell>
          <cell r="D131">
            <v>200912</v>
          </cell>
          <cell r="G131">
            <v>3</v>
          </cell>
          <cell r="L131">
            <v>-36780</v>
          </cell>
        </row>
        <row r="132">
          <cell r="B132" t="str">
            <v>CITIGROUP</v>
          </cell>
          <cell r="D132">
            <v>201001</v>
          </cell>
          <cell r="G132">
            <v>3</v>
          </cell>
          <cell r="L132">
            <v>-36630</v>
          </cell>
        </row>
        <row r="133">
          <cell r="B133" t="str">
            <v>CITIGROUP</v>
          </cell>
          <cell r="D133">
            <v>201002</v>
          </cell>
          <cell r="G133">
            <v>3</v>
          </cell>
          <cell r="L133">
            <v>-37320</v>
          </cell>
        </row>
        <row r="134">
          <cell r="B134" t="str">
            <v>CITIGROUP</v>
          </cell>
          <cell r="D134">
            <v>201003</v>
          </cell>
          <cell r="G134">
            <v>2</v>
          </cell>
          <cell r="L134">
            <v>-23980</v>
          </cell>
        </row>
        <row r="135">
          <cell r="B135" t="str">
            <v>CITIGROUP</v>
          </cell>
          <cell r="D135">
            <v>200904</v>
          </cell>
          <cell r="G135">
            <v>5</v>
          </cell>
          <cell r="L135">
            <v>-71050</v>
          </cell>
        </row>
        <row r="136">
          <cell r="B136" t="str">
            <v>CITIGROUP</v>
          </cell>
          <cell r="D136">
            <v>200910</v>
          </cell>
          <cell r="G136">
            <v>4</v>
          </cell>
          <cell r="L136">
            <v>-54040</v>
          </cell>
        </row>
        <row r="137">
          <cell r="B137" t="str">
            <v>CITIGROUP</v>
          </cell>
          <cell r="D137">
            <v>200911</v>
          </cell>
          <cell r="G137">
            <v>5</v>
          </cell>
          <cell r="L137">
            <v>-61150</v>
          </cell>
        </row>
        <row r="138">
          <cell r="B138" t="str">
            <v>CITIGROUP</v>
          </cell>
          <cell r="D138">
            <v>200912</v>
          </cell>
          <cell r="G138">
            <v>3</v>
          </cell>
          <cell r="L138">
            <v>-32280</v>
          </cell>
        </row>
        <row r="139">
          <cell r="B139" t="str">
            <v>CITIGROUP</v>
          </cell>
          <cell r="D139">
            <v>201001</v>
          </cell>
          <cell r="G139">
            <v>4</v>
          </cell>
          <cell r="L139">
            <v>-44320</v>
          </cell>
        </row>
        <row r="140">
          <cell r="B140" t="str">
            <v>CITIGROUP</v>
          </cell>
          <cell r="D140">
            <v>201002</v>
          </cell>
          <cell r="G140">
            <v>3</v>
          </cell>
          <cell r="L140">
            <v>-33120</v>
          </cell>
        </row>
        <row r="141">
          <cell r="B141" t="str">
            <v>CITIGROUP</v>
          </cell>
          <cell r="D141">
            <v>201003</v>
          </cell>
          <cell r="G141">
            <v>3</v>
          </cell>
          <cell r="L141">
            <v>-31320</v>
          </cell>
        </row>
        <row r="142">
          <cell r="B142" t="str">
            <v>CITIGROUP</v>
          </cell>
          <cell r="D142">
            <v>200904</v>
          </cell>
          <cell r="G142">
            <v>4</v>
          </cell>
          <cell r="L142">
            <v>-63640</v>
          </cell>
        </row>
        <row r="143">
          <cell r="B143" t="str">
            <v>CITIGROUP</v>
          </cell>
          <cell r="D143">
            <v>200910</v>
          </cell>
          <cell r="G143">
            <v>3</v>
          </cell>
          <cell r="L143">
            <v>-44280</v>
          </cell>
        </row>
        <row r="144">
          <cell r="B144" t="str">
            <v>CITIGROUP</v>
          </cell>
          <cell r="D144">
            <v>200911</v>
          </cell>
          <cell r="G144">
            <v>4</v>
          </cell>
          <cell r="L144">
            <v>-55720</v>
          </cell>
        </row>
        <row r="145">
          <cell r="B145" t="str">
            <v>CITIGROUP</v>
          </cell>
          <cell r="D145">
            <v>200912</v>
          </cell>
          <cell r="G145">
            <v>3</v>
          </cell>
          <cell r="L145">
            <v>-36930</v>
          </cell>
        </row>
        <row r="146">
          <cell r="B146" t="str">
            <v>CITIGROUP</v>
          </cell>
          <cell r="D146">
            <v>201001</v>
          </cell>
          <cell r="G146">
            <v>4</v>
          </cell>
          <cell r="L146">
            <v>-49040</v>
          </cell>
        </row>
        <row r="147">
          <cell r="B147" t="str">
            <v>CITIGROUP</v>
          </cell>
          <cell r="D147">
            <v>201002</v>
          </cell>
          <cell r="G147">
            <v>3</v>
          </cell>
          <cell r="L147">
            <v>-36720</v>
          </cell>
        </row>
        <row r="148">
          <cell r="B148" t="str">
            <v>CITIGROUP</v>
          </cell>
          <cell r="D148">
            <v>201003</v>
          </cell>
          <cell r="G148">
            <v>3</v>
          </cell>
          <cell r="L148">
            <v>-34770</v>
          </cell>
        </row>
        <row r="149">
          <cell r="B149" t="str">
            <v>CITIGROUP</v>
          </cell>
          <cell r="D149">
            <v>200910</v>
          </cell>
          <cell r="G149">
            <v>3</v>
          </cell>
          <cell r="L149">
            <v>-34530</v>
          </cell>
        </row>
        <row r="150">
          <cell r="B150" t="str">
            <v>CITIGROUP</v>
          </cell>
          <cell r="D150">
            <v>200911</v>
          </cell>
          <cell r="G150">
            <v>5</v>
          </cell>
          <cell r="L150">
            <v>-56150</v>
          </cell>
        </row>
        <row r="151">
          <cell r="B151" t="str">
            <v>CITIGROUP</v>
          </cell>
          <cell r="D151">
            <v>200912</v>
          </cell>
          <cell r="G151">
            <v>2</v>
          </cell>
          <cell r="L151">
            <v>-21720</v>
          </cell>
        </row>
        <row r="152">
          <cell r="B152" t="str">
            <v>CITIGROUP</v>
          </cell>
          <cell r="D152">
            <v>201001</v>
          </cell>
          <cell r="G152">
            <v>3</v>
          </cell>
          <cell r="L152">
            <v>-32130</v>
          </cell>
        </row>
        <row r="153">
          <cell r="B153" t="str">
            <v>CITIGROUP</v>
          </cell>
          <cell r="D153">
            <v>201002</v>
          </cell>
          <cell r="G153">
            <v>3</v>
          </cell>
          <cell r="L153">
            <v>-31920</v>
          </cell>
        </row>
        <row r="154">
          <cell r="B154" t="str">
            <v>CITIGROUP</v>
          </cell>
          <cell r="D154">
            <v>201003</v>
          </cell>
          <cell r="G154">
            <v>2</v>
          </cell>
          <cell r="L154">
            <v>-19880</v>
          </cell>
        </row>
        <row r="155">
          <cell r="B155" t="str">
            <v>CITIGROUP</v>
          </cell>
          <cell r="D155">
            <v>201004</v>
          </cell>
          <cell r="G155">
            <v>5</v>
          </cell>
          <cell r="L155">
            <v>-42700</v>
          </cell>
        </row>
        <row r="156">
          <cell r="B156" t="str">
            <v>CITIGROUP</v>
          </cell>
          <cell r="D156">
            <v>200910</v>
          </cell>
          <cell r="G156">
            <v>4</v>
          </cell>
          <cell r="L156">
            <v>-23240</v>
          </cell>
        </row>
        <row r="157">
          <cell r="B157" t="str">
            <v>CITIGROUP</v>
          </cell>
          <cell r="D157">
            <v>200911</v>
          </cell>
          <cell r="G157">
            <v>5</v>
          </cell>
          <cell r="L157">
            <v>-29900</v>
          </cell>
        </row>
        <row r="158">
          <cell r="B158" t="str">
            <v>CITIGROUP</v>
          </cell>
          <cell r="D158">
            <v>200912</v>
          </cell>
          <cell r="G158">
            <v>3</v>
          </cell>
          <cell r="L158">
            <v>-18180</v>
          </cell>
        </row>
        <row r="159">
          <cell r="B159" t="str">
            <v>CITIGROUP</v>
          </cell>
          <cell r="D159">
            <v>201001</v>
          </cell>
          <cell r="G159">
            <v>4</v>
          </cell>
          <cell r="L159">
            <v>-23840</v>
          </cell>
        </row>
        <row r="160">
          <cell r="B160" t="str">
            <v>CITIGROUP</v>
          </cell>
          <cell r="D160">
            <v>201002</v>
          </cell>
          <cell r="G160">
            <v>3</v>
          </cell>
          <cell r="L160">
            <v>-16770</v>
          </cell>
        </row>
        <row r="161">
          <cell r="B161" t="str">
            <v>CITIGROUP</v>
          </cell>
          <cell r="D161">
            <v>201003</v>
          </cell>
          <cell r="G161">
            <v>3</v>
          </cell>
          <cell r="L161">
            <v>-15720</v>
          </cell>
        </row>
        <row r="162">
          <cell r="B162" t="str">
            <v>CITIGROUP</v>
          </cell>
          <cell r="D162">
            <v>201004</v>
          </cell>
          <cell r="G162">
            <v>5</v>
          </cell>
          <cell r="L162">
            <v>-22950</v>
          </cell>
        </row>
        <row r="163">
          <cell r="B163" t="str">
            <v>CITIGROUP</v>
          </cell>
          <cell r="D163">
            <v>200910</v>
          </cell>
          <cell r="G163">
            <v>3</v>
          </cell>
          <cell r="L163">
            <v>-6930</v>
          </cell>
        </row>
        <row r="164">
          <cell r="B164" t="str">
            <v>CITIGROUP</v>
          </cell>
          <cell r="D164">
            <v>200911</v>
          </cell>
          <cell r="G164">
            <v>5</v>
          </cell>
          <cell r="L164">
            <v>-15150</v>
          </cell>
        </row>
        <row r="165">
          <cell r="B165" t="str">
            <v>CITIGROUP</v>
          </cell>
          <cell r="D165">
            <v>200912</v>
          </cell>
          <cell r="G165">
            <v>2</v>
          </cell>
          <cell r="L165">
            <v>-6820</v>
          </cell>
        </row>
        <row r="166">
          <cell r="B166" t="str">
            <v>CITIGROUP</v>
          </cell>
          <cell r="D166">
            <v>201001</v>
          </cell>
          <cell r="G166">
            <v>3</v>
          </cell>
          <cell r="L166">
            <v>-10080</v>
          </cell>
        </row>
        <row r="167">
          <cell r="B167" t="str">
            <v>CITIGROUP</v>
          </cell>
          <cell r="D167">
            <v>201002</v>
          </cell>
          <cell r="G167">
            <v>3</v>
          </cell>
          <cell r="L167">
            <v>-9870</v>
          </cell>
        </row>
        <row r="168">
          <cell r="B168" t="str">
            <v>CITIGROUP</v>
          </cell>
          <cell r="D168">
            <v>201003</v>
          </cell>
          <cell r="G168">
            <v>2</v>
          </cell>
          <cell r="L168">
            <v>-6280</v>
          </cell>
        </row>
        <row r="169">
          <cell r="B169" t="str">
            <v>CITIGROUP</v>
          </cell>
          <cell r="D169">
            <v>201004</v>
          </cell>
          <cell r="G169">
            <v>5</v>
          </cell>
          <cell r="L169">
            <v>-13700</v>
          </cell>
        </row>
        <row r="170">
          <cell r="B170" t="str">
            <v>CITIGROUP</v>
          </cell>
          <cell r="D170">
            <v>200910</v>
          </cell>
          <cell r="G170">
            <v>4</v>
          </cell>
          <cell r="L170">
            <v>-9240</v>
          </cell>
        </row>
        <row r="171">
          <cell r="B171" t="str">
            <v>CITIGROUP</v>
          </cell>
          <cell r="D171">
            <v>200911</v>
          </cell>
          <cell r="G171">
            <v>4</v>
          </cell>
          <cell r="L171">
            <v>-11720</v>
          </cell>
        </row>
        <row r="172">
          <cell r="B172" t="str">
            <v>CITIGROUP</v>
          </cell>
          <cell r="D172">
            <v>200912</v>
          </cell>
          <cell r="G172">
            <v>3</v>
          </cell>
          <cell r="L172">
            <v>-10680</v>
          </cell>
        </row>
        <row r="173">
          <cell r="B173" t="str">
            <v>CITIGROUP</v>
          </cell>
          <cell r="D173">
            <v>201001</v>
          </cell>
          <cell r="G173">
            <v>4</v>
          </cell>
          <cell r="L173">
            <v>-14040</v>
          </cell>
        </row>
        <row r="174">
          <cell r="B174" t="str">
            <v>CITIGROUP</v>
          </cell>
          <cell r="D174">
            <v>201002</v>
          </cell>
          <cell r="G174">
            <v>3</v>
          </cell>
          <cell r="L174">
            <v>-10920</v>
          </cell>
        </row>
        <row r="175">
          <cell r="B175" t="str">
            <v>CITIGROUP</v>
          </cell>
          <cell r="D175">
            <v>201003</v>
          </cell>
          <cell r="G175">
            <v>3</v>
          </cell>
          <cell r="L175">
            <v>-10620</v>
          </cell>
        </row>
        <row r="176">
          <cell r="B176" t="str">
            <v>CITIGROUP</v>
          </cell>
          <cell r="D176">
            <v>201004</v>
          </cell>
          <cell r="G176">
            <v>5</v>
          </cell>
          <cell r="L176">
            <v>-15700</v>
          </cell>
        </row>
        <row r="177">
          <cell r="B177" t="str">
            <v>CITIGROUP</v>
          </cell>
          <cell r="D177">
            <v>200910</v>
          </cell>
          <cell r="G177">
            <v>3</v>
          </cell>
          <cell r="L177">
            <v>-10680</v>
          </cell>
        </row>
        <row r="178">
          <cell r="B178" t="str">
            <v>CITIGROUP</v>
          </cell>
          <cell r="D178">
            <v>200911</v>
          </cell>
          <cell r="G178">
            <v>4</v>
          </cell>
          <cell r="L178">
            <v>-14120</v>
          </cell>
        </row>
        <row r="179">
          <cell r="B179" t="str">
            <v>CITIGROUP</v>
          </cell>
          <cell r="D179">
            <v>200912</v>
          </cell>
          <cell r="G179">
            <v>3</v>
          </cell>
          <cell r="L179">
            <v>-10380</v>
          </cell>
        </row>
        <row r="180">
          <cell r="B180" t="str">
            <v>CITIGROUP</v>
          </cell>
          <cell r="D180">
            <v>201001</v>
          </cell>
          <cell r="G180">
            <v>3</v>
          </cell>
          <cell r="L180">
            <v>-10230</v>
          </cell>
        </row>
        <row r="181">
          <cell r="B181" t="str">
            <v>CITIGROUP</v>
          </cell>
          <cell r="D181">
            <v>201002</v>
          </cell>
          <cell r="G181">
            <v>3</v>
          </cell>
          <cell r="L181">
            <v>-10020</v>
          </cell>
        </row>
        <row r="182">
          <cell r="B182" t="str">
            <v>CITIGROUP</v>
          </cell>
          <cell r="D182">
            <v>201003</v>
          </cell>
          <cell r="G182">
            <v>3</v>
          </cell>
          <cell r="L182">
            <v>-10320</v>
          </cell>
        </row>
        <row r="183">
          <cell r="B183" t="str">
            <v>CITIGROUP</v>
          </cell>
          <cell r="D183">
            <v>201004</v>
          </cell>
          <cell r="G183">
            <v>4</v>
          </cell>
          <cell r="L183">
            <v>-11960</v>
          </cell>
        </row>
        <row r="184">
          <cell r="B184" t="str">
            <v>CITIGROUP</v>
          </cell>
          <cell r="D184">
            <v>200910</v>
          </cell>
          <cell r="G184">
            <v>3</v>
          </cell>
          <cell r="L184">
            <v>-3180</v>
          </cell>
        </row>
        <row r="185">
          <cell r="B185" t="str">
            <v>CITIGROUP</v>
          </cell>
          <cell r="D185">
            <v>200911</v>
          </cell>
          <cell r="G185">
            <v>4</v>
          </cell>
          <cell r="L185">
            <v>-6520</v>
          </cell>
        </row>
        <row r="186">
          <cell r="B186" t="str">
            <v>CITIGROUP</v>
          </cell>
          <cell r="D186">
            <v>200912</v>
          </cell>
          <cell r="G186">
            <v>3</v>
          </cell>
          <cell r="L186">
            <v>-5730</v>
          </cell>
        </row>
        <row r="187">
          <cell r="B187" t="str">
            <v>CITIGROUP</v>
          </cell>
          <cell r="D187">
            <v>201001</v>
          </cell>
          <cell r="G187">
            <v>3</v>
          </cell>
          <cell r="L187">
            <v>-5280</v>
          </cell>
        </row>
        <row r="188">
          <cell r="B188" t="str">
            <v>CITIGROUP</v>
          </cell>
          <cell r="D188">
            <v>201002</v>
          </cell>
          <cell r="G188">
            <v>3</v>
          </cell>
          <cell r="L188">
            <v>-5520</v>
          </cell>
        </row>
        <row r="189">
          <cell r="B189" t="str">
            <v>CITIGROUP</v>
          </cell>
          <cell r="D189">
            <v>201003</v>
          </cell>
          <cell r="G189">
            <v>3</v>
          </cell>
          <cell r="L189">
            <v>-5370</v>
          </cell>
        </row>
        <row r="190">
          <cell r="B190" t="str">
            <v>CITIGROUP</v>
          </cell>
          <cell r="D190">
            <v>201004</v>
          </cell>
          <cell r="G190">
            <v>4</v>
          </cell>
          <cell r="L190">
            <v>-4760</v>
          </cell>
        </row>
        <row r="191">
          <cell r="B191" t="str">
            <v>CITIGROUP</v>
          </cell>
          <cell r="D191">
            <v>200910</v>
          </cell>
          <cell r="G191">
            <v>4</v>
          </cell>
          <cell r="L191">
            <v>12160</v>
          </cell>
        </row>
        <row r="192">
          <cell r="B192" t="str">
            <v>CITIGROUP</v>
          </cell>
          <cell r="D192">
            <v>200911</v>
          </cell>
          <cell r="G192">
            <v>5</v>
          </cell>
          <cell r="L192">
            <v>14100</v>
          </cell>
        </row>
        <row r="193">
          <cell r="B193" t="str">
            <v>CITIGROUP</v>
          </cell>
          <cell r="D193">
            <v>200912</v>
          </cell>
          <cell r="G193">
            <v>3</v>
          </cell>
          <cell r="L193">
            <v>7620</v>
          </cell>
        </row>
        <row r="194">
          <cell r="B194" t="str">
            <v>CITIGROUP</v>
          </cell>
          <cell r="D194">
            <v>201001</v>
          </cell>
          <cell r="G194">
            <v>3</v>
          </cell>
          <cell r="L194">
            <v>7920</v>
          </cell>
        </row>
        <row r="195">
          <cell r="B195" t="str">
            <v>CITIGROUP</v>
          </cell>
          <cell r="D195">
            <v>201002</v>
          </cell>
          <cell r="G195">
            <v>3</v>
          </cell>
          <cell r="L195">
            <v>7680</v>
          </cell>
        </row>
        <row r="196">
          <cell r="B196" t="str">
            <v>CITIGROUP</v>
          </cell>
          <cell r="D196">
            <v>201003</v>
          </cell>
          <cell r="G196">
            <v>3</v>
          </cell>
          <cell r="L196">
            <v>7680</v>
          </cell>
        </row>
        <row r="197">
          <cell r="B197" t="str">
            <v>CITIGROUP</v>
          </cell>
          <cell r="D197">
            <v>201004</v>
          </cell>
          <cell r="G197">
            <v>5</v>
          </cell>
          <cell r="L197">
            <v>13550</v>
          </cell>
        </row>
        <row r="198">
          <cell r="B198" t="str">
            <v>CITIGROUP</v>
          </cell>
          <cell r="D198">
            <v>200910</v>
          </cell>
          <cell r="G198">
            <v>4</v>
          </cell>
          <cell r="L198">
            <v>15960</v>
          </cell>
        </row>
        <row r="199">
          <cell r="B199" t="str">
            <v>CITIGROUP</v>
          </cell>
          <cell r="D199">
            <v>200911</v>
          </cell>
          <cell r="G199">
            <v>5</v>
          </cell>
          <cell r="L199">
            <v>17600</v>
          </cell>
        </row>
        <row r="200">
          <cell r="B200" t="str">
            <v>CITIGROUP</v>
          </cell>
          <cell r="D200">
            <v>200912</v>
          </cell>
          <cell r="G200">
            <v>2</v>
          </cell>
          <cell r="L200">
            <v>6180</v>
          </cell>
        </row>
        <row r="201">
          <cell r="B201" t="str">
            <v>CITIGROUP</v>
          </cell>
          <cell r="D201">
            <v>201001</v>
          </cell>
          <cell r="G201">
            <v>4</v>
          </cell>
          <cell r="L201">
            <v>13160</v>
          </cell>
        </row>
        <row r="202">
          <cell r="B202" t="str">
            <v>CITIGROUP</v>
          </cell>
          <cell r="D202">
            <v>201002</v>
          </cell>
          <cell r="G202">
            <v>3</v>
          </cell>
          <cell r="L202">
            <v>9780</v>
          </cell>
        </row>
        <row r="203">
          <cell r="B203" t="str">
            <v>CITIGROUP</v>
          </cell>
          <cell r="D203">
            <v>201003</v>
          </cell>
          <cell r="G203">
            <v>2</v>
          </cell>
          <cell r="L203">
            <v>6200</v>
          </cell>
        </row>
        <row r="204">
          <cell r="B204" t="str">
            <v>CITIGROUP</v>
          </cell>
          <cell r="D204">
            <v>201004</v>
          </cell>
          <cell r="G204">
            <v>6</v>
          </cell>
          <cell r="L204">
            <v>17760</v>
          </cell>
        </row>
        <row r="205">
          <cell r="B205" t="str">
            <v>CITIGROUP</v>
          </cell>
          <cell r="D205">
            <v>200910</v>
          </cell>
          <cell r="G205">
            <v>3</v>
          </cell>
          <cell r="L205">
            <v>12120</v>
          </cell>
        </row>
        <row r="206">
          <cell r="B206" t="str">
            <v>CITIGROUP</v>
          </cell>
          <cell r="D206">
            <v>200911</v>
          </cell>
          <cell r="G206">
            <v>5</v>
          </cell>
          <cell r="L206">
            <v>20100</v>
          </cell>
        </row>
        <row r="207">
          <cell r="B207" t="str">
            <v>CITIGROUP</v>
          </cell>
          <cell r="D207">
            <v>200912</v>
          </cell>
          <cell r="G207">
            <v>3</v>
          </cell>
          <cell r="L207">
            <v>12720</v>
          </cell>
        </row>
        <row r="208">
          <cell r="B208" t="str">
            <v>CITIGROUP</v>
          </cell>
          <cell r="D208">
            <v>201001</v>
          </cell>
          <cell r="G208">
            <v>4</v>
          </cell>
          <cell r="L208">
            <v>16960</v>
          </cell>
        </row>
        <row r="209">
          <cell r="B209" t="str">
            <v>CITIGROUP</v>
          </cell>
          <cell r="D209">
            <v>201002</v>
          </cell>
          <cell r="G209">
            <v>3</v>
          </cell>
          <cell r="L209">
            <v>12480</v>
          </cell>
        </row>
        <row r="210">
          <cell r="B210" t="str">
            <v>CITIGROUP</v>
          </cell>
          <cell r="D210">
            <v>201003</v>
          </cell>
          <cell r="G210">
            <v>2</v>
          </cell>
          <cell r="L210">
            <v>8420</v>
          </cell>
        </row>
        <row r="211">
          <cell r="B211" t="str">
            <v>CITIGROUP</v>
          </cell>
          <cell r="D211">
            <v>201004</v>
          </cell>
          <cell r="G211">
            <v>5</v>
          </cell>
          <cell r="L211">
            <v>21300</v>
          </cell>
        </row>
        <row r="212">
          <cell r="B212" t="str">
            <v>UBSSEC</v>
          </cell>
          <cell r="D212">
            <v>200904</v>
          </cell>
          <cell r="G212">
            <v>-51</v>
          </cell>
          <cell r="L212">
            <v>2146380.9</v>
          </cell>
        </row>
        <row r="213">
          <cell r="B213" t="str">
            <v>CITIGROUP</v>
          </cell>
          <cell r="D213">
            <v>200910</v>
          </cell>
          <cell r="G213">
            <v>3</v>
          </cell>
          <cell r="L213">
            <v>10470</v>
          </cell>
        </row>
        <row r="214">
          <cell r="B214" t="str">
            <v>CITIGROUP</v>
          </cell>
          <cell r="D214">
            <v>200911</v>
          </cell>
          <cell r="G214">
            <v>5</v>
          </cell>
          <cell r="L214">
            <v>18350</v>
          </cell>
        </row>
        <row r="215">
          <cell r="B215" t="str">
            <v>CITIGROUP</v>
          </cell>
          <cell r="D215">
            <v>200912</v>
          </cell>
          <cell r="G215">
            <v>3</v>
          </cell>
          <cell r="L215">
            <v>11130</v>
          </cell>
        </row>
        <row r="216">
          <cell r="B216" t="str">
            <v>CITIGROUP</v>
          </cell>
          <cell r="D216">
            <v>201001</v>
          </cell>
          <cell r="G216">
            <v>4</v>
          </cell>
          <cell r="L216">
            <v>14760</v>
          </cell>
        </row>
        <row r="217">
          <cell r="B217" t="str">
            <v>CITIGROUP</v>
          </cell>
          <cell r="D217">
            <v>201002</v>
          </cell>
          <cell r="G217">
            <v>3</v>
          </cell>
          <cell r="L217">
            <v>11430</v>
          </cell>
        </row>
        <row r="218">
          <cell r="B218" t="str">
            <v>CITIGROUP</v>
          </cell>
          <cell r="D218">
            <v>201003</v>
          </cell>
          <cell r="G218">
            <v>2</v>
          </cell>
          <cell r="L218">
            <v>7720</v>
          </cell>
        </row>
        <row r="219">
          <cell r="B219" t="str">
            <v>CITIGROUP</v>
          </cell>
          <cell r="D219">
            <v>201004</v>
          </cell>
          <cell r="G219">
            <v>5</v>
          </cell>
          <cell r="L219">
            <v>21300</v>
          </cell>
        </row>
        <row r="220">
          <cell r="B220" t="str">
            <v>CITIGROUP</v>
          </cell>
          <cell r="D220">
            <v>200904</v>
          </cell>
          <cell r="G220">
            <v>51</v>
          </cell>
          <cell r="L220">
            <v>-2146380.9</v>
          </cell>
        </row>
        <row r="221">
          <cell r="B221" t="str">
            <v>CITIGROUP</v>
          </cell>
          <cell r="D221">
            <v>200904</v>
          </cell>
          <cell r="G221">
            <v>-51</v>
          </cell>
          <cell r="L221">
            <v>-269790</v>
          </cell>
        </row>
        <row r="222">
          <cell r="B222" t="str">
            <v>CITIGROUP</v>
          </cell>
          <cell r="D222">
            <v>200904</v>
          </cell>
          <cell r="G222">
            <v>-187</v>
          </cell>
          <cell r="L222">
            <v>-989230</v>
          </cell>
        </row>
      </sheetData>
      <sheetData sheetId="2"/>
      <sheetData sheetId="3" refreshError="1"/>
      <sheetData sheetId="4"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ry"/>
      <sheetName val="NY 05 COR"/>
      <sheetName val="NE 05 COR"/>
      <sheetName val="BO NE detail"/>
      <sheetName val="BO NE curr cor"/>
      <sheetName val="BO NY detail"/>
      <sheetName val="BO NY curr cor"/>
      <sheetName val="MAP"/>
      <sheetName val="Business Unit"/>
      <sheetName val="Account Map"/>
      <sheetName val="Activity Map"/>
      <sheetName val="PP lines"/>
      <sheetName val="PP cover sheet"/>
      <sheetName val="upload"/>
      <sheetName val="corrective entry for uk 458117"/>
      <sheetName val="GcaSummary"/>
      <sheetName val="MarginSummary"/>
    </sheetNames>
    <sheetDataSet>
      <sheetData sheetId="0"/>
      <sheetData sheetId="1"/>
      <sheetData sheetId="2"/>
      <sheetData sheetId="3"/>
      <sheetData sheetId="4"/>
      <sheetData sheetId="5"/>
      <sheetData sheetId="6"/>
      <sheetData sheetId="7" refreshError="1">
        <row r="2">
          <cell r="A2" t="str">
            <v>100</v>
          </cell>
          <cell r="C2" t="str">
            <v>256021</v>
          </cell>
        </row>
        <row r="3">
          <cell r="A3" t="str">
            <v>110</v>
          </cell>
          <cell r="C3" t="str">
            <v>256022</v>
          </cell>
        </row>
        <row r="4">
          <cell r="A4" t="str">
            <v>150</v>
          </cell>
          <cell r="C4" t="str">
            <v>256026</v>
          </cell>
        </row>
        <row r="5">
          <cell r="A5" t="str">
            <v>200</v>
          </cell>
          <cell r="C5" t="str">
            <v>256026</v>
          </cell>
        </row>
        <row r="6">
          <cell r="A6" t="str">
            <v>300</v>
          </cell>
          <cell r="C6" t="str">
            <v>256024</v>
          </cell>
        </row>
        <row r="7">
          <cell r="A7" t="str">
            <v>350</v>
          </cell>
          <cell r="C7" t="str">
            <v>256025</v>
          </cell>
        </row>
        <row r="8">
          <cell r="A8" t="str">
            <v>400</v>
          </cell>
          <cell r="C8" t="str">
            <v>256026</v>
          </cell>
        </row>
        <row r="9">
          <cell r="A9" t="str">
            <v>500</v>
          </cell>
          <cell r="C9" t="str">
            <v>256023</v>
          </cell>
        </row>
        <row r="10">
          <cell r="A10" t="str">
            <v>A10</v>
          </cell>
          <cell r="C10" t="str">
            <v>311090</v>
          </cell>
        </row>
        <row r="11">
          <cell r="A11" t="str">
            <v>A11</v>
          </cell>
          <cell r="C11" t="str">
            <v>311090</v>
          </cell>
        </row>
        <row r="12">
          <cell r="A12" t="str">
            <v>A20</v>
          </cell>
          <cell r="C12" t="str">
            <v>286500</v>
          </cell>
        </row>
        <row r="13">
          <cell r="A13" t="str">
            <v>A30</v>
          </cell>
          <cell r="C13" t="str">
            <v>256026</v>
          </cell>
        </row>
        <row r="14">
          <cell r="A14" t="str">
            <v>A40</v>
          </cell>
          <cell r="C14" t="str">
            <v>256026</v>
          </cell>
        </row>
        <row r="15">
          <cell r="A15" t="str">
            <v>A41</v>
          </cell>
          <cell r="C15" t="str">
            <v>256026</v>
          </cell>
        </row>
        <row r="16">
          <cell r="A16" t="str">
            <v>A42</v>
          </cell>
          <cell r="C16" t="str">
            <v>256026</v>
          </cell>
        </row>
        <row r="17">
          <cell r="A17" t="str">
            <v>A50</v>
          </cell>
          <cell r="C17" t="str">
            <v>256026</v>
          </cell>
        </row>
        <row r="18">
          <cell r="A18" t="str">
            <v>A60</v>
          </cell>
          <cell r="C18" t="str">
            <v>256026</v>
          </cell>
        </row>
        <row r="19">
          <cell r="A19" t="str">
            <v>A65</v>
          </cell>
          <cell r="C19" t="str">
            <v>256026</v>
          </cell>
        </row>
        <row r="20">
          <cell r="A20" t="str">
            <v>A70</v>
          </cell>
          <cell r="C20" t="str">
            <v>256026</v>
          </cell>
        </row>
        <row r="21">
          <cell r="A21" t="str">
            <v>B01</v>
          </cell>
          <cell r="C21" t="str">
            <v>223021</v>
          </cell>
        </row>
        <row r="22">
          <cell r="A22" t="str">
            <v>B02</v>
          </cell>
          <cell r="C22" t="str">
            <v>221029</v>
          </cell>
        </row>
        <row r="23">
          <cell r="A23" t="str">
            <v>B03</v>
          </cell>
          <cell r="C23" t="str">
            <v>221026</v>
          </cell>
        </row>
        <row r="24">
          <cell r="A24" t="str">
            <v>B04</v>
          </cell>
          <cell r="C24" t="str">
            <v>221027</v>
          </cell>
        </row>
        <row r="25">
          <cell r="A25" t="str">
            <v>B05</v>
          </cell>
          <cell r="C25" t="str">
            <v>221031</v>
          </cell>
        </row>
        <row r="26">
          <cell r="A26" t="str">
            <v>B06</v>
          </cell>
          <cell r="C26" t="str">
            <v>223020</v>
          </cell>
        </row>
        <row r="27">
          <cell r="A27" t="str">
            <v>B07</v>
          </cell>
          <cell r="C27" t="str">
            <v>221028</v>
          </cell>
        </row>
        <row r="28">
          <cell r="A28" t="str">
            <v>B08</v>
          </cell>
          <cell r="C28" t="str">
            <v>221030</v>
          </cell>
        </row>
        <row r="29">
          <cell r="A29" t="str">
            <v>B09</v>
          </cell>
          <cell r="C29" t="str">
            <v>222000</v>
          </cell>
        </row>
        <row r="30">
          <cell r="A30" t="str">
            <v>M10</v>
          </cell>
          <cell r="C30" t="str">
            <v>256020</v>
          </cell>
        </row>
        <row r="31">
          <cell r="A31" t="str">
            <v>M20</v>
          </cell>
          <cell r="C31" t="str">
            <v>256020</v>
          </cell>
        </row>
        <row r="32">
          <cell r="A32" t="str">
            <v>M50</v>
          </cell>
          <cell r="C32" t="str">
            <v>256020</v>
          </cell>
        </row>
        <row r="33">
          <cell r="A33" t="str">
            <v>P10</v>
          </cell>
          <cell r="C33" t="str">
            <v>221020</v>
          </cell>
        </row>
        <row r="34">
          <cell r="A34" t="str">
            <v>P15</v>
          </cell>
          <cell r="C34" t="str">
            <v>221020</v>
          </cell>
        </row>
        <row r="35">
          <cell r="A35" t="str">
            <v>P20</v>
          </cell>
          <cell r="C35" t="str">
            <v>221021</v>
          </cell>
        </row>
        <row r="36">
          <cell r="A36" t="str">
            <v>P21</v>
          </cell>
          <cell r="C36" t="str">
            <v>221021</v>
          </cell>
        </row>
        <row r="37">
          <cell r="A37" t="str">
            <v>P25</v>
          </cell>
          <cell r="C37" t="str">
            <v>221021</v>
          </cell>
        </row>
        <row r="38">
          <cell r="A38" t="str">
            <v>P26</v>
          </cell>
          <cell r="C38" t="str">
            <v>221021</v>
          </cell>
        </row>
        <row r="39">
          <cell r="A39" t="str">
            <v>P30</v>
          </cell>
          <cell r="C39" t="str">
            <v>221022</v>
          </cell>
        </row>
        <row r="40">
          <cell r="A40" t="str">
            <v>P50</v>
          </cell>
          <cell r="C40" t="str">
            <v>221024</v>
          </cell>
        </row>
        <row r="41">
          <cell r="A41" t="str">
            <v>T10</v>
          </cell>
          <cell r="C41" t="str">
            <v>256026</v>
          </cell>
        </row>
        <row r="42">
          <cell r="A42">
            <v>0</v>
          </cell>
          <cell r="C42" t="str">
            <v>256026</v>
          </cell>
        </row>
      </sheetData>
      <sheetData sheetId="8" refreshError="1">
        <row r="1">
          <cell r="A1" t="str">
            <v>70001</v>
          </cell>
          <cell r="B1" t="str">
            <v>NGHINCD.J</v>
          </cell>
        </row>
        <row r="2">
          <cell r="A2" t="str">
            <v>70002</v>
          </cell>
          <cell r="B2" t="str">
            <v>NGTEND.J</v>
          </cell>
        </row>
        <row r="3">
          <cell r="A3" t="str">
            <v>70003</v>
          </cell>
          <cell r="B3" t="str">
            <v>NGUSLLC.J</v>
          </cell>
        </row>
        <row r="4">
          <cell r="A4" t="str">
            <v>70004</v>
          </cell>
          <cell r="B4" t="str">
            <v>NGUS6LLC.J</v>
          </cell>
        </row>
        <row r="5">
          <cell r="A5" t="str">
            <v>00004DIST</v>
          </cell>
          <cell r="B5" t="str">
            <v>NGUSADISTD.J</v>
          </cell>
        </row>
        <row r="6">
          <cell r="A6" t="str">
            <v>00005DIST</v>
          </cell>
          <cell r="B6" t="str">
            <v>NGUSADISTD.J</v>
          </cell>
        </row>
        <row r="7">
          <cell r="A7" t="str">
            <v>00010DIST</v>
          </cell>
          <cell r="B7" t="str">
            <v>NGUSADISTD.J</v>
          </cell>
        </row>
        <row r="8">
          <cell r="A8" t="str">
            <v>00036DIST</v>
          </cell>
          <cell r="B8" t="str">
            <v>NIMODISTD.J</v>
          </cell>
        </row>
        <row r="9">
          <cell r="A9" t="str">
            <v>00041DIST</v>
          </cell>
          <cell r="B9" t="str">
            <v>NGUSADISTD.J</v>
          </cell>
        </row>
        <row r="10">
          <cell r="A10" t="str">
            <v>00049DIST</v>
          </cell>
          <cell r="B10" t="str">
            <v>NGUSADISTD.J</v>
          </cell>
        </row>
        <row r="11">
          <cell r="A11" t="str">
            <v>80001DIST</v>
          </cell>
          <cell r="B11" t="str">
            <v>NGUSADISTGAAPD.J</v>
          </cell>
        </row>
        <row r="12">
          <cell r="A12" t="str">
            <v>80002DIST</v>
          </cell>
          <cell r="B12" t="str">
            <v>NIMODISTGAAPD.J</v>
          </cell>
        </row>
        <row r="13">
          <cell r="A13" t="str">
            <v>90001DIST</v>
          </cell>
          <cell r="B13" t="str">
            <v>USGAAPELIM.J</v>
          </cell>
        </row>
        <row r="14">
          <cell r="A14" t="str">
            <v>90002DIST</v>
          </cell>
          <cell r="B14" t="str">
            <v>NGUSADISTD.J</v>
          </cell>
        </row>
        <row r="15">
          <cell r="A15" t="str">
            <v>90003DIST</v>
          </cell>
          <cell r="B15" t="str">
            <v>NIMOELIMD.J</v>
          </cell>
        </row>
        <row r="16">
          <cell r="A16" t="str">
            <v>00036GAS</v>
          </cell>
          <cell r="B16" t="str">
            <v>NIMOGASD.J</v>
          </cell>
        </row>
        <row r="17">
          <cell r="A17" t="str">
            <v>80002GAS</v>
          </cell>
          <cell r="B17" t="str">
            <v>NIMOGASGAAPD.J</v>
          </cell>
        </row>
        <row r="18">
          <cell r="A18" t="str">
            <v>90001GAS</v>
          </cell>
          <cell r="B18" t="str">
            <v>USGAAPELIM.J</v>
          </cell>
        </row>
        <row r="19">
          <cell r="A19" t="str">
            <v>90003GAS</v>
          </cell>
          <cell r="B19" t="str">
            <v>NIMOELIMD.J</v>
          </cell>
        </row>
        <row r="20">
          <cell r="A20" t="str">
            <v>00004GNSC</v>
          </cell>
          <cell r="B20" t="str">
            <v>NGUSAGENSCD.J</v>
          </cell>
        </row>
        <row r="21">
          <cell r="A21" t="str">
            <v>00005GNSC</v>
          </cell>
          <cell r="B21" t="str">
            <v>NGUSAGENSCD.J</v>
          </cell>
        </row>
        <row r="22">
          <cell r="A22" t="str">
            <v>00010GNSC</v>
          </cell>
          <cell r="B22" t="str">
            <v>NGUSAGENSCD.J</v>
          </cell>
        </row>
        <row r="23">
          <cell r="A23" t="str">
            <v>00036GNSC</v>
          </cell>
          <cell r="B23" t="str">
            <v>NIMOGENSCD.J</v>
          </cell>
        </row>
        <row r="24">
          <cell r="A24" t="str">
            <v>00041GNSC</v>
          </cell>
          <cell r="B24" t="str">
            <v>NGUSAGENSCD.J</v>
          </cell>
        </row>
        <row r="25">
          <cell r="A25" t="str">
            <v>00049GNSC</v>
          </cell>
          <cell r="B25" t="str">
            <v>NGUSAGENSCD.J</v>
          </cell>
        </row>
        <row r="26">
          <cell r="A26" t="str">
            <v>80001GNSC</v>
          </cell>
          <cell r="B26" t="str">
            <v>NGUSAGENSCGAAPD.J</v>
          </cell>
        </row>
        <row r="27">
          <cell r="A27" t="str">
            <v>80002GNSC</v>
          </cell>
          <cell r="B27" t="str">
            <v>NIMOGENSCGAAPD.J</v>
          </cell>
        </row>
        <row r="28">
          <cell r="A28" t="str">
            <v>90001GNSC</v>
          </cell>
          <cell r="B28" t="str">
            <v>USGAAPELIM.J</v>
          </cell>
        </row>
        <row r="29">
          <cell r="A29" t="str">
            <v>90002GNSC</v>
          </cell>
          <cell r="B29" t="str">
            <v>NGUSAGENSCD.J</v>
          </cell>
        </row>
        <row r="30">
          <cell r="A30" t="str">
            <v>90003GNSC</v>
          </cell>
          <cell r="B30" t="str">
            <v>NIMOELIMD.J</v>
          </cell>
        </row>
        <row r="31">
          <cell r="A31" t="str">
            <v>00006INTE</v>
          </cell>
          <cell r="B31" t="str">
            <v>NGUSAINTD.J</v>
          </cell>
        </row>
        <row r="32">
          <cell r="A32" t="str">
            <v>00007INTE</v>
          </cell>
          <cell r="B32" t="str">
            <v>NGUSAINTD.J</v>
          </cell>
        </row>
        <row r="33">
          <cell r="A33" t="str">
            <v>00008INTE</v>
          </cell>
          <cell r="B33" t="str">
            <v>NGUSAINTD.J</v>
          </cell>
        </row>
        <row r="34">
          <cell r="A34" t="str">
            <v>00020INTE</v>
          </cell>
          <cell r="B34" t="str">
            <v>NGUSAINTD.J</v>
          </cell>
        </row>
        <row r="35">
          <cell r="A35" t="str">
            <v>80001INTE</v>
          </cell>
          <cell r="B35" t="str">
            <v>NGUSAINTGAAPD.J</v>
          </cell>
        </row>
        <row r="36">
          <cell r="A36" t="str">
            <v>90001INTE</v>
          </cell>
          <cell r="B36" t="str">
            <v>USGAAPELIM.J</v>
          </cell>
        </row>
        <row r="37">
          <cell r="A37" t="str">
            <v>90002INTE</v>
          </cell>
          <cell r="B37" t="str">
            <v>NGUSAINTD.J</v>
          </cell>
        </row>
        <row r="38">
          <cell r="A38" t="str">
            <v>90001ISEG</v>
          </cell>
          <cell r="B38" t="str">
            <v>USGAAPELIM.J</v>
          </cell>
        </row>
        <row r="39">
          <cell r="A39" t="str">
            <v>90002ISEG</v>
          </cell>
          <cell r="B39" t="str">
            <v>NGUSAELIMD.J</v>
          </cell>
        </row>
        <row r="40">
          <cell r="A40" t="str">
            <v>90003ISEG</v>
          </cell>
          <cell r="B40" t="str">
            <v>NIMOELIMD.J</v>
          </cell>
        </row>
        <row r="41">
          <cell r="A41" t="str">
            <v>90008ISEG</v>
          </cell>
          <cell r="B41" t="str">
            <v>GAAPADJELIM.J</v>
          </cell>
        </row>
        <row r="42">
          <cell r="A42" t="str">
            <v>00082ITC</v>
          </cell>
          <cell r="B42" t="str">
            <v>ITCUSD.J</v>
          </cell>
        </row>
        <row r="43">
          <cell r="A43" t="str">
            <v>00083ITC</v>
          </cell>
          <cell r="B43" t="str">
            <v>ITCUSD.J</v>
          </cell>
        </row>
        <row r="44">
          <cell r="A44" t="str">
            <v>80001ITC</v>
          </cell>
          <cell r="B44" t="str">
            <v>ITCGAAPD.J</v>
          </cell>
        </row>
        <row r="45">
          <cell r="A45" t="str">
            <v>90001ITC</v>
          </cell>
          <cell r="B45" t="str">
            <v>USGAAPELIM.J</v>
          </cell>
        </row>
        <row r="46">
          <cell r="A46" t="str">
            <v>90002ITC</v>
          </cell>
          <cell r="B46" t="str">
            <v>ITCUSD.J</v>
          </cell>
        </row>
        <row r="47">
          <cell r="A47" t="str">
            <v>00001OTH</v>
          </cell>
          <cell r="B47" t="str">
            <v>NGUSAOTHD.J</v>
          </cell>
        </row>
        <row r="48">
          <cell r="A48" t="str">
            <v>00035OTH</v>
          </cell>
          <cell r="B48" t="str">
            <v>NIMOOTHD.J</v>
          </cell>
        </row>
        <row r="49">
          <cell r="A49" t="str">
            <v>00037OTH</v>
          </cell>
          <cell r="B49" t="str">
            <v>NIMOOTHD.J</v>
          </cell>
        </row>
        <row r="50">
          <cell r="A50" t="str">
            <v>00039OTH</v>
          </cell>
          <cell r="B50" t="str">
            <v>NIMOOTHD.J</v>
          </cell>
        </row>
        <row r="51">
          <cell r="A51" t="str">
            <v>00040OTH</v>
          </cell>
          <cell r="B51" t="str">
            <v>NIMOOTHD.J</v>
          </cell>
        </row>
        <row r="52">
          <cell r="A52" t="str">
            <v>00070OTH</v>
          </cell>
          <cell r="B52" t="str">
            <v>NGUSAOTHD.J</v>
          </cell>
        </row>
        <row r="53">
          <cell r="A53" t="str">
            <v>00085OTH</v>
          </cell>
          <cell r="B53" t="str">
            <v>NGUSAOTHD.J</v>
          </cell>
        </row>
        <row r="54">
          <cell r="A54" t="str">
            <v>00086OTH</v>
          </cell>
          <cell r="B54" t="str">
            <v>NGUSAOTHD.J</v>
          </cell>
        </row>
        <row r="55">
          <cell r="A55" t="str">
            <v>00095OTH</v>
          </cell>
          <cell r="B55" t="str">
            <v>NGUSAOTHD.J</v>
          </cell>
        </row>
        <row r="56">
          <cell r="A56" t="str">
            <v>00099OTH</v>
          </cell>
          <cell r="B56" t="str">
            <v>NGUSAOTHD.J</v>
          </cell>
        </row>
        <row r="57">
          <cell r="A57" t="str">
            <v>80001OTH</v>
          </cell>
          <cell r="B57" t="str">
            <v>NGUSAOTHGAAPD.J</v>
          </cell>
        </row>
        <row r="58">
          <cell r="A58" t="str">
            <v>80002OTH</v>
          </cell>
          <cell r="B58" t="str">
            <v>NIMOOTHGAAPD.J</v>
          </cell>
        </row>
        <row r="59">
          <cell r="A59" t="str">
            <v>90001OTH</v>
          </cell>
          <cell r="B59" t="str">
            <v>USGAAPELIM.J</v>
          </cell>
        </row>
        <row r="60">
          <cell r="A60" t="str">
            <v>90002OTH</v>
          </cell>
          <cell r="B60" t="str">
            <v>NGUSAOTHD.J</v>
          </cell>
        </row>
        <row r="61">
          <cell r="A61" t="str">
            <v>90003OTH</v>
          </cell>
          <cell r="B61" t="str">
            <v>NIMOELIMD.J</v>
          </cell>
        </row>
        <row r="62">
          <cell r="A62" t="str">
            <v>00075TELE</v>
          </cell>
          <cell r="B62" t="str">
            <v>NGUSATELD.J</v>
          </cell>
        </row>
        <row r="63">
          <cell r="A63" t="str">
            <v>00077TELE</v>
          </cell>
          <cell r="B63" t="str">
            <v>NGUSATELD.J</v>
          </cell>
        </row>
        <row r="64">
          <cell r="A64" t="str">
            <v>00078TELE</v>
          </cell>
          <cell r="B64" t="str">
            <v>NGUSATELD.J</v>
          </cell>
        </row>
        <row r="65">
          <cell r="A65" t="str">
            <v>80001TELE</v>
          </cell>
          <cell r="B65" t="str">
            <v>NGUSATELGAAPD.J</v>
          </cell>
        </row>
        <row r="66">
          <cell r="A66" t="str">
            <v>90001TELE</v>
          </cell>
          <cell r="B66" t="str">
            <v>USGAAPELIM.J</v>
          </cell>
        </row>
        <row r="67">
          <cell r="A67" t="str">
            <v>90002TELE</v>
          </cell>
          <cell r="B67" t="str">
            <v>NGUSATELD.J</v>
          </cell>
        </row>
        <row r="68">
          <cell r="A68" t="str">
            <v>00004TRAN</v>
          </cell>
          <cell r="B68" t="str">
            <v>NGUSATRAND.J</v>
          </cell>
        </row>
        <row r="69">
          <cell r="A69" t="str">
            <v>00005TRAN</v>
          </cell>
          <cell r="B69" t="str">
            <v>NGUSATRAND.J</v>
          </cell>
        </row>
        <row r="70">
          <cell r="A70" t="str">
            <v>00010TRAN</v>
          </cell>
          <cell r="B70" t="str">
            <v>NGUSATRAND.J</v>
          </cell>
        </row>
        <row r="71">
          <cell r="A71" t="str">
            <v>00021TRAN</v>
          </cell>
          <cell r="B71" t="str">
            <v>NGUSATRAND.J</v>
          </cell>
        </row>
        <row r="72">
          <cell r="A72" t="str">
            <v>00036TRAN</v>
          </cell>
          <cell r="B72" t="str">
            <v>NIMOTRAND.J</v>
          </cell>
        </row>
        <row r="73">
          <cell r="A73" t="str">
            <v>00041TRAN</v>
          </cell>
          <cell r="B73" t="str">
            <v>NGUSATRAND.J</v>
          </cell>
        </row>
        <row r="74">
          <cell r="A74" t="str">
            <v>00049TRAN</v>
          </cell>
          <cell r="B74" t="str">
            <v>NGUSATRAND.J</v>
          </cell>
        </row>
        <row r="75">
          <cell r="A75" t="str">
            <v>80001TRAN</v>
          </cell>
          <cell r="B75" t="str">
            <v>NGUSATRANGAAPD.J</v>
          </cell>
        </row>
        <row r="76">
          <cell r="A76" t="str">
            <v>80002TRAN</v>
          </cell>
          <cell r="B76" t="str">
            <v>NIMOTRANGAAPD.J</v>
          </cell>
        </row>
        <row r="77">
          <cell r="A77" t="str">
            <v>90001TRAN</v>
          </cell>
          <cell r="B77" t="str">
            <v>USGAAPELIM.J</v>
          </cell>
        </row>
        <row r="78">
          <cell r="A78" t="str">
            <v>90002TRAN</v>
          </cell>
          <cell r="B78" t="str">
            <v>NGUSATRAND.J</v>
          </cell>
        </row>
        <row r="79">
          <cell r="A79" t="str">
            <v>90003TRAN</v>
          </cell>
          <cell r="B79" t="str">
            <v>NIMOELIMD.J</v>
          </cell>
        </row>
      </sheetData>
      <sheetData sheetId="9" refreshError="1"/>
      <sheetData sheetId="10" refreshError="1"/>
      <sheetData sheetId="11"/>
      <sheetData sheetId="12"/>
      <sheetData sheetId="13"/>
      <sheetData sheetId="14"/>
      <sheetData sheetId="15" refreshError="1"/>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G Cash flow 3 mos endJune 2012"/>
      <sheetName val="6865 June 2012"/>
      <sheetName val="6865 March 2012"/>
      <sheetName val="6220 June 2012"/>
      <sheetName val="FAS 143 worksheet"/>
      <sheetName val="Sheet3"/>
      <sheetName val="June 2012 FAS 143 entry (2)"/>
      <sheetName val="March 2012 FAS 143 entry"/>
      <sheetName val="Cash flow June  2012 (3)"/>
      <sheetName val="Rpt 6256 as of Jan 11"/>
    </sheetNames>
    <sheetDataSet>
      <sheetData sheetId="0"/>
      <sheetData sheetId="1">
        <row r="32">
          <cell r="AA32">
            <v>215125</v>
          </cell>
        </row>
      </sheetData>
      <sheetData sheetId="2">
        <row r="34">
          <cell r="J34">
            <v>3272846.6599999997</v>
          </cell>
        </row>
      </sheetData>
      <sheetData sheetId="3">
        <row r="449">
          <cell r="F449">
            <v>0</v>
          </cell>
        </row>
      </sheetData>
      <sheetData sheetId="4">
        <row r="3">
          <cell r="AE3">
            <v>-4401.1200000000026</v>
          </cell>
        </row>
      </sheetData>
      <sheetData sheetId="5">
        <row r="3">
          <cell r="E3">
            <v>762291.21</v>
          </cell>
        </row>
      </sheetData>
      <sheetData sheetId="6">
        <row r="14">
          <cell r="K14">
            <v>1205023.71</v>
          </cell>
        </row>
      </sheetData>
      <sheetData sheetId="7" refreshError="1"/>
      <sheetData sheetId="8" refreshError="1"/>
      <sheetData sheetId="9"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hibit 9"/>
      <sheetName val="Chart Data"/>
      <sheetName val="E Chin's Extract"/>
      <sheetName val="Marketing Data"/>
      <sheetName val="2002-03 Chart"/>
      <sheetName val="2003-04 Chart"/>
      <sheetName val="KEDLI Data "/>
      <sheetName val="Cogens"/>
      <sheetName val="Updated Chart"/>
      <sheetName val="7-1-05 on SCADA Cogen data"/>
    </sheetNames>
    <sheetDataSet>
      <sheetData sheetId="0" refreshError="1"/>
      <sheetData sheetId="1"/>
      <sheetData sheetId="2"/>
      <sheetData sheetId="3"/>
      <sheetData sheetId="4" refreshError="1"/>
      <sheetData sheetId="5" refreshError="1"/>
      <sheetData sheetId="6"/>
      <sheetData sheetId="7"/>
      <sheetData sheetId="8" refreshError="1"/>
      <sheetData sheetId="9"/>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gt;"/>
      <sheetName val="Unadjusted TB (BS)"/>
      <sheetName val="Unadjusted TB (IS)"/>
      <sheetName val="Adjustments --&gt;"/>
      <sheetName val="Adjusting Entries"/>
      <sheetName val="Adjusting Entry Impact - FERC"/>
      <sheetName val="Financial Statements --&gt;"/>
      <sheetName val="Balance Sheet - FERC"/>
      <sheetName val="Income Statement - FERC"/>
      <sheetName val="Cash Flow - FERC"/>
      <sheetName val="Retained Earning - FERC"/>
      <sheetName val="Extra Schedules &amp; Analysis --&gt;"/>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AS"/>
      <sheetName val="Inputs"/>
      <sheetName val="IFRS GAAP Cons Summary"/>
      <sheetName val="US GAAP Cons Summary"/>
      <sheetName val="01-Summary"/>
      <sheetName val="01-Rollforward"/>
      <sheetName val="Template -04"/>
      <sheetName val="04-Summary"/>
      <sheetName val="04-Rollforward"/>
      <sheetName val="05-Summary"/>
      <sheetName val="05-Rollforward"/>
      <sheetName val="10-Summary"/>
      <sheetName val="10-Rollforward"/>
      <sheetName val="36 - Summary"/>
      <sheetName val="36-Rollforward"/>
      <sheetName val="41-Summary"/>
      <sheetName val="41-Rollforward"/>
      <sheetName val="48-Summary"/>
      <sheetName val="48-Rollforward"/>
      <sheetName val="49-Summary"/>
      <sheetName val="49-Rollforward"/>
      <sheetName val="99-Summary"/>
      <sheetName val="99-Rollforward"/>
      <sheetName val="Key Employee Benefits Payments"/>
      <sheetName val="Procedures and change control"/>
      <sheetName val="Rpt 6256 as of Jan 11"/>
      <sheetName val="Rpt 6035 as of Jan 11"/>
      <sheetName val="Central Char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Balance"/>
      <sheetName val="Estimates"/>
      <sheetName val="kWh"/>
      <sheetName val="Expenses"/>
      <sheetName val="Revenue"/>
      <sheetName val="Alloc"/>
      <sheetName val="REPORTS"/>
      <sheetName val="Prime Rate"/>
      <sheetName val="REC"/>
      <sheetName val="Rpt 6256 as of Jan 11"/>
      <sheetName val="Liabilities Rec List"/>
    </sheetNames>
    <sheetDataSet>
      <sheetData sheetId="0" refreshError="1">
        <row r="13">
          <cell r="C13" t="str">
            <v>GSECO</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ctions"/>
      <sheetName val="Classify"/>
      <sheetName val="Supp Demand"/>
      <sheetName val="Supp Comm"/>
      <sheetName val="Supp Cust"/>
      <sheetName val="Coll Demand"/>
      <sheetName val="Coll Comm"/>
      <sheetName val="Coll Cust"/>
      <sheetName val="Tran Demand"/>
      <sheetName val="Tran Comm"/>
      <sheetName val="Tran Cust"/>
      <sheetName val="Dist Demand"/>
      <sheetName val="Dist Comm"/>
      <sheetName val="Dist Cust"/>
      <sheetName val="BillPay Demand"/>
      <sheetName val="BillPay Comm"/>
      <sheetName val="BillPay Cust"/>
      <sheetName val="EnSvc Demand"/>
      <sheetName val="EnSvc Comm"/>
      <sheetName val="EnSvc Cust"/>
      <sheetName val="Total"/>
      <sheetName val="Quick List"/>
      <sheetName val="SumGas"/>
      <sheetName val="SumDist"/>
      <sheetName val="SumBill"/>
      <sheetName val="SumColl"/>
      <sheetName val="SumTotal"/>
      <sheetName val="MinSys"/>
      <sheetName val="Factors"/>
      <sheetName val="Unit Cost"/>
      <sheetName val="Open"/>
      <sheetName val="Registry"/>
      <sheetName val="Specific Customer"/>
      <sheetName val="BillBack"/>
      <sheetName val="Verify"/>
      <sheetName val="Inputs"/>
      <sheetName val="LOG"/>
      <sheetName val="MSS Report"/>
    </sheetNames>
    <sheetDataSet>
      <sheetData sheetId="0" refreshError="1">
        <row r="1">
          <cell r="B1" t="str">
            <v>Billing =.6536</v>
          </cell>
        </row>
        <row r="2">
          <cell r="B2" t="str">
            <v>Collections =.4152</v>
          </cell>
        </row>
        <row r="4">
          <cell r="B4" t="str">
            <v>Step 1</v>
          </cell>
        </row>
        <row r="8">
          <cell r="B8" t="str">
            <v>Account</v>
          </cell>
        </row>
        <row r="9">
          <cell r="B9" t="str">
            <v>Description</v>
          </cell>
        </row>
        <row r="12">
          <cell r="B12" t="str">
            <v>I. GAS PLANT IN SERVICE</v>
          </cell>
        </row>
        <row r="14">
          <cell r="B14" t="str">
            <v>A. INTANGIBLE PLANT</v>
          </cell>
        </row>
        <row r="16">
          <cell r="B16" t="str">
            <v>Oracle, Maximo, Emporium, Other</v>
          </cell>
        </row>
        <row r="17">
          <cell r="B17" t="str">
            <v>Single Bill, Virtual CustCare</v>
          </cell>
        </row>
        <row r="18">
          <cell r="B18" t="str">
            <v>Field Data Capture, Other</v>
          </cell>
        </row>
        <row r="19">
          <cell r="B19" t="str">
            <v>Subtotal - INTANGIBLE PLANT</v>
          </cell>
        </row>
        <row r="21">
          <cell r="B21" t="str">
            <v>B. PRODUCTION PLANT</v>
          </cell>
        </row>
        <row r="23">
          <cell r="B23" t="str">
            <v>Land and Land Rights</v>
          </cell>
        </row>
        <row r="24">
          <cell r="B24" t="str">
            <v>Structures and improvements</v>
          </cell>
        </row>
        <row r="25">
          <cell r="B25" t="str">
            <v>Boiler plant equipment</v>
          </cell>
        </row>
        <row r="26">
          <cell r="B26" t="str">
            <v>Other power equipment</v>
          </cell>
        </row>
        <row r="27">
          <cell r="B27" t="str">
            <v>Liquefied petroleum gas equipment</v>
          </cell>
        </row>
        <row r="28">
          <cell r="B28" t="str">
            <v>Unsuccessful Exploration &amp; Development</v>
          </cell>
        </row>
        <row r="29">
          <cell r="B29" t="str">
            <v>Subtotal- Plant Accounts 305-317</v>
          </cell>
        </row>
        <row r="30">
          <cell r="B30" t="str">
            <v>Other Equipment</v>
          </cell>
        </row>
        <row r="31">
          <cell r="B31" t="str">
            <v>Subtotal - PRODUCTION PLANT</v>
          </cell>
        </row>
        <row r="33">
          <cell r="B33" t="str">
            <v>C. NATURAL GAS STORAGE PLANT &amp; PROD PLANT</v>
          </cell>
        </row>
        <row r="35">
          <cell r="B35" t="str">
            <v xml:space="preserve">Land and Land Rights </v>
          </cell>
        </row>
        <row r="36">
          <cell r="B36" t="str">
            <v>Structures and Improvements</v>
          </cell>
        </row>
        <row r="37">
          <cell r="B37" t="str">
            <v>Gas Holders</v>
          </cell>
        </row>
        <row r="38">
          <cell r="B38" t="str">
            <v>Purification Equipment</v>
          </cell>
        </row>
        <row r="39">
          <cell r="B39" t="str">
            <v>Liquefaction Equipment</v>
          </cell>
        </row>
        <row r="40">
          <cell r="B40" t="str">
            <v>Vaporizing Equipment</v>
          </cell>
        </row>
        <row r="41">
          <cell r="B41" t="str">
            <v>Compressor Equipment</v>
          </cell>
        </row>
        <row r="42">
          <cell r="B42" t="str">
            <v>Meas &amp; Reg Equipment</v>
          </cell>
        </row>
        <row r="43">
          <cell r="B43" t="str">
            <v>Other Equipment</v>
          </cell>
        </row>
        <row r="44">
          <cell r="B44" t="str">
            <v>Subtotal - Plant Accounts 361-363</v>
          </cell>
        </row>
        <row r="45">
          <cell r="B45" t="str">
            <v>Subtotal - STORAGE PLANT</v>
          </cell>
        </row>
        <row r="47">
          <cell r="B47" t="str">
            <v>D. TRANSMISSION PLANT</v>
          </cell>
        </row>
        <row r="49">
          <cell r="B49" t="str">
            <v>Land and Land Rights</v>
          </cell>
        </row>
        <row r="50">
          <cell r="B50" t="str">
            <v>Structures &amp; Improvements</v>
          </cell>
        </row>
        <row r="51">
          <cell r="B51" t="str">
            <v>Mains Transmission</v>
          </cell>
        </row>
        <row r="52">
          <cell r="B52" t="str">
            <v>Compressor Station Equipment</v>
          </cell>
        </row>
        <row r="53">
          <cell r="B53" t="str">
            <v>Measuring &amp; Reg. Station Equipment</v>
          </cell>
        </row>
        <row r="54">
          <cell r="B54" t="str">
            <v>Subtotal - TRANSMISSION PLANT</v>
          </cell>
        </row>
        <row r="56">
          <cell r="B56" t="str">
            <v>E. DISTRIBUTION PLANT</v>
          </cell>
        </row>
        <row r="58">
          <cell r="B58" t="str">
            <v>Land and Land Rights</v>
          </cell>
        </row>
        <row r="59">
          <cell r="B59" t="str">
            <v>Structures and Improvements</v>
          </cell>
        </row>
        <row r="60">
          <cell r="B60" t="str">
            <v>Mains - Steel</v>
          </cell>
        </row>
        <row r="61">
          <cell r="B61" t="str">
            <v>Mains - Cast Iron</v>
          </cell>
        </row>
        <row r="62">
          <cell r="B62" t="str">
            <v>Mains - Plastic</v>
          </cell>
        </row>
        <row r="63">
          <cell r="B63" t="str">
            <v>Compressor Station Equipment</v>
          </cell>
        </row>
        <row r="64">
          <cell r="B64" t="str">
            <v>Meas. &amp; Reg. Stat.  Equip. - General</v>
          </cell>
        </row>
        <row r="65">
          <cell r="B65" t="str">
            <v>Services</v>
          </cell>
        </row>
        <row r="66">
          <cell r="B66" t="str">
            <v>Meters &amp; House Regulator</v>
          </cell>
        </row>
        <row r="67">
          <cell r="B67" t="str">
            <v>Meter &amp; House Regulator Install.</v>
          </cell>
        </row>
        <row r="68">
          <cell r="B68" t="str">
            <v>House Regulators</v>
          </cell>
        </row>
        <row r="69">
          <cell r="B69" t="str">
            <v>House Regulator Install.</v>
          </cell>
        </row>
        <row r="70">
          <cell r="B70" t="str">
            <v xml:space="preserve">     Subtotal - Plant Accounts 383-384</v>
          </cell>
        </row>
        <row r="71">
          <cell r="B71" t="str">
            <v>Indust. Meas. &amp; Reg. Station Equipment</v>
          </cell>
        </row>
        <row r="72">
          <cell r="B72" t="str">
            <v>Other Property on Customers Premise</v>
          </cell>
        </row>
        <row r="73">
          <cell r="B73" t="str">
            <v>Other Equipment</v>
          </cell>
        </row>
        <row r="74">
          <cell r="B74" t="str">
            <v>Subtotal - DISTRIBUTION PLANT</v>
          </cell>
        </row>
        <row r="76">
          <cell r="B76" t="str">
            <v>F. GENERAL PLANT</v>
          </cell>
        </row>
        <row r="78">
          <cell r="B78" t="str">
            <v>Land and Land Rights</v>
          </cell>
        </row>
        <row r="79">
          <cell r="B79" t="str">
            <v>Structures and Improvements</v>
          </cell>
        </row>
        <row r="80">
          <cell r="B80" t="str">
            <v>Office Furniture and Equipment</v>
          </cell>
        </row>
        <row r="81">
          <cell r="B81" t="str">
            <v>Transportation Equipment</v>
          </cell>
        </row>
        <row r="82">
          <cell r="B82" t="str">
            <v>Stores Equipment</v>
          </cell>
        </row>
        <row r="83">
          <cell r="B83" t="str">
            <v>Tools, Shop and Garage Equipment</v>
          </cell>
        </row>
        <row r="84">
          <cell r="B84" t="str">
            <v>Laboratory Equipment</v>
          </cell>
        </row>
        <row r="85">
          <cell r="B85" t="str">
            <v>Power Operated Equipment</v>
          </cell>
        </row>
        <row r="86">
          <cell r="B86" t="str">
            <v>Communication Equipment</v>
          </cell>
        </row>
        <row r="87">
          <cell r="B87" t="str">
            <v>Miscellaneous Plant</v>
          </cell>
        </row>
        <row r="88">
          <cell r="B88" t="str">
            <v xml:space="preserve">     Subtotal - Plant Accounts 393-398</v>
          </cell>
        </row>
        <row r="89">
          <cell r="B89" t="str">
            <v>Other Tangible Plant</v>
          </cell>
        </row>
        <row r="90">
          <cell r="B90" t="str">
            <v>Subtotal - GENERAL PLANT</v>
          </cell>
        </row>
        <row r="92">
          <cell r="B92" t="str">
            <v>TOTAL PLANT IN SERVICE</v>
          </cell>
        </row>
        <row r="94">
          <cell r="B94" t="str">
            <v>G. ADDITIONS TO UTILITY PLANT</v>
          </cell>
        </row>
        <row r="96">
          <cell r="B96" t="str">
            <v>Common Plant- Commun Equipment</v>
          </cell>
        </row>
        <row r="97">
          <cell r="B97" t="str">
            <v>Subtotal- Additions to Utility Plant</v>
          </cell>
        </row>
        <row r="99">
          <cell r="B99" t="str">
            <v>TOTAL UTILITY PLANT</v>
          </cell>
        </row>
        <row r="101">
          <cell r="B101" t="str">
            <v>II. DEPRECIATION RESERVE</v>
          </cell>
        </row>
        <row r="103">
          <cell r="B103" t="str">
            <v>Unallocated</v>
          </cell>
        </row>
        <row r="104">
          <cell r="B104" t="str">
            <v>Intangible Plant</v>
          </cell>
        </row>
        <row r="105">
          <cell r="B105" t="str">
            <v>Production Plant</v>
          </cell>
        </row>
        <row r="106">
          <cell r="B106" t="str">
            <v>Storage Plant</v>
          </cell>
        </row>
        <row r="107">
          <cell r="B107" t="str">
            <v>Transmission Plant</v>
          </cell>
        </row>
        <row r="108">
          <cell r="B108" t="str">
            <v>Distribution - Mains</v>
          </cell>
        </row>
        <row r="109">
          <cell r="B109" t="str">
            <v>Distribution - Services</v>
          </cell>
        </row>
        <row r="110">
          <cell r="B110" t="str">
            <v>Distribution - Meters</v>
          </cell>
        </row>
        <row r="111">
          <cell r="B111" t="str">
            <v>Distribution - Other</v>
          </cell>
        </row>
        <row r="112">
          <cell r="B112" t="str">
            <v>General Plant</v>
          </cell>
        </row>
        <row r="113">
          <cell r="B113" t="str">
            <v>Other Retirement Overhead-Gas</v>
          </cell>
        </row>
        <row r="114">
          <cell r="B114" t="str">
            <v>Transport Equipment</v>
          </cell>
        </row>
        <row r="115">
          <cell r="B115" t="str">
            <v>Subtotal - DEPRECIATION RESERVE</v>
          </cell>
        </row>
        <row r="117">
          <cell r="B117" t="str">
            <v>Common Plant</v>
          </cell>
        </row>
        <row r="118">
          <cell r="B118" t="str">
            <v>Total-DEP. RESERVE (PLANT IN SERVICE)</v>
          </cell>
        </row>
        <row r="119">
          <cell r="B119" t="str">
            <v>Regulatory Asset- Labor-related</v>
          </cell>
        </row>
        <row r="120">
          <cell r="B120" t="str">
            <v>Retirement Work in Progress</v>
          </cell>
        </row>
        <row r="122">
          <cell r="B122" t="str">
            <v>TOTAL  - DEPRECIATION RESERVE</v>
          </cell>
        </row>
        <row r="124">
          <cell r="B124" t="str">
            <v>III. OTHER RATE BASE ITEMS</v>
          </cell>
        </row>
        <row r="125">
          <cell r="B125" t="str">
            <v>Held for Future Use, net</v>
          </cell>
        </row>
        <row r="126">
          <cell r="B126" t="str">
            <v>CWIP- Mains</v>
          </cell>
        </row>
        <row r="127">
          <cell r="B127" t="str">
            <v>CWIP- Services</v>
          </cell>
        </row>
        <row r="128">
          <cell r="B128" t="str">
            <v>CWIP- Meters</v>
          </cell>
        </row>
        <row r="129">
          <cell r="B129" t="str">
            <v>CWIP- Other</v>
          </cell>
        </row>
        <row r="130">
          <cell r="B130" t="str">
            <v>Retirement Work in Progess</v>
          </cell>
        </row>
        <row r="131">
          <cell r="B131" t="str">
            <v>Regulatory Asset- Labor-related</v>
          </cell>
        </row>
        <row r="132">
          <cell r="B132" t="str">
            <v>Regulatory Asset- Plant-related</v>
          </cell>
        </row>
        <row r="133">
          <cell r="B133" t="str">
            <v>Regulatory Asset- Misc</v>
          </cell>
        </row>
        <row r="134">
          <cell r="B134" t="str">
            <v>Misc Defd Debits- Other</v>
          </cell>
        </row>
        <row r="135">
          <cell r="B135" t="str">
            <v>Insurance- 3rd Party</v>
          </cell>
        </row>
        <row r="136">
          <cell r="B136" t="str">
            <v>Acc Def Income Tax</v>
          </cell>
        </row>
        <row r="137">
          <cell r="B137" t="str">
            <v>Regulatory Liab- Misc</v>
          </cell>
        </row>
        <row r="138">
          <cell r="B138" t="str">
            <v>Regulatory Liab- Labor-related</v>
          </cell>
        </row>
        <row r="139">
          <cell r="B139" t="str">
            <v>Acc Def Income Tax- Plant-related</v>
          </cell>
        </row>
        <row r="140">
          <cell r="B140" t="str">
            <v>Acc Def Income Tax- Gas-related</v>
          </cell>
        </row>
        <row r="141">
          <cell r="B141" t="str">
            <v>Acc Def Income Tax- Labor-related</v>
          </cell>
        </row>
        <row r="142">
          <cell r="B142" t="str">
            <v xml:space="preserve">     Subtotal-Miscellaneous Rate Base</v>
          </cell>
        </row>
        <row r="143">
          <cell r="B143" t="str">
            <v>Contributions in Aid of Construction</v>
          </cell>
        </row>
        <row r="144">
          <cell r="B144" t="str">
            <v>Total - OTHER RATE BASE ITEMS</v>
          </cell>
        </row>
        <row r="146">
          <cell r="B146" t="str">
            <v>IV. TOTAL RATE BASE (Excl. Working Capital)</v>
          </cell>
        </row>
        <row r="148">
          <cell r="B148" t="str">
            <v>Working Capital- WC Report</v>
          </cell>
        </row>
        <row r="150">
          <cell r="B150" t="str">
            <v>V. TOTAL RATE BASE</v>
          </cell>
        </row>
        <row r="152">
          <cell r="B152" t="str">
            <v>I. OPERATION &amp; MAINTENANCE EXPENSE</v>
          </cell>
        </row>
        <row r="154">
          <cell r="B154" t="str">
            <v>A. PRODUCTION EXPENSES</v>
          </cell>
        </row>
        <row r="156">
          <cell r="B156" t="str">
            <v>1. Manufactured Gas Production</v>
          </cell>
        </row>
        <row r="158">
          <cell r="B158" t="str">
            <v>Manufactured Gas Production</v>
          </cell>
        </row>
        <row r="159">
          <cell r="B159" t="str">
            <v xml:space="preserve">     Subtotal</v>
          </cell>
        </row>
        <row r="161">
          <cell r="B161" t="str">
            <v>Subtotal - Manufactured Gas Production</v>
          </cell>
        </row>
        <row r="163">
          <cell r="B163" t="str">
            <v>2. Other Gas Supply  Expenses</v>
          </cell>
        </row>
        <row r="165">
          <cell r="B165" t="str">
            <v>Natural Gas City Gate Purch</v>
          </cell>
        </row>
        <row r="166">
          <cell r="B166" t="str">
            <v>Natural Gas City Gate Purch -OFFSYS</v>
          </cell>
        </row>
        <row r="167">
          <cell r="B167" t="str">
            <v>Natural Gas Exchanges</v>
          </cell>
        </row>
        <row r="168">
          <cell r="B168" t="str">
            <v>Purchased Gas Expense</v>
          </cell>
        </row>
        <row r="169">
          <cell r="B169" t="str">
            <v>Gas Withdrawn from Storage- DR</v>
          </cell>
        </row>
        <row r="170">
          <cell r="B170" t="str">
            <v>Gas Delivered to Storage- CR</v>
          </cell>
        </row>
        <row r="171">
          <cell r="B171" t="str">
            <v>Gas Used for Other Util Opers</v>
          </cell>
        </row>
        <row r="172">
          <cell r="B172" t="str">
            <v>Energy Trading Gas Supply Expenses</v>
          </cell>
        </row>
        <row r="174">
          <cell r="B174" t="str">
            <v>Subtotal - PRODUCTION EXPENSES</v>
          </cell>
        </row>
        <row r="176">
          <cell r="B176" t="str">
            <v>B. NATURAL GAS STORAGE, TERMINALING &amp; PROCESSING EXPENSES</v>
          </cell>
        </row>
        <row r="178">
          <cell r="B178" t="str">
            <v>Operation Supervision &amp; Engineering</v>
          </cell>
        </row>
        <row r="179">
          <cell r="B179" t="str">
            <v>Operation Labor &amp; Expenses</v>
          </cell>
        </row>
        <row r="180">
          <cell r="B180" t="str">
            <v xml:space="preserve">     Subtotal - O&amp;M Accounts </v>
          </cell>
        </row>
        <row r="181">
          <cell r="B181" t="str">
            <v>Fuel &amp; Power</v>
          </cell>
        </row>
        <row r="182">
          <cell r="B182" t="str">
            <v xml:space="preserve">     Subtotal - O&amp;M Accounts</v>
          </cell>
        </row>
        <row r="183">
          <cell r="B183" t="str">
            <v>Maintenance of Liquefaction Equipment</v>
          </cell>
        </row>
        <row r="184">
          <cell r="B184" t="str">
            <v>Maint LNG Equip</v>
          </cell>
        </row>
        <row r="185">
          <cell r="B185" t="str">
            <v xml:space="preserve">     Subtotal - Maint.  Accounts 843-848</v>
          </cell>
        </row>
        <row r="187">
          <cell r="B187" t="str">
            <v>Subtotal - NATURAL GAS STORAGE</v>
          </cell>
        </row>
        <row r="189">
          <cell r="B189" t="str">
            <v>C. TRANSMISSION EXPENSES</v>
          </cell>
        </row>
        <row r="191">
          <cell r="B191" t="str">
            <v>Gas Transmission Expenses</v>
          </cell>
        </row>
        <row r="192">
          <cell r="B192" t="str">
            <v>Compressor Stations- Labor</v>
          </cell>
        </row>
        <row r="193">
          <cell r="B193" t="str">
            <v>Mains Expenses- Trans</v>
          </cell>
        </row>
        <row r="194">
          <cell r="B194" t="str">
            <v>Rents</v>
          </cell>
        </row>
        <row r="195">
          <cell r="B195" t="str">
            <v xml:space="preserve">     Subtotal - Operation Accounts 856-860</v>
          </cell>
        </row>
        <row r="196">
          <cell r="B196" t="str">
            <v>Maint Mains- Trans</v>
          </cell>
        </row>
        <row r="197">
          <cell r="B197" t="str">
            <v>Maint Meas &amp; Reg Equip- Trans</v>
          </cell>
        </row>
        <row r="198">
          <cell r="B198" t="str">
            <v>Maint Other Equip</v>
          </cell>
        </row>
        <row r="200">
          <cell r="B200" t="str">
            <v>Subtotal - TRANSMISSION EXPENSES</v>
          </cell>
        </row>
        <row r="202">
          <cell r="B202" t="str">
            <v>D. DISTRIBUTION EXPENSES</v>
          </cell>
        </row>
        <row r="204">
          <cell r="B204" t="str">
            <v>Operation Supervision &amp; Engineering</v>
          </cell>
        </row>
        <row r="205">
          <cell r="B205" t="str">
            <v>Distribution Load Dispatching</v>
          </cell>
        </row>
        <row r="206">
          <cell r="B206" t="str">
            <v>Mains &amp; Services Expense</v>
          </cell>
        </row>
        <row r="207">
          <cell r="B207" t="str">
            <v>Meas &amp; Reg Stations- General</v>
          </cell>
        </row>
        <row r="208">
          <cell r="B208" t="str">
            <v>Meter &amp; House Regulator Expenses</v>
          </cell>
        </row>
        <row r="209">
          <cell r="B209" t="str">
            <v>Customer Installations Expenses</v>
          </cell>
        </row>
        <row r="210">
          <cell r="B210" t="str">
            <v>Other Expenses</v>
          </cell>
        </row>
        <row r="211">
          <cell r="B211" t="str">
            <v>Maint. of Structures &amp; Improvements</v>
          </cell>
        </row>
        <row r="212">
          <cell r="B212" t="str">
            <v>Maint. of Mains</v>
          </cell>
        </row>
        <row r="213">
          <cell r="B213" t="str">
            <v>Maint Meas &amp; Reg- General</v>
          </cell>
        </row>
        <row r="214">
          <cell r="B214" t="str">
            <v>Maint Meas &amp; Reg- Indu</v>
          </cell>
        </row>
        <row r="215">
          <cell r="B215" t="str">
            <v>Maint. of Services</v>
          </cell>
        </row>
        <row r="216">
          <cell r="B216" t="str">
            <v>Maint. of Meters &amp; House Regulators</v>
          </cell>
        </row>
        <row r="218">
          <cell r="B218" t="str">
            <v>Subtotal - DISTRIBUTION EXPENSES</v>
          </cell>
        </row>
        <row r="220">
          <cell r="B220" t="str">
            <v>Total - OPERATION &amp; MAINTENANCE EXPENSES</v>
          </cell>
        </row>
        <row r="223">
          <cell r="B223" t="str">
            <v>II. CUSTOMER ACCOUNTS EXPENSES</v>
          </cell>
        </row>
        <row r="225">
          <cell r="B225" t="str">
            <v>Supervision</v>
          </cell>
        </row>
        <row r="226">
          <cell r="B226" t="str">
            <v>Meter Reading Expenses</v>
          </cell>
        </row>
        <row r="227">
          <cell r="B227" t="str">
            <v>Customer Records &amp; Collection Expense</v>
          </cell>
        </row>
        <row r="228">
          <cell r="B228" t="str">
            <v>Uncollectible Accounts Expense</v>
          </cell>
        </row>
        <row r="230">
          <cell r="B230" t="str">
            <v>Total - CUSTOMER ACCOUNTS EXPENSES</v>
          </cell>
        </row>
        <row r="232">
          <cell r="B232" t="str">
            <v>III. CUSTOMER SERVICE &amp; INFORMATIONAL EXPENSES</v>
          </cell>
        </row>
        <row r="234">
          <cell r="B234" t="str">
            <v>Supervision</v>
          </cell>
        </row>
        <row r="235">
          <cell r="B235" t="str">
            <v>Customer Assistance Expenses</v>
          </cell>
        </row>
        <row r="236">
          <cell r="B236" t="str">
            <v>OPEN</v>
          </cell>
        </row>
        <row r="238">
          <cell r="B238" t="str">
            <v>Total - CUSTOMER SERVICE &amp; INFORMATIONAL EXP.</v>
          </cell>
        </row>
        <row r="240">
          <cell r="B240" t="str">
            <v>IV. SALES EXPENSES (C-8)</v>
          </cell>
        </row>
        <row r="242">
          <cell r="B242" t="str">
            <v>Demonstrating &amp; Selling Exp</v>
          </cell>
        </row>
        <row r="243">
          <cell r="B243" t="str">
            <v>Promotional Advert Exp</v>
          </cell>
        </row>
        <row r="244">
          <cell r="B244" t="str">
            <v>Misc Sales Promo Expense</v>
          </cell>
        </row>
        <row r="245">
          <cell r="B245" t="str">
            <v xml:space="preserve">     Subtotal - O&amp;M Accounts </v>
          </cell>
        </row>
        <row r="247">
          <cell r="B247" t="str">
            <v>Total - SALES EXPENSES</v>
          </cell>
        </row>
        <row r="249">
          <cell r="B249" t="str">
            <v>Total - CUSTOMER ACCOUNTS, SERVICES &amp; SALES EXPENSES</v>
          </cell>
        </row>
        <row r="251">
          <cell r="B251" t="str">
            <v>V. ADMINISTRATIVE &amp; GENERAL EXPENSES</v>
          </cell>
        </row>
        <row r="253">
          <cell r="B253" t="str">
            <v>A. Labor-Related:</v>
          </cell>
        </row>
        <row r="255">
          <cell r="B255" t="str">
            <v>Administrative &amp; General Salaries</v>
          </cell>
        </row>
        <row r="256">
          <cell r="B256" t="str">
            <v>Office and Supplies Expense</v>
          </cell>
        </row>
        <row r="257">
          <cell r="B257" t="str">
            <v>Admin Expenses- Transfer</v>
          </cell>
        </row>
        <row r="258">
          <cell r="B258" t="str">
            <v>Outside Services Employed</v>
          </cell>
        </row>
        <row r="259">
          <cell r="B259" t="str">
            <v>Employee Pension, Benefits</v>
          </cell>
        </row>
        <row r="260">
          <cell r="B260" t="str">
            <v>Employee Pension, Benefits- Other</v>
          </cell>
        </row>
        <row r="262">
          <cell r="B262" t="str">
            <v>Subtotal - O&amp;M Accounts 920-923, 926</v>
          </cell>
        </row>
        <row r="264">
          <cell r="B264" t="str">
            <v>B. Plant-Related:</v>
          </cell>
        </row>
        <row r="266">
          <cell r="B266" t="str">
            <v>Property Insurance</v>
          </cell>
        </row>
        <row r="267">
          <cell r="B267" t="str">
            <v>Injuries and Damages</v>
          </cell>
        </row>
        <row r="268">
          <cell r="B268" t="str">
            <v>Maintenance Structures, Misc Equip</v>
          </cell>
        </row>
        <row r="270">
          <cell r="B270" t="str">
            <v>Subtotal - O&amp;M Accounts 924-925, 932</v>
          </cell>
        </row>
        <row r="272">
          <cell r="B272" t="str">
            <v>C. Other-Related:</v>
          </cell>
        </row>
        <row r="274">
          <cell r="B274" t="str">
            <v>Franchise Requirements</v>
          </cell>
        </row>
        <row r="275">
          <cell r="B275" t="str">
            <v>Regulatory Commission Expenses</v>
          </cell>
        </row>
        <row r="276">
          <cell r="B276" t="str">
            <v>Misc General Expenses</v>
          </cell>
        </row>
        <row r="277">
          <cell r="B277" t="str">
            <v>Admin &amp; General Expenses- Other</v>
          </cell>
        </row>
        <row r="278">
          <cell r="B278" t="str">
            <v xml:space="preserve">     Subtotal - Franchise+Duplicate Charges</v>
          </cell>
        </row>
        <row r="279">
          <cell r="B279" t="str">
            <v xml:space="preserve">     Subtotal - O&amp;M Accounts 927,929,930</v>
          </cell>
        </row>
        <row r="280">
          <cell r="B280" t="str">
            <v>General Rents, DP Equipment</v>
          </cell>
        </row>
        <row r="282">
          <cell r="B282" t="str">
            <v>Total - ADMINISTRATIVE &amp; GENERAL EXPENSES</v>
          </cell>
        </row>
        <row r="284">
          <cell r="B284" t="str">
            <v>TOTAL - OPERATING EXPENSES (Excl. Depr.,</v>
          </cell>
        </row>
        <row r="285">
          <cell r="B285" t="str">
            <v>Taxes, and Gas Supply Expense)</v>
          </cell>
        </row>
        <row r="287">
          <cell r="B287" t="str">
            <v>VI. DEPRECIATION EXPENSE</v>
          </cell>
        </row>
        <row r="288">
          <cell r="B288" t="str">
            <v>Depreciation Exp - Intangible</v>
          </cell>
        </row>
        <row r="289">
          <cell r="B289" t="str">
            <v>Depreciation Exp-Production</v>
          </cell>
        </row>
        <row r="290">
          <cell r="B290" t="str">
            <v>Depreciation Exp - Storage</v>
          </cell>
        </row>
        <row r="291">
          <cell r="B291" t="str">
            <v>Depreciation Exp- Transmission</v>
          </cell>
        </row>
        <row r="292">
          <cell r="B292" t="str">
            <v>Depreciation Exp - Mains</v>
          </cell>
        </row>
        <row r="293">
          <cell r="B293" t="str">
            <v>Depreciation Exp - Services</v>
          </cell>
        </row>
        <row r="294">
          <cell r="B294" t="str">
            <v>Depreciation Exp - Meters</v>
          </cell>
        </row>
        <row r="295">
          <cell r="B295" t="str">
            <v>Depreciation Exp - Dist Other</v>
          </cell>
        </row>
        <row r="296">
          <cell r="B296" t="str">
            <v>Depreciation Exp-General Plant</v>
          </cell>
        </row>
        <row r="297">
          <cell r="B297" t="str">
            <v>Loss (Gain) on Disposal of Property</v>
          </cell>
        </row>
        <row r="298">
          <cell r="B298" t="str">
            <v>Amort Other Utility Plant</v>
          </cell>
        </row>
        <row r="300">
          <cell r="B300" t="str">
            <v>Total - DEPRECIATION EXPENSE</v>
          </cell>
        </row>
        <row r="302">
          <cell r="B302" t="str">
            <v>VII. TAXES OTHER THAN INCOME TAXES</v>
          </cell>
        </row>
        <row r="304">
          <cell r="B304" t="str">
            <v>A. General Taxes</v>
          </cell>
        </row>
        <row r="306">
          <cell r="B306" t="str">
            <v>Tax Other Than Inc Util Ops- Labor</v>
          </cell>
        </row>
        <row r="307">
          <cell r="B307" t="str">
            <v>Tax Other Than Inc Util Ops- Property</v>
          </cell>
        </row>
        <row r="308">
          <cell r="B308" t="str">
            <v>General Taxes</v>
          </cell>
        </row>
        <row r="309">
          <cell r="B309" t="str">
            <v>Subtotal - Real Estate &amp; Other</v>
          </cell>
        </row>
        <row r="310">
          <cell r="B310" t="str">
            <v>Subtotal - General Taxes</v>
          </cell>
        </row>
        <row r="312">
          <cell r="B312" t="str">
            <v xml:space="preserve">TOTAL EXPENSES (excl. Gross Receipts </v>
          </cell>
        </row>
        <row r="313">
          <cell r="B313" t="str">
            <v>Taxes &amp; Gas Purchases)</v>
          </cell>
        </row>
        <row r="315">
          <cell r="B315" t="str">
            <v>B. Revenue Taxes: (GRT)</v>
          </cell>
        </row>
        <row r="317">
          <cell r="B317" t="str">
            <v>Gross Income Tax</v>
          </cell>
        </row>
        <row r="318">
          <cell r="B318" t="str">
            <v>Other</v>
          </cell>
        </row>
        <row r="319">
          <cell r="B319" t="str">
            <v>Subtotal - Revenue Taxes (GRT)</v>
          </cell>
        </row>
        <row r="321">
          <cell r="B321" t="str">
            <v>C. INCOME TAXES</v>
          </cell>
        </row>
        <row r="322">
          <cell r="B322" t="str">
            <v>Subtotal - Income Taxes</v>
          </cell>
        </row>
        <row r="324">
          <cell r="B324" t="str">
            <v>TOTAL TAXES (Excl. General Taxes)</v>
          </cell>
        </row>
        <row r="326">
          <cell r="B326" t="str">
            <v>TOTAL EXPENSES</v>
          </cell>
        </row>
        <row r="329">
          <cell r="B329" t="str">
            <v>V. OPERATING REVENUES</v>
          </cell>
        </row>
        <row r="331">
          <cell r="B331" t="str">
            <v>Total Sales</v>
          </cell>
        </row>
        <row r="332">
          <cell r="B332" t="str">
            <v>Total Transport</v>
          </cell>
        </row>
        <row r="333">
          <cell r="B333" t="str">
            <v>Off-System Sales</v>
          </cell>
        </row>
        <row r="334">
          <cell r="B334" t="str">
            <v>Interuptbles Sales cred</v>
          </cell>
        </row>
        <row r="335">
          <cell r="B335" t="str">
            <v>Sales for Resale - Marketers</v>
          </cell>
        </row>
        <row r="337">
          <cell r="B337" t="str">
            <v>Rent from Gas Property</v>
          </cell>
        </row>
        <row r="338">
          <cell r="B338" t="str">
            <v>Other Gas Revenues</v>
          </cell>
        </row>
        <row r="339">
          <cell r="B339" t="str">
            <v>Total Operating Revenues</v>
          </cell>
        </row>
        <row r="341">
          <cell r="B341" t="str">
            <v>Other Utility Operating Inc (Exp)</v>
          </cell>
        </row>
        <row r="342">
          <cell r="B342" t="str">
            <v>RTN Revenue Credit/Debt</v>
          </cell>
        </row>
        <row r="343">
          <cell r="B343" t="str">
            <v>Revenue Credits / Expense- OPEN</v>
          </cell>
        </row>
        <row r="345">
          <cell r="B345" t="str">
            <v>NET INCOME</v>
          </cell>
        </row>
        <row r="346">
          <cell r="B346" t="str">
            <v>Return</v>
          </cell>
        </row>
        <row r="354">
          <cell r="B354" t="str">
            <v>SUMMARY</v>
          </cell>
        </row>
        <row r="355">
          <cell r="B355" t="str">
            <v>OPERATING REVENUES</v>
          </cell>
        </row>
        <row r="356">
          <cell r="B356" t="str">
            <v>Utility Revenue</v>
          </cell>
        </row>
        <row r="357">
          <cell r="B357" t="str">
            <v>Interdepartmental Rents</v>
          </cell>
        </row>
        <row r="358">
          <cell r="B358" t="str">
            <v>Other Gas Revenues</v>
          </cell>
        </row>
        <row r="359">
          <cell r="B359" t="str">
            <v>Total Operating Revenues</v>
          </cell>
        </row>
        <row r="361">
          <cell r="B361" t="str">
            <v>OPERATING EXPENSES</v>
          </cell>
        </row>
        <row r="362">
          <cell r="B362" t="str">
            <v>Production Expenses</v>
          </cell>
        </row>
        <row r="363">
          <cell r="B363" t="str">
            <v>Natural Gas Storage, Terminaling &amp; Proc. Exp.</v>
          </cell>
        </row>
        <row r="364">
          <cell r="B364" t="str">
            <v>Transmission Expenses</v>
          </cell>
        </row>
        <row r="365">
          <cell r="B365" t="str">
            <v>Distribution Expenses</v>
          </cell>
        </row>
        <row r="366">
          <cell r="B366" t="str">
            <v>Total Operating Expenses</v>
          </cell>
        </row>
        <row r="368">
          <cell r="B368" t="str">
            <v>CUSTOMER ACCOUNTS, SERVICES, &amp; SALES EXPENSES</v>
          </cell>
        </row>
        <row r="370">
          <cell r="B370" t="str">
            <v>ADMINISTRATIVE &amp; GENERAL EXPENSES</v>
          </cell>
        </row>
        <row r="372">
          <cell r="B372" t="str">
            <v>DEPRECIATION EXPENSE</v>
          </cell>
        </row>
        <row r="374">
          <cell r="B374" t="str">
            <v>TAXES OTHER THAN INCOME TAXES</v>
          </cell>
        </row>
        <row r="375">
          <cell r="B375" t="str">
            <v>Other Revenue / Expense</v>
          </cell>
        </row>
        <row r="376">
          <cell r="B376" t="str">
            <v>INCOME BEFORE INCOME TAXES</v>
          </cell>
        </row>
        <row r="378">
          <cell r="B378" t="str">
            <v>FEDERAL INCOME TAXES</v>
          </cell>
        </row>
        <row r="379">
          <cell r="B379" t="str">
            <v>Subtotal - Income Taxes</v>
          </cell>
        </row>
        <row r="380">
          <cell r="B380" t="str">
            <v>Effective Tax Rate- Actual</v>
          </cell>
        </row>
        <row r="381">
          <cell r="B381" t="str">
            <v>NET OPERATING INCOME</v>
          </cell>
        </row>
        <row r="383">
          <cell r="B383" t="str">
            <v>RATE BASE</v>
          </cell>
        </row>
        <row r="385">
          <cell r="B385" t="str">
            <v>RATE OF RETURN</v>
          </cell>
        </row>
        <row r="386">
          <cell r="B386" t="str">
            <v xml:space="preserve">Unitized </v>
          </cell>
        </row>
        <row r="388">
          <cell r="B388" t="str">
            <v>GAS PLANT IN SERVICE</v>
          </cell>
        </row>
        <row r="389">
          <cell r="B389" t="str">
            <v>Intangible Plant</v>
          </cell>
        </row>
        <row r="390">
          <cell r="B390" t="str">
            <v>Production Plant</v>
          </cell>
        </row>
        <row r="391">
          <cell r="B391" t="str">
            <v>Storage Plant</v>
          </cell>
        </row>
        <row r="392">
          <cell r="B392" t="str">
            <v>Transmission Plant</v>
          </cell>
        </row>
        <row r="393">
          <cell r="B393" t="str">
            <v>Distribution Plant:</v>
          </cell>
        </row>
        <row r="394">
          <cell r="B394" t="str">
            <v xml:space="preserve">     Mains</v>
          </cell>
        </row>
        <row r="395">
          <cell r="B395" t="str">
            <v xml:space="preserve">     Services</v>
          </cell>
        </row>
        <row r="396">
          <cell r="B396" t="str">
            <v xml:space="preserve">     Other Distribution Plant</v>
          </cell>
        </row>
        <row r="397">
          <cell r="B397" t="str">
            <v>General Plant</v>
          </cell>
        </row>
        <row r="398">
          <cell r="B398" t="str">
            <v>TOTAL PLANT IN SERVICE</v>
          </cell>
        </row>
        <row r="400">
          <cell r="B400" t="str">
            <v>COMMON PLANT</v>
          </cell>
        </row>
        <row r="402">
          <cell r="B402" t="str">
            <v>DEPRECIATION RESERVE</v>
          </cell>
        </row>
        <row r="404">
          <cell r="B404" t="str">
            <v>OTHER RATE BASE ITEMS</v>
          </cell>
        </row>
        <row r="405">
          <cell r="B405" t="str">
            <v>Completed Const- Not Classified</v>
          </cell>
        </row>
        <row r="406">
          <cell r="B406" t="str">
            <v>Working Capital Requirement</v>
          </cell>
        </row>
        <row r="407">
          <cell r="B407" t="str">
            <v>Customer Advances for Construction</v>
          </cell>
        </row>
        <row r="408">
          <cell r="B408" t="str">
            <v>All other, net</v>
          </cell>
        </row>
        <row r="411">
          <cell r="B411" t="str">
            <v>RATE BASE</v>
          </cell>
        </row>
        <row r="418">
          <cell r="B418" t="str">
            <v>REVENUE REQUIREMENTS Using System Actual</v>
          </cell>
        </row>
        <row r="420">
          <cell r="B420" t="str">
            <v>System Average Rate of Return</v>
          </cell>
        </row>
        <row r="422">
          <cell r="B422" t="str">
            <v>RATE BASE</v>
          </cell>
        </row>
        <row r="424">
          <cell r="B424" t="str">
            <v>OPERATING EXPENSES</v>
          </cell>
        </row>
        <row r="425">
          <cell r="B425" t="str">
            <v>CUST. ACCTS., SERVICES, &amp; SALES EXP.</v>
          </cell>
        </row>
        <row r="426">
          <cell r="B426" t="str">
            <v>ADMINISTRATIVE &amp; GENERAL EXPENSES</v>
          </cell>
        </row>
        <row r="427">
          <cell r="B427" t="str">
            <v>DEPRECIATION EXPENSE</v>
          </cell>
        </row>
        <row r="428">
          <cell r="B428" t="str">
            <v>GENERAL TAXES</v>
          </cell>
        </row>
        <row r="429">
          <cell r="B429" t="str">
            <v>Other Utility Operating Rev/Exp</v>
          </cell>
        </row>
        <row r="430">
          <cell r="B430" t="str">
            <v>TOTAL</v>
          </cell>
        </row>
        <row r="432">
          <cell r="B432" t="str">
            <v>RETURN ON RATEBASE</v>
          </cell>
        </row>
        <row r="434">
          <cell r="B434" t="str">
            <v>FIT / State Inc tax- Actual</v>
          </cell>
        </row>
        <row r="435">
          <cell r="B435" t="str">
            <v>Statutory FIT/State Tax on Incr in Net Income</v>
          </cell>
        </row>
        <row r="436">
          <cell r="B436" t="str">
            <v>Total FIT/State Tax ON RETURN</v>
          </cell>
        </row>
        <row r="437">
          <cell r="B437" t="str">
            <v>GROSS RECEIPTS TAX</v>
          </cell>
        </row>
        <row r="438">
          <cell r="B438" t="str">
            <v>Other Utility Operating Inc (Exp)</v>
          </cell>
        </row>
        <row r="439">
          <cell r="B439" t="str">
            <v>TOTAL REVENUE REQUIREMENT</v>
          </cell>
        </row>
        <row r="440">
          <cell r="B440" t="str">
            <v>Effective Tax Rate- Revenue Requirements</v>
          </cell>
        </row>
        <row r="441">
          <cell r="B441" t="str">
            <v>Pro Forma RevReq</v>
          </cell>
        </row>
        <row r="443">
          <cell r="B443" t="str">
            <v>Revenue Requirement</v>
          </cell>
        </row>
        <row r="444">
          <cell r="B444" t="str">
            <v>Gross Receipts Tax</v>
          </cell>
        </row>
        <row r="445">
          <cell r="B445" t="str">
            <v>Net Utility Revenue</v>
          </cell>
        </row>
        <row r="446">
          <cell r="B446" t="str">
            <v>Other Utility Operating Inc (Exp)</v>
          </cell>
        </row>
        <row r="447">
          <cell r="B447" t="str">
            <v>Total Expenses</v>
          </cell>
        </row>
        <row r="448">
          <cell r="B448" t="str">
            <v>Pretax income</v>
          </cell>
        </row>
        <row r="449">
          <cell r="B449" t="str">
            <v>Total FIT/State Tax ON RETURN</v>
          </cell>
        </row>
        <row r="451">
          <cell r="B451" t="str">
            <v>Net Income = Return on Rate Base</v>
          </cell>
        </row>
        <row r="453">
          <cell r="B453" t="str">
            <v>Ratio of Target to Proof</v>
          </cell>
        </row>
        <row r="455">
          <cell r="B455" t="str">
            <v>Customers</v>
          </cell>
        </row>
        <row r="456">
          <cell r="B456" t="str">
            <v>Bills</v>
          </cell>
        </row>
        <row r="457">
          <cell r="B457" t="str">
            <v>REVREQ/Customer</v>
          </cell>
        </row>
        <row r="458">
          <cell r="B458" t="str">
            <v>REVREQ/Bill</v>
          </cell>
        </row>
        <row r="459">
          <cell r="B459" t="str">
            <v xml:space="preserve">FIT Subreport </v>
          </cell>
        </row>
        <row r="460">
          <cell r="B460" t="str">
            <v>Income Before Taxes</v>
          </cell>
        </row>
        <row r="461">
          <cell r="B461" t="str">
            <v>Current Tax Provision</v>
          </cell>
        </row>
        <row r="462">
          <cell r="B462" t="str">
            <v>Deferred Tax Provision:</v>
          </cell>
        </row>
        <row r="463">
          <cell r="B463" t="str">
            <v xml:space="preserve">  Fixed Assets / Environmental</v>
          </cell>
        </row>
        <row r="464">
          <cell r="B464" t="str">
            <v xml:space="preserve">  Misc / Merger</v>
          </cell>
        </row>
        <row r="465">
          <cell r="B465" t="str">
            <v xml:space="preserve">  Gas</v>
          </cell>
        </row>
        <row r="466">
          <cell r="B466" t="str">
            <v xml:space="preserve">  Labor</v>
          </cell>
        </row>
        <row r="467">
          <cell r="B467" t="str">
            <v>NYS Tax</v>
          </cell>
        </row>
        <row r="468">
          <cell r="B468" t="str">
            <v>ITC</v>
          </cell>
        </row>
        <row r="469">
          <cell r="B469" t="str">
            <v>Total FIT Taxes</v>
          </cell>
        </row>
        <row r="473">
          <cell r="B473" t="str">
            <v>Working Capital  Subreport</v>
          </cell>
        </row>
        <row r="474">
          <cell r="B474" t="str">
            <v>Cash Operating Expenses</v>
          </cell>
        </row>
        <row r="475">
          <cell r="B475" t="str">
            <v>Gas Operating Expense</v>
          </cell>
        </row>
        <row r="476">
          <cell r="B476" t="str">
            <v>Plant-related items</v>
          </cell>
        </row>
        <row r="477">
          <cell r="B477" t="str">
            <v>Labor-related items</v>
          </cell>
        </row>
        <row r="478">
          <cell r="B478" t="str">
            <v>Commodity / Supply -related items</v>
          </cell>
        </row>
        <row r="479">
          <cell r="B479" t="str">
            <v xml:space="preserve">  TOTAL WORKING CAPITAL REQUIREMENT</v>
          </cell>
        </row>
        <row r="480">
          <cell r="B480" t="str">
            <v>Working Capital Allowance = 1/8</v>
          </cell>
        </row>
        <row r="483">
          <cell r="B483" t="str">
            <v>Cost of Gas Subreport</v>
          </cell>
        </row>
        <row r="485">
          <cell r="B485" t="str">
            <v>DEMAND COSTS:</v>
          </cell>
        </row>
        <row r="487">
          <cell r="B487" t="str">
            <v>Producer Transport Charges</v>
          </cell>
        </row>
        <row r="488">
          <cell r="B488" t="str">
            <v>Demand Charges</v>
          </cell>
        </row>
        <row r="489">
          <cell r="B489" t="str">
            <v>Balancing Assets</v>
          </cell>
        </row>
        <row r="490">
          <cell r="B490" t="str">
            <v>COG RECOVERY FROM MARKETER</v>
          </cell>
        </row>
        <row r="491">
          <cell r="B491" t="str">
            <v>Reservation Charges 4</v>
          </cell>
        </row>
        <row r="492">
          <cell r="B492" t="str">
            <v>Reservation Charges 5</v>
          </cell>
        </row>
        <row r="495">
          <cell r="B495" t="str">
            <v>Storage Contracts</v>
          </cell>
        </row>
        <row r="496">
          <cell r="B496" t="str">
            <v>Injection/Withdrawl Charge 1</v>
          </cell>
        </row>
        <row r="497">
          <cell r="B497" t="str">
            <v>Storage Transporation Charge (Peak)</v>
          </cell>
        </row>
        <row r="498">
          <cell r="B498" t="str">
            <v>Storage Capacity Market Area (Winter)</v>
          </cell>
        </row>
        <row r="499">
          <cell r="B499" t="str">
            <v>Storage Transporation Charge (Force Majeure)</v>
          </cell>
        </row>
        <row r="500">
          <cell r="B500" t="str">
            <v>Storage Capacity Market Area (Force Majeure)</v>
          </cell>
        </row>
        <row r="501">
          <cell r="B501" t="str">
            <v>Storage Held for Balancing 1</v>
          </cell>
        </row>
        <row r="502">
          <cell r="B502" t="str">
            <v>Economic Dispatch</v>
          </cell>
        </row>
        <row r="503">
          <cell r="B503" t="str">
            <v>Subtotal- Storage</v>
          </cell>
        </row>
        <row r="505">
          <cell r="B505" t="str">
            <v>Capacity Release</v>
          </cell>
        </row>
        <row r="506">
          <cell r="B506" t="str">
            <v>Capacity Release 1</v>
          </cell>
        </row>
        <row r="507">
          <cell r="B507" t="str">
            <v>Capacity Release 2</v>
          </cell>
        </row>
        <row r="508">
          <cell r="B508" t="str">
            <v>Subtotal- Transportation</v>
          </cell>
        </row>
        <row r="510">
          <cell r="B510" t="str">
            <v>Contingency Reserve</v>
          </cell>
        </row>
        <row r="512">
          <cell r="B512" t="str">
            <v>Direct Assigned Demand Costs</v>
          </cell>
        </row>
        <row r="514">
          <cell r="B514" t="str">
            <v>TOTAL DEMAND COSTS</v>
          </cell>
        </row>
        <row r="516">
          <cell r="B516" t="str">
            <v>Other Fixed Costs:</v>
          </cell>
        </row>
        <row r="517">
          <cell r="B517" t="str">
            <v>GRI Demand</v>
          </cell>
        </row>
        <row r="518">
          <cell r="B518" t="str">
            <v>Main Tie-ins</v>
          </cell>
        </row>
        <row r="519">
          <cell r="B519" t="str">
            <v>Subtotal</v>
          </cell>
        </row>
        <row r="521">
          <cell r="B521" t="str">
            <v>TOTAL DEMAND &amp; FIXED COSTS</v>
          </cell>
        </row>
        <row r="523">
          <cell r="B523" t="str">
            <v>VARIABLE COSTS:</v>
          </cell>
        </row>
        <row r="524">
          <cell r="B524" t="str">
            <v>Commodity Costs 1</v>
          </cell>
        </row>
        <row r="525">
          <cell r="B525" t="str">
            <v>Commodity Costs 2</v>
          </cell>
        </row>
        <row r="526">
          <cell r="B526" t="str">
            <v>COG HEDGING</v>
          </cell>
        </row>
        <row r="527">
          <cell r="B527" t="str">
            <v>COG SALES MARKETERS</v>
          </cell>
        </row>
        <row r="528">
          <cell r="B528" t="str">
            <v>COG RECOVERY FROM MARKETER</v>
          </cell>
        </row>
        <row r="529">
          <cell r="B529" t="str">
            <v>AMORTIZATION OF GAS COST GAC</v>
          </cell>
        </row>
        <row r="530">
          <cell r="B530" t="str">
            <v>CURRENT YEAR UFG EXP CURR YR</v>
          </cell>
        </row>
        <row r="531">
          <cell r="B531" t="str">
            <v>Directly Assigned commodity costs</v>
          </cell>
        </row>
        <row r="532">
          <cell r="B532" t="str">
            <v>Off System Sales</v>
          </cell>
        </row>
        <row r="533">
          <cell r="B533" t="str">
            <v>Electric Generation</v>
          </cell>
        </row>
        <row r="534">
          <cell r="B534" t="str">
            <v>Miscellaneous</v>
          </cell>
        </row>
        <row r="535">
          <cell r="B535" t="str">
            <v>Subtotal</v>
          </cell>
        </row>
        <row r="537">
          <cell r="B537" t="str">
            <v>TOTAL COST OF GAS</v>
          </cell>
        </row>
        <row r="542">
          <cell r="B542" t="str">
            <v>LABOR SUBREPORT</v>
          </cell>
        </row>
        <row r="545">
          <cell r="B545" t="str">
            <v xml:space="preserve">  2. TRANSMISSION:</v>
          </cell>
        </row>
        <row r="551">
          <cell r="B551" t="str">
            <v>Sub Transmission</v>
          </cell>
        </row>
        <row r="553">
          <cell r="B553" t="str">
            <v xml:space="preserve">  3. STORAGE:</v>
          </cell>
        </row>
        <row r="557">
          <cell r="B557" t="str">
            <v>Sub Balancing</v>
          </cell>
        </row>
        <row r="559">
          <cell r="B559" t="str">
            <v xml:space="preserve">  4. DISTRIBUTION, Customer Accounting &amp; Sales ETC</v>
          </cell>
        </row>
        <row r="573">
          <cell r="B573" t="str">
            <v>Sub Distribution</v>
          </cell>
        </row>
        <row r="581">
          <cell r="B581" t="str">
            <v>Sub General</v>
          </cell>
        </row>
        <row r="583">
          <cell r="B583" t="str">
            <v xml:space="preserve">  5. TOTAL: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row r="63">
          <cell r="E63">
            <v>6.6640439954169604E-3</v>
          </cell>
        </row>
        <row r="66">
          <cell r="B66">
            <v>0.32966053810876517</v>
          </cell>
        </row>
      </sheetData>
      <sheetData sheetId="35" refreshError="1"/>
      <sheetData sheetId="36" refreshError="1"/>
      <sheetData sheetId="37"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
      <sheetName val="Rich Kunz"/>
      <sheetName val="Mary Brolly"/>
      <sheetName val="Patti Hoeler"/>
      <sheetName val="Rashi Dahl"/>
      <sheetName val="AJ"/>
      <sheetName val="Steve McCauley"/>
      <sheetName val="NYMEX"/>
      <sheetName val="Data"/>
      <sheetName val="Input_Rates.Base.Ne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92">
          <cell r="E92" t="str">
            <v>Comment</v>
          </cell>
        </row>
        <row r="93">
          <cell r="E93" t="str">
            <v>back to back</v>
          </cell>
        </row>
        <row r="94">
          <cell r="E94" t="str">
            <v>baseload</v>
          </cell>
        </row>
        <row r="95">
          <cell r="E95" t="str">
            <v>park &amp; loan</v>
          </cell>
        </row>
        <row r="96">
          <cell r="E96" t="str">
            <v>intraday</v>
          </cell>
        </row>
        <row r="97">
          <cell r="E97" t="str">
            <v>FS Sale</v>
          </cell>
        </row>
        <row r="98">
          <cell r="E98" t="str">
            <v>Tport</v>
          </cell>
        </row>
        <row r="99">
          <cell r="E99" t="str">
            <v>ft spot</v>
          </cell>
        </row>
        <row r="100">
          <cell r="E100" t="str">
            <v xml:space="preserve">e spot </v>
          </cell>
        </row>
        <row r="101">
          <cell r="E101" t="str">
            <v>operation</v>
          </cell>
        </row>
        <row r="102">
          <cell r="E102" t="str">
            <v>igcp</v>
          </cell>
        </row>
        <row r="103">
          <cell r="E103" t="str">
            <v>wss oss</v>
          </cell>
        </row>
        <row r="104">
          <cell r="E104" t="str">
            <v>storage sale</v>
          </cell>
        </row>
      </sheetData>
      <sheetData sheetId="9"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Balance"/>
      <sheetName val="kWh"/>
      <sheetName val="Estimates"/>
      <sheetName val="Revenue"/>
      <sheetName val="Expenses"/>
      <sheetName val="Reconciliation"/>
      <sheetName val="AnnRpt"/>
      <sheetName val="Report"/>
      <sheetName val="REPORTS"/>
      <sheetName val="Alloc"/>
      <sheetName val="Inc"/>
      <sheetName val="LIIncSt"/>
      <sheetName val="Liabilities Rec List"/>
    </sheetNames>
    <sheetDataSet>
      <sheetData sheetId="0" refreshError="1">
        <row r="7">
          <cell r="D7">
            <v>1</v>
          </cell>
        </row>
        <row r="9">
          <cell r="C9" t="str">
            <v>2006</v>
          </cell>
        </row>
        <row r="10">
          <cell r="C10" t="str">
            <v>2005</v>
          </cell>
        </row>
        <row r="12">
          <cell r="C12" t="str">
            <v>MASSACHUSETTS ELECTRIC COMPANY</v>
          </cell>
        </row>
        <row r="16">
          <cell r="C16" t="str">
            <v>FILENAME:  H:\Fund Balance 2006\MECo\[MECO Jan_2006.XLS]Start Balance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ch Kunz"/>
      <sheetName val="Mark Kulick"/>
      <sheetName val="Patti Hoeler"/>
      <sheetName val="John Metress"/>
      <sheetName val="NYMEX"/>
      <sheetName val="Data"/>
    </sheetNames>
    <sheetDataSet>
      <sheetData sheetId="0" refreshError="1"/>
      <sheetData sheetId="1" refreshError="1"/>
      <sheetData sheetId="2" refreshError="1"/>
      <sheetData sheetId="3" refreshError="1"/>
      <sheetData sheetId="4" refreshError="1"/>
      <sheetData sheetId="5" refreshError="1">
        <row r="70">
          <cell r="F70" t="str">
            <v xml:space="preserve">ACN POWER   </v>
          </cell>
        </row>
        <row r="71">
          <cell r="F71" t="str">
            <v xml:space="preserve">ADAMSRESMKT </v>
          </cell>
        </row>
        <row r="72">
          <cell r="F72" t="str">
            <v xml:space="preserve">AEP         </v>
          </cell>
        </row>
        <row r="73">
          <cell r="F73" t="str">
            <v xml:space="preserve">AGFDIRECT   </v>
          </cell>
        </row>
        <row r="74">
          <cell r="F74" t="str">
            <v xml:space="preserve">ALLAMERCI   </v>
          </cell>
        </row>
        <row r="75">
          <cell r="F75" t="str">
            <v xml:space="preserve">ALLENERGY   </v>
          </cell>
        </row>
        <row r="76">
          <cell r="F76" t="str">
            <v xml:space="preserve">ALLENERGYG  </v>
          </cell>
        </row>
        <row r="77">
          <cell r="F77" t="str">
            <v xml:space="preserve">ALTRAENERGY </v>
          </cell>
        </row>
        <row r="78">
          <cell r="F78" t="str">
            <v>AMERADA HESS</v>
          </cell>
        </row>
        <row r="79">
          <cell r="F79" t="str">
            <v xml:space="preserve">AMERADA TX  </v>
          </cell>
        </row>
        <row r="80">
          <cell r="F80" t="str">
            <v xml:space="preserve">AMOCO       </v>
          </cell>
        </row>
        <row r="81">
          <cell r="F81" t="str">
            <v xml:space="preserve">ANADARKO    </v>
          </cell>
        </row>
        <row r="82">
          <cell r="F82" t="str">
            <v xml:space="preserve">ANE         </v>
          </cell>
        </row>
        <row r="83">
          <cell r="F83" t="str">
            <v xml:space="preserve">APACHE      </v>
          </cell>
        </row>
        <row r="84">
          <cell r="F84" t="str">
            <v xml:space="preserve">AQUILA      </v>
          </cell>
        </row>
        <row r="85">
          <cell r="F85" t="str">
            <v xml:space="preserve">AVISTA      </v>
          </cell>
        </row>
        <row r="86">
          <cell r="F86" t="str">
            <v xml:space="preserve">AXIA        </v>
          </cell>
        </row>
        <row r="87">
          <cell r="F87" t="str">
            <v xml:space="preserve">BG LNG      </v>
          </cell>
        </row>
        <row r="88">
          <cell r="F88" t="str">
            <v xml:space="preserve">BIG APPLE   </v>
          </cell>
        </row>
        <row r="89">
          <cell r="F89" t="str">
            <v>BKLYNAVYYARD</v>
          </cell>
        </row>
        <row r="90">
          <cell r="F90" t="str">
            <v xml:space="preserve">BLACKHILLS  </v>
          </cell>
        </row>
        <row r="91">
          <cell r="F91" t="str">
            <v xml:space="preserve">BOUNDARY    </v>
          </cell>
        </row>
        <row r="92">
          <cell r="F92" t="str">
            <v xml:space="preserve">BP          </v>
          </cell>
        </row>
        <row r="93">
          <cell r="F93" t="str">
            <v xml:space="preserve">BPCANADA    </v>
          </cell>
        </row>
        <row r="94">
          <cell r="F94" t="str">
            <v xml:space="preserve">BUGEAST     </v>
          </cell>
        </row>
        <row r="95">
          <cell r="F95" t="str">
            <v xml:space="preserve">BUGWEST     </v>
          </cell>
        </row>
        <row r="96">
          <cell r="F96" t="str">
            <v xml:space="preserve">BURLINGTON  </v>
          </cell>
        </row>
        <row r="97">
          <cell r="F97" t="str">
            <v xml:space="preserve">C&amp;L         </v>
          </cell>
        </row>
        <row r="98">
          <cell r="F98" t="str">
            <v xml:space="preserve">CARGIL      </v>
          </cell>
        </row>
        <row r="99">
          <cell r="F99" t="str">
            <v xml:space="preserve">CARGILL     </v>
          </cell>
        </row>
        <row r="100">
          <cell r="F100" t="str">
            <v xml:space="preserve">CAROLINAPL  </v>
          </cell>
        </row>
        <row r="101">
          <cell r="F101" t="str">
            <v xml:space="preserve">CASTLE PWR  </v>
          </cell>
        </row>
        <row r="102">
          <cell r="F102" t="str">
            <v xml:space="preserve">CEENERGY    </v>
          </cell>
        </row>
        <row r="103">
          <cell r="F103" t="str">
            <v xml:space="preserve">CESOLUTIONS </v>
          </cell>
        </row>
        <row r="104">
          <cell r="F104" t="str">
            <v xml:space="preserve">CHEVRON     </v>
          </cell>
        </row>
        <row r="105">
          <cell r="F105" t="str">
            <v xml:space="preserve">CIMA        </v>
          </cell>
        </row>
        <row r="106">
          <cell r="F106" t="str">
            <v xml:space="preserve">CIMAREX     </v>
          </cell>
        </row>
        <row r="107">
          <cell r="F107" t="str">
            <v xml:space="preserve">CINERGY     </v>
          </cell>
        </row>
        <row r="108">
          <cell r="F108" t="str">
            <v xml:space="preserve">CMS         </v>
          </cell>
        </row>
        <row r="109">
          <cell r="F109" t="str">
            <v xml:space="preserve">CNG TRANS   </v>
          </cell>
        </row>
        <row r="110">
          <cell r="F110" t="str">
            <v xml:space="preserve">CNE PEAKING  </v>
          </cell>
        </row>
        <row r="111">
          <cell r="F111" t="str">
            <v xml:space="preserve">CNGENERGY   </v>
          </cell>
        </row>
        <row r="112">
          <cell r="F112" t="str">
            <v xml:space="preserve">COENERGY    </v>
          </cell>
        </row>
        <row r="113">
          <cell r="F113" t="str">
            <v xml:space="preserve">COLONIAL    </v>
          </cell>
        </row>
        <row r="114">
          <cell r="F114" t="str">
            <v xml:space="preserve">COLUMBIA    </v>
          </cell>
        </row>
        <row r="115">
          <cell r="F115" t="str">
            <v xml:space="preserve">COLUMBIAUT  </v>
          </cell>
        </row>
        <row r="116">
          <cell r="F116" t="str">
            <v xml:space="preserve">COMFORT     </v>
          </cell>
        </row>
        <row r="117">
          <cell r="F117" t="str">
            <v xml:space="preserve">CONCORD     </v>
          </cell>
        </row>
        <row r="118">
          <cell r="F118" t="str">
            <v xml:space="preserve">CONECTIV    </v>
          </cell>
        </row>
        <row r="119">
          <cell r="F119" t="str">
            <v xml:space="preserve">CONEDISON   </v>
          </cell>
        </row>
        <row r="120">
          <cell r="F120" t="str">
            <v xml:space="preserve">CONNATURAL  </v>
          </cell>
        </row>
        <row r="121">
          <cell r="F121" t="str">
            <v xml:space="preserve">CONOCO      </v>
          </cell>
        </row>
        <row r="122">
          <cell r="F122" t="str">
            <v>CONSTELATION</v>
          </cell>
        </row>
        <row r="123">
          <cell r="F123" t="str">
            <v xml:space="preserve">COOKINLET   </v>
          </cell>
        </row>
        <row r="124">
          <cell r="F124" t="str">
            <v xml:space="preserve">CORAL       </v>
          </cell>
        </row>
        <row r="125">
          <cell r="F125" t="str">
            <v xml:space="preserve">CORALCANADA </v>
          </cell>
        </row>
        <row r="126">
          <cell r="F126" t="str">
            <v xml:space="preserve">CPS         </v>
          </cell>
        </row>
        <row r="127">
          <cell r="F127" t="str">
            <v xml:space="preserve">CRESTAR     </v>
          </cell>
        </row>
        <row r="128">
          <cell r="F128" t="str">
            <v>CROSS TIMBERS</v>
          </cell>
        </row>
        <row r="129">
          <cell r="F129" t="str">
            <v xml:space="preserve">CXY         </v>
          </cell>
        </row>
        <row r="130">
          <cell r="F130" t="str">
            <v xml:space="preserve">DELMARVA    </v>
          </cell>
        </row>
        <row r="131">
          <cell r="F131" t="str">
            <v xml:space="preserve">DEVON       </v>
          </cell>
        </row>
        <row r="132">
          <cell r="F132" t="str">
            <v xml:space="preserve">DOMFLDSVCS  </v>
          </cell>
        </row>
        <row r="133">
          <cell r="F133" t="str">
            <v xml:space="preserve">DREYFUS     </v>
          </cell>
        </row>
        <row r="134">
          <cell r="F134" t="str">
            <v xml:space="preserve">DTE ENERGY  </v>
          </cell>
        </row>
        <row r="135">
          <cell r="F135" t="str">
            <v xml:space="preserve">DUKE        </v>
          </cell>
        </row>
        <row r="136">
          <cell r="F136" t="str">
            <v xml:space="preserve">DUKENERGY   </v>
          </cell>
        </row>
        <row r="137">
          <cell r="F137" t="str">
            <v xml:space="preserve">DYNEGY      </v>
          </cell>
        </row>
        <row r="138">
          <cell r="F138" t="str">
            <v xml:space="preserve">EAGLE       </v>
          </cell>
        </row>
        <row r="139">
          <cell r="F139" t="str">
            <v xml:space="preserve">ECONNERGY   </v>
          </cell>
        </row>
        <row r="140">
          <cell r="F140" t="str">
            <v xml:space="preserve">ECORP       </v>
          </cell>
        </row>
        <row r="141">
          <cell r="F141" t="str">
            <v xml:space="preserve">EFS         </v>
          </cell>
        </row>
        <row r="142">
          <cell r="F142" t="str">
            <v xml:space="preserve">EKT         </v>
          </cell>
        </row>
        <row r="143">
          <cell r="F143" t="str">
            <v xml:space="preserve">EL PASO     </v>
          </cell>
        </row>
        <row r="144">
          <cell r="F144" t="str">
            <v xml:space="preserve">ENBRIDGE    </v>
          </cell>
        </row>
        <row r="145">
          <cell r="F145" t="str">
            <v xml:space="preserve">ENCANA      </v>
          </cell>
        </row>
        <row r="146">
          <cell r="F146" t="str">
            <v xml:space="preserve">ENGAGE      </v>
          </cell>
        </row>
        <row r="147">
          <cell r="F147" t="str">
            <v xml:space="preserve">ENRGYSOURCE </v>
          </cell>
        </row>
        <row r="148">
          <cell r="F148" t="str">
            <v xml:space="preserve">ENSERCH     </v>
          </cell>
        </row>
        <row r="149">
          <cell r="F149" t="str">
            <v xml:space="preserve">EPRIME      </v>
          </cell>
        </row>
        <row r="150">
          <cell r="F150" t="str">
            <v xml:space="preserve">EQUITABLE   </v>
          </cell>
        </row>
        <row r="151">
          <cell r="F151" t="str">
            <v xml:space="preserve">EQUITRANS   </v>
          </cell>
        </row>
        <row r="152">
          <cell r="F152" t="str">
            <v xml:space="preserve">ERI         </v>
          </cell>
        </row>
        <row r="153">
          <cell r="F153" t="str">
            <v xml:space="preserve">EUELL       </v>
          </cell>
        </row>
        <row r="154">
          <cell r="F154" t="str">
            <v xml:space="preserve">EXELON      </v>
          </cell>
        </row>
        <row r="155">
          <cell r="F155" t="str">
            <v xml:space="preserve">EXELONGEN   </v>
          </cell>
        </row>
        <row r="156">
          <cell r="F156" t="str">
            <v xml:space="preserve">EXXONMOBIL  </v>
          </cell>
        </row>
        <row r="157">
          <cell r="F157" t="str">
            <v xml:space="preserve">FINA        </v>
          </cell>
        </row>
        <row r="158">
          <cell r="F158" t="str">
            <v>FIRSTRESERVE</v>
          </cell>
        </row>
        <row r="159">
          <cell r="F159" t="str">
            <v xml:space="preserve">FLORIDAPWR  </v>
          </cell>
        </row>
        <row r="160">
          <cell r="F160" t="str">
            <v xml:space="preserve">FP&amp;L        </v>
          </cell>
        </row>
        <row r="161">
          <cell r="F161" t="str">
            <v xml:space="preserve">FRONTERA    </v>
          </cell>
        </row>
        <row r="162">
          <cell r="F162" t="str">
            <v xml:space="preserve">GRTEASTERN  </v>
          </cell>
        </row>
        <row r="163">
          <cell r="F163" t="str">
            <v xml:space="preserve">GSFENERGY   </v>
          </cell>
        </row>
        <row r="164">
          <cell r="F164" t="str">
            <v xml:space="preserve">H&amp;NGAS      </v>
          </cell>
        </row>
        <row r="165">
          <cell r="F165" t="str">
            <v xml:space="preserve">HATTIESBURG </v>
          </cell>
        </row>
        <row r="166">
          <cell r="F166" t="str">
            <v xml:space="preserve">HESCO       </v>
          </cell>
        </row>
        <row r="167">
          <cell r="F167" t="str">
            <v xml:space="preserve">HESS ENERGY </v>
          </cell>
        </row>
        <row r="168">
          <cell r="F168" t="str">
            <v xml:space="preserve">HONEOYE     </v>
          </cell>
        </row>
        <row r="169">
          <cell r="F169" t="str">
            <v xml:space="preserve">HUBER       </v>
          </cell>
        </row>
        <row r="170">
          <cell r="F170" t="str">
            <v xml:space="preserve">HUDSON      </v>
          </cell>
        </row>
        <row r="171">
          <cell r="F171" t="str">
            <v xml:space="preserve">HUSKY       </v>
          </cell>
        </row>
        <row r="172">
          <cell r="F172" t="str">
            <v xml:space="preserve">HYTECH      </v>
          </cell>
        </row>
        <row r="173">
          <cell r="F173" t="str">
            <v xml:space="preserve">ICCENERGY   </v>
          </cell>
        </row>
        <row r="174">
          <cell r="F174" t="str">
            <v xml:space="preserve">INTELENERG  </v>
          </cell>
        </row>
        <row r="175">
          <cell r="F175" t="str">
            <v xml:space="preserve">IROQUOIS    </v>
          </cell>
        </row>
        <row r="176">
          <cell r="F176" t="str">
            <v xml:space="preserve">JC ENERGY   </v>
          </cell>
        </row>
        <row r="177">
          <cell r="F177" t="str">
            <v xml:space="preserve">KENDALL     </v>
          </cell>
        </row>
        <row r="178">
          <cell r="F178" t="str">
            <v xml:space="preserve">KESCO       </v>
          </cell>
        </row>
        <row r="179">
          <cell r="F179" t="str">
            <v xml:space="preserve">KETS/CORAL  </v>
          </cell>
        </row>
        <row r="180">
          <cell r="F180" t="str">
            <v xml:space="preserve">KEYSPAN     </v>
          </cell>
        </row>
        <row r="181">
          <cell r="F181" t="str">
            <v xml:space="preserve">KNENERGY    </v>
          </cell>
        </row>
        <row r="182">
          <cell r="F182" t="str">
            <v xml:space="preserve">KOCH        </v>
          </cell>
        </row>
        <row r="183">
          <cell r="F183" t="str">
            <v xml:space="preserve">LG&amp;E        </v>
          </cell>
        </row>
        <row r="184">
          <cell r="F184" t="str">
            <v xml:space="preserve">LIPA        </v>
          </cell>
        </row>
        <row r="185">
          <cell r="F185" t="str">
            <v xml:space="preserve">LIPA FTU    </v>
          </cell>
        </row>
        <row r="186">
          <cell r="F186" t="str">
            <v xml:space="preserve">MAGNUS      </v>
          </cell>
        </row>
        <row r="187">
          <cell r="F187" t="str">
            <v xml:space="preserve">MARATHON    </v>
          </cell>
        </row>
        <row r="188">
          <cell r="F188" t="str">
            <v xml:space="preserve">MARKETSPAN  </v>
          </cell>
        </row>
        <row r="189">
          <cell r="F189" t="str">
            <v xml:space="preserve">MEGA        </v>
          </cell>
        </row>
        <row r="190">
          <cell r="F190" t="str">
            <v>MERRILL</v>
          </cell>
        </row>
        <row r="191">
          <cell r="F191" t="str">
            <v xml:space="preserve">METRO       </v>
          </cell>
        </row>
        <row r="192">
          <cell r="F192" t="str">
            <v xml:space="preserve">METROMEDIA  </v>
          </cell>
        </row>
        <row r="193">
          <cell r="F193" t="str">
            <v xml:space="preserve">MIDCON      </v>
          </cell>
        </row>
        <row r="194">
          <cell r="F194" t="str">
            <v xml:space="preserve">MIRANT      </v>
          </cell>
        </row>
        <row r="195">
          <cell r="F195" t="str">
            <v xml:space="preserve">MOOREENERGY </v>
          </cell>
        </row>
        <row r="196">
          <cell r="F196" t="str">
            <v>MSPANTRADING</v>
          </cell>
        </row>
        <row r="197">
          <cell r="F197" t="str">
            <v xml:space="preserve">NAEC        </v>
          </cell>
        </row>
        <row r="198">
          <cell r="F198" t="str">
            <v xml:space="preserve">NATGASCO    </v>
          </cell>
        </row>
        <row r="199">
          <cell r="F199" t="str">
            <v xml:space="preserve">NATIONAL    </v>
          </cell>
        </row>
        <row r="200">
          <cell r="F200" t="str">
            <v xml:space="preserve">NATURALGAS  </v>
          </cell>
        </row>
        <row r="201">
          <cell r="F201" t="str">
            <v xml:space="preserve">NCAROLINA   </v>
          </cell>
        </row>
        <row r="202">
          <cell r="F202" t="str">
            <v xml:space="preserve">NDR         </v>
          </cell>
        </row>
        <row r="203">
          <cell r="F203" t="str">
            <v xml:space="preserve">NET         </v>
          </cell>
        </row>
        <row r="204">
          <cell r="F204" t="str">
            <v xml:space="preserve">NEXEN       </v>
          </cell>
        </row>
        <row r="205">
          <cell r="F205" t="str">
            <v xml:space="preserve">NGC         </v>
          </cell>
        </row>
        <row r="206">
          <cell r="F206" t="str">
            <v xml:space="preserve">NINE        </v>
          </cell>
        </row>
        <row r="207">
          <cell r="F207" t="str">
            <v xml:space="preserve">NJN         </v>
          </cell>
        </row>
        <row r="208">
          <cell r="F208" t="str">
            <v xml:space="preserve">NJRENERGY   </v>
          </cell>
        </row>
        <row r="209">
          <cell r="F209" t="str">
            <v xml:space="preserve">NOBLE       </v>
          </cell>
        </row>
        <row r="210">
          <cell r="F210" t="str">
            <v xml:space="preserve">NORAM       </v>
          </cell>
        </row>
        <row r="211">
          <cell r="F211" t="str">
            <v xml:space="preserve">NRG         </v>
          </cell>
        </row>
        <row r="212">
          <cell r="F212" t="str">
            <v>NRTHAMERICAN</v>
          </cell>
        </row>
        <row r="213">
          <cell r="F213" t="str">
            <v xml:space="preserve">NRTHATLNTIC </v>
          </cell>
        </row>
        <row r="214">
          <cell r="F214" t="str">
            <v xml:space="preserve">NUALLIANCE  </v>
          </cell>
        </row>
        <row r="215">
          <cell r="F215" t="str">
            <v xml:space="preserve">NUI         </v>
          </cell>
        </row>
        <row r="216">
          <cell r="F216" t="str">
            <v xml:space="preserve">NUI EB      </v>
          </cell>
        </row>
        <row r="217">
          <cell r="F217" t="str">
            <v xml:space="preserve">NYSEG       </v>
          </cell>
        </row>
        <row r="218">
          <cell r="F218" t="str">
            <v xml:space="preserve">OGEENERGY   </v>
          </cell>
        </row>
        <row r="219">
          <cell r="F219" t="str">
            <v xml:space="preserve">ONENATION   </v>
          </cell>
        </row>
        <row r="220">
          <cell r="F220" t="str">
            <v xml:space="preserve">OXY         </v>
          </cell>
        </row>
        <row r="221">
          <cell r="F221" t="str">
            <v xml:space="preserve">PANCANADIAN </v>
          </cell>
        </row>
        <row r="222">
          <cell r="F222" t="str">
            <v xml:space="preserve">PENZOIL     </v>
          </cell>
        </row>
        <row r="223">
          <cell r="F223" t="str">
            <v xml:space="preserve">PEPCO       </v>
          </cell>
        </row>
        <row r="224">
          <cell r="F224" t="str">
            <v xml:space="preserve">PEPCOESVC   </v>
          </cell>
        </row>
        <row r="225">
          <cell r="F225" t="str">
            <v xml:space="preserve">PERRY       </v>
          </cell>
        </row>
        <row r="226">
          <cell r="F226" t="str">
            <v xml:space="preserve">PETROCOM    </v>
          </cell>
        </row>
        <row r="227">
          <cell r="F227" t="str">
            <v xml:space="preserve">PG&amp;E        </v>
          </cell>
        </row>
        <row r="228">
          <cell r="F228" t="str">
            <v xml:space="preserve">PHIBRO      </v>
          </cell>
        </row>
        <row r="229">
          <cell r="F229" t="str">
            <v xml:space="preserve">PHOENIX     </v>
          </cell>
        </row>
        <row r="230">
          <cell r="F230" t="str">
            <v xml:space="preserve">PINE        </v>
          </cell>
        </row>
        <row r="231">
          <cell r="F231" t="str">
            <v xml:space="preserve">PP&amp;L        </v>
          </cell>
        </row>
        <row r="232">
          <cell r="F232" t="str">
            <v xml:space="preserve">PPL         </v>
          </cell>
        </row>
        <row r="233">
          <cell r="F233" t="str">
            <v xml:space="preserve">PRIME       </v>
          </cell>
        </row>
        <row r="234">
          <cell r="F234" t="str">
            <v xml:space="preserve">PROGAS      </v>
          </cell>
        </row>
        <row r="235">
          <cell r="F235" t="str">
            <v xml:space="preserve">PROGRESS    </v>
          </cell>
        </row>
        <row r="236">
          <cell r="F236" t="str">
            <v xml:space="preserve">PROVIDENCE  </v>
          </cell>
        </row>
        <row r="237">
          <cell r="F237" t="str">
            <v xml:space="preserve">PSE&amp;G       </v>
          </cell>
        </row>
        <row r="238">
          <cell r="F238" t="str">
            <v xml:space="preserve">PSE&amp;G TECH  </v>
          </cell>
        </row>
        <row r="239">
          <cell r="F239" t="str">
            <v xml:space="preserve">RAVENSWOOD  </v>
          </cell>
        </row>
        <row r="240">
          <cell r="F240" t="str">
            <v xml:space="preserve">RELIANT     </v>
          </cell>
        </row>
        <row r="241">
          <cell r="F241" t="str">
            <v xml:space="preserve">RENAISSANCE </v>
          </cell>
        </row>
        <row r="242">
          <cell r="F242" t="str">
            <v xml:space="preserve">RWE         </v>
          </cell>
        </row>
        <row r="243">
          <cell r="F243" t="str">
            <v xml:space="preserve">SAMSON      </v>
          </cell>
        </row>
        <row r="244">
          <cell r="F244" t="str">
            <v xml:space="preserve">SELECT      </v>
          </cell>
        </row>
        <row r="245">
          <cell r="F245" t="str">
            <v xml:space="preserve">SELECTENE   </v>
          </cell>
        </row>
        <row r="246">
          <cell r="F246" t="str">
            <v>SEMPRA (AIG)</v>
          </cell>
        </row>
        <row r="247">
          <cell r="F247" t="str">
            <v xml:space="preserve">SEQUENT     </v>
          </cell>
        </row>
        <row r="248">
          <cell r="F248" t="str">
            <v xml:space="preserve">SHELLGASTRD </v>
          </cell>
        </row>
        <row r="249">
          <cell r="F249" t="str">
            <v xml:space="preserve">SITHE       </v>
          </cell>
        </row>
        <row r="250">
          <cell r="F250" t="str">
            <v xml:space="preserve">SJERSEY     </v>
          </cell>
        </row>
        <row r="251">
          <cell r="F251" t="str">
            <v xml:space="preserve">SONAT       </v>
          </cell>
        </row>
        <row r="252">
          <cell r="F252" t="str">
            <v xml:space="preserve">SOUTHERN    </v>
          </cell>
        </row>
        <row r="253">
          <cell r="F253" t="str">
            <v xml:space="preserve">SOUTHWEST   </v>
          </cell>
        </row>
        <row r="254">
          <cell r="F254" t="str">
            <v xml:space="preserve">SOWESTERN   </v>
          </cell>
        </row>
        <row r="255">
          <cell r="F255" t="str">
            <v xml:space="preserve">SPRAGUE     </v>
          </cell>
        </row>
        <row r="256">
          <cell r="F256" t="str">
            <v xml:space="preserve">STATOIL     </v>
          </cell>
        </row>
        <row r="257">
          <cell r="F257" t="str">
            <v xml:space="preserve">STERLINGKEP </v>
          </cell>
        </row>
        <row r="258">
          <cell r="F258" t="str">
            <v xml:space="preserve">STERLINGPUB </v>
          </cell>
        </row>
        <row r="259">
          <cell r="F259" t="str">
            <v xml:space="preserve">STRUCTURED  </v>
          </cell>
        </row>
        <row r="260">
          <cell r="F260" t="str">
            <v xml:space="preserve">STUYVESANT  </v>
          </cell>
        </row>
        <row r="261">
          <cell r="F261" t="str">
            <v xml:space="preserve">TCGS        </v>
          </cell>
        </row>
        <row r="262">
          <cell r="F262" t="str">
            <v xml:space="preserve">TECO        </v>
          </cell>
        </row>
        <row r="263">
          <cell r="F263" t="str">
            <v xml:space="preserve">TEJAS       </v>
          </cell>
        </row>
        <row r="264">
          <cell r="F264" t="str">
            <v xml:space="preserve">TENASKA     </v>
          </cell>
        </row>
        <row r="265">
          <cell r="F265" t="str">
            <v xml:space="preserve">TENNESSEE   </v>
          </cell>
        </row>
        <row r="266">
          <cell r="F266" t="str">
            <v xml:space="preserve">TETCO       </v>
          </cell>
        </row>
        <row r="267">
          <cell r="F267" t="str">
            <v xml:space="preserve">TEXACO      </v>
          </cell>
        </row>
        <row r="268">
          <cell r="F268" t="str">
            <v xml:space="preserve">TEXASGAS    </v>
          </cell>
        </row>
        <row r="269">
          <cell r="F269" t="str">
            <v xml:space="preserve">TEXEX       </v>
          </cell>
        </row>
        <row r="270">
          <cell r="F270" t="str">
            <v xml:space="preserve">TEXXENERGY  </v>
          </cell>
        </row>
        <row r="271">
          <cell r="F271" t="str">
            <v xml:space="preserve">TIGER       </v>
          </cell>
        </row>
        <row r="272">
          <cell r="F272" t="str">
            <v xml:space="preserve">TOTAL GAS   </v>
          </cell>
        </row>
        <row r="273">
          <cell r="F273" t="str">
            <v xml:space="preserve">TPCCORP     </v>
          </cell>
        </row>
        <row r="274">
          <cell r="F274" t="str">
            <v xml:space="preserve">TRACTEBEL   </v>
          </cell>
        </row>
        <row r="275">
          <cell r="F275" t="str">
            <v xml:space="preserve">TRANS       </v>
          </cell>
        </row>
        <row r="276">
          <cell r="F276" t="str">
            <v xml:space="preserve">TRANSCANADA </v>
          </cell>
        </row>
        <row r="277">
          <cell r="F277" t="str">
            <v xml:space="preserve">TRANSCO     </v>
          </cell>
        </row>
        <row r="278">
          <cell r="F278" t="str">
            <v xml:space="preserve">TRIGEN      </v>
          </cell>
        </row>
        <row r="279">
          <cell r="F279" t="str">
            <v xml:space="preserve">TRISTAR     </v>
          </cell>
        </row>
        <row r="280">
          <cell r="F280" t="str">
            <v xml:space="preserve">TWINE GAS   </v>
          </cell>
        </row>
        <row r="281">
          <cell r="F281" t="str">
            <v xml:space="preserve">TXU         </v>
          </cell>
        </row>
        <row r="282">
          <cell r="F282" t="str">
            <v xml:space="preserve">TXUPORTMGT  </v>
          </cell>
        </row>
        <row r="283">
          <cell r="F283" t="str">
            <v xml:space="preserve">UBS         </v>
          </cell>
        </row>
        <row r="284">
          <cell r="F284" t="str">
            <v>UNIONPACIFIC</v>
          </cell>
        </row>
        <row r="285">
          <cell r="F285" t="str">
            <v xml:space="preserve">UNOCALE&amp;T   </v>
          </cell>
        </row>
        <row r="286">
          <cell r="F286" t="str">
            <v xml:space="preserve">URS         </v>
          </cell>
        </row>
        <row r="287">
          <cell r="F287" t="str">
            <v xml:space="preserve">UTILIGROUP  </v>
          </cell>
        </row>
        <row r="288">
          <cell r="F288" t="str">
            <v xml:space="preserve">VEPCO       </v>
          </cell>
        </row>
        <row r="289">
          <cell r="F289" t="str">
            <v xml:space="preserve">VICTORIA    </v>
          </cell>
        </row>
        <row r="290">
          <cell r="F290" t="str">
            <v xml:space="preserve">VITOL       </v>
          </cell>
        </row>
        <row r="291">
          <cell r="F291" t="str">
            <v xml:space="preserve">VPEM        </v>
          </cell>
        </row>
        <row r="292">
          <cell r="F292" t="str">
            <v>WALDEN</v>
          </cell>
        </row>
        <row r="293">
          <cell r="F293" t="str">
            <v xml:space="preserve">WESCO       </v>
          </cell>
        </row>
        <row r="294">
          <cell r="F294" t="str">
            <v xml:space="preserve">WESTERN     </v>
          </cell>
        </row>
        <row r="295">
          <cell r="F295" t="str">
            <v xml:space="preserve">WILLIAMS    </v>
          </cell>
        </row>
      </sheetData>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onQ Comparison"/>
      <sheetName val="Sheet1"/>
      <sheetName val="PrevQ_Derivative Inventory"/>
      <sheetName val="CurrentQ_Derivatives Inventory"/>
      <sheetName val="Cost Centers"/>
    </sheetNames>
    <sheetDataSet>
      <sheetData sheetId="0" refreshError="1"/>
      <sheetData sheetId="1" refreshError="1"/>
      <sheetData sheetId="2" refreshError="1"/>
      <sheetData sheetId="3" refreshError="1">
        <row r="2">
          <cell r="AU2" t="str">
            <v>GAS</v>
          </cell>
          <cell r="AV2">
            <v>-51488.161699999997</v>
          </cell>
          <cell r="AW2" t="str">
            <v>OLD DEAL</v>
          </cell>
        </row>
        <row r="3">
          <cell r="AU3" t="str">
            <v>GAS</v>
          </cell>
          <cell r="AV3">
            <v>-48154.740389999999</v>
          </cell>
          <cell r="AW3" t="str">
            <v>OLD DEAL</v>
          </cell>
        </row>
        <row r="4">
          <cell r="AU4" t="str">
            <v>GAS</v>
          </cell>
          <cell r="AV4">
            <v>-47178.488420000001</v>
          </cell>
          <cell r="AW4" t="str">
            <v>OLD DEAL</v>
          </cell>
        </row>
        <row r="5">
          <cell r="AU5" t="str">
            <v>GAS</v>
          </cell>
          <cell r="AV5">
            <v>-46406.361069999999</v>
          </cell>
          <cell r="AW5" t="str">
            <v>OLD DEAL</v>
          </cell>
        </row>
        <row r="6">
          <cell r="AU6" t="str">
            <v>GAS</v>
          </cell>
          <cell r="AV6">
            <v>-44520.84906</v>
          </cell>
          <cell r="AW6" t="str">
            <v>OLD DEAL</v>
          </cell>
        </row>
        <row r="7">
          <cell r="AU7" t="str">
            <v>GAS</v>
          </cell>
          <cell r="AV7">
            <v>-33370.27347</v>
          </cell>
          <cell r="AW7" t="str">
            <v>OLD DEAL</v>
          </cell>
        </row>
        <row r="8">
          <cell r="AU8" t="str">
            <v>GAS</v>
          </cell>
          <cell r="AV8">
            <v>-305699.50510000001</v>
          </cell>
          <cell r="AW8" t="str">
            <v>OLD DEAL</v>
          </cell>
        </row>
        <row r="9">
          <cell r="AU9" t="str">
            <v>GAS</v>
          </cell>
          <cell r="AV9">
            <v>-299637.18</v>
          </cell>
          <cell r="AW9" t="str">
            <v>OLD DEAL</v>
          </cell>
        </row>
        <row r="10">
          <cell r="AU10" t="str">
            <v>GAS</v>
          </cell>
          <cell r="AV10">
            <v>-290479.61453000002</v>
          </cell>
          <cell r="AW10" t="str">
            <v>OLD DEAL</v>
          </cell>
        </row>
        <row r="11">
          <cell r="AU11" t="str">
            <v>GAS</v>
          </cell>
          <cell r="AV11">
            <v>-50491.295059999997</v>
          </cell>
          <cell r="AW11" t="str">
            <v>OLD DEAL</v>
          </cell>
        </row>
        <row r="12">
          <cell r="AU12" t="str">
            <v>GAS</v>
          </cell>
          <cell r="AV12">
            <v>-95114.821100000001</v>
          </cell>
          <cell r="AW12" t="str">
            <v>OLD DEAL</v>
          </cell>
        </row>
        <row r="13">
          <cell r="AU13" t="str">
            <v>GAS</v>
          </cell>
          <cell r="AV13">
            <v>-92905.636910000001</v>
          </cell>
          <cell r="AW13" t="str">
            <v>OLD DEAL</v>
          </cell>
        </row>
        <row r="14">
          <cell r="AU14" t="str">
            <v>GAS</v>
          </cell>
          <cell r="AV14">
            <v>-91661.248789999998</v>
          </cell>
          <cell r="AW14" t="str">
            <v>OLD DEAL</v>
          </cell>
        </row>
        <row r="15">
          <cell r="AU15" t="str">
            <v>GAS</v>
          </cell>
          <cell r="AV15">
            <v>-43807.246850000003</v>
          </cell>
          <cell r="AW15" t="str">
            <v>OLD DEAL</v>
          </cell>
        </row>
        <row r="16">
          <cell r="AU16" t="str">
            <v>GAS</v>
          </cell>
          <cell r="AV16">
            <v>-65793.197910000003</v>
          </cell>
          <cell r="AW16" t="str">
            <v>NEW DEAL</v>
          </cell>
        </row>
        <row r="17">
          <cell r="AU17" t="str">
            <v>GAS</v>
          </cell>
          <cell r="AV17">
            <v>-68882.085739999995</v>
          </cell>
          <cell r="AW17" t="str">
            <v>NEW DEAL</v>
          </cell>
        </row>
        <row r="18">
          <cell r="AU18" t="str">
            <v>GAS</v>
          </cell>
          <cell r="AV18">
            <v>-62507.023849999998</v>
          </cell>
          <cell r="AW18" t="str">
            <v>NEW DEAL</v>
          </cell>
        </row>
        <row r="19">
          <cell r="AU19" t="str">
            <v>GAS</v>
          </cell>
          <cell r="AV19">
            <v>-53781.746370000001</v>
          </cell>
          <cell r="AW19" t="str">
            <v>NEW DEAL</v>
          </cell>
        </row>
        <row r="20">
          <cell r="AU20" t="str">
            <v>GAS</v>
          </cell>
          <cell r="AV20">
            <v>-34750.770900000003</v>
          </cell>
          <cell r="AW20" t="str">
            <v>NEW DEAL</v>
          </cell>
        </row>
        <row r="21">
          <cell r="AU21" t="str">
            <v>GAS</v>
          </cell>
          <cell r="AV21">
            <v>-38503.881309999997</v>
          </cell>
          <cell r="AW21" t="str">
            <v>NEW DEAL</v>
          </cell>
        </row>
        <row r="22">
          <cell r="AU22" t="str">
            <v>GAS</v>
          </cell>
          <cell r="AV22">
            <v>-34951.446539999997</v>
          </cell>
          <cell r="AW22" t="str">
            <v>NEW DEAL</v>
          </cell>
        </row>
        <row r="23">
          <cell r="AU23" t="str">
            <v>GAS</v>
          </cell>
          <cell r="AV23">
            <v>-30249.998869999999</v>
          </cell>
          <cell r="AW23" t="str">
            <v>NEW DEAL</v>
          </cell>
        </row>
        <row r="24">
          <cell r="AU24" t="str">
            <v>GAS</v>
          </cell>
          <cell r="AV24">
            <v>-27878.059720000001</v>
          </cell>
          <cell r="AW24" t="str">
            <v>NEW DEAL</v>
          </cell>
        </row>
        <row r="25">
          <cell r="AU25" t="str">
            <v>GAS</v>
          </cell>
          <cell r="AV25">
            <v>-25137.02663</v>
          </cell>
          <cell r="AW25" t="str">
            <v>NEW DEAL</v>
          </cell>
        </row>
        <row r="26">
          <cell r="AU26" t="str">
            <v>GAS</v>
          </cell>
          <cell r="AV26">
            <v>-232723.49505</v>
          </cell>
          <cell r="AW26" t="str">
            <v>OLD DEAL</v>
          </cell>
        </row>
        <row r="27">
          <cell r="AU27" t="str">
            <v>GAS</v>
          </cell>
          <cell r="AV27">
            <v>-226706.01788999999</v>
          </cell>
          <cell r="AW27" t="str">
            <v>OLD DEAL</v>
          </cell>
        </row>
        <row r="28">
          <cell r="AU28" t="str">
            <v>GAS</v>
          </cell>
          <cell r="AV28">
            <v>-217620.17301</v>
          </cell>
          <cell r="AW28" t="str">
            <v>OLD DEAL</v>
          </cell>
        </row>
        <row r="29">
          <cell r="AU29" t="str">
            <v>GAS</v>
          </cell>
          <cell r="AV29">
            <v>-232723.49505</v>
          </cell>
          <cell r="AW29" t="str">
            <v>OLD DEAL</v>
          </cell>
        </row>
        <row r="30">
          <cell r="AU30" t="str">
            <v>GAS</v>
          </cell>
          <cell r="AV30">
            <v>-226706.01788999999</v>
          </cell>
          <cell r="AW30" t="str">
            <v>OLD DEAL</v>
          </cell>
        </row>
        <row r="31">
          <cell r="AU31" t="str">
            <v>GAS</v>
          </cell>
          <cell r="AV31">
            <v>-217620.17301</v>
          </cell>
          <cell r="AW31" t="str">
            <v>OLD DEAL</v>
          </cell>
        </row>
        <row r="32">
          <cell r="AU32" t="str">
            <v>GAS</v>
          </cell>
          <cell r="AV32">
            <v>-20363.305820000001</v>
          </cell>
          <cell r="AW32" t="str">
            <v>OLD DEAL</v>
          </cell>
        </row>
        <row r="33">
          <cell r="AU33" t="str">
            <v>GAS</v>
          </cell>
          <cell r="AV33">
            <v>-19836.776570000002</v>
          </cell>
          <cell r="AW33" t="str">
            <v>OLD DEAL</v>
          </cell>
        </row>
        <row r="34">
          <cell r="AU34" t="str">
            <v>GAS</v>
          </cell>
          <cell r="AV34">
            <v>-19041.76514</v>
          </cell>
          <cell r="AW34" t="str">
            <v>OLD DEAL</v>
          </cell>
        </row>
        <row r="35">
          <cell r="AU35" t="str">
            <v>GAS</v>
          </cell>
          <cell r="AV35">
            <v>-772322.42547000002</v>
          </cell>
          <cell r="AW35" t="str">
            <v>OLD DEAL</v>
          </cell>
        </row>
        <row r="36">
          <cell r="AU36" t="str">
            <v>GAS</v>
          </cell>
          <cell r="AV36">
            <v>-963094.80773999996</v>
          </cell>
          <cell r="AW36" t="str">
            <v>OLD DEAL</v>
          </cell>
        </row>
        <row r="37">
          <cell r="AU37" t="str">
            <v>GAS</v>
          </cell>
          <cell r="AV37">
            <v>-849212.79154000001</v>
          </cell>
          <cell r="AW37" t="str">
            <v>OLD DEAL</v>
          </cell>
        </row>
        <row r="38">
          <cell r="AU38" t="str">
            <v>GAS</v>
          </cell>
          <cell r="AV38">
            <v>-742501.77708000003</v>
          </cell>
          <cell r="AW38" t="str">
            <v>OLD DEAL</v>
          </cell>
        </row>
        <row r="39">
          <cell r="AU39" t="str">
            <v>GAS</v>
          </cell>
          <cell r="AV39">
            <v>-445208.49063999997</v>
          </cell>
          <cell r="AW39" t="str">
            <v>OLD DEAL</v>
          </cell>
        </row>
        <row r="40">
          <cell r="AU40" t="str">
            <v>GAS</v>
          </cell>
          <cell r="AV40">
            <v>-233591.91425999999</v>
          </cell>
          <cell r="AW40" t="str">
            <v>OLD DEAL</v>
          </cell>
        </row>
        <row r="41">
          <cell r="AU41" t="str">
            <v>GAS</v>
          </cell>
          <cell r="AV41">
            <v>-514881.61697999999</v>
          </cell>
          <cell r="AW41" t="str">
            <v>OLD DEAL</v>
          </cell>
        </row>
        <row r="42">
          <cell r="AU42" t="str">
            <v>GAS</v>
          </cell>
          <cell r="AV42">
            <v>-626011.62503</v>
          </cell>
          <cell r="AW42" t="str">
            <v>OLD DEAL</v>
          </cell>
        </row>
        <row r="43">
          <cell r="AU43" t="str">
            <v>GAS</v>
          </cell>
          <cell r="AV43">
            <v>-566141.86101999995</v>
          </cell>
          <cell r="AW43" t="str">
            <v>OLD DEAL</v>
          </cell>
        </row>
        <row r="44">
          <cell r="AU44" t="str">
            <v>GAS</v>
          </cell>
          <cell r="AV44">
            <v>-464063.61067999998</v>
          </cell>
          <cell r="AW44" t="str">
            <v>OLD DEAL</v>
          </cell>
        </row>
        <row r="45">
          <cell r="AU45" t="str">
            <v>GAS</v>
          </cell>
          <cell r="AV45">
            <v>-400687.64158</v>
          </cell>
          <cell r="AW45" t="str">
            <v>OLD DEAL</v>
          </cell>
        </row>
        <row r="46">
          <cell r="AU46" t="str">
            <v>GAS</v>
          </cell>
          <cell r="AV46">
            <v>-233591.91425999999</v>
          </cell>
          <cell r="AW46" t="str">
            <v>OLD DEAL</v>
          </cell>
        </row>
        <row r="47">
          <cell r="AU47" t="str">
            <v>GAS</v>
          </cell>
          <cell r="AV47">
            <v>-55632.674939999997</v>
          </cell>
          <cell r="AW47" t="str">
            <v>OLD DEAL</v>
          </cell>
        </row>
        <row r="48">
          <cell r="AU48" t="str">
            <v>GAS</v>
          </cell>
          <cell r="AV48">
            <v>-51488.161699999997</v>
          </cell>
          <cell r="AW48" t="str">
            <v>OLD DEAL</v>
          </cell>
        </row>
        <row r="49">
          <cell r="AU49" t="str">
            <v>GAS</v>
          </cell>
          <cell r="AV49">
            <v>-48154.740389999999</v>
          </cell>
          <cell r="AW49" t="str">
            <v>OLD DEAL</v>
          </cell>
        </row>
        <row r="50">
          <cell r="AU50" t="str">
            <v>GAS</v>
          </cell>
          <cell r="AV50">
            <v>-47178.488420000001</v>
          </cell>
          <cell r="AW50" t="str">
            <v>OLD DEAL</v>
          </cell>
        </row>
        <row r="51">
          <cell r="AU51" t="str">
            <v>GAS</v>
          </cell>
          <cell r="AV51">
            <v>-46406.361069999999</v>
          </cell>
          <cell r="AW51" t="str">
            <v>OLD DEAL</v>
          </cell>
        </row>
        <row r="52">
          <cell r="AU52" t="str">
            <v>GAS</v>
          </cell>
          <cell r="AV52">
            <v>-44520.84906</v>
          </cell>
          <cell r="AW52" t="str">
            <v>OLD DEAL</v>
          </cell>
        </row>
        <row r="53">
          <cell r="AU53" t="str">
            <v>GAS</v>
          </cell>
          <cell r="AV53">
            <v>-33370.27347</v>
          </cell>
          <cell r="AW53" t="str">
            <v>OLD DEAL</v>
          </cell>
        </row>
        <row r="54">
          <cell r="AU54" t="str">
            <v>GAS</v>
          </cell>
          <cell r="AV54">
            <v>0</v>
          </cell>
          <cell r="AW54" t="str">
            <v>OLD DEAL</v>
          </cell>
        </row>
        <row r="55">
          <cell r="AU55" t="str">
            <v>GAS</v>
          </cell>
          <cell r="AV55">
            <v>-51488.161699999997</v>
          </cell>
          <cell r="AW55" t="str">
            <v>OLD DEAL</v>
          </cell>
        </row>
        <row r="56">
          <cell r="AU56" t="str">
            <v>GAS</v>
          </cell>
          <cell r="AV56">
            <v>-96309.480769999995</v>
          </cell>
          <cell r="AW56" t="str">
            <v>OLD DEAL</v>
          </cell>
        </row>
        <row r="57">
          <cell r="AU57" t="str">
            <v>GAS</v>
          </cell>
          <cell r="AV57">
            <v>-94356.976840000003</v>
          </cell>
          <cell r="AW57" t="str">
            <v>OLD DEAL</v>
          </cell>
        </row>
        <row r="58">
          <cell r="AU58" t="str">
            <v>GAS</v>
          </cell>
          <cell r="AV58">
            <v>-46406.361069999999</v>
          </cell>
          <cell r="AW58" t="str">
            <v>OLD DEAL</v>
          </cell>
        </row>
        <row r="59">
          <cell r="AU59" t="str">
            <v>GAS</v>
          </cell>
          <cell r="AV59">
            <v>-44520.84906</v>
          </cell>
          <cell r="AW59" t="str">
            <v>OLD DEAL</v>
          </cell>
        </row>
        <row r="60">
          <cell r="AU60" t="str">
            <v>GAS</v>
          </cell>
          <cell r="AV60">
            <v>-33370.27347</v>
          </cell>
          <cell r="AW60" t="str">
            <v>OLD DEAL</v>
          </cell>
        </row>
        <row r="61">
          <cell r="AU61" t="str">
            <v>GAS</v>
          </cell>
          <cell r="AV61">
            <v>-566369.77867999999</v>
          </cell>
          <cell r="AW61" t="str">
            <v>OLD DEAL</v>
          </cell>
        </row>
        <row r="62">
          <cell r="AU62" t="str">
            <v>GAS</v>
          </cell>
          <cell r="AV62">
            <v>-626011.62503</v>
          </cell>
          <cell r="AW62" t="str">
            <v>OLD DEAL</v>
          </cell>
        </row>
        <row r="63">
          <cell r="AU63" t="str">
            <v>GAS</v>
          </cell>
          <cell r="AV63">
            <v>-613320.34944000002</v>
          </cell>
          <cell r="AW63" t="str">
            <v>OLD DEAL</v>
          </cell>
        </row>
        <row r="64">
          <cell r="AU64" t="str">
            <v>GAS</v>
          </cell>
          <cell r="AV64">
            <v>-556876.33281000005</v>
          </cell>
          <cell r="AW64" t="str">
            <v>OLD DEAL</v>
          </cell>
        </row>
        <row r="65">
          <cell r="AU65" t="str">
            <v>GAS</v>
          </cell>
          <cell r="AV65">
            <v>-578771.03784</v>
          </cell>
          <cell r="AW65" t="str">
            <v>OLD DEAL</v>
          </cell>
        </row>
        <row r="66">
          <cell r="AU66" t="str">
            <v>GAS</v>
          </cell>
          <cell r="AV66">
            <v>-333702.73466000002</v>
          </cell>
          <cell r="AW66" t="str">
            <v>OLD DEAL</v>
          </cell>
        </row>
        <row r="67">
          <cell r="AU67" t="str">
            <v>GAS</v>
          </cell>
          <cell r="AV67">
            <v>-154464.48509</v>
          </cell>
          <cell r="AW67" t="str">
            <v>OLD DEAL</v>
          </cell>
        </row>
        <row r="68">
          <cell r="AU68" t="str">
            <v>GAS</v>
          </cell>
          <cell r="AV68">
            <v>-192618.96155000001</v>
          </cell>
          <cell r="AW68" t="str">
            <v>OLD DEAL</v>
          </cell>
        </row>
        <row r="69">
          <cell r="AU69" t="str">
            <v>GAS</v>
          </cell>
          <cell r="AV69">
            <v>-188713.95366999999</v>
          </cell>
          <cell r="AW69" t="str">
            <v>OLD DEAL</v>
          </cell>
        </row>
        <row r="70">
          <cell r="AU70" t="str">
            <v>GAS</v>
          </cell>
          <cell r="AV70">
            <v>-185625.44427000001</v>
          </cell>
          <cell r="AW70" t="str">
            <v>OLD DEAL</v>
          </cell>
        </row>
        <row r="71">
          <cell r="AU71" t="str">
            <v>GAS</v>
          </cell>
          <cell r="AV71">
            <v>-178083.39626000001</v>
          </cell>
          <cell r="AW71" t="str">
            <v>OLD DEAL</v>
          </cell>
        </row>
        <row r="72">
          <cell r="AU72" t="str">
            <v>GAS</v>
          </cell>
          <cell r="AV72">
            <v>-100110.8204</v>
          </cell>
          <cell r="AW72" t="str">
            <v>OLD DEAL</v>
          </cell>
        </row>
        <row r="73">
          <cell r="AU73" t="str">
            <v>GAS</v>
          </cell>
          <cell r="AV73">
            <v>-291229.26201000001</v>
          </cell>
          <cell r="AW73" t="str">
            <v>OLD DEAL</v>
          </cell>
        </row>
        <row r="74">
          <cell r="AU74" t="str">
            <v>GAS</v>
          </cell>
          <cell r="AV74">
            <v>-284735.24556000001</v>
          </cell>
          <cell r="AW74" t="str">
            <v>OLD DEAL</v>
          </cell>
        </row>
        <row r="75">
          <cell r="AU75" t="str">
            <v>GAS</v>
          </cell>
          <cell r="AV75">
            <v>-274927.61702000001</v>
          </cell>
          <cell r="AW75" t="str">
            <v>OLD DEAL</v>
          </cell>
        </row>
        <row r="76">
          <cell r="AU76" t="str">
            <v>GAS</v>
          </cell>
          <cell r="AV76">
            <v>-270910.94141000003</v>
          </cell>
          <cell r="AW76" t="str">
            <v>OLD DEAL</v>
          </cell>
        </row>
        <row r="77">
          <cell r="AU77" t="str">
            <v>GAS</v>
          </cell>
          <cell r="AV77">
            <v>-264869.99586999998</v>
          </cell>
          <cell r="AW77" t="str">
            <v>OLD DEAL</v>
          </cell>
        </row>
        <row r="78">
          <cell r="AU78" t="str">
            <v>GAS</v>
          </cell>
          <cell r="AV78">
            <v>-255746.62049</v>
          </cell>
          <cell r="AW78" t="str">
            <v>OLD DEAL</v>
          </cell>
        </row>
        <row r="79">
          <cell r="AU79" t="str">
            <v>GAS</v>
          </cell>
          <cell r="AV79">
            <v>-24381.98473</v>
          </cell>
          <cell r="AW79" t="str">
            <v>OLD DEAL</v>
          </cell>
        </row>
        <row r="80">
          <cell r="AU80" t="str">
            <v>GAS</v>
          </cell>
          <cell r="AV80">
            <v>-23838.299630000001</v>
          </cell>
          <cell r="AW80" t="str">
            <v>OLD DEAL</v>
          </cell>
        </row>
        <row r="81">
          <cell r="AU81" t="str">
            <v>GAS</v>
          </cell>
          <cell r="AV81">
            <v>-23017.19584</v>
          </cell>
          <cell r="AW81" t="str">
            <v>OLD DEAL</v>
          </cell>
        </row>
        <row r="82">
          <cell r="AU82" t="str">
            <v>GAS</v>
          </cell>
          <cell r="AV82">
            <v>-912731.09100999997</v>
          </cell>
          <cell r="AW82" t="str">
            <v>OLD DEAL</v>
          </cell>
        </row>
        <row r="83">
          <cell r="AU83" t="str">
            <v>GAS</v>
          </cell>
          <cell r="AV83">
            <v>-1153244.80596</v>
          </cell>
          <cell r="AW83" t="str">
            <v>OLD DEAL</v>
          </cell>
        </row>
        <row r="84">
          <cell r="AU84" t="str">
            <v>GAS</v>
          </cell>
          <cell r="AV84">
            <v>-1020272.08962</v>
          </cell>
          <cell r="AW84" t="str">
            <v>OLD DEAL</v>
          </cell>
        </row>
        <row r="85">
          <cell r="AU85" t="str">
            <v>GAS</v>
          </cell>
          <cell r="AV85">
            <v>-891955.07594999997</v>
          </cell>
          <cell r="AW85" t="str">
            <v>OLD DEAL</v>
          </cell>
        </row>
        <row r="86">
          <cell r="AU86" t="str">
            <v>GAS</v>
          </cell>
          <cell r="AV86">
            <v>-537084.77532999997</v>
          </cell>
          <cell r="AW86" t="str">
            <v>OLD DEAL</v>
          </cell>
        </row>
        <row r="87">
          <cell r="AU87" t="str">
            <v>GAS</v>
          </cell>
          <cell r="AV87">
            <v>-286986.33048</v>
          </cell>
          <cell r="AW87" t="str">
            <v>OLD DEAL</v>
          </cell>
        </row>
        <row r="88">
          <cell r="AU88" t="str">
            <v>GAS</v>
          </cell>
          <cell r="AV88">
            <v>-608487.39399999997</v>
          </cell>
          <cell r="AW88" t="str">
            <v>OLD DEAL</v>
          </cell>
        </row>
        <row r="89">
          <cell r="AU89" t="str">
            <v>GAS</v>
          </cell>
          <cell r="AV89">
            <v>-749609.12387000001</v>
          </cell>
          <cell r="AW89" t="str">
            <v>OLD DEAL</v>
          </cell>
        </row>
        <row r="90">
          <cell r="AU90" t="str">
            <v>GAS</v>
          </cell>
          <cell r="AV90">
            <v>-680181.39307999995</v>
          </cell>
          <cell r="AW90" t="str">
            <v>OLD DEAL</v>
          </cell>
        </row>
        <row r="91">
          <cell r="AU91" t="str">
            <v>GAS</v>
          </cell>
          <cell r="AV91">
            <v>-613219.11471999995</v>
          </cell>
          <cell r="AW91" t="str">
            <v>OLD DEAL</v>
          </cell>
        </row>
        <row r="92">
          <cell r="AU92" t="str">
            <v>GAS</v>
          </cell>
          <cell r="AV92">
            <v>-537084.77532999997</v>
          </cell>
          <cell r="AW92" t="str">
            <v>OLD DEAL</v>
          </cell>
        </row>
        <row r="93">
          <cell r="AU93" t="str">
            <v>GAS</v>
          </cell>
          <cell r="AV93">
            <v>-327984.37768999999</v>
          </cell>
          <cell r="AW93" t="str">
            <v>OLD DEAL</v>
          </cell>
        </row>
        <row r="94">
          <cell r="AU94" t="str">
            <v>GAS</v>
          </cell>
          <cell r="AV94">
            <v>-64874.84519</v>
          </cell>
          <cell r="AW94" t="str">
            <v>OLD DEAL</v>
          </cell>
        </row>
        <row r="95">
          <cell r="AU95" t="str">
            <v>GAS</v>
          </cell>
          <cell r="AV95">
            <v>-60848.739399999999</v>
          </cell>
          <cell r="AW95" t="str">
            <v>OLD DEAL</v>
          </cell>
        </row>
        <row r="96">
          <cell r="AU96" t="str">
            <v>GAS</v>
          </cell>
          <cell r="AV96">
            <v>-57662.240299999998</v>
          </cell>
          <cell r="AW96" t="str">
            <v>OLD DEAL</v>
          </cell>
        </row>
        <row r="97">
          <cell r="AU97" t="str">
            <v>GAS</v>
          </cell>
          <cell r="AV97">
            <v>-113363.56551</v>
          </cell>
          <cell r="AW97" t="str">
            <v>OLD DEAL</v>
          </cell>
        </row>
        <row r="98">
          <cell r="AU98" t="str">
            <v>GAS</v>
          </cell>
          <cell r="AV98">
            <v>-111494.38449</v>
          </cell>
          <cell r="AW98" t="str">
            <v>OLD DEAL</v>
          </cell>
        </row>
        <row r="99">
          <cell r="AU99" t="str">
            <v>GAS</v>
          </cell>
          <cell r="AV99">
            <v>-53708.477529999996</v>
          </cell>
          <cell r="AW99" t="str">
            <v>OLD DEAL</v>
          </cell>
        </row>
        <row r="100">
          <cell r="AU100" t="str">
            <v>GAS</v>
          </cell>
          <cell r="AV100">
            <v>-40998.047209999997</v>
          </cell>
          <cell r="AW100" t="str">
            <v>OLD DEAL</v>
          </cell>
        </row>
        <row r="101">
          <cell r="AU101" t="str">
            <v>GAS</v>
          </cell>
          <cell r="AV101">
            <v>-38947.263769999998</v>
          </cell>
          <cell r="AW101" t="str">
            <v>OLD DEAL</v>
          </cell>
        </row>
        <row r="102">
          <cell r="AU102" t="str">
            <v>GAS</v>
          </cell>
          <cell r="AV102">
            <v>-60848.739399999999</v>
          </cell>
          <cell r="AW102" t="str">
            <v>OLD DEAL</v>
          </cell>
        </row>
        <row r="103">
          <cell r="AU103" t="str">
            <v>GAS</v>
          </cell>
          <cell r="AV103">
            <v>-115324.4806</v>
          </cell>
          <cell r="AW103" t="str">
            <v>OLD DEAL</v>
          </cell>
        </row>
        <row r="104">
          <cell r="AU104" t="str">
            <v>GAS</v>
          </cell>
          <cell r="AV104">
            <v>-113363.56551</v>
          </cell>
          <cell r="AW104" t="str">
            <v>OLD DEAL</v>
          </cell>
        </row>
        <row r="105">
          <cell r="AU105" t="str">
            <v>GAS</v>
          </cell>
          <cell r="AV105">
            <v>-111494.38449</v>
          </cell>
          <cell r="AW105" t="str">
            <v>OLD DEAL</v>
          </cell>
        </row>
        <row r="106">
          <cell r="AU106" t="str">
            <v>GAS</v>
          </cell>
          <cell r="AV106">
            <v>-53708.477529999996</v>
          </cell>
          <cell r="AW106" t="str">
            <v>OLD DEAL</v>
          </cell>
        </row>
        <row r="107">
          <cell r="AU107" t="str">
            <v>GAS</v>
          </cell>
          <cell r="AV107">
            <v>-669336.13340000005</v>
          </cell>
          <cell r="AW107" t="str">
            <v>OLD DEAL</v>
          </cell>
        </row>
        <row r="108">
          <cell r="AU108" t="str">
            <v>GAS</v>
          </cell>
          <cell r="AV108">
            <v>-749609.12387000001</v>
          </cell>
          <cell r="AW108" t="str">
            <v>OLD DEAL</v>
          </cell>
        </row>
        <row r="109">
          <cell r="AU109" t="str">
            <v>GAS</v>
          </cell>
          <cell r="AV109">
            <v>-736863.17584000004</v>
          </cell>
          <cell r="AW109" t="str">
            <v>OLD DEAL</v>
          </cell>
        </row>
        <row r="110">
          <cell r="AU110" t="str">
            <v>GAS</v>
          </cell>
          <cell r="AV110">
            <v>-668966.30697000003</v>
          </cell>
          <cell r="AW110" t="str">
            <v>OLD DEAL</v>
          </cell>
        </row>
        <row r="111">
          <cell r="AU111" t="str">
            <v>GAS</v>
          </cell>
          <cell r="AV111">
            <v>-698210.20793000003</v>
          </cell>
          <cell r="AW111" t="str">
            <v>OLD DEAL</v>
          </cell>
        </row>
        <row r="112">
          <cell r="AU112" t="str">
            <v>GAS</v>
          </cell>
          <cell r="AV112">
            <v>-409980.47210999997</v>
          </cell>
          <cell r="AW112" t="str">
            <v>OLD DEAL</v>
          </cell>
        </row>
        <row r="113">
          <cell r="AU113" t="str">
            <v>GAS</v>
          </cell>
          <cell r="AV113">
            <v>-182546.2182</v>
          </cell>
          <cell r="AW113" t="str">
            <v>OLD DEAL</v>
          </cell>
        </row>
        <row r="114">
          <cell r="AU114" t="str">
            <v>GAS</v>
          </cell>
          <cell r="AV114">
            <v>-230648.96119</v>
          </cell>
          <cell r="AW114" t="str">
            <v>OLD DEAL</v>
          </cell>
        </row>
        <row r="115">
          <cell r="AU115" t="str">
            <v>GAS</v>
          </cell>
          <cell r="AV115">
            <v>-226727.13102999999</v>
          </cell>
          <cell r="AW115" t="str">
            <v>OLD DEAL</v>
          </cell>
        </row>
        <row r="116">
          <cell r="AU116" t="str">
            <v>GAS</v>
          </cell>
          <cell r="AV116">
            <v>-222988.76899000001</v>
          </cell>
          <cell r="AW116" t="str">
            <v>OLD DEAL</v>
          </cell>
        </row>
        <row r="117">
          <cell r="AU117" t="str">
            <v>GAS</v>
          </cell>
          <cell r="AV117">
            <v>-214833.91013</v>
          </cell>
          <cell r="AW117" t="str">
            <v>OLD DEAL</v>
          </cell>
        </row>
        <row r="118">
          <cell r="AU118" t="str">
            <v>GAS</v>
          </cell>
          <cell r="AV118">
            <v>-122994.14163</v>
          </cell>
          <cell r="AW118" t="str">
            <v>OLD DEAL</v>
          </cell>
        </row>
        <row r="119">
          <cell r="AU119" t="str">
            <v>GAS</v>
          </cell>
          <cell r="AV119">
            <v>-60848.739399999999</v>
          </cell>
          <cell r="AW119" t="str">
            <v>OLD DEAL</v>
          </cell>
        </row>
        <row r="120">
          <cell r="AU120" t="str">
            <v>GAS</v>
          </cell>
          <cell r="AV120">
            <v>-57662.240299999998</v>
          </cell>
          <cell r="AW120" t="str">
            <v>OLD DEAL</v>
          </cell>
        </row>
        <row r="121">
          <cell r="AU121" t="str">
            <v>GAS</v>
          </cell>
          <cell r="AV121">
            <v>-56681.782760000002</v>
          </cell>
          <cell r="AW121" t="str">
            <v>OLD DEAL</v>
          </cell>
        </row>
        <row r="122">
          <cell r="AU122" t="str">
            <v>GAS</v>
          </cell>
          <cell r="AV122">
            <v>-55747.19225</v>
          </cell>
          <cell r="AW122" t="str">
            <v>OLD DEAL</v>
          </cell>
        </row>
        <row r="123">
          <cell r="AU123" t="str">
            <v>GAS</v>
          </cell>
          <cell r="AV123">
            <v>-53708.477529999996</v>
          </cell>
          <cell r="AW123" t="str">
            <v>OLD DEAL</v>
          </cell>
        </row>
        <row r="124">
          <cell r="AU124" t="str">
            <v>GAS</v>
          </cell>
          <cell r="AV124">
            <v>-40998.047209999997</v>
          </cell>
          <cell r="AW124" t="str">
            <v>OLD DEAL</v>
          </cell>
        </row>
        <row r="125">
          <cell r="AU125" t="str">
            <v>GAS</v>
          </cell>
          <cell r="AV125">
            <v>-297892.07169999997</v>
          </cell>
          <cell r="AW125" t="str">
            <v>OLD DEAL</v>
          </cell>
        </row>
        <row r="126">
          <cell r="AU126" t="str">
            <v>GAS</v>
          </cell>
          <cell r="AV126">
            <v>-291540.82195000001</v>
          </cell>
          <cell r="AW126" t="str">
            <v>OLD DEAL</v>
          </cell>
        </row>
        <row r="127">
          <cell r="AU127" t="str">
            <v>GAS</v>
          </cell>
          <cell r="AV127">
            <v>-281948.07335000002</v>
          </cell>
          <cell r="AW127" t="str">
            <v>OLD DEAL</v>
          </cell>
        </row>
        <row r="128">
          <cell r="AU128" t="str">
            <v>GAS</v>
          </cell>
          <cell r="AV128">
            <v>-283706.73495000001</v>
          </cell>
          <cell r="AW128" t="str">
            <v>OLD DEAL</v>
          </cell>
        </row>
        <row r="129">
          <cell r="AU129" t="str">
            <v>GAS</v>
          </cell>
          <cell r="AV129">
            <v>-277657.92566000001</v>
          </cell>
          <cell r="AW129" t="str">
            <v>OLD DEAL</v>
          </cell>
        </row>
        <row r="130">
          <cell r="AU130" t="str">
            <v>GAS</v>
          </cell>
          <cell r="AV130">
            <v>-268521.97461999999</v>
          </cell>
          <cell r="AW130" t="str">
            <v>OLD DEAL</v>
          </cell>
        </row>
        <row r="131">
          <cell r="AU131" t="str">
            <v>GAS</v>
          </cell>
          <cell r="AV131">
            <v>-24824.339309999999</v>
          </cell>
          <cell r="AW131" t="str">
            <v>OLD DEAL</v>
          </cell>
        </row>
        <row r="132">
          <cell r="AU132" t="str">
            <v>GAS</v>
          </cell>
          <cell r="AV132">
            <v>-24295.068500000001</v>
          </cell>
          <cell r="AW132" t="str">
            <v>OLD DEAL</v>
          </cell>
        </row>
        <row r="133">
          <cell r="AU133" t="str">
            <v>GAS</v>
          </cell>
          <cell r="AV133">
            <v>-23495.672780000001</v>
          </cell>
          <cell r="AW133" t="str">
            <v>OLD DEAL</v>
          </cell>
        </row>
        <row r="134">
          <cell r="AU134" t="str">
            <v>GAS</v>
          </cell>
          <cell r="AV134">
            <v>-954599.48968</v>
          </cell>
          <cell r="AW134" t="str">
            <v>OLD DEAL</v>
          </cell>
        </row>
        <row r="135">
          <cell r="AU135" t="str">
            <v>GAS</v>
          </cell>
          <cell r="AV135">
            <v>-1207004.49132</v>
          </cell>
          <cell r="AW135" t="str">
            <v>OLD DEAL</v>
          </cell>
        </row>
        <row r="136">
          <cell r="AU136" t="str">
            <v>GAS</v>
          </cell>
          <cell r="AV136">
            <v>-1068404.88375</v>
          </cell>
          <cell r="AW136" t="str">
            <v>OLD DEAL</v>
          </cell>
        </row>
        <row r="137">
          <cell r="AU137" t="str">
            <v>GAS</v>
          </cell>
          <cell r="AV137">
            <v>-934678.70762</v>
          </cell>
          <cell r="AW137" t="str">
            <v>OLD DEAL</v>
          </cell>
        </row>
        <row r="138">
          <cell r="AU138" t="str">
            <v>GAS</v>
          </cell>
          <cell r="AV138">
            <v>-563745.74684000004</v>
          </cell>
          <cell r="AW138" t="str">
            <v>OLD DEAL</v>
          </cell>
        </row>
        <row r="139">
          <cell r="AU139" t="str">
            <v>GAS</v>
          </cell>
          <cell r="AV139">
            <v>-285878.27515</v>
          </cell>
          <cell r="AW139" t="str">
            <v>OLD DEAL</v>
          </cell>
        </row>
        <row r="140">
          <cell r="AU140" t="str">
            <v>GAS</v>
          </cell>
          <cell r="AV140">
            <v>-636399.65977999999</v>
          </cell>
          <cell r="AW140" t="str">
            <v>OLD DEAL</v>
          </cell>
        </row>
        <row r="141">
          <cell r="AU141" t="str">
            <v>GAS</v>
          </cell>
          <cell r="AV141">
            <v>-784552.91936000006</v>
          </cell>
          <cell r="AW141" t="str">
            <v>OLD DEAL</v>
          </cell>
        </row>
        <row r="142">
          <cell r="AU142" t="str">
            <v>GAS</v>
          </cell>
          <cell r="AV142">
            <v>-652914.09562000004</v>
          </cell>
          <cell r="AW142" t="str">
            <v>OLD DEAL</v>
          </cell>
        </row>
        <row r="143">
          <cell r="AU143" t="str">
            <v>GAS</v>
          </cell>
          <cell r="AV143">
            <v>-584174.19226000004</v>
          </cell>
          <cell r="AW143" t="str">
            <v>OLD DEAL</v>
          </cell>
        </row>
        <row r="144">
          <cell r="AU144" t="str">
            <v>GAS</v>
          </cell>
          <cell r="AV144">
            <v>-507371.17215</v>
          </cell>
          <cell r="AW144" t="str">
            <v>OLD DEAL</v>
          </cell>
        </row>
        <row r="145">
          <cell r="AU145" t="str">
            <v>GAS</v>
          </cell>
          <cell r="AV145">
            <v>-285878.27515</v>
          </cell>
          <cell r="AW145" t="str">
            <v>OLD DEAL</v>
          </cell>
        </row>
        <row r="146">
          <cell r="AU146" t="str">
            <v>GAS</v>
          </cell>
          <cell r="AV146">
            <v>-67908.991800000003</v>
          </cell>
          <cell r="AW146" t="str">
            <v>OLD DEAL</v>
          </cell>
        </row>
        <row r="147">
          <cell r="AU147" t="str">
            <v>GAS</v>
          </cell>
          <cell r="AV147">
            <v>-63639.965980000001</v>
          </cell>
          <cell r="AW147" t="str">
            <v>OLD DEAL</v>
          </cell>
        </row>
        <row r="148">
          <cell r="AU148" t="str">
            <v>GAS</v>
          </cell>
          <cell r="AV148">
            <v>-60350.224569999998</v>
          </cell>
          <cell r="AW148" t="str">
            <v>OLD DEAL</v>
          </cell>
        </row>
        <row r="149">
          <cell r="AU149" t="str">
            <v>GAS</v>
          </cell>
          <cell r="AV149">
            <v>-118711.65375</v>
          </cell>
          <cell r="AW149" t="str">
            <v>OLD DEAL</v>
          </cell>
        </row>
        <row r="150">
          <cell r="AU150" t="str">
            <v>GAS</v>
          </cell>
          <cell r="AV150">
            <v>-116834.83845</v>
          </cell>
          <cell r="AW150" t="str">
            <v>OLD DEAL</v>
          </cell>
        </row>
        <row r="151">
          <cell r="AU151" t="str">
            <v>GAS</v>
          </cell>
          <cell r="AV151">
            <v>-112749.14937</v>
          </cell>
          <cell r="AW151" t="str">
            <v>OLD DEAL</v>
          </cell>
        </row>
        <row r="152">
          <cell r="AU152" t="str">
            <v>GAS</v>
          </cell>
          <cell r="AV152">
            <v>-40839.75359</v>
          </cell>
          <cell r="AW152" t="str">
            <v>OLD DEAL</v>
          </cell>
        </row>
        <row r="153">
          <cell r="AU153" t="str">
            <v>GAS</v>
          </cell>
          <cell r="AV153">
            <v>-38739.887360000001</v>
          </cell>
          <cell r="AW153" t="str">
            <v>OLD DEAL</v>
          </cell>
        </row>
        <row r="154">
          <cell r="AU154" t="str">
            <v>GAS</v>
          </cell>
          <cell r="AV154">
            <v>-63639.965980000001</v>
          </cell>
          <cell r="AW154" t="str">
            <v>OLD DEAL</v>
          </cell>
        </row>
        <row r="155">
          <cell r="AU155" t="str">
            <v>GAS</v>
          </cell>
          <cell r="AV155">
            <v>-120700.44912999999</v>
          </cell>
          <cell r="AW155" t="str">
            <v>OLD DEAL</v>
          </cell>
        </row>
        <row r="156">
          <cell r="AU156" t="str">
            <v>GAS</v>
          </cell>
          <cell r="AV156">
            <v>-118711.65375</v>
          </cell>
          <cell r="AW156" t="str">
            <v>OLD DEAL</v>
          </cell>
        </row>
        <row r="157">
          <cell r="AU157" t="str">
            <v>GAS</v>
          </cell>
          <cell r="AV157">
            <v>-58417.41923</v>
          </cell>
          <cell r="AW157" t="str">
            <v>OLD DEAL</v>
          </cell>
        </row>
        <row r="158">
          <cell r="AU158" t="str">
            <v>GAS</v>
          </cell>
          <cell r="AV158">
            <v>-56374.574679999998</v>
          </cell>
          <cell r="AW158" t="str">
            <v>OLD DEAL</v>
          </cell>
        </row>
        <row r="159">
          <cell r="AU159" t="str">
            <v>GAS</v>
          </cell>
          <cell r="AV159">
            <v>-40839.75359</v>
          </cell>
          <cell r="AW159" t="str">
            <v>OLD DEAL</v>
          </cell>
        </row>
        <row r="160">
          <cell r="AU160" t="str">
            <v>GAS</v>
          </cell>
          <cell r="AV160">
            <v>-700039.62575999997</v>
          </cell>
          <cell r="AW160" t="str">
            <v>OLD DEAL</v>
          </cell>
        </row>
        <row r="161">
          <cell r="AU161" t="str">
            <v>GAS</v>
          </cell>
          <cell r="AV161">
            <v>-724202.69478999998</v>
          </cell>
          <cell r="AW161" t="str">
            <v>OLD DEAL</v>
          </cell>
        </row>
        <row r="162">
          <cell r="AU162" t="str">
            <v>GAS</v>
          </cell>
          <cell r="AV162">
            <v>-712269.92249999999</v>
          </cell>
          <cell r="AW162" t="str">
            <v>OLD DEAL</v>
          </cell>
        </row>
        <row r="163">
          <cell r="AU163" t="str">
            <v>GAS</v>
          </cell>
          <cell r="AV163">
            <v>-701009.03070999996</v>
          </cell>
          <cell r="AW163" t="str">
            <v>OLD DEAL</v>
          </cell>
        </row>
        <row r="164">
          <cell r="AU164" t="str">
            <v>GAS</v>
          </cell>
          <cell r="AV164">
            <v>-676494.89619999996</v>
          </cell>
          <cell r="AW164" t="str">
            <v>OLD DEAL</v>
          </cell>
        </row>
        <row r="165">
          <cell r="AU165" t="str">
            <v>GAS</v>
          </cell>
          <cell r="AV165">
            <v>-408397.53593000001</v>
          </cell>
          <cell r="AW165" t="str">
            <v>OLD DEAL</v>
          </cell>
        </row>
        <row r="166">
          <cell r="AU166" t="str">
            <v>GAS</v>
          </cell>
          <cell r="AV166">
            <v>-190919.89794</v>
          </cell>
          <cell r="AW166" t="str">
            <v>OLD DEAL</v>
          </cell>
        </row>
        <row r="167">
          <cell r="AU167" t="str">
            <v>GAS</v>
          </cell>
          <cell r="AV167">
            <v>-181050.67370000001</v>
          </cell>
          <cell r="AW167" t="str">
            <v>OLD DEAL</v>
          </cell>
        </row>
        <row r="168">
          <cell r="AU168" t="str">
            <v>GAS</v>
          </cell>
          <cell r="AV168">
            <v>-237423.3075</v>
          </cell>
          <cell r="AW168" t="str">
            <v>OLD DEAL</v>
          </cell>
        </row>
        <row r="169">
          <cell r="AU169" t="str">
            <v>GAS</v>
          </cell>
          <cell r="AV169">
            <v>-233669.67689999999</v>
          </cell>
          <cell r="AW169" t="str">
            <v>OLD DEAL</v>
          </cell>
        </row>
        <row r="170">
          <cell r="AU170" t="str">
            <v>GAS</v>
          </cell>
          <cell r="AV170">
            <v>-225498.29873000001</v>
          </cell>
          <cell r="AW170" t="str">
            <v>OLD DEAL</v>
          </cell>
        </row>
        <row r="171">
          <cell r="AU171" t="str">
            <v>GAS</v>
          </cell>
          <cell r="AV171">
            <v>-122519.26078</v>
          </cell>
          <cell r="AW171" t="str">
            <v>OLD DEAL</v>
          </cell>
        </row>
        <row r="172">
          <cell r="AU172" t="str">
            <v>GAS</v>
          </cell>
          <cell r="AV172">
            <v>-63639.965980000001</v>
          </cell>
          <cell r="AW172" t="str">
            <v>OLD DEAL</v>
          </cell>
        </row>
        <row r="173">
          <cell r="AU173" t="str">
            <v>GAS</v>
          </cell>
          <cell r="AV173">
            <v>-60350.224569999998</v>
          </cell>
          <cell r="AW173" t="str">
            <v>OLD DEAL</v>
          </cell>
        </row>
        <row r="174">
          <cell r="AU174" t="str">
            <v>GAS</v>
          </cell>
          <cell r="AV174">
            <v>-59355.826869999997</v>
          </cell>
          <cell r="AW174" t="str">
            <v>OLD DEAL</v>
          </cell>
        </row>
        <row r="175">
          <cell r="AU175" t="str">
            <v>GAS</v>
          </cell>
          <cell r="AV175">
            <v>-58417.41923</v>
          </cell>
          <cell r="AW175" t="str">
            <v>OLD DEAL</v>
          </cell>
        </row>
        <row r="176">
          <cell r="AU176" t="str">
            <v>GAS</v>
          </cell>
          <cell r="AV176">
            <v>-56374.574679999998</v>
          </cell>
          <cell r="AW176" t="str">
            <v>OLD DEAL</v>
          </cell>
        </row>
        <row r="177">
          <cell r="AU177" t="str">
            <v>GAS</v>
          </cell>
          <cell r="AV177">
            <v>-40839.75359</v>
          </cell>
          <cell r="AW177" t="str">
            <v>OLD DEAL</v>
          </cell>
        </row>
        <row r="178">
          <cell r="AU178" t="str">
            <v>GAS</v>
          </cell>
          <cell r="AV178">
            <v>-329701.61469999998</v>
          </cell>
          <cell r="AW178" t="str">
            <v>OLD DEAL</v>
          </cell>
        </row>
        <row r="179">
          <cell r="AU179" t="str">
            <v>GAS</v>
          </cell>
          <cell r="AV179">
            <v>-323183.95478999999</v>
          </cell>
          <cell r="AW179" t="str">
            <v>OLD DEAL</v>
          </cell>
        </row>
        <row r="180">
          <cell r="AU180" t="str">
            <v>GAS</v>
          </cell>
          <cell r="AV180">
            <v>-313338.51575000002</v>
          </cell>
          <cell r="AW180" t="str">
            <v>OLD DEAL</v>
          </cell>
        </row>
        <row r="181">
          <cell r="AU181" t="str">
            <v>GAS</v>
          </cell>
          <cell r="AV181">
            <v>-306699.17647000001</v>
          </cell>
          <cell r="AW181" t="str">
            <v>OLD DEAL</v>
          </cell>
        </row>
        <row r="182">
          <cell r="AU182" t="str">
            <v>GAS</v>
          </cell>
          <cell r="AV182">
            <v>-300636.23700999998</v>
          </cell>
          <cell r="AW182" t="str">
            <v>OLD DEAL</v>
          </cell>
        </row>
        <row r="183">
          <cell r="AU183" t="str">
            <v>GAS</v>
          </cell>
          <cell r="AV183">
            <v>-291477.68907000002</v>
          </cell>
          <cell r="AW183" t="str">
            <v>OLD DEAL</v>
          </cell>
        </row>
        <row r="184">
          <cell r="AU184" t="str">
            <v>GAS</v>
          </cell>
          <cell r="AV184">
            <v>-26836.177940000001</v>
          </cell>
          <cell r="AW184" t="str">
            <v>OLD DEAL</v>
          </cell>
        </row>
        <row r="185">
          <cell r="AU185" t="str">
            <v>GAS</v>
          </cell>
          <cell r="AV185">
            <v>-26305.670740000001</v>
          </cell>
          <cell r="AW185" t="str">
            <v>OLD DEAL</v>
          </cell>
        </row>
        <row r="186">
          <cell r="AU186" t="str">
            <v>GAS</v>
          </cell>
          <cell r="AV186">
            <v>-25504.297790000001</v>
          </cell>
          <cell r="AW186" t="str">
            <v>OLD DEAL</v>
          </cell>
        </row>
        <row r="187">
          <cell r="AU187" t="str">
            <v>GAS</v>
          </cell>
          <cell r="AV187">
            <v>-1050448.2166299999</v>
          </cell>
          <cell r="AW187" t="str">
            <v>OLD DEAL</v>
          </cell>
        </row>
        <row r="188">
          <cell r="AU188" t="str">
            <v>GAS</v>
          </cell>
          <cell r="AV188">
            <v>-1270550.4305100001</v>
          </cell>
          <cell r="AW188" t="str">
            <v>OLD DEAL</v>
          </cell>
        </row>
        <row r="189">
          <cell r="AU189" t="str">
            <v>GAS</v>
          </cell>
          <cell r="AV189">
            <v>-1165386.2012799999</v>
          </cell>
          <cell r="AW189" t="str">
            <v>OLD DEAL</v>
          </cell>
        </row>
        <row r="190">
          <cell r="AU190" t="str">
            <v>GAS</v>
          </cell>
          <cell r="AV190">
            <v>-1020761.26659</v>
          </cell>
          <cell r="AW190" t="str">
            <v>OLD DEAL</v>
          </cell>
        </row>
        <row r="191">
          <cell r="AU191" t="str">
            <v>GAS</v>
          </cell>
          <cell r="AV191">
            <v>-633321.96242999996</v>
          </cell>
          <cell r="AW191" t="str">
            <v>OLD DEAL</v>
          </cell>
        </row>
        <row r="192">
          <cell r="AU192" t="str">
            <v>GAS</v>
          </cell>
          <cell r="AV192">
            <v>-324798.71862</v>
          </cell>
          <cell r="AW192" t="str">
            <v>OLD DEAL</v>
          </cell>
        </row>
        <row r="193">
          <cell r="AU193" t="str">
            <v>GAS</v>
          </cell>
          <cell r="AV193">
            <v>-630268.92998000002</v>
          </cell>
          <cell r="AW193" t="str">
            <v>OLD DEAL</v>
          </cell>
        </row>
        <row r="194">
          <cell r="AU194" t="str">
            <v>GAS</v>
          </cell>
          <cell r="AV194">
            <v>-802452.90347999998</v>
          </cell>
          <cell r="AW194" t="str">
            <v>OLD DEAL</v>
          </cell>
        </row>
        <row r="195">
          <cell r="AU195" t="str">
            <v>GAS</v>
          </cell>
          <cell r="AV195">
            <v>-712180.45634000003</v>
          </cell>
          <cell r="AW195" t="str">
            <v>OLD DEAL</v>
          </cell>
        </row>
        <row r="196">
          <cell r="AU196" t="str">
            <v>GAS</v>
          </cell>
          <cell r="AV196">
            <v>-637975.79162000003</v>
          </cell>
          <cell r="AW196" t="str">
            <v>OLD DEAL</v>
          </cell>
        </row>
        <row r="197">
          <cell r="AU197" t="str">
            <v>GAS</v>
          </cell>
          <cell r="AV197">
            <v>-569989.76618000004</v>
          </cell>
          <cell r="AW197" t="str">
            <v>OLD DEAL</v>
          </cell>
        </row>
        <row r="198">
          <cell r="AU198" t="str">
            <v>GAS</v>
          </cell>
          <cell r="AV198">
            <v>-324798.71862</v>
          </cell>
          <cell r="AW198" t="str">
            <v>OLD DEAL</v>
          </cell>
        </row>
        <row r="199">
          <cell r="AU199" t="str">
            <v>GAS</v>
          </cell>
          <cell r="AV199">
            <v>-72919.325989999998</v>
          </cell>
          <cell r="AW199" t="str">
            <v>OLD DEAL</v>
          </cell>
        </row>
        <row r="200">
          <cell r="AU200" t="str">
            <v>GAS</v>
          </cell>
          <cell r="AV200">
            <v>-70029.881110000002</v>
          </cell>
          <cell r="AW200" t="str">
            <v>OLD DEAL</v>
          </cell>
        </row>
        <row r="201">
          <cell r="AU201" t="str">
            <v>GAS</v>
          </cell>
          <cell r="AV201">
            <v>-66871.075289999993</v>
          </cell>
          <cell r="AW201" t="str">
            <v>OLD DEAL</v>
          </cell>
        </row>
        <row r="202">
          <cell r="AU202" t="str">
            <v>GAS</v>
          </cell>
          <cell r="AV202">
            <v>-64743.67785</v>
          </cell>
          <cell r="AW202" t="str">
            <v>OLD DEAL</v>
          </cell>
        </row>
        <row r="203">
          <cell r="AU203" t="str">
            <v>GAS</v>
          </cell>
          <cell r="AV203">
            <v>-63797.579160000001</v>
          </cell>
          <cell r="AW203" t="str">
            <v>OLD DEAL</v>
          </cell>
        </row>
        <row r="204">
          <cell r="AU204" t="str">
            <v>GAS</v>
          </cell>
          <cell r="AV204">
            <v>-63332.196239999997</v>
          </cell>
          <cell r="AW204" t="str">
            <v>OLD DEAL</v>
          </cell>
        </row>
        <row r="205">
          <cell r="AU205" t="str">
            <v>GAS</v>
          </cell>
          <cell r="AV205">
            <v>-46399.81695</v>
          </cell>
          <cell r="AW205" t="str">
            <v>OLD DEAL</v>
          </cell>
        </row>
        <row r="206">
          <cell r="AU206" t="str">
            <v>GAS</v>
          </cell>
          <cell r="AV206">
            <v>-42215.910900000003</v>
          </cell>
          <cell r="AW206" t="str">
            <v>OLD DEAL</v>
          </cell>
        </row>
        <row r="207">
          <cell r="AU207" t="str">
            <v>GAS</v>
          </cell>
          <cell r="AV207">
            <v>-70029.881110000002</v>
          </cell>
          <cell r="AW207" t="str">
            <v>OLD DEAL</v>
          </cell>
        </row>
        <row r="208">
          <cell r="AU208" t="str">
            <v>GAS</v>
          </cell>
          <cell r="AV208">
            <v>-66871.075289999993</v>
          </cell>
          <cell r="AW208" t="str">
            <v>OLD DEAL</v>
          </cell>
        </row>
        <row r="209">
          <cell r="AU209" t="str">
            <v>GAS</v>
          </cell>
          <cell r="AV209">
            <v>-64743.67785</v>
          </cell>
          <cell r="AW209" t="str">
            <v>OLD DEAL</v>
          </cell>
        </row>
        <row r="210">
          <cell r="AU210" t="str">
            <v>GAS</v>
          </cell>
          <cell r="AV210">
            <v>-63797.579160000001</v>
          </cell>
          <cell r="AW210" t="str">
            <v>OLD DEAL</v>
          </cell>
        </row>
        <row r="211">
          <cell r="AU211" t="str">
            <v>GAS</v>
          </cell>
          <cell r="AV211">
            <v>-63332.196239999997</v>
          </cell>
          <cell r="AW211" t="str">
            <v>OLD DEAL</v>
          </cell>
        </row>
        <row r="212">
          <cell r="AU212" t="str">
            <v>GAS</v>
          </cell>
          <cell r="AV212">
            <v>-46399.81695</v>
          </cell>
          <cell r="AW212" t="str">
            <v>OLD DEAL</v>
          </cell>
        </row>
        <row r="213">
          <cell r="AU213" t="str">
            <v>GAS</v>
          </cell>
          <cell r="AV213">
            <v>-770328.69220000005</v>
          </cell>
          <cell r="AW213" t="str">
            <v>OLD DEAL</v>
          </cell>
        </row>
        <row r="214">
          <cell r="AU214" t="str">
            <v>GAS</v>
          </cell>
          <cell r="AV214">
            <v>-802452.90347999998</v>
          </cell>
          <cell r="AW214" t="str">
            <v>OLD DEAL</v>
          </cell>
        </row>
        <row r="215">
          <cell r="AU215" t="str">
            <v>GAS</v>
          </cell>
          <cell r="AV215">
            <v>-906411.48988000001</v>
          </cell>
          <cell r="AW215" t="str">
            <v>OLD DEAL</v>
          </cell>
        </row>
        <row r="216">
          <cell r="AU216" t="str">
            <v>GAS</v>
          </cell>
          <cell r="AV216">
            <v>-765570.94993999996</v>
          </cell>
          <cell r="AW216" t="str">
            <v>OLD DEAL</v>
          </cell>
        </row>
        <row r="217">
          <cell r="AU217" t="str">
            <v>GAS</v>
          </cell>
          <cell r="AV217">
            <v>-823318.55114999996</v>
          </cell>
          <cell r="AW217" t="str">
            <v>OLD DEAL</v>
          </cell>
        </row>
        <row r="218">
          <cell r="AU218" t="str">
            <v>GAS</v>
          </cell>
          <cell r="AV218">
            <v>-463998.16944999999</v>
          </cell>
          <cell r="AW218" t="str">
            <v>OLD DEAL</v>
          </cell>
        </row>
        <row r="219">
          <cell r="AU219" t="str">
            <v>GAS</v>
          </cell>
          <cell r="AV219">
            <v>-280119.52444000001</v>
          </cell>
          <cell r="AW219" t="str">
            <v>OLD DEAL</v>
          </cell>
        </row>
        <row r="220">
          <cell r="AU220" t="str">
            <v>GAS</v>
          </cell>
          <cell r="AV220">
            <v>-267484.30115999997</v>
          </cell>
          <cell r="AW220" t="str">
            <v>OLD DEAL</v>
          </cell>
        </row>
        <row r="221">
          <cell r="AU221" t="str">
            <v>GAS</v>
          </cell>
          <cell r="AV221">
            <v>-258974.7114</v>
          </cell>
          <cell r="AW221" t="str">
            <v>OLD DEAL</v>
          </cell>
        </row>
        <row r="222">
          <cell r="AU222" t="str">
            <v>GAS</v>
          </cell>
          <cell r="AV222">
            <v>-255190.31664999999</v>
          </cell>
          <cell r="AW222" t="str">
            <v>OLD DEAL</v>
          </cell>
        </row>
        <row r="223">
          <cell r="AU223" t="str">
            <v>GAS</v>
          </cell>
          <cell r="AV223">
            <v>-253328.78497000001</v>
          </cell>
          <cell r="AW223" t="str">
            <v>OLD DEAL</v>
          </cell>
        </row>
        <row r="224">
          <cell r="AU224" t="str">
            <v>GAS</v>
          </cell>
          <cell r="AV224">
            <v>-139199.45084</v>
          </cell>
          <cell r="AW224" t="str">
            <v>OLD DEAL</v>
          </cell>
        </row>
        <row r="225">
          <cell r="AU225" t="str">
            <v>GAS</v>
          </cell>
          <cell r="AV225">
            <v>-70029.881110000002</v>
          </cell>
          <cell r="AW225" t="str">
            <v>OLD DEAL</v>
          </cell>
        </row>
        <row r="226">
          <cell r="AU226" t="str">
            <v>GAS</v>
          </cell>
          <cell r="AV226">
            <v>-66871.075289999993</v>
          </cell>
          <cell r="AW226" t="str">
            <v>OLD DEAL</v>
          </cell>
        </row>
        <row r="227">
          <cell r="AU227" t="str">
            <v>GAS</v>
          </cell>
          <cell r="AV227">
            <v>-64743.67785</v>
          </cell>
          <cell r="AW227" t="str">
            <v>OLD DEAL</v>
          </cell>
        </row>
        <row r="228">
          <cell r="AU228" t="str">
            <v>GAS</v>
          </cell>
          <cell r="AV228">
            <v>-63797.579160000001</v>
          </cell>
          <cell r="AW228" t="str">
            <v>OLD DEAL</v>
          </cell>
        </row>
        <row r="229">
          <cell r="AU229" t="str">
            <v>GAS</v>
          </cell>
          <cell r="AV229">
            <v>-63332.196239999997</v>
          </cell>
          <cell r="AW229" t="str">
            <v>OLD DEAL</v>
          </cell>
        </row>
        <row r="230">
          <cell r="AU230" t="str">
            <v>GAS</v>
          </cell>
          <cell r="AV230">
            <v>-46399.81695</v>
          </cell>
          <cell r="AW230" t="str">
            <v>OLD DEAL</v>
          </cell>
        </row>
        <row r="231">
          <cell r="AU231" t="str">
            <v>GAS</v>
          </cell>
          <cell r="AV231">
            <v>-328626.96798000002</v>
          </cell>
          <cell r="AW231" t="str">
            <v>OLD DEAL</v>
          </cell>
        </row>
        <row r="232">
          <cell r="AU232" t="str">
            <v>GAS</v>
          </cell>
          <cell r="AV232">
            <v>-322109.96850000002</v>
          </cell>
          <cell r="AW232" t="str">
            <v>OLD DEAL</v>
          </cell>
        </row>
        <row r="233">
          <cell r="AU233" t="str">
            <v>GAS</v>
          </cell>
          <cell r="AV233">
            <v>-312265.58562000003</v>
          </cell>
          <cell r="AW233" t="str">
            <v>OLD DEAL</v>
          </cell>
        </row>
        <row r="234">
          <cell r="AU234" t="str">
            <v>GAS</v>
          </cell>
          <cell r="AV234">
            <v>-30569.950509999999</v>
          </cell>
          <cell r="AW234" t="str">
            <v>OLD DEAL</v>
          </cell>
        </row>
        <row r="235">
          <cell r="AU235" t="str">
            <v>GAS</v>
          </cell>
          <cell r="AV235">
            <v>-29963.718000000001</v>
          </cell>
          <cell r="AW235" t="str">
            <v>OLD DEAL</v>
          </cell>
        </row>
        <row r="236">
          <cell r="AU236" t="str">
            <v>GAS</v>
          </cell>
          <cell r="AV236">
            <v>-29047.961449999999</v>
          </cell>
          <cell r="AW236" t="str">
            <v>OLD DEAL</v>
          </cell>
        </row>
        <row r="237">
          <cell r="AU237" t="str">
            <v>GAS</v>
          </cell>
          <cell r="AV237">
            <v>-1052840.6965600001</v>
          </cell>
          <cell r="AW237" t="str">
            <v>OLD DEAL</v>
          </cell>
        </row>
        <row r="238">
          <cell r="AU238" t="str">
            <v>GAS</v>
          </cell>
          <cell r="AV238">
            <v>-1343394.80418</v>
          </cell>
          <cell r="AW238" t="str">
            <v>OLD DEAL</v>
          </cell>
        </row>
        <row r="239">
          <cell r="AU239" t="str">
            <v>GAS</v>
          </cell>
          <cell r="AV239">
            <v>-1192583.91395</v>
          </cell>
          <cell r="AW239" t="str">
            <v>OLD DEAL</v>
          </cell>
        </row>
        <row r="240">
          <cell r="AU240" t="str">
            <v>GAS</v>
          </cell>
          <cell r="AV240">
            <v>-1109365.15512</v>
          </cell>
          <cell r="AW240" t="str">
            <v>OLD DEAL</v>
          </cell>
        </row>
        <row r="241">
          <cell r="AU241" t="str">
            <v>GAS</v>
          </cell>
          <cell r="AV241">
            <v>-632231.73682999995</v>
          </cell>
          <cell r="AW241" t="str">
            <v>OLD DEAL</v>
          </cell>
        </row>
        <row r="242">
          <cell r="AU242" t="str">
            <v>GAS</v>
          </cell>
          <cell r="AV242">
            <v>-332001.07825999998</v>
          </cell>
          <cell r="AW242" t="str">
            <v>OLD DEAL</v>
          </cell>
        </row>
        <row r="243">
          <cell r="AU243" t="str">
            <v>GAS</v>
          </cell>
          <cell r="AV243">
            <v>-701893.7977</v>
          </cell>
          <cell r="AW243" t="str">
            <v>OLD DEAL</v>
          </cell>
        </row>
        <row r="244">
          <cell r="AU244" t="str">
            <v>GAS</v>
          </cell>
          <cell r="AV244">
            <v>-873206.62271999998</v>
          </cell>
          <cell r="AW244" t="str">
            <v>OLD DEAL</v>
          </cell>
        </row>
        <row r="245">
          <cell r="AU245" t="str">
            <v>GAS</v>
          </cell>
          <cell r="AV245">
            <v>-795055.94262999995</v>
          </cell>
          <cell r="AW245" t="str">
            <v>OLD DEAL</v>
          </cell>
        </row>
        <row r="246">
          <cell r="AU246" t="str">
            <v>GAS</v>
          </cell>
          <cell r="AV246">
            <v>-717824.51214000001</v>
          </cell>
          <cell r="AW246" t="str">
            <v>OLD DEAL</v>
          </cell>
        </row>
        <row r="247">
          <cell r="AU247" t="str">
            <v>GAS</v>
          </cell>
          <cell r="AV247">
            <v>-632231.73682999995</v>
          </cell>
          <cell r="AW247" t="str">
            <v>OLD DEAL</v>
          </cell>
        </row>
        <row r="248">
          <cell r="AU248" t="str">
            <v>GAS</v>
          </cell>
          <cell r="AV248">
            <v>-379429.80372999999</v>
          </cell>
          <cell r="AW248" t="str">
            <v>OLD DEAL</v>
          </cell>
        </row>
        <row r="249">
          <cell r="AU249" t="str">
            <v>GAS</v>
          </cell>
          <cell r="AV249">
            <v>-165041.60617000001</v>
          </cell>
          <cell r="AW249" t="str">
            <v>OLD DEAL</v>
          </cell>
        </row>
        <row r="250">
          <cell r="AU250" t="str">
            <v>GAS</v>
          </cell>
          <cell r="AV250">
            <v>0</v>
          </cell>
          <cell r="AW250" t="str">
            <v>OLD DEAL</v>
          </cell>
        </row>
        <row r="251">
          <cell r="AU251" t="str">
            <v>GAS</v>
          </cell>
          <cell r="AV251">
            <v>-134339.48042000001</v>
          </cell>
          <cell r="AW251" t="str">
            <v>OLD DEAL</v>
          </cell>
        </row>
        <row r="252">
          <cell r="AU252" t="str">
            <v>GAS</v>
          </cell>
          <cell r="AV252">
            <v>-132509.32376999999</v>
          </cell>
          <cell r="AW252" t="str">
            <v>OLD DEAL</v>
          </cell>
        </row>
        <row r="253">
          <cell r="AU253" t="str">
            <v>GAS</v>
          </cell>
          <cell r="AV253">
            <v>-130513.54766</v>
          </cell>
          <cell r="AW253" t="str">
            <v>OLD DEAL</v>
          </cell>
        </row>
        <row r="254">
          <cell r="AU254" t="str">
            <v>GAS</v>
          </cell>
          <cell r="AV254">
            <v>-126446.34737</v>
          </cell>
          <cell r="AW254" t="str">
            <v>OLD DEAL</v>
          </cell>
        </row>
        <row r="255">
          <cell r="AU255" t="str">
            <v>GAS</v>
          </cell>
          <cell r="AV255">
            <v>0</v>
          </cell>
          <cell r="AW255" t="str">
            <v>OLD DEAL</v>
          </cell>
        </row>
        <row r="256">
          <cell r="AU256" t="str">
            <v>GAS</v>
          </cell>
          <cell r="AV256">
            <v>-70189.37977</v>
          </cell>
          <cell r="AW256" t="str">
            <v>OLD DEAL</v>
          </cell>
        </row>
        <row r="257">
          <cell r="AU257" t="str">
            <v>GAS</v>
          </cell>
          <cell r="AV257">
            <v>-134339.48042000001</v>
          </cell>
          <cell r="AW257" t="str">
            <v>OLD DEAL</v>
          </cell>
        </row>
        <row r="258">
          <cell r="AU258" t="str">
            <v>GAS</v>
          </cell>
          <cell r="AV258">
            <v>-132509.32376999999</v>
          </cell>
          <cell r="AW258" t="str">
            <v>OLD DEAL</v>
          </cell>
        </row>
        <row r="259">
          <cell r="AU259" t="str">
            <v>GAS</v>
          </cell>
          <cell r="AV259">
            <v>-130513.54766</v>
          </cell>
          <cell r="AW259" t="str">
            <v>OLD DEAL</v>
          </cell>
        </row>
        <row r="260">
          <cell r="AU260" t="str">
            <v>GAS</v>
          </cell>
          <cell r="AV260">
            <v>-126446.34737</v>
          </cell>
          <cell r="AW260" t="str">
            <v>OLD DEAL</v>
          </cell>
        </row>
        <row r="261">
          <cell r="AU261" t="str">
            <v>GAS</v>
          </cell>
          <cell r="AV261">
            <v>-47428.725469999998</v>
          </cell>
          <cell r="AW261" t="str">
            <v>OLD DEAL</v>
          </cell>
        </row>
        <row r="262">
          <cell r="AU262" t="str">
            <v>GAS</v>
          </cell>
          <cell r="AV262">
            <v>-842272.55723999999</v>
          </cell>
          <cell r="AW262" t="str">
            <v>OLD DEAL</v>
          </cell>
        </row>
        <row r="263">
          <cell r="AU263" t="str">
            <v>GAS</v>
          </cell>
          <cell r="AV263">
            <v>-873206.62271999998</v>
          </cell>
          <cell r="AW263" t="str">
            <v>OLD DEAL</v>
          </cell>
        </row>
        <row r="264">
          <cell r="AU264" t="str">
            <v>GAS</v>
          </cell>
          <cell r="AV264">
            <v>-927565.26639999996</v>
          </cell>
          <cell r="AW264" t="str">
            <v>OLD DEAL</v>
          </cell>
        </row>
        <row r="265">
          <cell r="AU265" t="str">
            <v>GAS</v>
          </cell>
          <cell r="AV265">
            <v>-848338.05980000005</v>
          </cell>
          <cell r="AW265" t="str">
            <v>OLD DEAL</v>
          </cell>
        </row>
        <row r="266">
          <cell r="AU266" t="str">
            <v>GAS</v>
          </cell>
          <cell r="AV266">
            <v>-821901.25786999997</v>
          </cell>
          <cell r="AW266" t="str">
            <v>OLD DEAL</v>
          </cell>
        </row>
        <row r="267">
          <cell r="AU267" t="str">
            <v>GAS</v>
          </cell>
          <cell r="AV267">
            <v>-474287.25465999998</v>
          </cell>
          <cell r="AW267" t="str">
            <v>OLD DEAL</v>
          </cell>
        </row>
        <row r="268">
          <cell r="AU268" t="str">
            <v>GAS</v>
          </cell>
          <cell r="AV268">
            <v>-280757.51908</v>
          </cell>
          <cell r="AW268" t="str">
            <v>OLD DEAL</v>
          </cell>
        </row>
        <row r="269">
          <cell r="AU269" t="str">
            <v>GAS</v>
          </cell>
          <cell r="AV269">
            <v>-268678.96084000001</v>
          </cell>
          <cell r="AW269" t="str">
            <v>OLD DEAL</v>
          </cell>
        </row>
        <row r="270">
          <cell r="AU270" t="str">
            <v>GAS</v>
          </cell>
          <cell r="AV270">
            <v>-265018.64753999998</v>
          </cell>
          <cell r="AW270" t="str">
            <v>OLD DEAL</v>
          </cell>
        </row>
        <row r="271">
          <cell r="AU271" t="str">
            <v>GAS</v>
          </cell>
          <cell r="AV271">
            <v>-261027.09531999999</v>
          </cell>
          <cell r="AW271" t="str">
            <v>OLD DEAL</v>
          </cell>
        </row>
        <row r="272">
          <cell r="AU272" t="str">
            <v>GAS</v>
          </cell>
          <cell r="AV272">
            <v>-252892.69472999999</v>
          </cell>
          <cell r="AW272" t="str">
            <v>OLD DEAL</v>
          </cell>
        </row>
        <row r="273">
          <cell r="AU273" t="str">
            <v>GAS</v>
          </cell>
          <cell r="AV273">
            <v>-189714.90186000001</v>
          </cell>
          <cell r="AW273" t="str">
            <v>OLD DEAL</v>
          </cell>
        </row>
        <row r="274">
          <cell r="AU274" t="str">
            <v>GAS</v>
          </cell>
          <cell r="AV274">
            <v>-70189.37977</v>
          </cell>
          <cell r="AW274" t="str">
            <v>OLD DEAL</v>
          </cell>
        </row>
        <row r="275">
          <cell r="AU275" t="str">
            <v>GAS</v>
          </cell>
          <cell r="AV275">
            <v>-67169.740210000004</v>
          </cell>
          <cell r="AW275" t="str">
            <v>OLD DEAL</v>
          </cell>
        </row>
        <row r="276">
          <cell r="AU276" t="str">
            <v>GAS</v>
          </cell>
          <cell r="AV276">
            <v>-66254.661890000003</v>
          </cell>
          <cell r="AW276" t="str">
            <v>OLD DEAL</v>
          </cell>
        </row>
        <row r="277">
          <cell r="AU277" t="str">
            <v>GAS</v>
          </cell>
          <cell r="AV277">
            <v>-65256.773829999998</v>
          </cell>
          <cell r="AW277" t="str">
            <v>OLD DEAL</v>
          </cell>
        </row>
        <row r="278">
          <cell r="AU278" t="str">
            <v>GAS</v>
          </cell>
          <cell r="AV278">
            <v>-63223.17368</v>
          </cell>
          <cell r="AW278" t="str">
            <v>OLD DEAL</v>
          </cell>
        </row>
        <row r="279">
          <cell r="AU279" t="str">
            <v>GAS</v>
          </cell>
          <cell r="AV279">
            <v>-47428.725469999998</v>
          </cell>
          <cell r="AW279" t="str">
            <v>OLD DEAL</v>
          </cell>
        </row>
        <row r="280">
          <cell r="AU280" t="str">
            <v>GAS</v>
          </cell>
          <cell r="AV280">
            <v>-226125.66401000001</v>
          </cell>
          <cell r="AW280" t="str">
            <v>OLD DEAL</v>
          </cell>
        </row>
        <row r="281">
          <cell r="AU281" t="str">
            <v>GAS</v>
          </cell>
          <cell r="AV281">
            <v>-220112.24158999999</v>
          </cell>
          <cell r="AW281" t="str">
            <v>OLD DEAL</v>
          </cell>
        </row>
        <row r="282">
          <cell r="AU282" t="str">
            <v>GAS</v>
          </cell>
          <cell r="AV282">
            <v>-211032.88102999999</v>
          </cell>
          <cell r="AW282" t="str">
            <v>OLD DEAL</v>
          </cell>
        </row>
        <row r="283">
          <cell r="AU283" t="str">
            <v>GAS</v>
          </cell>
          <cell r="AV283">
            <v>-226125.66401000001</v>
          </cell>
          <cell r="AW283" t="str">
            <v>OLD DEAL</v>
          </cell>
        </row>
        <row r="284">
          <cell r="AU284" t="str">
            <v>GAS</v>
          </cell>
          <cell r="AV284">
            <v>-220112.24158999999</v>
          </cell>
          <cell r="AW284" t="str">
            <v>OLD DEAL</v>
          </cell>
        </row>
        <row r="285">
          <cell r="AU285" t="str">
            <v>GAS</v>
          </cell>
          <cell r="AV285">
            <v>-211032.88102999999</v>
          </cell>
          <cell r="AW285" t="str">
            <v>OLD DEAL</v>
          </cell>
        </row>
        <row r="286">
          <cell r="AU286" t="str">
            <v>GAS</v>
          </cell>
          <cell r="AV286">
            <v>-16959.424800000001</v>
          </cell>
          <cell r="AW286" t="str">
            <v>OLD DEAL</v>
          </cell>
        </row>
        <row r="287">
          <cell r="AU287" t="str">
            <v>GAS</v>
          </cell>
          <cell r="AV287">
            <v>-16508.418119999998</v>
          </cell>
          <cell r="AW287" t="str">
            <v>OLD DEAL</v>
          </cell>
        </row>
        <row r="288">
          <cell r="AU288" t="str">
            <v>GAS</v>
          </cell>
          <cell r="AV288">
            <v>-15827.46608</v>
          </cell>
          <cell r="AW288" t="str">
            <v>OLD DEAL</v>
          </cell>
        </row>
        <row r="289">
          <cell r="AU289" t="str">
            <v>GAS</v>
          </cell>
          <cell r="AV289">
            <v>-706878.13087999995</v>
          </cell>
          <cell r="AW289" t="str">
            <v>OLD DEAL</v>
          </cell>
        </row>
        <row r="290">
          <cell r="AU290" t="str">
            <v>GAS</v>
          </cell>
          <cell r="AV290">
            <v>-856033.38988999999</v>
          </cell>
          <cell r="AW290" t="str">
            <v>OLD DEAL</v>
          </cell>
        </row>
        <row r="291">
          <cell r="AU291" t="str">
            <v>GAS</v>
          </cell>
          <cell r="AV291">
            <v>-789697.91370999999</v>
          </cell>
          <cell r="AW291" t="str">
            <v>OLD DEAL</v>
          </cell>
        </row>
        <row r="292">
          <cell r="AU292" t="str">
            <v>GAS</v>
          </cell>
          <cell r="AV292">
            <v>-687459.36592999997</v>
          </cell>
          <cell r="AW292" t="str">
            <v>OLD DEAL</v>
          </cell>
        </row>
        <row r="293">
          <cell r="AU293" t="str">
            <v>GAS</v>
          </cell>
          <cell r="AV293">
            <v>-394265.22168000002</v>
          </cell>
          <cell r="AW293" t="str">
            <v>OLD DEAL</v>
          </cell>
        </row>
        <row r="294">
          <cell r="AU294" t="str">
            <v>GAS</v>
          </cell>
          <cell r="AV294">
            <v>-222303.60058999999</v>
          </cell>
          <cell r="AW294" t="str">
            <v>OLD DEAL</v>
          </cell>
        </row>
        <row r="295">
          <cell r="AU295" t="str">
            <v>GAS</v>
          </cell>
          <cell r="AV295">
            <v>-504912.95062999998</v>
          </cell>
          <cell r="AW295" t="str">
            <v>OLD DEAL</v>
          </cell>
        </row>
        <row r="296">
          <cell r="AU296" t="str">
            <v>GAS</v>
          </cell>
          <cell r="AV296">
            <v>-523131.51604999998</v>
          </cell>
          <cell r="AW296" t="str">
            <v>OLD DEAL</v>
          </cell>
        </row>
        <row r="297">
          <cell r="AU297" t="str">
            <v>GAS</v>
          </cell>
          <cell r="AV297">
            <v>-464528.18453999999</v>
          </cell>
          <cell r="AW297" t="str">
            <v>OLD DEAL</v>
          </cell>
        </row>
        <row r="298">
          <cell r="AU298" t="str">
            <v>GAS</v>
          </cell>
          <cell r="AV298">
            <v>-504136.86835</v>
          </cell>
          <cell r="AW298" t="str">
            <v>OLD DEAL</v>
          </cell>
        </row>
        <row r="299">
          <cell r="AU299" t="str">
            <v>GAS</v>
          </cell>
          <cell r="AV299">
            <v>-438072.46853000001</v>
          </cell>
          <cell r="AW299" t="str">
            <v>OLD DEAL</v>
          </cell>
        </row>
        <row r="300">
          <cell r="AU300" t="str">
            <v>GAS</v>
          </cell>
          <cell r="AV300">
            <v>-254061.25781000001</v>
          </cell>
          <cell r="AW300" t="str">
            <v>OLD DEAL</v>
          </cell>
        </row>
        <row r="301">
          <cell r="AU301" t="str">
            <v>GAS</v>
          </cell>
          <cell r="AV301">
            <v>-108710.27905</v>
          </cell>
          <cell r="AW301" t="str">
            <v>OLD DEAL</v>
          </cell>
        </row>
        <row r="302">
          <cell r="AU302" t="str">
            <v>GAS</v>
          </cell>
          <cell r="AV302">
            <v>0</v>
          </cell>
          <cell r="AW302" t="str">
            <v>OLD DEAL</v>
          </cell>
        </row>
        <row r="303">
          <cell r="AU303" t="str">
            <v>GAS</v>
          </cell>
          <cell r="AV303">
            <v>-95114.821100000001</v>
          </cell>
          <cell r="AW303" t="str">
            <v>OLD DEAL</v>
          </cell>
        </row>
        <row r="304">
          <cell r="AU304" t="str">
            <v>GAS</v>
          </cell>
          <cell r="AV304">
            <v>-92905.636910000001</v>
          </cell>
          <cell r="AW304" t="str">
            <v>OLD DEAL</v>
          </cell>
        </row>
        <row r="305">
          <cell r="AU305" t="str">
            <v>GAS</v>
          </cell>
          <cell r="AV305">
            <v>-91661.248789999998</v>
          </cell>
          <cell r="AW305" t="str">
            <v>OLD DEAL</v>
          </cell>
        </row>
        <row r="306">
          <cell r="AU306" t="str">
            <v>GAS</v>
          </cell>
          <cell r="AV306">
            <v>-43807.246850000003</v>
          </cell>
          <cell r="AW306" t="str">
            <v>OLD DEAL</v>
          </cell>
        </row>
        <row r="307">
          <cell r="AU307" t="str">
            <v>GAS</v>
          </cell>
          <cell r="AV307">
            <v>0</v>
          </cell>
          <cell r="AW307" t="str">
            <v>OLD DEAL</v>
          </cell>
        </row>
        <row r="308">
          <cell r="AU308" t="str">
            <v>GAS</v>
          </cell>
          <cell r="AV308">
            <v>-30168.329310000001</v>
          </cell>
          <cell r="AW308" t="str">
            <v>OLD DEAL</v>
          </cell>
        </row>
        <row r="309">
          <cell r="AU309" t="str">
            <v>GAS</v>
          </cell>
          <cell r="AV309">
            <v>-504912.95062999998</v>
          </cell>
          <cell r="AW309" t="str">
            <v>OLD DEAL</v>
          </cell>
        </row>
        <row r="310">
          <cell r="AU310" t="str">
            <v>GAS</v>
          </cell>
          <cell r="AV310">
            <v>-475574.10550000001</v>
          </cell>
          <cell r="AW310" t="str">
            <v>OLD DEAL</v>
          </cell>
        </row>
        <row r="311">
          <cell r="AU311" t="str">
            <v>GAS</v>
          </cell>
          <cell r="AV311">
            <v>-510981.00299000001</v>
          </cell>
          <cell r="AW311" t="str">
            <v>OLD DEAL</v>
          </cell>
        </row>
        <row r="312">
          <cell r="AU312" t="str">
            <v>GAS</v>
          </cell>
          <cell r="AV312">
            <v>-458306.24394999997</v>
          </cell>
          <cell r="AW312" t="str">
            <v>OLD DEAL</v>
          </cell>
        </row>
        <row r="313">
          <cell r="AU313" t="str">
            <v>GAS</v>
          </cell>
          <cell r="AV313">
            <v>-438072.46853000001</v>
          </cell>
          <cell r="AW313" t="str">
            <v>OLD DEAL</v>
          </cell>
        </row>
        <row r="314">
          <cell r="AU314" t="str">
            <v>GAS</v>
          </cell>
          <cell r="AV314">
            <v>-285818.91503999999</v>
          </cell>
          <cell r="AW314" t="str">
            <v>OLD DEAL</v>
          </cell>
        </row>
        <row r="315">
          <cell r="AU315" t="str">
            <v>GAS</v>
          </cell>
          <cell r="AV315">
            <v>-151473.88519</v>
          </cell>
          <cell r="AW315" t="str">
            <v>OLD DEAL</v>
          </cell>
        </row>
        <row r="316">
          <cell r="AU316" t="str">
            <v>GAS</v>
          </cell>
          <cell r="AV316">
            <v>-190229.6422</v>
          </cell>
          <cell r="AW316" t="str">
            <v>OLD DEAL</v>
          </cell>
        </row>
        <row r="317">
          <cell r="AU317" t="str">
            <v>GAS</v>
          </cell>
          <cell r="AV317">
            <v>-185811.27381000001</v>
          </cell>
          <cell r="AW317" t="str">
            <v>OLD DEAL</v>
          </cell>
        </row>
        <row r="318">
          <cell r="AU318" t="str">
            <v>GAS</v>
          </cell>
          <cell r="AV318">
            <v>-137491.87319000001</v>
          </cell>
          <cell r="AW318" t="str">
            <v>OLD DEAL</v>
          </cell>
        </row>
        <row r="319">
          <cell r="AU319" t="str">
            <v>GAS</v>
          </cell>
          <cell r="AV319">
            <v>-131421.74056000001</v>
          </cell>
          <cell r="AW319" t="str">
            <v>OLD DEAL</v>
          </cell>
        </row>
        <row r="320">
          <cell r="AU320" t="str">
            <v>GAS</v>
          </cell>
          <cell r="AV320">
            <v>-95272.971680000002</v>
          </cell>
          <cell r="AW320" t="str">
            <v>OLD DEAL</v>
          </cell>
        </row>
        <row r="321">
          <cell r="AU321" t="str">
            <v>GAS</v>
          </cell>
          <cell r="AV321">
            <v>-50491.295059999997</v>
          </cell>
          <cell r="AW321" t="str">
            <v>OLD DEAL</v>
          </cell>
        </row>
        <row r="322">
          <cell r="AU322" t="str">
            <v>GAS</v>
          </cell>
          <cell r="AV322">
            <v>-47557.410550000001</v>
          </cell>
          <cell r="AW322" t="str">
            <v>OLD DEAL</v>
          </cell>
        </row>
        <row r="323">
          <cell r="AU323" t="str">
            <v>GAS</v>
          </cell>
          <cell r="AV323">
            <v>-46452.818449999999</v>
          </cell>
          <cell r="AW323" t="str">
            <v>OLD DEAL</v>
          </cell>
        </row>
        <row r="324">
          <cell r="AU324" t="str">
            <v>GAS</v>
          </cell>
          <cell r="AV324">
            <v>-45830.624400000001</v>
          </cell>
          <cell r="AW324" t="str">
            <v>OLD DEAL</v>
          </cell>
        </row>
        <row r="325">
          <cell r="AU325" t="str">
            <v>GAS</v>
          </cell>
          <cell r="AV325">
            <v>-43807.246850000003</v>
          </cell>
          <cell r="AW325" t="str">
            <v>OLD DEAL</v>
          </cell>
        </row>
        <row r="326">
          <cell r="AU326" t="str">
            <v>GAS</v>
          </cell>
          <cell r="AV326">
            <v>-218583.14352000001</v>
          </cell>
          <cell r="AW326" t="str">
            <v>OLD DEAL</v>
          </cell>
        </row>
        <row r="327">
          <cell r="AU327" t="str">
            <v>GAS</v>
          </cell>
          <cell r="AV327">
            <v>-212133.77226999999</v>
          </cell>
          <cell r="AW327" t="str">
            <v>OLD DEAL</v>
          </cell>
        </row>
        <row r="328">
          <cell r="AU328" t="str">
            <v>GAS</v>
          </cell>
          <cell r="AV328">
            <v>-202397.54010000001</v>
          </cell>
          <cell r="AW328" t="str">
            <v>OLD DEAL</v>
          </cell>
        </row>
        <row r="329">
          <cell r="AU329" t="str">
            <v>GAS</v>
          </cell>
          <cell r="AV329">
            <v>-203333.15676000001</v>
          </cell>
          <cell r="AW329" t="str">
            <v>OLD DEAL</v>
          </cell>
        </row>
        <row r="330">
          <cell r="AU330" t="str">
            <v>GAS</v>
          </cell>
          <cell r="AV330">
            <v>-197333.74163999999</v>
          </cell>
          <cell r="AW330" t="str">
            <v>OLD DEAL</v>
          </cell>
        </row>
        <row r="331">
          <cell r="AU331" t="str">
            <v>GAS</v>
          </cell>
          <cell r="AV331">
            <v>-188276.78148999999</v>
          </cell>
          <cell r="AW331" t="str">
            <v>OLD DEAL</v>
          </cell>
        </row>
        <row r="332">
          <cell r="AU332" t="str">
            <v>GAS</v>
          </cell>
          <cell r="AV332">
            <v>-17791.65122</v>
          </cell>
          <cell r="AW332" t="str">
            <v>OLD DEAL</v>
          </cell>
        </row>
        <row r="333">
          <cell r="AU333" t="str">
            <v>GAS</v>
          </cell>
          <cell r="AV333">
            <v>-17266.702389999999</v>
          </cell>
          <cell r="AW333" t="str">
            <v>OLD DEAL</v>
          </cell>
        </row>
        <row r="334">
          <cell r="AU334" t="str">
            <v>GAS</v>
          </cell>
          <cell r="AV334">
            <v>-16474.218379999998</v>
          </cell>
          <cell r="AW334" t="str">
            <v>OLD DEAL</v>
          </cell>
        </row>
        <row r="335">
          <cell r="AU335" t="str">
            <v>GAS</v>
          </cell>
          <cell r="AV335">
            <v>-703090.03766999999</v>
          </cell>
          <cell r="AW335" t="str">
            <v>OLD DEAL</v>
          </cell>
        </row>
        <row r="336">
          <cell r="AU336" t="str">
            <v>GAS</v>
          </cell>
          <cell r="AV336">
            <v>-892808.99687999999</v>
          </cell>
          <cell r="AW336" t="str">
            <v>OLD DEAL</v>
          </cell>
        </row>
        <row r="337">
          <cell r="AU337" t="str">
            <v>GAS</v>
          </cell>
          <cell r="AV337">
            <v>-831985.58537999995</v>
          </cell>
          <cell r="AW337" t="str">
            <v>OLD DEAL</v>
          </cell>
        </row>
        <row r="338">
          <cell r="AU338" t="str">
            <v>GAS</v>
          </cell>
          <cell r="AV338">
            <v>-722926.73022999999</v>
          </cell>
          <cell r="AW338" t="str">
            <v>OLD DEAL</v>
          </cell>
        </row>
        <row r="339">
          <cell r="AU339" t="str">
            <v>GAS</v>
          </cell>
          <cell r="AV339">
            <v>-408041.70880999998</v>
          </cell>
          <cell r="AW339" t="str">
            <v>OLD DEAL</v>
          </cell>
        </row>
        <row r="340">
          <cell r="AU340" t="str">
            <v>GAS</v>
          </cell>
          <cell r="AV340">
            <v>-215170.4944</v>
          </cell>
          <cell r="AW340" t="str">
            <v>OLD DEAL</v>
          </cell>
        </row>
        <row r="341">
          <cell r="AU341" t="str">
            <v>GAS</v>
          </cell>
          <cell r="AV341">
            <v>-468726.69177999999</v>
          </cell>
          <cell r="AW341" t="str">
            <v>OLD DEAL</v>
          </cell>
        </row>
        <row r="342">
          <cell r="AU342" t="str">
            <v>GAS</v>
          </cell>
          <cell r="AV342">
            <v>-580325.84797</v>
          </cell>
          <cell r="AW342" t="str">
            <v>OLD DEAL</v>
          </cell>
        </row>
        <row r="343">
          <cell r="AU343" t="str">
            <v>GAS</v>
          </cell>
          <cell r="AV343">
            <v>-525464.58024000004</v>
          </cell>
          <cell r="AW343" t="str">
            <v>OLD DEAL</v>
          </cell>
        </row>
        <row r="344">
          <cell r="AU344" t="str">
            <v>GAS</v>
          </cell>
          <cell r="AV344">
            <v>-425251.01777999999</v>
          </cell>
          <cell r="AW344" t="str">
            <v>OLD DEAL</v>
          </cell>
        </row>
        <row r="345">
          <cell r="AU345" t="str">
            <v>GAS</v>
          </cell>
          <cell r="AV345">
            <v>-367237.53792999999</v>
          </cell>
          <cell r="AW345" t="str">
            <v>OLD DEAL</v>
          </cell>
        </row>
        <row r="346">
          <cell r="AU346" t="str">
            <v>GAS</v>
          </cell>
          <cell r="AV346">
            <v>-245909.13646000001</v>
          </cell>
          <cell r="AW346" t="str">
            <v>OLD DEAL</v>
          </cell>
        </row>
        <row r="347">
          <cell r="AU347" t="str">
            <v>GAS</v>
          </cell>
          <cell r="AV347">
            <v>-50133.284209999998</v>
          </cell>
          <cell r="AW347" t="str">
            <v>OLD DEAL</v>
          </cell>
        </row>
        <row r="348">
          <cell r="AU348" t="str">
            <v>GAS</v>
          </cell>
          <cell r="AV348">
            <v>-46872.669179999997</v>
          </cell>
          <cell r="AW348" t="str">
            <v>OLD DEAL</v>
          </cell>
        </row>
        <row r="349">
          <cell r="AU349" t="str">
            <v>GAS</v>
          </cell>
          <cell r="AV349">
            <v>-44640.449840000001</v>
          </cell>
          <cell r="AW349" t="str">
            <v>OLD DEAL</v>
          </cell>
        </row>
        <row r="350">
          <cell r="AU350" t="str">
            <v>GAS</v>
          </cell>
          <cell r="AV350">
            <v>-87577.430040000007</v>
          </cell>
          <cell r="AW350" t="str">
            <v>OLD DEAL</v>
          </cell>
        </row>
        <row r="351">
          <cell r="AU351" t="str">
            <v>GAS</v>
          </cell>
          <cell r="AV351">
            <v>-85050.203559999994</v>
          </cell>
          <cell r="AW351" t="str">
            <v>OLD DEAL</v>
          </cell>
        </row>
        <row r="352">
          <cell r="AU352" t="str">
            <v>GAS</v>
          </cell>
          <cell r="AV352">
            <v>-81608.341759999996</v>
          </cell>
          <cell r="AW352" t="str">
            <v>OLD DEAL</v>
          </cell>
        </row>
        <row r="353">
          <cell r="AU353" t="str">
            <v>GAS</v>
          </cell>
          <cell r="AV353">
            <v>-30738.642059999998</v>
          </cell>
          <cell r="AW353" t="str">
            <v>OLD DEAL</v>
          </cell>
        </row>
        <row r="354">
          <cell r="AU354" t="str">
            <v>GAS</v>
          </cell>
          <cell r="AV354">
            <v>-29052.446759999999</v>
          </cell>
          <cell r="AW354" t="str">
            <v>OLD DEAL</v>
          </cell>
        </row>
        <row r="355">
          <cell r="AU355" t="str">
            <v>GAS</v>
          </cell>
          <cell r="AV355">
            <v>-46872.669179999997</v>
          </cell>
          <cell r="AW355" t="str">
            <v>OLD DEAL</v>
          </cell>
        </row>
        <row r="356">
          <cell r="AU356" t="str">
            <v>GAS</v>
          </cell>
          <cell r="AV356">
            <v>-89280.899690000006</v>
          </cell>
          <cell r="AW356" t="str">
            <v>OLD DEAL</v>
          </cell>
        </row>
        <row r="357">
          <cell r="AU357" t="str">
            <v>GAS</v>
          </cell>
          <cell r="AV357">
            <v>-87577.430040000007</v>
          </cell>
          <cell r="AW357" t="str">
            <v>OLD DEAL</v>
          </cell>
        </row>
        <row r="358">
          <cell r="AU358" t="str">
            <v>GAS</v>
          </cell>
          <cell r="AV358">
            <v>-85050.203559999994</v>
          </cell>
          <cell r="AW358" t="str">
            <v>OLD DEAL</v>
          </cell>
        </row>
        <row r="359">
          <cell r="AU359" t="str">
            <v>GAS</v>
          </cell>
          <cell r="AV359">
            <v>-81608.341759999996</v>
          </cell>
          <cell r="AW359" t="str">
            <v>OLD DEAL</v>
          </cell>
        </row>
        <row r="360">
          <cell r="AU360" t="str">
            <v>GAS</v>
          </cell>
          <cell r="AV360">
            <v>-30738.642059999998</v>
          </cell>
          <cell r="AW360" t="str">
            <v>OLD DEAL</v>
          </cell>
        </row>
        <row r="361">
          <cell r="AU361" t="str">
            <v>GAS</v>
          </cell>
          <cell r="AV361">
            <v>-562472.03012999997</v>
          </cell>
          <cell r="AW361" t="str">
            <v>OLD DEAL</v>
          </cell>
        </row>
        <row r="362">
          <cell r="AU362" t="str">
            <v>GAS</v>
          </cell>
          <cell r="AV362">
            <v>-580325.84797</v>
          </cell>
          <cell r="AW362" t="str">
            <v>OLD DEAL</v>
          </cell>
        </row>
        <row r="363">
          <cell r="AU363" t="str">
            <v>GAS</v>
          </cell>
          <cell r="AV363">
            <v>-613042.01028000005</v>
          </cell>
          <cell r="AW363" t="str">
            <v>OLD DEAL</v>
          </cell>
        </row>
        <row r="364">
          <cell r="AU364" t="str">
            <v>GAS</v>
          </cell>
          <cell r="AV364">
            <v>-552826.32311999996</v>
          </cell>
          <cell r="AW364" t="str">
            <v>OLD DEAL</v>
          </cell>
        </row>
        <row r="365">
          <cell r="AU365" t="str">
            <v>GAS</v>
          </cell>
          <cell r="AV365">
            <v>-530454.22146000003</v>
          </cell>
          <cell r="AW365" t="str">
            <v>OLD DEAL</v>
          </cell>
        </row>
        <row r="366">
          <cell r="AU366" t="str">
            <v>GAS</v>
          </cell>
          <cell r="AV366">
            <v>-307386.42057000002</v>
          </cell>
          <cell r="AW366" t="str">
            <v>OLD DEAL</v>
          </cell>
        </row>
        <row r="367">
          <cell r="AU367" t="str">
            <v>GAS</v>
          </cell>
          <cell r="AV367">
            <v>-187490.67671</v>
          </cell>
          <cell r="AW367" t="str">
            <v>OLD DEAL</v>
          </cell>
        </row>
        <row r="368">
          <cell r="AU368" t="str">
            <v>GAS</v>
          </cell>
          <cell r="AV368">
            <v>-178561.79938000001</v>
          </cell>
          <cell r="AW368" t="str">
            <v>OLD DEAL</v>
          </cell>
        </row>
        <row r="369">
          <cell r="AU369" t="str">
            <v>GAS</v>
          </cell>
          <cell r="AV369">
            <v>-175154.86008000001</v>
          </cell>
          <cell r="AW369" t="str">
            <v>OLD DEAL</v>
          </cell>
        </row>
        <row r="370">
          <cell r="AU370" t="str">
            <v>GAS</v>
          </cell>
          <cell r="AV370">
            <v>-170100.40711</v>
          </cell>
          <cell r="AW370" t="str">
            <v>OLD DEAL</v>
          </cell>
        </row>
        <row r="371">
          <cell r="AU371" t="str">
            <v>GAS</v>
          </cell>
          <cell r="AV371">
            <v>-163216.68351999999</v>
          </cell>
          <cell r="AW371" t="str">
            <v>OLD DEAL</v>
          </cell>
        </row>
        <row r="372">
          <cell r="AU372" t="str">
            <v>GAS</v>
          </cell>
          <cell r="AV372">
            <v>-92215.926170000006</v>
          </cell>
          <cell r="AW372" t="str">
            <v>OLD DEAL</v>
          </cell>
        </row>
        <row r="373">
          <cell r="AU373" t="str">
            <v>GAS</v>
          </cell>
          <cell r="AV373">
            <v>-46872.669179999997</v>
          </cell>
          <cell r="AW373" t="str">
            <v>OLD DEAL</v>
          </cell>
        </row>
        <row r="374">
          <cell r="AU374" t="str">
            <v>GAS</v>
          </cell>
          <cell r="AV374">
            <v>-44640.449840000001</v>
          </cell>
          <cell r="AW374" t="str">
            <v>OLD DEAL</v>
          </cell>
        </row>
        <row r="375">
          <cell r="AU375" t="str">
            <v>GAS</v>
          </cell>
          <cell r="AV375">
            <v>-43788.715020000003</v>
          </cell>
          <cell r="AW375" t="str">
            <v>OLD DEAL</v>
          </cell>
        </row>
        <row r="376">
          <cell r="AU376" t="str">
            <v>GAS</v>
          </cell>
          <cell r="AV376">
            <v>-42525.101779999997</v>
          </cell>
          <cell r="AW376" t="str">
            <v>OLD DEAL</v>
          </cell>
        </row>
        <row r="377">
          <cell r="AU377" t="str">
            <v>GAS</v>
          </cell>
          <cell r="AV377">
            <v>-40804.170879999998</v>
          </cell>
          <cell r="AW377" t="str">
            <v>OLD DEAL</v>
          </cell>
        </row>
        <row r="378">
          <cell r="AU378" t="str">
            <v>GAS</v>
          </cell>
          <cell r="AV378">
            <v>-30738.642059999998</v>
          </cell>
          <cell r="AW378" t="str">
            <v>OLD DEAL</v>
          </cell>
        </row>
        <row r="379">
          <cell r="AU379" t="str">
            <v>GAS</v>
          </cell>
          <cell r="AV379">
            <v>-210415.82842000001</v>
          </cell>
          <cell r="AW379" t="str">
            <v>OLD DEAL</v>
          </cell>
        </row>
        <row r="380">
          <cell r="AU380" t="str">
            <v>GAS</v>
          </cell>
          <cell r="AV380">
            <v>-203971.47644999999</v>
          </cell>
          <cell r="AW380" t="str">
            <v>OLD DEAL</v>
          </cell>
        </row>
        <row r="381">
          <cell r="AU381" t="str">
            <v>GAS</v>
          </cell>
          <cell r="AV381">
            <v>-194243.27110000001</v>
          </cell>
          <cell r="AW381" t="str">
            <v>OLD DEAL</v>
          </cell>
        </row>
        <row r="382">
          <cell r="AU382" t="str">
            <v>GAS</v>
          </cell>
          <cell r="AV382">
            <v>-195735.65434000001</v>
          </cell>
          <cell r="AW382" t="str">
            <v>OLD DEAL</v>
          </cell>
        </row>
        <row r="383">
          <cell r="AU383" t="str">
            <v>GAS</v>
          </cell>
          <cell r="AV383">
            <v>-189740.90833000001</v>
          </cell>
          <cell r="AW383" t="str">
            <v>OLD DEAL</v>
          </cell>
        </row>
        <row r="384">
          <cell r="AU384" t="str">
            <v>GAS</v>
          </cell>
          <cell r="AV384">
            <v>-180691.41498</v>
          </cell>
          <cell r="AW384" t="str">
            <v>OLD DEAL</v>
          </cell>
        </row>
        <row r="385">
          <cell r="AU385" t="str">
            <v>GAS</v>
          </cell>
          <cell r="AV385">
            <v>-19573.565429999999</v>
          </cell>
          <cell r="AW385" t="str">
            <v>OLD DEAL</v>
          </cell>
        </row>
        <row r="386">
          <cell r="AU386" t="str">
            <v>GAS</v>
          </cell>
          <cell r="AV386">
            <v>-18974.090830000001</v>
          </cell>
          <cell r="AW386" t="str">
            <v>OLD DEAL</v>
          </cell>
        </row>
        <row r="387">
          <cell r="AU387" t="str">
            <v>GAS</v>
          </cell>
          <cell r="AV387">
            <v>-18069.141500000002</v>
          </cell>
          <cell r="AW387" t="str">
            <v>OLD DEAL</v>
          </cell>
        </row>
        <row r="388">
          <cell r="AU388" t="str">
            <v>GAS</v>
          </cell>
          <cell r="AV388">
            <v>-642231.32960000006</v>
          </cell>
          <cell r="AW388" t="str">
            <v>OLD DEAL</v>
          </cell>
        </row>
        <row r="389">
          <cell r="AU389" t="str">
            <v>GAS</v>
          </cell>
          <cell r="AV389">
            <v>-797833.55273999996</v>
          </cell>
          <cell r="AW389" t="str">
            <v>OLD DEAL</v>
          </cell>
        </row>
        <row r="390">
          <cell r="AU390" t="str">
            <v>GAS</v>
          </cell>
          <cell r="AV390">
            <v>-701951.49202999996</v>
          </cell>
          <cell r="AW390" t="str">
            <v>OLD DEAL</v>
          </cell>
        </row>
        <row r="391">
          <cell r="AU391" t="str">
            <v>GAS</v>
          </cell>
          <cell r="AV391">
            <v>-662682.83603999997</v>
          </cell>
          <cell r="AW391" t="str">
            <v>OLD DEAL</v>
          </cell>
        </row>
        <row r="392">
          <cell r="AU392" t="str">
            <v>GAS</v>
          </cell>
          <cell r="AV392">
            <v>-370676.70413999999</v>
          </cell>
          <cell r="AW392" t="str">
            <v>OLD DEAL</v>
          </cell>
        </row>
        <row r="393">
          <cell r="AU393" t="str">
            <v>GAS</v>
          </cell>
          <cell r="AV393">
            <v>-199449.95941000001</v>
          </cell>
          <cell r="AW393" t="str">
            <v>OLD DEAL</v>
          </cell>
        </row>
        <row r="394">
          <cell r="AU394" t="str">
            <v>GAS</v>
          </cell>
          <cell r="AV394">
            <v>-428154.21973000001</v>
          </cell>
          <cell r="AW394" t="str">
            <v>OLD DEAL</v>
          </cell>
        </row>
        <row r="395">
          <cell r="AU395" t="str">
            <v>GAS</v>
          </cell>
          <cell r="AV395">
            <v>-518591.80927999999</v>
          </cell>
          <cell r="AW395" t="str">
            <v>OLD DEAL</v>
          </cell>
        </row>
        <row r="396">
          <cell r="AU396" t="str">
            <v>GAS</v>
          </cell>
          <cell r="AV396">
            <v>-467967.66136000003</v>
          </cell>
          <cell r="AW396" t="str">
            <v>OLD DEAL</v>
          </cell>
        </row>
        <row r="397">
          <cell r="AU397" t="str">
            <v>GAS</v>
          </cell>
          <cell r="AV397">
            <v>-389813.43297000002</v>
          </cell>
          <cell r="AW397" t="str">
            <v>OLD DEAL</v>
          </cell>
        </row>
        <row r="398">
          <cell r="AU398" t="str">
            <v>GAS</v>
          </cell>
          <cell r="AV398">
            <v>-333609.03373000002</v>
          </cell>
          <cell r="AW398" t="str">
            <v>OLD DEAL</v>
          </cell>
        </row>
        <row r="399">
          <cell r="AU399" t="str">
            <v>GAS</v>
          </cell>
          <cell r="AV399">
            <v>-227942.81075</v>
          </cell>
          <cell r="AW399" t="str">
            <v>OLD DEAL</v>
          </cell>
        </row>
        <row r="400">
          <cell r="AU400" t="str">
            <v>GAS</v>
          </cell>
          <cell r="AV400">
            <v>-47069.195370000001</v>
          </cell>
          <cell r="AW400" t="str">
            <v>OLD DEAL</v>
          </cell>
        </row>
        <row r="401">
          <cell r="AU401" t="str">
            <v>GAS</v>
          </cell>
          <cell r="AV401">
            <v>-42815.421970000003</v>
          </cell>
          <cell r="AW401" t="str">
            <v>OLD DEAL</v>
          </cell>
        </row>
        <row r="402">
          <cell r="AU402" t="str">
            <v>GAS</v>
          </cell>
          <cell r="AV402">
            <v>-39891.677640000002</v>
          </cell>
          <cell r="AW402" t="str">
            <v>OLD DEAL</v>
          </cell>
        </row>
        <row r="403">
          <cell r="AU403" t="str">
            <v>GAS</v>
          </cell>
          <cell r="AV403">
            <v>-77994.610230000006</v>
          </cell>
          <cell r="AW403" t="str">
            <v>OLD DEAL</v>
          </cell>
        </row>
        <row r="404">
          <cell r="AU404" t="str">
            <v>GAS</v>
          </cell>
          <cell r="AV404">
            <v>-77962.686589999998</v>
          </cell>
          <cell r="AW404" t="str">
            <v>OLD DEAL</v>
          </cell>
        </row>
        <row r="405">
          <cell r="AU405" t="str">
            <v>GAS</v>
          </cell>
          <cell r="AV405">
            <v>-74135.340830000001</v>
          </cell>
          <cell r="AW405" t="str">
            <v>OLD DEAL</v>
          </cell>
        </row>
        <row r="406">
          <cell r="AU406" t="str">
            <v>GAS</v>
          </cell>
          <cell r="AV406">
            <v>-28492.851340000001</v>
          </cell>
          <cell r="AW406" t="str">
            <v>OLD DEAL</v>
          </cell>
        </row>
        <row r="407">
          <cell r="AU407" t="str">
            <v>GAS</v>
          </cell>
          <cell r="AV407">
            <v>-26909.557239999998</v>
          </cell>
          <cell r="AW407" t="str">
            <v>OLD DEAL</v>
          </cell>
        </row>
        <row r="408">
          <cell r="AU408" t="str">
            <v>GAS</v>
          </cell>
          <cell r="AV408">
            <v>-42815.421970000003</v>
          </cell>
          <cell r="AW408" t="str">
            <v>OLD DEAL</v>
          </cell>
        </row>
        <row r="409">
          <cell r="AU409" t="str">
            <v>GAS</v>
          </cell>
          <cell r="AV409">
            <v>-79783.35527</v>
          </cell>
          <cell r="AW409" t="str">
            <v>OLD DEAL</v>
          </cell>
        </row>
        <row r="410">
          <cell r="AU410" t="str">
            <v>GAS</v>
          </cell>
          <cell r="AV410">
            <v>-77994.610230000006</v>
          </cell>
          <cell r="AW410" t="str">
            <v>OLD DEAL</v>
          </cell>
        </row>
        <row r="411">
          <cell r="AU411" t="str">
            <v>GAS</v>
          </cell>
          <cell r="AV411">
            <v>-77962.686589999998</v>
          </cell>
          <cell r="AW411" t="str">
            <v>OLD DEAL</v>
          </cell>
        </row>
        <row r="412">
          <cell r="AU412" t="str">
            <v>GAS</v>
          </cell>
          <cell r="AV412">
            <v>-37067.670409999999</v>
          </cell>
          <cell r="AW412" t="str">
            <v>OLD DEAL</v>
          </cell>
        </row>
        <row r="413">
          <cell r="AU413" t="str">
            <v>GAS</v>
          </cell>
          <cell r="AV413">
            <v>-28492.851340000001</v>
          </cell>
          <cell r="AW413" t="str">
            <v>OLD DEAL</v>
          </cell>
        </row>
        <row r="414">
          <cell r="AU414" t="str">
            <v>GAS</v>
          </cell>
          <cell r="AV414">
            <v>-513785.06368000002</v>
          </cell>
          <cell r="AW414" t="str">
            <v>OLD DEAL</v>
          </cell>
        </row>
        <row r="415">
          <cell r="AU415" t="str">
            <v>GAS</v>
          </cell>
          <cell r="AV415">
            <v>-558483.48692000005</v>
          </cell>
          <cell r="AW415" t="str">
            <v>OLD DEAL</v>
          </cell>
        </row>
        <row r="416">
          <cell r="AU416" t="str">
            <v>GAS</v>
          </cell>
          <cell r="AV416">
            <v>-545962.27157999994</v>
          </cell>
          <cell r="AW416" t="str">
            <v>OLD DEAL</v>
          </cell>
        </row>
        <row r="417">
          <cell r="AU417" t="str">
            <v>GAS</v>
          </cell>
          <cell r="AV417">
            <v>-506757.46286000003</v>
          </cell>
          <cell r="AW417" t="str">
            <v>OLD DEAL</v>
          </cell>
        </row>
        <row r="418">
          <cell r="AU418" t="str">
            <v>GAS</v>
          </cell>
          <cell r="AV418">
            <v>-481879.71539000003</v>
          </cell>
          <cell r="AW418" t="str">
            <v>OLD DEAL</v>
          </cell>
        </row>
        <row r="419">
          <cell r="AU419" t="str">
            <v>GAS</v>
          </cell>
          <cell r="AV419">
            <v>-313421.36478</v>
          </cell>
          <cell r="AW419" t="str">
            <v>OLD DEAL</v>
          </cell>
        </row>
        <row r="420">
          <cell r="AU420" t="str">
            <v>GAS</v>
          </cell>
          <cell r="AV420">
            <v>-171261.68789</v>
          </cell>
          <cell r="AW420" t="str">
            <v>OLD DEAL</v>
          </cell>
        </row>
        <row r="421">
          <cell r="AU421" t="str">
            <v>GAS</v>
          </cell>
          <cell r="AV421">
            <v>-159566.71054999999</v>
          </cell>
          <cell r="AW421" t="str">
            <v>OLD DEAL</v>
          </cell>
        </row>
        <row r="422">
          <cell r="AU422" t="str">
            <v>GAS</v>
          </cell>
          <cell r="AV422">
            <v>-155989.22044999999</v>
          </cell>
          <cell r="AW422" t="str">
            <v>OLD DEAL</v>
          </cell>
        </row>
        <row r="423">
          <cell r="AU423" t="str">
            <v>GAS</v>
          </cell>
          <cell r="AV423">
            <v>-155925.37319000001</v>
          </cell>
          <cell r="AW423" t="str">
            <v>OLD DEAL</v>
          </cell>
        </row>
        <row r="424">
          <cell r="AU424" t="str">
            <v>GAS</v>
          </cell>
          <cell r="AV424">
            <v>-148270.68166</v>
          </cell>
          <cell r="AW424" t="str">
            <v>OLD DEAL</v>
          </cell>
        </row>
        <row r="425">
          <cell r="AU425" t="str">
            <v>GAS</v>
          </cell>
          <cell r="AV425">
            <v>-85478.554029999999</v>
          </cell>
          <cell r="AW425" t="str">
            <v>OLD DEAL</v>
          </cell>
        </row>
        <row r="426">
          <cell r="AU426" t="str">
            <v>GAS</v>
          </cell>
          <cell r="AV426">
            <v>-42815.421970000003</v>
          </cell>
          <cell r="AW426" t="str">
            <v>OLD DEAL</v>
          </cell>
        </row>
        <row r="427">
          <cell r="AU427" t="str">
            <v>GAS</v>
          </cell>
          <cell r="AV427">
            <v>-39891.677640000002</v>
          </cell>
          <cell r="AW427" t="str">
            <v>OLD DEAL</v>
          </cell>
        </row>
        <row r="428">
          <cell r="AU428" t="str">
            <v>GAS</v>
          </cell>
          <cell r="AV428">
            <v>-38997.305110000001</v>
          </cell>
          <cell r="AW428" t="str">
            <v>OLD DEAL</v>
          </cell>
        </row>
        <row r="429">
          <cell r="AU429" t="str">
            <v>GAS</v>
          </cell>
          <cell r="AV429">
            <v>-38981.3433</v>
          </cell>
          <cell r="AW429" t="str">
            <v>OLD DEAL</v>
          </cell>
        </row>
        <row r="430">
          <cell r="AU430" t="str">
            <v>GAS</v>
          </cell>
          <cell r="AV430">
            <v>-37067.670409999999</v>
          </cell>
          <cell r="AW430" t="str">
            <v>OLD DEAL</v>
          </cell>
        </row>
        <row r="431">
          <cell r="AU431" t="str">
            <v>GAS</v>
          </cell>
          <cell r="AV431">
            <v>-28492.851340000001</v>
          </cell>
          <cell r="AW431" t="str">
            <v>OLD DEAL</v>
          </cell>
        </row>
        <row r="432">
          <cell r="AU432" t="str">
            <v>GAS</v>
          </cell>
          <cell r="AV432">
            <v>-199024.57315000001</v>
          </cell>
          <cell r="AW432" t="str">
            <v>OLD DEAL</v>
          </cell>
        </row>
        <row r="433">
          <cell r="AU433" t="str">
            <v>GAS</v>
          </cell>
          <cell r="AV433">
            <v>-192587.22175999999</v>
          </cell>
          <cell r="AW433" t="str">
            <v>OLD DEAL</v>
          </cell>
        </row>
        <row r="434">
          <cell r="AU434" t="str">
            <v>GAS</v>
          </cell>
          <cell r="AV434">
            <v>-182870.21170000001</v>
          </cell>
          <cell r="AW434" t="str">
            <v>OLD DEAL</v>
          </cell>
        </row>
        <row r="435">
          <cell r="AU435" t="str">
            <v>GAS</v>
          </cell>
          <cell r="AV435">
            <v>-185139.13782</v>
          </cell>
          <cell r="AW435" t="str">
            <v>OLD DEAL</v>
          </cell>
        </row>
        <row r="436">
          <cell r="AU436" t="str">
            <v>GAS</v>
          </cell>
          <cell r="AV436">
            <v>-179150.90397000001</v>
          </cell>
          <cell r="AW436" t="str">
            <v>OLD DEAL</v>
          </cell>
        </row>
        <row r="437">
          <cell r="AU437" t="str">
            <v>GAS</v>
          </cell>
          <cell r="AV437">
            <v>-170111.82483999999</v>
          </cell>
          <cell r="AW437" t="str">
            <v>OLD DEAL</v>
          </cell>
        </row>
        <row r="438">
          <cell r="AU438" t="str">
            <v>GAS</v>
          </cell>
          <cell r="AV438">
            <v>-18513.913779999999</v>
          </cell>
          <cell r="AW438" t="str">
            <v>OLD DEAL</v>
          </cell>
        </row>
        <row r="439">
          <cell r="AU439" t="str">
            <v>GAS</v>
          </cell>
          <cell r="AV439">
            <v>-17915.090400000001</v>
          </cell>
          <cell r="AW439" t="str">
            <v>OLD DEAL</v>
          </cell>
        </row>
        <row r="440">
          <cell r="AU440" t="str">
            <v>GAS</v>
          </cell>
          <cell r="AV440">
            <v>-17011.182479999999</v>
          </cell>
          <cell r="AW440" t="str">
            <v>OLD DEAL</v>
          </cell>
        </row>
        <row r="441">
          <cell r="AU441" t="str">
            <v>GAS</v>
          </cell>
          <cell r="AV441">
            <v>-618456.06035000004</v>
          </cell>
          <cell r="AW441" t="str">
            <v>OLD DEAL</v>
          </cell>
        </row>
        <row r="442">
          <cell r="AU442" t="str">
            <v>GAS</v>
          </cell>
          <cell r="AV442">
            <v>-494648.8383</v>
          </cell>
          <cell r="AW442" t="str">
            <v>OLD DEAL</v>
          </cell>
        </row>
        <row r="443">
          <cell r="AU443" t="str">
            <v>GAS</v>
          </cell>
          <cell r="AV443">
            <v>-484996.05382999999</v>
          </cell>
          <cell r="AW443" t="str">
            <v>OLD DEAL</v>
          </cell>
        </row>
        <row r="444">
          <cell r="AU444" t="str">
            <v>GAS</v>
          </cell>
          <cell r="AV444">
            <v>-401496.91681000002</v>
          </cell>
          <cell r="AW444" t="str">
            <v>OLD DEAL</v>
          </cell>
        </row>
        <row r="445">
          <cell r="AU445" t="str">
            <v>GAS</v>
          </cell>
          <cell r="AV445">
            <v>-173494.53758999999</v>
          </cell>
          <cell r="AW445" t="str">
            <v>OLD DEAL</v>
          </cell>
        </row>
        <row r="446">
          <cell r="AU446" t="str">
            <v>GAS</v>
          </cell>
          <cell r="AV446">
            <v>-134796.90956999999</v>
          </cell>
          <cell r="AW446" t="str">
            <v>OLD DEAL</v>
          </cell>
        </row>
        <row r="447">
          <cell r="AU447" t="str">
            <v>GAS</v>
          </cell>
          <cell r="AV447">
            <v>-371073.63621000003</v>
          </cell>
          <cell r="AW447" t="str">
            <v>OLD DEAL</v>
          </cell>
        </row>
        <row r="448">
          <cell r="AU448" t="str">
            <v>GAS</v>
          </cell>
          <cell r="AV448">
            <v>-304399.28511</v>
          </cell>
          <cell r="AW448" t="str">
            <v>OLD DEAL</v>
          </cell>
        </row>
        <row r="449">
          <cell r="AU449" t="str">
            <v>GAS</v>
          </cell>
          <cell r="AV449">
            <v>-261151.72128999999</v>
          </cell>
          <cell r="AW449" t="str">
            <v>OLD DEAL</v>
          </cell>
        </row>
        <row r="450">
          <cell r="AU450" t="str">
            <v>GAS</v>
          </cell>
          <cell r="AV450">
            <v>-182498.59855</v>
          </cell>
          <cell r="AW450" t="str">
            <v>OLD DEAL</v>
          </cell>
        </row>
        <row r="451">
          <cell r="AU451" t="str">
            <v>GAS</v>
          </cell>
          <cell r="AV451">
            <v>-173494.53758999999</v>
          </cell>
          <cell r="AW451" t="str">
            <v>OLD DEAL</v>
          </cell>
        </row>
        <row r="452">
          <cell r="AU452" t="str">
            <v>GAS</v>
          </cell>
          <cell r="AV452">
            <v>-215675.05531</v>
          </cell>
          <cell r="AW452" t="str">
            <v>OLD DEAL</v>
          </cell>
        </row>
        <row r="453">
          <cell r="AU453" t="str">
            <v>GAS</v>
          </cell>
          <cell r="AV453">
            <v>-88748.788220000002</v>
          </cell>
          <cell r="AW453" t="str">
            <v>OLD DEAL</v>
          </cell>
        </row>
        <row r="454">
          <cell r="AU454" t="str">
            <v>GAS</v>
          </cell>
          <cell r="AV454">
            <v>-41230.404020000002</v>
          </cell>
          <cell r="AW454" t="str">
            <v>OLD DEAL</v>
          </cell>
        </row>
        <row r="455">
          <cell r="AU455" t="str">
            <v>GAS</v>
          </cell>
          <cell r="AV455">
            <v>-76099.821280000004</v>
          </cell>
          <cell r="AW455" t="str">
            <v>OLD DEAL</v>
          </cell>
        </row>
        <row r="456">
          <cell r="AU456" t="str">
            <v>GAS</v>
          </cell>
          <cell r="AV456">
            <v>-74614.77751</v>
          </cell>
          <cell r="AW456" t="str">
            <v>OLD DEAL</v>
          </cell>
        </row>
        <row r="457">
          <cell r="AU457" t="str">
            <v>GAS</v>
          </cell>
          <cell r="AV457">
            <v>-72999.439419999995</v>
          </cell>
          <cell r="AW457" t="str">
            <v>OLD DEAL</v>
          </cell>
        </row>
        <row r="458">
          <cell r="AU458" t="str">
            <v>GAS</v>
          </cell>
          <cell r="AV458">
            <v>-69397.815040000001</v>
          </cell>
          <cell r="AW458" t="str">
            <v>OLD DEAL</v>
          </cell>
        </row>
        <row r="459">
          <cell r="AU459" t="str">
            <v>GAS</v>
          </cell>
          <cell r="AV459">
            <v>-26959.38191</v>
          </cell>
          <cell r="AW459" t="str">
            <v>OLD DEAL</v>
          </cell>
        </row>
        <row r="460">
          <cell r="AU460" t="str">
            <v>GAS</v>
          </cell>
          <cell r="AV460">
            <v>-25754.174419999999</v>
          </cell>
          <cell r="AW460" t="str">
            <v>OLD DEAL</v>
          </cell>
        </row>
        <row r="461">
          <cell r="AU461" t="str">
            <v>GAS</v>
          </cell>
          <cell r="AV461">
            <v>-82799.742700000003</v>
          </cell>
          <cell r="AW461" t="str">
            <v>OLD DEAL</v>
          </cell>
        </row>
        <row r="462">
          <cell r="AU462" t="str">
            <v>GAS</v>
          </cell>
          <cell r="AV462">
            <v>-76338.753209999995</v>
          </cell>
          <cell r="AW462" t="str">
            <v>OLD DEAL</v>
          </cell>
        </row>
        <row r="463">
          <cell r="AU463" t="str">
            <v>GAS</v>
          </cell>
          <cell r="AV463">
            <v>-74952.760779999997</v>
          </cell>
          <cell r="AW463" t="str">
            <v>OLD DEAL</v>
          </cell>
        </row>
        <row r="464">
          <cell r="AU464" t="str">
            <v>GAS</v>
          </cell>
          <cell r="AV464">
            <v>-73436.205170000001</v>
          </cell>
          <cell r="AW464" t="str">
            <v>OLD DEAL</v>
          </cell>
        </row>
        <row r="465">
          <cell r="AU465" t="str">
            <v>GAS</v>
          </cell>
          <cell r="AV465">
            <v>-34956.59721</v>
          </cell>
          <cell r="AW465" t="str">
            <v>OLD DEAL</v>
          </cell>
        </row>
        <row r="466">
          <cell r="AU466" t="str">
            <v>GAS</v>
          </cell>
          <cell r="AV466">
            <v>-27078.102129999999</v>
          </cell>
          <cell r="AW466" t="str">
            <v>OLD DEAL</v>
          </cell>
        </row>
        <row r="467">
          <cell r="AU467" t="str">
            <v>GAS</v>
          </cell>
          <cell r="AV467">
            <v>-496798.45621999999</v>
          </cell>
          <cell r="AW467" t="str">
            <v>OLD DEAL</v>
          </cell>
        </row>
        <row r="468">
          <cell r="AU468" t="str">
            <v>GAS</v>
          </cell>
          <cell r="AV468">
            <v>-534371.27248000004</v>
          </cell>
          <cell r="AW468" t="str">
            <v>OLD DEAL</v>
          </cell>
        </row>
        <row r="469">
          <cell r="AU469" t="str">
            <v>GAS</v>
          </cell>
          <cell r="AV469">
            <v>-524669.32548</v>
          </cell>
          <cell r="AW469" t="str">
            <v>OLD DEAL</v>
          </cell>
        </row>
        <row r="470">
          <cell r="AU470" t="str">
            <v>GAS</v>
          </cell>
          <cell r="AV470">
            <v>-514053.4362</v>
          </cell>
          <cell r="AW470" t="str">
            <v>OLD DEAL</v>
          </cell>
        </row>
        <row r="471">
          <cell r="AU471" t="str">
            <v>GAS</v>
          </cell>
          <cell r="AV471">
            <v>-489392.36089000001</v>
          </cell>
          <cell r="AW471" t="str">
            <v>OLD DEAL</v>
          </cell>
        </row>
        <row r="472">
          <cell r="AU472" t="str">
            <v>GAS</v>
          </cell>
          <cell r="AV472">
            <v>-270781.02127999999</v>
          </cell>
          <cell r="AW472" t="str">
            <v>OLD DEAL</v>
          </cell>
        </row>
        <row r="473">
          <cell r="AU473" t="str">
            <v>GAS</v>
          </cell>
          <cell r="AV473">
            <v>-165599.48540999999</v>
          </cell>
          <cell r="AW473" t="str">
            <v>OLD DEAL</v>
          </cell>
        </row>
        <row r="474">
          <cell r="AU474" t="str">
            <v>GAS</v>
          </cell>
          <cell r="AV474">
            <v>-152677.50641999999</v>
          </cell>
          <cell r="AW474" t="str">
            <v>OLD DEAL</v>
          </cell>
        </row>
        <row r="475">
          <cell r="AU475" t="str">
            <v>GAS</v>
          </cell>
          <cell r="AV475">
            <v>-187381.90195999999</v>
          </cell>
          <cell r="AW475" t="str">
            <v>OLD DEAL</v>
          </cell>
        </row>
        <row r="476">
          <cell r="AU476" t="str">
            <v>GAS</v>
          </cell>
          <cell r="AV476">
            <v>-146872.41034</v>
          </cell>
          <cell r="AW476" t="str">
            <v>OLD DEAL</v>
          </cell>
        </row>
        <row r="477">
          <cell r="AU477" t="str">
            <v>GAS</v>
          </cell>
          <cell r="AV477">
            <v>-139826.38881999999</v>
          </cell>
          <cell r="AW477" t="str">
            <v>OLD DEAL</v>
          </cell>
        </row>
        <row r="478">
          <cell r="AU478" t="str">
            <v>GAS</v>
          </cell>
          <cell r="AV478">
            <v>-81234.306379999995</v>
          </cell>
          <cell r="AW478" t="str">
            <v>OLD DEAL</v>
          </cell>
        </row>
        <row r="479">
          <cell r="AU479" t="str">
            <v>GAS</v>
          </cell>
          <cell r="AV479">
            <v>-41399.871350000001</v>
          </cell>
          <cell r="AW479" t="str">
            <v>OLD DEAL</v>
          </cell>
        </row>
        <row r="480">
          <cell r="AU480" t="str">
            <v>GAS</v>
          </cell>
          <cell r="AV480">
            <v>-38169.376609999999</v>
          </cell>
          <cell r="AW480" t="str">
            <v>OLD DEAL</v>
          </cell>
        </row>
        <row r="481">
          <cell r="AU481" t="str">
            <v>GAS</v>
          </cell>
          <cell r="AV481">
            <v>-74952.760779999997</v>
          </cell>
          <cell r="AW481" t="str">
            <v>OLD DEAL</v>
          </cell>
        </row>
        <row r="482">
          <cell r="AU482" t="str">
            <v>GAS</v>
          </cell>
          <cell r="AV482">
            <v>-36718.102590000002</v>
          </cell>
          <cell r="AW482" t="str">
            <v>OLD DEAL</v>
          </cell>
        </row>
        <row r="483">
          <cell r="AU483" t="str">
            <v>GAS</v>
          </cell>
          <cell r="AV483">
            <v>-34956.59721</v>
          </cell>
          <cell r="AW483" t="str">
            <v>OLD DEAL</v>
          </cell>
        </row>
        <row r="484">
          <cell r="AU484" t="str">
            <v>GAS</v>
          </cell>
          <cell r="AV484">
            <v>-27078.102129999999</v>
          </cell>
          <cell r="AW484" t="str">
            <v>OLD DEAL</v>
          </cell>
        </row>
        <row r="485">
          <cell r="AU485" t="str">
            <v>GAS</v>
          </cell>
          <cell r="AV485">
            <v>-195370.77429</v>
          </cell>
          <cell r="AW485" t="str">
            <v>OLD DEAL</v>
          </cell>
        </row>
        <row r="486">
          <cell r="AU486" t="str">
            <v>GAS</v>
          </cell>
          <cell r="AV486">
            <v>-188935.66837</v>
          </cell>
          <cell r="AW486" t="str">
            <v>OLD DEAL</v>
          </cell>
        </row>
        <row r="487">
          <cell r="AU487" t="str">
            <v>GAS</v>
          </cell>
          <cell r="AV487">
            <v>-179222.24924999999</v>
          </cell>
          <cell r="AW487" t="str">
            <v>OLD DEAL</v>
          </cell>
        </row>
        <row r="488">
          <cell r="AU488" t="str">
            <v>GAS</v>
          </cell>
          <cell r="AV488">
            <v>-181740.25516</v>
          </cell>
          <cell r="AW488" t="str">
            <v>OLD DEAL</v>
          </cell>
        </row>
        <row r="489">
          <cell r="AU489" t="str">
            <v>GAS</v>
          </cell>
          <cell r="AV489">
            <v>-175754.11011000001</v>
          </cell>
          <cell r="AW489" t="str">
            <v>OLD DEAL</v>
          </cell>
        </row>
        <row r="490">
          <cell r="AU490" t="str">
            <v>GAS</v>
          </cell>
          <cell r="AV490">
            <v>-166718.3714</v>
          </cell>
          <cell r="AW490" t="str">
            <v>OLD DEAL</v>
          </cell>
        </row>
        <row r="491">
          <cell r="AU491" t="str">
            <v>GAS</v>
          </cell>
          <cell r="AV491">
            <v>-15902.27233</v>
          </cell>
          <cell r="AW491" t="str">
            <v>OLD DEAL</v>
          </cell>
        </row>
        <row r="492">
          <cell r="AU492" t="str">
            <v>GAS</v>
          </cell>
          <cell r="AV492">
            <v>-15378.484630000001</v>
          </cell>
          <cell r="AW492" t="str">
            <v>OLD DEAL</v>
          </cell>
        </row>
        <row r="493">
          <cell r="AU493" t="str">
            <v>GAS</v>
          </cell>
          <cell r="AV493">
            <v>-14587.8575</v>
          </cell>
          <cell r="AW493" t="str">
            <v>OLD DEAL</v>
          </cell>
        </row>
        <row r="494">
          <cell r="AU494" t="str">
            <v>GAS</v>
          </cell>
          <cell r="AV494">
            <v>-558384.87693000003</v>
          </cell>
          <cell r="AW494" t="str">
            <v>OLD DEAL</v>
          </cell>
        </row>
        <row r="495">
          <cell r="AU495" t="str">
            <v>GAS</v>
          </cell>
          <cell r="AV495">
            <v>-475365.04005000001</v>
          </cell>
          <cell r="AW495" t="str">
            <v>OLD DEAL</v>
          </cell>
        </row>
        <row r="496">
          <cell r="AU496" t="str">
            <v>GAS</v>
          </cell>
          <cell r="AV496">
            <v>-428483.26270999998</v>
          </cell>
          <cell r="AW496" t="str">
            <v>OLD DEAL</v>
          </cell>
        </row>
        <row r="497">
          <cell r="AU497" t="str">
            <v>GAS</v>
          </cell>
          <cell r="AV497">
            <v>-392543.21891</v>
          </cell>
          <cell r="AW497" t="str">
            <v>OLD DEAL</v>
          </cell>
        </row>
        <row r="498">
          <cell r="AU498" t="str">
            <v>GAS</v>
          </cell>
          <cell r="AV498">
            <v>-167448.74108000001</v>
          </cell>
          <cell r="AW498" t="str">
            <v>OLD DEAL</v>
          </cell>
        </row>
        <row r="499">
          <cell r="AU499" t="str">
            <v>GAS</v>
          </cell>
          <cell r="AV499">
            <v>-129009.29914</v>
          </cell>
          <cell r="AW499" t="str">
            <v>OLD DEAL</v>
          </cell>
        </row>
        <row r="500">
          <cell r="AU500" t="str">
            <v>GAS</v>
          </cell>
          <cell r="AV500">
            <v>-358961.70659999998</v>
          </cell>
          <cell r="AW500" t="str">
            <v>OLD DEAL</v>
          </cell>
        </row>
        <row r="501">
          <cell r="AU501" t="str">
            <v>GAS</v>
          </cell>
          <cell r="AV501">
            <v>-255965.79079999999</v>
          </cell>
          <cell r="AW501" t="str">
            <v>OLD DEAL</v>
          </cell>
        </row>
        <row r="502">
          <cell r="AU502" t="str">
            <v>GAS</v>
          </cell>
          <cell r="AV502">
            <v>-249948.56990999999</v>
          </cell>
          <cell r="AW502" t="str">
            <v>OLD DEAL</v>
          </cell>
        </row>
        <row r="503">
          <cell r="AU503" t="str">
            <v>GAS</v>
          </cell>
          <cell r="AV503">
            <v>-178428.73587</v>
          </cell>
          <cell r="AW503" t="str">
            <v>OLD DEAL</v>
          </cell>
        </row>
        <row r="504">
          <cell r="AU504" t="str">
            <v>GAS</v>
          </cell>
          <cell r="AV504">
            <v>-167448.74108000001</v>
          </cell>
          <cell r="AW504" t="str">
            <v>OLD DEAL</v>
          </cell>
        </row>
        <row r="505">
          <cell r="AU505" t="str">
            <v>GAS</v>
          </cell>
          <cell r="AV505">
            <v>-180613.01879999999</v>
          </cell>
          <cell r="AW505" t="str">
            <v>OLD DEAL</v>
          </cell>
        </row>
        <row r="506">
          <cell r="AU506" t="str">
            <v>GAS</v>
          </cell>
          <cell r="AV506">
            <v>-43585.915220000003</v>
          </cell>
          <cell r="AW506" t="str">
            <v>OLD DEAL</v>
          </cell>
        </row>
        <row r="507">
          <cell r="AU507" t="str">
            <v>GAS</v>
          </cell>
          <cell r="AV507">
            <v>-39884.63407</v>
          </cell>
          <cell r="AW507" t="str">
            <v>OLD DEAL</v>
          </cell>
        </row>
        <row r="508">
          <cell r="AU508" t="str">
            <v>GAS</v>
          </cell>
          <cell r="AV508">
            <v>-36566.541539999998</v>
          </cell>
          <cell r="AW508" t="str">
            <v>OLD DEAL</v>
          </cell>
        </row>
        <row r="509">
          <cell r="AU509" t="str">
            <v>GAS</v>
          </cell>
          <cell r="AV509">
            <v>-35706.938560000002</v>
          </cell>
          <cell r="AW509" t="str">
            <v>OLD DEAL</v>
          </cell>
        </row>
        <row r="510">
          <cell r="AU510" t="str">
            <v>GAS</v>
          </cell>
          <cell r="AV510">
            <v>-71371.494349999994</v>
          </cell>
          <cell r="AW510" t="str">
            <v>OLD DEAL</v>
          </cell>
        </row>
        <row r="511">
          <cell r="AU511" t="str">
            <v>GAS</v>
          </cell>
          <cell r="AV511">
            <v>-33489.748220000001</v>
          </cell>
          <cell r="AW511" t="str">
            <v>OLD DEAL</v>
          </cell>
        </row>
        <row r="512">
          <cell r="AU512" t="str">
            <v>GAS</v>
          </cell>
          <cell r="AV512">
            <v>-39725.135399999999</v>
          </cell>
          <cell r="AW512" t="str">
            <v>OLD DEAL</v>
          </cell>
        </row>
        <row r="513">
          <cell r="AU513" t="str">
            <v>GAS</v>
          </cell>
          <cell r="AV513">
            <v>-36407.25359</v>
          </cell>
          <cell r="AW513" t="str">
            <v>OLD DEAL</v>
          </cell>
        </row>
        <row r="514">
          <cell r="AU514" t="str">
            <v>GAS</v>
          </cell>
          <cell r="AV514">
            <v>-71135.537949999998</v>
          </cell>
          <cell r="AW514" t="str">
            <v>OLD DEAL</v>
          </cell>
        </row>
        <row r="515">
          <cell r="AU515" t="str">
            <v>GAS</v>
          </cell>
          <cell r="AV515">
            <v>-34712.950729999997</v>
          </cell>
          <cell r="AW515" t="str">
            <v>OLD DEAL</v>
          </cell>
        </row>
        <row r="516">
          <cell r="AU516" t="str">
            <v>GAS</v>
          </cell>
          <cell r="AV516">
            <v>-32766.23486</v>
          </cell>
          <cell r="AW516" t="str">
            <v>OLD DEAL</v>
          </cell>
        </row>
        <row r="517">
          <cell r="AU517" t="str">
            <v>GAS</v>
          </cell>
          <cell r="AV517">
            <v>-436976.48944999999</v>
          </cell>
          <cell r="AW517" t="str">
            <v>OLD DEAL</v>
          </cell>
        </row>
        <row r="518">
          <cell r="AU518" t="str">
            <v>GAS</v>
          </cell>
          <cell r="AV518">
            <v>-473294.29661999998</v>
          </cell>
          <cell r="AW518" t="str">
            <v>OLD DEAL</v>
          </cell>
        </row>
        <row r="519">
          <cell r="AU519" t="str">
            <v>GAS</v>
          </cell>
          <cell r="AV519">
            <v>-497948.76566999999</v>
          </cell>
          <cell r="AW519" t="str">
            <v>OLD DEAL</v>
          </cell>
        </row>
        <row r="520">
          <cell r="AU520" t="str">
            <v>GAS</v>
          </cell>
          <cell r="AV520">
            <v>-416555.40873999998</v>
          </cell>
          <cell r="AW520" t="str">
            <v>OLD DEAL</v>
          </cell>
        </row>
        <row r="521">
          <cell r="AU521" t="str">
            <v>GAS</v>
          </cell>
          <cell r="AV521">
            <v>-425961.05323000002</v>
          </cell>
          <cell r="AW521" t="str">
            <v>OLD DEAL</v>
          </cell>
        </row>
        <row r="522">
          <cell r="AU522" t="str">
            <v>GAS</v>
          </cell>
          <cell r="AV522">
            <v>-278814.42242000002</v>
          </cell>
          <cell r="AW522" t="str">
            <v>OLD DEAL</v>
          </cell>
        </row>
        <row r="523">
          <cell r="AU523" t="str">
            <v>GAS</v>
          </cell>
          <cell r="AV523">
            <v>-119175.40621</v>
          </cell>
          <cell r="AW523" t="str">
            <v>OLD DEAL</v>
          </cell>
        </row>
        <row r="524">
          <cell r="AU524" t="str">
            <v>GAS</v>
          </cell>
          <cell r="AV524">
            <v>-145629.01433999999</v>
          </cell>
          <cell r="AW524" t="str">
            <v>OLD DEAL</v>
          </cell>
        </row>
        <row r="525">
          <cell r="AU525" t="str">
            <v>GAS</v>
          </cell>
          <cell r="AV525">
            <v>-142271.07591000001</v>
          </cell>
          <cell r="AW525" t="str">
            <v>OLD DEAL</v>
          </cell>
        </row>
        <row r="526">
          <cell r="AU526" t="str">
            <v>GAS</v>
          </cell>
          <cell r="AV526">
            <v>-138851.80291</v>
          </cell>
          <cell r="AW526" t="str">
            <v>OLD DEAL</v>
          </cell>
        </row>
        <row r="527">
          <cell r="AU527" t="str">
            <v>GAS</v>
          </cell>
          <cell r="AV527">
            <v>-131064.93945000001</v>
          </cell>
          <cell r="AW527" t="str">
            <v>OLD DEAL</v>
          </cell>
        </row>
        <row r="528">
          <cell r="AU528" t="str">
            <v>GAS</v>
          </cell>
          <cell r="AV528">
            <v>-76040.297019999998</v>
          </cell>
          <cell r="AW528" t="str">
            <v>OLD DEAL</v>
          </cell>
        </row>
        <row r="529">
          <cell r="AU529" t="str">
            <v>GAS</v>
          </cell>
          <cell r="AV529">
            <v>-39725.135399999999</v>
          </cell>
          <cell r="AW529" t="str">
            <v>OLD DEAL</v>
          </cell>
        </row>
        <row r="530">
          <cell r="AU530" t="str">
            <v>GAS</v>
          </cell>
          <cell r="AV530">
            <v>-36407.25359</v>
          </cell>
          <cell r="AW530" t="str">
            <v>OLD DEAL</v>
          </cell>
        </row>
        <row r="531">
          <cell r="AU531" t="str">
            <v>GAS</v>
          </cell>
          <cell r="AV531">
            <v>-35567.768980000001</v>
          </cell>
          <cell r="AW531" t="str">
            <v>OLD DEAL</v>
          </cell>
        </row>
        <row r="532">
          <cell r="AU532" t="str">
            <v>GAS</v>
          </cell>
          <cell r="AV532">
            <v>-34712.950729999997</v>
          </cell>
          <cell r="AW532" t="str">
            <v>OLD DEAL</v>
          </cell>
        </row>
        <row r="533">
          <cell r="AU533" t="str">
            <v>GAS</v>
          </cell>
          <cell r="AV533">
            <v>-32766.23486</v>
          </cell>
          <cell r="AW533" t="str">
            <v>OLD DEAL</v>
          </cell>
        </row>
        <row r="534">
          <cell r="AU534" t="str">
            <v>GAS</v>
          </cell>
          <cell r="AV534">
            <v>-25346.765670000001</v>
          </cell>
          <cell r="AW534" t="str">
            <v>OLD DEAL</v>
          </cell>
        </row>
        <row r="535">
          <cell r="AU535" t="str">
            <v>GAS</v>
          </cell>
          <cell r="AV535">
            <v>-291904.04019000003</v>
          </cell>
          <cell r="AW535" t="str">
            <v>OLD DEAL</v>
          </cell>
        </row>
        <row r="536">
          <cell r="AU536" t="str">
            <v>GAS</v>
          </cell>
          <cell r="AV536">
            <v>-279975.73794000002</v>
          </cell>
          <cell r="AW536" t="str">
            <v>OLD DEAL</v>
          </cell>
        </row>
        <row r="537">
          <cell r="AU537" t="str">
            <v>GAS</v>
          </cell>
          <cell r="AV537">
            <v>-261974.60563000001</v>
          </cell>
          <cell r="AW537" t="str">
            <v>OLD DEAL</v>
          </cell>
        </row>
        <row r="538">
          <cell r="AU538" t="str">
            <v>GAS</v>
          </cell>
          <cell r="AV538">
            <v>-295552.84068999998</v>
          </cell>
          <cell r="AW538" t="str">
            <v>OLD DEAL</v>
          </cell>
        </row>
        <row r="539">
          <cell r="AU539" t="str">
            <v>GAS</v>
          </cell>
          <cell r="AV539">
            <v>-283475.43466000003</v>
          </cell>
          <cell r="AW539" t="str">
            <v>OLD DEAL</v>
          </cell>
        </row>
        <row r="540">
          <cell r="AU540" t="str">
            <v>GAS</v>
          </cell>
          <cell r="AV540">
            <v>-265249.28820000001</v>
          </cell>
          <cell r="AW540" t="str">
            <v>OLD DEAL</v>
          </cell>
        </row>
        <row r="541">
          <cell r="AU541" t="str">
            <v>GAS</v>
          </cell>
          <cell r="AV541">
            <v>-26636.24367</v>
          </cell>
          <cell r="AW541" t="str">
            <v>OLD DEAL</v>
          </cell>
        </row>
        <row r="542">
          <cell r="AU542" t="str">
            <v>GAS</v>
          </cell>
          <cell r="AV542">
            <v>-25547.786090000001</v>
          </cell>
          <cell r="AW542" t="str">
            <v>OLD DEAL</v>
          </cell>
        </row>
        <row r="543">
          <cell r="AU543" t="str">
            <v>GAS</v>
          </cell>
          <cell r="AV543">
            <v>-23905.18276</v>
          </cell>
          <cell r="AW543" t="str">
            <v>OLD DEAL</v>
          </cell>
        </row>
        <row r="544">
          <cell r="AU544" t="str">
            <v>GAS</v>
          </cell>
          <cell r="AV544">
            <v>-903410.38797000004</v>
          </cell>
          <cell r="AW544" t="str">
            <v>OLD DEAL</v>
          </cell>
        </row>
        <row r="545">
          <cell r="AU545" t="str">
            <v>GAS</v>
          </cell>
          <cell r="AV545">
            <v>-718806.81525999994</v>
          </cell>
          <cell r="AW545" t="str">
            <v>OLD DEAL</v>
          </cell>
        </row>
        <row r="546">
          <cell r="AU546" t="str">
            <v>GAS</v>
          </cell>
          <cell r="AV546">
            <v>-668013.99531000003</v>
          </cell>
          <cell r="AW546" t="str">
            <v>OLD DEAL</v>
          </cell>
        </row>
        <row r="547">
          <cell r="AU547" t="str">
            <v>GAS</v>
          </cell>
          <cell r="AV547">
            <v>-600910.26173000003</v>
          </cell>
          <cell r="AW547" t="str">
            <v>OLD DEAL</v>
          </cell>
        </row>
        <row r="548">
          <cell r="AU548" t="str">
            <v>GAS</v>
          </cell>
          <cell r="AV548">
            <v>-560737.48219000001</v>
          </cell>
          <cell r="AW548" t="str">
            <v>OLD DEAL</v>
          </cell>
        </row>
        <row r="549">
          <cell r="AU549" t="str">
            <v>GAS</v>
          </cell>
          <cell r="AV549">
            <v>-359403.40762999997</v>
          </cell>
          <cell r="AW549" t="str">
            <v>OLD DEAL</v>
          </cell>
        </row>
        <row r="550">
          <cell r="AU550" t="str">
            <v>GAS</v>
          </cell>
          <cell r="AV550">
            <v>-320646.71775000001</v>
          </cell>
          <cell r="AW550" t="str">
            <v>OLD DEAL</v>
          </cell>
        </row>
        <row r="551">
          <cell r="AU551" t="str">
            <v>GAS</v>
          </cell>
          <cell r="AV551">
            <v>-209012.26495000001</v>
          </cell>
          <cell r="AW551" t="str">
            <v>OLD DEAL</v>
          </cell>
        </row>
        <row r="552">
          <cell r="AU552" t="str">
            <v>GAS</v>
          </cell>
          <cell r="AV552">
            <v>-196082.02981000001</v>
          </cell>
          <cell r="AW552" t="str">
            <v>OLD DEAL</v>
          </cell>
        </row>
        <row r="553">
          <cell r="AU553" t="str">
            <v>GAS</v>
          </cell>
          <cell r="AV553">
            <v>-269198.08509000001</v>
          </cell>
          <cell r="AW553" t="str">
            <v>OLD DEAL</v>
          </cell>
        </row>
        <row r="554">
          <cell r="AU554" t="str">
            <v>GAS</v>
          </cell>
          <cell r="AV554">
            <v>-104228.92436</v>
          </cell>
          <cell r="AW554" t="str">
            <v>OLD DEAL</v>
          </cell>
        </row>
        <row r="555">
          <cell r="AU555" t="str">
            <v>GAS</v>
          </cell>
          <cell r="AV555">
            <v>-31152.082340000001</v>
          </cell>
          <cell r="AW555" t="str">
            <v>OLD DEAL</v>
          </cell>
        </row>
        <row r="556">
          <cell r="AU556" t="str">
            <v>GAS</v>
          </cell>
          <cell r="AV556">
            <v>-82939.247910000006</v>
          </cell>
          <cell r="AW556" t="str">
            <v>OLD DEAL</v>
          </cell>
        </row>
        <row r="557">
          <cell r="AU557" t="str">
            <v>GAS</v>
          </cell>
          <cell r="AV557">
            <v>-80161.679440000007</v>
          </cell>
          <cell r="AW557" t="str">
            <v>OLD DEAL</v>
          </cell>
        </row>
        <row r="558">
          <cell r="AU558" t="str">
            <v>GAS</v>
          </cell>
          <cell r="AV558">
            <v>-78379.599359999993</v>
          </cell>
          <cell r="AW558" t="str">
            <v>OLD DEAL</v>
          </cell>
        </row>
        <row r="559">
          <cell r="AU559" t="str">
            <v>GAS</v>
          </cell>
          <cell r="AV559">
            <v>-73530.761180000001</v>
          </cell>
          <cell r="AW559" t="str">
            <v>OLD DEAL</v>
          </cell>
        </row>
        <row r="560">
          <cell r="AU560" t="str">
            <v>GAS</v>
          </cell>
          <cell r="AV560">
            <v>-17946.53901</v>
          </cell>
          <cell r="AW560" t="str">
            <v>OLD DEAL</v>
          </cell>
        </row>
        <row r="561">
          <cell r="AU561" t="str">
            <v>GAS</v>
          </cell>
          <cell r="AV561">
            <v>-93456.247029999999</v>
          </cell>
          <cell r="AW561" t="str">
            <v>OLD DEAL</v>
          </cell>
        </row>
        <row r="562">
          <cell r="AU562" t="str">
            <v>GAS</v>
          </cell>
          <cell r="AV562">
            <v>-82954.181159999993</v>
          </cell>
          <cell r="AW562" t="str">
            <v>OLD DEAL</v>
          </cell>
        </row>
        <row r="563">
          <cell r="AU563" t="str">
            <v>GAS</v>
          </cell>
          <cell r="AV563">
            <v>-78819.687040000004</v>
          </cell>
          <cell r="AW563" t="str">
            <v>OLD DEAL</v>
          </cell>
        </row>
        <row r="564">
          <cell r="AU564" t="str">
            <v>GAS</v>
          </cell>
          <cell r="AV564">
            <v>-78826.291599999997</v>
          </cell>
          <cell r="AW564" t="str">
            <v>OLD DEAL</v>
          </cell>
        </row>
        <row r="565">
          <cell r="AU565" t="str">
            <v>GAS</v>
          </cell>
          <cell r="AV565">
            <v>-73961.895850000001</v>
          </cell>
          <cell r="AW565" t="str">
            <v>OLD DEAL</v>
          </cell>
        </row>
        <row r="566">
          <cell r="AU566" t="str">
            <v>GAS</v>
          </cell>
          <cell r="AV566">
            <v>-17981.16574</v>
          </cell>
          <cell r="AW566" t="str">
            <v>OLD DEAL</v>
          </cell>
        </row>
        <row r="567">
          <cell r="AU567" t="str">
            <v>GAS</v>
          </cell>
          <cell r="AV567">
            <v>-716497.89390999998</v>
          </cell>
          <cell r="AW567" t="str">
            <v>OLD DEAL</v>
          </cell>
        </row>
        <row r="568">
          <cell r="AU568" t="str">
            <v>GAS</v>
          </cell>
          <cell r="AV568">
            <v>-718936.23673</v>
          </cell>
          <cell r="AW568" t="str">
            <v>OLD DEAL</v>
          </cell>
        </row>
        <row r="569">
          <cell r="AU569" t="str">
            <v>GAS</v>
          </cell>
          <cell r="AV569">
            <v>-735650.41232999996</v>
          </cell>
          <cell r="AW569" t="str">
            <v>OLD DEAL</v>
          </cell>
        </row>
        <row r="570">
          <cell r="AU570" t="str">
            <v>GAS</v>
          </cell>
          <cell r="AV570">
            <v>-630610.33281000005</v>
          </cell>
          <cell r="AW570" t="str">
            <v>OLD DEAL</v>
          </cell>
        </row>
        <row r="571">
          <cell r="AU571" t="str">
            <v>GAS</v>
          </cell>
          <cell r="AV571">
            <v>-665657.06261999998</v>
          </cell>
          <cell r="AW571" t="str">
            <v>OLD DEAL</v>
          </cell>
        </row>
        <row r="572">
          <cell r="AU572" t="str">
            <v>GAS</v>
          </cell>
          <cell r="AV572">
            <v>-377604.48044000001</v>
          </cell>
          <cell r="AW572" t="str">
            <v>OLD DEAL</v>
          </cell>
        </row>
        <row r="573">
          <cell r="AU573" t="str">
            <v>GAS</v>
          </cell>
          <cell r="AV573">
            <v>-218064.57641000001</v>
          </cell>
          <cell r="AW573" t="str">
            <v>OLD DEAL</v>
          </cell>
        </row>
        <row r="574">
          <cell r="AU574" t="str">
            <v>GAS</v>
          </cell>
          <cell r="AV574">
            <v>-248862.54347999999</v>
          </cell>
          <cell r="AW574" t="str">
            <v>OLD DEAL</v>
          </cell>
        </row>
        <row r="575">
          <cell r="AU575" t="str">
            <v>GAS</v>
          </cell>
          <cell r="AV575">
            <v>-236459.06111000001</v>
          </cell>
          <cell r="AW575" t="str">
            <v>OLD DEAL</v>
          </cell>
        </row>
        <row r="576">
          <cell r="AU576" t="str">
            <v>GAS</v>
          </cell>
          <cell r="AV576">
            <v>-210203.44427000001</v>
          </cell>
          <cell r="AW576" t="str">
            <v>OLD DEAL</v>
          </cell>
        </row>
        <row r="577">
          <cell r="AU577" t="str">
            <v>GAS</v>
          </cell>
          <cell r="AV577">
            <v>-221885.68754000001</v>
          </cell>
          <cell r="AW577" t="str">
            <v>OLD DEAL</v>
          </cell>
        </row>
        <row r="578">
          <cell r="AU578" t="str">
            <v>GAS</v>
          </cell>
          <cell r="AV578">
            <v>-125868.16015</v>
          </cell>
          <cell r="AW578" t="str">
            <v>OLD DEAL</v>
          </cell>
        </row>
        <row r="579">
          <cell r="AU579" t="str">
            <v>GAS</v>
          </cell>
          <cell r="AV579">
            <v>-31152.082340000001</v>
          </cell>
          <cell r="AW579" t="str">
            <v>OLD DEAL</v>
          </cell>
        </row>
        <row r="580">
          <cell r="AU580" t="str">
            <v>GAS</v>
          </cell>
          <cell r="AV580">
            <v>-82954.181159999993</v>
          </cell>
          <cell r="AW580" t="str">
            <v>OLD DEAL</v>
          </cell>
        </row>
        <row r="581">
          <cell r="AU581" t="str">
            <v>GAS</v>
          </cell>
          <cell r="AV581">
            <v>-78819.687040000004</v>
          </cell>
          <cell r="AW581" t="str">
            <v>OLD DEAL</v>
          </cell>
        </row>
        <row r="582">
          <cell r="AU582" t="str">
            <v>GAS</v>
          </cell>
          <cell r="AV582">
            <v>-52550.861069999999</v>
          </cell>
          <cell r="AW582" t="str">
            <v>OLD DEAL</v>
          </cell>
        </row>
        <row r="583">
          <cell r="AU583" t="str">
            <v>GAS</v>
          </cell>
          <cell r="AV583">
            <v>-73961.895850000001</v>
          </cell>
          <cell r="AW583" t="str">
            <v>OLD DEAL</v>
          </cell>
        </row>
        <row r="584">
          <cell r="AU584" t="str">
            <v>GAS</v>
          </cell>
          <cell r="AV584">
            <v>-17981.16574</v>
          </cell>
          <cell r="AW584" t="str">
            <v>OLD DEAL</v>
          </cell>
        </row>
        <row r="585">
          <cell r="AU585" t="str">
            <v>GAS</v>
          </cell>
          <cell r="AV585">
            <v>-65759.625339999999</v>
          </cell>
          <cell r="AW585" t="str">
            <v>OLD DEAL</v>
          </cell>
        </row>
        <row r="586">
          <cell r="AU586" t="str">
            <v>GAS</v>
          </cell>
          <cell r="AV586">
            <v>-74676.326889999997</v>
          </cell>
          <cell r="AW586" t="str">
            <v>OLD DEAL</v>
          </cell>
        </row>
        <row r="587">
          <cell r="AU587" t="str">
            <v>GAS</v>
          </cell>
          <cell r="AV587">
            <v>-159375.78052</v>
          </cell>
          <cell r="AW587" t="str">
            <v>OLD DEAL</v>
          </cell>
        </row>
        <row r="588">
          <cell r="AU588" t="str">
            <v>GAS</v>
          </cell>
          <cell r="AV588">
            <v>14653.95399</v>
          </cell>
          <cell r="AW588" t="str">
            <v>OLD DEAL</v>
          </cell>
        </row>
        <row r="589">
          <cell r="AU589" t="str">
            <v>GAS</v>
          </cell>
          <cell r="AV589">
            <v>-146951.69146</v>
          </cell>
          <cell r="AW589" t="str">
            <v>OLD DEAL</v>
          </cell>
        </row>
        <row r="590">
          <cell r="AU590" t="str">
            <v>GAS</v>
          </cell>
          <cell r="AV590">
            <v>-140693.20322</v>
          </cell>
          <cell r="AW590" t="str">
            <v>OLD DEAL</v>
          </cell>
        </row>
        <row r="591">
          <cell r="AU591" t="str">
            <v>GAS</v>
          </cell>
          <cell r="AV591">
            <v>-131248.79834000001</v>
          </cell>
          <cell r="AW591" t="str">
            <v>OLD DEAL</v>
          </cell>
        </row>
        <row r="592">
          <cell r="AU592" t="str">
            <v>GAS</v>
          </cell>
          <cell r="AV592">
            <v>-139953.99187</v>
          </cell>
          <cell r="AW592" t="str">
            <v>OLD DEAL</v>
          </cell>
        </row>
        <row r="593">
          <cell r="AU593" t="str">
            <v>GAS</v>
          </cell>
          <cell r="AV593">
            <v>-133993.52687999999</v>
          </cell>
          <cell r="AW593" t="str">
            <v>OLD DEAL</v>
          </cell>
        </row>
        <row r="594">
          <cell r="AU594" t="str">
            <v>GAS</v>
          </cell>
          <cell r="AV594">
            <v>-124998.85556</v>
          </cell>
          <cell r="AW594" t="str">
            <v>OLD DEAL</v>
          </cell>
        </row>
        <row r="595">
          <cell r="AU595" t="str">
            <v>GAS</v>
          </cell>
          <cell r="AV595">
            <v>-12945.74425</v>
          </cell>
          <cell r="AW595" t="str">
            <v>OLD DEAL</v>
          </cell>
        </row>
        <row r="596">
          <cell r="AU596" t="str">
            <v>GAS</v>
          </cell>
          <cell r="AV596">
            <v>-12394.401239999999</v>
          </cell>
          <cell r="AW596" t="str">
            <v>OLD DEAL</v>
          </cell>
        </row>
        <row r="597">
          <cell r="AU597" t="str">
            <v>GAS</v>
          </cell>
          <cell r="AV597">
            <v>-11562.39414</v>
          </cell>
          <cell r="AW597" t="str">
            <v>OLD DEAL</v>
          </cell>
        </row>
        <row r="598">
          <cell r="AU598" t="str">
            <v>GAS</v>
          </cell>
          <cell r="AV598">
            <v>-448903.99874000001</v>
          </cell>
          <cell r="AW598" t="str">
            <v>OLD DEAL</v>
          </cell>
        </row>
        <row r="599">
          <cell r="AU599" t="str">
            <v>GAS</v>
          </cell>
          <cell r="AV599">
            <v>-484571.88394999999</v>
          </cell>
          <cell r="AW599" t="str">
            <v>OLD DEAL</v>
          </cell>
        </row>
        <row r="600">
          <cell r="AU600" t="str">
            <v>GAS</v>
          </cell>
          <cell r="AV600">
            <v>-421023.77308999997</v>
          </cell>
          <cell r="AW600" t="str">
            <v>OLD DEAL</v>
          </cell>
        </row>
        <row r="601">
          <cell r="AU601" t="str">
            <v>GAS</v>
          </cell>
          <cell r="AV601">
            <v>-388786.04080000002</v>
          </cell>
          <cell r="AW601" t="str">
            <v>OLD DEAL</v>
          </cell>
        </row>
        <row r="602">
          <cell r="AU602" t="str">
            <v>GAS</v>
          </cell>
          <cell r="AV602">
            <v>-421071.88696999999</v>
          </cell>
          <cell r="AW602" t="str">
            <v>OLD DEAL</v>
          </cell>
        </row>
        <row r="603">
          <cell r="AU603" t="str">
            <v>GAS</v>
          </cell>
          <cell r="AV603">
            <v>-272595.46188000002</v>
          </cell>
          <cell r="AW603" t="str">
            <v>OLD DEAL</v>
          </cell>
        </row>
        <row r="604">
          <cell r="AU604" t="str">
            <v>GAS</v>
          </cell>
          <cell r="AV604">
            <v>-299269.33249</v>
          </cell>
          <cell r="AW604" t="str">
            <v>OLD DEAL</v>
          </cell>
        </row>
        <row r="605">
          <cell r="AU605" t="str">
            <v>GAS</v>
          </cell>
          <cell r="AV605">
            <v>-296127.26241000002</v>
          </cell>
          <cell r="AW605" t="str">
            <v>OLD DEAL</v>
          </cell>
        </row>
        <row r="606">
          <cell r="AU606" t="str">
            <v>GAS</v>
          </cell>
          <cell r="AV606">
            <v>-263139.85817999998</v>
          </cell>
          <cell r="AW606" t="str">
            <v>OLD DEAL</v>
          </cell>
        </row>
        <row r="607">
          <cell r="AU607" t="str">
            <v>GAS</v>
          </cell>
          <cell r="AV607">
            <v>-207352.55509000001</v>
          </cell>
          <cell r="AW607" t="str">
            <v>OLD DEAL</v>
          </cell>
        </row>
        <row r="608">
          <cell r="AU608" t="str">
            <v>GAS</v>
          </cell>
          <cell r="AV608">
            <v>-198151.47622000001</v>
          </cell>
          <cell r="AW608" t="str">
            <v>OLD DEAL</v>
          </cell>
        </row>
        <row r="609">
          <cell r="AU609" t="str">
            <v>GAS</v>
          </cell>
          <cell r="AV609">
            <v>-155768.83536</v>
          </cell>
          <cell r="AW609" t="str">
            <v>OLD DEAL</v>
          </cell>
        </row>
        <row r="610">
          <cell r="AU610" t="str">
            <v>GAS</v>
          </cell>
          <cell r="AV610">
            <v>-33057.226889999998</v>
          </cell>
          <cell r="AW610" t="str">
            <v>OLD DEAL</v>
          </cell>
        </row>
        <row r="611">
          <cell r="AU611" t="str">
            <v>GAS</v>
          </cell>
          <cell r="AV611">
            <v>-29926.933249999998</v>
          </cell>
          <cell r="AW611" t="str">
            <v>OLD DEAL</v>
          </cell>
        </row>
        <row r="612">
          <cell r="AU612" t="str">
            <v>GAS</v>
          </cell>
          <cell r="AV612">
            <v>-53841.320440000003</v>
          </cell>
          <cell r="AW612" t="str">
            <v>OLD DEAL</v>
          </cell>
        </row>
        <row r="613">
          <cell r="AU613" t="str">
            <v>GAS</v>
          </cell>
          <cell r="AV613">
            <v>-26313.985820000002</v>
          </cell>
          <cell r="AW613" t="str">
            <v>OLD DEAL</v>
          </cell>
        </row>
        <row r="614">
          <cell r="AU614" t="str">
            <v>GAS</v>
          </cell>
          <cell r="AV614">
            <v>-51838.138769999998</v>
          </cell>
          <cell r="AW614" t="str">
            <v>OLD DEAL</v>
          </cell>
        </row>
        <row r="615">
          <cell r="AU615" t="str">
            <v>GAS</v>
          </cell>
          <cell r="AV615">
            <v>-49537.869050000001</v>
          </cell>
          <cell r="AW615" t="str">
            <v>OLD DEAL</v>
          </cell>
        </row>
        <row r="616">
          <cell r="AU616" t="str">
            <v>GAS</v>
          </cell>
          <cell r="AV616">
            <v>-38942.208839999999</v>
          </cell>
          <cell r="AW616" t="str">
            <v>OLD DEAL</v>
          </cell>
        </row>
        <row r="617">
          <cell r="AU617" t="str">
            <v>GAS</v>
          </cell>
          <cell r="AV617">
            <v>-18803.114839999998</v>
          </cell>
          <cell r="AW617" t="str">
            <v>OLD DEAL</v>
          </cell>
        </row>
        <row r="618">
          <cell r="AU618" t="str">
            <v>GAS</v>
          </cell>
          <cell r="AV618">
            <v>-29856.155719999999</v>
          </cell>
          <cell r="AW618" t="str">
            <v>OLD DEAL</v>
          </cell>
        </row>
        <row r="619">
          <cell r="AU619" t="str">
            <v>GAS</v>
          </cell>
          <cell r="AV619">
            <v>-53520.753429999997</v>
          </cell>
          <cell r="AW619" t="str">
            <v>OLD DEAL</v>
          </cell>
        </row>
        <row r="620">
          <cell r="AU620" t="str">
            <v>GAS</v>
          </cell>
          <cell r="AV620">
            <v>-26124.118750000001</v>
          </cell>
          <cell r="AW620" t="str">
            <v>OLD DEAL</v>
          </cell>
        </row>
        <row r="621">
          <cell r="AU621" t="str">
            <v>GAS</v>
          </cell>
          <cell r="AV621">
            <v>-51558.211629999998</v>
          </cell>
          <cell r="AW621" t="str">
            <v>OLD DEAL</v>
          </cell>
        </row>
        <row r="622">
          <cell r="AU622" t="str">
            <v>GAS</v>
          </cell>
          <cell r="AV622">
            <v>-24569.720580000001</v>
          </cell>
          <cell r="AW622" t="str">
            <v>OLD DEAL</v>
          </cell>
        </row>
        <row r="623">
          <cell r="AU623" t="str">
            <v>GAS</v>
          </cell>
          <cell r="AV623">
            <v>-39177.670599999998</v>
          </cell>
          <cell r="AW623" t="str">
            <v>OLD DEAL</v>
          </cell>
        </row>
        <row r="624">
          <cell r="AU624" t="str">
            <v>GAS</v>
          </cell>
          <cell r="AV624">
            <v>-328417.71289999998</v>
          </cell>
          <cell r="AW624" t="str">
            <v>OLD DEAL</v>
          </cell>
        </row>
        <row r="625">
          <cell r="AU625" t="str">
            <v>GAS</v>
          </cell>
          <cell r="AV625">
            <v>-454926.40412000002</v>
          </cell>
          <cell r="AW625" t="str">
            <v>OLD DEAL</v>
          </cell>
        </row>
        <row r="626">
          <cell r="AU626" t="str">
            <v>GAS</v>
          </cell>
          <cell r="AV626">
            <v>-339613.54369000002</v>
          </cell>
          <cell r="AW626" t="str">
            <v>OLD DEAL</v>
          </cell>
        </row>
        <row r="627">
          <cell r="AU627" t="str">
            <v>GAS</v>
          </cell>
          <cell r="AV627">
            <v>-335128.37562000001</v>
          </cell>
          <cell r="AW627" t="str">
            <v>OLD DEAL</v>
          </cell>
        </row>
        <row r="628">
          <cell r="AU628" t="str">
            <v>GAS</v>
          </cell>
          <cell r="AV628">
            <v>-270266.92634000001</v>
          </cell>
          <cell r="AW628" t="str">
            <v>OLD DEAL</v>
          </cell>
        </row>
        <row r="629">
          <cell r="AU629" t="str">
            <v>GAS</v>
          </cell>
          <cell r="AV629">
            <v>-156710.68239</v>
          </cell>
          <cell r="AW629" t="str">
            <v>OLD DEAL</v>
          </cell>
        </row>
        <row r="630">
          <cell r="AU630" t="str">
            <v>GAS</v>
          </cell>
          <cell r="AV630">
            <v>-89568.467149999997</v>
          </cell>
          <cell r="AW630" t="str">
            <v>OLD DEAL</v>
          </cell>
        </row>
        <row r="631">
          <cell r="AU631" t="str">
            <v>GAS</v>
          </cell>
          <cell r="AV631">
            <v>-107041.50685000001</v>
          </cell>
          <cell r="AW631" t="str">
            <v>OLD DEAL</v>
          </cell>
        </row>
        <row r="632">
          <cell r="AU632" t="str">
            <v>GAS</v>
          </cell>
          <cell r="AV632">
            <v>-78372.356239999994</v>
          </cell>
          <cell r="AW632" t="str">
            <v>OLD DEAL</v>
          </cell>
        </row>
        <row r="633">
          <cell r="AU633" t="str">
            <v>GAS</v>
          </cell>
          <cell r="AV633">
            <v>-77337.317450000002</v>
          </cell>
          <cell r="AW633" t="str">
            <v>OLD DEAL</v>
          </cell>
        </row>
        <row r="634">
          <cell r="AU634" t="str">
            <v>GAS</v>
          </cell>
          <cell r="AV634">
            <v>-73709.161730000007</v>
          </cell>
          <cell r="AW634" t="str">
            <v>OLD DEAL</v>
          </cell>
        </row>
        <row r="635">
          <cell r="AU635" t="str">
            <v>GAS</v>
          </cell>
          <cell r="AV635">
            <v>-39177.670599999998</v>
          </cell>
          <cell r="AW635" t="str">
            <v>OLD DEAL</v>
          </cell>
        </row>
        <row r="636">
          <cell r="AU636" t="str">
            <v>GAS</v>
          </cell>
          <cell r="AV636">
            <v>-29856.155719999999</v>
          </cell>
          <cell r="AW636" t="str">
            <v>OLD DEAL</v>
          </cell>
        </row>
        <row r="637">
          <cell r="AU637" t="str">
            <v>GAS</v>
          </cell>
          <cell r="AV637">
            <v>-26760.37671</v>
          </cell>
          <cell r="AW637" t="str">
            <v>OLD DEAL</v>
          </cell>
        </row>
        <row r="638">
          <cell r="AU638" t="str">
            <v>GAS</v>
          </cell>
          <cell r="AV638">
            <v>-26124.118750000001</v>
          </cell>
          <cell r="AW638" t="str">
            <v>OLD DEAL</v>
          </cell>
        </row>
        <row r="639">
          <cell r="AU639" t="str">
            <v>GAS</v>
          </cell>
          <cell r="AV639">
            <v>-25779.105820000001</v>
          </cell>
          <cell r="AW639" t="str">
            <v>OLD DEAL</v>
          </cell>
        </row>
        <row r="640">
          <cell r="AU640" t="str">
            <v>GAS</v>
          </cell>
          <cell r="AV640">
            <v>-24569.720580000001</v>
          </cell>
          <cell r="AW640" t="str">
            <v>OLD DEAL</v>
          </cell>
        </row>
        <row r="641">
          <cell r="AU641" t="str">
            <v>GAS</v>
          </cell>
          <cell r="AV641">
            <v>-19588.835299999999</v>
          </cell>
          <cell r="AW641" t="str">
            <v>OLD DEAL</v>
          </cell>
        </row>
        <row r="642">
          <cell r="AU642" t="str">
            <v>GAS</v>
          </cell>
          <cell r="AV642">
            <v>-126168.52367</v>
          </cell>
          <cell r="AW642" t="str">
            <v>OLD DEAL</v>
          </cell>
        </row>
        <row r="643">
          <cell r="AU643" t="str">
            <v>GAS</v>
          </cell>
          <cell r="AV643">
            <v>-119922.80787999999</v>
          </cell>
          <cell r="AW643" t="str">
            <v>OLD DEAL</v>
          </cell>
        </row>
        <row r="644">
          <cell r="AU644" t="str">
            <v>GAS</v>
          </cell>
          <cell r="AV644">
            <v>-110498.82863</v>
          </cell>
          <cell r="AW644" t="str">
            <v>OLD DEAL</v>
          </cell>
        </row>
        <row r="645">
          <cell r="AU645" t="str">
            <v>GAS</v>
          </cell>
          <cell r="AV645">
            <v>-120160.49873000001</v>
          </cell>
          <cell r="AW645" t="str">
            <v>OLD DEAL</v>
          </cell>
        </row>
        <row r="646">
          <cell r="AU646" t="str">
            <v>GAS</v>
          </cell>
          <cell r="AV646">
            <v>-114212.19798</v>
          </cell>
          <cell r="AW646" t="str">
            <v>OLD DEAL</v>
          </cell>
        </row>
        <row r="647">
          <cell r="AU647" t="str">
            <v>GAS</v>
          </cell>
          <cell r="AV647">
            <v>-105236.97964999999</v>
          </cell>
          <cell r="AW647" t="str">
            <v>OLD DEAL</v>
          </cell>
        </row>
        <row r="648">
          <cell r="AU648" t="str">
            <v>GAS</v>
          </cell>
          <cell r="AV648">
            <v>-10814.444890000001</v>
          </cell>
          <cell r="AW648" t="str">
            <v>OLD DEAL</v>
          </cell>
        </row>
        <row r="649">
          <cell r="AU649" t="str">
            <v>GAS</v>
          </cell>
          <cell r="AV649">
            <v>-10279.097820000001</v>
          </cell>
          <cell r="AW649" t="str">
            <v>OLD DEAL</v>
          </cell>
        </row>
        <row r="650">
          <cell r="AU650" t="str">
            <v>GAS</v>
          </cell>
          <cell r="AV650">
            <v>-9471.3281700000007</v>
          </cell>
          <cell r="AW650" t="str">
            <v>OLD DEAL</v>
          </cell>
        </row>
        <row r="651">
          <cell r="AU651" t="str">
            <v>GAS</v>
          </cell>
          <cell r="AV651">
            <v>-382497.72785000002</v>
          </cell>
          <cell r="AW651" t="str">
            <v>OLD DEAL</v>
          </cell>
        </row>
        <row r="652">
          <cell r="AU652" t="str">
            <v>GAS</v>
          </cell>
          <cell r="AV652">
            <v>-384521.12728999997</v>
          </cell>
          <cell r="AW652" t="str">
            <v>OLD DEAL</v>
          </cell>
        </row>
        <row r="653">
          <cell r="AU653" t="str">
            <v>GAS</v>
          </cell>
          <cell r="AV653">
            <v>-354047.41751</v>
          </cell>
          <cell r="AW653" t="str">
            <v>OLD DEAL</v>
          </cell>
        </row>
        <row r="654">
          <cell r="AU654" t="str">
            <v>GAS</v>
          </cell>
          <cell r="AV654">
            <v>-305041.17125000001</v>
          </cell>
          <cell r="AW654" t="str">
            <v>OLD DEAL</v>
          </cell>
        </row>
        <row r="655">
          <cell r="AU655" t="str">
            <v>GAS</v>
          </cell>
          <cell r="AV655">
            <v>-350120.99599999998</v>
          </cell>
          <cell r="AW655" t="str">
            <v>OLD DEAL</v>
          </cell>
        </row>
        <row r="656">
          <cell r="AU656" t="str">
            <v>GAS</v>
          </cell>
          <cell r="AV656">
            <v>-231029.53631</v>
          </cell>
          <cell r="AW656" t="str">
            <v>OLD DEAL</v>
          </cell>
        </row>
        <row r="657">
          <cell r="AU657" t="str">
            <v>GAS</v>
          </cell>
          <cell r="AV657">
            <v>-254998.48522999999</v>
          </cell>
          <cell r="AW657" t="str">
            <v>OLD DEAL</v>
          </cell>
        </row>
        <row r="658">
          <cell r="AU658" t="str">
            <v>GAS</v>
          </cell>
          <cell r="AV658">
            <v>-248807.78825000001</v>
          </cell>
          <cell r="AW658" t="str">
            <v>OLD DEAL</v>
          </cell>
        </row>
        <row r="659">
          <cell r="AU659" t="str">
            <v>GAS</v>
          </cell>
          <cell r="AV659">
            <v>-221279.63595</v>
          </cell>
          <cell r="AW659" t="str">
            <v>OLD DEAL</v>
          </cell>
        </row>
        <row r="660">
          <cell r="AU660" t="str">
            <v>GAS</v>
          </cell>
          <cell r="AV660">
            <v>-174309.24072</v>
          </cell>
          <cell r="AW660" t="str">
            <v>OLD DEAL</v>
          </cell>
        </row>
        <row r="661">
          <cell r="AU661" t="str">
            <v>GAS</v>
          </cell>
          <cell r="AV661">
            <v>-164762.82165</v>
          </cell>
          <cell r="AW661" t="str">
            <v>OLD DEAL</v>
          </cell>
        </row>
        <row r="662">
          <cell r="AU662" t="str">
            <v>GAS</v>
          </cell>
          <cell r="AV662">
            <v>-115514.76816000001</v>
          </cell>
          <cell r="AW662" t="str">
            <v>OLD DEAL</v>
          </cell>
        </row>
        <row r="663">
          <cell r="AU663" t="str">
            <v>GAS</v>
          </cell>
          <cell r="AV663">
            <v>-28534.951140000001</v>
          </cell>
          <cell r="AW663" t="str">
            <v>OLD DEAL</v>
          </cell>
        </row>
        <row r="664">
          <cell r="AU664" t="str">
            <v>GAS</v>
          </cell>
          <cell r="AV664">
            <v>-25499.84852</v>
          </cell>
          <cell r="AW664" t="str">
            <v>OLD DEAL</v>
          </cell>
        </row>
        <row r="665">
          <cell r="AU665" t="str">
            <v>GAS</v>
          </cell>
          <cell r="AV665">
            <v>-22618.88984</v>
          </cell>
          <cell r="AW665" t="str">
            <v>OLD DEAL</v>
          </cell>
        </row>
        <row r="666">
          <cell r="AU666" t="str">
            <v>GAS</v>
          </cell>
          <cell r="AV666">
            <v>-22127.963589999999</v>
          </cell>
          <cell r="AW666" t="str">
            <v>OLD DEAL</v>
          </cell>
        </row>
        <row r="667">
          <cell r="AU667" t="str">
            <v>GAS</v>
          </cell>
          <cell r="AV667">
            <v>-43577.31018</v>
          </cell>
          <cell r="AW667" t="str">
            <v>OLD DEAL</v>
          </cell>
        </row>
        <row r="668">
          <cell r="AU668" t="str">
            <v>GAS</v>
          </cell>
          <cell r="AV668">
            <v>-41190.705410000002</v>
          </cell>
          <cell r="AW668" t="str">
            <v>OLD DEAL</v>
          </cell>
        </row>
        <row r="669">
          <cell r="AU669" t="str">
            <v>GAS</v>
          </cell>
          <cell r="AV669">
            <v>-16502.10974</v>
          </cell>
          <cell r="AW669" t="str">
            <v>OLD DEAL</v>
          </cell>
        </row>
        <row r="670">
          <cell r="AU670" t="str">
            <v>GAS</v>
          </cell>
          <cell r="AV670">
            <v>-15809.98207</v>
          </cell>
          <cell r="AW670" t="str">
            <v>OLD DEAL</v>
          </cell>
        </row>
        <row r="671">
          <cell r="AU671" t="str">
            <v>GAS</v>
          </cell>
          <cell r="AV671">
            <v>-25180.851200000001</v>
          </cell>
          <cell r="AW671" t="str">
            <v>OLD DEAL</v>
          </cell>
        </row>
        <row r="672">
          <cell r="AU672" t="str">
            <v>GAS</v>
          </cell>
          <cell r="AV672">
            <v>-44660.360840000001</v>
          </cell>
          <cell r="AW672" t="str">
            <v>OLD DEAL</v>
          </cell>
        </row>
        <row r="673">
          <cell r="AU673" t="str">
            <v>GAS</v>
          </cell>
          <cell r="AV673">
            <v>-21839.68375</v>
          </cell>
          <cell r="AW673" t="str">
            <v>OLD DEAL</v>
          </cell>
        </row>
        <row r="674">
          <cell r="AU674" t="str">
            <v>GAS</v>
          </cell>
          <cell r="AV674">
            <v>-21500.786749999999</v>
          </cell>
          <cell r="AW674" t="str">
            <v>OLD DEAL</v>
          </cell>
        </row>
        <row r="675">
          <cell r="AU675" t="str">
            <v>GAS</v>
          </cell>
          <cell r="AV675">
            <v>-20307.92959</v>
          </cell>
          <cell r="AW675" t="str">
            <v>OLD DEAL</v>
          </cell>
        </row>
        <row r="676">
          <cell r="AU676" t="str">
            <v>GAS</v>
          </cell>
          <cell r="AV676">
            <v>-32450.19181</v>
          </cell>
          <cell r="AW676" t="str">
            <v>OLD DEAL</v>
          </cell>
        </row>
        <row r="677">
          <cell r="AU677" t="str">
            <v>GAS</v>
          </cell>
          <cell r="AV677">
            <v>-276989.36320000002</v>
          </cell>
          <cell r="AW677" t="str">
            <v>OLD DEAL</v>
          </cell>
        </row>
        <row r="678">
          <cell r="AU678" t="str">
            <v>GAS</v>
          </cell>
          <cell r="AV678">
            <v>-357282.88670999999</v>
          </cell>
          <cell r="AW678" t="str">
            <v>OLD DEAL</v>
          </cell>
        </row>
        <row r="679">
          <cell r="AU679" t="str">
            <v>GAS</v>
          </cell>
          <cell r="AV679">
            <v>-283915.88868999999</v>
          </cell>
          <cell r="AW679" t="str">
            <v>OLD DEAL</v>
          </cell>
        </row>
        <row r="680">
          <cell r="AU680" t="str">
            <v>GAS</v>
          </cell>
          <cell r="AV680">
            <v>-258009.44104000001</v>
          </cell>
          <cell r="AW680" t="str">
            <v>OLD DEAL</v>
          </cell>
        </row>
        <row r="681">
          <cell r="AU681" t="str">
            <v>GAS</v>
          </cell>
          <cell r="AV681">
            <v>-203079.29592999999</v>
          </cell>
          <cell r="AW681" t="str">
            <v>OLD DEAL</v>
          </cell>
        </row>
        <row r="682">
          <cell r="AU682" t="str">
            <v>GAS</v>
          </cell>
          <cell r="AV682">
            <v>-129800.76723</v>
          </cell>
          <cell r="AW682" t="str">
            <v>OLD DEAL</v>
          </cell>
        </row>
        <row r="683">
          <cell r="AU683" t="str">
            <v>GAS</v>
          </cell>
          <cell r="AV683">
            <v>-75542.553599999999</v>
          </cell>
          <cell r="AW683" t="str">
            <v>OLD DEAL</v>
          </cell>
        </row>
        <row r="684">
          <cell r="AU684" t="str">
            <v>GAS</v>
          </cell>
          <cell r="AV684">
            <v>-89320.721680000002</v>
          </cell>
          <cell r="AW684" t="str">
            <v>OLD DEAL</v>
          </cell>
        </row>
        <row r="685">
          <cell r="AU685" t="str">
            <v>GAS</v>
          </cell>
          <cell r="AV685">
            <v>-65519.051240000001</v>
          </cell>
          <cell r="AW685" t="str">
            <v>OLD DEAL</v>
          </cell>
        </row>
        <row r="686">
          <cell r="AU686" t="str">
            <v>GAS</v>
          </cell>
          <cell r="AV686">
            <v>-64502.360260000001</v>
          </cell>
          <cell r="AW686" t="str">
            <v>OLD DEAL</v>
          </cell>
        </row>
        <row r="687">
          <cell r="AU687" t="str">
            <v>GAS</v>
          </cell>
          <cell r="AV687">
            <v>-60923.788780000003</v>
          </cell>
          <cell r="AW687" t="str">
            <v>OLD DEAL</v>
          </cell>
        </row>
        <row r="688">
          <cell r="AU688" t="str">
            <v>GAS</v>
          </cell>
          <cell r="AV688">
            <v>-32450.19181</v>
          </cell>
          <cell r="AW688" t="str">
            <v>OLD DEAL</v>
          </cell>
        </row>
        <row r="689">
          <cell r="AU689" t="str">
            <v>GAS</v>
          </cell>
          <cell r="AV689">
            <v>-25180.851200000001</v>
          </cell>
          <cell r="AW689" t="str">
            <v>OLD DEAL</v>
          </cell>
        </row>
        <row r="690">
          <cell r="AU690" t="str">
            <v>GAS</v>
          </cell>
          <cell r="AV690">
            <v>-22330.180420000001</v>
          </cell>
          <cell r="AW690" t="str">
            <v>OLD DEAL</v>
          </cell>
        </row>
        <row r="691">
          <cell r="AU691" t="str">
            <v>GAS</v>
          </cell>
          <cell r="AV691">
            <v>-21839.68375</v>
          </cell>
          <cell r="AW691" t="str">
            <v>OLD DEAL</v>
          </cell>
        </row>
        <row r="692">
          <cell r="AU692" t="str">
            <v>GAS</v>
          </cell>
          <cell r="AV692">
            <v>-21500.786749999999</v>
          </cell>
          <cell r="AW692" t="str">
            <v>OLD DEAL</v>
          </cell>
        </row>
        <row r="693">
          <cell r="AU693" t="str">
            <v>GAS</v>
          </cell>
          <cell r="AV693">
            <v>-20307.92959</v>
          </cell>
          <cell r="AW693" t="str">
            <v>OLD DEAL</v>
          </cell>
        </row>
        <row r="694">
          <cell r="AU694" t="str">
            <v>GAS</v>
          </cell>
          <cell r="AV694">
            <v>-16225.0959</v>
          </cell>
          <cell r="AW694" t="str">
            <v>OLD DEAL</v>
          </cell>
        </row>
        <row r="695">
          <cell r="AU695" t="str">
            <v>GAS</v>
          </cell>
          <cell r="AV695">
            <v>1365284.8325700001</v>
          </cell>
          <cell r="AW695" t="str">
            <v>OLD DEAL</v>
          </cell>
        </row>
        <row r="696">
          <cell r="AU696" t="str">
            <v>GAS</v>
          </cell>
          <cell r="AV696">
            <v>1232396.35518</v>
          </cell>
          <cell r="AW696" t="str">
            <v>OLD DEAL</v>
          </cell>
        </row>
        <row r="697">
          <cell r="AU697" t="str">
            <v>GAS</v>
          </cell>
          <cell r="AV697">
            <v>881987.22817999998</v>
          </cell>
          <cell r="AW697" t="str">
            <v>OLD DEAL</v>
          </cell>
        </row>
        <row r="698">
          <cell r="AU698" t="str">
            <v>GAS</v>
          </cell>
          <cell r="AV698">
            <v>928386.66813999997</v>
          </cell>
          <cell r="AW698" t="str">
            <v>OLD DEAL</v>
          </cell>
        </row>
        <row r="699">
          <cell r="AU699" t="str">
            <v>GAS</v>
          </cell>
          <cell r="AV699">
            <v>611984.74092999997</v>
          </cell>
          <cell r="AW699" t="str">
            <v>OLD DEAL</v>
          </cell>
        </row>
        <row r="700">
          <cell r="AU700" t="str">
            <v>GAS</v>
          </cell>
          <cell r="AV700">
            <v>145387.60214</v>
          </cell>
          <cell r="AW700" t="str">
            <v>OLD DEAL</v>
          </cell>
        </row>
        <row r="701">
          <cell r="AU701" t="str">
            <v>GAS</v>
          </cell>
          <cell r="AV701">
            <v>118930.56234999999</v>
          </cell>
          <cell r="AW701" t="str">
            <v>OLD DEAL</v>
          </cell>
        </row>
        <row r="702">
          <cell r="AU702" t="str">
            <v>GAS</v>
          </cell>
          <cell r="AV702">
            <v>158237.0134</v>
          </cell>
          <cell r="AW702" t="str">
            <v>OLD DEAL</v>
          </cell>
        </row>
        <row r="703">
          <cell r="AU703" t="str">
            <v>GAS</v>
          </cell>
          <cell r="AV703">
            <v>34598.253980000001</v>
          </cell>
          <cell r="AW703" t="str">
            <v>OLD DEAL</v>
          </cell>
        </row>
        <row r="704">
          <cell r="AU704" t="str">
            <v>GAS</v>
          </cell>
          <cell r="AV704">
            <v>79264.599860000002</v>
          </cell>
          <cell r="AW704" t="str">
            <v>OLD DEAL</v>
          </cell>
        </row>
        <row r="705">
          <cell r="AU705" t="str">
            <v>GAS</v>
          </cell>
          <cell r="AV705">
            <v>38784.735529999998</v>
          </cell>
          <cell r="AW705" t="str">
            <v>OLD DEAL</v>
          </cell>
        </row>
        <row r="706">
          <cell r="AU706" t="str">
            <v>GAS</v>
          </cell>
          <cell r="AV706">
            <v>155299.26483</v>
          </cell>
          <cell r="AW706" t="str">
            <v>OLD DEAL</v>
          </cell>
        </row>
        <row r="707">
          <cell r="AU707" t="str">
            <v>GAS</v>
          </cell>
          <cell r="AV707">
            <v>-199854.30038999999</v>
          </cell>
          <cell r="AW707" t="str">
            <v>OLD DEAL</v>
          </cell>
        </row>
        <row r="708">
          <cell r="AU708" t="str">
            <v>GAS</v>
          </cell>
          <cell r="AV708">
            <v>-187395.12246000001</v>
          </cell>
          <cell r="AW708" t="str">
            <v>OLD DEAL</v>
          </cell>
        </row>
        <row r="709">
          <cell r="AU709" t="str">
            <v>GAS</v>
          </cell>
          <cell r="AV709">
            <v>-168598.74382999999</v>
          </cell>
          <cell r="AW709" t="str">
            <v>OLD DEAL</v>
          </cell>
        </row>
        <row r="710">
          <cell r="AU710" t="str">
            <v>GAS</v>
          </cell>
          <cell r="AV710">
            <v>-187958.21108000001</v>
          </cell>
          <cell r="AW710" t="str">
            <v>OLD DEAL</v>
          </cell>
        </row>
        <row r="711">
          <cell r="AU711" t="str">
            <v>GAS</v>
          </cell>
          <cell r="AV711">
            <v>-176240.65088</v>
          </cell>
          <cell r="AW711" t="str">
            <v>OLD DEAL</v>
          </cell>
        </row>
        <row r="712">
          <cell r="AU712" t="str">
            <v>GAS</v>
          </cell>
          <cell r="AV712">
            <v>-158563.10432000001</v>
          </cell>
          <cell r="AW712" t="str">
            <v>OLD DEAL</v>
          </cell>
        </row>
        <row r="713">
          <cell r="AU713" t="str">
            <v>GAS</v>
          </cell>
          <cell r="AV713">
            <v>-16654.525030000001</v>
          </cell>
          <cell r="AW713" t="str">
            <v>OLD DEAL</v>
          </cell>
        </row>
        <row r="714">
          <cell r="AU714" t="str">
            <v>GAS</v>
          </cell>
          <cell r="AV714">
            <v>-15616.260200000001</v>
          </cell>
          <cell r="AW714" t="str">
            <v>OLD DEAL</v>
          </cell>
        </row>
        <row r="715">
          <cell r="AU715" t="str">
            <v>GAS</v>
          </cell>
          <cell r="AV715">
            <v>-14049.89532</v>
          </cell>
          <cell r="AW715" t="str">
            <v>OLD DEAL</v>
          </cell>
        </row>
        <row r="716">
          <cell r="AU716" t="str">
            <v>GAS</v>
          </cell>
          <cell r="AV716">
            <v>-285402.91759999999</v>
          </cell>
          <cell r="AW716" t="str">
            <v>OLD DEAL</v>
          </cell>
        </row>
        <row r="717">
          <cell r="AU717" t="str">
            <v>GAS</v>
          </cell>
          <cell r="AV717">
            <v>-294822.09671999997</v>
          </cell>
          <cell r="AW717" t="str">
            <v>OLD DEAL</v>
          </cell>
        </row>
        <row r="718">
          <cell r="AU718" t="str">
            <v>GAS</v>
          </cell>
          <cell r="AV718">
            <v>-269273.26049000002</v>
          </cell>
          <cell r="AW718" t="str">
            <v>OLD DEAL</v>
          </cell>
        </row>
        <row r="719">
          <cell r="AU719" t="str">
            <v>GAS</v>
          </cell>
          <cell r="AV719">
            <v>-230274.81584</v>
          </cell>
          <cell r="AW719" t="str">
            <v>OLD DEAL</v>
          </cell>
        </row>
        <row r="720">
          <cell r="AU720" t="str">
            <v>GAS</v>
          </cell>
          <cell r="AV720">
            <v>-258631.24585000001</v>
          </cell>
          <cell r="AW720" t="str">
            <v>OLD DEAL</v>
          </cell>
        </row>
        <row r="721">
          <cell r="AU721" t="str">
            <v>GAS</v>
          </cell>
          <cell r="AV721">
            <v>-141603.53516999999</v>
          </cell>
          <cell r="AW721" t="str">
            <v>OLD DEAL</v>
          </cell>
        </row>
        <row r="722">
          <cell r="AU722" t="str">
            <v>GAS</v>
          </cell>
          <cell r="AV722">
            <v>-183473.30416999999</v>
          </cell>
          <cell r="AW722" t="str">
            <v>OLD DEAL</v>
          </cell>
        </row>
        <row r="723">
          <cell r="AU723" t="str">
            <v>GAS</v>
          </cell>
          <cell r="AV723">
            <v>-173424.76277</v>
          </cell>
          <cell r="AW723" t="str">
            <v>OLD DEAL</v>
          </cell>
        </row>
        <row r="724">
          <cell r="AU724" t="str">
            <v>GAS</v>
          </cell>
          <cell r="AV724">
            <v>-151466.20903</v>
          </cell>
          <cell r="AW724" t="str">
            <v>OLD DEAL</v>
          </cell>
        </row>
        <row r="725">
          <cell r="AU725" t="str">
            <v>GAS</v>
          </cell>
          <cell r="AV725">
            <v>-131585.60905</v>
          </cell>
          <cell r="AW725" t="str">
            <v>OLD DEAL</v>
          </cell>
        </row>
        <row r="726">
          <cell r="AU726" t="str">
            <v>GAS</v>
          </cell>
          <cell r="AV726">
            <v>-106495.21888</v>
          </cell>
          <cell r="AW726" t="str">
            <v>OLD DEAL</v>
          </cell>
        </row>
        <row r="727">
          <cell r="AU727" t="str">
            <v>GAS</v>
          </cell>
          <cell r="AV727">
            <v>-76248.057400000005</v>
          </cell>
          <cell r="AW727" t="str">
            <v>OLD DEAL</v>
          </cell>
        </row>
        <row r="728">
          <cell r="AU728" t="str">
            <v>GAS</v>
          </cell>
          <cell r="AV728">
            <v>-20385.922689999999</v>
          </cell>
          <cell r="AW728" t="str">
            <v>OLD DEAL</v>
          </cell>
        </row>
        <row r="729">
          <cell r="AU729" t="str">
            <v>GAS</v>
          </cell>
          <cell r="AV729">
            <v>-17342.476279999999</v>
          </cell>
          <cell r="AW729" t="str">
            <v>OLD DEAL</v>
          </cell>
        </row>
        <row r="730">
          <cell r="AU730" t="str">
            <v>GAS</v>
          </cell>
          <cell r="AV730">
            <v>-16829.57878</v>
          </cell>
          <cell r="AW730" t="str">
            <v>OLD DEAL</v>
          </cell>
        </row>
        <row r="731">
          <cell r="AU731" t="str">
            <v>GAS</v>
          </cell>
          <cell r="AV731">
            <v>-16448.201130000001</v>
          </cell>
          <cell r="AW731" t="str">
            <v>OLD DEAL</v>
          </cell>
        </row>
        <row r="732">
          <cell r="AU732" t="str">
            <v>GAS</v>
          </cell>
          <cell r="AV732">
            <v>-15213.602699999999</v>
          </cell>
          <cell r="AW732" t="str">
            <v>OLD DEAL</v>
          </cell>
        </row>
        <row r="733">
          <cell r="AU733" t="str">
            <v>GAS</v>
          </cell>
          <cell r="AV733">
            <v>-10892.57963</v>
          </cell>
          <cell r="AW733" t="str">
            <v>OLD DEAL</v>
          </cell>
        </row>
        <row r="734">
          <cell r="AU734" t="str">
            <v>GAS</v>
          </cell>
          <cell r="AV734">
            <v>-20385.922689999999</v>
          </cell>
          <cell r="AW734" t="str">
            <v>OLD DEAL</v>
          </cell>
        </row>
        <row r="735">
          <cell r="AU735" t="str">
            <v>GAS</v>
          </cell>
          <cell r="AV735">
            <v>-34684.952550000002</v>
          </cell>
          <cell r="AW735" t="str">
            <v>OLD DEAL</v>
          </cell>
        </row>
        <row r="736">
          <cell r="AU736" t="str">
            <v>GAS</v>
          </cell>
          <cell r="AV736">
            <v>-16829.57878</v>
          </cell>
          <cell r="AW736" t="str">
            <v>OLD DEAL</v>
          </cell>
        </row>
        <row r="737">
          <cell r="AU737" t="str">
            <v>GAS</v>
          </cell>
          <cell r="AV737">
            <v>-16448.201130000001</v>
          </cell>
          <cell r="AW737" t="str">
            <v>OLD DEAL</v>
          </cell>
        </row>
        <row r="738">
          <cell r="AU738" t="str">
            <v>GAS</v>
          </cell>
          <cell r="AV738">
            <v>-15213.602699999999</v>
          </cell>
          <cell r="AW738" t="str">
            <v>OLD DEAL</v>
          </cell>
        </row>
        <row r="739">
          <cell r="AU739" t="str">
            <v>GAS</v>
          </cell>
          <cell r="AV739">
            <v>-10892.57963</v>
          </cell>
          <cell r="AW739" t="str">
            <v>OLD DEAL</v>
          </cell>
        </row>
        <row r="740">
          <cell r="AU740" t="str">
            <v>GAS</v>
          </cell>
          <cell r="AV740">
            <v>-224245.14954000001</v>
          </cell>
          <cell r="AW740" t="str">
            <v>OLD DEAL</v>
          </cell>
        </row>
        <row r="741">
          <cell r="AU741" t="str">
            <v>GAS</v>
          </cell>
          <cell r="AV741">
            <v>-277479.62044000003</v>
          </cell>
          <cell r="AW741" t="str">
            <v>OLD DEAL</v>
          </cell>
        </row>
        <row r="742">
          <cell r="AU742" t="str">
            <v>GAS</v>
          </cell>
          <cell r="AV742">
            <v>-201954.94537</v>
          </cell>
          <cell r="AW742" t="str">
            <v>OLD DEAL</v>
          </cell>
        </row>
        <row r="743">
          <cell r="AU743" t="str">
            <v>GAS</v>
          </cell>
          <cell r="AV743">
            <v>-197378.41357999999</v>
          </cell>
          <cell r="AW743" t="str">
            <v>OLD DEAL</v>
          </cell>
        </row>
        <row r="744">
          <cell r="AU744" t="str">
            <v>GAS</v>
          </cell>
          <cell r="AV744">
            <v>-152136.02697000001</v>
          </cell>
          <cell r="AW744" t="str">
            <v>OLD DEAL</v>
          </cell>
        </row>
        <row r="745">
          <cell r="AU745" t="str">
            <v>GAS</v>
          </cell>
          <cell r="AV745">
            <v>-87140.637029999998</v>
          </cell>
          <cell r="AW745" t="str">
            <v>OLD DEAL</v>
          </cell>
        </row>
        <row r="746">
          <cell r="AU746" t="str">
            <v>GAS</v>
          </cell>
          <cell r="AV746">
            <v>-40771.845370000003</v>
          </cell>
          <cell r="AW746" t="str">
            <v>OLD DEAL</v>
          </cell>
        </row>
        <row r="747">
          <cell r="AU747" t="str">
            <v>GAS</v>
          </cell>
          <cell r="AV747">
            <v>-52027.428829999997</v>
          </cell>
          <cell r="AW747" t="str">
            <v>OLD DEAL</v>
          </cell>
        </row>
        <row r="748">
          <cell r="AU748" t="str">
            <v>GAS</v>
          </cell>
          <cell r="AV748">
            <v>-50488.736340000003</v>
          </cell>
          <cell r="AW748" t="str">
            <v>OLD DEAL</v>
          </cell>
        </row>
        <row r="749">
          <cell r="AU749" t="str">
            <v>GAS</v>
          </cell>
          <cell r="AV749">
            <v>-32896.402260000003</v>
          </cell>
          <cell r="AW749" t="str">
            <v>OLD DEAL</v>
          </cell>
        </row>
        <row r="750">
          <cell r="AU750" t="str">
            <v>GAS</v>
          </cell>
          <cell r="AV750">
            <v>-45640.808089999999</v>
          </cell>
          <cell r="AW750" t="str">
            <v>OLD DEAL</v>
          </cell>
        </row>
        <row r="751">
          <cell r="AU751" t="str">
            <v>GAS</v>
          </cell>
          <cell r="AV751">
            <v>-21785.15926</v>
          </cell>
          <cell r="AW751" t="str">
            <v>OLD DEAL</v>
          </cell>
        </row>
        <row r="752">
          <cell r="AU752" t="str">
            <v>GAS</v>
          </cell>
          <cell r="AV752">
            <v>-20385.922689999999</v>
          </cell>
          <cell r="AW752" t="str">
            <v>OLD DEAL</v>
          </cell>
        </row>
        <row r="753">
          <cell r="AU753" t="str">
            <v>GAS</v>
          </cell>
          <cell r="AV753">
            <v>-17342.476279999999</v>
          </cell>
          <cell r="AW753" t="str">
            <v>OLD DEAL</v>
          </cell>
        </row>
        <row r="754">
          <cell r="AU754" t="str">
            <v>GAS</v>
          </cell>
          <cell r="AV754">
            <v>-16829.57878</v>
          </cell>
          <cell r="AW754" t="str">
            <v>OLD DEAL</v>
          </cell>
        </row>
        <row r="755">
          <cell r="AU755" t="str">
            <v>GAS</v>
          </cell>
          <cell r="AV755">
            <v>-16448.201130000001</v>
          </cell>
          <cell r="AW755" t="str">
            <v>OLD DEAL</v>
          </cell>
        </row>
        <row r="756">
          <cell r="AU756" t="str">
            <v>GAS</v>
          </cell>
          <cell r="AV756">
            <v>-15213.602699999999</v>
          </cell>
          <cell r="AW756" t="str">
            <v>OLD DEAL</v>
          </cell>
        </row>
        <row r="757">
          <cell r="AU757" t="str">
            <v>GAS</v>
          </cell>
          <cell r="AV757">
            <v>915446.48118999996</v>
          </cell>
          <cell r="AW757" t="str">
            <v>OLD DEAL</v>
          </cell>
        </row>
        <row r="758">
          <cell r="AU758" t="str">
            <v>GAS</v>
          </cell>
          <cell r="AV758">
            <v>713218.61875999998</v>
          </cell>
          <cell r="AW758" t="str">
            <v>OLD DEAL</v>
          </cell>
        </row>
        <row r="759">
          <cell r="AU759" t="str">
            <v>GAS</v>
          </cell>
          <cell r="AV759">
            <v>752924.59614000004</v>
          </cell>
          <cell r="AW759" t="str">
            <v>OLD DEAL</v>
          </cell>
        </row>
        <row r="760">
          <cell r="AU760" t="str">
            <v>GAS</v>
          </cell>
          <cell r="AV760">
            <v>-281216.07773000002</v>
          </cell>
          <cell r="AW760" t="str">
            <v>OLD DEAL</v>
          </cell>
        </row>
        <row r="761">
          <cell r="AU761" t="str">
            <v>GAS</v>
          </cell>
          <cell r="AV761">
            <v>-299053.18306000001</v>
          </cell>
          <cell r="AW761" t="str">
            <v>OLD DEAL</v>
          </cell>
        </row>
        <row r="762">
          <cell r="AU762" t="str">
            <v>GAS</v>
          </cell>
          <cell r="AV762">
            <v>-275635.29853999999</v>
          </cell>
          <cell r="AW762" t="str">
            <v>OLD DEAL</v>
          </cell>
        </row>
        <row r="763">
          <cell r="AU763" t="str">
            <v>GAS</v>
          </cell>
          <cell r="AV763">
            <v>-235833.65267000001</v>
          </cell>
          <cell r="AW763" t="str">
            <v>OLD DEAL</v>
          </cell>
        </row>
        <row r="764">
          <cell r="AU764" t="str">
            <v>GAS</v>
          </cell>
          <cell r="AV764">
            <v>-264865.35405000002</v>
          </cell>
          <cell r="AW764" t="str">
            <v>OLD DEAL</v>
          </cell>
        </row>
        <row r="765">
          <cell r="AU765" t="str">
            <v>GAS</v>
          </cell>
          <cell r="AV765">
            <v>-156394.09515000001</v>
          </cell>
          <cell r="AW765" t="str">
            <v>OLD DEAL</v>
          </cell>
        </row>
        <row r="766">
          <cell r="AU766" t="str">
            <v>GAS</v>
          </cell>
          <cell r="AV766">
            <v>-180781.76426</v>
          </cell>
          <cell r="AW766" t="str">
            <v>OLD DEAL</v>
          </cell>
        </row>
        <row r="767">
          <cell r="AU767" t="str">
            <v>GAS</v>
          </cell>
          <cell r="AV767">
            <v>-175913.63709999999</v>
          </cell>
          <cell r="AW767" t="str">
            <v>OLD DEAL</v>
          </cell>
        </row>
        <row r="768">
          <cell r="AU768" t="str">
            <v>GAS</v>
          </cell>
          <cell r="AV768">
            <v>-155044.85543</v>
          </cell>
          <cell r="AW768" t="str">
            <v>OLD DEAL</v>
          </cell>
        </row>
        <row r="769">
          <cell r="AU769" t="str">
            <v>GAS</v>
          </cell>
          <cell r="AV769">
            <v>-134762.08723999999</v>
          </cell>
          <cell r="AW769" t="str">
            <v>OLD DEAL</v>
          </cell>
        </row>
        <row r="770">
          <cell r="AU770" t="str">
            <v>GAS</v>
          </cell>
          <cell r="AV770">
            <v>-109062.20461</v>
          </cell>
          <cell r="AW770" t="str">
            <v>OLD DEAL</v>
          </cell>
        </row>
        <row r="771">
          <cell r="AU771" t="str">
            <v>GAS</v>
          </cell>
          <cell r="AV771">
            <v>-84212.20508</v>
          </cell>
          <cell r="AW771" t="str">
            <v>OLD DEAL</v>
          </cell>
        </row>
        <row r="772">
          <cell r="AU772" t="str">
            <v>GAS</v>
          </cell>
          <cell r="AV772">
            <v>-20086.862700000001</v>
          </cell>
          <cell r="AW772" t="str">
            <v>OLD DEAL</v>
          </cell>
        </row>
        <row r="773">
          <cell r="AU773" t="str">
            <v>GAS</v>
          </cell>
          <cell r="AV773">
            <v>-17591.363710000001</v>
          </cell>
          <cell r="AW773" t="str">
            <v>OLD DEAL</v>
          </cell>
        </row>
        <row r="774">
          <cell r="AU774" t="str">
            <v>GAS</v>
          </cell>
          <cell r="AV774">
            <v>-17227.206160000002</v>
          </cell>
          <cell r="AW774" t="str">
            <v>OLD DEAL</v>
          </cell>
        </row>
        <row r="775">
          <cell r="AU775" t="str">
            <v>GAS</v>
          </cell>
          <cell r="AV775">
            <v>-16845.260910000001</v>
          </cell>
          <cell r="AW775" t="str">
            <v>OLD DEAL</v>
          </cell>
        </row>
        <row r="776">
          <cell r="AU776" t="str">
            <v>GAS</v>
          </cell>
          <cell r="AV776">
            <v>-15580.31494</v>
          </cell>
          <cell r="AW776" t="str">
            <v>OLD DEAL</v>
          </cell>
        </row>
        <row r="777">
          <cell r="AU777" t="str">
            <v>GAS</v>
          </cell>
          <cell r="AV777">
            <v>-12030.31501</v>
          </cell>
          <cell r="AW777" t="str">
            <v>OLD DEAL</v>
          </cell>
        </row>
        <row r="778">
          <cell r="AU778" t="str">
            <v>GAS</v>
          </cell>
          <cell r="AV778">
            <v>-20086.862700000001</v>
          </cell>
          <cell r="AW778" t="str">
            <v>OLD DEAL</v>
          </cell>
        </row>
        <row r="779">
          <cell r="AU779" t="str">
            <v>GAS</v>
          </cell>
          <cell r="AV779">
            <v>-35182.727420000003</v>
          </cell>
          <cell r="AW779" t="str">
            <v>OLD DEAL</v>
          </cell>
        </row>
        <row r="780">
          <cell r="AU780" t="str">
            <v>GAS</v>
          </cell>
          <cell r="AV780">
            <v>-17227.206160000002</v>
          </cell>
          <cell r="AW780" t="str">
            <v>OLD DEAL</v>
          </cell>
        </row>
        <row r="781">
          <cell r="AU781" t="str">
            <v>GAS</v>
          </cell>
          <cell r="AV781">
            <v>-16845.260910000001</v>
          </cell>
          <cell r="AW781" t="str">
            <v>OLD DEAL</v>
          </cell>
        </row>
        <row r="782">
          <cell r="AU782" t="str">
            <v>GAS</v>
          </cell>
          <cell r="AV782">
            <v>-15580.31494</v>
          </cell>
          <cell r="AW782" t="str">
            <v>OLD DEAL</v>
          </cell>
        </row>
        <row r="783">
          <cell r="AU783" t="str">
            <v>GAS</v>
          </cell>
          <cell r="AV783">
            <v>-12030.31501</v>
          </cell>
          <cell r="AW783" t="str">
            <v>OLD DEAL</v>
          </cell>
        </row>
        <row r="784">
          <cell r="AU784" t="str">
            <v>GAS</v>
          </cell>
          <cell r="AV784">
            <v>-220955.48965</v>
          </cell>
          <cell r="AW784" t="str">
            <v>OLD DEAL</v>
          </cell>
        </row>
        <row r="785">
          <cell r="AU785" t="str">
            <v>GAS</v>
          </cell>
          <cell r="AV785">
            <v>-281461.81935000001</v>
          </cell>
          <cell r="AW785" t="str">
            <v>OLD DEAL</v>
          </cell>
        </row>
        <row r="786">
          <cell r="AU786" t="str">
            <v>GAS</v>
          </cell>
          <cell r="AV786">
            <v>-206726.47391</v>
          </cell>
          <cell r="AW786" t="str">
            <v>OLD DEAL</v>
          </cell>
        </row>
        <row r="787">
          <cell r="AU787" t="str">
            <v>GAS</v>
          </cell>
          <cell r="AV787">
            <v>-202143.13086</v>
          </cell>
          <cell r="AW787" t="str">
            <v>OLD DEAL</v>
          </cell>
        </row>
        <row r="788">
          <cell r="AU788" t="str">
            <v>GAS</v>
          </cell>
          <cell r="AV788">
            <v>-155803.14944000001</v>
          </cell>
          <cell r="AW788" t="str">
            <v>OLD DEAL</v>
          </cell>
        </row>
        <row r="789">
          <cell r="AU789" t="str">
            <v>GAS</v>
          </cell>
          <cell r="AV789">
            <v>-96242.520090000005</v>
          </cell>
          <cell r="AW789" t="str">
            <v>OLD DEAL</v>
          </cell>
        </row>
        <row r="790">
          <cell r="AU790" t="str">
            <v>GAS</v>
          </cell>
          <cell r="AV790">
            <v>-40173.72539</v>
          </cell>
          <cell r="AW790" t="str">
            <v>OLD DEAL</v>
          </cell>
        </row>
        <row r="791">
          <cell r="AU791" t="str">
            <v>GAS</v>
          </cell>
          <cell r="AV791">
            <v>-52774.091130000001</v>
          </cell>
          <cell r="AW791" t="str">
            <v>OLD DEAL</v>
          </cell>
        </row>
        <row r="792">
          <cell r="AU792" t="str">
            <v>GAS</v>
          </cell>
          <cell r="AV792">
            <v>-51681.618479999997</v>
          </cell>
          <cell r="AW792" t="str">
            <v>OLD DEAL</v>
          </cell>
        </row>
        <row r="793">
          <cell r="AU793" t="str">
            <v>GAS</v>
          </cell>
          <cell r="AV793">
            <v>-33690.521809999998</v>
          </cell>
          <cell r="AW793" t="str">
            <v>OLD DEAL</v>
          </cell>
        </row>
        <row r="794">
          <cell r="AU794" t="str">
            <v>GAS</v>
          </cell>
          <cell r="AV794">
            <v>-46740.94483</v>
          </cell>
          <cell r="AW794" t="str">
            <v>OLD DEAL</v>
          </cell>
        </row>
        <row r="795">
          <cell r="AU795" t="str">
            <v>GAS</v>
          </cell>
          <cell r="AV795">
            <v>-24060.630020000001</v>
          </cell>
          <cell r="AW795" t="str">
            <v>OLD DEAL</v>
          </cell>
        </row>
        <row r="796">
          <cell r="AU796" t="str">
            <v>GAS</v>
          </cell>
          <cell r="AV796">
            <v>-20086.862700000001</v>
          </cell>
          <cell r="AW796" t="str">
            <v>OLD DEAL</v>
          </cell>
        </row>
        <row r="797">
          <cell r="AU797" t="str">
            <v>GAS</v>
          </cell>
          <cell r="AV797">
            <v>-17591.363710000001</v>
          </cell>
          <cell r="AW797" t="str">
            <v>OLD DEAL</v>
          </cell>
        </row>
        <row r="798">
          <cell r="AU798" t="str">
            <v>GAS</v>
          </cell>
          <cell r="AV798">
            <v>-17227.206160000002</v>
          </cell>
          <cell r="AW798" t="str">
            <v>OLD DEAL</v>
          </cell>
        </row>
        <row r="799">
          <cell r="AU799" t="str">
            <v>GAS</v>
          </cell>
          <cell r="AV799">
            <v>-16845.260910000001</v>
          </cell>
          <cell r="AW799" t="str">
            <v>OLD DEAL</v>
          </cell>
        </row>
        <row r="800">
          <cell r="AU800" t="str">
            <v>GAS</v>
          </cell>
          <cell r="AV800">
            <v>-15580.31494</v>
          </cell>
          <cell r="AW800" t="str">
            <v>OLD DEAL</v>
          </cell>
        </row>
        <row r="801">
          <cell r="AU801" t="str">
            <v>GAS</v>
          </cell>
          <cell r="AV801">
            <v>849707.91602</v>
          </cell>
          <cell r="AW801" t="str">
            <v>OLD DEAL</v>
          </cell>
        </row>
        <row r="802">
          <cell r="AU802" t="str">
            <v>GAS</v>
          </cell>
          <cell r="AV802">
            <v>896858.76416000002</v>
          </cell>
          <cell r="AW802" t="str">
            <v>OLD DEAL</v>
          </cell>
        </row>
        <row r="803">
          <cell r="AU803" t="str">
            <v>GAS</v>
          </cell>
          <cell r="AV803">
            <v>550189.23077999998</v>
          </cell>
          <cell r="AW803" t="str">
            <v>OLD DEAL</v>
          </cell>
        </row>
        <row r="804">
          <cell r="AU804" t="str">
            <v>GAS</v>
          </cell>
          <cell r="AV804">
            <v>-245752.54719000001</v>
          </cell>
          <cell r="AW804" t="str">
            <v>OLD DEAL</v>
          </cell>
        </row>
        <row r="805">
          <cell r="AU805" t="str">
            <v>GAS</v>
          </cell>
          <cell r="AV805">
            <v>-264587.25144999998</v>
          </cell>
          <cell r="AW805" t="str">
            <v>OLD DEAL</v>
          </cell>
        </row>
        <row r="806">
          <cell r="AU806" t="str">
            <v>GAS</v>
          </cell>
          <cell r="AV806">
            <v>-228158.58958999999</v>
          </cell>
          <cell r="AW806" t="str">
            <v>OLD DEAL</v>
          </cell>
        </row>
        <row r="807">
          <cell r="AU807" t="str">
            <v>GAS</v>
          </cell>
          <cell r="AV807">
            <v>-213444.44467</v>
          </cell>
          <cell r="AW807" t="str">
            <v>OLD DEAL</v>
          </cell>
        </row>
        <row r="808">
          <cell r="AU808" t="str">
            <v>GAS</v>
          </cell>
          <cell r="AV808">
            <v>-232545.12057</v>
          </cell>
          <cell r="AW808" t="str">
            <v>OLD DEAL</v>
          </cell>
        </row>
        <row r="809">
          <cell r="AU809" t="str">
            <v>GAS</v>
          </cell>
          <cell r="AV809">
            <v>-130127.24782</v>
          </cell>
          <cell r="AW809" t="str">
            <v>OLD DEAL</v>
          </cell>
        </row>
        <row r="810">
          <cell r="AU810" t="str">
            <v>GAS</v>
          </cell>
          <cell r="AV810">
            <v>-163835.03146</v>
          </cell>
          <cell r="AW810" t="str">
            <v>OLD DEAL</v>
          </cell>
        </row>
        <row r="811">
          <cell r="AU811" t="str">
            <v>GAS</v>
          </cell>
          <cell r="AV811">
            <v>-161692.20921999999</v>
          </cell>
          <cell r="AW811" t="str">
            <v>OLD DEAL</v>
          </cell>
        </row>
        <row r="812">
          <cell r="AU812" t="str">
            <v>GAS</v>
          </cell>
          <cell r="AV812">
            <v>-142599.11848999999</v>
          </cell>
          <cell r="AW812" t="str">
            <v>OLD DEAL</v>
          </cell>
        </row>
        <row r="813">
          <cell r="AU813" t="str">
            <v>GAS</v>
          </cell>
          <cell r="AV813">
            <v>-128066.66680000001</v>
          </cell>
          <cell r="AW813" t="str">
            <v>OLD DEAL</v>
          </cell>
        </row>
        <row r="814">
          <cell r="AU814" t="str">
            <v>GAS</v>
          </cell>
          <cell r="AV814">
            <v>-103353.38692</v>
          </cell>
          <cell r="AW814" t="str">
            <v>OLD DEAL</v>
          </cell>
        </row>
        <row r="815">
          <cell r="AU815" t="str">
            <v>GAS</v>
          </cell>
          <cell r="AV815">
            <v>-74358.427330000006</v>
          </cell>
          <cell r="AW815" t="str">
            <v>OLD DEAL</v>
          </cell>
        </row>
        <row r="816">
          <cell r="AU816" t="str">
            <v>GAS</v>
          </cell>
          <cell r="AV816">
            <v>-16383.50315</v>
          </cell>
          <cell r="AW816" t="str">
            <v>OLD DEAL</v>
          </cell>
        </row>
        <row r="817">
          <cell r="AU817" t="str">
            <v>GAS</v>
          </cell>
          <cell r="AV817">
            <v>-29398.583490000001</v>
          </cell>
          <cell r="AW817" t="str">
            <v>OLD DEAL</v>
          </cell>
        </row>
        <row r="818">
          <cell r="AU818" t="str">
            <v>GAS</v>
          </cell>
          <cell r="AV818">
            <v>-28519.823700000001</v>
          </cell>
          <cell r="AW818" t="str">
            <v>OLD DEAL</v>
          </cell>
        </row>
        <row r="819">
          <cell r="AU819" t="str">
            <v>GAS</v>
          </cell>
          <cell r="AV819">
            <v>-28459.259290000002</v>
          </cell>
          <cell r="AW819" t="str">
            <v>OLD DEAL</v>
          </cell>
        </row>
        <row r="820">
          <cell r="AU820" t="str">
            <v>GAS</v>
          </cell>
          <cell r="AV820">
            <v>-25838.346730000001</v>
          </cell>
          <cell r="AW820" t="str">
            <v>OLD DEAL</v>
          </cell>
        </row>
        <row r="821">
          <cell r="AU821" t="str">
            <v>GAS</v>
          </cell>
          <cell r="AV821">
            <v>-18589.606830000001</v>
          </cell>
          <cell r="AW821" t="str">
            <v>OLD DEAL</v>
          </cell>
        </row>
        <row r="822">
          <cell r="AU822" t="str">
            <v>GAS</v>
          </cell>
          <cell r="AV822">
            <v>649179.78934000002</v>
          </cell>
          <cell r="AW822" t="str">
            <v>OLD DEAL</v>
          </cell>
        </row>
        <row r="823">
          <cell r="AU823" t="str">
            <v>GAS</v>
          </cell>
          <cell r="AV823">
            <v>-32767.006290000001</v>
          </cell>
          <cell r="AW823" t="str">
            <v>OLD DEAL</v>
          </cell>
        </row>
        <row r="824">
          <cell r="AU824" t="str">
            <v>GAS</v>
          </cell>
          <cell r="AV824">
            <v>-29398.583490000001</v>
          </cell>
          <cell r="AW824" t="str">
            <v>OLD DEAL</v>
          </cell>
        </row>
        <row r="825">
          <cell r="AU825" t="str">
            <v>GAS</v>
          </cell>
          <cell r="AV825">
            <v>-28519.823700000001</v>
          </cell>
          <cell r="AW825" t="str">
            <v>OLD DEAL</v>
          </cell>
        </row>
        <row r="826">
          <cell r="AU826" t="str">
            <v>GAS</v>
          </cell>
          <cell r="AV826">
            <v>-28459.259290000002</v>
          </cell>
          <cell r="AW826" t="str">
            <v>OLD DEAL</v>
          </cell>
        </row>
        <row r="827">
          <cell r="AU827" t="str">
            <v>GAS</v>
          </cell>
          <cell r="AV827">
            <v>-25838.346730000001</v>
          </cell>
          <cell r="AW827" t="str">
            <v>OLD DEAL</v>
          </cell>
        </row>
        <row r="828">
          <cell r="AU828" t="str">
            <v>GAS</v>
          </cell>
          <cell r="AV828">
            <v>-18589.606830000001</v>
          </cell>
          <cell r="AW828" t="str">
            <v>OLD DEAL</v>
          </cell>
        </row>
        <row r="829">
          <cell r="AU829" t="str">
            <v>GAS</v>
          </cell>
          <cell r="AV829">
            <v>-180218.53461</v>
          </cell>
          <cell r="AW829" t="str">
            <v>OLD DEAL</v>
          </cell>
        </row>
        <row r="830">
          <cell r="AU830" t="str">
            <v>GAS</v>
          </cell>
          <cell r="AV830">
            <v>-249887.95970000001</v>
          </cell>
          <cell r="AW830" t="str">
            <v>OLD DEAL</v>
          </cell>
        </row>
        <row r="831">
          <cell r="AU831" t="str">
            <v>GAS</v>
          </cell>
          <cell r="AV831">
            <v>-185378.85404000001</v>
          </cell>
          <cell r="AW831" t="str">
            <v>OLD DEAL</v>
          </cell>
        </row>
        <row r="832">
          <cell r="AU832" t="str">
            <v>GAS</v>
          </cell>
          <cell r="AV832">
            <v>-184985.18538000001</v>
          </cell>
          <cell r="AW832" t="str">
            <v>OLD DEAL</v>
          </cell>
        </row>
        <row r="833">
          <cell r="AU833" t="str">
            <v>GAS</v>
          </cell>
          <cell r="AV833">
            <v>-142110.90701</v>
          </cell>
          <cell r="AW833" t="str">
            <v>OLD DEAL</v>
          </cell>
        </row>
        <row r="834">
          <cell r="AU834" t="str">
            <v>GAS</v>
          </cell>
          <cell r="AV834">
            <v>-74358.427330000006</v>
          </cell>
          <cell r="AW834" t="str">
            <v>OLD DEAL</v>
          </cell>
        </row>
        <row r="835">
          <cell r="AU835" t="str">
            <v>GAS</v>
          </cell>
          <cell r="AV835">
            <v>-49150.509440000002</v>
          </cell>
          <cell r="AW835" t="str">
            <v>OLD DEAL</v>
          </cell>
        </row>
        <row r="836">
          <cell r="AU836" t="str">
            <v>GAS</v>
          </cell>
          <cell r="AV836">
            <v>-58797.166989999998</v>
          </cell>
          <cell r="AW836" t="str">
            <v>OLD DEAL</v>
          </cell>
        </row>
        <row r="837">
          <cell r="AU837" t="str">
            <v>GAS</v>
          </cell>
          <cell r="AV837">
            <v>-42779.735549999998</v>
          </cell>
          <cell r="AW837" t="str">
            <v>OLD DEAL</v>
          </cell>
        </row>
        <row r="838">
          <cell r="AU838" t="str">
            <v>GAS</v>
          </cell>
          <cell r="AV838">
            <v>-42688.888930000001</v>
          </cell>
          <cell r="AW838" t="str">
            <v>OLD DEAL</v>
          </cell>
        </row>
        <row r="839">
          <cell r="AU839" t="str">
            <v>GAS</v>
          </cell>
          <cell r="AV839">
            <v>-38757.520089999998</v>
          </cell>
          <cell r="AW839" t="str">
            <v>OLD DEAL</v>
          </cell>
        </row>
        <row r="840">
          <cell r="AU840" t="str">
            <v>GAS</v>
          </cell>
          <cell r="AV840">
            <v>-18589.606830000001</v>
          </cell>
          <cell r="AW840" t="str">
            <v>OLD DEAL</v>
          </cell>
        </row>
        <row r="841">
          <cell r="AU841" t="str">
            <v>GAS</v>
          </cell>
          <cell r="AV841">
            <v>-16383.50315</v>
          </cell>
          <cell r="AW841" t="str">
            <v>OLD DEAL</v>
          </cell>
        </row>
        <row r="842">
          <cell r="AU842" t="str">
            <v>GAS</v>
          </cell>
          <cell r="AV842">
            <v>-14699.29175</v>
          </cell>
          <cell r="AW842" t="str">
            <v>OLD DEAL</v>
          </cell>
        </row>
        <row r="843">
          <cell r="AU843" t="str">
            <v>GAS</v>
          </cell>
          <cell r="AV843">
            <v>-14259.91185</v>
          </cell>
          <cell r="AW843" t="str">
            <v>OLD DEAL</v>
          </cell>
        </row>
        <row r="844">
          <cell r="AU844" t="str">
            <v>GAS</v>
          </cell>
          <cell r="AV844">
            <v>-14229.629639999999</v>
          </cell>
          <cell r="AW844" t="str">
            <v>OLD DEAL</v>
          </cell>
        </row>
        <row r="845">
          <cell r="AU845" t="str">
            <v>GAS</v>
          </cell>
          <cell r="AV845">
            <v>-12919.173360000001</v>
          </cell>
          <cell r="AW845" t="str">
            <v>OLD DEAL</v>
          </cell>
        </row>
        <row r="846">
          <cell r="AU846" t="str">
            <v>GAS</v>
          </cell>
          <cell r="AV846">
            <v>-9294.8034200000002</v>
          </cell>
          <cell r="AW846" t="str">
            <v>OLD DEAL</v>
          </cell>
        </row>
        <row r="847">
          <cell r="AU847" t="str">
            <v>GAS</v>
          </cell>
          <cell r="AV847">
            <v>664046.50207000005</v>
          </cell>
          <cell r="AW847" t="str">
            <v>OLD DEAL</v>
          </cell>
        </row>
        <row r="848">
          <cell r="AU848" t="str">
            <v>GAS</v>
          </cell>
          <cell r="AV848">
            <v>669323.35256000003</v>
          </cell>
          <cell r="AW848" t="str">
            <v>OLD DEAL</v>
          </cell>
        </row>
        <row r="849">
          <cell r="AU849" t="str">
            <v>GAS</v>
          </cell>
          <cell r="AV849">
            <v>-127534.13295</v>
          </cell>
          <cell r="AW849" t="str">
            <v>OLD DEAL</v>
          </cell>
        </row>
        <row r="850">
          <cell r="AU850" t="str">
            <v>GAS</v>
          </cell>
          <cell r="AV850">
            <v>-145312.42952999999</v>
          </cell>
          <cell r="AW850" t="str">
            <v>OLD DEAL</v>
          </cell>
        </row>
        <row r="851">
          <cell r="AU851" t="str">
            <v>GAS</v>
          </cell>
          <cell r="AV851">
            <v>-118795.15549999999</v>
          </cell>
          <cell r="AW851" t="str">
            <v>OLD DEAL</v>
          </cell>
        </row>
        <row r="852">
          <cell r="AU852" t="str">
            <v>GAS</v>
          </cell>
          <cell r="AV852">
            <v>-111807.06907</v>
          </cell>
          <cell r="AW852" t="str">
            <v>OLD DEAL</v>
          </cell>
        </row>
        <row r="853">
          <cell r="AU853" t="str">
            <v>GAS</v>
          </cell>
          <cell r="AV853">
            <v>-116577.82345</v>
          </cell>
          <cell r="AW853" t="str">
            <v>OLD DEAL</v>
          </cell>
        </row>
        <row r="854">
          <cell r="AU854" t="str">
            <v>GAS</v>
          </cell>
          <cell r="AV854">
            <v>-68131.552110000004</v>
          </cell>
          <cell r="AW854" t="str">
            <v>OLD DEAL</v>
          </cell>
        </row>
        <row r="855">
          <cell r="AU855" t="str">
            <v>GAS</v>
          </cell>
          <cell r="AV855">
            <v>-85022.755300000004</v>
          </cell>
          <cell r="AW855" t="str">
            <v>OLD DEAL</v>
          </cell>
        </row>
        <row r="856">
          <cell r="AU856" t="str">
            <v>GAS</v>
          </cell>
          <cell r="AV856">
            <v>-88802.040269999998</v>
          </cell>
          <cell r="AW856" t="str">
            <v>OLD DEAL</v>
          </cell>
        </row>
        <row r="857">
          <cell r="AU857" t="str">
            <v>GAS</v>
          </cell>
          <cell r="AV857">
            <v>-74246.97219</v>
          </cell>
          <cell r="AW857" t="str">
            <v>OLD DEAL</v>
          </cell>
        </row>
        <row r="858">
          <cell r="AU858" t="str">
            <v>GAS</v>
          </cell>
          <cell r="AV858">
            <v>-67084.241439999998</v>
          </cell>
          <cell r="AW858" t="str">
            <v>OLD DEAL</v>
          </cell>
        </row>
        <row r="859">
          <cell r="AU859" t="str">
            <v>GAS</v>
          </cell>
          <cell r="AV859">
            <v>-54860.15221</v>
          </cell>
          <cell r="AW859" t="str">
            <v>OLD DEAL</v>
          </cell>
        </row>
        <row r="860">
          <cell r="AU860" t="str">
            <v>GAS</v>
          </cell>
          <cell r="AV860">
            <v>-38932.315490000001</v>
          </cell>
          <cell r="AW860" t="str">
            <v>OLD DEAL</v>
          </cell>
        </row>
        <row r="861">
          <cell r="AU861" t="str">
            <v>GAS</v>
          </cell>
          <cell r="AV861">
            <v>-28322.361260000001</v>
          </cell>
          <cell r="AW861" t="str">
            <v>OLD DEAL</v>
          </cell>
        </row>
        <row r="862">
          <cell r="AU862" t="str">
            <v>GAS</v>
          </cell>
          <cell r="AV862">
            <v>-8502.2755300000008</v>
          </cell>
          <cell r="AW862" t="str">
            <v>OLD DEAL</v>
          </cell>
        </row>
        <row r="863">
          <cell r="AU863" t="str">
            <v>GAS</v>
          </cell>
          <cell r="AV863">
            <v>-16145.825500000001</v>
          </cell>
          <cell r="AW863" t="str">
            <v>OLD DEAL</v>
          </cell>
        </row>
        <row r="864">
          <cell r="AU864" t="str">
            <v>GAS</v>
          </cell>
          <cell r="AV864">
            <v>-7424.69722</v>
          </cell>
          <cell r="AW864" t="str">
            <v>OLD DEAL</v>
          </cell>
        </row>
        <row r="865">
          <cell r="AU865" t="str">
            <v>GAS</v>
          </cell>
          <cell r="AV865">
            <v>-14907.609210000001</v>
          </cell>
          <cell r="AW865" t="str">
            <v>OLD DEAL</v>
          </cell>
        </row>
        <row r="866">
          <cell r="AU866" t="str">
            <v>GAS</v>
          </cell>
          <cell r="AV866">
            <v>-13715.038049999999</v>
          </cell>
          <cell r="AW866" t="str">
            <v>OLD DEAL</v>
          </cell>
        </row>
        <row r="867">
          <cell r="AU867" t="str">
            <v>GAS</v>
          </cell>
          <cell r="AV867">
            <v>-9733.0788699999994</v>
          </cell>
          <cell r="AW867" t="str">
            <v>OLD DEAL</v>
          </cell>
        </row>
        <row r="868">
          <cell r="AU868" t="str">
            <v>GAS</v>
          </cell>
          <cell r="AV868">
            <v>-8747.3342400000001</v>
          </cell>
          <cell r="AW868" t="str">
            <v>OLD DEAL</v>
          </cell>
        </row>
        <row r="869">
          <cell r="AU869" t="str">
            <v>GAS</v>
          </cell>
          <cell r="AV869">
            <v>-17004.551060000002</v>
          </cell>
          <cell r="AW869" t="str">
            <v>OLD DEAL</v>
          </cell>
        </row>
        <row r="870">
          <cell r="AU870" t="str">
            <v>GAS</v>
          </cell>
          <cell r="AV870">
            <v>-16145.825500000001</v>
          </cell>
          <cell r="AW870" t="str">
            <v>OLD DEAL</v>
          </cell>
        </row>
        <row r="871">
          <cell r="AU871" t="str">
            <v>GAS</v>
          </cell>
          <cell r="AV871">
            <v>-7424.69722</v>
          </cell>
          <cell r="AW871" t="str">
            <v>OLD DEAL</v>
          </cell>
        </row>
        <row r="872">
          <cell r="AU872" t="str">
            <v>GAS</v>
          </cell>
          <cell r="AV872">
            <v>-14907.609210000001</v>
          </cell>
          <cell r="AW872" t="str">
            <v>OLD DEAL</v>
          </cell>
        </row>
        <row r="873">
          <cell r="AU873" t="str">
            <v>GAS</v>
          </cell>
          <cell r="AV873">
            <v>-13715.038049999999</v>
          </cell>
          <cell r="AW873" t="str">
            <v>OLD DEAL</v>
          </cell>
        </row>
        <row r="874">
          <cell r="AU874" t="str">
            <v>GAS</v>
          </cell>
          <cell r="AV874">
            <v>-14599.61831</v>
          </cell>
          <cell r="AW874" t="str">
            <v>OLD DEAL</v>
          </cell>
        </row>
        <row r="875">
          <cell r="AU875" t="str">
            <v>GAS</v>
          </cell>
          <cell r="AV875">
            <v>-93525.030830000003</v>
          </cell>
          <cell r="AW875" t="str">
            <v>OLD DEAL</v>
          </cell>
        </row>
        <row r="876">
          <cell r="AU876" t="str">
            <v>GAS</v>
          </cell>
          <cell r="AV876">
            <v>-137239.51678000001</v>
          </cell>
          <cell r="AW876" t="str">
            <v>OLD DEAL</v>
          </cell>
        </row>
        <row r="877">
          <cell r="AU877" t="str">
            <v>GAS</v>
          </cell>
          <cell r="AV877">
            <v>-96521.063840000003</v>
          </cell>
          <cell r="AW877" t="str">
            <v>OLD DEAL</v>
          </cell>
        </row>
        <row r="878">
          <cell r="AU878" t="str">
            <v>GAS</v>
          </cell>
          <cell r="AV878">
            <v>-96899.459860000003</v>
          </cell>
          <cell r="AW878" t="str">
            <v>OLD DEAL</v>
          </cell>
        </row>
        <row r="879">
          <cell r="AU879" t="str">
            <v>GAS</v>
          </cell>
          <cell r="AV879">
            <v>-75432.709289999999</v>
          </cell>
          <cell r="AW879" t="str">
            <v>OLD DEAL</v>
          </cell>
        </row>
        <row r="880">
          <cell r="AU880" t="str">
            <v>GAS</v>
          </cell>
          <cell r="AV880">
            <v>-43798.854919999998</v>
          </cell>
          <cell r="AW880" t="str">
            <v>OLD DEAL</v>
          </cell>
        </row>
        <row r="881">
          <cell r="AU881" t="str">
            <v>GAS</v>
          </cell>
          <cell r="AV881">
            <v>-25506.826590000001</v>
          </cell>
          <cell r="AW881" t="str">
            <v>OLD DEAL</v>
          </cell>
        </row>
        <row r="882">
          <cell r="AU882" t="str">
            <v>GAS</v>
          </cell>
          <cell r="AV882">
            <v>-40364.563759999997</v>
          </cell>
          <cell r="AW882" t="str">
            <v>OLD DEAL</v>
          </cell>
        </row>
        <row r="883">
          <cell r="AU883" t="str">
            <v>GAS</v>
          </cell>
          <cell r="AV883">
            <v>-22274.091659999998</v>
          </cell>
          <cell r="AW883" t="str">
            <v>OLD DEAL</v>
          </cell>
        </row>
        <row r="884">
          <cell r="AU884" t="str">
            <v>GAS</v>
          </cell>
          <cell r="AV884">
            <v>-22361.413809999998</v>
          </cell>
          <cell r="AW884" t="str">
            <v>OLD DEAL</v>
          </cell>
        </row>
        <row r="885">
          <cell r="AU885" t="str">
            <v>GAS</v>
          </cell>
          <cell r="AV885">
            <v>-20572.557079999999</v>
          </cell>
          <cell r="AW885" t="str">
            <v>OLD DEAL</v>
          </cell>
        </row>
        <row r="886">
          <cell r="AU886" t="str">
            <v>GAS</v>
          </cell>
          <cell r="AV886">
            <v>-14599.61831</v>
          </cell>
          <cell r="AW886" t="str">
            <v>OLD DEAL</v>
          </cell>
        </row>
        <row r="887">
          <cell r="AU887" t="str">
            <v>GAS</v>
          </cell>
          <cell r="AV887">
            <v>-16145.825500000001</v>
          </cell>
          <cell r="AW887" t="str">
            <v>OLD DEAL</v>
          </cell>
        </row>
        <row r="888">
          <cell r="AU888" t="str">
            <v>GAS</v>
          </cell>
          <cell r="AV888">
            <v>0</v>
          </cell>
          <cell r="AW888" t="str">
            <v>OLD DEAL</v>
          </cell>
        </row>
        <row r="889">
          <cell r="AU889" t="str">
            <v>GAS</v>
          </cell>
          <cell r="AV889">
            <v>-7453.8046000000004</v>
          </cell>
          <cell r="AW889" t="str">
            <v>OLD DEAL</v>
          </cell>
        </row>
        <row r="890">
          <cell r="AU890" t="str">
            <v>GAS</v>
          </cell>
          <cell r="AV890">
            <v>411647.46012</v>
          </cell>
          <cell r="AW890" t="str">
            <v>OLD DEAL</v>
          </cell>
        </row>
        <row r="891">
          <cell r="AU891" t="str">
            <v>GAS</v>
          </cell>
          <cell r="AV891">
            <v>-169163.28362999999</v>
          </cell>
          <cell r="AW891" t="str">
            <v>OLD DEAL</v>
          </cell>
        </row>
        <row r="892">
          <cell r="AU892" t="str">
            <v>GAS</v>
          </cell>
          <cell r="AV892">
            <v>-173339.14550000001</v>
          </cell>
          <cell r="AW892" t="str">
            <v>OLD DEAL</v>
          </cell>
        </row>
        <row r="893">
          <cell r="AU893" t="str">
            <v>GAS</v>
          </cell>
          <cell r="AV893">
            <v>-147169.84520000001</v>
          </cell>
          <cell r="AW893" t="str">
            <v>OLD DEAL</v>
          </cell>
        </row>
        <row r="894">
          <cell r="AU894" t="str">
            <v>GAS</v>
          </cell>
          <cell r="AV894">
            <v>-130776.59976</v>
          </cell>
          <cell r="AW894" t="str">
            <v>OLD DEAL</v>
          </cell>
        </row>
        <row r="895">
          <cell r="AU895" t="str">
            <v>GAS</v>
          </cell>
          <cell r="AV895">
            <v>-89649.251120000001</v>
          </cell>
          <cell r="AW895" t="str">
            <v>OLD DEAL</v>
          </cell>
        </row>
        <row r="896">
          <cell r="AU896" t="str">
            <v>GAS</v>
          </cell>
          <cell r="AV896">
            <v>-43950.2232</v>
          </cell>
          <cell r="AW896" t="str">
            <v>OLD DEAL</v>
          </cell>
        </row>
        <row r="897">
          <cell r="AU897" t="str">
            <v>GAS</v>
          </cell>
          <cell r="AV897">
            <v>-101497.97018</v>
          </cell>
          <cell r="AW897" t="str">
            <v>OLD DEAL</v>
          </cell>
        </row>
        <row r="898">
          <cell r="AU898" t="str">
            <v>GAS</v>
          </cell>
          <cell r="AV898">
            <v>-105929.47779999999</v>
          </cell>
          <cell r="AW898" t="str">
            <v>OLD DEAL</v>
          </cell>
        </row>
        <row r="899">
          <cell r="AU899" t="str">
            <v>GAS</v>
          </cell>
          <cell r="AV899">
            <v>-91981.153250000003</v>
          </cell>
          <cell r="AW899" t="str">
            <v>OLD DEAL</v>
          </cell>
        </row>
        <row r="900">
          <cell r="AU900" t="str">
            <v>GAS</v>
          </cell>
          <cell r="AV900">
            <v>-69747.519870000004</v>
          </cell>
          <cell r="AW900" t="str">
            <v>OLD DEAL</v>
          </cell>
        </row>
        <row r="901">
          <cell r="AU901" t="str">
            <v>GAS</v>
          </cell>
          <cell r="AV901">
            <v>-65199.45536</v>
          </cell>
          <cell r="AW901" t="str">
            <v>OLD DEAL</v>
          </cell>
        </row>
        <row r="902">
          <cell r="AU902" t="str">
            <v>GAS</v>
          </cell>
          <cell r="AV902">
            <v>-43950.2232</v>
          </cell>
          <cell r="AW902" t="str">
            <v>OLD DEAL</v>
          </cell>
        </row>
        <row r="903">
          <cell r="AU903" t="str">
            <v>GAS</v>
          </cell>
          <cell r="AV903">
            <v>-11277.552240000001</v>
          </cell>
          <cell r="AW903" t="str">
            <v>OLD DEAL</v>
          </cell>
        </row>
        <row r="904">
          <cell r="AU904" t="str">
            <v>GAS</v>
          </cell>
          <cell r="AV904">
            <v>-9629.9525300000005</v>
          </cell>
          <cell r="AW904" t="str">
            <v>OLD DEAL</v>
          </cell>
        </row>
        <row r="905">
          <cell r="AU905" t="str">
            <v>GAS</v>
          </cell>
          <cell r="AV905">
            <v>-9198.1153300000005</v>
          </cell>
          <cell r="AW905" t="str">
            <v>OLD DEAL</v>
          </cell>
        </row>
        <row r="906">
          <cell r="AU906" t="str">
            <v>GAS</v>
          </cell>
          <cell r="AV906">
            <v>-17436.879970000002</v>
          </cell>
          <cell r="AW906" t="str">
            <v>OLD DEAL</v>
          </cell>
        </row>
        <row r="907">
          <cell r="AU907" t="str">
            <v>GAS</v>
          </cell>
          <cell r="AV907">
            <v>-8149.93192</v>
          </cell>
          <cell r="AW907" t="str">
            <v>OLD DEAL</v>
          </cell>
        </row>
        <row r="908">
          <cell r="AU908" t="str">
            <v>GAS</v>
          </cell>
          <cell r="AV908">
            <v>-5493.7779</v>
          </cell>
          <cell r="AW908" t="str">
            <v>OLD DEAL</v>
          </cell>
        </row>
        <row r="909">
          <cell r="AU909" t="str">
            <v>GAS</v>
          </cell>
          <cell r="AV909">
            <v>-11277.552240000001</v>
          </cell>
          <cell r="AW909" t="str">
            <v>OLD DEAL</v>
          </cell>
        </row>
        <row r="910">
          <cell r="AU910" t="str">
            <v>GAS</v>
          </cell>
          <cell r="AV910">
            <v>-19259.905060000001</v>
          </cell>
          <cell r="AW910" t="str">
            <v>OLD DEAL</v>
          </cell>
        </row>
        <row r="911">
          <cell r="AU911" t="str">
            <v>GAS</v>
          </cell>
          <cell r="AV911">
            <v>-9198.1153300000005</v>
          </cell>
          <cell r="AW911" t="str">
            <v>OLD DEAL</v>
          </cell>
        </row>
        <row r="912">
          <cell r="AU912" t="str">
            <v>GAS</v>
          </cell>
          <cell r="AV912">
            <v>-8718.4399799999992</v>
          </cell>
          <cell r="AW912" t="str">
            <v>OLD DEAL</v>
          </cell>
        </row>
        <row r="913">
          <cell r="AU913" t="str">
            <v>GAS</v>
          </cell>
          <cell r="AV913">
            <v>-8149.93192</v>
          </cell>
          <cell r="AW913" t="str">
            <v>OLD DEAL</v>
          </cell>
        </row>
        <row r="914">
          <cell r="AU914" t="str">
            <v>GAS</v>
          </cell>
          <cell r="AV914">
            <v>-5493.7779</v>
          </cell>
          <cell r="AW914" t="str">
            <v>OLD DEAL</v>
          </cell>
        </row>
        <row r="915">
          <cell r="AU915" t="str">
            <v>GAS</v>
          </cell>
          <cell r="AV915">
            <v>-124053.07466</v>
          </cell>
          <cell r="AW915" t="str">
            <v>OLD DEAL</v>
          </cell>
        </row>
        <row r="916">
          <cell r="AU916" t="str">
            <v>GAS</v>
          </cell>
          <cell r="AV916">
            <v>-134819.33538999999</v>
          </cell>
          <cell r="AW916" t="str">
            <v>OLD DEAL</v>
          </cell>
        </row>
        <row r="917">
          <cell r="AU917" t="str">
            <v>GAS</v>
          </cell>
          <cell r="AV917">
            <v>-119575.49923</v>
          </cell>
          <cell r="AW917" t="str">
            <v>OLD DEAL</v>
          </cell>
        </row>
        <row r="918">
          <cell r="AU918" t="str">
            <v>GAS</v>
          </cell>
          <cell r="AV918">
            <v>-104621.27981000001</v>
          </cell>
          <cell r="AW918" t="str">
            <v>OLD DEAL</v>
          </cell>
        </row>
        <row r="919">
          <cell r="AU919" t="str">
            <v>GAS</v>
          </cell>
          <cell r="AV919">
            <v>-97799.183040000004</v>
          </cell>
          <cell r="AW919" t="str">
            <v>OLD DEAL</v>
          </cell>
        </row>
        <row r="920">
          <cell r="AU920" t="str">
            <v>GAS</v>
          </cell>
          <cell r="AV920">
            <v>-49444.001100000001</v>
          </cell>
          <cell r="AW920" t="str">
            <v>OLD DEAL</v>
          </cell>
        </row>
        <row r="921">
          <cell r="AU921" t="str">
            <v>GAS</v>
          </cell>
          <cell r="AV921">
            <v>-33832.656730000002</v>
          </cell>
          <cell r="AW921" t="str">
            <v>OLD DEAL</v>
          </cell>
        </row>
        <row r="922">
          <cell r="AU922" t="str">
            <v>GAS</v>
          </cell>
          <cell r="AV922">
            <v>-38519.810109999999</v>
          </cell>
          <cell r="AW922" t="str">
            <v>OLD DEAL</v>
          </cell>
        </row>
        <row r="923">
          <cell r="AU923" t="str">
            <v>GAS</v>
          </cell>
          <cell r="AV923">
            <v>-27594.345979999998</v>
          </cell>
          <cell r="AW923" t="str">
            <v>OLD DEAL</v>
          </cell>
        </row>
        <row r="924">
          <cell r="AU924" t="str">
            <v>GAS</v>
          </cell>
          <cell r="AV924">
            <v>-26155.319950000001</v>
          </cell>
          <cell r="AW924" t="str">
            <v>OLD DEAL</v>
          </cell>
        </row>
        <row r="925">
          <cell r="AU925" t="str">
            <v>GAS</v>
          </cell>
          <cell r="AV925">
            <v>-32599.72768</v>
          </cell>
          <cell r="AW925" t="str">
            <v>OLD DEAL</v>
          </cell>
        </row>
        <row r="926">
          <cell r="AU926" t="str">
            <v>GAS</v>
          </cell>
          <cell r="AV926">
            <v>-16481.333699999999</v>
          </cell>
          <cell r="AW926" t="str">
            <v>OLD DEAL</v>
          </cell>
        </row>
        <row r="927">
          <cell r="AU927" t="str">
            <v>GAS</v>
          </cell>
          <cell r="AV927">
            <v>-11277.552240000001</v>
          </cell>
          <cell r="AW927" t="str">
            <v>OLD DEAL</v>
          </cell>
        </row>
        <row r="928">
          <cell r="AU928" t="str">
            <v>GAS</v>
          </cell>
          <cell r="AV928">
            <v>-9629.9525300000005</v>
          </cell>
          <cell r="AW928" t="str">
            <v>OLD DEAL</v>
          </cell>
        </row>
        <row r="929">
          <cell r="AU929" t="str">
            <v>GAS</v>
          </cell>
          <cell r="AV929">
            <v>-9198.1153300000005</v>
          </cell>
          <cell r="AW929" t="str">
            <v>OLD DEAL</v>
          </cell>
        </row>
        <row r="930">
          <cell r="AU930" t="str">
            <v>GAS</v>
          </cell>
          <cell r="AV930">
            <v>-8718.4399799999992</v>
          </cell>
          <cell r="AW930" t="str">
            <v>OLD DEAL</v>
          </cell>
        </row>
        <row r="931">
          <cell r="AU931" t="str">
            <v>GAS</v>
          </cell>
          <cell r="AV931">
            <v>-8149.93192</v>
          </cell>
          <cell r="AW931" t="str">
            <v>OLD DEAL</v>
          </cell>
        </row>
        <row r="932">
          <cell r="AU932" t="str">
            <v>GAS</v>
          </cell>
          <cell r="AV932">
            <v>-5493.7779</v>
          </cell>
          <cell r="AW932" t="str">
            <v>OLD DEAL</v>
          </cell>
        </row>
        <row r="933">
          <cell r="AU933" t="str">
            <v>GAS</v>
          </cell>
          <cell r="AV933">
            <v>336993.58322999999</v>
          </cell>
          <cell r="AW933" t="str">
            <v>OLD DEAL</v>
          </cell>
        </row>
        <row r="934">
          <cell r="AU934" t="str">
            <v>GAS</v>
          </cell>
          <cell r="AV934">
            <v>-14440.000000601885</v>
          </cell>
          <cell r="AW934" t="str">
            <v>OLD DEAL</v>
          </cell>
        </row>
        <row r="935">
          <cell r="AU935" t="str">
            <v>GAS</v>
          </cell>
          <cell r="AV935">
            <v>-14489.999998231127</v>
          </cell>
          <cell r="AW935" t="str">
            <v>OLD DEAL</v>
          </cell>
        </row>
        <row r="936">
          <cell r="AU936" t="str">
            <v>GAS</v>
          </cell>
          <cell r="AV936">
            <v>-13640.000004772308</v>
          </cell>
          <cell r="AW936" t="str">
            <v>OLD DEAL</v>
          </cell>
        </row>
        <row r="937">
          <cell r="AU937" t="str">
            <v>GAS</v>
          </cell>
          <cell r="AV937">
            <v>-12319.999995696366</v>
          </cell>
          <cell r="AW937" t="str">
            <v>OLD DEAL</v>
          </cell>
        </row>
        <row r="938">
          <cell r="AU938" t="str">
            <v>GAS</v>
          </cell>
          <cell r="AV938">
            <v>-6300.0000021591859</v>
          </cell>
          <cell r="AW938" t="str">
            <v>OLD DEAL</v>
          </cell>
        </row>
        <row r="939">
          <cell r="AU939" t="str">
            <v>GAS</v>
          </cell>
          <cell r="AV939">
            <v>0</v>
          </cell>
          <cell r="AW939" t="str">
            <v>OLD DEAL</v>
          </cell>
        </row>
        <row r="940">
          <cell r="AU940" t="str">
            <v>GAS</v>
          </cell>
          <cell r="AV940">
            <v>0</v>
          </cell>
          <cell r="AW940" t="str">
            <v>OLD DEAL</v>
          </cell>
        </row>
        <row r="941">
          <cell r="AU941" t="str">
            <v>GAS</v>
          </cell>
          <cell r="AV941">
            <v>0</v>
          </cell>
          <cell r="AW941" t="str">
            <v>OLD DEAL</v>
          </cell>
        </row>
        <row r="942">
          <cell r="AU942" t="str">
            <v>GAS</v>
          </cell>
          <cell r="AV942">
            <v>0</v>
          </cell>
          <cell r="AW942" t="str">
            <v>OLD DEAL</v>
          </cell>
        </row>
        <row r="943">
          <cell r="AU943" t="str">
            <v>GAS</v>
          </cell>
          <cell r="AV943">
            <v>0</v>
          </cell>
          <cell r="AW943" t="str">
            <v>OLD DEAL</v>
          </cell>
        </row>
        <row r="944">
          <cell r="AU944" t="str">
            <v>GAS</v>
          </cell>
          <cell r="AV944">
            <v>0</v>
          </cell>
          <cell r="AW944" t="str">
            <v>OLD DEAL</v>
          </cell>
        </row>
        <row r="945">
          <cell r="AU945" t="str">
            <v>GAS</v>
          </cell>
          <cell r="AV945">
            <v>0</v>
          </cell>
          <cell r="AW945" t="str">
            <v>OLD DEAL</v>
          </cell>
        </row>
        <row r="946">
          <cell r="AU946" t="str">
            <v>GAS</v>
          </cell>
          <cell r="AV946">
            <v>71499.999996426093</v>
          </cell>
          <cell r="AW946" t="str">
            <v>OLD DEAL</v>
          </cell>
        </row>
        <row r="947">
          <cell r="AU947" t="str">
            <v>GAS</v>
          </cell>
          <cell r="AV947">
            <v>107300.0000040278</v>
          </cell>
          <cell r="AW947" t="str">
            <v>OLD DEAL</v>
          </cell>
        </row>
        <row r="948">
          <cell r="AU948" t="str">
            <v>GAS</v>
          </cell>
          <cell r="AV948">
            <v>114799.99999897629</v>
          </cell>
          <cell r="AW948" t="str">
            <v>OLD DEAL</v>
          </cell>
        </row>
        <row r="949">
          <cell r="AU949" t="str">
            <v>GAS</v>
          </cell>
          <cell r="AV949">
            <v>102489.99999730755</v>
          </cell>
          <cell r="AW949" t="str">
            <v>OLD DEAL</v>
          </cell>
        </row>
        <row r="950">
          <cell r="AU950" t="str">
            <v>GAS</v>
          </cell>
          <cell r="AV950">
            <v>33750.000001642511</v>
          </cell>
          <cell r="AW950" t="str">
            <v>OLD DEAL</v>
          </cell>
        </row>
        <row r="951">
          <cell r="AU951" t="str">
            <v>GAS</v>
          </cell>
          <cell r="AV951">
            <v>16500.00000131645</v>
          </cell>
          <cell r="AW951" t="str">
            <v>OLD DEAL</v>
          </cell>
        </row>
        <row r="952">
          <cell r="AU952" t="str">
            <v>GAS</v>
          </cell>
          <cell r="AV952">
            <v>14400.000002434943</v>
          </cell>
          <cell r="AW952" t="str">
            <v>OLD DEAL</v>
          </cell>
        </row>
        <row r="953">
          <cell r="AU953" t="str">
            <v>GAS</v>
          </cell>
          <cell r="AV953">
            <v>17599.999998943378</v>
          </cell>
          <cell r="AW953" t="str">
            <v>OLD DEAL</v>
          </cell>
        </row>
        <row r="954">
          <cell r="AU954" t="str">
            <v>GAS</v>
          </cell>
          <cell r="AV954">
            <v>18600.000003885947</v>
          </cell>
          <cell r="AW954" t="str">
            <v>OLD DEAL</v>
          </cell>
        </row>
        <row r="955">
          <cell r="AU955" t="str">
            <v>GAS</v>
          </cell>
          <cell r="AV955">
            <v>24309.99999981259</v>
          </cell>
          <cell r="AW955" t="str">
            <v>OLD DEAL</v>
          </cell>
        </row>
        <row r="956">
          <cell r="AU956" t="str">
            <v>GAS</v>
          </cell>
          <cell r="AV956">
            <v>36749.999995231978</v>
          </cell>
          <cell r="AW956" t="str">
            <v>OLD DEAL</v>
          </cell>
        </row>
        <row r="957">
          <cell r="AU957" t="str">
            <v>GAS</v>
          </cell>
          <cell r="AV957">
            <v>-6209.9999966394707</v>
          </cell>
          <cell r="AW957" t="str">
            <v>OLD DEAL</v>
          </cell>
        </row>
        <row r="958">
          <cell r="AU958" t="str">
            <v>GAS</v>
          </cell>
          <cell r="AV958">
            <v>-4140.0000023645225</v>
          </cell>
          <cell r="AW958" t="str">
            <v>OLD DEAL</v>
          </cell>
        </row>
        <row r="959">
          <cell r="AU959" t="str">
            <v>GAS</v>
          </cell>
          <cell r="AV959">
            <v>-2089.9999991087134</v>
          </cell>
          <cell r="AW959" t="str">
            <v>OLD DEAL</v>
          </cell>
        </row>
        <row r="960">
          <cell r="AU960" t="str">
            <v>GAS</v>
          </cell>
          <cell r="AV960">
            <v>329.99999655668972</v>
          </cell>
          <cell r="AW960" t="str">
            <v>OLD DEAL</v>
          </cell>
        </row>
        <row r="961">
          <cell r="AU961" t="str">
            <v>GAS</v>
          </cell>
          <cell r="AV961">
            <v>8820.0000030228603</v>
          </cell>
          <cell r="AW961" t="str">
            <v>OLD DEAL</v>
          </cell>
        </row>
        <row r="962">
          <cell r="AU962" t="str">
            <v>GAS</v>
          </cell>
          <cell r="AV962">
            <v>0</v>
          </cell>
          <cell r="AW962" t="str">
            <v>OLD DEAL</v>
          </cell>
        </row>
        <row r="963">
          <cell r="AU963" t="str">
            <v>GAS</v>
          </cell>
          <cell r="AV963">
            <v>0</v>
          </cell>
          <cell r="AW963" t="str">
            <v>OLD DEAL</v>
          </cell>
        </row>
        <row r="964">
          <cell r="AU964" t="str">
            <v>GAS</v>
          </cell>
          <cell r="AV964">
            <v>0</v>
          </cell>
          <cell r="AW964" t="str">
            <v>OLD DEAL</v>
          </cell>
        </row>
        <row r="965">
          <cell r="AU965" t="str">
            <v>GAS</v>
          </cell>
          <cell r="AV965">
            <v>0</v>
          </cell>
          <cell r="AW965" t="str">
            <v>OLD DEAL</v>
          </cell>
        </row>
        <row r="966">
          <cell r="AU966" t="str">
            <v>GAS</v>
          </cell>
          <cell r="AV966">
            <v>0</v>
          </cell>
          <cell r="AW966" t="str">
            <v>OLD DEAL</v>
          </cell>
        </row>
        <row r="967">
          <cell r="AU967" t="str">
            <v>GAS</v>
          </cell>
          <cell r="AV967">
            <v>0</v>
          </cell>
          <cell r="AW967" t="str">
            <v>OLD DEAL</v>
          </cell>
        </row>
        <row r="968">
          <cell r="AU968" t="str">
            <v>GAS</v>
          </cell>
          <cell r="AV968">
            <v>0</v>
          </cell>
          <cell r="AW968" t="str">
            <v>OLD DEAL</v>
          </cell>
        </row>
        <row r="969">
          <cell r="AU969" t="str">
            <v>GAS</v>
          </cell>
          <cell r="AV969">
            <v>89249.999996681363</v>
          </cell>
          <cell r="AW969" t="str">
            <v>OLD DEAL</v>
          </cell>
        </row>
        <row r="970">
          <cell r="AU970" t="str">
            <v>GAS</v>
          </cell>
          <cell r="AV970">
            <v>136899.99999879368</v>
          </cell>
          <cell r="AW970" t="str">
            <v>OLD DEAL</v>
          </cell>
        </row>
        <row r="971">
          <cell r="AU971" t="str">
            <v>GAS</v>
          </cell>
          <cell r="AV971">
            <v>153719.99999703126</v>
          </cell>
          <cell r="AW971" t="str">
            <v>OLD DEAL</v>
          </cell>
        </row>
        <row r="972">
          <cell r="AU972" t="str">
            <v>GAS</v>
          </cell>
          <cell r="AV972">
            <v>134309.99999998667</v>
          </cell>
          <cell r="AW972" t="str">
            <v>OLD DEAL</v>
          </cell>
        </row>
        <row r="973">
          <cell r="AU973" t="str">
            <v>GAS</v>
          </cell>
          <cell r="AV973">
            <v>57500.000004295813</v>
          </cell>
          <cell r="AW973" t="str">
            <v>OLD DEAL</v>
          </cell>
        </row>
        <row r="974">
          <cell r="AU974" t="str">
            <v>GAS</v>
          </cell>
          <cell r="AV974">
            <v>27059.999998108371</v>
          </cell>
          <cell r="AW974" t="str">
            <v>OLD DEAL</v>
          </cell>
        </row>
        <row r="975">
          <cell r="AU975" t="str">
            <v>GAS</v>
          </cell>
          <cell r="AV975">
            <v>24900.000004210426</v>
          </cell>
          <cell r="AW975" t="str">
            <v>OLD DEAL</v>
          </cell>
        </row>
        <row r="976">
          <cell r="AU976" t="str">
            <v>GAS</v>
          </cell>
          <cell r="AV976">
            <v>22859.999998431322</v>
          </cell>
          <cell r="AW976" t="str">
            <v>OLD DEAL</v>
          </cell>
        </row>
        <row r="977">
          <cell r="AU977" t="str">
            <v>GAS</v>
          </cell>
          <cell r="AV977">
            <v>27200.000000651049</v>
          </cell>
          <cell r="AW977" t="str">
            <v>OLD DEAL</v>
          </cell>
        </row>
        <row r="978">
          <cell r="AU978" t="str">
            <v>GAS</v>
          </cell>
          <cell r="AV978">
            <v>33880.000002411893</v>
          </cell>
          <cell r="AW978" t="str">
            <v>OLD DEAL</v>
          </cell>
        </row>
        <row r="979">
          <cell r="AU979" t="str">
            <v>GAS</v>
          </cell>
          <cell r="AV979">
            <v>49350.00000088221</v>
          </cell>
          <cell r="AW979" t="str">
            <v>OLD DEAL</v>
          </cell>
        </row>
        <row r="980">
          <cell r="AU980" t="str">
            <v>GAS</v>
          </cell>
          <cell r="AV980">
            <v>-5160.000003410687</v>
          </cell>
          <cell r="AW980" t="str">
            <v>OLD DEAL</v>
          </cell>
        </row>
        <row r="981">
          <cell r="AU981" t="str">
            <v>GAS</v>
          </cell>
          <cell r="AV981">
            <v>1890.0000023896343</v>
          </cell>
          <cell r="AW981" t="str">
            <v>OLD DEAL</v>
          </cell>
        </row>
        <row r="982">
          <cell r="AU982" t="str">
            <v>GAS</v>
          </cell>
          <cell r="AV982">
            <v>5279.9999982777845</v>
          </cell>
          <cell r="AW982" t="str">
            <v>OLD DEAL</v>
          </cell>
        </row>
        <row r="983">
          <cell r="AU983" t="str">
            <v>GAS</v>
          </cell>
          <cell r="AV983">
            <v>7590.0000013962635</v>
          </cell>
          <cell r="AW983" t="str">
            <v>OLD DEAL</v>
          </cell>
        </row>
        <row r="984">
          <cell r="AU984" t="str">
            <v>GAS</v>
          </cell>
          <cell r="AV984">
            <v>18600.000001089684</v>
          </cell>
          <cell r="AW984" t="str">
            <v>OLD DEAL</v>
          </cell>
        </row>
        <row r="985">
          <cell r="AU985" t="str">
            <v>GAS</v>
          </cell>
          <cell r="AV985">
            <v>0</v>
          </cell>
          <cell r="AW985" t="str">
            <v>OLD DEAL</v>
          </cell>
        </row>
        <row r="986">
          <cell r="AU986" t="str">
            <v>GAS</v>
          </cell>
          <cell r="AV986">
            <v>0</v>
          </cell>
          <cell r="AW986" t="str">
            <v>OLD DEAL</v>
          </cell>
        </row>
        <row r="987">
          <cell r="AU987" t="str">
            <v>GAS</v>
          </cell>
          <cell r="AV987">
            <v>0</v>
          </cell>
          <cell r="AW987" t="str">
            <v>OLD DEAL</v>
          </cell>
        </row>
        <row r="988">
          <cell r="AU988" t="str">
            <v>GAS</v>
          </cell>
          <cell r="AV988">
            <v>0</v>
          </cell>
          <cell r="AW988" t="str">
            <v>OLD DEAL</v>
          </cell>
        </row>
        <row r="989">
          <cell r="AU989" t="str">
            <v>GAS</v>
          </cell>
          <cell r="AV989">
            <v>0</v>
          </cell>
          <cell r="AW989" t="str">
            <v>OLD DEAL</v>
          </cell>
        </row>
        <row r="990">
          <cell r="AU990" t="str">
            <v>GAS</v>
          </cell>
          <cell r="AV990">
            <v>0</v>
          </cell>
          <cell r="AW990" t="str">
            <v>OLD DEAL</v>
          </cell>
        </row>
        <row r="991">
          <cell r="AU991" t="str">
            <v>GAS</v>
          </cell>
          <cell r="AV991">
            <v>0</v>
          </cell>
          <cell r="AW991" t="str">
            <v>OLD DEAL</v>
          </cell>
        </row>
        <row r="992">
          <cell r="AU992" t="str">
            <v>GAS</v>
          </cell>
          <cell r="AV992">
            <v>101919.99999787608</v>
          </cell>
          <cell r="AW992" t="str">
            <v>OLD DEAL</v>
          </cell>
        </row>
        <row r="993">
          <cell r="AU993" t="str">
            <v>GAS</v>
          </cell>
          <cell r="AV993">
            <v>149109.99999995707</v>
          </cell>
          <cell r="AW993" t="str">
            <v>OLD DEAL</v>
          </cell>
        </row>
        <row r="994">
          <cell r="AU994" t="str">
            <v>GAS</v>
          </cell>
          <cell r="AV994">
            <v>161539.99999841323</v>
          </cell>
          <cell r="AW994" t="str">
            <v>OLD DEAL</v>
          </cell>
        </row>
        <row r="995">
          <cell r="AU995" t="str">
            <v>GAS</v>
          </cell>
          <cell r="AV995">
            <v>141479.99999569127</v>
          </cell>
          <cell r="AW995" t="str">
            <v>OLD DEAL</v>
          </cell>
        </row>
        <row r="996">
          <cell r="AU996" t="str">
            <v>GAS</v>
          </cell>
          <cell r="AV996">
            <v>65280.000001002692</v>
          </cell>
          <cell r="AW996" t="str">
            <v>OLD DEAL</v>
          </cell>
        </row>
        <row r="997">
          <cell r="AU997" t="str">
            <v>GAS</v>
          </cell>
          <cell r="AV997">
            <v>28800.000001377204</v>
          </cell>
          <cell r="AW997" t="str">
            <v>OLD DEAL</v>
          </cell>
        </row>
        <row r="998">
          <cell r="AU998" t="str">
            <v>GAS</v>
          </cell>
          <cell r="AV998">
            <v>26009.999999325319</v>
          </cell>
          <cell r="AW998" t="str">
            <v>OLD DEAL</v>
          </cell>
        </row>
        <row r="999">
          <cell r="AU999" t="str">
            <v>GAS</v>
          </cell>
          <cell r="AV999">
            <v>29100.000004429676</v>
          </cell>
          <cell r="AW999" t="str">
            <v>OLD DEAL</v>
          </cell>
        </row>
        <row r="1000">
          <cell r="AU1000" t="str">
            <v>GAS</v>
          </cell>
          <cell r="AV1000">
            <v>33989.99999594417</v>
          </cell>
          <cell r="AW1000" t="str">
            <v>OLD DEAL</v>
          </cell>
        </row>
        <row r="1001">
          <cell r="AU1001" t="str">
            <v>GAS</v>
          </cell>
          <cell r="AV1001">
            <v>37950.000000122222</v>
          </cell>
          <cell r="AW1001" t="str">
            <v>OLD DEAL</v>
          </cell>
        </row>
        <row r="1002">
          <cell r="AU1002" t="str">
            <v>GAS</v>
          </cell>
          <cell r="AV1002">
            <v>51240.000003259593</v>
          </cell>
          <cell r="AW1002" t="str">
            <v>OLD DEAL</v>
          </cell>
        </row>
        <row r="1003">
          <cell r="AU1003" t="str">
            <v>GAS</v>
          </cell>
          <cell r="AV1003">
            <v>39820.00000281963</v>
          </cell>
          <cell r="AW1003" t="str">
            <v>OLD DEAL</v>
          </cell>
        </row>
        <row r="1004">
          <cell r="AU1004" t="str">
            <v>GAS</v>
          </cell>
          <cell r="AV1004">
            <v>97739.99999572747</v>
          </cell>
          <cell r="AW1004" t="str">
            <v>OLD DEAL</v>
          </cell>
        </row>
        <row r="1005">
          <cell r="AU1005" t="str">
            <v>GAS</v>
          </cell>
          <cell r="AV1005">
            <v>-80190.000003864159</v>
          </cell>
          <cell r="AW1005" t="str">
            <v>OLD DEAL</v>
          </cell>
        </row>
        <row r="1006">
          <cell r="AU1006" t="str">
            <v>GAS</v>
          </cell>
          <cell r="AV1006">
            <v>-78099.516520000005</v>
          </cell>
          <cell r="AW1006" t="str">
            <v>OLD DEAL</v>
          </cell>
        </row>
        <row r="1007">
          <cell r="AU1007" t="str">
            <v>GAS</v>
          </cell>
          <cell r="AV1007">
            <v>-62594.193650000001</v>
          </cell>
          <cell r="AW1007" t="str">
            <v>OLD DEAL</v>
          </cell>
        </row>
        <row r="1008">
          <cell r="AU1008" t="str">
            <v>GAS</v>
          </cell>
          <cell r="AV1008">
            <v>-50944.019690000001</v>
          </cell>
          <cell r="AW1008" t="str">
            <v>OLD DEAL</v>
          </cell>
        </row>
        <row r="1009">
          <cell r="AU1009" t="str">
            <v>GAS</v>
          </cell>
          <cell r="AV1009">
            <v>-39651.381670000002</v>
          </cell>
          <cell r="AW1009" t="str">
            <v>OLD DEAL</v>
          </cell>
        </row>
        <row r="1010">
          <cell r="AU1010" t="str">
            <v>GAS</v>
          </cell>
          <cell r="AV1010">
            <v>-22818.42182</v>
          </cell>
          <cell r="AW1010" t="str">
            <v>OLD DEAL</v>
          </cell>
        </row>
        <row r="1011">
          <cell r="AU1011" t="str">
            <v>GAS</v>
          </cell>
          <cell r="AV1011">
            <v>-2635.5887499999999</v>
          </cell>
          <cell r="AW1011" t="str">
            <v>OLD DEAL</v>
          </cell>
        </row>
        <row r="1012">
          <cell r="AU1012" t="str">
            <v>GAS</v>
          </cell>
          <cell r="AV1012">
            <v>-46859.709909999998</v>
          </cell>
          <cell r="AW1012" t="str">
            <v>OLD DEAL</v>
          </cell>
        </row>
        <row r="1013">
          <cell r="AU1013" t="str">
            <v>GAS</v>
          </cell>
          <cell r="AV1013">
            <v>-38252.007230000003</v>
          </cell>
          <cell r="AW1013" t="str">
            <v>OLD DEAL</v>
          </cell>
        </row>
        <row r="1014">
          <cell r="AU1014" t="str">
            <v>GAS</v>
          </cell>
          <cell r="AV1014">
            <v>-31840.012309999998</v>
          </cell>
          <cell r="AW1014" t="str">
            <v>OLD DEAL</v>
          </cell>
        </row>
        <row r="1015">
          <cell r="AU1015" t="str">
            <v>GAS</v>
          </cell>
          <cell r="AV1015">
            <v>-21147.403549999999</v>
          </cell>
          <cell r="AW1015" t="str">
            <v>OLD DEAL</v>
          </cell>
        </row>
        <row r="1016">
          <cell r="AU1016" t="str">
            <v>GAS</v>
          </cell>
          <cell r="AV1016">
            <v>-16595.21587</v>
          </cell>
          <cell r="AW1016" t="str">
            <v>OLD DEAL</v>
          </cell>
        </row>
        <row r="1017">
          <cell r="AU1017" t="str">
            <v>GAS</v>
          </cell>
          <cell r="AV1017">
            <v>-2635.5887499999999</v>
          </cell>
          <cell r="AW1017" t="str">
            <v>OLD DEAL</v>
          </cell>
        </row>
        <row r="1018">
          <cell r="AU1018" t="str">
            <v>GAS</v>
          </cell>
          <cell r="AV1018">
            <v>-6969.5545199999997</v>
          </cell>
          <cell r="AW1018" t="str">
            <v>OLD DEAL</v>
          </cell>
        </row>
        <row r="1019">
          <cell r="AU1019" t="str">
            <v>GAS</v>
          </cell>
          <cell r="AV1019">
            <v>-5206.6344300000001</v>
          </cell>
          <cell r="AW1019" t="str">
            <v>OLD DEAL</v>
          </cell>
        </row>
        <row r="1020">
          <cell r="AU1020" t="str">
            <v>GAS</v>
          </cell>
          <cell r="AV1020">
            <v>-3477.4551999999999</v>
          </cell>
          <cell r="AW1020" t="str">
            <v>OLD DEAL</v>
          </cell>
        </row>
        <row r="1021">
          <cell r="AU1021" t="str">
            <v>GAS</v>
          </cell>
          <cell r="AV1021">
            <v>-3184.0012299999999</v>
          </cell>
          <cell r="AW1021" t="str">
            <v>OLD DEAL</v>
          </cell>
        </row>
        <row r="1022">
          <cell r="AU1022" t="str">
            <v>GAS</v>
          </cell>
          <cell r="AV1022">
            <v>-5286.8508899999997</v>
          </cell>
          <cell r="AW1022" t="str">
            <v>OLD DEAL</v>
          </cell>
        </row>
        <row r="1023">
          <cell r="AU1023" t="str">
            <v>GAS</v>
          </cell>
          <cell r="AV1023">
            <v>-2074.4019800000001</v>
          </cell>
          <cell r="AW1023" t="str">
            <v>OLD DEAL</v>
          </cell>
        </row>
        <row r="1024">
          <cell r="AU1024" t="str">
            <v>GAS</v>
          </cell>
          <cell r="AV1024">
            <v>-329.44859000000002</v>
          </cell>
          <cell r="AW1024" t="str">
            <v>OLD DEAL</v>
          </cell>
        </row>
        <row r="1025">
          <cell r="AU1025" t="str">
            <v>GAS</v>
          </cell>
          <cell r="AV1025">
            <v>76.03801</v>
          </cell>
          <cell r="AW1025" t="str">
            <v>OLD DEAL</v>
          </cell>
        </row>
        <row r="1026">
          <cell r="AU1026" t="str">
            <v>GAS</v>
          </cell>
          <cell r="AV1026">
            <v>-5206.6344300000001</v>
          </cell>
          <cell r="AW1026" t="str">
            <v>OLD DEAL</v>
          </cell>
        </row>
        <row r="1027">
          <cell r="AU1027" t="str">
            <v>GAS</v>
          </cell>
          <cell r="AV1027">
            <v>-6954.9104100000004</v>
          </cell>
          <cell r="AW1027" t="str">
            <v>OLD DEAL</v>
          </cell>
        </row>
        <row r="1028">
          <cell r="AU1028" t="str">
            <v>GAS</v>
          </cell>
          <cell r="AV1028">
            <v>-3184.0012299999999</v>
          </cell>
          <cell r="AW1028" t="str">
            <v>OLD DEAL</v>
          </cell>
        </row>
        <row r="1029">
          <cell r="AU1029" t="str">
            <v>GAS</v>
          </cell>
          <cell r="AV1029">
            <v>-2643.42544</v>
          </cell>
          <cell r="AW1029" t="str">
            <v>OLD DEAL</v>
          </cell>
        </row>
        <row r="1030">
          <cell r="AU1030" t="str">
            <v>GAS</v>
          </cell>
          <cell r="AV1030">
            <v>-2074.4019800000001</v>
          </cell>
          <cell r="AW1030" t="str">
            <v>OLD DEAL</v>
          </cell>
        </row>
        <row r="1031">
          <cell r="AU1031" t="str">
            <v>GAS</v>
          </cell>
          <cell r="AV1031">
            <v>-329.44859000000002</v>
          </cell>
          <cell r="AW1031" t="str">
            <v>OLD DEAL</v>
          </cell>
        </row>
        <row r="1032">
          <cell r="AU1032" t="str">
            <v>GAS</v>
          </cell>
          <cell r="AV1032">
            <v>-57272.978779999998</v>
          </cell>
          <cell r="AW1032" t="str">
            <v>OLD DEAL</v>
          </cell>
        </row>
        <row r="1033">
          <cell r="AU1033" t="str">
            <v>GAS</v>
          </cell>
          <cell r="AV1033">
            <v>-48684.372840000004</v>
          </cell>
          <cell r="AW1033" t="str">
            <v>OLD DEAL</v>
          </cell>
        </row>
        <row r="1034">
          <cell r="AU1034" t="str">
            <v>GAS</v>
          </cell>
          <cell r="AV1034">
            <v>-41392.016000000003</v>
          </cell>
          <cell r="AW1034" t="str">
            <v>OLD DEAL</v>
          </cell>
        </row>
        <row r="1035">
          <cell r="AU1035" t="str">
            <v>GAS</v>
          </cell>
          <cell r="AV1035">
            <v>-31721.105329999999</v>
          </cell>
          <cell r="AW1035" t="str">
            <v>OLD DEAL</v>
          </cell>
        </row>
        <row r="1036">
          <cell r="AU1036" t="str">
            <v>GAS</v>
          </cell>
          <cell r="AV1036">
            <v>-24892.823799999998</v>
          </cell>
          <cell r="AW1036" t="str">
            <v>OLD DEAL</v>
          </cell>
        </row>
        <row r="1037">
          <cell r="AU1037" t="str">
            <v>GAS</v>
          </cell>
          <cell r="AV1037">
            <v>-2965.0373399999999</v>
          </cell>
          <cell r="AW1037" t="str">
            <v>OLD DEAL</v>
          </cell>
        </row>
        <row r="1038">
          <cell r="AU1038" t="str">
            <v>GAS</v>
          </cell>
          <cell r="AV1038">
            <v>-15619.9033</v>
          </cell>
          <cell r="AW1038" t="str">
            <v>OLD DEAL</v>
          </cell>
        </row>
        <row r="1039">
          <cell r="AU1039" t="str">
            <v>GAS</v>
          </cell>
          <cell r="AV1039">
            <v>-13909.820809999999</v>
          </cell>
          <cell r="AW1039" t="str">
            <v>OLD DEAL</v>
          </cell>
        </row>
        <row r="1040">
          <cell r="AU1040" t="str">
            <v>GAS</v>
          </cell>
          <cell r="AV1040">
            <v>-9552.0036899999996</v>
          </cell>
          <cell r="AW1040" t="str">
            <v>OLD DEAL</v>
          </cell>
        </row>
        <row r="1041">
          <cell r="AU1041" t="str">
            <v>GAS</v>
          </cell>
          <cell r="AV1041">
            <v>-7930.2763299999997</v>
          </cell>
          <cell r="AW1041" t="str">
            <v>OLD DEAL</v>
          </cell>
        </row>
        <row r="1042">
          <cell r="AU1042" t="str">
            <v>GAS</v>
          </cell>
          <cell r="AV1042">
            <v>-8297.6079300000001</v>
          </cell>
          <cell r="AW1042" t="str">
            <v>OLD DEAL</v>
          </cell>
        </row>
        <row r="1043">
          <cell r="AU1043" t="str">
            <v>GAS</v>
          </cell>
          <cell r="AV1043">
            <v>-988.34577999999999</v>
          </cell>
          <cell r="AW1043" t="str">
            <v>OLD DEAL</v>
          </cell>
        </row>
        <row r="1044">
          <cell r="AU1044" t="str">
            <v>GAS</v>
          </cell>
          <cell r="AV1044">
            <v>-5206.6344300000001</v>
          </cell>
          <cell r="AW1044" t="str">
            <v>OLD DEAL</v>
          </cell>
        </row>
        <row r="1045">
          <cell r="AU1045" t="str">
            <v>GAS</v>
          </cell>
          <cell r="AV1045">
            <v>-3477.4551999999999</v>
          </cell>
          <cell r="AW1045" t="str">
            <v>OLD DEAL</v>
          </cell>
        </row>
        <row r="1046">
          <cell r="AU1046" t="str">
            <v>GAS</v>
          </cell>
          <cell r="AV1046">
            <v>-3184.0012299999999</v>
          </cell>
          <cell r="AW1046" t="str">
            <v>OLD DEAL</v>
          </cell>
        </row>
        <row r="1047">
          <cell r="AU1047" t="str">
            <v>GAS</v>
          </cell>
          <cell r="AV1047">
            <v>-2643.42544</v>
          </cell>
          <cell r="AW1047" t="str">
            <v>OLD DEAL</v>
          </cell>
        </row>
        <row r="1048">
          <cell r="AU1048" t="str">
            <v>GAS</v>
          </cell>
          <cell r="AV1048">
            <v>-2074.4019800000001</v>
          </cell>
          <cell r="AW1048" t="str">
            <v>OLD DEAL</v>
          </cell>
        </row>
        <row r="1049">
          <cell r="AU1049" t="str">
            <v>GAS</v>
          </cell>
          <cell r="AV1049">
            <v>-329.44859000000002</v>
          </cell>
          <cell r="AW1049" t="str">
            <v>OLD DEAL</v>
          </cell>
        </row>
        <row r="1050">
          <cell r="AU1050" t="str">
            <v>GAS</v>
          </cell>
          <cell r="AV1050">
            <v>-2049.9999995404974</v>
          </cell>
          <cell r="AW1050" t="str">
            <v>OLD DEAL</v>
          </cell>
        </row>
        <row r="1051">
          <cell r="AU1051" t="str">
            <v>GAS</v>
          </cell>
          <cell r="AV1051">
            <v>-2029.9999995236149</v>
          </cell>
          <cell r="AW1051" t="str">
            <v>OLD DEAL</v>
          </cell>
        </row>
        <row r="1052">
          <cell r="AU1052" t="str">
            <v>GAS</v>
          </cell>
          <cell r="AV1052">
            <v>-3429.9999992578082</v>
          </cell>
          <cell r="AW1052" t="str">
            <v>OLD DEAL</v>
          </cell>
        </row>
        <row r="1053">
          <cell r="AU1053" t="str">
            <v>GAS</v>
          </cell>
          <cell r="AV1053">
            <v>-3179.9999968084185</v>
          </cell>
          <cell r="AW1053" t="str">
            <v>OLD DEAL</v>
          </cell>
        </row>
        <row r="1054">
          <cell r="AU1054" t="str">
            <v>GAS</v>
          </cell>
          <cell r="AV1054">
            <v>-12539.999996466231</v>
          </cell>
          <cell r="AW1054" t="str">
            <v>OLD DEAL</v>
          </cell>
        </row>
        <row r="1055">
          <cell r="AU1055" t="str">
            <v>GAS</v>
          </cell>
          <cell r="AV1055">
            <v>-2040.0000025660606</v>
          </cell>
          <cell r="AW1055" t="str">
            <v>OLD DEAL</v>
          </cell>
        </row>
        <row r="1056">
          <cell r="AU1056" t="str">
            <v>GAS</v>
          </cell>
          <cell r="AV1056">
            <v>-26879.999997162537</v>
          </cell>
          <cell r="AW1056" t="str">
            <v>OLD DEAL</v>
          </cell>
        </row>
        <row r="1057">
          <cell r="AU1057" t="str">
            <v>GAS</v>
          </cell>
          <cell r="AV1057">
            <v>-27000.000005015718</v>
          </cell>
          <cell r="AW1057" t="str">
            <v>OLD DEAL</v>
          </cell>
        </row>
        <row r="1058">
          <cell r="AU1058" t="str">
            <v>GAS</v>
          </cell>
          <cell r="AV1058">
            <v>-7980.0000033930992</v>
          </cell>
          <cell r="AW1058" t="str">
            <v>OLD DEAL</v>
          </cell>
        </row>
        <row r="1059">
          <cell r="AU1059" t="str">
            <v>GAS</v>
          </cell>
          <cell r="AV1059">
            <v>-11339.999999159012</v>
          </cell>
          <cell r="AW1059" t="str">
            <v>OLD DEAL</v>
          </cell>
        </row>
        <row r="1060">
          <cell r="AU1060" t="str">
            <v>GAS</v>
          </cell>
          <cell r="AV1060">
            <v>-10920.000004198864</v>
          </cell>
          <cell r="AW1060" t="str">
            <v>OLD DEAL</v>
          </cell>
        </row>
        <row r="1061">
          <cell r="AU1061" t="str">
            <v>GAS</v>
          </cell>
          <cell r="AV1061">
            <v>-8700.0000049035716</v>
          </cell>
          <cell r="AW1061" t="str">
            <v>OLD DEAL</v>
          </cell>
        </row>
        <row r="1062">
          <cell r="AU1062" t="str">
            <v>GAS</v>
          </cell>
          <cell r="AV1062">
            <v>-7499.9999992419143</v>
          </cell>
          <cell r="AW1062" t="str">
            <v>OLD DEAL</v>
          </cell>
        </row>
        <row r="1063">
          <cell r="AU1063" t="str">
            <v>GAS</v>
          </cell>
          <cell r="AV1063">
            <v>65359.999997438936</v>
          </cell>
          <cell r="AW1063" t="str">
            <v>OLD DEAL</v>
          </cell>
        </row>
        <row r="1064">
          <cell r="AU1064" t="str">
            <v>GAS</v>
          </cell>
          <cell r="AV1064">
            <v>-77456.537540000005</v>
          </cell>
          <cell r="AW1064" t="str">
            <v>OLD DEAL</v>
          </cell>
        </row>
        <row r="1065">
          <cell r="AU1065" t="str">
            <v>GAS</v>
          </cell>
          <cell r="AV1065">
            <v>-67020.407749999998</v>
          </cell>
          <cell r="AW1065" t="str">
            <v>OLD DEAL</v>
          </cell>
        </row>
        <row r="1066">
          <cell r="AU1066" t="str">
            <v>GAS</v>
          </cell>
          <cell r="AV1066">
            <v>-55667.83294</v>
          </cell>
          <cell r="AW1066" t="str">
            <v>OLD DEAL</v>
          </cell>
        </row>
        <row r="1067">
          <cell r="AU1067" t="str">
            <v>GAS</v>
          </cell>
          <cell r="AV1067">
            <v>-49285.044430000002</v>
          </cell>
          <cell r="AW1067" t="str">
            <v>OLD DEAL</v>
          </cell>
        </row>
        <row r="1068">
          <cell r="AU1068" t="str">
            <v>GAS</v>
          </cell>
          <cell r="AV1068">
            <v>-29545.11377</v>
          </cell>
          <cell r="AW1068" t="str">
            <v>OLD DEAL</v>
          </cell>
        </row>
        <row r="1069">
          <cell r="AU1069" t="str">
            <v>GAS</v>
          </cell>
          <cell r="AV1069">
            <v>-8864.4426399999993</v>
          </cell>
          <cell r="AW1069" t="str">
            <v>OLD DEAL</v>
          </cell>
        </row>
        <row r="1070">
          <cell r="AU1070" t="str">
            <v>GAS</v>
          </cell>
          <cell r="AV1070">
            <v>-46473.92252</v>
          </cell>
          <cell r="AW1070" t="str">
            <v>OLD DEAL</v>
          </cell>
        </row>
        <row r="1071">
          <cell r="AU1071" t="str">
            <v>GAS</v>
          </cell>
          <cell r="AV1071">
            <v>-40956.915849999998</v>
          </cell>
          <cell r="AW1071" t="str">
            <v>OLD DEAL</v>
          </cell>
        </row>
        <row r="1072">
          <cell r="AU1072" t="str">
            <v>GAS</v>
          </cell>
          <cell r="AV1072">
            <v>-34792.39559</v>
          </cell>
          <cell r="AW1072" t="str">
            <v>OLD DEAL</v>
          </cell>
        </row>
        <row r="1073">
          <cell r="AU1073" t="str">
            <v>GAS</v>
          </cell>
          <cell r="AV1073">
            <v>-26285.357029999999</v>
          </cell>
          <cell r="AW1073" t="str">
            <v>OLD DEAL</v>
          </cell>
        </row>
        <row r="1074">
          <cell r="AU1074" t="str">
            <v>GAS</v>
          </cell>
          <cell r="AV1074">
            <v>-21487.355469999999</v>
          </cell>
          <cell r="AW1074" t="str">
            <v>OLD DEAL</v>
          </cell>
        </row>
        <row r="1075">
          <cell r="AU1075" t="str">
            <v>GAS</v>
          </cell>
          <cell r="AV1075">
            <v>-8864.4426399999993</v>
          </cell>
          <cell r="AW1075" t="str">
            <v>OLD DEAL</v>
          </cell>
        </row>
        <row r="1076">
          <cell r="AU1076" t="str">
            <v>GAS</v>
          </cell>
          <cell r="AV1076">
            <v>-6746.9839000000002</v>
          </cell>
          <cell r="AW1076" t="str">
            <v>OLD DEAL</v>
          </cell>
        </row>
        <row r="1077">
          <cell r="AU1077" t="str">
            <v>GAS</v>
          </cell>
          <cell r="AV1077">
            <v>-5163.7691699999996</v>
          </cell>
          <cell r="AW1077" t="str">
            <v>OLD DEAL</v>
          </cell>
        </row>
        <row r="1078">
          <cell r="AU1078" t="str">
            <v>GAS</v>
          </cell>
          <cell r="AV1078">
            <v>-3723.35599</v>
          </cell>
          <cell r="AW1078" t="str">
            <v>OLD DEAL</v>
          </cell>
        </row>
        <row r="1079">
          <cell r="AU1079" t="str">
            <v>GAS</v>
          </cell>
          <cell r="AV1079">
            <v>-3479.23956</v>
          </cell>
          <cell r="AW1079" t="str">
            <v>OLD DEAL</v>
          </cell>
        </row>
        <row r="1080">
          <cell r="AU1080" t="str">
            <v>GAS</v>
          </cell>
          <cell r="AV1080">
            <v>-6571.3392599999997</v>
          </cell>
          <cell r="AW1080" t="str">
            <v>OLD DEAL</v>
          </cell>
        </row>
        <row r="1081">
          <cell r="AU1081" t="str">
            <v>GAS</v>
          </cell>
          <cell r="AV1081">
            <v>-2685.9194299999999</v>
          </cell>
          <cell r="AW1081" t="str">
            <v>OLD DEAL</v>
          </cell>
        </row>
        <row r="1082">
          <cell r="AU1082" t="str">
            <v>GAS</v>
          </cell>
          <cell r="AV1082">
            <v>-1108.0553299999999</v>
          </cell>
          <cell r="AW1082" t="str">
            <v>OLD DEAL</v>
          </cell>
        </row>
        <row r="1083">
          <cell r="AU1083" t="str">
            <v>GAS</v>
          </cell>
          <cell r="AV1083">
            <v>-1017.13189</v>
          </cell>
          <cell r="AW1083" t="str">
            <v>OLD DEAL</v>
          </cell>
        </row>
        <row r="1084">
          <cell r="AU1084" t="str">
            <v>GAS</v>
          </cell>
          <cell r="AV1084">
            <v>-5163.7691699999996</v>
          </cell>
          <cell r="AW1084" t="str">
            <v>OLD DEAL</v>
          </cell>
        </row>
        <row r="1085">
          <cell r="AU1085" t="str">
            <v>GAS</v>
          </cell>
          <cell r="AV1085">
            <v>-7446.7119700000003</v>
          </cell>
          <cell r="AW1085" t="str">
            <v>OLD DEAL</v>
          </cell>
        </row>
        <row r="1086">
          <cell r="AU1086" t="str">
            <v>GAS</v>
          </cell>
          <cell r="AV1086">
            <v>-3479.23956</v>
          </cell>
          <cell r="AW1086" t="str">
            <v>OLD DEAL</v>
          </cell>
        </row>
        <row r="1087">
          <cell r="AU1087" t="str">
            <v>GAS</v>
          </cell>
          <cell r="AV1087">
            <v>-3285.6696299999999</v>
          </cell>
          <cell r="AW1087" t="str">
            <v>OLD DEAL</v>
          </cell>
        </row>
        <row r="1088">
          <cell r="AU1088" t="str">
            <v>GAS</v>
          </cell>
          <cell r="AV1088">
            <v>-2685.9194299999999</v>
          </cell>
          <cell r="AW1088" t="str">
            <v>OLD DEAL</v>
          </cell>
        </row>
        <row r="1089">
          <cell r="AU1089" t="str">
            <v>GAS</v>
          </cell>
          <cell r="AV1089">
            <v>-1108.0553299999999</v>
          </cell>
          <cell r="AW1089" t="str">
            <v>OLD DEAL</v>
          </cell>
        </row>
        <row r="1090">
          <cell r="AU1090" t="str">
            <v>GAS</v>
          </cell>
          <cell r="AV1090">
            <v>-56801.460859999999</v>
          </cell>
          <cell r="AW1090" t="str">
            <v>OLD DEAL</v>
          </cell>
        </row>
        <row r="1091">
          <cell r="AU1091" t="str">
            <v>GAS</v>
          </cell>
          <cell r="AV1091">
            <v>-52126.983809999998</v>
          </cell>
          <cell r="AW1091" t="str">
            <v>OLD DEAL</v>
          </cell>
        </row>
        <row r="1092">
          <cell r="AU1092" t="str">
            <v>GAS</v>
          </cell>
          <cell r="AV1092">
            <v>-45230.114269999998</v>
          </cell>
          <cell r="AW1092" t="str">
            <v>OLD DEAL</v>
          </cell>
        </row>
        <row r="1093">
          <cell r="AU1093" t="str">
            <v>GAS</v>
          </cell>
          <cell r="AV1093">
            <v>-39428.035539999997</v>
          </cell>
          <cell r="AW1093" t="str">
            <v>OLD DEAL</v>
          </cell>
        </row>
        <row r="1094">
          <cell r="AU1094" t="str">
            <v>GAS</v>
          </cell>
          <cell r="AV1094">
            <v>-32231.033210000001</v>
          </cell>
          <cell r="AW1094" t="str">
            <v>OLD DEAL</v>
          </cell>
        </row>
        <row r="1095">
          <cell r="AU1095" t="str">
            <v>GAS</v>
          </cell>
          <cell r="AV1095">
            <v>-9972.4979700000004</v>
          </cell>
          <cell r="AW1095" t="str">
            <v>OLD DEAL</v>
          </cell>
        </row>
        <row r="1096">
          <cell r="AU1096" t="str">
            <v>GAS</v>
          </cell>
          <cell r="AV1096">
            <v>-15491.307510000001</v>
          </cell>
          <cell r="AW1096" t="str">
            <v>OLD DEAL</v>
          </cell>
        </row>
        <row r="1097">
          <cell r="AU1097" t="str">
            <v>GAS</v>
          </cell>
          <cell r="AV1097">
            <v>-14893.423940000001</v>
          </cell>
          <cell r="AW1097" t="str">
            <v>OLD DEAL</v>
          </cell>
        </row>
        <row r="1098">
          <cell r="AU1098" t="str">
            <v>GAS</v>
          </cell>
          <cell r="AV1098">
            <v>-10437.71868</v>
          </cell>
          <cell r="AW1098" t="str">
            <v>OLD DEAL</v>
          </cell>
        </row>
        <row r="1099">
          <cell r="AU1099" t="str">
            <v>GAS</v>
          </cell>
          <cell r="AV1099">
            <v>-9857.0088899999992</v>
          </cell>
          <cell r="AW1099" t="str">
            <v>OLD DEAL</v>
          </cell>
        </row>
        <row r="1100">
          <cell r="AU1100" t="str">
            <v>GAS</v>
          </cell>
          <cell r="AV1100">
            <v>-10743.677739999999</v>
          </cell>
          <cell r="AW1100" t="str">
            <v>OLD DEAL</v>
          </cell>
        </row>
        <row r="1101">
          <cell r="AU1101" t="str">
            <v>GAS</v>
          </cell>
          <cell r="AV1101">
            <v>-3324.16599</v>
          </cell>
          <cell r="AW1101" t="str">
            <v>OLD DEAL</v>
          </cell>
        </row>
        <row r="1102">
          <cell r="AU1102" t="str">
            <v>GAS</v>
          </cell>
          <cell r="AV1102">
            <v>-5163.7691699999996</v>
          </cell>
          <cell r="AW1102" t="str">
            <v>OLD DEAL</v>
          </cell>
        </row>
        <row r="1103">
          <cell r="AU1103" t="str">
            <v>GAS</v>
          </cell>
          <cell r="AV1103">
            <v>-3723.35599</v>
          </cell>
          <cell r="AW1103" t="str">
            <v>OLD DEAL</v>
          </cell>
        </row>
        <row r="1104">
          <cell r="AU1104" t="str">
            <v>GAS</v>
          </cell>
          <cell r="AV1104">
            <v>-3479.23956</v>
          </cell>
          <cell r="AW1104" t="str">
            <v>OLD DEAL</v>
          </cell>
        </row>
        <row r="1105">
          <cell r="AU1105" t="str">
            <v>GAS</v>
          </cell>
          <cell r="AV1105">
            <v>-3285.6696299999999</v>
          </cell>
          <cell r="AW1105" t="str">
            <v>OLD DEAL</v>
          </cell>
        </row>
        <row r="1106">
          <cell r="AU1106" t="str">
            <v>GAS</v>
          </cell>
          <cell r="AV1106">
            <v>-2685.9194299999999</v>
          </cell>
          <cell r="AW1106" t="str">
            <v>OLD DEAL</v>
          </cell>
        </row>
        <row r="1107">
          <cell r="AU1107" t="str">
            <v>GAS</v>
          </cell>
          <cell r="AV1107">
            <v>-1108.0553299999999</v>
          </cell>
          <cell r="AW1107" t="str">
            <v>OLD DEAL</v>
          </cell>
        </row>
        <row r="1108">
          <cell r="AU1108" t="str">
            <v>GAS</v>
          </cell>
          <cell r="AV1108">
            <v>-7920.000002116074</v>
          </cell>
          <cell r="AW1108" t="str">
            <v>OLD DEAL</v>
          </cell>
        </row>
        <row r="1109">
          <cell r="AU1109" t="str">
            <v>GAS</v>
          </cell>
          <cell r="AV1109">
            <v>-4399.9999959874276</v>
          </cell>
          <cell r="AW1109" t="str">
            <v>OLD DEAL</v>
          </cell>
        </row>
        <row r="1110">
          <cell r="AU1110" t="str">
            <v>GAS</v>
          </cell>
          <cell r="AV1110">
            <v>-860.0000031600631</v>
          </cell>
          <cell r="AW1110" t="str">
            <v>OLD DEAL</v>
          </cell>
        </row>
        <row r="1111">
          <cell r="AU1111" t="str">
            <v>GAS</v>
          </cell>
          <cell r="AV1111">
            <v>-479.99999618537333</v>
          </cell>
          <cell r="AW1111" t="str">
            <v>OLD DEAL</v>
          </cell>
        </row>
        <row r="1112">
          <cell r="AU1112" t="str">
            <v>GAS</v>
          </cell>
          <cell r="AV1112">
            <v>-180.00000178512164</v>
          </cell>
          <cell r="AW1112" t="str">
            <v>OLD DEAL</v>
          </cell>
        </row>
        <row r="1113">
          <cell r="AU1113" t="str">
            <v>GAS</v>
          </cell>
          <cell r="AV1113">
            <v>870.00000149932271</v>
          </cell>
          <cell r="AW1113" t="str">
            <v>OLD DEAL</v>
          </cell>
        </row>
        <row r="1114">
          <cell r="AU1114" t="str">
            <v>GAS</v>
          </cell>
          <cell r="AV1114">
            <v>6649.9999979127397</v>
          </cell>
          <cell r="AW1114" t="str">
            <v>OLD DEAL</v>
          </cell>
        </row>
        <row r="1115">
          <cell r="AU1115" t="str">
            <v>GAS</v>
          </cell>
          <cell r="AV1115">
            <v>79040.000004777365</v>
          </cell>
          <cell r="AW1115" t="str">
            <v>OLD DEAL</v>
          </cell>
        </row>
        <row r="1116">
          <cell r="AU1116" t="str">
            <v>GAS</v>
          </cell>
          <cell r="AV1116">
            <v>21376.235540000001</v>
          </cell>
          <cell r="AW1116" t="str">
            <v>OLD DEAL</v>
          </cell>
        </row>
        <row r="1117">
          <cell r="AU1117" t="str">
            <v>GAS</v>
          </cell>
          <cell r="AV1117">
            <v>10360.09758</v>
          </cell>
          <cell r="AW1117" t="str">
            <v>OLD DEAL</v>
          </cell>
        </row>
        <row r="1118">
          <cell r="AU1118" t="str">
            <v>GAS</v>
          </cell>
          <cell r="AV1118">
            <v>-45164.234149999997</v>
          </cell>
          <cell r="AW1118" t="str">
            <v>OLD DEAL</v>
          </cell>
        </row>
        <row r="1119">
          <cell r="AU1119" t="str">
            <v>GAS</v>
          </cell>
          <cell r="AV1119">
            <v>-21889.06798</v>
          </cell>
          <cell r="AW1119" t="str">
            <v>OLD DEAL</v>
          </cell>
        </row>
        <row r="1120">
          <cell r="AU1120" t="str">
            <v>GAS</v>
          </cell>
          <cell r="AV1120">
            <v>-945.75946999999996</v>
          </cell>
          <cell r="AW1120" t="str">
            <v>NEW DEAL</v>
          </cell>
        </row>
        <row r="1121">
          <cell r="AU1121" t="str">
            <v>GAS</v>
          </cell>
          <cell r="AV1121">
            <v>-468.59998999999999</v>
          </cell>
          <cell r="AW1121" t="str">
            <v>NEW DEAL</v>
          </cell>
        </row>
        <row r="1122">
          <cell r="AU1122" t="str">
            <v>GAS</v>
          </cell>
          <cell r="AV1122">
            <v>1023.82191</v>
          </cell>
          <cell r="AW1122" t="str">
            <v>NEW DEAL</v>
          </cell>
        </row>
        <row r="1123">
          <cell r="AU1123" t="str">
            <v>GAS</v>
          </cell>
          <cell r="AV1123">
            <v>2066.3450400000002</v>
          </cell>
          <cell r="AW1123" t="str">
            <v>NEW DEAL</v>
          </cell>
        </row>
        <row r="1124">
          <cell r="AU1124" t="str">
            <v>GAS</v>
          </cell>
          <cell r="AV1124">
            <v>17150.000002320587</v>
          </cell>
          <cell r="AW1124" t="str">
            <v>NEW DEAL</v>
          </cell>
        </row>
        <row r="1125">
          <cell r="AU1125" t="str">
            <v>GAS</v>
          </cell>
          <cell r="AV1125">
            <v>16310.000002738432</v>
          </cell>
          <cell r="AW1125" t="str">
            <v>NEW DEAL</v>
          </cell>
        </row>
        <row r="1126">
          <cell r="AU1126" t="str">
            <v>GAS</v>
          </cell>
          <cell r="AV1126">
            <v>13320.000000168086</v>
          </cell>
          <cell r="AW1126" t="str">
            <v>NEW DEAL</v>
          </cell>
        </row>
        <row r="1127">
          <cell r="AU1127" t="str">
            <v>GAS</v>
          </cell>
          <cell r="AV1127">
            <v>17080.000001961835</v>
          </cell>
          <cell r="AW1127" t="str">
            <v>NEW DEAL</v>
          </cell>
        </row>
        <row r="1128">
          <cell r="AU1128" t="str">
            <v>GAS</v>
          </cell>
          <cell r="AV1128">
            <v>10200.00000289735</v>
          </cell>
          <cell r="AW1128" t="str">
            <v>NEW DEAL</v>
          </cell>
        </row>
        <row r="1129">
          <cell r="AU1129" t="str">
            <v>GAS</v>
          </cell>
          <cell r="AV1129">
            <v>68850.000001577093</v>
          </cell>
          <cell r="AW1129" t="str">
            <v>NEW DEAL</v>
          </cell>
        </row>
        <row r="1130">
          <cell r="AU1130" t="str">
            <v>GAS</v>
          </cell>
          <cell r="AV1130">
            <v>68039.999999141073</v>
          </cell>
          <cell r="AW1130" t="str">
            <v>NEW DEAL</v>
          </cell>
        </row>
        <row r="1131">
          <cell r="AU1131" t="str">
            <v>GAS</v>
          </cell>
          <cell r="AV1131">
            <v>-3840.0000010259755</v>
          </cell>
          <cell r="AW1131" t="str">
            <v>NEW DEAL</v>
          </cell>
        </row>
        <row r="1132">
          <cell r="AU1132" t="str">
            <v>GAS</v>
          </cell>
          <cell r="AV1132">
            <v>-1799.9999969905705</v>
          </cell>
          <cell r="AW1132" t="str">
            <v>NEW DEAL</v>
          </cell>
        </row>
        <row r="1133">
          <cell r="AU1133" t="str">
            <v>GAS</v>
          </cell>
          <cell r="AV1133">
            <v>460.00000472703658</v>
          </cell>
          <cell r="AW1133" t="str">
            <v>NEW DEAL</v>
          </cell>
        </row>
        <row r="1134">
          <cell r="AU1134" t="str">
            <v>GAS</v>
          </cell>
          <cell r="AV1134">
            <v>2280.0000045147799</v>
          </cell>
          <cell r="AW1134" t="str">
            <v>NEW DEAL</v>
          </cell>
        </row>
        <row r="1135">
          <cell r="AU1135" t="str">
            <v>GAS</v>
          </cell>
          <cell r="AV1135">
            <v>1889.9999985956774</v>
          </cell>
          <cell r="AW1135" t="str">
            <v>NEW DEAL</v>
          </cell>
        </row>
        <row r="1136">
          <cell r="AU1136" t="str">
            <v>GAS</v>
          </cell>
          <cell r="AV1136">
            <v>1999.999995560552</v>
          </cell>
          <cell r="AW1136" t="str">
            <v>NEW DEAL</v>
          </cell>
        </row>
        <row r="1137">
          <cell r="AU1137" t="str">
            <v>GAS</v>
          </cell>
          <cell r="AV1137">
            <v>8500.0000031839572</v>
          </cell>
          <cell r="AW1137" t="str">
            <v>NEW DEAL</v>
          </cell>
        </row>
        <row r="1138">
          <cell r="AU1138" t="str">
            <v>GAS</v>
          </cell>
          <cell r="AV1138">
            <v>63559.999998352003</v>
          </cell>
          <cell r="AW1138" t="str">
            <v>NEW DEAL</v>
          </cell>
        </row>
        <row r="1139">
          <cell r="AU1139" t="str">
            <v>GAS</v>
          </cell>
          <cell r="AV1139">
            <v>-480.00000012824694</v>
          </cell>
          <cell r="AW1139" t="str">
            <v>NEW DEAL</v>
          </cell>
        </row>
        <row r="1140">
          <cell r="AU1140" t="str">
            <v>GAS</v>
          </cell>
          <cell r="AV1140">
            <v>1400.0000010031433</v>
          </cell>
          <cell r="AW1140" t="str">
            <v>NEW DEAL</v>
          </cell>
        </row>
        <row r="1141">
          <cell r="AU1141" t="str">
            <v>GAS</v>
          </cell>
          <cell r="AV1141">
            <v>2489.9999950168235</v>
          </cell>
          <cell r="AW1141" t="str">
            <v>NEW DEAL</v>
          </cell>
        </row>
        <row r="1142">
          <cell r="AU1142" t="str">
            <v>GAS</v>
          </cell>
          <cell r="AV1142">
            <v>3810.000003044056</v>
          </cell>
          <cell r="AW1142" t="str">
            <v>NEW DEAL</v>
          </cell>
        </row>
        <row r="1143">
          <cell r="AU1143" t="str">
            <v>GAS</v>
          </cell>
          <cell r="AV1143">
            <v>3989.9999959159804</v>
          </cell>
          <cell r="AW1143" t="str">
            <v>NEW DEAL</v>
          </cell>
        </row>
        <row r="1144">
          <cell r="AU1144" t="str">
            <v>GAS</v>
          </cell>
          <cell r="AV1144">
            <v>4799.9999953991173</v>
          </cell>
          <cell r="AW1144" t="str">
            <v>NEW DEAL</v>
          </cell>
        </row>
        <row r="1145">
          <cell r="AU1145" t="str">
            <v>GAS</v>
          </cell>
          <cell r="AV1145">
            <v>9499.9999970181998</v>
          </cell>
          <cell r="AW1145" t="str">
            <v>NEW DEAL</v>
          </cell>
        </row>
        <row r="1146">
          <cell r="AU1146" t="str">
            <v>GAS</v>
          </cell>
          <cell r="AV1146">
            <v>-769.99999829439162</v>
          </cell>
          <cell r="AW1146" t="str">
            <v>NEW DEAL</v>
          </cell>
        </row>
        <row r="1147">
          <cell r="AU1147" t="str">
            <v>GAS</v>
          </cell>
          <cell r="AV1147">
            <v>-160.00000338251292</v>
          </cell>
          <cell r="AW1147" t="str">
            <v>NEW DEAL</v>
          </cell>
        </row>
        <row r="1148">
          <cell r="AU1148" t="str">
            <v>GAS</v>
          </cell>
          <cell r="AV1148">
            <v>0</v>
          </cell>
          <cell r="AW1148" t="str">
            <v>NEW DEAL</v>
          </cell>
        </row>
        <row r="1149">
          <cell r="AU1149" t="str">
            <v>GAS</v>
          </cell>
          <cell r="AV1149">
            <v>0</v>
          </cell>
          <cell r="AW1149" t="str">
            <v>NEW DEAL</v>
          </cell>
        </row>
        <row r="1150">
          <cell r="AU1150" t="str">
            <v>GAS</v>
          </cell>
          <cell r="AV1150">
            <v>0</v>
          </cell>
          <cell r="AW1150" t="str">
            <v>NEW DEAL</v>
          </cell>
        </row>
        <row r="1151">
          <cell r="AU1151" t="str">
            <v>GAS</v>
          </cell>
          <cell r="AV1151">
            <v>0</v>
          </cell>
          <cell r="AW1151" t="str">
            <v>NEW DEAL</v>
          </cell>
        </row>
        <row r="1152">
          <cell r="AU1152" t="str">
            <v>GAS</v>
          </cell>
          <cell r="AV1152">
            <v>0</v>
          </cell>
          <cell r="AW1152" t="str">
            <v>NEW DEAL</v>
          </cell>
        </row>
        <row r="1153">
          <cell r="AU1153" t="str">
            <v>GAS</v>
          </cell>
          <cell r="AV1153">
            <v>0</v>
          </cell>
          <cell r="AW1153" t="str">
            <v>NEW DEAL</v>
          </cell>
        </row>
        <row r="1154">
          <cell r="AU1154" t="str">
            <v>GAS</v>
          </cell>
          <cell r="AV1154">
            <v>5550.0000027442857</v>
          </cell>
          <cell r="AW1154" t="str">
            <v>NEW DEAL</v>
          </cell>
        </row>
        <row r="1155">
          <cell r="AU1155" t="str">
            <v>GAS</v>
          </cell>
          <cell r="AV1155">
            <v>4349.9999956627571</v>
          </cell>
          <cell r="AW1155" t="str">
            <v>NEW DEAL</v>
          </cell>
        </row>
        <row r="1156">
          <cell r="AU1156" t="str">
            <v>GAS</v>
          </cell>
          <cell r="AV1156">
            <v>9420.3896999999997</v>
          </cell>
          <cell r="AW1156" t="str">
            <v>NEW DEAL</v>
          </cell>
        </row>
        <row r="1157">
          <cell r="AU1157" t="str">
            <v>GAS</v>
          </cell>
          <cell r="AV1157">
            <v>22897.643759999999</v>
          </cell>
          <cell r="AW1157" t="str">
            <v>NEW DEAL</v>
          </cell>
        </row>
        <row r="1158">
          <cell r="AU1158" t="str">
            <v>GAS</v>
          </cell>
          <cell r="AV1158">
            <v>32684.97048</v>
          </cell>
          <cell r="AW1158" t="str">
            <v>NEW DEAL</v>
          </cell>
        </row>
        <row r="1159">
          <cell r="AU1159" t="str">
            <v>GAS</v>
          </cell>
          <cell r="AV1159">
            <v>29809.26252</v>
          </cell>
          <cell r="AW1159" t="str">
            <v>NEW DEAL</v>
          </cell>
        </row>
        <row r="1160">
          <cell r="AU1160" t="str">
            <v>GAS</v>
          </cell>
          <cell r="AV1160">
            <v>22300.069100000001</v>
          </cell>
          <cell r="AW1160" t="str">
            <v>NEW DEAL</v>
          </cell>
        </row>
        <row r="1161">
          <cell r="AU1161" t="str">
            <v>GAS</v>
          </cell>
          <cell r="AV1161">
            <v>29581.11997</v>
          </cell>
          <cell r="AW1161" t="str">
            <v>NEW DEAL</v>
          </cell>
        </row>
        <row r="1162">
          <cell r="AU1162" t="str">
            <v>GAS</v>
          </cell>
          <cell r="AV1162">
            <v>6728.8497900000002</v>
          </cell>
          <cell r="AW1162" t="str">
            <v>NEW DEAL</v>
          </cell>
        </row>
        <row r="1163">
          <cell r="AU1163" t="str">
            <v>GAS</v>
          </cell>
          <cell r="AV1163">
            <v>14654.49201</v>
          </cell>
          <cell r="AW1163" t="str">
            <v>NEW DEAL</v>
          </cell>
        </row>
        <row r="1164">
          <cell r="AU1164" t="str">
            <v>GAS</v>
          </cell>
          <cell r="AV1164">
            <v>19066.232779999998</v>
          </cell>
          <cell r="AW1164" t="str">
            <v>NEW DEAL</v>
          </cell>
        </row>
        <row r="1165">
          <cell r="AU1165" t="str">
            <v>GAS</v>
          </cell>
          <cell r="AV1165">
            <v>18453.352989999999</v>
          </cell>
          <cell r="AW1165" t="str">
            <v>NEW DEAL</v>
          </cell>
        </row>
        <row r="1166">
          <cell r="AU1166" t="str">
            <v>GAS</v>
          </cell>
          <cell r="AV1166">
            <v>16353.38401</v>
          </cell>
          <cell r="AW1166" t="str">
            <v>NEW DEAL</v>
          </cell>
        </row>
        <row r="1167">
          <cell r="AU1167" t="str">
            <v>GAS</v>
          </cell>
          <cell r="AV1167">
            <v>25030.17844</v>
          </cell>
          <cell r="AW1167" t="str">
            <v>NEW DEAL</v>
          </cell>
        </row>
        <row r="1168">
          <cell r="AU1168" t="str">
            <v>GAS</v>
          </cell>
          <cell r="AV1168">
            <v>239.53789</v>
          </cell>
          <cell r="AW1168" t="str">
            <v>NEW DEAL</v>
          </cell>
        </row>
        <row r="1169">
          <cell r="AU1169" t="str">
            <v>GAS</v>
          </cell>
          <cell r="AV1169">
            <v>448.58999</v>
          </cell>
          <cell r="AW1169" t="str">
            <v>NEW DEAL</v>
          </cell>
        </row>
        <row r="1170">
          <cell r="AU1170" t="str">
            <v>GAS</v>
          </cell>
          <cell r="AV1170">
            <v>1831.8115</v>
          </cell>
          <cell r="AW1170" t="str">
            <v>NEW DEAL</v>
          </cell>
        </row>
        <row r="1171">
          <cell r="AU1171" t="str">
            <v>GAS</v>
          </cell>
          <cell r="AV1171">
            <v>4085.62131</v>
          </cell>
          <cell r="AW1171" t="str">
            <v>NEW DEAL</v>
          </cell>
        </row>
        <row r="1172">
          <cell r="AU1172" t="str">
            <v>GAS</v>
          </cell>
          <cell r="AV1172">
            <v>2838.9773799999998</v>
          </cell>
          <cell r="AW1172" t="str">
            <v>NEW DEAL</v>
          </cell>
        </row>
        <row r="1173">
          <cell r="AU1173" t="str">
            <v>GAS</v>
          </cell>
          <cell r="AV1173">
            <v>4460.0138200000001</v>
          </cell>
          <cell r="AW1173" t="str">
            <v>NEW DEAL</v>
          </cell>
        </row>
        <row r="1174">
          <cell r="AU1174" t="str">
            <v>GAS</v>
          </cell>
          <cell r="AV1174">
            <v>2275.4707699999999</v>
          </cell>
          <cell r="AW1174" t="str">
            <v>NEW DEAL</v>
          </cell>
        </row>
        <row r="1175">
          <cell r="AU1175" t="str">
            <v>GAS</v>
          </cell>
          <cell r="AV1175">
            <v>2221.89005</v>
          </cell>
          <cell r="AW1175" t="str">
            <v>NEW DEAL</v>
          </cell>
        </row>
        <row r="1176">
          <cell r="AU1176" t="str">
            <v>GAS</v>
          </cell>
          <cell r="AV1176">
            <v>897.17997000000003</v>
          </cell>
          <cell r="AW1176" t="str">
            <v>NEW DEAL</v>
          </cell>
        </row>
        <row r="1177">
          <cell r="AU1177" t="str">
            <v>GAS</v>
          </cell>
          <cell r="AV1177">
            <v>1831.8115</v>
          </cell>
          <cell r="AW1177" t="str">
            <v>NEW DEAL</v>
          </cell>
        </row>
        <row r="1178">
          <cell r="AU1178" t="str">
            <v>GAS</v>
          </cell>
          <cell r="AV1178">
            <v>4085.62131</v>
          </cell>
          <cell r="AW1178" t="str">
            <v>NEW DEAL</v>
          </cell>
        </row>
        <row r="1179">
          <cell r="AU1179" t="str">
            <v>GAS</v>
          </cell>
          <cell r="AV1179">
            <v>4258.4660700000004</v>
          </cell>
          <cell r="AW1179" t="str">
            <v>NEW DEAL</v>
          </cell>
        </row>
        <row r="1180">
          <cell r="AU1180" t="str">
            <v>GAS</v>
          </cell>
          <cell r="AV1180">
            <v>2973.3425499999998</v>
          </cell>
          <cell r="AW1180" t="str">
            <v>NEW DEAL</v>
          </cell>
        </row>
        <row r="1181">
          <cell r="AU1181" t="str">
            <v>GAS</v>
          </cell>
          <cell r="AV1181">
            <v>2275.4707699999999</v>
          </cell>
          <cell r="AW1181" t="str">
            <v>NEW DEAL</v>
          </cell>
        </row>
        <row r="1182">
          <cell r="AU1182" t="str">
            <v>GAS</v>
          </cell>
          <cell r="AV1182">
            <v>7626.0297600000004</v>
          </cell>
          <cell r="AW1182" t="str">
            <v>NEW DEAL</v>
          </cell>
        </row>
        <row r="1183">
          <cell r="AU1183" t="str">
            <v>GAS</v>
          </cell>
          <cell r="AV1183">
            <v>19234.020759999999</v>
          </cell>
          <cell r="AW1183" t="str">
            <v>NEW DEAL</v>
          </cell>
        </row>
        <row r="1184">
          <cell r="AU1184" t="str">
            <v>GAS</v>
          </cell>
          <cell r="AV1184">
            <v>27237.475399999999</v>
          </cell>
          <cell r="AW1184" t="str">
            <v>NEW DEAL</v>
          </cell>
        </row>
        <row r="1185">
          <cell r="AU1185" t="str">
            <v>GAS</v>
          </cell>
          <cell r="AV1185">
            <v>26970.28514</v>
          </cell>
          <cell r="AW1185" t="str">
            <v>NEW DEAL</v>
          </cell>
        </row>
        <row r="1186">
          <cell r="AU1186" t="str">
            <v>GAS</v>
          </cell>
          <cell r="AV1186">
            <v>26760.082920000001</v>
          </cell>
          <cell r="AW1186" t="str">
            <v>NEW DEAL</v>
          </cell>
        </row>
        <row r="1187">
          <cell r="AU1187" t="str">
            <v>GAS</v>
          </cell>
          <cell r="AV1187">
            <v>34132.06151</v>
          </cell>
          <cell r="AW1187" t="str">
            <v>NEW DEAL</v>
          </cell>
        </row>
        <row r="1188">
          <cell r="AU1188" t="str">
            <v>GAS</v>
          </cell>
          <cell r="AV1188">
            <v>2242.9499300000002</v>
          </cell>
          <cell r="AW1188" t="str">
            <v>NEW DEAL</v>
          </cell>
        </row>
        <row r="1189">
          <cell r="AU1189" t="str">
            <v>GAS</v>
          </cell>
          <cell r="AV1189">
            <v>5495.4345000000003</v>
          </cell>
          <cell r="AW1189" t="str">
            <v>NEW DEAL</v>
          </cell>
        </row>
        <row r="1190">
          <cell r="AU1190" t="str">
            <v>GAS</v>
          </cell>
          <cell r="AV1190">
            <v>8171.24262</v>
          </cell>
          <cell r="AW1190" t="str">
            <v>NEW DEAL</v>
          </cell>
        </row>
        <row r="1191">
          <cell r="AU1191" t="str">
            <v>GAS</v>
          </cell>
          <cell r="AV1191">
            <v>8516.9321500000005</v>
          </cell>
          <cell r="AW1191" t="str">
            <v>NEW DEAL</v>
          </cell>
        </row>
        <row r="1192">
          <cell r="AU1192" t="str">
            <v>GAS</v>
          </cell>
          <cell r="AV1192">
            <v>7433.3563700000004</v>
          </cell>
          <cell r="AW1192" t="str">
            <v>NEW DEAL</v>
          </cell>
        </row>
        <row r="1193">
          <cell r="AU1193" t="str">
            <v>GAS</v>
          </cell>
          <cell r="AV1193">
            <v>9101.8830699999999</v>
          </cell>
          <cell r="AW1193" t="str">
            <v>NEW DEAL</v>
          </cell>
        </row>
        <row r="1194">
          <cell r="AU1194" t="str">
            <v>GAS</v>
          </cell>
          <cell r="AV1194">
            <v>448.58999</v>
          </cell>
          <cell r="AW1194" t="str">
            <v>NEW DEAL</v>
          </cell>
        </row>
        <row r="1195">
          <cell r="AU1195" t="str">
            <v>GAS</v>
          </cell>
          <cell r="AV1195">
            <v>1831.8115</v>
          </cell>
          <cell r="AW1195" t="str">
            <v>NEW DEAL</v>
          </cell>
        </row>
        <row r="1196">
          <cell r="AU1196" t="str">
            <v>GAS</v>
          </cell>
          <cell r="AV1196">
            <v>1361.8737699999999</v>
          </cell>
          <cell r="AW1196" t="str">
            <v>NEW DEAL</v>
          </cell>
        </row>
        <row r="1197">
          <cell r="AU1197" t="str">
            <v>GAS</v>
          </cell>
          <cell r="AV1197">
            <v>1419.4886899999999</v>
          </cell>
          <cell r="AW1197" t="str">
            <v>NEW DEAL</v>
          </cell>
        </row>
        <row r="1198">
          <cell r="AU1198" t="str">
            <v>GAS</v>
          </cell>
          <cell r="AV1198">
            <v>1486.67127</v>
          </cell>
          <cell r="AW1198" t="str">
            <v>NEW DEAL</v>
          </cell>
        </row>
        <row r="1199">
          <cell r="AU1199" t="str">
            <v>GAS</v>
          </cell>
          <cell r="AV1199">
            <v>2275.4707699999999</v>
          </cell>
          <cell r="AW1199" t="str">
            <v>NEW DEAL</v>
          </cell>
        </row>
        <row r="1200">
          <cell r="AU1200" t="str">
            <v>GAS</v>
          </cell>
          <cell r="AV1200">
            <v>799.99999764292397</v>
          </cell>
          <cell r="AW1200" t="str">
            <v>NEW DEAL</v>
          </cell>
        </row>
        <row r="1201">
          <cell r="AU1201" t="str">
            <v>GAS</v>
          </cell>
          <cell r="AV1201">
            <v>1200.0000045166473</v>
          </cell>
          <cell r="AW1201" t="str">
            <v>NEW DEAL</v>
          </cell>
        </row>
        <row r="1202">
          <cell r="AU1202" t="str">
            <v>GAS</v>
          </cell>
          <cell r="AV1202">
            <v>1759.9999970829051</v>
          </cell>
          <cell r="AW1202" t="str">
            <v>NEW DEAL</v>
          </cell>
        </row>
        <row r="1203">
          <cell r="AU1203" t="str">
            <v>GAS</v>
          </cell>
          <cell r="AV1203">
            <v>2999.9999960326745</v>
          </cell>
          <cell r="AW1203" t="str">
            <v>NEW DEAL</v>
          </cell>
        </row>
        <row r="1204">
          <cell r="AU1204" t="str">
            <v>GAS</v>
          </cell>
          <cell r="AV1204">
            <v>11359.999999695414</v>
          </cell>
          <cell r="AW1204" t="str">
            <v>NEW DEAL</v>
          </cell>
        </row>
        <row r="1205">
          <cell r="AU1205" t="str">
            <v>GAS</v>
          </cell>
          <cell r="AV1205">
            <v>11749.999998746072</v>
          </cell>
          <cell r="AW1205" t="str">
            <v>NEW DEAL</v>
          </cell>
        </row>
        <row r="1206">
          <cell r="AU1206" t="str">
            <v>GAS</v>
          </cell>
          <cell r="AV1206">
            <v>3660.0000022359504</v>
          </cell>
          <cell r="AW1206" t="str">
            <v>NEW DEAL</v>
          </cell>
        </row>
        <row r="1207">
          <cell r="AU1207" t="str">
            <v>GAS</v>
          </cell>
          <cell r="AV1207">
            <v>4710.0000021789247</v>
          </cell>
          <cell r="AW1207" t="str">
            <v>NEW DEAL</v>
          </cell>
        </row>
        <row r="1208">
          <cell r="AU1208" t="str">
            <v>GAS</v>
          </cell>
          <cell r="AV1208">
            <v>4589.9999951503523</v>
          </cell>
          <cell r="AW1208" t="str">
            <v>NEW DEAL</v>
          </cell>
        </row>
        <row r="1209">
          <cell r="AU1209" t="str">
            <v>GAS</v>
          </cell>
          <cell r="AV1209">
            <v>2799.9999998385656</v>
          </cell>
          <cell r="AW1209" t="str">
            <v>NEW DEAL</v>
          </cell>
        </row>
        <row r="1210">
          <cell r="AU1210" t="str">
            <v>GAS</v>
          </cell>
          <cell r="AV1210">
            <v>9999.9999989892203</v>
          </cell>
          <cell r="AW1210" t="str">
            <v>NEW DEAL</v>
          </cell>
        </row>
        <row r="1211">
          <cell r="AU1211" t="str">
            <v>GAS</v>
          </cell>
          <cell r="AV1211">
            <v>12444.241110000001</v>
          </cell>
          <cell r="AW1211" t="str">
            <v>NEW DEAL</v>
          </cell>
        </row>
        <row r="1212">
          <cell r="AU1212" t="str">
            <v>GAS</v>
          </cell>
          <cell r="AV1212">
            <v>16334.630150000001</v>
          </cell>
          <cell r="AW1212" t="str">
            <v>NEW DEAL</v>
          </cell>
        </row>
        <row r="1213">
          <cell r="AU1213" t="str">
            <v>GAS</v>
          </cell>
          <cell r="AV1213">
            <v>21016.335849999999</v>
          </cell>
          <cell r="AW1213" t="str">
            <v>NEW DEAL</v>
          </cell>
        </row>
        <row r="1214">
          <cell r="AU1214" t="str">
            <v>GAS</v>
          </cell>
          <cell r="AV1214">
            <v>-31499.999999249754</v>
          </cell>
          <cell r="AW1214" t="str">
            <v>NEW DEAL</v>
          </cell>
        </row>
        <row r="1215">
          <cell r="AU1215" t="str">
            <v>GAS</v>
          </cell>
          <cell r="AV1215">
            <v>-40319.999997133295</v>
          </cell>
          <cell r="AW1215" t="str">
            <v>NEW DEAL</v>
          </cell>
        </row>
        <row r="1216">
          <cell r="AU1216" t="str">
            <v>GAS</v>
          </cell>
          <cell r="AV1216">
            <v>-41044.692949999997</v>
          </cell>
          <cell r="AW1216" t="str">
            <v>NEW DEAL</v>
          </cell>
        </row>
        <row r="1217">
          <cell r="AU1217" t="str">
            <v>GAS</v>
          </cell>
          <cell r="AV1217">
            <v>40261.397279999997</v>
          </cell>
          <cell r="AW1217" t="str">
            <v>NEW DEAL</v>
          </cell>
        </row>
        <row r="1218">
          <cell r="AU1218" t="str">
            <v>GAS</v>
          </cell>
          <cell r="AV1218">
            <v>84281.086519999997</v>
          </cell>
          <cell r="AW1218" t="str">
            <v>NEW DEAL</v>
          </cell>
        </row>
        <row r="1219">
          <cell r="AU1219" t="str">
            <v>GAS</v>
          </cell>
          <cell r="AV1219">
            <v>88343.091839999994</v>
          </cell>
          <cell r="AW1219" t="str">
            <v>NEW DEAL</v>
          </cell>
        </row>
        <row r="1220">
          <cell r="AU1220" t="str">
            <v>GAS</v>
          </cell>
          <cell r="AV1220">
            <v>83327.78744</v>
          </cell>
          <cell r="AW1220" t="str">
            <v>NEW DEAL</v>
          </cell>
        </row>
        <row r="1221">
          <cell r="AU1221" t="str">
            <v>GAS</v>
          </cell>
          <cell r="AV1221">
            <v>69729.652180000005</v>
          </cell>
          <cell r="AW1221" t="str">
            <v>NEW DEAL</v>
          </cell>
        </row>
        <row r="1222">
          <cell r="AU1222" t="str">
            <v>GAS</v>
          </cell>
          <cell r="AV1222">
            <v>49523.993459999998</v>
          </cell>
          <cell r="AW1222" t="str">
            <v>NEW DEAL</v>
          </cell>
        </row>
        <row r="1223">
          <cell r="AU1223" t="str">
            <v>GAS</v>
          </cell>
          <cell r="AV1223">
            <v>44410.264029999998</v>
          </cell>
          <cell r="AW1223" t="str">
            <v>NEW DEAL</v>
          </cell>
        </row>
        <row r="1224">
          <cell r="AU1224" t="str">
            <v>GAS</v>
          </cell>
          <cell r="AV1224">
            <v>57464.37717</v>
          </cell>
          <cell r="AW1224" t="str">
            <v>NEW DEAL</v>
          </cell>
        </row>
        <row r="1225">
          <cell r="AU1225" t="str">
            <v>GAS</v>
          </cell>
          <cell r="AV1225">
            <v>54364.979599999999</v>
          </cell>
          <cell r="AW1225" t="str">
            <v>NEW DEAL</v>
          </cell>
        </row>
        <row r="1226">
          <cell r="AU1226" t="str">
            <v>GAS</v>
          </cell>
          <cell r="AV1226">
            <v>49996.672460000002</v>
          </cell>
          <cell r="AW1226" t="str">
            <v>NEW DEAL</v>
          </cell>
        </row>
        <row r="1227">
          <cell r="AU1227" t="str">
            <v>GAS</v>
          </cell>
          <cell r="AV1227">
            <v>41203.88538</v>
          </cell>
          <cell r="AW1227" t="str">
            <v>NEW DEAL</v>
          </cell>
        </row>
        <row r="1228">
          <cell r="AU1228" t="str">
            <v>GAS</v>
          </cell>
          <cell r="AV1228">
            <v>37142.995089999997</v>
          </cell>
          <cell r="AW1228" t="str">
            <v>NEW DEAL</v>
          </cell>
        </row>
        <row r="1229">
          <cell r="AU1229" t="str">
            <v>GAS</v>
          </cell>
          <cell r="AV1229">
            <v>37577.915710000001</v>
          </cell>
          <cell r="AW1229" t="str">
            <v>NEW DEAL</v>
          </cell>
        </row>
        <row r="1230">
          <cell r="AU1230" t="str">
            <v>GAS</v>
          </cell>
          <cell r="AV1230">
            <v>12614.664129999999</v>
          </cell>
          <cell r="AW1230" t="str">
            <v>NEW DEAL</v>
          </cell>
        </row>
        <row r="1231">
          <cell r="AU1231" t="str">
            <v>GAS</v>
          </cell>
          <cell r="AV1231">
            <v>0</v>
          </cell>
          <cell r="AW1231" t="str">
            <v>NEW DEAL</v>
          </cell>
        </row>
        <row r="1232">
          <cell r="AU1232" t="str">
            <v>GAS</v>
          </cell>
          <cell r="AV1232">
            <v>10193.43367</v>
          </cell>
          <cell r="AW1232" t="str">
            <v>NEW DEAL</v>
          </cell>
        </row>
        <row r="1233">
          <cell r="AU1233" t="str">
            <v>GAS</v>
          </cell>
          <cell r="AV1233">
            <v>9999.3344899999993</v>
          </cell>
          <cell r="AW1233" t="str">
            <v>NEW DEAL</v>
          </cell>
        </row>
        <row r="1234">
          <cell r="AU1234" t="str">
            <v>GAS</v>
          </cell>
          <cell r="AV1234">
            <v>6339.0592900000001</v>
          </cell>
          <cell r="AW1234" t="str">
            <v>NEW DEAL</v>
          </cell>
        </row>
        <row r="1235">
          <cell r="AU1235" t="str">
            <v>GAS</v>
          </cell>
          <cell r="AV1235">
            <v>9285.7487700000001</v>
          </cell>
          <cell r="AW1235" t="str">
            <v>NEW DEAL</v>
          </cell>
        </row>
        <row r="1236">
          <cell r="AU1236" t="str">
            <v>GAS</v>
          </cell>
          <cell r="AV1236">
            <v>6832.3483100000003</v>
          </cell>
          <cell r="AW1236" t="str">
            <v>NEW DEAL</v>
          </cell>
        </row>
        <row r="1237">
          <cell r="AU1237" t="str">
            <v>GAS</v>
          </cell>
          <cell r="AV1237">
            <v>3370.36033</v>
          </cell>
          <cell r="AW1237" t="str">
            <v>NEW DEAL</v>
          </cell>
        </row>
        <row r="1238">
          <cell r="AU1238" t="str">
            <v>GAS</v>
          </cell>
          <cell r="AV1238">
            <v>7661.9169599999996</v>
          </cell>
          <cell r="AW1238" t="str">
            <v>NEW DEAL</v>
          </cell>
        </row>
        <row r="1239">
          <cell r="AU1239" t="str">
            <v>GAS</v>
          </cell>
          <cell r="AV1239">
            <v>10193.43367</v>
          </cell>
          <cell r="AW1239" t="str">
            <v>NEW DEAL</v>
          </cell>
        </row>
        <row r="1240">
          <cell r="AU1240" t="str">
            <v>GAS</v>
          </cell>
          <cell r="AV1240">
            <v>9999.3344899999993</v>
          </cell>
          <cell r="AW1240" t="str">
            <v>NEW DEAL</v>
          </cell>
        </row>
        <row r="1241">
          <cell r="AU1241" t="str">
            <v>GAS</v>
          </cell>
          <cell r="AV1241">
            <v>9508.5889299999999</v>
          </cell>
          <cell r="AW1241" t="str">
            <v>NEW DEAL</v>
          </cell>
        </row>
        <row r="1242">
          <cell r="AU1242" t="str">
            <v>GAS</v>
          </cell>
          <cell r="AV1242">
            <v>9285.7487700000001</v>
          </cell>
          <cell r="AW1242" t="str">
            <v>NEW DEAL</v>
          </cell>
        </row>
        <row r="1243">
          <cell r="AU1243" t="str">
            <v>GAS</v>
          </cell>
          <cell r="AV1243">
            <v>6832.3483100000003</v>
          </cell>
          <cell r="AW1243" t="str">
            <v>NEW DEAL</v>
          </cell>
        </row>
        <row r="1244">
          <cell r="AU1244" t="str">
            <v>GAS</v>
          </cell>
          <cell r="AV1244">
            <v>65126.294130000002</v>
          </cell>
          <cell r="AW1244" t="str">
            <v>NEW DEAL</v>
          </cell>
        </row>
        <row r="1245">
          <cell r="AU1245" t="str">
            <v>GAS</v>
          </cell>
          <cell r="AV1245">
            <v>71354.03572</v>
          </cell>
          <cell r="AW1245" t="str">
            <v>NEW DEAL</v>
          </cell>
        </row>
        <row r="1246">
          <cell r="AU1246" t="str">
            <v>GAS</v>
          </cell>
          <cell r="AV1246">
            <v>66662.229949999994</v>
          </cell>
          <cell r="AW1246" t="str">
            <v>NEW DEAL</v>
          </cell>
        </row>
        <row r="1247">
          <cell r="AU1247" t="str">
            <v>GAS</v>
          </cell>
          <cell r="AV1247">
            <v>60221.063249999999</v>
          </cell>
          <cell r="AW1247" t="str">
            <v>NEW DEAL</v>
          </cell>
        </row>
        <row r="1248">
          <cell r="AU1248" t="str">
            <v>GAS</v>
          </cell>
          <cell r="AV1248">
            <v>58809.742230000003</v>
          </cell>
          <cell r="AW1248" t="str">
            <v>NEW DEAL</v>
          </cell>
        </row>
        <row r="1249">
          <cell r="AU1249" t="str">
            <v>GAS</v>
          </cell>
          <cell r="AV1249">
            <v>51242.61234</v>
          </cell>
          <cell r="AW1249" t="str">
            <v>NEW DEAL</v>
          </cell>
        </row>
        <row r="1250">
          <cell r="AU1250" t="str">
            <v>GAS</v>
          </cell>
          <cell r="AV1250">
            <v>19154.792389999999</v>
          </cell>
          <cell r="AW1250" t="str">
            <v>NEW DEAL</v>
          </cell>
        </row>
        <row r="1251">
          <cell r="AU1251" t="str">
            <v>GAS</v>
          </cell>
          <cell r="AV1251">
            <v>20386.86735</v>
          </cell>
          <cell r="AW1251" t="str">
            <v>NEW DEAL</v>
          </cell>
        </row>
        <row r="1252">
          <cell r="AU1252" t="str">
            <v>GAS</v>
          </cell>
          <cell r="AV1252">
            <v>23331.780480000001</v>
          </cell>
          <cell r="AW1252" t="str">
            <v>NEW DEAL</v>
          </cell>
        </row>
        <row r="1253">
          <cell r="AU1253" t="str">
            <v>GAS</v>
          </cell>
          <cell r="AV1253">
            <v>19017.17787</v>
          </cell>
          <cell r="AW1253" t="str">
            <v>NEW DEAL</v>
          </cell>
        </row>
        <row r="1254">
          <cell r="AU1254" t="str">
            <v>GAS</v>
          </cell>
          <cell r="AV1254">
            <v>15476.247960000001</v>
          </cell>
          <cell r="AW1254" t="str">
            <v>NEW DEAL</v>
          </cell>
        </row>
        <row r="1255">
          <cell r="AU1255" t="str">
            <v>GAS</v>
          </cell>
          <cell r="AV1255">
            <v>13664.696620000001</v>
          </cell>
          <cell r="AW1255" t="str">
            <v>NEW DEAL</v>
          </cell>
        </row>
        <row r="1256">
          <cell r="AU1256" t="str">
            <v>GAS</v>
          </cell>
          <cell r="AV1256">
            <v>3830.9584799999998</v>
          </cell>
          <cell r="AW1256" t="str">
            <v>NEW DEAL</v>
          </cell>
        </row>
        <row r="1257">
          <cell r="AU1257" t="str">
            <v>GAS</v>
          </cell>
          <cell r="AV1257">
            <v>6795.6224499999998</v>
          </cell>
          <cell r="AW1257" t="str">
            <v>NEW DEAL</v>
          </cell>
        </row>
        <row r="1258">
          <cell r="AU1258" t="str">
            <v>GAS</v>
          </cell>
          <cell r="AV1258">
            <v>6666.2229900000002</v>
          </cell>
          <cell r="AW1258" t="str">
            <v>NEW DEAL</v>
          </cell>
        </row>
        <row r="1259">
          <cell r="AU1259" t="str">
            <v>GAS</v>
          </cell>
          <cell r="AV1259">
            <v>6339.0592900000001</v>
          </cell>
          <cell r="AW1259" t="str">
            <v>NEW DEAL</v>
          </cell>
        </row>
        <row r="1260">
          <cell r="AU1260" t="str">
            <v>GAS</v>
          </cell>
          <cell r="AV1260">
            <v>6190.4991799999998</v>
          </cell>
          <cell r="AW1260" t="str">
            <v>NEW DEAL</v>
          </cell>
        </row>
        <row r="1261">
          <cell r="AU1261" t="str">
            <v>GAS</v>
          </cell>
          <cell r="AV1261">
            <v>-11580.000000589134</v>
          </cell>
          <cell r="AW1261" t="str">
            <v>NEW DEAL</v>
          </cell>
        </row>
        <row r="1262">
          <cell r="AU1262" t="str">
            <v>GAS</v>
          </cell>
          <cell r="AV1262">
            <v>-20750.00000376179</v>
          </cell>
          <cell r="AW1262" t="str">
            <v>NEW DEAL</v>
          </cell>
        </row>
        <row r="1263">
          <cell r="AU1263" t="str">
            <v>GAS</v>
          </cell>
          <cell r="AV1263">
            <v>-13709.99999676661</v>
          </cell>
          <cell r="AW1263" t="str">
            <v>NEW DEAL</v>
          </cell>
        </row>
        <row r="1264">
          <cell r="AU1264" t="str">
            <v>GAS</v>
          </cell>
          <cell r="AV1264">
            <v>-13589.999996996185</v>
          </cell>
          <cell r="AW1264" t="str">
            <v>NEW DEAL</v>
          </cell>
        </row>
        <row r="1265">
          <cell r="AU1265" t="str">
            <v>GAS</v>
          </cell>
          <cell r="AV1265">
            <v>-13410.000002028914</v>
          </cell>
          <cell r="AW1265" t="str">
            <v>NEW DEAL</v>
          </cell>
        </row>
        <row r="1266">
          <cell r="AU1266" t="str">
            <v>GAS</v>
          </cell>
          <cell r="AV1266">
            <v>-9200.0000037937098</v>
          </cell>
          <cell r="AW1266" t="str">
            <v>NEW DEAL</v>
          </cell>
        </row>
        <row r="1267">
          <cell r="AU1267" t="str">
            <v>GAS</v>
          </cell>
          <cell r="AV1267">
            <v>-19499.999996007416</v>
          </cell>
          <cell r="AW1267" t="str">
            <v>NEW DEAL</v>
          </cell>
        </row>
        <row r="1268">
          <cell r="AU1268" t="str">
            <v>GAS</v>
          </cell>
          <cell r="AV1268">
            <v>-22750.000004478745</v>
          </cell>
          <cell r="AW1268" t="str">
            <v>NEW DEAL</v>
          </cell>
        </row>
        <row r="1269">
          <cell r="AU1269" t="str">
            <v>GAS</v>
          </cell>
          <cell r="AV1269">
            <v>-19680.00000403406</v>
          </cell>
          <cell r="AW1269" t="str">
            <v>NEW DEAL</v>
          </cell>
        </row>
        <row r="1270">
          <cell r="AU1270" t="str">
            <v>GAS</v>
          </cell>
          <cell r="AV1270">
            <v>-16400.000003037152</v>
          </cell>
          <cell r="AW1270" t="str">
            <v>NEW DEAL</v>
          </cell>
        </row>
        <row r="1271">
          <cell r="AU1271" t="str">
            <v>GAS</v>
          </cell>
          <cell r="AV1271">
            <v>-43862.131939999999</v>
          </cell>
          <cell r="AW1271" t="str">
            <v>NEW DEAL</v>
          </cell>
        </row>
        <row r="1272">
          <cell r="AU1272" t="str">
            <v>GAS</v>
          </cell>
          <cell r="AV1272">
            <v>-44570.761359999997</v>
          </cell>
          <cell r="AW1272" t="str">
            <v>NEW DEAL</v>
          </cell>
        </row>
        <row r="1273">
          <cell r="AU1273" t="str">
            <v>GAS</v>
          </cell>
          <cell r="AV1273">
            <v>-39066.889900000002</v>
          </cell>
          <cell r="AW1273" t="str">
            <v>NEW DEAL</v>
          </cell>
        </row>
        <row r="1274">
          <cell r="AU1274" t="str">
            <v>GAS</v>
          </cell>
          <cell r="AV1274">
            <v>-30732.426500000001</v>
          </cell>
          <cell r="AW1274" t="str">
            <v>NEW DEAL</v>
          </cell>
        </row>
        <row r="1275">
          <cell r="AU1275" t="str">
            <v>GAS</v>
          </cell>
          <cell r="AV1275">
            <v>-30922.762480000001</v>
          </cell>
          <cell r="AW1275" t="str">
            <v>NEW DEAL</v>
          </cell>
        </row>
        <row r="1276">
          <cell r="AU1276" t="str">
            <v>GAS</v>
          </cell>
          <cell r="AV1276">
            <v>-20776.03744</v>
          </cell>
          <cell r="AW1276" t="str">
            <v>NEW DEAL</v>
          </cell>
        </row>
        <row r="1277">
          <cell r="AU1277" t="str">
            <v>GAS</v>
          </cell>
          <cell r="AV1277">
            <v>-4151.9900900000002</v>
          </cell>
          <cell r="AW1277" t="str">
            <v>NEW DEAL</v>
          </cell>
        </row>
        <row r="1278">
          <cell r="AU1278" t="str">
            <v>GAS</v>
          </cell>
          <cell r="AV1278">
            <v>-4386.2131900000004</v>
          </cell>
          <cell r="AW1278" t="str">
            <v>NEW DEAL</v>
          </cell>
        </row>
        <row r="1279">
          <cell r="AU1279" t="str">
            <v>GAS</v>
          </cell>
          <cell r="AV1279">
            <v>-4051.8874000000001</v>
          </cell>
          <cell r="AW1279" t="str">
            <v>NEW DEAL</v>
          </cell>
        </row>
        <row r="1280">
          <cell r="AU1280" t="str">
            <v>GAS</v>
          </cell>
          <cell r="AV1280">
            <v>-3906.6889900000001</v>
          </cell>
          <cell r="AW1280" t="str">
            <v>NEW DEAL</v>
          </cell>
        </row>
        <row r="1281">
          <cell r="AU1281" t="str">
            <v>GAS</v>
          </cell>
          <cell r="AV1281">
            <v>-7683.1066199999996</v>
          </cell>
          <cell r="AW1281" t="str">
            <v>NEW DEAL</v>
          </cell>
        </row>
        <row r="1282">
          <cell r="AU1282" t="str">
            <v>GAS</v>
          </cell>
          <cell r="AV1282">
            <v>-7730.6906200000003</v>
          </cell>
          <cell r="AW1282" t="str">
            <v>NEW DEAL</v>
          </cell>
        </row>
        <row r="1283">
          <cell r="AU1283" t="str">
            <v>GAS</v>
          </cell>
          <cell r="AV1283">
            <v>-2968.0053499999999</v>
          </cell>
          <cell r="AW1283" t="str">
            <v>NEW DEAL</v>
          </cell>
        </row>
        <row r="1284">
          <cell r="AU1284" t="str">
            <v>GAS</v>
          </cell>
          <cell r="AV1284">
            <v>-4386.2131900000004</v>
          </cell>
          <cell r="AW1284" t="str">
            <v>NEW DEAL</v>
          </cell>
        </row>
        <row r="1285">
          <cell r="AU1285" t="str">
            <v>GAS</v>
          </cell>
          <cell r="AV1285">
            <v>-8103.7747900000004</v>
          </cell>
          <cell r="AW1285" t="str">
            <v>NEW DEAL</v>
          </cell>
        </row>
        <row r="1286">
          <cell r="AU1286" t="str">
            <v>GAS</v>
          </cell>
          <cell r="AV1286">
            <v>-7813.3779800000002</v>
          </cell>
          <cell r="AW1286" t="str">
            <v>NEW DEAL</v>
          </cell>
        </row>
        <row r="1287">
          <cell r="AU1287" t="str">
            <v>GAS</v>
          </cell>
          <cell r="AV1287">
            <v>-3841.5533099999998</v>
          </cell>
          <cell r="AW1287" t="str">
            <v>NEW DEAL</v>
          </cell>
        </row>
        <row r="1288">
          <cell r="AU1288" t="str">
            <v>GAS</v>
          </cell>
          <cell r="AV1288">
            <v>-3865.3453100000002</v>
          </cell>
          <cell r="AW1288" t="str">
            <v>NEW DEAL</v>
          </cell>
        </row>
        <row r="1289">
          <cell r="AU1289" t="str">
            <v>GAS</v>
          </cell>
          <cell r="AV1289">
            <v>-2968.0053499999999</v>
          </cell>
          <cell r="AW1289" t="str">
            <v>NEW DEAL</v>
          </cell>
        </row>
        <row r="1290">
          <cell r="AU1290" t="str">
            <v>GAS</v>
          </cell>
          <cell r="AV1290">
            <v>-48248.345130000002</v>
          </cell>
          <cell r="AW1290" t="str">
            <v>NEW DEAL</v>
          </cell>
        </row>
        <row r="1291">
          <cell r="AU1291" t="str">
            <v>GAS</v>
          </cell>
          <cell r="AV1291">
            <v>-56726.42355</v>
          </cell>
          <cell r="AW1291" t="str">
            <v>NEW DEAL</v>
          </cell>
        </row>
        <row r="1292">
          <cell r="AU1292" t="str">
            <v>GAS</v>
          </cell>
          <cell r="AV1292">
            <v>-50786.956879999998</v>
          </cell>
          <cell r="AW1292" t="str">
            <v>NEW DEAL</v>
          </cell>
        </row>
        <row r="1293">
          <cell r="AU1293" t="str">
            <v>GAS</v>
          </cell>
          <cell r="AV1293">
            <v>-46098.639739999999</v>
          </cell>
          <cell r="AW1293" t="str">
            <v>NEW DEAL</v>
          </cell>
        </row>
        <row r="1294">
          <cell r="AU1294" t="str">
            <v>GAS</v>
          </cell>
          <cell r="AV1294">
            <v>-46384.143730000003</v>
          </cell>
          <cell r="AW1294" t="str">
            <v>NEW DEAL</v>
          </cell>
        </row>
        <row r="1295">
          <cell r="AU1295" t="str">
            <v>GAS</v>
          </cell>
          <cell r="AV1295">
            <v>-26712.048129999999</v>
          </cell>
          <cell r="AW1295" t="str">
            <v>NEW DEAL</v>
          </cell>
        </row>
        <row r="1296">
          <cell r="AU1296" t="str">
            <v>GAS</v>
          </cell>
          <cell r="AV1296">
            <v>-13158.639579999999</v>
          </cell>
          <cell r="AW1296" t="str">
            <v>NEW DEAL</v>
          </cell>
        </row>
        <row r="1297">
          <cell r="AU1297" t="str">
            <v>GAS</v>
          </cell>
          <cell r="AV1297">
            <v>-16207.549590000001</v>
          </cell>
          <cell r="AW1297" t="str">
            <v>NEW DEAL</v>
          </cell>
        </row>
        <row r="1298">
          <cell r="AU1298" t="str">
            <v>GAS</v>
          </cell>
          <cell r="AV1298">
            <v>-15626.75596</v>
          </cell>
          <cell r="AW1298" t="str">
            <v>NEW DEAL</v>
          </cell>
        </row>
        <row r="1299">
          <cell r="AU1299" t="str">
            <v>GAS</v>
          </cell>
          <cell r="AV1299">
            <v>-11524.65994</v>
          </cell>
          <cell r="AW1299" t="str">
            <v>NEW DEAL</v>
          </cell>
        </row>
        <row r="1300">
          <cell r="AU1300" t="str">
            <v>GAS</v>
          </cell>
          <cell r="AV1300">
            <v>-15461.381240000001</v>
          </cell>
          <cell r="AW1300" t="str">
            <v>NEW DEAL</v>
          </cell>
        </row>
        <row r="1301">
          <cell r="AU1301" t="str">
            <v>GAS</v>
          </cell>
          <cell r="AV1301">
            <v>-8904.0160400000004</v>
          </cell>
          <cell r="AW1301" t="str">
            <v>NEW DEAL</v>
          </cell>
        </row>
        <row r="1302">
          <cell r="AU1302" t="str">
            <v>GAS</v>
          </cell>
          <cell r="AV1302">
            <v>-4386.2131900000004</v>
          </cell>
          <cell r="AW1302" t="str">
            <v>NEW DEAL</v>
          </cell>
        </row>
        <row r="1303">
          <cell r="AU1303" t="str">
            <v>GAS</v>
          </cell>
          <cell r="AV1303">
            <v>-4051.8874000000001</v>
          </cell>
          <cell r="AW1303" t="str">
            <v>NEW DEAL</v>
          </cell>
        </row>
        <row r="1304">
          <cell r="AU1304" t="str">
            <v>GAS</v>
          </cell>
          <cell r="AV1304">
            <v>-3906.6889900000001</v>
          </cell>
          <cell r="AW1304" t="str">
            <v>NEW DEAL</v>
          </cell>
        </row>
        <row r="1305">
          <cell r="AU1305" t="str">
            <v>GAS</v>
          </cell>
          <cell r="AV1305">
            <v>-3841.5533099999998</v>
          </cell>
          <cell r="AW1305" t="str">
            <v>NEW DEAL</v>
          </cell>
        </row>
        <row r="1306">
          <cell r="AU1306" t="str">
            <v>GAS</v>
          </cell>
          <cell r="AV1306">
            <v>-3865.3453100000002</v>
          </cell>
          <cell r="AW1306" t="str">
            <v>NEW DEAL</v>
          </cell>
        </row>
        <row r="1307">
          <cell r="AU1307" t="str">
            <v>GAS</v>
          </cell>
          <cell r="AV1307">
            <v>-2968.0053499999999</v>
          </cell>
          <cell r="AW1307" t="str">
            <v>NEW DEAL</v>
          </cell>
        </row>
        <row r="1308">
          <cell r="AU1308" t="str">
            <v>GAS</v>
          </cell>
          <cell r="AV1308">
            <v>-2277.68136</v>
          </cell>
          <cell r="AW1308" t="str">
            <v>NEW DEAL</v>
          </cell>
        </row>
        <row r="1309">
          <cell r="AU1309" t="str">
            <v>GAS</v>
          </cell>
          <cell r="AV1309">
            <v>-2177.02936</v>
          </cell>
          <cell r="AW1309" t="str">
            <v>NEW DEAL</v>
          </cell>
        </row>
        <row r="1310">
          <cell r="AU1310" t="str">
            <v>GAS</v>
          </cell>
          <cell r="AV1310">
            <v>-2047.37302</v>
          </cell>
          <cell r="AW1310" t="str">
            <v>NEW DEAL</v>
          </cell>
        </row>
        <row r="1311">
          <cell r="AU1311" t="str">
            <v>GAS</v>
          </cell>
          <cell r="AV1311">
            <v>-3366.1786000000002</v>
          </cell>
          <cell r="AW1311" t="str">
            <v>NEW DEAL</v>
          </cell>
        </row>
        <row r="1312">
          <cell r="AU1312" t="str">
            <v>GAS</v>
          </cell>
          <cell r="AV1312">
            <v>-4259.8704500000003</v>
          </cell>
          <cell r="AW1312" t="str">
            <v>NEW DEAL</v>
          </cell>
        </row>
        <row r="1313">
          <cell r="AU1313" t="str">
            <v>GAS</v>
          </cell>
          <cell r="AV1313">
            <v>-4157.6314400000001</v>
          </cell>
          <cell r="AW1313" t="str">
            <v>NEW DEAL</v>
          </cell>
        </row>
        <row r="1314">
          <cell r="AU1314" t="str">
            <v>GAS</v>
          </cell>
          <cell r="AV1314">
            <v>-1492.0742499999999</v>
          </cell>
          <cell r="AW1314" t="str">
            <v>NEW DEAL</v>
          </cell>
        </row>
        <row r="1315">
          <cell r="AU1315" t="str">
            <v>GAS</v>
          </cell>
          <cell r="AV1315">
            <v>-1636.1866199999999</v>
          </cell>
          <cell r="AW1315" t="str">
            <v>NEW DEAL</v>
          </cell>
        </row>
        <row r="1316">
          <cell r="AU1316" t="str">
            <v>GAS</v>
          </cell>
          <cell r="AV1316">
            <v>-2177.02936</v>
          </cell>
          <cell r="AW1316" t="str">
            <v>NEW DEAL</v>
          </cell>
        </row>
        <row r="1317">
          <cell r="AU1317" t="str">
            <v>GAS</v>
          </cell>
          <cell r="AV1317">
            <v>-4094.7460500000002</v>
          </cell>
          <cell r="AW1317" t="str">
            <v>NEW DEAL</v>
          </cell>
        </row>
        <row r="1318">
          <cell r="AU1318" t="str">
            <v>GAS</v>
          </cell>
          <cell r="AV1318">
            <v>-3366.1786000000002</v>
          </cell>
          <cell r="AW1318" t="str">
            <v>NEW DEAL</v>
          </cell>
        </row>
        <row r="1319">
          <cell r="AU1319" t="str">
            <v>GAS</v>
          </cell>
          <cell r="AV1319">
            <v>-4259.8704500000003</v>
          </cell>
          <cell r="AW1319" t="str">
            <v>NEW DEAL</v>
          </cell>
        </row>
        <row r="1320">
          <cell r="AU1320" t="str">
            <v>GAS</v>
          </cell>
          <cell r="AV1320">
            <v>-2078.8157200000001</v>
          </cell>
          <cell r="AW1320" t="str">
            <v>NEW DEAL</v>
          </cell>
        </row>
        <row r="1321">
          <cell r="AU1321" t="str">
            <v>GAS</v>
          </cell>
          <cell r="AV1321">
            <v>-1492.0742499999999</v>
          </cell>
          <cell r="AW1321" t="str">
            <v>NEW DEAL</v>
          </cell>
        </row>
        <row r="1322">
          <cell r="AU1322" t="str">
            <v>GAS</v>
          </cell>
          <cell r="AV1322">
            <v>-23947.322939999998</v>
          </cell>
          <cell r="AW1322" t="str">
            <v>NEW DEAL</v>
          </cell>
        </row>
        <row r="1323">
          <cell r="AU1323" t="str">
            <v>GAS</v>
          </cell>
          <cell r="AV1323">
            <v>-28663.222320000001</v>
          </cell>
          <cell r="AW1323" t="str">
            <v>NEW DEAL</v>
          </cell>
        </row>
        <row r="1324">
          <cell r="AU1324" t="str">
            <v>GAS</v>
          </cell>
          <cell r="AV1324">
            <v>-21880.160929999998</v>
          </cell>
          <cell r="AW1324" t="str">
            <v>NEW DEAL</v>
          </cell>
        </row>
        <row r="1325">
          <cell r="AU1325" t="str">
            <v>GAS</v>
          </cell>
          <cell r="AV1325">
            <v>-25559.222720000002</v>
          </cell>
          <cell r="AW1325" t="str">
            <v>NEW DEAL</v>
          </cell>
        </row>
        <row r="1326">
          <cell r="AU1326" t="str">
            <v>GAS</v>
          </cell>
          <cell r="AV1326">
            <v>-24945.788619999999</v>
          </cell>
          <cell r="AW1326" t="str">
            <v>NEW DEAL</v>
          </cell>
        </row>
        <row r="1327">
          <cell r="AU1327" t="str">
            <v>GAS</v>
          </cell>
          <cell r="AV1327">
            <v>-14920.74252</v>
          </cell>
          <cell r="AW1327" t="str">
            <v>NEW DEAL</v>
          </cell>
        </row>
        <row r="1328">
          <cell r="AU1328" t="str">
            <v>GAS</v>
          </cell>
          <cell r="AV1328">
            <v>-6531.0880699999998</v>
          </cell>
          <cell r="AW1328" t="str">
            <v>NEW DEAL</v>
          </cell>
        </row>
        <row r="1329">
          <cell r="AU1329" t="str">
            <v>GAS</v>
          </cell>
          <cell r="AV1329">
            <v>-8189.4920899999997</v>
          </cell>
          <cell r="AW1329" t="str">
            <v>NEW DEAL</v>
          </cell>
        </row>
        <row r="1330">
          <cell r="AU1330" t="str">
            <v>GAS</v>
          </cell>
          <cell r="AV1330">
            <v>-6732.3572100000001</v>
          </cell>
          <cell r="AW1330" t="str">
            <v>NEW DEAL</v>
          </cell>
        </row>
        <row r="1331">
          <cell r="AU1331" t="str">
            <v>GAS</v>
          </cell>
          <cell r="AV1331">
            <v>-8519.7409100000004</v>
          </cell>
          <cell r="AW1331" t="str">
            <v>NEW DEAL</v>
          </cell>
        </row>
        <row r="1332">
          <cell r="AU1332" t="str">
            <v>GAS</v>
          </cell>
          <cell r="AV1332">
            <v>-8315.2628700000005</v>
          </cell>
          <cell r="AW1332" t="str">
            <v>NEW DEAL</v>
          </cell>
        </row>
        <row r="1333">
          <cell r="AU1333" t="str">
            <v>GAS</v>
          </cell>
          <cell r="AV1333">
            <v>-4476.2227499999999</v>
          </cell>
          <cell r="AW1333" t="str">
            <v>NEW DEAL</v>
          </cell>
        </row>
        <row r="1334">
          <cell r="AU1334" t="str">
            <v>GAS</v>
          </cell>
          <cell r="AV1334">
            <v>-2177.02936</v>
          </cell>
          <cell r="AW1334" t="str">
            <v>NEW DEAL</v>
          </cell>
        </row>
        <row r="1335">
          <cell r="AU1335" t="str">
            <v>GAS</v>
          </cell>
          <cell r="AV1335">
            <v>-2047.37302</v>
          </cell>
          <cell r="AW1335" t="str">
            <v>NEW DEAL</v>
          </cell>
        </row>
        <row r="1336">
          <cell r="AU1336" t="str">
            <v>GAS</v>
          </cell>
          <cell r="AV1336">
            <v>-1683.0893000000001</v>
          </cell>
          <cell r="AW1336" t="str">
            <v>NEW DEAL</v>
          </cell>
        </row>
        <row r="1337">
          <cell r="AU1337" t="str">
            <v>GAS</v>
          </cell>
          <cell r="AV1337">
            <v>-2129.93523</v>
          </cell>
          <cell r="AW1337" t="str">
            <v>NEW DEAL</v>
          </cell>
        </row>
        <row r="1338">
          <cell r="AU1338" t="str">
            <v>GAS</v>
          </cell>
          <cell r="AV1338">
            <v>-2078.8157200000001</v>
          </cell>
          <cell r="AW1338" t="str">
            <v>NEW DEAL</v>
          </cell>
        </row>
        <row r="1339">
          <cell r="AU1339" t="str">
            <v>GAS</v>
          </cell>
          <cell r="AV1339">
            <v>-1492.0742499999999</v>
          </cell>
          <cell r="AW1339" t="str">
            <v>NEW DEAL</v>
          </cell>
        </row>
        <row r="1340">
          <cell r="AU1340" t="str">
            <v>GAS</v>
          </cell>
          <cell r="AV1340">
            <v>-12749.999997144501</v>
          </cell>
          <cell r="AW1340" t="str">
            <v>NEW DEAL</v>
          </cell>
        </row>
        <row r="1341">
          <cell r="AU1341" t="str">
            <v>GAS</v>
          </cell>
          <cell r="AV1341">
            <v>-18850.000000250788</v>
          </cell>
          <cell r="AW1341" t="str">
            <v>NEW DEAL</v>
          </cell>
        </row>
        <row r="1342">
          <cell r="AU1342" t="str">
            <v>GAS</v>
          </cell>
          <cell r="AV1342">
            <v>-10560.000002828587</v>
          </cell>
          <cell r="AW1342" t="str">
            <v>NEW DEAL</v>
          </cell>
        </row>
        <row r="1343">
          <cell r="AU1343" t="str">
            <v>GAS</v>
          </cell>
          <cell r="AV1343">
            <v>-10559.999996555569</v>
          </cell>
          <cell r="AW1343" t="str">
            <v>NEW DEAL</v>
          </cell>
        </row>
        <row r="1344">
          <cell r="AU1344" t="str">
            <v>GAS</v>
          </cell>
          <cell r="AV1344">
            <v>-10379.999998843499</v>
          </cell>
          <cell r="AW1344" t="str">
            <v>NEW DEAL</v>
          </cell>
        </row>
        <row r="1345">
          <cell r="AU1345" t="str">
            <v>GAS</v>
          </cell>
          <cell r="AV1345">
            <v>-6939.9999954919422</v>
          </cell>
          <cell r="AW1345" t="str">
            <v>NEW DEAL</v>
          </cell>
        </row>
        <row r="1346">
          <cell r="AU1346" t="str">
            <v>GAS</v>
          </cell>
          <cell r="AV1346">
            <v>-13600.00000105121</v>
          </cell>
          <cell r="AW1346" t="str">
            <v>NEW DEAL</v>
          </cell>
        </row>
        <row r="1347">
          <cell r="AU1347" t="str">
            <v>GAS</v>
          </cell>
          <cell r="AV1347">
            <v>-9550.0000020932875</v>
          </cell>
          <cell r="AW1347" t="str">
            <v>NEW DEAL</v>
          </cell>
        </row>
        <row r="1348">
          <cell r="AU1348" t="str">
            <v>GAS</v>
          </cell>
          <cell r="AV1348">
            <v>-13090.000003273357</v>
          </cell>
          <cell r="AW1348" t="str">
            <v>NEW DEAL</v>
          </cell>
        </row>
        <row r="1349">
          <cell r="AU1349" t="str">
            <v>GAS</v>
          </cell>
          <cell r="AV1349">
            <v>0</v>
          </cell>
          <cell r="AW1349" t="str">
            <v>NEW DEAL</v>
          </cell>
        </row>
        <row r="1350">
          <cell r="AU1350" t="str">
            <v>GAS</v>
          </cell>
          <cell r="AV1350">
            <v>0</v>
          </cell>
          <cell r="AW1350" t="str">
            <v>NEW DEAL</v>
          </cell>
        </row>
        <row r="1351">
          <cell r="AU1351" t="str">
            <v>GAS</v>
          </cell>
          <cell r="AV1351">
            <v>0</v>
          </cell>
          <cell r="AW1351" t="str">
            <v>NEW DEAL</v>
          </cell>
        </row>
        <row r="1352">
          <cell r="AU1352" t="str">
            <v>GAS</v>
          </cell>
          <cell r="AV1352">
            <v>0</v>
          </cell>
          <cell r="AW1352" t="str">
            <v>NEW DEAL</v>
          </cell>
        </row>
        <row r="1353">
          <cell r="AU1353" t="str">
            <v>GAS</v>
          </cell>
          <cell r="AV1353">
            <v>0</v>
          </cell>
          <cell r="AW1353" t="str">
            <v>NEW DEAL</v>
          </cell>
        </row>
        <row r="1354">
          <cell r="AU1354" t="str">
            <v>GAS</v>
          </cell>
          <cell r="AV1354">
            <v>0</v>
          </cell>
          <cell r="AW1354" t="str">
            <v>NEW DEAL</v>
          </cell>
        </row>
        <row r="1355">
          <cell r="AU1355" t="str">
            <v>GAS</v>
          </cell>
          <cell r="AV1355">
            <v>0</v>
          </cell>
          <cell r="AW1355" t="str">
            <v>NEW DEAL</v>
          </cell>
        </row>
        <row r="1356">
          <cell r="AU1356" t="str">
            <v>GAS</v>
          </cell>
          <cell r="AV1356">
            <v>0</v>
          </cell>
          <cell r="AW1356" t="str">
            <v>NEW DEAL</v>
          </cell>
        </row>
        <row r="1357">
          <cell r="AU1357" t="str">
            <v>GAS</v>
          </cell>
          <cell r="AV1357">
            <v>-13500.000002678566</v>
          </cell>
          <cell r="AW1357" t="str">
            <v>NEW DEAL</v>
          </cell>
        </row>
        <row r="1358">
          <cell r="AU1358" t="str">
            <v>GAS</v>
          </cell>
          <cell r="AV1358">
            <v>0</v>
          </cell>
          <cell r="AW1358" t="str">
            <v>NEW DEAL</v>
          </cell>
        </row>
        <row r="1359">
          <cell r="AU1359" t="str">
            <v>GAS</v>
          </cell>
          <cell r="AV1359">
            <v>0</v>
          </cell>
          <cell r="AW1359" t="str">
            <v>NEW DEAL</v>
          </cell>
        </row>
        <row r="1360">
          <cell r="AU1360" t="str">
            <v>GAS</v>
          </cell>
          <cell r="AV1360">
            <v>0</v>
          </cell>
          <cell r="AW1360" t="str">
            <v>NEW DEAL</v>
          </cell>
        </row>
        <row r="1361">
          <cell r="AU1361" t="str">
            <v>GAS</v>
          </cell>
          <cell r="AV1361">
            <v>0</v>
          </cell>
          <cell r="AW1361" t="str">
            <v>NEW DEAL</v>
          </cell>
        </row>
        <row r="1362">
          <cell r="AU1362" t="str">
            <v>GAS</v>
          </cell>
          <cell r="AV1362">
            <v>0</v>
          </cell>
          <cell r="AW1362" t="str">
            <v>NEW DEAL</v>
          </cell>
        </row>
        <row r="1363">
          <cell r="AU1363" t="str">
            <v>GAS</v>
          </cell>
          <cell r="AV1363">
            <v>-4499.9999954614586</v>
          </cell>
          <cell r="AW1363" t="str">
            <v>NEW DEAL</v>
          </cell>
        </row>
        <row r="1364">
          <cell r="AU1364" t="str">
            <v>GAS</v>
          </cell>
          <cell r="AV1364">
            <v>45162.873</v>
          </cell>
          <cell r="AW1364" t="str">
            <v>NEW DEAL</v>
          </cell>
        </row>
        <row r="1365">
          <cell r="AU1365" t="str">
            <v>GAS</v>
          </cell>
          <cell r="AV1365">
            <v>-1350.0000014885975</v>
          </cell>
          <cell r="AW1365" t="str">
            <v>NEW DEAL</v>
          </cell>
        </row>
        <row r="1366">
          <cell r="AU1366" t="str">
            <v>GAS</v>
          </cell>
          <cell r="AV1366">
            <v>-1999.9999969563207</v>
          </cell>
          <cell r="AW1366" t="str">
            <v>NEW DEAL</v>
          </cell>
        </row>
        <row r="1367">
          <cell r="AU1367" t="str">
            <v>GAS</v>
          </cell>
          <cell r="AV1367">
            <v>-2080.0000019994504</v>
          </cell>
          <cell r="AW1367" t="str">
            <v>NEW DEAL</v>
          </cell>
        </row>
        <row r="1368">
          <cell r="AU1368" t="str">
            <v>GAS</v>
          </cell>
          <cell r="AV1368">
            <v>-19199.99999564801</v>
          </cell>
          <cell r="AW1368" t="str">
            <v>NEW DEAL</v>
          </cell>
        </row>
        <row r="1369">
          <cell r="AU1369" t="str">
            <v>GAS</v>
          </cell>
          <cell r="AV1369">
            <v>-19499.999997073999</v>
          </cell>
          <cell r="AW1369" t="str">
            <v>NEW DEAL</v>
          </cell>
        </row>
        <row r="1370">
          <cell r="AU1370" t="str">
            <v>GAS</v>
          </cell>
          <cell r="AV1370">
            <v>-53396.987959999999</v>
          </cell>
          <cell r="AW1370" t="str">
            <v>NEW DEAL</v>
          </cell>
        </row>
        <row r="1371">
          <cell r="AU1371" t="str">
            <v>GAS</v>
          </cell>
          <cell r="AV1371">
            <v>6760.0000001362632</v>
          </cell>
          <cell r="AW1371" t="str">
            <v>NEW DEAL</v>
          </cell>
        </row>
        <row r="1372">
          <cell r="AU1372" t="str">
            <v>GAS</v>
          </cell>
          <cell r="AV1372">
            <v>5199.9999979937138</v>
          </cell>
          <cell r="AW1372" t="str">
            <v>NEW DEAL</v>
          </cell>
        </row>
        <row r="1373">
          <cell r="AU1373" t="str">
            <v>GAS</v>
          </cell>
          <cell r="AV1373">
            <v>1260.0000015930896</v>
          </cell>
          <cell r="AW1373" t="str">
            <v>NEW DEAL</v>
          </cell>
        </row>
        <row r="1374">
          <cell r="AU1374" t="str">
            <v>GAS</v>
          </cell>
          <cell r="AV1374">
            <v>2280.0000045147799</v>
          </cell>
          <cell r="AW1374" t="str">
            <v>NEW DEAL</v>
          </cell>
        </row>
        <row r="1375">
          <cell r="AU1375" t="str">
            <v>GAS</v>
          </cell>
          <cell r="AV1375">
            <v>759.99999970180818</v>
          </cell>
          <cell r="AW1375" t="str">
            <v>NEW DEAL</v>
          </cell>
        </row>
        <row r="1376">
          <cell r="AU1376" t="str">
            <v>GAS</v>
          </cell>
          <cell r="AV1376">
            <v>-2699.9999980426073</v>
          </cell>
          <cell r="AW1376" t="str">
            <v>NEW DEAL</v>
          </cell>
        </row>
        <row r="1377">
          <cell r="AU1377" t="str">
            <v>GAS</v>
          </cell>
          <cell r="AV1377">
            <v>2499.9999997473051</v>
          </cell>
          <cell r="AW1377" t="str">
            <v>NEW DEAL</v>
          </cell>
        </row>
        <row r="1378">
          <cell r="AU1378" t="str">
            <v>GAS</v>
          </cell>
          <cell r="AV1378">
            <v>-79116.391470000002</v>
          </cell>
          <cell r="AW1378" t="str">
            <v>NEW DEAL</v>
          </cell>
        </row>
        <row r="1379">
          <cell r="AU1379" t="str">
            <v>GAS</v>
          </cell>
          <cell r="AV1379">
            <v>-42437.500004407695</v>
          </cell>
          <cell r="AW1379" t="str">
            <v>NEW DEAL</v>
          </cell>
        </row>
        <row r="1380">
          <cell r="AU1380" t="str">
            <v>GAS</v>
          </cell>
          <cell r="AV1380">
            <v>-65232.499998120882</v>
          </cell>
          <cell r="AW1380" t="str">
            <v>NEW DEAL</v>
          </cell>
        </row>
        <row r="1381">
          <cell r="AU1381" t="str">
            <v>GAS</v>
          </cell>
          <cell r="AV1381">
            <v>-338909.00388999999</v>
          </cell>
          <cell r="AW1381" t="str">
            <v>NEW DEAL</v>
          </cell>
        </row>
        <row r="1382">
          <cell r="AU1382" t="str">
            <v>GAS</v>
          </cell>
          <cell r="AV1382">
            <v>-101436.14872</v>
          </cell>
          <cell r="AW1382" t="str">
            <v>NEW DEAL</v>
          </cell>
        </row>
        <row r="1383">
          <cell r="AU1383" t="str">
            <v>GAS</v>
          </cell>
          <cell r="AV1383">
            <v>-6659.999998178464</v>
          </cell>
          <cell r="AW1383" t="str">
            <v>NEW DEAL</v>
          </cell>
        </row>
        <row r="1384">
          <cell r="AU1384" t="str">
            <v>GAS</v>
          </cell>
          <cell r="AV1384">
            <v>-11719.999996560169</v>
          </cell>
          <cell r="AW1384" t="str">
            <v>NEW DEAL</v>
          </cell>
        </row>
        <row r="1385">
          <cell r="AU1385" t="str">
            <v>GAS</v>
          </cell>
          <cell r="AV1385">
            <v>-8239.9999988618092</v>
          </cell>
          <cell r="AW1385" t="str">
            <v>NEW DEAL</v>
          </cell>
        </row>
        <row r="1386">
          <cell r="AU1386" t="str">
            <v>GAS</v>
          </cell>
          <cell r="AV1386">
            <v>-9749.9999987460706</v>
          </cell>
          <cell r="AW1386" t="str">
            <v>NEW DEAL</v>
          </cell>
        </row>
        <row r="1387">
          <cell r="AU1387" t="str">
            <v>GAS</v>
          </cell>
          <cell r="AV1387">
            <v>-6809.9999961739732</v>
          </cell>
          <cell r="AW1387" t="str">
            <v>NEW DEAL</v>
          </cell>
        </row>
        <row r="1388">
          <cell r="AU1388" t="str">
            <v>GAS</v>
          </cell>
          <cell r="AV1388">
            <v>-9319.9999988652689</v>
          </cell>
          <cell r="AW1388" t="str">
            <v>NEW DEAL</v>
          </cell>
        </row>
        <row r="1389">
          <cell r="AU1389" t="str">
            <v>GAS</v>
          </cell>
          <cell r="AV1389">
            <v>-7409.999999611141</v>
          </cell>
          <cell r="AW1389" t="str">
            <v>NEW DEAL</v>
          </cell>
        </row>
        <row r="1390">
          <cell r="AU1390" t="str">
            <v>GAS</v>
          </cell>
          <cell r="AV1390">
            <v>-7799.9999988296004</v>
          </cell>
          <cell r="AW1390" t="str">
            <v>NEW DEAL</v>
          </cell>
        </row>
        <row r="1391">
          <cell r="AU1391" t="str">
            <v>GAS</v>
          </cell>
          <cell r="AV1391">
            <v>-11999.999996765504</v>
          </cell>
          <cell r="AW1391" t="str">
            <v>NEW DEAL</v>
          </cell>
        </row>
        <row r="1392">
          <cell r="AU1392" t="str">
            <v>GAS</v>
          </cell>
          <cell r="AV1392">
            <v>-4119.9999994309046</v>
          </cell>
          <cell r="AW1392" t="str">
            <v>NEW DEAL</v>
          </cell>
        </row>
        <row r="1393">
          <cell r="AU1393" t="str">
            <v>GAS</v>
          </cell>
          <cell r="AV1393">
            <v>-5580.0000011657839</v>
          </cell>
          <cell r="AW1393" t="str">
            <v>NEW DEAL</v>
          </cell>
        </row>
        <row r="1394">
          <cell r="AU1394" t="str">
            <v>GAS</v>
          </cell>
          <cell r="AV1394">
            <v>-7179.9999951599029</v>
          </cell>
          <cell r="AW1394" t="str">
            <v>NEW DEAL</v>
          </cell>
        </row>
        <row r="1395">
          <cell r="AU1395" t="str">
            <v>GAS</v>
          </cell>
          <cell r="AV1395">
            <v>-2595.1675799999998</v>
          </cell>
          <cell r="AW1395" t="str">
            <v>NEW DEAL</v>
          </cell>
        </row>
        <row r="1396">
          <cell r="AU1396" t="str">
            <v>GAS</v>
          </cell>
          <cell r="AV1396">
            <v>-1906.73831</v>
          </cell>
          <cell r="AW1396" t="str">
            <v>NEW DEAL</v>
          </cell>
        </row>
        <row r="1397">
          <cell r="AU1397" t="str">
            <v>GAS</v>
          </cell>
          <cell r="AV1397">
            <v>-1070.59085</v>
          </cell>
          <cell r="AW1397" t="str">
            <v>NEW DEAL</v>
          </cell>
        </row>
        <row r="1398">
          <cell r="AU1398" t="str">
            <v>GAS</v>
          </cell>
          <cell r="AV1398">
            <v>-423.39103</v>
          </cell>
          <cell r="AW1398" t="str">
            <v>NEW DEAL</v>
          </cell>
        </row>
        <row r="1399">
          <cell r="AU1399" t="str">
            <v>GAS</v>
          </cell>
          <cell r="AV1399">
            <v>43.002780000000001</v>
          </cell>
          <cell r="AW1399" t="str">
            <v>NEW DEAL</v>
          </cell>
        </row>
        <row r="1400">
          <cell r="AU1400" t="str">
            <v>GAS</v>
          </cell>
          <cell r="AV1400">
            <v>858.91040999999996</v>
          </cell>
          <cell r="AW1400" t="str">
            <v>NEW DEAL</v>
          </cell>
        </row>
        <row r="1401">
          <cell r="AU1401" t="str">
            <v>GAS</v>
          </cell>
          <cell r="AV1401">
            <v>-2392.4799200000002</v>
          </cell>
          <cell r="AW1401" t="str">
            <v>NEW DEAL</v>
          </cell>
        </row>
        <row r="1402">
          <cell r="AU1402" t="str">
            <v>GAS</v>
          </cell>
          <cell r="AV1402">
            <v>-12524.015590000001</v>
          </cell>
          <cell r="AW1402" t="str">
            <v>NEW DEAL</v>
          </cell>
        </row>
        <row r="1403">
          <cell r="AU1403" t="str">
            <v>GAS</v>
          </cell>
          <cell r="AV1403">
            <v>-13360.279909999999</v>
          </cell>
          <cell r="AW1403" t="str">
            <v>NEW DEAL</v>
          </cell>
        </row>
        <row r="1404">
          <cell r="AU1404" t="str">
            <v>GAS</v>
          </cell>
          <cell r="AV1404">
            <v>-12924.29564</v>
          </cell>
          <cell r="AW1404" t="str">
            <v>NEW DEAL</v>
          </cell>
        </row>
        <row r="1405">
          <cell r="AU1405" t="str">
            <v>GAS</v>
          </cell>
          <cell r="AV1405">
            <v>-1594.9866199999999</v>
          </cell>
          <cell r="AW1405" t="str">
            <v>NEW DEAL</v>
          </cell>
        </row>
        <row r="1406">
          <cell r="AU1406" t="str">
            <v>GAS</v>
          </cell>
          <cell r="AV1406">
            <v>-8103.7747900000004</v>
          </cell>
          <cell r="AW1406" t="str">
            <v>NEW DEAL</v>
          </cell>
        </row>
        <row r="1407">
          <cell r="AU1407" t="str">
            <v>GAS</v>
          </cell>
          <cell r="AV1407">
            <v>-8350.1749400000008</v>
          </cell>
          <cell r="AW1407" t="str">
            <v>NEW DEAL</v>
          </cell>
        </row>
        <row r="1408">
          <cell r="AU1408" t="str">
            <v>GAS</v>
          </cell>
          <cell r="AV1408">
            <v>-7385.3117899999997</v>
          </cell>
          <cell r="AW1408" t="str">
            <v>NEW DEAL</v>
          </cell>
        </row>
        <row r="1409">
          <cell r="AU1409" t="str">
            <v>GAS</v>
          </cell>
          <cell r="AV1409">
            <v>-9197.5396099999998</v>
          </cell>
          <cell r="AW1409" t="str">
            <v>NEW DEAL</v>
          </cell>
        </row>
        <row r="1410">
          <cell r="AU1410" t="str">
            <v>GAS</v>
          </cell>
          <cell r="AV1410">
            <v>-5609.5301099999997</v>
          </cell>
          <cell r="AW1410" t="str">
            <v>NEW DEAL</v>
          </cell>
        </row>
        <row r="1411">
          <cell r="AU1411" t="str">
            <v>GAS</v>
          </cell>
          <cell r="AV1411">
            <v>-9.9807500000000005</v>
          </cell>
          <cell r="AW1411" t="str">
            <v>NEW DEAL</v>
          </cell>
        </row>
        <row r="1412">
          <cell r="AU1412" t="str">
            <v>GAS</v>
          </cell>
          <cell r="AV1412">
            <v>-159.49866</v>
          </cell>
          <cell r="AW1412" t="str">
            <v>NEW DEAL</v>
          </cell>
        </row>
        <row r="1413">
          <cell r="AU1413" t="str">
            <v>GAS</v>
          </cell>
          <cell r="AV1413">
            <v>-736.70680000000004</v>
          </cell>
          <cell r="AW1413" t="str">
            <v>NEW DEAL</v>
          </cell>
        </row>
        <row r="1414">
          <cell r="AU1414" t="str">
            <v>GAS</v>
          </cell>
          <cell r="AV1414">
            <v>-835.01748999999995</v>
          </cell>
          <cell r="AW1414" t="str">
            <v>NEW DEAL</v>
          </cell>
        </row>
        <row r="1415">
          <cell r="AU1415" t="str">
            <v>GAS</v>
          </cell>
          <cell r="AV1415">
            <v>-1846.3279500000001</v>
          </cell>
          <cell r="AW1415" t="str">
            <v>NEW DEAL</v>
          </cell>
        </row>
        <row r="1416">
          <cell r="AU1416" t="str">
            <v>GAS</v>
          </cell>
          <cell r="AV1416">
            <v>-2299.3849</v>
          </cell>
          <cell r="AW1416" t="str">
            <v>NEW DEAL</v>
          </cell>
        </row>
        <row r="1417">
          <cell r="AU1417" t="str">
            <v>GAS</v>
          </cell>
          <cell r="AV1417">
            <v>-801.36144000000002</v>
          </cell>
          <cell r="AW1417" t="str">
            <v>NEW DEAL</v>
          </cell>
        </row>
        <row r="1418">
          <cell r="AU1418" t="str">
            <v>GAS</v>
          </cell>
          <cell r="AV1418">
            <v>-159.49866</v>
          </cell>
          <cell r="AW1418" t="str">
            <v>NEW DEAL</v>
          </cell>
        </row>
        <row r="1419">
          <cell r="AU1419" t="str">
            <v>GAS</v>
          </cell>
          <cell r="AV1419">
            <v>-1473.4136000000001</v>
          </cell>
          <cell r="AW1419" t="str">
            <v>NEW DEAL</v>
          </cell>
        </row>
        <row r="1420">
          <cell r="AU1420" t="str">
            <v>GAS</v>
          </cell>
          <cell r="AV1420">
            <v>-1670.0349900000001</v>
          </cell>
          <cell r="AW1420" t="str">
            <v>NEW DEAL</v>
          </cell>
        </row>
        <row r="1421">
          <cell r="AU1421" t="str">
            <v>GAS</v>
          </cell>
          <cell r="AV1421">
            <v>-923.16396999999995</v>
          </cell>
          <cell r="AW1421" t="str">
            <v>NEW DEAL</v>
          </cell>
        </row>
        <row r="1422">
          <cell r="AU1422" t="str">
            <v>GAS</v>
          </cell>
          <cell r="AV1422">
            <v>-1149.69245</v>
          </cell>
          <cell r="AW1422" t="str">
            <v>NEW DEAL</v>
          </cell>
        </row>
        <row r="1423">
          <cell r="AU1423" t="str">
            <v>GAS</v>
          </cell>
          <cell r="AV1423">
            <v>-801.36144000000002</v>
          </cell>
          <cell r="AW1423" t="str">
            <v>NEW DEAL</v>
          </cell>
        </row>
        <row r="1424">
          <cell r="AU1424" t="str">
            <v>GAS</v>
          </cell>
          <cell r="AV1424">
            <v>-1754.4852800000001</v>
          </cell>
          <cell r="AW1424" t="str">
            <v>NEW DEAL</v>
          </cell>
        </row>
        <row r="1425">
          <cell r="AU1425" t="str">
            <v>GAS</v>
          </cell>
          <cell r="AV1425">
            <v>-10313.895189999999</v>
          </cell>
          <cell r="AW1425" t="str">
            <v>NEW DEAL</v>
          </cell>
        </row>
        <row r="1426">
          <cell r="AU1426" t="str">
            <v>GAS</v>
          </cell>
          <cell r="AV1426">
            <v>-10855.227419999999</v>
          </cell>
          <cell r="AW1426" t="str">
            <v>NEW DEAL</v>
          </cell>
        </row>
        <row r="1427">
          <cell r="AU1427" t="str">
            <v>GAS</v>
          </cell>
          <cell r="AV1427">
            <v>-11077.967689999999</v>
          </cell>
          <cell r="AW1427" t="str">
            <v>NEW DEAL</v>
          </cell>
        </row>
        <row r="1428">
          <cell r="AU1428" t="str">
            <v>GAS</v>
          </cell>
          <cell r="AV1428">
            <v>-13796.30942</v>
          </cell>
          <cell r="AW1428" t="str">
            <v>NEW DEAL</v>
          </cell>
        </row>
        <row r="1429">
          <cell r="AU1429" t="str">
            <v>GAS</v>
          </cell>
          <cell r="AV1429">
            <v>-7212.2529999999997</v>
          </cell>
          <cell r="AW1429" t="str">
            <v>NEW DEAL</v>
          </cell>
        </row>
        <row r="1430">
          <cell r="AU1430" t="str">
            <v>GAS</v>
          </cell>
          <cell r="AV1430">
            <v>-478.49597999999997</v>
          </cell>
          <cell r="AW1430" t="str">
            <v>NEW DEAL</v>
          </cell>
        </row>
        <row r="1431">
          <cell r="AU1431" t="str">
            <v>GAS</v>
          </cell>
          <cell r="AV1431">
            <v>-2946.8272000000002</v>
          </cell>
          <cell r="AW1431" t="str">
            <v>NEW DEAL</v>
          </cell>
        </row>
        <row r="1432">
          <cell r="AU1432" t="str">
            <v>GAS</v>
          </cell>
          <cell r="AV1432">
            <v>-3340.0699800000002</v>
          </cell>
          <cell r="AW1432" t="str">
            <v>NEW DEAL</v>
          </cell>
        </row>
        <row r="1433">
          <cell r="AU1433" t="str">
            <v>GAS</v>
          </cell>
          <cell r="AV1433">
            <v>-2769.4919199999999</v>
          </cell>
          <cell r="AW1433" t="str">
            <v>NEW DEAL</v>
          </cell>
        </row>
        <row r="1434">
          <cell r="AU1434" t="str">
            <v>GAS</v>
          </cell>
          <cell r="AV1434">
            <v>-4598.7698099999998</v>
          </cell>
          <cell r="AW1434" t="str">
            <v>NEW DEAL</v>
          </cell>
        </row>
        <row r="1435">
          <cell r="AU1435" t="str">
            <v>GAS</v>
          </cell>
          <cell r="AV1435">
            <v>-2404.0843300000001</v>
          </cell>
          <cell r="AW1435" t="str">
            <v>NEW DEAL</v>
          </cell>
        </row>
        <row r="1436">
          <cell r="AU1436" t="str">
            <v>GAS</v>
          </cell>
          <cell r="AV1436">
            <v>-159.49866</v>
          </cell>
          <cell r="AW1436" t="str">
            <v>NEW DEAL</v>
          </cell>
        </row>
        <row r="1437">
          <cell r="AU1437" t="str">
            <v>GAS</v>
          </cell>
          <cell r="AV1437">
            <v>-736.70680000000004</v>
          </cell>
          <cell r="AW1437" t="str">
            <v>NEW DEAL</v>
          </cell>
        </row>
        <row r="1438">
          <cell r="AU1438" t="str">
            <v>GAS</v>
          </cell>
          <cell r="AV1438">
            <v>-835.01748999999995</v>
          </cell>
          <cell r="AW1438" t="str">
            <v>NEW DEAL</v>
          </cell>
        </row>
        <row r="1439">
          <cell r="AU1439" t="str">
            <v>GAS</v>
          </cell>
          <cell r="AV1439">
            <v>-923.16396999999995</v>
          </cell>
          <cell r="AW1439" t="str">
            <v>NEW DEAL</v>
          </cell>
        </row>
        <row r="1440">
          <cell r="AU1440" t="str">
            <v>GAS</v>
          </cell>
          <cell r="AV1440">
            <v>-1149.69245</v>
          </cell>
          <cell r="AW1440" t="str">
            <v>NEW DEAL</v>
          </cell>
        </row>
        <row r="1441">
          <cell r="AU1441" t="str">
            <v>GAS</v>
          </cell>
          <cell r="AV1441">
            <v>-801.36144000000002</v>
          </cell>
          <cell r="AW1441" t="str">
            <v>NEW DEAL</v>
          </cell>
        </row>
        <row r="1442">
          <cell r="AU1442" t="str">
            <v>GAS</v>
          </cell>
          <cell r="AV1442">
            <v>-1058.93064</v>
          </cell>
          <cell r="AW1442" t="str">
            <v>NEW DEAL</v>
          </cell>
        </row>
        <row r="1443">
          <cell r="AU1443" t="str">
            <v>GAS</v>
          </cell>
          <cell r="AV1443">
            <v>-1008.70006</v>
          </cell>
          <cell r="AW1443" t="str">
            <v>NEW DEAL</v>
          </cell>
        </row>
        <row r="1444">
          <cell r="AU1444" t="str">
            <v>GAS</v>
          </cell>
          <cell r="AV1444">
            <v>-1115.14823</v>
          </cell>
          <cell r="AW1444" t="str">
            <v>NEW DEAL</v>
          </cell>
        </row>
        <row r="1445">
          <cell r="AU1445" t="str">
            <v>GAS</v>
          </cell>
          <cell r="AV1445">
            <v>-2363.9443500000002</v>
          </cell>
          <cell r="AW1445" t="str">
            <v>NEW DEAL</v>
          </cell>
        </row>
        <row r="1446">
          <cell r="AU1446" t="str">
            <v>GAS</v>
          </cell>
          <cell r="AV1446">
            <v>-2283.1188400000001</v>
          </cell>
          <cell r="AW1446" t="str">
            <v>NEW DEAL</v>
          </cell>
        </row>
        <row r="1447">
          <cell r="AU1447" t="str">
            <v>GAS</v>
          </cell>
          <cell r="AV1447">
            <v>-2241.5734400000001</v>
          </cell>
          <cell r="AW1447" t="str">
            <v>NEW DEAL</v>
          </cell>
        </row>
        <row r="1448">
          <cell r="AU1448" t="str">
            <v>GAS</v>
          </cell>
          <cell r="AV1448">
            <v>-1070.63384</v>
          </cell>
          <cell r="AW1448" t="str">
            <v>NEW DEAL</v>
          </cell>
        </row>
        <row r="1449">
          <cell r="AU1449" t="str">
            <v>GAS</v>
          </cell>
          <cell r="AV1449">
            <v>-1263.8399300000001</v>
          </cell>
          <cell r="AW1449" t="str">
            <v>NEW DEAL</v>
          </cell>
        </row>
        <row r="1450">
          <cell r="AU1450" t="str">
            <v>GAS</v>
          </cell>
          <cell r="AV1450">
            <v>-1008.70006</v>
          </cell>
          <cell r="AW1450" t="str">
            <v>NEW DEAL</v>
          </cell>
        </row>
        <row r="1451">
          <cell r="AU1451" t="str">
            <v>GAS</v>
          </cell>
          <cell r="AV1451">
            <v>-2230.29646</v>
          </cell>
          <cell r="AW1451" t="str">
            <v>NEW DEAL</v>
          </cell>
        </row>
        <row r="1452">
          <cell r="AU1452" t="str">
            <v>GAS</v>
          </cell>
          <cell r="AV1452">
            <v>-2363.9443500000002</v>
          </cell>
          <cell r="AW1452" t="str">
            <v>NEW DEAL</v>
          </cell>
        </row>
        <row r="1453">
          <cell r="AU1453" t="str">
            <v>GAS</v>
          </cell>
          <cell r="AV1453">
            <v>-2283.1188400000001</v>
          </cell>
          <cell r="AW1453" t="str">
            <v>NEW DEAL</v>
          </cell>
        </row>
        <row r="1454">
          <cell r="AU1454" t="str">
            <v>GAS</v>
          </cell>
          <cell r="AV1454">
            <v>-1120.7867200000001</v>
          </cell>
          <cell r="AW1454" t="str">
            <v>NEW DEAL</v>
          </cell>
        </row>
        <row r="1455">
          <cell r="AU1455" t="str">
            <v>GAS</v>
          </cell>
          <cell r="AV1455">
            <v>-1070.63384</v>
          </cell>
          <cell r="AW1455" t="str">
            <v>NEW DEAL</v>
          </cell>
        </row>
        <row r="1456">
          <cell r="AU1456" t="str">
            <v>GAS</v>
          </cell>
          <cell r="AV1456">
            <v>-11095.70069</v>
          </cell>
          <cell r="AW1456" t="str">
            <v>NEW DEAL</v>
          </cell>
        </row>
        <row r="1457">
          <cell r="AU1457" t="str">
            <v>GAS</v>
          </cell>
          <cell r="AV1457">
            <v>-15612.07523</v>
          </cell>
          <cell r="AW1457" t="str">
            <v>NEW DEAL</v>
          </cell>
        </row>
        <row r="1458">
          <cell r="AU1458" t="str">
            <v>GAS</v>
          </cell>
          <cell r="AV1458">
            <v>-15365.63826</v>
          </cell>
          <cell r="AW1458" t="str">
            <v>NEW DEAL</v>
          </cell>
        </row>
        <row r="1459">
          <cell r="AU1459" t="str">
            <v>GAS</v>
          </cell>
          <cell r="AV1459">
            <v>-13698.713040000001</v>
          </cell>
          <cell r="AW1459" t="str">
            <v>NEW DEAL</v>
          </cell>
        </row>
        <row r="1460">
          <cell r="AU1460" t="str">
            <v>GAS</v>
          </cell>
          <cell r="AV1460">
            <v>-13449.44065</v>
          </cell>
          <cell r="AW1460" t="str">
            <v>NEW DEAL</v>
          </cell>
        </row>
        <row r="1461">
          <cell r="AU1461" t="str">
            <v>GAS</v>
          </cell>
          <cell r="AV1461">
            <v>-10706.338400000001</v>
          </cell>
          <cell r="AW1461" t="str">
            <v>NEW DEAL</v>
          </cell>
        </row>
        <row r="1462">
          <cell r="AU1462" t="str">
            <v>GAS</v>
          </cell>
          <cell r="AV1462">
            <v>-3026.1001900000001</v>
          </cell>
          <cell r="AW1462" t="str">
            <v>NEW DEAL</v>
          </cell>
        </row>
        <row r="1463">
          <cell r="AU1463" t="str">
            <v>GAS</v>
          </cell>
          <cell r="AV1463">
            <v>-4460.59292</v>
          </cell>
          <cell r="AW1463" t="str">
            <v>NEW DEAL</v>
          </cell>
        </row>
        <row r="1464">
          <cell r="AU1464" t="str">
            <v>GAS</v>
          </cell>
          <cell r="AV1464">
            <v>-4727.8887000000004</v>
          </cell>
          <cell r="AW1464" t="str">
            <v>NEW DEAL</v>
          </cell>
        </row>
        <row r="1465">
          <cell r="AU1465" t="str">
            <v>GAS</v>
          </cell>
          <cell r="AV1465">
            <v>-4566.2376800000002</v>
          </cell>
          <cell r="AW1465" t="str">
            <v>NEW DEAL</v>
          </cell>
        </row>
        <row r="1466">
          <cell r="AU1466" t="str">
            <v>GAS</v>
          </cell>
          <cell r="AV1466">
            <v>-4483.1468800000002</v>
          </cell>
          <cell r="AW1466" t="str">
            <v>NEW DEAL</v>
          </cell>
        </row>
        <row r="1467">
          <cell r="AU1467" t="str">
            <v>GAS</v>
          </cell>
          <cell r="AV1467">
            <v>-3211.9015199999999</v>
          </cell>
          <cell r="AW1467" t="str">
            <v>NEW DEAL</v>
          </cell>
        </row>
        <row r="1468">
          <cell r="AU1468" t="str">
            <v>GAS</v>
          </cell>
          <cell r="AV1468">
            <v>-1008.70006</v>
          </cell>
          <cell r="AW1468" t="str">
            <v>NEW DEAL</v>
          </cell>
        </row>
        <row r="1469">
          <cell r="AU1469" t="str">
            <v>GAS</v>
          </cell>
          <cell r="AV1469">
            <v>-1115.14823</v>
          </cell>
          <cell r="AW1469" t="str">
            <v>NEW DEAL</v>
          </cell>
        </row>
        <row r="1470">
          <cell r="AU1470" t="str">
            <v>GAS</v>
          </cell>
          <cell r="AV1470">
            <v>-1181.97217</v>
          </cell>
          <cell r="AW1470" t="str">
            <v>NEW DEAL</v>
          </cell>
        </row>
        <row r="1471">
          <cell r="AU1471" t="str">
            <v>GAS</v>
          </cell>
          <cell r="AV1471">
            <v>-1141.55942</v>
          </cell>
          <cell r="AW1471" t="str">
            <v>NEW DEAL</v>
          </cell>
        </row>
        <row r="1472">
          <cell r="AU1472" t="str">
            <v>GAS</v>
          </cell>
          <cell r="AV1472">
            <v>-1120.7867200000001</v>
          </cell>
          <cell r="AW1472" t="str">
            <v>NEW DEAL</v>
          </cell>
        </row>
        <row r="1473">
          <cell r="AU1473" t="str">
            <v>GAS</v>
          </cell>
          <cell r="AV1473">
            <v>-1070.63384</v>
          </cell>
          <cell r="AW1473" t="str">
            <v>NEW DEAL</v>
          </cell>
        </row>
        <row r="1474">
          <cell r="AU1474" t="str">
            <v>GAS</v>
          </cell>
          <cell r="AV1474">
            <v>-4980.0000038353846</v>
          </cell>
          <cell r="AW1474" t="str">
            <v>NEW DEAL</v>
          </cell>
        </row>
        <row r="1475">
          <cell r="AU1475" t="str">
            <v>GAS</v>
          </cell>
          <cell r="AV1475">
            <v>-9400.0000010031436</v>
          </cell>
          <cell r="AW1475" t="str">
            <v>NEW DEAL</v>
          </cell>
        </row>
        <row r="1476">
          <cell r="AU1476" t="str">
            <v>GAS</v>
          </cell>
          <cell r="AV1476">
            <v>-5880.0000040861842</v>
          </cell>
          <cell r="AW1476" t="str">
            <v>NEW DEAL</v>
          </cell>
        </row>
        <row r="1477">
          <cell r="AU1477" t="str">
            <v>GAS</v>
          </cell>
          <cell r="AV1477">
            <v>-9990.0000004567082</v>
          </cell>
          <cell r="AW1477" t="str">
            <v>NEW DEAL</v>
          </cell>
        </row>
        <row r="1478">
          <cell r="AU1478" t="str">
            <v>GAS</v>
          </cell>
          <cell r="AV1478">
            <v>-10109.999996165816</v>
          </cell>
          <cell r="AW1478" t="str">
            <v>NEW DEAL</v>
          </cell>
        </row>
        <row r="1479">
          <cell r="AU1479" t="str">
            <v>GAS</v>
          </cell>
          <cell r="AV1479">
            <v>-10200.000001573984</v>
          </cell>
          <cell r="AW1479" t="str">
            <v>NEW DEAL</v>
          </cell>
        </row>
        <row r="1480">
          <cell r="AU1480" t="str">
            <v>GAS</v>
          </cell>
          <cell r="AV1480">
            <v>-12800.000003962257</v>
          </cell>
          <cell r="AW1480" t="str">
            <v>NEW DEAL</v>
          </cell>
        </row>
        <row r="1481">
          <cell r="AU1481" t="str">
            <v>GAS</v>
          </cell>
          <cell r="AV1481">
            <v>-17150.000001549361</v>
          </cell>
          <cell r="AW1481" t="str">
            <v>NEW DEAL</v>
          </cell>
        </row>
        <row r="1482">
          <cell r="AU1482" t="str">
            <v>GAS</v>
          </cell>
          <cell r="AV1482">
            <v>-12520.00000403985</v>
          </cell>
          <cell r="AW1482" t="str">
            <v>NEW DEAL</v>
          </cell>
        </row>
        <row r="1483">
          <cell r="AU1483" t="str">
            <v>GAS</v>
          </cell>
          <cell r="AV1483">
            <v>-22610.000000320924</v>
          </cell>
          <cell r="AW1483" t="str">
            <v>NEW DEAL</v>
          </cell>
        </row>
        <row r="1484">
          <cell r="AU1484" t="str">
            <v>GAS</v>
          </cell>
          <cell r="AV1484">
            <v>-16149.999997960935</v>
          </cell>
          <cell r="AW1484" t="str">
            <v>NEW DEAL</v>
          </cell>
        </row>
        <row r="1485">
          <cell r="AU1485" t="str">
            <v>GAS</v>
          </cell>
          <cell r="AV1485">
            <v>-52126.156340000001</v>
          </cell>
          <cell r="AW1485" t="str">
            <v>NEW DEAL</v>
          </cell>
        </row>
        <row r="1486">
          <cell r="AU1486" t="str">
            <v>GAS</v>
          </cell>
          <cell r="AV1486">
            <v>-63006.351240000004</v>
          </cell>
          <cell r="AW1486" t="str">
            <v>NEW DEAL</v>
          </cell>
        </row>
        <row r="1487">
          <cell r="AU1487" t="str">
            <v>GAS</v>
          </cell>
          <cell r="AV1487">
            <v>-55922.314460000001</v>
          </cell>
          <cell r="AW1487" t="str">
            <v>NEW DEAL</v>
          </cell>
        </row>
        <row r="1488">
          <cell r="AU1488" t="str">
            <v>GAS</v>
          </cell>
          <cell r="AV1488">
            <v>-50416.664779999999</v>
          </cell>
          <cell r="AW1488" t="str">
            <v>NEW DEAL</v>
          </cell>
        </row>
        <row r="1489">
          <cell r="AU1489" t="str">
            <v>GAS</v>
          </cell>
          <cell r="AV1489">
            <v>-3484.7574599999998</v>
          </cell>
          <cell r="AW1489" t="str">
            <v>NEW DEAL</v>
          </cell>
        </row>
        <row r="1490">
          <cell r="AU1490" t="str">
            <v>GAS</v>
          </cell>
          <cell r="AV1490">
            <v>-3419.4033800000002</v>
          </cell>
          <cell r="AW1490" t="str">
            <v>NEW DEAL</v>
          </cell>
        </row>
        <row r="1491">
          <cell r="AU1491" t="str">
            <v>GAS</v>
          </cell>
          <cell r="AV1491">
            <v>-3475.0770900000002</v>
          </cell>
          <cell r="AW1491" t="str">
            <v>NEW DEAL</v>
          </cell>
        </row>
        <row r="1492">
          <cell r="AU1492" t="str">
            <v>GAS</v>
          </cell>
          <cell r="AV1492">
            <v>-7000.7056899999998</v>
          </cell>
          <cell r="AW1492" t="str">
            <v>NEW DEAL</v>
          </cell>
        </row>
        <row r="1493">
          <cell r="AU1493" t="str">
            <v>GAS</v>
          </cell>
          <cell r="AV1493">
            <v>-6990.2893100000001</v>
          </cell>
          <cell r="AW1493" t="str">
            <v>NEW DEAL</v>
          </cell>
        </row>
        <row r="1494">
          <cell r="AU1494" t="str">
            <v>GAS</v>
          </cell>
          <cell r="AV1494">
            <v>-6722.2219699999996</v>
          </cell>
          <cell r="AW1494" t="str">
            <v>NEW DEAL</v>
          </cell>
        </row>
        <row r="1495">
          <cell r="AU1495" t="str">
            <v>GAS</v>
          </cell>
          <cell r="AV1495">
            <v>-3484.7574599999998</v>
          </cell>
          <cell r="AW1495" t="str">
            <v>NEW DEAL</v>
          </cell>
        </row>
        <row r="1496">
          <cell r="AU1496" t="str">
            <v>GAS</v>
          </cell>
          <cell r="AV1496">
            <v>-3142.12833</v>
          </cell>
          <cell r="AW1496" t="str">
            <v>NEW DEAL</v>
          </cell>
        </row>
        <row r="1497">
          <cell r="AU1497" t="str">
            <v>GAS</v>
          </cell>
          <cell r="AV1497">
            <v>-2583.3175000000001</v>
          </cell>
          <cell r="AW1497" t="str">
            <v>NEW DEAL</v>
          </cell>
        </row>
        <row r="1498">
          <cell r="AU1498" t="str">
            <v>GAS</v>
          </cell>
          <cell r="AV1498">
            <v>-3475.0770900000002</v>
          </cell>
          <cell r="AW1498" t="str">
            <v>NEW DEAL</v>
          </cell>
        </row>
        <row r="1499">
          <cell r="AU1499" t="str">
            <v>GAS</v>
          </cell>
          <cell r="AV1499">
            <v>-7000.7056899999998</v>
          </cell>
          <cell r="AW1499" t="str">
            <v>NEW DEAL</v>
          </cell>
        </row>
        <row r="1500">
          <cell r="AU1500" t="str">
            <v>GAS</v>
          </cell>
          <cell r="AV1500">
            <v>-6990.2893100000001</v>
          </cell>
          <cell r="AW1500" t="str">
            <v>NEW DEAL</v>
          </cell>
        </row>
        <row r="1501">
          <cell r="AU1501" t="str">
            <v>GAS</v>
          </cell>
          <cell r="AV1501">
            <v>-6722.2219699999996</v>
          </cell>
          <cell r="AW1501" t="str">
            <v>NEW DEAL</v>
          </cell>
        </row>
        <row r="1502">
          <cell r="AU1502" t="str">
            <v>GAS</v>
          </cell>
          <cell r="AV1502">
            <v>-6969.5149300000003</v>
          </cell>
          <cell r="AW1502" t="str">
            <v>NEW DEAL</v>
          </cell>
        </row>
        <row r="1503">
          <cell r="AU1503" t="str">
            <v>GAS</v>
          </cell>
          <cell r="AV1503">
            <v>-3142.12833</v>
          </cell>
          <cell r="AW1503" t="str">
            <v>NEW DEAL</v>
          </cell>
        </row>
        <row r="1504">
          <cell r="AU1504" t="str">
            <v>GAS</v>
          </cell>
          <cell r="AV1504">
            <v>-38225.847990000002</v>
          </cell>
          <cell r="AW1504" t="str">
            <v>NEW DEAL</v>
          </cell>
        </row>
        <row r="1505">
          <cell r="AU1505" t="str">
            <v>GAS</v>
          </cell>
          <cell r="AV1505">
            <v>-49004.939859999999</v>
          </cell>
          <cell r="AW1505" t="str">
            <v>NEW DEAL</v>
          </cell>
        </row>
        <row r="1506">
          <cell r="AU1506" t="str">
            <v>GAS</v>
          </cell>
          <cell r="AV1506">
            <v>-45436.880499999999</v>
          </cell>
          <cell r="AW1506" t="str">
            <v>NEW DEAL</v>
          </cell>
        </row>
        <row r="1507">
          <cell r="AU1507" t="str">
            <v>GAS</v>
          </cell>
          <cell r="AV1507">
            <v>-43694.44281</v>
          </cell>
          <cell r="AW1507" t="str">
            <v>NEW DEAL</v>
          </cell>
        </row>
        <row r="1508">
          <cell r="AU1508" t="str">
            <v>GAS</v>
          </cell>
          <cell r="AV1508">
            <v>-41817.08958</v>
          </cell>
          <cell r="AW1508" t="str">
            <v>NEW DEAL</v>
          </cell>
        </row>
        <row r="1509">
          <cell r="AU1509" t="str">
            <v>GAS</v>
          </cell>
          <cell r="AV1509">
            <v>-31421.283289999999</v>
          </cell>
          <cell r="AW1509" t="str">
            <v>NEW DEAL</v>
          </cell>
        </row>
        <row r="1510">
          <cell r="AU1510" t="str">
            <v>GAS</v>
          </cell>
          <cell r="AV1510">
            <v>-10425.23127</v>
          </cell>
          <cell r="AW1510" t="str">
            <v>NEW DEAL</v>
          </cell>
        </row>
        <row r="1511">
          <cell r="AU1511" t="str">
            <v>GAS</v>
          </cell>
          <cell r="AV1511">
            <v>-14001.411389999999</v>
          </cell>
          <cell r="AW1511" t="str">
            <v>NEW DEAL</v>
          </cell>
        </row>
        <row r="1512">
          <cell r="AU1512" t="str">
            <v>GAS</v>
          </cell>
          <cell r="AV1512">
            <v>-13980.57862</v>
          </cell>
          <cell r="AW1512" t="str">
            <v>NEW DEAL</v>
          </cell>
        </row>
        <row r="1513">
          <cell r="AU1513" t="str">
            <v>GAS</v>
          </cell>
          <cell r="AV1513">
            <v>-13444.443939999999</v>
          </cell>
          <cell r="AW1513" t="str">
            <v>NEW DEAL</v>
          </cell>
        </row>
        <row r="1514">
          <cell r="AU1514" t="str">
            <v>GAS</v>
          </cell>
          <cell r="AV1514">
            <v>-13939.029860000001</v>
          </cell>
          <cell r="AW1514" t="str">
            <v>NEW DEAL</v>
          </cell>
        </row>
        <row r="1515">
          <cell r="AU1515" t="str">
            <v>GAS</v>
          </cell>
          <cell r="AV1515">
            <v>-9426.3849900000005</v>
          </cell>
          <cell r="AW1515" t="str">
            <v>NEW DEAL</v>
          </cell>
        </row>
        <row r="1516">
          <cell r="AU1516" t="str">
            <v>GAS</v>
          </cell>
          <cell r="AV1516">
            <v>-3475.0770900000002</v>
          </cell>
          <cell r="AW1516" t="str">
            <v>NEW DEAL</v>
          </cell>
        </row>
        <row r="1517">
          <cell r="AU1517" t="str">
            <v>GAS</v>
          </cell>
          <cell r="AV1517">
            <v>-3500.3528500000002</v>
          </cell>
          <cell r="AW1517" t="str">
            <v>NEW DEAL</v>
          </cell>
        </row>
        <row r="1518">
          <cell r="AU1518" t="str">
            <v>GAS</v>
          </cell>
          <cell r="AV1518">
            <v>-3495.1446500000002</v>
          </cell>
          <cell r="AW1518" t="str">
            <v>NEW DEAL</v>
          </cell>
        </row>
        <row r="1519">
          <cell r="AU1519" t="str">
            <v>GAS</v>
          </cell>
          <cell r="AV1519">
            <v>-3361.1109900000001</v>
          </cell>
          <cell r="AW1519" t="str">
            <v>NEW DEAL</v>
          </cell>
        </row>
        <row r="1520">
          <cell r="AU1520" t="str">
            <v>GAS</v>
          </cell>
          <cell r="AV1520">
            <v>-3484.7574599999998</v>
          </cell>
          <cell r="AW1520" t="str">
            <v>NEW DEAL</v>
          </cell>
        </row>
        <row r="1521">
          <cell r="AU1521" t="str">
            <v>GAS</v>
          </cell>
          <cell r="AV1521">
            <v>-3142.12833</v>
          </cell>
          <cell r="AW1521" t="str">
            <v>NEW DEAL</v>
          </cell>
        </row>
        <row r="1522">
          <cell r="AU1522" t="str">
            <v>GAS</v>
          </cell>
          <cell r="AV1522">
            <v>-66143.30313</v>
          </cell>
          <cell r="AW1522" t="str">
            <v>NEW DEAL</v>
          </cell>
        </row>
        <row r="1523">
          <cell r="AU1523" t="str">
            <v>GAS</v>
          </cell>
          <cell r="AV1523">
            <v>-80877.592720000001</v>
          </cell>
          <cell r="AW1523" t="str">
            <v>NEW DEAL</v>
          </cell>
        </row>
        <row r="1524">
          <cell r="AU1524" t="str">
            <v>GAS</v>
          </cell>
          <cell r="AV1524">
            <v>-75489.925300000003</v>
          </cell>
          <cell r="AW1524" t="str">
            <v>NEW DEAL</v>
          </cell>
        </row>
        <row r="1525">
          <cell r="AU1525" t="str">
            <v>GAS</v>
          </cell>
          <cell r="AV1525">
            <v>-69332.660180000006</v>
          </cell>
          <cell r="AW1525" t="str">
            <v>NEW DEAL</v>
          </cell>
        </row>
        <row r="1526">
          <cell r="AU1526" t="str">
            <v>GAS</v>
          </cell>
          <cell r="AV1526">
            <v>-49899.37401</v>
          </cell>
          <cell r="AW1526" t="str">
            <v>NEW DEAL</v>
          </cell>
        </row>
        <row r="1527">
          <cell r="AU1527" t="str">
            <v>GAS</v>
          </cell>
          <cell r="AV1527">
            <v>-33870.961479999998</v>
          </cell>
          <cell r="AW1527" t="str">
            <v>NEW DEAL</v>
          </cell>
        </row>
        <row r="1528">
          <cell r="AU1528" t="str">
            <v>GAS</v>
          </cell>
          <cell r="AV1528">
            <v>-45097.706680000003</v>
          </cell>
          <cell r="AW1528" t="str">
            <v>NEW DEAL</v>
          </cell>
        </row>
        <row r="1529">
          <cell r="AU1529" t="str">
            <v>GAS</v>
          </cell>
          <cell r="AV1529">
            <v>-49770.826289999997</v>
          </cell>
          <cell r="AW1529" t="str">
            <v>NEW DEAL</v>
          </cell>
        </row>
        <row r="1530">
          <cell r="AU1530" t="str">
            <v>GAS</v>
          </cell>
          <cell r="AV1530">
            <v>-47181.203309999997</v>
          </cell>
          <cell r="AW1530" t="str">
            <v>NEW DEAL</v>
          </cell>
        </row>
        <row r="1531">
          <cell r="AU1531" t="str">
            <v>GAS</v>
          </cell>
          <cell r="AV1531">
            <v>-40969.299200000001</v>
          </cell>
          <cell r="AW1531" t="str">
            <v>NEW DEAL</v>
          </cell>
        </row>
        <row r="1532">
          <cell r="AU1532" t="str">
            <v>GAS</v>
          </cell>
          <cell r="AV1532">
            <v>-37424.530509999997</v>
          </cell>
          <cell r="AW1532" t="str">
            <v>NEW DEAL</v>
          </cell>
        </row>
        <row r="1533">
          <cell r="AU1533" t="str">
            <v>GAS</v>
          </cell>
          <cell r="AV1533">
            <v>-31048.381359999999</v>
          </cell>
          <cell r="AW1533" t="str">
            <v>NEW DEAL</v>
          </cell>
        </row>
        <row r="1534">
          <cell r="AU1534" t="str">
            <v>GAS</v>
          </cell>
          <cell r="AV1534">
            <v>-3068.9378700000002</v>
          </cell>
          <cell r="AW1534" t="str">
            <v>NEW DEAL</v>
          </cell>
        </row>
        <row r="1535">
          <cell r="AU1535" t="str">
            <v>GAS</v>
          </cell>
          <cell r="AV1535">
            <v>0</v>
          </cell>
          <cell r="AW1535" t="str">
            <v>NEW DEAL</v>
          </cell>
        </row>
        <row r="1536">
          <cell r="AU1536" t="str">
            <v>GAS</v>
          </cell>
          <cell r="AV1536">
            <v>-3110.6766400000001</v>
          </cell>
          <cell r="AW1536" t="str">
            <v>NEW DEAL</v>
          </cell>
        </row>
        <row r="1537">
          <cell r="AU1537" t="str">
            <v>GAS</v>
          </cell>
          <cell r="AV1537">
            <v>-3145.4135500000002</v>
          </cell>
          <cell r="AW1537" t="str">
            <v>NEW DEAL</v>
          </cell>
        </row>
        <row r="1538">
          <cell r="AU1538" t="str">
            <v>GAS</v>
          </cell>
          <cell r="AV1538">
            <v>-3151.4845500000001</v>
          </cell>
          <cell r="AW1538" t="str">
            <v>NEW DEAL</v>
          </cell>
        </row>
        <row r="1539">
          <cell r="AU1539" t="str">
            <v>GAS</v>
          </cell>
          <cell r="AV1539">
            <v>-3118.7108800000001</v>
          </cell>
          <cell r="AW1539" t="str">
            <v>NEW DEAL</v>
          </cell>
        </row>
        <row r="1540">
          <cell r="AU1540" t="str">
            <v>GAS</v>
          </cell>
          <cell r="AV1540">
            <v>-2822.5801200000001</v>
          </cell>
          <cell r="AW1540" t="str">
            <v>NEW DEAL</v>
          </cell>
        </row>
        <row r="1541">
          <cell r="AU1541" t="str">
            <v>GAS</v>
          </cell>
          <cell r="AV1541">
            <v>-2935.99737</v>
          </cell>
          <cell r="AW1541" t="str">
            <v>NEW DEAL</v>
          </cell>
        </row>
        <row r="1542">
          <cell r="AU1542" t="str">
            <v>GAS</v>
          </cell>
          <cell r="AV1542">
            <v>-3006.5137800000002</v>
          </cell>
          <cell r="AW1542" t="str">
            <v>NEW DEAL</v>
          </cell>
        </row>
        <row r="1543">
          <cell r="AU1543" t="str">
            <v>GAS</v>
          </cell>
          <cell r="AV1543">
            <v>-6221.35329</v>
          </cell>
          <cell r="AW1543" t="str">
            <v>NEW DEAL</v>
          </cell>
        </row>
        <row r="1544">
          <cell r="AU1544" t="str">
            <v>GAS</v>
          </cell>
          <cell r="AV1544">
            <v>-3145.4135500000002</v>
          </cell>
          <cell r="AW1544" t="str">
            <v>NEW DEAL</v>
          </cell>
        </row>
        <row r="1545">
          <cell r="AU1545" t="str">
            <v>GAS</v>
          </cell>
          <cell r="AV1545">
            <v>-3151.4845500000001</v>
          </cell>
          <cell r="AW1545" t="str">
            <v>NEW DEAL</v>
          </cell>
        </row>
        <row r="1546">
          <cell r="AU1546" t="str">
            <v>GAS</v>
          </cell>
          <cell r="AV1546">
            <v>-3118.7108800000001</v>
          </cell>
          <cell r="AW1546" t="str">
            <v>NEW DEAL</v>
          </cell>
        </row>
        <row r="1547">
          <cell r="AU1547" t="str">
            <v>GAS</v>
          </cell>
          <cell r="AV1547">
            <v>-2822.5801200000001</v>
          </cell>
          <cell r="AW1547" t="str">
            <v>NEW DEAL</v>
          </cell>
        </row>
        <row r="1548">
          <cell r="AU1548" t="str">
            <v>GAS</v>
          </cell>
          <cell r="AV1548">
            <v>-36078.16534</v>
          </cell>
          <cell r="AW1548" t="str">
            <v>NEW DEAL</v>
          </cell>
        </row>
        <row r="1549">
          <cell r="AU1549" t="str">
            <v>GAS</v>
          </cell>
          <cell r="AV1549">
            <v>-43549.472999999998</v>
          </cell>
          <cell r="AW1549" t="str">
            <v>NEW DEAL</v>
          </cell>
        </row>
        <row r="1550">
          <cell r="AU1550" t="str">
            <v>GAS</v>
          </cell>
          <cell r="AV1550">
            <v>-44035.78976</v>
          </cell>
          <cell r="AW1550" t="str">
            <v>NEW DEAL</v>
          </cell>
        </row>
        <row r="1551">
          <cell r="AU1551" t="str">
            <v>GAS</v>
          </cell>
          <cell r="AV1551">
            <v>-40969.299200000001</v>
          </cell>
          <cell r="AW1551" t="str">
            <v>NEW DEAL</v>
          </cell>
        </row>
        <row r="1552">
          <cell r="AU1552" t="str">
            <v>GAS</v>
          </cell>
          <cell r="AV1552">
            <v>-40543.241379999999</v>
          </cell>
          <cell r="AW1552" t="str">
            <v>NEW DEAL</v>
          </cell>
        </row>
        <row r="1553">
          <cell r="AU1553" t="str">
            <v>GAS</v>
          </cell>
          <cell r="AV1553">
            <v>-28225.801240000001</v>
          </cell>
          <cell r="AW1553" t="str">
            <v>NEW DEAL</v>
          </cell>
        </row>
        <row r="1554">
          <cell r="AU1554" t="str">
            <v>GAS</v>
          </cell>
          <cell r="AV1554">
            <v>-9019.5413399999998</v>
          </cell>
          <cell r="AW1554" t="str">
            <v>NEW DEAL</v>
          </cell>
        </row>
        <row r="1555">
          <cell r="AU1555" t="str">
            <v>GAS</v>
          </cell>
          <cell r="AV1555">
            <v>-12442.70657</v>
          </cell>
          <cell r="AW1555" t="str">
            <v>NEW DEAL</v>
          </cell>
        </row>
        <row r="1556">
          <cell r="AU1556" t="str">
            <v>GAS</v>
          </cell>
          <cell r="AV1556">
            <v>-12581.65422</v>
          </cell>
          <cell r="AW1556" t="str">
            <v>NEW DEAL</v>
          </cell>
        </row>
        <row r="1557">
          <cell r="AU1557" t="str">
            <v>GAS</v>
          </cell>
          <cell r="AV1557">
            <v>-9454.4536599999992</v>
          </cell>
          <cell r="AW1557" t="str">
            <v>NEW DEAL</v>
          </cell>
        </row>
        <row r="1558">
          <cell r="AU1558" t="str">
            <v>GAS</v>
          </cell>
          <cell r="AV1558">
            <v>-12474.843500000001</v>
          </cell>
          <cell r="AW1558" t="str">
            <v>NEW DEAL</v>
          </cell>
        </row>
        <row r="1559">
          <cell r="AU1559" t="str">
            <v>GAS</v>
          </cell>
          <cell r="AV1559">
            <v>-8467.7403699999995</v>
          </cell>
          <cell r="AW1559" t="str">
            <v>NEW DEAL</v>
          </cell>
        </row>
        <row r="1560">
          <cell r="AU1560" t="str">
            <v>GAS</v>
          </cell>
          <cell r="AV1560">
            <v>-3006.5137800000002</v>
          </cell>
          <cell r="AW1560" t="str">
            <v>NEW DEAL</v>
          </cell>
        </row>
        <row r="1561">
          <cell r="AU1561" t="str">
            <v>GAS</v>
          </cell>
          <cell r="AV1561">
            <v>-3110.6766400000001</v>
          </cell>
          <cell r="AW1561" t="str">
            <v>NEW DEAL</v>
          </cell>
        </row>
        <row r="1562">
          <cell r="AU1562" t="str">
            <v>GAS</v>
          </cell>
          <cell r="AV1562">
            <v>-3145.4135500000002</v>
          </cell>
          <cell r="AW1562" t="str">
            <v>NEW DEAL</v>
          </cell>
        </row>
        <row r="1563">
          <cell r="AU1563" t="str">
            <v>GAS</v>
          </cell>
          <cell r="AV1563">
            <v>-3151.4845500000001</v>
          </cell>
          <cell r="AW1563" t="str">
            <v>NEW DEAL</v>
          </cell>
        </row>
        <row r="1564">
          <cell r="AU1564" t="str">
            <v>GAS</v>
          </cell>
          <cell r="AV1564">
            <v>-3118.7108800000001</v>
          </cell>
          <cell r="AW1564" t="str">
            <v>NEW DEAL</v>
          </cell>
        </row>
        <row r="1565">
          <cell r="AU1565" t="str">
            <v>GAS</v>
          </cell>
          <cell r="AV1565">
            <v>-2822.5801200000001</v>
          </cell>
          <cell r="AW1565" t="str">
            <v>NEW DEAL</v>
          </cell>
        </row>
        <row r="1566">
          <cell r="AU1566" t="str">
            <v>GAS</v>
          </cell>
          <cell r="AV1566">
            <v>-25440.000001403379</v>
          </cell>
          <cell r="AW1566" t="str">
            <v>NEW DEAL</v>
          </cell>
        </row>
        <row r="1567">
          <cell r="AU1567" t="str">
            <v>GAS</v>
          </cell>
          <cell r="AV1567">
            <v>-37559.999995466242</v>
          </cell>
          <cell r="AW1567" t="str">
            <v>NEW DEAL</v>
          </cell>
        </row>
        <row r="1568">
          <cell r="AU1568" t="str">
            <v>GAS</v>
          </cell>
          <cell r="AV1568">
            <v>-46620.00000351257</v>
          </cell>
          <cell r="AW1568" t="str">
            <v>NEW DEAL</v>
          </cell>
        </row>
        <row r="1569">
          <cell r="AU1569" t="str">
            <v>GAS</v>
          </cell>
          <cell r="AV1569">
            <v>-59400.000004606714</v>
          </cell>
          <cell r="AW1569" t="str">
            <v>NEW DEAL</v>
          </cell>
        </row>
        <row r="1570">
          <cell r="AU1570" t="str">
            <v>GAS</v>
          </cell>
          <cell r="AV1570">
            <v>-49949.999995505757</v>
          </cell>
          <cell r="AW1570" t="str">
            <v>NEW DEAL</v>
          </cell>
        </row>
        <row r="1571">
          <cell r="AU1571" t="str">
            <v>GAS</v>
          </cell>
          <cell r="AV1571">
            <v>-43289.999997030565</v>
          </cell>
          <cell r="AW1571" t="str">
            <v>NEW DEAL</v>
          </cell>
        </row>
        <row r="1572">
          <cell r="AU1572" t="str">
            <v>GAS</v>
          </cell>
          <cell r="AV1572">
            <v>-33109.999996199542</v>
          </cell>
          <cell r="AW1572" t="str">
            <v>NEW DEAL</v>
          </cell>
        </row>
        <row r="1573">
          <cell r="AU1573" t="str">
            <v>GAS</v>
          </cell>
          <cell r="AV1573">
            <v>-15999.999995915534</v>
          </cell>
          <cell r="AW1573" t="str">
            <v>NEW DEAL</v>
          </cell>
        </row>
        <row r="1574">
          <cell r="AU1574" t="str">
            <v>GAS</v>
          </cell>
          <cell r="AV1574">
            <v>-19499.999997035371</v>
          </cell>
          <cell r="AW1574" t="str">
            <v>NEW DEAL</v>
          </cell>
        </row>
        <row r="1575">
          <cell r="AU1575" t="str">
            <v>GAS</v>
          </cell>
          <cell r="AV1575">
            <v>-19949.999995265327</v>
          </cell>
          <cell r="AW1575" t="str">
            <v>NEW DEAL</v>
          </cell>
        </row>
        <row r="1576">
          <cell r="AU1576" t="str">
            <v>GAS</v>
          </cell>
          <cell r="AV1576">
            <v>-19080.000001348784</v>
          </cell>
          <cell r="AW1576" t="str">
            <v>NEW DEAL</v>
          </cell>
        </row>
        <row r="1577">
          <cell r="AU1577" t="str">
            <v>GAS</v>
          </cell>
          <cell r="AV1577">
            <v>-178560.00000365361</v>
          </cell>
          <cell r="AW1577" t="str">
            <v>NEW DEAL</v>
          </cell>
        </row>
        <row r="1578">
          <cell r="AU1578" t="str">
            <v>GAS</v>
          </cell>
          <cell r="AV1578">
            <v>-9660.0000000761465</v>
          </cell>
          <cell r="AW1578" t="str">
            <v>NEW DEAL</v>
          </cell>
        </row>
        <row r="1579">
          <cell r="AU1579" t="str">
            <v>GAS</v>
          </cell>
          <cell r="AV1579">
            <v>-14200.000003009429</v>
          </cell>
          <cell r="AW1579" t="str">
            <v>NEW DEAL</v>
          </cell>
        </row>
        <row r="1580">
          <cell r="AU1580" t="str">
            <v>GAS</v>
          </cell>
          <cell r="AV1580">
            <v>-11010.000004832506</v>
          </cell>
          <cell r="AW1580" t="str">
            <v>NEW DEAL</v>
          </cell>
        </row>
        <row r="1581">
          <cell r="AU1581" t="str">
            <v>GAS</v>
          </cell>
          <cell r="AV1581">
            <v>-14520.000002808662</v>
          </cell>
          <cell r="AW1581" t="str">
            <v>NEW DEAL</v>
          </cell>
        </row>
        <row r="1582">
          <cell r="AU1582" t="str">
            <v>GAS</v>
          </cell>
          <cell r="AV1582">
            <v>-10409.999995783004</v>
          </cell>
          <cell r="AW1582" t="str">
            <v>NEW DEAL</v>
          </cell>
        </row>
        <row r="1583">
          <cell r="AU1583" t="str">
            <v>GAS</v>
          </cell>
          <cell r="AV1583">
            <v>-10800.000002260083</v>
          </cell>
          <cell r="AW1583" t="str">
            <v>NEW DEAL</v>
          </cell>
        </row>
        <row r="1584">
          <cell r="AU1584" t="str">
            <v>GAS</v>
          </cell>
          <cell r="AV1584">
            <v>-16000.000002425872</v>
          </cell>
          <cell r="AW1584" t="str">
            <v>NEW DEAL</v>
          </cell>
        </row>
        <row r="1585">
          <cell r="AU1585" t="str">
            <v>GAS</v>
          </cell>
          <cell r="AV1585">
            <v>-17199.999997915987</v>
          </cell>
          <cell r="AW1585" t="str">
            <v>NEW DEAL</v>
          </cell>
        </row>
        <row r="1586">
          <cell r="AU1586" t="str">
            <v>GAS</v>
          </cell>
          <cell r="AV1586">
            <v>-20750.00000376179</v>
          </cell>
          <cell r="AW1586" t="str">
            <v>NEW DEAL</v>
          </cell>
        </row>
        <row r="1587">
          <cell r="AU1587" t="str">
            <v>GAS</v>
          </cell>
          <cell r="AV1587">
            <v>-8139.9999967394897</v>
          </cell>
          <cell r="AW1587" t="str">
            <v>NEW DEAL</v>
          </cell>
        </row>
        <row r="1588">
          <cell r="AU1588" t="str">
            <v>GAS</v>
          </cell>
          <cell r="AV1588">
            <v>-12089.999995084847</v>
          </cell>
          <cell r="AW1588" t="str">
            <v>NEW DEAL</v>
          </cell>
        </row>
        <row r="1589">
          <cell r="AU1589" t="str">
            <v>GAS</v>
          </cell>
          <cell r="AV1589">
            <v>-11610.000004325797</v>
          </cell>
          <cell r="AW1589" t="str">
            <v>NEW DEAL</v>
          </cell>
        </row>
        <row r="1590">
          <cell r="AU1590" t="str">
            <v>GAS</v>
          </cell>
          <cell r="AV1590">
            <v>-7599.9999952376829</v>
          </cell>
          <cell r="AW1590" t="str">
            <v>NEW DEAL</v>
          </cell>
        </row>
        <row r="1591">
          <cell r="AU1591" t="str">
            <v>GAS</v>
          </cell>
          <cell r="AV1591">
            <v>-17499.999998231135</v>
          </cell>
          <cell r="AW1591" t="str">
            <v>NEW DEAL</v>
          </cell>
        </row>
        <row r="1592">
          <cell r="AU1592" t="str">
            <v>GAS</v>
          </cell>
          <cell r="AV1592">
            <v>-6579.9999998433423</v>
          </cell>
          <cell r="AW1592" t="str">
            <v>NEW DEAL</v>
          </cell>
        </row>
        <row r="1593">
          <cell r="AU1593" t="str">
            <v>GAS</v>
          </cell>
          <cell r="AV1593">
            <v>-6379.9999983377447</v>
          </cell>
          <cell r="AW1593" t="str">
            <v>NEW DEAL</v>
          </cell>
        </row>
        <row r="1594">
          <cell r="AU1594" t="str">
            <v>GAS</v>
          </cell>
          <cell r="AV1594">
            <v>-9450.0000016879294</v>
          </cell>
          <cell r="AW1594" t="str">
            <v>NEW DEAL</v>
          </cell>
        </row>
        <row r="1595">
          <cell r="AU1595" t="str">
            <v>GAS</v>
          </cell>
          <cell r="AV1595">
            <v>163333.65609999999</v>
          </cell>
          <cell r="AW1595" t="str">
            <v>NEW DEAL</v>
          </cell>
        </row>
        <row r="1596">
          <cell r="AU1596" t="str">
            <v>GAS</v>
          </cell>
          <cell r="AV1596">
            <v>140242.56880000001</v>
          </cell>
          <cell r="AW1596" t="str">
            <v>NEW DEAL</v>
          </cell>
        </row>
        <row r="1597">
          <cell r="AU1597" t="str">
            <v>GAS</v>
          </cell>
          <cell r="AV1597">
            <v>71637.902780000004</v>
          </cell>
          <cell r="AW1597" t="str">
            <v>NEW DEAL</v>
          </cell>
        </row>
        <row r="1598">
          <cell r="AU1598" t="str">
            <v>GAS</v>
          </cell>
          <cell r="AV1598">
            <v>64112.510869999998</v>
          </cell>
          <cell r="AW1598" t="str">
            <v>NEW DEAL</v>
          </cell>
        </row>
        <row r="1599">
          <cell r="AU1599" t="str">
            <v>GAS</v>
          </cell>
          <cell r="AV1599">
            <v>-2549.9999960607861</v>
          </cell>
          <cell r="AW1599" t="str">
            <v>NEW DEAL</v>
          </cell>
        </row>
        <row r="1600">
          <cell r="AU1600" t="str">
            <v>GAS</v>
          </cell>
          <cell r="AV1600">
            <v>-2849.9999954091172</v>
          </cell>
          <cell r="AW1600" t="str">
            <v>NEW DEAL</v>
          </cell>
        </row>
        <row r="1601">
          <cell r="AU1601" t="str">
            <v>GAS</v>
          </cell>
          <cell r="AV1601">
            <v>-2520.0000022270306</v>
          </cell>
          <cell r="AW1601" t="str">
            <v>NEW DEAL</v>
          </cell>
        </row>
        <row r="1602">
          <cell r="AU1602" t="str">
            <v>GAS</v>
          </cell>
          <cell r="AV1602">
            <v>-750.00000420250319</v>
          </cell>
          <cell r="AW1602" t="str">
            <v>NEW DEAL</v>
          </cell>
        </row>
        <row r="1603">
          <cell r="AU1603" t="str">
            <v>GAS</v>
          </cell>
          <cell r="AV1603">
            <v>-1000.0000035509593</v>
          </cell>
          <cell r="AW1603" t="str">
            <v>NEW DEAL</v>
          </cell>
        </row>
        <row r="1604">
          <cell r="AU1604" t="str">
            <v>GAS</v>
          </cell>
          <cell r="AV1604">
            <v>-1700.0000013410947</v>
          </cell>
          <cell r="AW1604" t="str">
            <v>NEW DEAL</v>
          </cell>
        </row>
        <row r="1605">
          <cell r="AU1605" t="str">
            <v>GAS</v>
          </cell>
          <cell r="AV1605">
            <v>-1200.0000045166473</v>
          </cell>
          <cell r="AW1605" t="str">
            <v>NEW DEAL</v>
          </cell>
        </row>
        <row r="1606">
          <cell r="AU1606" t="str">
            <v>GAS</v>
          </cell>
          <cell r="AV1606">
            <v>-1450.0000037889642</v>
          </cell>
          <cell r="AW1606" t="str">
            <v>NEW DEAL</v>
          </cell>
        </row>
        <row r="1607">
          <cell r="AU1607" t="str">
            <v>GAS</v>
          </cell>
          <cell r="AV1607">
            <v>-750.00000094340464</v>
          </cell>
          <cell r="AW1607" t="str">
            <v>NEW DEAL</v>
          </cell>
        </row>
        <row r="1608">
          <cell r="AU1608" t="str">
            <v>GAS</v>
          </cell>
          <cell r="AV1608">
            <v>-15207.20052</v>
          </cell>
          <cell r="AW1608" t="str">
            <v>NEW DEAL</v>
          </cell>
        </row>
        <row r="1609">
          <cell r="AU1609" t="str">
            <v>GAS</v>
          </cell>
          <cell r="AV1609">
            <v>-15715.748020000001</v>
          </cell>
          <cell r="AW1609" t="str">
            <v>NEW DEAL</v>
          </cell>
        </row>
        <row r="1610">
          <cell r="AU1610" t="str">
            <v>GAS</v>
          </cell>
          <cell r="AV1610">
            <v>-14425.92128</v>
          </cell>
          <cell r="AW1610" t="str">
            <v>NEW DEAL</v>
          </cell>
        </row>
        <row r="1611">
          <cell r="AU1611" t="str">
            <v>GAS</v>
          </cell>
          <cell r="AV1611">
            <v>-13802.79039</v>
          </cell>
          <cell r="AW1611" t="str">
            <v>NEW DEAL</v>
          </cell>
        </row>
        <row r="1612">
          <cell r="AU1612" t="str">
            <v>GAS</v>
          </cell>
          <cell r="AV1612">
            <v>-819.65143</v>
          </cell>
          <cell r="AW1612" t="str">
            <v>NEW DEAL</v>
          </cell>
        </row>
        <row r="1613">
          <cell r="AU1613" t="str">
            <v>GAS</v>
          </cell>
          <cell r="AV1613">
            <v>-9124.3203099999992</v>
          </cell>
          <cell r="AW1613" t="str">
            <v>NEW DEAL</v>
          </cell>
        </row>
        <row r="1614">
          <cell r="AU1614" t="str">
            <v>GAS</v>
          </cell>
          <cell r="AV1614">
            <v>-8730.9711200000002</v>
          </cell>
          <cell r="AW1614" t="str">
            <v>NEW DEAL</v>
          </cell>
        </row>
        <row r="1615">
          <cell r="AU1615" t="str">
            <v>GAS</v>
          </cell>
          <cell r="AV1615">
            <v>-9016.2008000000005</v>
          </cell>
          <cell r="AW1615" t="str">
            <v>NEW DEAL</v>
          </cell>
        </row>
        <row r="1616">
          <cell r="AU1616" t="str">
            <v>GAS</v>
          </cell>
          <cell r="AV1616">
            <v>-8281.6742300000005</v>
          </cell>
          <cell r="AW1616" t="str">
            <v>NEW DEAL</v>
          </cell>
        </row>
        <row r="1617">
          <cell r="AU1617" t="str">
            <v>GAS</v>
          </cell>
          <cell r="AV1617">
            <v>-5737.56</v>
          </cell>
          <cell r="AW1617" t="str">
            <v>NEW DEAL</v>
          </cell>
        </row>
        <row r="1618">
          <cell r="AU1618" t="str">
            <v>GAS</v>
          </cell>
          <cell r="AV1618">
            <v>-5674.8262299999997</v>
          </cell>
          <cell r="AW1618" t="str">
            <v>NEW DEAL</v>
          </cell>
        </row>
        <row r="1619">
          <cell r="AU1619" t="str">
            <v>GAS</v>
          </cell>
          <cell r="AV1619">
            <v>-1244.5989500000001</v>
          </cell>
          <cell r="AW1619" t="str">
            <v>NEW DEAL</v>
          </cell>
        </row>
        <row r="1620">
          <cell r="AU1620" t="str">
            <v>GAS</v>
          </cell>
          <cell r="AV1620">
            <v>-1013.81337</v>
          </cell>
          <cell r="AW1620" t="str">
            <v>NEW DEAL</v>
          </cell>
        </row>
        <row r="1621">
          <cell r="AU1621" t="str">
            <v>GAS</v>
          </cell>
          <cell r="AV1621">
            <v>-873.09711000000004</v>
          </cell>
          <cell r="AW1621" t="str">
            <v>NEW DEAL</v>
          </cell>
        </row>
        <row r="1622">
          <cell r="AU1622" t="str">
            <v>GAS</v>
          </cell>
          <cell r="AV1622">
            <v>-901.62008000000003</v>
          </cell>
          <cell r="AW1622" t="str">
            <v>NEW DEAL</v>
          </cell>
        </row>
        <row r="1623">
          <cell r="AU1623" t="str">
            <v>GAS</v>
          </cell>
          <cell r="AV1623">
            <v>-1840.3720499999999</v>
          </cell>
          <cell r="AW1623" t="str">
            <v>NEW DEAL</v>
          </cell>
        </row>
        <row r="1624">
          <cell r="AU1624" t="str">
            <v>GAS</v>
          </cell>
          <cell r="AV1624">
            <v>-1639.30286</v>
          </cell>
          <cell r="AW1624" t="str">
            <v>NEW DEAL</v>
          </cell>
        </row>
        <row r="1625">
          <cell r="AU1625" t="str">
            <v>GAS</v>
          </cell>
          <cell r="AV1625">
            <v>-709.35328000000004</v>
          </cell>
          <cell r="AW1625" t="str">
            <v>NEW DEAL</v>
          </cell>
        </row>
        <row r="1626">
          <cell r="AU1626" t="str">
            <v>GAS</v>
          </cell>
          <cell r="AV1626">
            <v>-816.66803000000004</v>
          </cell>
          <cell r="AW1626" t="str">
            <v>NEW DEAL</v>
          </cell>
        </row>
        <row r="1627">
          <cell r="AU1627" t="str">
            <v>GAS</v>
          </cell>
          <cell r="AV1627">
            <v>-2027.6267399999999</v>
          </cell>
          <cell r="AW1627" t="str">
            <v>NEW DEAL</v>
          </cell>
        </row>
        <row r="1628">
          <cell r="AU1628" t="str">
            <v>GAS</v>
          </cell>
          <cell r="AV1628">
            <v>-1746.1942200000001</v>
          </cell>
          <cell r="AW1628" t="str">
            <v>NEW DEAL</v>
          </cell>
        </row>
        <row r="1629">
          <cell r="AU1629" t="str">
            <v>GAS</v>
          </cell>
          <cell r="AV1629">
            <v>-901.62008000000003</v>
          </cell>
          <cell r="AW1629" t="str">
            <v>NEW DEAL</v>
          </cell>
        </row>
        <row r="1630">
          <cell r="AU1630" t="str">
            <v>GAS</v>
          </cell>
          <cell r="AV1630">
            <v>-1840.3720499999999</v>
          </cell>
          <cell r="AW1630" t="str">
            <v>NEW DEAL</v>
          </cell>
        </row>
        <row r="1631">
          <cell r="AU1631" t="str">
            <v>GAS</v>
          </cell>
          <cell r="AV1631">
            <v>-819.65143</v>
          </cell>
          <cell r="AW1631" t="str">
            <v>NEW DEAL</v>
          </cell>
        </row>
        <row r="1632">
          <cell r="AU1632" t="str">
            <v>GAS</v>
          </cell>
          <cell r="AV1632">
            <v>-709.35328000000004</v>
          </cell>
          <cell r="AW1632" t="str">
            <v>NEW DEAL</v>
          </cell>
        </row>
        <row r="1633">
          <cell r="AU1633" t="str">
            <v>GAS</v>
          </cell>
          <cell r="AV1633">
            <v>-11151.947050000001</v>
          </cell>
          <cell r="AW1633" t="str">
            <v>NEW DEAL</v>
          </cell>
        </row>
        <row r="1634">
          <cell r="AU1634" t="str">
            <v>GAS</v>
          </cell>
          <cell r="AV1634">
            <v>-12223.359570000001</v>
          </cell>
          <cell r="AW1634" t="str">
            <v>NEW DEAL</v>
          </cell>
        </row>
        <row r="1635">
          <cell r="AU1635" t="str">
            <v>GAS</v>
          </cell>
          <cell r="AV1635">
            <v>-11721.061040000001</v>
          </cell>
          <cell r="AW1635" t="str">
            <v>NEW DEAL</v>
          </cell>
        </row>
        <row r="1636">
          <cell r="AU1636" t="str">
            <v>GAS</v>
          </cell>
          <cell r="AV1636">
            <v>-11042.232309999999</v>
          </cell>
          <cell r="AW1636" t="str">
            <v>NEW DEAL</v>
          </cell>
        </row>
        <row r="1637">
          <cell r="AU1637" t="str">
            <v>GAS</v>
          </cell>
          <cell r="AV1637">
            <v>-9835.8171399999992</v>
          </cell>
          <cell r="AW1637" t="str">
            <v>NEW DEAL</v>
          </cell>
        </row>
        <row r="1638">
          <cell r="AU1638" t="str">
            <v>GAS</v>
          </cell>
          <cell r="AV1638">
            <v>-7093.5327799999995</v>
          </cell>
          <cell r="AW1638" t="str">
            <v>NEW DEAL</v>
          </cell>
        </row>
        <row r="1639">
          <cell r="AU1639" t="str">
            <v>GAS</v>
          </cell>
          <cell r="AV1639">
            <v>-3041.4400999999998</v>
          </cell>
          <cell r="AW1639" t="str">
            <v>NEW DEAL</v>
          </cell>
        </row>
        <row r="1640">
          <cell r="AU1640" t="str">
            <v>GAS</v>
          </cell>
          <cell r="AV1640">
            <v>-3492.3884499999999</v>
          </cell>
          <cell r="AW1640" t="str">
            <v>NEW DEAL</v>
          </cell>
        </row>
        <row r="1641">
          <cell r="AU1641" t="str">
            <v>GAS</v>
          </cell>
          <cell r="AV1641">
            <v>-3606.4803200000001</v>
          </cell>
          <cell r="AW1641" t="str">
            <v>NEW DEAL</v>
          </cell>
        </row>
        <row r="1642">
          <cell r="AU1642" t="str">
            <v>GAS</v>
          </cell>
          <cell r="AV1642">
            <v>-3680.7440999999999</v>
          </cell>
          <cell r="AW1642" t="str">
            <v>NEW DEAL</v>
          </cell>
        </row>
        <row r="1643">
          <cell r="AU1643" t="str">
            <v>GAS</v>
          </cell>
          <cell r="AV1643">
            <v>-2458.9542900000001</v>
          </cell>
          <cell r="AW1643" t="str">
            <v>NEW DEAL</v>
          </cell>
        </row>
        <row r="1644">
          <cell r="AU1644" t="str">
            <v>GAS</v>
          </cell>
          <cell r="AV1644">
            <v>-2128.0598300000001</v>
          </cell>
          <cell r="AW1644" t="str">
            <v>NEW DEAL</v>
          </cell>
        </row>
        <row r="1645">
          <cell r="AU1645" t="str">
            <v>GAS</v>
          </cell>
          <cell r="AV1645">
            <v>-1013.81337</v>
          </cell>
          <cell r="AW1645" t="str">
            <v>NEW DEAL</v>
          </cell>
        </row>
        <row r="1646">
          <cell r="AU1646" t="str">
            <v>GAS</v>
          </cell>
          <cell r="AV1646">
            <v>-873.09711000000004</v>
          </cell>
          <cell r="AW1646" t="str">
            <v>NEW DEAL</v>
          </cell>
        </row>
        <row r="1647">
          <cell r="AU1647" t="str">
            <v>GAS</v>
          </cell>
          <cell r="AV1647">
            <v>-901.62008000000003</v>
          </cell>
          <cell r="AW1647" t="str">
            <v>NEW DEAL</v>
          </cell>
        </row>
        <row r="1648">
          <cell r="AU1648" t="str">
            <v>GAS</v>
          </cell>
          <cell r="AV1648">
            <v>-920.18602999999996</v>
          </cell>
          <cell r="AW1648" t="str">
            <v>NEW DEAL</v>
          </cell>
        </row>
        <row r="1649">
          <cell r="AU1649" t="str">
            <v>GAS</v>
          </cell>
          <cell r="AV1649">
            <v>-819.65143</v>
          </cell>
          <cell r="AW1649" t="str">
            <v>NEW DEAL</v>
          </cell>
        </row>
        <row r="1650">
          <cell r="AU1650" t="str">
            <v>GAS</v>
          </cell>
          <cell r="AV1650">
            <v>-709.35328000000004</v>
          </cell>
          <cell r="AW1650" t="str">
            <v>NEW DEAL</v>
          </cell>
        </row>
        <row r="1651">
          <cell r="AU1651" t="str">
            <v>GAS</v>
          </cell>
          <cell r="AV1651">
            <v>-11849.77743</v>
          </cell>
          <cell r="AW1651" t="str">
            <v>NEW DEAL</v>
          </cell>
        </row>
        <row r="1652">
          <cell r="AU1652" t="str">
            <v>GAS</v>
          </cell>
          <cell r="AV1652">
            <v>-8901.6218399999998</v>
          </cell>
          <cell r="AW1652" t="str">
            <v>NEW DEAL</v>
          </cell>
        </row>
        <row r="1653">
          <cell r="AU1653" t="str">
            <v>GAS</v>
          </cell>
          <cell r="AV1653">
            <v>-15238.649520000001</v>
          </cell>
          <cell r="AW1653" t="str">
            <v>NEW DEAL</v>
          </cell>
        </row>
        <row r="1654">
          <cell r="AU1654" t="str">
            <v>GAS</v>
          </cell>
          <cell r="AV1654">
            <v>-12449.827520000001</v>
          </cell>
          <cell r="AW1654" t="str">
            <v>NEW DEAL</v>
          </cell>
        </row>
        <row r="1655">
          <cell r="AU1655" t="str">
            <v>GAS</v>
          </cell>
          <cell r="AV1655">
            <v>-1247.4843499999999</v>
          </cell>
          <cell r="AW1655" t="str">
            <v>NEW DEAL</v>
          </cell>
        </row>
        <row r="1656">
          <cell r="AU1656" t="str">
            <v>GAS</v>
          </cell>
          <cell r="AV1656">
            <v>3153.5033100000001</v>
          </cell>
          <cell r="AW1656" t="str">
            <v>NEW DEAL</v>
          </cell>
        </row>
        <row r="1657">
          <cell r="AU1657" t="str">
            <v>GAS</v>
          </cell>
          <cell r="AV1657">
            <v>-7540.76746</v>
          </cell>
          <cell r="AW1657" t="str">
            <v>NEW DEAL</v>
          </cell>
        </row>
        <row r="1658">
          <cell r="AU1658" t="str">
            <v>GAS</v>
          </cell>
          <cell r="AV1658">
            <v>-5477.9211299999997</v>
          </cell>
          <cell r="AW1658" t="str">
            <v>NEW DEAL</v>
          </cell>
        </row>
        <row r="1659">
          <cell r="AU1659" t="str">
            <v>GAS</v>
          </cell>
          <cell r="AV1659">
            <v>-9524.1559500000003</v>
          </cell>
          <cell r="AW1659" t="str">
            <v>NEW DEAL</v>
          </cell>
        </row>
        <row r="1660">
          <cell r="AU1660" t="str">
            <v>GAS</v>
          </cell>
          <cell r="AV1660">
            <v>-6790.8150100000003</v>
          </cell>
          <cell r="AW1660" t="str">
            <v>NEW DEAL</v>
          </cell>
        </row>
        <row r="1661">
          <cell r="AU1661" t="str">
            <v>GAS</v>
          </cell>
          <cell r="AV1661">
            <v>-857.64549</v>
          </cell>
          <cell r="AW1661" t="str">
            <v>NEW DEAL</v>
          </cell>
        </row>
        <row r="1662">
          <cell r="AU1662" t="str">
            <v>GAS</v>
          </cell>
          <cell r="AV1662">
            <v>2890.71137</v>
          </cell>
          <cell r="AW1662" t="str">
            <v>NEW DEAL</v>
          </cell>
        </row>
        <row r="1663">
          <cell r="AU1663" t="str">
            <v>GAS</v>
          </cell>
          <cell r="AV1663">
            <v>245.12282999999999</v>
          </cell>
          <cell r="AW1663" t="str">
            <v>NEW DEAL</v>
          </cell>
        </row>
        <row r="1664">
          <cell r="AU1664" t="str">
            <v>GAS</v>
          </cell>
          <cell r="AV1664">
            <v>0</v>
          </cell>
          <cell r="AW1664" t="str">
            <v>NEW DEAL</v>
          </cell>
        </row>
        <row r="1665">
          <cell r="AU1665" t="str">
            <v>GAS</v>
          </cell>
          <cell r="AV1665">
            <v>-342.37007</v>
          </cell>
          <cell r="AW1665" t="str">
            <v>NEW DEAL</v>
          </cell>
        </row>
        <row r="1666">
          <cell r="AU1666" t="str">
            <v>GAS</v>
          </cell>
          <cell r="AV1666">
            <v>-634.94372999999996</v>
          </cell>
          <cell r="AW1666" t="str">
            <v>NEW DEAL</v>
          </cell>
        </row>
        <row r="1667">
          <cell r="AU1667" t="str">
            <v>GAS</v>
          </cell>
          <cell r="AV1667">
            <v>-565.90125</v>
          </cell>
          <cell r="AW1667" t="str">
            <v>NEW DEAL</v>
          </cell>
        </row>
        <row r="1668">
          <cell r="AU1668" t="str">
            <v>GAS</v>
          </cell>
          <cell r="AV1668">
            <v>-77.967770000000002</v>
          </cell>
          <cell r="AW1668" t="str">
            <v>NEW DEAL</v>
          </cell>
        </row>
        <row r="1669">
          <cell r="AU1669" t="str">
            <v>GAS</v>
          </cell>
          <cell r="AV1669">
            <v>262.79194000000001</v>
          </cell>
          <cell r="AW1669" t="str">
            <v>NEW DEAL</v>
          </cell>
        </row>
        <row r="1670">
          <cell r="AU1670" t="str">
            <v>GAS</v>
          </cell>
          <cell r="AV1670">
            <v>165.27137999999999</v>
          </cell>
          <cell r="AW1670" t="str">
            <v>NEW DEAL</v>
          </cell>
        </row>
        <row r="1671">
          <cell r="AU1671" t="str">
            <v>GAS</v>
          </cell>
          <cell r="AV1671">
            <v>-342.37007</v>
          </cell>
          <cell r="AW1671" t="str">
            <v>NEW DEAL</v>
          </cell>
        </row>
        <row r="1672">
          <cell r="AU1672" t="str">
            <v>GAS</v>
          </cell>
          <cell r="AV1672">
            <v>-634.94372999999996</v>
          </cell>
          <cell r="AW1672" t="str">
            <v>NEW DEAL</v>
          </cell>
        </row>
        <row r="1673">
          <cell r="AU1673" t="str">
            <v>GAS</v>
          </cell>
          <cell r="AV1673">
            <v>-565.90125</v>
          </cell>
          <cell r="AW1673" t="str">
            <v>NEW DEAL</v>
          </cell>
        </row>
        <row r="1674">
          <cell r="AU1674" t="str">
            <v>GAS</v>
          </cell>
          <cell r="AV1674">
            <v>-77.967770000000002</v>
          </cell>
          <cell r="AW1674" t="str">
            <v>NEW DEAL</v>
          </cell>
        </row>
        <row r="1675">
          <cell r="AU1675" t="str">
            <v>GAS</v>
          </cell>
          <cell r="AV1675">
            <v>-5924.8887199999999</v>
          </cell>
          <cell r="AW1675" t="str">
            <v>NEW DEAL</v>
          </cell>
        </row>
        <row r="1676">
          <cell r="AU1676" t="str">
            <v>GAS</v>
          </cell>
          <cell r="AV1676">
            <v>-4793.1809899999998</v>
          </cell>
          <cell r="AW1676" t="str">
            <v>NEW DEAL</v>
          </cell>
        </row>
        <row r="1677">
          <cell r="AU1677" t="str">
            <v>GAS</v>
          </cell>
          <cell r="AV1677">
            <v>-8254.2684900000004</v>
          </cell>
          <cell r="AW1677" t="str">
            <v>NEW DEAL</v>
          </cell>
        </row>
        <row r="1678">
          <cell r="AU1678" t="str">
            <v>GAS</v>
          </cell>
          <cell r="AV1678">
            <v>-7356.7162600000001</v>
          </cell>
          <cell r="AW1678" t="str">
            <v>NEW DEAL</v>
          </cell>
        </row>
        <row r="1679">
          <cell r="AU1679" t="str">
            <v>GAS</v>
          </cell>
          <cell r="AV1679">
            <v>-935.61325999999997</v>
          </cell>
          <cell r="AW1679" t="str">
            <v>NEW DEAL</v>
          </cell>
        </row>
        <row r="1680">
          <cell r="AU1680" t="str">
            <v>GAS</v>
          </cell>
          <cell r="AV1680">
            <v>2365.1274800000001</v>
          </cell>
          <cell r="AW1680" t="str">
            <v>NEW DEAL</v>
          </cell>
        </row>
        <row r="1681">
          <cell r="AU1681" t="str">
            <v>GAS</v>
          </cell>
          <cell r="AV1681">
            <v>-1615.8787400000001</v>
          </cell>
          <cell r="AW1681" t="str">
            <v>NEW DEAL</v>
          </cell>
        </row>
        <row r="1682">
          <cell r="AU1682" t="str">
            <v>GAS</v>
          </cell>
          <cell r="AV1682">
            <v>-1369.48028</v>
          </cell>
          <cell r="AW1682" t="str">
            <v>NEW DEAL</v>
          </cell>
        </row>
        <row r="1683">
          <cell r="AU1683" t="str">
            <v>GAS</v>
          </cell>
          <cell r="AV1683">
            <v>-2539.7749199999998</v>
          </cell>
          <cell r="AW1683" t="str">
            <v>NEW DEAL</v>
          </cell>
        </row>
        <row r="1684">
          <cell r="AU1684" t="str">
            <v>GAS</v>
          </cell>
          <cell r="AV1684">
            <v>-1697.7037499999999</v>
          </cell>
          <cell r="AW1684" t="str">
            <v>NEW DEAL</v>
          </cell>
        </row>
        <row r="1685">
          <cell r="AU1685" t="str">
            <v>GAS</v>
          </cell>
          <cell r="AV1685">
            <v>-233.90332000000001</v>
          </cell>
          <cell r="AW1685" t="str">
            <v>NEW DEAL</v>
          </cell>
        </row>
        <row r="1686">
          <cell r="AU1686" t="str">
            <v>GAS</v>
          </cell>
          <cell r="AV1686">
            <v>788.37582999999995</v>
          </cell>
          <cell r="AW1686" t="str">
            <v>NEW DEAL</v>
          </cell>
        </row>
        <row r="1687">
          <cell r="AU1687" t="str">
            <v>GAS</v>
          </cell>
          <cell r="AV1687">
            <v>-538.62625000000003</v>
          </cell>
          <cell r="AW1687" t="str">
            <v>NEW DEAL</v>
          </cell>
        </row>
        <row r="1688">
          <cell r="AU1688" t="str">
            <v>GAS</v>
          </cell>
          <cell r="AV1688">
            <v>-342.37007</v>
          </cell>
          <cell r="AW1688" t="str">
            <v>NEW DEAL</v>
          </cell>
        </row>
        <row r="1689">
          <cell r="AU1689" t="str">
            <v>GAS</v>
          </cell>
          <cell r="AV1689">
            <v>-634.94372999999996</v>
          </cell>
          <cell r="AW1689" t="str">
            <v>NEW DEAL</v>
          </cell>
        </row>
        <row r="1690">
          <cell r="AU1690" t="str">
            <v>GAS</v>
          </cell>
          <cell r="AV1690">
            <v>-565.90125</v>
          </cell>
          <cell r="AW1690" t="str">
            <v>NEW DEAL</v>
          </cell>
        </row>
        <row r="1691">
          <cell r="AU1691" t="str">
            <v>GAS</v>
          </cell>
          <cell r="AV1691">
            <v>-77.967770000000002</v>
          </cell>
          <cell r="AW1691" t="str">
            <v>NEW DEAL</v>
          </cell>
        </row>
        <row r="1692">
          <cell r="AU1692" t="str">
            <v>GAS</v>
          </cell>
          <cell r="AV1692">
            <v>262.79194000000001</v>
          </cell>
          <cell r="AW1692" t="str">
            <v>NEW DEAL</v>
          </cell>
        </row>
        <row r="1693">
          <cell r="AU1693" t="str">
            <v>GAS</v>
          </cell>
          <cell r="AV1693">
            <v>-4639.9999978999567</v>
          </cell>
          <cell r="AW1693" t="str">
            <v>NEW DEAL</v>
          </cell>
        </row>
        <row r="1694">
          <cell r="AU1694" t="str">
            <v>GAS</v>
          </cell>
          <cell r="AV1694">
            <v>-4599.9999989968564</v>
          </cell>
          <cell r="AW1694" t="str">
            <v>NEW DEAL</v>
          </cell>
        </row>
        <row r="1695">
          <cell r="AU1695" t="str">
            <v>GAS</v>
          </cell>
          <cell r="AV1695">
            <v>-2340.0000043935524</v>
          </cell>
          <cell r="AW1695" t="str">
            <v>NEW DEAL</v>
          </cell>
        </row>
        <row r="1696">
          <cell r="AU1696" t="str">
            <v>GAS</v>
          </cell>
          <cell r="AV1696">
            <v>-3360.0000034766222</v>
          </cell>
          <cell r="AW1696" t="str">
            <v>NEW DEAL</v>
          </cell>
        </row>
        <row r="1697">
          <cell r="AU1697" t="str">
            <v>GAS</v>
          </cell>
          <cell r="AV1697">
            <v>-2489.9999978300498</v>
          </cell>
          <cell r="AW1697" t="str">
            <v>NEW DEAL</v>
          </cell>
        </row>
        <row r="1698">
          <cell r="AU1698" t="str">
            <v>GAS</v>
          </cell>
          <cell r="AV1698">
            <v>-2280.0000046250975</v>
          </cell>
          <cell r="AW1698" t="str">
            <v>NEW DEAL</v>
          </cell>
        </row>
        <row r="1699">
          <cell r="AU1699" t="str">
            <v>GAS</v>
          </cell>
          <cell r="AV1699">
            <v>-3199.9999984636147</v>
          </cell>
          <cell r="AW1699" t="str">
            <v>NEW DEAL</v>
          </cell>
        </row>
        <row r="1700">
          <cell r="AU1700" t="str">
            <v>GAS</v>
          </cell>
          <cell r="AV1700">
            <v>-5999.9999973482682</v>
          </cell>
          <cell r="AW1700" t="str">
            <v>NEW DEAL</v>
          </cell>
        </row>
        <row r="1701">
          <cell r="AU1701" t="str">
            <v>GAS</v>
          </cell>
          <cell r="AV1701">
            <v>-8399.9999983662128</v>
          </cell>
          <cell r="AW1701" t="str">
            <v>NEW DEAL</v>
          </cell>
        </row>
        <row r="1702">
          <cell r="AU1702" t="str">
            <v>GAS</v>
          </cell>
          <cell r="AV1702">
            <v>-10499.999996830913</v>
          </cell>
          <cell r="AW1702" t="str">
            <v>NEW DEAL</v>
          </cell>
        </row>
        <row r="1703">
          <cell r="AU1703" t="str">
            <v>GAS</v>
          </cell>
          <cell r="AV1703">
            <v>-12749.99999936018</v>
          </cell>
          <cell r="AW1703" t="str">
            <v>NEW DEAL</v>
          </cell>
        </row>
        <row r="1704">
          <cell r="AU1704" t="str">
            <v>GAS</v>
          </cell>
          <cell r="AV1704">
            <v>-10799.999997089244</v>
          </cell>
          <cell r="AW1704" t="str">
            <v>NEW DEAL</v>
          </cell>
        </row>
        <row r="1705">
          <cell r="AU1705" t="str">
            <v>GAS</v>
          </cell>
          <cell r="AV1705">
            <v>-9489.9999997804207</v>
          </cell>
          <cell r="AW1705" t="str">
            <v>NEW DEAL</v>
          </cell>
        </row>
        <row r="1706">
          <cell r="AU1706" t="str">
            <v>GAS</v>
          </cell>
          <cell r="AV1706">
            <v>-3079.9999979739105</v>
          </cell>
          <cell r="AW1706" t="str">
            <v>NEW DEAL</v>
          </cell>
        </row>
        <row r="1707">
          <cell r="AU1707" t="str">
            <v>GAS</v>
          </cell>
          <cell r="AV1707">
            <v>-1580.0107</v>
          </cell>
          <cell r="AW1707" t="str">
            <v>NEW DEAL</v>
          </cell>
        </row>
        <row r="1708">
          <cell r="AU1708" t="str">
            <v>GAS</v>
          </cell>
          <cell r="AV1708">
            <v>-1108.8553099999999</v>
          </cell>
          <cell r="AW1708" t="str">
            <v>NEW DEAL</v>
          </cell>
        </row>
        <row r="1709">
          <cell r="AU1709" t="str">
            <v>GAS</v>
          </cell>
          <cell r="AV1709">
            <v>-536.42733999999996</v>
          </cell>
          <cell r="AW1709" t="str">
            <v>NEW DEAL</v>
          </cell>
        </row>
        <row r="1710">
          <cell r="AU1710" t="str">
            <v>GAS</v>
          </cell>
          <cell r="AV1710">
            <v>-93.38785</v>
          </cell>
          <cell r="AW1710" t="str">
            <v>NEW DEAL</v>
          </cell>
        </row>
        <row r="1711">
          <cell r="AU1711" t="str">
            <v>GAS</v>
          </cell>
          <cell r="AV1711">
            <v>225.81369000000001</v>
          </cell>
          <cell r="AW1711" t="str">
            <v>NEW DEAL</v>
          </cell>
        </row>
        <row r="1712">
          <cell r="AU1712" t="str">
            <v>GAS</v>
          </cell>
          <cell r="AV1712">
            <v>784.39306999999997</v>
          </cell>
          <cell r="AW1712" t="str">
            <v>NEW DEAL</v>
          </cell>
        </row>
        <row r="1713">
          <cell r="AU1713" t="str">
            <v>GAS</v>
          </cell>
          <cell r="AV1713">
            <v>1800.92797</v>
          </cell>
          <cell r="AW1713" t="str">
            <v>NEW DEAL</v>
          </cell>
        </row>
        <row r="1714">
          <cell r="AU1714" t="str">
            <v>GAS</v>
          </cell>
          <cell r="AV1714">
            <v>71731.847550000006</v>
          </cell>
          <cell r="AW1714" t="str">
            <v>NEW DEAL</v>
          </cell>
        </row>
        <row r="1715">
          <cell r="AU1715" t="str">
            <v>GAS</v>
          </cell>
          <cell r="AV1715">
            <v>12399.999995798618</v>
          </cell>
          <cell r="AW1715" t="str">
            <v>NEW DEAL</v>
          </cell>
        </row>
        <row r="1716">
          <cell r="AU1716" t="str">
            <v>GAS</v>
          </cell>
          <cell r="AV1716">
            <v>0</v>
          </cell>
          <cell r="AW1716" t="str">
            <v>NEW DEAL</v>
          </cell>
        </row>
        <row r="1717">
          <cell r="AU1717" t="str">
            <v>GAS</v>
          </cell>
          <cell r="AV1717">
            <v>12099.999999058187</v>
          </cell>
          <cell r="AW1717" t="str">
            <v>NEW DEAL</v>
          </cell>
        </row>
        <row r="1718">
          <cell r="AU1718" t="str">
            <v>GAS</v>
          </cell>
          <cell r="AV1718">
            <v>24228.25949</v>
          </cell>
          <cell r="AW1718" t="str">
            <v>NEW DEAL</v>
          </cell>
        </row>
        <row r="1719">
          <cell r="AU1719" t="str">
            <v>GAS</v>
          </cell>
          <cell r="AV1719">
            <v>15083.94644</v>
          </cell>
          <cell r="AW1719" t="str">
            <v>NEW DEAL</v>
          </cell>
        </row>
        <row r="1720">
          <cell r="AU1720" t="str">
            <v>GAS</v>
          </cell>
          <cell r="AV1720">
            <v>2039.3296</v>
          </cell>
          <cell r="AW1720" t="str">
            <v>NEW DEAL</v>
          </cell>
        </row>
        <row r="1721">
          <cell r="AU1721" t="str">
            <v>GAS</v>
          </cell>
          <cell r="AV1721">
            <v>1857.1544799999999</v>
          </cell>
          <cell r="AW1721" t="str">
            <v>NEW DEAL</v>
          </cell>
        </row>
        <row r="1722">
          <cell r="AU1722" t="str">
            <v>GAS</v>
          </cell>
          <cell r="AV1722">
            <v>-8740.0000038639264</v>
          </cell>
          <cell r="AW1722" t="str">
            <v>NEW DEAL</v>
          </cell>
        </row>
        <row r="1723">
          <cell r="AU1723" t="str">
            <v>GAS</v>
          </cell>
          <cell r="AV1723">
            <v>-43.095829999999999</v>
          </cell>
          <cell r="AW1723" t="str">
            <v>NEW DEAL</v>
          </cell>
        </row>
        <row r="1724">
          <cell r="AU1724" t="str">
            <v>GAS</v>
          </cell>
          <cell r="AV1724">
            <v>-19.99343</v>
          </cell>
          <cell r="AW1724" t="str">
            <v>NEW DEAL</v>
          </cell>
        </row>
        <row r="1725">
          <cell r="AU1725" t="str">
            <v>GAS</v>
          </cell>
          <cell r="AV1725">
            <v>73387.402390000003</v>
          </cell>
          <cell r="AW1725" t="str">
            <v>OLD DEAL</v>
          </cell>
        </row>
        <row r="1726">
          <cell r="AU1726" t="str">
            <v>GAS</v>
          </cell>
          <cell r="AV1726">
            <v>-10616.22019</v>
          </cell>
          <cell r="AW1726" t="str">
            <v>OLD DEAL</v>
          </cell>
        </row>
        <row r="1727">
          <cell r="AU1727" t="str">
            <v>GAS</v>
          </cell>
          <cell r="AV1727">
            <v>-30322.072670000001</v>
          </cell>
          <cell r="AW1727" t="str">
            <v>OLD DEAL</v>
          </cell>
        </row>
        <row r="1728">
          <cell r="AU1728" t="str">
            <v>GAS</v>
          </cell>
          <cell r="AV1728">
            <v>-46748.183169999997</v>
          </cell>
          <cell r="AW1728" t="str">
            <v>OLD DEAL</v>
          </cell>
        </row>
        <row r="1729">
          <cell r="AU1729" t="str">
            <v>GAS</v>
          </cell>
          <cell r="AV1729">
            <v>-87684.561489999993</v>
          </cell>
          <cell r="AW1729" t="str">
            <v>OLD DEAL</v>
          </cell>
        </row>
        <row r="1730">
          <cell r="AU1730" t="str">
            <v>GAS</v>
          </cell>
          <cell r="AV1730">
            <v>17105.784090000001</v>
          </cell>
          <cell r="AW1730" t="str">
            <v>OLD DEAL</v>
          </cell>
        </row>
        <row r="1731">
          <cell r="AU1731" t="str">
            <v>GAS</v>
          </cell>
          <cell r="AV1731">
            <v>-23053.245589999999</v>
          </cell>
          <cell r="AW1731" t="str">
            <v>OLD DEAL</v>
          </cell>
        </row>
        <row r="1732">
          <cell r="AU1732" t="str">
            <v>GAS</v>
          </cell>
          <cell r="AV1732">
            <v>-33804.180610000003</v>
          </cell>
          <cell r="AW1732" t="str">
            <v>OLD DEAL</v>
          </cell>
        </row>
        <row r="1733">
          <cell r="AU1733" t="str">
            <v>GAS</v>
          </cell>
          <cell r="AV1733">
            <v>-39633.12081</v>
          </cell>
          <cell r="AW1733" t="str">
            <v>OLD DEAL</v>
          </cell>
        </row>
        <row r="1734">
          <cell r="AU1734" t="str">
            <v>GAS</v>
          </cell>
          <cell r="AV1734">
            <v>-60279.295599999998</v>
          </cell>
          <cell r="AW1734" t="str">
            <v>OLD DEAL</v>
          </cell>
        </row>
        <row r="1735">
          <cell r="AU1735" t="str">
            <v>GAS</v>
          </cell>
          <cell r="AV1735">
            <v>17105.784090000001</v>
          </cell>
          <cell r="AW1735" t="str">
            <v>OLD DEAL</v>
          </cell>
        </row>
        <row r="1736">
          <cell r="AU1736" t="str">
            <v>GAS</v>
          </cell>
          <cell r="AV1736">
            <v>-23053.245589999999</v>
          </cell>
          <cell r="AW1736" t="str">
            <v>OLD DEAL</v>
          </cell>
        </row>
        <row r="1737">
          <cell r="AU1737" t="str">
            <v>GAS</v>
          </cell>
          <cell r="AV1737">
            <v>-33804.180610000003</v>
          </cell>
          <cell r="AW1737" t="str">
            <v>OLD DEAL</v>
          </cell>
        </row>
        <row r="1738">
          <cell r="AU1738" t="str">
            <v>GAS</v>
          </cell>
          <cell r="AV1738">
            <v>-39633.12081</v>
          </cell>
          <cell r="AW1738" t="str">
            <v>OLD DEAL</v>
          </cell>
        </row>
        <row r="1739">
          <cell r="AU1739" t="str">
            <v>GAS</v>
          </cell>
          <cell r="AV1739">
            <v>-60279.295599999998</v>
          </cell>
          <cell r="AW1739" t="str">
            <v>OLD DEAL</v>
          </cell>
        </row>
        <row r="1740">
          <cell r="AU1740" t="str">
            <v>GAS</v>
          </cell>
          <cell r="AV1740">
            <v>-81342.184800000003</v>
          </cell>
          <cell r="AW1740" t="str">
            <v>OLD DEAL</v>
          </cell>
        </row>
        <row r="1741">
          <cell r="AU1741" t="str">
            <v>GAS</v>
          </cell>
          <cell r="AV1741">
            <v>7406.6652000000004</v>
          </cell>
          <cell r="AW1741" t="str">
            <v>OLD DEAL</v>
          </cell>
        </row>
        <row r="1742">
          <cell r="AU1742" t="str">
            <v>GAS</v>
          </cell>
          <cell r="AV1742">
            <v>22186.882799999999</v>
          </cell>
          <cell r="AW1742" t="str">
            <v>OLD DEAL</v>
          </cell>
        </row>
        <row r="1743">
          <cell r="AU1743" t="str">
            <v>GAS</v>
          </cell>
          <cell r="AV1743">
            <v>37242.901400000002</v>
          </cell>
          <cell r="AW1743" t="str">
            <v>OLD DEAL</v>
          </cell>
        </row>
        <row r="1744">
          <cell r="AU1744" t="str">
            <v>GAS</v>
          </cell>
          <cell r="AV1744">
            <v>79266.3462</v>
          </cell>
          <cell r="AW1744" t="str">
            <v>OLD DEAL</v>
          </cell>
        </row>
        <row r="1745">
          <cell r="AU1745" t="str">
            <v>GAS</v>
          </cell>
          <cell r="AV1745">
            <v>-21830.810600000001</v>
          </cell>
          <cell r="AW1745" t="str">
            <v>OLD DEAL</v>
          </cell>
        </row>
        <row r="1746">
          <cell r="AU1746" t="str">
            <v>GAS</v>
          </cell>
          <cell r="AV1746">
            <v>20676.9437</v>
          </cell>
          <cell r="AW1746" t="str">
            <v>OLD DEAL</v>
          </cell>
        </row>
        <row r="1747">
          <cell r="AU1747" t="str">
            <v>GAS</v>
          </cell>
          <cell r="AV1747">
            <v>28966.203399999999</v>
          </cell>
          <cell r="AW1747" t="str">
            <v>OLD DEAL</v>
          </cell>
        </row>
        <row r="1748">
          <cell r="AU1748" t="str">
            <v>GAS</v>
          </cell>
          <cell r="AV1748">
            <v>34185.648300000001</v>
          </cell>
          <cell r="AW1748" t="str">
            <v>OLD DEAL</v>
          </cell>
        </row>
        <row r="1749">
          <cell r="AU1749" t="str">
            <v>GAS</v>
          </cell>
          <cell r="AV1749">
            <v>55302.101999999999</v>
          </cell>
          <cell r="AW1749" t="str">
            <v>OLD DEAL</v>
          </cell>
        </row>
        <row r="1750">
          <cell r="AU1750" t="str">
            <v>GAS</v>
          </cell>
          <cell r="AV1750">
            <v>-21830.810600000001</v>
          </cell>
          <cell r="AW1750" t="str">
            <v>OLD DEAL</v>
          </cell>
        </row>
        <row r="1751">
          <cell r="AU1751" t="str">
            <v>GAS</v>
          </cell>
          <cell r="AV1751">
            <v>20676.9437</v>
          </cell>
          <cell r="AW1751" t="str">
            <v>OLD DEAL</v>
          </cell>
        </row>
        <row r="1752">
          <cell r="AU1752" t="str">
            <v>GAS</v>
          </cell>
          <cell r="AV1752">
            <v>28966.203399999999</v>
          </cell>
          <cell r="AW1752" t="str">
            <v>OLD DEAL</v>
          </cell>
        </row>
        <row r="1753">
          <cell r="AU1753" t="str">
            <v>GAS</v>
          </cell>
          <cell r="AV1753">
            <v>34185.648300000001</v>
          </cell>
          <cell r="AW1753" t="str">
            <v>OLD DEAL</v>
          </cell>
        </row>
        <row r="1754">
          <cell r="AU1754" t="str">
            <v>GAS</v>
          </cell>
          <cell r="AV1754">
            <v>55302.101999999999</v>
          </cell>
          <cell r="AW1754" t="str">
            <v>OLD DEAL</v>
          </cell>
        </row>
        <row r="1755">
          <cell r="AU1755" t="str">
            <v>GAS</v>
          </cell>
          <cell r="AV1755">
            <v>123771.79661</v>
          </cell>
          <cell r="AW1755" t="str">
            <v>OLD DEAL</v>
          </cell>
        </row>
        <row r="1756">
          <cell r="AU1756" t="str">
            <v>GAS</v>
          </cell>
          <cell r="AV1756">
            <v>115661</v>
          </cell>
          <cell r="AW1756" t="str">
            <v>OLD DEAL</v>
          </cell>
        </row>
        <row r="1757">
          <cell r="AU1757" t="str">
            <v>GAS</v>
          </cell>
          <cell r="AV1757">
            <v>125119.79586</v>
          </cell>
          <cell r="AW1757" t="str">
            <v>OLD DEAL</v>
          </cell>
        </row>
        <row r="1758">
          <cell r="AU1758" t="str">
            <v>GAS</v>
          </cell>
          <cell r="AV1758">
            <v>119792.82896</v>
          </cell>
          <cell r="AW1758" t="str">
            <v>OLD DEAL</v>
          </cell>
        </row>
        <row r="1759">
          <cell r="AU1759" t="str">
            <v>GAS</v>
          </cell>
          <cell r="AV1759">
            <v>122242.75401999999</v>
          </cell>
          <cell r="AW1759" t="str">
            <v>OLD DEAL</v>
          </cell>
        </row>
        <row r="1760">
          <cell r="AU1760" t="str">
            <v>GAS</v>
          </cell>
          <cell r="AV1760">
            <v>128480.98315</v>
          </cell>
          <cell r="AW1760" t="str">
            <v>OLD DEAL</v>
          </cell>
        </row>
        <row r="1761">
          <cell r="AU1761" t="str">
            <v>GAS</v>
          </cell>
          <cell r="AV1761">
            <v>344890.5</v>
          </cell>
          <cell r="AW1761" t="str">
            <v>OLD DEAL</v>
          </cell>
        </row>
        <row r="1762">
          <cell r="AU1762" t="str">
            <v>GAS</v>
          </cell>
          <cell r="AV1762">
            <v>369316.84061000001</v>
          </cell>
          <cell r="AW1762" t="str">
            <v>OLD DEAL</v>
          </cell>
        </row>
        <row r="1763">
          <cell r="AU1763" t="str">
            <v>GAS</v>
          </cell>
          <cell r="AV1763">
            <v>373083.24634000001</v>
          </cell>
          <cell r="AW1763" t="str">
            <v>OLD DEAL</v>
          </cell>
        </row>
        <row r="1764">
          <cell r="AU1764" t="str">
            <v>GAS</v>
          </cell>
          <cell r="AV1764">
            <v>366727.83960000001</v>
          </cell>
          <cell r="AW1764" t="str">
            <v>OLD DEAL</v>
          </cell>
        </row>
        <row r="1765">
          <cell r="AU1765" t="str">
            <v>GAS</v>
          </cell>
          <cell r="AV1765">
            <v>376349.84317000001</v>
          </cell>
          <cell r="AW1765" t="str">
            <v>OLD DEAL</v>
          </cell>
        </row>
        <row r="1766">
          <cell r="AU1766" t="str">
            <v>GAS</v>
          </cell>
          <cell r="AV1766">
            <v>386609.49683999998</v>
          </cell>
          <cell r="AW1766" t="str">
            <v>OLD DEAL</v>
          </cell>
        </row>
        <row r="1767">
          <cell r="AU1767" t="str">
            <v>GAS</v>
          </cell>
          <cell r="AV1767">
            <v>-416910</v>
          </cell>
          <cell r="AW1767" t="str">
            <v>OLD DEAL</v>
          </cell>
        </row>
        <row r="1768">
          <cell r="AU1768" t="str">
            <v>GAS</v>
          </cell>
          <cell r="AV1768">
            <v>-465600</v>
          </cell>
          <cell r="AW1768" t="str">
            <v>OLD DEAL</v>
          </cell>
        </row>
        <row r="1769">
          <cell r="AU1769" t="str">
            <v>GAS</v>
          </cell>
          <cell r="AV1769">
            <v>-296760</v>
          </cell>
          <cell r="AW1769" t="str">
            <v>OLD DEAL</v>
          </cell>
        </row>
        <row r="1770">
          <cell r="AU1770" t="str">
            <v>GAS</v>
          </cell>
          <cell r="AV1770">
            <v>-193000</v>
          </cell>
          <cell r="AW1770" t="str">
            <v>OLD DEAL</v>
          </cell>
        </row>
        <row r="1771">
          <cell r="AU1771" t="str">
            <v>GAS</v>
          </cell>
          <cell r="AV1771">
            <v>-389550</v>
          </cell>
          <cell r="AW1771" t="str">
            <v>OLD DEAL</v>
          </cell>
        </row>
        <row r="1772">
          <cell r="AU1772" t="str">
            <v>GAS</v>
          </cell>
          <cell r="AV1772">
            <v>-133040</v>
          </cell>
          <cell r="AW1772" t="str">
            <v>OLD DEAL</v>
          </cell>
        </row>
        <row r="1773">
          <cell r="AU1773" t="str">
            <v>GAS</v>
          </cell>
          <cell r="AV1773">
            <v>-109150</v>
          </cell>
          <cell r="AW1773" t="str">
            <v>OLD DEAL</v>
          </cell>
        </row>
        <row r="1774">
          <cell r="AU1774" t="str">
            <v>GAS</v>
          </cell>
          <cell r="AV1774">
            <v>13000</v>
          </cell>
          <cell r="AW1774" t="str">
            <v>OLD DEAL</v>
          </cell>
        </row>
        <row r="1775">
          <cell r="AU1775" t="str">
            <v>GAS</v>
          </cell>
          <cell r="AV1775">
            <v>-197250</v>
          </cell>
          <cell r="AW1775" t="str">
            <v>OLD DEAL</v>
          </cell>
        </row>
        <row r="1776">
          <cell r="AU1776" t="str">
            <v>GAS</v>
          </cell>
          <cell r="AV1776">
            <v>-202750</v>
          </cell>
          <cell r="AW1776" t="str">
            <v>OLD DEAL</v>
          </cell>
        </row>
        <row r="1777">
          <cell r="AU1777" t="str">
            <v>GAS</v>
          </cell>
          <cell r="AV1777">
            <v>-196900</v>
          </cell>
          <cell r="AW1777" t="str">
            <v>OLD DEAL</v>
          </cell>
        </row>
        <row r="1778">
          <cell r="AU1778" t="str">
            <v>GAS</v>
          </cell>
          <cell r="AV1778">
            <v>-210400</v>
          </cell>
          <cell r="AW1778" t="str">
            <v>OLD DEAL</v>
          </cell>
        </row>
        <row r="1779">
          <cell r="AU1779" t="str">
            <v>GAS</v>
          </cell>
          <cell r="AV1779">
            <v>-283220</v>
          </cell>
          <cell r="AW1779" t="str">
            <v>OLD DEAL</v>
          </cell>
        </row>
        <row r="1780">
          <cell r="AU1780" t="str">
            <v>GAS</v>
          </cell>
          <cell r="AV1780">
            <v>-222750</v>
          </cell>
          <cell r="AW1780" t="str">
            <v>OLD DEAL</v>
          </cell>
        </row>
        <row r="1781">
          <cell r="AU1781" t="str">
            <v>GAS</v>
          </cell>
          <cell r="AV1781">
            <v>-219250</v>
          </cell>
          <cell r="AW1781" t="str">
            <v>OLD DEAL</v>
          </cell>
        </row>
        <row r="1782">
          <cell r="AU1782" t="str">
            <v>GAS</v>
          </cell>
          <cell r="AV1782">
            <v>-212900</v>
          </cell>
          <cell r="AW1782" t="str">
            <v>OLD DEAL</v>
          </cell>
        </row>
        <row r="1783">
          <cell r="AU1783" t="str">
            <v>GAS</v>
          </cell>
          <cell r="AV1783">
            <v>-208400</v>
          </cell>
          <cell r="AW1783" t="str">
            <v>OLD DEAL</v>
          </cell>
        </row>
        <row r="1784">
          <cell r="AU1784" t="str">
            <v>GAS</v>
          </cell>
          <cell r="AV1784">
            <v>-281120</v>
          </cell>
          <cell r="AW1784" t="str">
            <v>OLD DEAL</v>
          </cell>
        </row>
        <row r="1785">
          <cell r="AU1785" t="str">
            <v>GAS</v>
          </cell>
          <cell r="AV1785">
            <v>-405350</v>
          </cell>
          <cell r="AW1785" t="str">
            <v>OLD DEAL</v>
          </cell>
        </row>
        <row r="1786">
          <cell r="AU1786" t="str">
            <v>GAS</v>
          </cell>
          <cell r="AV1786">
            <v>-213250</v>
          </cell>
          <cell r="AW1786" t="str">
            <v>OLD DEAL</v>
          </cell>
        </row>
        <row r="1787">
          <cell r="AU1787" t="str">
            <v>GAS</v>
          </cell>
          <cell r="AV1787">
            <v>-205900</v>
          </cell>
          <cell r="AW1787" t="str">
            <v>OLD DEAL</v>
          </cell>
        </row>
        <row r="1788">
          <cell r="AU1788" t="str">
            <v>GAS</v>
          </cell>
          <cell r="AV1788">
            <v>-235560</v>
          </cell>
          <cell r="AW1788" t="str">
            <v>OLD DEAL</v>
          </cell>
        </row>
        <row r="1789">
          <cell r="AU1789" t="str">
            <v>GAS</v>
          </cell>
          <cell r="AV1789">
            <v>-353500</v>
          </cell>
          <cell r="AW1789" t="str">
            <v>OLD DEAL</v>
          </cell>
        </row>
        <row r="1790">
          <cell r="AU1790" t="str">
            <v>GAS</v>
          </cell>
          <cell r="AV1790">
            <v>-439180</v>
          </cell>
          <cell r="AW1790" t="str">
            <v>OLD DEAL</v>
          </cell>
        </row>
        <row r="1791">
          <cell r="AU1791" t="str">
            <v>GAS</v>
          </cell>
          <cell r="AV1791">
            <v>-247560</v>
          </cell>
          <cell r="AW1791" t="str">
            <v>OLD DEAL</v>
          </cell>
        </row>
        <row r="1792">
          <cell r="AU1792" t="str">
            <v>GAS</v>
          </cell>
          <cell r="AV1792">
            <v>-462450</v>
          </cell>
          <cell r="AW1792" t="str">
            <v>OLD DEAL</v>
          </cell>
        </row>
        <row r="1793">
          <cell r="AU1793" t="str">
            <v>GAS</v>
          </cell>
          <cell r="AV1793">
            <v>210400</v>
          </cell>
          <cell r="AW1793" t="str">
            <v>OLD DEAL</v>
          </cell>
        </row>
        <row r="1794">
          <cell r="AU1794" t="str">
            <v>GAS</v>
          </cell>
          <cell r="AV1794">
            <v>-364500</v>
          </cell>
          <cell r="AW1794" t="str">
            <v>OLD DEAL</v>
          </cell>
        </row>
        <row r="1795">
          <cell r="AU1795" t="str">
            <v>GAS</v>
          </cell>
          <cell r="AV1795">
            <v>-177800</v>
          </cell>
          <cell r="AW1795" t="str">
            <v>OLD DEAL</v>
          </cell>
        </row>
        <row r="1796">
          <cell r="AU1796" t="str">
            <v>GAS</v>
          </cell>
          <cell r="AV1796">
            <v>-215900</v>
          </cell>
          <cell r="AW1796" t="str">
            <v>OLD DEAL</v>
          </cell>
        </row>
        <row r="1797">
          <cell r="AU1797" t="str">
            <v>GAS</v>
          </cell>
          <cell r="AV1797">
            <v>-434040</v>
          </cell>
          <cell r="AW1797" t="str">
            <v>OLD DEAL</v>
          </cell>
        </row>
        <row r="1798">
          <cell r="AU1798" t="str">
            <v>GAS</v>
          </cell>
          <cell r="AV1798">
            <v>-459290</v>
          </cell>
          <cell r="AW1798" t="str">
            <v>OLD DEAL</v>
          </cell>
        </row>
        <row r="1799">
          <cell r="AU1799" t="str">
            <v>GAS</v>
          </cell>
          <cell r="AV1799">
            <v>-419640</v>
          </cell>
          <cell r="AW1799" t="str">
            <v>OLD DEAL</v>
          </cell>
        </row>
        <row r="1800">
          <cell r="AU1800" t="str">
            <v>GAS</v>
          </cell>
          <cell r="AV1800">
            <v>-186600</v>
          </cell>
          <cell r="AW1800" t="str">
            <v>OLD DEAL</v>
          </cell>
        </row>
        <row r="1801">
          <cell r="AU1801" t="str">
            <v>GAS</v>
          </cell>
          <cell r="AV1801">
            <v>-181920</v>
          </cell>
          <cell r="AW1801" t="str">
            <v>OLD DEAL</v>
          </cell>
        </row>
        <row r="1802">
          <cell r="AU1802" t="str">
            <v>GAS</v>
          </cell>
          <cell r="AV1802">
            <v>-219800</v>
          </cell>
          <cell r="AW1802" t="str">
            <v>OLD DEAL</v>
          </cell>
        </row>
        <row r="1803">
          <cell r="AU1803" t="str">
            <v>GAS</v>
          </cell>
          <cell r="AV1803">
            <v>-362700</v>
          </cell>
          <cell r="AW1803" t="str">
            <v>OLD DEAL</v>
          </cell>
        </row>
        <row r="1804">
          <cell r="AU1804" t="str">
            <v>GAS</v>
          </cell>
          <cell r="AV1804">
            <v>-590380</v>
          </cell>
          <cell r="AW1804" t="str">
            <v>OLD DEAL</v>
          </cell>
        </row>
        <row r="1805">
          <cell r="AU1805" t="str">
            <v>GAS</v>
          </cell>
          <cell r="AV1805">
            <v>-575820</v>
          </cell>
          <cell r="AW1805" t="str">
            <v>OLD DEAL</v>
          </cell>
        </row>
        <row r="1806">
          <cell r="AU1806" t="str">
            <v>GAS</v>
          </cell>
          <cell r="AV1806">
            <v>-488040</v>
          </cell>
          <cell r="AW1806" t="str">
            <v>OLD DEAL</v>
          </cell>
        </row>
        <row r="1807">
          <cell r="AU1807" t="str">
            <v>GAS</v>
          </cell>
          <cell r="AV1807">
            <v>-230200</v>
          </cell>
          <cell r="AW1807" t="str">
            <v>OLD DEAL</v>
          </cell>
        </row>
        <row r="1808">
          <cell r="AU1808" t="str">
            <v>GAS</v>
          </cell>
          <cell r="AV1808">
            <v>-279900</v>
          </cell>
          <cell r="AW1808" t="str">
            <v>OLD DEAL</v>
          </cell>
        </row>
        <row r="1809">
          <cell r="AU1809" t="str">
            <v>GAS</v>
          </cell>
          <cell r="AV1809">
            <v>-327960</v>
          </cell>
          <cell r="AW1809" t="str">
            <v>OLD DEAL</v>
          </cell>
        </row>
        <row r="1810">
          <cell r="AU1810" t="str">
            <v>GAS</v>
          </cell>
          <cell r="AV1810">
            <v>-501500</v>
          </cell>
          <cell r="AW1810" t="str">
            <v>OLD DEAL</v>
          </cell>
        </row>
        <row r="1811">
          <cell r="AU1811" t="str">
            <v>GAS</v>
          </cell>
          <cell r="AV1811">
            <v>-513110</v>
          </cell>
          <cell r="AW1811" t="str">
            <v>OLD DEAL</v>
          </cell>
        </row>
        <row r="1812">
          <cell r="AU1812" t="str">
            <v>GAS</v>
          </cell>
          <cell r="AV1812">
            <v>-542220</v>
          </cell>
          <cell r="AW1812" t="str">
            <v>OLD DEAL</v>
          </cell>
        </row>
        <row r="1813">
          <cell r="AU1813" t="str">
            <v>GAS</v>
          </cell>
          <cell r="AV1813">
            <v>-419870</v>
          </cell>
          <cell r="AW1813" t="str">
            <v>OLD DEAL</v>
          </cell>
        </row>
        <row r="1814">
          <cell r="AU1814" t="str">
            <v>GAS</v>
          </cell>
          <cell r="AV1814">
            <v>-363000</v>
          </cell>
          <cell r="AW1814" t="str">
            <v>OLD DEAL</v>
          </cell>
        </row>
        <row r="1815">
          <cell r="AU1815" t="str">
            <v>GAS</v>
          </cell>
          <cell r="AV1815">
            <v>-232200</v>
          </cell>
          <cell r="AW1815" t="str">
            <v>OLD DEAL</v>
          </cell>
        </row>
        <row r="1816">
          <cell r="AU1816" t="str">
            <v>GAS</v>
          </cell>
          <cell r="AV1816">
            <v>-264250</v>
          </cell>
          <cell r="AW1816" t="str">
            <v>OLD DEAL</v>
          </cell>
        </row>
        <row r="1817">
          <cell r="AU1817" t="str">
            <v>GAS</v>
          </cell>
          <cell r="AV1817">
            <v>-205120</v>
          </cell>
          <cell r="AW1817" t="str">
            <v>OLD DEAL</v>
          </cell>
        </row>
        <row r="1818">
          <cell r="AU1818" t="str">
            <v>GAS</v>
          </cell>
          <cell r="AV1818">
            <v>-296760</v>
          </cell>
          <cell r="AW1818" t="str">
            <v>OLD DEAL</v>
          </cell>
        </row>
        <row r="1819">
          <cell r="AU1819" t="str">
            <v>GAS</v>
          </cell>
          <cell r="AV1819">
            <v>-452000</v>
          </cell>
          <cell r="AW1819" t="str">
            <v>OLD DEAL</v>
          </cell>
        </row>
        <row r="1820">
          <cell r="AU1820" t="str">
            <v>GAS</v>
          </cell>
          <cell r="AV1820">
            <v>-521400</v>
          </cell>
          <cell r="AW1820" t="str">
            <v>OLD DEAL</v>
          </cell>
        </row>
        <row r="1821">
          <cell r="AU1821" t="str">
            <v>GAS</v>
          </cell>
          <cell r="AV1821">
            <v>-321300</v>
          </cell>
          <cell r="AW1821" t="str">
            <v>OLD DEAL</v>
          </cell>
        </row>
        <row r="1822">
          <cell r="AU1822" t="str">
            <v>GAS</v>
          </cell>
          <cell r="AV1822">
            <v>-202500</v>
          </cell>
          <cell r="AW1822" t="str">
            <v>OLD DEAL</v>
          </cell>
        </row>
        <row r="1823">
          <cell r="AU1823" t="str">
            <v>GAS</v>
          </cell>
          <cell r="AV1823">
            <v>-622310</v>
          </cell>
          <cell r="AW1823" t="str">
            <v>OLD DEAL</v>
          </cell>
        </row>
        <row r="1824">
          <cell r="AU1824" t="str">
            <v>GAS</v>
          </cell>
          <cell r="AV1824">
            <v>-658420</v>
          </cell>
          <cell r="AW1824" t="str">
            <v>OLD DEAL</v>
          </cell>
        </row>
        <row r="1825">
          <cell r="AU1825" t="str">
            <v>GAS</v>
          </cell>
          <cell r="AV1825">
            <v>-554040</v>
          </cell>
          <cell r="AW1825" t="str">
            <v>OLD DEAL</v>
          </cell>
        </row>
        <row r="1826">
          <cell r="AU1826" t="str">
            <v>GAS</v>
          </cell>
          <cell r="AV1826">
            <v>-263800</v>
          </cell>
          <cell r="AW1826" t="str">
            <v>OLD DEAL</v>
          </cell>
        </row>
        <row r="1827">
          <cell r="AU1827" t="str">
            <v>GAS</v>
          </cell>
          <cell r="AV1827">
            <v>-323900</v>
          </cell>
          <cell r="AW1827" t="str">
            <v>OLD DEAL</v>
          </cell>
        </row>
        <row r="1828">
          <cell r="AU1828" t="str">
            <v>GAS</v>
          </cell>
          <cell r="AV1828">
            <v>-377760</v>
          </cell>
          <cell r="AW1828" t="str">
            <v>OLD DEAL</v>
          </cell>
        </row>
        <row r="1829">
          <cell r="AU1829" t="str">
            <v>GAS</v>
          </cell>
          <cell r="AV1829">
            <v>-590500</v>
          </cell>
          <cell r="AW1829" t="str">
            <v>OLD DEAL</v>
          </cell>
        </row>
        <row r="1830">
          <cell r="AU1830" t="str">
            <v>GAS</v>
          </cell>
          <cell r="AV1830">
            <v>-708840</v>
          </cell>
          <cell r="AW1830" t="str">
            <v>OLD DEAL</v>
          </cell>
        </row>
        <row r="1831">
          <cell r="AU1831" t="str">
            <v>GAS</v>
          </cell>
          <cell r="AV1831">
            <v>-629200</v>
          </cell>
          <cell r="AW1831" t="str">
            <v>OLD DEAL</v>
          </cell>
        </row>
        <row r="1832">
          <cell r="AU1832" t="str">
            <v>GAS</v>
          </cell>
          <cell r="AV1832">
            <v>-372600</v>
          </cell>
          <cell r="AW1832" t="str">
            <v>OLD DEAL</v>
          </cell>
        </row>
        <row r="1833">
          <cell r="AU1833" t="str">
            <v>GAS</v>
          </cell>
          <cell r="AV1833">
            <v>-236100</v>
          </cell>
          <cell r="AW1833" t="str">
            <v>OLD DEAL</v>
          </cell>
        </row>
        <row r="1834">
          <cell r="AU1834" t="str">
            <v>GAS</v>
          </cell>
          <cell r="AV1834">
            <v>-195250</v>
          </cell>
          <cell r="AW1834" t="str">
            <v>OLD DEAL</v>
          </cell>
        </row>
        <row r="1835">
          <cell r="AU1835" t="str">
            <v>GAS</v>
          </cell>
          <cell r="AV1835">
            <v>-362900</v>
          </cell>
          <cell r="AW1835" t="str">
            <v>OLD DEAL</v>
          </cell>
        </row>
        <row r="1836">
          <cell r="AU1836" t="str">
            <v>GAS</v>
          </cell>
          <cell r="AV1836">
            <v>-426360</v>
          </cell>
          <cell r="AW1836" t="str">
            <v>OLD DEAL</v>
          </cell>
        </row>
        <row r="1837">
          <cell r="AU1837" t="str">
            <v>GAS</v>
          </cell>
          <cell r="AV1837">
            <v>-669000</v>
          </cell>
          <cell r="AW1837" t="str">
            <v>OLD DEAL</v>
          </cell>
        </row>
        <row r="1838">
          <cell r="AU1838" t="str">
            <v>GAS</v>
          </cell>
          <cell r="AV1838">
            <v>-830310</v>
          </cell>
          <cell r="AW1838" t="str">
            <v>OLD DEAL</v>
          </cell>
        </row>
        <row r="1839">
          <cell r="AU1839" t="str">
            <v>GAS</v>
          </cell>
          <cell r="AV1839">
            <v>-883820</v>
          </cell>
          <cell r="AW1839" t="str">
            <v>OLD DEAL</v>
          </cell>
        </row>
        <row r="1840">
          <cell r="AU1840" t="str">
            <v>GAS</v>
          </cell>
          <cell r="AV1840">
            <v>-390750</v>
          </cell>
          <cell r="AW1840" t="str">
            <v>OLD DEAL</v>
          </cell>
        </row>
        <row r="1841">
          <cell r="AU1841" t="str">
            <v>GAS</v>
          </cell>
          <cell r="AV1841">
            <v>-438300</v>
          </cell>
          <cell r="AW1841" t="str">
            <v>OLD DEAL</v>
          </cell>
        </row>
        <row r="1842">
          <cell r="AU1842" t="str">
            <v>GAS</v>
          </cell>
          <cell r="AV1842">
            <v>-278100</v>
          </cell>
          <cell r="AW1842" t="str">
            <v>OLD DEAL</v>
          </cell>
        </row>
        <row r="1843">
          <cell r="AU1843" t="str">
            <v>GAS</v>
          </cell>
          <cell r="AV1843">
            <v>-231000</v>
          </cell>
          <cell r="AW1843" t="str">
            <v>OLD DEAL</v>
          </cell>
        </row>
        <row r="1844">
          <cell r="AU1844" t="str">
            <v>GAS</v>
          </cell>
          <cell r="AV1844">
            <v>-184160</v>
          </cell>
          <cell r="AW1844" t="str">
            <v>OLD DEAL</v>
          </cell>
        </row>
        <row r="1845">
          <cell r="AU1845" t="str">
            <v>GAS</v>
          </cell>
          <cell r="AV1845">
            <v>-857610</v>
          </cell>
          <cell r="AW1845" t="str">
            <v>OLD DEAL</v>
          </cell>
        </row>
        <row r="1846">
          <cell r="AU1846" t="str">
            <v>GAS</v>
          </cell>
          <cell r="AV1846">
            <v>-909020</v>
          </cell>
          <cell r="AW1846" t="str">
            <v>OLD DEAL</v>
          </cell>
        </row>
        <row r="1847">
          <cell r="AU1847" t="str">
            <v>GAS</v>
          </cell>
          <cell r="AV1847">
            <v>-704770</v>
          </cell>
          <cell r="AW1847" t="str">
            <v>OLD DEAL</v>
          </cell>
        </row>
        <row r="1848">
          <cell r="AU1848" t="str">
            <v>GAS</v>
          </cell>
          <cell r="AV1848">
            <v>-683100</v>
          </cell>
          <cell r="AW1848" t="str">
            <v>OLD DEAL</v>
          </cell>
        </row>
        <row r="1849">
          <cell r="AU1849" t="str">
            <v>GAS</v>
          </cell>
          <cell r="AV1849">
            <v>-261000</v>
          </cell>
          <cell r="AW1849" t="str">
            <v>OLD DEAL</v>
          </cell>
        </row>
        <row r="1850">
          <cell r="AU1850" t="str">
            <v>GAS</v>
          </cell>
          <cell r="AV1850">
            <v>-320400</v>
          </cell>
          <cell r="AW1850" t="str">
            <v>OLD DEAL</v>
          </cell>
        </row>
        <row r="1851">
          <cell r="AU1851" t="str">
            <v>GAS</v>
          </cell>
          <cell r="AV1851">
            <v>-375360</v>
          </cell>
          <cell r="AW1851" t="str">
            <v>OLD DEAL</v>
          </cell>
        </row>
        <row r="1852">
          <cell r="AU1852" t="str">
            <v>GAS</v>
          </cell>
          <cell r="AV1852">
            <v>-591000</v>
          </cell>
          <cell r="AW1852" t="str">
            <v>OLD DEAL</v>
          </cell>
        </row>
        <row r="1853">
          <cell r="AU1853" t="str">
            <v>GAS</v>
          </cell>
          <cell r="AV1853">
            <v>-379120</v>
          </cell>
          <cell r="AW1853" t="str">
            <v>OLD DEAL</v>
          </cell>
        </row>
        <row r="1854">
          <cell r="AU1854" t="str">
            <v>GAS</v>
          </cell>
          <cell r="AV1854">
            <v>-382620</v>
          </cell>
          <cell r="AW1854" t="str">
            <v>OLD DEAL</v>
          </cell>
        </row>
        <row r="1855">
          <cell r="AU1855" t="str">
            <v>GAS</v>
          </cell>
          <cell r="AV1855">
            <v>-152130</v>
          </cell>
          <cell r="AW1855" t="str">
            <v>OLD DEAL</v>
          </cell>
        </row>
        <row r="1856">
          <cell r="AU1856" t="str">
            <v>GAS</v>
          </cell>
          <cell r="AV1856">
            <v>-237750</v>
          </cell>
          <cell r="AW1856" t="str">
            <v>OLD DEAL</v>
          </cell>
        </row>
        <row r="1857">
          <cell r="AU1857" t="str">
            <v>GAS</v>
          </cell>
          <cell r="AV1857">
            <v>-148980</v>
          </cell>
          <cell r="AW1857" t="str">
            <v>OLD DEAL</v>
          </cell>
        </row>
        <row r="1858">
          <cell r="AU1858" t="str">
            <v>GAS</v>
          </cell>
          <cell r="AV1858">
            <v>-230000</v>
          </cell>
          <cell r="AW1858" t="str">
            <v>OLD DEAL</v>
          </cell>
        </row>
        <row r="1859">
          <cell r="AU1859" t="str">
            <v>GAS</v>
          </cell>
          <cell r="AV1859">
            <v>-259750</v>
          </cell>
          <cell r="AW1859" t="str">
            <v>OLD DEAL</v>
          </cell>
        </row>
        <row r="1860">
          <cell r="AU1860" t="str">
            <v>GAS</v>
          </cell>
          <cell r="AV1860">
            <v>-253900</v>
          </cell>
          <cell r="AW1860" t="str">
            <v>OLD DEAL</v>
          </cell>
        </row>
        <row r="1861">
          <cell r="AU1861" t="str">
            <v>GAS</v>
          </cell>
          <cell r="AV1861">
            <v>-187440</v>
          </cell>
          <cell r="AW1861" t="str">
            <v>OLD DEAL</v>
          </cell>
        </row>
        <row r="1862">
          <cell r="AU1862" t="str">
            <v>GAS</v>
          </cell>
          <cell r="AV1862">
            <v>-217000</v>
          </cell>
          <cell r="AW1862" t="str">
            <v>OLD DEAL</v>
          </cell>
        </row>
        <row r="1863">
          <cell r="AU1863" t="str">
            <v>GAS</v>
          </cell>
          <cell r="AV1863">
            <v>-434500</v>
          </cell>
          <cell r="AW1863" t="str">
            <v>OLD DEAL</v>
          </cell>
        </row>
        <row r="1864">
          <cell r="AU1864" t="str">
            <v>GAS</v>
          </cell>
          <cell r="AV1864">
            <v>-400200</v>
          </cell>
          <cell r="AW1864" t="str">
            <v>OLD DEAL</v>
          </cell>
        </row>
        <row r="1865">
          <cell r="AU1865" t="str">
            <v>GAS</v>
          </cell>
          <cell r="AV1865">
            <v>-120210</v>
          </cell>
          <cell r="AW1865" t="str">
            <v>OLD DEAL</v>
          </cell>
        </row>
        <row r="1866">
          <cell r="AU1866" t="str">
            <v>GAS</v>
          </cell>
          <cell r="AV1866">
            <v>-553420</v>
          </cell>
          <cell r="AW1866" t="str">
            <v>OLD DEAL</v>
          </cell>
        </row>
        <row r="1867">
          <cell r="AU1867" t="str">
            <v>GAS</v>
          </cell>
          <cell r="AV1867">
            <v>-466440</v>
          </cell>
          <cell r="AW1867" t="str">
            <v>OLD DEAL</v>
          </cell>
        </row>
        <row r="1868">
          <cell r="AU1868" t="str">
            <v>GAS</v>
          </cell>
          <cell r="AV1868">
            <v>-409200</v>
          </cell>
          <cell r="AW1868" t="str">
            <v>OLD DEAL</v>
          </cell>
        </row>
        <row r="1869">
          <cell r="AU1869" t="str">
            <v>GAS</v>
          </cell>
          <cell r="AV1869">
            <v>-258300</v>
          </cell>
          <cell r="AW1869" t="str">
            <v>OLD DEAL</v>
          </cell>
        </row>
        <row r="1870">
          <cell r="AU1870" t="str">
            <v>GAS</v>
          </cell>
          <cell r="AV1870">
            <v>-187240</v>
          </cell>
          <cell r="AW1870" t="str">
            <v>OLD DEAL</v>
          </cell>
        </row>
        <row r="1871">
          <cell r="AU1871" t="str">
            <v>GAS</v>
          </cell>
          <cell r="AV1871">
            <v>-174600</v>
          </cell>
          <cell r="AW1871" t="str">
            <v>OLD DEAL</v>
          </cell>
        </row>
        <row r="1872">
          <cell r="AU1872" t="str">
            <v>GAS</v>
          </cell>
          <cell r="AV1872">
            <v>-162300</v>
          </cell>
          <cell r="AW1872" t="str">
            <v>OLD DEAL</v>
          </cell>
        </row>
        <row r="1873">
          <cell r="AU1873" t="str">
            <v>GAS</v>
          </cell>
          <cell r="AV1873">
            <v>-108000</v>
          </cell>
          <cell r="AW1873" t="str">
            <v>OLD DEAL</v>
          </cell>
        </row>
        <row r="1874">
          <cell r="AU1874" t="str">
            <v>GAS</v>
          </cell>
          <cell r="AV1874">
            <v>-134200</v>
          </cell>
          <cell r="AW1874" t="str">
            <v>OLD DEAL</v>
          </cell>
        </row>
        <row r="1875">
          <cell r="AU1875" t="str">
            <v>GAS</v>
          </cell>
          <cell r="AV1875">
            <v>-134200</v>
          </cell>
          <cell r="AW1875" t="str">
            <v>OLD DEAL</v>
          </cell>
        </row>
        <row r="1876">
          <cell r="AU1876" t="str">
            <v>GAS</v>
          </cell>
          <cell r="AV1876">
            <v>-173840</v>
          </cell>
          <cell r="AW1876" t="str">
            <v>OLD DEAL</v>
          </cell>
        </row>
        <row r="1877">
          <cell r="AU1877" t="str">
            <v>GAS</v>
          </cell>
          <cell r="AV1877">
            <v>-200750</v>
          </cell>
          <cell r="AW1877" t="str">
            <v>OLD DEAL</v>
          </cell>
        </row>
        <row r="1878">
          <cell r="AU1878" t="str">
            <v>GAS</v>
          </cell>
          <cell r="AV1878">
            <v>-110610</v>
          </cell>
          <cell r="AW1878" t="str">
            <v>OLD DEAL</v>
          </cell>
        </row>
        <row r="1879">
          <cell r="AU1879" t="str">
            <v>GAS</v>
          </cell>
          <cell r="AV1879">
            <v>-126030</v>
          </cell>
          <cell r="AW1879" t="str">
            <v>OLD DEAL</v>
          </cell>
        </row>
        <row r="1880">
          <cell r="AU1880" t="str">
            <v>GAS</v>
          </cell>
          <cell r="AV1880">
            <v>-154600</v>
          </cell>
          <cell r="AW1880" t="str">
            <v>OLD DEAL</v>
          </cell>
        </row>
        <row r="1881">
          <cell r="AU1881" t="str">
            <v>GAS</v>
          </cell>
          <cell r="AV1881">
            <v>-70740</v>
          </cell>
          <cell r="AW1881" t="str">
            <v>OLD DEAL</v>
          </cell>
        </row>
        <row r="1882">
          <cell r="AU1882" t="str">
            <v>GAS</v>
          </cell>
          <cell r="AV1882">
            <v>-223000</v>
          </cell>
          <cell r="AW1882" t="str">
            <v>OLD DEAL</v>
          </cell>
        </row>
        <row r="1883">
          <cell r="AU1883" t="str">
            <v>GAS</v>
          </cell>
          <cell r="AV1883">
            <v>-173920</v>
          </cell>
          <cell r="AW1883" t="str">
            <v>OLD DEAL</v>
          </cell>
        </row>
        <row r="1884">
          <cell r="AU1884" t="str">
            <v>GAS</v>
          </cell>
          <cell r="AV1884">
            <v>-251160</v>
          </cell>
          <cell r="AW1884" t="str">
            <v>OLD DEAL</v>
          </cell>
        </row>
        <row r="1885">
          <cell r="AU1885" t="str">
            <v>GAS</v>
          </cell>
          <cell r="AV1885">
            <v>-387000</v>
          </cell>
          <cell r="AW1885" t="str">
            <v>OLD DEAL</v>
          </cell>
        </row>
        <row r="1886">
          <cell r="AU1886" t="str">
            <v>GAS</v>
          </cell>
          <cell r="AV1886">
            <v>-128280</v>
          </cell>
          <cell r="AW1886" t="str">
            <v>OLD DEAL</v>
          </cell>
        </row>
        <row r="1887">
          <cell r="AU1887" t="str">
            <v>GAS</v>
          </cell>
          <cell r="AV1887">
            <v>-155800</v>
          </cell>
          <cell r="AW1887" t="str">
            <v>OLD DEAL</v>
          </cell>
        </row>
        <row r="1888">
          <cell r="AU1888" t="str">
            <v>GAS</v>
          </cell>
          <cell r="AV1888">
            <v>-71340</v>
          </cell>
          <cell r="AW1888" t="str">
            <v>OLD DEAL</v>
          </cell>
        </row>
        <row r="1889">
          <cell r="AU1889" t="str">
            <v>GAS</v>
          </cell>
          <cell r="AV1889">
            <v>-463710</v>
          </cell>
          <cell r="AW1889" t="str">
            <v>OLD DEAL</v>
          </cell>
        </row>
        <row r="1890">
          <cell r="AU1890" t="str">
            <v>GAS</v>
          </cell>
          <cell r="AV1890">
            <v>-489020</v>
          </cell>
          <cell r="AW1890" t="str">
            <v>OLD DEAL</v>
          </cell>
        </row>
        <row r="1891">
          <cell r="AU1891" t="str">
            <v>GAS</v>
          </cell>
          <cell r="AV1891">
            <v>-414840</v>
          </cell>
          <cell r="AW1891" t="str">
            <v>OLD DEAL</v>
          </cell>
        </row>
        <row r="1892">
          <cell r="AU1892" t="str">
            <v>GAS</v>
          </cell>
          <cell r="AV1892">
            <v>-361900</v>
          </cell>
          <cell r="AW1892" t="str">
            <v>OLD DEAL</v>
          </cell>
        </row>
        <row r="1893">
          <cell r="AU1893" t="str">
            <v>GAS</v>
          </cell>
          <cell r="AV1893">
            <v>-228150</v>
          </cell>
          <cell r="AW1893" t="str">
            <v>OLD DEAL</v>
          </cell>
        </row>
        <row r="1894">
          <cell r="AU1894" t="str">
            <v>GAS</v>
          </cell>
          <cell r="AV1894">
            <v>-86920</v>
          </cell>
          <cell r="AW1894" t="str">
            <v>OLD DEAL</v>
          </cell>
        </row>
        <row r="1895">
          <cell r="AU1895" t="str">
            <v>GAS</v>
          </cell>
          <cell r="AV1895">
            <v>-86720</v>
          </cell>
          <cell r="AW1895" t="str">
            <v>OLD DEAL</v>
          </cell>
        </row>
        <row r="1896">
          <cell r="AU1896" t="str">
            <v>GAS</v>
          </cell>
          <cell r="AV1896">
            <v>-198000</v>
          </cell>
          <cell r="AW1896" t="str">
            <v>OLD DEAL</v>
          </cell>
        </row>
        <row r="1897">
          <cell r="AU1897" t="str">
            <v>GAS</v>
          </cell>
          <cell r="AV1897">
            <v>-109710</v>
          </cell>
          <cell r="AW1897" t="str">
            <v>OLD DEAL</v>
          </cell>
        </row>
        <row r="1898">
          <cell r="AU1898" t="str">
            <v>GAS</v>
          </cell>
          <cell r="AV1898">
            <v>-155100</v>
          </cell>
          <cell r="AW1898" t="str">
            <v>OLD DEAL</v>
          </cell>
        </row>
        <row r="1899">
          <cell r="AU1899" t="str">
            <v>GAS</v>
          </cell>
          <cell r="AV1899">
            <v>-128000</v>
          </cell>
          <cell r="AW1899" t="str">
            <v>OLD DEAL</v>
          </cell>
        </row>
        <row r="1900">
          <cell r="AU1900" t="str">
            <v>GAS</v>
          </cell>
          <cell r="AV1900">
            <v>-101360</v>
          </cell>
          <cell r="AW1900" t="str">
            <v>OLD DEAL</v>
          </cell>
        </row>
        <row r="1901">
          <cell r="AU1901" t="str">
            <v>GAS</v>
          </cell>
          <cell r="AV1901">
            <v>-100960</v>
          </cell>
          <cell r="AW1901" t="str">
            <v>OLD DEAL</v>
          </cell>
        </row>
        <row r="1902">
          <cell r="AU1902" t="str">
            <v>GAS</v>
          </cell>
          <cell r="AV1902">
            <v>-124450</v>
          </cell>
          <cell r="AW1902" t="str">
            <v>OLD DEAL</v>
          </cell>
        </row>
        <row r="1903">
          <cell r="AU1903" t="str">
            <v>GAS</v>
          </cell>
          <cell r="AV1903">
            <v>-177350</v>
          </cell>
          <cell r="AW1903" t="str">
            <v>OLD DEAL</v>
          </cell>
        </row>
        <row r="1904">
          <cell r="AU1904" t="str">
            <v>GAS</v>
          </cell>
          <cell r="AV1904">
            <v>-173400</v>
          </cell>
          <cell r="AW1904" t="str">
            <v>OLD DEAL</v>
          </cell>
        </row>
        <row r="1905">
          <cell r="AU1905" t="str">
            <v>GAS</v>
          </cell>
          <cell r="AV1905">
            <v>-170850</v>
          </cell>
          <cell r="AW1905" t="str">
            <v>OLD DEAL</v>
          </cell>
        </row>
        <row r="1906">
          <cell r="AU1906" t="str">
            <v>GAS</v>
          </cell>
          <cell r="AV1906">
            <v>-162500</v>
          </cell>
          <cell r="AW1906" t="str">
            <v>OLD DEAL</v>
          </cell>
        </row>
        <row r="1907">
          <cell r="AU1907" t="str">
            <v>GAS</v>
          </cell>
          <cell r="AV1907">
            <v>-121380</v>
          </cell>
          <cell r="AW1907" t="str">
            <v>OLD DEAL</v>
          </cell>
        </row>
        <row r="1908">
          <cell r="AU1908" t="str">
            <v>GAS</v>
          </cell>
          <cell r="AV1908">
            <v>-147200</v>
          </cell>
          <cell r="AW1908" t="str">
            <v>OLD DEAL</v>
          </cell>
        </row>
        <row r="1909">
          <cell r="AU1909" t="str">
            <v>GAS</v>
          </cell>
          <cell r="AV1909">
            <v>-67140</v>
          </cell>
          <cell r="AW1909" t="str">
            <v>OLD DEAL</v>
          </cell>
        </row>
        <row r="1910">
          <cell r="AU1910" t="str">
            <v>GAS</v>
          </cell>
          <cell r="AV1910">
            <v>-98490</v>
          </cell>
          <cell r="AW1910" t="str">
            <v>OLD DEAL</v>
          </cell>
        </row>
        <row r="1911">
          <cell r="AU1911" t="str">
            <v>GAS</v>
          </cell>
          <cell r="AV1911">
            <v>-154800</v>
          </cell>
          <cell r="AW1911" t="str">
            <v>OLD DEAL</v>
          </cell>
        </row>
        <row r="1912">
          <cell r="AU1912" t="str">
            <v>GAS</v>
          </cell>
          <cell r="AV1912">
            <v>-106080</v>
          </cell>
          <cell r="AW1912" t="str">
            <v>OLD DEAL</v>
          </cell>
        </row>
        <row r="1913">
          <cell r="AU1913" t="str">
            <v>GAS</v>
          </cell>
          <cell r="AV1913">
            <v>-127800</v>
          </cell>
          <cell r="AW1913" t="str">
            <v>OLD DEAL</v>
          </cell>
        </row>
        <row r="1914">
          <cell r="AU1914" t="str">
            <v>GAS</v>
          </cell>
          <cell r="AV1914">
            <v>-57540</v>
          </cell>
          <cell r="AW1914" t="str">
            <v>OLD DEAL</v>
          </cell>
        </row>
        <row r="1915">
          <cell r="AU1915" t="str">
            <v>GAS</v>
          </cell>
          <cell r="AV1915">
            <v>-84090</v>
          </cell>
          <cell r="AW1915" t="str">
            <v>OLD DEAL</v>
          </cell>
        </row>
        <row r="1916">
          <cell r="AU1916" t="str">
            <v>GAS</v>
          </cell>
          <cell r="AV1916">
            <v>-310000</v>
          </cell>
          <cell r="AW1916" t="str">
            <v>OLD DEAL</v>
          </cell>
        </row>
        <row r="1917">
          <cell r="AU1917" t="str">
            <v>GAS</v>
          </cell>
          <cell r="AV1917">
            <v>-333240</v>
          </cell>
          <cell r="AW1917" t="str">
            <v>OLD DEAL</v>
          </cell>
        </row>
        <row r="1918">
          <cell r="AU1918" t="str">
            <v>GAS</v>
          </cell>
          <cell r="AV1918">
            <v>-323160</v>
          </cell>
          <cell r="AW1918" t="str">
            <v>OLD DEAL</v>
          </cell>
        </row>
        <row r="1919">
          <cell r="AU1919" t="str">
            <v>GAS</v>
          </cell>
          <cell r="AV1919">
            <v>-318840</v>
          </cell>
          <cell r="AW1919" t="str">
            <v>OLD DEAL</v>
          </cell>
        </row>
        <row r="1920">
          <cell r="AU1920" t="str">
            <v>GAS</v>
          </cell>
          <cell r="AV1920">
            <v>-303600</v>
          </cell>
          <cell r="AW1920" t="str">
            <v>OLD DEAL</v>
          </cell>
        </row>
        <row r="1921">
          <cell r="AU1921" t="str">
            <v>GAS</v>
          </cell>
          <cell r="AV1921">
            <v>-294500</v>
          </cell>
          <cell r="AW1921" t="str">
            <v>OLD DEAL</v>
          </cell>
        </row>
        <row r="1922">
          <cell r="AU1922" t="str">
            <v>GAS</v>
          </cell>
          <cell r="AV1922">
            <v>-314040</v>
          </cell>
          <cell r="AW1922" t="str">
            <v>OLD DEAL</v>
          </cell>
        </row>
        <row r="1923">
          <cell r="AU1923" t="str">
            <v>GAS</v>
          </cell>
          <cell r="AV1923">
            <v>-303960</v>
          </cell>
          <cell r="AW1923" t="str">
            <v>OLD DEAL</v>
          </cell>
        </row>
        <row r="1924">
          <cell r="AU1924" t="str">
            <v>GAS</v>
          </cell>
          <cell r="AV1924">
            <v>-299640</v>
          </cell>
          <cell r="AW1924" t="str">
            <v>OLD DEAL</v>
          </cell>
        </row>
        <row r="1925">
          <cell r="AU1925" t="str">
            <v>GAS</v>
          </cell>
          <cell r="AV1925">
            <v>-282600</v>
          </cell>
          <cell r="AW1925" t="str">
            <v>OLD DEAL</v>
          </cell>
        </row>
        <row r="1926">
          <cell r="AU1926" t="str">
            <v>GAS</v>
          </cell>
          <cell r="AV1926">
            <v>-168150</v>
          </cell>
          <cell r="AW1926" t="str">
            <v>OLD DEAL</v>
          </cell>
        </row>
        <row r="1927">
          <cell r="AU1927" t="str">
            <v>GAS</v>
          </cell>
          <cell r="AV1927">
            <v>-258480</v>
          </cell>
          <cell r="AW1927" t="str">
            <v>OLD DEAL</v>
          </cell>
        </row>
        <row r="1928">
          <cell r="AU1928" t="str">
            <v>GAS</v>
          </cell>
          <cell r="AV1928">
            <v>-230400</v>
          </cell>
          <cell r="AW1928" t="str">
            <v>OLD DEAL</v>
          </cell>
        </row>
        <row r="1929">
          <cell r="AU1929" t="str">
            <v>GAS</v>
          </cell>
          <cell r="AV1929">
            <v>-358680</v>
          </cell>
          <cell r="AW1929" t="str">
            <v>OLD DEAL</v>
          </cell>
        </row>
        <row r="1930">
          <cell r="AU1930" t="str">
            <v>GAS</v>
          </cell>
          <cell r="AV1930">
            <v>-447840</v>
          </cell>
          <cell r="AW1930" t="str">
            <v>OLD DEAL</v>
          </cell>
        </row>
        <row r="1931">
          <cell r="AU1931" t="str">
            <v>GAS</v>
          </cell>
          <cell r="AV1931">
            <v>-368550</v>
          </cell>
          <cell r="AW1931" t="str">
            <v>OLD DEAL</v>
          </cell>
        </row>
        <row r="1932">
          <cell r="AU1932" t="str">
            <v>GAS</v>
          </cell>
          <cell r="AV1932">
            <v>-372800</v>
          </cell>
          <cell r="AW1932" t="str">
            <v>OLD DEAL</v>
          </cell>
        </row>
        <row r="1933">
          <cell r="AU1933" t="str">
            <v>GAS</v>
          </cell>
          <cell r="AV1933">
            <v>-176250</v>
          </cell>
          <cell r="AW1933" t="str">
            <v>OLD DEAL</v>
          </cell>
        </row>
        <row r="1934">
          <cell r="AU1934" t="str">
            <v>GAS</v>
          </cell>
          <cell r="AV1934">
            <v>-205080</v>
          </cell>
          <cell r="AW1934" t="str">
            <v>OLD DEAL</v>
          </cell>
        </row>
        <row r="1935">
          <cell r="AU1935" t="str">
            <v>GAS</v>
          </cell>
          <cell r="AV1935">
            <v>-261280</v>
          </cell>
          <cell r="AW1935" t="str">
            <v>OLD DEAL</v>
          </cell>
        </row>
        <row r="1936">
          <cell r="AU1936" t="str">
            <v>GAS</v>
          </cell>
          <cell r="AV1936">
            <v>-261900</v>
          </cell>
          <cell r="AW1936" t="str">
            <v>OLD DEAL</v>
          </cell>
        </row>
        <row r="1937">
          <cell r="AU1937" t="str">
            <v>GAS</v>
          </cell>
          <cell r="AV1937">
            <v>-360080</v>
          </cell>
          <cell r="AW1937" t="str">
            <v>OLD DEAL</v>
          </cell>
        </row>
        <row r="1938">
          <cell r="AU1938" t="str">
            <v>GAS</v>
          </cell>
          <cell r="AV1938">
            <v>-451440</v>
          </cell>
          <cell r="AW1938" t="str">
            <v>OLD DEAL</v>
          </cell>
        </row>
        <row r="1939">
          <cell r="AU1939" t="str">
            <v>GAS</v>
          </cell>
          <cell r="AV1939">
            <v>-396320</v>
          </cell>
          <cell r="AW1939" t="str">
            <v>OLD DEAL</v>
          </cell>
        </row>
        <row r="1940">
          <cell r="AU1940" t="str">
            <v>GAS</v>
          </cell>
          <cell r="AV1940">
            <v>-376000</v>
          </cell>
          <cell r="AW1940" t="str">
            <v>OLD DEAL</v>
          </cell>
        </row>
        <row r="1941">
          <cell r="AU1941" t="str">
            <v>GAS</v>
          </cell>
          <cell r="AV1941">
            <v>-215700</v>
          </cell>
          <cell r="AW1941" t="str">
            <v>OLD DEAL</v>
          </cell>
        </row>
        <row r="1942">
          <cell r="AU1942" t="str">
            <v>GAS</v>
          </cell>
          <cell r="AV1942">
            <v>-208080</v>
          </cell>
          <cell r="AW1942" t="str">
            <v>OLD DEAL</v>
          </cell>
        </row>
        <row r="1943">
          <cell r="AU1943" t="str">
            <v>GAS</v>
          </cell>
          <cell r="AV1943">
            <v>-297990</v>
          </cell>
          <cell r="AW1943" t="str">
            <v>OLD DEAL</v>
          </cell>
        </row>
        <row r="1944">
          <cell r="AU1944" t="str">
            <v>GAS</v>
          </cell>
          <cell r="AV1944">
            <v>-265050</v>
          </cell>
          <cell r="AW1944" t="str">
            <v>OLD DEAL</v>
          </cell>
        </row>
        <row r="1945">
          <cell r="AU1945" t="str">
            <v>GAS</v>
          </cell>
          <cell r="AV1945">
            <v>-454140</v>
          </cell>
          <cell r="AW1945" t="str">
            <v>OLD DEAL</v>
          </cell>
        </row>
        <row r="1946">
          <cell r="AU1946" t="str">
            <v>GAS</v>
          </cell>
          <cell r="AV1946">
            <v>-398720</v>
          </cell>
          <cell r="AW1946" t="str">
            <v>OLD DEAL</v>
          </cell>
        </row>
        <row r="1947">
          <cell r="AU1947" t="str">
            <v>GAS</v>
          </cell>
          <cell r="AV1947">
            <v>-401200</v>
          </cell>
          <cell r="AW1947" t="str">
            <v>OLD DEAL</v>
          </cell>
        </row>
        <row r="1948">
          <cell r="AU1948" t="str">
            <v>GAS</v>
          </cell>
          <cell r="AV1948">
            <v>-98430</v>
          </cell>
          <cell r="AW1948" t="str">
            <v>OLD DEAL</v>
          </cell>
        </row>
        <row r="1949">
          <cell r="AU1949" t="str">
            <v>GAS</v>
          </cell>
          <cell r="AV1949">
            <v>-117400</v>
          </cell>
          <cell r="AW1949" t="str">
            <v>OLD DEAL</v>
          </cell>
        </row>
        <row r="1950">
          <cell r="AU1950" t="str">
            <v>GAS</v>
          </cell>
          <cell r="AV1950">
            <v>-52140</v>
          </cell>
          <cell r="AW1950" t="str">
            <v>OLD DEAL</v>
          </cell>
        </row>
        <row r="1951">
          <cell r="AU1951" t="str">
            <v>GAS</v>
          </cell>
          <cell r="AV1951">
            <v>-75390</v>
          </cell>
          <cell r="AW1951" t="str">
            <v>OLD DEAL</v>
          </cell>
        </row>
        <row r="1952">
          <cell r="AU1952" t="str">
            <v>GAS</v>
          </cell>
          <cell r="AV1952">
            <v>-171900</v>
          </cell>
          <cell r="AW1952" t="str">
            <v>OLD DEAL</v>
          </cell>
        </row>
        <row r="1953">
          <cell r="AU1953" t="str">
            <v>GAS</v>
          </cell>
          <cell r="AV1953">
            <v>-229320</v>
          </cell>
          <cell r="AW1953" t="str">
            <v>OLD DEAL</v>
          </cell>
        </row>
        <row r="1954">
          <cell r="AU1954" t="str">
            <v>GAS</v>
          </cell>
          <cell r="AV1954">
            <v>-293500</v>
          </cell>
          <cell r="AW1954" t="str">
            <v>OLD DEAL</v>
          </cell>
        </row>
        <row r="1955">
          <cell r="AU1955" t="str">
            <v>GAS</v>
          </cell>
          <cell r="AV1955">
            <v>-337610</v>
          </cell>
          <cell r="AW1955" t="str">
            <v>OLD DEAL</v>
          </cell>
        </row>
        <row r="1956">
          <cell r="AU1956" t="str">
            <v>GAS</v>
          </cell>
          <cell r="AV1956">
            <v>-125400</v>
          </cell>
          <cell r="AW1956" t="str">
            <v>OLD DEAL</v>
          </cell>
        </row>
        <row r="1957">
          <cell r="AU1957" t="str">
            <v>GAS</v>
          </cell>
          <cell r="AV1957">
            <v>-226170</v>
          </cell>
          <cell r="AW1957" t="str">
            <v>OLD DEAL</v>
          </cell>
        </row>
        <row r="1958">
          <cell r="AU1958" t="str">
            <v>GAS</v>
          </cell>
          <cell r="AV1958">
            <v>-297240</v>
          </cell>
          <cell r="AW1958" t="str">
            <v>OLD DEAL</v>
          </cell>
        </row>
        <row r="1959">
          <cell r="AU1959" t="str">
            <v>GAS</v>
          </cell>
          <cell r="AV1959">
            <v>-258500</v>
          </cell>
          <cell r="AW1959" t="str">
            <v>OLD DEAL</v>
          </cell>
        </row>
        <row r="1960">
          <cell r="AU1960" t="str">
            <v>GAS</v>
          </cell>
          <cell r="AV1960">
            <v>-59720</v>
          </cell>
          <cell r="AW1960" t="str">
            <v>OLD DEAL</v>
          </cell>
        </row>
        <row r="1961">
          <cell r="AU1961" t="str">
            <v>GAS</v>
          </cell>
          <cell r="AV1961">
            <v>-79650</v>
          </cell>
          <cell r="AW1961" t="str">
            <v>OLD DEAL</v>
          </cell>
        </row>
        <row r="1962">
          <cell r="AU1962" t="str">
            <v>GAS</v>
          </cell>
          <cell r="AV1962">
            <v>-46740</v>
          </cell>
          <cell r="AW1962" t="str">
            <v>OLD DEAL</v>
          </cell>
        </row>
        <row r="1963">
          <cell r="AU1963" t="str">
            <v>GAS</v>
          </cell>
          <cell r="AV1963">
            <v>-45460</v>
          </cell>
          <cell r="AW1963" t="str">
            <v>OLD DEAL</v>
          </cell>
        </row>
        <row r="1964">
          <cell r="AU1964" t="str">
            <v>GAS</v>
          </cell>
          <cell r="AV1964">
            <v>-156500</v>
          </cell>
          <cell r="AW1964" t="str">
            <v>OLD DEAL</v>
          </cell>
        </row>
        <row r="1965">
          <cell r="AU1965" t="str">
            <v>GAS</v>
          </cell>
          <cell r="AV1965">
            <v>-88500</v>
          </cell>
          <cell r="AW1965" t="str">
            <v>OLD DEAL</v>
          </cell>
        </row>
        <row r="1966">
          <cell r="AU1966" t="str">
            <v>GAS</v>
          </cell>
          <cell r="AV1966">
            <v>-73500</v>
          </cell>
          <cell r="AW1966" t="str">
            <v>OLD DEAL</v>
          </cell>
        </row>
        <row r="1967">
          <cell r="AU1967" t="str">
            <v>GAS</v>
          </cell>
          <cell r="AV1967">
            <v>-91680</v>
          </cell>
          <cell r="AW1967" t="str">
            <v>OLD DEAL</v>
          </cell>
        </row>
        <row r="1968">
          <cell r="AU1968" t="str">
            <v>GAS</v>
          </cell>
          <cell r="AV1968">
            <v>-110200</v>
          </cell>
          <cell r="AW1968" t="str">
            <v>OLD DEAL</v>
          </cell>
        </row>
        <row r="1969">
          <cell r="AU1969" t="str">
            <v>GAS</v>
          </cell>
          <cell r="AV1969">
            <v>-73560</v>
          </cell>
          <cell r="AW1969" t="str">
            <v>OLD DEAL</v>
          </cell>
        </row>
        <row r="1970">
          <cell r="AU1970" t="str">
            <v>GAS</v>
          </cell>
          <cell r="AV1970">
            <v>-71490</v>
          </cell>
          <cell r="AW1970" t="str">
            <v>OLD DEAL</v>
          </cell>
        </row>
        <row r="1971">
          <cell r="AU1971" t="str">
            <v>GAS</v>
          </cell>
          <cell r="AV1971">
            <v>-83200</v>
          </cell>
          <cell r="AW1971" t="str">
            <v>OLD DEAL</v>
          </cell>
        </row>
        <row r="1972">
          <cell r="AU1972" t="str">
            <v>GAS</v>
          </cell>
          <cell r="AV1972">
            <v>-83200</v>
          </cell>
          <cell r="AW1972" t="str">
            <v>OLD DEAL</v>
          </cell>
        </row>
        <row r="1973">
          <cell r="AU1973" t="str">
            <v>GAS</v>
          </cell>
          <cell r="AV1973">
            <v>-80950</v>
          </cell>
          <cell r="AW1973" t="str">
            <v>OLD DEAL</v>
          </cell>
        </row>
        <row r="1974">
          <cell r="AU1974" t="str">
            <v>GAS</v>
          </cell>
          <cell r="AV1974">
            <v>-93900</v>
          </cell>
          <cell r="AW1974" t="str">
            <v>OLD DEAL</v>
          </cell>
        </row>
        <row r="1975">
          <cell r="AU1975" t="str">
            <v>GAS</v>
          </cell>
          <cell r="AV1975">
            <v>-120000</v>
          </cell>
          <cell r="AW1975" t="str">
            <v>OLD DEAL</v>
          </cell>
        </row>
        <row r="1976">
          <cell r="AU1976" t="str">
            <v>GAS</v>
          </cell>
          <cell r="AV1976">
            <v>-54240</v>
          </cell>
          <cell r="AW1976" t="str">
            <v>OLD DEAL</v>
          </cell>
        </row>
        <row r="1977">
          <cell r="AU1977" t="str">
            <v>GAS</v>
          </cell>
          <cell r="AV1977">
            <v>-79590</v>
          </cell>
          <cell r="AW1977" t="str">
            <v>OLD DEAL</v>
          </cell>
        </row>
        <row r="1978">
          <cell r="AU1978" t="str">
            <v>GAS</v>
          </cell>
          <cell r="AV1978">
            <v>-78810</v>
          </cell>
          <cell r="AW1978" t="str">
            <v>OLD DEAL</v>
          </cell>
        </row>
        <row r="1979">
          <cell r="AU1979" t="str">
            <v>GAS</v>
          </cell>
          <cell r="AV1979">
            <v>-179250</v>
          </cell>
          <cell r="AW1979" t="str">
            <v>OLD DEAL</v>
          </cell>
        </row>
        <row r="1980">
          <cell r="AU1980" t="str">
            <v>GAS</v>
          </cell>
          <cell r="AV1980">
            <v>-173400</v>
          </cell>
          <cell r="AW1980" t="str">
            <v>OLD DEAL</v>
          </cell>
        </row>
        <row r="1981">
          <cell r="AU1981" t="str">
            <v>GAS</v>
          </cell>
          <cell r="AV1981">
            <v>-199560</v>
          </cell>
          <cell r="AW1981" t="str">
            <v>OLD DEAL</v>
          </cell>
        </row>
        <row r="1982">
          <cell r="AU1982" t="str">
            <v>GAS</v>
          </cell>
          <cell r="AV1982">
            <v>-113040</v>
          </cell>
          <cell r="AW1982" t="str">
            <v>OLD DEAL</v>
          </cell>
        </row>
        <row r="1983">
          <cell r="AU1983" t="str">
            <v>GAS</v>
          </cell>
          <cell r="AV1983">
            <v>-50500</v>
          </cell>
          <cell r="AW1983" t="str">
            <v>OLD DEAL</v>
          </cell>
        </row>
        <row r="1984">
          <cell r="AU1984" t="str">
            <v>GAS</v>
          </cell>
          <cell r="AV1984">
            <v>-50400</v>
          </cell>
          <cell r="AW1984" t="str">
            <v>OLD DEAL</v>
          </cell>
        </row>
        <row r="1985">
          <cell r="AU1985" t="str">
            <v>GAS</v>
          </cell>
          <cell r="AV1985">
            <v>-44540</v>
          </cell>
          <cell r="AW1985" t="str">
            <v>OLD DEAL</v>
          </cell>
        </row>
        <row r="1986">
          <cell r="AU1986" t="str">
            <v>GAS</v>
          </cell>
          <cell r="AV1986">
            <v>-65190</v>
          </cell>
          <cell r="AW1986" t="str">
            <v>OLD DEAL</v>
          </cell>
        </row>
        <row r="1987">
          <cell r="AU1987" t="str">
            <v>GAS</v>
          </cell>
          <cell r="AV1987">
            <v>-63660</v>
          </cell>
          <cell r="AW1987" t="str">
            <v>OLD DEAL</v>
          </cell>
        </row>
        <row r="1988">
          <cell r="AU1988" t="str">
            <v>GAS</v>
          </cell>
          <cell r="AV1988">
            <v>-75600</v>
          </cell>
          <cell r="AW1988" t="str">
            <v>OLD DEAL</v>
          </cell>
        </row>
        <row r="1989">
          <cell r="AU1989" t="str">
            <v>GAS</v>
          </cell>
          <cell r="AV1989">
            <v>-75750</v>
          </cell>
          <cell r="AW1989" t="str">
            <v>OLD DEAL</v>
          </cell>
        </row>
        <row r="1990">
          <cell r="AU1990" t="str">
            <v>GAS</v>
          </cell>
          <cell r="AV1990">
            <v>-200430</v>
          </cell>
          <cell r="AW1990" t="str">
            <v>OLD DEAL</v>
          </cell>
        </row>
        <row r="1991">
          <cell r="AU1991" t="str">
            <v>GAS</v>
          </cell>
          <cell r="AV1991">
            <v>-239030</v>
          </cell>
          <cell r="AW1991" t="str">
            <v>OLD DEAL</v>
          </cell>
        </row>
        <row r="1992">
          <cell r="AU1992" t="str">
            <v>GAS</v>
          </cell>
          <cell r="AV1992">
            <v>-212200</v>
          </cell>
          <cell r="AW1992" t="str">
            <v>OLD DEAL</v>
          </cell>
        </row>
        <row r="1993">
          <cell r="AU1993" t="str">
            <v>GAS</v>
          </cell>
          <cell r="AV1993">
            <v>-201000</v>
          </cell>
          <cell r="AW1993" t="str">
            <v>OLD DEAL</v>
          </cell>
        </row>
        <row r="1994">
          <cell r="AU1994" t="str">
            <v>GAS</v>
          </cell>
          <cell r="AV1994">
            <v>-114640</v>
          </cell>
          <cell r="AW1994" t="str">
            <v>OLD DEAL</v>
          </cell>
        </row>
        <row r="1995">
          <cell r="AU1995" t="str">
            <v>GAS</v>
          </cell>
          <cell r="AV1995">
            <v>-128750</v>
          </cell>
          <cell r="AW1995" t="str">
            <v>OLD DEAL</v>
          </cell>
        </row>
        <row r="1996">
          <cell r="AU1996" t="str">
            <v>GAS</v>
          </cell>
          <cell r="AV1996">
            <v>-68610</v>
          </cell>
          <cell r="AW1996" t="str">
            <v>OLD DEAL</v>
          </cell>
        </row>
        <row r="1997">
          <cell r="AU1997" t="str">
            <v>GAS</v>
          </cell>
          <cell r="AV1997">
            <v>-89120</v>
          </cell>
          <cell r="AW1997" t="str">
            <v>OLD DEAL</v>
          </cell>
        </row>
        <row r="1998">
          <cell r="AU1998" t="str">
            <v>GAS</v>
          </cell>
          <cell r="AV1998">
            <v>-65910</v>
          </cell>
          <cell r="AW1998" t="str">
            <v>OLD DEAL</v>
          </cell>
        </row>
        <row r="1999">
          <cell r="AU1999" t="str">
            <v>GAS</v>
          </cell>
          <cell r="AV1999">
            <v>-150300</v>
          </cell>
          <cell r="AW1999" t="str">
            <v>OLD DEAL</v>
          </cell>
        </row>
        <row r="2000">
          <cell r="AU2000" t="str">
            <v>GAS</v>
          </cell>
          <cell r="AV2000">
            <v>-96000</v>
          </cell>
          <cell r="AW2000" t="str">
            <v>OLD DEAL</v>
          </cell>
        </row>
        <row r="2001">
          <cell r="AU2001" t="str">
            <v>GAS</v>
          </cell>
          <cell r="AV2001">
            <v>-80000</v>
          </cell>
          <cell r="AW2001" t="str">
            <v>OLD DEAL</v>
          </cell>
        </row>
        <row r="2002">
          <cell r="AU2002" t="str">
            <v>GAS</v>
          </cell>
          <cell r="AV2002">
            <v>-79200</v>
          </cell>
          <cell r="AW2002" t="str">
            <v>OLD DEAL</v>
          </cell>
        </row>
        <row r="2003">
          <cell r="AU2003" t="str">
            <v>GAS</v>
          </cell>
          <cell r="AV2003">
            <v>-150750</v>
          </cell>
          <cell r="AW2003" t="str">
            <v>OLD DEAL</v>
          </cell>
        </row>
        <row r="2004">
          <cell r="AU2004" t="str">
            <v>GAS</v>
          </cell>
          <cell r="AV2004">
            <v>-144900</v>
          </cell>
          <cell r="AW2004" t="str">
            <v>OLD DEAL</v>
          </cell>
        </row>
        <row r="2005">
          <cell r="AU2005" t="str">
            <v>GAS</v>
          </cell>
          <cell r="AV2005">
            <v>-138550</v>
          </cell>
          <cell r="AW2005" t="str">
            <v>OLD DEAL</v>
          </cell>
        </row>
        <row r="2006">
          <cell r="AU2006" t="str">
            <v>GAS</v>
          </cell>
          <cell r="AV2006">
            <v>-123750</v>
          </cell>
          <cell r="AW2006" t="str">
            <v>OLD DEAL</v>
          </cell>
        </row>
        <row r="2007">
          <cell r="AU2007" t="str">
            <v>GAS</v>
          </cell>
          <cell r="AV2007">
            <v>-109600</v>
          </cell>
          <cell r="AW2007" t="str">
            <v>OLD DEAL</v>
          </cell>
        </row>
        <row r="2008">
          <cell r="AU2008" t="str">
            <v>GAS</v>
          </cell>
          <cell r="AV2008">
            <v>-106650</v>
          </cell>
          <cell r="AW2008" t="str">
            <v>OLD DEAL</v>
          </cell>
        </row>
        <row r="2009">
          <cell r="AU2009" t="str">
            <v>GAS</v>
          </cell>
          <cell r="AV2009">
            <v>-105850</v>
          </cell>
          <cell r="AW2009" t="str">
            <v>OLD DEAL</v>
          </cell>
        </row>
        <row r="2010">
          <cell r="AU2010" t="str">
            <v>GAS</v>
          </cell>
          <cell r="AV2010">
            <v>-101000</v>
          </cell>
          <cell r="AW2010" t="str">
            <v>OLD DEAL</v>
          </cell>
        </row>
        <row r="2011">
          <cell r="AU2011" t="str">
            <v>GAS</v>
          </cell>
          <cell r="AV2011">
            <v>-82380</v>
          </cell>
          <cell r="AW2011" t="str">
            <v>OLD DEAL</v>
          </cell>
        </row>
        <row r="2012">
          <cell r="AU2012" t="str">
            <v>GAS</v>
          </cell>
          <cell r="AV2012">
            <v>-124250</v>
          </cell>
          <cell r="AW2012" t="str">
            <v>OLD DEAL</v>
          </cell>
        </row>
        <row r="2013">
          <cell r="AU2013" t="str">
            <v>GAS</v>
          </cell>
          <cell r="AV2013">
            <v>-65910</v>
          </cell>
          <cell r="AW2013" t="str">
            <v>OLD DEAL</v>
          </cell>
        </row>
        <row r="2014">
          <cell r="AU2014" t="str">
            <v>GAS</v>
          </cell>
          <cell r="AV2014">
            <v>-85320</v>
          </cell>
          <cell r="AW2014" t="str">
            <v>OLD DEAL</v>
          </cell>
        </row>
        <row r="2015">
          <cell r="AU2015" t="str">
            <v>GAS</v>
          </cell>
          <cell r="AV2015">
            <v>-63060</v>
          </cell>
          <cell r="AW2015" t="str">
            <v>OLD DEAL</v>
          </cell>
        </row>
        <row r="2016">
          <cell r="AU2016" t="str">
            <v>GAS</v>
          </cell>
          <cell r="AV2016">
            <v>-74700</v>
          </cell>
          <cell r="AW2016" t="str">
            <v>OLD DEAL</v>
          </cell>
        </row>
        <row r="2017">
          <cell r="AU2017" t="str">
            <v>GAS</v>
          </cell>
          <cell r="AV2017">
            <v>-57960</v>
          </cell>
          <cell r="AW2017" t="str">
            <v>OLD DEAL</v>
          </cell>
        </row>
        <row r="2018">
          <cell r="AU2018" t="str">
            <v>GAS</v>
          </cell>
          <cell r="AV2018">
            <v>-84900</v>
          </cell>
          <cell r="AW2018" t="str">
            <v>OLD DEAL</v>
          </cell>
        </row>
        <row r="2019">
          <cell r="AU2019" t="str">
            <v>GAS</v>
          </cell>
          <cell r="AV2019">
            <v>-133000</v>
          </cell>
          <cell r="AW2019" t="str">
            <v>OLD DEAL</v>
          </cell>
        </row>
        <row r="2020">
          <cell r="AU2020" t="str">
            <v>GAS</v>
          </cell>
          <cell r="AV2020">
            <v>-88950</v>
          </cell>
          <cell r="AW2020" t="str">
            <v>OLD DEAL</v>
          </cell>
        </row>
        <row r="2021">
          <cell r="AU2021" t="str">
            <v>GAS</v>
          </cell>
          <cell r="AV2021">
            <v>-86040</v>
          </cell>
          <cell r="AW2021" t="str">
            <v>OLD DEAL</v>
          </cell>
        </row>
        <row r="2022">
          <cell r="AU2022" t="str">
            <v>GAS</v>
          </cell>
          <cell r="AV2022">
            <v>-82680</v>
          </cell>
          <cell r="AW2022" t="str">
            <v>OLD DEAL</v>
          </cell>
        </row>
        <row r="2023">
          <cell r="AU2023" t="str">
            <v>GAS</v>
          </cell>
          <cell r="AV2023">
            <v>-49700</v>
          </cell>
          <cell r="AW2023" t="str">
            <v>OLD DEAL</v>
          </cell>
        </row>
        <row r="2024">
          <cell r="AU2024" t="str">
            <v>GAS</v>
          </cell>
          <cell r="AV2024">
            <v>-111850</v>
          </cell>
          <cell r="AW2024" t="str">
            <v>OLD DEAL</v>
          </cell>
        </row>
        <row r="2025">
          <cell r="AU2025" t="str">
            <v>GAS</v>
          </cell>
          <cell r="AV2025">
            <v>-21570</v>
          </cell>
          <cell r="AW2025" t="str">
            <v>OLD DEAL</v>
          </cell>
        </row>
        <row r="2026">
          <cell r="AU2026" t="str">
            <v>GAS</v>
          </cell>
          <cell r="AV2026">
            <v>-102750</v>
          </cell>
          <cell r="AW2026" t="str">
            <v>OLD DEAL</v>
          </cell>
        </row>
        <row r="2027">
          <cell r="AU2027" t="str">
            <v>GAS</v>
          </cell>
          <cell r="AV2027">
            <v>-90040</v>
          </cell>
          <cell r="AW2027" t="str">
            <v>OLD DEAL</v>
          </cell>
        </row>
        <row r="2028">
          <cell r="AU2028" t="str">
            <v>GAS</v>
          </cell>
          <cell r="AV2028">
            <v>-101250</v>
          </cell>
          <cell r="AW2028" t="str">
            <v>OLD DEAL</v>
          </cell>
        </row>
        <row r="2029">
          <cell r="AU2029" t="str">
            <v>GAS</v>
          </cell>
          <cell r="AV2029">
            <v>-35640</v>
          </cell>
          <cell r="AW2029" t="str">
            <v>OLD DEAL</v>
          </cell>
        </row>
        <row r="2030">
          <cell r="AU2030" t="str">
            <v>GAS</v>
          </cell>
          <cell r="AV2030">
            <v>-52290</v>
          </cell>
          <cell r="AW2030" t="str">
            <v>OLD DEAL</v>
          </cell>
        </row>
        <row r="2031">
          <cell r="AU2031" t="str">
            <v>GAS</v>
          </cell>
          <cell r="AV2031">
            <v>-51510</v>
          </cell>
          <cell r="AW2031" t="str">
            <v>OLD DEAL</v>
          </cell>
        </row>
        <row r="2032">
          <cell r="AU2032" t="str">
            <v>GAS</v>
          </cell>
          <cell r="AV2032">
            <v>-32200</v>
          </cell>
          <cell r="AW2032" t="str">
            <v>OLD DEAL</v>
          </cell>
        </row>
        <row r="2033">
          <cell r="AU2033" t="str">
            <v>GAS</v>
          </cell>
          <cell r="AV2033">
            <v>-49200</v>
          </cell>
          <cell r="AW2033" t="str">
            <v>OLD DEAL</v>
          </cell>
        </row>
        <row r="2034">
          <cell r="AU2034" t="str">
            <v>GAS</v>
          </cell>
          <cell r="AV2034">
            <v>-47260</v>
          </cell>
          <cell r="AW2034" t="str">
            <v>OLD DEAL</v>
          </cell>
        </row>
        <row r="2035">
          <cell r="AU2035" t="str">
            <v>GAS</v>
          </cell>
          <cell r="AV2035">
            <v>-45020</v>
          </cell>
          <cell r="AW2035" t="str">
            <v>OLD DEAL</v>
          </cell>
        </row>
        <row r="2036">
          <cell r="AU2036" t="str">
            <v>GAS</v>
          </cell>
          <cell r="AV2036">
            <v>-60750</v>
          </cell>
          <cell r="AW2036" t="str">
            <v>OLD DEAL</v>
          </cell>
        </row>
        <row r="2037">
          <cell r="AU2037" t="str">
            <v>GAS</v>
          </cell>
          <cell r="AV2037">
            <v>-61530</v>
          </cell>
          <cell r="AW2037" t="str">
            <v>OLD DEAL</v>
          </cell>
        </row>
        <row r="2038">
          <cell r="AU2038" t="str">
            <v>GAS</v>
          </cell>
          <cell r="AV2038">
            <v>-92750</v>
          </cell>
          <cell r="AW2038" t="str">
            <v>OLD DEAL</v>
          </cell>
        </row>
        <row r="2039">
          <cell r="AU2039" t="str">
            <v>GAS</v>
          </cell>
          <cell r="AV2039">
            <v>-49710</v>
          </cell>
          <cell r="AW2039" t="str">
            <v>OLD DEAL</v>
          </cell>
        </row>
        <row r="2040">
          <cell r="AU2040" t="str">
            <v>GAS</v>
          </cell>
          <cell r="AV2040">
            <v>-48840</v>
          </cell>
          <cell r="AW2040" t="str">
            <v>OLD DEAL</v>
          </cell>
        </row>
        <row r="2041">
          <cell r="AU2041" t="str">
            <v>GAS</v>
          </cell>
          <cell r="AV2041">
            <v>-48810</v>
          </cell>
          <cell r="AW2041" t="str">
            <v>OLD DEAL</v>
          </cell>
        </row>
        <row r="2042">
          <cell r="AU2042" t="str">
            <v>GAS</v>
          </cell>
          <cell r="AV2042">
            <v>-30500</v>
          </cell>
          <cell r="AW2042" t="str">
            <v>OLD DEAL</v>
          </cell>
        </row>
        <row r="2043">
          <cell r="AU2043" t="str">
            <v>GAS</v>
          </cell>
          <cell r="AV2043">
            <v>-82850</v>
          </cell>
          <cell r="AW2043" t="str">
            <v>OLD DEAL</v>
          </cell>
        </row>
        <row r="2044">
          <cell r="AU2044" t="str">
            <v>GAS</v>
          </cell>
          <cell r="AV2044">
            <v>-81400</v>
          </cell>
          <cell r="AW2044" t="str">
            <v>OLD DEAL</v>
          </cell>
        </row>
        <row r="2045">
          <cell r="AU2045" t="str">
            <v>GAS</v>
          </cell>
          <cell r="AV2045">
            <v>-65080</v>
          </cell>
          <cell r="AW2045" t="str">
            <v>OLD DEAL</v>
          </cell>
        </row>
        <row r="2046">
          <cell r="AU2046" t="str">
            <v>GAS</v>
          </cell>
          <cell r="AV2046">
            <v>-76250</v>
          </cell>
          <cell r="AW2046" t="str">
            <v>OLD DEAL</v>
          </cell>
        </row>
        <row r="2047">
          <cell r="AU2047" t="str">
            <v>GAS</v>
          </cell>
          <cell r="AV2047">
            <v>-23400</v>
          </cell>
          <cell r="AW2047" t="str">
            <v>OLD DEAL</v>
          </cell>
        </row>
        <row r="2048">
          <cell r="AU2048" t="str">
            <v>GAS</v>
          </cell>
          <cell r="AV2048">
            <v>-185500</v>
          </cell>
          <cell r="AW2048" t="str">
            <v>OLD DEAL</v>
          </cell>
        </row>
        <row r="2049">
          <cell r="AU2049" t="str">
            <v>GAS</v>
          </cell>
          <cell r="AV2049">
            <v>-165700</v>
          </cell>
          <cell r="AW2049" t="str">
            <v>OLD DEAL</v>
          </cell>
        </row>
        <row r="2050">
          <cell r="AU2050" t="str">
            <v>GAS</v>
          </cell>
          <cell r="AV2050">
            <v>-162800</v>
          </cell>
          <cell r="AW2050" t="str">
            <v>OLD DEAL</v>
          </cell>
        </row>
        <row r="2051">
          <cell r="AU2051" t="str">
            <v>GAS</v>
          </cell>
          <cell r="AV2051">
            <v>-162700</v>
          </cell>
          <cell r="AW2051" t="str">
            <v>OLD DEAL</v>
          </cell>
        </row>
        <row r="2052">
          <cell r="AU2052" t="str">
            <v>GAS</v>
          </cell>
          <cell r="AV2052">
            <v>-152500</v>
          </cell>
          <cell r="AW2052" t="str">
            <v>OLD DEAL</v>
          </cell>
        </row>
        <row r="2053">
          <cell r="AU2053" t="str">
            <v>GAS</v>
          </cell>
          <cell r="AV2053">
            <v>-242500</v>
          </cell>
          <cell r="AW2053" t="str">
            <v>OLD DEAL</v>
          </cell>
        </row>
        <row r="2054">
          <cell r="AU2054" t="str">
            <v>GAS</v>
          </cell>
          <cell r="AV2054">
            <v>-231800</v>
          </cell>
          <cell r="AW2054" t="str">
            <v>OLD DEAL</v>
          </cell>
        </row>
        <row r="2055">
          <cell r="AU2055" t="str">
            <v>GAS</v>
          </cell>
          <cell r="AV2055">
            <v>-221100</v>
          </cell>
          <cell r="AW2055" t="str">
            <v>OLD DEAL</v>
          </cell>
        </row>
        <row r="2056">
          <cell r="AU2056" t="str">
            <v>GAS</v>
          </cell>
          <cell r="AV2056">
            <v>-83240</v>
          </cell>
          <cell r="AW2056" t="str">
            <v>OLD DEAL</v>
          </cell>
        </row>
        <row r="2057">
          <cell r="AU2057" t="str">
            <v>GAS</v>
          </cell>
          <cell r="AV2057">
            <v>-89750</v>
          </cell>
          <cell r="AW2057" t="str">
            <v>OLD DEAL</v>
          </cell>
        </row>
        <row r="2058">
          <cell r="AU2058" t="str">
            <v>GAS</v>
          </cell>
          <cell r="AV2058">
            <v>-45210</v>
          </cell>
          <cell r="AW2058" t="str">
            <v>OLD DEAL</v>
          </cell>
        </row>
        <row r="2059">
          <cell r="AU2059" t="str">
            <v>GAS</v>
          </cell>
          <cell r="AV2059">
            <v>-60600</v>
          </cell>
          <cell r="AW2059" t="str">
            <v>OLD DEAL</v>
          </cell>
        </row>
        <row r="2060">
          <cell r="AU2060" t="str">
            <v>GAS</v>
          </cell>
          <cell r="AV2060">
            <v>-44610</v>
          </cell>
          <cell r="AW2060" t="str">
            <v>OLD DEAL</v>
          </cell>
        </row>
        <row r="2061">
          <cell r="AU2061" t="str">
            <v>GAS</v>
          </cell>
          <cell r="AV2061">
            <v>-41100</v>
          </cell>
          <cell r="AW2061" t="str">
            <v>OLD DEAL</v>
          </cell>
        </row>
        <row r="2062">
          <cell r="AU2062" t="str">
            <v>GAS</v>
          </cell>
          <cell r="AV2062">
            <v>-73200</v>
          </cell>
          <cell r="AW2062" t="str">
            <v>OLD DEAL</v>
          </cell>
        </row>
        <row r="2063">
          <cell r="AU2063" t="str">
            <v>GAS</v>
          </cell>
          <cell r="AV2063">
            <v>-64400</v>
          </cell>
          <cell r="AW2063" t="str">
            <v>OLD DEAL</v>
          </cell>
        </row>
        <row r="2064">
          <cell r="AU2064" t="str">
            <v>GAS</v>
          </cell>
          <cell r="AV2064">
            <v>-55740</v>
          </cell>
          <cell r="AW2064" t="str">
            <v>OLD DEAL</v>
          </cell>
        </row>
        <row r="2065">
          <cell r="AU2065" t="str">
            <v>GAS</v>
          </cell>
          <cell r="AV2065">
            <v>-46200</v>
          </cell>
          <cell r="AW2065" t="str">
            <v>OLD DEAL</v>
          </cell>
        </row>
        <row r="2066">
          <cell r="AU2066" t="str">
            <v>GAS</v>
          </cell>
          <cell r="AV2066">
            <v>-44450</v>
          </cell>
          <cell r="AW2066" t="str">
            <v>OLD DEAL</v>
          </cell>
        </row>
        <row r="2067">
          <cell r="AU2067" t="str">
            <v>GAS</v>
          </cell>
          <cell r="AV2067">
            <v>-66180</v>
          </cell>
          <cell r="AW2067" t="str">
            <v>OLD DEAL</v>
          </cell>
        </row>
        <row r="2068">
          <cell r="AU2068" t="str">
            <v>GAS</v>
          </cell>
          <cell r="AV2068">
            <v>-78600</v>
          </cell>
          <cell r="AW2068" t="str">
            <v>OLD DEAL</v>
          </cell>
        </row>
        <row r="2069">
          <cell r="AU2069" t="str">
            <v>GAS</v>
          </cell>
          <cell r="AV2069">
            <v>-49860</v>
          </cell>
          <cell r="AW2069" t="str">
            <v>OLD DEAL</v>
          </cell>
        </row>
        <row r="2070">
          <cell r="AU2070" t="str">
            <v>GAS</v>
          </cell>
          <cell r="AV2070">
            <v>-65320</v>
          </cell>
          <cell r="AW2070" t="str">
            <v>OLD DEAL</v>
          </cell>
        </row>
        <row r="2071">
          <cell r="AU2071" t="str">
            <v>GAS</v>
          </cell>
          <cell r="AV2071">
            <v>-48210</v>
          </cell>
          <cell r="AW2071" t="str">
            <v>OLD DEAL</v>
          </cell>
        </row>
        <row r="2072">
          <cell r="AU2072" t="str">
            <v>GAS</v>
          </cell>
          <cell r="AV2072">
            <v>-44550</v>
          </cell>
          <cell r="AW2072" t="str">
            <v>OLD DEAL</v>
          </cell>
        </row>
        <row r="2073">
          <cell r="AU2073" t="str">
            <v>GAS</v>
          </cell>
          <cell r="AV2073">
            <v>-52500</v>
          </cell>
          <cell r="AW2073" t="str">
            <v>OLD DEAL</v>
          </cell>
        </row>
        <row r="2074">
          <cell r="AU2074" t="str">
            <v>GAS</v>
          </cell>
          <cell r="AV2074">
            <v>-72000</v>
          </cell>
          <cell r="AW2074" t="str">
            <v>OLD DEAL</v>
          </cell>
        </row>
        <row r="2075">
          <cell r="AU2075" t="str">
            <v>GAS</v>
          </cell>
          <cell r="AV2075">
            <v>-96850</v>
          </cell>
          <cell r="AW2075" t="str">
            <v>OLD DEAL</v>
          </cell>
        </row>
        <row r="2076">
          <cell r="AU2076" t="str">
            <v>GAS</v>
          </cell>
          <cell r="AV2076">
            <v>-47400</v>
          </cell>
          <cell r="AW2076" t="str">
            <v>OLD DEAL</v>
          </cell>
        </row>
        <row r="2077">
          <cell r="AU2077" t="str">
            <v>GAS</v>
          </cell>
          <cell r="AV2077">
            <v>-22780</v>
          </cell>
          <cell r="AW2077" t="str">
            <v>OLD DEAL</v>
          </cell>
        </row>
        <row r="2078">
          <cell r="AU2078" t="str">
            <v>GAS</v>
          </cell>
          <cell r="AV2078">
            <v>-21760</v>
          </cell>
          <cell r="AW2078" t="str">
            <v>OLD DEAL</v>
          </cell>
        </row>
        <row r="2079">
          <cell r="AU2079" t="str">
            <v>GAS</v>
          </cell>
          <cell r="AV2079">
            <v>-58800</v>
          </cell>
          <cell r="AW2079" t="str">
            <v>OLD DEAL</v>
          </cell>
        </row>
        <row r="2080">
          <cell r="AU2080" t="str">
            <v>GAS</v>
          </cell>
          <cell r="AV2080">
            <v>-87350</v>
          </cell>
          <cell r="AW2080" t="str">
            <v>OLD DEAL</v>
          </cell>
        </row>
        <row r="2081">
          <cell r="AU2081" t="str">
            <v>GAS</v>
          </cell>
          <cell r="AV2081">
            <v>-56430</v>
          </cell>
          <cell r="AW2081" t="str">
            <v>OLD DEAL</v>
          </cell>
        </row>
        <row r="2082">
          <cell r="AU2082" t="str">
            <v>GAS</v>
          </cell>
          <cell r="AV2082">
            <v>-84750</v>
          </cell>
          <cell r="AW2082" t="str">
            <v>OLD DEAL</v>
          </cell>
        </row>
        <row r="2083">
          <cell r="AU2083" t="str">
            <v>GAS</v>
          </cell>
          <cell r="AV2083">
            <v>-30340</v>
          </cell>
          <cell r="AW2083" t="str">
            <v>OLD DEAL</v>
          </cell>
        </row>
        <row r="2084">
          <cell r="AU2084" t="str">
            <v>GAS</v>
          </cell>
          <cell r="AV2084">
            <v>-44340</v>
          </cell>
          <cell r="AW2084" t="str">
            <v>OLD DEAL</v>
          </cell>
        </row>
        <row r="2085">
          <cell r="AU2085" t="str">
            <v>GAS</v>
          </cell>
          <cell r="AV2085">
            <v>-43410</v>
          </cell>
          <cell r="AW2085" t="str">
            <v>OLD DEAL</v>
          </cell>
        </row>
        <row r="2086">
          <cell r="AU2086" t="str">
            <v>GAS</v>
          </cell>
          <cell r="AV2086">
            <v>-26400</v>
          </cell>
          <cell r="AW2086" t="str">
            <v>OLD DEAL</v>
          </cell>
        </row>
        <row r="2087">
          <cell r="AU2087" t="str">
            <v>GAS</v>
          </cell>
          <cell r="AV2087">
            <v>-51000</v>
          </cell>
          <cell r="AW2087" t="str">
            <v>OLD DEAL</v>
          </cell>
        </row>
        <row r="2088">
          <cell r="AU2088" t="str">
            <v>GAS</v>
          </cell>
          <cell r="AV2088">
            <v>-52440</v>
          </cell>
          <cell r="AW2088" t="str">
            <v>OLD DEAL</v>
          </cell>
        </row>
        <row r="2089">
          <cell r="AU2089" t="str">
            <v>GAS</v>
          </cell>
          <cell r="AV2089">
            <v>-58500</v>
          </cell>
          <cell r="AW2089" t="str">
            <v>OLD DEAL</v>
          </cell>
        </row>
        <row r="2090">
          <cell r="AU2090" t="str">
            <v>GAS</v>
          </cell>
          <cell r="AV2090">
            <v>-31110</v>
          </cell>
          <cell r="AW2090" t="str">
            <v>OLD DEAL</v>
          </cell>
        </row>
        <row r="2091">
          <cell r="AU2091" t="str">
            <v>GAS</v>
          </cell>
          <cell r="AV2091">
            <v>-40120</v>
          </cell>
          <cell r="AW2091" t="str">
            <v>OLD DEAL</v>
          </cell>
        </row>
        <row r="2092">
          <cell r="AU2092" t="str">
            <v>GAS</v>
          </cell>
          <cell r="AV2092">
            <v>-28260</v>
          </cell>
          <cell r="AW2092" t="str">
            <v>OLD DEAL</v>
          </cell>
        </row>
        <row r="2093">
          <cell r="AU2093" t="str">
            <v>GAS</v>
          </cell>
          <cell r="AV2093">
            <v>-25500</v>
          </cell>
          <cell r="AW2093" t="str">
            <v>OLD DEAL</v>
          </cell>
        </row>
        <row r="2094">
          <cell r="AU2094" t="str">
            <v>GAS</v>
          </cell>
          <cell r="AV2094">
            <v>-31250</v>
          </cell>
          <cell r="AW2094" t="str">
            <v>OLD DEAL</v>
          </cell>
        </row>
        <row r="2095">
          <cell r="AU2095" t="str">
            <v>GAS</v>
          </cell>
          <cell r="AV2095">
            <v>-50150</v>
          </cell>
          <cell r="AW2095" t="str">
            <v>OLD DEAL</v>
          </cell>
        </row>
        <row r="2096">
          <cell r="AU2096" t="str">
            <v>GAS</v>
          </cell>
          <cell r="AV2096">
            <v>-47100</v>
          </cell>
          <cell r="AW2096" t="str">
            <v>OLD DEAL</v>
          </cell>
        </row>
        <row r="2097">
          <cell r="AU2097" t="str">
            <v>GAS</v>
          </cell>
          <cell r="AV2097">
            <v>-42500</v>
          </cell>
          <cell r="AW2097" t="str">
            <v>OLD DEAL</v>
          </cell>
        </row>
        <row r="2098">
          <cell r="AU2098" t="str">
            <v>GAS</v>
          </cell>
          <cell r="AV2098">
            <v>-43750</v>
          </cell>
          <cell r="AW2098" t="str">
            <v>OLD DEAL</v>
          </cell>
        </row>
        <row r="2099">
          <cell r="AU2099" t="str">
            <v>GAS</v>
          </cell>
          <cell r="AV2099">
            <v>-18750</v>
          </cell>
          <cell r="AW2099" t="str">
            <v>OLD DEAL</v>
          </cell>
        </row>
        <row r="2100">
          <cell r="AU2100" t="str">
            <v>GAS</v>
          </cell>
          <cell r="AV2100">
            <v>-28830</v>
          </cell>
          <cell r="AW2100" t="str">
            <v>OLD DEAL</v>
          </cell>
        </row>
        <row r="2101">
          <cell r="AU2101" t="str">
            <v>GAS</v>
          </cell>
          <cell r="AV2101">
            <v>-43750</v>
          </cell>
          <cell r="AW2101" t="str">
            <v>OLD DEAL</v>
          </cell>
        </row>
        <row r="2102">
          <cell r="AU2102" t="str">
            <v>GAS</v>
          </cell>
          <cell r="AV2102">
            <v>-15440</v>
          </cell>
          <cell r="AW2102" t="str">
            <v>OLD DEAL</v>
          </cell>
        </row>
        <row r="2103">
          <cell r="AU2103" t="str">
            <v>GAS</v>
          </cell>
          <cell r="AV2103">
            <v>-22290</v>
          </cell>
          <cell r="AW2103" t="str">
            <v>OLD DEAL</v>
          </cell>
        </row>
        <row r="2104">
          <cell r="AU2104" t="str">
            <v>GAS</v>
          </cell>
          <cell r="AV2104">
            <v>-21360</v>
          </cell>
          <cell r="AW2104" t="str">
            <v>OLD DEAL</v>
          </cell>
        </row>
        <row r="2105">
          <cell r="AU2105" t="str">
            <v>GAS</v>
          </cell>
          <cell r="AV2105">
            <v>-12800</v>
          </cell>
          <cell r="AW2105" t="str">
            <v>OLD DEAL</v>
          </cell>
        </row>
        <row r="2106">
          <cell r="AU2106" t="str">
            <v>GAS</v>
          </cell>
          <cell r="AV2106">
            <v>-22000</v>
          </cell>
          <cell r="AW2106" t="str">
            <v>OLD DEAL</v>
          </cell>
        </row>
        <row r="2107">
          <cell r="AU2107" t="str">
            <v>GAS</v>
          </cell>
          <cell r="AV2107">
            <v>-14200</v>
          </cell>
          <cell r="AW2107" t="str">
            <v>OLD DEAL</v>
          </cell>
        </row>
        <row r="2108">
          <cell r="AU2108" t="str">
            <v>GAS</v>
          </cell>
          <cell r="AV2108">
            <v>-18500</v>
          </cell>
          <cell r="AW2108" t="str">
            <v>OLD DEAL</v>
          </cell>
        </row>
        <row r="2109">
          <cell r="AU2109" t="str">
            <v>GAS</v>
          </cell>
          <cell r="AV2109">
            <v>-19700</v>
          </cell>
          <cell r="AW2109" t="str">
            <v>OLD DEAL</v>
          </cell>
        </row>
        <row r="2110">
          <cell r="AU2110" t="str">
            <v>GAS</v>
          </cell>
          <cell r="AV2110">
            <v>-15360</v>
          </cell>
          <cell r="AW2110" t="str">
            <v>OLD DEAL</v>
          </cell>
        </row>
        <row r="2111">
          <cell r="AU2111" t="str">
            <v>GAS</v>
          </cell>
          <cell r="AV2111">
            <v>-18450</v>
          </cell>
          <cell r="AW2111" t="str">
            <v>OLD DEAL</v>
          </cell>
        </row>
        <row r="2112">
          <cell r="AU2112" t="str">
            <v>GAS</v>
          </cell>
          <cell r="AV2112">
            <v>-38440</v>
          </cell>
          <cell r="AW2112" t="str">
            <v>OLD DEAL</v>
          </cell>
        </row>
        <row r="2113">
          <cell r="AU2113" t="str">
            <v>GAS</v>
          </cell>
          <cell r="AV2113">
            <v>-34600</v>
          </cell>
          <cell r="AW2113" t="str">
            <v>OLD DEAL</v>
          </cell>
        </row>
        <row r="2114">
          <cell r="AU2114" t="str">
            <v>GAS</v>
          </cell>
          <cell r="AV2114">
            <v>-23610</v>
          </cell>
          <cell r="AW2114" t="str">
            <v>OLD DEAL</v>
          </cell>
        </row>
        <row r="2115">
          <cell r="AU2115" t="str">
            <v>GAS</v>
          </cell>
          <cell r="AV2115">
            <v>-30320</v>
          </cell>
          <cell r="AW2115" t="str">
            <v>OLD DEAL</v>
          </cell>
        </row>
        <row r="2116">
          <cell r="AU2116" t="str">
            <v>GAS</v>
          </cell>
          <cell r="AV2116">
            <v>-22410</v>
          </cell>
          <cell r="AW2116" t="str">
            <v>OLD DEAL</v>
          </cell>
        </row>
        <row r="2117">
          <cell r="AU2117" t="str">
            <v>GAS</v>
          </cell>
          <cell r="AV2117">
            <v>-20400</v>
          </cell>
          <cell r="AW2117" t="str">
            <v>OLD DEAL</v>
          </cell>
        </row>
        <row r="2118">
          <cell r="AU2118" t="str">
            <v>GAS</v>
          </cell>
          <cell r="AV2118">
            <v>-24000</v>
          </cell>
          <cell r="AW2118" t="str">
            <v>OLD DEAL</v>
          </cell>
        </row>
        <row r="2119">
          <cell r="AU2119" t="str">
            <v>GAS</v>
          </cell>
          <cell r="AV2119">
            <v>-26100</v>
          </cell>
          <cell r="AW2119" t="str">
            <v>OLD DEAL</v>
          </cell>
        </row>
        <row r="2120">
          <cell r="AU2120" t="str">
            <v>GAS</v>
          </cell>
          <cell r="AV2120">
            <v>-42000</v>
          </cell>
          <cell r="AW2120" t="str">
            <v>OLD DEAL</v>
          </cell>
        </row>
        <row r="2121">
          <cell r="AU2121" t="str">
            <v>GAS</v>
          </cell>
          <cell r="AV2121">
            <v>-52650</v>
          </cell>
          <cell r="AW2121" t="str">
            <v>OLD DEAL</v>
          </cell>
        </row>
        <row r="2122">
          <cell r="AU2122" t="str">
            <v>GAS</v>
          </cell>
          <cell r="AV2122">
            <v>-59500</v>
          </cell>
          <cell r="AW2122" t="str">
            <v>OLD DEAL</v>
          </cell>
        </row>
        <row r="2123">
          <cell r="AU2123" t="str">
            <v>GAS</v>
          </cell>
          <cell r="AV2123">
            <v>-59300</v>
          </cell>
          <cell r="AW2123" t="str">
            <v>OLD DEAL</v>
          </cell>
        </row>
        <row r="2124">
          <cell r="AU2124" t="str">
            <v>GAS</v>
          </cell>
          <cell r="AV2124">
            <v>-57360</v>
          </cell>
          <cell r="AW2124" t="str">
            <v>OLD DEAL</v>
          </cell>
        </row>
        <row r="2125">
          <cell r="AU2125" t="str">
            <v>GAS</v>
          </cell>
          <cell r="AV2125">
            <v>-55120</v>
          </cell>
          <cell r="AW2125" t="str">
            <v>OLD DEAL</v>
          </cell>
        </row>
        <row r="2126">
          <cell r="AU2126" t="str">
            <v>GAS</v>
          </cell>
          <cell r="AV2126">
            <v>-74550</v>
          </cell>
          <cell r="AW2126" t="str">
            <v>OLD DEAL</v>
          </cell>
        </row>
        <row r="2127">
          <cell r="AU2127" t="str">
            <v>GAS</v>
          </cell>
          <cell r="AV2127">
            <v>-86280</v>
          </cell>
          <cell r="AW2127" t="str">
            <v>OLD DEAL</v>
          </cell>
        </row>
        <row r="2128">
          <cell r="AU2128" t="str">
            <v>GAS</v>
          </cell>
          <cell r="AV2128">
            <v>-32580</v>
          </cell>
          <cell r="AW2128" t="str">
            <v>OLD DEAL</v>
          </cell>
        </row>
        <row r="2129">
          <cell r="AU2129" t="str">
            <v>GAS</v>
          </cell>
          <cell r="AV2129">
            <v>-37000</v>
          </cell>
          <cell r="AW2129" t="str">
            <v>OLD DEAL</v>
          </cell>
        </row>
        <row r="2130">
          <cell r="AU2130" t="str">
            <v>GAS</v>
          </cell>
          <cell r="AV2130">
            <v>-23310</v>
          </cell>
          <cell r="AW2130" t="str">
            <v>OLD DEAL</v>
          </cell>
        </row>
        <row r="2131">
          <cell r="AU2131" t="str">
            <v>GAS</v>
          </cell>
          <cell r="AV2131">
            <v>-22440</v>
          </cell>
          <cell r="AW2131" t="str">
            <v>OLD DEAL</v>
          </cell>
        </row>
        <row r="2132">
          <cell r="AU2132" t="str">
            <v>GAS</v>
          </cell>
          <cell r="AV2132">
            <v>-21510</v>
          </cell>
          <cell r="AW2132" t="str">
            <v>OLD DEAL</v>
          </cell>
        </row>
        <row r="2133">
          <cell r="AU2133" t="str">
            <v>GAS</v>
          </cell>
          <cell r="AV2133">
            <v>-20100</v>
          </cell>
          <cell r="AW2133" t="str">
            <v>OLD DEAL</v>
          </cell>
        </row>
        <row r="2134">
          <cell r="AU2134" t="str">
            <v>GAS</v>
          </cell>
          <cell r="AV2134">
            <v>-18600</v>
          </cell>
          <cell r="AW2134" t="str">
            <v>OLD DEAL</v>
          </cell>
        </row>
        <row r="2135">
          <cell r="AU2135" t="str">
            <v>GAS</v>
          </cell>
          <cell r="AV2135">
            <v>-37950</v>
          </cell>
          <cell r="AW2135" t="str">
            <v>OLD DEAL</v>
          </cell>
        </row>
        <row r="2136">
          <cell r="AU2136" t="str">
            <v>GAS</v>
          </cell>
          <cell r="AV2136">
            <v>-11380</v>
          </cell>
          <cell r="AW2136" t="str">
            <v>OLD DEAL</v>
          </cell>
        </row>
        <row r="2137">
          <cell r="AU2137" t="str">
            <v>GAS</v>
          </cell>
          <cell r="AV2137">
            <v>-10260</v>
          </cell>
          <cell r="AW2137" t="str">
            <v>OLD DEAL</v>
          </cell>
        </row>
        <row r="2138">
          <cell r="AU2138" t="str">
            <v>GAS</v>
          </cell>
          <cell r="AV2138">
            <v>-26850</v>
          </cell>
          <cell r="AW2138" t="str">
            <v>OLD DEAL</v>
          </cell>
        </row>
        <row r="2139">
          <cell r="AU2139" t="str">
            <v>GAS</v>
          </cell>
          <cell r="AV2139">
            <v>-39100</v>
          </cell>
          <cell r="AW2139" t="str">
            <v>OLD DEAL</v>
          </cell>
        </row>
        <row r="2140">
          <cell r="AU2140" t="str">
            <v>GAS</v>
          </cell>
          <cell r="AV2140">
            <v>-36400</v>
          </cell>
          <cell r="AW2140" t="str">
            <v>OLD DEAL</v>
          </cell>
        </row>
        <row r="2141">
          <cell r="AU2141" t="str">
            <v>GAS</v>
          </cell>
          <cell r="AV2141">
            <v>-34350</v>
          </cell>
          <cell r="AW2141" t="str">
            <v>OLD DEAL</v>
          </cell>
        </row>
        <row r="2142">
          <cell r="AU2142" t="str">
            <v>GAS</v>
          </cell>
          <cell r="AV2142">
            <v>-43750</v>
          </cell>
          <cell r="AW2142" t="str">
            <v>OLD DEAL</v>
          </cell>
        </row>
        <row r="2143">
          <cell r="AU2143" t="str">
            <v>GAS</v>
          </cell>
          <cell r="AV2143">
            <v>-38850</v>
          </cell>
          <cell r="AW2143" t="str">
            <v>OLD DEAL</v>
          </cell>
        </row>
        <row r="2144">
          <cell r="AU2144" t="str">
            <v>GAS</v>
          </cell>
          <cell r="AV2144">
            <v>-36150</v>
          </cell>
          <cell r="AW2144" t="str">
            <v>OLD DEAL</v>
          </cell>
        </row>
        <row r="2145">
          <cell r="AU2145" t="str">
            <v>GAS</v>
          </cell>
          <cell r="AV2145">
            <v>-34850</v>
          </cell>
          <cell r="AW2145" t="str">
            <v>OLD DEAL</v>
          </cell>
        </row>
        <row r="2146">
          <cell r="AU2146" t="str">
            <v>GAS</v>
          </cell>
          <cell r="AV2146">
            <v>-25080</v>
          </cell>
          <cell r="AW2146" t="str">
            <v>OLD DEAL</v>
          </cell>
        </row>
        <row r="2147">
          <cell r="AU2147" t="str">
            <v>GAS</v>
          </cell>
          <cell r="AV2147">
            <v>-29400</v>
          </cell>
          <cell r="AW2147" t="str">
            <v>OLD DEAL</v>
          </cell>
        </row>
        <row r="2148">
          <cell r="AU2148" t="str">
            <v>GAS</v>
          </cell>
          <cell r="AV2148">
            <v>-18660</v>
          </cell>
          <cell r="AW2148" t="str">
            <v>OLD DEAL</v>
          </cell>
        </row>
        <row r="2149">
          <cell r="AU2149" t="str">
            <v>GAS</v>
          </cell>
          <cell r="AV2149">
            <v>-17490</v>
          </cell>
          <cell r="AW2149" t="str">
            <v>OLD DEAL</v>
          </cell>
        </row>
        <row r="2150">
          <cell r="AU2150" t="str">
            <v>GAS</v>
          </cell>
          <cell r="AV2150">
            <v>-17010</v>
          </cell>
          <cell r="AW2150" t="str">
            <v>OLD DEAL</v>
          </cell>
        </row>
        <row r="2151">
          <cell r="AU2151" t="str">
            <v>GAS</v>
          </cell>
          <cell r="AV2151">
            <v>-15150</v>
          </cell>
          <cell r="AW2151" t="str">
            <v>OLD DEAL</v>
          </cell>
        </row>
        <row r="2152">
          <cell r="AU2152" t="str">
            <v>GAS</v>
          </cell>
          <cell r="AV2152">
            <v>-11400</v>
          </cell>
          <cell r="AW2152" t="str">
            <v>OLD DEAL</v>
          </cell>
        </row>
        <row r="2153">
          <cell r="AU2153" t="str">
            <v>GAS</v>
          </cell>
          <cell r="AV2153">
            <v>-17040</v>
          </cell>
          <cell r="AW2153" t="str">
            <v>OLD DEAL</v>
          </cell>
        </row>
        <row r="2154">
          <cell r="AU2154" t="str">
            <v>GAS</v>
          </cell>
          <cell r="AV2154">
            <v>-14500</v>
          </cell>
          <cell r="AW2154" t="str">
            <v>OLD DEAL</v>
          </cell>
        </row>
        <row r="2155">
          <cell r="AU2155" t="str">
            <v>GAS</v>
          </cell>
          <cell r="AV2155">
            <v>-5310</v>
          </cell>
          <cell r="AW2155" t="str">
            <v>OLD DEAL</v>
          </cell>
        </row>
        <row r="2156">
          <cell r="AU2156" t="str">
            <v>GAS</v>
          </cell>
          <cell r="AV2156">
            <v>-4290</v>
          </cell>
          <cell r="AW2156" t="str">
            <v>OLD DEAL</v>
          </cell>
        </row>
        <row r="2157">
          <cell r="AU2157" t="str">
            <v>GAS</v>
          </cell>
          <cell r="AV2157">
            <v>-3810</v>
          </cell>
          <cell r="AW2157" t="str">
            <v>OLD DEAL</v>
          </cell>
        </row>
        <row r="2158">
          <cell r="AU2158" t="str">
            <v>GAS</v>
          </cell>
          <cell r="AV2158">
            <v>-2100</v>
          </cell>
          <cell r="AW2158" t="str">
            <v>OLD DEAL</v>
          </cell>
        </row>
        <row r="2159">
          <cell r="AU2159" t="str">
            <v>GAS</v>
          </cell>
          <cell r="AV2159">
            <v>5250</v>
          </cell>
          <cell r="AW2159" t="str">
            <v>OLD DEAL</v>
          </cell>
        </row>
        <row r="2160">
          <cell r="AU2160" t="str">
            <v>GAS</v>
          </cell>
          <cell r="AV2160">
            <v>-1150</v>
          </cell>
          <cell r="AW2160" t="str">
            <v>OLD DEAL</v>
          </cell>
        </row>
        <row r="2161">
          <cell r="AU2161" t="str">
            <v>GAS</v>
          </cell>
          <cell r="AV2161">
            <v>-4800</v>
          </cell>
          <cell r="AW2161" t="str">
            <v>OLD DEAL</v>
          </cell>
        </row>
        <row r="2162">
          <cell r="AU2162" t="str">
            <v>GAS</v>
          </cell>
          <cell r="AV2162">
            <v>4800</v>
          </cell>
          <cell r="AW2162" t="str">
            <v>OLD DEAL</v>
          </cell>
        </row>
        <row r="2163">
          <cell r="AU2163" t="str">
            <v>GAS</v>
          </cell>
          <cell r="AV2163">
            <v>5250</v>
          </cell>
          <cell r="AW2163" t="str">
            <v>OLD DEAL</v>
          </cell>
        </row>
        <row r="2164">
          <cell r="AU2164" t="str">
            <v>GAS</v>
          </cell>
          <cell r="AV2164">
            <v>3750</v>
          </cell>
          <cell r="AW2164" t="str">
            <v>OLD DEAL</v>
          </cell>
        </row>
        <row r="2165">
          <cell r="AU2165" t="str">
            <v>GAS</v>
          </cell>
          <cell r="AV2165">
            <v>4050</v>
          </cell>
          <cell r="AW2165" t="str">
            <v>OLD DEAL</v>
          </cell>
        </row>
        <row r="2166">
          <cell r="AU2166" t="str">
            <v>GAS</v>
          </cell>
          <cell r="AV2166">
            <v>4300</v>
          </cell>
          <cell r="AW2166" t="str">
            <v>OLD DEAL</v>
          </cell>
        </row>
        <row r="2167">
          <cell r="AU2167" t="str">
            <v>GAS</v>
          </cell>
          <cell r="AV2167">
            <v>6800</v>
          </cell>
          <cell r="AW2167" t="str">
            <v>OLD DEAL</v>
          </cell>
        </row>
        <row r="2168">
          <cell r="AU2168" t="str">
            <v>GAS</v>
          </cell>
          <cell r="AV2168">
            <v>8700</v>
          </cell>
          <cell r="AW2168" t="str">
            <v>OLD DEAL</v>
          </cell>
        </row>
        <row r="2169">
          <cell r="AU2169" t="str">
            <v>GAS</v>
          </cell>
          <cell r="AV2169">
            <v>15750</v>
          </cell>
          <cell r="AW2169" t="str">
            <v>OLD DEAL</v>
          </cell>
        </row>
        <row r="2170">
          <cell r="AU2170" t="str">
            <v>GAS</v>
          </cell>
          <cell r="AV2170">
            <v>23400</v>
          </cell>
          <cell r="AW2170" t="str">
            <v>OLD DEAL</v>
          </cell>
        </row>
        <row r="2171">
          <cell r="AU2171" t="str">
            <v>GAS</v>
          </cell>
          <cell r="AV2171">
            <v>25200</v>
          </cell>
          <cell r="AW2171" t="str">
            <v>OLD DEAL</v>
          </cell>
        </row>
        <row r="2172">
          <cell r="AU2172" t="str">
            <v>GAS</v>
          </cell>
          <cell r="AV2172">
            <v>24080</v>
          </cell>
          <cell r="AW2172" t="str">
            <v>OLD DEAL</v>
          </cell>
        </row>
        <row r="2173">
          <cell r="AU2173" t="str">
            <v>GAS</v>
          </cell>
          <cell r="AV2173">
            <v>-13240</v>
          </cell>
          <cell r="AW2173" t="str">
            <v>OLD DEAL</v>
          </cell>
        </row>
        <row r="2174">
          <cell r="AU2174" t="str">
            <v>GAS</v>
          </cell>
          <cell r="AV2174">
            <v>-11000</v>
          </cell>
          <cell r="AW2174" t="str">
            <v>OLD DEAL</v>
          </cell>
        </row>
        <row r="2175">
          <cell r="AU2175" t="str">
            <v>GAS</v>
          </cell>
          <cell r="AV2175">
            <v>-2440</v>
          </cell>
          <cell r="AW2175" t="str">
            <v>OLD DEAL</v>
          </cell>
        </row>
        <row r="2176">
          <cell r="AU2176" t="str">
            <v>GAS</v>
          </cell>
          <cell r="AV2176">
            <v>-3120</v>
          </cell>
          <cell r="AW2176" t="str">
            <v>OLD DEAL</v>
          </cell>
        </row>
        <row r="2177">
          <cell r="AU2177" t="str">
            <v>GAS</v>
          </cell>
          <cell r="AV2177">
            <v>-1710</v>
          </cell>
          <cell r="AW2177" t="str">
            <v>OLD DEAL</v>
          </cell>
        </row>
        <row r="2178">
          <cell r="AU2178" t="str">
            <v>GAS</v>
          </cell>
          <cell r="AV2178">
            <v>-320</v>
          </cell>
          <cell r="AW2178" t="str">
            <v>OLD DEAL</v>
          </cell>
        </row>
        <row r="2179">
          <cell r="AU2179" t="str">
            <v>GAS</v>
          </cell>
          <cell r="AV2179">
            <v>7800</v>
          </cell>
          <cell r="AW2179" t="str">
            <v>OLD DEAL</v>
          </cell>
        </row>
        <row r="2180">
          <cell r="AU2180" t="str">
            <v>GAS</v>
          </cell>
          <cell r="AV2180">
            <v>-2000</v>
          </cell>
          <cell r="AW2180" t="str">
            <v>OLD DEAL</v>
          </cell>
        </row>
        <row r="2181">
          <cell r="AU2181" t="str">
            <v>GAS</v>
          </cell>
          <cell r="AV2181">
            <v>-250</v>
          </cell>
          <cell r="AW2181" t="str">
            <v>OLD DEAL</v>
          </cell>
        </row>
        <row r="2182">
          <cell r="AU2182" t="str">
            <v>GAS</v>
          </cell>
          <cell r="AV2182">
            <v>-500</v>
          </cell>
          <cell r="AW2182" t="str">
            <v>OLD DEAL</v>
          </cell>
        </row>
        <row r="2183">
          <cell r="AU2183" t="str">
            <v>GAS</v>
          </cell>
          <cell r="AV2183">
            <v>-200</v>
          </cell>
          <cell r="AW2183" t="str">
            <v>OLD DEAL</v>
          </cell>
        </row>
        <row r="2184">
          <cell r="AU2184" t="str">
            <v>GAS</v>
          </cell>
          <cell r="AV2184">
            <v>-9780</v>
          </cell>
          <cell r="AW2184" t="str">
            <v>OLD DEAL</v>
          </cell>
        </row>
        <row r="2185">
          <cell r="AU2185" t="str">
            <v>GAS</v>
          </cell>
          <cell r="AV2185">
            <v>-8500</v>
          </cell>
          <cell r="AW2185" t="str">
            <v>OLD DEAL</v>
          </cell>
        </row>
        <row r="2186">
          <cell r="AU2186" t="str">
            <v>GAS</v>
          </cell>
          <cell r="AV2186">
            <v>-210</v>
          </cell>
          <cell r="AW2186" t="str">
            <v>OLD DEAL</v>
          </cell>
        </row>
        <row r="2187">
          <cell r="AU2187" t="str">
            <v>GAS</v>
          </cell>
          <cell r="AV2187">
            <v>680</v>
          </cell>
          <cell r="AW2187" t="str">
            <v>OLD DEAL</v>
          </cell>
        </row>
        <row r="2188">
          <cell r="AU2188" t="str">
            <v>GAS</v>
          </cell>
          <cell r="AV2188">
            <v>990</v>
          </cell>
          <cell r="AW2188" t="str">
            <v>OLD DEAL</v>
          </cell>
        </row>
        <row r="2189">
          <cell r="AU2189" t="str">
            <v>GAS</v>
          </cell>
          <cell r="AV2189">
            <v>1900</v>
          </cell>
          <cell r="AW2189" t="str">
            <v>OLD DEAL</v>
          </cell>
        </row>
        <row r="2190">
          <cell r="AU2190" t="str">
            <v>GAS</v>
          </cell>
          <cell r="AV2190">
            <v>-11430</v>
          </cell>
          <cell r="AW2190" t="str">
            <v>OLD DEAL</v>
          </cell>
        </row>
        <row r="2191">
          <cell r="AU2191" t="str">
            <v>GAS</v>
          </cell>
          <cell r="AV2191">
            <v>-10250</v>
          </cell>
          <cell r="AW2191" t="str">
            <v>OLD DEAL</v>
          </cell>
        </row>
        <row r="2192">
          <cell r="AU2192" t="str">
            <v>GAS</v>
          </cell>
          <cell r="AV2192">
            <v>-1800</v>
          </cell>
          <cell r="AW2192" t="str">
            <v>OLD DEAL</v>
          </cell>
        </row>
        <row r="2193">
          <cell r="AU2193" t="str">
            <v>GAS</v>
          </cell>
          <cell r="AV2193">
            <v>-1520</v>
          </cell>
          <cell r="AW2193" t="str">
            <v>OLD DEAL</v>
          </cell>
        </row>
        <row r="2194">
          <cell r="AU2194" t="str">
            <v>GAS</v>
          </cell>
          <cell r="AV2194">
            <v>-60</v>
          </cell>
          <cell r="AW2194" t="str">
            <v>OLD DEAL</v>
          </cell>
        </row>
        <row r="2195">
          <cell r="AU2195" t="str">
            <v>GAS</v>
          </cell>
          <cell r="AV2195">
            <v>1200</v>
          </cell>
          <cell r="AW2195" t="str">
            <v>OLD DEAL</v>
          </cell>
        </row>
        <row r="2196">
          <cell r="AU2196" t="str">
            <v>GAS</v>
          </cell>
          <cell r="AV2196">
            <v>13000</v>
          </cell>
          <cell r="AW2196" t="str">
            <v>OLD DEAL</v>
          </cell>
        </row>
        <row r="2197">
          <cell r="AU2197" t="str">
            <v>GAS</v>
          </cell>
          <cell r="AV2197">
            <v>2500</v>
          </cell>
          <cell r="AW2197" t="str">
            <v>OLD DEAL</v>
          </cell>
        </row>
        <row r="2198">
          <cell r="AU2198" t="str">
            <v>GAS</v>
          </cell>
          <cell r="AV2198">
            <v>9400</v>
          </cell>
          <cell r="AW2198" t="str">
            <v>OLD DEAL</v>
          </cell>
        </row>
        <row r="2199">
          <cell r="AU2199" t="str">
            <v>GAS</v>
          </cell>
          <cell r="AV2199">
            <v>-5300</v>
          </cell>
          <cell r="AW2199" t="str">
            <v>OLD DEAL</v>
          </cell>
        </row>
        <row r="2200">
          <cell r="AU2200" t="str">
            <v>GAS</v>
          </cell>
          <cell r="AV2200">
            <v>-1830</v>
          </cell>
          <cell r="AW2200" t="str">
            <v>OLD DEAL</v>
          </cell>
        </row>
        <row r="2201">
          <cell r="AU2201" t="str">
            <v>GAS</v>
          </cell>
          <cell r="AV2201">
            <v>-760</v>
          </cell>
          <cell r="AW2201" t="str">
            <v>OLD DEAL</v>
          </cell>
        </row>
        <row r="2202">
          <cell r="AU2202" t="str">
            <v>GAS</v>
          </cell>
          <cell r="AV2202">
            <v>14400</v>
          </cell>
          <cell r="AW2202" t="str">
            <v>OLD DEAL</v>
          </cell>
        </row>
        <row r="2203">
          <cell r="AU2203" t="str">
            <v>GAS</v>
          </cell>
          <cell r="AV2203">
            <v>14250</v>
          </cell>
          <cell r="AW2203" t="str">
            <v>OLD DEAL</v>
          </cell>
        </row>
        <row r="2204">
          <cell r="AU2204" t="str">
            <v>GAS</v>
          </cell>
          <cell r="AV2204">
            <v>9320</v>
          </cell>
          <cell r="AW2204" t="str">
            <v>OLD DEAL</v>
          </cell>
        </row>
        <row r="2205">
          <cell r="AU2205" t="str">
            <v>GAS</v>
          </cell>
          <cell r="AV2205">
            <v>9820</v>
          </cell>
          <cell r="AW2205" t="str">
            <v>OLD DEAL</v>
          </cell>
        </row>
        <row r="2206">
          <cell r="AU2206" t="str">
            <v>GAS</v>
          </cell>
          <cell r="AV2206">
            <v>10620</v>
          </cell>
          <cell r="AW2206" t="str">
            <v>OLD DEAL</v>
          </cell>
        </row>
        <row r="2207">
          <cell r="AU2207" t="str">
            <v>GAS</v>
          </cell>
          <cell r="AV2207">
            <v>-1380</v>
          </cell>
          <cell r="AW2207" t="str">
            <v>NEW DEAL</v>
          </cell>
        </row>
        <row r="2208">
          <cell r="AU2208" t="str">
            <v>GAS</v>
          </cell>
          <cell r="AV2208">
            <v>4230</v>
          </cell>
          <cell r="AW2208" t="str">
            <v>NEW DEAL</v>
          </cell>
        </row>
        <row r="2209">
          <cell r="AU2209" t="str">
            <v>GAS</v>
          </cell>
          <cell r="AV2209">
            <v>6500</v>
          </cell>
          <cell r="AW2209" t="str">
            <v>NEW DEAL</v>
          </cell>
        </row>
        <row r="2210">
          <cell r="AU2210" t="str">
            <v>GAS</v>
          </cell>
          <cell r="AV2210">
            <v>-2250</v>
          </cell>
          <cell r="AW2210" t="str">
            <v>NEW DEAL</v>
          </cell>
        </row>
        <row r="2211">
          <cell r="AU2211" t="str">
            <v>GAS</v>
          </cell>
          <cell r="AV2211">
            <v>-1110</v>
          </cell>
          <cell r="AW2211" t="str">
            <v>NEW DEAL</v>
          </cell>
        </row>
        <row r="2212">
          <cell r="AU2212" t="str">
            <v>GAS</v>
          </cell>
          <cell r="AV2212">
            <v>-320</v>
          </cell>
          <cell r="AW2212" t="str">
            <v>NEW DEAL</v>
          </cell>
        </row>
        <row r="2213">
          <cell r="AU2213" t="str">
            <v>GAS</v>
          </cell>
          <cell r="AV2213">
            <v>-210</v>
          </cell>
          <cell r="AW2213" t="str">
            <v>NEW DEAL</v>
          </cell>
        </row>
        <row r="2214">
          <cell r="AU2214" t="str">
            <v>GAS</v>
          </cell>
          <cell r="AV2214">
            <v>-450</v>
          </cell>
          <cell r="AW2214" t="str">
            <v>NEW DEAL</v>
          </cell>
        </row>
        <row r="2215">
          <cell r="AU2215" t="str">
            <v>GAS</v>
          </cell>
          <cell r="AV2215">
            <v>2500</v>
          </cell>
          <cell r="AW2215" t="str">
            <v>NEW DEAL</v>
          </cell>
        </row>
        <row r="2216">
          <cell r="AU2216" t="str">
            <v>GAS</v>
          </cell>
          <cell r="AV2216">
            <v>-500</v>
          </cell>
          <cell r="AW2216" t="str">
            <v>NEW DEAL</v>
          </cell>
        </row>
        <row r="2217">
          <cell r="AU2217" t="str">
            <v>GAS</v>
          </cell>
          <cell r="AV2217">
            <v>150</v>
          </cell>
          <cell r="AW2217" t="str">
            <v>NEW DEAL</v>
          </cell>
        </row>
        <row r="2218">
          <cell r="AU2218" t="str">
            <v>GAS</v>
          </cell>
          <cell r="AV2218">
            <v>-2300</v>
          </cell>
          <cell r="AW2218" t="str">
            <v>NEW DEAL</v>
          </cell>
        </row>
        <row r="2219">
          <cell r="AU2219" t="str">
            <v>GAS</v>
          </cell>
          <cell r="AV2219">
            <v>-250</v>
          </cell>
          <cell r="AW2219" t="str">
            <v>NEW DEAL</v>
          </cell>
        </row>
        <row r="2220">
          <cell r="AU2220" t="str">
            <v>GAS</v>
          </cell>
          <cell r="AV2220">
            <v>-18836</v>
          </cell>
          <cell r="AW2220" t="str">
            <v>OLD DEAL</v>
          </cell>
        </row>
        <row r="2221">
          <cell r="AU2221" t="str">
            <v>GAS</v>
          </cell>
          <cell r="AV2221">
            <v>-20274.400000000001</v>
          </cell>
          <cell r="AW2221" t="str">
            <v>OLD DEAL</v>
          </cell>
        </row>
        <row r="2222">
          <cell r="AU2222" t="str">
            <v>GAS</v>
          </cell>
          <cell r="AV2222">
            <v>-20514.400000000001</v>
          </cell>
          <cell r="AW2222" t="str">
            <v>OLD DEAL</v>
          </cell>
        </row>
        <row r="2223">
          <cell r="AU2223" t="str">
            <v>GAS</v>
          </cell>
          <cell r="AV2223">
            <v>-45223.92</v>
          </cell>
          <cell r="AW2223" t="str">
            <v>OLD DEAL</v>
          </cell>
        </row>
        <row r="2224">
          <cell r="AU2224" t="str">
            <v>GAS</v>
          </cell>
          <cell r="AV2224">
            <v>-37823.519999999997</v>
          </cell>
          <cell r="AW2224" t="str">
            <v>OLD DEAL</v>
          </cell>
        </row>
        <row r="2225">
          <cell r="AU2225" t="str">
            <v>GAS</v>
          </cell>
          <cell r="AV2225">
            <v>-24827.040000000001</v>
          </cell>
          <cell r="AW2225" t="str">
            <v>OLD DEAL</v>
          </cell>
        </row>
        <row r="2226">
          <cell r="AU2226" t="str">
            <v>GAS</v>
          </cell>
          <cell r="AV2226">
            <v>-43070.400000000001</v>
          </cell>
          <cell r="AW2226" t="str">
            <v>OLD DEAL</v>
          </cell>
        </row>
        <row r="2227">
          <cell r="AU2227" t="str">
            <v>GAS</v>
          </cell>
          <cell r="AV2227">
            <v>-36022.400000000001</v>
          </cell>
          <cell r="AW2227" t="str">
            <v>OLD DEAL</v>
          </cell>
        </row>
        <row r="2228">
          <cell r="AU2228" t="str">
            <v>GAS</v>
          </cell>
          <cell r="AV2228">
            <v>-23644.799999999999</v>
          </cell>
          <cell r="AW2228" t="str">
            <v>OLD DEAL</v>
          </cell>
        </row>
        <row r="2229">
          <cell r="AU2229" t="str">
            <v>GAS</v>
          </cell>
          <cell r="AV2229">
            <v>-3768.66</v>
          </cell>
          <cell r="AW2229" t="str">
            <v>OLD DEAL</v>
          </cell>
        </row>
        <row r="2230">
          <cell r="AU2230" t="str">
            <v>GAS</v>
          </cell>
          <cell r="AV2230">
            <v>-3151.96</v>
          </cell>
          <cell r="AW2230" t="str">
            <v>OLD DEAL</v>
          </cell>
        </row>
        <row r="2231">
          <cell r="AU2231" t="str">
            <v>GAS</v>
          </cell>
          <cell r="AV2231">
            <v>-2068.92</v>
          </cell>
          <cell r="AW2231" t="str">
            <v>OLD DEAL</v>
          </cell>
        </row>
        <row r="2232">
          <cell r="AU2232" t="str">
            <v>GAS</v>
          </cell>
          <cell r="AV2232">
            <v>-2064.3000000000002</v>
          </cell>
          <cell r="AW2232" t="str">
            <v>OLD DEAL</v>
          </cell>
        </row>
        <row r="2233">
          <cell r="AU2233" t="str">
            <v>GAS</v>
          </cell>
          <cell r="AV2233">
            <v>-2316.02</v>
          </cell>
          <cell r="AW2233" t="str">
            <v>OLD DEAL</v>
          </cell>
        </row>
        <row r="2234">
          <cell r="AU2234" t="str">
            <v>GAS</v>
          </cell>
          <cell r="AV2234">
            <v>-2358.02</v>
          </cell>
          <cell r="AW2234" t="str">
            <v>OLD DEAL</v>
          </cell>
        </row>
        <row r="2235">
          <cell r="AU2235" t="str">
            <v>GAS</v>
          </cell>
          <cell r="AV2235">
            <v>-23592</v>
          </cell>
          <cell r="AW2235" t="str">
            <v>OLD DEAL</v>
          </cell>
        </row>
        <row r="2236">
          <cell r="AU2236" t="str">
            <v>GAS</v>
          </cell>
          <cell r="AV2236">
            <v>-26468.799999999999</v>
          </cell>
          <cell r="AW2236" t="str">
            <v>OLD DEAL</v>
          </cell>
        </row>
        <row r="2237">
          <cell r="AU2237" t="str">
            <v>GAS</v>
          </cell>
          <cell r="AV2237">
            <v>-26948.799999999999</v>
          </cell>
          <cell r="AW2237" t="str">
            <v>OLD DEAL</v>
          </cell>
        </row>
        <row r="2238">
          <cell r="AU2238" t="str">
            <v>GAS</v>
          </cell>
          <cell r="AV2238">
            <v>-24771.599999999999</v>
          </cell>
          <cell r="AW2238" t="str">
            <v>OLD DEAL</v>
          </cell>
        </row>
        <row r="2239">
          <cell r="AU2239" t="str">
            <v>GAS</v>
          </cell>
          <cell r="AV2239">
            <v>-27792.240000000002</v>
          </cell>
          <cell r="AW2239" t="str">
            <v>OLD DEAL</v>
          </cell>
        </row>
        <row r="2240">
          <cell r="AU2240" t="str">
            <v>GAS</v>
          </cell>
          <cell r="AV2240">
            <v>-28296.240000000002</v>
          </cell>
          <cell r="AW2240" t="str">
            <v>OLD DEAL</v>
          </cell>
        </row>
        <row r="2241">
          <cell r="AU2241" t="str">
            <v>GAS</v>
          </cell>
          <cell r="AV2241">
            <v>-22504.284</v>
          </cell>
          <cell r="AW2241" t="str">
            <v>OLD DEAL</v>
          </cell>
        </row>
        <row r="2242">
          <cell r="AU2242" t="str">
            <v>GAS</v>
          </cell>
          <cell r="AV2242">
            <v>-18821.704000000002</v>
          </cell>
          <cell r="AW2242" t="str">
            <v>OLD DEAL</v>
          </cell>
        </row>
        <row r="2243">
          <cell r="AU2243" t="str">
            <v>GAS</v>
          </cell>
          <cell r="AV2243">
            <v>-12354.407999999999</v>
          </cell>
          <cell r="AW2243" t="str">
            <v>OLD DEAL</v>
          </cell>
        </row>
        <row r="2244">
          <cell r="AU2244" t="str">
            <v>GAS</v>
          </cell>
          <cell r="AV2244">
            <v>-21535.200000000001</v>
          </cell>
          <cell r="AW2244" t="str">
            <v>OLD DEAL</v>
          </cell>
        </row>
        <row r="2245">
          <cell r="AU2245" t="str">
            <v>GAS</v>
          </cell>
          <cell r="AV2245">
            <v>-18011.2</v>
          </cell>
          <cell r="AW2245" t="str">
            <v>OLD DEAL</v>
          </cell>
        </row>
        <row r="2246">
          <cell r="AU2246" t="str">
            <v>GAS</v>
          </cell>
          <cell r="AV2246">
            <v>-11822.4</v>
          </cell>
          <cell r="AW2246" t="str">
            <v>OLD DEAL</v>
          </cell>
        </row>
        <row r="2247">
          <cell r="AU2247" t="str">
            <v>GAS</v>
          </cell>
          <cell r="AV2247">
            <v>-1992.0060000000001</v>
          </cell>
          <cell r="AW2247" t="str">
            <v>OLD DEAL</v>
          </cell>
        </row>
        <row r="2248">
          <cell r="AU2248" t="str">
            <v>GAS</v>
          </cell>
          <cell r="AV2248">
            <v>-1666.0360000000001</v>
          </cell>
          <cell r="AW2248" t="str">
            <v>OLD DEAL</v>
          </cell>
        </row>
        <row r="2249">
          <cell r="AU2249" t="str">
            <v>GAS</v>
          </cell>
          <cell r="AV2249">
            <v>-1093.5719999999999</v>
          </cell>
          <cell r="AW2249" t="str">
            <v>OLD DEAL</v>
          </cell>
        </row>
        <row r="2250">
          <cell r="AU2250" t="str">
            <v>GAS</v>
          </cell>
          <cell r="AV2250">
            <v>-19683.62</v>
          </cell>
          <cell r="AW2250" t="str">
            <v>OLD DEAL</v>
          </cell>
        </row>
        <row r="2251">
          <cell r="AU2251" t="str">
            <v>GAS</v>
          </cell>
          <cell r="AV2251">
            <v>-21186.748</v>
          </cell>
          <cell r="AW2251" t="str">
            <v>OLD DEAL</v>
          </cell>
        </row>
        <row r="2252">
          <cell r="AU2252" t="str">
            <v>GAS</v>
          </cell>
          <cell r="AV2252">
            <v>-21437.547999999999</v>
          </cell>
          <cell r="AW2252" t="str">
            <v>OLD DEAL</v>
          </cell>
        </row>
        <row r="2253">
          <cell r="AU2253" t="str">
            <v>GAS</v>
          </cell>
          <cell r="AV2253">
            <v>-1742.33</v>
          </cell>
          <cell r="AW2253" t="str">
            <v>OLD DEAL</v>
          </cell>
        </row>
        <row r="2254">
          <cell r="AU2254" t="str">
            <v>GAS</v>
          </cell>
          <cell r="AV2254">
            <v>-1875.3820000000001</v>
          </cell>
          <cell r="AW2254" t="str">
            <v>OLD DEAL</v>
          </cell>
        </row>
        <row r="2255">
          <cell r="AU2255" t="str">
            <v>GAS</v>
          </cell>
          <cell r="AV2255">
            <v>-1897.5820000000001</v>
          </cell>
          <cell r="AW2255" t="str">
            <v>OLD DEAL</v>
          </cell>
        </row>
        <row r="2256">
          <cell r="AU2256" t="str">
            <v>GAS</v>
          </cell>
          <cell r="AV2256">
            <v>-21685.84</v>
          </cell>
          <cell r="AW2256" t="str">
            <v>OLD DEAL</v>
          </cell>
        </row>
        <row r="2257">
          <cell r="AU2257" t="str">
            <v>GAS</v>
          </cell>
          <cell r="AV2257">
            <v>-15075.17</v>
          </cell>
          <cell r="AW2257" t="str">
            <v>OLD DEAL</v>
          </cell>
        </row>
        <row r="2258">
          <cell r="AU2258" t="str">
            <v>GAS</v>
          </cell>
          <cell r="AV2258">
            <v>-6265.82</v>
          </cell>
          <cell r="AW2258" t="str">
            <v>OLD DEAL</v>
          </cell>
        </row>
        <row r="2259">
          <cell r="AU2259" t="str">
            <v>GAS</v>
          </cell>
          <cell r="AV2259">
            <v>-20752</v>
          </cell>
          <cell r="AW2259" t="str">
            <v>OLD DEAL</v>
          </cell>
        </row>
        <row r="2260">
          <cell r="AU2260" t="str">
            <v>GAS</v>
          </cell>
          <cell r="AV2260">
            <v>-14426</v>
          </cell>
          <cell r="AW2260" t="str">
            <v>OLD DEAL</v>
          </cell>
        </row>
        <row r="2261">
          <cell r="AU2261" t="str">
            <v>GAS</v>
          </cell>
          <cell r="AV2261">
            <v>-5996</v>
          </cell>
          <cell r="AW2261" t="str">
            <v>OLD DEAL</v>
          </cell>
        </row>
        <row r="2262">
          <cell r="AU2262" t="str">
            <v>GAS</v>
          </cell>
          <cell r="AV2262">
            <v>-1919.56</v>
          </cell>
          <cell r="AW2262" t="str">
            <v>OLD DEAL</v>
          </cell>
        </row>
        <row r="2263">
          <cell r="AU2263" t="str">
            <v>GAS</v>
          </cell>
          <cell r="AV2263">
            <v>-1334.405</v>
          </cell>
          <cell r="AW2263" t="str">
            <v>OLD DEAL</v>
          </cell>
        </row>
        <row r="2264">
          <cell r="AU2264" t="str">
            <v>GAS</v>
          </cell>
          <cell r="AV2264">
            <v>-554.63</v>
          </cell>
          <cell r="AW2264" t="str">
            <v>OLD DEAL</v>
          </cell>
        </row>
        <row r="2265">
          <cell r="AU2265" t="str">
            <v>GAS</v>
          </cell>
          <cell r="AV2265">
            <v>-18522.416000000001</v>
          </cell>
          <cell r="AW2265" t="str">
            <v>OLD DEAL</v>
          </cell>
        </row>
        <row r="2266">
          <cell r="AU2266" t="str">
            <v>GAS</v>
          </cell>
          <cell r="AV2266">
            <v>-10467.556</v>
          </cell>
          <cell r="AW2266" t="str">
            <v>OLD DEAL</v>
          </cell>
        </row>
        <row r="2267">
          <cell r="AU2267" t="str">
            <v>GAS</v>
          </cell>
          <cell r="AV2267">
            <v>-666.29200000000003</v>
          </cell>
          <cell r="AW2267" t="str">
            <v>OLD DEAL</v>
          </cell>
        </row>
        <row r="2268">
          <cell r="AU2268" t="str">
            <v>GAS</v>
          </cell>
          <cell r="AV2268">
            <v>-17724.8</v>
          </cell>
          <cell r="AW2268" t="str">
            <v>OLD DEAL</v>
          </cell>
        </row>
        <row r="2269">
          <cell r="AU2269" t="str">
            <v>GAS</v>
          </cell>
          <cell r="AV2269">
            <v>-10016.799999999999</v>
          </cell>
          <cell r="AW2269" t="str">
            <v>OLD DEAL</v>
          </cell>
        </row>
        <row r="2270">
          <cell r="AU2270" t="str">
            <v>GAS</v>
          </cell>
          <cell r="AV2270">
            <v>-637.6</v>
          </cell>
          <cell r="AW2270" t="str">
            <v>OLD DEAL</v>
          </cell>
        </row>
        <row r="2271">
          <cell r="AU2271" t="str">
            <v>GAS</v>
          </cell>
          <cell r="AV2271">
            <v>-1639.5440000000001</v>
          </cell>
          <cell r="AW2271" t="str">
            <v>OLD DEAL</v>
          </cell>
        </row>
        <row r="2272">
          <cell r="AU2272" t="str">
            <v>GAS</v>
          </cell>
          <cell r="AV2272">
            <v>-926.55399999999997</v>
          </cell>
          <cell r="AW2272" t="str">
            <v>OLD DEAL</v>
          </cell>
        </row>
        <row r="2273">
          <cell r="AU2273" t="str">
            <v>GAS</v>
          </cell>
          <cell r="AV2273">
            <v>-58.978000000000002</v>
          </cell>
          <cell r="AW2273" t="str">
            <v>OLD DEAL</v>
          </cell>
        </row>
        <row r="2274">
          <cell r="AU2274" t="str">
            <v>GAS</v>
          </cell>
          <cell r="AV2274">
            <v>-16333.38</v>
          </cell>
          <cell r="AW2274" t="str">
            <v>NEW DEAL</v>
          </cell>
        </row>
        <row r="2275">
          <cell r="AU2275" t="str">
            <v>GAS</v>
          </cell>
          <cell r="AV2275">
            <v>-2298.87</v>
          </cell>
          <cell r="AW2275" t="str">
            <v>NEW DEAL</v>
          </cell>
        </row>
        <row r="2276">
          <cell r="AU2276" t="str">
            <v>GAS</v>
          </cell>
          <cell r="AV2276">
            <v>13794.48</v>
          </cell>
          <cell r="AW2276" t="str">
            <v>NEW DEAL</v>
          </cell>
        </row>
        <row r="2277">
          <cell r="AU2277" t="str">
            <v>GAS</v>
          </cell>
          <cell r="AV2277">
            <v>-15555.6</v>
          </cell>
          <cell r="AW2277" t="str">
            <v>NEW DEAL</v>
          </cell>
        </row>
        <row r="2278">
          <cell r="AU2278" t="str">
            <v>GAS</v>
          </cell>
          <cell r="AV2278">
            <v>-2189.4</v>
          </cell>
          <cell r="AW2278" t="str">
            <v>NEW DEAL</v>
          </cell>
        </row>
        <row r="2279">
          <cell r="AU2279" t="str">
            <v>GAS</v>
          </cell>
          <cell r="AV2279">
            <v>13137.6</v>
          </cell>
          <cell r="AW2279" t="str">
            <v>NEW DEAL</v>
          </cell>
        </row>
        <row r="2280">
          <cell r="AU2280" t="str">
            <v>GAS</v>
          </cell>
          <cell r="AV2280">
            <v>-1425.93</v>
          </cell>
          <cell r="AW2280" t="str">
            <v>NEW DEAL</v>
          </cell>
        </row>
        <row r="2281">
          <cell r="AU2281" t="str">
            <v>GAS</v>
          </cell>
          <cell r="AV2281">
            <v>-200.69499999999999</v>
          </cell>
          <cell r="AW2281" t="str">
            <v>NEW DEAL</v>
          </cell>
        </row>
        <row r="2282">
          <cell r="AU2282" t="str">
            <v>GAS</v>
          </cell>
          <cell r="AV2282">
            <v>1204.28</v>
          </cell>
          <cell r="AW2282" t="str">
            <v>NEW DEAL</v>
          </cell>
        </row>
        <row r="2283">
          <cell r="AU2283" t="str">
            <v>GAS</v>
          </cell>
          <cell r="AV2283">
            <v>-187.2</v>
          </cell>
          <cell r="AW2283" t="str">
            <v>NEW DEAL</v>
          </cell>
        </row>
        <row r="2284">
          <cell r="AU2284" t="str">
            <v>GAS</v>
          </cell>
          <cell r="AV2284">
            <v>11897.08</v>
          </cell>
          <cell r="AW2284" t="str">
            <v>NEW DEAL</v>
          </cell>
        </row>
        <row r="2285">
          <cell r="AU2285" t="str">
            <v>GAS</v>
          </cell>
          <cell r="AV2285">
            <v>25750.92</v>
          </cell>
          <cell r="AW2285" t="str">
            <v>NEW DEAL</v>
          </cell>
        </row>
        <row r="2286">
          <cell r="AU2286" t="str">
            <v>GAS</v>
          </cell>
          <cell r="AV2286">
            <v>-180</v>
          </cell>
          <cell r="AW2286" t="str">
            <v>NEW DEAL</v>
          </cell>
        </row>
        <row r="2287">
          <cell r="AU2287" t="str">
            <v>GAS</v>
          </cell>
          <cell r="AV2287">
            <v>11439.5</v>
          </cell>
          <cell r="AW2287" t="str">
            <v>NEW DEAL</v>
          </cell>
        </row>
        <row r="2288">
          <cell r="AU2288" t="str">
            <v>GAS</v>
          </cell>
          <cell r="AV2288">
            <v>24760.5</v>
          </cell>
          <cell r="AW2288" t="str">
            <v>NEW DEAL</v>
          </cell>
        </row>
        <row r="2289">
          <cell r="AU2289" t="str">
            <v>GAS</v>
          </cell>
          <cell r="AV2289">
            <v>-16.559999999999999</v>
          </cell>
          <cell r="AW2289" t="str">
            <v>OLD DEAL</v>
          </cell>
        </row>
        <row r="2290">
          <cell r="AU2290" t="str">
            <v>GAS</v>
          </cell>
          <cell r="AV2290">
            <v>1052.434</v>
          </cell>
          <cell r="AW2290" t="str">
            <v>OLD DEAL</v>
          </cell>
        </row>
        <row r="2291">
          <cell r="AU2291" t="str">
            <v>GAS</v>
          </cell>
          <cell r="AV2291">
            <v>2277.9659999999999</v>
          </cell>
          <cell r="AW2291" t="str">
            <v>OLD DEAL</v>
          </cell>
        </row>
        <row r="2292">
          <cell r="AU2292" t="str">
            <v>POWER</v>
          </cell>
          <cell r="AV2292">
            <v>-47040</v>
          </cell>
          <cell r="AW2292" t="str">
            <v>NEW DEAL</v>
          </cell>
        </row>
        <row r="2293">
          <cell r="AU2293" t="str">
            <v>POWER</v>
          </cell>
          <cell r="AV2293">
            <v>-4349789.3175299997</v>
          </cell>
          <cell r="AW2293" t="str">
            <v>OLD DEAL</v>
          </cell>
        </row>
        <row r="2294">
          <cell r="AU2294" t="str">
            <v>POWER</v>
          </cell>
          <cell r="AV2294">
            <v>-3470297.0084299999</v>
          </cell>
          <cell r="AW2294" t="str">
            <v>OLD DEAL</v>
          </cell>
        </row>
        <row r="2295">
          <cell r="AU2295" t="str">
            <v>POWER</v>
          </cell>
          <cell r="AV2295">
            <v>-3415695.42771</v>
          </cell>
          <cell r="AW2295" t="str">
            <v>OLD DEAL</v>
          </cell>
        </row>
        <row r="2296">
          <cell r="AU2296" t="str">
            <v>POWER</v>
          </cell>
          <cell r="AV2296">
            <v>-3460047.8350200001</v>
          </cell>
          <cell r="AW2296" t="str">
            <v>OLD DEAL</v>
          </cell>
        </row>
        <row r="2297">
          <cell r="AU2297" t="str">
            <v>POWER</v>
          </cell>
          <cell r="AV2297">
            <v>-738750.63369000005</v>
          </cell>
          <cell r="AW2297" t="str">
            <v>OLD DEAL</v>
          </cell>
        </row>
        <row r="2298">
          <cell r="AU2298" t="str">
            <v>POWER</v>
          </cell>
          <cell r="AV2298">
            <v>-579446.77821999998</v>
          </cell>
          <cell r="AW2298" t="str">
            <v>OLD DEAL</v>
          </cell>
        </row>
        <row r="2299">
          <cell r="AU2299" t="str">
            <v>POWER</v>
          </cell>
          <cell r="AV2299">
            <v>-1952730.0999799999</v>
          </cell>
          <cell r="AW2299" t="str">
            <v>OLD DEAL</v>
          </cell>
        </row>
        <row r="2300">
          <cell r="AU2300" t="str">
            <v>POWER</v>
          </cell>
          <cell r="AV2300">
            <v>-1904390.89001</v>
          </cell>
          <cell r="AW2300" t="str">
            <v>OLD DEAL</v>
          </cell>
        </row>
        <row r="2301">
          <cell r="AU2301" t="str">
            <v>POWER</v>
          </cell>
          <cell r="AV2301">
            <v>-2512042.40699</v>
          </cell>
          <cell r="AW2301" t="str">
            <v>OLD DEAL</v>
          </cell>
        </row>
        <row r="2302">
          <cell r="AU2302" t="str">
            <v>POWER</v>
          </cell>
          <cell r="AV2302">
            <v>-1779110.39756</v>
          </cell>
          <cell r="AW2302" t="str">
            <v>OLD DEAL</v>
          </cell>
        </row>
        <row r="2303">
          <cell r="AU2303" t="str">
            <v>POWER</v>
          </cell>
          <cell r="AV2303">
            <v>-886724.31339000002</v>
          </cell>
          <cell r="AW2303" t="str">
            <v>OLD DEAL</v>
          </cell>
        </row>
        <row r="2304">
          <cell r="AU2304" t="str">
            <v>POWER</v>
          </cell>
          <cell r="AV2304">
            <v>-800058.64216000005</v>
          </cell>
          <cell r="AW2304" t="str">
            <v>OLD DEAL</v>
          </cell>
        </row>
        <row r="2305">
          <cell r="AU2305" t="str">
            <v>POWER</v>
          </cell>
          <cell r="AV2305">
            <v>-2120090.00483</v>
          </cell>
          <cell r="AW2305" t="str">
            <v>OLD DEAL</v>
          </cell>
        </row>
        <row r="2306">
          <cell r="AU2306" t="str">
            <v>POWER</v>
          </cell>
          <cell r="AV2306">
            <v>-1597175.28813</v>
          </cell>
          <cell r="AW2306" t="str">
            <v>OLD DEAL</v>
          </cell>
        </row>
        <row r="2307">
          <cell r="AU2307" t="str">
            <v>POWER</v>
          </cell>
          <cell r="AV2307">
            <v>-1509822.73126</v>
          </cell>
          <cell r="AW2307" t="str">
            <v>OLD DEAL</v>
          </cell>
        </row>
        <row r="2308">
          <cell r="AU2308" t="str">
            <v>POWER</v>
          </cell>
          <cell r="AV2308">
            <v>-1486983.7978399999</v>
          </cell>
          <cell r="AW2308" t="str">
            <v>OLD DEAL</v>
          </cell>
        </row>
        <row r="2309">
          <cell r="AU2309" t="str">
            <v>POWER</v>
          </cell>
          <cell r="AV2309">
            <v>-657665.06113000005</v>
          </cell>
          <cell r="AW2309" t="str">
            <v>OLD DEAL</v>
          </cell>
        </row>
        <row r="2310">
          <cell r="AU2310" t="str">
            <v>POWER</v>
          </cell>
          <cell r="AV2310">
            <v>-529085.47829999996</v>
          </cell>
          <cell r="AW2310" t="str">
            <v>OLD DEAL</v>
          </cell>
        </row>
        <row r="2311">
          <cell r="AU2311" t="str">
            <v>POWER</v>
          </cell>
          <cell r="AV2311">
            <v>-531045.68896000006</v>
          </cell>
          <cell r="AW2311" t="str">
            <v>OLD DEAL</v>
          </cell>
        </row>
        <row r="2312">
          <cell r="AU2312" t="str">
            <v>POWER</v>
          </cell>
          <cell r="AV2312">
            <v>-592113.59450000001</v>
          </cell>
          <cell r="AW2312" t="str">
            <v>OLD DEAL</v>
          </cell>
        </row>
        <row r="2313">
          <cell r="AU2313" t="str">
            <v>POWER</v>
          </cell>
          <cell r="AV2313">
            <v>-654516.83875999996</v>
          </cell>
          <cell r="AW2313" t="str">
            <v>OLD DEAL</v>
          </cell>
        </row>
        <row r="2314">
          <cell r="AU2314" t="str">
            <v>POWER</v>
          </cell>
          <cell r="AV2314">
            <v>-528739.74632000003</v>
          </cell>
          <cell r="AW2314" t="str">
            <v>OLD DEAL</v>
          </cell>
        </row>
        <row r="2315">
          <cell r="AU2315" t="str">
            <v>POWER</v>
          </cell>
          <cell r="AV2315">
            <v>-652200.47242000001</v>
          </cell>
          <cell r="AW2315" t="str">
            <v>OLD DEAL</v>
          </cell>
        </row>
        <row r="2316">
          <cell r="AU2316" t="str">
            <v>POWER</v>
          </cell>
          <cell r="AV2316">
            <v>-527300.66512999998</v>
          </cell>
          <cell r="AW2316" t="str">
            <v>OLD DEAL</v>
          </cell>
        </row>
        <row r="2317">
          <cell r="AU2317" t="str">
            <v>POWER</v>
          </cell>
          <cell r="AV2317">
            <v>-586388.98747000005</v>
          </cell>
          <cell r="AW2317" t="str">
            <v>OLD DEAL</v>
          </cell>
        </row>
        <row r="2318">
          <cell r="AU2318" t="str">
            <v>POWER</v>
          </cell>
          <cell r="AV2318">
            <v>-647289.50289999996</v>
          </cell>
          <cell r="AW2318" t="str">
            <v>OLD DEAL</v>
          </cell>
        </row>
        <row r="2319">
          <cell r="AU2319" t="str">
            <v>POWER</v>
          </cell>
          <cell r="AV2319">
            <v>-584114.12768999999</v>
          </cell>
          <cell r="AW2319" t="str">
            <v>OLD DEAL</v>
          </cell>
        </row>
        <row r="2320">
          <cell r="AU2320" t="str">
            <v>POWER</v>
          </cell>
          <cell r="AV2320">
            <v>-582770.34787000006</v>
          </cell>
          <cell r="AW2320" t="str">
            <v>OLD DEAL</v>
          </cell>
        </row>
        <row r="2321">
          <cell r="AU2321" t="str">
            <v>POWER</v>
          </cell>
          <cell r="AV2321">
            <v>-134288</v>
          </cell>
          <cell r="AW2321" t="str">
            <v>OLD DEAL</v>
          </cell>
        </row>
        <row r="2322">
          <cell r="AU2322" t="str">
            <v>POWER</v>
          </cell>
          <cell r="AV2322">
            <v>-43040</v>
          </cell>
          <cell r="AW2322" t="str">
            <v>NEW DEAL</v>
          </cell>
        </row>
        <row r="2323">
          <cell r="AU2323" t="str">
            <v>POWER</v>
          </cell>
          <cell r="AV2323">
            <v>-137808</v>
          </cell>
          <cell r="AW2323" t="str">
            <v>NEW DEAL</v>
          </cell>
        </row>
        <row r="2324">
          <cell r="AU2324" t="str">
            <v>POWER</v>
          </cell>
          <cell r="AV2324">
            <v>-83040</v>
          </cell>
          <cell r="AW2324" t="str">
            <v>NEW DEAL</v>
          </cell>
        </row>
        <row r="2325">
          <cell r="AU2325" t="str">
            <v>POWER</v>
          </cell>
          <cell r="AV2325">
            <v>-209088</v>
          </cell>
          <cell r="AW2325" t="str">
            <v>NEW DEAL</v>
          </cell>
        </row>
        <row r="2326">
          <cell r="AU2326" t="str">
            <v>POWER</v>
          </cell>
          <cell r="AV2326">
            <v>-134288</v>
          </cell>
          <cell r="AW2326" t="str">
            <v>NEW DEAL</v>
          </cell>
        </row>
        <row r="2327">
          <cell r="AU2327" t="str">
            <v>POWER</v>
          </cell>
          <cell r="AV2327">
            <v>-33440</v>
          </cell>
          <cell r="AW2327" t="str">
            <v>NEW DEAL</v>
          </cell>
        </row>
        <row r="2328">
          <cell r="AU2328" t="str">
            <v>POWER</v>
          </cell>
          <cell r="AV2328">
            <v>-43040</v>
          </cell>
          <cell r="AW2328" t="str">
            <v>NEW DEAL</v>
          </cell>
        </row>
      </sheetData>
      <sheetData sheetId="4"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Y"/>
    </sheetNames>
    <sheetDataSet>
      <sheetData sheetId="0">
        <row r="12">
          <cell r="C12">
            <v>38718</v>
          </cell>
          <cell r="D12" t="str">
            <v>Y</v>
          </cell>
          <cell r="E12">
            <v>1170677</v>
          </cell>
          <cell r="F12">
            <v>1169526.5</v>
          </cell>
          <cell r="H12">
            <v>739</v>
          </cell>
          <cell r="I12">
            <v>1021</v>
          </cell>
          <cell r="K12">
            <v>12860.11</v>
          </cell>
          <cell r="L12">
            <v>2852.7689999999998</v>
          </cell>
          <cell r="M12">
            <v>3235.8508009034877</v>
          </cell>
          <cell r="N12">
            <v>-474.98774310702532</v>
          </cell>
          <cell r="O12">
            <v>19423.717544010513</v>
          </cell>
          <cell r="P12">
            <v>15712.879000000001</v>
          </cell>
          <cell r="Q12">
            <v>19580.286408196567</v>
          </cell>
          <cell r="S12">
            <v>19580.286408196567</v>
          </cell>
          <cell r="T12">
            <v>19423.717544010513</v>
          </cell>
          <cell r="U12">
            <v>3663.4159999999997</v>
          </cell>
          <cell r="W12">
            <v>3663.4159999999997</v>
          </cell>
          <cell r="X12">
            <v>4989.2766659000017</v>
          </cell>
          <cell r="Z12">
            <v>4989.2766659000017</v>
          </cell>
          <cell r="AA12">
            <v>3663.4159999999997</v>
          </cell>
          <cell r="AB12">
            <v>83.528000000000006</v>
          </cell>
          <cell r="AC12">
            <v>3377.5639999999999</v>
          </cell>
          <cell r="AD12">
            <v>3461.0919999999996</v>
          </cell>
          <cell r="AE12">
            <v>4359.1813714</v>
          </cell>
          <cell r="AG12">
            <v>4359.1813714</v>
          </cell>
          <cell r="AH12">
            <v>3461.0919999999996</v>
          </cell>
          <cell r="AJ12">
            <v>1259.2482480000001</v>
          </cell>
          <cell r="AK12">
            <v>0</v>
          </cell>
          <cell r="AO12">
            <v>71080.699000000008</v>
          </cell>
          <cell r="AP12">
            <v>10334.016</v>
          </cell>
          <cell r="AQ12">
            <v>11253.108</v>
          </cell>
          <cell r="AR12">
            <v>10840.100183026683</v>
          </cell>
          <cell r="AS12">
            <v>-1591.2089394085349</v>
          </cell>
          <cell r="AT12">
            <v>81414.715000000011</v>
          </cell>
          <cell r="AU12">
            <v>81910.362635006415</v>
          </cell>
          <cell r="AW12">
            <v>81910.362635006415</v>
          </cell>
          <cell r="AX12">
            <v>81414.715000000011</v>
          </cell>
          <cell r="AY12">
            <v>9023.277</v>
          </cell>
          <cell r="BA12">
            <v>9023.277</v>
          </cell>
          <cell r="BB12">
            <v>12131.615797541415</v>
          </cell>
          <cell r="BD12">
            <v>12131.615797541415</v>
          </cell>
          <cell r="BE12">
            <v>9023.277</v>
          </cell>
          <cell r="BF12">
            <v>-159.352</v>
          </cell>
          <cell r="BG12">
            <v>537.55600000000004</v>
          </cell>
          <cell r="BH12">
            <v>378.20400000000006</v>
          </cell>
          <cell r="BI12">
            <v>718.61189047599999</v>
          </cell>
          <cell r="BK12">
            <v>718.61189047599999</v>
          </cell>
          <cell r="BL12">
            <v>378.20400000000006</v>
          </cell>
          <cell r="BN12">
            <v>166.37603100000001</v>
          </cell>
          <cell r="BO12">
            <v>0</v>
          </cell>
          <cell r="BR12">
            <v>0</v>
          </cell>
          <cell r="BV12">
            <v>2475.0809300000001</v>
          </cell>
          <cell r="BW12">
            <v>2629.8362475831964</v>
          </cell>
          <cell r="BX12">
            <v>2475.0809300000001</v>
          </cell>
          <cell r="BY12">
            <v>628.00900000000001</v>
          </cell>
          <cell r="BZ12">
            <v>601.4</v>
          </cell>
          <cell r="CA12">
            <v>628.00900000000001</v>
          </cell>
          <cell r="CB12">
            <v>1753.9</v>
          </cell>
          <cell r="CC12">
            <v>1605.0198571347723</v>
          </cell>
          <cell r="CD12">
            <v>1753.9</v>
          </cell>
          <cell r="CE12">
            <v>0</v>
          </cell>
          <cell r="CF12">
            <v>0</v>
          </cell>
          <cell r="CG12">
            <v>0</v>
          </cell>
          <cell r="CJ12">
            <v>0</v>
          </cell>
          <cell r="CM12">
            <v>0</v>
          </cell>
          <cell r="CP12">
            <v>0</v>
          </cell>
          <cell r="CR12">
            <v>338.65703999999999</v>
          </cell>
          <cell r="CT12">
            <v>1086.5818300000001</v>
          </cell>
          <cell r="CV12">
            <v>277.38297999999998</v>
          </cell>
          <cell r="CX12">
            <v>51.362220000000001</v>
          </cell>
          <cell r="DG12">
            <v>3.35</v>
          </cell>
          <cell r="DH12">
            <v>1.0381</v>
          </cell>
        </row>
        <row r="13">
          <cell r="C13">
            <v>38749</v>
          </cell>
          <cell r="D13" t="str">
            <v>Y</v>
          </cell>
          <cell r="E13">
            <v>1170960</v>
          </cell>
          <cell r="F13">
            <v>1167651</v>
          </cell>
          <cell r="H13">
            <v>813</v>
          </cell>
          <cell r="I13">
            <v>865</v>
          </cell>
          <cell r="K13">
            <v>14214.975</v>
          </cell>
          <cell r="L13">
            <v>2237.7869999999998</v>
          </cell>
          <cell r="M13">
            <v>596.68165290491959</v>
          </cell>
          <cell r="N13">
            <v>-87.586247550418605</v>
          </cell>
          <cell r="O13">
            <v>17137.029900455338</v>
          </cell>
          <cell r="P13">
            <v>16452.761999999999</v>
          </cell>
          <cell r="Q13">
            <v>17419.7052002815</v>
          </cell>
          <cell r="S13">
            <v>17419.7052002815</v>
          </cell>
          <cell r="T13">
            <v>17137.029900455338</v>
          </cell>
          <cell r="U13">
            <v>3887.0859999999998</v>
          </cell>
          <cell r="W13">
            <v>3887.0859999999998</v>
          </cell>
          <cell r="X13">
            <v>4295.2577554999998</v>
          </cell>
          <cell r="Z13">
            <v>4295.2577554999998</v>
          </cell>
          <cell r="AA13">
            <v>3887.0859999999998</v>
          </cell>
          <cell r="AB13">
            <v>-84.126000000000005</v>
          </cell>
          <cell r="AC13">
            <v>3097.2069999999999</v>
          </cell>
          <cell r="AD13">
            <v>3013.0809999999997</v>
          </cell>
          <cell r="AE13">
            <v>3702.2647731999996</v>
          </cell>
          <cell r="AG13">
            <v>3702.2647731999996</v>
          </cell>
          <cell r="AH13">
            <v>3013.0809999999997</v>
          </cell>
          <cell r="AJ13">
            <v>1259.2482480000001</v>
          </cell>
          <cell r="AK13">
            <v>0</v>
          </cell>
          <cell r="AO13">
            <v>62672.116000000002</v>
          </cell>
          <cell r="AP13">
            <v>10319.175999999999</v>
          </cell>
          <cell r="AQ13">
            <v>2075.0410000000002</v>
          </cell>
          <cell r="AR13">
            <v>1998.8835372314807</v>
          </cell>
          <cell r="AS13">
            <v>-293.41392929390236</v>
          </cell>
          <cell r="AT13">
            <v>72991.292000000001</v>
          </cell>
          <cell r="AU13">
            <v>72628.497826619045</v>
          </cell>
          <cell r="AW13">
            <v>72628.497826619045</v>
          </cell>
          <cell r="AX13">
            <v>72991.292000000001</v>
          </cell>
          <cell r="AY13">
            <v>15476.065000000001</v>
          </cell>
          <cell r="BA13">
            <v>15476.065000000001</v>
          </cell>
          <cell r="BB13">
            <v>10566.262569213159</v>
          </cell>
          <cell r="BD13">
            <v>10566.262569213159</v>
          </cell>
          <cell r="BE13">
            <v>15476.065000000001</v>
          </cell>
          <cell r="BF13">
            <v>190.661</v>
          </cell>
          <cell r="BG13">
            <v>568.78200000000004</v>
          </cell>
          <cell r="BH13">
            <v>759.44299999999998</v>
          </cell>
          <cell r="BI13">
            <v>639.42950280399998</v>
          </cell>
          <cell r="BK13">
            <v>639.42950280399998</v>
          </cell>
          <cell r="BL13">
            <v>759.44299999999998</v>
          </cell>
          <cell r="BN13">
            <v>166.37603100000001</v>
          </cell>
          <cell r="BO13">
            <v>0</v>
          </cell>
          <cell r="BR13">
            <v>0</v>
          </cell>
          <cell r="BV13">
            <v>2342.63303</v>
          </cell>
          <cell r="BW13">
            <v>2369.6203198201079</v>
          </cell>
          <cell r="BX13">
            <v>2342.63303</v>
          </cell>
          <cell r="BY13">
            <v>1187.548</v>
          </cell>
          <cell r="BZ13">
            <v>549.20000000000005</v>
          </cell>
          <cell r="CA13">
            <v>1187.548</v>
          </cell>
          <cell r="CB13">
            <v>1912.0809999999999</v>
          </cell>
          <cell r="CC13">
            <v>1695.0419996260457</v>
          </cell>
          <cell r="CD13">
            <v>1912.0809999999999</v>
          </cell>
          <cell r="CE13">
            <v>0</v>
          </cell>
          <cell r="CF13">
            <v>0</v>
          </cell>
          <cell r="CG13">
            <v>0</v>
          </cell>
          <cell r="CJ13">
            <v>0</v>
          </cell>
          <cell r="CM13">
            <v>0</v>
          </cell>
          <cell r="CP13">
            <v>0</v>
          </cell>
          <cell r="CR13">
            <v>338.65703999999999</v>
          </cell>
          <cell r="CT13">
            <v>1093.5993600000002</v>
          </cell>
          <cell r="CV13">
            <v>428.51221000000004</v>
          </cell>
          <cell r="CX13">
            <v>51.3123</v>
          </cell>
          <cell r="DG13">
            <v>3.35</v>
          </cell>
          <cell r="DH13">
            <v>1.0381</v>
          </cell>
        </row>
        <row r="14">
          <cell r="C14">
            <v>38777</v>
          </cell>
          <cell r="D14" t="str">
            <v>Y</v>
          </cell>
          <cell r="E14">
            <v>1171302</v>
          </cell>
          <cell r="F14">
            <v>1170070.75</v>
          </cell>
          <cell r="H14">
            <v>674</v>
          </cell>
          <cell r="I14">
            <v>693</v>
          </cell>
          <cell r="K14">
            <v>11704.046</v>
          </cell>
          <cell r="L14">
            <v>1977.9960000000001</v>
          </cell>
          <cell r="M14">
            <v>218.01827966419705</v>
          </cell>
          <cell r="N14">
            <v>-32.002783500856182</v>
          </cell>
          <cell r="O14">
            <v>13932.063063165055</v>
          </cell>
          <cell r="P14">
            <v>13682.042000000001</v>
          </cell>
          <cell r="Q14">
            <v>14741.592266942574</v>
          </cell>
          <cell r="S14">
            <v>14741.592266942574</v>
          </cell>
          <cell r="T14">
            <v>13932.063063165055</v>
          </cell>
          <cell r="U14">
            <v>3744.2870000000003</v>
          </cell>
          <cell r="W14">
            <v>3744.2870000000003</v>
          </cell>
          <cell r="X14">
            <v>3778.1452267000004</v>
          </cell>
          <cell r="Z14">
            <v>3778.1452267000004</v>
          </cell>
          <cell r="AA14">
            <v>3744.2870000000003</v>
          </cell>
          <cell r="AB14">
            <v>78.39</v>
          </cell>
          <cell r="AC14">
            <v>2659.1469999999999</v>
          </cell>
          <cell r="AD14">
            <v>2737.5369999999998</v>
          </cell>
          <cell r="AE14">
            <v>3011.1308914000001</v>
          </cell>
          <cell r="AG14">
            <v>3011.1308914000001</v>
          </cell>
          <cell r="AH14">
            <v>2737.5369999999998</v>
          </cell>
          <cell r="AJ14">
            <v>1259.2482480000001</v>
          </cell>
          <cell r="AK14">
            <v>0</v>
          </cell>
          <cell r="AO14">
            <v>55063.502</v>
          </cell>
          <cell r="AP14">
            <v>5834.4740000000002</v>
          </cell>
          <cell r="AQ14">
            <v>758.18799999999999</v>
          </cell>
          <cell r="AR14">
            <v>730.36123687506017</v>
          </cell>
          <cell r="AS14">
            <v>-107.20932472786822</v>
          </cell>
          <cell r="AT14">
            <v>60897.976000000002</v>
          </cell>
          <cell r="AU14">
            <v>64830.287668745696</v>
          </cell>
          <cell r="AW14">
            <v>64830.287668745696</v>
          </cell>
          <cell r="AX14">
            <v>60897.976000000002</v>
          </cell>
          <cell r="AY14">
            <v>14804.074000000001</v>
          </cell>
          <cell r="BA14">
            <v>14804.074000000001</v>
          </cell>
          <cell r="BB14">
            <v>9403.3688355916565</v>
          </cell>
          <cell r="BD14">
            <v>9403.3688355916565</v>
          </cell>
          <cell r="BE14">
            <v>14804.074000000001</v>
          </cell>
          <cell r="BF14">
            <v>-6.0110000000000001</v>
          </cell>
          <cell r="BG14">
            <v>879.673</v>
          </cell>
          <cell r="BH14">
            <v>873.66200000000003</v>
          </cell>
          <cell r="BI14">
            <v>556.10489793199997</v>
          </cell>
          <cell r="BK14">
            <v>556.10489793199997</v>
          </cell>
          <cell r="BL14">
            <v>873.66200000000003</v>
          </cell>
          <cell r="BN14">
            <v>166.37603100000001</v>
          </cell>
          <cell r="BO14">
            <v>0</v>
          </cell>
          <cell r="BR14">
            <v>0</v>
          </cell>
          <cell r="BV14">
            <v>2235.5160000000001</v>
          </cell>
          <cell r="BW14">
            <v>2071.4093739519581</v>
          </cell>
          <cell r="BX14">
            <v>2235.5160000000001</v>
          </cell>
          <cell r="BY14">
            <v>-131.93199999999999</v>
          </cell>
          <cell r="BZ14">
            <v>388.7</v>
          </cell>
          <cell r="CA14">
            <v>-131.93199999999999</v>
          </cell>
          <cell r="CB14">
            <v>2293.7489999999998</v>
          </cell>
          <cell r="CC14">
            <v>2190.355526794965</v>
          </cell>
          <cell r="CD14">
            <v>2293.7489999999998</v>
          </cell>
          <cell r="CE14">
            <v>0</v>
          </cell>
          <cell r="CF14">
            <v>0</v>
          </cell>
          <cell r="CG14">
            <v>0</v>
          </cell>
          <cell r="CJ14">
            <v>0</v>
          </cell>
          <cell r="CM14">
            <v>0</v>
          </cell>
          <cell r="CP14">
            <v>0</v>
          </cell>
          <cell r="CR14">
            <v>359.42171999999999</v>
          </cell>
          <cell r="CT14">
            <v>1650.05285</v>
          </cell>
          <cell r="CV14">
            <v>233.00217999999998</v>
          </cell>
          <cell r="CX14">
            <v>51.272559999999999</v>
          </cell>
          <cell r="DG14">
            <v>3.35</v>
          </cell>
          <cell r="DH14">
            <v>1.0381</v>
          </cell>
        </row>
        <row r="15">
          <cell r="C15">
            <v>38808</v>
          </cell>
          <cell r="D15" t="str">
            <v>Y</v>
          </cell>
          <cell r="E15">
            <v>1169206</v>
          </cell>
          <cell r="F15">
            <v>1167969.5</v>
          </cell>
          <cell r="H15">
            <v>279</v>
          </cell>
          <cell r="I15">
            <v>375</v>
          </cell>
          <cell r="K15">
            <v>6000.6840000000002</v>
          </cell>
          <cell r="L15">
            <v>1162.386</v>
          </cell>
          <cell r="M15">
            <v>1101.5661505592161</v>
          </cell>
          <cell r="N15">
            <v>-161.69753294983519</v>
          </cell>
          <cell r="O15">
            <v>8426.3336835090504</v>
          </cell>
          <cell r="P15">
            <v>7163.07</v>
          </cell>
          <cell r="Q15">
            <v>8796.607552443751</v>
          </cell>
          <cell r="S15">
            <v>8796.607552443751</v>
          </cell>
          <cell r="T15">
            <v>8426.3336835090504</v>
          </cell>
          <cell r="U15">
            <v>2071.2449999999999</v>
          </cell>
          <cell r="W15">
            <v>2071.2449999999999</v>
          </cell>
          <cell r="X15">
            <v>2564.6075325000002</v>
          </cell>
          <cell r="Z15">
            <v>2564.6075325000002</v>
          </cell>
          <cell r="AA15">
            <v>2071.2449999999999</v>
          </cell>
          <cell r="AB15">
            <v>-80.466999999999999</v>
          </cell>
          <cell r="AC15">
            <v>2320.3229999999999</v>
          </cell>
          <cell r="AD15">
            <v>2239.8559999999998</v>
          </cell>
          <cell r="AE15">
            <v>1698.922632</v>
          </cell>
          <cell r="AG15">
            <v>1698.922632</v>
          </cell>
          <cell r="AH15">
            <v>2239.8559999999998</v>
          </cell>
          <cell r="AJ15">
            <v>1259.2482480000001</v>
          </cell>
          <cell r="AK15">
            <v>0</v>
          </cell>
          <cell r="AO15">
            <v>39697.821000000004</v>
          </cell>
          <cell r="AP15">
            <v>4865.8789999999999</v>
          </cell>
          <cell r="AQ15">
            <v>3830.8449999999998</v>
          </cell>
          <cell r="AR15">
            <v>3690.2466043733743</v>
          </cell>
          <cell r="AS15">
            <v>-541.68673538194787</v>
          </cell>
          <cell r="AT15">
            <v>44563.700000000004</v>
          </cell>
          <cell r="AU15">
            <v>43701.146560898931</v>
          </cell>
          <cell r="AW15">
            <v>43701.146560898931</v>
          </cell>
          <cell r="AX15">
            <v>44563.700000000004</v>
          </cell>
          <cell r="AY15">
            <v>7682.5560000000005</v>
          </cell>
          <cell r="BA15">
            <v>7682.5560000000005</v>
          </cell>
          <cell r="BB15">
            <v>6664.4711451281664</v>
          </cell>
          <cell r="BD15">
            <v>6664.4711451281664</v>
          </cell>
          <cell r="BE15">
            <v>7682.5560000000005</v>
          </cell>
          <cell r="BF15">
            <v>-577.529</v>
          </cell>
          <cell r="BG15">
            <v>879.93600000000004</v>
          </cell>
          <cell r="BH15">
            <v>302.40700000000004</v>
          </cell>
          <cell r="BI15">
            <v>397.92156134000004</v>
          </cell>
          <cell r="BK15">
            <v>397.92156134000004</v>
          </cell>
          <cell r="BL15">
            <v>302.40700000000004</v>
          </cell>
          <cell r="BN15">
            <v>166.37603100000001</v>
          </cell>
          <cell r="BO15">
            <v>0</v>
          </cell>
          <cell r="BR15">
            <v>0</v>
          </cell>
          <cell r="BV15">
            <v>1713.72</v>
          </cell>
          <cell r="BW15">
            <v>1173.2891418302379</v>
          </cell>
          <cell r="BX15">
            <v>1713.72</v>
          </cell>
          <cell r="BY15">
            <v>366.63900000000001</v>
          </cell>
          <cell r="BZ15">
            <v>27.4</v>
          </cell>
          <cell r="CA15">
            <v>366.63900000000001</v>
          </cell>
          <cell r="CB15">
            <v>2020.1010000000001</v>
          </cell>
          <cell r="CC15">
            <v>2183.4205933444441</v>
          </cell>
          <cell r="CD15">
            <v>2020.1010000000001</v>
          </cell>
          <cell r="CE15">
            <v>0</v>
          </cell>
          <cell r="CF15">
            <v>0</v>
          </cell>
          <cell r="CG15">
            <v>0</v>
          </cell>
          <cell r="CJ15">
            <v>0</v>
          </cell>
          <cell r="CM15">
            <v>0</v>
          </cell>
          <cell r="CP15">
            <v>0</v>
          </cell>
          <cell r="CR15">
            <v>343.54903999999999</v>
          </cell>
          <cell r="CT15">
            <v>1281.9452099999999</v>
          </cell>
          <cell r="CV15">
            <v>344.56671</v>
          </cell>
          <cell r="CX15">
            <v>50.039619999999999</v>
          </cell>
          <cell r="DG15">
            <v>3.35</v>
          </cell>
          <cell r="DH15">
            <v>1.0381</v>
          </cell>
        </row>
        <row r="16">
          <cell r="C16">
            <v>38838</v>
          </cell>
          <cell r="D16" t="str">
            <v>Y</v>
          </cell>
          <cell r="E16">
            <v>1167122</v>
          </cell>
          <cell r="F16">
            <v>1170279.2</v>
          </cell>
          <cell r="H16">
            <v>113</v>
          </cell>
          <cell r="I16">
            <v>126</v>
          </cell>
          <cell r="K16">
            <v>3775.2220000000002</v>
          </cell>
          <cell r="L16">
            <v>971.24400000000003</v>
          </cell>
          <cell r="M16">
            <v>286.86621799009959</v>
          </cell>
          <cell r="N16">
            <v>-42.108789450301707</v>
          </cell>
          <cell r="O16">
            <v>5075.4410074404013</v>
          </cell>
          <cell r="P16">
            <v>4746.4660000000003</v>
          </cell>
          <cell r="Q16">
            <v>5561.4184816358993</v>
          </cell>
          <cell r="S16">
            <v>5561.4184816358993</v>
          </cell>
          <cell r="T16">
            <v>5075.4410074404013</v>
          </cell>
          <cell r="U16">
            <v>1255.56</v>
          </cell>
          <cell r="W16">
            <v>1255.56</v>
          </cell>
          <cell r="X16">
            <v>1684.5125254000002</v>
          </cell>
          <cell r="Z16">
            <v>1684.5125254000002</v>
          </cell>
          <cell r="AA16">
            <v>1255.56</v>
          </cell>
          <cell r="AB16">
            <v>80.513999999999996</v>
          </cell>
          <cell r="AC16">
            <v>3170.8389999999999</v>
          </cell>
          <cell r="AD16">
            <v>3251.3530000000001</v>
          </cell>
          <cell r="AE16">
            <v>680.81192139999996</v>
          </cell>
          <cell r="AG16">
            <v>680.81192139999996</v>
          </cell>
          <cell r="AH16">
            <v>3251.3530000000001</v>
          </cell>
          <cell r="AJ16">
            <v>3190.639968</v>
          </cell>
          <cell r="AK16">
            <v>0</v>
          </cell>
          <cell r="AO16">
            <v>28306.058679999998</v>
          </cell>
          <cell r="AP16">
            <v>4750.1490000000003</v>
          </cell>
          <cell r="AQ16">
            <v>997.61599999999999</v>
          </cell>
          <cell r="AR16">
            <v>961.00183026683362</v>
          </cell>
          <cell r="AS16">
            <v>-141.06444465851072</v>
          </cell>
          <cell r="AT16">
            <v>33056.20768</v>
          </cell>
          <cell r="AU16">
            <v>34038.341248852645</v>
          </cell>
          <cell r="AW16">
            <v>34038.341248852645</v>
          </cell>
          <cell r="AX16">
            <v>33056.20768</v>
          </cell>
          <cell r="AY16">
            <v>4779.933</v>
          </cell>
          <cell r="BA16">
            <v>4779.933</v>
          </cell>
          <cell r="BB16">
            <v>4682.469999954561</v>
          </cell>
          <cell r="BD16">
            <v>4682.469999954561</v>
          </cell>
          <cell r="BE16">
            <v>4779.933</v>
          </cell>
          <cell r="BF16">
            <v>441.34100000000001</v>
          </cell>
          <cell r="BG16">
            <v>742.89599999999996</v>
          </cell>
          <cell r="BH16">
            <v>1184.2370000000001</v>
          </cell>
          <cell r="BI16">
            <v>275.18579801599998</v>
          </cell>
          <cell r="BK16">
            <v>275.18579801599998</v>
          </cell>
          <cell r="BL16">
            <v>1184.2370000000001</v>
          </cell>
          <cell r="BN16">
            <v>500.81422680000003</v>
          </cell>
          <cell r="BO16">
            <v>0</v>
          </cell>
          <cell r="BR16">
            <v>0</v>
          </cell>
          <cell r="BV16">
            <v>1163.192</v>
          </cell>
          <cell r="BW16">
            <v>890.46964695527925</v>
          </cell>
          <cell r="BX16">
            <v>1163.192</v>
          </cell>
          <cell r="BY16">
            <v>-57.600999999999999</v>
          </cell>
          <cell r="BZ16">
            <v>115.5</v>
          </cell>
          <cell r="CA16">
            <v>-57.600999999999999</v>
          </cell>
          <cell r="CB16">
            <v>2177.384</v>
          </cell>
          <cell r="CC16">
            <v>2087.9945087037299</v>
          </cell>
          <cell r="CD16">
            <v>2177.384</v>
          </cell>
          <cell r="CE16">
            <v>0</v>
          </cell>
          <cell r="CF16">
            <v>0</v>
          </cell>
          <cell r="CG16">
            <v>0</v>
          </cell>
          <cell r="CJ16">
            <v>0</v>
          </cell>
          <cell r="CM16">
            <v>0</v>
          </cell>
          <cell r="CP16">
            <v>0</v>
          </cell>
          <cell r="CR16">
            <v>343.54903999999999</v>
          </cell>
          <cell r="CT16">
            <v>1398.91346</v>
          </cell>
          <cell r="CV16">
            <v>387.31635</v>
          </cell>
          <cell r="CX16">
            <v>47.605379999999997</v>
          </cell>
          <cell r="DG16">
            <v>3.35</v>
          </cell>
          <cell r="DH16">
            <v>1.0381</v>
          </cell>
        </row>
        <row r="17">
          <cell r="C17">
            <v>38869</v>
          </cell>
          <cell r="D17" t="str">
            <v>Y</v>
          </cell>
          <cell r="E17">
            <v>1165430</v>
          </cell>
          <cell r="F17">
            <v>1169951.8</v>
          </cell>
          <cell r="K17">
            <v>3084.5520000000001</v>
          </cell>
          <cell r="L17">
            <v>522.36099999999999</v>
          </cell>
          <cell r="M17">
            <v>0</v>
          </cell>
          <cell r="N17">
            <v>0</v>
          </cell>
          <cell r="O17">
            <v>3606.913</v>
          </cell>
          <cell r="P17">
            <v>3606.913</v>
          </cell>
          <cell r="Q17">
            <v>3119.6107128999997</v>
          </cell>
          <cell r="S17">
            <v>3119.6107128999997</v>
          </cell>
          <cell r="T17">
            <v>3606.913</v>
          </cell>
          <cell r="U17">
            <v>1312.6080000000002</v>
          </cell>
          <cell r="W17">
            <v>1312.6080000000002</v>
          </cell>
          <cell r="X17">
            <v>1179.9298199999998</v>
          </cell>
          <cell r="Z17">
            <v>1179.9298199999998</v>
          </cell>
          <cell r="AA17">
            <v>1312.6080000000002</v>
          </cell>
          <cell r="AB17">
            <v>-104.37</v>
          </cell>
          <cell r="AC17">
            <v>4283.8490000000002</v>
          </cell>
          <cell r="AD17">
            <v>4179.4790000000003</v>
          </cell>
          <cell r="AE17">
            <v>157.70638199999999</v>
          </cell>
          <cell r="AG17">
            <v>157.70638199999999</v>
          </cell>
          <cell r="AH17">
            <v>4179.4790000000003</v>
          </cell>
          <cell r="AJ17">
            <v>3190.639968</v>
          </cell>
          <cell r="AK17">
            <v>0</v>
          </cell>
          <cell r="AO17">
            <v>23654.384000000002</v>
          </cell>
          <cell r="AP17">
            <v>2098.9839999999999</v>
          </cell>
          <cell r="AQ17">
            <v>0</v>
          </cell>
          <cell r="AR17">
            <v>0</v>
          </cell>
          <cell r="AS17">
            <v>0</v>
          </cell>
          <cell r="AT17">
            <v>25753.368000000002</v>
          </cell>
          <cell r="AU17">
            <v>24355.044702028288</v>
          </cell>
          <cell r="AW17">
            <v>24355.044702028288</v>
          </cell>
          <cell r="AX17">
            <v>25753.368000000002</v>
          </cell>
          <cell r="AY17">
            <v>5872.326</v>
          </cell>
          <cell r="BA17">
            <v>5872.326</v>
          </cell>
          <cell r="BB17">
            <v>3545.4800713230202</v>
          </cell>
          <cell r="BD17">
            <v>3545.4800713230202</v>
          </cell>
          <cell r="BE17">
            <v>5872.326</v>
          </cell>
          <cell r="BF17">
            <v>214.08099999999999</v>
          </cell>
          <cell r="BG17">
            <v>1416.6869999999999</v>
          </cell>
          <cell r="BH17">
            <v>1630.7679999999998</v>
          </cell>
          <cell r="BI17">
            <v>212.12850583999997</v>
          </cell>
          <cell r="BK17">
            <v>212.12850583999997</v>
          </cell>
          <cell r="BL17">
            <v>1630.7679999999998</v>
          </cell>
          <cell r="BN17">
            <v>500.81422680000003</v>
          </cell>
          <cell r="BO17">
            <v>0</v>
          </cell>
          <cell r="BR17">
            <v>0</v>
          </cell>
          <cell r="BV17">
            <v>931.19100000000003</v>
          </cell>
          <cell r="BW17">
            <v>540.23120771153924</v>
          </cell>
          <cell r="BX17">
            <v>931.19100000000003</v>
          </cell>
          <cell r="BY17">
            <v>55.57443</v>
          </cell>
          <cell r="BZ17">
            <v>165</v>
          </cell>
          <cell r="CA17">
            <v>55.57443</v>
          </cell>
          <cell r="CB17">
            <v>1799.7660000000001</v>
          </cell>
          <cell r="CC17">
            <v>1963.8335967598669</v>
          </cell>
          <cell r="CD17">
            <v>1799.7660000000001</v>
          </cell>
          <cell r="CE17">
            <v>0</v>
          </cell>
          <cell r="CF17">
            <v>0</v>
          </cell>
          <cell r="CG17">
            <v>0</v>
          </cell>
          <cell r="CJ17">
            <v>0</v>
          </cell>
          <cell r="CM17">
            <v>0</v>
          </cell>
          <cell r="CP17">
            <v>0</v>
          </cell>
          <cell r="CR17">
            <v>343.54903999999999</v>
          </cell>
          <cell r="CT17">
            <v>1086.78601</v>
          </cell>
          <cell r="CV17">
            <v>322.91139000000004</v>
          </cell>
          <cell r="CX17">
            <v>46.51972</v>
          </cell>
          <cell r="DG17">
            <v>3.35</v>
          </cell>
          <cell r="DH17">
            <v>1.0381</v>
          </cell>
        </row>
        <row r="18">
          <cell r="C18">
            <v>38899</v>
          </cell>
          <cell r="D18" t="str">
            <v>Y</v>
          </cell>
          <cell r="E18">
            <v>1163591</v>
          </cell>
          <cell r="F18">
            <v>1172854</v>
          </cell>
          <cell r="K18">
            <v>2618.59</v>
          </cell>
          <cell r="L18">
            <v>743.32</v>
          </cell>
          <cell r="M18">
            <v>0</v>
          </cell>
          <cell r="N18">
            <v>0</v>
          </cell>
          <cell r="O18">
            <v>3361.9100000000003</v>
          </cell>
          <cell r="P18">
            <v>3361.9100000000003</v>
          </cell>
          <cell r="Q18">
            <v>2884.4804721249993</v>
          </cell>
          <cell r="S18">
            <v>2884.4804721249993</v>
          </cell>
          <cell r="T18">
            <v>3361.9100000000003</v>
          </cell>
          <cell r="U18">
            <v>1175.8679999999999</v>
          </cell>
          <cell r="W18">
            <v>1175.8679999999999</v>
          </cell>
          <cell r="X18">
            <v>1219.2608139999998</v>
          </cell>
          <cell r="Z18">
            <v>1219.2608139999998</v>
          </cell>
          <cell r="AA18">
            <v>1175.8679999999999</v>
          </cell>
          <cell r="AB18">
            <v>83.129000000000005</v>
          </cell>
          <cell r="AC18">
            <v>5736.5309999999999</v>
          </cell>
          <cell r="AD18">
            <v>5819.66</v>
          </cell>
          <cell r="AE18">
            <v>162.96326139999999</v>
          </cell>
          <cell r="AG18">
            <v>162.96326139999999</v>
          </cell>
          <cell r="AH18">
            <v>5819.66</v>
          </cell>
          <cell r="AJ18">
            <v>3190.639968</v>
          </cell>
          <cell r="AK18">
            <v>0</v>
          </cell>
          <cell r="AO18">
            <v>22901.441000000003</v>
          </cell>
          <cell r="AP18">
            <v>3588.741</v>
          </cell>
          <cell r="AQ18">
            <v>0</v>
          </cell>
          <cell r="AR18">
            <v>0</v>
          </cell>
          <cell r="AS18">
            <v>0</v>
          </cell>
          <cell r="AT18">
            <v>26490.182000000001</v>
          </cell>
          <cell r="AU18">
            <v>25287.372269750776</v>
          </cell>
          <cell r="AW18">
            <v>25287.372269750776</v>
          </cell>
          <cell r="AX18">
            <v>26490.182000000001</v>
          </cell>
          <cell r="AY18">
            <v>5244.8639999999996</v>
          </cell>
          <cell r="BA18">
            <v>5244.8639999999996</v>
          </cell>
          <cell r="BB18">
            <v>3641.7782389959289</v>
          </cell>
          <cell r="BD18">
            <v>3641.7782389959289</v>
          </cell>
          <cell r="BE18">
            <v>5244.8639999999996</v>
          </cell>
          <cell r="BF18">
            <v>210.61600000000001</v>
          </cell>
          <cell r="BG18">
            <v>3246.33</v>
          </cell>
          <cell r="BH18">
            <v>3456.9459999999999</v>
          </cell>
          <cell r="BI18">
            <v>212.75933136799998</v>
          </cell>
          <cell r="BK18">
            <v>212.75933136799998</v>
          </cell>
          <cell r="BL18">
            <v>3456.9459999999999</v>
          </cell>
          <cell r="BN18">
            <v>500.81422680000003</v>
          </cell>
          <cell r="BO18">
            <v>0</v>
          </cell>
          <cell r="BR18">
            <v>0</v>
          </cell>
          <cell r="BV18">
            <v>779.14300000000003</v>
          </cell>
          <cell r="BW18">
            <v>525.79831725648535</v>
          </cell>
          <cell r="BX18">
            <v>779.14300000000003</v>
          </cell>
          <cell r="BY18">
            <v>60.509</v>
          </cell>
          <cell r="BZ18">
            <v>225.6</v>
          </cell>
          <cell r="CA18">
            <v>60.509</v>
          </cell>
          <cell r="CB18">
            <v>1558.13</v>
          </cell>
          <cell r="CC18">
            <v>1684.3165844639002</v>
          </cell>
          <cell r="CD18">
            <v>1558.13</v>
          </cell>
          <cell r="CE18">
            <v>0</v>
          </cell>
          <cell r="CF18">
            <v>0</v>
          </cell>
          <cell r="CG18">
            <v>0</v>
          </cell>
          <cell r="CJ18">
            <v>0</v>
          </cell>
          <cell r="CM18">
            <v>0</v>
          </cell>
          <cell r="CP18">
            <v>0</v>
          </cell>
          <cell r="CR18">
            <v>343.54903999999999</v>
          </cell>
          <cell r="CT18">
            <v>885.54817000000003</v>
          </cell>
          <cell r="CV18">
            <v>280.55297999999999</v>
          </cell>
          <cell r="CX18">
            <v>48.479459999999996</v>
          </cell>
          <cell r="DG18">
            <v>3.35</v>
          </cell>
          <cell r="DH18">
            <v>1.0381</v>
          </cell>
        </row>
        <row r="19">
          <cell r="C19">
            <v>38930</v>
          </cell>
          <cell r="D19" t="str">
            <v>Y</v>
          </cell>
          <cell r="E19">
            <v>1162494</v>
          </cell>
          <cell r="F19">
            <v>1174207.8</v>
          </cell>
          <cell r="K19">
            <v>2571.5430000000001</v>
          </cell>
          <cell r="L19">
            <v>746.85400000000004</v>
          </cell>
          <cell r="M19">
            <v>0</v>
          </cell>
          <cell r="N19">
            <v>0</v>
          </cell>
          <cell r="O19">
            <v>3318.3969999999999</v>
          </cell>
          <cell r="P19">
            <v>3318.3969999999999</v>
          </cell>
          <cell r="Q19">
            <v>4206.0561140699992</v>
          </cell>
          <cell r="S19">
            <v>4206.0561140699992</v>
          </cell>
          <cell r="T19">
            <v>3318.3969999999999</v>
          </cell>
          <cell r="U19">
            <v>1231.309</v>
          </cell>
          <cell r="W19">
            <v>1231.309</v>
          </cell>
          <cell r="X19">
            <v>1219.2608139999998</v>
          </cell>
          <cell r="Z19">
            <v>1219.2608139999998</v>
          </cell>
          <cell r="AA19">
            <v>1231.309</v>
          </cell>
          <cell r="AB19">
            <v>-82.356999999999999</v>
          </cell>
          <cell r="AC19">
            <v>3913.6239999999998</v>
          </cell>
          <cell r="AD19">
            <v>3831.2669999999998</v>
          </cell>
          <cell r="AE19">
            <v>162.96326139999999</v>
          </cell>
          <cell r="AG19">
            <v>162.96326139999999</v>
          </cell>
          <cell r="AH19">
            <v>3831.2669999999998</v>
          </cell>
          <cell r="AJ19">
            <v>3190.639968</v>
          </cell>
          <cell r="AK19">
            <v>0</v>
          </cell>
          <cell r="AO19">
            <v>20101.854000000003</v>
          </cell>
          <cell r="AP19">
            <v>3634.4839999999999</v>
          </cell>
          <cell r="AQ19">
            <v>0</v>
          </cell>
          <cell r="AR19">
            <v>0</v>
          </cell>
          <cell r="AS19">
            <v>0</v>
          </cell>
          <cell r="AT19">
            <v>23736.338000000003</v>
          </cell>
          <cell r="AU19">
            <v>31440.83457221515</v>
          </cell>
          <cell r="AW19">
            <v>31440.83457221515</v>
          </cell>
          <cell r="AX19">
            <v>23736.338000000003</v>
          </cell>
          <cell r="AY19">
            <v>5303.0259999999998</v>
          </cell>
          <cell r="BA19">
            <v>5303.0259999999998</v>
          </cell>
          <cell r="BB19">
            <v>3634.6788691001807</v>
          </cell>
          <cell r="BD19">
            <v>3634.6788691001807</v>
          </cell>
          <cell r="BE19">
            <v>5303.0259999999998</v>
          </cell>
          <cell r="BF19">
            <v>102.229</v>
          </cell>
          <cell r="BG19">
            <v>1770.346</v>
          </cell>
          <cell r="BH19">
            <v>1872.575</v>
          </cell>
          <cell r="BI19">
            <v>212.75933136799998</v>
          </cell>
          <cell r="BK19">
            <v>212.75933136799998</v>
          </cell>
          <cell r="BL19">
            <v>1872.575</v>
          </cell>
          <cell r="BN19">
            <v>500.81422680000003</v>
          </cell>
          <cell r="BO19">
            <v>0</v>
          </cell>
          <cell r="BR19">
            <v>0</v>
          </cell>
          <cell r="BV19">
            <v>768.30200000000002</v>
          </cell>
          <cell r="BW19">
            <v>694.2470047352673</v>
          </cell>
          <cell r="BX19">
            <v>768.30200000000002</v>
          </cell>
          <cell r="BY19">
            <v>662.87400000000002</v>
          </cell>
          <cell r="BZ19">
            <v>244</v>
          </cell>
          <cell r="CA19">
            <v>662.87400000000002</v>
          </cell>
          <cell r="CB19">
            <v>1435.5360000000001</v>
          </cell>
          <cell r="CC19">
            <v>1495.7903258207123</v>
          </cell>
          <cell r="CD19">
            <v>1435.5360000000001</v>
          </cell>
          <cell r="CE19">
            <v>0</v>
          </cell>
          <cell r="CF19">
            <v>0</v>
          </cell>
          <cell r="CG19">
            <v>0</v>
          </cell>
          <cell r="CJ19">
            <v>0</v>
          </cell>
          <cell r="CM19">
            <v>0</v>
          </cell>
          <cell r="CP19">
            <v>0</v>
          </cell>
          <cell r="CR19">
            <v>343.77065000000005</v>
          </cell>
          <cell r="CT19">
            <v>744.44736999999998</v>
          </cell>
          <cell r="CV19">
            <v>300.99534999999997</v>
          </cell>
          <cell r="CX19">
            <v>46.322720000000004</v>
          </cell>
          <cell r="DG19">
            <v>3.35</v>
          </cell>
          <cell r="DH19">
            <v>1.0381</v>
          </cell>
        </row>
        <row r="20">
          <cell r="C20">
            <v>38961</v>
          </cell>
          <cell r="D20" t="str">
            <v>Y</v>
          </cell>
          <cell r="E20">
            <v>1164626</v>
          </cell>
          <cell r="F20">
            <v>1176595.2</v>
          </cell>
          <cell r="K20">
            <v>2052.3690000000001</v>
          </cell>
          <cell r="L20">
            <v>412.839</v>
          </cell>
          <cell r="M20">
            <v>0</v>
          </cell>
          <cell r="N20">
            <v>0</v>
          </cell>
          <cell r="O20">
            <v>2465.2080000000001</v>
          </cell>
          <cell r="P20">
            <v>2465.2080000000001</v>
          </cell>
          <cell r="Q20">
            <v>3454.5788806999999</v>
          </cell>
          <cell r="S20">
            <v>3454.5788806999999</v>
          </cell>
          <cell r="T20">
            <v>2465.2080000000001</v>
          </cell>
          <cell r="U20">
            <v>997.98400000000004</v>
          </cell>
          <cell r="W20">
            <v>997.98400000000004</v>
          </cell>
          <cell r="X20">
            <v>1179.9298199999998</v>
          </cell>
          <cell r="Z20">
            <v>1179.9298199999998</v>
          </cell>
          <cell r="AA20">
            <v>997.98400000000004</v>
          </cell>
          <cell r="AB20">
            <v>77.069999999999993</v>
          </cell>
          <cell r="AC20">
            <v>1764.085</v>
          </cell>
          <cell r="AD20">
            <v>1841.155</v>
          </cell>
          <cell r="AE20">
            <v>157.70638199999999</v>
          </cell>
          <cell r="AG20">
            <v>157.70638199999999</v>
          </cell>
          <cell r="AH20">
            <v>1841.155</v>
          </cell>
          <cell r="AJ20">
            <v>3190.639968</v>
          </cell>
          <cell r="AK20">
            <v>0</v>
          </cell>
          <cell r="AO20">
            <v>20108.533460000002</v>
          </cell>
          <cell r="AP20">
            <v>2072.9059999999999</v>
          </cell>
          <cell r="AQ20">
            <v>0</v>
          </cell>
          <cell r="AR20">
            <v>0</v>
          </cell>
          <cell r="AS20">
            <v>0</v>
          </cell>
          <cell r="AT20">
            <v>22181.439460000001</v>
          </cell>
          <cell r="AU20">
            <v>24577.740497390914</v>
          </cell>
          <cell r="AW20">
            <v>24577.740497390914</v>
          </cell>
          <cell r="AX20">
            <v>22181.439460000001</v>
          </cell>
          <cell r="AY20">
            <v>6583.91</v>
          </cell>
          <cell r="BA20">
            <v>6583.91</v>
          </cell>
          <cell r="BB20">
            <v>3545.9319300463253</v>
          </cell>
          <cell r="BD20">
            <v>3545.9319300463253</v>
          </cell>
          <cell r="BE20">
            <v>6583.91</v>
          </cell>
          <cell r="BF20">
            <v>-215.79499999999999</v>
          </cell>
          <cell r="BG20">
            <v>857.572</v>
          </cell>
          <cell r="BH20">
            <v>641.77700000000004</v>
          </cell>
          <cell r="BI20">
            <v>212.12850583999997</v>
          </cell>
          <cell r="BK20">
            <v>212.12850583999997</v>
          </cell>
          <cell r="BL20">
            <v>641.77700000000004</v>
          </cell>
          <cell r="BN20">
            <v>500.81422680000003</v>
          </cell>
          <cell r="BO20">
            <v>0</v>
          </cell>
          <cell r="BR20">
            <v>0</v>
          </cell>
          <cell r="BV20">
            <v>707.37199999999996</v>
          </cell>
          <cell r="BW20">
            <v>579.60793011030114</v>
          </cell>
          <cell r="BX20">
            <v>707.37199999999996</v>
          </cell>
          <cell r="BY20">
            <v>211.762</v>
          </cell>
          <cell r="BZ20">
            <v>236.1</v>
          </cell>
          <cell r="CA20">
            <v>211.762</v>
          </cell>
          <cell r="CB20">
            <v>1324.0719999999999</v>
          </cell>
          <cell r="CC20">
            <v>1419.2481832938925</v>
          </cell>
          <cell r="CD20">
            <v>1324.0719999999999</v>
          </cell>
          <cell r="CE20">
            <v>1691.38554</v>
          </cell>
          <cell r="CF20">
            <v>4000</v>
          </cell>
          <cell r="CG20">
            <v>1691.38554</v>
          </cell>
          <cell r="CJ20">
            <v>0</v>
          </cell>
          <cell r="CM20">
            <v>0</v>
          </cell>
          <cell r="CP20">
            <v>0</v>
          </cell>
          <cell r="CR20">
            <v>343.77065000000005</v>
          </cell>
          <cell r="CT20">
            <v>648.17197999999996</v>
          </cell>
          <cell r="CV20">
            <v>281.83446000000004</v>
          </cell>
          <cell r="CX20">
            <v>50.295059999999999</v>
          </cell>
          <cell r="DG20">
            <v>3.35</v>
          </cell>
          <cell r="DH20">
            <v>1.0381</v>
          </cell>
        </row>
        <row r="21">
          <cell r="C21">
            <v>38991</v>
          </cell>
          <cell r="D21" t="str">
            <v>Y</v>
          </cell>
          <cell r="E21">
            <v>1167109</v>
          </cell>
          <cell r="F21">
            <v>1182564.3999999999</v>
          </cell>
          <cell r="H21">
            <v>279</v>
          </cell>
          <cell r="I21">
            <v>249</v>
          </cell>
          <cell r="K21">
            <v>5656.5630000000001</v>
          </cell>
          <cell r="L21">
            <v>823.29499999999996</v>
          </cell>
          <cell r="M21">
            <v>-52.137003586767577</v>
          </cell>
          <cell r="N21">
            <v>7.6531593726468978</v>
          </cell>
          <cell r="O21">
            <v>6420.0678370405858</v>
          </cell>
          <cell r="P21">
            <v>6479.8580000000002</v>
          </cell>
          <cell r="Q21">
            <v>6388.2807774168423</v>
          </cell>
          <cell r="S21">
            <v>6388.2807774168423</v>
          </cell>
          <cell r="T21">
            <v>6420.0678370405858</v>
          </cell>
          <cell r="U21">
            <v>1657.674</v>
          </cell>
          <cell r="W21">
            <v>1657.674</v>
          </cell>
          <cell r="X21">
            <v>2138.6868150999999</v>
          </cell>
          <cell r="Z21">
            <v>2138.6868150999999</v>
          </cell>
          <cell r="AA21">
            <v>1657.674</v>
          </cell>
          <cell r="AB21">
            <v>-55.134</v>
          </cell>
          <cell r="AC21">
            <v>2757.4409999999998</v>
          </cell>
          <cell r="AD21">
            <v>2702.3069999999998</v>
          </cell>
          <cell r="AE21">
            <v>1186.3308514</v>
          </cell>
          <cell r="AG21">
            <v>1186.3308514</v>
          </cell>
          <cell r="AH21">
            <v>2702.3069999999998</v>
          </cell>
          <cell r="AJ21">
            <v>1899.1253333333332</v>
          </cell>
          <cell r="AK21">
            <v>0</v>
          </cell>
          <cell r="AO21">
            <v>37367.830999999998</v>
          </cell>
          <cell r="AP21">
            <v>3665.2840000000001</v>
          </cell>
          <cell r="AQ21">
            <v>-180.23099999999999</v>
          </cell>
          <cell r="AR21">
            <v>-173.61622194393604</v>
          </cell>
          <cell r="AS21">
            <v>25.485020710914171</v>
          </cell>
          <cell r="AT21">
            <v>41033.114999999998</v>
          </cell>
          <cell r="AU21">
            <v>40665.703474431524</v>
          </cell>
          <cell r="AW21">
            <v>40665.703474431524</v>
          </cell>
          <cell r="AX21">
            <v>41033.114999999998</v>
          </cell>
          <cell r="AY21">
            <v>5917.1960000000008</v>
          </cell>
          <cell r="BA21">
            <v>5917.1960000000008</v>
          </cell>
          <cell r="BB21">
            <v>5712.891090545093</v>
          </cell>
          <cell r="BD21">
            <v>5712.891090545093</v>
          </cell>
          <cell r="BE21">
            <v>5917.1960000000008</v>
          </cell>
          <cell r="BF21">
            <v>-121.596</v>
          </cell>
          <cell r="BG21">
            <v>759.72299999999996</v>
          </cell>
          <cell r="BH21">
            <v>638.12699999999995</v>
          </cell>
          <cell r="BI21">
            <v>336.12592022000001</v>
          </cell>
          <cell r="BK21">
            <v>336.12592022000001</v>
          </cell>
          <cell r="BL21">
            <v>638.12699999999995</v>
          </cell>
          <cell r="BN21">
            <v>265.40006666666665</v>
          </cell>
          <cell r="BO21">
            <v>0</v>
          </cell>
          <cell r="BR21">
            <v>0</v>
          </cell>
          <cell r="BV21">
            <v>733.673</v>
          </cell>
          <cell r="BW21">
            <v>1045.3120778547541</v>
          </cell>
          <cell r="BX21">
            <v>733.673</v>
          </cell>
          <cell r="BY21">
            <v>297.33258000000001</v>
          </cell>
          <cell r="BZ21">
            <v>28.3</v>
          </cell>
          <cell r="CA21">
            <v>297.33258000000001</v>
          </cell>
          <cell r="CB21">
            <v>1045.21</v>
          </cell>
          <cell r="CC21">
            <v>1368.6036012433653</v>
          </cell>
          <cell r="CD21">
            <v>1045.21</v>
          </cell>
          <cell r="CE21">
            <v>0</v>
          </cell>
          <cell r="CF21">
            <v>0</v>
          </cell>
          <cell r="CG21">
            <v>0</v>
          </cell>
          <cell r="CJ21">
            <v>0</v>
          </cell>
          <cell r="CM21">
            <v>0</v>
          </cell>
          <cell r="CP21">
            <v>0</v>
          </cell>
          <cell r="CR21">
            <v>96.586830000000006</v>
          </cell>
          <cell r="CT21">
            <v>622.09357999999997</v>
          </cell>
          <cell r="CV21">
            <v>277.60275999999999</v>
          </cell>
          <cell r="CX21">
            <v>48.926839999999999</v>
          </cell>
          <cell r="DG21">
            <v>3.33</v>
          </cell>
          <cell r="DH21">
            <v>1.0381</v>
          </cell>
        </row>
        <row r="22">
          <cell r="C22">
            <v>39022</v>
          </cell>
          <cell r="D22" t="str">
            <v>Y</v>
          </cell>
          <cell r="E22">
            <v>1171351</v>
          </cell>
          <cell r="F22">
            <v>1182217.5</v>
          </cell>
          <cell r="H22">
            <v>382</v>
          </cell>
          <cell r="I22">
            <v>518</v>
          </cell>
          <cell r="K22">
            <v>7068.665</v>
          </cell>
          <cell r="L22">
            <v>1597.559</v>
          </cell>
          <cell r="M22">
            <v>1673.3330961247348</v>
          </cell>
          <cell r="N22">
            <v>-245.62718965955645</v>
          </cell>
          <cell r="O22">
            <v>10585.184285784293</v>
          </cell>
          <cell r="P22">
            <v>8666.2240000000002</v>
          </cell>
          <cell r="Q22">
            <v>11319.977988296914</v>
          </cell>
          <cell r="S22">
            <v>11319.977988296914</v>
          </cell>
          <cell r="T22">
            <v>10585.184285784293</v>
          </cell>
          <cell r="U22">
            <v>2429.6550000000002</v>
          </cell>
          <cell r="W22">
            <v>2429.6550000000002</v>
          </cell>
          <cell r="X22">
            <v>3092.6313001999993</v>
          </cell>
          <cell r="Z22">
            <v>3092.6313001999993</v>
          </cell>
          <cell r="AA22">
            <v>2429.6550000000002</v>
          </cell>
          <cell r="AB22">
            <v>97.299000000000007</v>
          </cell>
          <cell r="AC22">
            <v>2142.1770000000001</v>
          </cell>
          <cell r="AD22">
            <v>2239.4760000000001</v>
          </cell>
          <cell r="AE22">
            <v>2286.6397620000007</v>
          </cell>
          <cell r="AG22">
            <v>2286.6397620000007</v>
          </cell>
          <cell r="AH22">
            <v>2239.4760000000001</v>
          </cell>
          <cell r="AJ22">
            <v>1899.1253333333332</v>
          </cell>
          <cell r="AK22">
            <v>0</v>
          </cell>
          <cell r="AO22">
            <v>44127.274400000002</v>
          </cell>
          <cell r="AP22">
            <v>6097.59</v>
          </cell>
          <cell r="AQ22">
            <v>5784.5</v>
          </cell>
          <cell r="AR22">
            <v>5572.1992100953667</v>
          </cell>
          <cell r="AS22">
            <v>-817.93854156632301</v>
          </cell>
          <cell r="AT22">
            <v>50224.864400000006</v>
          </cell>
          <cell r="AU22">
            <v>56372.97936489003</v>
          </cell>
          <cell r="AW22">
            <v>56372.97936489003</v>
          </cell>
          <cell r="AX22">
            <v>50224.864400000006</v>
          </cell>
          <cell r="AY22">
            <v>10122.847</v>
          </cell>
          <cell r="BA22">
            <v>10122.847</v>
          </cell>
          <cell r="BB22">
            <v>7856.0435667807278</v>
          </cell>
          <cell r="BD22">
            <v>7856.0435667807278</v>
          </cell>
          <cell r="BE22">
            <v>10122.847</v>
          </cell>
          <cell r="BF22">
            <v>-670.57500000000005</v>
          </cell>
          <cell r="BG22">
            <v>597.85299999999995</v>
          </cell>
          <cell r="BH22">
            <v>-72.722000000000094</v>
          </cell>
          <cell r="BI22">
            <v>468.77064650400007</v>
          </cell>
          <cell r="BK22">
            <v>468.77064650400007</v>
          </cell>
          <cell r="BL22">
            <v>-72.722000000000094</v>
          </cell>
          <cell r="BN22">
            <v>265.40006666666665</v>
          </cell>
          <cell r="BO22">
            <v>0</v>
          </cell>
          <cell r="BR22">
            <v>0</v>
          </cell>
          <cell r="BV22">
            <v>1065.2018599999999</v>
          </cell>
          <cell r="BW22">
            <v>1795.702448605849</v>
          </cell>
          <cell r="BX22">
            <v>1065.2018599999999</v>
          </cell>
          <cell r="BY22">
            <v>1179.9849999999999</v>
          </cell>
          <cell r="BZ22">
            <v>327.3</v>
          </cell>
          <cell r="CA22">
            <v>1179.9849999999999</v>
          </cell>
          <cell r="CB22">
            <v>1121.663</v>
          </cell>
          <cell r="CC22">
            <v>1245.2542319528695</v>
          </cell>
          <cell r="CD22">
            <v>1121.663</v>
          </cell>
          <cell r="CE22">
            <v>0</v>
          </cell>
          <cell r="CF22">
            <v>0</v>
          </cell>
          <cell r="CG22">
            <v>0</v>
          </cell>
          <cell r="CJ22">
            <v>0</v>
          </cell>
          <cell r="CM22">
            <v>0</v>
          </cell>
          <cell r="CP22">
            <v>0</v>
          </cell>
          <cell r="CR22">
            <v>319.15934000000004</v>
          </cell>
          <cell r="CT22">
            <v>526.0829</v>
          </cell>
          <cell r="CV22">
            <v>224.91744</v>
          </cell>
          <cell r="CX22">
            <v>51.503039999999999</v>
          </cell>
          <cell r="DG22">
            <v>3.33</v>
          </cell>
          <cell r="DH22">
            <v>1.0381</v>
          </cell>
        </row>
        <row r="23">
          <cell r="C23">
            <v>39052</v>
          </cell>
          <cell r="D23" t="str">
            <v>Y</v>
          </cell>
          <cell r="E23">
            <v>1175368</v>
          </cell>
          <cell r="F23">
            <v>1183015.25</v>
          </cell>
          <cell r="H23">
            <v>655</v>
          </cell>
          <cell r="I23">
            <v>869</v>
          </cell>
          <cell r="K23">
            <v>10813.331</v>
          </cell>
          <cell r="L23">
            <v>2831.07</v>
          </cell>
          <cell r="M23">
            <v>2633.0388764643653</v>
          </cell>
          <cell r="N23">
            <v>-386.50103720906145</v>
          </cell>
          <cell r="O23">
            <v>16663.940913673425</v>
          </cell>
          <cell r="P23">
            <v>13644.401</v>
          </cell>
          <cell r="Q23">
            <v>17171.022685627537</v>
          </cell>
          <cell r="S23">
            <v>17171.022685627537</v>
          </cell>
          <cell r="T23">
            <v>16663.940913673425</v>
          </cell>
          <cell r="U23">
            <v>3448.9410000000003</v>
          </cell>
          <cell r="W23">
            <v>3448.9410000000003</v>
          </cell>
          <cell r="X23">
            <v>4428.020633099999</v>
          </cell>
          <cell r="Z23">
            <v>4428.020633099999</v>
          </cell>
          <cell r="AA23">
            <v>3448.9410000000003</v>
          </cell>
          <cell r="AB23">
            <v>-63.024000000000001</v>
          </cell>
          <cell r="AC23">
            <v>2679.5050000000001</v>
          </cell>
          <cell r="AD23">
            <v>2616.4810000000002</v>
          </cell>
          <cell r="AE23">
            <v>3734.4750514000002</v>
          </cell>
          <cell r="AG23">
            <v>3734.4750514000002</v>
          </cell>
          <cell r="AH23">
            <v>2616.4810000000002</v>
          </cell>
          <cell r="AJ23">
            <v>1899.1253333333332</v>
          </cell>
          <cell r="AK23">
            <v>0</v>
          </cell>
          <cell r="AO23">
            <v>55680.376000000004</v>
          </cell>
          <cell r="AP23">
            <v>10953.206</v>
          </cell>
          <cell r="AQ23">
            <v>9102.0810000000001</v>
          </cell>
          <cell r="AR23">
            <v>8768.0194586263369</v>
          </cell>
          <cell r="AS23">
            <v>-1287.0484539061747</v>
          </cell>
          <cell r="AT23">
            <v>66633.582000000009</v>
          </cell>
          <cell r="AU23">
            <v>75222.322724233192</v>
          </cell>
          <cell r="AW23">
            <v>75222.322724233192</v>
          </cell>
          <cell r="AX23">
            <v>66633.582000000009</v>
          </cell>
          <cell r="AY23">
            <v>12805.866</v>
          </cell>
          <cell r="BA23">
            <v>12805.866</v>
          </cell>
          <cell r="BB23">
            <v>10868.007885779767</v>
          </cell>
          <cell r="BD23">
            <v>10868.007885779767</v>
          </cell>
          <cell r="BE23">
            <v>12805.866</v>
          </cell>
          <cell r="BF23">
            <v>-10.433999999999999</v>
          </cell>
          <cell r="BG23">
            <v>717.84699999999998</v>
          </cell>
          <cell r="BH23">
            <v>707.41300000000001</v>
          </cell>
          <cell r="BI23">
            <v>643.30377198000008</v>
          </cell>
          <cell r="BK23">
            <v>643.30377198000008</v>
          </cell>
          <cell r="BL23">
            <v>707.41300000000001</v>
          </cell>
          <cell r="BN23">
            <v>265.40006666666665</v>
          </cell>
          <cell r="BO23">
            <v>0</v>
          </cell>
          <cell r="BR23">
            <v>0</v>
          </cell>
          <cell r="BV23">
            <v>1578.1179999999999</v>
          </cell>
          <cell r="BW23">
            <v>2607.3795925664708</v>
          </cell>
          <cell r="BX23">
            <v>1578.1179999999999</v>
          </cell>
          <cell r="BY23">
            <v>3211.0839999999998</v>
          </cell>
          <cell r="BZ23">
            <v>380.1</v>
          </cell>
          <cell r="CA23">
            <v>3211.0839999999998</v>
          </cell>
          <cell r="CB23">
            <v>1161.079</v>
          </cell>
          <cell r="CC23">
            <v>1308.189139592344</v>
          </cell>
          <cell r="CD23">
            <v>1161.079</v>
          </cell>
          <cell r="CE23">
            <v>0</v>
          </cell>
          <cell r="CF23">
            <v>0</v>
          </cell>
          <cell r="CG23">
            <v>0</v>
          </cell>
          <cell r="CJ23">
            <v>0</v>
          </cell>
          <cell r="CM23">
            <v>0</v>
          </cell>
          <cell r="CP23">
            <v>0</v>
          </cell>
          <cell r="CR23">
            <v>319.39334000000002</v>
          </cell>
          <cell r="CT23">
            <v>583.95325000000003</v>
          </cell>
          <cell r="CV23">
            <v>207.58970000000002</v>
          </cell>
          <cell r="CX23">
            <v>50.143080000000005</v>
          </cell>
          <cell r="DG23">
            <v>3.33</v>
          </cell>
          <cell r="DH23">
            <v>1.0381</v>
          </cell>
        </row>
        <row r="24">
          <cell r="C24">
            <v>39083</v>
          </cell>
          <cell r="D24" t="str">
            <v>Y</v>
          </cell>
          <cell r="E24">
            <v>1177007</v>
          </cell>
          <cell r="F24">
            <v>1172040.8050000002</v>
          </cell>
          <cell r="H24">
            <v>845</v>
          </cell>
          <cell r="I24">
            <v>1021</v>
          </cell>
          <cell r="K24">
            <v>14431.619000000001</v>
          </cell>
          <cell r="L24">
            <v>3446.576</v>
          </cell>
          <cell r="M24">
            <v>2165.4900252337879</v>
          </cell>
          <cell r="N24">
            <v>-317.8702254899153</v>
          </cell>
          <cell r="O24">
            <v>20361.555250723701</v>
          </cell>
          <cell r="P24">
            <v>17878.195</v>
          </cell>
          <cell r="Q24">
            <v>19524.547726789224</v>
          </cell>
          <cell r="S24">
            <v>19524.547726789224</v>
          </cell>
          <cell r="T24">
            <v>20361.555250723701</v>
          </cell>
          <cell r="U24">
            <v>3278.873</v>
          </cell>
          <cell r="W24">
            <v>3278.873</v>
          </cell>
          <cell r="X24">
            <v>3926.6266023672624</v>
          </cell>
          <cell r="Z24">
            <v>3926.6266023672624</v>
          </cell>
          <cell r="AA24">
            <v>3278.873</v>
          </cell>
          <cell r="AB24">
            <v>71.007000000000005</v>
          </cell>
          <cell r="AC24">
            <v>2431.1529999999998</v>
          </cell>
          <cell r="AD24">
            <v>2502.16</v>
          </cell>
          <cell r="AE24">
            <v>1873.847</v>
          </cell>
          <cell r="AG24">
            <v>1873.847</v>
          </cell>
          <cell r="AH24">
            <v>2502.16</v>
          </cell>
          <cell r="AJ24">
            <v>1981.1016666666665</v>
          </cell>
          <cell r="AK24">
            <v>0</v>
          </cell>
          <cell r="AO24">
            <v>78144.525000000009</v>
          </cell>
          <cell r="AP24">
            <v>14106.093000000001</v>
          </cell>
          <cell r="AQ24">
            <v>7485.8239999999996</v>
          </cell>
          <cell r="AR24">
            <v>7211.0817840285135</v>
          </cell>
          <cell r="AS24">
            <v>-1058.5078508814179</v>
          </cell>
          <cell r="AT24">
            <v>92250.618000000017</v>
          </cell>
          <cell r="AU24">
            <v>80958.462237754837</v>
          </cell>
          <cell r="AW24">
            <v>80958.462237754837</v>
          </cell>
          <cell r="AX24">
            <v>92250.618000000017</v>
          </cell>
          <cell r="AY24">
            <v>14787.188</v>
          </cell>
          <cell r="BA24">
            <v>14787.188</v>
          </cell>
          <cell r="BB24">
            <v>14329.75903204743</v>
          </cell>
          <cell r="BD24">
            <v>14329.75903204743</v>
          </cell>
          <cell r="BE24">
            <v>14787.188</v>
          </cell>
          <cell r="BF24">
            <v>84.212000000000003</v>
          </cell>
          <cell r="BG24">
            <v>782.93399999999997</v>
          </cell>
          <cell r="BH24">
            <v>867.14599999999996</v>
          </cell>
          <cell r="BI24">
            <v>404.88407999999998</v>
          </cell>
          <cell r="BK24">
            <v>404.88407999999998</v>
          </cell>
          <cell r="BL24">
            <v>867.14599999999996</v>
          </cell>
          <cell r="BN24">
            <v>340.02101291666668</v>
          </cell>
          <cell r="BO24">
            <v>0</v>
          </cell>
          <cell r="BR24">
            <v>0</v>
          </cell>
          <cell r="BV24">
            <v>1841.847</v>
          </cell>
          <cell r="BW24">
            <v>2354.4067581259092</v>
          </cell>
          <cell r="BX24">
            <v>1841.847</v>
          </cell>
          <cell r="BY24">
            <v>1984.4269999999999</v>
          </cell>
          <cell r="BZ24">
            <v>724.1</v>
          </cell>
          <cell r="CA24">
            <v>1984.4269999999999</v>
          </cell>
          <cell r="CB24">
            <v>1490.0060000000001</v>
          </cell>
          <cell r="CC24">
            <v>1534.650442890829</v>
          </cell>
          <cell r="CD24">
            <v>1490.0060000000001</v>
          </cell>
          <cell r="CE24">
            <v>0</v>
          </cell>
          <cell r="CF24">
            <v>0</v>
          </cell>
          <cell r="CG24">
            <v>0</v>
          </cell>
          <cell r="CI24">
            <v>0</v>
          </cell>
          <cell r="CJ24">
            <v>0</v>
          </cell>
          <cell r="CM24">
            <v>0</v>
          </cell>
          <cell r="CP24">
            <v>0</v>
          </cell>
          <cell r="CR24">
            <v>319.17172999999997</v>
          </cell>
          <cell r="CS24">
            <v>303.01402033732501</v>
          </cell>
          <cell r="CT24">
            <v>859.47331000000008</v>
          </cell>
          <cell r="CU24">
            <v>921.16879749727411</v>
          </cell>
          <cell r="CV24">
            <v>262.57538</v>
          </cell>
          <cell r="CW24">
            <v>254.71625505622998</v>
          </cell>
          <cell r="CX24">
            <v>48.785379999999996</v>
          </cell>
          <cell r="CY24">
            <v>55.08470333333333</v>
          </cell>
          <cell r="DG24">
            <v>3.33</v>
          </cell>
          <cell r="DH24">
            <v>1.0381</v>
          </cell>
          <cell r="DI24">
            <v>0</v>
          </cell>
        </row>
        <row r="25">
          <cell r="C25">
            <v>39114</v>
          </cell>
          <cell r="D25" t="str">
            <v>Y</v>
          </cell>
          <cell r="E25">
            <v>1178184</v>
          </cell>
          <cell r="F25">
            <v>1170338.74</v>
          </cell>
          <cell r="H25">
            <v>1024</v>
          </cell>
          <cell r="I25">
            <v>865</v>
          </cell>
          <cell r="K25">
            <v>16994.167000000001</v>
          </cell>
          <cell r="L25">
            <v>3698.9749999999999</v>
          </cell>
          <cell r="M25">
            <v>-1956.3235328575854</v>
          </cell>
          <cell r="N25">
            <v>287.16675446277605</v>
          </cell>
          <cell r="O25">
            <v>18449.651712679639</v>
          </cell>
          <cell r="P25">
            <v>20693.142</v>
          </cell>
          <cell r="Q25">
            <v>16825.810660164458</v>
          </cell>
          <cell r="S25">
            <v>16825.810660164458</v>
          </cell>
          <cell r="T25">
            <v>18449.651712679639</v>
          </cell>
          <cell r="U25">
            <v>4250.7709999999997</v>
          </cell>
          <cell r="W25">
            <v>4250.7709999999997</v>
          </cell>
          <cell r="X25">
            <v>3382.7465757817827</v>
          </cell>
          <cell r="Z25">
            <v>3382.7465757817827</v>
          </cell>
          <cell r="AA25">
            <v>4250.7709999999997</v>
          </cell>
          <cell r="AB25">
            <v>-70.698999999999998</v>
          </cell>
          <cell r="AC25">
            <v>2819.17</v>
          </cell>
          <cell r="AD25">
            <v>2748.471</v>
          </cell>
          <cell r="AE25">
            <v>1724.8430000000001</v>
          </cell>
          <cell r="AG25">
            <v>1724.8430000000001</v>
          </cell>
          <cell r="AH25">
            <v>2748.471</v>
          </cell>
          <cell r="AJ25">
            <v>1981.1016666666665</v>
          </cell>
          <cell r="AK25">
            <v>0</v>
          </cell>
          <cell r="AO25">
            <v>66992.145000000004</v>
          </cell>
          <cell r="AP25">
            <v>8315.0239999999994</v>
          </cell>
          <cell r="AQ25">
            <v>-6762.7619999999997</v>
          </cell>
          <cell r="AR25">
            <v>-6514.5573644157594</v>
          </cell>
          <cell r="AS25">
            <v>956.2652923610442</v>
          </cell>
          <cell r="AT25">
            <v>75307.169000000009</v>
          </cell>
          <cell r="AU25">
            <v>71185.139943925766</v>
          </cell>
          <cell r="AW25">
            <v>71185.139943925766</v>
          </cell>
          <cell r="AX25">
            <v>75307.169000000009</v>
          </cell>
          <cell r="AY25">
            <v>16934.782999999999</v>
          </cell>
          <cell r="BA25">
            <v>16934.782999999999</v>
          </cell>
          <cell r="BB25">
            <v>12394.229888964292</v>
          </cell>
          <cell r="BD25">
            <v>12394.229888964292</v>
          </cell>
          <cell r="BE25">
            <v>16934.782999999999</v>
          </cell>
          <cell r="BF25">
            <v>209.43799999999999</v>
          </cell>
          <cell r="BG25">
            <v>904.25199999999995</v>
          </cell>
          <cell r="BH25">
            <v>1113.69</v>
          </cell>
          <cell r="BI25">
            <v>388.56110999999999</v>
          </cell>
          <cell r="BK25">
            <v>388.56110999999999</v>
          </cell>
          <cell r="BL25">
            <v>1113.69</v>
          </cell>
          <cell r="BN25">
            <v>340.02101291666668</v>
          </cell>
          <cell r="BO25">
            <v>0</v>
          </cell>
          <cell r="BR25">
            <v>0</v>
          </cell>
          <cell r="BV25">
            <v>2497.998</v>
          </cell>
          <cell r="BW25">
            <v>2048.8126851616644</v>
          </cell>
          <cell r="BX25">
            <v>2497.998</v>
          </cell>
          <cell r="BY25">
            <v>1633.3019999999999</v>
          </cell>
          <cell r="BZ25">
            <v>327.3</v>
          </cell>
          <cell r="CA25">
            <v>1633.3019999999999</v>
          </cell>
          <cell r="CB25">
            <v>1385.028</v>
          </cell>
          <cell r="CC25">
            <v>1621.8528071147484</v>
          </cell>
          <cell r="CD25">
            <v>1385.028</v>
          </cell>
          <cell r="CE25">
            <v>0</v>
          </cell>
          <cell r="CF25">
            <v>0</v>
          </cell>
          <cell r="CG25">
            <v>0</v>
          </cell>
          <cell r="CI25">
            <v>0</v>
          </cell>
          <cell r="CJ25">
            <v>0</v>
          </cell>
          <cell r="CM25">
            <v>0</v>
          </cell>
          <cell r="CP25">
            <v>0</v>
          </cell>
          <cell r="CR25">
            <v>319.85003</v>
          </cell>
          <cell r="CS25">
            <v>303.01402033732501</v>
          </cell>
          <cell r="CT25">
            <v>1017.21366</v>
          </cell>
          <cell r="CU25">
            <v>1011.9890008457872</v>
          </cell>
          <cell r="CV25">
            <v>-0.13821000000001504</v>
          </cell>
          <cell r="CW25">
            <v>251.0984159316362</v>
          </cell>
          <cell r="CX25">
            <v>47.96461</v>
          </cell>
          <cell r="CY25">
            <v>55.08470333333333</v>
          </cell>
          <cell r="DG25">
            <v>3.33</v>
          </cell>
          <cell r="DH25">
            <v>1.0381</v>
          </cell>
          <cell r="DI25">
            <v>0</v>
          </cell>
        </row>
        <row r="26">
          <cell r="C26">
            <v>39142</v>
          </cell>
          <cell r="D26" t="str">
            <v>Y</v>
          </cell>
          <cell r="E26">
            <v>1179136</v>
          </cell>
          <cell r="F26">
            <v>1172926.925</v>
          </cell>
          <cell r="H26">
            <v>698</v>
          </cell>
          <cell r="I26">
            <v>693</v>
          </cell>
          <cell r="K26">
            <v>12235.343999999999</v>
          </cell>
          <cell r="L26">
            <v>3494.556</v>
          </cell>
          <cell r="M26">
            <v>-61.403759987711432</v>
          </cell>
          <cell r="N26">
            <v>9.0304156386422054</v>
          </cell>
          <cell r="O26">
            <v>15659.465824373645</v>
          </cell>
          <cell r="P26">
            <v>15729.9</v>
          </cell>
          <cell r="Q26">
            <v>14558.556446939259</v>
          </cell>
          <cell r="S26">
            <v>14558.556446939259</v>
          </cell>
          <cell r="T26">
            <v>15659.465824373645</v>
          </cell>
          <cell r="U26">
            <v>3020.7250000000004</v>
          </cell>
          <cell r="W26">
            <v>3020.7250000000004</v>
          </cell>
          <cell r="X26">
            <v>2986.7665217491153</v>
          </cell>
          <cell r="Z26">
            <v>2986.7665217491153</v>
          </cell>
          <cell r="AA26">
            <v>3020.7250000000004</v>
          </cell>
          <cell r="AB26">
            <v>70.715000000000003</v>
          </cell>
          <cell r="AC26">
            <v>2071.4430000000002</v>
          </cell>
          <cell r="AD26">
            <v>2142.1580000000004</v>
          </cell>
          <cell r="AE26">
            <v>1822.7750000000001</v>
          </cell>
          <cell r="AG26">
            <v>1822.7750000000001</v>
          </cell>
          <cell r="AH26">
            <v>2142.1580000000004</v>
          </cell>
          <cell r="AJ26">
            <v>1981.1016666666665</v>
          </cell>
          <cell r="AK26">
            <v>0</v>
          </cell>
          <cell r="AO26">
            <v>57502.922999999995</v>
          </cell>
          <cell r="AP26">
            <v>10190.210999999999</v>
          </cell>
          <cell r="AQ26">
            <v>-212.26499999999999</v>
          </cell>
          <cell r="AR26">
            <v>-204.47452075907907</v>
          </cell>
          <cell r="AS26">
            <v>30.071284076678545</v>
          </cell>
          <cell r="AT26">
            <v>67693.133999999991</v>
          </cell>
          <cell r="AU26">
            <v>64277.939868682311</v>
          </cell>
          <cell r="AW26">
            <v>64277.939868682311</v>
          </cell>
          <cell r="AX26">
            <v>67693.133999999991</v>
          </cell>
          <cell r="AY26">
            <v>12212.853999999999</v>
          </cell>
          <cell r="BA26">
            <v>12212.853999999999</v>
          </cell>
          <cell r="BB26">
            <v>10951.028673480956</v>
          </cell>
          <cell r="BD26">
            <v>10951.028673480956</v>
          </cell>
          <cell r="BE26">
            <v>12212.853999999999</v>
          </cell>
          <cell r="BF26">
            <v>-146.816</v>
          </cell>
          <cell r="BG26">
            <v>426.584</v>
          </cell>
          <cell r="BH26">
            <v>279.76800000000003</v>
          </cell>
          <cell r="BI26">
            <v>400.74153000000001</v>
          </cell>
          <cell r="BK26">
            <v>400.74153000000001</v>
          </cell>
          <cell r="BL26">
            <v>279.76800000000003</v>
          </cell>
          <cell r="BN26">
            <v>340.02101291666668</v>
          </cell>
          <cell r="BO26">
            <v>0</v>
          </cell>
          <cell r="BR26">
            <v>0</v>
          </cell>
          <cell r="BV26">
            <v>2273.9901100000002</v>
          </cell>
          <cell r="BW26">
            <v>1764.4706309147966</v>
          </cell>
          <cell r="BX26">
            <v>2273.9901100000002</v>
          </cell>
          <cell r="BY26">
            <v>1523.403</v>
          </cell>
          <cell r="BZ26">
            <v>220.5</v>
          </cell>
          <cell r="CA26">
            <v>1523.403</v>
          </cell>
          <cell r="CB26">
            <v>2634.9659999999999</v>
          </cell>
          <cell r="CC26">
            <v>2476.7152312955154</v>
          </cell>
          <cell r="CD26">
            <v>2634.9659999999999</v>
          </cell>
          <cell r="CE26">
            <v>0</v>
          </cell>
          <cell r="CF26">
            <v>0</v>
          </cell>
          <cell r="CG26">
            <v>0</v>
          </cell>
          <cell r="CI26">
            <v>375</v>
          </cell>
          <cell r="CJ26">
            <v>0</v>
          </cell>
          <cell r="CM26">
            <v>0</v>
          </cell>
          <cell r="CP26">
            <v>0</v>
          </cell>
          <cell r="CR26">
            <v>341.44391999999999</v>
          </cell>
          <cell r="CS26">
            <v>303.01402033732501</v>
          </cell>
          <cell r="CT26">
            <v>1973.74206</v>
          </cell>
          <cell r="CU26">
            <v>1432.0037862053409</v>
          </cell>
          <cell r="CV26">
            <v>270.08456999999999</v>
          </cell>
          <cell r="CW26">
            <v>310.94605475284897</v>
          </cell>
          <cell r="CX26">
            <v>49.695360000000001</v>
          </cell>
          <cell r="CY26">
            <v>55.08470333333333</v>
          </cell>
          <cell r="DG26">
            <v>3.33</v>
          </cell>
          <cell r="DH26">
            <v>1.0381</v>
          </cell>
          <cell r="DI26">
            <v>375</v>
          </cell>
        </row>
        <row r="27">
          <cell r="C27">
            <v>39173</v>
          </cell>
          <cell r="D27" t="str">
            <v>Y</v>
          </cell>
          <cell r="E27">
            <v>1177344</v>
          </cell>
          <cell r="F27">
            <v>1171020.1100000001</v>
          </cell>
          <cell r="H27">
            <v>445</v>
          </cell>
          <cell r="I27">
            <v>375</v>
          </cell>
          <cell r="K27">
            <v>8428.6820000000007</v>
          </cell>
          <cell r="L27">
            <v>1959.0920000000001</v>
          </cell>
          <cell r="M27">
            <v>-861.27433666206412</v>
          </cell>
          <cell r="N27">
            <v>126.42552966221204</v>
          </cell>
          <cell r="O27">
            <v>9400.0741336757255</v>
          </cell>
          <cell r="P27">
            <v>10387.774000000001</v>
          </cell>
          <cell r="Q27">
            <v>9581.7697545400388</v>
          </cell>
          <cell r="S27">
            <v>9581.7697545400388</v>
          </cell>
          <cell r="T27">
            <v>9400.0741336757255</v>
          </cell>
          <cell r="U27">
            <v>2615.223</v>
          </cell>
          <cell r="W27">
            <v>2615.223</v>
          </cell>
          <cell r="X27">
            <v>2043.2706916256407</v>
          </cell>
          <cell r="Z27">
            <v>2043.2706916256407</v>
          </cell>
          <cell r="AA27">
            <v>2615.223</v>
          </cell>
          <cell r="AB27">
            <v>-67.616</v>
          </cell>
          <cell r="AC27">
            <v>3429.451</v>
          </cell>
          <cell r="AD27">
            <v>3361.835</v>
          </cell>
          <cell r="AE27">
            <v>1577.0440000000001</v>
          </cell>
          <cell r="AG27">
            <v>1577.0440000000001</v>
          </cell>
          <cell r="AH27">
            <v>3361.835</v>
          </cell>
          <cell r="AJ27">
            <v>1981.1016666666665</v>
          </cell>
          <cell r="AK27">
            <v>0</v>
          </cell>
          <cell r="AO27">
            <v>40298.627999999997</v>
          </cell>
          <cell r="AP27">
            <v>6756.66</v>
          </cell>
          <cell r="AQ27">
            <v>-2977.3159999999998</v>
          </cell>
          <cell r="AR27">
            <v>-2868.0435410846735</v>
          </cell>
          <cell r="AS27">
            <v>420.99701377516612</v>
          </cell>
          <cell r="AT27">
            <v>47055.288</v>
          </cell>
          <cell r="AU27">
            <v>46468.574430397974</v>
          </cell>
          <cell r="AW27">
            <v>46468.574430397974</v>
          </cell>
          <cell r="AX27">
            <v>47055.288</v>
          </cell>
          <cell r="AY27">
            <v>12033.547</v>
          </cell>
          <cell r="BA27">
            <v>12033.547</v>
          </cell>
          <cell r="BB27">
            <v>8191.7485885142823</v>
          </cell>
          <cell r="BD27">
            <v>8191.7485885142823</v>
          </cell>
          <cell r="BE27">
            <v>12033.547</v>
          </cell>
          <cell r="BF27">
            <v>-171.005</v>
          </cell>
          <cell r="BG27">
            <v>1811.2329999999999</v>
          </cell>
          <cell r="BH27">
            <v>1640.2280000000001</v>
          </cell>
          <cell r="BI27">
            <v>371.72484999999995</v>
          </cell>
          <cell r="BK27">
            <v>371.72484999999995</v>
          </cell>
          <cell r="BL27">
            <v>1640.2280000000001</v>
          </cell>
          <cell r="BN27">
            <v>340.02101291666668</v>
          </cell>
          <cell r="BO27">
            <v>0</v>
          </cell>
          <cell r="BR27">
            <v>0</v>
          </cell>
          <cell r="BV27">
            <v>2216.0540000000001</v>
          </cell>
          <cell r="BW27">
            <v>1078.6578691088146</v>
          </cell>
          <cell r="BX27">
            <v>2216.0540000000001</v>
          </cell>
          <cell r="BY27">
            <v>147.81800000000001</v>
          </cell>
          <cell r="BZ27">
            <v>-67.5</v>
          </cell>
          <cell r="CA27">
            <v>147.81800000000001</v>
          </cell>
          <cell r="CB27">
            <v>3374.0250000000001</v>
          </cell>
          <cell r="CC27">
            <v>2213.3207414401459</v>
          </cell>
          <cell r="CD27">
            <v>3374.0250000000001</v>
          </cell>
          <cell r="CE27">
            <v>0</v>
          </cell>
          <cell r="CF27">
            <v>0</v>
          </cell>
          <cell r="CG27">
            <v>0</v>
          </cell>
          <cell r="CI27">
            <v>125</v>
          </cell>
          <cell r="CJ27">
            <v>0</v>
          </cell>
          <cell r="CM27">
            <v>0</v>
          </cell>
          <cell r="CP27">
            <v>0</v>
          </cell>
          <cell r="CR27">
            <v>136.14279999999999</v>
          </cell>
          <cell r="CS27">
            <v>303.01402033732501</v>
          </cell>
          <cell r="CT27">
            <v>2592.19742</v>
          </cell>
          <cell r="CU27">
            <v>1388.5850439927142</v>
          </cell>
          <cell r="CV27">
            <v>593.67708999999991</v>
          </cell>
          <cell r="CW27">
            <v>340.97030711010689</v>
          </cell>
          <cell r="CX27">
            <v>52.00806</v>
          </cell>
          <cell r="CY27">
            <v>55.08470333333333</v>
          </cell>
          <cell r="DG27">
            <v>3.33</v>
          </cell>
          <cell r="DH27">
            <v>1.0381</v>
          </cell>
          <cell r="DI27">
            <v>125</v>
          </cell>
        </row>
        <row r="28">
          <cell r="C28">
            <v>39203</v>
          </cell>
          <cell r="D28" t="str">
            <v>Y</v>
          </cell>
          <cell r="E28">
            <v>1175246</v>
          </cell>
          <cell r="F28">
            <v>1173472.2449999999</v>
          </cell>
          <cell r="H28">
            <v>89</v>
          </cell>
          <cell r="I28">
            <v>126</v>
          </cell>
          <cell r="K28">
            <v>3150.6619999999998</v>
          </cell>
          <cell r="L28">
            <v>1581.8009999999999</v>
          </cell>
          <cell r="M28">
            <v>110.73533797741486</v>
          </cell>
          <cell r="N28">
            <v>-16.254574582288672</v>
          </cell>
          <cell r="O28">
            <v>4859.4529125597037</v>
          </cell>
          <cell r="P28">
            <v>4732.4629999999997</v>
          </cell>
          <cell r="Q28">
            <v>5894.2238872573453</v>
          </cell>
          <cell r="S28">
            <v>5894.2238872573453</v>
          </cell>
          <cell r="T28">
            <v>4859.4529125597037</v>
          </cell>
          <cell r="U28">
            <v>1319.779</v>
          </cell>
          <cell r="W28">
            <v>1319.779</v>
          </cell>
          <cell r="X28">
            <v>1362.0709490512322</v>
          </cell>
          <cell r="Z28">
            <v>1362.0709490512322</v>
          </cell>
          <cell r="AA28">
            <v>1319.779</v>
          </cell>
          <cell r="AB28">
            <v>65.513999999999996</v>
          </cell>
          <cell r="AC28">
            <v>3970.8029999999999</v>
          </cell>
          <cell r="AD28">
            <v>4036.317</v>
          </cell>
          <cell r="AE28">
            <v>1812.5450000000001</v>
          </cell>
          <cell r="AG28">
            <v>1812.5450000000001</v>
          </cell>
          <cell r="AH28">
            <v>4036.317</v>
          </cell>
          <cell r="AJ28">
            <v>1981.1016666666665</v>
          </cell>
          <cell r="AK28">
            <v>0</v>
          </cell>
          <cell r="AO28">
            <v>25724.713</v>
          </cell>
          <cell r="AP28">
            <v>5709.6210000000001</v>
          </cell>
          <cell r="AQ28">
            <v>382.798</v>
          </cell>
          <cell r="AR28">
            <v>368.74867546479146</v>
          </cell>
          <cell r="AS28">
            <v>-54.127733359021285</v>
          </cell>
          <cell r="AT28">
            <v>31434.333999999999</v>
          </cell>
          <cell r="AU28">
            <v>34911.018072680636</v>
          </cell>
          <cell r="AW28">
            <v>34911.018072680636</v>
          </cell>
          <cell r="AX28">
            <v>31434.333999999999</v>
          </cell>
          <cell r="AY28">
            <v>6199.4780000000001</v>
          </cell>
          <cell r="BA28">
            <v>6199.4780000000001</v>
          </cell>
          <cell r="BB28">
            <v>5764.2035109505887</v>
          </cell>
          <cell r="BD28">
            <v>5764.2035109505887</v>
          </cell>
          <cell r="BE28">
            <v>6199.4780000000001</v>
          </cell>
          <cell r="BF28">
            <v>384.375</v>
          </cell>
          <cell r="BG28">
            <v>1027.8330000000001</v>
          </cell>
          <cell r="BH28">
            <v>1412.2080000000001</v>
          </cell>
          <cell r="BI28">
            <v>440.52020999999996</v>
          </cell>
          <cell r="BK28">
            <v>440.52020999999996</v>
          </cell>
          <cell r="BL28">
            <v>1412.2080000000001</v>
          </cell>
          <cell r="BN28">
            <v>340.02101291666668</v>
          </cell>
          <cell r="BO28">
            <v>0</v>
          </cell>
          <cell r="BR28">
            <v>0</v>
          </cell>
          <cell r="BV28">
            <v>1340.08347</v>
          </cell>
          <cell r="BW28">
            <v>691.31635983775118</v>
          </cell>
          <cell r="BX28">
            <v>1340.08347</v>
          </cell>
          <cell r="BY28">
            <v>93.108000000000004</v>
          </cell>
          <cell r="BZ28">
            <v>-40.4</v>
          </cell>
          <cell r="CA28">
            <v>93.108000000000004</v>
          </cell>
          <cell r="CB28">
            <v>2444.9029999999998</v>
          </cell>
          <cell r="CC28">
            <v>2125.4619704284705</v>
          </cell>
          <cell r="CD28">
            <v>2444.9029999999998</v>
          </cell>
          <cell r="CE28">
            <v>0</v>
          </cell>
          <cell r="CF28">
            <v>0</v>
          </cell>
          <cell r="CG28">
            <v>0</v>
          </cell>
          <cell r="CI28">
            <v>125</v>
          </cell>
          <cell r="CJ28">
            <v>0</v>
          </cell>
          <cell r="CM28">
            <v>0</v>
          </cell>
          <cell r="CP28">
            <v>0</v>
          </cell>
          <cell r="CR28">
            <v>320.07164</v>
          </cell>
          <cell r="CS28">
            <v>303.01402033732501</v>
          </cell>
          <cell r="CT28">
            <v>1694.4008700000002</v>
          </cell>
          <cell r="CU28">
            <v>1314.6882147094946</v>
          </cell>
          <cell r="CV28">
            <v>400.74778999999995</v>
          </cell>
          <cell r="CW28">
            <v>327.00836538165095</v>
          </cell>
          <cell r="CX28">
            <v>29.6829</v>
          </cell>
          <cell r="CY28">
            <v>55.08470333333333</v>
          </cell>
          <cell r="DG28">
            <v>3.33</v>
          </cell>
          <cell r="DH28">
            <v>1.0381</v>
          </cell>
          <cell r="DI28">
            <v>125</v>
          </cell>
        </row>
        <row r="29">
          <cell r="C29">
            <v>39234</v>
          </cell>
          <cell r="D29" t="str">
            <v>Y</v>
          </cell>
          <cell r="E29">
            <v>1172897</v>
          </cell>
          <cell r="F29">
            <v>1173357.28</v>
          </cell>
          <cell r="K29">
            <v>3093.3119999999999</v>
          </cell>
          <cell r="L29">
            <v>771.23900000000003</v>
          </cell>
          <cell r="M29">
            <v>0</v>
          </cell>
          <cell r="N29">
            <v>0</v>
          </cell>
          <cell r="O29">
            <v>3864.5509999999999</v>
          </cell>
          <cell r="P29">
            <v>3864.5509999999999</v>
          </cell>
          <cell r="Q29">
            <v>3877.3424443356257</v>
          </cell>
          <cell r="S29">
            <v>3877.3424443356257</v>
          </cell>
          <cell r="T29">
            <v>3864.5509999999999</v>
          </cell>
          <cell r="U29">
            <v>1031.181</v>
          </cell>
          <cell r="W29">
            <v>1031.181</v>
          </cell>
          <cell r="X29">
            <v>968.73587269081372</v>
          </cell>
          <cell r="Z29">
            <v>968.73587269081372</v>
          </cell>
          <cell r="AA29">
            <v>1031.181</v>
          </cell>
          <cell r="AB29">
            <v>5.625</v>
          </cell>
          <cell r="AC29">
            <v>4887.4340000000002</v>
          </cell>
          <cell r="AD29">
            <v>4893.0590000000002</v>
          </cell>
          <cell r="AE29">
            <v>1632.77</v>
          </cell>
          <cell r="AG29">
            <v>1632.77</v>
          </cell>
          <cell r="AH29">
            <v>4893.0590000000002</v>
          </cell>
          <cell r="AJ29">
            <v>1981.1016666666665</v>
          </cell>
          <cell r="AK29">
            <v>0</v>
          </cell>
          <cell r="AO29">
            <v>22024.73</v>
          </cell>
          <cell r="AP29">
            <v>4614.2340000000004</v>
          </cell>
          <cell r="AQ29">
            <v>0</v>
          </cell>
          <cell r="AR29">
            <v>0</v>
          </cell>
          <cell r="AS29">
            <v>0</v>
          </cell>
          <cell r="AT29">
            <v>26638.964</v>
          </cell>
          <cell r="AU29">
            <v>27589.110124636911</v>
          </cell>
          <cell r="AW29">
            <v>27589.110124636911</v>
          </cell>
          <cell r="AX29">
            <v>26638.964</v>
          </cell>
          <cell r="AY29">
            <v>4722.7249999999995</v>
          </cell>
          <cell r="BA29">
            <v>4722.7249999999995</v>
          </cell>
          <cell r="BB29">
            <v>4330.9883942793576</v>
          </cell>
          <cell r="BD29">
            <v>4330.9883942793576</v>
          </cell>
          <cell r="BE29">
            <v>4722.7249999999995</v>
          </cell>
          <cell r="BF29">
            <v>-8.6969999999999992</v>
          </cell>
          <cell r="BG29">
            <v>1254.588</v>
          </cell>
          <cell r="BH29">
            <v>1245.8910000000001</v>
          </cell>
          <cell r="BI29">
            <v>424.45970999999997</v>
          </cell>
          <cell r="BK29">
            <v>424.45970999999997</v>
          </cell>
          <cell r="BL29">
            <v>1245.8910000000001</v>
          </cell>
          <cell r="BN29">
            <v>340.02101291666668</v>
          </cell>
          <cell r="BO29">
            <v>0</v>
          </cell>
          <cell r="BR29">
            <v>0</v>
          </cell>
          <cell r="BV29">
            <v>989.72400000000005</v>
          </cell>
          <cell r="BW29">
            <v>511.5075230983042</v>
          </cell>
          <cell r="BX29">
            <v>989.72400000000005</v>
          </cell>
          <cell r="BY29">
            <v>150.10900000000001</v>
          </cell>
          <cell r="BZ29">
            <v>160.9</v>
          </cell>
          <cell r="CA29">
            <v>150.10900000000001</v>
          </cell>
          <cell r="CB29">
            <v>1976.6790000000001</v>
          </cell>
          <cell r="CC29">
            <v>2001.9717734120545</v>
          </cell>
          <cell r="CD29">
            <v>1976.6790000000001</v>
          </cell>
          <cell r="CE29">
            <v>0</v>
          </cell>
          <cell r="CF29">
            <v>0</v>
          </cell>
          <cell r="CG29">
            <v>0</v>
          </cell>
          <cell r="CI29">
            <v>125</v>
          </cell>
          <cell r="CJ29">
            <v>0</v>
          </cell>
          <cell r="CM29">
            <v>0</v>
          </cell>
          <cell r="CP29">
            <v>0</v>
          </cell>
          <cell r="CR29">
            <v>320.07164</v>
          </cell>
          <cell r="CS29">
            <v>303.01402033732501</v>
          </cell>
          <cell r="CT29">
            <v>1230.18352</v>
          </cell>
          <cell r="CU29">
            <v>1149.3389174036538</v>
          </cell>
          <cell r="CV29">
            <v>365.46335999999997</v>
          </cell>
          <cell r="CW29">
            <v>368.86746567107576</v>
          </cell>
          <cell r="CX29">
            <v>60.960120000000003</v>
          </cell>
          <cell r="CY29">
            <v>55.08470333333333</v>
          </cell>
          <cell r="DG29">
            <v>3.33</v>
          </cell>
          <cell r="DH29">
            <v>1.0381</v>
          </cell>
          <cell r="DI29">
            <v>125</v>
          </cell>
        </row>
        <row r="30">
          <cell r="C30">
            <v>39264</v>
          </cell>
          <cell r="D30" t="str">
            <v>Y</v>
          </cell>
          <cell r="E30">
            <v>1171052</v>
          </cell>
          <cell r="F30">
            <v>1176429.915</v>
          </cell>
          <cell r="K30">
            <v>2788.2919999999999</v>
          </cell>
          <cell r="L30">
            <v>936.29499999999996</v>
          </cell>
          <cell r="M30">
            <v>0</v>
          </cell>
          <cell r="N30">
            <v>0</v>
          </cell>
          <cell r="O30">
            <v>3724.587</v>
          </cell>
          <cell r="P30">
            <v>3724.587</v>
          </cell>
          <cell r="Q30">
            <v>3994.8217136664312</v>
          </cell>
          <cell r="S30">
            <v>3994.8217136664312</v>
          </cell>
          <cell r="T30">
            <v>3724.587</v>
          </cell>
          <cell r="U30">
            <v>1039.5730000000001</v>
          </cell>
          <cell r="W30">
            <v>1039.5730000000001</v>
          </cell>
          <cell r="X30">
            <v>1001.027068447174</v>
          </cell>
          <cell r="Z30">
            <v>1001.027068447174</v>
          </cell>
          <cell r="AA30">
            <v>1039.5730000000001</v>
          </cell>
          <cell r="AB30">
            <v>0</v>
          </cell>
          <cell r="AC30">
            <v>4538.5749999999998</v>
          </cell>
          <cell r="AD30">
            <v>4538.5749999999998</v>
          </cell>
          <cell r="AE30">
            <v>1831.942</v>
          </cell>
          <cell r="AG30">
            <v>1831.942</v>
          </cell>
          <cell r="AH30">
            <v>4538.5749999999998</v>
          </cell>
          <cell r="AJ30">
            <v>1981.1016666666665</v>
          </cell>
          <cell r="AK30">
            <v>0</v>
          </cell>
          <cell r="AO30">
            <v>21713.871999999999</v>
          </cell>
          <cell r="AP30">
            <v>4039.0659999999998</v>
          </cell>
          <cell r="AQ30">
            <v>0</v>
          </cell>
          <cell r="AR30">
            <v>0</v>
          </cell>
          <cell r="AS30">
            <v>0</v>
          </cell>
          <cell r="AT30">
            <v>25752.937999999998</v>
          </cell>
          <cell r="AU30">
            <v>29658.323242972783</v>
          </cell>
          <cell r="AW30">
            <v>29658.323242972783</v>
          </cell>
          <cell r="AX30">
            <v>25752.937999999998</v>
          </cell>
          <cell r="AY30">
            <v>5252.9569999999994</v>
          </cell>
          <cell r="BA30">
            <v>5252.9569999999994</v>
          </cell>
          <cell r="BB30">
            <v>4804.8098855377202</v>
          </cell>
          <cell r="BD30">
            <v>4804.8098855377202</v>
          </cell>
          <cell r="BE30">
            <v>5252.9569999999994</v>
          </cell>
          <cell r="BF30">
            <v>-18.568000000000001</v>
          </cell>
          <cell r="BG30">
            <v>1463.088</v>
          </cell>
          <cell r="BH30">
            <v>1444.52</v>
          </cell>
          <cell r="BI30">
            <v>465.19353999999998</v>
          </cell>
          <cell r="BK30">
            <v>465.19353999999998</v>
          </cell>
          <cell r="BL30">
            <v>1444.52</v>
          </cell>
          <cell r="BN30">
            <v>340.02101291666668</v>
          </cell>
          <cell r="BO30">
            <v>0</v>
          </cell>
          <cell r="BR30">
            <v>0</v>
          </cell>
          <cell r="BV30">
            <v>805.47</v>
          </cell>
          <cell r="BW30">
            <v>543.81796060821785</v>
          </cell>
          <cell r="BX30">
            <v>805.47</v>
          </cell>
          <cell r="BY30">
            <v>245.03700000000001</v>
          </cell>
          <cell r="BZ30">
            <v>373.7</v>
          </cell>
          <cell r="CA30">
            <v>245.03700000000001</v>
          </cell>
          <cell r="CB30">
            <v>1834.864</v>
          </cell>
          <cell r="CC30">
            <v>1737.0532423427849</v>
          </cell>
          <cell r="CD30">
            <v>1834.864</v>
          </cell>
          <cell r="CE30">
            <v>0</v>
          </cell>
          <cell r="CF30">
            <v>0</v>
          </cell>
          <cell r="CG30">
            <v>0</v>
          </cell>
          <cell r="CI30">
            <v>125</v>
          </cell>
          <cell r="CJ30">
            <v>0</v>
          </cell>
          <cell r="CM30">
            <v>0</v>
          </cell>
          <cell r="CP30">
            <v>0</v>
          </cell>
          <cell r="CR30">
            <v>320.07164</v>
          </cell>
          <cell r="CS30">
            <v>303.01402033732501</v>
          </cell>
          <cell r="CT30">
            <v>1120.5048100000001</v>
          </cell>
          <cell r="CU30">
            <v>934.81673941846771</v>
          </cell>
          <cell r="CV30">
            <v>326.1345</v>
          </cell>
          <cell r="CW30">
            <v>318.47111258699249</v>
          </cell>
          <cell r="CX30">
            <v>68.153210000000001</v>
          </cell>
          <cell r="CY30">
            <v>55.08470333333333</v>
          </cell>
          <cell r="DG30">
            <v>3.33</v>
          </cell>
          <cell r="DH30">
            <v>1.0381</v>
          </cell>
          <cell r="DI30">
            <v>125</v>
          </cell>
        </row>
        <row r="31">
          <cell r="C31">
            <v>39295</v>
          </cell>
          <cell r="D31" t="str">
            <v>Y</v>
          </cell>
          <cell r="E31">
            <v>1171191</v>
          </cell>
          <cell r="F31">
            <v>1178005.1499999999</v>
          </cell>
          <cell r="K31">
            <v>3948.473</v>
          </cell>
          <cell r="L31">
            <v>1048.5429999999999</v>
          </cell>
          <cell r="M31">
            <v>0</v>
          </cell>
          <cell r="N31">
            <v>0</v>
          </cell>
          <cell r="O31">
            <v>4997.0159999999996</v>
          </cell>
          <cell r="P31">
            <v>4997.0159999999996</v>
          </cell>
          <cell r="Q31">
            <v>4003.9659165962371</v>
          </cell>
          <cell r="S31">
            <v>4003.9659165962371</v>
          </cell>
          <cell r="T31">
            <v>4997.0159999999996</v>
          </cell>
          <cell r="U31">
            <v>976.11199999999997</v>
          </cell>
          <cell r="W31">
            <v>976.11199999999997</v>
          </cell>
          <cell r="X31">
            <v>1001.027068447174</v>
          </cell>
          <cell r="Z31">
            <v>1001.027068447174</v>
          </cell>
          <cell r="AA31">
            <v>976.11199999999997</v>
          </cell>
          <cell r="AB31">
            <v>33.302</v>
          </cell>
          <cell r="AC31">
            <v>5067.54</v>
          </cell>
          <cell r="AD31">
            <v>5100.8419999999996</v>
          </cell>
          <cell r="AE31">
            <v>1810.693</v>
          </cell>
          <cell r="AG31">
            <v>1810.693</v>
          </cell>
          <cell r="AH31">
            <v>5100.8419999999996</v>
          </cell>
          <cell r="AJ31">
            <v>1981.1016666666665</v>
          </cell>
          <cell r="AK31">
            <v>0</v>
          </cell>
          <cell r="AO31">
            <v>30591.147999999997</v>
          </cell>
          <cell r="AP31">
            <v>5156.7269999999999</v>
          </cell>
          <cell r="AQ31">
            <v>0</v>
          </cell>
          <cell r="AR31">
            <v>0</v>
          </cell>
          <cell r="AS31">
            <v>0</v>
          </cell>
          <cell r="AT31">
            <v>35747.875</v>
          </cell>
          <cell r="AU31">
            <v>27806.975017829809</v>
          </cell>
          <cell r="AW31">
            <v>27806.975017829809</v>
          </cell>
          <cell r="AX31">
            <v>35747.875</v>
          </cell>
          <cell r="AY31">
            <v>5242.0929999999998</v>
          </cell>
          <cell r="BA31">
            <v>5242.0929999999998</v>
          </cell>
          <cell r="BB31">
            <v>4786.6113936751344</v>
          </cell>
          <cell r="BD31">
            <v>4786.6113936751344</v>
          </cell>
          <cell r="BE31">
            <v>5242.0929999999998</v>
          </cell>
          <cell r="BF31">
            <v>107.627</v>
          </cell>
          <cell r="BG31">
            <v>1548.9970000000001</v>
          </cell>
          <cell r="BH31">
            <v>1656.624</v>
          </cell>
          <cell r="BI31">
            <v>465.35137000000003</v>
          </cell>
          <cell r="BK31">
            <v>465.35137000000003</v>
          </cell>
          <cell r="BL31">
            <v>1656.624</v>
          </cell>
          <cell r="BN31">
            <v>340.02101291666668</v>
          </cell>
          <cell r="BO31">
            <v>0</v>
          </cell>
          <cell r="BR31">
            <v>0</v>
          </cell>
          <cell r="BV31">
            <v>733.69799999999998</v>
          </cell>
          <cell r="BW31">
            <v>530.85574994150943</v>
          </cell>
          <cell r="BX31">
            <v>733.69799999999998</v>
          </cell>
          <cell r="BY31">
            <v>599.83699999999999</v>
          </cell>
          <cell r="BZ31">
            <v>375.3</v>
          </cell>
          <cell r="CA31">
            <v>599.83699999999999</v>
          </cell>
          <cell r="CB31">
            <v>1693.4280000000001</v>
          </cell>
          <cell r="CC31">
            <v>1555.817031014476</v>
          </cell>
          <cell r="CD31">
            <v>1693.4280000000001</v>
          </cell>
          <cell r="CE31">
            <v>0</v>
          </cell>
          <cell r="CF31">
            <v>0</v>
          </cell>
          <cell r="CG31">
            <v>0</v>
          </cell>
          <cell r="CI31">
            <v>0</v>
          </cell>
          <cell r="CJ31">
            <v>0</v>
          </cell>
          <cell r="CM31">
            <v>0</v>
          </cell>
          <cell r="CP31">
            <v>0</v>
          </cell>
          <cell r="CR31">
            <v>320.07164</v>
          </cell>
          <cell r="CS31">
            <v>303.01402033732501</v>
          </cell>
          <cell r="CT31">
            <v>964.04306000000008</v>
          </cell>
          <cell r="CU31">
            <v>758.86299003408089</v>
          </cell>
          <cell r="CV31">
            <v>339.53368</v>
          </cell>
          <cell r="CW31">
            <v>313.18865064307005</v>
          </cell>
          <cell r="CX31">
            <v>69.780360000000002</v>
          </cell>
          <cell r="CY31">
            <v>55.08470333333333</v>
          </cell>
          <cell r="DG31">
            <v>3.33</v>
          </cell>
          <cell r="DH31">
            <v>1.0381</v>
          </cell>
          <cell r="DI31">
            <v>125</v>
          </cell>
        </row>
        <row r="32">
          <cell r="C32">
            <v>39326</v>
          </cell>
          <cell r="D32" t="str">
            <v>Y</v>
          </cell>
          <cell r="E32">
            <v>1172491</v>
          </cell>
          <cell r="F32">
            <v>1180419.9849999996</v>
          </cell>
          <cell r="K32">
            <v>2675.4250000000002</v>
          </cell>
          <cell r="L32">
            <v>568.95500000000004</v>
          </cell>
          <cell r="M32">
            <v>0</v>
          </cell>
          <cell r="N32">
            <v>0</v>
          </cell>
          <cell r="O32">
            <v>3244.38</v>
          </cell>
          <cell r="P32">
            <v>3244.38</v>
          </cell>
          <cell r="Q32">
            <v>3908.424847006017</v>
          </cell>
          <cell r="S32">
            <v>3908.424847006017</v>
          </cell>
          <cell r="T32">
            <v>3244.38</v>
          </cell>
          <cell r="U32">
            <v>871.60899999999992</v>
          </cell>
          <cell r="W32">
            <v>871.60899999999992</v>
          </cell>
          <cell r="X32">
            <v>968.73587269081372</v>
          </cell>
          <cell r="Z32">
            <v>968.73587269081372</v>
          </cell>
          <cell r="AA32">
            <v>871.60899999999992</v>
          </cell>
          <cell r="AB32">
            <v>0</v>
          </cell>
          <cell r="AC32">
            <v>4876.701</v>
          </cell>
          <cell r="AD32">
            <v>4876.701</v>
          </cell>
          <cell r="AE32">
            <v>1749.8589999999999</v>
          </cell>
          <cell r="AG32">
            <v>1749.8589999999999</v>
          </cell>
          <cell r="AH32">
            <v>4876.701</v>
          </cell>
          <cell r="AJ32">
            <v>1981.1016666666665</v>
          </cell>
          <cell r="AK32">
            <v>0</v>
          </cell>
          <cell r="AO32">
            <v>20655.312999999998</v>
          </cell>
          <cell r="AP32">
            <v>3355.36</v>
          </cell>
          <cell r="AQ32">
            <v>0</v>
          </cell>
          <cell r="AR32">
            <v>0</v>
          </cell>
          <cell r="AS32">
            <v>0</v>
          </cell>
          <cell r="AT32">
            <v>24010.672999999999</v>
          </cell>
          <cell r="AU32">
            <v>27235.599316085354</v>
          </cell>
          <cell r="AW32">
            <v>27235.599316085354</v>
          </cell>
          <cell r="AX32">
            <v>24010.672999999999</v>
          </cell>
          <cell r="AY32">
            <v>4148.5050000000001</v>
          </cell>
          <cell r="BA32">
            <v>4148.5050000000001</v>
          </cell>
          <cell r="BB32">
            <v>4711.110887925568</v>
          </cell>
          <cell r="BD32">
            <v>4711.110887925568</v>
          </cell>
          <cell r="BE32">
            <v>4148.5050000000001</v>
          </cell>
          <cell r="BF32">
            <v>-31.582999999999998</v>
          </cell>
          <cell r="BG32">
            <v>1493.979</v>
          </cell>
          <cell r="BH32">
            <v>1462.396</v>
          </cell>
          <cell r="BI32">
            <v>451.38378999999998</v>
          </cell>
          <cell r="BK32">
            <v>451.38378999999998</v>
          </cell>
          <cell r="BL32">
            <v>1462.396</v>
          </cell>
          <cell r="BN32">
            <v>340.02101291666668</v>
          </cell>
          <cell r="BO32">
            <v>0</v>
          </cell>
          <cell r="BR32">
            <v>0</v>
          </cell>
          <cell r="BV32">
            <v>702.49199999999996</v>
          </cell>
          <cell r="BX32">
            <v>702.49199999999996</v>
          </cell>
          <cell r="BY32">
            <v>479.90800000000002</v>
          </cell>
          <cell r="BZ32">
            <v>1138.4000000000001</v>
          </cell>
          <cell r="CA32">
            <v>479.90800000000002</v>
          </cell>
          <cell r="CB32">
            <v>1370.462</v>
          </cell>
          <cell r="CC32">
            <v>1483.2416712152919</v>
          </cell>
          <cell r="CD32">
            <v>1370.462</v>
          </cell>
          <cell r="CE32">
            <v>0</v>
          </cell>
          <cell r="CF32">
            <v>0</v>
          </cell>
          <cell r="CG32">
            <v>0</v>
          </cell>
          <cell r="CI32">
            <v>125</v>
          </cell>
          <cell r="CJ32">
            <v>0</v>
          </cell>
          <cell r="CM32">
            <v>0</v>
          </cell>
          <cell r="CP32">
            <v>0</v>
          </cell>
          <cell r="CR32">
            <v>320.07163999999995</v>
          </cell>
          <cell r="CS32">
            <v>303.01402033732501</v>
          </cell>
          <cell r="CT32">
            <v>701.47406999999998</v>
          </cell>
          <cell r="CU32">
            <v>715.80837185646192</v>
          </cell>
          <cell r="CV32">
            <v>276.34024000000005</v>
          </cell>
          <cell r="CW32">
            <v>283.66790902150524</v>
          </cell>
          <cell r="CX32">
            <v>72.575879999999998</v>
          </cell>
          <cell r="CY32">
            <v>55.08470333333333</v>
          </cell>
          <cell r="DG32">
            <v>3.33</v>
          </cell>
          <cell r="DH32">
            <v>1.0381</v>
          </cell>
          <cell r="DI32">
            <v>125</v>
          </cell>
        </row>
        <row r="33">
          <cell r="C33">
            <v>39356</v>
          </cell>
          <cell r="D33" t="str">
            <v>Y</v>
          </cell>
          <cell r="E33">
            <v>1174374</v>
          </cell>
          <cell r="F33">
            <v>1186099.6200000001</v>
          </cell>
          <cell r="H33">
            <v>124</v>
          </cell>
          <cell r="I33">
            <v>249</v>
          </cell>
          <cell r="K33">
            <v>3854.0129999999999</v>
          </cell>
          <cell r="L33">
            <v>1164.577</v>
          </cell>
          <cell r="M33">
            <v>1054.9291505823255</v>
          </cell>
          <cell r="N33">
            <v>-154.77384809490133</v>
          </cell>
          <cell r="O33">
            <v>6228.2929986772269</v>
          </cell>
          <cell r="P33">
            <v>5018.59</v>
          </cell>
          <cell r="Q33">
            <v>7860.9637975783235</v>
          </cell>
          <cell r="S33">
            <v>7860.9637975783235</v>
          </cell>
          <cell r="T33">
            <v>6228.2929986772269</v>
          </cell>
          <cell r="U33">
            <v>1043.5430000000001</v>
          </cell>
          <cell r="W33">
            <v>1043.5430000000001</v>
          </cell>
          <cell r="X33">
            <v>1714.5180067779429</v>
          </cell>
          <cell r="Z33">
            <v>1714.5180067779429</v>
          </cell>
          <cell r="AA33">
            <v>1043.5430000000001</v>
          </cell>
          <cell r="AB33">
            <v>0</v>
          </cell>
          <cell r="AC33">
            <v>3423.3829999999998</v>
          </cell>
          <cell r="AD33">
            <v>3423.3829999999998</v>
          </cell>
          <cell r="AE33">
            <v>1732.8610000000001</v>
          </cell>
          <cell r="AG33">
            <v>1732.8610000000001</v>
          </cell>
          <cell r="AH33">
            <v>3423.3829999999998</v>
          </cell>
          <cell r="AJ33">
            <v>1981.1016666666665</v>
          </cell>
          <cell r="AK33">
            <v>0</v>
          </cell>
          <cell r="AO33">
            <v>30065.677</v>
          </cell>
          <cell r="AP33">
            <v>5972.1</v>
          </cell>
          <cell r="AQ33">
            <v>3592</v>
          </cell>
          <cell r="AR33">
            <v>3460.1676139100277</v>
          </cell>
          <cell r="AS33">
            <v>-507.65822175127636</v>
          </cell>
          <cell r="AT33">
            <v>36037.777000000002</v>
          </cell>
          <cell r="AU33">
            <v>46056.199914904246</v>
          </cell>
          <cell r="AW33">
            <v>46056.199914904246</v>
          </cell>
          <cell r="AX33">
            <v>36037.777000000002</v>
          </cell>
          <cell r="AY33">
            <v>4930.3279999999995</v>
          </cell>
          <cell r="BA33">
            <v>4930.3279999999995</v>
          </cell>
          <cell r="BB33">
            <v>7560.2378707023126</v>
          </cell>
          <cell r="BD33">
            <v>7560.2378707023126</v>
          </cell>
          <cell r="BE33">
            <v>4930.3279999999995</v>
          </cell>
          <cell r="BF33">
            <v>569.44000000000005</v>
          </cell>
          <cell r="BG33">
            <v>1081.2159999999999</v>
          </cell>
          <cell r="BH33">
            <v>1650.6559999999999</v>
          </cell>
          <cell r="BI33">
            <v>447.52149999999995</v>
          </cell>
          <cell r="BK33">
            <v>447.52149999999995</v>
          </cell>
          <cell r="BL33">
            <v>1650.6559999999999</v>
          </cell>
          <cell r="BN33">
            <v>340.02101291666668</v>
          </cell>
          <cell r="BO33">
            <v>0</v>
          </cell>
          <cell r="BR33">
            <v>0</v>
          </cell>
          <cell r="BV33">
            <v>721.49199999999996</v>
          </cell>
          <cell r="BX33">
            <v>721.49199999999996</v>
          </cell>
          <cell r="BY33">
            <v>244.904</v>
          </cell>
          <cell r="BZ33">
            <v>1426.2</v>
          </cell>
          <cell r="CA33">
            <v>244.904</v>
          </cell>
          <cell r="CB33">
            <v>1442.5</v>
          </cell>
          <cell r="CC33">
            <v>1390.2359613590968</v>
          </cell>
          <cell r="CD33">
            <v>1442.5</v>
          </cell>
          <cell r="CE33">
            <v>0</v>
          </cell>
          <cell r="CF33">
            <v>0</v>
          </cell>
          <cell r="CG33">
            <v>0</v>
          </cell>
          <cell r="CI33">
            <v>125</v>
          </cell>
          <cell r="CJ33">
            <v>0</v>
          </cell>
          <cell r="CM33">
            <v>0</v>
          </cell>
          <cell r="CP33">
            <v>0</v>
          </cell>
          <cell r="CR33">
            <v>320.07164</v>
          </cell>
          <cell r="CS33">
            <v>303.01402033732501</v>
          </cell>
          <cell r="CT33">
            <v>773.11374000000001</v>
          </cell>
          <cell r="CU33">
            <v>623.207222074421</v>
          </cell>
          <cell r="CV33">
            <v>274.20176000000004</v>
          </cell>
          <cell r="CW33">
            <v>283.26334894735106</v>
          </cell>
          <cell r="CX33">
            <v>75.113219999999998</v>
          </cell>
          <cell r="CY33">
            <v>55.08470333333333</v>
          </cell>
          <cell r="DG33">
            <v>3.28</v>
          </cell>
          <cell r="DH33">
            <v>1.0381</v>
          </cell>
          <cell r="DI33">
            <v>125</v>
          </cell>
        </row>
        <row r="34">
          <cell r="C34">
            <v>39387</v>
          </cell>
          <cell r="D34" t="str">
            <v>Y</v>
          </cell>
          <cell r="E34">
            <v>1179704</v>
          </cell>
          <cell r="F34">
            <v>1185526.155</v>
          </cell>
          <cell r="H34">
            <v>580</v>
          </cell>
          <cell r="I34">
            <v>518</v>
          </cell>
          <cell r="K34">
            <v>11200.936</v>
          </cell>
          <cell r="L34">
            <v>2263.2930000000001</v>
          </cell>
          <cell r="M34">
            <v>-787.96628925734399</v>
          </cell>
          <cell r="N34">
            <v>115.71327542578962</v>
          </cell>
          <cell r="O34">
            <v>12560.549435316867</v>
          </cell>
          <cell r="P34">
            <v>13464.228999999999</v>
          </cell>
          <cell r="Q34">
            <v>11913.200188121602</v>
          </cell>
          <cell r="S34">
            <v>11913.200188121602</v>
          </cell>
          <cell r="T34">
            <v>12560.549435316867</v>
          </cell>
          <cell r="U34">
            <v>2478.8429999999998</v>
          </cell>
          <cell r="W34">
            <v>2478.8429999999998</v>
          </cell>
          <cell r="X34">
            <v>2453.0258068238486</v>
          </cell>
          <cell r="Z34">
            <v>2453.0258068238486</v>
          </cell>
          <cell r="AA34">
            <v>2478.8429999999998</v>
          </cell>
          <cell r="AB34">
            <v>0</v>
          </cell>
          <cell r="AC34">
            <v>1633.2670000000001</v>
          </cell>
          <cell r="AD34">
            <v>1633.2670000000001</v>
          </cell>
          <cell r="AE34">
            <v>1310.0920000000001</v>
          </cell>
          <cell r="AG34">
            <v>1310.0920000000001</v>
          </cell>
          <cell r="AH34">
            <v>1633.2670000000001</v>
          </cell>
          <cell r="AJ34">
            <v>1981.1016666666665</v>
          </cell>
          <cell r="AK34">
            <v>0</v>
          </cell>
          <cell r="AO34">
            <v>54531.376000000004</v>
          </cell>
          <cell r="AP34">
            <v>9377.8009999999995</v>
          </cell>
          <cell r="AQ34">
            <v>-2683</v>
          </cell>
          <cell r="AR34">
            <v>-2584.5294287640882</v>
          </cell>
          <cell r="AS34">
            <v>379.53954339658992</v>
          </cell>
          <cell r="AT34">
            <v>63909.177000000003</v>
          </cell>
          <cell r="AU34">
            <v>57658.253865837374</v>
          </cell>
          <cell r="AW34">
            <v>57658.253865837374</v>
          </cell>
          <cell r="AX34">
            <v>63909.177000000003</v>
          </cell>
          <cell r="AY34">
            <v>11438.269</v>
          </cell>
          <cell r="BA34">
            <v>11438.269</v>
          </cell>
          <cell r="BB34">
            <v>9928.433203445682</v>
          </cell>
          <cell r="BD34">
            <v>9928.433203445682</v>
          </cell>
          <cell r="BE34">
            <v>11438.269</v>
          </cell>
          <cell r="BF34">
            <v>0</v>
          </cell>
          <cell r="BG34">
            <v>658.83699999999999</v>
          </cell>
          <cell r="BH34">
            <v>658.83699999999999</v>
          </cell>
          <cell r="BI34">
            <v>342.34765000000004</v>
          </cell>
          <cell r="BK34">
            <v>342.34765000000004</v>
          </cell>
          <cell r="BL34">
            <v>658.83699999999999</v>
          </cell>
          <cell r="BN34">
            <v>340.02101291666668</v>
          </cell>
          <cell r="BO34">
            <v>0</v>
          </cell>
          <cell r="BR34">
            <v>0</v>
          </cell>
          <cell r="BV34">
            <v>970.93</v>
          </cell>
          <cell r="BX34">
            <v>970.93</v>
          </cell>
          <cell r="BY34">
            <v>783.63699999999994</v>
          </cell>
          <cell r="BZ34">
            <v>294.8</v>
          </cell>
          <cell r="CA34">
            <v>783.63699999999994</v>
          </cell>
          <cell r="CB34">
            <v>1258.018</v>
          </cell>
          <cell r="CC34">
            <v>1324.9522635295507</v>
          </cell>
          <cell r="CD34">
            <v>1258.018</v>
          </cell>
          <cell r="CE34">
            <v>0</v>
          </cell>
          <cell r="CF34">
            <v>0</v>
          </cell>
          <cell r="CG34">
            <v>0</v>
          </cell>
          <cell r="CI34">
            <v>125</v>
          </cell>
          <cell r="CJ34">
            <v>0</v>
          </cell>
          <cell r="CM34">
            <v>0</v>
          </cell>
          <cell r="CP34">
            <v>0</v>
          </cell>
          <cell r="CR34">
            <v>320.18299000000002</v>
          </cell>
          <cell r="CS34">
            <v>303.01402033732501</v>
          </cell>
          <cell r="CT34">
            <v>620.7468100000001</v>
          </cell>
          <cell r="CU34">
            <v>619.08912305350202</v>
          </cell>
          <cell r="CV34">
            <v>239.82021</v>
          </cell>
          <cell r="CW34">
            <v>222.09775013872371</v>
          </cell>
          <cell r="CX34">
            <v>77.268360000000001</v>
          </cell>
          <cell r="CY34">
            <v>55.08470333333333</v>
          </cell>
          <cell r="DG34">
            <v>3.28</v>
          </cell>
          <cell r="DH34">
            <v>1.0381</v>
          </cell>
          <cell r="DI34">
            <v>125</v>
          </cell>
        </row>
        <row r="35">
          <cell r="C35">
            <v>39417</v>
          </cell>
          <cell r="D35" t="str">
            <v>Y</v>
          </cell>
          <cell r="E35">
            <v>1183750</v>
          </cell>
          <cell r="F35">
            <v>1185900.3400000001</v>
          </cell>
          <cell r="H35">
            <v>860</v>
          </cell>
          <cell r="I35">
            <v>869</v>
          </cell>
          <cell r="K35">
            <v>15451.824000000001</v>
          </cell>
          <cell r="L35">
            <v>2907.8969999999999</v>
          </cell>
          <cell r="M35">
            <v>114.53852136055318</v>
          </cell>
          <cell r="N35">
            <v>-16.740245429619311</v>
          </cell>
          <cell r="O35">
            <v>18490.999766790173</v>
          </cell>
          <cell r="P35">
            <v>18359.721000000001</v>
          </cell>
          <cell r="Q35">
            <v>17451.41483215641</v>
          </cell>
          <cell r="S35">
            <v>17451.41483215641</v>
          </cell>
          <cell r="T35">
            <v>18490.999766790173</v>
          </cell>
          <cell r="U35">
            <v>3967.1849999999999</v>
          </cell>
          <cell r="W35">
            <v>3967.1849999999999</v>
          </cell>
          <cell r="X35">
            <v>3491.0819635472008</v>
          </cell>
          <cell r="Z35">
            <v>3491.0819635472008</v>
          </cell>
          <cell r="AA35">
            <v>3967.1849999999999</v>
          </cell>
          <cell r="AB35">
            <v>0</v>
          </cell>
          <cell r="AC35">
            <v>2984.2289999999998</v>
          </cell>
          <cell r="AD35">
            <v>2984.2289999999998</v>
          </cell>
          <cell r="AE35">
            <v>1856.799</v>
          </cell>
          <cell r="AG35">
            <v>1856.799</v>
          </cell>
          <cell r="AH35">
            <v>2984.2289999999998</v>
          </cell>
          <cell r="AJ35">
            <v>1981.1016666666665</v>
          </cell>
          <cell r="AK35">
            <v>0</v>
          </cell>
          <cell r="AO35">
            <v>71052.607999999993</v>
          </cell>
          <cell r="AP35">
            <v>6037.7420000000002</v>
          </cell>
          <cell r="AQ35">
            <v>390</v>
          </cell>
          <cell r="AR35">
            <v>375.68635006261439</v>
          </cell>
          <cell r="AS35">
            <v>-54.908005009151331</v>
          </cell>
          <cell r="AT35">
            <v>77090.349999999991</v>
          </cell>
          <cell r="AU35">
            <v>75393.789381484385</v>
          </cell>
          <cell r="AW35">
            <v>75393.789381484385</v>
          </cell>
          <cell r="AX35">
            <v>77090.349999999991</v>
          </cell>
          <cell r="AY35">
            <v>18025.98</v>
          </cell>
          <cell r="BA35">
            <v>18025.98</v>
          </cell>
          <cell r="BB35">
            <v>13559.051007240427</v>
          </cell>
          <cell r="BD35">
            <v>13559.051007240427</v>
          </cell>
          <cell r="BE35">
            <v>18025.98</v>
          </cell>
          <cell r="BF35">
            <v>-834.44899999999996</v>
          </cell>
          <cell r="BG35">
            <v>772.39499999999998</v>
          </cell>
          <cell r="BH35">
            <v>-62.053999999999974</v>
          </cell>
          <cell r="BI35">
            <v>408.00470000000001</v>
          </cell>
          <cell r="BK35">
            <v>408.00470000000001</v>
          </cell>
          <cell r="BL35">
            <v>-62.053999999999974</v>
          </cell>
          <cell r="BN35">
            <v>340.02101291666668</v>
          </cell>
          <cell r="BO35">
            <v>0</v>
          </cell>
          <cell r="BR35">
            <v>0</v>
          </cell>
          <cell r="BV35">
            <v>1946.9960000000001</v>
          </cell>
          <cell r="BX35">
            <v>1946.9960000000001</v>
          </cell>
          <cell r="BY35">
            <v>1403.0229400000001</v>
          </cell>
          <cell r="BZ35">
            <v>698.3</v>
          </cell>
          <cell r="CA35">
            <v>1403.0229400000001</v>
          </cell>
          <cell r="CB35">
            <v>-1726.38</v>
          </cell>
          <cell r="CC35">
            <v>1492.4933864147181</v>
          </cell>
          <cell r="CD35">
            <v>-1726.38</v>
          </cell>
          <cell r="CE35">
            <v>0</v>
          </cell>
          <cell r="CF35">
            <v>0</v>
          </cell>
          <cell r="CG35">
            <v>0</v>
          </cell>
          <cell r="CI35">
            <v>125</v>
          </cell>
          <cell r="CJ35">
            <v>0</v>
          </cell>
          <cell r="CM35">
            <v>0</v>
          </cell>
          <cell r="CP35">
            <v>0</v>
          </cell>
          <cell r="CR35">
            <v>315.31538</v>
          </cell>
          <cell r="CS35">
            <v>303.01402033732501</v>
          </cell>
          <cell r="CT35">
            <v>691.21056999999996</v>
          </cell>
          <cell r="CU35">
            <v>770.02363131858442</v>
          </cell>
          <cell r="CV35">
            <v>257.93898999999999</v>
          </cell>
          <cell r="CW35">
            <v>238.70436475880859</v>
          </cell>
          <cell r="CX35">
            <v>78.854880000000009</v>
          </cell>
          <cell r="CY35">
            <v>55.08470333333333</v>
          </cell>
          <cell r="DC35">
            <v>-3069.7</v>
          </cell>
          <cell r="DG35">
            <v>3.28</v>
          </cell>
          <cell r="DH35">
            <v>1.0381</v>
          </cell>
          <cell r="DI35">
            <v>125</v>
          </cell>
        </row>
        <row r="36">
          <cell r="C36">
            <v>39448</v>
          </cell>
          <cell r="D36" t="str">
            <v>Y</v>
          </cell>
          <cell r="E36">
            <v>1185297</v>
          </cell>
          <cell r="F36">
            <v>1186794.0250000001</v>
          </cell>
          <cell r="H36">
            <v>874</v>
          </cell>
          <cell r="I36">
            <v>1001</v>
          </cell>
          <cell r="K36">
            <v>15946.062</v>
          </cell>
          <cell r="L36">
            <v>3166.1790000000001</v>
          </cell>
          <cell r="M36">
            <v>1530.120488484775</v>
          </cell>
          <cell r="N36">
            <v>-321.09944449796097</v>
          </cell>
          <cell r="O36">
            <v>20963.46093298274</v>
          </cell>
          <cell r="P36">
            <v>19112.241000000002</v>
          </cell>
          <cell r="Q36">
            <v>19552.875075438576</v>
          </cell>
          <cell r="S36">
            <v>19552.875075438576</v>
          </cell>
          <cell r="T36">
            <v>20963.46093298274</v>
          </cell>
          <cell r="U36">
            <v>4558.1270000000004</v>
          </cell>
          <cell r="W36">
            <v>4558.1270000000004</v>
          </cell>
          <cell r="X36">
            <v>3960.8759745062807</v>
          </cell>
          <cell r="Z36">
            <v>3960.8759745062807</v>
          </cell>
          <cell r="AA36">
            <v>4558.1270000000004</v>
          </cell>
          <cell r="AB36">
            <v>0</v>
          </cell>
          <cell r="AC36">
            <v>2961.4989999999998</v>
          </cell>
          <cell r="AD36">
            <v>2961.4989999999998</v>
          </cell>
          <cell r="AE36">
            <v>1873.847</v>
          </cell>
          <cell r="AG36">
            <v>1873.847</v>
          </cell>
          <cell r="AH36">
            <v>2961.4989999999998</v>
          </cell>
          <cell r="AJ36">
            <v>1981.1016666666665</v>
          </cell>
          <cell r="AK36">
            <v>0</v>
          </cell>
          <cell r="AO36">
            <v>90175.952000000005</v>
          </cell>
          <cell r="AP36">
            <v>13419.45</v>
          </cell>
          <cell r="AQ36">
            <v>5623</v>
          </cell>
          <cell r="AR36">
            <v>5416.626529236104</v>
          </cell>
          <cell r="AS36">
            <v>-1136.6920335227819</v>
          </cell>
          <cell r="AT36">
            <v>103595.402</v>
          </cell>
          <cell r="AU36">
            <v>86992.465325410478</v>
          </cell>
          <cell r="AW36">
            <v>86992.465325410478</v>
          </cell>
          <cell r="AX36">
            <v>103595.402</v>
          </cell>
          <cell r="AY36">
            <v>21033.126</v>
          </cell>
          <cell r="BA36">
            <v>21033.126</v>
          </cell>
          <cell r="BB36">
            <v>14492.847954790324</v>
          </cell>
          <cell r="BD36">
            <v>14492.847954790324</v>
          </cell>
          <cell r="BE36">
            <v>21033.126</v>
          </cell>
          <cell r="BF36">
            <v>11.096</v>
          </cell>
          <cell r="BG36">
            <v>387.85500000000002</v>
          </cell>
          <cell r="BH36">
            <v>398.95100000000002</v>
          </cell>
          <cell r="BK36">
            <v>0</v>
          </cell>
          <cell r="BL36">
            <v>398.95100000000002</v>
          </cell>
          <cell r="BO36">
            <v>0</v>
          </cell>
          <cell r="BR36">
            <v>0</v>
          </cell>
          <cell r="BX36">
            <v>0</v>
          </cell>
          <cell r="BY36">
            <v>1224.4349999999999</v>
          </cell>
          <cell r="BZ36">
            <v>606.77499999999998</v>
          </cell>
          <cell r="CA36">
            <v>1224.4349999999999</v>
          </cell>
          <cell r="CB36">
            <v>1429.434</v>
          </cell>
          <cell r="CC36">
            <v>1534.650442890829</v>
          </cell>
          <cell r="CD36">
            <v>1429.434</v>
          </cell>
          <cell r="CE36">
            <v>0</v>
          </cell>
          <cell r="CG36">
            <v>0</v>
          </cell>
          <cell r="CJ36">
            <v>0</v>
          </cell>
          <cell r="CM36">
            <v>0</v>
          </cell>
          <cell r="CP36">
            <v>0</v>
          </cell>
          <cell r="CR36">
            <v>315.31538</v>
          </cell>
          <cell r="CS36">
            <v>303.01402033732501</v>
          </cell>
          <cell r="CT36">
            <v>1033.6039800000001</v>
          </cell>
          <cell r="CU36">
            <v>921.16879749727411</v>
          </cell>
          <cell r="CV36">
            <v>0</v>
          </cell>
          <cell r="CW36">
            <v>254.71625505622998</v>
          </cell>
          <cell r="CX36">
            <v>80.514499999999998</v>
          </cell>
          <cell r="CY36">
            <v>55.08470333333333</v>
          </cell>
          <cell r="CZ36">
            <v>18708.434486869901</v>
          </cell>
          <cell r="DA36">
            <v>5897</v>
          </cell>
          <cell r="DG36">
            <v>3.54</v>
          </cell>
          <cell r="DH36">
            <v>1.0381</v>
          </cell>
        </row>
        <row r="37">
          <cell r="C37">
            <v>39479</v>
          </cell>
          <cell r="D37" t="str">
            <v>Y</v>
          </cell>
          <cell r="E37">
            <v>1187554</v>
          </cell>
          <cell r="F37">
            <v>1185091.96</v>
          </cell>
          <cell r="H37">
            <v>841</v>
          </cell>
          <cell r="I37">
            <v>859</v>
          </cell>
          <cell r="K37">
            <v>15543.626</v>
          </cell>
          <cell r="L37">
            <v>2825.643</v>
          </cell>
          <cell r="M37">
            <v>-13.333790491864482</v>
          </cell>
          <cell r="N37">
            <v>591.04067241489099</v>
          </cell>
          <cell r="O37">
            <v>17764.894537093242</v>
          </cell>
          <cell r="P37">
            <v>18369.269</v>
          </cell>
          <cell r="Q37">
            <v>17466.433329963067</v>
          </cell>
          <cell r="S37">
            <v>17466.433329963067</v>
          </cell>
          <cell r="T37">
            <v>17764.894537093242</v>
          </cell>
          <cell r="U37">
            <v>3171.6579999999999</v>
          </cell>
          <cell r="W37">
            <v>3171.6579999999999</v>
          </cell>
          <cell r="X37">
            <v>3412.2520414290871</v>
          </cell>
          <cell r="Z37">
            <v>3412.2520414290871</v>
          </cell>
          <cell r="AA37">
            <v>3171.6579999999999</v>
          </cell>
          <cell r="AB37">
            <v>0</v>
          </cell>
          <cell r="AC37">
            <v>3020.61</v>
          </cell>
          <cell r="AD37">
            <v>3020.61</v>
          </cell>
          <cell r="AE37">
            <v>1724.8430000000001</v>
          </cell>
          <cell r="AG37">
            <v>1724.8430000000001</v>
          </cell>
          <cell r="AH37">
            <v>3020.61</v>
          </cell>
          <cell r="AJ37">
            <v>1981.1016666666665</v>
          </cell>
          <cell r="AK37">
            <v>0</v>
          </cell>
          <cell r="AO37">
            <v>65296.863999999994</v>
          </cell>
          <cell r="AP37">
            <v>12512.504000000001</v>
          </cell>
          <cell r="AQ37">
            <v>-49</v>
          </cell>
          <cell r="AR37">
            <v>-47.201618341200266</v>
          </cell>
          <cell r="AS37">
            <v>2092.2839803487141</v>
          </cell>
          <cell r="AT37">
            <v>77809.367999999988</v>
          </cell>
          <cell r="AU37">
            <v>79720.139174114127</v>
          </cell>
          <cell r="AW37">
            <v>79720.139174114127</v>
          </cell>
          <cell r="AX37">
            <v>77809.367999999988</v>
          </cell>
          <cell r="AY37">
            <v>15727.289000000001</v>
          </cell>
          <cell r="BA37">
            <v>15727.289000000001</v>
          </cell>
          <cell r="BB37">
            <v>12549.941093369083</v>
          </cell>
          <cell r="BD37">
            <v>12549.941093369083</v>
          </cell>
          <cell r="BE37">
            <v>15727.289000000001</v>
          </cell>
          <cell r="BF37">
            <v>-670.91200000000003</v>
          </cell>
          <cell r="BG37">
            <v>498.60199999999998</v>
          </cell>
          <cell r="BH37">
            <v>-172.31000000000006</v>
          </cell>
          <cell r="BK37">
            <v>0</v>
          </cell>
          <cell r="BL37">
            <v>-172.31000000000006</v>
          </cell>
          <cell r="BO37">
            <v>0</v>
          </cell>
          <cell r="BR37">
            <v>0</v>
          </cell>
          <cell r="BX37">
            <v>0</v>
          </cell>
          <cell r="BY37">
            <v>778.40214000000003</v>
          </cell>
          <cell r="BZ37">
            <v>209.97499999999999</v>
          </cell>
          <cell r="CA37">
            <v>778.40214000000003</v>
          </cell>
          <cell r="CB37">
            <v>2142.692</v>
          </cell>
          <cell r="CC37">
            <v>1621.8528071147484</v>
          </cell>
          <cell r="CD37">
            <v>2142.692</v>
          </cell>
          <cell r="CE37">
            <v>0</v>
          </cell>
          <cell r="CG37">
            <v>0</v>
          </cell>
          <cell r="CJ37">
            <v>0</v>
          </cell>
          <cell r="CM37">
            <v>0</v>
          </cell>
          <cell r="CP37">
            <v>0</v>
          </cell>
          <cell r="CR37">
            <v>315.31538</v>
          </cell>
          <cell r="CS37">
            <v>303.01402033732501</v>
          </cell>
          <cell r="CT37">
            <v>1216.71975</v>
          </cell>
          <cell r="CU37">
            <v>1011.9890008457872</v>
          </cell>
          <cell r="CV37">
            <v>541.77892000000008</v>
          </cell>
          <cell r="CW37">
            <v>251.0984159316362</v>
          </cell>
          <cell r="CX37">
            <v>68.877899999999997</v>
          </cell>
          <cell r="CY37">
            <v>55.08470333333333</v>
          </cell>
          <cell r="CZ37">
            <v>3712.8294983847604</v>
          </cell>
          <cell r="DA37">
            <v>5897</v>
          </cell>
          <cell r="DG37">
            <v>3.54</v>
          </cell>
          <cell r="DH37">
            <v>1.0381</v>
          </cell>
        </row>
        <row r="38">
          <cell r="C38">
            <v>39508</v>
          </cell>
          <cell r="D38" t="str">
            <v>Y</v>
          </cell>
          <cell r="E38">
            <v>1189518</v>
          </cell>
          <cell r="F38">
            <v>1187680.1449999998</v>
          </cell>
          <cell r="H38">
            <v>686</v>
          </cell>
          <cell r="I38">
            <v>682</v>
          </cell>
          <cell r="K38">
            <v>12325.172</v>
          </cell>
          <cell r="L38">
            <v>2529.3510000000001</v>
          </cell>
          <cell r="M38">
            <v>160.27760407567715</v>
          </cell>
          <cell r="N38">
            <v>-372.52977925229538</v>
          </cell>
          <cell r="O38">
            <v>15387.330383327975</v>
          </cell>
          <cell r="P38">
            <v>14854.523000000001</v>
          </cell>
          <cell r="Q38">
            <v>14663.859419362039</v>
          </cell>
          <cell r="S38">
            <v>14663.859419362039</v>
          </cell>
          <cell r="T38">
            <v>15387.330383327975</v>
          </cell>
          <cell r="U38">
            <v>3983.4670000000001</v>
          </cell>
          <cell r="W38">
            <v>3983.4670000000001</v>
          </cell>
          <cell r="X38">
            <v>3012.8181147460341</v>
          </cell>
          <cell r="Z38">
            <v>3012.8181147460341</v>
          </cell>
          <cell r="AA38">
            <v>3983.4670000000001</v>
          </cell>
          <cell r="AB38">
            <v>-2</v>
          </cell>
          <cell r="AC38">
            <v>3785.0419999999999</v>
          </cell>
          <cell r="AD38">
            <v>3783.0419999999999</v>
          </cell>
          <cell r="AE38">
            <v>1822.7750000000001</v>
          </cell>
          <cell r="AG38">
            <v>1822.7750000000001</v>
          </cell>
          <cell r="AH38">
            <v>3783.0419999999999</v>
          </cell>
          <cell r="AJ38">
            <v>1981.1016666666665</v>
          </cell>
          <cell r="AK38">
            <v>0</v>
          </cell>
          <cell r="AO38">
            <v>60226.148999999998</v>
          </cell>
          <cell r="AP38">
            <v>9775.3340000000007</v>
          </cell>
          <cell r="AQ38">
            <v>589</v>
          </cell>
          <cell r="AR38">
            <v>567.38271842789709</v>
          </cell>
          <cell r="AS38">
            <v>-1318.7554185531258</v>
          </cell>
          <cell r="AT38">
            <v>70001.482999999993</v>
          </cell>
          <cell r="AU38">
            <v>70423.072239465604</v>
          </cell>
          <cell r="AW38">
            <v>70423.072239465604</v>
          </cell>
          <cell r="AX38">
            <v>70001.482999999993</v>
          </cell>
          <cell r="AY38">
            <v>19676.814000000002</v>
          </cell>
          <cell r="BA38">
            <v>19676.814000000002</v>
          </cell>
          <cell r="BB38">
            <v>11101.238781655253</v>
          </cell>
          <cell r="BD38">
            <v>11101.238781655253</v>
          </cell>
          <cell r="BE38">
            <v>19676.814000000002</v>
          </cell>
          <cell r="BF38">
            <v>96.82</v>
          </cell>
          <cell r="BG38">
            <v>1932.5509999999999</v>
          </cell>
          <cell r="BH38">
            <v>2029.3709999999999</v>
          </cell>
          <cell r="BK38">
            <v>0</v>
          </cell>
          <cell r="BL38">
            <v>2029.3709999999999</v>
          </cell>
          <cell r="BO38">
            <v>0</v>
          </cell>
          <cell r="BR38">
            <v>0</v>
          </cell>
          <cell r="BX38">
            <v>0</v>
          </cell>
          <cell r="BY38">
            <v>403.70884000000001</v>
          </cell>
          <cell r="BZ38">
            <v>103.175</v>
          </cell>
          <cell r="CA38">
            <v>403.70884000000001</v>
          </cell>
          <cell r="CB38">
            <v>1731.1010000000001</v>
          </cell>
          <cell r="CC38">
            <v>2101.7152312955154</v>
          </cell>
          <cell r="CD38">
            <v>1731.1010000000001</v>
          </cell>
          <cell r="CE38">
            <v>0</v>
          </cell>
          <cell r="CG38">
            <v>0</v>
          </cell>
          <cell r="CJ38">
            <v>0</v>
          </cell>
          <cell r="CM38">
            <v>0</v>
          </cell>
          <cell r="CP38">
            <v>0</v>
          </cell>
          <cell r="CR38">
            <v>321.65003999999999</v>
          </cell>
          <cell r="CS38">
            <v>303.01402033732501</v>
          </cell>
          <cell r="CT38">
            <v>1502.60428</v>
          </cell>
          <cell r="CU38">
            <v>1432.0037862053409</v>
          </cell>
          <cell r="CV38">
            <v>255.97497000000001</v>
          </cell>
          <cell r="CW38">
            <v>310.94605475284897</v>
          </cell>
          <cell r="CX38">
            <v>81.123660000000001</v>
          </cell>
          <cell r="CY38">
            <v>55.08470333333333</v>
          </cell>
          <cell r="CZ38">
            <v>9348.5912208089703</v>
          </cell>
          <cell r="DA38">
            <v>5897</v>
          </cell>
          <cell r="DB38">
            <v>-430.25200000000001</v>
          </cell>
          <cell r="DG38">
            <v>3.54</v>
          </cell>
          <cell r="DH38">
            <v>1.0381</v>
          </cell>
        </row>
        <row r="39">
          <cell r="C39">
            <v>39539</v>
          </cell>
          <cell r="D39" t="str">
            <v>Y</v>
          </cell>
          <cell r="E39">
            <v>1188096</v>
          </cell>
          <cell r="F39">
            <v>1183765.1264000002</v>
          </cell>
          <cell r="H39">
            <v>301</v>
          </cell>
          <cell r="I39">
            <v>357</v>
          </cell>
          <cell r="K39">
            <v>6412.7389999999996</v>
          </cell>
          <cell r="L39">
            <v>1569.204</v>
          </cell>
          <cell r="M39">
            <v>701.79276894935708</v>
          </cell>
          <cell r="N39">
            <v>-1028.3345769133853</v>
          </cell>
          <cell r="O39">
            <v>9712.0703458627413</v>
          </cell>
          <cell r="P39">
            <v>7981.9429999999993</v>
          </cell>
          <cell r="Q39">
            <v>9109.7305669401212</v>
          </cell>
          <cell r="S39">
            <v>9109.7305669401212</v>
          </cell>
          <cell r="T39">
            <v>9712.0703458627413</v>
          </cell>
          <cell r="U39">
            <v>2274.2340000000004</v>
          </cell>
          <cell r="W39">
            <v>2274.2340000000004</v>
          </cell>
          <cell r="X39">
            <v>2043.2706916256407</v>
          </cell>
          <cell r="Z39">
            <v>2043.2706916256407</v>
          </cell>
          <cell r="AA39">
            <v>2274.2340000000004</v>
          </cell>
          <cell r="AB39">
            <v>0</v>
          </cell>
          <cell r="AC39">
            <v>149.19300000000001</v>
          </cell>
          <cell r="AD39">
            <v>149.19300000000001</v>
          </cell>
          <cell r="AG39">
            <v>0</v>
          </cell>
          <cell r="AH39">
            <v>149.19300000000001</v>
          </cell>
          <cell r="AK39">
            <v>0</v>
          </cell>
          <cell r="AO39">
            <v>36409.502</v>
          </cell>
          <cell r="AP39">
            <v>6283.4170000000004</v>
          </cell>
          <cell r="AQ39">
            <v>2579</v>
          </cell>
          <cell r="AR39">
            <v>2484.3464020807241</v>
          </cell>
          <cell r="AS39">
            <v>-3640.3044022733839</v>
          </cell>
          <cell r="AT39">
            <v>42692.919000000002</v>
          </cell>
          <cell r="AU39">
            <v>49918.14944738787</v>
          </cell>
          <cell r="AW39">
            <v>49918.14944738787</v>
          </cell>
          <cell r="AX39">
            <v>42692.919000000002</v>
          </cell>
          <cell r="AY39">
            <v>11321.612999999999</v>
          </cell>
          <cell r="BA39">
            <v>11321.612999999999</v>
          </cell>
          <cell r="BB39">
            <v>9393.4633927540599</v>
          </cell>
          <cell r="BD39">
            <v>9393.4633927540599</v>
          </cell>
          <cell r="BE39">
            <v>11321.612999999999</v>
          </cell>
          <cell r="BF39">
            <v>320.89499999999998</v>
          </cell>
          <cell r="BG39">
            <v>86.944000000000003</v>
          </cell>
          <cell r="BH39">
            <v>407.839</v>
          </cell>
          <cell r="BK39">
            <v>0</v>
          </cell>
          <cell r="BL39">
            <v>407.839</v>
          </cell>
          <cell r="BO39">
            <v>0</v>
          </cell>
          <cell r="BR39">
            <v>0</v>
          </cell>
          <cell r="BX39">
            <v>0</v>
          </cell>
          <cell r="BY39">
            <v>-241.92546999999999</v>
          </cell>
          <cell r="BZ39">
            <v>309.66666666666674</v>
          </cell>
          <cell r="CA39">
            <v>-241.92546999999999</v>
          </cell>
          <cell r="CB39">
            <v>4631.6718499999997</v>
          </cell>
          <cell r="CC39">
            <v>2061.4939227329464</v>
          </cell>
          <cell r="CD39">
            <v>4631.6718499999997</v>
          </cell>
          <cell r="CE39">
            <v>0</v>
          </cell>
          <cell r="CF39">
            <v>0</v>
          </cell>
          <cell r="CG39">
            <v>0</v>
          </cell>
          <cell r="CI39">
            <v>2241.0495261406304</v>
          </cell>
          <cell r="CJ39">
            <v>0</v>
          </cell>
          <cell r="CM39">
            <v>0</v>
          </cell>
          <cell r="CP39">
            <v>0</v>
          </cell>
          <cell r="CR39">
            <v>315.31538</v>
          </cell>
          <cell r="CS39">
            <v>320.07164</v>
          </cell>
          <cell r="CT39">
            <v>3839.80008</v>
          </cell>
          <cell r="CU39">
            <v>1370.3320356817821</v>
          </cell>
          <cell r="CV39">
            <v>395.77810999999997</v>
          </cell>
          <cell r="CW39">
            <v>315.33887705116342</v>
          </cell>
          <cell r="CX39">
            <v>80.778279999999995</v>
          </cell>
          <cell r="CY39">
            <v>55.08470333333333</v>
          </cell>
          <cell r="CZ39">
            <v>5037.5380414822903</v>
          </cell>
          <cell r="DA39">
            <v>4525.2051477126934</v>
          </cell>
          <cell r="DG39">
            <v>3.54</v>
          </cell>
          <cell r="DH39">
            <v>1.0381</v>
          </cell>
        </row>
        <row r="40">
          <cell r="C40">
            <v>39569</v>
          </cell>
          <cell r="D40" t="str">
            <v>Y</v>
          </cell>
          <cell r="E40">
            <v>1186518</v>
          </cell>
          <cell r="F40">
            <v>1182621.2047000001</v>
          </cell>
          <cell r="H40">
            <v>170</v>
          </cell>
          <cell r="I40">
            <v>124</v>
          </cell>
          <cell r="K40">
            <v>4523.6019999999999</v>
          </cell>
          <cell r="L40">
            <v>1169.001</v>
          </cell>
          <cell r="M40">
            <v>-777.91743472235351</v>
          </cell>
          <cell r="N40">
            <v>936.63075251015403</v>
          </cell>
          <cell r="O40">
            <v>3978.0548127674929</v>
          </cell>
          <cell r="P40">
            <v>5692.6030000000001</v>
          </cell>
          <cell r="Q40">
            <v>5101.7416478535233</v>
          </cell>
          <cell r="S40">
            <v>5101.7416478535233</v>
          </cell>
          <cell r="T40">
            <v>3978.0548127674929</v>
          </cell>
          <cell r="U40">
            <v>1489.4780000000001</v>
          </cell>
          <cell r="W40">
            <v>1489.4780000000001</v>
          </cell>
          <cell r="X40">
            <v>1362.0709490512322</v>
          </cell>
          <cell r="Z40">
            <v>1362.0709490512322</v>
          </cell>
          <cell r="AA40">
            <v>1489.4780000000001</v>
          </cell>
          <cell r="AB40">
            <v>1E-3</v>
          </cell>
          <cell r="AC40">
            <v>142.79300000000001</v>
          </cell>
          <cell r="AD40">
            <v>142.79400000000001</v>
          </cell>
          <cell r="AG40">
            <v>0</v>
          </cell>
          <cell r="AH40">
            <v>142.79400000000001</v>
          </cell>
          <cell r="AK40">
            <v>0</v>
          </cell>
          <cell r="AO40">
            <v>30263.542000000001</v>
          </cell>
          <cell r="AP40">
            <v>6654.9179999999997</v>
          </cell>
          <cell r="AQ40">
            <v>-2858.7485550078741</v>
          </cell>
          <cell r="AR40">
            <v>-2753.8277189171313</v>
          </cell>
          <cell r="AS40">
            <v>3315.6728638859454</v>
          </cell>
          <cell r="AT40">
            <v>36918.46</v>
          </cell>
          <cell r="AU40">
            <v>37250.714212669765</v>
          </cell>
          <cell r="AW40">
            <v>37250.714212669765</v>
          </cell>
          <cell r="AX40">
            <v>36918.46</v>
          </cell>
          <cell r="AY40">
            <v>6847.6589999999997</v>
          </cell>
          <cell r="BA40">
            <v>6847.6589999999997</v>
          </cell>
          <cell r="BB40">
            <v>6544.7434294544464</v>
          </cell>
          <cell r="BD40">
            <v>6544.7434294544464</v>
          </cell>
          <cell r="BE40">
            <v>6847.6589999999997</v>
          </cell>
          <cell r="BF40">
            <v>1.0629999999999999</v>
          </cell>
          <cell r="BG40">
            <v>91.197000000000003</v>
          </cell>
          <cell r="BH40">
            <v>92.26</v>
          </cell>
          <cell r="BK40">
            <v>0</v>
          </cell>
          <cell r="BL40">
            <v>92.26</v>
          </cell>
          <cell r="BO40">
            <v>0</v>
          </cell>
          <cell r="BR40">
            <v>0</v>
          </cell>
          <cell r="BX40">
            <v>0</v>
          </cell>
          <cell r="BY40">
            <v>78.885999999999996</v>
          </cell>
          <cell r="BZ40">
            <v>191.4666666666667</v>
          </cell>
          <cell r="CA40">
            <v>78.885999999999996</v>
          </cell>
          <cell r="CB40">
            <v>2690.8919999999998</v>
          </cell>
          <cell r="CC40">
            <v>1973.6661909069499</v>
          </cell>
          <cell r="CD40">
            <v>2690.8919999999998</v>
          </cell>
          <cell r="CE40">
            <v>0</v>
          </cell>
          <cell r="CF40">
            <v>0</v>
          </cell>
          <cell r="CG40">
            <v>0</v>
          </cell>
          <cell r="CI40">
            <v>745.50440932193123</v>
          </cell>
          <cell r="CJ40">
            <v>0</v>
          </cell>
          <cell r="CM40">
            <v>0</v>
          </cell>
          <cell r="CP40">
            <v>0</v>
          </cell>
          <cell r="CR40">
            <v>315.31538</v>
          </cell>
          <cell r="CS40">
            <v>320.07164</v>
          </cell>
          <cell r="CT40">
            <v>1848.5296000000001</v>
          </cell>
          <cell r="CU40">
            <v>1295.2452095177653</v>
          </cell>
          <cell r="CV40">
            <v>444.76815999999997</v>
          </cell>
          <cell r="CW40">
            <v>302.59797138918464</v>
          </cell>
          <cell r="CX40">
            <v>82.279119999999992</v>
          </cell>
          <cell r="CY40">
            <v>55.08470333333333</v>
          </cell>
          <cell r="CZ40">
            <v>3347.6453398498597</v>
          </cell>
          <cell r="DA40">
            <v>2534.2601954605925</v>
          </cell>
          <cell r="DG40">
            <v>3.54</v>
          </cell>
          <cell r="DH40">
            <v>1.0381</v>
          </cell>
        </row>
        <row r="41">
          <cell r="C41">
            <v>39600</v>
          </cell>
          <cell r="D41" t="str">
            <v>Y</v>
          </cell>
          <cell r="E41">
            <v>1184064</v>
          </cell>
          <cell r="F41">
            <v>1180132.8830000001</v>
          </cell>
          <cell r="K41">
            <v>2951.578</v>
          </cell>
          <cell r="L41">
            <v>1025.1859999999999</v>
          </cell>
          <cell r="M41">
            <v>0</v>
          </cell>
          <cell r="N41">
            <v>0</v>
          </cell>
          <cell r="O41">
            <v>3976.7640000000001</v>
          </cell>
          <cell r="P41">
            <v>3976.7640000000001</v>
          </cell>
          <cell r="Q41">
            <v>2872.4874411048299</v>
          </cell>
          <cell r="S41">
            <v>2872.4874411048299</v>
          </cell>
          <cell r="T41">
            <v>3976.7640000000001</v>
          </cell>
          <cell r="U41">
            <v>960.39699999999993</v>
          </cell>
          <cell r="W41">
            <v>960.39699999999993</v>
          </cell>
          <cell r="X41">
            <v>968.73587269081372</v>
          </cell>
          <cell r="Z41">
            <v>968.73587269081372</v>
          </cell>
          <cell r="AA41">
            <v>960.39699999999993</v>
          </cell>
          <cell r="AB41">
            <v>0</v>
          </cell>
          <cell r="AC41">
            <v>125.625</v>
          </cell>
          <cell r="AD41">
            <v>125.625</v>
          </cell>
          <cell r="AG41">
            <v>0</v>
          </cell>
          <cell r="AH41">
            <v>125.625</v>
          </cell>
          <cell r="AK41">
            <v>0</v>
          </cell>
          <cell r="AO41">
            <v>35978.981</v>
          </cell>
          <cell r="AP41">
            <v>4870.5929999999998</v>
          </cell>
          <cell r="AQ41">
            <v>0</v>
          </cell>
          <cell r="AR41">
            <v>0</v>
          </cell>
          <cell r="AS41">
            <v>0</v>
          </cell>
          <cell r="AT41">
            <v>40849.574000000001</v>
          </cell>
          <cell r="AU41">
            <v>28093.936358044095</v>
          </cell>
          <cell r="AW41">
            <v>28093.936358044095</v>
          </cell>
          <cell r="AX41">
            <v>40849.574000000001</v>
          </cell>
          <cell r="AY41">
            <v>5148.7190000000001</v>
          </cell>
          <cell r="BA41">
            <v>5148.7190000000001</v>
          </cell>
          <cell r="BB41">
            <v>4787.3726038925888</v>
          </cell>
          <cell r="BD41">
            <v>4787.3726038925888</v>
          </cell>
          <cell r="BE41">
            <v>5148.7190000000001</v>
          </cell>
          <cell r="BF41">
            <v>-351.40800000000002</v>
          </cell>
          <cell r="BG41">
            <v>-5.3109999999999999</v>
          </cell>
          <cell r="BH41">
            <v>-356.71899999999999</v>
          </cell>
          <cell r="BK41">
            <v>0</v>
          </cell>
          <cell r="BL41">
            <v>-356.71899999999999</v>
          </cell>
          <cell r="BO41">
            <v>0</v>
          </cell>
          <cell r="BR41">
            <v>0</v>
          </cell>
          <cell r="BX41">
            <v>0</v>
          </cell>
          <cell r="BY41">
            <v>382.46100000000001</v>
          </cell>
          <cell r="BZ41">
            <v>237.62916666666672</v>
          </cell>
          <cell r="CA41">
            <v>382.46100000000001</v>
          </cell>
          <cell r="CB41">
            <v>2002.5359999999998</v>
          </cell>
          <cell r="CC41">
            <v>1847.6116453243574</v>
          </cell>
          <cell r="CD41">
            <v>2002.5359999999998</v>
          </cell>
          <cell r="CE41">
            <v>0</v>
          </cell>
          <cell r="CF41">
            <v>0</v>
          </cell>
          <cell r="CG41">
            <v>0</v>
          </cell>
          <cell r="CI41">
            <v>970.14328635734728</v>
          </cell>
          <cell r="CJ41">
            <v>0</v>
          </cell>
          <cell r="CM41">
            <v>0</v>
          </cell>
          <cell r="CP41">
            <v>0</v>
          </cell>
          <cell r="CR41">
            <v>315.31538</v>
          </cell>
          <cell r="CS41">
            <v>320.07164</v>
          </cell>
          <cell r="CT41">
            <v>1351.7931999999998</v>
          </cell>
          <cell r="CU41">
            <v>1130.9252600350774</v>
          </cell>
          <cell r="CV41">
            <v>397.18210999999997</v>
          </cell>
          <cell r="CW41">
            <v>340.86337528928033</v>
          </cell>
          <cell r="CX41">
            <v>85.59196</v>
          </cell>
          <cell r="CY41">
            <v>55.08470333333333</v>
          </cell>
          <cell r="CZ41">
            <v>2147.9506502774502</v>
          </cell>
          <cell r="DA41">
            <v>1426.8912631072196</v>
          </cell>
          <cell r="DB41">
            <v>-147.34651971284998</v>
          </cell>
          <cell r="DG41">
            <v>3.54</v>
          </cell>
          <cell r="DH41">
            <v>1.0381</v>
          </cell>
        </row>
        <row r="42">
          <cell r="C42">
            <v>39630</v>
          </cell>
          <cell r="D42" t="str">
            <v>Y</v>
          </cell>
          <cell r="E42">
            <v>1181022</v>
          </cell>
          <cell r="F42">
            <v>1179487.7613000001</v>
          </cell>
          <cell r="K42">
            <v>2270.7539999999999</v>
          </cell>
          <cell r="L42">
            <v>1029.124</v>
          </cell>
          <cell r="M42">
            <v>0</v>
          </cell>
          <cell r="N42">
            <v>0</v>
          </cell>
          <cell r="O42">
            <v>3299.8779999999997</v>
          </cell>
          <cell r="P42">
            <v>3299.8779999999997</v>
          </cell>
          <cell r="Q42">
            <v>3019.54637623499</v>
          </cell>
          <cell r="S42">
            <v>3019.54637623499</v>
          </cell>
          <cell r="T42">
            <v>3299.8779999999997</v>
          </cell>
          <cell r="U42">
            <v>1271.5909999999999</v>
          </cell>
          <cell r="W42">
            <v>1271.5909999999999</v>
          </cell>
          <cell r="X42">
            <v>1001.027068447174</v>
          </cell>
          <cell r="Z42">
            <v>1001.027068447174</v>
          </cell>
          <cell r="AA42">
            <v>1271.5909999999999</v>
          </cell>
          <cell r="AB42">
            <v>-1E-3</v>
          </cell>
          <cell r="AC42">
            <v>150.06</v>
          </cell>
          <cell r="AD42">
            <v>150.059</v>
          </cell>
          <cell r="AG42">
            <v>0</v>
          </cell>
          <cell r="AH42">
            <v>150.059</v>
          </cell>
          <cell r="AK42">
            <v>0</v>
          </cell>
          <cell r="AO42">
            <v>14831.927</v>
          </cell>
          <cell r="AP42">
            <v>5534.4409999999998</v>
          </cell>
          <cell r="AQ42">
            <v>0</v>
          </cell>
          <cell r="AR42">
            <v>0</v>
          </cell>
          <cell r="AS42">
            <v>0</v>
          </cell>
          <cell r="AT42">
            <v>20366.367999999999</v>
          </cell>
          <cell r="AU42">
            <v>27459.60325632296</v>
          </cell>
          <cell r="AW42">
            <v>27459.60325632296</v>
          </cell>
          <cell r="AX42">
            <v>20366.367999999999</v>
          </cell>
          <cell r="AY42">
            <v>5655.5320000000002</v>
          </cell>
          <cell r="BA42">
            <v>5655.5320000000002</v>
          </cell>
          <cell r="BB42">
            <v>4873.0236616469356</v>
          </cell>
          <cell r="BD42">
            <v>4873.0236616469356</v>
          </cell>
          <cell r="BE42">
            <v>5655.5320000000002</v>
          </cell>
          <cell r="BF42">
            <v>-97.941000000000003</v>
          </cell>
          <cell r="BG42">
            <v>94.924000000000007</v>
          </cell>
          <cell r="BH42">
            <v>-3.0169999999999959</v>
          </cell>
          <cell r="BK42">
            <v>0</v>
          </cell>
          <cell r="BL42">
            <v>-3.0169999999999959</v>
          </cell>
          <cell r="BO42">
            <v>0</v>
          </cell>
          <cell r="BR42">
            <v>0</v>
          </cell>
          <cell r="BX42">
            <v>0</v>
          </cell>
          <cell r="BY42">
            <v>598.06700000000001</v>
          </cell>
          <cell r="BZ42">
            <v>314.17604166666666</v>
          </cell>
          <cell r="CA42">
            <v>598.06700000000001</v>
          </cell>
          <cell r="CB42">
            <v>1990.528</v>
          </cell>
          <cell r="CC42">
            <v>1587.5474782853819</v>
          </cell>
          <cell r="CD42">
            <v>1990.528</v>
          </cell>
          <cell r="CF42">
            <v>0</v>
          </cell>
          <cell r="CG42">
            <v>0</v>
          </cell>
          <cell r="CI42">
            <v>949.82849194114351</v>
          </cell>
          <cell r="CJ42">
            <v>0</v>
          </cell>
          <cell r="CM42">
            <v>0</v>
          </cell>
          <cell r="CP42">
            <v>0</v>
          </cell>
          <cell r="CR42">
            <v>315.31538</v>
          </cell>
          <cell r="CS42">
            <v>320.07164</v>
          </cell>
          <cell r="CT42">
            <v>1204.64366</v>
          </cell>
          <cell r="CU42">
            <v>918.27900607371555</v>
          </cell>
          <cell r="CV42">
            <v>376.70060999999998</v>
          </cell>
          <cell r="CW42">
            <v>293.44546221166655</v>
          </cell>
          <cell r="CX42">
            <v>93.868320000000011</v>
          </cell>
          <cell r="CY42">
            <v>55.08470333333333</v>
          </cell>
          <cell r="CZ42">
            <v>2037.41967970782</v>
          </cell>
          <cell r="DA42">
            <v>1499.9419252950997</v>
          </cell>
          <cell r="DG42">
            <v>3.54</v>
          </cell>
          <cell r="DH42">
            <v>1.0381</v>
          </cell>
        </row>
        <row r="43">
          <cell r="C43">
            <v>39661</v>
          </cell>
          <cell r="D43" t="str">
            <v>Y</v>
          </cell>
          <cell r="E43">
            <v>1180831</v>
          </cell>
          <cell r="F43">
            <v>1179188.4395999999</v>
          </cell>
          <cell r="K43">
            <v>2568.2739999999999</v>
          </cell>
          <cell r="L43">
            <v>1035.8910000000001</v>
          </cell>
          <cell r="M43">
            <v>0</v>
          </cell>
          <cell r="N43">
            <v>0</v>
          </cell>
          <cell r="O43">
            <v>3604.165</v>
          </cell>
          <cell r="P43">
            <v>3604.165</v>
          </cell>
          <cell r="Q43">
            <v>3696.5317826749902</v>
          </cell>
          <cell r="S43">
            <v>3696.5317826749902</v>
          </cell>
          <cell r="T43">
            <v>3604.165</v>
          </cell>
          <cell r="U43">
            <v>992.25099999999998</v>
          </cell>
          <cell r="W43">
            <v>992.25099999999998</v>
          </cell>
          <cell r="X43">
            <v>1001.027068447174</v>
          </cell>
          <cell r="Z43">
            <v>1001.027068447174</v>
          </cell>
          <cell r="AA43">
            <v>992.25099999999998</v>
          </cell>
          <cell r="AB43">
            <v>0</v>
          </cell>
          <cell r="AC43">
            <v>173.417</v>
          </cell>
          <cell r="AD43">
            <v>173.417</v>
          </cell>
          <cell r="AG43">
            <v>0</v>
          </cell>
          <cell r="AH43">
            <v>173.417</v>
          </cell>
          <cell r="AK43">
            <v>0</v>
          </cell>
          <cell r="AO43">
            <v>25074.54</v>
          </cell>
          <cell r="AP43">
            <v>5203.4309999999996</v>
          </cell>
          <cell r="AQ43">
            <v>0</v>
          </cell>
          <cell r="AR43">
            <v>0</v>
          </cell>
          <cell r="AS43">
            <v>0</v>
          </cell>
          <cell r="AT43">
            <v>30277.971000000001</v>
          </cell>
          <cell r="AU43">
            <v>29772.466741212618</v>
          </cell>
          <cell r="AW43">
            <v>29772.466741212618</v>
          </cell>
          <cell r="AX43">
            <v>30277.971000000001</v>
          </cell>
          <cell r="AY43">
            <v>3343.0430000000001</v>
          </cell>
          <cell r="BA43">
            <v>3343.0430000000001</v>
          </cell>
          <cell r="BB43">
            <v>4891.7158437256221</v>
          </cell>
          <cell r="BD43">
            <v>4891.7158437256221</v>
          </cell>
          <cell r="BE43">
            <v>3343.0430000000001</v>
          </cell>
          <cell r="BF43">
            <v>1793.43</v>
          </cell>
          <cell r="BG43">
            <v>106.904</v>
          </cell>
          <cell r="BH43">
            <v>1900.3340000000001</v>
          </cell>
          <cell r="BK43">
            <v>0</v>
          </cell>
          <cell r="BL43">
            <v>1900.3340000000001</v>
          </cell>
          <cell r="BO43">
            <v>0</v>
          </cell>
          <cell r="BR43">
            <v>0</v>
          </cell>
          <cell r="BX43">
            <v>0</v>
          </cell>
          <cell r="BY43">
            <v>246.852</v>
          </cell>
          <cell r="BZ43">
            <v>629.62604166666688</v>
          </cell>
          <cell r="CA43">
            <v>246.852</v>
          </cell>
          <cell r="CB43">
            <v>2158.2310000000002</v>
          </cell>
          <cell r="CC43">
            <v>1405.0366225209905</v>
          </cell>
          <cell r="CD43">
            <v>2158.2310000000002</v>
          </cell>
          <cell r="CF43">
            <v>0</v>
          </cell>
          <cell r="CG43">
            <v>0</v>
          </cell>
          <cell r="CI43">
            <v>1018.2056441283094</v>
          </cell>
          <cell r="CJ43">
            <v>0</v>
          </cell>
          <cell r="CM43">
            <v>0</v>
          </cell>
          <cell r="CP43">
            <v>0</v>
          </cell>
          <cell r="CR43">
            <v>315.31538</v>
          </cell>
          <cell r="CS43">
            <v>320.07164</v>
          </cell>
          <cell r="CT43">
            <v>1401.68029</v>
          </cell>
          <cell r="CU43">
            <v>743.72930229366966</v>
          </cell>
          <cell r="CV43">
            <v>345.98674</v>
          </cell>
          <cell r="CW43">
            <v>285.48431022732069</v>
          </cell>
          <cell r="CX43">
            <v>95.248519999999999</v>
          </cell>
          <cell r="CY43">
            <v>55.08470333333333</v>
          </cell>
          <cell r="CZ43">
            <v>1142.7852222750898</v>
          </cell>
          <cell r="DA43">
            <v>1836.2304492681706</v>
          </cell>
          <cell r="DG43">
            <v>3.54</v>
          </cell>
          <cell r="DH43">
            <v>1.0381</v>
          </cell>
        </row>
        <row r="44">
          <cell r="C44">
            <v>39692</v>
          </cell>
          <cell r="D44" t="str">
            <v>Y</v>
          </cell>
          <cell r="E44">
            <v>1181262</v>
          </cell>
          <cell r="F44">
            <v>1180074.5179000001</v>
          </cell>
          <cell r="K44">
            <v>2818.75</v>
          </cell>
          <cell r="L44">
            <v>1189.1859999999999</v>
          </cell>
          <cell r="M44">
            <v>0</v>
          </cell>
          <cell r="N44">
            <v>0</v>
          </cell>
          <cell r="O44">
            <v>4007.9359999999997</v>
          </cell>
          <cell r="P44">
            <v>4007.9359999999997</v>
          </cell>
          <cell r="Q44">
            <v>3561.8393307048295</v>
          </cell>
          <cell r="S44">
            <v>3561.8393307048295</v>
          </cell>
          <cell r="T44">
            <v>4007.9359999999997</v>
          </cell>
          <cell r="U44">
            <v>1048.306</v>
          </cell>
          <cell r="W44">
            <v>1048.306</v>
          </cell>
          <cell r="X44">
            <v>968.73587269081372</v>
          </cell>
          <cell r="Z44">
            <v>968.73587269081372</v>
          </cell>
          <cell r="AA44">
            <v>1048.306</v>
          </cell>
          <cell r="AB44">
            <v>373.73500000000001</v>
          </cell>
          <cell r="AC44">
            <v>162.398</v>
          </cell>
          <cell r="AD44">
            <v>536.13300000000004</v>
          </cell>
          <cell r="AG44">
            <v>0</v>
          </cell>
          <cell r="AH44">
            <v>536.13300000000004</v>
          </cell>
          <cell r="AK44">
            <v>0</v>
          </cell>
          <cell r="AO44">
            <v>24518.888000000003</v>
          </cell>
          <cell r="AP44">
            <v>6548.16</v>
          </cell>
          <cell r="AQ44">
            <v>0</v>
          </cell>
          <cell r="AR44">
            <v>0</v>
          </cell>
          <cell r="AS44">
            <v>0</v>
          </cell>
          <cell r="AT44">
            <v>31067.048000000003</v>
          </cell>
          <cell r="AU44">
            <v>29129.296752604532</v>
          </cell>
          <cell r="AW44">
            <v>29129.296752604532</v>
          </cell>
          <cell r="AX44">
            <v>31067.048000000003</v>
          </cell>
          <cell r="AY44">
            <v>4955.4970000000003</v>
          </cell>
          <cell r="BA44">
            <v>4955.4970000000003</v>
          </cell>
          <cell r="BB44">
            <v>4814.4604624674112</v>
          </cell>
          <cell r="BD44">
            <v>4814.4604624674112</v>
          </cell>
          <cell r="BE44">
            <v>4955.4970000000003</v>
          </cell>
          <cell r="BF44">
            <v>-1758</v>
          </cell>
          <cell r="BG44">
            <v>101.253</v>
          </cell>
          <cell r="BH44">
            <v>-1656.7470000000001</v>
          </cell>
          <cell r="BK44">
            <v>0</v>
          </cell>
          <cell r="BL44">
            <v>-1656.7470000000001</v>
          </cell>
          <cell r="BO44">
            <v>0</v>
          </cell>
          <cell r="BR44">
            <v>0</v>
          </cell>
          <cell r="BX44">
            <v>0</v>
          </cell>
          <cell r="BY44">
            <v>112.41</v>
          </cell>
          <cell r="BZ44">
            <v>285.84479166666671</v>
          </cell>
          <cell r="CA44">
            <v>112.41</v>
          </cell>
          <cell r="CB44">
            <v>2120.4740000000002</v>
          </cell>
          <cell r="CC44">
            <v>1335.9155391480449</v>
          </cell>
          <cell r="CD44">
            <v>2120.4740000000002</v>
          </cell>
          <cell r="CF44">
            <v>0</v>
          </cell>
          <cell r="CG44">
            <v>0</v>
          </cell>
          <cell r="CI44">
            <v>986.76158488742658</v>
          </cell>
          <cell r="CJ44">
            <v>0</v>
          </cell>
          <cell r="CM44">
            <v>0</v>
          </cell>
          <cell r="CP44">
            <v>0</v>
          </cell>
          <cell r="CR44">
            <v>349.71403999999995</v>
          </cell>
          <cell r="CS44">
            <v>320.07164</v>
          </cell>
          <cell r="CT44">
            <v>740.47878000000003</v>
          </cell>
          <cell r="CU44">
            <v>700.74737021136218</v>
          </cell>
          <cell r="CV44">
            <v>354.07279</v>
          </cell>
          <cell r="CW44">
            <v>259.34515893668311</v>
          </cell>
          <cell r="CX44">
            <v>98.61</v>
          </cell>
          <cell r="CY44">
            <v>55.08470333333333</v>
          </cell>
          <cell r="CZ44">
            <v>1988.68854713216</v>
          </cell>
          <cell r="DA44">
            <v>1769.3227649481344</v>
          </cell>
          <cell r="DB44">
            <v>577.59799999999996</v>
          </cell>
          <cell r="DG44">
            <v>3.54</v>
          </cell>
          <cell r="DH44">
            <v>1.0381</v>
          </cell>
        </row>
        <row r="45">
          <cell r="C45">
            <v>39722</v>
          </cell>
          <cell r="D45" t="str">
            <v>Y</v>
          </cell>
          <cell r="E45">
            <v>1184239</v>
          </cell>
          <cell r="F45">
            <v>1185410.7962</v>
          </cell>
          <cell r="H45">
            <v>302</v>
          </cell>
          <cell r="I45">
            <v>260</v>
          </cell>
          <cell r="K45">
            <v>5063.4849999999997</v>
          </cell>
          <cell r="L45">
            <v>1885.644</v>
          </cell>
          <cell r="M45">
            <v>-531.38846455679345</v>
          </cell>
          <cell r="N45">
            <v>83.874110032299342</v>
          </cell>
          <cell r="O45">
            <v>6333.8664254109071</v>
          </cell>
          <cell r="P45">
            <v>6949.1289999999999</v>
          </cell>
          <cell r="Q45">
            <v>6991.7827141778725</v>
          </cell>
          <cell r="S45">
            <v>6991.7827141778725</v>
          </cell>
          <cell r="T45">
            <v>6333.8664254109071</v>
          </cell>
          <cell r="U45">
            <v>1708.884</v>
          </cell>
          <cell r="W45">
            <v>1708.884</v>
          </cell>
          <cell r="X45">
            <v>1714.5180067779429</v>
          </cell>
          <cell r="Z45">
            <v>1714.5180067779429</v>
          </cell>
          <cell r="AA45">
            <v>1708.884</v>
          </cell>
          <cell r="AB45">
            <v>0</v>
          </cell>
          <cell r="AC45">
            <v>137.32599999999999</v>
          </cell>
          <cell r="AD45">
            <v>137.32599999999999</v>
          </cell>
          <cell r="AG45">
            <v>0</v>
          </cell>
          <cell r="AH45">
            <v>137.32599999999999</v>
          </cell>
          <cell r="AK45">
            <v>0</v>
          </cell>
          <cell r="AO45">
            <v>43673.693999999996</v>
          </cell>
          <cell r="AP45">
            <v>9319.4089999999997</v>
          </cell>
          <cell r="AQ45">
            <v>-1907</v>
          </cell>
          <cell r="AR45">
            <v>-1837.0099219728349</v>
          </cell>
          <cell r="AS45">
            <v>289.95279838165879</v>
          </cell>
          <cell r="AT45">
            <v>52993.102999999996</v>
          </cell>
          <cell r="AU45">
            <v>44356.220145702289</v>
          </cell>
          <cell r="AW45">
            <v>44356.220145702289</v>
          </cell>
          <cell r="AX45">
            <v>52993.102999999996</v>
          </cell>
          <cell r="AY45">
            <v>7711.0430000000006</v>
          </cell>
          <cell r="BA45">
            <v>7711.0430000000006</v>
          </cell>
          <cell r="BB45">
            <v>7601.844836529649</v>
          </cell>
          <cell r="BD45">
            <v>7601.844836529649</v>
          </cell>
          <cell r="BE45">
            <v>7711.0430000000006</v>
          </cell>
          <cell r="BF45">
            <v>0</v>
          </cell>
          <cell r="BG45">
            <v>88.393000000000001</v>
          </cell>
          <cell r="BH45">
            <v>88.393000000000001</v>
          </cell>
          <cell r="BK45">
            <v>0</v>
          </cell>
          <cell r="BL45">
            <v>88.393000000000001</v>
          </cell>
          <cell r="BO45">
            <v>0</v>
          </cell>
          <cell r="BR45">
            <v>0</v>
          </cell>
          <cell r="BX45">
            <v>0</v>
          </cell>
          <cell r="BY45">
            <v>115.107</v>
          </cell>
          <cell r="BZ45">
            <v>352.92291666666659</v>
          </cell>
          <cell r="CA45">
            <v>115.107</v>
          </cell>
          <cell r="CB45">
            <v>1717.232</v>
          </cell>
          <cell r="CC45">
            <v>1239.4547359505398</v>
          </cell>
          <cell r="CD45">
            <v>1717.232</v>
          </cell>
          <cell r="CF45">
            <v>0</v>
          </cell>
          <cell r="CG45">
            <v>0</v>
          </cell>
          <cell r="CI45">
            <v>1485.7514607403391</v>
          </cell>
          <cell r="CJ45">
            <v>0</v>
          </cell>
          <cell r="CM45">
            <v>0</v>
          </cell>
          <cell r="CP45">
            <v>0</v>
          </cell>
          <cell r="CR45">
            <v>315.31538</v>
          </cell>
          <cell r="CS45">
            <v>320.07164</v>
          </cell>
          <cell r="CT45">
            <v>952.62486999999999</v>
          </cell>
          <cell r="CU45">
            <v>608.95665689843497</v>
          </cell>
          <cell r="CV45">
            <v>345.52003999999999</v>
          </cell>
          <cell r="CW45">
            <v>254.67506905210473</v>
          </cell>
          <cell r="CX45">
            <v>103.77191999999999</v>
          </cell>
          <cell r="CY45">
            <v>55.08470333333333</v>
          </cell>
          <cell r="CZ45">
            <v>4170.1397349541203</v>
          </cell>
          <cell r="DA45">
            <v>3473.126992878088</v>
          </cell>
          <cell r="DG45">
            <v>3.4569999999999999</v>
          </cell>
          <cell r="DH45">
            <v>1.0381</v>
          </cell>
        </row>
        <row r="46">
          <cell r="C46">
            <v>39753</v>
          </cell>
          <cell r="D46" t="str">
            <v>Y</v>
          </cell>
          <cell r="E46">
            <v>1188870</v>
          </cell>
          <cell r="F46">
            <v>1188944.1745</v>
          </cell>
          <cell r="H46">
            <v>566</v>
          </cell>
          <cell r="I46">
            <v>511</v>
          </cell>
          <cell r="K46">
            <v>9957.9609999999993</v>
          </cell>
          <cell r="L46">
            <v>2985.6239999999998</v>
          </cell>
          <cell r="M46">
            <v>-641.17716672531822</v>
          </cell>
          <cell r="N46">
            <v>236.57514756618647</v>
          </cell>
          <cell r="O46">
            <v>12065.832685708494</v>
          </cell>
          <cell r="P46">
            <v>12943.584999999999</v>
          </cell>
          <cell r="Q46">
            <v>11135.177313331047</v>
          </cell>
          <cell r="S46">
            <v>11135.177313331047</v>
          </cell>
          <cell r="T46">
            <v>12065.832685708494</v>
          </cell>
          <cell r="U46">
            <v>2453.0810000000001</v>
          </cell>
          <cell r="W46">
            <v>2453.0810000000001</v>
          </cell>
          <cell r="X46">
            <v>2453.0258068238486</v>
          </cell>
          <cell r="Z46">
            <v>2453.0258068238486</v>
          </cell>
          <cell r="AA46">
            <v>2453.0810000000001</v>
          </cell>
          <cell r="AB46">
            <v>0</v>
          </cell>
          <cell r="AC46">
            <v>139.57900000000001</v>
          </cell>
          <cell r="AD46">
            <v>139.57900000000001</v>
          </cell>
          <cell r="AG46">
            <v>0</v>
          </cell>
          <cell r="AH46">
            <v>139.57900000000001</v>
          </cell>
          <cell r="AK46">
            <v>0</v>
          </cell>
          <cell r="AO46">
            <v>55415.393000000004</v>
          </cell>
          <cell r="AP46">
            <v>11735.602000000001</v>
          </cell>
          <cell r="AQ46">
            <v>-2301</v>
          </cell>
          <cell r="AR46">
            <v>-2216.549465369425</v>
          </cell>
          <cell r="AS46">
            <v>817.84028513630665</v>
          </cell>
          <cell r="AT46">
            <v>67150.99500000001</v>
          </cell>
          <cell r="AU46">
            <v>60425.826450898719</v>
          </cell>
          <cell r="AW46">
            <v>60425.826450898719</v>
          </cell>
          <cell r="AX46">
            <v>67150.99500000001</v>
          </cell>
          <cell r="AY46">
            <v>6782.683</v>
          </cell>
          <cell r="BA46">
            <v>6782.683</v>
          </cell>
          <cell r="BB46">
            <v>9601.1146311441607</v>
          </cell>
          <cell r="BD46">
            <v>9601.1146311441607</v>
          </cell>
          <cell r="BE46">
            <v>6782.683</v>
          </cell>
          <cell r="BF46">
            <v>2E-3</v>
          </cell>
          <cell r="BG46">
            <v>89.549000000000007</v>
          </cell>
          <cell r="BH46">
            <v>89.551000000000002</v>
          </cell>
          <cell r="BK46">
            <v>0</v>
          </cell>
          <cell r="BL46">
            <v>89.551000000000002</v>
          </cell>
          <cell r="BO46">
            <v>0</v>
          </cell>
          <cell r="BR46">
            <v>0</v>
          </cell>
          <cell r="BX46">
            <v>0</v>
          </cell>
          <cell r="BY46">
            <v>70.972999999999999</v>
          </cell>
          <cell r="BZ46">
            <v>1043.6447916666671</v>
          </cell>
          <cell r="CA46">
            <v>70.972999999999999</v>
          </cell>
          <cell r="CB46">
            <v>1332.0250000000001</v>
          </cell>
          <cell r="CC46">
            <v>1180.4386385356913</v>
          </cell>
          <cell r="CD46">
            <v>1332.0250000000001</v>
          </cell>
          <cell r="CF46">
            <v>0</v>
          </cell>
          <cell r="CG46">
            <v>0</v>
          </cell>
          <cell r="CI46">
            <v>2004.597159747751</v>
          </cell>
          <cell r="CJ46">
            <v>0</v>
          </cell>
          <cell r="CM46">
            <v>0</v>
          </cell>
          <cell r="CP46">
            <v>0</v>
          </cell>
          <cell r="CR46">
            <v>315.43117999999998</v>
          </cell>
          <cell r="CS46">
            <v>320.07164</v>
          </cell>
          <cell r="CT46">
            <v>671.07298000000003</v>
          </cell>
          <cell r="CU46">
            <v>606.69756885089669</v>
          </cell>
          <cell r="CV46">
            <v>243.26940999999999</v>
          </cell>
          <cell r="CW46">
            <v>197.91805968479474</v>
          </cell>
          <cell r="CX46">
            <v>102.25192</v>
          </cell>
          <cell r="CY46">
            <v>55.08470333333333</v>
          </cell>
          <cell r="CZ46">
            <v>7861.1674363994698</v>
          </cell>
          <cell r="DA46">
            <v>5531.3339213175504</v>
          </cell>
          <cell r="DG46">
            <v>3.4569999999999999</v>
          </cell>
          <cell r="DH46">
            <v>1.0381</v>
          </cell>
        </row>
        <row r="47">
          <cell r="C47">
            <v>39783</v>
          </cell>
          <cell r="D47" t="str">
            <v>Y</v>
          </cell>
          <cell r="E47">
            <v>1192270</v>
          </cell>
          <cell r="F47">
            <v>1191622.3027999999</v>
          </cell>
          <cell r="H47">
            <v>827</v>
          </cell>
          <cell r="I47">
            <v>842</v>
          </cell>
          <cell r="K47">
            <v>14738.569</v>
          </cell>
          <cell r="L47">
            <v>4034.7820000000002</v>
          </cell>
          <cell r="M47">
            <v>0</v>
          </cell>
          <cell r="N47">
            <v>-2.3694513959716086</v>
          </cell>
          <cell r="O47">
            <v>18775.72045139597</v>
          </cell>
          <cell r="P47">
            <v>18773.350999999999</v>
          </cell>
          <cell r="Q47">
            <v>18126.530547954488</v>
          </cell>
          <cell r="S47">
            <v>18126.530547954488</v>
          </cell>
          <cell r="T47">
            <v>18775.72045139597</v>
          </cell>
          <cell r="U47">
            <v>3234.5819999999999</v>
          </cell>
          <cell r="W47">
            <v>3234.5819999999999</v>
          </cell>
          <cell r="X47">
            <v>3491.0819635472008</v>
          </cell>
          <cell r="Z47">
            <v>3491.0819635472008</v>
          </cell>
          <cell r="AA47">
            <v>3234.5819999999999</v>
          </cell>
          <cell r="AB47">
            <v>0</v>
          </cell>
          <cell r="AC47">
            <v>155.61099999999999</v>
          </cell>
          <cell r="AD47">
            <v>155.61099999999999</v>
          </cell>
          <cell r="AG47">
            <v>0</v>
          </cell>
          <cell r="AH47">
            <v>155.61099999999999</v>
          </cell>
          <cell r="AK47">
            <v>0</v>
          </cell>
          <cell r="AO47">
            <v>73976.254000000001</v>
          </cell>
          <cell r="AP47">
            <v>14828.3</v>
          </cell>
          <cell r="AQ47">
            <v>0</v>
          </cell>
          <cell r="AR47">
            <v>0</v>
          </cell>
          <cell r="AS47">
            <v>-8.1911934758738507</v>
          </cell>
          <cell r="AT47">
            <v>88804.554000000004</v>
          </cell>
          <cell r="AU47">
            <v>90175.604537348176</v>
          </cell>
          <cell r="AW47">
            <v>90175.604537348176</v>
          </cell>
          <cell r="AX47">
            <v>88804.554000000004</v>
          </cell>
          <cell r="AY47">
            <v>15049.563</v>
          </cell>
          <cell r="BA47">
            <v>15049.563</v>
          </cell>
          <cell r="BB47">
            <v>12801.263101645307</v>
          </cell>
          <cell r="BD47">
            <v>12801.263101645307</v>
          </cell>
          <cell r="BE47">
            <v>15049.563</v>
          </cell>
          <cell r="BF47">
            <v>2E-3</v>
          </cell>
          <cell r="BG47">
            <v>106.53700000000001</v>
          </cell>
          <cell r="BH47">
            <v>106.539</v>
          </cell>
          <cell r="BK47">
            <v>0</v>
          </cell>
          <cell r="BL47">
            <v>106.539</v>
          </cell>
          <cell r="BO47">
            <v>0</v>
          </cell>
          <cell r="BR47">
            <v>0</v>
          </cell>
          <cell r="BX47">
            <v>0</v>
          </cell>
          <cell r="BY47">
            <v>1463.3119999999999</v>
          </cell>
          <cell r="BZ47">
            <v>1044.3104166666662</v>
          </cell>
          <cell r="CA47">
            <v>1463.3119999999999</v>
          </cell>
          <cell r="CB47">
            <v>1654.663</v>
          </cell>
          <cell r="CC47">
            <v>1345.3955727696662</v>
          </cell>
          <cell r="CD47">
            <v>1654.663</v>
          </cell>
          <cell r="CE47">
            <v>5983.89</v>
          </cell>
          <cell r="CF47">
            <v>0</v>
          </cell>
          <cell r="CG47">
            <v>5983.89</v>
          </cell>
          <cell r="CI47">
            <v>2923.3846253918064</v>
          </cell>
          <cell r="CJ47">
            <v>0</v>
          </cell>
          <cell r="CM47">
            <v>0</v>
          </cell>
          <cell r="CP47">
            <v>0</v>
          </cell>
          <cell r="CR47">
            <v>315.68917999999996</v>
          </cell>
          <cell r="CS47">
            <v>320.07164</v>
          </cell>
          <cell r="CT47">
            <v>977.72918000000004</v>
          </cell>
          <cell r="CU47">
            <v>760.26366972500171</v>
          </cell>
          <cell r="CV47">
            <v>257.47244000000001</v>
          </cell>
          <cell r="CW47">
            <v>209.30889304466479</v>
          </cell>
          <cell r="CX47">
            <v>103.77191999999999</v>
          </cell>
          <cell r="CY47">
            <v>55.08470333333333</v>
          </cell>
          <cell r="CZ47">
            <v>13195.8436965198</v>
          </cell>
          <cell r="DA47">
            <v>9004.2475727497786</v>
          </cell>
          <cell r="DG47">
            <v>3.4569999999999999</v>
          </cell>
          <cell r="DH47">
            <v>1.0381</v>
          </cell>
        </row>
        <row r="48">
          <cell r="C48">
            <v>39814</v>
          </cell>
          <cell r="D48" t="str">
            <v>N</v>
          </cell>
          <cell r="F48">
            <v>1193964.6810999999</v>
          </cell>
          <cell r="M48">
            <v>0</v>
          </cell>
          <cell r="N48">
            <v>0</v>
          </cell>
          <cell r="O48">
            <v>0</v>
          </cell>
          <cell r="P48">
            <v>0</v>
          </cell>
          <cell r="Q48">
            <v>20895.557400001824</v>
          </cell>
          <cell r="S48">
            <v>20895.557400001824</v>
          </cell>
          <cell r="T48">
            <v>20895.557400001824</v>
          </cell>
          <cell r="W48">
            <v>0</v>
          </cell>
          <cell r="X48">
            <v>3926.6266023672624</v>
          </cell>
          <cell r="Z48">
            <v>3926.6266023672624</v>
          </cell>
          <cell r="AA48">
            <v>3926.6266023672624</v>
          </cell>
          <cell r="AD48">
            <v>0</v>
          </cell>
          <cell r="AG48">
            <v>0</v>
          </cell>
          <cell r="AH48">
            <v>0</v>
          </cell>
          <cell r="AK48">
            <v>0</v>
          </cell>
          <cell r="AR48">
            <v>0</v>
          </cell>
          <cell r="AT48">
            <v>0</v>
          </cell>
          <cell r="AU48">
            <v>96393.531403370973</v>
          </cell>
          <cell r="AW48">
            <v>96393.531403370973</v>
          </cell>
          <cell r="AX48">
            <v>96393.531403370973</v>
          </cell>
          <cell r="BA48">
            <v>0</v>
          </cell>
          <cell r="BB48">
            <v>14574.617567976149</v>
          </cell>
          <cell r="BD48">
            <v>14574.617567976149</v>
          </cell>
          <cell r="BE48">
            <v>14574.617567976149</v>
          </cell>
          <cell r="BH48">
            <v>0</v>
          </cell>
          <cell r="BK48">
            <v>0</v>
          </cell>
          <cell r="BL48">
            <v>0</v>
          </cell>
          <cell r="BO48">
            <v>0</v>
          </cell>
          <cell r="BR48">
            <v>0</v>
          </cell>
          <cell r="BX48">
            <v>0</v>
          </cell>
          <cell r="BZ48">
            <v>1398.8260416666665</v>
          </cell>
          <cell r="CA48">
            <v>1398.8260416666665</v>
          </cell>
          <cell r="CC48">
            <v>1517.9148884217232</v>
          </cell>
          <cell r="CD48">
            <v>1517.9148884217232</v>
          </cell>
          <cell r="CF48">
            <v>0</v>
          </cell>
          <cell r="CG48">
            <v>0</v>
          </cell>
          <cell r="CI48">
            <v>3159.7244243355017</v>
          </cell>
          <cell r="CJ48">
            <v>3159.7244243355017</v>
          </cell>
          <cell r="CM48">
            <v>0</v>
          </cell>
          <cell r="CP48">
            <v>0</v>
          </cell>
          <cell r="CS48">
            <v>320.07164</v>
          </cell>
          <cell r="CU48">
            <v>911.26428789347699</v>
          </cell>
          <cell r="CW48">
            <v>230.82759052824542</v>
          </cell>
          <cell r="CY48">
            <v>55.08470333333333</v>
          </cell>
          <cell r="DA48">
            <v>10274.193871982816</v>
          </cell>
        </row>
        <row r="49">
          <cell r="C49">
            <v>39845</v>
          </cell>
          <cell r="D49" t="str">
            <v>N</v>
          </cell>
          <cell r="F49">
            <v>1193375.5593999999</v>
          </cell>
          <cell r="M49">
            <v>0</v>
          </cell>
          <cell r="N49">
            <v>0</v>
          </cell>
          <cell r="O49">
            <v>0</v>
          </cell>
          <cell r="P49">
            <v>0</v>
          </cell>
          <cell r="Q49">
            <v>18874.416310853205</v>
          </cell>
          <cell r="S49">
            <v>18874.416310853205</v>
          </cell>
          <cell r="T49">
            <v>18874.416310853205</v>
          </cell>
          <cell r="W49">
            <v>0</v>
          </cell>
          <cell r="X49">
            <v>3382.7465757817827</v>
          </cell>
          <cell r="Z49">
            <v>3382.7465757817827</v>
          </cell>
          <cell r="AA49">
            <v>3382.7465757817827</v>
          </cell>
          <cell r="AD49">
            <v>0</v>
          </cell>
          <cell r="AG49">
            <v>0</v>
          </cell>
          <cell r="AH49">
            <v>0</v>
          </cell>
          <cell r="AK49">
            <v>0</v>
          </cell>
          <cell r="AR49">
            <v>0</v>
          </cell>
          <cell r="AT49">
            <v>0</v>
          </cell>
          <cell r="AU49">
            <v>85164.970370035502</v>
          </cell>
          <cell r="AW49">
            <v>85164.970370035502</v>
          </cell>
          <cell r="AX49">
            <v>85164.970370035502</v>
          </cell>
          <cell r="BA49">
            <v>0</v>
          </cell>
          <cell r="BB49">
            <v>12670.586026783849</v>
          </cell>
          <cell r="BD49">
            <v>12670.586026783849</v>
          </cell>
          <cell r="BE49">
            <v>12670.586026783849</v>
          </cell>
          <cell r="BH49">
            <v>0</v>
          </cell>
          <cell r="BK49">
            <v>0</v>
          </cell>
          <cell r="BL49">
            <v>0</v>
          </cell>
          <cell r="BO49">
            <v>0</v>
          </cell>
          <cell r="BR49">
            <v>0</v>
          </cell>
          <cell r="BX49">
            <v>0</v>
          </cell>
          <cell r="BZ49">
            <v>1172.8135416666671</v>
          </cell>
          <cell r="CA49">
            <v>1172.8135416666671</v>
          </cell>
          <cell r="CC49">
            <v>1604.8181537655885</v>
          </cell>
          <cell r="CD49">
            <v>1604.8181537655885</v>
          </cell>
          <cell r="CF49">
            <v>0</v>
          </cell>
          <cell r="CG49">
            <v>0</v>
          </cell>
          <cell r="CI49">
            <v>2791.5024381240601</v>
          </cell>
          <cell r="CJ49">
            <v>2791.5024381240601</v>
          </cell>
          <cell r="CM49">
            <v>0</v>
          </cell>
          <cell r="CP49">
            <v>0</v>
          </cell>
          <cell r="CS49">
            <v>320.07164</v>
          </cell>
          <cell r="CU49">
            <v>1002.1449798596667</v>
          </cell>
          <cell r="CW49">
            <v>226.85016390592139</v>
          </cell>
          <cell r="CY49">
            <v>55.08470333333333</v>
          </cell>
          <cell r="DA49">
            <v>9280.413471918373</v>
          </cell>
        </row>
        <row r="50">
          <cell r="C50">
            <v>39873</v>
          </cell>
          <cell r="D50" t="str">
            <v>N</v>
          </cell>
          <cell r="F50">
            <v>1194145.1877000001</v>
          </cell>
          <cell r="M50">
            <v>0</v>
          </cell>
          <cell r="N50">
            <v>0</v>
          </cell>
          <cell r="O50">
            <v>0</v>
          </cell>
          <cell r="P50">
            <v>0</v>
          </cell>
          <cell r="Q50">
            <v>16469.353740077622</v>
          </cell>
          <cell r="S50">
            <v>16469.353740077622</v>
          </cell>
          <cell r="T50">
            <v>16469.353740077622</v>
          </cell>
          <cell r="W50">
            <v>0</v>
          </cell>
          <cell r="X50">
            <v>2986.7665217491153</v>
          </cell>
          <cell r="Z50">
            <v>2986.7665217491153</v>
          </cell>
          <cell r="AA50">
            <v>2986.7665217491153</v>
          </cell>
          <cell r="AD50">
            <v>0</v>
          </cell>
          <cell r="AG50">
            <v>0</v>
          </cell>
          <cell r="AH50">
            <v>0</v>
          </cell>
          <cell r="AK50">
            <v>0</v>
          </cell>
          <cell r="AR50">
            <v>0</v>
          </cell>
          <cell r="AT50">
            <v>0</v>
          </cell>
          <cell r="AU50">
            <v>77634.785097665037</v>
          </cell>
          <cell r="AW50">
            <v>77634.785097665037</v>
          </cell>
          <cell r="AX50">
            <v>77634.785097665037</v>
          </cell>
          <cell r="BA50">
            <v>0</v>
          </cell>
          <cell r="BB50">
            <v>10967.300432996561</v>
          </cell>
          <cell r="BD50">
            <v>10967.300432996561</v>
          </cell>
          <cell r="BE50">
            <v>10967.300432996561</v>
          </cell>
          <cell r="BH50">
            <v>0</v>
          </cell>
          <cell r="BK50">
            <v>0</v>
          </cell>
          <cell r="BL50">
            <v>0</v>
          </cell>
          <cell r="BO50">
            <v>0</v>
          </cell>
          <cell r="BR50">
            <v>0</v>
          </cell>
          <cell r="BX50">
            <v>0</v>
          </cell>
          <cell r="BZ50">
            <v>1161.2354166666673</v>
          </cell>
          <cell r="CA50">
            <v>1161.2354166666673</v>
          </cell>
          <cell r="CC50">
            <v>2079.1645700479035</v>
          </cell>
          <cell r="CD50">
            <v>2079.1645700479035</v>
          </cell>
          <cell r="CF50">
            <v>0</v>
          </cell>
          <cell r="CG50">
            <v>0</v>
          </cell>
          <cell r="CI50">
            <v>2548.1602074875063</v>
          </cell>
          <cell r="CJ50">
            <v>2548.1602074875063</v>
          </cell>
          <cell r="CM50">
            <v>0</v>
          </cell>
          <cell r="CP50">
            <v>0</v>
          </cell>
          <cell r="CS50">
            <v>320.07164</v>
          </cell>
          <cell r="CU50">
            <v>1418.9964913689334</v>
          </cell>
          <cell r="CW50">
            <v>284.34506867897022</v>
          </cell>
          <cell r="CY50">
            <v>55.08470333333333</v>
          </cell>
          <cell r="DA50">
            <v>8097.8616666051721</v>
          </cell>
        </row>
        <row r="51">
          <cell r="C51">
            <v>39904</v>
          </cell>
          <cell r="D51" t="str">
            <v>N</v>
          </cell>
          <cell r="M51">
            <v>0</v>
          </cell>
          <cell r="N51">
            <v>0</v>
          </cell>
          <cell r="O51">
            <v>0</v>
          </cell>
          <cell r="P51">
            <v>0</v>
          </cell>
          <cell r="S51">
            <v>0</v>
          </cell>
          <cell r="T51">
            <v>0</v>
          </cell>
          <cell r="W51">
            <v>0</v>
          </cell>
          <cell r="Z51">
            <v>0</v>
          </cell>
          <cell r="AA51">
            <v>0</v>
          </cell>
          <cell r="AD51">
            <v>0</v>
          </cell>
          <cell r="AG51">
            <v>0</v>
          </cell>
          <cell r="AH51">
            <v>0</v>
          </cell>
          <cell r="AK51">
            <v>0</v>
          </cell>
          <cell r="AR51">
            <v>0</v>
          </cell>
          <cell r="AT51">
            <v>0</v>
          </cell>
          <cell r="AW51">
            <v>0</v>
          </cell>
          <cell r="AX51">
            <v>0</v>
          </cell>
          <cell r="BA51">
            <v>0</v>
          </cell>
          <cell r="BD51">
            <v>0</v>
          </cell>
          <cell r="BE51">
            <v>0</v>
          </cell>
          <cell r="BH51">
            <v>0</v>
          </cell>
          <cell r="BK51">
            <v>0</v>
          </cell>
          <cell r="BL51">
            <v>0</v>
          </cell>
          <cell r="BO51">
            <v>0</v>
          </cell>
          <cell r="BR51">
            <v>0</v>
          </cell>
          <cell r="BX51">
            <v>0</v>
          </cell>
          <cell r="CA51">
            <v>0</v>
          </cell>
          <cell r="CD51">
            <v>0</v>
          </cell>
          <cell r="CG51">
            <v>0</v>
          </cell>
          <cell r="CJ51">
            <v>0</v>
          </cell>
          <cell r="CM51">
            <v>0</v>
          </cell>
          <cell r="CP51">
            <v>0</v>
          </cell>
        </row>
        <row r="52">
          <cell r="C52">
            <v>39934</v>
          </cell>
          <cell r="D52" t="str">
            <v>N</v>
          </cell>
          <cell r="M52">
            <v>0</v>
          </cell>
          <cell r="N52">
            <v>0</v>
          </cell>
          <cell r="O52">
            <v>0</v>
          </cell>
          <cell r="P52">
            <v>0</v>
          </cell>
          <cell r="S52">
            <v>0</v>
          </cell>
          <cell r="T52">
            <v>0</v>
          </cell>
          <cell r="W52">
            <v>0</v>
          </cell>
          <cell r="Z52">
            <v>0</v>
          </cell>
          <cell r="AA52">
            <v>0</v>
          </cell>
          <cell r="AD52">
            <v>0</v>
          </cell>
          <cell r="AG52">
            <v>0</v>
          </cell>
          <cell r="AH52">
            <v>0</v>
          </cell>
          <cell r="AK52">
            <v>0</v>
          </cell>
          <cell r="AR52">
            <v>0</v>
          </cell>
          <cell r="AT52">
            <v>0</v>
          </cell>
          <cell r="AW52">
            <v>0</v>
          </cell>
          <cell r="AX52">
            <v>0</v>
          </cell>
          <cell r="BA52">
            <v>0</v>
          </cell>
          <cell r="BD52">
            <v>0</v>
          </cell>
          <cell r="BE52">
            <v>0</v>
          </cell>
          <cell r="BH52">
            <v>0</v>
          </cell>
          <cell r="BK52">
            <v>0</v>
          </cell>
          <cell r="BL52">
            <v>0</v>
          </cell>
          <cell r="BO52">
            <v>0</v>
          </cell>
          <cell r="BR52">
            <v>0</v>
          </cell>
          <cell r="BX52">
            <v>0</v>
          </cell>
          <cell r="CA52">
            <v>0</v>
          </cell>
          <cell r="CD52">
            <v>0</v>
          </cell>
          <cell r="CG52">
            <v>0</v>
          </cell>
          <cell r="CJ52">
            <v>0</v>
          </cell>
          <cell r="CM52">
            <v>0</v>
          </cell>
          <cell r="CP52">
            <v>0</v>
          </cell>
        </row>
        <row r="53">
          <cell r="C53">
            <v>39965</v>
          </cell>
          <cell r="D53" t="str">
            <v>N</v>
          </cell>
          <cell r="M53">
            <v>0</v>
          </cell>
          <cell r="N53">
            <v>0</v>
          </cell>
          <cell r="O53">
            <v>0</v>
          </cell>
          <cell r="P53">
            <v>0</v>
          </cell>
          <cell r="S53">
            <v>0</v>
          </cell>
          <cell r="T53">
            <v>0</v>
          </cell>
          <cell r="W53">
            <v>0</v>
          </cell>
          <cell r="Z53">
            <v>0</v>
          </cell>
          <cell r="AA53">
            <v>0</v>
          </cell>
          <cell r="AD53">
            <v>0</v>
          </cell>
          <cell r="AG53">
            <v>0</v>
          </cell>
          <cell r="AH53">
            <v>0</v>
          </cell>
          <cell r="AK53">
            <v>0</v>
          </cell>
          <cell r="AR53">
            <v>0</v>
          </cell>
          <cell r="AT53">
            <v>0</v>
          </cell>
          <cell r="AW53">
            <v>0</v>
          </cell>
          <cell r="AX53">
            <v>0</v>
          </cell>
          <cell r="BA53">
            <v>0</v>
          </cell>
          <cell r="BD53">
            <v>0</v>
          </cell>
          <cell r="BE53">
            <v>0</v>
          </cell>
          <cell r="BH53">
            <v>0</v>
          </cell>
          <cell r="BK53">
            <v>0</v>
          </cell>
          <cell r="BL53">
            <v>0</v>
          </cell>
          <cell r="BO53">
            <v>0</v>
          </cell>
          <cell r="BR53">
            <v>0</v>
          </cell>
          <cell r="BX53">
            <v>0</v>
          </cell>
          <cell r="CA53">
            <v>0</v>
          </cell>
          <cell r="CD53">
            <v>0</v>
          </cell>
          <cell r="CG53">
            <v>0</v>
          </cell>
          <cell r="CJ53">
            <v>0</v>
          </cell>
          <cell r="CM53">
            <v>0</v>
          </cell>
          <cell r="CP53">
            <v>0</v>
          </cell>
        </row>
        <row r="54">
          <cell r="C54">
            <v>39995</v>
          </cell>
          <cell r="D54" t="str">
            <v>N</v>
          </cell>
          <cell r="M54">
            <v>0</v>
          </cell>
          <cell r="N54">
            <v>0</v>
          </cell>
          <cell r="O54">
            <v>0</v>
          </cell>
          <cell r="P54">
            <v>0</v>
          </cell>
          <cell r="S54">
            <v>0</v>
          </cell>
          <cell r="T54">
            <v>0</v>
          </cell>
          <cell r="W54">
            <v>0</v>
          </cell>
          <cell r="Z54">
            <v>0</v>
          </cell>
          <cell r="AA54">
            <v>0</v>
          </cell>
          <cell r="AD54">
            <v>0</v>
          </cell>
          <cell r="AG54">
            <v>0</v>
          </cell>
          <cell r="AH54">
            <v>0</v>
          </cell>
          <cell r="AK54">
            <v>0</v>
          </cell>
          <cell r="AR54">
            <v>0</v>
          </cell>
          <cell r="AT54">
            <v>0</v>
          </cell>
          <cell r="AW54">
            <v>0</v>
          </cell>
          <cell r="AX54">
            <v>0</v>
          </cell>
          <cell r="BA54">
            <v>0</v>
          </cell>
          <cell r="BD54">
            <v>0</v>
          </cell>
          <cell r="BE54">
            <v>0</v>
          </cell>
          <cell r="BH54">
            <v>0</v>
          </cell>
          <cell r="BK54">
            <v>0</v>
          </cell>
          <cell r="BL54">
            <v>0</v>
          </cell>
          <cell r="BO54">
            <v>0</v>
          </cell>
          <cell r="BR54">
            <v>0</v>
          </cell>
          <cell r="BX54">
            <v>0</v>
          </cell>
          <cell r="CA54">
            <v>0</v>
          </cell>
          <cell r="CD54">
            <v>0</v>
          </cell>
          <cell r="CG54">
            <v>0</v>
          </cell>
          <cell r="CJ54">
            <v>0</v>
          </cell>
          <cell r="CM54">
            <v>0</v>
          </cell>
          <cell r="CP54">
            <v>0</v>
          </cell>
        </row>
        <row r="55">
          <cell r="C55">
            <v>40026</v>
          </cell>
          <cell r="D55" t="str">
            <v>N</v>
          </cell>
          <cell r="M55">
            <v>0</v>
          </cell>
          <cell r="N55">
            <v>0</v>
          </cell>
          <cell r="O55">
            <v>0</v>
          </cell>
          <cell r="P55">
            <v>0</v>
          </cell>
          <cell r="S55">
            <v>0</v>
          </cell>
          <cell r="T55">
            <v>0</v>
          </cell>
          <cell r="W55">
            <v>0</v>
          </cell>
          <cell r="Z55">
            <v>0</v>
          </cell>
          <cell r="AA55">
            <v>0</v>
          </cell>
          <cell r="AD55">
            <v>0</v>
          </cell>
          <cell r="AG55">
            <v>0</v>
          </cell>
          <cell r="AH55">
            <v>0</v>
          </cell>
          <cell r="AK55">
            <v>0</v>
          </cell>
          <cell r="AR55">
            <v>0</v>
          </cell>
          <cell r="AT55">
            <v>0</v>
          </cell>
          <cell r="AW55">
            <v>0</v>
          </cell>
          <cell r="AX55">
            <v>0</v>
          </cell>
          <cell r="BA55">
            <v>0</v>
          </cell>
          <cell r="BD55">
            <v>0</v>
          </cell>
          <cell r="BE55">
            <v>0</v>
          </cell>
          <cell r="BH55">
            <v>0</v>
          </cell>
          <cell r="BK55">
            <v>0</v>
          </cell>
          <cell r="BL55">
            <v>0</v>
          </cell>
          <cell r="BO55">
            <v>0</v>
          </cell>
          <cell r="BR55">
            <v>0</v>
          </cell>
          <cell r="BX55">
            <v>0</v>
          </cell>
          <cell r="CA55">
            <v>0</v>
          </cell>
          <cell r="CD55">
            <v>0</v>
          </cell>
          <cell r="CG55">
            <v>0</v>
          </cell>
          <cell r="CJ55">
            <v>0</v>
          </cell>
          <cell r="CM55">
            <v>0</v>
          </cell>
          <cell r="CP55">
            <v>0</v>
          </cell>
        </row>
        <row r="56">
          <cell r="C56">
            <v>40057</v>
          </cell>
          <cell r="D56" t="str">
            <v>N</v>
          </cell>
          <cell r="M56">
            <v>0</v>
          </cell>
          <cell r="N56">
            <v>0</v>
          </cell>
          <cell r="O56">
            <v>0</v>
          </cell>
          <cell r="P56">
            <v>0</v>
          </cell>
          <cell r="S56">
            <v>0</v>
          </cell>
          <cell r="T56">
            <v>0</v>
          </cell>
          <cell r="W56">
            <v>0</v>
          </cell>
          <cell r="Z56">
            <v>0</v>
          </cell>
          <cell r="AA56">
            <v>0</v>
          </cell>
          <cell r="AD56">
            <v>0</v>
          </cell>
          <cell r="AG56">
            <v>0</v>
          </cell>
          <cell r="AH56">
            <v>0</v>
          </cell>
          <cell r="AK56">
            <v>0</v>
          </cell>
          <cell r="AR56">
            <v>0</v>
          </cell>
          <cell r="AT56">
            <v>0</v>
          </cell>
          <cell r="AW56">
            <v>0</v>
          </cell>
          <cell r="AX56">
            <v>0</v>
          </cell>
          <cell r="BA56">
            <v>0</v>
          </cell>
          <cell r="BD56">
            <v>0</v>
          </cell>
          <cell r="BE56">
            <v>0</v>
          </cell>
          <cell r="BH56">
            <v>0</v>
          </cell>
          <cell r="BK56">
            <v>0</v>
          </cell>
          <cell r="BL56">
            <v>0</v>
          </cell>
          <cell r="BO56">
            <v>0</v>
          </cell>
          <cell r="BR56">
            <v>0</v>
          </cell>
          <cell r="BX56">
            <v>0</v>
          </cell>
          <cell r="CA56">
            <v>0</v>
          </cell>
          <cell r="CD56">
            <v>0</v>
          </cell>
          <cell r="CG56">
            <v>0</v>
          </cell>
          <cell r="CJ56">
            <v>0</v>
          </cell>
          <cell r="CM56">
            <v>0</v>
          </cell>
          <cell r="CP56">
            <v>0</v>
          </cell>
        </row>
        <row r="57">
          <cell r="C57">
            <v>40087</v>
          </cell>
          <cell r="D57" t="str">
            <v>N</v>
          </cell>
          <cell r="M57">
            <v>0</v>
          </cell>
          <cell r="N57">
            <v>0</v>
          </cell>
          <cell r="O57">
            <v>0</v>
          </cell>
          <cell r="P57">
            <v>0</v>
          </cell>
          <cell r="S57">
            <v>0</v>
          </cell>
          <cell r="T57">
            <v>0</v>
          </cell>
          <cell r="W57">
            <v>0</v>
          </cell>
          <cell r="Z57">
            <v>0</v>
          </cell>
          <cell r="AA57">
            <v>0</v>
          </cell>
          <cell r="AD57">
            <v>0</v>
          </cell>
          <cell r="AG57">
            <v>0</v>
          </cell>
          <cell r="AH57">
            <v>0</v>
          </cell>
          <cell r="AK57">
            <v>0</v>
          </cell>
          <cell r="AR57">
            <v>0</v>
          </cell>
          <cell r="AT57">
            <v>0</v>
          </cell>
          <cell r="AW57">
            <v>0</v>
          </cell>
          <cell r="AX57">
            <v>0</v>
          </cell>
          <cell r="BA57">
            <v>0</v>
          </cell>
          <cell r="BD57">
            <v>0</v>
          </cell>
          <cell r="BE57">
            <v>0</v>
          </cell>
          <cell r="BH57">
            <v>0</v>
          </cell>
          <cell r="BK57">
            <v>0</v>
          </cell>
          <cell r="BL57">
            <v>0</v>
          </cell>
          <cell r="BO57">
            <v>0</v>
          </cell>
          <cell r="BR57">
            <v>0</v>
          </cell>
          <cell r="BX57">
            <v>0</v>
          </cell>
          <cell r="CA57">
            <v>0</v>
          </cell>
          <cell r="CD57">
            <v>0</v>
          </cell>
          <cell r="CG57">
            <v>0</v>
          </cell>
          <cell r="CJ57">
            <v>0</v>
          </cell>
          <cell r="CM57">
            <v>0</v>
          </cell>
          <cell r="CP57">
            <v>0</v>
          </cell>
        </row>
        <row r="58">
          <cell r="C58">
            <v>40118</v>
          </cell>
          <cell r="D58" t="str">
            <v>N</v>
          </cell>
          <cell r="M58">
            <v>0</v>
          </cell>
          <cell r="N58">
            <v>0</v>
          </cell>
          <cell r="O58">
            <v>0</v>
          </cell>
          <cell r="P58">
            <v>0</v>
          </cell>
          <cell r="S58">
            <v>0</v>
          </cell>
          <cell r="T58">
            <v>0</v>
          </cell>
          <cell r="W58">
            <v>0</v>
          </cell>
          <cell r="Z58">
            <v>0</v>
          </cell>
          <cell r="AA58">
            <v>0</v>
          </cell>
          <cell r="AD58">
            <v>0</v>
          </cell>
          <cell r="AG58">
            <v>0</v>
          </cell>
          <cell r="AH58">
            <v>0</v>
          </cell>
          <cell r="AK58">
            <v>0</v>
          </cell>
          <cell r="AR58">
            <v>0</v>
          </cell>
          <cell r="AT58">
            <v>0</v>
          </cell>
          <cell r="AW58">
            <v>0</v>
          </cell>
          <cell r="AX58">
            <v>0</v>
          </cell>
          <cell r="BA58">
            <v>0</v>
          </cell>
          <cell r="BD58">
            <v>0</v>
          </cell>
          <cell r="BE58">
            <v>0</v>
          </cell>
          <cell r="BH58">
            <v>0</v>
          </cell>
          <cell r="BK58">
            <v>0</v>
          </cell>
          <cell r="BL58">
            <v>0</v>
          </cell>
          <cell r="BO58">
            <v>0</v>
          </cell>
          <cell r="BR58">
            <v>0</v>
          </cell>
          <cell r="BX58">
            <v>0</v>
          </cell>
          <cell r="CA58">
            <v>0</v>
          </cell>
          <cell r="CD58">
            <v>0</v>
          </cell>
          <cell r="CG58">
            <v>0</v>
          </cell>
          <cell r="CJ58">
            <v>0</v>
          </cell>
          <cell r="CM58">
            <v>0</v>
          </cell>
          <cell r="CP58">
            <v>0</v>
          </cell>
        </row>
        <row r="59">
          <cell r="C59">
            <v>40148</v>
          </cell>
          <cell r="D59" t="str">
            <v>N</v>
          </cell>
          <cell r="M59">
            <v>0</v>
          </cell>
          <cell r="N59">
            <v>0</v>
          </cell>
          <cell r="O59">
            <v>0</v>
          </cell>
          <cell r="P59">
            <v>0</v>
          </cell>
          <cell r="S59">
            <v>0</v>
          </cell>
          <cell r="T59">
            <v>0</v>
          </cell>
          <cell r="W59">
            <v>0</v>
          </cell>
          <cell r="Z59">
            <v>0</v>
          </cell>
          <cell r="AA59">
            <v>0</v>
          </cell>
          <cell r="AD59">
            <v>0</v>
          </cell>
          <cell r="AG59">
            <v>0</v>
          </cell>
          <cell r="AH59">
            <v>0</v>
          </cell>
          <cell r="AK59">
            <v>0</v>
          </cell>
          <cell r="AR59">
            <v>0</v>
          </cell>
          <cell r="AT59">
            <v>0</v>
          </cell>
          <cell r="AW59">
            <v>0</v>
          </cell>
          <cell r="AX59">
            <v>0</v>
          </cell>
          <cell r="BA59">
            <v>0</v>
          </cell>
          <cell r="BD59">
            <v>0</v>
          </cell>
          <cell r="BE59">
            <v>0</v>
          </cell>
          <cell r="BH59">
            <v>0</v>
          </cell>
          <cell r="BK59">
            <v>0</v>
          </cell>
          <cell r="BL59">
            <v>0</v>
          </cell>
          <cell r="BO59">
            <v>0</v>
          </cell>
          <cell r="BR59">
            <v>0</v>
          </cell>
          <cell r="BX59">
            <v>0</v>
          </cell>
          <cell r="CA59">
            <v>0</v>
          </cell>
          <cell r="CD59">
            <v>0</v>
          </cell>
          <cell r="CG59">
            <v>0</v>
          </cell>
          <cell r="CJ59">
            <v>0</v>
          </cell>
          <cell r="CM59">
            <v>0</v>
          </cell>
          <cell r="CP59">
            <v>0</v>
          </cell>
        </row>
        <row r="61">
          <cell r="C61" t="str">
            <v>Aug07 - 31 Days Data</v>
          </cell>
          <cell r="E61">
            <v>1171191</v>
          </cell>
          <cell r="F61">
            <v>1178005.1499999999</v>
          </cell>
          <cell r="K61">
            <v>3948.473</v>
          </cell>
          <cell r="L61">
            <v>1048.5429999999999</v>
          </cell>
          <cell r="M61">
            <v>0</v>
          </cell>
          <cell r="N61">
            <v>0</v>
          </cell>
          <cell r="O61">
            <v>4997.0159999999996</v>
          </cell>
          <cell r="P61">
            <v>4997.0159999999996</v>
          </cell>
          <cell r="Q61">
            <v>4003.9659165962371</v>
          </cell>
          <cell r="S61">
            <v>4003.9659165962371</v>
          </cell>
          <cell r="T61">
            <v>4997.0159999999996</v>
          </cell>
          <cell r="U61">
            <v>976.11199999999997</v>
          </cell>
          <cell r="W61">
            <v>976.11199999999997</v>
          </cell>
          <cell r="X61">
            <v>1001.027068447174</v>
          </cell>
          <cell r="Z61">
            <v>1001.027068447174</v>
          </cell>
          <cell r="AA61">
            <v>976.11199999999997</v>
          </cell>
          <cell r="AB61">
            <v>33.302</v>
          </cell>
          <cell r="AC61">
            <v>5067.54</v>
          </cell>
          <cell r="AD61">
            <v>5100.8419999999996</v>
          </cell>
          <cell r="AE61">
            <v>1810.693</v>
          </cell>
          <cell r="AG61">
            <v>1810.693</v>
          </cell>
          <cell r="AH61">
            <v>5100.8419999999996</v>
          </cell>
          <cell r="AJ61">
            <v>1981.1016666666665</v>
          </cell>
          <cell r="AK61">
            <v>0</v>
          </cell>
          <cell r="AO61">
            <v>30591.147999999997</v>
          </cell>
          <cell r="AP61">
            <v>5156.7269999999999</v>
          </cell>
          <cell r="AQ61">
            <v>0</v>
          </cell>
          <cell r="AR61">
            <v>0</v>
          </cell>
          <cell r="AS61">
            <v>0</v>
          </cell>
          <cell r="AT61">
            <v>35747.875</v>
          </cell>
          <cell r="AU61">
            <v>27806.975017829809</v>
          </cell>
          <cell r="AW61">
            <v>27806.975017829809</v>
          </cell>
          <cell r="AX61">
            <v>35747.875</v>
          </cell>
          <cell r="AY61">
            <v>5242.0929999999998</v>
          </cell>
          <cell r="BA61">
            <v>5242.0929999999998</v>
          </cell>
          <cell r="BB61">
            <v>4786.6113936751344</v>
          </cell>
          <cell r="BD61">
            <v>4786.6113936751344</v>
          </cell>
          <cell r="BE61">
            <v>5242.0929999999998</v>
          </cell>
          <cell r="BF61">
            <v>107.627</v>
          </cell>
          <cell r="BG61">
            <v>1548.9970000000001</v>
          </cell>
          <cell r="BH61">
            <v>1656.624</v>
          </cell>
          <cell r="BI61">
            <v>465.35137000000003</v>
          </cell>
          <cell r="BK61">
            <v>465.35137000000003</v>
          </cell>
          <cell r="BL61">
            <v>465.35137000000003</v>
          </cell>
          <cell r="BN61">
            <v>340.02101291666668</v>
          </cell>
          <cell r="BO61">
            <v>0</v>
          </cell>
          <cell r="BR61">
            <v>0</v>
          </cell>
          <cell r="BV61">
            <v>733.69799999999998</v>
          </cell>
          <cell r="BW61">
            <v>530.85574994150943</v>
          </cell>
          <cell r="BX61">
            <v>733.69799999999998</v>
          </cell>
          <cell r="BY61">
            <v>599.83699999999999</v>
          </cell>
          <cell r="BZ61">
            <v>375.3</v>
          </cell>
          <cell r="CA61">
            <v>599.83699999999999</v>
          </cell>
          <cell r="CB61">
            <v>1693.4280000000001</v>
          </cell>
          <cell r="CC61">
            <v>1555.817031014476</v>
          </cell>
          <cell r="CD61">
            <v>1693.4280000000001</v>
          </cell>
          <cell r="CE61">
            <v>0</v>
          </cell>
          <cell r="CF61">
            <v>0</v>
          </cell>
          <cell r="CG61">
            <v>0</v>
          </cell>
          <cell r="CH61">
            <v>0</v>
          </cell>
          <cell r="CI61">
            <v>0</v>
          </cell>
          <cell r="CJ61">
            <v>0</v>
          </cell>
          <cell r="CK61">
            <v>0</v>
          </cell>
          <cell r="CL61">
            <v>0</v>
          </cell>
          <cell r="CM61">
            <v>0</v>
          </cell>
          <cell r="CP61">
            <v>0</v>
          </cell>
          <cell r="CR61">
            <v>320.07164</v>
          </cell>
          <cell r="CS61">
            <v>303.01402033732501</v>
          </cell>
          <cell r="CT61">
            <v>964.04306000000008</v>
          </cell>
          <cell r="CU61">
            <v>758.86299003408089</v>
          </cell>
          <cell r="CV61">
            <v>339.53368</v>
          </cell>
          <cell r="CW61">
            <v>313.18865064307005</v>
          </cell>
          <cell r="CX61">
            <v>69.780360000000002</v>
          </cell>
          <cell r="CY61">
            <v>55.08470333333333</v>
          </cell>
          <cell r="DG61">
            <v>3.33</v>
          </cell>
          <cell r="DH61">
            <v>1.0381</v>
          </cell>
          <cell r="DI61">
            <v>125</v>
          </cell>
        </row>
        <row r="62">
          <cell r="C62" t="str">
            <v>Aug07 - 7 Days Data</v>
          </cell>
          <cell r="K62">
            <v>933.54</v>
          </cell>
          <cell r="L62">
            <v>386.048</v>
          </cell>
          <cell r="Q62">
            <v>1319.588</v>
          </cell>
          <cell r="U62">
            <v>439.36500000000001</v>
          </cell>
          <cell r="X62">
            <v>439.36500000000001</v>
          </cell>
          <cell r="AB62">
            <v>0</v>
          </cell>
          <cell r="AC62">
            <v>0</v>
          </cell>
          <cell r="AE62">
            <v>0</v>
          </cell>
          <cell r="AJ62">
            <v>0</v>
          </cell>
          <cell r="AO62">
            <v>5236.24</v>
          </cell>
          <cell r="AP62">
            <v>1302.9819999999995</v>
          </cell>
          <cell r="AU62">
            <v>6539.2219999999998</v>
          </cell>
          <cell r="AY62">
            <v>2700.4830000000002</v>
          </cell>
          <cell r="BB62">
            <v>2700.4830000000002</v>
          </cell>
          <cell r="BF62">
            <v>-4.0000000000013358E-3</v>
          </cell>
          <cell r="BG62">
            <v>-6.54099999999994</v>
          </cell>
          <cell r="BI62">
            <v>-6.5449999999999413</v>
          </cell>
          <cell r="BN62">
            <v>0</v>
          </cell>
          <cell r="BV62">
            <v>165.67400000000009</v>
          </cell>
          <cell r="BW62">
            <v>165.67400000000009</v>
          </cell>
          <cell r="BY62">
            <v>-237.65800000000002</v>
          </cell>
          <cell r="BZ62">
            <v>-237.65800000000002</v>
          </cell>
          <cell r="CB62">
            <v>323.77600000000007</v>
          </cell>
          <cell r="CC62">
            <v>323.77600000000007</v>
          </cell>
          <cell r="CR62">
            <v>68.42252000000002</v>
          </cell>
          <cell r="CS62">
            <v>68.42252000000002</v>
          </cell>
          <cell r="CT62">
            <v>191.01301000000001</v>
          </cell>
          <cell r="CU62">
            <v>191.01301000000001</v>
          </cell>
          <cell r="CV62">
            <v>64.341099999999983</v>
          </cell>
          <cell r="CW62">
            <v>64.341099999999983</v>
          </cell>
          <cell r="CX62">
            <v>0</v>
          </cell>
          <cell r="CY62">
            <v>0</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N to CD check"/>
      <sheetName val="Ret Earn"/>
      <sheetName val="Equity and MI"/>
      <sheetName val="Inc Stmt"/>
      <sheetName val="Bal Sheet"/>
      <sheetName val="IS vs BS Tie-Out"/>
      <sheetName val="Reclass Accts"/>
    </sheetNames>
    <sheetDataSet>
      <sheetData sheetId="0">
        <row r="3">
          <cell r="B3" t="str">
            <v>As of: June 30, 2012</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Process Glossary"/>
      <sheetName val="FERC Checklist"/>
      <sheetName val="Preparer Contacts"/>
      <sheetName val="Form 1-F"/>
      <sheetName val="Manager Contacts"/>
      <sheetName val="Summary"/>
      <sheetName val="Deadlines"/>
      <sheetName val="Sheet2"/>
    </sheetNames>
    <sheetDataSet>
      <sheetData sheetId="0"/>
      <sheetData sheetId="1"/>
      <sheetData sheetId="2"/>
      <sheetData sheetId="3"/>
      <sheetData sheetId="4"/>
      <sheetData sheetId="5"/>
      <sheetData sheetId="6"/>
      <sheetData sheetId="7">
        <row r="8">
          <cell r="F8" t="str">
            <v>3-Q</v>
          </cell>
        </row>
        <row r="16">
          <cell r="F16">
            <v>0</v>
          </cell>
        </row>
        <row r="17">
          <cell r="F17">
            <v>1</v>
          </cell>
        </row>
        <row r="18">
          <cell r="F18">
            <v>2</v>
          </cell>
        </row>
        <row r="19">
          <cell r="F19">
            <v>3</v>
          </cell>
        </row>
        <row r="20">
          <cell r="F20">
            <v>4</v>
          </cell>
        </row>
        <row r="21">
          <cell r="F21">
            <v>5</v>
          </cell>
        </row>
        <row r="22">
          <cell r="F22">
            <v>6</v>
          </cell>
        </row>
        <row r="23">
          <cell r="F23">
            <v>7</v>
          </cell>
        </row>
      </sheetData>
      <sheetData sheetId="8"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llsummary"/>
      <sheetName val="graphdata"/>
      <sheetName val="EMA MTG"/>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Module1"/>
      <sheetName val="99IncSumm Forecast"/>
      <sheetName val="99IncSumm%20Forecast.xls"/>
      <sheetName val="99IncSumm Forecast.xls"/>
    </sheetNames>
    <definedNames>
      <definedName name="DateStam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X_Change Log"/>
      <sheetName val="Instructions"/>
      <sheetName val="Summary by NG Entity"/>
      <sheetName val="QonQ"/>
      <sheetName val="FINAL SUMMARY"/>
      <sheetName val="NUCLEUS GAS PHYSICALS (NGP)"/>
      <sheetName val="VALUED OUTSIDE of NUCLEUS (VON)"/>
      <sheetName val="DEMAND CHARGES (DC)"/>
      <sheetName val="Gas Deal from Nuc-(GAIN_LOSS)"/>
      <sheetName val="Val outside Nuc_(GAIN_LOSS)"/>
      <sheetName val="VALUED OUTSIDE of NUC - IFRS"/>
      <sheetName val="Valued outside Nuc_Netting Brkd"/>
      <sheetName val="Gas Deals Value from Nucleus"/>
      <sheetName val="Gas Deals Nucl_Netting Brkout"/>
      <sheetName val="Gas Deals Nucl_Notional Volume"/>
      <sheetName val="Gas Deals Nucl_Notional (USD)"/>
      <sheetName val="Gas Deals Nucl_MTM by Fiscal Yr"/>
      <sheetName val="NOTIONALS_Value outside Nucleus"/>
      <sheetName val="MtM-Fiscal Yr-ValuedOutsideNucl"/>
      <sheetName val="All Long Term Gas Deals"/>
      <sheetName val="Demand Charge Summary"/>
      <sheetName val="Demand Charge List"/>
      <sheetName val="Netting Allowed"/>
      <sheetName val="SetOff Allowed"/>
      <sheetName val="Previous Qtr. Nuc Physicals"/>
      <sheetName val="Previous Qtr Demand Charge List"/>
      <sheetName val="Liquidity Reserve"/>
      <sheetName val="Prev. Qtr. Liq. Reserve"/>
      <sheetName val="Department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6">
          <cell r="A6" t="str">
            <v>DISTRIGAS</v>
          </cell>
          <cell r="C6" t="str">
            <v>NEC_VON</v>
          </cell>
          <cell r="D6">
            <v>0</v>
          </cell>
        </row>
        <row r="7">
          <cell r="A7" t="str">
            <v>DISTRIGAS</v>
          </cell>
          <cell r="C7" t="str">
            <v>NEC_VON</v>
          </cell>
          <cell r="D7">
            <v>0</v>
          </cell>
        </row>
        <row r="8">
          <cell r="A8" t="str">
            <v>DISTRIGAS</v>
          </cell>
          <cell r="C8" t="str">
            <v>EN_VON</v>
          </cell>
          <cell r="D8">
            <v>0</v>
          </cell>
        </row>
        <row r="9">
          <cell r="A9" t="str">
            <v>DISTRIGAS</v>
          </cell>
          <cell r="C9" t="str">
            <v>EG_VON</v>
          </cell>
          <cell r="D9">
            <v>0</v>
          </cell>
        </row>
        <row r="10">
          <cell r="A10" t="str">
            <v>DISTRIGAS</v>
          </cell>
          <cell r="C10" t="str">
            <v>CG_VON</v>
          </cell>
          <cell r="D10">
            <v>0</v>
          </cell>
        </row>
        <row r="11">
          <cell r="A11" t="str">
            <v>DISTRIGAS</v>
          </cell>
          <cell r="C11" t="str">
            <v>BG_VON</v>
          </cell>
          <cell r="D11">
            <v>0</v>
          </cell>
        </row>
        <row r="12">
          <cell r="A12" t="str">
            <v>DISTRIGAS</v>
          </cell>
          <cell r="C12" t="str">
            <v>BG_VON</v>
          </cell>
          <cell r="D12">
            <v>-555387.9689754725</v>
          </cell>
        </row>
        <row r="13">
          <cell r="A13" t="str">
            <v>DISTRIGAS</v>
          </cell>
          <cell r="C13" t="str">
            <v>EN_VON</v>
          </cell>
          <cell r="D13">
            <v>0</v>
          </cell>
        </row>
        <row r="14">
          <cell r="A14" t="str">
            <v>HESS</v>
          </cell>
          <cell r="C14" t="str">
            <v>LI_VON</v>
          </cell>
          <cell r="D14">
            <v>-676862.44291441981</v>
          </cell>
        </row>
        <row r="15">
          <cell r="A15" t="str">
            <v>HESS</v>
          </cell>
          <cell r="C15" t="str">
            <v>NY_VON</v>
          </cell>
          <cell r="D15">
            <v>-685098.721073822</v>
          </cell>
        </row>
        <row r="16">
          <cell r="A16" t="str">
            <v>DISTRIGAS</v>
          </cell>
          <cell r="C16" t="str">
            <v>NEC_VON</v>
          </cell>
          <cell r="D16">
            <v>0</v>
          </cell>
        </row>
        <row r="17">
          <cell r="A17" t="str">
            <v>VPEM</v>
          </cell>
          <cell r="C17" t="str">
            <v>NIMO_VON</v>
          </cell>
          <cell r="D17">
            <v>0</v>
          </cell>
        </row>
        <row r="18">
          <cell r="A18" t="str">
            <v>LEFRAK</v>
          </cell>
          <cell r="C18" t="str">
            <v>NY_VON</v>
          </cell>
          <cell r="D18">
            <v>0</v>
          </cell>
        </row>
        <row r="19">
          <cell r="A19" t="str">
            <v>CPS</v>
          </cell>
          <cell r="C19" t="str">
            <v>NIMO_VON</v>
          </cell>
          <cell r="D19">
            <v>100408462.82501076</v>
          </cell>
        </row>
        <row r="20">
          <cell r="A20" t="str">
            <v>DISTRIGAS</v>
          </cell>
          <cell r="C20" t="str">
            <v>BG_VON</v>
          </cell>
          <cell r="D20">
            <v>0</v>
          </cell>
        </row>
        <row r="21">
          <cell r="C21" t="str">
            <v>EG_VON</v>
          </cell>
          <cell r="D21">
            <v>0</v>
          </cell>
        </row>
        <row r="22">
          <cell r="A22" t="str">
            <v>BGLNG</v>
          </cell>
          <cell r="C22" t="str">
            <v>LI_VON</v>
          </cell>
          <cell r="D22">
            <v>0</v>
          </cell>
        </row>
        <row r="23">
          <cell r="A23" t="str">
            <v>REPSOL</v>
          </cell>
          <cell r="C23" t="str">
            <v>EN_VON</v>
          </cell>
          <cell r="D23">
            <v>-2901664.8045341158</v>
          </cell>
        </row>
        <row r="24">
          <cell r="A24" t="str">
            <v>REPSOL</v>
          </cell>
          <cell r="C24" t="str">
            <v>EN_VON</v>
          </cell>
          <cell r="D24">
            <v>50779.117125708726</v>
          </cell>
        </row>
        <row r="25">
          <cell r="A25" t="str">
            <v>NORTHSHORE</v>
          </cell>
          <cell r="C25" t="str">
            <v>LI_VON</v>
          </cell>
          <cell r="D25">
            <v>0</v>
          </cell>
        </row>
        <row r="26">
          <cell r="A26" t="str">
            <v>COVANTA</v>
          </cell>
          <cell r="C26" t="str">
            <v>NIMO_VON</v>
          </cell>
          <cell r="D26">
            <v>-2065611.9204133213</v>
          </cell>
        </row>
        <row r="27">
          <cell r="A27" t="str">
            <v>VALUE ADDED</v>
          </cell>
          <cell r="C27" t="str">
            <v>LI_VON</v>
          </cell>
          <cell r="D27">
            <v>1461346.0383740577</v>
          </cell>
        </row>
        <row r="28">
          <cell r="A28" t="str">
            <v>VALUE ADDED</v>
          </cell>
          <cell r="C28" t="str">
            <v>NY_VON</v>
          </cell>
          <cell r="D28">
            <v>1328348.4619128013</v>
          </cell>
        </row>
        <row r="29">
          <cell r="A29" t="str">
            <v>BP</v>
          </cell>
          <cell r="C29" t="str">
            <v>LI_VON</v>
          </cell>
          <cell r="D29">
            <v>-15230935.891190663</v>
          </cell>
        </row>
        <row r="30">
          <cell r="A30" t="str">
            <v>CARGILL</v>
          </cell>
          <cell r="C30" t="str">
            <v>LI_VON</v>
          </cell>
          <cell r="D30">
            <v>-1716189.388663664</v>
          </cell>
        </row>
        <row r="31">
          <cell r="A31" t="str">
            <v>CARGILL</v>
          </cell>
          <cell r="C31" t="str">
            <v>NY_VON</v>
          </cell>
          <cell r="D31">
            <v>-1814458.5180047078</v>
          </cell>
        </row>
        <row r="32">
          <cell r="A32" t="str">
            <v>HESS</v>
          </cell>
          <cell r="C32" t="str">
            <v>NY_VON</v>
          </cell>
          <cell r="D32">
            <v>0</v>
          </cell>
        </row>
        <row r="33">
          <cell r="A33" t="str">
            <v>JPMORVEN</v>
          </cell>
          <cell r="C33" t="str">
            <v>EN_VON</v>
          </cell>
          <cell r="D33">
            <v>-152133.01529647197</v>
          </cell>
        </row>
        <row r="34">
          <cell r="A34" t="str">
            <v>HESS</v>
          </cell>
          <cell r="C34" t="str">
            <v>LI_VON</v>
          </cell>
          <cell r="D34">
            <v>0</v>
          </cell>
        </row>
        <row r="35">
          <cell r="A35" t="str">
            <v>JARON</v>
          </cell>
          <cell r="C35" t="str">
            <v>LI_VON</v>
          </cell>
          <cell r="D35">
            <v>0</v>
          </cell>
        </row>
        <row r="36">
          <cell r="A36" t="str">
            <v>EXXON</v>
          </cell>
          <cell r="C36" t="str">
            <v>NY_VON</v>
          </cell>
          <cell r="D36">
            <v>0</v>
          </cell>
        </row>
        <row r="37">
          <cell r="A37" t="str">
            <v>GRANITERIDGE</v>
          </cell>
          <cell r="C37" t="str">
            <v>EN_VON</v>
          </cell>
          <cell r="D37">
            <v>-376537.4187313763</v>
          </cell>
        </row>
        <row r="38">
          <cell r="A38" t="str">
            <v>BNYBG</v>
          </cell>
          <cell r="C38" t="str">
            <v>NY_VON</v>
          </cell>
          <cell r="D38">
            <v>-2419244.1833258593</v>
          </cell>
        </row>
        <row r="39">
          <cell r="A39" t="str">
            <v>BNYCP</v>
          </cell>
          <cell r="C39" t="str">
            <v>LI_VON</v>
          </cell>
          <cell r="D39">
            <v>13126848.837865263</v>
          </cell>
        </row>
        <row r="40">
          <cell r="A40" t="str">
            <v>NCP</v>
          </cell>
          <cell r="C40" t="str">
            <v>LI_VON</v>
          </cell>
          <cell r="D40">
            <v>1048987.154298248</v>
          </cell>
        </row>
        <row r="41">
          <cell r="A41" t="str">
            <v>NYPA</v>
          </cell>
          <cell r="C41" t="str">
            <v>LI_VON</v>
          </cell>
          <cell r="D41">
            <v>-324357.02961473819</v>
          </cell>
        </row>
        <row r="42">
          <cell r="A42" t="str">
            <v>Milford</v>
          </cell>
          <cell r="C42" t="str">
            <v>NEP_VON</v>
          </cell>
          <cell r="D42">
            <v>0</v>
          </cell>
        </row>
        <row r="43">
          <cell r="A43" t="str">
            <v>Ridgewood</v>
          </cell>
          <cell r="C43" t="str">
            <v>NEP_VON</v>
          </cell>
          <cell r="D43">
            <v>0</v>
          </cell>
        </row>
        <row r="44">
          <cell r="A44" t="str">
            <v>Resco Saugus</v>
          </cell>
          <cell r="C44" t="str">
            <v>NEP_VON</v>
          </cell>
          <cell r="D44">
            <v>-47572395.498573206</v>
          </cell>
        </row>
        <row r="45">
          <cell r="A45" t="str">
            <v>Wheelabrator Millbury</v>
          </cell>
          <cell r="C45" t="str">
            <v>NEP_VON</v>
          </cell>
          <cell r="D45">
            <v>-112453706.11213715</v>
          </cell>
        </row>
        <row r="46">
          <cell r="A46" t="str">
            <v>Lawrence Hydro</v>
          </cell>
          <cell r="C46" t="str">
            <v>NEP_VON</v>
          </cell>
          <cell r="D46">
            <v>226672.01800183364</v>
          </cell>
        </row>
        <row r="47">
          <cell r="A47" t="str">
            <v>BGLNG</v>
          </cell>
          <cell r="C47" t="str">
            <v>LI_VON</v>
          </cell>
          <cell r="D47">
            <v>0</v>
          </cell>
        </row>
        <row r="48">
          <cell r="A48" t="str">
            <v>MERRILL</v>
          </cell>
          <cell r="C48" t="str">
            <v>LI_VON</v>
          </cell>
          <cell r="D48">
            <v>0</v>
          </cell>
        </row>
        <row r="49">
          <cell r="A49" t="str">
            <v>VPEM</v>
          </cell>
          <cell r="C49" t="str">
            <v>LI_VON</v>
          </cell>
          <cell r="D49">
            <v>0</v>
          </cell>
        </row>
        <row r="50">
          <cell r="A50" t="str">
            <v>VPEM</v>
          </cell>
          <cell r="C50" t="str">
            <v>LI_VON</v>
          </cell>
          <cell r="D50">
            <v>0</v>
          </cell>
        </row>
        <row r="51">
          <cell r="A51" t="str">
            <v>Nexenusa</v>
          </cell>
          <cell r="C51" t="str">
            <v>LI_VON</v>
          </cell>
          <cell r="D51">
            <v>0</v>
          </cell>
        </row>
        <row r="52">
          <cell r="A52" t="str">
            <v>HESS</v>
          </cell>
          <cell r="C52" t="str">
            <v>LI_VON</v>
          </cell>
          <cell r="D52">
            <v>0</v>
          </cell>
        </row>
        <row r="53">
          <cell r="A53" t="str">
            <v>VPEM</v>
          </cell>
          <cell r="C53" t="str">
            <v>LI_VON</v>
          </cell>
          <cell r="D53">
            <v>0</v>
          </cell>
        </row>
      </sheetData>
      <sheetData sheetId="12" refreshError="1"/>
      <sheetData sheetId="13"/>
      <sheetData sheetId="14" refreshError="1"/>
      <sheetData sheetId="15" refreshError="1"/>
      <sheetData sheetId="16" refreshError="1"/>
      <sheetData sheetId="17" refreshError="1"/>
      <sheetData sheetId="18" refreshError="1"/>
      <sheetData sheetId="19">
        <row r="2">
          <cell r="A2" t="str">
            <v>PURCHASE</v>
          </cell>
          <cell r="B2">
            <v>201104</v>
          </cell>
          <cell r="C2">
            <v>181151</v>
          </cell>
          <cell r="D2" t="str">
            <v>ANADARKO</v>
          </cell>
          <cell r="E2" t="str">
            <v>GASIDX</v>
          </cell>
          <cell r="F2">
            <v>300000</v>
          </cell>
          <cell r="H2" t="str">
            <v>Supply - BG</v>
          </cell>
          <cell r="V2">
            <v>0</v>
          </cell>
          <cell r="W2" t="str">
            <v>Valued from Nucleus ~ Portfolio Changed from Optimization BG to Supply BG pending DPU Approval of Co-Management Agreement. Per Discussion with Steve M, AZ and Mike Wuertz</v>
          </cell>
          <cell r="AE2">
            <v>4.1143000000000001</v>
          </cell>
          <cell r="AH2">
            <v>1234536.9073814764</v>
          </cell>
          <cell r="AI2">
            <v>300060.01200240047</v>
          </cell>
          <cell r="AK2">
            <v>300060.01200240047</v>
          </cell>
          <cell r="AM2" t="str">
            <v>NGP 3</v>
          </cell>
          <cell r="AP2">
            <v>-5998.8</v>
          </cell>
          <cell r="AQ2" t="str">
            <v>LOSS</v>
          </cell>
        </row>
        <row r="3">
          <cell r="A3" t="str">
            <v>PURCHASE</v>
          </cell>
          <cell r="B3">
            <v>201104</v>
          </cell>
          <cell r="C3">
            <v>181145</v>
          </cell>
          <cell r="D3" t="str">
            <v>ANAHAU</v>
          </cell>
          <cell r="E3" t="str">
            <v>GASIDX</v>
          </cell>
          <cell r="F3">
            <v>240000</v>
          </cell>
          <cell r="H3" t="str">
            <v>Supply - LI</v>
          </cell>
          <cell r="V3">
            <v>-12000</v>
          </cell>
          <cell r="W3" t="str">
            <v>Valued from nucleus</v>
          </cell>
          <cell r="AE3">
            <v>4.16</v>
          </cell>
          <cell r="AH3">
            <v>998599.71994398872</v>
          </cell>
          <cell r="AI3">
            <v>240048.00960192038</v>
          </cell>
          <cell r="AK3">
            <v>240048.00960192038</v>
          </cell>
          <cell r="AM3" t="str">
            <v>NGP 3</v>
          </cell>
          <cell r="AP3">
            <v>-16799.04</v>
          </cell>
          <cell r="AQ3" t="str">
            <v>LOSS</v>
          </cell>
        </row>
        <row r="4">
          <cell r="A4" t="str">
            <v>PURCHASE</v>
          </cell>
          <cell r="B4">
            <v>201104</v>
          </cell>
          <cell r="C4">
            <v>67038</v>
          </cell>
          <cell r="D4" t="str">
            <v>ANE</v>
          </cell>
          <cell r="E4" t="str">
            <v>GASIDX</v>
          </cell>
          <cell r="F4">
            <v>221160</v>
          </cell>
          <cell r="H4" t="str">
            <v>Supply - NY</v>
          </cell>
          <cell r="V4">
            <v>251698.73580787514</v>
          </cell>
          <cell r="W4" t="str">
            <v>Valued in Nucleus</v>
          </cell>
          <cell r="AE4">
            <v>4.9250000000000007</v>
          </cell>
          <cell r="AH4">
            <v>1089430.8861772357</v>
          </cell>
          <cell r="AI4">
            <v>221204.24084816963</v>
          </cell>
          <cell r="AK4">
            <v>221204.24084816963</v>
          </cell>
          <cell r="AM4" t="str">
            <v>NGP 3</v>
          </cell>
          <cell r="AP4">
            <v>-116348.23162341189</v>
          </cell>
          <cell r="AQ4" t="str">
            <v>LOSS</v>
          </cell>
        </row>
        <row r="5">
          <cell r="A5" t="str">
            <v>PURCHASE</v>
          </cell>
          <cell r="B5">
            <v>201104</v>
          </cell>
          <cell r="C5">
            <v>67039</v>
          </cell>
          <cell r="D5" t="str">
            <v>ANE</v>
          </cell>
          <cell r="E5" t="str">
            <v>GASIDX</v>
          </cell>
          <cell r="F5">
            <v>216060</v>
          </cell>
          <cell r="H5" t="str">
            <v>Supply - LI</v>
          </cell>
          <cell r="V5">
            <v>245887.35894075013</v>
          </cell>
          <cell r="W5" t="str">
            <v>Valued in Nucleus</v>
          </cell>
          <cell r="AE5">
            <v>4.9250000000000007</v>
          </cell>
          <cell r="AH5">
            <v>1064308.3616723346</v>
          </cell>
          <cell r="AI5">
            <v>216103.22064412883</v>
          </cell>
          <cell r="AK5">
            <v>216103.22064412883</v>
          </cell>
          <cell r="AM5" t="str">
            <v>NGP 3</v>
          </cell>
          <cell r="AP5">
            <v>-113672.36154760171</v>
          </cell>
          <cell r="AQ5" t="str">
            <v>LOSS</v>
          </cell>
        </row>
        <row r="6">
          <cell r="A6" t="str">
            <v>PURCHASE</v>
          </cell>
          <cell r="B6">
            <v>201104</v>
          </cell>
          <cell r="C6">
            <v>166064</v>
          </cell>
          <cell r="D6" t="str">
            <v>BGLNG</v>
          </cell>
          <cell r="E6" t="str">
            <v>GASGDA</v>
          </cell>
          <cell r="F6">
            <v>0</v>
          </cell>
          <cell r="H6" t="str">
            <v>Supply - LI</v>
          </cell>
          <cell r="V6">
            <v>0</v>
          </cell>
          <cell r="W6" t="str">
            <v>Valued from Nucleus</v>
          </cell>
          <cell r="AE6">
            <v>4.8134000000000006</v>
          </cell>
          <cell r="AH6">
            <v>0</v>
          </cell>
          <cell r="AI6">
            <v>0</v>
          </cell>
          <cell r="AK6">
            <v>0</v>
          </cell>
          <cell r="AM6" t="str">
            <v>NGP 3</v>
          </cell>
          <cell r="AP6">
            <v>-1591853.8074751433</v>
          </cell>
          <cell r="AQ6" t="str">
            <v>LOSS</v>
          </cell>
        </row>
        <row r="7">
          <cell r="A7" t="str">
            <v>PURCHASE</v>
          </cell>
          <cell r="B7">
            <v>201104</v>
          </cell>
          <cell r="C7">
            <v>166075</v>
          </cell>
          <cell r="D7" t="str">
            <v>BGLNG</v>
          </cell>
          <cell r="E7" t="str">
            <v>GASGDA</v>
          </cell>
          <cell r="F7">
            <v>0</v>
          </cell>
          <cell r="H7" t="str">
            <v>Supply - LI</v>
          </cell>
          <cell r="V7">
            <v>0</v>
          </cell>
          <cell r="W7" t="str">
            <v>Valued from nucleus - Demand Only</v>
          </cell>
          <cell r="AE7">
            <v>4.8134000000000006</v>
          </cell>
          <cell r="AH7">
            <v>0</v>
          </cell>
          <cell r="AI7">
            <v>0</v>
          </cell>
          <cell r="AK7">
            <v>0</v>
          </cell>
          <cell r="AM7" t="str">
            <v>NGP 3</v>
          </cell>
          <cell r="AP7">
            <v>-1290420.996447518</v>
          </cell>
          <cell r="AQ7" t="str">
            <v>LOSS</v>
          </cell>
        </row>
        <row r="8">
          <cell r="A8" t="str">
            <v>PURCHASE</v>
          </cell>
          <cell r="B8">
            <v>201104</v>
          </cell>
          <cell r="C8">
            <v>168214</v>
          </cell>
          <cell r="D8" t="str">
            <v>BGLNG</v>
          </cell>
          <cell r="E8" t="str">
            <v>GAS</v>
          </cell>
          <cell r="F8">
            <v>0</v>
          </cell>
          <cell r="H8" t="str">
            <v>Supply - LI</v>
          </cell>
          <cell r="V8">
            <v>0</v>
          </cell>
          <cell r="W8" t="str">
            <v>Not Valued - Deal created only to support Counterparty Invoicing of Pipeline Demand</v>
          </cell>
          <cell r="AE8">
            <v>0</v>
          </cell>
          <cell r="AH8">
            <v>0</v>
          </cell>
          <cell r="AI8">
            <v>0</v>
          </cell>
          <cell r="AK8">
            <v>0</v>
          </cell>
          <cell r="AM8" t="str">
            <v>NGP 3</v>
          </cell>
          <cell r="AP8">
            <v>0</v>
          </cell>
          <cell r="AQ8" t="str">
            <v>LOSS</v>
          </cell>
        </row>
        <row r="9">
          <cell r="A9" t="str">
            <v>PURCHASE</v>
          </cell>
          <cell r="B9">
            <v>201104</v>
          </cell>
          <cell r="C9">
            <v>181640</v>
          </cell>
          <cell r="D9" t="str">
            <v>BGLNG</v>
          </cell>
          <cell r="E9" t="str">
            <v>GASIDX</v>
          </cell>
          <cell r="F9">
            <v>86220</v>
          </cell>
          <cell r="H9" t="str">
            <v>Supply - BG</v>
          </cell>
          <cell r="V9">
            <v>0</v>
          </cell>
          <cell r="W9" t="str">
            <v>Valued from Nucleus ~ Portfolio Changed from Optimization BG to Supply BG pending DPU Approval of Co-Management Agreement. Per Discussion with Steve M, AZ and Mike Wuertz</v>
          </cell>
          <cell r="AE9">
            <v>4.1602000000000006</v>
          </cell>
          <cell r="AH9">
            <v>358764.19683936791</v>
          </cell>
          <cell r="AI9">
            <v>86237.247449489892</v>
          </cell>
          <cell r="AK9">
            <v>86237.247449489892</v>
          </cell>
          <cell r="AM9" t="str">
            <v>NGP 3</v>
          </cell>
          <cell r="AP9">
            <v>-1724.0551200000002</v>
          </cell>
          <cell r="AQ9" t="str">
            <v>LOSS</v>
          </cell>
        </row>
        <row r="10">
          <cell r="A10" t="str">
            <v>PURCHASE</v>
          </cell>
          <cell r="B10">
            <v>201104</v>
          </cell>
          <cell r="C10">
            <v>181641</v>
          </cell>
          <cell r="D10" t="str">
            <v>BGLNG</v>
          </cell>
          <cell r="E10" t="str">
            <v>GASIDX</v>
          </cell>
          <cell r="F10">
            <v>153150</v>
          </cell>
          <cell r="H10" t="str">
            <v>Supply - BG</v>
          </cell>
          <cell r="V10">
            <v>0</v>
          </cell>
          <cell r="W10" t="str">
            <v>Valued from Nucleus ~ Portfolio Changed from Optimization BG to Supply BG pending DPU Approval of Co-Management Agreement. Per Discussion with Steve M, AZ and Mike Wuertz</v>
          </cell>
          <cell r="AE10">
            <v>4.1602000000000006</v>
          </cell>
          <cell r="AH10">
            <v>637262.08241648343</v>
          </cell>
          <cell r="AI10">
            <v>153180.63612722544</v>
          </cell>
          <cell r="AK10">
            <v>153180.63612722544</v>
          </cell>
          <cell r="AM10" t="str">
            <v>NGP 3</v>
          </cell>
          <cell r="AP10">
            <v>-3062.3874000000001</v>
          </cell>
          <cell r="AQ10" t="str">
            <v>LOSS</v>
          </cell>
        </row>
        <row r="11">
          <cell r="A11" t="str">
            <v>PURCHASE</v>
          </cell>
          <cell r="B11">
            <v>201104</v>
          </cell>
          <cell r="C11">
            <v>181642</v>
          </cell>
          <cell r="D11" t="str">
            <v>BGLNG</v>
          </cell>
          <cell r="E11" t="str">
            <v>GASIDX</v>
          </cell>
          <cell r="F11">
            <v>248760</v>
          </cell>
          <cell r="H11" t="str">
            <v>Supply - BG</v>
          </cell>
          <cell r="V11">
            <v>0</v>
          </cell>
          <cell r="W11" t="str">
            <v>Valued from Nucleus ~ Portfolio Changed from Optimization BG to Supply BG pending DPU Approval of Co-Management Agreement. Per Discussion with Steve M, AZ and Mike Wuertz</v>
          </cell>
          <cell r="AE11">
            <v>4.1979000000000006</v>
          </cell>
          <cell r="AH11">
            <v>1044478.4996999401</v>
          </cell>
          <cell r="AI11">
            <v>248809.76195239049</v>
          </cell>
          <cell r="AK11">
            <v>248809.76195239049</v>
          </cell>
          <cell r="AM11" t="str">
            <v>NGP 3</v>
          </cell>
          <cell r="AP11">
            <v>-4974.20496</v>
          </cell>
          <cell r="AQ11" t="str">
            <v>LOSS</v>
          </cell>
        </row>
        <row r="12">
          <cell r="A12" t="str">
            <v>PURCHASE</v>
          </cell>
          <cell r="B12">
            <v>201104</v>
          </cell>
          <cell r="C12">
            <v>181644</v>
          </cell>
          <cell r="D12" t="str">
            <v>BGLNG</v>
          </cell>
          <cell r="E12" t="str">
            <v>GASIDX</v>
          </cell>
          <cell r="F12">
            <v>139980</v>
          </cell>
          <cell r="H12" t="str">
            <v>Supply - BG</v>
          </cell>
          <cell r="V12">
            <v>0</v>
          </cell>
          <cell r="W12" t="str">
            <v>Valued from Nucleus ~ Portfolio Changed from Optimization BG to Supply BG pending DPU Approval of Co-Management Agreement. Per Discussion with Steve M, AZ and Mike Wuertz</v>
          </cell>
          <cell r="AE12">
            <v>4.1979000000000006</v>
          </cell>
          <cell r="AH12">
            <v>587739.58991798374</v>
          </cell>
          <cell r="AI12">
            <v>140008.00160032007</v>
          </cell>
          <cell r="AK12">
            <v>140008.00160032007</v>
          </cell>
          <cell r="AM12" t="str">
            <v>NGP 3</v>
          </cell>
          <cell r="AP12">
            <v>-2799.0400799999998</v>
          </cell>
          <cell r="AQ12" t="str">
            <v>LOSS</v>
          </cell>
        </row>
        <row r="13">
          <cell r="A13" t="str">
            <v>PURCHASE</v>
          </cell>
          <cell r="B13">
            <v>201104</v>
          </cell>
          <cell r="C13">
            <v>181645</v>
          </cell>
          <cell r="D13" t="str">
            <v>BGLNG</v>
          </cell>
          <cell r="E13" t="str">
            <v>GASIDX</v>
          </cell>
          <cell r="F13">
            <v>54720</v>
          </cell>
          <cell r="H13" t="str">
            <v>Supply - BG</v>
          </cell>
          <cell r="V13">
            <v>0</v>
          </cell>
          <cell r="W13" t="str">
            <v>Valued from Nucleus ~ Portfolio Changed from Optimization BG to Supply BG pending DPU Approval of Co-Management Agreement. Per Discussion with Steve M, AZ and Mike Wuertz</v>
          </cell>
          <cell r="AE13">
            <v>4.1052</v>
          </cell>
          <cell r="AH13">
            <v>224681.48029605919</v>
          </cell>
          <cell r="AI13">
            <v>54730.946189237846</v>
          </cell>
          <cell r="AK13">
            <v>54730.946189237846</v>
          </cell>
          <cell r="AM13" t="str">
            <v>NGP 3</v>
          </cell>
          <cell r="AP13">
            <v>-1094.1811200000002</v>
          </cell>
          <cell r="AQ13" t="str">
            <v>LOSS</v>
          </cell>
        </row>
        <row r="14">
          <cell r="A14" t="str">
            <v>PURCHASE</v>
          </cell>
          <cell r="B14">
            <v>201104</v>
          </cell>
          <cell r="C14">
            <v>181646</v>
          </cell>
          <cell r="D14" t="str">
            <v>BGLNG</v>
          </cell>
          <cell r="E14" t="str">
            <v>GASIDX</v>
          </cell>
          <cell r="F14">
            <v>97200</v>
          </cell>
          <cell r="H14" t="str">
            <v>Supply - BG</v>
          </cell>
          <cell r="V14">
            <v>0</v>
          </cell>
          <cell r="W14" t="str">
            <v>Valued from Nucleus ~ Portfolio Changed from Optimization BG to Supply BG pending DPU Approval of Co-Management Agreement. Per Discussion with Steve M, AZ and Mike Wuertz</v>
          </cell>
          <cell r="AE14">
            <v>4.1052</v>
          </cell>
          <cell r="AH14">
            <v>399105.26105221041</v>
          </cell>
          <cell r="AI14">
            <v>97219.443888777751</v>
          </cell>
          <cell r="AK14">
            <v>97219.443888777751</v>
          </cell>
          <cell r="AM14" t="str">
            <v>NGP 3</v>
          </cell>
          <cell r="AP14">
            <v>-1943.6112000000001</v>
          </cell>
          <cell r="AQ14" t="str">
            <v>LOSS</v>
          </cell>
        </row>
        <row r="15">
          <cell r="A15" t="str">
            <v>PURCHASE</v>
          </cell>
          <cell r="B15">
            <v>201104</v>
          </cell>
          <cell r="C15">
            <v>181647</v>
          </cell>
          <cell r="D15" t="str">
            <v>BGLNG</v>
          </cell>
          <cell r="E15" t="str">
            <v>GASIDX</v>
          </cell>
          <cell r="F15">
            <v>67860</v>
          </cell>
          <cell r="H15" t="str">
            <v>Supply - BG</v>
          </cell>
          <cell r="V15">
            <v>0</v>
          </cell>
          <cell r="W15" t="str">
            <v>Valued from Nucleus ~ Portfolio Changed from Optimization BG to Supply BG pending DPU Approval of Co-Management Agreement. Per Discussion with Steve M, AZ and Mike Wuertz</v>
          </cell>
          <cell r="AE15">
            <v>4.0041000000000002</v>
          </cell>
          <cell r="AH15">
            <v>271772.58051610325</v>
          </cell>
          <cell r="AI15">
            <v>67873.574714942981</v>
          </cell>
          <cell r="AK15">
            <v>67873.574714942981</v>
          </cell>
          <cell r="AM15" t="str">
            <v>NGP 3</v>
          </cell>
          <cell r="AP15">
            <v>-1356.9285600000001</v>
          </cell>
          <cell r="AQ15" t="str">
            <v>LOSS</v>
          </cell>
        </row>
        <row r="16">
          <cell r="A16" t="str">
            <v>PURCHASE</v>
          </cell>
          <cell r="B16">
            <v>201104</v>
          </cell>
          <cell r="C16">
            <v>181648</v>
          </cell>
          <cell r="D16" t="str">
            <v>BGLNG</v>
          </cell>
          <cell r="E16" t="str">
            <v>GASIDX</v>
          </cell>
          <cell r="F16">
            <v>38190</v>
          </cell>
          <cell r="H16" t="str">
            <v>Supply - BG</v>
          </cell>
          <cell r="V16">
            <v>0</v>
          </cell>
          <cell r="W16" t="str">
            <v>Valued from Nucleus ~ Portfolio Changed from Optimization BG to Supply BG pending DPU Approval of Co-Management Agreement. Per Discussion with Steve M, AZ and Mike Wuertz</v>
          </cell>
          <cell r="AE16">
            <v>4.0041000000000002</v>
          </cell>
          <cell r="AH16">
            <v>152947.16843368672</v>
          </cell>
          <cell r="AI16">
            <v>38197.63952790558</v>
          </cell>
          <cell r="AK16">
            <v>38197.63952790558</v>
          </cell>
          <cell r="AM16" t="str">
            <v>NGP 3</v>
          </cell>
          <cell r="AP16">
            <v>-763.64724000000012</v>
          </cell>
          <cell r="AQ16" t="str">
            <v>LOSS</v>
          </cell>
        </row>
        <row r="17">
          <cell r="A17" t="str">
            <v>PURCHASE</v>
          </cell>
          <cell r="B17">
            <v>201104</v>
          </cell>
          <cell r="C17">
            <v>181652</v>
          </cell>
          <cell r="D17" t="str">
            <v>BGLNG</v>
          </cell>
          <cell r="E17" t="str">
            <v>GASIDX</v>
          </cell>
          <cell r="F17">
            <v>50790</v>
          </cell>
          <cell r="H17" t="str">
            <v>Supply - BG</v>
          </cell>
          <cell r="V17">
            <v>0</v>
          </cell>
          <cell r="W17" t="str">
            <v>Valued from Nucleus ~ Portfolio Changed from Optimization BG to Supply BG pending DPU Approval of Co-Management Agreement. Per Discussion with Steve M, AZ and Mike Wuertz</v>
          </cell>
          <cell r="AE17">
            <v>4.1143000000000001</v>
          </cell>
          <cell r="AH17">
            <v>209007.09841968393</v>
          </cell>
          <cell r="AI17">
            <v>50800.160032006403</v>
          </cell>
          <cell r="AK17">
            <v>50800.160032006403</v>
          </cell>
          <cell r="AM17" t="str">
            <v>NGP 3</v>
          </cell>
          <cell r="AP17">
            <v>-1015.59684</v>
          </cell>
          <cell r="AQ17" t="str">
            <v>LOSS</v>
          </cell>
        </row>
        <row r="18">
          <cell r="A18" t="str">
            <v>PURCHASE</v>
          </cell>
          <cell r="B18">
            <v>201104</v>
          </cell>
          <cell r="C18">
            <v>181653</v>
          </cell>
          <cell r="D18" t="str">
            <v>BGLNG</v>
          </cell>
          <cell r="E18" t="str">
            <v>GASIDX</v>
          </cell>
          <cell r="F18">
            <v>22620</v>
          </cell>
          <cell r="H18" t="str">
            <v>Supply - BG</v>
          </cell>
          <cell r="V18">
            <v>-429.78</v>
          </cell>
          <cell r="W18" t="str">
            <v>Valued from Nucleus ~ Portfolio Changed from Optimization BG to Supply BG pending DPU Approval of Co-Management Agreement. Per Discussion with Steve M, AZ and Mike Wuertz</v>
          </cell>
          <cell r="AE18">
            <v>4.16</v>
          </cell>
          <cell r="AH18">
            <v>94118.023604720933</v>
          </cell>
          <cell r="AI18">
            <v>22624.524904980997</v>
          </cell>
          <cell r="AK18">
            <v>22624.524904980997</v>
          </cell>
          <cell r="AM18" t="str">
            <v>NGP 3</v>
          </cell>
          <cell r="AP18">
            <v>-882.08951999999999</v>
          </cell>
          <cell r="AQ18" t="str">
            <v>LOSS</v>
          </cell>
        </row>
        <row r="19">
          <cell r="A19" t="str">
            <v>PURCHASE</v>
          </cell>
          <cell r="B19">
            <v>201104</v>
          </cell>
          <cell r="C19">
            <v>153738</v>
          </cell>
          <cell r="D19" t="str">
            <v>BP</v>
          </cell>
          <cell r="E19" t="str">
            <v>FUTTRG</v>
          </cell>
          <cell r="F19">
            <v>0</v>
          </cell>
          <cell r="H19" t="str">
            <v>Supply - NIMO</v>
          </cell>
          <cell r="V19">
            <v>0</v>
          </cell>
          <cell r="W19" t="str">
            <v>Valued from Nucleus - Firm Vol</v>
          </cell>
          <cell r="AE19">
            <v>5.2640000000000002</v>
          </cell>
          <cell r="AH19">
            <v>0</v>
          </cell>
          <cell r="AI19">
            <v>0</v>
          </cell>
          <cell r="AK19">
            <v>0</v>
          </cell>
          <cell r="AM19" t="str">
            <v>NGP 3</v>
          </cell>
          <cell r="AP19">
            <v>0</v>
          </cell>
          <cell r="AQ19" t="str">
            <v>LOSS</v>
          </cell>
        </row>
        <row r="20">
          <cell r="A20" t="str">
            <v>PURCHASE</v>
          </cell>
          <cell r="B20">
            <v>201104</v>
          </cell>
          <cell r="C20">
            <v>153738</v>
          </cell>
          <cell r="D20" t="str">
            <v>BP</v>
          </cell>
          <cell r="E20" t="str">
            <v>GAS</v>
          </cell>
          <cell r="F20">
            <v>282720</v>
          </cell>
          <cell r="H20" t="str">
            <v>Supply - NIMO</v>
          </cell>
          <cell r="V20">
            <v>35594.447999999997</v>
          </cell>
          <cell r="W20" t="str">
            <v>Valued from Nucleus - Firm Vol</v>
          </cell>
          <cell r="AE20">
            <v>4.08</v>
          </cell>
          <cell r="AH20">
            <v>1153497.6000000001</v>
          </cell>
          <cell r="AI20">
            <v>282720</v>
          </cell>
          <cell r="AK20">
            <v>282720</v>
          </cell>
          <cell r="AM20" t="str">
            <v>NGP 3</v>
          </cell>
          <cell r="AP20">
            <v>29941.178879999996</v>
          </cell>
          <cell r="AQ20" t="str">
            <v>GAIN</v>
          </cell>
        </row>
        <row r="21">
          <cell r="A21" t="str">
            <v>PURCHASE</v>
          </cell>
          <cell r="B21">
            <v>201104</v>
          </cell>
          <cell r="C21">
            <v>153738</v>
          </cell>
          <cell r="D21" t="str">
            <v>BP</v>
          </cell>
          <cell r="E21" t="str">
            <v>GASTRG</v>
          </cell>
          <cell r="F21">
            <v>0</v>
          </cell>
          <cell r="H21" t="str">
            <v>Supply - NIMO</v>
          </cell>
          <cell r="V21">
            <v>0</v>
          </cell>
          <cell r="W21" t="str">
            <v>Valued from Nucleus - Firm Vol</v>
          </cell>
          <cell r="AE21">
            <v>5.2640000000000002</v>
          </cell>
          <cell r="AH21">
            <v>0</v>
          </cell>
          <cell r="AI21">
            <v>0</v>
          </cell>
          <cell r="AK21">
            <v>0</v>
          </cell>
          <cell r="AM21" t="str">
            <v>NGP 3</v>
          </cell>
          <cell r="AP21">
            <v>0</v>
          </cell>
          <cell r="AQ21" t="str">
            <v>LOSS</v>
          </cell>
        </row>
        <row r="22">
          <cell r="A22" t="str">
            <v>PURCHASE</v>
          </cell>
          <cell r="B22">
            <v>201104</v>
          </cell>
          <cell r="C22">
            <v>166449</v>
          </cell>
          <cell r="D22" t="str">
            <v>BP</v>
          </cell>
          <cell r="E22" t="str">
            <v>GASGDA</v>
          </cell>
          <cell r="F22">
            <v>0</v>
          </cell>
          <cell r="H22" t="str">
            <v>Supply - LI</v>
          </cell>
          <cell r="V22">
            <v>0</v>
          </cell>
          <cell r="W22" t="str">
            <v>Not Valued from Nucleus - Model</v>
          </cell>
          <cell r="AE22">
            <v>4.8134000000000006</v>
          </cell>
          <cell r="AH22">
            <v>0</v>
          </cell>
          <cell r="AI22">
            <v>0</v>
          </cell>
          <cell r="AK22">
            <v>0</v>
          </cell>
          <cell r="AM22" t="str">
            <v>NGP 3</v>
          </cell>
          <cell r="AP22">
            <v>0</v>
          </cell>
          <cell r="AQ22" t="str">
            <v>LOSS</v>
          </cell>
        </row>
        <row r="23">
          <cell r="A23" t="str">
            <v>PURCHASE</v>
          </cell>
          <cell r="B23">
            <v>201104</v>
          </cell>
          <cell r="C23">
            <v>48215</v>
          </cell>
          <cell r="D23" t="str">
            <v>BPCANADA</v>
          </cell>
          <cell r="E23" t="str">
            <v>GASIDX</v>
          </cell>
          <cell r="F23">
            <v>76530</v>
          </cell>
          <cell r="H23" t="str">
            <v>Supply - LI</v>
          </cell>
          <cell r="V23">
            <v>4591.8</v>
          </cell>
          <cell r="W23" t="str">
            <v>Valued in Nucleus</v>
          </cell>
          <cell r="AE23">
            <v>4.7850000000000001</v>
          </cell>
          <cell r="AH23">
            <v>366269.30386077211</v>
          </cell>
          <cell r="AI23">
            <v>76545.309061812368</v>
          </cell>
          <cell r="AK23">
            <v>76545.309061812368</v>
          </cell>
          <cell r="AM23" t="str">
            <v>NGP 3</v>
          </cell>
          <cell r="AP23">
            <v>3061.50612</v>
          </cell>
          <cell r="AQ23" t="str">
            <v>GAIN</v>
          </cell>
        </row>
        <row r="24">
          <cell r="A24" t="str">
            <v>PURCHASE</v>
          </cell>
          <cell r="B24">
            <v>201104</v>
          </cell>
          <cell r="C24">
            <v>48216</v>
          </cell>
          <cell r="D24" t="str">
            <v>BPCANADA</v>
          </cell>
          <cell r="E24" t="str">
            <v>GASIDX</v>
          </cell>
          <cell r="F24">
            <v>95970</v>
          </cell>
          <cell r="H24" t="str">
            <v>Supply - EN</v>
          </cell>
          <cell r="V24">
            <v>5758.2</v>
          </cell>
          <cell r="W24" t="str">
            <v>Valued in Nucleus</v>
          </cell>
          <cell r="AE24">
            <v>4.7850000000000001</v>
          </cell>
          <cell r="AH24">
            <v>459308.31166233245</v>
          </cell>
          <cell r="AI24">
            <v>95989.197839567918</v>
          </cell>
          <cell r="AK24">
            <v>95989.197839567918</v>
          </cell>
          <cell r="AM24" t="str">
            <v>NGP 3</v>
          </cell>
          <cell r="AP24">
            <v>3839.1838799999996</v>
          </cell>
          <cell r="AQ24" t="str">
            <v>GAIN</v>
          </cell>
        </row>
        <row r="25">
          <cell r="A25" t="str">
            <v>PURCHASE</v>
          </cell>
          <cell r="B25">
            <v>201104</v>
          </cell>
          <cell r="C25">
            <v>48217</v>
          </cell>
          <cell r="D25" t="str">
            <v>BPCANADA</v>
          </cell>
          <cell r="E25" t="str">
            <v>GASIDX</v>
          </cell>
          <cell r="F25">
            <v>917130</v>
          </cell>
          <cell r="H25" t="str">
            <v>Supply - NY</v>
          </cell>
          <cell r="V25">
            <v>55027.8</v>
          </cell>
          <cell r="W25" t="str">
            <v>Valued in Nucleus</v>
          </cell>
          <cell r="AE25">
            <v>4.7850000000000001</v>
          </cell>
          <cell r="AH25">
            <v>4389344.9189837966</v>
          </cell>
          <cell r="AI25">
            <v>917313.46269253851</v>
          </cell>
          <cell r="AK25">
            <v>917313.46269253851</v>
          </cell>
          <cell r="AM25" t="str">
            <v>NGP 3</v>
          </cell>
          <cell r="AP25">
            <v>36688.868520000004</v>
          </cell>
          <cell r="AQ25" t="str">
            <v>GAIN</v>
          </cell>
        </row>
        <row r="26">
          <cell r="A26" t="str">
            <v>PURCHASE</v>
          </cell>
          <cell r="B26">
            <v>201104</v>
          </cell>
          <cell r="C26">
            <v>116952</v>
          </cell>
          <cell r="D26" t="str">
            <v>BPCANADA</v>
          </cell>
          <cell r="E26" t="str">
            <v>GASIDX</v>
          </cell>
          <cell r="F26">
            <v>322740</v>
          </cell>
          <cell r="H26" t="str">
            <v>Supply - BG</v>
          </cell>
          <cell r="V26">
            <v>19364.400000000001</v>
          </cell>
          <cell r="W26" t="str">
            <v>Valued in Nucleus</v>
          </cell>
          <cell r="AE26">
            <v>4.7850000000000001</v>
          </cell>
          <cell r="AH26">
            <v>1544619.823964793</v>
          </cell>
          <cell r="AI26">
            <v>322804.56091218244</v>
          </cell>
          <cell r="AK26">
            <v>322804.56091218244</v>
          </cell>
          <cell r="AM26" t="str">
            <v>NGP 3</v>
          </cell>
          <cell r="AP26">
            <v>12910.890960000001</v>
          </cell>
          <cell r="AQ26" t="str">
            <v>GAIN</v>
          </cell>
        </row>
        <row r="27">
          <cell r="A27" t="str">
            <v>PURCHASE</v>
          </cell>
          <cell r="B27">
            <v>201104</v>
          </cell>
          <cell r="C27">
            <v>116953</v>
          </cell>
          <cell r="D27" t="str">
            <v>BPCANADA</v>
          </cell>
          <cell r="E27" t="str">
            <v>GASIDX</v>
          </cell>
          <cell r="F27">
            <v>49830</v>
          </cell>
          <cell r="H27" t="str">
            <v>Supply - EG</v>
          </cell>
          <cell r="V27">
            <v>2989.8</v>
          </cell>
          <cell r="W27" t="str">
            <v>Valued in Nucleus</v>
          </cell>
          <cell r="AE27">
            <v>4.7850000000000001</v>
          </cell>
          <cell r="AH27">
            <v>238484.2468493699</v>
          </cell>
          <cell r="AI27">
            <v>49839.967993598715</v>
          </cell>
          <cell r="AK27">
            <v>49839.967993598715</v>
          </cell>
          <cell r="AM27" t="str">
            <v>NGP 3</v>
          </cell>
          <cell r="AP27">
            <v>1993.39932</v>
          </cell>
          <cell r="AQ27" t="str">
            <v>GAIN</v>
          </cell>
        </row>
        <row r="28">
          <cell r="A28" t="str">
            <v>PURCHASE</v>
          </cell>
          <cell r="B28">
            <v>201104</v>
          </cell>
          <cell r="C28">
            <v>84190</v>
          </cell>
          <cell r="D28" t="str">
            <v>BPCANMKT</v>
          </cell>
          <cell r="E28" t="str">
            <v>GASIDX</v>
          </cell>
          <cell r="F28">
            <v>766380</v>
          </cell>
          <cell r="H28" t="str">
            <v>Supply - NIMO</v>
          </cell>
          <cell r="V28">
            <v>963722.85</v>
          </cell>
          <cell r="W28" t="str">
            <v>Valued in Nucleus</v>
          </cell>
          <cell r="AE28">
            <v>4.9250000000000007</v>
          </cell>
          <cell r="AH28">
            <v>3775176.5353070619</v>
          </cell>
          <cell r="AI28">
            <v>766533.30666133226</v>
          </cell>
          <cell r="AK28">
            <v>766533.30666133226</v>
          </cell>
          <cell r="AM28" t="str">
            <v>NGP 3</v>
          </cell>
          <cell r="AP28">
            <v>-552712.50211818679</v>
          </cell>
          <cell r="AQ28" t="str">
            <v>LOSS</v>
          </cell>
        </row>
        <row r="29">
          <cell r="A29" t="str">
            <v>PURCHASE</v>
          </cell>
          <cell r="B29">
            <v>201104</v>
          </cell>
          <cell r="C29">
            <v>91709</v>
          </cell>
          <cell r="D29" t="str">
            <v>BPCANMKT</v>
          </cell>
          <cell r="E29" t="str">
            <v>GASIDX</v>
          </cell>
          <cell r="F29">
            <v>0</v>
          </cell>
          <cell r="H29" t="str">
            <v>Supply - NIMO</v>
          </cell>
          <cell r="V29">
            <v>0</v>
          </cell>
          <cell r="W29" t="str">
            <v>Not valued in Nucleus</v>
          </cell>
          <cell r="AE29">
            <v>4.9250000000000007</v>
          </cell>
          <cell r="AH29">
            <v>0</v>
          </cell>
          <cell r="AI29">
            <v>0</v>
          </cell>
          <cell r="AK29">
            <v>0</v>
          </cell>
          <cell r="AM29" t="str">
            <v>NGP 3</v>
          </cell>
          <cell r="AP29">
            <v>0</v>
          </cell>
          <cell r="AQ29" t="str">
            <v>LOSS</v>
          </cell>
        </row>
        <row r="30">
          <cell r="A30" t="str">
            <v>PURCHASE</v>
          </cell>
          <cell r="B30">
            <v>201104</v>
          </cell>
          <cell r="C30">
            <v>181334</v>
          </cell>
          <cell r="D30" t="str">
            <v>CAMBRIDGE</v>
          </cell>
          <cell r="E30" t="str">
            <v>FUTTRG</v>
          </cell>
          <cell r="F30">
            <v>0</v>
          </cell>
          <cell r="H30" t="str">
            <v>Supply - LI</v>
          </cell>
          <cell r="V30">
            <v>0</v>
          </cell>
          <cell r="W30" t="str">
            <v>Valued from nucleus</v>
          </cell>
          <cell r="AE30">
            <v>4.4029999999999996</v>
          </cell>
          <cell r="AH30">
            <v>0</v>
          </cell>
          <cell r="AI30">
            <v>0</v>
          </cell>
          <cell r="AK30">
            <v>0</v>
          </cell>
          <cell r="AM30" t="str">
            <v>NGP 3</v>
          </cell>
          <cell r="AP30">
            <v>0</v>
          </cell>
          <cell r="AQ30" t="str">
            <v>LOSS</v>
          </cell>
        </row>
        <row r="31">
          <cell r="A31" t="str">
            <v>PURCHASE</v>
          </cell>
          <cell r="B31">
            <v>201104</v>
          </cell>
          <cell r="C31">
            <v>181334</v>
          </cell>
          <cell r="D31" t="str">
            <v>CAMBRIDGE</v>
          </cell>
          <cell r="E31" t="str">
            <v>GAS</v>
          </cell>
          <cell r="F31">
            <v>225930</v>
          </cell>
          <cell r="H31" t="str">
            <v>Supply - LI</v>
          </cell>
          <cell r="V31">
            <v>-1287.8009999999999</v>
          </cell>
          <cell r="W31" t="str">
            <v>Valued from nucleus</v>
          </cell>
          <cell r="AE31">
            <v>4.12</v>
          </cell>
          <cell r="AH31">
            <v>930831.6</v>
          </cell>
          <cell r="AI31">
            <v>225930</v>
          </cell>
          <cell r="AK31">
            <v>225930</v>
          </cell>
          <cell r="AM31" t="str">
            <v>NGP 3</v>
          </cell>
          <cell r="AP31">
            <v>-5805.4972799999996</v>
          </cell>
          <cell r="AQ31" t="str">
            <v>LOSS</v>
          </cell>
        </row>
        <row r="32">
          <cell r="A32" t="str">
            <v>PURCHASE</v>
          </cell>
          <cell r="B32">
            <v>201104</v>
          </cell>
          <cell r="C32">
            <v>181334</v>
          </cell>
          <cell r="D32" t="str">
            <v>CAMBRIDGE</v>
          </cell>
          <cell r="E32" t="str">
            <v>GASTRG</v>
          </cell>
          <cell r="F32">
            <v>0</v>
          </cell>
          <cell r="H32" t="str">
            <v>Supply - LI</v>
          </cell>
          <cell r="V32">
            <v>0</v>
          </cell>
          <cell r="W32" t="str">
            <v>Valued from nucleus</v>
          </cell>
          <cell r="AE32">
            <v>4.4029999999999996</v>
          </cell>
          <cell r="AH32">
            <v>0</v>
          </cell>
          <cell r="AI32">
            <v>0</v>
          </cell>
          <cell r="AK32">
            <v>0</v>
          </cell>
          <cell r="AM32" t="str">
            <v>NGP 3</v>
          </cell>
          <cell r="AP32">
            <v>0</v>
          </cell>
          <cell r="AQ32" t="str">
            <v>LOSS</v>
          </cell>
        </row>
        <row r="33">
          <cell r="A33" t="str">
            <v>PURCHASE</v>
          </cell>
          <cell r="B33">
            <v>201104</v>
          </cell>
          <cell r="C33">
            <v>167165</v>
          </cell>
          <cell r="D33" t="str">
            <v>CARGILL</v>
          </cell>
          <cell r="E33" t="str">
            <v>GASIDX</v>
          </cell>
          <cell r="F33">
            <v>1214040</v>
          </cell>
          <cell r="H33" t="str">
            <v>Supply - NY</v>
          </cell>
          <cell r="V33">
            <v>0</v>
          </cell>
          <cell r="W33" t="str">
            <v>Not Valued from Nucleus - AZ Model</v>
          </cell>
          <cell r="AE33">
            <v>4.7850000000000001</v>
          </cell>
          <cell r="AH33">
            <v>0</v>
          </cell>
          <cell r="AI33">
            <v>0</v>
          </cell>
          <cell r="AK33">
            <v>0</v>
          </cell>
          <cell r="AM33" t="str">
            <v>NGP 3</v>
          </cell>
          <cell r="AP33">
            <v>0</v>
          </cell>
          <cell r="AQ33" t="str">
            <v>LOSS</v>
          </cell>
        </row>
        <row r="34">
          <cell r="A34" t="str">
            <v>PURCHASE</v>
          </cell>
          <cell r="B34">
            <v>201104</v>
          </cell>
          <cell r="C34">
            <v>167167</v>
          </cell>
          <cell r="D34" t="str">
            <v>CARGILL</v>
          </cell>
          <cell r="E34" t="str">
            <v>GASIDX</v>
          </cell>
          <cell r="F34">
            <v>375000</v>
          </cell>
          <cell r="H34" t="str">
            <v>Supply - LI</v>
          </cell>
          <cell r="V34">
            <v>0</v>
          </cell>
          <cell r="W34" t="str">
            <v>Not Valued from Nucleus - AZ Model</v>
          </cell>
          <cell r="AE34">
            <v>4.7850000000000001</v>
          </cell>
          <cell r="AH34">
            <v>0</v>
          </cell>
          <cell r="AI34">
            <v>0</v>
          </cell>
          <cell r="AK34">
            <v>0</v>
          </cell>
          <cell r="AM34" t="str">
            <v>NGP 3</v>
          </cell>
          <cell r="AP34">
            <v>0</v>
          </cell>
          <cell r="AQ34" t="str">
            <v>LOSS</v>
          </cell>
        </row>
        <row r="35">
          <cell r="A35" t="str">
            <v>PURCHASE</v>
          </cell>
          <cell r="B35">
            <v>201104</v>
          </cell>
          <cell r="C35">
            <v>167167</v>
          </cell>
          <cell r="D35" t="str">
            <v>CARGILL</v>
          </cell>
          <cell r="E35" t="str">
            <v>GASIDX</v>
          </cell>
          <cell r="F35">
            <v>747990</v>
          </cell>
          <cell r="H35" t="str">
            <v>Supply - LI</v>
          </cell>
          <cell r="V35">
            <v>0</v>
          </cell>
          <cell r="W35" t="str">
            <v>Not Valued from Nucleus - AZ Model</v>
          </cell>
          <cell r="AE35">
            <v>4.7850000000000001</v>
          </cell>
          <cell r="AH35">
            <v>0</v>
          </cell>
          <cell r="AI35">
            <v>0</v>
          </cell>
          <cell r="AK35">
            <v>0</v>
          </cell>
          <cell r="AM35" t="str">
            <v>NGP 3</v>
          </cell>
          <cell r="AP35">
            <v>0</v>
          </cell>
          <cell r="AQ35" t="str">
            <v>LOSS</v>
          </cell>
        </row>
        <row r="36">
          <cell r="A36" t="str">
            <v>PURCHASE</v>
          </cell>
          <cell r="B36">
            <v>201104</v>
          </cell>
          <cell r="C36">
            <v>181147</v>
          </cell>
          <cell r="D36" t="str">
            <v>CHEVRON</v>
          </cell>
          <cell r="E36" t="str">
            <v>GASIDX</v>
          </cell>
          <cell r="F36">
            <v>300000</v>
          </cell>
          <cell r="H36" t="str">
            <v>Supply - BG</v>
          </cell>
          <cell r="V36">
            <v>-5700</v>
          </cell>
          <cell r="W36" t="str">
            <v>Valued from Nucleus ~ Portfolio Changed from Optimization BG to Supply BG pending DPU Approval of Co-Management Agreement. Per Discussion with Steve M, AZ and Mike Wuertz</v>
          </cell>
          <cell r="AE36">
            <v>4.16</v>
          </cell>
          <cell r="AH36">
            <v>1248249.6499299859</v>
          </cell>
          <cell r="AI36">
            <v>300060.01200240047</v>
          </cell>
          <cell r="AK36">
            <v>300060.01200240047</v>
          </cell>
          <cell r="AM36" t="str">
            <v>NGP 3</v>
          </cell>
          <cell r="AP36">
            <v>-11698.8</v>
          </cell>
          <cell r="AQ36" t="str">
            <v>LOSS</v>
          </cell>
        </row>
        <row r="37">
          <cell r="A37" t="str">
            <v>PURCHASE</v>
          </cell>
          <cell r="B37">
            <v>201104</v>
          </cell>
          <cell r="C37">
            <v>179612</v>
          </cell>
          <cell r="D37" t="str">
            <v>CITI</v>
          </cell>
          <cell r="E37" t="str">
            <v>GASIDX</v>
          </cell>
          <cell r="F37">
            <v>300000</v>
          </cell>
          <cell r="H37" t="str">
            <v>Supply - BG</v>
          </cell>
          <cell r="V37">
            <v>750</v>
          </cell>
          <cell r="W37" t="str">
            <v>Valued from Nucleus ~ Portfolio Changed from Optimization BG to Supply BG pending DPU Approval of Co-Management Agreement. Per Discussion with Steve M, AZ and Mike Wuertz</v>
          </cell>
          <cell r="AE37">
            <v>4.1143000000000001</v>
          </cell>
          <cell r="AH37">
            <v>1234536.9073814764</v>
          </cell>
          <cell r="AI37">
            <v>300060.01200240047</v>
          </cell>
          <cell r="AK37">
            <v>300060.01200240047</v>
          </cell>
          <cell r="AM37" t="str">
            <v>NGP 3</v>
          </cell>
          <cell r="AP37">
            <v>-5248.8</v>
          </cell>
          <cell r="AQ37" t="str">
            <v>LOSS</v>
          </cell>
        </row>
        <row r="38">
          <cell r="A38" t="str">
            <v>PURCHASE</v>
          </cell>
          <cell r="B38">
            <v>201104</v>
          </cell>
          <cell r="C38">
            <v>181152</v>
          </cell>
          <cell r="D38" t="str">
            <v>CITI</v>
          </cell>
          <cell r="E38" t="str">
            <v>GASIDX</v>
          </cell>
          <cell r="F38">
            <v>185760</v>
          </cell>
          <cell r="H38" t="str">
            <v>Supply - BG</v>
          </cell>
          <cell r="V38">
            <v>0</v>
          </cell>
          <cell r="W38" t="str">
            <v>Valued from Nucleus ~ Portfolio Changed from Optimization BG to Supply BG pending DPU Approval of Co-Management Agreement. Per Discussion with Steve M, AZ and Mike Wuertz</v>
          </cell>
          <cell r="AE38">
            <v>4.1143000000000001</v>
          </cell>
          <cell r="AH38">
            <v>764425.25305061007</v>
          </cell>
          <cell r="AI38">
            <v>185797.15943188636</v>
          </cell>
          <cell r="AK38">
            <v>185797.15943188636</v>
          </cell>
          <cell r="AM38" t="str">
            <v>NGP 3</v>
          </cell>
          <cell r="AP38">
            <v>-3714.4569600000004</v>
          </cell>
          <cell r="AQ38" t="str">
            <v>LOSS</v>
          </cell>
        </row>
        <row r="39">
          <cell r="A39" t="str">
            <v>PURCHASE</v>
          </cell>
          <cell r="B39">
            <v>201104</v>
          </cell>
          <cell r="C39">
            <v>181153</v>
          </cell>
          <cell r="D39" t="str">
            <v>CITI</v>
          </cell>
          <cell r="E39" t="str">
            <v>GASIDX</v>
          </cell>
          <cell r="F39">
            <v>63150</v>
          </cell>
          <cell r="H39" t="str">
            <v>Supply - BG</v>
          </cell>
          <cell r="V39">
            <v>0</v>
          </cell>
          <cell r="W39" t="str">
            <v>Valued from Nucleus ~ Portfolio Changed from Optimization BG to Supply BG pending DPU Approval of Co-Management Agreement. Per Discussion with Steve M, AZ and Mike Wuertz</v>
          </cell>
          <cell r="AE39">
            <v>4.1143000000000001</v>
          </cell>
          <cell r="AH39">
            <v>259870.01900380076</v>
          </cell>
          <cell r="AI39">
            <v>63162.632526505302</v>
          </cell>
          <cell r="AK39">
            <v>63162.632526505302</v>
          </cell>
          <cell r="AM39" t="str">
            <v>NGP 3</v>
          </cell>
          <cell r="AP39">
            <v>-1262.7474</v>
          </cell>
          <cell r="AQ39" t="str">
            <v>LOSS</v>
          </cell>
        </row>
        <row r="40">
          <cell r="A40" t="str">
            <v>PURCHASE</v>
          </cell>
          <cell r="B40">
            <v>201104</v>
          </cell>
          <cell r="C40">
            <v>181154</v>
          </cell>
          <cell r="D40" t="str">
            <v>CITI</v>
          </cell>
          <cell r="E40" t="str">
            <v>GASIDX</v>
          </cell>
          <cell r="F40">
            <v>421860</v>
          </cell>
          <cell r="H40" t="str">
            <v>Supply - BG</v>
          </cell>
          <cell r="V40">
            <v>0</v>
          </cell>
          <cell r="W40" t="str">
            <v>Valued from Nucleus ~ Portfolio Changed from Optimization BG to Supply BG pending DPU Approval of Co-Management Agreement. Per Discussion with Steve M, AZ and Mike Wuertz</v>
          </cell>
          <cell r="AE40">
            <v>4.1143000000000001</v>
          </cell>
          <cell r="AH40">
            <v>1736005.7991598318</v>
          </cell>
          <cell r="AI40">
            <v>421944.38887777552</v>
          </cell>
          <cell r="AK40">
            <v>421944.38887777552</v>
          </cell>
          <cell r="AM40" t="str">
            <v>NGP 3</v>
          </cell>
          <cell r="AP40">
            <v>-8435.512560000001</v>
          </cell>
          <cell r="AQ40" t="str">
            <v>LOSS</v>
          </cell>
        </row>
        <row r="41">
          <cell r="A41" t="str">
            <v>PURCHASE</v>
          </cell>
          <cell r="B41">
            <v>201104</v>
          </cell>
          <cell r="C41">
            <v>181156</v>
          </cell>
          <cell r="D41" t="str">
            <v>CITI</v>
          </cell>
          <cell r="E41" t="str">
            <v>GASIDX</v>
          </cell>
          <cell r="F41">
            <v>259230</v>
          </cell>
          <cell r="H41" t="str">
            <v>Optimization - NEC</v>
          </cell>
          <cell r="V41">
            <v>0</v>
          </cell>
          <cell r="W41" t="str">
            <v>Valued from nucleus</v>
          </cell>
          <cell r="AE41">
            <v>4.1143000000000001</v>
          </cell>
          <cell r="AH41">
            <v>1066763.3416683336</v>
          </cell>
          <cell r="AI41">
            <v>259281.85637127425</v>
          </cell>
          <cell r="AK41">
            <v>259281.85637127425</v>
          </cell>
          <cell r="AM41" t="str">
            <v>NGP 3</v>
          </cell>
          <cell r="AP41">
            <v>-5183.5630800000008</v>
          </cell>
          <cell r="AQ41" t="str">
            <v>LOSS</v>
          </cell>
        </row>
        <row r="42">
          <cell r="A42" t="str">
            <v>PURCHASE</v>
          </cell>
          <cell r="B42">
            <v>201104</v>
          </cell>
          <cell r="C42">
            <v>181157</v>
          </cell>
          <cell r="D42" t="str">
            <v>CITI</v>
          </cell>
          <cell r="E42" t="str">
            <v>GASIDX</v>
          </cell>
          <cell r="F42">
            <v>32160</v>
          </cell>
          <cell r="H42" t="str">
            <v>Optimization - NEC</v>
          </cell>
          <cell r="V42">
            <v>0</v>
          </cell>
          <cell r="W42" t="str">
            <v>Valued from nucleus</v>
          </cell>
          <cell r="AE42">
            <v>4.1143000000000001</v>
          </cell>
          <cell r="AH42">
            <v>132342.35647129428</v>
          </cell>
          <cell r="AI42">
            <v>32166.433286657331</v>
          </cell>
          <cell r="AK42">
            <v>32166.433286657331</v>
          </cell>
          <cell r="AM42" t="str">
            <v>NGP 3</v>
          </cell>
          <cell r="AP42">
            <v>-643.07136000000003</v>
          </cell>
          <cell r="AQ42" t="str">
            <v>LOSS</v>
          </cell>
        </row>
        <row r="43">
          <cell r="A43" t="str">
            <v>PURCHASE</v>
          </cell>
          <cell r="B43">
            <v>201104</v>
          </cell>
          <cell r="C43">
            <v>181158</v>
          </cell>
          <cell r="D43" t="str">
            <v>CITI</v>
          </cell>
          <cell r="E43" t="str">
            <v>GASIDX</v>
          </cell>
          <cell r="F43">
            <v>102360</v>
          </cell>
          <cell r="H43" t="str">
            <v>Optimization - NEC</v>
          </cell>
          <cell r="V43">
            <v>0</v>
          </cell>
          <cell r="W43" t="str">
            <v>Valued from nucleus</v>
          </cell>
          <cell r="AE43">
            <v>4.1143000000000001</v>
          </cell>
          <cell r="AH43">
            <v>421223.99279855972</v>
          </cell>
          <cell r="AI43">
            <v>102380.47609521904</v>
          </cell>
          <cell r="AK43">
            <v>102380.47609521904</v>
          </cell>
          <cell r="AM43" t="str">
            <v>NGP 3</v>
          </cell>
          <cell r="AP43">
            <v>-2046.7905600000001</v>
          </cell>
          <cell r="AQ43" t="str">
            <v>LOSS</v>
          </cell>
        </row>
        <row r="44">
          <cell r="A44" t="str">
            <v>PURCHASE</v>
          </cell>
          <cell r="B44">
            <v>201104</v>
          </cell>
          <cell r="C44">
            <v>181159</v>
          </cell>
          <cell r="D44" t="str">
            <v>CITI</v>
          </cell>
          <cell r="E44" t="str">
            <v>GASIDX</v>
          </cell>
          <cell r="F44">
            <v>18720</v>
          </cell>
          <cell r="H44" t="str">
            <v>Optimization - NEC</v>
          </cell>
          <cell r="V44">
            <v>0</v>
          </cell>
          <cell r="W44" t="str">
            <v>Valued from nucleus</v>
          </cell>
          <cell r="AE44">
            <v>4.1143000000000001</v>
          </cell>
          <cell r="AH44">
            <v>77035.103020604118</v>
          </cell>
          <cell r="AI44">
            <v>18723.74474894979</v>
          </cell>
          <cell r="AK44">
            <v>18723.74474894979</v>
          </cell>
          <cell r="AM44" t="str">
            <v>NGP 3</v>
          </cell>
          <cell r="AP44">
            <v>-374.32512000000003</v>
          </cell>
          <cell r="AQ44" t="str">
            <v>LOSS</v>
          </cell>
        </row>
        <row r="45">
          <cell r="A45" t="str">
            <v>PURCHASE</v>
          </cell>
          <cell r="B45">
            <v>201104</v>
          </cell>
          <cell r="C45">
            <v>181160</v>
          </cell>
          <cell r="D45" t="str">
            <v>CITI</v>
          </cell>
          <cell r="E45" t="str">
            <v>GASIDX</v>
          </cell>
          <cell r="F45">
            <v>45510</v>
          </cell>
          <cell r="H45" t="str">
            <v>Optimization - NEC</v>
          </cell>
          <cell r="V45">
            <v>0</v>
          </cell>
          <cell r="W45" t="str">
            <v>Valued from nucleus</v>
          </cell>
          <cell r="AE45">
            <v>4.1143000000000001</v>
          </cell>
          <cell r="AH45">
            <v>187279.24884976997</v>
          </cell>
          <cell r="AI45">
            <v>45519.103820764154</v>
          </cell>
          <cell r="AK45">
            <v>45519.103820764154</v>
          </cell>
          <cell r="AM45" t="str">
            <v>NGP 3</v>
          </cell>
          <cell r="AP45">
            <v>-910.01796000000002</v>
          </cell>
          <cell r="AQ45" t="str">
            <v>LOSS</v>
          </cell>
        </row>
        <row r="46">
          <cell r="A46" t="str">
            <v>PURCHASE</v>
          </cell>
          <cell r="B46">
            <v>201104</v>
          </cell>
          <cell r="C46">
            <v>181136</v>
          </cell>
          <cell r="D46" t="str">
            <v>COKINOS</v>
          </cell>
          <cell r="E46" t="str">
            <v>GASIDX</v>
          </cell>
          <cell r="F46">
            <v>45000</v>
          </cell>
          <cell r="H46" t="str">
            <v>Optimization - NEC</v>
          </cell>
          <cell r="V46">
            <v>-675</v>
          </cell>
          <cell r="W46" t="str">
            <v>Valued from nucleus</v>
          </cell>
          <cell r="AE46">
            <v>4.0041000000000002</v>
          </cell>
          <cell r="AH46">
            <v>180220.54410882175</v>
          </cell>
          <cell r="AI46">
            <v>45009.001800360071</v>
          </cell>
          <cell r="AK46">
            <v>45009.001800360071</v>
          </cell>
          <cell r="AM46" t="str">
            <v>NGP 3</v>
          </cell>
          <cell r="AP46">
            <v>-1574.8200000000002</v>
          </cell>
          <cell r="AQ46" t="str">
            <v>LOSS</v>
          </cell>
        </row>
        <row r="47">
          <cell r="A47" t="str">
            <v>PURCHASE</v>
          </cell>
          <cell r="B47">
            <v>201104</v>
          </cell>
          <cell r="C47">
            <v>173920</v>
          </cell>
          <cell r="D47" t="str">
            <v>CONOCO</v>
          </cell>
          <cell r="E47" t="str">
            <v>GASIDX</v>
          </cell>
          <cell r="F47">
            <v>0</v>
          </cell>
          <cell r="H47" t="str">
            <v>Proxy - BG</v>
          </cell>
          <cell r="V47">
            <v>0</v>
          </cell>
          <cell r="W47" t="str">
            <v>Not Valued from Nucleus - Proxy Deal</v>
          </cell>
          <cell r="AE47">
            <v>4.82</v>
          </cell>
          <cell r="AH47">
            <v>0</v>
          </cell>
          <cell r="AI47">
            <v>0</v>
          </cell>
          <cell r="AK47">
            <v>0</v>
          </cell>
          <cell r="AM47" t="str">
            <v>NGP 3</v>
          </cell>
          <cell r="AP47">
            <v>0</v>
          </cell>
          <cell r="AQ47" t="str">
            <v>LOSS</v>
          </cell>
        </row>
        <row r="48">
          <cell r="A48" t="str">
            <v>PURCHASE</v>
          </cell>
          <cell r="B48">
            <v>201104</v>
          </cell>
          <cell r="C48">
            <v>181326</v>
          </cell>
          <cell r="D48" t="str">
            <v>CONOCO</v>
          </cell>
          <cell r="E48" t="str">
            <v>FUTTRG</v>
          </cell>
          <cell r="F48">
            <v>0</v>
          </cell>
          <cell r="H48" t="str">
            <v>Supply - LI</v>
          </cell>
          <cell r="V48">
            <v>0</v>
          </cell>
          <cell r="W48" t="str">
            <v>Valued from nucleus</v>
          </cell>
          <cell r="AE48">
            <v>4.4029999999999996</v>
          </cell>
          <cell r="AH48">
            <v>0</v>
          </cell>
          <cell r="AI48">
            <v>0</v>
          </cell>
          <cell r="AK48">
            <v>0</v>
          </cell>
          <cell r="AM48" t="str">
            <v>NGP 3</v>
          </cell>
          <cell r="AP48">
            <v>0</v>
          </cell>
          <cell r="AQ48" t="str">
            <v>LOSS</v>
          </cell>
        </row>
        <row r="49">
          <cell r="A49" t="str">
            <v>PURCHASE</v>
          </cell>
          <cell r="B49">
            <v>201104</v>
          </cell>
          <cell r="C49">
            <v>181326</v>
          </cell>
          <cell r="D49" t="str">
            <v>CONOCO</v>
          </cell>
          <cell r="E49" t="str">
            <v>GAS</v>
          </cell>
          <cell r="F49">
            <v>100740</v>
          </cell>
          <cell r="H49" t="str">
            <v>Supply - LI</v>
          </cell>
          <cell r="V49">
            <v>20.148</v>
          </cell>
          <cell r="W49" t="str">
            <v>Valued from nucleus</v>
          </cell>
          <cell r="AE49">
            <v>4.1050000000000004</v>
          </cell>
          <cell r="AH49">
            <v>413537.70000000007</v>
          </cell>
          <cell r="AI49">
            <v>100740</v>
          </cell>
          <cell r="AK49">
            <v>100740</v>
          </cell>
          <cell r="AM49" t="str">
            <v>NGP 3</v>
          </cell>
          <cell r="AP49">
            <v>-1994.2490400000002</v>
          </cell>
          <cell r="AQ49" t="str">
            <v>LOSS</v>
          </cell>
        </row>
        <row r="50">
          <cell r="A50" t="str">
            <v>PURCHASE</v>
          </cell>
          <cell r="B50">
            <v>201104</v>
          </cell>
          <cell r="C50">
            <v>181326</v>
          </cell>
          <cell r="D50" t="str">
            <v>CONOCO</v>
          </cell>
          <cell r="E50" t="str">
            <v>GASTRG</v>
          </cell>
          <cell r="F50">
            <v>0</v>
          </cell>
          <cell r="H50" t="str">
            <v>Supply - LI</v>
          </cell>
          <cell r="V50">
            <v>0</v>
          </cell>
          <cell r="W50" t="str">
            <v>Valued from nucleus</v>
          </cell>
          <cell r="AE50">
            <v>4.4029999999999996</v>
          </cell>
          <cell r="AH50">
            <v>0</v>
          </cell>
          <cell r="AI50">
            <v>0</v>
          </cell>
          <cell r="AK50">
            <v>0</v>
          </cell>
          <cell r="AM50" t="str">
            <v>NGP 3</v>
          </cell>
          <cell r="AP50">
            <v>0</v>
          </cell>
          <cell r="AQ50" t="str">
            <v>LOSS</v>
          </cell>
        </row>
        <row r="51">
          <cell r="A51" t="str">
            <v>PURCHASE</v>
          </cell>
          <cell r="B51">
            <v>201104</v>
          </cell>
          <cell r="C51">
            <v>181089</v>
          </cell>
          <cell r="D51" t="str">
            <v>DEVONGAS</v>
          </cell>
          <cell r="E51" t="str">
            <v>GASIDX</v>
          </cell>
          <cell r="F51">
            <v>300000</v>
          </cell>
          <cell r="H51" t="str">
            <v>Supply - BG</v>
          </cell>
          <cell r="V51">
            <v>0</v>
          </cell>
          <cell r="W51" t="str">
            <v>Valued from Nucleus ~ Portfolio Changed from Optimization BG to Supply BG pending DPU Approval of Co-Management Agreement. Per Discussion with Steve M, AZ and Mike Wuertz</v>
          </cell>
          <cell r="AE51">
            <v>4.1143000000000001</v>
          </cell>
          <cell r="AH51">
            <v>1234536.9073814764</v>
          </cell>
          <cell r="AI51">
            <v>300060.01200240047</v>
          </cell>
          <cell r="AK51">
            <v>300060.01200240047</v>
          </cell>
          <cell r="AM51" t="str">
            <v>NGP 3</v>
          </cell>
          <cell r="AP51">
            <v>-5998.8</v>
          </cell>
          <cell r="AQ51" t="str">
            <v>LOSS</v>
          </cell>
        </row>
        <row r="52">
          <cell r="A52" t="str">
            <v>PURCHASE</v>
          </cell>
          <cell r="B52">
            <v>201104</v>
          </cell>
          <cell r="C52">
            <v>181130</v>
          </cell>
          <cell r="D52" t="str">
            <v>DEVONGAS</v>
          </cell>
          <cell r="E52" t="str">
            <v>GASIDX</v>
          </cell>
          <cell r="F52">
            <v>42600</v>
          </cell>
          <cell r="H52" t="str">
            <v>Supply - BG</v>
          </cell>
          <cell r="V52">
            <v>-426</v>
          </cell>
          <cell r="W52" t="str">
            <v>Valued from Nucleus ~ Portfolio Changed from Optimization BG to Supply BG pending DPU Approval of Co-Management Agreement. Per Discussion with Steve M, AZ and Mike Wuertz</v>
          </cell>
          <cell r="AE52">
            <v>4.0041000000000002</v>
          </cell>
          <cell r="AH52">
            <v>170608.78175635127</v>
          </cell>
          <cell r="AI52">
            <v>42608.52170434087</v>
          </cell>
          <cell r="AK52">
            <v>42608.52170434087</v>
          </cell>
          <cell r="AM52" t="str">
            <v>NGP 3</v>
          </cell>
          <cell r="AP52">
            <v>-1277.8296</v>
          </cell>
          <cell r="AQ52" t="str">
            <v>LOSS</v>
          </cell>
        </row>
        <row r="53">
          <cell r="A53" t="str">
            <v>PURCHASE</v>
          </cell>
          <cell r="B53">
            <v>201104</v>
          </cell>
          <cell r="C53">
            <v>181131</v>
          </cell>
          <cell r="D53" t="str">
            <v>DEVONGAS</v>
          </cell>
          <cell r="E53" t="str">
            <v>GASIDX</v>
          </cell>
          <cell r="F53">
            <v>5970</v>
          </cell>
          <cell r="H53" t="str">
            <v>Supply - CG</v>
          </cell>
          <cell r="V53">
            <v>-59.7</v>
          </cell>
          <cell r="W53" t="str">
            <v>Valued from Nucleus ~ Portfolio Changed from Optimization CG to Supply CG pending DPU Approval of Co-Management Agreement. Per Discussion with Steve M, AZ and Mike Wuertz</v>
          </cell>
          <cell r="AE53">
            <v>4.0041000000000002</v>
          </cell>
          <cell r="AH53">
            <v>23909.258851770355</v>
          </cell>
          <cell r="AI53">
            <v>5971.1942388477692</v>
          </cell>
          <cell r="AK53">
            <v>5971.1942388477692</v>
          </cell>
          <cell r="AM53" t="str">
            <v>NGP 3</v>
          </cell>
          <cell r="AP53">
            <v>-179.07612</v>
          </cell>
          <cell r="AQ53" t="str">
            <v>LOSS</v>
          </cell>
        </row>
        <row r="54">
          <cell r="A54" t="str">
            <v>PURCHASE</v>
          </cell>
          <cell r="B54">
            <v>201104</v>
          </cell>
          <cell r="C54">
            <v>181168</v>
          </cell>
          <cell r="D54" t="str">
            <v>DEVONGAS</v>
          </cell>
          <cell r="E54" t="str">
            <v>GASIDX</v>
          </cell>
          <cell r="F54">
            <v>232110</v>
          </cell>
          <cell r="H54" t="str">
            <v>Supply - NIMO</v>
          </cell>
          <cell r="V54">
            <v>0</v>
          </cell>
          <cell r="W54" t="str">
            <v>Valued from Nucleus</v>
          </cell>
          <cell r="AE54">
            <v>4.2059000000000006</v>
          </cell>
          <cell r="AH54">
            <v>976426.73434686952</v>
          </cell>
          <cell r="AI54">
            <v>232156.43128625726</v>
          </cell>
          <cell r="AK54">
            <v>232156.43128625726</v>
          </cell>
          <cell r="AM54" t="str">
            <v>NGP 3</v>
          </cell>
          <cell r="AP54">
            <v>-4641.2715600000001</v>
          </cell>
          <cell r="AQ54" t="str">
            <v>LOSS</v>
          </cell>
        </row>
        <row r="55">
          <cell r="A55" t="str">
            <v>PURCHASE</v>
          </cell>
          <cell r="B55">
            <v>201104</v>
          </cell>
          <cell r="C55">
            <v>181170</v>
          </cell>
          <cell r="D55" t="str">
            <v>DEVONGAS</v>
          </cell>
          <cell r="E55" t="str">
            <v>FUTTRG</v>
          </cell>
          <cell r="F55">
            <v>0</v>
          </cell>
          <cell r="H55" t="str">
            <v>Supply - NIMO</v>
          </cell>
          <cell r="V55">
            <v>0</v>
          </cell>
          <cell r="W55" t="str">
            <v>Valued from Nucleus</v>
          </cell>
          <cell r="AE55">
            <v>4.2439999999999998</v>
          </cell>
          <cell r="AH55">
            <v>0</v>
          </cell>
          <cell r="AI55">
            <v>0</v>
          </cell>
          <cell r="AK55">
            <v>0</v>
          </cell>
          <cell r="AM55" t="str">
            <v>NGP 3</v>
          </cell>
          <cell r="AP55">
            <v>0</v>
          </cell>
          <cell r="AQ55" t="str">
            <v>LOSS</v>
          </cell>
        </row>
        <row r="56">
          <cell r="A56" t="str">
            <v>PURCHASE</v>
          </cell>
          <cell r="B56">
            <v>201104</v>
          </cell>
          <cell r="C56">
            <v>181170</v>
          </cell>
          <cell r="D56" t="str">
            <v>DEVONGAS</v>
          </cell>
          <cell r="E56" t="str">
            <v>GAS</v>
          </cell>
          <cell r="F56">
            <v>330000</v>
          </cell>
          <cell r="H56" t="str">
            <v>Supply - NIMO</v>
          </cell>
          <cell r="V56">
            <v>10725</v>
          </cell>
          <cell r="W56" t="str">
            <v>Valued from Nucleus</v>
          </cell>
          <cell r="AE56">
            <v>4.4249999999999998</v>
          </cell>
          <cell r="AH56">
            <v>1460250</v>
          </cell>
          <cell r="AI56">
            <v>330000</v>
          </cell>
          <cell r="AK56">
            <v>330000</v>
          </cell>
          <cell r="AM56" t="str">
            <v>NGP 3</v>
          </cell>
          <cell r="AP56">
            <v>4126.32</v>
          </cell>
          <cell r="AQ56" t="str">
            <v>GAIN</v>
          </cell>
        </row>
        <row r="57">
          <cell r="A57" t="str">
            <v>PURCHASE</v>
          </cell>
          <cell r="B57">
            <v>201104</v>
          </cell>
          <cell r="C57">
            <v>181170</v>
          </cell>
          <cell r="D57" t="str">
            <v>DEVONGAS</v>
          </cell>
          <cell r="E57" t="str">
            <v>GASTRG</v>
          </cell>
          <cell r="F57">
            <v>0</v>
          </cell>
          <cell r="H57" t="str">
            <v>Supply - NIMO</v>
          </cell>
          <cell r="V57">
            <v>0</v>
          </cell>
          <cell r="W57" t="str">
            <v>Valued from Nucleus</v>
          </cell>
          <cell r="AE57">
            <v>4.2439999999999998</v>
          </cell>
          <cell r="AH57">
            <v>0</v>
          </cell>
          <cell r="AI57">
            <v>0</v>
          </cell>
          <cell r="AK57">
            <v>0</v>
          </cell>
          <cell r="AM57" t="str">
            <v>NGP 3</v>
          </cell>
          <cell r="AP57">
            <v>0</v>
          </cell>
          <cell r="AQ57" t="str">
            <v>LOSS</v>
          </cell>
        </row>
        <row r="58">
          <cell r="A58" t="str">
            <v>PURCHASE</v>
          </cell>
          <cell r="B58">
            <v>201104</v>
          </cell>
          <cell r="C58">
            <v>181324</v>
          </cell>
          <cell r="D58" t="str">
            <v>DEVONGAS</v>
          </cell>
          <cell r="E58" t="str">
            <v>FUTTRG</v>
          </cell>
          <cell r="F58">
            <v>0</v>
          </cell>
          <cell r="H58" t="str">
            <v>Supply - LI</v>
          </cell>
          <cell r="V58">
            <v>0</v>
          </cell>
          <cell r="W58" t="str">
            <v>Valued from Nucleus</v>
          </cell>
          <cell r="AE58">
            <v>4.4029999999999996</v>
          </cell>
          <cell r="AH58">
            <v>0</v>
          </cell>
          <cell r="AI58">
            <v>0</v>
          </cell>
          <cell r="AK58">
            <v>0</v>
          </cell>
          <cell r="AM58" t="str">
            <v>NGP 3</v>
          </cell>
          <cell r="AP58">
            <v>0</v>
          </cell>
          <cell r="AQ58" t="str">
            <v>LOSS</v>
          </cell>
        </row>
        <row r="59">
          <cell r="A59" t="str">
            <v>PURCHASE</v>
          </cell>
          <cell r="B59">
            <v>201104</v>
          </cell>
          <cell r="C59">
            <v>181324</v>
          </cell>
          <cell r="D59" t="str">
            <v>DEVONGAS</v>
          </cell>
          <cell r="E59" t="str">
            <v>GAS</v>
          </cell>
          <cell r="F59">
            <v>300000</v>
          </cell>
          <cell r="H59" t="str">
            <v>Supply - LI</v>
          </cell>
          <cell r="V59">
            <v>-30000</v>
          </cell>
          <cell r="W59" t="str">
            <v>Valued from Nucleus</v>
          </cell>
          <cell r="AE59">
            <v>4.2474999999999996</v>
          </cell>
          <cell r="AH59">
            <v>1274249.9999999998</v>
          </cell>
          <cell r="AI59">
            <v>300000</v>
          </cell>
          <cell r="AK59">
            <v>300000</v>
          </cell>
          <cell r="AM59" t="str">
            <v>NGP 3</v>
          </cell>
          <cell r="AP59">
            <v>-35998.800000000003</v>
          </cell>
          <cell r="AQ59" t="str">
            <v>LOSS</v>
          </cell>
        </row>
        <row r="60">
          <cell r="A60" t="str">
            <v>PURCHASE</v>
          </cell>
          <cell r="B60">
            <v>201104</v>
          </cell>
          <cell r="C60">
            <v>181324</v>
          </cell>
          <cell r="D60" t="str">
            <v>DEVONGAS</v>
          </cell>
          <cell r="E60" t="str">
            <v>GASTRG</v>
          </cell>
          <cell r="F60">
            <v>0</v>
          </cell>
          <cell r="H60" t="str">
            <v>Supply - LI</v>
          </cell>
          <cell r="V60">
            <v>0</v>
          </cell>
          <cell r="W60" t="str">
            <v>Valued from Nucleus</v>
          </cell>
          <cell r="AE60">
            <v>4.4029999999999996</v>
          </cell>
          <cell r="AH60">
            <v>0</v>
          </cell>
          <cell r="AI60">
            <v>0</v>
          </cell>
          <cell r="AK60">
            <v>0</v>
          </cell>
          <cell r="AM60" t="str">
            <v>NGP 3</v>
          </cell>
          <cell r="AP60">
            <v>0</v>
          </cell>
          <cell r="AQ60" t="str">
            <v>LOSS</v>
          </cell>
        </row>
        <row r="61">
          <cell r="A61" t="str">
            <v>PURCHASE</v>
          </cell>
          <cell r="B61">
            <v>201104</v>
          </cell>
          <cell r="C61">
            <v>181325</v>
          </cell>
          <cell r="D61" t="str">
            <v>DEVONGAS</v>
          </cell>
          <cell r="E61" t="str">
            <v>GASIDX</v>
          </cell>
          <cell r="F61">
            <v>32670</v>
          </cell>
          <cell r="H61" t="str">
            <v>Supply - LI</v>
          </cell>
          <cell r="V61">
            <v>-326.7</v>
          </cell>
          <cell r="W61" t="str">
            <v>Valued from Nucleus</v>
          </cell>
          <cell r="AE61">
            <v>4.0041000000000002</v>
          </cell>
          <cell r="AH61">
            <v>130840.1150230046</v>
          </cell>
          <cell r="AI61">
            <v>32676.535307061411</v>
          </cell>
          <cell r="AK61">
            <v>32676.535307061411</v>
          </cell>
          <cell r="AM61" t="str">
            <v>NGP 3</v>
          </cell>
          <cell r="AP61">
            <v>-979.96931999999993</v>
          </cell>
          <cell r="AQ61" t="str">
            <v>LOSS</v>
          </cell>
        </row>
        <row r="62">
          <cell r="A62" t="str">
            <v>PURCHASE</v>
          </cell>
          <cell r="B62">
            <v>201104</v>
          </cell>
          <cell r="C62">
            <v>181327</v>
          </cell>
          <cell r="D62" t="str">
            <v>DEVONGAS</v>
          </cell>
          <cell r="E62" t="str">
            <v>FUTTRG</v>
          </cell>
          <cell r="F62">
            <v>0</v>
          </cell>
          <cell r="H62" t="str">
            <v>Supply - NY</v>
          </cell>
          <cell r="V62">
            <v>0</v>
          </cell>
          <cell r="W62" t="str">
            <v>Valued from Nucleus</v>
          </cell>
          <cell r="AE62">
            <v>4.4029999999999996</v>
          </cell>
          <cell r="AH62">
            <v>0</v>
          </cell>
          <cell r="AI62">
            <v>0</v>
          </cell>
          <cell r="AK62">
            <v>0</v>
          </cell>
          <cell r="AM62" t="str">
            <v>NGP 3</v>
          </cell>
          <cell r="AP62">
            <v>0</v>
          </cell>
          <cell r="AQ62" t="str">
            <v>LOSS</v>
          </cell>
        </row>
        <row r="63">
          <cell r="A63" t="str">
            <v>PURCHASE</v>
          </cell>
          <cell r="B63">
            <v>201104</v>
          </cell>
          <cell r="C63">
            <v>181327</v>
          </cell>
          <cell r="D63" t="str">
            <v>DEVONGAS</v>
          </cell>
          <cell r="E63" t="str">
            <v>GAS</v>
          </cell>
          <cell r="F63">
            <v>300000</v>
          </cell>
          <cell r="H63" t="str">
            <v>Supply - NY</v>
          </cell>
          <cell r="V63">
            <v>-30000</v>
          </cell>
          <cell r="W63" t="str">
            <v>Valued from Nucleus</v>
          </cell>
          <cell r="AE63">
            <v>4.2474999999999996</v>
          </cell>
          <cell r="AH63">
            <v>1274249.9999999998</v>
          </cell>
          <cell r="AI63">
            <v>300000</v>
          </cell>
          <cell r="AK63">
            <v>300000</v>
          </cell>
          <cell r="AM63" t="str">
            <v>NGP 3</v>
          </cell>
          <cell r="AP63">
            <v>-35998.800000000003</v>
          </cell>
          <cell r="AQ63" t="str">
            <v>LOSS</v>
          </cell>
        </row>
        <row r="64">
          <cell r="A64" t="str">
            <v>PURCHASE</v>
          </cell>
          <cell r="B64">
            <v>201104</v>
          </cell>
          <cell r="C64">
            <v>181327</v>
          </cell>
          <cell r="D64" t="str">
            <v>DEVONGAS</v>
          </cell>
          <cell r="E64" t="str">
            <v>GASTRG</v>
          </cell>
          <cell r="F64">
            <v>0</v>
          </cell>
          <cell r="H64" t="str">
            <v>Supply - NY</v>
          </cell>
          <cell r="V64">
            <v>0</v>
          </cell>
          <cell r="W64" t="str">
            <v>Valued from Nucleus</v>
          </cell>
          <cell r="AE64">
            <v>4.4029999999999996</v>
          </cell>
          <cell r="AH64">
            <v>0</v>
          </cell>
          <cell r="AI64">
            <v>0</v>
          </cell>
          <cell r="AK64">
            <v>0</v>
          </cell>
          <cell r="AM64" t="str">
            <v>NGP 3</v>
          </cell>
          <cell r="AP64">
            <v>0</v>
          </cell>
          <cell r="AQ64" t="str">
            <v>LOSS</v>
          </cell>
        </row>
        <row r="65">
          <cell r="A65" t="str">
            <v>PURCHASE</v>
          </cell>
          <cell r="B65">
            <v>201104</v>
          </cell>
          <cell r="C65">
            <v>181328</v>
          </cell>
          <cell r="D65" t="str">
            <v>DEVONGAS</v>
          </cell>
          <cell r="E65" t="str">
            <v>GASIDX</v>
          </cell>
          <cell r="F65">
            <v>65340</v>
          </cell>
          <cell r="H65" t="str">
            <v>Supply - NY</v>
          </cell>
          <cell r="V65">
            <v>-653.4</v>
          </cell>
          <cell r="W65" t="str">
            <v>Valued from Nucleus</v>
          </cell>
          <cell r="AE65">
            <v>4.0041000000000002</v>
          </cell>
          <cell r="AH65">
            <v>261680.23004600921</v>
          </cell>
          <cell r="AI65">
            <v>65353.070614122822</v>
          </cell>
          <cell r="AK65">
            <v>65353.070614122822</v>
          </cell>
          <cell r="AM65" t="str">
            <v>NGP 3</v>
          </cell>
          <cell r="AP65">
            <v>-1959.9386399999999</v>
          </cell>
          <cell r="AQ65" t="str">
            <v>LOSS</v>
          </cell>
        </row>
        <row r="66">
          <cell r="A66" t="str">
            <v>PURCHASE</v>
          </cell>
          <cell r="B66">
            <v>201104</v>
          </cell>
          <cell r="C66">
            <v>173774</v>
          </cell>
          <cell r="D66" t="str">
            <v>DISTRIGAS</v>
          </cell>
          <cell r="E66" t="str">
            <v>GAS</v>
          </cell>
          <cell r="F66">
            <v>0</v>
          </cell>
          <cell r="H66" t="str">
            <v>LNG - BG</v>
          </cell>
          <cell r="V66">
            <v>0</v>
          </cell>
          <cell r="W66" t="str">
            <v>Not Valued from Nucleus - FVS 217</v>
          </cell>
          <cell r="AE66">
            <v>0</v>
          </cell>
          <cell r="AH66">
            <v>0</v>
          </cell>
          <cell r="AI66">
            <v>0</v>
          </cell>
          <cell r="AK66">
            <v>0</v>
          </cell>
          <cell r="AM66" t="str">
            <v>NGP 3</v>
          </cell>
          <cell r="AP66">
            <v>0</v>
          </cell>
          <cell r="AQ66" t="str">
            <v>LOSS</v>
          </cell>
        </row>
        <row r="67">
          <cell r="A67" t="str">
            <v>PURCHASE</v>
          </cell>
          <cell r="B67">
            <v>201104</v>
          </cell>
          <cell r="C67">
            <v>166065</v>
          </cell>
          <cell r="D67" t="str">
            <v>EMERASVC</v>
          </cell>
          <cell r="E67" t="str">
            <v>GASGDA</v>
          </cell>
          <cell r="F67">
            <v>0</v>
          </cell>
          <cell r="H67" t="str">
            <v>Supply - LI</v>
          </cell>
          <cell r="V67">
            <v>0</v>
          </cell>
          <cell r="W67" t="str">
            <v>Valued from Nucleus</v>
          </cell>
          <cell r="AE67">
            <v>4.8134000000000006</v>
          </cell>
          <cell r="AH67">
            <v>0</v>
          </cell>
          <cell r="AI67">
            <v>0</v>
          </cell>
          <cell r="AK67">
            <v>0</v>
          </cell>
          <cell r="AM67" t="str">
            <v>NGP 3</v>
          </cell>
          <cell r="AP67">
            <v>-1429025.2421065366</v>
          </cell>
          <cell r="AQ67" t="str">
            <v>LOSS</v>
          </cell>
        </row>
        <row r="68">
          <cell r="A68" t="str">
            <v>PURCHASE</v>
          </cell>
          <cell r="B68">
            <v>201104</v>
          </cell>
          <cell r="C68">
            <v>168215</v>
          </cell>
          <cell r="D68" t="str">
            <v>EMERASVC</v>
          </cell>
          <cell r="E68" t="str">
            <v>GAS</v>
          </cell>
          <cell r="F68">
            <v>0</v>
          </cell>
          <cell r="H68" t="str">
            <v>Supply - LI</v>
          </cell>
          <cell r="V68">
            <v>0</v>
          </cell>
          <cell r="W68" t="str">
            <v>Not Valued - Deal created only to support Counterparty Invoicing of Pipeline Demand</v>
          </cell>
          <cell r="AE68">
            <v>0</v>
          </cell>
          <cell r="AH68">
            <v>0</v>
          </cell>
          <cell r="AI68">
            <v>0</v>
          </cell>
          <cell r="AK68">
            <v>0</v>
          </cell>
          <cell r="AM68" t="str">
            <v>NGP 3</v>
          </cell>
          <cell r="AP68">
            <v>0</v>
          </cell>
          <cell r="AQ68" t="str">
            <v>LOSS</v>
          </cell>
        </row>
        <row r="69">
          <cell r="A69" t="str">
            <v>PURCHASE</v>
          </cell>
          <cell r="B69">
            <v>201104</v>
          </cell>
          <cell r="C69">
            <v>181135</v>
          </cell>
          <cell r="D69" t="str">
            <v>EMERASVC</v>
          </cell>
          <cell r="E69" t="str">
            <v>FUTTRG</v>
          </cell>
          <cell r="F69">
            <v>0</v>
          </cell>
          <cell r="H69" t="str">
            <v>Supply - EN</v>
          </cell>
          <cell r="V69">
            <v>0</v>
          </cell>
          <cell r="W69" t="str">
            <v>Valued from nucleus</v>
          </cell>
          <cell r="AE69">
            <v>4.2439999999999998</v>
          </cell>
          <cell r="AH69">
            <v>0</v>
          </cell>
          <cell r="AI69">
            <v>0</v>
          </cell>
          <cell r="AK69">
            <v>0</v>
          </cell>
          <cell r="AM69" t="str">
            <v>NGP 3</v>
          </cell>
          <cell r="AP69">
            <v>0</v>
          </cell>
          <cell r="AQ69" t="str">
            <v>LOSS</v>
          </cell>
        </row>
        <row r="70">
          <cell r="A70" t="str">
            <v>PURCHASE</v>
          </cell>
          <cell r="B70">
            <v>201104</v>
          </cell>
          <cell r="C70">
            <v>181135</v>
          </cell>
          <cell r="D70" t="str">
            <v>EMERASVC</v>
          </cell>
          <cell r="E70" t="str">
            <v>GAS</v>
          </cell>
          <cell r="F70">
            <v>4500</v>
          </cell>
          <cell r="H70" t="str">
            <v>Supply - EN</v>
          </cell>
          <cell r="V70">
            <v>-736.2</v>
          </cell>
          <cell r="W70" t="str">
            <v>Valued from nucleus</v>
          </cell>
          <cell r="AE70">
            <v>4.9400000000000004</v>
          </cell>
          <cell r="AH70">
            <v>22230</v>
          </cell>
          <cell r="AI70">
            <v>4500</v>
          </cell>
          <cell r="AK70">
            <v>4500</v>
          </cell>
          <cell r="AM70" t="str">
            <v>NGP 3</v>
          </cell>
          <cell r="AP70">
            <v>-826.18200000000002</v>
          </cell>
          <cell r="AQ70" t="str">
            <v>LOSS</v>
          </cell>
        </row>
        <row r="71">
          <cell r="A71" t="str">
            <v>PURCHASE</v>
          </cell>
          <cell r="B71">
            <v>201104</v>
          </cell>
          <cell r="C71">
            <v>181135</v>
          </cell>
          <cell r="D71" t="str">
            <v>EMERASVC</v>
          </cell>
          <cell r="E71" t="str">
            <v>GASTRG</v>
          </cell>
          <cell r="F71">
            <v>0</v>
          </cell>
          <cell r="H71" t="str">
            <v>Supply - EN</v>
          </cell>
          <cell r="V71">
            <v>0</v>
          </cell>
          <cell r="W71" t="str">
            <v>Valued from nucleus</v>
          </cell>
          <cell r="AE71">
            <v>4.2439999999999998</v>
          </cell>
          <cell r="AH71">
            <v>0</v>
          </cell>
          <cell r="AI71">
            <v>0</v>
          </cell>
          <cell r="AK71">
            <v>0</v>
          </cell>
          <cell r="AM71" t="str">
            <v>NGP 3</v>
          </cell>
          <cell r="AP71">
            <v>0</v>
          </cell>
          <cell r="AQ71" t="str">
            <v>LOSS</v>
          </cell>
        </row>
        <row r="72">
          <cell r="A72" t="str">
            <v>PURCHASE</v>
          </cell>
          <cell r="B72">
            <v>201104</v>
          </cell>
          <cell r="C72">
            <v>181167</v>
          </cell>
          <cell r="D72" t="str">
            <v>ENCANAUSA</v>
          </cell>
          <cell r="E72" t="str">
            <v>GASIDX</v>
          </cell>
          <cell r="F72">
            <v>120000</v>
          </cell>
          <cell r="H72" t="str">
            <v>Supply - NIMO</v>
          </cell>
          <cell r="V72">
            <v>0</v>
          </cell>
          <cell r="W72" t="str">
            <v>Valued from nucleus</v>
          </cell>
          <cell r="AE72">
            <v>4.2059000000000006</v>
          </cell>
          <cell r="AH72">
            <v>504808.96179235855</v>
          </cell>
          <cell r="AI72">
            <v>120024.00480096019</v>
          </cell>
          <cell r="AK72">
            <v>120024.00480096019</v>
          </cell>
          <cell r="AM72" t="str">
            <v>NGP 3</v>
          </cell>
          <cell r="AP72">
            <v>-2399.52</v>
          </cell>
          <cell r="AQ72" t="str">
            <v>LOSS</v>
          </cell>
        </row>
        <row r="73">
          <cell r="A73" t="str">
            <v>PURCHASE</v>
          </cell>
          <cell r="B73">
            <v>201104</v>
          </cell>
          <cell r="C73">
            <v>181795</v>
          </cell>
          <cell r="D73" t="str">
            <v>EXXONMOBIL</v>
          </cell>
          <cell r="E73" t="str">
            <v>GAS</v>
          </cell>
          <cell r="F73">
            <v>429780</v>
          </cell>
          <cell r="H73" t="str">
            <v>Supply - NY</v>
          </cell>
          <cell r="V73">
            <v>-167227.39799999999</v>
          </cell>
          <cell r="W73" t="str">
            <v>Valued from Nucleus</v>
          </cell>
          <cell r="AE73">
            <v>4.6391</v>
          </cell>
          <cell r="AH73">
            <v>1993792.398</v>
          </cell>
          <cell r="AI73">
            <v>429780</v>
          </cell>
          <cell r="AK73">
            <v>429780</v>
          </cell>
          <cell r="AM73" t="str">
            <v>NGP 3</v>
          </cell>
          <cell r="AP73">
            <v>-175821.27888</v>
          </cell>
          <cell r="AQ73" t="str">
            <v>LOSS</v>
          </cell>
        </row>
        <row r="74">
          <cell r="A74" t="str">
            <v>PURCHASE</v>
          </cell>
          <cell r="B74">
            <v>201104</v>
          </cell>
          <cell r="C74">
            <v>181482</v>
          </cell>
          <cell r="D74" t="str">
            <v>G4ENERGY</v>
          </cell>
          <cell r="E74" t="str">
            <v>GASIDX</v>
          </cell>
          <cell r="F74">
            <v>264750</v>
          </cell>
          <cell r="H74" t="str">
            <v>Supply - LI</v>
          </cell>
          <cell r="V74">
            <v>-5956.875</v>
          </cell>
          <cell r="W74" t="str">
            <v>Valued from nucleus</v>
          </cell>
          <cell r="AE74">
            <v>4.2575000000000003</v>
          </cell>
          <cell r="AH74">
            <v>1127398.6047209441</v>
          </cell>
          <cell r="AI74">
            <v>264802.96059211844</v>
          </cell>
          <cell r="AK74">
            <v>264802.96059211844</v>
          </cell>
          <cell r="AM74" t="str">
            <v>NGP 3</v>
          </cell>
          <cell r="AP74">
            <v>-11250.815999999999</v>
          </cell>
          <cell r="AQ74" t="str">
            <v>LOSS</v>
          </cell>
        </row>
        <row r="75">
          <cell r="A75" t="str">
            <v>PURCHASE</v>
          </cell>
          <cell r="B75">
            <v>201104</v>
          </cell>
          <cell r="C75">
            <v>165659</v>
          </cell>
          <cell r="D75" t="str">
            <v>GRANITERDG</v>
          </cell>
          <cell r="E75" t="str">
            <v>GAS</v>
          </cell>
          <cell r="F75">
            <v>0</v>
          </cell>
          <cell r="H75" t="str">
            <v>Supply - EN</v>
          </cell>
          <cell r="V75">
            <v>0</v>
          </cell>
          <cell r="W75" t="str">
            <v>Not Valued from Nucleus - Model AZ</v>
          </cell>
          <cell r="AE75">
            <v>0</v>
          </cell>
          <cell r="AH75">
            <v>0</v>
          </cell>
          <cell r="AI75">
            <v>0</v>
          </cell>
          <cell r="AK75">
            <v>0</v>
          </cell>
          <cell r="AM75" t="str">
            <v>NGP 3</v>
          </cell>
          <cell r="AP75">
            <v>0</v>
          </cell>
          <cell r="AQ75" t="str">
            <v>LOSS</v>
          </cell>
        </row>
        <row r="76">
          <cell r="A76" t="str">
            <v>PURCHASE</v>
          </cell>
          <cell r="B76">
            <v>201104</v>
          </cell>
          <cell r="C76">
            <v>121200</v>
          </cell>
          <cell r="D76" t="str">
            <v>HESS</v>
          </cell>
          <cell r="E76" t="str">
            <v>GASGDA</v>
          </cell>
          <cell r="F76">
            <v>900000</v>
          </cell>
          <cell r="H76" t="str">
            <v>Supply - LI</v>
          </cell>
          <cell r="V76">
            <v>0</v>
          </cell>
          <cell r="W76" t="str">
            <v>Not Valued from Nucleus - Model</v>
          </cell>
          <cell r="AE76">
            <v>4.7625000000000002</v>
          </cell>
          <cell r="AH76">
            <v>0</v>
          </cell>
          <cell r="AI76">
            <v>0</v>
          </cell>
          <cell r="AK76">
            <v>0</v>
          </cell>
          <cell r="AM76" t="str">
            <v>NGP 3</v>
          </cell>
          <cell r="AP76">
            <v>0</v>
          </cell>
          <cell r="AQ76" t="str">
            <v>LOSS</v>
          </cell>
        </row>
        <row r="77">
          <cell r="A77" t="str">
            <v>PURCHASE</v>
          </cell>
          <cell r="B77">
            <v>201104</v>
          </cell>
          <cell r="C77">
            <v>121202</v>
          </cell>
          <cell r="D77" t="str">
            <v>HESS</v>
          </cell>
          <cell r="E77" t="str">
            <v>GASIDX</v>
          </cell>
          <cell r="F77">
            <v>2190000</v>
          </cell>
          <cell r="H77" t="str">
            <v>Supply - NY</v>
          </cell>
          <cell r="V77">
            <v>0</v>
          </cell>
          <cell r="W77" t="str">
            <v>Not Valued in Nucleus</v>
          </cell>
          <cell r="AE77">
            <v>4.7625000000000002</v>
          </cell>
          <cell r="AH77">
            <v>0</v>
          </cell>
          <cell r="AI77">
            <v>0</v>
          </cell>
          <cell r="AK77">
            <v>0</v>
          </cell>
          <cell r="AM77" t="str">
            <v>NGP 3</v>
          </cell>
          <cell r="AP77">
            <v>0</v>
          </cell>
          <cell r="AQ77" t="str">
            <v>LOSS</v>
          </cell>
        </row>
        <row r="78">
          <cell r="A78" t="str">
            <v>PURCHASE</v>
          </cell>
          <cell r="B78">
            <v>201104</v>
          </cell>
          <cell r="C78">
            <v>166447</v>
          </cell>
          <cell r="D78" t="str">
            <v>HESS</v>
          </cell>
          <cell r="E78" t="str">
            <v>GASGDA</v>
          </cell>
          <cell r="F78">
            <v>0</v>
          </cell>
          <cell r="H78" t="str">
            <v>Supply - LI</v>
          </cell>
          <cell r="V78">
            <v>0</v>
          </cell>
          <cell r="W78" t="str">
            <v>Valued from Nucleus - Demand Only; Summer Option at Index plus adder, hence MtM on supply is zero</v>
          </cell>
          <cell r="AE78">
            <v>4.8134000000000006</v>
          </cell>
          <cell r="AH78">
            <v>0</v>
          </cell>
          <cell r="AI78">
            <v>0</v>
          </cell>
          <cell r="AK78">
            <v>0</v>
          </cell>
          <cell r="AM78" t="str">
            <v>NGP 3</v>
          </cell>
          <cell r="AP78">
            <v>-1020857.5122715152</v>
          </cell>
          <cell r="AQ78" t="str">
            <v>LOSS</v>
          </cell>
        </row>
        <row r="79">
          <cell r="A79" t="str">
            <v>PURCHASE</v>
          </cell>
          <cell r="B79">
            <v>201104</v>
          </cell>
          <cell r="C79">
            <v>181146</v>
          </cell>
          <cell r="D79" t="str">
            <v>ICCENERGY</v>
          </cell>
          <cell r="E79" t="str">
            <v>GASIDX</v>
          </cell>
          <cell r="F79">
            <v>250290</v>
          </cell>
          <cell r="H79" t="str">
            <v>Supply - LI</v>
          </cell>
          <cell r="V79">
            <v>-12514.5</v>
          </cell>
          <cell r="W79" t="str">
            <v>Valued from nucleus</v>
          </cell>
          <cell r="AE79">
            <v>4.16</v>
          </cell>
          <cell r="AH79">
            <v>1041414.6829365874</v>
          </cell>
          <cell r="AI79">
            <v>250340.06801360272</v>
          </cell>
          <cell r="AK79">
            <v>250340.06801360272</v>
          </cell>
          <cell r="AM79" t="str">
            <v>NGP 3</v>
          </cell>
          <cell r="AP79">
            <v>-17519.298839999999</v>
          </cell>
          <cell r="AQ79" t="str">
            <v>LOSS</v>
          </cell>
        </row>
        <row r="80">
          <cell r="A80" t="str">
            <v>PURCHASE</v>
          </cell>
          <cell r="B80">
            <v>201104</v>
          </cell>
          <cell r="C80">
            <v>166076</v>
          </cell>
          <cell r="D80" t="str">
            <v>JARON</v>
          </cell>
          <cell r="E80" t="str">
            <v>GASGDA</v>
          </cell>
          <cell r="F80">
            <v>0</v>
          </cell>
          <cell r="H80" t="str">
            <v>Supply - LI</v>
          </cell>
          <cell r="V80">
            <v>0</v>
          </cell>
          <cell r="W80" t="str">
            <v>Valued from Nucleus - Demand Only</v>
          </cell>
          <cell r="AE80">
            <v>4.8134000000000006</v>
          </cell>
          <cell r="AH80">
            <v>0</v>
          </cell>
          <cell r="AI80">
            <v>0</v>
          </cell>
          <cell r="AK80">
            <v>0</v>
          </cell>
          <cell r="AM80" t="str">
            <v>NGP 3</v>
          </cell>
          <cell r="AP80">
            <v>-1370353.7854731253</v>
          </cell>
          <cell r="AQ80" t="str">
            <v>LOSS</v>
          </cell>
        </row>
        <row r="81">
          <cell r="A81" t="str">
            <v>PURCHASE</v>
          </cell>
          <cell r="B81">
            <v>201104</v>
          </cell>
          <cell r="C81">
            <v>168216</v>
          </cell>
          <cell r="D81" t="str">
            <v>JARON</v>
          </cell>
          <cell r="E81" t="str">
            <v>GAS</v>
          </cell>
          <cell r="F81">
            <v>0</v>
          </cell>
          <cell r="H81" t="str">
            <v>Supply - LI</v>
          </cell>
          <cell r="V81">
            <v>0</v>
          </cell>
          <cell r="W81" t="str">
            <v>Not Valued - Deal created only to support Counterparty Invoicing of Pipeline Demand</v>
          </cell>
          <cell r="AE81">
            <v>0</v>
          </cell>
          <cell r="AH81">
            <v>0</v>
          </cell>
          <cell r="AI81">
            <v>0</v>
          </cell>
          <cell r="AK81">
            <v>0</v>
          </cell>
          <cell r="AM81" t="str">
            <v>NGP 3</v>
          </cell>
          <cell r="AP81">
            <v>0</v>
          </cell>
          <cell r="AQ81" t="str">
            <v>LOSS</v>
          </cell>
        </row>
        <row r="82">
          <cell r="A82" t="str">
            <v>PURCHASE</v>
          </cell>
          <cell r="B82">
            <v>201104</v>
          </cell>
          <cell r="C82">
            <v>181161</v>
          </cell>
          <cell r="D82" t="str">
            <v>JARON</v>
          </cell>
          <cell r="E82" t="str">
            <v>FUTTRG</v>
          </cell>
          <cell r="F82">
            <v>0</v>
          </cell>
          <cell r="H82" t="str">
            <v>Optimization - NEC</v>
          </cell>
          <cell r="V82">
            <v>0</v>
          </cell>
          <cell r="W82" t="str">
            <v>Valued from nucleus</v>
          </cell>
          <cell r="AE82">
            <v>4.2439999999999998</v>
          </cell>
          <cell r="AH82">
            <v>0</v>
          </cell>
          <cell r="AI82">
            <v>0</v>
          </cell>
          <cell r="AK82">
            <v>0</v>
          </cell>
          <cell r="AM82" t="str">
            <v>NGP 3</v>
          </cell>
          <cell r="AP82">
            <v>0</v>
          </cell>
          <cell r="AQ82" t="str">
            <v>LOSS</v>
          </cell>
        </row>
        <row r="83">
          <cell r="A83" t="str">
            <v>PURCHASE</v>
          </cell>
          <cell r="B83">
            <v>201104</v>
          </cell>
          <cell r="C83">
            <v>181161</v>
          </cell>
          <cell r="D83" t="str">
            <v>JARON</v>
          </cell>
          <cell r="E83" t="str">
            <v>GAS</v>
          </cell>
          <cell r="F83">
            <v>30360</v>
          </cell>
          <cell r="H83" t="str">
            <v>Optimization - NEC</v>
          </cell>
          <cell r="V83">
            <v>-455.4</v>
          </cell>
          <cell r="W83" t="str">
            <v>Valued from nucleus</v>
          </cell>
          <cell r="AE83">
            <v>4.9400000000000004</v>
          </cell>
          <cell r="AH83">
            <v>149978.40000000002</v>
          </cell>
          <cell r="AI83">
            <v>30360</v>
          </cell>
          <cell r="AK83">
            <v>30360</v>
          </cell>
          <cell r="AM83" t="str">
            <v>NGP 3</v>
          </cell>
          <cell r="AP83">
            <v>-1062.47856</v>
          </cell>
          <cell r="AQ83" t="str">
            <v>LOSS</v>
          </cell>
        </row>
        <row r="84">
          <cell r="A84" t="str">
            <v>PURCHASE</v>
          </cell>
          <cell r="B84">
            <v>201104</v>
          </cell>
          <cell r="C84">
            <v>181161</v>
          </cell>
          <cell r="D84" t="str">
            <v>JARON</v>
          </cell>
          <cell r="E84" t="str">
            <v>GASTRG</v>
          </cell>
          <cell r="F84">
            <v>0</v>
          </cell>
          <cell r="H84" t="str">
            <v>Optimization - NEC</v>
          </cell>
          <cell r="V84">
            <v>0</v>
          </cell>
          <cell r="W84" t="str">
            <v>Valued from nucleus</v>
          </cell>
          <cell r="AE84">
            <v>4.2439999999999998</v>
          </cell>
          <cell r="AH84">
            <v>0</v>
          </cell>
          <cell r="AI84">
            <v>0</v>
          </cell>
          <cell r="AK84">
            <v>0</v>
          </cell>
          <cell r="AM84" t="str">
            <v>NGP 3</v>
          </cell>
          <cell r="AP84">
            <v>0</v>
          </cell>
          <cell r="AQ84" t="str">
            <v>LOSS</v>
          </cell>
        </row>
        <row r="85">
          <cell r="A85" t="str">
            <v>PURCHASE</v>
          </cell>
          <cell r="B85">
            <v>201104</v>
          </cell>
          <cell r="C85">
            <v>181344</v>
          </cell>
          <cell r="D85" t="str">
            <v>JARON</v>
          </cell>
          <cell r="E85" t="str">
            <v>FUTTRG</v>
          </cell>
          <cell r="F85">
            <v>0</v>
          </cell>
          <cell r="H85" t="str">
            <v>Supply - NIMO</v>
          </cell>
          <cell r="V85">
            <v>0</v>
          </cell>
          <cell r="W85" t="str">
            <v>Valued from nucleus</v>
          </cell>
          <cell r="AE85">
            <v>4.4029999999999996</v>
          </cell>
          <cell r="AH85">
            <v>0</v>
          </cell>
          <cell r="AI85">
            <v>0</v>
          </cell>
          <cell r="AK85">
            <v>0</v>
          </cell>
          <cell r="AM85" t="str">
            <v>NGP 3</v>
          </cell>
          <cell r="AP85">
            <v>0</v>
          </cell>
          <cell r="AQ85" t="str">
            <v>LOSS</v>
          </cell>
        </row>
        <row r="86">
          <cell r="A86" t="str">
            <v>PURCHASE</v>
          </cell>
          <cell r="B86">
            <v>201104</v>
          </cell>
          <cell r="C86">
            <v>181344</v>
          </cell>
          <cell r="D86" t="str">
            <v>JARON</v>
          </cell>
          <cell r="E86" t="str">
            <v>GAS</v>
          </cell>
          <cell r="F86">
            <v>270000</v>
          </cell>
          <cell r="H86" t="str">
            <v>Supply - NIMO</v>
          </cell>
          <cell r="V86">
            <v>1350</v>
          </cell>
          <cell r="W86" t="str">
            <v>Valued from nucleus</v>
          </cell>
          <cell r="AE86">
            <v>4.92</v>
          </cell>
          <cell r="AH86">
            <v>1328400</v>
          </cell>
          <cell r="AI86">
            <v>270000</v>
          </cell>
          <cell r="AK86">
            <v>270000</v>
          </cell>
          <cell r="AM86" t="str">
            <v>NGP 3</v>
          </cell>
          <cell r="AP86">
            <v>-4048.92</v>
          </cell>
          <cell r="AQ86" t="str">
            <v>LOSS</v>
          </cell>
        </row>
        <row r="87">
          <cell r="A87" t="str">
            <v>PURCHASE</v>
          </cell>
          <cell r="B87">
            <v>201104</v>
          </cell>
          <cell r="C87">
            <v>181344</v>
          </cell>
          <cell r="D87" t="str">
            <v>JARON</v>
          </cell>
          <cell r="E87" t="str">
            <v>GASTRG</v>
          </cell>
          <cell r="F87">
            <v>0</v>
          </cell>
          <cell r="H87" t="str">
            <v>Supply - NIMO</v>
          </cell>
          <cell r="V87">
            <v>0</v>
          </cell>
          <cell r="W87" t="str">
            <v>Valued from nucleus</v>
          </cell>
          <cell r="AE87">
            <v>4.4029999999999996</v>
          </cell>
          <cell r="AH87">
            <v>0</v>
          </cell>
          <cell r="AI87">
            <v>0</v>
          </cell>
          <cell r="AK87">
            <v>0</v>
          </cell>
          <cell r="AM87" t="str">
            <v>NGP 3</v>
          </cell>
          <cell r="AP87">
            <v>0</v>
          </cell>
          <cell r="AQ87" t="str">
            <v>LOSS</v>
          </cell>
        </row>
        <row r="88">
          <cell r="A88" t="str">
            <v>PURCHASE</v>
          </cell>
          <cell r="B88">
            <v>201104</v>
          </cell>
          <cell r="C88">
            <v>153972</v>
          </cell>
          <cell r="D88" t="str">
            <v>JPMORVEN</v>
          </cell>
          <cell r="E88" t="str">
            <v>GASIDX</v>
          </cell>
          <cell r="F88">
            <v>0</v>
          </cell>
          <cell r="H88" t="str">
            <v>Supply - EN</v>
          </cell>
          <cell r="V88">
            <v>0</v>
          </cell>
          <cell r="W88" t="str">
            <v>Valued from Nucleus - Baseload Portion</v>
          </cell>
          <cell r="AE88">
            <v>4.7149999999999999</v>
          </cell>
          <cell r="AH88">
            <v>0</v>
          </cell>
          <cell r="AI88">
            <v>0</v>
          </cell>
          <cell r="AK88">
            <v>0</v>
          </cell>
          <cell r="AM88" t="str">
            <v>NGP 3</v>
          </cell>
          <cell r="AP88">
            <v>-5347.8662127999942</v>
          </cell>
          <cell r="AQ88" t="str">
            <v>LOSS</v>
          </cell>
        </row>
        <row r="89">
          <cell r="A89" t="str">
            <v>PURCHASE</v>
          </cell>
          <cell r="B89">
            <v>201104</v>
          </cell>
          <cell r="C89">
            <v>153972</v>
          </cell>
          <cell r="D89" t="str">
            <v>JPMORVEN</v>
          </cell>
          <cell r="E89" t="str">
            <v>GASIDX</v>
          </cell>
          <cell r="F89">
            <v>0</v>
          </cell>
          <cell r="H89" t="str">
            <v>Supply - EN</v>
          </cell>
          <cell r="V89">
            <v>0</v>
          </cell>
          <cell r="W89" t="str">
            <v>Valued from Nucleus - Baseload Portion</v>
          </cell>
          <cell r="AE89">
            <v>4.4300000000000006</v>
          </cell>
          <cell r="AH89">
            <v>0</v>
          </cell>
          <cell r="AI89">
            <v>0</v>
          </cell>
          <cell r="AK89">
            <v>0</v>
          </cell>
          <cell r="AM89" t="str">
            <v>NGP 3</v>
          </cell>
          <cell r="AP89">
            <v>0</v>
          </cell>
          <cell r="AQ89" t="str">
            <v>LOSS</v>
          </cell>
        </row>
        <row r="90">
          <cell r="A90" t="str">
            <v>PURCHASE</v>
          </cell>
          <cell r="B90">
            <v>201104</v>
          </cell>
          <cell r="C90">
            <v>153972</v>
          </cell>
          <cell r="D90" t="str">
            <v>JPMORVEN</v>
          </cell>
          <cell r="E90" t="str">
            <v>GASIDX</v>
          </cell>
          <cell r="F90">
            <v>111690</v>
          </cell>
          <cell r="H90" t="str">
            <v>Supply - EN</v>
          </cell>
          <cell r="V90">
            <v>16111.411</v>
          </cell>
          <cell r="W90" t="str">
            <v>Valued from Nucleus - Baseload Portion</v>
          </cell>
          <cell r="AE90">
            <v>4.7764000000000006</v>
          </cell>
          <cell r="AH90">
            <v>533582.83256651333</v>
          </cell>
          <cell r="AI90">
            <v>111712.34246849369</v>
          </cell>
          <cell r="AK90">
            <v>111712.34246849369</v>
          </cell>
          <cell r="AM90" t="str">
            <v>NGP 3</v>
          </cell>
          <cell r="AP90">
            <v>13878.05776</v>
          </cell>
          <cell r="AQ90" t="str">
            <v>GAIN</v>
          </cell>
        </row>
        <row r="91">
          <cell r="A91" t="str">
            <v>PURCHASE</v>
          </cell>
          <cell r="B91">
            <v>201104</v>
          </cell>
          <cell r="C91">
            <v>153972</v>
          </cell>
          <cell r="D91" t="str">
            <v>JPMORVEN</v>
          </cell>
          <cell r="E91" t="str">
            <v>GASIDX</v>
          </cell>
          <cell r="F91">
            <v>278310</v>
          </cell>
          <cell r="H91" t="str">
            <v>Supply - EN</v>
          </cell>
          <cell r="V91">
            <v>40146.536999999997</v>
          </cell>
          <cell r="W91" t="str">
            <v>Valued from Nucleus - Baseload Portion</v>
          </cell>
          <cell r="AE91">
            <v>4.7764000000000006</v>
          </cell>
          <cell r="AH91">
            <v>1329585.8011602322</v>
          </cell>
          <cell r="AI91">
            <v>278365.67313462694</v>
          </cell>
          <cell r="AK91">
            <v>278365.67313462694</v>
          </cell>
          <cell r="AM91" t="str">
            <v>NGP 3</v>
          </cell>
          <cell r="AP91">
            <v>34581.450239999998</v>
          </cell>
          <cell r="AQ91" t="str">
            <v>GAIN</v>
          </cell>
        </row>
        <row r="92">
          <cell r="A92" t="str">
            <v>PURCHASE</v>
          </cell>
          <cell r="B92">
            <v>201104</v>
          </cell>
          <cell r="C92">
            <v>154130</v>
          </cell>
          <cell r="D92" t="str">
            <v>JPMORVEN</v>
          </cell>
          <cell r="E92" t="str">
            <v>GASGDA</v>
          </cell>
          <cell r="F92">
            <v>0</v>
          </cell>
          <cell r="H92" t="str">
            <v>Supply - EN</v>
          </cell>
          <cell r="V92">
            <v>0</v>
          </cell>
          <cell r="W92" t="str">
            <v>Not Valued from Nucleus - JPMORVEN Model; was valued from Nucleus last quarter</v>
          </cell>
          <cell r="AE92">
            <v>4.7149999999999999</v>
          </cell>
          <cell r="AH92">
            <v>0</v>
          </cell>
          <cell r="AI92">
            <v>0</v>
          </cell>
          <cell r="AK92">
            <v>0</v>
          </cell>
          <cell r="AM92" t="str">
            <v>NGP 3</v>
          </cell>
          <cell r="AP92">
            <v>0</v>
          </cell>
          <cell r="AQ92" t="str">
            <v>LOSS</v>
          </cell>
        </row>
        <row r="93">
          <cell r="A93" t="str">
            <v>PURCHASE</v>
          </cell>
          <cell r="B93">
            <v>201104</v>
          </cell>
          <cell r="C93">
            <v>154130</v>
          </cell>
          <cell r="D93" t="str">
            <v>JPMORVEN</v>
          </cell>
          <cell r="E93" t="str">
            <v>GASGDA</v>
          </cell>
          <cell r="F93">
            <v>0</v>
          </cell>
          <cell r="H93" t="str">
            <v>Supply - EN</v>
          </cell>
          <cell r="V93">
            <v>0</v>
          </cell>
          <cell r="W93" t="str">
            <v>Not Valued from Nucleus - JPMORVEN Model; was valued from Nucleus last quarter</v>
          </cell>
          <cell r="AE93">
            <v>4.4300000000000006</v>
          </cell>
          <cell r="AH93">
            <v>0</v>
          </cell>
          <cell r="AI93">
            <v>0</v>
          </cell>
          <cell r="AK93">
            <v>0</v>
          </cell>
          <cell r="AM93" t="str">
            <v>NGP 3</v>
          </cell>
          <cell r="AP93">
            <v>0</v>
          </cell>
          <cell r="AQ93" t="str">
            <v>LOSS</v>
          </cell>
        </row>
        <row r="94">
          <cell r="A94" t="str">
            <v>PURCHASE</v>
          </cell>
          <cell r="B94">
            <v>201104</v>
          </cell>
          <cell r="C94">
            <v>154130</v>
          </cell>
          <cell r="D94" t="str">
            <v>JPMORVEN</v>
          </cell>
          <cell r="E94" t="str">
            <v>GASGDA</v>
          </cell>
          <cell r="F94">
            <v>0</v>
          </cell>
          <cell r="H94" t="str">
            <v>Supply - EN</v>
          </cell>
          <cell r="V94">
            <v>0</v>
          </cell>
          <cell r="W94" t="str">
            <v>Not Valued from Nucleus - JPMORVEN Model; was valued from Nucleus last quarter</v>
          </cell>
          <cell r="AE94">
            <v>4.7764000000000006</v>
          </cell>
          <cell r="AH94">
            <v>0</v>
          </cell>
          <cell r="AI94">
            <v>0</v>
          </cell>
          <cell r="AK94">
            <v>0</v>
          </cell>
          <cell r="AM94" t="str">
            <v>NGP 3</v>
          </cell>
          <cell r="AP94">
            <v>0</v>
          </cell>
          <cell r="AQ94" t="str">
            <v>LOSS</v>
          </cell>
        </row>
        <row r="95">
          <cell r="A95" t="str">
            <v>PURCHASE</v>
          </cell>
          <cell r="B95">
            <v>201104</v>
          </cell>
          <cell r="C95">
            <v>181148</v>
          </cell>
          <cell r="D95" t="str">
            <v>LDREYFUS</v>
          </cell>
          <cell r="E95" t="str">
            <v>GASIDX</v>
          </cell>
          <cell r="F95">
            <v>241800</v>
          </cell>
          <cell r="H95" t="str">
            <v>Supply - BG</v>
          </cell>
          <cell r="V95">
            <v>-4594.2</v>
          </cell>
          <cell r="W95" t="str">
            <v>Valued from Nucleus ~ Portfolio Changed from Optimization BG to Supply BG pending DPU Approval of Co-Management Agreement. Per Discussion with Steve M, AZ and Mike Wuertz</v>
          </cell>
          <cell r="AE95">
            <v>4.16</v>
          </cell>
          <cell r="AH95">
            <v>1006089.2178435687</v>
          </cell>
          <cell r="AI95">
            <v>241848.36967393479</v>
          </cell>
          <cell r="AK95">
            <v>241848.36967393479</v>
          </cell>
          <cell r="AM95" t="str">
            <v>NGP 3</v>
          </cell>
          <cell r="AP95">
            <v>-9429.2327999999998</v>
          </cell>
          <cell r="AQ95" t="str">
            <v>LOSS</v>
          </cell>
        </row>
        <row r="96">
          <cell r="A96" t="str">
            <v>PURCHASE</v>
          </cell>
          <cell r="B96">
            <v>201104</v>
          </cell>
          <cell r="C96">
            <v>181149</v>
          </cell>
          <cell r="D96" t="str">
            <v>LDREYFUS</v>
          </cell>
          <cell r="E96" t="str">
            <v>GASIDX</v>
          </cell>
          <cell r="F96">
            <v>359790</v>
          </cell>
          <cell r="H96" t="str">
            <v>Supply - BG</v>
          </cell>
          <cell r="V96">
            <v>-6836.01</v>
          </cell>
          <cell r="W96" t="str">
            <v>Valued from Nucleus ~ Portfolio Changed from Optimization BG to Supply BG pending DPU Approval of Co-Management Agreement. Per Discussion with Steve M, AZ and Mike Wuertz</v>
          </cell>
          <cell r="AE96">
            <v>4.16</v>
          </cell>
          <cell r="AH96">
            <v>1497025.8051610324</v>
          </cell>
          <cell r="AI96">
            <v>359861.97239447891</v>
          </cell>
          <cell r="AK96">
            <v>359861.97239447891</v>
          </cell>
          <cell r="AM96" t="str">
            <v>NGP 3</v>
          </cell>
          <cell r="AP96">
            <v>-14030.37084</v>
          </cell>
          <cell r="AQ96" t="str">
            <v>LOSS</v>
          </cell>
        </row>
        <row r="97">
          <cell r="A97" t="str">
            <v>PURCHASE</v>
          </cell>
          <cell r="B97">
            <v>201104</v>
          </cell>
          <cell r="C97">
            <v>181794</v>
          </cell>
          <cell r="D97" t="str">
            <v>LI</v>
          </cell>
          <cell r="E97" t="str">
            <v>GAS</v>
          </cell>
          <cell r="F97">
            <v>1070220</v>
          </cell>
          <cell r="H97" t="str">
            <v>Supply - NY</v>
          </cell>
          <cell r="V97">
            <v>0</v>
          </cell>
          <cell r="W97" t="str">
            <v>Not Valued - Intra Company Deal</v>
          </cell>
          <cell r="AE97">
            <v>4.6391</v>
          </cell>
          <cell r="AH97">
            <v>0</v>
          </cell>
          <cell r="AI97">
            <v>0</v>
          </cell>
          <cell r="AK97">
            <v>0</v>
          </cell>
          <cell r="AM97" t="str">
            <v>NGP 3</v>
          </cell>
          <cell r="AP97">
            <v>0</v>
          </cell>
          <cell r="AQ97" t="str">
            <v>LOSS</v>
          </cell>
        </row>
        <row r="98">
          <cell r="A98" t="str">
            <v>PURCHASE</v>
          </cell>
          <cell r="B98">
            <v>201104</v>
          </cell>
          <cell r="C98">
            <v>181336</v>
          </cell>
          <cell r="D98" t="str">
            <v>NDR</v>
          </cell>
          <cell r="E98" t="str">
            <v>GASIDX</v>
          </cell>
          <cell r="F98">
            <v>250950</v>
          </cell>
          <cell r="H98" t="str">
            <v>Supply - NY</v>
          </cell>
          <cell r="V98">
            <v>-3136.875</v>
          </cell>
          <cell r="W98" t="str">
            <v>Valued from nucleus</v>
          </cell>
          <cell r="AE98">
            <v>4.2575000000000003</v>
          </cell>
          <cell r="AH98">
            <v>1068633.3516703341</v>
          </cell>
          <cell r="AI98">
            <v>251000.200040008</v>
          </cell>
          <cell r="AK98">
            <v>251000.200040008</v>
          </cell>
          <cell r="AM98" t="str">
            <v>NGP 3</v>
          </cell>
          <cell r="AP98">
            <v>-8154.8712000000005</v>
          </cell>
          <cell r="AQ98" t="str">
            <v>LOSS</v>
          </cell>
        </row>
        <row r="99">
          <cell r="A99" t="str">
            <v>PURCHASE</v>
          </cell>
          <cell r="B99">
            <v>201104</v>
          </cell>
          <cell r="C99">
            <v>181139</v>
          </cell>
          <cell r="D99" t="str">
            <v>NJRENERGY</v>
          </cell>
          <cell r="E99" t="str">
            <v>GASIDX</v>
          </cell>
          <cell r="F99">
            <v>156510</v>
          </cell>
          <cell r="H99" t="str">
            <v>Optimization - NEC</v>
          </cell>
          <cell r="V99">
            <v>-1565.1</v>
          </cell>
          <cell r="W99" t="str">
            <v>Valued from nucleus</v>
          </cell>
          <cell r="AE99">
            <v>4.0041000000000002</v>
          </cell>
          <cell r="AH99">
            <v>626807.05241048208</v>
          </cell>
          <cell r="AI99">
            <v>156541.30826165233</v>
          </cell>
          <cell r="AK99">
            <v>156541.30826165233</v>
          </cell>
          <cell r="AM99" t="str">
            <v>NGP 3</v>
          </cell>
          <cell r="AP99">
            <v>-4694.6739600000001</v>
          </cell>
          <cell r="AQ99" t="str">
            <v>LOSS</v>
          </cell>
        </row>
        <row r="100">
          <cell r="A100" t="str">
            <v>PURCHASE</v>
          </cell>
          <cell r="B100">
            <v>201104</v>
          </cell>
          <cell r="C100">
            <v>181164</v>
          </cell>
          <cell r="D100" t="str">
            <v>ONENATION</v>
          </cell>
          <cell r="E100" t="str">
            <v>FUTTRG</v>
          </cell>
          <cell r="F100">
            <v>0</v>
          </cell>
          <cell r="H100" t="str">
            <v>Supply - LI</v>
          </cell>
          <cell r="V100">
            <v>0</v>
          </cell>
          <cell r="W100" t="str">
            <v>Valued from nucleus</v>
          </cell>
          <cell r="AE100">
            <v>4.2439999999999998</v>
          </cell>
          <cell r="AH100">
            <v>0</v>
          </cell>
          <cell r="AI100">
            <v>0</v>
          </cell>
          <cell r="AK100">
            <v>0</v>
          </cell>
          <cell r="AM100" t="str">
            <v>NGP 3</v>
          </cell>
          <cell r="AP100">
            <v>0</v>
          </cell>
          <cell r="AQ100" t="str">
            <v>LOSS</v>
          </cell>
        </row>
        <row r="101">
          <cell r="A101" t="str">
            <v>PURCHASE</v>
          </cell>
          <cell r="B101">
            <v>201104</v>
          </cell>
          <cell r="C101">
            <v>181164</v>
          </cell>
          <cell r="D101" t="str">
            <v>ONENATION</v>
          </cell>
          <cell r="E101" t="str">
            <v>GAS</v>
          </cell>
          <cell r="F101">
            <v>225000</v>
          </cell>
          <cell r="H101" t="str">
            <v>Supply - LI</v>
          </cell>
          <cell r="V101">
            <v>-3532.5</v>
          </cell>
          <cell r="W101" t="str">
            <v>Valued from nucleus</v>
          </cell>
          <cell r="AE101">
            <v>4.13</v>
          </cell>
          <cell r="AH101">
            <v>929250</v>
          </cell>
          <cell r="AI101">
            <v>225000</v>
          </cell>
          <cell r="AK101">
            <v>225000</v>
          </cell>
          <cell r="AM101" t="str">
            <v>NGP 3</v>
          </cell>
          <cell r="AP101">
            <v>-8031.6</v>
          </cell>
          <cell r="AQ101" t="str">
            <v>LOSS</v>
          </cell>
        </row>
        <row r="102">
          <cell r="A102" t="str">
            <v>PURCHASE</v>
          </cell>
          <cell r="B102">
            <v>201104</v>
          </cell>
          <cell r="C102">
            <v>181164</v>
          </cell>
          <cell r="D102" t="str">
            <v>ONENATION</v>
          </cell>
          <cell r="E102" t="str">
            <v>GASTRG</v>
          </cell>
          <cell r="F102">
            <v>0</v>
          </cell>
          <cell r="H102" t="str">
            <v>Supply - LI</v>
          </cell>
          <cell r="V102">
            <v>0</v>
          </cell>
          <cell r="W102" t="str">
            <v>Valued from nucleus</v>
          </cell>
          <cell r="AE102">
            <v>4.2439999999999998</v>
          </cell>
          <cell r="AH102">
            <v>0</v>
          </cell>
          <cell r="AI102">
            <v>0</v>
          </cell>
          <cell r="AK102">
            <v>0</v>
          </cell>
          <cell r="AM102" t="str">
            <v>NGP 3</v>
          </cell>
          <cell r="AP102">
            <v>0</v>
          </cell>
          <cell r="AQ102" t="str">
            <v>LOSS</v>
          </cell>
        </row>
        <row r="103">
          <cell r="A103" t="str">
            <v>PURCHASE</v>
          </cell>
          <cell r="B103">
            <v>201104</v>
          </cell>
          <cell r="C103">
            <v>166059</v>
          </cell>
          <cell r="D103" t="str">
            <v>REPSOL</v>
          </cell>
          <cell r="E103" t="str">
            <v>GASIDX</v>
          </cell>
          <cell r="F103">
            <v>0</v>
          </cell>
          <cell r="H103" t="str">
            <v>Supply - EN</v>
          </cell>
          <cell r="V103">
            <v>0</v>
          </cell>
          <cell r="W103" t="str">
            <v>Not Valued from Nucleus - Model</v>
          </cell>
          <cell r="AE103">
            <v>4.7764000000000006</v>
          </cell>
          <cell r="AH103">
            <v>0</v>
          </cell>
          <cell r="AI103">
            <v>0</v>
          </cell>
          <cell r="AK103">
            <v>0</v>
          </cell>
          <cell r="AM103" t="str">
            <v>NGP 3</v>
          </cell>
          <cell r="AP103">
            <v>0</v>
          </cell>
          <cell r="AQ103" t="str">
            <v>LOSS</v>
          </cell>
        </row>
        <row r="104">
          <cell r="A104" t="str">
            <v>PURCHASE</v>
          </cell>
          <cell r="B104">
            <v>201104</v>
          </cell>
          <cell r="C104">
            <v>166062</v>
          </cell>
          <cell r="D104" t="str">
            <v>REPSOL</v>
          </cell>
          <cell r="E104" t="str">
            <v>GASGDA</v>
          </cell>
          <cell r="F104">
            <v>0</v>
          </cell>
          <cell r="H104" t="str">
            <v>Supply - EN</v>
          </cell>
          <cell r="V104">
            <v>0</v>
          </cell>
          <cell r="W104" t="str">
            <v>Not Valued from Nucleus - Model</v>
          </cell>
          <cell r="AE104">
            <v>4.7764000000000006</v>
          </cell>
          <cell r="AH104">
            <v>0</v>
          </cell>
          <cell r="AI104">
            <v>0</v>
          </cell>
          <cell r="AK104">
            <v>0</v>
          </cell>
          <cell r="AM104" t="str">
            <v>NGP 3</v>
          </cell>
          <cell r="AP104">
            <v>0</v>
          </cell>
          <cell r="AQ104" t="str">
            <v>LOSS</v>
          </cell>
        </row>
        <row r="105">
          <cell r="A105" t="str">
            <v>PURCHASE</v>
          </cell>
          <cell r="B105">
            <v>201104</v>
          </cell>
          <cell r="C105">
            <v>166063</v>
          </cell>
          <cell r="D105" t="str">
            <v>REPSOL</v>
          </cell>
          <cell r="E105" t="str">
            <v>GASGDA</v>
          </cell>
          <cell r="F105">
            <v>0</v>
          </cell>
          <cell r="H105" t="str">
            <v>Supply - EN</v>
          </cell>
          <cell r="V105">
            <v>0</v>
          </cell>
          <cell r="W105" t="str">
            <v>Not Valued from Nucleus - Model</v>
          </cell>
          <cell r="AE105">
            <v>4.7764000000000006</v>
          </cell>
          <cell r="AH105">
            <v>0</v>
          </cell>
          <cell r="AI105">
            <v>0</v>
          </cell>
          <cell r="AK105">
            <v>0</v>
          </cell>
          <cell r="AM105" t="str">
            <v>NGP 3</v>
          </cell>
          <cell r="AP105">
            <v>0</v>
          </cell>
          <cell r="AQ105" t="str">
            <v>LOSS</v>
          </cell>
        </row>
        <row r="106">
          <cell r="A106" t="str">
            <v>PURCHASE</v>
          </cell>
          <cell r="B106">
            <v>201104</v>
          </cell>
          <cell r="C106">
            <v>167168</v>
          </cell>
          <cell r="D106" t="str">
            <v>REPSOL</v>
          </cell>
          <cell r="E106" t="str">
            <v>GASGDA</v>
          </cell>
          <cell r="F106">
            <v>0</v>
          </cell>
          <cell r="H106" t="str">
            <v>Supply - NEC</v>
          </cell>
          <cell r="V106">
            <v>0</v>
          </cell>
          <cell r="W106" t="str">
            <v>Valued from Nucleus</v>
          </cell>
          <cell r="AE106">
            <v>4.82</v>
          </cell>
          <cell r="AH106">
            <v>0</v>
          </cell>
          <cell r="AI106">
            <v>0</v>
          </cell>
          <cell r="AK106">
            <v>0</v>
          </cell>
          <cell r="AM106" t="str">
            <v>NGP 3</v>
          </cell>
          <cell r="AP106">
            <v>-78766.557372849318</v>
          </cell>
          <cell r="AQ106" t="str">
            <v>LOSS</v>
          </cell>
        </row>
        <row r="107">
          <cell r="A107" t="str">
            <v>PURCHASE</v>
          </cell>
          <cell r="B107">
            <v>201104</v>
          </cell>
          <cell r="C107">
            <v>181141</v>
          </cell>
          <cell r="D107" t="str">
            <v>SEQUENT</v>
          </cell>
          <cell r="E107" t="str">
            <v>GASIDX</v>
          </cell>
          <cell r="F107">
            <v>109680</v>
          </cell>
          <cell r="H107" t="str">
            <v>Optimization - NEC</v>
          </cell>
          <cell r="V107">
            <v>-274.2</v>
          </cell>
          <cell r="W107" t="str">
            <v>Valued from nucleus</v>
          </cell>
          <cell r="AE107">
            <v>4.24</v>
          </cell>
          <cell r="AH107">
            <v>465136.22724544909</v>
          </cell>
          <cell r="AI107">
            <v>109701.94038807761</v>
          </cell>
          <cell r="AK107">
            <v>109701.94038807761</v>
          </cell>
          <cell r="AM107" t="str">
            <v>NGP 3</v>
          </cell>
          <cell r="AP107">
            <v>-2467.3612799999996</v>
          </cell>
          <cell r="AQ107" t="str">
            <v>LOSS</v>
          </cell>
        </row>
        <row r="108">
          <cell r="A108" t="str">
            <v>PURCHASE</v>
          </cell>
          <cell r="B108">
            <v>201104</v>
          </cell>
          <cell r="C108">
            <v>181142</v>
          </cell>
          <cell r="D108" t="str">
            <v>SEQUENT</v>
          </cell>
          <cell r="E108" t="str">
            <v>GASIDX</v>
          </cell>
          <cell r="F108">
            <v>31320</v>
          </cell>
          <cell r="H108" t="str">
            <v>Optimization - NEC</v>
          </cell>
          <cell r="V108">
            <v>-78.3</v>
          </cell>
          <cell r="W108" t="str">
            <v>Valued from nucleus</v>
          </cell>
          <cell r="AE108">
            <v>4.24</v>
          </cell>
          <cell r="AH108">
            <v>132823.36467293461</v>
          </cell>
          <cell r="AI108">
            <v>31326.265253050609</v>
          </cell>
          <cell r="AK108">
            <v>31326.265253050609</v>
          </cell>
          <cell r="AM108" t="str">
            <v>NGP 3</v>
          </cell>
          <cell r="AP108">
            <v>-704.57471999999996</v>
          </cell>
          <cell r="AQ108" t="str">
            <v>LOSS</v>
          </cell>
        </row>
        <row r="109">
          <cell r="A109" t="str">
            <v>PURCHASE</v>
          </cell>
          <cell r="B109">
            <v>201104</v>
          </cell>
          <cell r="C109">
            <v>181138</v>
          </cell>
          <cell r="D109" t="str">
            <v>SHELLUS</v>
          </cell>
          <cell r="E109" t="str">
            <v>GASIDX</v>
          </cell>
          <cell r="F109">
            <v>60000</v>
          </cell>
          <cell r="H109" t="str">
            <v>Optimization - NEC</v>
          </cell>
          <cell r="V109">
            <v>-600</v>
          </cell>
          <cell r="W109" t="str">
            <v>Valued from nucleus</v>
          </cell>
          <cell r="AE109">
            <v>4.0041000000000002</v>
          </cell>
          <cell r="AH109">
            <v>240294.05881176234</v>
          </cell>
          <cell r="AI109">
            <v>60012.002400480094</v>
          </cell>
          <cell r="AK109">
            <v>60012.002400480094</v>
          </cell>
          <cell r="AM109" t="str">
            <v>NGP 3</v>
          </cell>
          <cell r="AP109">
            <v>-1799.76</v>
          </cell>
          <cell r="AQ109" t="str">
            <v>LOSS</v>
          </cell>
        </row>
        <row r="110">
          <cell r="A110" t="str">
            <v>PURCHASE</v>
          </cell>
          <cell r="B110">
            <v>201104</v>
          </cell>
          <cell r="C110">
            <v>181150</v>
          </cell>
          <cell r="D110" t="str">
            <v>SHELLUS</v>
          </cell>
          <cell r="E110" t="str">
            <v>GASIDX</v>
          </cell>
          <cell r="F110">
            <v>300000</v>
          </cell>
          <cell r="H110" t="str">
            <v>Supply - BG</v>
          </cell>
          <cell r="V110">
            <v>0</v>
          </cell>
          <cell r="W110" t="str">
            <v>Valued from Nucleus ~ Portfolio Changed from Optimization BG to Supply BG pending DPU Approval of Co-Management Agreement. Per Discussion with Steve M, AZ and Mike Wuertz</v>
          </cell>
          <cell r="AE110">
            <v>4.1143000000000001</v>
          </cell>
          <cell r="AH110">
            <v>1234536.9073814764</v>
          </cell>
          <cell r="AI110">
            <v>300060.01200240047</v>
          </cell>
          <cell r="AK110">
            <v>300060.01200240047</v>
          </cell>
          <cell r="AM110" t="str">
            <v>NGP 3</v>
          </cell>
          <cell r="AP110">
            <v>-5998.8</v>
          </cell>
          <cell r="AQ110" t="str">
            <v>LOSS</v>
          </cell>
        </row>
        <row r="111">
          <cell r="A111" t="str">
            <v>PURCHASE</v>
          </cell>
          <cell r="B111">
            <v>201104</v>
          </cell>
          <cell r="C111">
            <v>181137</v>
          </cell>
          <cell r="D111" t="str">
            <v>SOUTHWEST</v>
          </cell>
          <cell r="E111" t="str">
            <v>GASIDX</v>
          </cell>
          <cell r="F111">
            <v>45000</v>
          </cell>
          <cell r="H111" t="str">
            <v>Optimization - NEC</v>
          </cell>
          <cell r="V111">
            <v>-562.5</v>
          </cell>
          <cell r="W111" t="str">
            <v>Valued from nucleus</v>
          </cell>
          <cell r="AE111">
            <v>4.0041000000000002</v>
          </cell>
          <cell r="AH111">
            <v>180220.54410882175</v>
          </cell>
          <cell r="AI111">
            <v>45009.001800360071</v>
          </cell>
          <cell r="AK111">
            <v>45009.001800360071</v>
          </cell>
          <cell r="AM111" t="str">
            <v>NGP 3</v>
          </cell>
          <cell r="AP111">
            <v>-1462.3200000000002</v>
          </cell>
          <cell r="AQ111" t="str">
            <v>LOSS</v>
          </cell>
        </row>
        <row r="112">
          <cell r="A112" t="str">
            <v>PURCHASE</v>
          </cell>
          <cell r="B112">
            <v>201104</v>
          </cell>
          <cell r="C112">
            <v>181143</v>
          </cell>
          <cell r="D112" t="str">
            <v>SOWESTERN</v>
          </cell>
          <cell r="E112" t="str">
            <v>GASIDX</v>
          </cell>
          <cell r="F112">
            <v>5160</v>
          </cell>
          <cell r="H112" t="str">
            <v>Optimization - NEC</v>
          </cell>
          <cell r="V112">
            <v>-12.9</v>
          </cell>
          <cell r="W112" t="str">
            <v>Valued from nucleus</v>
          </cell>
          <cell r="AE112">
            <v>4.1475</v>
          </cell>
          <cell r="AH112">
            <v>21405.381076215243</v>
          </cell>
          <cell r="AI112">
            <v>5161.0322064412885</v>
          </cell>
          <cell r="AK112">
            <v>5161.0322064412885</v>
          </cell>
          <cell r="AM112" t="str">
            <v>NGP 3</v>
          </cell>
          <cell r="AP112">
            <v>-116.07936000000001</v>
          </cell>
          <cell r="AQ112" t="str">
            <v>LOSS</v>
          </cell>
        </row>
        <row r="113">
          <cell r="A113" t="str">
            <v>PURCHASE</v>
          </cell>
          <cell r="B113">
            <v>201104</v>
          </cell>
          <cell r="C113">
            <v>181144</v>
          </cell>
          <cell r="D113" t="str">
            <v>SOWESTERN</v>
          </cell>
          <cell r="E113" t="str">
            <v>GASIDX</v>
          </cell>
          <cell r="F113">
            <v>25920</v>
          </cell>
          <cell r="H113" t="str">
            <v>Optimization - NEC</v>
          </cell>
          <cell r="V113">
            <v>-64.8</v>
          </cell>
          <cell r="W113" t="str">
            <v>Valued from nucleus</v>
          </cell>
          <cell r="AE113">
            <v>4.1475</v>
          </cell>
          <cell r="AH113">
            <v>107524.70494098819</v>
          </cell>
          <cell r="AI113">
            <v>25925.185037007403</v>
          </cell>
          <cell r="AK113">
            <v>25925.185037007403</v>
          </cell>
          <cell r="AM113" t="str">
            <v>NGP 3</v>
          </cell>
          <cell r="AP113">
            <v>-583.09631999999999</v>
          </cell>
          <cell r="AQ113" t="str">
            <v>LOSS</v>
          </cell>
        </row>
        <row r="114">
          <cell r="A114" t="str">
            <v>PURCHASE</v>
          </cell>
          <cell r="B114">
            <v>201104</v>
          </cell>
          <cell r="C114">
            <v>181329</v>
          </cell>
          <cell r="D114" t="str">
            <v>SOWESTERN</v>
          </cell>
          <cell r="E114" t="str">
            <v>FUTTRG</v>
          </cell>
          <cell r="F114">
            <v>0</v>
          </cell>
          <cell r="H114" t="str">
            <v>Supply - NY</v>
          </cell>
          <cell r="V114">
            <v>0</v>
          </cell>
          <cell r="W114" t="str">
            <v>Valued from nucleus</v>
          </cell>
          <cell r="AE114">
            <v>4.4029999999999996</v>
          </cell>
          <cell r="AH114">
            <v>0</v>
          </cell>
          <cell r="AI114">
            <v>0</v>
          </cell>
          <cell r="AK114">
            <v>0</v>
          </cell>
          <cell r="AM114" t="str">
            <v>NGP 3</v>
          </cell>
          <cell r="AP114">
            <v>0</v>
          </cell>
          <cell r="AQ114" t="str">
            <v>LOSS</v>
          </cell>
        </row>
        <row r="115">
          <cell r="A115" t="str">
            <v>PURCHASE</v>
          </cell>
          <cell r="B115">
            <v>201104</v>
          </cell>
          <cell r="C115">
            <v>181329</v>
          </cell>
          <cell r="D115" t="str">
            <v>SOWESTERN</v>
          </cell>
          <cell r="E115" t="str">
            <v>GAS</v>
          </cell>
          <cell r="F115">
            <v>300000</v>
          </cell>
          <cell r="H115" t="str">
            <v>Supply - NY</v>
          </cell>
          <cell r="V115">
            <v>-30000</v>
          </cell>
          <cell r="W115" t="str">
            <v>Valued from nucleus</v>
          </cell>
          <cell r="AE115">
            <v>4.2474999999999996</v>
          </cell>
          <cell r="AH115">
            <v>1274249.9999999998</v>
          </cell>
          <cell r="AI115">
            <v>300000</v>
          </cell>
          <cell r="AK115">
            <v>300000</v>
          </cell>
          <cell r="AM115" t="str">
            <v>NGP 3</v>
          </cell>
          <cell r="AP115">
            <v>-35998.800000000003</v>
          </cell>
          <cell r="AQ115" t="str">
            <v>LOSS</v>
          </cell>
        </row>
        <row r="116">
          <cell r="A116" t="str">
            <v>PURCHASE</v>
          </cell>
          <cell r="B116">
            <v>201104</v>
          </cell>
          <cell r="C116">
            <v>181329</v>
          </cell>
          <cell r="D116" t="str">
            <v>SOWESTERN</v>
          </cell>
          <cell r="E116" t="str">
            <v>GASTRG</v>
          </cell>
          <cell r="F116">
            <v>0</v>
          </cell>
          <cell r="H116" t="str">
            <v>Supply - NY</v>
          </cell>
          <cell r="V116">
            <v>0</v>
          </cell>
          <cell r="W116" t="str">
            <v>Valued from nucleus</v>
          </cell>
          <cell r="AE116">
            <v>4.4029999999999996</v>
          </cell>
          <cell r="AH116">
            <v>0</v>
          </cell>
          <cell r="AI116">
            <v>0</v>
          </cell>
          <cell r="AK116">
            <v>0</v>
          </cell>
          <cell r="AM116" t="str">
            <v>NGP 3</v>
          </cell>
          <cell r="AP116">
            <v>0</v>
          </cell>
          <cell r="AQ116" t="str">
            <v>LOSS</v>
          </cell>
        </row>
        <row r="117">
          <cell r="A117" t="str">
            <v>PURCHASE</v>
          </cell>
          <cell r="B117">
            <v>201104</v>
          </cell>
          <cell r="C117">
            <v>181330</v>
          </cell>
          <cell r="D117" t="str">
            <v>SOWESTERN</v>
          </cell>
          <cell r="E117" t="str">
            <v>FUTTRG</v>
          </cell>
          <cell r="F117">
            <v>0</v>
          </cell>
          <cell r="H117" t="str">
            <v>Supply - NY</v>
          </cell>
          <cell r="V117">
            <v>0</v>
          </cell>
          <cell r="W117" t="str">
            <v>Valued from nucleus</v>
          </cell>
          <cell r="AE117">
            <v>4.3739999999999997</v>
          </cell>
          <cell r="AH117">
            <v>0</v>
          </cell>
          <cell r="AI117">
            <v>0</v>
          </cell>
          <cell r="AK117">
            <v>0</v>
          </cell>
          <cell r="AM117" t="str">
            <v>NGP 3</v>
          </cell>
          <cell r="AP117">
            <v>0</v>
          </cell>
          <cell r="AQ117" t="str">
            <v>LOSS</v>
          </cell>
        </row>
        <row r="118">
          <cell r="A118" t="str">
            <v>PURCHASE</v>
          </cell>
          <cell r="B118">
            <v>201104</v>
          </cell>
          <cell r="C118">
            <v>181330</v>
          </cell>
          <cell r="D118" t="str">
            <v>SOWESTERN</v>
          </cell>
          <cell r="E118" t="str">
            <v>GAS</v>
          </cell>
          <cell r="F118">
            <v>176550</v>
          </cell>
          <cell r="H118" t="str">
            <v>Supply - NY</v>
          </cell>
          <cell r="V118">
            <v>-18979.125</v>
          </cell>
          <cell r="W118" t="str">
            <v>Valued from nucleus</v>
          </cell>
          <cell r="AE118">
            <v>4.2549999999999999</v>
          </cell>
          <cell r="AH118">
            <v>751220.25</v>
          </cell>
          <cell r="AI118">
            <v>176550</v>
          </cell>
          <cell r="AK118">
            <v>176550</v>
          </cell>
          <cell r="AM118" t="str">
            <v>NGP 3</v>
          </cell>
          <cell r="AP118">
            <v>-22509.418799999999</v>
          </cell>
          <cell r="AQ118" t="str">
            <v>LOSS</v>
          </cell>
        </row>
        <row r="119">
          <cell r="A119" t="str">
            <v>PURCHASE</v>
          </cell>
          <cell r="B119">
            <v>201104</v>
          </cell>
          <cell r="C119">
            <v>181330</v>
          </cell>
          <cell r="D119" t="str">
            <v>SOWESTERN</v>
          </cell>
          <cell r="E119" t="str">
            <v>GASTRG</v>
          </cell>
          <cell r="F119">
            <v>0</v>
          </cell>
          <cell r="H119" t="str">
            <v>Supply - NY</v>
          </cell>
          <cell r="V119">
            <v>0</v>
          </cell>
          <cell r="W119" t="str">
            <v>Valued from nucleus</v>
          </cell>
          <cell r="AE119">
            <v>4.3739999999999997</v>
          </cell>
          <cell r="AH119">
            <v>0</v>
          </cell>
          <cell r="AI119">
            <v>0</v>
          </cell>
          <cell r="AK119">
            <v>0</v>
          </cell>
          <cell r="AM119" t="str">
            <v>NGP 3</v>
          </cell>
          <cell r="AP119">
            <v>0</v>
          </cell>
          <cell r="AQ119" t="str">
            <v>LOSS</v>
          </cell>
        </row>
        <row r="120">
          <cell r="A120" t="str">
            <v>PURCHASE</v>
          </cell>
          <cell r="B120">
            <v>201104</v>
          </cell>
          <cell r="C120">
            <v>180246</v>
          </cell>
          <cell r="D120" t="str">
            <v>SPARKENRGY</v>
          </cell>
          <cell r="E120" t="str">
            <v>GASIDX</v>
          </cell>
          <cell r="F120">
            <v>150000</v>
          </cell>
          <cell r="H120" t="str">
            <v>Supply - BG</v>
          </cell>
          <cell r="V120">
            <v>750</v>
          </cell>
          <cell r="W120" t="str">
            <v>Valued from Nucleus ~ Portfolio Changed from Optimization BG to Supply BG pending DPU Approval of Co-Management Agreement. Per Discussion with Steve M, AZ and Mike Wuertz</v>
          </cell>
          <cell r="AE120">
            <v>4.1143000000000001</v>
          </cell>
          <cell r="AH120">
            <v>617268.45369073818</v>
          </cell>
          <cell r="AI120">
            <v>150030.00600120024</v>
          </cell>
          <cell r="AK120">
            <v>150030.00600120024</v>
          </cell>
          <cell r="AM120" t="str">
            <v>NGP 3</v>
          </cell>
          <cell r="AP120">
            <v>-2249.4</v>
          </cell>
          <cell r="AQ120" t="str">
            <v>LOSS</v>
          </cell>
        </row>
        <row r="121">
          <cell r="A121" t="str">
            <v>PURCHASE</v>
          </cell>
          <cell r="B121">
            <v>201104</v>
          </cell>
          <cell r="C121">
            <v>181337</v>
          </cell>
          <cell r="D121" t="str">
            <v>STRUCTURED</v>
          </cell>
          <cell r="E121" t="str">
            <v>GASIDX</v>
          </cell>
          <cell r="F121">
            <v>300000</v>
          </cell>
          <cell r="H121" t="str">
            <v>Supply - NY</v>
          </cell>
          <cell r="V121">
            <v>-4500</v>
          </cell>
          <cell r="W121" t="str">
            <v>Valued from nucleus</v>
          </cell>
          <cell r="AE121">
            <v>4.2575000000000003</v>
          </cell>
          <cell r="AH121">
            <v>1277505.50110022</v>
          </cell>
          <cell r="AI121">
            <v>300060.01200240047</v>
          </cell>
          <cell r="AK121">
            <v>300060.01200240047</v>
          </cell>
          <cell r="AM121" t="str">
            <v>NGP 3</v>
          </cell>
          <cell r="AP121">
            <v>-10498.8</v>
          </cell>
          <cell r="AQ121" t="str">
            <v>LOSS</v>
          </cell>
        </row>
        <row r="122">
          <cell r="A122" t="str">
            <v>PURCHASE</v>
          </cell>
          <cell r="B122">
            <v>201104</v>
          </cell>
          <cell r="C122">
            <v>181690</v>
          </cell>
          <cell r="D122" t="str">
            <v>TCO</v>
          </cell>
          <cell r="E122" t="str">
            <v>GAS</v>
          </cell>
          <cell r="F122">
            <v>0</v>
          </cell>
          <cell r="H122" t="str">
            <v>Optimization - NEC</v>
          </cell>
          <cell r="V122">
            <v>0</v>
          </cell>
          <cell r="W122" t="str">
            <v>Not Valued - Pipeline Imbalance</v>
          </cell>
          <cell r="AE122">
            <v>0</v>
          </cell>
          <cell r="AH122">
            <v>0</v>
          </cell>
          <cell r="AI122">
            <v>0</v>
          </cell>
          <cell r="AK122">
            <v>0</v>
          </cell>
          <cell r="AM122" t="str">
            <v>NGP 3</v>
          </cell>
          <cell r="AP122">
            <v>0</v>
          </cell>
          <cell r="AQ122" t="str">
            <v>LOSS</v>
          </cell>
        </row>
        <row r="123">
          <cell r="A123" t="str">
            <v>PURCHASE</v>
          </cell>
          <cell r="B123">
            <v>201104</v>
          </cell>
          <cell r="C123">
            <v>166066</v>
          </cell>
          <cell r="D123" t="str">
            <v>TENASKA</v>
          </cell>
          <cell r="E123" t="str">
            <v>GASGDA</v>
          </cell>
          <cell r="F123">
            <v>0</v>
          </cell>
          <cell r="H123" t="str">
            <v>Supply - LI</v>
          </cell>
          <cell r="V123">
            <v>0</v>
          </cell>
          <cell r="W123" t="str">
            <v>Valued from Nucleus</v>
          </cell>
          <cell r="AE123">
            <v>4.8134000000000006</v>
          </cell>
          <cell r="AH123">
            <v>0</v>
          </cell>
          <cell r="AI123">
            <v>0</v>
          </cell>
          <cell r="AK123">
            <v>0</v>
          </cell>
          <cell r="AM123" t="str">
            <v>NGP 3</v>
          </cell>
          <cell r="AP123">
            <v>-1449824.045226123</v>
          </cell>
          <cell r="AQ123" t="str">
            <v>LOSS</v>
          </cell>
        </row>
        <row r="124">
          <cell r="A124" t="str">
            <v>PURCHASE</v>
          </cell>
          <cell r="B124">
            <v>201104</v>
          </cell>
          <cell r="C124">
            <v>168217</v>
          </cell>
          <cell r="D124" t="str">
            <v>TENASKA</v>
          </cell>
          <cell r="E124" t="str">
            <v>GAS</v>
          </cell>
          <cell r="F124">
            <v>0</v>
          </cell>
          <cell r="H124" t="str">
            <v>Supply - LI</v>
          </cell>
          <cell r="V124">
            <v>0</v>
          </cell>
          <cell r="W124" t="str">
            <v>Not Valued - Deal created only to support Counterparty Invoicing of Pipeline Demand</v>
          </cell>
          <cell r="AE124">
            <v>0</v>
          </cell>
          <cell r="AH124">
            <v>0</v>
          </cell>
          <cell r="AI124">
            <v>0</v>
          </cell>
          <cell r="AK124">
            <v>0</v>
          </cell>
          <cell r="AM124" t="str">
            <v>NGP 3</v>
          </cell>
          <cell r="AP124">
            <v>0</v>
          </cell>
          <cell r="AQ124" t="str">
            <v>LOSS</v>
          </cell>
        </row>
        <row r="125">
          <cell r="A125" t="str">
            <v>PURCHASE</v>
          </cell>
          <cell r="B125">
            <v>201104</v>
          </cell>
          <cell r="C125">
            <v>181132</v>
          </cell>
          <cell r="D125" t="str">
            <v>TENASKA</v>
          </cell>
          <cell r="E125" t="str">
            <v>GASIDX</v>
          </cell>
          <cell r="F125">
            <v>61080</v>
          </cell>
          <cell r="H125" t="str">
            <v>Supply - BG</v>
          </cell>
          <cell r="V125">
            <v>-610.79999999999995</v>
          </cell>
          <cell r="W125" t="str">
            <v>Valued from Nucleus ~ Portfolio Changed from Optimization BG to Supply BG pending DPU Approval of Co-Management Agreement. Per Discussion with Steve M, AZ and Mike Wuertz</v>
          </cell>
          <cell r="AE125">
            <v>4.1052</v>
          </cell>
          <cell r="AH125">
            <v>250795.77515503101</v>
          </cell>
          <cell r="AI125">
            <v>61092.218443688733</v>
          </cell>
          <cell r="AK125">
            <v>61092.218443688733</v>
          </cell>
          <cell r="AM125" t="str">
            <v>NGP 3</v>
          </cell>
          <cell r="AP125">
            <v>-1832.1556800000001</v>
          </cell>
          <cell r="AQ125" t="str">
            <v>LOSS</v>
          </cell>
        </row>
        <row r="126">
          <cell r="A126" t="str">
            <v>PURCHASE</v>
          </cell>
          <cell r="B126">
            <v>201104</v>
          </cell>
          <cell r="C126">
            <v>181133</v>
          </cell>
          <cell r="D126" t="str">
            <v>TENASKA</v>
          </cell>
          <cell r="E126" t="str">
            <v>GASIDX</v>
          </cell>
          <cell r="F126">
            <v>8580</v>
          </cell>
          <cell r="H126" t="str">
            <v>Supply - CG</v>
          </cell>
          <cell r="V126">
            <v>-85.8</v>
          </cell>
          <cell r="W126" t="str">
            <v>Valued from Nucleus ~ Portfolio Changed from Optimization CG to Supply CG pending DPU Approval of Co-Management Agreement. Per Discussion with Steve M, AZ and Mike Wuertz</v>
          </cell>
          <cell r="AE126">
            <v>4.1052</v>
          </cell>
          <cell r="AH126">
            <v>35229.66193238648</v>
          </cell>
          <cell r="AI126">
            <v>8581.7163432686539</v>
          </cell>
          <cell r="AK126">
            <v>8581.7163432686539</v>
          </cell>
          <cell r="AM126" t="str">
            <v>NGP 3</v>
          </cell>
          <cell r="AP126">
            <v>-257.36568</v>
          </cell>
          <cell r="AQ126" t="str">
            <v>LOSS</v>
          </cell>
        </row>
        <row r="127">
          <cell r="A127" t="str">
            <v>PURCHASE</v>
          </cell>
          <cell r="B127">
            <v>201104</v>
          </cell>
          <cell r="C127">
            <v>181155</v>
          </cell>
          <cell r="D127" t="str">
            <v>TOTAL</v>
          </cell>
          <cell r="E127" t="str">
            <v>GASIDX</v>
          </cell>
          <cell r="F127">
            <v>150000</v>
          </cell>
          <cell r="H127" t="str">
            <v>Supply - BG</v>
          </cell>
          <cell r="V127">
            <v>0</v>
          </cell>
          <cell r="W127" t="str">
            <v>Valued from Nucleus ~ Portfolio Changed from Optimization BG to Supply BG pending DPU Approval of Co-Management Agreement. Per Discussion with Steve M, AZ and Mike Wuertz</v>
          </cell>
          <cell r="AE127">
            <v>4.1979000000000006</v>
          </cell>
          <cell r="AH127">
            <v>629810.96219243854</v>
          </cell>
          <cell r="AI127">
            <v>150030.00600120024</v>
          </cell>
          <cell r="AK127">
            <v>150030.00600120024</v>
          </cell>
          <cell r="AM127" t="str">
            <v>NGP 3</v>
          </cell>
          <cell r="AP127">
            <v>-2999.4</v>
          </cell>
          <cell r="AQ127" t="str">
            <v>LOSS</v>
          </cell>
        </row>
        <row r="128">
          <cell r="A128" t="str">
            <v>PURCHASE</v>
          </cell>
          <cell r="B128">
            <v>201104</v>
          </cell>
          <cell r="C128">
            <v>181162</v>
          </cell>
          <cell r="D128" t="str">
            <v>TOTAL</v>
          </cell>
          <cell r="E128" t="str">
            <v>GASIDX</v>
          </cell>
          <cell r="F128">
            <v>6240</v>
          </cell>
          <cell r="H128" t="str">
            <v>Supply - BG</v>
          </cell>
          <cell r="V128">
            <v>0</v>
          </cell>
          <cell r="W128" t="str">
            <v>Valued from Nucleus ~ Portfolio Changed from Optimization BG to Supply BG pending DPU Approval of Co-Management Agreement. Per Discussion with Steve M, AZ and Mike Wuertz</v>
          </cell>
          <cell r="AE128">
            <v>4.1979000000000006</v>
          </cell>
          <cell r="AH128">
            <v>26200.136027205444</v>
          </cell>
          <cell r="AI128">
            <v>6241.2482496499297</v>
          </cell>
          <cell r="AK128">
            <v>6241.2482496499297</v>
          </cell>
          <cell r="AM128" t="str">
            <v>NGP 3</v>
          </cell>
          <cell r="AP128">
            <v>-124.77504</v>
          </cell>
          <cell r="AQ128" t="str">
            <v>LOSS</v>
          </cell>
        </row>
        <row r="129">
          <cell r="A129" t="str">
            <v>PURCHASE</v>
          </cell>
          <cell r="B129">
            <v>201104</v>
          </cell>
          <cell r="C129">
            <v>181163</v>
          </cell>
          <cell r="D129" t="str">
            <v>TOTAL</v>
          </cell>
          <cell r="E129" t="str">
            <v>GASIDX</v>
          </cell>
          <cell r="F129">
            <v>21960</v>
          </cell>
          <cell r="H129" t="str">
            <v>Supply - CG</v>
          </cell>
          <cell r="V129">
            <v>0</v>
          </cell>
          <cell r="W129" t="str">
            <v>Valued from Nucleus ~ Portfolio Changed from Optimization CG to Supply CG pending DPU Approval of Co-Management Agreement. Per Discussion with Steve M, AZ and Mike Wuertz</v>
          </cell>
          <cell r="AE129">
            <v>4.1979000000000006</v>
          </cell>
          <cell r="AH129">
            <v>92204.324864973009</v>
          </cell>
          <cell r="AI129">
            <v>21964.392878575716</v>
          </cell>
          <cell r="AK129">
            <v>21964.392878575716</v>
          </cell>
          <cell r="AM129" t="str">
            <v>NGP 3</v>
          </cell>
          <cell r="AP129">
            <v>-439.11216000000002</v>
          </cell>
          <cell r="AQ129" t="str">
            <v>LOSS</v>
          </cell>
        </row>
        <row r="130">
          <cell r="A130" t="str">
            <v>PURCHASE</v>
          </cell>
          <cell r="B130">
            <v>201104</v>
          </cell>
          <cell r="C130">
            <v>181165</v>
          </cell>
          <cell r="D130" t="str">
            <v>TOTAL</v>
          </cell>
          <cell r="E130" t="str">
            <v>GASIDX</v>
          </cell>
          <cell r="F130">
            <v>96210</v>
          </cell>
          <cell r="H130" t="str">
            <v>Supply - BG</v>
          </cell>
          <cell r="V130">
            <v>-481.05</v>
          </cell>
          <cell r="W130" t="str">
            <v>Valued from Nucleus ~ Portfolio Changed from Optimization BG to Supply BG pending DPU Approval of Co-Management Agreement. Per Discussion with Steve M, AZ and Mike Wuertz</v>
          </cell>
          <cell r="AE130">
            <v>4.1602000000000006</v>
          </cell>
          <cell r="AH130">
            <v>400332.90858171642</v>
          </cell>
          <cell r="AI130">
            <v>96229.245849169834</v>
          </cell>
          <cell r="AK130">
            <v>96229.245849169834</v>
          </cell>
          <cell r="AM130" t="str">
            <v>NGP 3</v>
          </cell>
          <cell r="AP130">
            <v>-2404.8651600000003</v>
          </cell>
          <cell r="AQ130" t="str">
            <v>LOSS</v>
          </cell>
        </row>
        <row r="131">
          <cell r="A131" t="str">
            <v>PURCHASE</v>
          </cell>
          <cell r="B131">
            <v>201104</v>
          </cell>
          <cell r="C131">
            <v>181166</v>
          </cell>
          <cell r="D131" t="str">
            <v>TOTAL</v>
          </cell>
          <cell r="E131" t="str">
            <v>GASIDX</v>
          </cell>
          <cell r="F131">
            <v>13530</v>
          </cell>
          <cell r="H131" t="str">
            <v>Supply - CG</v>
          </cell>
          <cell r="V131">
            <v>-67.650000000000006</v>
          </cell>
          <cell r="W131" t="str">
            <v>Valued from Nucleus ~ Portfolio Changed from Optimization CG to Supply CG pending DPU Approval of Co-Management Agreement. Per Discussion with Steve M, AZ and Mike Wuertz</v>
          </cell>
          <cell r="AE131">
            <v>4.1602000000000006</v>
          </cell>
          <cell r="AH131">
            <v>56298.765753150634</v>
          </cell>
          <cell r="AI131">
            <v>13532.706541308262</v>
          </cell>
          <cell r="AK131">
            <v>13532.706541308262</v>
          </cell>
          <cell r="AM131" t="str">
            <v>NGP 3</v>
          </cell>
          <cell r="AP131">
            <v>-338.19587999999999</v>
          </cell>
          <cell r="AQ131" t="str">
            <v>LOSS</v>
          </cell>
        </row>
        <row r="132">
          <cell r="A132" t="str">
            <v>PURCHASE</v>
          </cell>
          <cell r="B132">
            <v>201104</v>
          </cell>
          <cell r="C132">
            <v>181171</v>
          </cell>
          <cell r="D132" t="str">
            <v>TOTAL</v>
          </cell>
          <cell r="E132" t="str">
            <v>FUTTRG</v>
          </cell>
          <cell r="F132">
            <v>0</v>
          </cell>
          <cell r="H132" t="str">
            <v>Supply - LI</v>
          </cell>
          <cell r="V132">
            <v>0</v>
          </cell>
          <cell r="W132" t="str">
            <v>Valued from nucleus</v>
          </cell>
          <cell r="AE132">
            <v>4.4029999999999996</v>
          </cell>
          <cell r="AH132">
            <v>0</v>
          </cell>
          <cell r="AI132">
            <v>0</v>
          </cell>
          <cell r="AK132">
            <v>0</v>
          </cell>
          <cell r="AM132" t="str">
            <v>NGP 3</v>
          </cell>
          <cell r="AP132">
            <v>0</v>
          </cell>
          <cell r="AQ132" t="str">
            <v>LOSS</v>
          </cell>
        </row>
        <row r="133">
          <cell r="A133" t="str">
            <v>PURCHASE</v>
          </cell>
          <cell r="B133">
            <v>201104</v>
          </cell>
          <cell r="C133">
            <v>181171</v>
          </cell>
          <cell r="D133" t="str">
            <v>TOTAL</v>
          </cell>
          <cell r="E133" t="str">
            <v>GAS</v>
          </cell>
          <cell r="F133">
            <v>30000</v>
          </cell>
          <cell r="H133" t="str">
            <v>Supply - LI</v>
          </cell>
          <cell r="V133">
            <v>-21</v>
          </cell>
          <cell r="W133" t="str">
            <v>Valued from nucleus</v>
          </cell>
          <cell r="AE133">
            <v>4.1150000000000002</v>
          </cell>
          <cell r="AH133">
            <v>123450</v>
          </cell>
          <cell r="AI133">
            <v>30000</v>
          </cell>
          <cell r="AK133">
            <v>30000</v>
          </cell>
          <cell r="AM133" t="str">
            <v>NGP 3</v>
          </cell>
          <cell r="AP133">
            <v>-620.88</v>
          </cell>
          <cell r="AQ133" t="str">
            <v>LOSS</v>
          </cell>
        </row>
        <row r="134">
          <cell r="A134" t="str">
            <v>PURCHASE</v>
          </cell>
          <cell r="B134">
            <v>201104</v>
          </cell>
          <cell r="C134">
            <v>181171</v>
          </cell>
          <cell r="D134" t="str">
            <v>TOTAL</v>
          </cell>
          <cell r="E134" t="str">
            <v>GASTRG</v>
          </cell>
          <cell r="F134">
            <v>0</v>
          </cell>
          <cell r="H134" t="str">
            <v>Supply - LI</v>
          </cell>
          <cell r="V134">
            <v>0</v>
          </cell>
          <cell r="W134" t="str">
            <v>Valued from nucleus</v>
          </cell>
          <cell r="AE134">
            <v>4.4029999999999996</v>
          </cell>
          <cell r="AH134">
            <v>0</v>
          </cell>
          <cell r="AI134">
            <v>0</v>
          </cell>
          <cell r="AK134">
            <v>0</v>
          </cell>
          <cell r="AM134" t="str">
            <v>NGP 3</v>
          </cell>
          <cell r="AP134">
            <v>0</v>
          </cell>
          <cell r="AQ134" t="str">
            <v>LOSS</v>
          </cell>
        </row>
        <row r="135">
          <cell r="A135" t="str">
            <v>PURCHASE</v>
          </cell>
          <cell r="B135">
            <v>201104</v>
          </cell>
          <cell r="C135">
            <v>181335</v>
          </cell>
          <cell r="D135" t="str">
            <v>VOLAIRE</v>
          </cell>
          <cell r="E135" t="str">
            <v>FUTTRG</v>
          </cell>
          <cell r="F135">
            <v>0</v>
          </cell>
          <cell r="H135" t="str">
            <v>Supply - LI</v>
          </cell>
          <cell r="V135">
            <v>0</v>
          </cell>
          <cell r="W135" t="str">
            <v>Valued from nucleus</v>
          </cell>
          <cell r="AE135">
            <v>4.4029999999999996</v>
          </cell>
          <cell r="AH135">
            <v>0</v>
          </cell>
          <cell r="AI135">
            <v>0</v>
          </cell>
          <cell r="AK135">
            <v>0</v>
          </cell>
          <cell r="AM135" t="str">
            <v>NGP 3</v>
          </cell>
          <cell r="AP135">
            <v>0</v>
          </cell>
          <cell r="AQ135" t="str">
            <v>LOSS</v>
          </cell>
        </row>
        <row r="136">
          <cell r="A136" t="str">
            <v>PURCHASE</v>
          </cell>
          <cell r="B136">
            <v>201104</v>
          </cell>
          <cell r="C136">
            <v>181335</v>
          </cell>
          <cell r="D136" t="str">
            <v>VOLAIRE</v>
          </cell>
          <cell r="E136" t="str">
            <v>GAS</v>
          </cell>
          <cell r="F136">
            <v>225000</v>
          </cell>
          <cell r="H136" t="str">
            <v>Supply - LI</v>
          </cell>
          <cell r="V136">
            <v>-1282.5</v>
          </cell>
          <cell r="W136" t="str">
            <v>Valued from nucleus</v>
          </cell>
          <cell r="AE136">
            <v>4.12</v>
          </cell>
          <cell r="AH136">
            <v>927000</v>
          </cell>
          <cell r="AI136">
            <v>225000</v>
          </cell>
          <cell r="AK136">
            <v>225000</v>
          </cell>
          <cell r="AM136" t="str">
            <v>NGP 3</v>
          </cell>
          <cell r="AP136">
            <v>-5781.6</v>
          </cell>
          <cell r="AQ136" t="str">
            <v>LOSS</v>
          </cell>
        </row>
        <row r="137">
          <cell r="A137" t="str">
            <v>PURCHASE</v>
          </cell>
          <cell r="B137">
            <v>201104</v>
          </cell>
          <cell r="C137">
            <v>181335</v>
          </cell>
          <cell r="D137" t="str">
            <v>VOLAIRE</v>
          </cell>
          <cell r="E137" t="str">
            <v>GASTRG</v>
          </cell>
          <cell r="F137">
            <v>0</v>
          </cell>
          <cell r="H137" t="str">
            <v>Supply - LI</v>
          </cell>
          <cell r="V137">
            <v>0</v>
          </cell>
          <cell r="W137" t="str">
            <v>Valued from nucleus</v>
          </cell>
          <cell r="AE137">
            <v>4.4029999999999996</v>
          </cell>
          <cell r="AH137">
            <v>0</v>
          </cell>
          <cell r="AI137">
            <v>0</v>
          </cell>
          <cell r="AK137">
            <v>0</v>
          </cell>
          <cell r="AM137" t="str">
            <v>NGP 3</v>
          </cell>
          <cell r="AP137">
            <v>0</v>
          </cell>
          <cell r="AQ137" t="str">
            <v>LOSS</v>
          </cell>
        </row>
        <row r="138">
          <cell r="A138" t="str">
            <v>PURCHASE</v>
          </cell>
          <cell r="B138">
            <v>201104</v>
          </cell>
          <cell r="C138">
            <v>181169</v>
          </cell>
          <cell r="D138" t="str">
            <v>VPEM</v>
          </cell>
          <cell r="E138" t="str">
            <v>GASIDX</v>
          </cell>
          <cell r="F138">
            <v>390000</v>
          </cell>
          <cell r="H138" t="str">
            <v>Supply - NIMO</v>
          </cell>
          <cell r="V138">
            <v>41925</v>
          </cell>
          <cell r="W138" t="str">
            <v>Valued from nucleus</v>
          </cell>
          <cell r="AE138">
            <v>4.4575000000000005</v>
          </cell>
          <cell r="AH138">
            <v>1738772.7545509103</v>
          </cell>
          <cell r="AI138">
            <v>390078.01560312061</v>
          </cell>
          <cell r="AK138">
            <v>390078.01560312061</v>
          </cell>
          <cell r="AM138" t="str">
            <v>NGP 3</v>
          </cell>
          <cell r="AP138">
            <v>34126.559999999998</v>
          </cell>
          <cell r="AQ138" t="str">
            <v>GAIN</v>
          </cell>
        </row>
        <row r="139">
          <cell r="A139" t="str">
            <v>PURCHASE</v>
          </cell>
          <cell r="B139">
            <v>201104</v>
          </cell>
          <cell r="C139">
            <v>181000</v>
          </cell>
          <cell r="D139" t="str">
            <v>WALDEN</v>
          </cell>
          <cell r="E139" t="str">
            <v>GASIDX</v>
          </cell>
          <cell r="F139">
            <v>300000</v>
          </cell>
          <cell r="H139" t="str">
            <v>Supply - NIMO</v>
          </cell>
          <cell r="V139">
            <v>-1500</v>
          </cell>
          <cell r="W139" t="str">
            <v>Valued from nucleus</v>
          </cell>
          <cell r="AE139">
            <v>4.2059000000000006</v>
          </cell>
          <cell r="AH139">
            <v>1262022.4044808964</v>
          </cell>
          <cell r="AI139">
            <v>300060.01200240047</v>
          </cell>
          <cell r="AK139">
            <v>300060.01200240047</v>
          </cell>
          <cell r="AM139" t="str">
            <v>NGP 3</v>
          </cell>
          <cell r="AP139">
            <v>-7498.8</v>
          </cell>
          <cell r="AQ139" t="str">
            <v>LOSS</v>
          </cell>
        </row>
        <row r="140">
          <cell r="A140" t="str">
            <v>PURCHASE</v>
          </cell>
          <cell r="B140">
            <v>201104</v>
          </cell>
          <cell r="C140">
            <v>181001</v>
          </cell>
          <cell r="D140" t="str">
            <v>YAKA</v>
          </cell>
          <cell r="E140" t="str">
            <v>GASIDX</v>
          </cell>
          <cell r="F140">
            <v>300000</v>
          </cell>
          <cell r="H140" t="str">
            <v>Supply - NIMO</v>
          </cell>
          <cell r="V140">
            <v>-1500</v>
          </cell>
          <cell r="W140" t="str">
            <v>Valued from nucleus</v>
          </cell>
          <cell r="AE140">
            <v>4.2059000000000006</v>
          </cell>
          <cell r="AH140">
            <v>1262022.4044808964</v>
          </cell>
          <cell r="AI140">
            <v>300060.01200240047</v>
          </cell>
          <cell r="AK140">
            <v>300060.01200240047</v>
          </cell>
          <cell r="AM140" t="str">
            <v>NGP 3</v>
          </cell>
          <cell r="AP140">
            <v>-7498.8</v>
          </cell>
          <cell r="AQ140" t="str">
            <v>LOSS</v>
          </cell>
        </row>
        <row r="141">
          <cell r="A141" t="str">
            <v>PURCHASE</v>
          </cell>
          <cell r="B141">
            <v>201105</v>
          </cell>
          <cell r="C141">
            <v>67038</v>
          </cell>
          <cell r="D141" t="str">
            <v>ANE</v>
          </cell>
          <cell r="E141" t="str">
            <v>GASIDX</v>
          </cell>
          <cell r="F141">
            <v>228480</v>
          </cell>
          <cell r="H141" t="str">
            <v>Supply - NY</v>
          </cell>
          <cell r="V141">
            <v>229747.38107328</v>
          </cell>
          <cell r="W141" t="str">
            <v>Valued in Nucleus</v>
          </cell>
          <cell r="AE141">
            <v>4.984</v>
          </cell>
          <cell r="AH141">
            <v>1139200</v>
          </cell>
          <cell r="AI141">
            <v>228571.42857142855</v>
          </cell>
          <cell r="AK141">
            <v>228571.42857142855</v>
          </cell>
          <cell r="AM141" t="str">
            <v>NGP 3</v>
          </cell>
          <cell r="AP141">
            <v>-150490.70076612971</v>
          </cell>
          <cell r="AQ141" t="str">
            <v>LOSS</v>
          </cell>
        </row>
        <row r="142">
          <cell r="A142" t="str">
            <v>PURCHASE</v>
          </cell>
          <cell r="B142">
            <v>201105</v>
          </cell>
          <cell r="C142">
            <v>67039</v>
          </cell>
          <cell r="D142" t="str">
            <v>ANE</v>
          </cell>
          <cell r="E142" t="str">
            <v>GASIDX</v>
          </cell>
          <cell r="F142">
            <v>223210</v>
          </cell>
          <cell r="H142" t="str">
            <v>Supply - LI</v>
          </cell>
          <cell r="V142">
            <v>224454.51346752001</v>
          </cell>
          <cell r="W142" t="str">
            <v>Valued in Nucleus</v>
          </cell>
          <cell r="AE142">
            <v>4.984</v>
          </cell>
          <cell r="AH142">
            <v>1112923.8095238095</v>
          </cell>
          <cell r="AI142">
            <v>223299.31972789115</v>
          </cell>
          <cell r="AK142">
            <v>223299.31972789115</v>
          </cell>
          <cell r="AM142" t="str">
            <v>NGP 3</v>
          </cell>
          <cell r="AP142">
            <v>-147015.16757943449</v>
          </cell>
          <cell r="AQ142" t="str">
            <v>LOSS</v>
          </cell>
        </row>
        <row r="143">
          <cell r="A143" t="str">
            <v>PURCHASE</v>
          </cell>
          <cell r="B143">
            <v>201105</v>
          </cell>
          <cell r="C143">
            <v>166064</v>
          </cell>
          <cell r="D143" t="str">
            <v>BGLNG</v>
          </cell>
          <cell r="E143" t="str">
            <v>GASGDA</v>
          </cell>
          <cell r="F143">
            <v>0</v>
          </cell>
          <cell r="H143" t="str">
            <v>Supply - LI</v>
          </cell>
          <cell r="V143">
            <v>0</v>
          </cell>
          <cell r="W143" t="str">
            <v>Valued from Nucleus</v>
          </cell>
          <cell r="AE143">
            <v>4.8193999999999999</v>
          </cell>
          <cell r="AH143">
            <v>0</v>
          </cell>
          <cell r="AI143">
            <v>0</v>
          </cell>
          <cell r="AK143">
            <v>0</v>
          </cell>
          <cell r="AM143" t="str">
            <v>NGP 3</v>
          </cell>
          <cell r="AP143">
            <v>-1646641.2855720506</v>
          </cell>
          <cell r="AQ143" t="str">
            <v>LOSS</v>
          </cell>
        </row>
        <row r="144">
          <cell r="A144" t="str">
            <v>PURCHASE</v>
          </cell>
          <cell r="B144">
            <v>201105</v>
          </cell>
          <cell r="C144">
            <v>166075</v>
          </cell>
          <cell r="D144" t="str">
            <v>BGLNG</v>
          </cell>
          <cell r="E144" t="str">
            <v>GASGDA</v>
          </cell>
          <cell r="F144">
            <v>0</v>
          </cell>
          <cell r="H144" t="str">
            <v>Supply - LI</v>
          </cell>
          <cell r="V144">
            <v>0</v>
          </cell>
          <cell r="W144" t="str">
            <v>Valued from nucleus - Demand Only</v>
          </cell>
          <cell r="AE144">
            <v>4.8193999999999999</v>
          </cell>
          <cell r="AH144">
            <v>0</v>
          </cell>
          <cell r="AI144">
            <v>0</v>
          </cell>
          <cell r="AK144">
            <v>0</v>
          </cell>
          <cell r="AM144" t="str">
            <v>NGP 3</v>
          </cell>
          <cell r="AP144">
            <v>-1335417.3893084319</v>
          </cell>
          <cell r="AQ144" t="str">
            <v>LOSS</v>
          </cell>
        </row>
        <row r="145">
          <cell r="A145" t="str">
            <v>PURCHASE</v>
          </cell>
          <cell r="B145">
            <v>201105</v>
          </cell>
          <cell r="C145">
            <v>168214</v>
          </cell>
          <cell r="D145" t="str">
            <v>BGLNG</v>
          </cell>
          <cell r="E145" t="str">
            <v>GAS</v>
          </cell>
          <cell r="F145">
            <v>0</v>
          </cell>
          <cell r="H145" t="str">
            <v>Supply - LI</v>
          </cell>
          <cell r="V145">
            <v>0</v>
          </cell>
          <cell r="W145" t="str">
            <v>Not Valued - Deal created only to support Counterparty Invoicing of Pipeline Demand</v>
          </cell>
          <cell r="AE145">
            <v>0</v>
          </cell>
          <cell r="AH145">
            <v>0</v>
          </cell>
          <cell r="AI145">
            <v>0</v>
          </cell>
          <cell r="AK145">
            <v>0</v>
          </cell>
          <cell r="AM145" t="str">
            <v>NGP 3</v>
          </cell>
          <cell r="AP145">
            <v>0</v>
          </cell>
          <cell r="AQ145" t="str">
            <v>LOSS</v>
          </cell>
        </row>
        <row r="146">
          <cell r="A146" t="str">
            <v>PURCHASE</v>
          </cell>
          <cell r="B146">
            <v>201105</v>
          </cell>
          <cell r="C146">
            <v>153738</v>
          </cell>
          <cell r="D146" t="str">
            <v>BP</v>
          </cell>
          <cell r="E146" t="str">
            <v>FUTTRG</v>
          </cell>
          <cell r="F146">
            <v>-292080</v>
          </cell>
          <cell r="H146" t="str">
            <v>Supply - NIMO</v>
          </cell>
          <cell r="V146">
            <v>-34494.705999999998</v>
          </cell>
          <cell r="W146" t="str">
            <v>Valued from Nucleus - Firm Vol</v>
          </cell>
          <cell r="AE146">
            <v>5.2779999999999996</v>
          </cell>
          <cell r="AH146">
            <v>0</v>
          </cell>
          <cell r="AI146">
            <v>0</v>
          </cell>
          <cell r="AK146">
            <v>0</v>
          </cell>
          <cell r="AM146" t="str">
            <v>NGP 3</v>
          </cell>
          <cell r="AP146">
            <v>-34494.705999999998</v>
          </cell>
          <cell r="AQ146" t="str">
            <v>LOSS</v>
          </cell>
        </row>
        <row r="147">
          <cell r="A147" t="str">
            <v>PURCHASE</v>
          </cell>
          <cell r="B147">
            <v>201105</v>
          </cell>
          <cell r="C147">
            <v>153738</v>
          </cell>
          <cell r="D147" t="str">
            <v>BP</v>
          </cell>
          <cell r="E147" t="str">
            <v>GASTRG</v>
          </cell>
          <cell r="F147">
            <v>292080</v>
          </cell>
          <cell r="H147" t="str">
            <v>Supply - NIMO</v>
          </cell>
          <cell r="V147">
            <v>68989.411999999997</v>
          </cell>
          <cell r="W147" t="str">
            <v>Valued from Nucleus - Firm Vol</v>
          </cell>
          <cell r="AE147">
            <v>5.2779999999999996</v>
          </cell>
          <cell r="AH147">
            <v>1541598.24</v>
          </cell>
          <cell r="AI147">
            <v>292080</v>
          </cell>
          <cell r="AK147">
            <v>292080</v>
          </cell>
          <cell r="AM147" t="str">
            <v>NGP 3</v>
          </cell>
          <cell r="AP147">
            <v>63150.148639999999</v>
          </cell>
          <cell r="AQ147" t="str">
            <v>GAIN</v>
          </cell>
        </row>
        <row r="148">
          <cell r="A148" t="str">
            <v>PURCHASE</v>
          </cell>
          <cell r="B148">
            <v>201105</v>
          </cell>
          <cell r="C148">
            <v>166449</v>
          </cell>
          <cell r="D148" t="str">
            <v>BP</v>
          </cell>
          <cell r="E148" t="str">
            <v>GASGDA</v>
          </cell>
          <cell r="F148">
            <v>0</v>
          </cell>
          <cell r="H148" t="str">
            <v>Supply - LI</v>
          </cell>
          <cell r="V148">
            <v>0</v>
          </cell>
          <cell r="W148" t="str">
            <v>Not Valued from Nucleus - Model</v>
          </cell>
          <cell r="AE148">
            <v>4.8193999999999999</v>
          </cell>
          <cell r="AH148">
            <v>0</v>
          </cell>
          <cell r="AI148">
            <v>0</v>
          </cell>
          <cell r="AK148">
            <v>0</v>
          </cell>
          <cell r="AM148" t="str">
            <v>NGP 3</v>
          </cell>
          <cell r="AP148">
            <v>0</v>
          </cell>
          <cell r="AQ148" t="str">
            <v>LOSS</v>
          </cell>
        </row>
        <row r="149">
          <cell r="A149" t="str">
            <v>PURCHASE</v>
          </cell>
          <cell r="B149">
            <v>201105</v>
          </cell>
          <cell r="C149">
            <v>48215</v>
          </cell>
          <cell r="D149" t="str">
            <v>BPCANADA</v>
          </cell>
          <cell r="E149" t="str">
            <v>GASIDX</v>
          </cell>
          <cell r="F149">
            <v>79060</v>
          </cell>
          <cell r="H149" t="str">
            <v>Supply - LI</v>
          </cell>
          <cell r="V149">
            <v>-1976.595</v>
          </cell>
          <cell r="W149" t="str">
            <v>Valued in Nucleus</v>
          </cell>
          <cell r="AE149">
            <v>4.7940000000000005</v>
          </cell>
          <cell r="AH149">
            <v>379165.30612244899</v>
          </cell>
          <cell r="AI149">
            <v>79091.636654661866</v>
          </cell>
          <cell r="AK149">
            <v>79091.636654661866</v>
          </cell>
          <cell r="AM149" t="str">
            <v>NGP 3</v>
          </cell>
          <cell r="AP149">
            <v>-3162.0206399999997</v>
          </cell>
          <cell r="AQ149" t="str">
            <v>LOSS</v>
          </cell>
        </row>
        <row r="150">
          <cell r="A150" t="str">
            <v>PURCHASE</v>
          </cell>
          <cell r="B150">
            <v>201105</v>
          </cell>
          <cell r="C150">
            <v>48216</v>
          </cell>
          <cell r="D150" t="str">
            <v>BPCANADA</v>
          </cell>
          <cell r="E150" t="str">
            <v>GASIDX</v>
          </cell>
          <cell r="F150">
            <v>99150</v>
          </cell>
          <cell r="H150" t="str">
            <v>Supply - EN</v>
          </cell>
          <cell r="V150">
            <v>-2478.6860000000001</v>
          </cell>
          <cell r="W150" t="str">
            <v>Valued in Nucleus</v>
          </cell>
          <cell r="AE150">
            <v>4.7940000000000005</v>
          </cell>
          <cell r="AH150">
            <v>475515.30612244899</v>
          </cell>
          <cell r="AI150">
            <v>99189.675870348132</v>
          </cell>
          <cell r="AK150">
            <v>99189.675870348132</v>
          </cell>
          <cell r="AM150" t="str">
            <v>NGP 3</v>
          </cell>
          <cell r="AP150">
            <v>-3965.3411000000006</v>
          </cell>
          <cell r="AQ150" t="str">
            <v>LOSS</v>
          </cell>
        </row>
        <row r="151">
          <cell r="A151" t="str">
            <v>PURCHASE</v>
          </cell>
          <cell r="B151">
            <v>201105</v>
          </cell>
          <cell r="C151">
            <v>48217</v>
          </cell>
          <cell r="D151" t="str">
            <v>BPCANADA</v>
          </cell>
          <cell r="E151" t="str">
            <v>GASIDX</v>
          </cell>
          <cell r="F151">
            <v>947490</v>
          </cell>
          <cell r="H151" t="str">
            <v>Supply - NY</v>
          </cell>
          <cell r="V151">
            <v>-23687.375</v>
          </cell>
          <cell r="W151" t="str">
            <v>Valued in Nucleus</v>
          </cell>
          <cell r="AE151">
            <v>4.7940000000000005</v>
          </cell>
          <cell r="AH151">
            <v>4544084.6938775517</v>
          </cell>
          <cell r="AI151">
            <v>947869.14765906357</v>
          </cell>
          <cell r="AK151">
            <v>947869.14765906357</v>
          </cell>
          <cell r="AM151" t="str">
            <v>NGP 3</v>
          </cell>
          <cell r="AP151">
            <v>-37894.040059999999</v>
          </cell>
          <cell r="AQ151" t="str">
            <v>LOSS</v>
          </cell>
        </row>
        <row r="152">
          <cell r="A152" t="str">
            <v>PURCHASE</v>
          </cell>
          <cell r="B152">
            <v>201105</v>
          </cell>
          <cell r="C152">
            <v>116952</v>
          </cell>
          <cell r="D152" t="str">
            <v>BPCANADA</v>
          </cell>
          <cell r="E152" t="str">
            <v>GASIDX</v>
          </cell>
          <cell r="F152">
            <v>333430</v>
          </cell>
          <cell r="H152" t="str">
            <v>Supply - BG</v>
          </cell>
          <cell r="V152">
            <v>-8335.6380000000008</v>
          </cell>
          <cell r="W152" t="str">
            <v>Valued in Nucleus</v>
          </cell>
          <cell r="AE152">
            <v>4.5540000000000003</v>
          </cell>
          <cell r="AH152">
            <v>1519047.8391356545</v>
          </cell>
          <cell r="AI152">
            <v>333563.42537014803</v>
          </cell>
          <cell r="AK152">
            <v>333563.42537014803</v>
          </cell>
          <cell r="AM152" t="str">
            <v>NGP 3</v>
          </cell>
          <cell r="AP152">
            <v>-13335.08742</v>
          </cell>
          <cell r="AQ152" t="str">
            <v>LOSS</v>
          </cell>
        </row>
        <row r="153">
          <cell r="A153" t="str">
            <v>PURCHASE</v>
          </cell>
          <cell r="B153">
            <v>201105</v>
          </cell>
          <cell r="C153">
            <v>116953</v>
          </cell>
          <cell r="D153" t="str">
            <v>BPCANADA</v>
          </cell>
          <cell r="E153" t="str">
            <v>GASIDX</v>
          </cell>
          <cell r="F153">
            <v>51480</v>
          </cell>
          <cell r="H153" t="str">
            <v>Supply - EG</v>
          </cell>
          <cell r="V153">
            <v>-1286.9949999999999</v>
          </cell>
          <cell r="W153" t="str">
            <v>Valued in Nucleus</v>
          </cell>
          <cell r="AE153">
            <v>4.7940000000000005</v>
          </cell>
          <cell r="AH153">
            <v>246893.87755102041</v>
          </cell>
          <cell r="AI153">
            <v>51500.600240096035</v>
          </cell>
          <cell r="AK153">
            <v>51500.600240096035</v>
          </cell>
          <cell r="AM153" t="str">
            <v>NGP 3</v>
          </cell>
          <cell r="AP153">
            <v>-2058.8861200000001</v>
          </cell>
          <cell r="AQ153" t="str">
            <v>LOSS</v>
          </cell>
        </row>
        <row r="154">
          <cell r="A154" t="str">
            <v>PURCHASE</v>
          </cell>
          <cell r="B154">
            <v>201105</v>
          </cell>
          <cell r="C154">
            <v>84190</v>
          </cell>
          <cell r="D154" t="str">
            <v>BPCANMKT</v>
          </cell>
          <cell r="E154" t="str">
            <v>GASIDX</v>
          </cell>
          <cell r="F154">
            <v>791750</v>
          </cell>
          <cell r="H154" t="str">
            <v>Supply - NIMO</v>
          </cell>
          <cell r="V154">
            <v>894681.85400000005</v>
          </cell>
          <cell r="W154" t="str">
            <v>Valued in Nucleus</v>
          </cell>
          <cell r="AE154">
            <v>4.984</v>
          </cell>
          <cell r="AH154">
            <v>3947661.0644257702</v>
          </cell>
          <cell r="AI154">
            <v>792066.82673069229</v>
          </cell>
          <cell r="AK154">
            <v>792066.82673069229</v>
          </cell>
          <cell r="AM154" t="str">
            <v>NGP 3</v>
          </cell>
          <cell r="AP154">
            <v>-671984.36526548909</v>
          </cell>
          <cell r="AQ154" t="str">
            <v>LOSS</v>
          </cell>
        </row>
        <row r="155">
          <cell r="A155" t="str">
            <v>PURCHASE</v>
          </cell>
          <cell r="B155">
            <v>201105</v>
          </cell>
          <cell r="C155">
            <v>91709</v>
          </cell>
          <cell r="D155" t="str">
            <v>BPCANMKT</v>
          </cell>
          <cell r="E155" t="str">
            <v>GASIDX</v>
          </cell>
          <cell r="F155">
            <v>0</v>
          </cell>
          <cell r="H155" t="str">
            <v>Supply - NIMO</v>
          </cell>
          <cell r="V155">
            <v>0</v>
          </cell>
          <cell r="W155" t="str">
            <v>Not valued in Nucleus</v>
          </cell>
          <cell r="AE155">
            <v>4.984</v>
          </cell>
          <cell r="AH155">
            <v>0</v>
          </cell>
          <cell r="AI155">
            <v>0</v>
          </cell>
          <cell r="AK155">
            <v>0</v>
          </cell>
          <cell r="AM155" t="str">
            <v>NGP 3</v>
          </cell>
          <cell r="AP155">
            <v>0</v>
          </cell>
          <cell r="AQ155" t="str">
            <v>LOSS</v>
          </cell>
        </row>
        <row r="156">
          <cell r="A156" t="str">
            <v>PURCHASE</v>
          </cell>
          <cell r="B156">
            <v>201105</v>
          </cell>
          <cell r="C156">
            <v>167165</v>
          </cell>
          <cell r="D156" t="str">
            <v>CARGILL</v>
          </cell>
          <cell r="E156" t="str">
            <v>GASIDX</v>
          </cell>
          <cell r="F156">
            <v>1254240</v>
          </cell>
          <cell r="H156" t="str">
            <v>Supply - NY</v>
          </cell>
          <cell r="V156">
            <v>0</v>
          </cell>
          <cell r="W156" t="str">
            <v>Not Valued from Nucleus - AZ Model</v>
          </cell>
          <cell r="AE156">
            <v>4.7940000000000005</v>
          </cell>
          <cell r="AH156">
            <v>0</v>
          </cell>
          <cell r="AI156">
            <v>0</v>
          </cell>
          <cell r="AK156">
            <v>0</v>
          </cell>
          <cell r="AM156" t="str">
            <v>NGP 3</v>
          </cell>
          <cell r="AP156">
            <v>0</v>
          </cell>
          <cell r="AQ156" t="str">
            <v>LOSS</v>
          </cell>
        </row>
        <row r="157">
          <cell r="A157" t="str">
            <v>PURCHASE</v>
          </cell>
          <cell r="B157">
            <v>201105</v>
          </cell>
          <cell r="C157">
            <v>167167</v>
          </cell>
          <cell r="D157" t="str">
            <v>CARGILL</v>
          </cell>
          <cell r="E157" t="str">
            <v>GASIDX</v>
          </cell>
          <cell r="F157">
            <v>387420</v>
          </cell>
          <cell r="H157" t="str">
            <v>Supply - LI</v>
          </cell>
          <cell r="V157">
            <v>0</v>
          </cell>
          <cell r="W157" t="str">
            <v>Not Valued from Nucleus - AZ Model</v>
          </cell>
          <cell r="AE157">
            <v>4.7940000000000005</v>
          </cell>
          <cell r="AH157">
            <v>0</v>
          </cell>
          <cell r="AI157">
            <v>0</v>
          </cell>
          <cell r="AK157">
            <v>0</v>
          </cell>
          <cell r="AM157" t="str">
            <v>NGP 3</v>
          </cell>
          <cell r="AP157">
            <v>0</v>
          </cell>
          <cell r="AQ157" t="str">
            <v>LOSS</v>
          </cell>
        </row>
        <row r="158">
          <cell r="A158" t="str">
            <v>PURCHASE</v>
          </cell>
          <cell r="B158">
            <v>201105</v>
          </cell>
          <cell r="C158">
            <v>167167</v>
          </cell>
          <cell r="D158" t="str">
            <v>CARGILL</v>
          </cell>
          <cell r="E158" t="str">
            <v>GASIDX</v>
          </cell>
          <cell r="F158">
            <v>772750</v>
          </cell>
          <cell r="H158" t="str">
            <v>Supply - LI</v>
          </cell>
          <cell r="V158">
            <v>0</v>
          </cell>
          <cell r="W158" t="str">
            <v>Not Valued from Nucleus - AZ Model</v>
          </cell>
          <cell r="AE158">
            <v>4.7940000000000005</v>
          </cell>
          <cell r="AH158">
            <v>0</v>
          </cell>
          <cell r="AI158">
            <v>0</v>
          </cell>
          <cell r="AK158">
            <v>0</v>
          </cell>
          <cell r="AM158" t="str">
            <v>NGP 3</v>
          </cell>
          <cell r="AP158">
            <v>0</v>
          </cell>
          <cell r="AQ158" t="str">
            <v>LOSS</v>
          </cell>
        </row>
        <row r="159">
          <cell r="A159" t="str">
            <v>PURCHASE</v>
          </cell>
          <cell r="B159">
            <v>201105</v>
          </cell>
          <cell r="C159">
            <v>179612</v>
          </cell>
          <cell r="D159" t="str">
            <v>CITI</v>
          </cell>
          <cell r="E159" t="str">
            <v>GASIDX</v>
          </cell>
          <cell r="F159">
            <v>309930</v>
          </cell>
          <cell r="H159" t="str">
            <v>Supply - BG</v>
          </cell>
          <cell r="V159">
            <v>774.83199999999999</v>
          </cell>
          <cell r="W159" t="str">
            <v>Valued from Nucleus ~ Portfolio Changed from Optimization BG to Supply BG pending DPU Approval of Co-Management Agreement. Per Discussion with Steve M, AZ and Mike Wuertz</v>
          </cell>
          <cell r="AE159">
            <v>4.2698999999999998</v>
          </cell>
          <cell r="AH159">
            <v>1323899.6668667465</v>
          </cell>
          <cell r="AI159">
            <v>310054.02160864347</v>
          </cell>
          <cell r="AK159">
            <v>310054.02160864347</v>
          </cell>
          <cell r="AM159" t="str">
            <v>NGP 3</v>
          </cell>
          <cell r="AP159">
            <v>-2323.2282800000003</v>
          </cell>
          <cell r="AQ159" t="str">
            <v>LOSS</v>
          </cell>
        </row>
        <row r="160">
          <cell r="A160" t="str">
            <v>PURCHASE</v>
          </cell>
          <cell r="B160">
            <v>201105</v>
          </cell>
          <cell r="C160">
            <v>173920</v>
          </cell>
          <cell r="D160" t="str">
            <v>CONOCO</v>
          </cell>
          <cell r="E160" t="str">
            <v>GASIDX</v>
          </cell>
          <cell r="F160">
            <v>0</v>
          </cell>
          <cell r="H160" t="str">
            <v>Proxy - BG</v>
          </cell>
          <cell r="V160">
            <v>0</v>
          </cell>
          <cell r="W160" t="str">
            <v>Not Valued from Nucleus - Proxy Deal</v>
          </cell>
          <cell r="AE160">
            <v>4.7690000000000001</v>
          </cell>
          <cell r="AH160">
            <v>0</v>
          </cell>
          <cell r="AI160">
            <v>0</v>
          </cell>
          <cell r="AK160">
            <v>0</v>
          </cell>
          <cell r="AM160" t="str">
            <v>NGP 3</v>
          </cell>
          <cell r="AP160">
            <v>0</v>
          </cell>
          <cell r="AQ160" t="str">
            <v>LOSS</v>
          </cell>
        </row>
        <row r="161">
          <cell r="A161" t="str">
            <v>PURCHASE</v>
          </cell>
          <cell r="B161">
            <v>201105</v>
          </cell>
          <cell r="C161">
            <v>181089</v>
          </cell>
          <cell r="D161" t="str">
            <v>DEVONGAS</v>
          </cell>
          <cell r="E161" t="str">
            <v>GASIDX</v>
          </cell>
          <cell r="F161">
            <v>309930</v>
          </cell>
          <cell r="H161" t="str">
            <v>Supply - BG</v>
          </cell>
          <cell r="V161">
            <v>0</v>
          </cell>
          <cell r="W161" t="str">
            <v>Valued from Nucleus ~ Portfolio Changed from Optimization BG to Supply BG pending DPU Approval of Co-Management Agreement. Per Discussion with Steve M, AZ and Mike Wuertz</v>
          </cell>
          <cell r="AE161">
            <v>4.2698999999999998</v>
          </cell>
          <cell r="AH161">
            <v>1323899.6668667465</v>
          </cell>
          <cell r="AI161">
            <v>310054.02160864347</v>
          </cell>
          <cell r="AK161">
            <v>310054.02160864347</v>
          </cell>
          <cell r="AM161" t="str">
            <v>NGP 3</v>
          </cell>
          <cell r="AP161">
            <v>-3098.0602800000001</v>
          </cell>
          <cell r="AQ161" t="str">
            <v>LOSS</v>
          </cell>
        </row>
        <row r="162">
          <cell r="A162" t="str">
            <v>PURCHASE</v>
          </cell>
          <cell r="B162">
            <v>201105</v>
          </cell>
          <cell r="C162">
            <v>173774</v>
          </cell>
          <cell r="D162" t="str">
            <v>DISTRIGAS</v>
          </cell>
          <cell r="E162" t="str">
            <v>GAS</v>
          </cell>
          <cell r="F162">
            <v>0</v>
          </cell>
          <cell r="H162" t="str">
            <v>LNG - BG</v>
          </cell>
          <cell r="V162">
            <v>0</v>
          </cell>
          <cell r="W162" t="str">
            <v>Not Valued from Nucleus - FVS 217</v>
          </cell>
          <cell r="AE162">
            <v>0</v>
          </cell>
          <cell r="AH162">
            <v>0</v>
          </cell>
          <cell r="AI162">
            <v>0</v>
          </cell>
          <cell r="AK162">
            <v>0</v>
          </cell>
          <cell r="AM162" t="str">
            <v>NGP 3</v>
          </cell>
          <cell r="AP162">
            <v>0</v>
          </cell>
          <cell r="AQ162" t="str">
            <v>LOSS</v>
          </cell>
        </row>
        <row r="163">
          <cell r="A163" t="str">
            <v>PURCHASE</v>
          </cell>
          <cell r="B163">
            <v>201105</v>
          </cell>
          <cell r="C163">
            <v>166065</v>
          </cell>
          <cell r="D163" t="str">
            <v>EMERASVC</v>
          </cell>
          <cell r="E163" t="str">
            <v>GASGDA</v>
          </cell>
          <cell r="F163">
            <v>0</v>
          </cell>
          <cell r="H163" t="str">
            <v>Supply - LI</v>
          </cell>
          <cell r="V163">
            <v>0</v>
          </cell>
          <cell r="W163" t="str">
            <v>Valued from Nucleus</v>
          </cell>
          <cell r="AE163">
            <v>4.8193999999999999</v>
          </cell>
          <cell r="AH163">
            <v>0</v>
          </cell>
          <cell r="AI163">
            <v>0</v>
          </cell>
          <cell r="AK163">
            <v>0</v>
          </cell>
          <cell r="AM163" t="str">
            <v>NGP 3</v>
          </cell>
          <cell r="AP163">
            <v>-1478460.4093262604</v>
          </cell>
          <cell r="AQ163" t="str">
            <v>LOSS</v>
          </cell>
        </row>
        <row r="164">
          <cell r="A164" t="str">
            <v>PURCHASE</v>
          </cell>
          <cell r="B164">
            <v>201105</v>
          </cell>
          <cell r="C164">
            <v>168215</v>
          </cell>
          <cell r="D164" t="str">
            <v>EMERASVC</v>
          </cell>
          <cell r="E164" t="str">
            <v>GAS</v>
          </cell>
          <cell r="F164">
            <v>0</v>
          </cell>
          <cell r="H164" t="str">
            <v>Supply - LI</v>
          </cell>
          <cell r="V164">
            <v>0</v>
          </cell>
          <cell r="W164" t="str">
            <v>Not Valued - Deal created only to support Counterparty Invoicing of Pipeline Demand</v>
          </cell>
          <cell r="AE164">
            <v>0</v>
          </cell>
          <cell r="AH164">
            <v>0</v>
          </cell>
          <cell r="AI164">
            <v>0</v>
          </cell>
          <cell r="AK164">
            <v>0</v>
          </cell>
          <cell r="AM164" t="str">
            <v>NGP 3</v>
          </cell>
          <cell r="AP164">
            <v>0</v>
          </cell>
          <cell r="AQ164" t="str">
            <v>LOSS</v>
          </cell>
        </row>
        <row r="165">
          <cell r="A165" t="str">
            <v>PURCHASE</v>
          </cell>
          <cell r="B165">
            <v>201105</v>
          </cell>
          <cell r="C165">
            <v>165659</v>
          </cell>
          <cell r="D165" t="str">
            <v>GRANITERDG</v>
          </cell>
          <cell r="E165" t="str">
            <v>GAS</v>
          </cell>
          <cell r="F165">
            <v>0</v>
          </cell>
          <cell r="H165" t="str">
            <v>Supply - EN</v>
          </cell>
          <cell r="V165">
            <v>0</v>
          </cell>
          <cell r="W165" t="str">
            <v>Not Valued from Nucleus - Model AZ</v>
          </cell>
          <cell r="AE165">
            <v>0</v>
          </cell>
          <cell r="AH165">
            <v>0</v>
          </cell>
          <cell r="AI165">
            <v>0</v>
          </cell>
          <cell r="AK165">
            <v>0</v>
          </cell>
          <cell r="AM165" t="str">
            <v>NGP 3</v>
          </cell>
          <cell r="AP165">
            <v>0</v>
          </cell>
          <cell r="AQ165" t="str">
            <v>LOSS</v>
          </cell>
        </row>
        <row r="166">
          <cell r="A166" t="str">
            <v>PURCHASE</v>
          </cell>
          <cell r="B166">
            <v>201105</v>
          </cell>
          <cell r="C166">
            <v>121200</v>
          </cell>
          <cell r="D166" t="str">
            <v>HESS</v>
          </cell>
          <cell r="E166" t="str">
            <v>GASGDA</v>
          </cell>
          <cell r="F166">
            <v>929800</v>
          </cell>
          <cell r="H166" t="str">
            <v>Supply - LI</v>
          </cell>
          <cell r="V166">
            <v>0</v>
          </cell>
          <cell r="W166" t="str">
            <v>Not Valued from Nucleus - Model</v>
          </cell>
          <cell r="AE166">
            <v>4.7439999999999998</v>
          </cell>
          <cell r="AH166">
            <v>0</v>
          </cell>
          <cell r="AI166">
            <v>0</v>
          </cell>
          <cell r="AK166">
            <v>0</v>
          </cell>
          <cell r="AM166" t="str">
            <v>NGP 3</v>
          </cell>
          <cell r="AP166">
            <v>0</v>
          </cell>
          <cell r="AQ166" t="str">
            <v>LOSS</v>
          </cell>
        </row>
        <row r="167">
          <cell r="A167" t="str">
            <v>PURCHASE</v>
          </cell>
          <cell r="B167">
            <v>201105</v>
          </cell>
          <cell r="C167">
            <v>121202</v>
          </cell>
          <cell r="D167" t="str">
            <v>HESS</v>
          </cell>
          <cell r="E167" t="str">
            <v>GASIDX</v>
          </cell>
          <cell r="F167">
            <v>929800</v>
          </cell>
          <cell r="H167" t="str">
            <v>Supply - NY</v>
          </cell>
          <cell r="V167">
            <v>0</v>
          </cell>
          <cell r="W167" t="str">
            <v>Not Valued in Nucleus</v>
          </cell>
          <cell r="AE167">
            <v>4.7439999999999998</v>
          </cell>
          <cell r="AH167">
            <v>0</v>
          </cell>
          <cell r="AI167">
            <v>0</v>
          </cell>
          <cell r="AK167">
            <v>0</v>
          </cell>
          <cell r="AM167" t="str">
            <v>NGP 3</v>
          </cell>
          <cell r="AP167">
            <v>0</v>
          </cell>
          <cell r="AQ167" t="str">
            <v>LOSS</v>
          </cell>
        </row>
        <row r="168">
          <cell r="A168" t="str">
            <v>PURCHASE</v>
          </cell>
          <cell r="B168">
            <v>201105</v>
          </cell>
          <cell r="C168">
            <v>166447</v>
          </cell>
          <cell r="D168" t="str">
            <v>HESS</v>
          </cell>
          <cell r="E168" t="str">
            <v>GASGDA</v>
          </cell>
          <cell r="F168">
            <v>0</v>
          </cell>
          <cell r="H168" t="str">
            <v>Supply - LI</v>
          </cell>
          <cell r="V168">
            <v>0</v>
          </cell>
          <cell r="W168" t="str">
            <v>Valued from Nucleus - Demand Only; Summer Option at Index plus adder, hence MtM on supply is zero</v>
          </cell>
          <cell r="AE168">
            <v>4.8193999999999999</v>
          </cell>
          <cell r="AH168">
            <v>0</v>
          </cell>
          <cell r="AI168">
            <v>0</v>
          </cell>
          <cell r="AK168">
            <v>0</v>
          </cell>
          <cell r="AM168" t="str">
            <v>NGP 3</v>
          </cell>
          <cell r="AP168">
            <v>-1057174.0765908118</v>
          </cell>
          <cell r="AQ168" t="str">
            <v>LOSS</v>
          </cell>
        </row>
        <row r="169">
          <cell r="A169" t="str">
            <v>PURCHASE</v>
          </cell>
          <cell r="B169">
            <v>201105</v>
          </cell>
          <cell r="C169">
            <v>166076</v>
          </cell>
          <cell r="D169" t="str">
            <v>JARON</v>
          </cell>
          <cell r="E169" t="str">
            <v>GASGDA</v>
          </cell>
          <cell r="F169">
            <v>0</v>
          </cell>
          <cell r="H169" t="str">
            <v>Supply - LI</v>
          </cell>
          <cell r="V169">
            <v>0</v>
          </cell>
          <cell r="W169" t="str">
            <v>Valued from Nucleus - Demand Only</v>
          </cell>
          <cell r="AE169">
            <v>4.8193999999999999</v>
          </cell>
          <cell r="AH169">
            <v>0</v>
          </cell>
          <cell r="AI169">
            <v>0</v>
          </cell>
          <cell r="AK169">
            <v>0</v>
          </cell>
          <cell r="AM169" t="str">
            <v>NGP 3</v>
          </cell>
          <cell r="AP169">
            <v>-1418456.2318872781</v>
          </cell>
          <cell r="AQ169" t="str">
            <v>LOSS</v>
          </cell>
        </row>
        <row r="170">
          <cell r="A170" t="str">
            <v>PURCHASE</v>
          </cell>
          <cell r="B170">
            <v>201105</v>
          </cell>
          <cell r="C170">
            <v>168216</v>
          </cell>
          <cell r="D170" t="str">
            <v>JARON</v>
          </cell>
          <cell r="E170" t="str">
            <v>GAS</v>
          </cell>
          <cell r="F170">
            <v>0</v>
          </cell>
          <cell r="H170" t="str">
            <v>Supply - LI</v>
          </cell>
          <cell r="V170">
            <v>0</v>
          </cell>
          <cell r="W170" t="str">
            <v>Not Valued - Deal created only to support Counterparty Invoicing of Pipeline Demand</v>
          </cell>
          <cell r="AE170">
            <v>0</v>
          </cell>
          <cell r="AH170">
            <v>0</v>
          </cell>
          <cell r="AI170">
            <v>0</v>
          </cell>
          <cell r="AK170">
            <v>0</v>
          </cell>
          <cell r="AM170" t="str">
            <v>NGP 3</v>
          </cell>
          <cell r="AP170">
            <v>0</v>
          </cell>
          <cell r="AQ170" t="str">
            <v>LOSS</v>
          </cell>
        </row>
        <row r="171">
          <cell r="A171" t="str">
            <v>PURCHASE</v>
          </cell>
          <cell r="B171">
            <v>201105</v>
          </cell>
          <cell r="C171">
            <v>166059</v>
          </cell>
          <cell r="D171" t="str">
            <v>REPSOL</v>
          </cell>
          <cell r="E171" t="str">
            <v>GASIDX</v>
          </cell>
          <cell r="F171">
            <v>0</v>
          </cell>
          <cell r="H171" t="str">
            <v>Supply - EN</v>
          </cell>
          <cell r="V171">
            <v>0</v>
          </cell>
          <cell r="W171" t="str">
            <v>Not Valued from Nucleus - Model</v>
          </cell>
          <cell r="AE171">
            <v>4.7595999999999998</v>
          </cell>
          <cell r="AH171">
            <v>0</v>
          </cell>
          <cell r="AI171">
            <v>0</v>
          </cell>
          <cell r="AK171">
            <v>0</v>
          </cell>
          <cell r="AM171" t="str">
            <v>NGP 3</v>
          </cell>
          <cell r="AP171">
            <v>0</v>
          </cell>
          <cell r="AQ171" t="str">
            <v>LOSS</v>
          </cell>
        </row>
        <row r="172">
          <cell r="A172" t="str">
            <v>PURCHASE</v>
          </cell>
          <cell r="B172">
            <v>201105</v>
          </cell>
          <cell r="C172">
            <v>166062</v>
          </cell>
          <cell r="D172" t="str">
            <v>REPSOL</v>
          </cell>
          <cell r="E172" t="str">
            <v>GASGDA</v>
          </cell>
          <cell r="F172">
            <v>0</v>
          </cell>
          <cell r="H172" t="str">
            <v>Supply - EN</v>
          </cell>
          <cell r="V172">
            <v>0</v>
          </cell>
          <cell r="W172" t="str">
            <v>Not Valued from Nucleus - Model</v>
          </cell>
          <cell r="AE172">
            <v>4.7595999999999998</v>
          </cell>
          <cell r="AH172">
            <v>0</v>
          </cell>
          <cell r="AI172">
            <v>0</v>
          </cell>
          <cell r="AK172">
            <v>0</v>
          </cell>
          <cell r="AM172" t="str">
            <v>NGP 3</v>
          </cell>
          <cell r="AP172">
            <v>0</v>
          </cell>
          <cell r="AQ172" t="str">
            <v>LOSS</v>
          </cell>
        </row>
        <row r="173">
          <cell r="A173" t="str">
            <v>PURCHASE</v>
          </cell>
          <cell r="B173">
            <v>201105</v>
          </cell>
          <cell r="C173">
            <v>166063</v>
          </cell>
          <cell r="D173" t="str">
            <v>REPSOL</v>
          </cell>
          <cell r="E173" t="str">
            <v>GASGDA</v>
          </cell>
          <cell r="F173">
            <v>0</v>
          </cell>
          <cell r="H173" t="str">
            <v>Supply - EN</v>
          </cell>
          <cell r="V173">
            <v>0</v>
          </cell>
          <cell r="W173" t="str">
            <v>Not Valued from Nucleus - Model</v>
          </cell>
          <cell r="AE173">
            <v>4.7595999999999998</v>
          </cell>
          <cell r="AH173">
            <v>0</v>
          </cell>
          <cell r="AI173">
            <v>0</v>
          </cell>
          <cell r="AK173">
            <v>0</v>
          </cell>
          <cell r="AM173" t="str">
            <v>NGP 3</v>
          </cell>
          <cell r="AP173">
            <v>0</v>
          </cell>
          <cell r="AQ173" t="str">
            <v>LOSS</v>
          </cell>
        </row>
        <row r="174">
          <cell r="A174" t="str">
            <v>PURCHASE</v>
          </cell>
          <cell r="B174">
            <v>201105</v>
          </cell>
          <cell r="C174">
            <v>167168</v>
          </cell>
          <cell r="D174" t="str">
            <v>REPSOL</v>
          </cell>
          <cell r="E174" t="str">
            <v>GASGDA</v>
          </cell>
          <cell r="F174">
            <v>0</v>
          </cell>
          <cell r="H174" t="str">
            <v>Supply - NEC</v>
          </cell>
          <cell r="V174">
            <v>0</v>
          </cell>
          <cell r="W174" t="str">
            <v>Valued from Nucleus</v>
          </cell>
          <cell r="AE174">
            <v>4.7690000000000001</v>
          </cell>
          <cell r="AH174">
            <v>0</v>
          </cell>
          <cell r="AI174">
            <v>0</v>
          </cell>
          <cell r="AK174">
            <v>0</v>
          </cell>
          <cell r="AM174" t="str">
            <v>NGP 3</v>
          </cell>
          <cell r="AP174">
            <v>-81653.494162684947</v>
          </cell>
          <cell r="AQ174" t="str">
            <v>LOSS</v>
          </cell>
        </row>
        <row r="175">
          <cell r="A175" t="str">
            <v>PURCHASE</v>
          </cell>
          <cell r="B175">
            <v>201105</v>
          </cell>
          <cell r="C175">
            <v>180246</v>
          </cell>
          <cell r="D175" t="str">
            <v>SPARKENRGY</v>
          </cell>
          <cell r="E175" t="str">
            <v>GASIDX</v>
          </cell>
          <cell r="F175">
            <v>154970</v>
          </cell>
          <cell r="H175" t="str">
            <v>Supply - BG</v>
          </cell>
          <cell r="V175">
            <v>774.83199999999999</v>
          </cell>
          <cell r="W175" t="str">
            <v>Valued from Nucleus ~ Portfolio Changed from Optimization BG to Supply BG pending DPU Approval of Co-Management Agreement. Per Discussion with Steve M, AZ and Mike Wuertz</v>
          </cell>
          <cell r="AE175">
            <v>4.2698999999999998</v>
          </cell>
          <cell r="AH175">
            <v>661971.19147659058</v>
          </cell>
          <cell r="AI175">
            <v>155032.01280512204</v>
          </cell>
          <cell r="AK175">
            <v>155032.01280512204</v>
          </cell>
          <cell r="AM175" t="str">
            <v>NGP 3</v>
          </cell>
          <cell r="AP175">
            <v>-774.24812000000009</v>
          </cell>
          <cell r="AQ175" t="str">
            <v>LOSS</v>
          </cell>
        </row>
        <row r="176">
          <cell r="A176" t="str">
            <v>PURCHASE</v>
          </cell>
          <cell r="B176">
            <v>201105</v>
          </cell>
          <cell r="C176">
            <v>166066</v>
          </cell>
          <cell r="D176" t="str">
            <v>TENASKA</v>
          </cell>
          <cell r="E176" t="str">
            <v>GASGDA</v>
          </cell>
          <cell r="F176">
            <v>0</v>
          </cell>
          <cell r="H176" t="str">
            <v>Supply - LI</v>
          </cell>
          <cell r="V176">
            <v>0</v>
          </cell>
          <cell r="W176" t="str">
            <v>Valued from Nucleus</v>
          </cell>
          <cell r="AE176">
            <v>4.8193999999999999</v>
          </cell>
          <cell r="AH176">
            <v>0</v>
          </cell>
          <cell r="AI176">
            <v>0</v>
          </cell>
          <cell r="AK176">
            <v>0</v>
          </cell>
          <cell r="AM176" t="str">
            <v>NGP 3</v>
          </cell>
          <cell r="AP176">
            <v>-1499254.686789599</v>
          </cell>
          <cell r="AQ176" t="str">
            <v>LOSS</v>
          </cell>
        </row>
        <row r="177">
          <cell r="A177" t="str">
            <v>PURCHASE</v>
          </cell>
          <cell r="B177">
            <v>201105</v>
          </cell>
          <cell r="C177">
            <v>168217</v>
          </cell>
          <cell r="D177" t="str">
            <v>TENASKA</v>
          </cell>
          <cell r="E177" t="str">
            <v>GAS</v>
          </cell>
          <cell r="F177">
            <v>0</v>
          </cell>
          <cell r="H177" t="str">
            <v>Supply - LI</v>
          </cell>
          <cell r="V177">
            <v>0</v>
          </cell>
          <cell r="W177" t="str">
            <v>Not Valued - Deal created only to support Counterparty Invoicing of Pipeline Demand</v>
          </cell>
          <cell r="AE177">
            <v>0</v>
          </cell>
          <cell r="AH177">
            <v>0</v>
          </cell>
          <cell r="AI177">
            <v>0</v>
          </cell>
          <cell r="AK177">
            <v>0</v>
          </cell>
          <cell r="AM177" t="str">
            <v>NGP 3</v>
          </cell>
          <cell r="AP177">
            <v>0</v>
          </cell>
          <cell r="AQ177" t="str">
            <v>LOSS</v>
          </cell>
        </row>
        <row r="178">
          <cell r="A178" t="str">
            <v>PURCHASE</v>
          </cell>
          <cell r="B178">
            <v>201106</v>
          </cell>
          <cell r="C178">
            <v>67038</v>
          </cell>
          <cell r="D178" t="str">
            <v>ANE</v>
          </cell>
          <cell r="E178" t="str">
            <v>GASIDX</v>
          </cell>
          <cell r="F178">
            <v>221050</v>
          </cell>
          <cell r="H178" t="str">
            <v>Supply - NY</v>
          </cell>
          <cell r="V178">
            <v>229238.57149437012</v>
          </cell>
          <cell r="W178" t="str">
            <v>Valued in Nucleus</v>
          </cell>
          <cell r="AE178">
            <v>4.9930000000000003</v>
          </cell>
          <cell r="AH178">
            <v>1104475.7830481338</v>
          </cell>
          <cell r="AI178">
            <v>221204.84339037328</v>
          </cell>
          <cell r="AK178">
            <v>221204.84339037328</v>
          </cell>
          <cell r="AM178" t="str">
            <v>NGP 3</v>
          </cell>
          <cell r="AP178">
            <v>-138622.13718114214</v>
          </cell>
          <cell r="AQ178" t="str">
            <v>LOSS</v>
          </cell>
        </row>
        <row r="179">
          <cell r="A179" t="str">
            <v>PURCHASE</v>
          </cell>
          <cell r="B179">
            <v>201106</v>
          </cell>
          <cell r="C179">
            <v>67039</v>
          </cell>
          <cell r="D179" t="str">
            <v>ANE</v>
          </cell>
          <cell r="E179" t="str">
            <v>GASIDX</v>
          </cell>
          <cell r="F179">
            <v>215960</v>
          </cell>
          <cell r="H179" t="str">
            <v>Supply - LI</v>
          </cell>
          <cell r="V179">
            <v>223955.45459174263</v>
          </cell>
          <cell r="W179" t="str">
            <v>Valued in Nucleus</v>
          </cell>
          <cell r="AE179">
            <v>4.9930000000000003</v>
          </cell>
          <cell r="AH179">
            <v>1079043.6105273692</v>
          </cell>
          <cell r="AI179">
            <v>216111.27789452617</v>
          </cell>
          <cell r="AK179">
            <v>216111.27789452617</v>
          </cell>
          <cell r="AM179" t="str">
            <v>NGP 3</v>
          </cell>
          <cell r="AP179">
            <v>-135422.45147320032</v>
          </cell>
          <cell r="AQ179" t="str">
            <v>LOSS</v>
          </cell>
        </row>
        <row r="180">
          <cell r="A180" t="str">
            <v>PURCHASE</v>
          </cell>
          <cell r="B180">
            <v>201106</v>
          </cell>
          <cell r="C180">
            <v>166064</v>
          </cell>
          <cell r="D180" t="str">
            <v>BGLNG</v>
          </cell>
          <cell r="E180" t="str">
            <v>GASGDA</v>
          </cell>
          <cell r="F180">
            <v>0</v>
          </cell>
          <cell r="H180" t="str">
            <v>Supply - LI</v>
          </cell>
          <cell r="V180">
            <v>0</v>
          </cell>
          <cell r="W180" t="str">
            <v>Valued from Nucleus</v>
          </cell>
          <cell r="AE180">
            <v>4.8948999999999998</v>
          </cell>
          <cell r="AH180">
            <v>0</v>
          </cell>
          <cell r="AI180">
            <v>0</v>
          </cell>
          <cell r="AK180">
            <v>0</v>
          </cell>
          <cell r="AM180" t="str">
            <v>NGP 3</v>
          </cell>
          <cell r="AP180">
            <v>-1591057.7213541814</v>
          </cell>
          <cell r="AQ180" t="str">
            <v>LOSS</v>
          </cell>
        </row>
        <row r="181">
          <cell r="A181" t="str">
            <v>PURCHASE</v>
          </cell>
          <cell r="B181">
            <v>201106</v>
          </cell>
          <cell r="C181">
            <v>166075</v>
          </cell>
          <cell r="D181" t="str">
            <v>BGLNG</v>
          </cell>
          <cell r="E181" t="str">
            <v>GASGDA</v>
          </cell>
          <cell r="F181">
            <v>0</v>
          </cell>
          <cell r="H181" t="str">
            <v>Supply - LI</v>
          </cell>
          <cell r="V181">
            <v>0</v>
          </cell>
          <cell r="W181" t="str">
            <v>Valued from nucleus - Demand Only</v>
          </cell>
          <cell r="AE181">
            <v>4.8948999999999998</v>
          </cell>
          <cell r="AH181">
            <v>0</v>
          </cell>
          <cell r="AI181">
            <v>0</v>
          </cell>
          <cell r="AK181">
            <v>0</v>
          </cell>
          <cell r="AM181" t="str">
            <v>NGP 3</v>
          </cell>
          <cell r="AP181">
            <v>-1289775.6568813808</v>
          </cell>
          <cell r="AQ181" t="str">
            <v>LOSS</v>
          </cell>
        </row>
        <row r="182">
          <cell r="A182" t="str">
            <v>PURCHASE</v>
          </cell>
          <cell r="B182">
            <v>201106</v>
          </cell>
          <cell r="C182">
            <v>168214</v>
          </cell>
          <cell r="D182" t="str">
            <v>BGLNG</v>
          </cell>
          <cell r="E182" t="str">
            <v>GAS</v>
          </cell>
          <cell r="F182">
            <v>0</v>
          </cell>
          <cell r="H182" t="str">
            <v>Supply - LI</v>
          </cell>
          <cell r="V182">
            <v>0</v>
          </cell>
          <cell r="W182" t="str">
            <v>Not Valued - Deal created only to support Counterparty Invoicing of Pipeline Demand</v>
          </cell>
          <cell r="AE182">
            <v>0</v>
          </cell>
          <cell r="AH182">
            <v>0</v>
          </cell>
          <cell r="AI182">
            <v>0</v>
          </cell>
          <cell r="AK182">
            <v>0</v>
          </cell>
          <cell r="AM182" t="str">
            <v>NGP 3</v>
          </cell>
          <cell r="AP182">
            <v>0</v>
          </cell>
          <cell r="AQ182" t="str">
            <v>LOSS</v>
          </cell>
        </row>
        <row r="183">
          <cell r="A183" t="str">
            <v>PURCHASE</v>
          </cell>
          <cell r="B183">
            <v>201106</v>
          </cell>
          <cell r="C183">
            <v>153738</v>
          </cell>
          <cell r="D183" t="str">
            <v>BP</v>
          </cell>
          <cell r="E183" t="str">
            <v>FUTTRG</v>
          </cell>
          <cell r="F183">
            <v>-282580</v>
          </cell>
          <cell r="H183" t="str">
            <v>Supply - NIMO</v>
          </cell>
          <cell r="V183">
            <v>-32497.171999999999</v>
          </cell>
          <cell r="W183" t="str">
            <v>Valued from Nucleus - Firm Vol</v>
          </cell>
          <cell r="AE183">
            <v>5.32</v>
          </cell>
          <cell r="AH183">
            <v>0</v>
          </cell>
          <cell r="AI183">
            <v>0</v>
          </cell>
          <cell r="AK183">
            <v>0</v>
          </cell>
          <cell r="AM183" t="str">
            <v>NGP 3</v>
          </cell>
          <cell r="AP183">
            <v>-32497.171999999999</v>
          </cell>
          <cell r="AQ183" t="str">
            <v>LOSS</v>
          </cell>
        </row>
        <row r="184">
          <cell r="A184" t="str">
            <v>PURCHASE</v>
          </cell>
          <cell r="B184">
            <v>201106</v>
          </cell>
          <cell r="C184">
            <v>153738</v>
          </cell>
          <cell r="D184" t="str">
            <v>BP</v>
          </cell>
          <cell r="E184" t="str">
            <v>GASTRG</v>
          </cell>
          <cell r="F184">
            <v>282580</v>
          </cell>
          <cell r="H184" t="str">
            <v>Supply - NIMO</v>
          </cell>
          <cell r="V184">
            <v>64994.343999999997</v>
          </cell>
          <cell r="W184" t="str">
            <v>Valued from Nucleus - Firm Vol</v>
          </cell>
          <cell r="AE184">
            <v>5.32</v>
          </cell>
          <cell r="AH184">
            <v>1503325.6</v>
          </cell>
          <cell r="AI184">
            <v>282580</v>
          </cell>
          <cell r="AK184">
            <v>282580</v>
          </cell>
          <cell r="AM184" t="str">
            <v>NGP 3</v>
          </cell>
          <cell r="AP184">
            <v>59346.700119999994</v>
          </cell>
          <cell r="AQ184" t="str">
            <v>GAIN</v>
          </cell>
        </row>
        <row r="185">
          <cell r="A185" t="str">
            <v>PURCHASE</v>
          </cell>
          <cell r="B185">
            <v>201106</v>
          </cell>
          <cell r="C185">
            <v>166449</v>
          </cell>
          <cell r="D185" t="str">
            <v>BP</v>
          </cell>
          <cell r="E185" t="str">
            <v>GASGDA</v>
          </cell>
          <cell r="F185">
            <v>0</v>
          </cell>
          <cell r="H185" t="str">
            <v>Supply - LI</v>
          </cell>
          <cell r="V185">
            <v>0</v>
          </cell>
          <cell r="W185" t="str">
            <v>Not Valued from Nucleus - Model</v>
          </cell>
          <cell r="AE185">
            <v>4.8948999999999998</v>
          </cell>
          <cell r="AH185">
            <v>0</v>
          </cell>
          <cell r="AI185">
            <v>0</v>
          </cell>
          <cell r="AK185">
            <v>0</v>
          </cell>
          <cell r="AM185" t="str">
            <v>NGP 3</v>
          </cell>
          <cell r="AP185">
            <v>0</v>
          </cell>
          <cell r="AQ185" t="str">
            <v>LOSS</v>
          </cell>
        </row>
        <row r="186">
          <cell r="A186" t="str">
            <v>PURCHASE</v>
          </cell>
          <cell r="B186">
            <v>201106</v>
          </cell>
          <cell r="C186">
            <v>48215</v>
          </cell>
          <cell r="D186" t="str">
            <v>BPCANADA</v>
          </cell>
          <cell r="E186" t="str">
            <v>GASIDX</v>
          </cell>
          <cell r="F186">
            <v>76490</v>
          </cell>
          <cell r="H186" t="str">
            <v>Supply - LI</v>
          </cell>
          <cell r="V186">
            <v>-4972.0590000000002</v>
          </cell>
          <cell r="W186" t="str">
            <v>Valued in Nucleus</v>
          </cell>
          <cell r="AE186">
            <v>4.7629999999999999</v>
          </cell>
          <cell r="AH186">
            <v>364577.07395176624</v>
          </cell>
          <cell r="AI186">
            <v>76543.580506354454</v>
          </cell>
          <cell r="AK186">
            <v>76543.580506354454</v>
          </cell>
          <cell r="AM186" t="str">
            <v>NGP 3</v>
          </cell>
          <cell r="AP186">
            <v>-6118.6058549999998</v>
          </cell>
          <cell r="AQ186" t="str">
            <v>LOSS</v>
          </cell>
        </row>
        <row r="187">
          <cell r="A187" t="str">
            <v>PURCHASE</v>
          </cell>
          <cell r="B187">
            <v>201106</v>
          </cell>
          <cell r="C187">
            <v>48216</v>
          </cell>
          <cell r="D187" t="str">
            <v>BPCANADA</v>
          </cell>
          <cell r="E187" t="str">
            <v>GASIDX</v>
          </cell>
          <cell r="F187">
            <v>95920</v>
          </cell>
          <cell r="H187" t="str">
            <v>Supply - EN</v>
          </cell>
          <cell r="V187">
            <v>-6235.0519999999997</v>
          </cell>
          <cell r="W187" t="str">
            <v>Valued in Nucleus</v>
          </cell>
          <cell r="AE187">
            <v>4.7629999999999999</v>
          </cell>
          <cell r="AH187">
            <v>457186.99089362554</v>
          </cell>
          <cell r="AI187">
            <v>95987.191033723604</v>
          </cell>
          <cell r="AK187">
            <v>95987.191033723604</v>
          </cell>
          <cell r="AM187" t="str">
            <v>NGP 3</v>
          </cell>
          <cell r="AP187">
            <v>-7672.8448399999997</v>
          </cell>
          <cell r="AQ187" t="str">
            <v>LOSS</v>
          </cell>
        </row>
        <row r="188">
          <cell r="A188" t="str">
            <v>PURCHASE</v>
          </cell>
          <cell r="B188">
            <v>201106</v>
          </cell>
          <cell r="C188">
            <v>48217</v>
          </cell>
          <cell r="D188" t="str">
            <v>BPCANADA</v>
          </cell>
          <cell r="E188" t="str">
            <v>GASIDX</v>
          </cell>
          <cell r="F188">
            <v>916690</v>
          </cell>
          <cell r="H188" t="str">
            <v>Supply - NY</v>
          </cell>
          <cell r="V188">
            <v>-59584.796000000002</v>
          </cell>
          <cell r="W188" t="str">
            <v>Valued in Nucleus</v>
          </cell>
          <cell r="AE188">
            <v>4.7629999999999999</v>
          </cell>
          <cell r="AH188">
            <v>4369252.9470629441</v>
          </cell>
          <cell r="AI188">
            <v>917332.13249274495</v>
          </cell>
          <cell r="AK188">
            <v>917332.13249274495</v>
          </cell>
          <cell r="AM188" t="str">
            <v>NGP 3</v>
          </cell>
          <cell r="AP188">
            <v>-73325.520755000005</v>
          </cell>
          <cell r="AQ188" t="str">
            <v>LOSS</v>
          </cell>
        </row>
        <row r="189">
          <cell r="A189" t="str">
            <v>PURCHASE</v>
          </cell>
          <cell r="B189">
            <v>201106</v>
          </cell>
          <cell r="C189">
            <v>116952</v>
          </cell>
          <cell r="D189" t="str">
            <v>BPCANADA</v>
          </cell>
          <cell r="E189" t="str">
            <v>GASIDX</v>
          </cell>
          <cell r="F189">
            <v>322580</v>
          </cell>
          <cell r="H189" t="str">
            <v>Supply - BG</v>
          </cell>
          <cell r="V189">
            <v>-20968.016</v>
          </cell>
          <cell r="W189" t="str">
            <v>Valued in Nucleus</v>
          </cell>
          <cell r="AE189">
            <v>4.7629999999999999</v>
          </cell>
          <cell r="AH189">
            <v>1537524.8073651558</v>
          </cell>
          <cell r="AI189">
            <v>322805.96417492244</v>
          </cell>
          <cell r="AK189">
            <v>322805.96417492244</v>
          </cell>
          <cell r="AM189" t="str">
            <v>NGP 3</v>
          </cell>
          <cell r="AP189">
            <v>-25803.32891</v>
          </cell>
          <cell r="AQ189" t="str">
            <v>LOSS</v>
          </cell>
        </row>
        <row r="190">
          <cell r="A190" t="str">
            <v>PURCHASE</v>
          </cell>
          <cell r="B190">
            <v>201106</v>
          </cell>
          <cell r="C190">
            <v>116953</v>
          </cell>
          <cell r="D190" t="str">
            <v>BPCANADA</v>
          </cell>
          <cell r="E190" t="str">
            <v>GASIDX</v>
          </cell>
          <cell r="F190">
            <v>49810</v>
          </cell>
          <cell r="H190" t="str">
            <v>Supply - EG</v>
          </cell>
          <cell r="V190">
            <v>-3237.393</v>
          </cell>
          <cell r="W190" t="str">
            <v>Valued in Nucleus</v>
          </cell>
          <cell r="AE190">
            <v>4.7629999999999999</v>
          </cell>
          <cell r="AH190">
            <v>237411.21785249675</v>
          </cell>
          <cell r="AI190">
            <v>49844.8914239968</v>
          </cell>
          <cell r="AK190">
            <v>49844.8914239968</v>
          </cell>
          <cell r="AM190" t="str">
            <v>NGP 3</v>
          </cell>
          <cell r="AP190">
            <v>-3984.0199950000001</v>
          </cell>
          <cell r="AQ190" t="str">
            <v>LOSS</v>
          </cell>
        </row>
        <row r="191">
          <cell r="A191" t="str">
            <v>PURCHASE</v>
          </cell>
          <cell r="B191">
            <v>201106</v>
          </cell>
          <cell r="C191">
            <v>84190</v>
          </cell>
          <cell r="D191" t="str">
            <v>BPCANMKT</v>
          </cell>
          <cell r="E191" t="str">
            <v>GASIDX</v>
          </cell>
          <cell r="F191">
            <v>766010</v>
          </cell>
          <cell r="H191" t="str">
            <v>Supply - NIMO</v>
          </cell>
          <cell r="V191">
            <v>890488.51300000004</v>
          </cell>
          <cell r="W191" t="str">
            <v>Valued in Nucleus</v>
          </cell>
          <cell r="AE191">
            <v>4.9930000000000003</v>
          </cell>
          <cell r="AH191">
            <v>3827367.0869608731</v>
          </cell>
          <cell r="AI191">
            <v>766546.58260782552</v>
          </cell>
          <cell r="AK191">
            <v>766546.58260782552</v>
          </cell>
          <cell r="AM191" t="str">
            <v>NGP 3</v>
          </cell>
          <cell r="AP191">
            <v>-625181.07494825742</v>
          </cell>
          <cell r="AQ191" t="str">
            <v>LOSS</v>
          </cell>
        </row>
        <row r="192">
          <cell r="A192" t="str">
            <v>PURCHASE</v>
          </cell>
          <cell r="B192">
            <v>201106</v>
          </cell>
          <cell r="C192">
            <v>91709</v>
          </cell>
          <cell r="D192" t="str">
            <v>BPCANMKT</v>
          </cell>
          <cell r="E192" t="str">
            <v>GASIDX</v>
          </cell>
          <cell r="F192">
            <v>0</v>
          </cell>
          <cell r="H192" t="str">
            <v>Supply - NIMO</v>
          </cell>
          <cell r="V192">
            <v>0</v>
          </cell>
          <cell r="W192" t="str">
            <v>Not valued in Nucleus</v>
          </cell>
          <cell r="AE192">
            <v>4.9930000000000003</v>
          </cell>
          <cell r="AH192">
            <v>0</v>
          </cell>
          <cell r="AI192">
            <v>0</v>
          </cell>
          <cell r="AK192">
            <v>0</v>
          </cell>
          <cell r="AM192" t="str">
            <v>NGP 3</v>
          </cell>
          <cell r="AP192">
            <v>0</v>
          </cell>
          <cell r="AQ192" t="str">
            <v>LOSS</v>
          </cell>
        </row>
        <row r="193">
          <cell r="A193" t="str">
            <v>PURCHASE</v>
          </cell>
          <cell r="B193">
            <v>201106</v>
          </cell>
          <cell r="C193">
            <v>167165</v>
          </cell>
          <cell r="D193" t="str">
            <v>CARGILL</v>
          </cell>
          <cell r="E193" t="str">
            <v>GASIDX</v>
          </cell>
          <cell r="F193">
            <v>374820</v>
          </cell>
          <cell r="H193" t="str">
            <v>Supply - NY</v>
          </cell>
          <cell r="V193">
            <v>0</v>
          </cell>
          <cell r="W193" t="str">
            <v>Not Valued from Nucleus - AZ Model</v>
          </cell>
          <cell r="AE193">
            <v>4.7629999999999999</v>
          </cell>
          <cell r="AH193">
            <v>0</v>
          </cell>
          <cell r="AI193">
            <v>0</v>
          </cell>
          <cell r="AK193">
            <v>0</v>
          </cell>
          <cell r="AM193" t="str">
            <v>NGP 3</v>
          </cell>
          <cell r="AP193">
            <v>0</v>
          </cell>
          <cell r="AQ193" t="str">
            <v>LOSS</v>
          </cell>
        </row>
        <row r="194">
          <cell r="A194" t="str">
            <v>PURCHASE</v>
          </cell>
          <cell r="B194">
            <v>201106</v>
          </cell>
          <cell r="C194">
            <v>167165</v>
          </cell>
          <cell r="D194" t="str">
            <v>CARGILL</v>
          </cell>
          <cell r="E194" t="str">
            <v>GASIDX</v>
          </cell>
          <cell r="F194">
            <v>838640</v>
          </cell>
          <cell r="H194" t="str">
            <v>Supply - NY</v>
          </cell>
          <cell r="V194">
            <v>0</v>
          </cell>
          <cell r="W194" t="str">
            <v>Not Valued from Nucleus - AZ Model</v>
          </cell>
          <cell r="AE194">
            <v>4.7629999999999999</v>
          </cell>
          <cell r="AH194">
            <v>0</v>
          </cell>
          <cell r="AI194">
            <v>0</v>
          </cell>
          <cell r="AK194">
            <v>0</v>
          </cell>
          <cell r="AM194" t="str">
            <v>NGP 3</v>
          </cell>
          <cell r="AP194">
            <v>0</v>
          </cell>
          <cell r="AQ194" t="str">
            <v>LOSS</v>
          </cell>
        </row>
        <row r="195">
          <cell r="A195" t="str">
            <v>PURCHASE</v>
          </cell>
          <cell r="B195">
            <v>201106</v>
          </cell>
          <cell r="C195">
            <v>167167</v>
          </cell>
          <cell r="D195" t="str">
            <v>CARGILL</v>
          </cell>
          <cell r="E195" t="str">
            <v>GASIDX</v>
          </cell>
          <cell r="F195">
            <v>374820</v>
          </cell>
          <cell r="H195" t="str">
            <v>Supply - LI</v>
          </cell>
          <cell r="V195">
            <v>0</v>
          </cell>
          <cell r="W195" t="str">
            <v>Not Valued from Nucleus - AZ Model</v>
          </cell>
          <cell r="AE195">
            <v>4.7629999999999999</v>
          </cell>
          <cell r="AH195">
            <v>0</v>
          </cell>
          <cell r="AI195">
            <v>0</v>
          </cell>
          <cell r="AK195">
            <v>0</v>
          </cell>
          <cell r="AM195" t="str">
            <v>NGP 3</v>
          </cell>
          <cell r="AP195">
            <v>0</v>
          </cell>
          <cell r="AQ195" t="str">
            <v>LOSS</v>
          </cell>
        </row>
        <row r="196">
          <cell r="A196" t="str">
            <v>PURCHASE</v>
          </cell>
          <cell r="B196">
            <v>201106</v>
          </cell>
          <cell r="C196">
            <v>167167</v>
          </cell>
          <cell r="D196" t="str">
            <v>CARGILL</v>
          </cell>
          <cell r="E196" t="str">
            <v>GASIDX</v>
          </cell>
          <cell r="F196">
            <v>747630</v>
          </cell>
          <cell r="H196" t="str">
            <v>Supply - LI</v>
          </cell>
          <cell r="V196">
            <v>0</v>
          </cell>
          <cell r="W196" t="str">
            <v>Not Valued from Nucleus - AZ Model</v>
          </cell>
          <cell r="AE196">
            <v>4.7629999999999999</v>
          </cell>
          <cell r="AH196">
            <v>0</v>
          </cell>
          <cell r="AI196">
            <v>0</v>
          </cell>
          <cell r="AK196">
            <v>0</v>
          </cell>
          <cell r="AM196" t="str">
            <v>NGP 3</v>
          </cell>
          <cell r="AP196">
            <v>0</v>
          </cell>
          <cell r="AQ196" t="str">
            <v>LOSS</v>
          </cell>
        </row>
        <row r="197">
          <cell r="A197" t="str">
            <v>PURCHASE</v>
          </cell>
          <cell r="B197">
            <v>201106</v>
          </cell>
          <cell r="C197">
            <v>179612</v>
          </cell>
          <cell r="D197" t="str">
            <v>CITI</v>
          </cell>
          <cell r="E197" t="str">
            <v>GASIDX</v>
          </cell>
          <cell r="F197">
            <v>299860</v>
          </cell>
          <cell r="H197" t="str">
            <v>Supply - BG</v>
          </cell>
          <cell r="V197">
            <v>749.63900000000001</v>
          </cell>
          <cell r="W197" t="str">
            <v>Valued from Nucleus ~ Portfolio Changed from Optimization BG to Supply BG pending DPU Approval of Co-Management Agreement. Per Discussion with Steve M, AZ and Mike Wuertz</v>
          </cell>
          <cell r="AE197">
            <v>4.3285999999999998</v>
          </cell>
          <cell r="AH197">
            <v>1298883.214249975</v>
          </cell>
          <cell r="AI197">
            <v>300070.04903432401</v>
          </cell>
          <cell r="AK197">
            <v>300070.04903432401</v>
          </cell>
          <cell r="AM197" t="str">
            <v>NGP 3</v>
          </cell>
          <cell r="AP197">
            <v>-2246.8619799999997</v>
          </cell>
          <cell r="AQ197" t="str">
            <v>LOSS</v>
          </cell>
        </row>
        <row r="198">
          <cell r="A198" t="str">
            <v>PURCHASE</v>
          </cell>
          <cell r="B198">
            <v>201106</v>
          </cell>
          <cell r="C198">
            <v>181089</v>
          </cell>
          <cell r="D198" t="str">
            <v>DEVONGAS</v>
          </cell>
          <cell r="E198" t="str">
            <v>GASIDX</v>
          </cell>
          <cell r="F198">
            <v>299860</v>
          </cell>
          <cell r="H198" t="str">
            <v>Supply - BG</v>
          </cell>
          <cell r="V198">
            <v>0</v>
          </cell>
          <cell r="W198" t="str">
            <v>Valued from Nucleus ~ Portfolio Changed from Optimization BG to Supply BG pending DPU Approval of Co-Management Agreement. Per Discussion with Steve M, AZ and Mike Wuertz</v>
          </cell>
          <cell r="AE198">
            <v>4.3285999999999998</v>
          </cell>
          <cell r="AH198">
            <v>1298883.214249975</v>
          </cell>
          <cell r="AI198">
            <v>300070.04903432401</v>
          </cell>
          <cell r="AK198">
            <v>300070.04903432401</v>
          </cell>
          <cell r="AM198" t="str">
            <v>NGP 3</v>
          </cell>
          <cell r="AP198">
            <v>-2996.5009799999998</v>
          </cell>
          <cell r="AQ198" t="str">
            <v>LOSS</v>
          </cell>
        </row>
        <row r="199">
          <cell r="A199" t="str">
            <v>PURCHASE</v>
          </cell>
          <cell r="B199">
            <v>201106</v>
          </cell>
          <cell r="C199">
            <v>173774</v>
          </cell>
          <cell r="D199" t="str">
            <v>DISTRIGAS</v>
          </cell>
          <cell r="E199" t="str">
            <v>GAS</v>
          </cell>
          <cell r="F199">
            <v>0</v>
          </cell>
          <cell r="H199" t="str">
            <v>LNG - BG</v>
          </cell>
          <cell r="V199">
            <v>0</v>
          </cell>
          <cell r="W199" t="str">
            <v>Not Valued from Nucleus - FVS 217</v>
          </cell>
          <cell r="AE199">
            <v>0</v>
          </cell>
          <cell r="AH199">
            <v>0</v>
          </cell>
          <cell r="AI199">
            <v>0</v>
          </cell>
          <cell r="AK199">
            <v>0</v>
          </cell>
          <cell r="AM199" t="str">
            <v>NGP 3</v>
          </cell>
          <cell r="AP199">
            <v>0</v>
          </cell>
          <cell r="AQ199" t="str">
            <v>LOSS</v>
          </cell>
        </row>
        <row r="200">
          <cell r="A200" t="str">
            <v>PURCHASE</v>
          </cell>
          <cell r="B200">
            <v>201106</v>
          </cell>
          <cell r="C200">
            <v>166065</v>
          </cell>
          <cell r="D200" t="str">
            <v>EMERASVC</v>
          </cell>
          <cell r="E200" t="str">
            <v>GASGDA</v>
          </cell>
          <cell r="F200">
            <v>0</v>
          </cell>
          <cell r="H200" t="str">
            <v>Supply - LI</v>
          </cell>
          <cell r="V200">
            <v>0</v>
          </cell>
          <cell r="W200" t="str">
            <v>Valued from Nucleus</v>
          </cell>
          <cell r="AE200">
            <v>4.8948999999999998</v>
          </cell>
          <cell r="AH200">
            <v>0</v>
          </cell>
          <cell r="AI200">
            <v>0</v>
          </cell>
          <cell r="AK200">
            <v>0</v>
          </cell>
          <cell r="AM200" t="str">
            <v>NGP 3</v>
          </cell>
          <cell r="AP200">
            <v>-1428310.5865543729</v>
          </cell>
          <cell r="AQ200" t="str">
            <v>LOSS</v>
          </cell>
        </row>
        <row r="201">
          <cell r="A201" t="str">
            <v>PURCHASE</v>
          </cell>
          <cell r="B201">
            <v>201106</v>
          </cell>
          <cell r="C201">
            <v>168215</v>
          </cell>
          <cell r="D201" t="str">
            <v>EMERASVC</v>
          </cell>
          <cell r="E201" t="str">
            <v>GAS</v>
          </cell>
          <cell r="F201">
            <v>0</v>
          </cell>
          <cell r="H201" t="str">
            <v>Supply - LI</v>
          </cell>
          <cell r="V201">
            <v>0</v>
          </cell>
          <cell r="W201" t="str">
            <v>Not Valued - Deal created only to support Counterparty Invoicing of Pipeline Demand</v>
          </cell>
          <cell r="AE201">
            <v>0</v>
          </cell>
          <cell r="AH201">
            <v>0</v>
          </cell>
          <cell r="AI201">
            <v>0</v>
          </cell>
          <cell r="AK201">
            <v>0</v>
          </cell>
          <cell r="AM201" t="str">
            <v>NGP 3</v>
          </cell>
          <cell r="AP201">
            <v>0</v>
          </cell>
          <cell r="AQ201" t="str">
            <v>LOSS</v>
          </cell>
        </row>
        <row r="202">
          <cell r="A202" t="str">
            <v>PURCHASE</v>
          </cell>
          <cell r="B202">
            <v>201106</v>
          </cell>
          <cell r="C202">
            <v>165659</v>
          </cell>
          <cell r="D202" t="str">
            <v>GRANITERDG</v>
          </cell>
          <cell r="E202" t="str">
            <v>GAS</v>
          </cell>
          <cell r="F202">
            <v>0</v>
          </cell>
          <cell r="H202" t="str">
            <v>Supply - EN</v>
          </cell>
          <cell r="V202">
            <v>0</v>
          </cell>
          <cell r="W202" t="str">
            <v>Not Valued from Nucleus - Model AZ</v>
          </cell>
          <cell r="AE202">
            <v>0</v>
          </cell>
          <cell r="AH202">
            <v>0</v>
          </cell>
          <cell r="AI202">
            <v>0</v>
          </cell>
          <cell r="AK202">
            <v>0</v>
          </cell>
          <cell r="AM202" t="str">
            <v>NGP 3</v>
          </cell>
          <cell r="AP202">
            <v>0</v>
          </cell>
          <cell r="AQ202" t="str">
            <v>LOSS</v>
          </cell>
        </row>
        <row r="203">
          <cell r="A203" t="str">
            <v>PURCHASE</v>
          </cell>
          <cell r="B203">
            <v>201106</v>
          </cell>
          <cell r="C203">
            <v>121200</v>
          </cell>
          <cell r="D203" t="str">
            <v>HESS</v>
          </cell>
          <cell r="E203" t="str">
            <v>GASGDA</v>
          </cell>
          <cell r="F203">
            <v>899570</v>
          </cell>
          <cell r="H203" t="str">
            <v>Supply - LI</v>
          </cell>
          <cell r="V203">
            <v>0</v>
          </cell>
          <cell r="W203" t="str">
            <v>Not Valued from Nucleus - Model</v>
          </cell>
          <cell r="AE203">
            <v>4.8205</v>
          </cell>
          <cell r="AH203">
            <v>0</v>
          </cell>
          <cell r="AI203">
            <v>0</v>
          </cell>
          <cell r="AK203">
            <v>0</v>
          </cell>
          <cell r="AM203" t="str">
            <v>NGP 3</v>
          </cell>
          <cell r="AP203">
            <v>0</v>
          </cell>
          <cell r="AQ203" t="str">
            <v>LOSS</v>
          </cell>
        </row>
        <row r="204">
          <cell r="A204" t="str">
            <v>PURCHASE</v>
          </cell>
          <cell r="B204">
            <v>201106</v>
          </cell>
          <cell r="C204">
            <v>121202</v>
          </cell>
          <cell r="D204" t="str">
            <v>HESS</v>
          </cell>
          <cell r="E204" t="str">
            <v>GASIDX</v>
          </cell>
          <cell r="F204">
            <v>899570</v>
          </cell>
          <cell r="H204" t="str">
            <v>Supply - NY</v>
          </cell>
          <cell r="V204">
            <v>0</v>
          </cell>
          <cell r="W204" t="str">
            <v>Not Valued in Nucleus</v>
          </cell>
          <cell r="AE204">
            <v>4.8205</v>
          </cell>
          <cell r="AH204">
            <v>0</v>
          </cell>
          <cell r="AI204">
            <v>0</v>
          </cell>
          <cell r="AK204">
            <v>0</v>
          </cell>
          <cell r="AM204" t="str">
            <v>NGP 3</v>
          </cell>
          <cell r="AP204">
            <v>0</v>
          </cell>
          <cell r="AQ204" t="str">
            <v>LOSS</v>
          </cell>
        </row>
        <row r="205">
          <cell r="A205" t="str">
            <v>PURCHASE</v>
          </cell>
          <cell r="B205">
            <v>201106</v>
          </cell>
          <cell r="C205">
            <v>166447</v>
          </cell>
          <cell r="D205" t="str">
            <v>HESS</v>
          </cell>
          <cell r="E205" t="str">
            <v>GASGDA</v>
          </cell>
          <cell r="F205">
            <v>0</v>
          </cell>
          <cell r="H205" t="str">
            <v>Supply - LI</v>
          </cell>
          <cell r="V205">
            <v>0</v>
          </cell>
          <cell r="W205" t="str">
            <v>Valued from Nucleus - Demand Only; Summer Option at Index plus adder, hence MtM on supply is zero</v>
          </cell>
          <cell r="AE205">
            <v>4.8948999999999998</v>
          </cell>
          <cell r="AH205">
            <v>0</v>
          </cell>
          <cell r="AI205">
            <v>0</v>
          </cell>
          <cell r="AK205">
            <v>0</v>
          </cell>
          <cell r="AM205" t="str">
            <v>NGP 3</v>
          </cell>
          <cell r="AP205">
            <v>-1020346.9814092069</v>
          </cell>
          <cell r="AQ205" t="str">
            <v>LOSS</v>
          </cell>
        </row>
        <row r="206">
          <cell r="A206" t="str">
            <v>PURCHASE</v>
          </cell>
          <cell r="B206">
            <v>201106</v>
          </cell>
          <cell r="C206">
            <v>166076</v>
          </cell>
          <cell r="D206" t="str">
            <v>JARON</v>
          </cell>
          <cell r="E206" t="str">
            <v>GASGDA</v>
          </cell>
          <cell r="F206">
            <v>0</v>
          </cell>
          <cell r="H206" t="str">
            <v>Supply - LI</v>
          </cell>
          <cell r="V206">
            <v>0</v>
          </cell>
          <cell r="W206" t="str">
            <v>Valued from Nucleus - Demand Only</v>
          </cell>
          <cell r="AE206">
            <v>4.8948999999999998</v>
          </cell>
          <cell r="AH206">
            <v>0</v>
          </cell>
          <cell r="AI206">
            <v>0</v>
          </cell>
          <cell r="AK206">
            <v>0</v>
          </cell>
          <cell r="AM206" t="str">
            <v>NGP 3</v>
          </cell>
          <cell r="AP206">
            <v>-1369668.4715175976</v>
          </cell>
          <cell r="AQ206" t="str">
            <v>LOSS</v>
          </cell>
        </row>
        <row r="207">
          <cell r="A207" t="str">
            <v>PURCHASE</v>
          </cell>
          <cell r="B207">
            <v>201106</v>
          </cell>
          <cell r="C207">
            <v>168216</v>
          </cell>
          <cell r="D207" t="str">
            <v>JARON</v>
          </cell>
          <cell r="E207" t="str">
            <v>GAS</v>
          </cell>
          <cell r="F207">
            <v>0</v>
          </cell>
          <cell r="H207" t="str">
            <v>Supply - LI</v>
          </cell>
          <cell r="V207">
            <v>0</v>
          </cell>
          <cell r="W207" t="str">
            <v>Not Valued - Deal created only to support Counterparty Invoicing of Pipeline Demand</v>
          </cell>
          <cell r="AE207">
            <v>0</v>
          </cell>
          <cell r="AH207">
            <v>0</v>
          </cell>
          <cell r="AI207">
            <v>0</v>
          </cell>
          <cell r="AK207">
            <v>0</v>
          </cell>
          <cell r="AM207" t="str">
            <v>NGP 3</v>
          </cell>
          <cell r="AP207">
            <v>0</v>
          </cell>
          <cell r="AQ207" t="str">
            <v>LOSS</v>
          </cell>
        </row>
        <row r="208">
          <cell r="A208" t="str">
            <v>PURCHASE</v>
          </cell>
          <cell r="B208">
            <v>201106</v>
          </cell>
          <cell r="C208">
            <v>166059</v>
          </cell>
          <cell r="D208" t="str">
            <v>REPSOL</v>
          </cell>
          <cell r="E208" t="str">
            <v>GASIDX</v>
          </cell>
          <cell r="F208">
            <v>0</v>
          </cell>
          <cell r="H208" t="str">
            <v>Supply - EN</v>
          </cell>
          <cell r="V208">
            <v>0</v>
          </cell>
          <cell r="W208" t="str">
            <v>Not Valued from Nucleus - Model</v>
          </cell>
          <cell r="AE208">
            <v>4.8285999999999998</v>
          </cell>
          <cell r="AH208">
            <v>0</v>
          </cell>
          <cell r="AI208">
            <v>0</v>
          </cell>
          <cell r="AK208">
            <v>0</v>
          </cell>
          <cell r="AM208" t="str">
            <v>NGP 3</v>
          </cell>
          <cell r="AP208">
            <v>0</v>
          </cell>
          <cell r="AQ208" t="str">
            <v>LOSS</v>
          </cell>
        </row>
        <row r="209">
          <cell r="A209" t="str">
            <v>PURCHASE</v>
          </cell>
          <cell r="B209">
            <v>201106</v>
          </cell>
          <cell r="C209">
            <v>166062</v>
          </cell>
          <cell r="D209" t="str">
            <v>REPSOL</v>
          </cell>
          <cell r="E209" t="str">
            <v>GASGDA</v>
          </cell>
          <cell r="F209">
            <v>0</v>
          </cell>
          <cell r="H209" t="str">
            <v>Supply - EN</v>
          </cell>
          <cell r="V209">
            <v>0</v>
          </cell>
          <cell r="W209" t="str">
            <v>Not Valued from Nucleus - Model</v>
          </cell>
          <cell r="AE209">
            <v>4.8285999999999998</v>
          </cell>
          <cell r="AH209">
            <v>0</v>
          </cell>
          <cell r="AI209">
            <v>0</v>
          </cell>
          <cell r="AK209">
            <v>0</v>
          </cell>
          <cell r="AM209" t="str">
            <v>NGP 3</v>
          </cell>
          <cell r="AP209">
            <v>0</v>
          </cell>
          <cell r="AQ209" t="str">
            <v>LOSS</v>
          </cell>
        </row>
        <row r="210">
          <cell r="A210" t="str">
            <v>PURCHASE</v>
          </cell>
          <cell r="B210">
            <v>201106</v>
          </cell>
          <cell r="C210">
            <v>166063</v>
          </cell>
          <cell r="D210" t="str">
            <v>REPSOL</v>
          </cell>
          <cell r="E210" t="str">
            <v>GASGDA</v>
          </cell>
          <cell r="F210">
            <v>0</v>
          </cell>
          <cell r="H210" t="str">
            <v>Supply - EN</v>
          </cell>
          <cell r="V210">
            <v>0</v>
          </cell>
          <cell r="W210" t="str">
            <v>Not Valued from Nucleus - Model</v>
          </cell>
          <cell r="AE210">
            <v>4.8285999999999998</v>
          </cell>
          <cell r="AH210">
            <v>0</v>
          </cell>
          <cell r="AI210">
            <v>0</v>
          </cell>
          <cell r="AK210">
            <v>0</v>
          </cell>
          <cell r="AM210" t="str">
            <v>NGP 3</v>
          </cell>
          <cell r="AP210">
            <v>0</v>
          </cell>
          <cell r="AQ210" t="str">
            <v>LOSS</v>
          </cell>
        </row>
        <row r="211">
          <cell r="A211" t="str">
            <v>PURCHASE</v>
          </cell>
          <cell r="B211">
            <v>201106</v>
          </cell>
          <cell r="C211">
            <v>167168</v>
          </cell>
          <cell r="D211" t="str">
            <v>REPSOL</v>
          </cell>
          <cell r="E211" t="str">
            <v>GASGDA</v>
          </cell>
          <cell r="F211">
            <v>0</v>
          </cell>
          <cell r="H211" t="str">
            <v>Supply - NEC</v>
          </cell>
          <cell r="V211">
            <v>0</v>
          </cell>
          <cell r="W211" t="str">
            <v>Valued from Nucleus</v>
          </cell>
          <cell r="AE211">
            <v>4.8380000000000001</v>
          </cell>
          <cell r="AH211">
            <v>0</v>
          </cell>
          <cell r="AI211">
            <v>0</v>
          </cell>
          <cell r="AK211">
            <v>0</v>
          </cell>
          <cell r="AM211" t="str">
            <v>NGP 3</v>
          </cell>
          <cell r="AP211">
            <v>-78727.166215931502</v>
          </cell>
          <cell r="AQ211" t="str">
            <v>LOSS</v>
          </cell>
        </row>
        <row r="212">
          <cell r="A212" t="str">
            <v>PURCHASE</v>
          </cell>
          <cell r="B212">
            <v>201106</v>
          </cell>
          <cell r="C212">
            <v>180246</v>
          </cell>
          <cell r="D212" t="str">
            <v>SPARKENRGY</v>
          </cell>
          <cell r="E212" t="str">
            <v>GASIDX</v>
          </cell>
          <cell r="F212">
            <v>149930</v>
          </cell>
          <cell r="H212" t="str">
            <v>Supply - BG</v>
          </cell>
          <cell r="V212">
            <v>749.63900000000001</v>
          </cell>
          <cell r="W212" t="str">
            <v>Valued from Nucleus ~ Portfolio Changed from Optimization BG to Supply BG pending DPU Approval of Co-Management Agreement. Per Discussion with Steve M, AZ and Mike Wuertz</v>
          </cell>
          <cell r="AE212">
            <v>4.3285999999999998</v>
          </cell>
          <cell r="AH212">
            <v>649441.60712498752</v>
          </cell>
          <cell r="AI212">
            <v>150035.024517162</v>
          </cell>
          <cell r="AK212">
            <v>150035.024517162</v>
          </cell>
          <cell r="AM212" t="str">
            <v>NGP 3</v>
          </cell>
          <cell r="AP212">
            <v>-748.61148999999989</v>
          </cell>
          <cell r="AQ212" t="str">
            <v>LOSS</v>
          </cell>
        </row>
        <row r="213">
          <cell r="A213" t="str">
            <v>PURCHASE</v>
          </cell>
          <cell r="B213">
            <v>201106</v>
          </cell>
          <cell r="C213">
            <v>166066</v>
          </cell>
          <cell r="D213" t="str">
            <v>TENASKA</v>
          </cell>
          <cell r="E213" t="str">
            <v>GASGDA</v>
          </cell>
          <cell r="F213">
            <v>0</v>
          </cell>
          <cell r="H213" t="str">
            <v>Supply - LI</v>
          </cell>
          <cell r="V213">
            <v>0</v>
          </cell>
          <cell r="W213" t="str">
            <v>Valued from Nucleus</v>
          </cell>
          <cell r="AE213">
            <v>4.8948999999999998</v>
          </cell>
          <cell r="AH213">
            <v>0</v>
          </cell>
          <cell r="AI213">
            <v>0</v>
          </cell>
          <cell r="AK213">
            <v>0</v>
          </cell>
          <cell r="AM213" t="str">
            <v>NGP 3</v>
          </cell>
          <cell r="AP213">
            <v>-1449098.9881921029</v>
          </cell>
          <cell r="AQ213" t="str">
            <v>LOSS</v>
          </cell>
        </row>
        <row r="214">
          <cell r="A214" t="str">
            <v>PURCHASE</v>
          </cell>
          <cell r="B214">
            <v>201106</v>
          </cell>
          <cell r="C214">
            <v>168217</v>
          </cell>
          <cell r="D214" t="str">
            <v>TENASKA</v>
          </cell>
          <cell r="E214" t="str">
            <v>GAS</v>
          </cell>
          <cell r="F214">
            <v>0</v>
          </cell>
          <cell r="H214" t="str">
            <v>Supply - LI</v>
          </cell>
          <cell r="V214">
            <v>0</v>
          </cell>
          <cell r="W214" t="str">
            <v>Not Valued - Deal created only to support Counterparty Invoicing of Pipeline Demand</v>
          </cell>
          <cell r="AE214">
            <v>0</v>
          </cell>
          <cell r="AH214">
            <v>0</v>
          </cell>
          <cell r="AI214">
            <v>0</v>
          </cell>
          <cell r="AK214">
            <v>0</v>
          </cell>
          <cell r="AM214" t="str">
            <v>NGP 3</v>
          </cell>
          <cell r="AP214">
            <v>0</v>
          </cell>
          <cell r="AQ214" t="str">
            <v>LOSS</v>
          </cell>
        </row>
        <row r="215">
          <cell r="A215" t="str">
            <v>PURCHASE</v>
          </cell>
          <cell r="B215">
            <v>201107</v>
          </cell>
          <cell r="C215">
            <v>67038</v>
          </cell>
          <cell r="D215" t="str">
            <v>ANE</v>
          </cell>
          <cell r="E215" t="str">
            <v>GASIDX</v>
          </cell>
          <cell r="F215">
            <v>228340</v>
          </cell>
          <cell r="H215" t="str">
            <v>Supply - NY</v>
          </cell>
          <cell r="V215">
            <v>223327.96208640008</v>
          </cell>
          <cell r="W215" t="str">
            <v>Valued in Nucleus</v>
          </cell>
          <cell r="AE215">
            <v>4.9830000000000005</v>
          </cell>
          <cell r="AH215">
            <v>1138957.1771771773</v>
          </cell>
          <cell r="AI215">
            <v>228568.56856856856</v>
          </cell>
          <cell r="AK215">
            <v>228568.56856856856</v>
          </cell>
          <cell r="AM215" t="str">
            <v>NGP 3</v>
          </cell>
          <cell r="AP215">
            <v>-155738.2509895362</v>
          </cell>
          <cell r="AQ215" t="str">
            <v>LOSS</v>
          </cell>
        </row>
        <row r="216">
          <cell r="A216" t="str">
            <v>PURCHASE</v>
          </cell>
          <cell r="B216">
            <v>201107</v>
          </cell>
          <cell r="C216">
            <v>67039</v>
          </cell>
          <cell r="D216" t="str">
            <v>ANE</v>
          </cell>
          <cell r="E216" t="str">
            <v>GASIDX</v>
          </cell>
          <cell r="F216">
            <v>223070</v>
          </cell>
          <cell r="H216" t="str">
            <v>Supply - LI</v>
          </cell>
          <cell r="V216">
            <v>218181.46573440009</v>
          </cell>
          <cell r="W216" t="str">
            <v>Valued in Nucleus</v>
          </cell>
          <cell r="AE216">
            <v>4.9830000000000005</v>
          </cell>
          <cell r="AH216">
            <v>1112670.4804804805</v>
          </cell>
          <cell r="AI216">
            <v>223293.2932932933</v>
          </cell>
          <cell r="AK216">
            <v>223293.2932932933</v>
          </cell>
          <cell r="AM216" t="str">
            <v>NGP 3</v>
          </cell>
          <cell r="AP216">
            <v>-152143.30562014319</v>
          </cell>
          <cell r="AQ216" t="str">
            <v>LOSS</v>
          </cell>
        </row>
        <row r="217">
          <cell r="A217" t="str">
            <v>PURCHASE</v>
          </cell>
          <cell r="B217">
            <v>201107</v>
          </cell>
          <cell r="C217">
            <v>166064</v>
          </cell>
          <cell r="D217" t="str">
            <v>BGLNG</v>
          </cell>
          <cell r="E217" t="str">
            <v>GASGDA</v>
          </cell>
          <cell r="F217">
            <v>0</v>
          </cell>
          <cell r="H217" t="str">
            <v>Supply - LI</v>
          </cell>
          <cell r="V217">
            <v>0</v>
          </cell>
          <cell r="W217" t="str">
            <v>Valued from Nucleus</v>
          </cell>
          <cell r="AE217">
            <v>5.0275000000000007</v>
          </cell>
          <cell r="AH217">
            <v>0</v>
          </cell>
          <cell r="AI217">
            <v>0</v>
          </cell>
          <cell r="AK217">
            <v>0</v>
          </cell>
          <cell r="AM217" t="str">
            <v>NGP 3</v>
          </cell>
          <cell r="AP217">
            <v>-1644831.5590902965</v>
          </cell>
          <cell r="AQ217" t="str">
            <v>LOSS</v>
          </cell>
        </row>
        <row r="218">
          <cell r="A218" t="str">
            <v>PURCHASE</v>
          </cell>
          <cell r="B218">
            <v>201107</v>
          </cell>
          <cell r="C218">
            <v>166075</v>
          </cell>
          <cell r="D218" t="str">
            <v>BGLNG</v>
          </cell>
          <cell r="E218" t="str">
            <v>GASGDA</v>
          </cell>
          <cell r="F218">
            <v>0</v>
          </cell>
          <cell r="H218" t="str">
            <v>Supply - LI</v>
          </cell>
          <cell r="V218">
            <v>0</v>
          </cell>
          <cell r="W218" t="str">
            <v>Valued from nucleus - Demand Only</v>
          </cell>
          <cell r="AE218">
            <v>5.0275000000000007</v>
          </cell>
          <cell r="AH218">
            <v>0</v>
          </cell>
          <cell r="AI218">
            <v>0</v>
          </cell>
          <cell r="AK218">
            <v>0</v>
          </cell>
          <cell r="AM218" t="str">
            <v>NGP 3</v>
          </cell>
          <cell r="AP218">
            <v>-1334615.8182464219</v>
          </cell>
          <cell r="AQ218" t="str">
            <v>LOSS</v>
          </cell>
        </row>
        <row r="219">
          <cell r="A219" t="str">
            <v>PURCHASE</v>
          </cell>
          <cell r="B219">
            <v>201107</v>
          </cell>
          <cell r="C219">
            <v>168214</v>
          </cell>
          <cell r="D219" t="str">
            <v>BGLNG</v>
          </cell>
          <cell r="E219" t="str">
            <v>GAS</v>
          </cell>
          <cell r="F219">
            <v>0</v>
          </cell>
          <cell r="H219" t="str">
            <v>Supply - LI</v>
          </cell>
          <cell r="V219">
            <v>0</v>
          </cell>
          <cell r="W219" t="str">
            <v>Not Valued - Deal created only to support Counterparty Invoicing of Pipeline Demand</v>
          </cell>
          <cell r="AE219">
            <v>0</v>
          </cell>
          <cell r="AH219">
            <v>0</v>
          </cell>
          <cell r="AI219">
            <v>0</v>
          </cell>
          <cell r="AK219">
            <v>0</v>
          </cell>
          <cell r="AM219" t="str">
            <v>NGP 3</v>
          </cell>
          <cell r="AP219">
            <v>0</v>
          </cell>
          <cell r="AQ219" t="str">
            <v>LOSS</v>
          </cell>
        </row>
        <row r="220">
          <cell r="A220" t="str">
            <v>PURCHASE</v>
          </cell>
          <cell r="B220">
            <v>201107</v>
          </cell>
          <cell r="C220">
            <v>153738</v>
          </cell>
          <cell r="D220" t="str">
            <v>BP</v>
          </cell>
          <cell r="E220" t="str">
            <v>FUTTRG</v>
          </cell>
          <cell r="F220">
            <v>-291900</v>
          </cell>
          <cell r="H220" t="str">
            <v>Supply - NIMO</v>
          </cell>
          <cell r="V220">
            <v>-34823.146000000001</v>
          </cell>
          <cell r="W220" t="str">
            <v>Valued from Nucleus - Firm Vol</v>
          </cell>
          <cell r="AE220">
            <v>5.3719999999999999</v>
          </cell>
          <cell r="AH220">
            <v>0</v>
          </cell>
          <cell r="AI220">
            <v>0</v>
          </cell>
          <cell r="AK220">
            <v>0</v>
          </cell>
          <cell r="AM220" t="str">
            <v>NGP 3</v>
          </cell>
          <cell r="AP220">
            <v>-34823.146000000001</v>
          </cell>
          <cell r="AQ220" t="str">
            <v>LOSS</v>
          </cell>
        </row>
        <row r="221">
          <cell r="A221" t="str">
            <v>PURCHASE</v>
          </cell>
          <cell r="B221">
            <v>201107</v>
          </cell>
          <cell r="C221">
            <v>153738</v>
          </cell>
          <cell r="D221" t="str">
            <v>BP</v>
          </cell>
          <cell r="E221" t="str">
            <v>GASTRG</v>
          </cell>
          <cell r="F221">
            <v>291900</v>
          </cell>
          <cell r="H221" t="str">
            <v>Supply - NIMO</v>
          </cell>
          <cell r="V221">
            <v>69646.292000000001</v>
          </cell>
          <cell r="W221" t="str">
            <v>Valued from Nucleus - Firm Vol</v>
          </cell>
          <cell r="AE221">
            <v>5.3719999999999999</v>
          </cell>
          <cell r="AH221">
            <v>1568086.8</v>
          </cell>
          <cell r="AI221">
            <v>291900</v>
          </cell>
          <cell r="AK221">
            <v>291900</v>
          </cell>
          <cell r="AM221" t="str">
            <v>NGP 3</v>
          </cell>
          <cell r="AP221">
            <v>63814.130000000005</v>
          </cell>
          <cell r="AQ221" t="str">
            <v>GAIN</v>
          </cell>
        </row>
        <row r="222">
          <cell r="A222" t="str">
            <v>PURCHASE</v>
          </cell>
          <cell r="B222">
            <v>201107</v>
          </cell>
          <cell r="C222">
            <v>166449</v>
          </cell>
          <cell r="D222" t="str">
            <v>BP</v>
          </cell>
          <cell r="E222" t="str">
            <v>GASGDA</v>
          </cell>
          <cell r="F222">
            <v>0</v>
          </cell>
          <cell r="H222" t="str">
            <v>Supply - LI</v>
          </cell>
          <cell r="V222">
            <v>0</v>
          </cell>
          <cell r="W222" t="str">
            <v>Not Valued from Nucleus - Model</v>
          </cell>
          <cell r="AE222">
            <v>5.0275000000000007</v>
          </cell>
          <cell r="AH222">
            <v>0</v>
          </cell>
          <cell r="AI222">
            <v>0</v>
          </cell>
          <cell r="AK222">
            <v>0</v>
          </cell>
          <cell r="AM222" t="str">
            <v>NGP 3</v>
          </cell>
          <cell r="AP222">
            <v>0</v>
          </cell>
          <cell r="AQ222" t="str">
            <v>LOSS</v>
          </cell>
        </row>
        <row r="223">
          <cell r="A223" t="str">
            <v>PURCHASE</v>
          </cell>
          <cell r="B223">
            <v>201107</v>
          </cell>
          <cell r="C223">
            <v>48215</v>
          </cell>
          <cell r="D223" t="str">
            <v>BPCANADA</v>
          </cell>
          <cell r="E223" t="str">
            <v>GASIDX</v>
          </cell>
          <cell r="F223">
            <v>79010</v>
          </cell>
          <cell r="H223" t="str">
            <v>Supply - LI</v>
          </cell>
          <cell r="V223">
            <v>-3950.6880000000001</v>
          </cell>
          <cell r="W223" t="str">
            <v>Valued in Nucleus</v>
          </cell>
          <cell r="AE223">
            <v>4.7680000000000007</v>
          </cell>
          <cell r="AH223">
            <v>377096.77677677682</v>
          </cell>
          <cell r="AI223">
            <v>79089.089089089088</v>
          </cell>
          <cell r="AK223">
            <v>79089.089089089088</v>
          </cell>
          <cell r="AM223" t="str">
            <v>NGP 3</v>
          </cell>
          <cell r="AP223">
            <v>-5134.6528500000004</v>
          </cell>
          <cell r="AQ223" t="str">
            <v>LOSS</v>
          </cell>
        </row>
        <row r="224">
          <cell r="A224" t="str">
            <v>PURCHASE</v>
          </cell>
          <cell r="B224">
            <v>201107</v>
          </cell>
          <cell r="C224">
            <v>48216</v>
          </cell>
          <cell r="D224" t="str">
            <v>BPCANADA</v>
          </cell>
          <cell r="E224" t="str">
            <v>GASIDX</v>
          </cell>
          <cell r="F224">
            <v>99080</v>
          </cell>
          <cell r="H224" t="str">
            <v>Supply - EN</v>
          </cell>
          <cell r="V224">
            <v>-4954.2340000000004</v>
          </cell>
          <cell r="W224" t="str">
            <v>Valued in Nucleus</v>
          </cell>
          <cell r="AE224">
            <v>4.7680000000000007</v>
          </cell>
          <cell r="AH224">
            <v>472886.32632632641</v>
          </cell>
          <cell r="AI224">
            <v>99179.179179179177</v>
          </cell>
          <cell r="AK224">
            <v>99179.179179179177</v>
          </cell>
          <cell r="AM224" t="str">
            <v>NGP 3</v>
          </cell>
          <cell r="AP224">
            <v>-6438.9477999999999</v>
          </cell>
          <cell r="AQ224" t="str">
            <v>LOSS</v>
          </cell>
        </row>
        <row r="225">
          <cell r="A225" t="str">
            <v>PURCHASE</v>
          </cell>
          <cell r="B225">
            <v>201107</v>
          </cell>
          <cell r="C225">
            <v>48217</v>
          </cell>
          <cell r="D225" t="str">
            <v>BPCANADA</v>
          </cell>
          <cell r="E225" t="str">
            <v>GASIDX</v>
          </cell>
          <cell r="F225">
            <v>946900</v>
          </cell>
          <cell r="H225" t="str">
            <v>Supply - NY</v>
          </cell>
          <cell r="V225">
            <v>-47344.760999999999</v>
          </cell>
          <cell r="W225" t="str">
            <v>Valued in Nucleus</v>
          </cell>
          <cell r="AE225">
            <v>4.7680000000000007</v>
          </cell>
          <cell r="AH225">
            <v>4519338.5385385389</v>
          </cell>
          <cell r="AI225">
            <v>947847.84784784785</v>
          </cell>
          <cell r="AK225">
            <v>947847.84784784785</v>
          </cell>
          <cell r="AM225" t="str">
            <v>NGP 3</v>
          </cell>
          <cell r="AP225">
            <v>-61534.057499999995</v>
          </cell>
          <cell r="AQ225" t="str">
            <v>LOSS</v>
          </cell>
        </row>
        <row r="226">
          <cell r="A226" t="str">
            <v>PURCHASE</v>
          </cell>
          <cell r="B226">
            <v>201107</v>
          </cell>
          <cell r="C226">
            <v>116952</v>
          </cell>
          <cell r="D226" t="str">
            <v>BPCANADA</v>
          </cell>
          <cell r="E226" t="str">
            <v>GASIDX</v>
          </cell>
          <cell r="F226">
            <v>333210</v>
          </cell>
          <cell r="H226" t="str">
            <v>Supply - BG</v>
          </cell>
          <cell r="V226">
            <v>-16660.722000000002</v>
          </cell>
          <cell r="W226" t="str">
            <v>Valued in Nucleus</v>
          </cell>
          <cell r="AE226">
            <v>4.6980000000000004</v>
          </cell>
          <cell r="AH226">
            <v>1566987.5675675676</v>
          </cell>
          <cell r="AI226">
            <v>333543.54354354355</v>
          </cell>
          <cell r="AK226">
            <v>333543.54354354355</v>
          </cell>
          <cell r="AM226" t="str">
            <v>NGP 3</v>
          </cell>
          <cell r="AP226">
            <v>-21653.87385</v>
          </cell>
          <cell r="AQ226" t="str">
            <v>LOSS</v>
          </cell>
        </row>
        <row r="227">
          <cell r="A227" t="str">
            <v>PURCHASE</v>
          </cell>
          <cell r="B227">
            <v>201107</v>
          </cell>
          <cell r="C227">
            <v>116953</v>
          </cell>
          <cell r="D227" t="str">
            <v>BPCANADA</v>
          </cell>
          <cell r="E227" t="str">
            <v>GASIDX</v>
          </cell>
          <cell r="F227">
            <v>51450</v>
          </cell>
          <cell r="H227" t="str">
            <v>Supply - EG</v>
          </cell>
          <cell r="V227">
            <v>-2572.3609999999999</v>
          </cell>
          <cell r="W227" t="str">
            <v>Valued in Nucleus</v>
          </cell>
          <cell r="AE227">
            <v>4.7680000000000007</v>
          </cell>
          <cell r="AH227">
            <v>245559.1591591592</v>
          </cell>
          <cell r="AI227">
            <v>51501.501501501501</v>
          </cell>
          <cell r="AK227">
            <v>51501.501501501501</v>
          </cell>
          <cell r="AM227" t="str">
            <v>NGP 3</v>
          </cell>
          <cell r="AP227">
            <v>-3343.33925</v>
          </cell>
          <cell r="AQ227" t="str">
            <v>LOSS</v>
          </cell>
        </row>
        <row r="228">
          <cell r="A228" t="str">
            <v>PURCHASE</v>
          </cell>
          <cell r="B228">
            <v>201107</v>
          </cell>
          <cell r="C228">
            <v>84190</v>
          </cell>
          <cell r="D228" t="str">
            <v>BPCANMKT</v>
          </cell>
          <cell r="E228" t="str">
            <v>GASIDX</v>
          </cell>
          <cell r="F228">
            <v>791250</v>
          </cell>
          <cell r="H228" t="str">
            <v>Supply - NIMO</v>
          </cell>
          <cell r="V228">
            <v>874334.20499999996</v>
          </cell>
          <cell r="W228" t="str">
            <v>Valued in Nucleus</v>
          </cell>
          <cell r="AE228">
            <v>4.9830000000000005</v>
          </cell>
          <cell r="AH228">
            <v>3946745.4954954959</v>
          </cell>
          <cell r="AI228">
            <v>792042.04204204201</v>
          </cell>
          <cell r="AK228">
            <v>792042.04204204201</v>
          </cell>
          <cell r="AM228" t="str">
            <v>NGP 3</v>
          </cell>
          <cell r="AP228">
            <v>-687471.54032633163</v>
          </cell>
          <cell r="AQ228" t="str">
            <v>LOSS</v>
          </cell>
        </row>
        <row r="229">
          <cell r="A229" t="str">
            <v>PURCHASE</v>
          </cell>
          <cell r="B229">
            <v>201107</v>
          </cell>
          <cell r="C229">
            <v>91709</v>
          </cell>
          <cell r="D229" t="str">
            <v>BPCANMKT</v>
          </cell>
          <cell r="E229" t="str">
            <v>GASIDX</v>
          </cell>
          <cell r="F229">
            <v>0</v>
          </cell>
          <cell r="H229" t="str">
            <v>Supply - NIMO</v>
          </cell>
          <cell r="V229">
            <v>0</v>
          </cell>
          <cell r="W229" t="str">
            <v>Not valued in Nucleus</v>
          </cell>
          <cell r="AE229">
            <v>4.9830000000000005</v>
          </cell>
          <cell r="AH229">
            <v>0</v>
          </cell>
          <cell r="AI229">
            <v>0</v>
          </cell>
          <cell r="AK229">
            <v>0</v>
          </cell>
          <cell r="AM229" t="str">
            <v>NGP 3</v>
          </cell>
          <cell r="AP229">
            <v>0</v>
          </cell>
          <cell r="AQ229" t="str">
            <v>LOSS</v>
          </cell>
        </row>
        <row r="230">
          <cell r="A230" t="str">
            <v>PURCHASE</v>
          </cell>
          <cell r="B230">
            <v>201107</v>
          </cell>
          <cell r="C230">
            <v>167165</v>
          </cell>
          <cell r="D230" t="str">
            <v>CARGILL</v>
          </cell>
          <cell r="E230" t="str">
            <v>GASIDX</v>
          </cell>
          <cell r="F230">
            <v>387170</v>
          </cell>
          <cell r="H230" t="str">
            <v>Supply - NY</v>
          </cell>
          <cell r="V230">
            <v>0</v>
          </cell>
          <cell r="W230" t="str">
            <v>Not Valued from Nucleus - AZ Model</v>
          </cell>
          <cell r="AE230">
            <v>4.7680000000000007</v>
          </cell>
          <cell r="AH230">
            <v>0</v>
          </cell>
          <cell r="AI230">
            <v>0</v>
          </cell>
          <cell r="AK230">
            <v>0</v>
          </cell>
          <cell r="AM230" t="str">
            <v>NGP 3</v>
          </cell>
          <cell r="AP230">
            <v>0</v>
          </cell>
          <cell r="AQ230" t="str">
            <v>LOSS</v>
          </cell>
        </row>
        <row r="231">
          <cell r="A231" t="str">
            <v>PURCHASE</v>
          </cell>
          <cell r="B231">
            <v>201107</v>
          </cell>
          <cell r="C231">
            <v>167165</v>
          </cell>
          <cell r="D231" t="str">
            <v>CARGILL</v>
          </cell>
          <cell r="E231" t="str">
            <v>GASIDX</v>
          </cell>
          <cell r="F231">
            <v>866270</v>
          </cell>
          <cell r="H231" t="str">
            <v>Supply - NY</v>
          </cell>
          <cell r="V231">
            <v>0</v>
          </cell>
          <cell r="W231" t="str">
            <v>Not Valued from Nucleus - AZ Model</v>
          </cell>
          <cell r="AE231">
            <v>4.7680000000000007</v>
          </cell>
          <cell r="AH231">
            <v>0</v>
          </cell>
          <cell r="AI231">
            <v>0</v>
          </cell>
          <cell r="AK231">
            <v>0</v>
          </cell>
          <cell r="AM231" t="str">
            <v>NGP 3</v>
          </cell>
          <cell r="AP231">
            <v>0</v>
          </cell>
          <cell r="AQ231" t="str">
            <v>LOSS</v>
          </cell>
        </row>
        <row r="232">
          <cell r="A232" t="str">
            <v>PURCHASE</v>
          </cell>
          <cell r="B232">
            <v>201107</v>
          </cell>
          <cell r="C232">
            <v>167167</v>
          </cell>
          <cell r="D232" t="str">
            <v>CARGILL</v>
          </cell>
          <cell r="E232" t="str">
            <v>GASIDX</v>
          </cell>
          <cell r="F232">
            <v>387170</v>
          </cell>
          <cell r="H232" t="str">
            <v>Supply - LI</v>
          </cell>
          <cell r="V232">
            <v>0</v>
          </cell>
          <cell r="W232" t="str">
            <v>Not Valued from Nucleus - AZ Model</v>
          </cell>
          <cell r="AE232">
            <v>4.7680000000000007</v>
          </cell>
          <cell r="AH232">
            <v>0</v>
          </cell>
          <cell r="AI232">
            <v>0</v>
          </cell>
          <cell r="AK232">
            <v>0</v>
          </cell>
          <cell r="AM232" t="str">
            <v>NGP 3</v>
          </cell>
          <cell r="AP232">
            <v>0</v>
          </cell>
          <cell r="AQ232" t="str">
            <v>LOSS</v>
          </cell>
        </row>
        <row r="233">
          <cell r="A233" t="str">
            <v>PURCHASE</v>
          </cell>
          <cell r="B233">
            <v>201107</v>
          </cell>
          <cell r="C233">
            <v>167167</v>
          </cell>
          <cell r="D233" t="str">
            <v>CARGILL</v>
          </cell>
          <cell r="E233" t="str">
            <v>GASIDX</v>
          </cell>
          <cell r="F233">
            <v>772270</v>
          </cell>
          <cell r="H233" t="str">
            <v>Supply - LI</v>
          </cell>
          <cell r="V233">
            <v>0</v>
          </cell>
          <cell r="W233" t="str">
            <v>Not Valued from Nucleus - AZ Model</v>
          </cell>
          <cell r="AE233">
            <v>4.7680000000000007</v>
          </cell>
          <cell r="AH233">
            <v>0</v>
          </cell>
          <cell r="AI233">
            <v>0</v>
          </cell>
          <cell r="AK233">
            <v>0</v>
          </cell>
          <cell r="AM233" t="str">
            <v>NGP 3</v>
          </cell>
          <cell r="AP233">
            <v>0</v>
          </cell>
          <cell r="AQ233" t="str">
            <v>LOSS</v>
          </cell>
        </row>
        <row r="234">
          <cell r="A234" t="str">
            <v>PURCHASE</v>
          </cell>
          <cell r="B234">
            <v>201107</v>
          </cell>
          <cell r="C234">
            <v>179612</v>
          </cell>
          <cell r="D234" t="str">
            <v>CITI</v>
          </cell>
          <cell r="E234" t="str">
            <v>GASIDX</v>
          </cell>
          <cell r="F234">
            <v>309740</v>
          </cell>
          <cell r="H234" t="str">
            <v>Supply - BG</v>
          </cell>
          <cell r="V234">
            <v>774.34100000000001</v>
          </cell>
          <cell r="W234" t="str">
            <v>Valued from Nucleus ~ Portfolio Changed from Optimization BG to Supply BG pending DPU Approval of Co-Management Agreement. Per Discussion with Steve M, AZ and Mike Wuertz</v>
          </cell>
          <cell r="AE234">
            <v>4.4173</v>
          </cell>
          <cell r="AH234">
            <v>1369584.0860860862</v>
          </cell>
          <cell r="AI234">
            <v>310050.05005005008</v>
          </cell>
          <cell r="AK234">
            <v>310050.05005005008</v>
          </cell>
          <cell r="AM234" t="str">
            <v>NGP 3</v>
          </cell>
          <cell r="AP234">
            <v>-2319.9616000000001</v>
          </cell>
          <cell r="AQ234" t="str">
            <v>LOSS</v>
          </cell>
        </row>
        <row r="235">
          <cell r="A235" t="str">
            <v>PURCHASE</v>
          </cell>
          <cell r="B235">
            <v>201107</v>
          </cell>
          <cell r="C235">
            <v>181089</v>
          </cell>
          <cell r="D235" t="str">
            <v>DEVONGAS</v>
          </cell>
          <cell r="E235" t="str">
            <v>GASIDX</v>
          </cell>
          <cell r="F235">
            <v>309740</v>
          </cell>
          <cell r="H235" t="str">
            <v>Supply - BG</v>
          </cell>
          <cell r="V235">
            <v>0</v>
          </cell>
          <cell r="W235" t="str">
            <v>Valued from Nucleus ~ Portfolio Changed from Optimization BG to Supply BG pending DPU Approval of Co-Management Agreement. Per Discussion with Steve M, AZ and Mike Wuertz</v>
          </cell>
          <cell r="AE235">
            <v>4.4173</v>
          </cell>
          <cell r="AH235">
            <v>1369584.0860860862</v>
          </cell>
          <cell r="AI235">
            <v>310050.05005005008</v>
          </cell>
          <cell r="AK235">
            <v>310050.05005005008</v>
          </cell>
          <cell r="AM235" t="str">
            <v>NGP 3</v>
          </cell>
          <cell r="AP235">
            <v>-3094.3026</v>
          </cell>
          <cell r="AQ235" t="str">
            <v>LOSS</v>
          </cell>
        </row>
        <row r="236">
          <cell r="A236" t="str">
            <v>PURCHASE</v>
          </cell>
          <cell r="B236">
            <v>201107</v>
          </cell>
          <cell r="C236">
            <v>173774</v>
          </cell>
          <cell r="D236" t="str">
            <v>DISTRIGAS</v>
          </cell>
          <cell r="E236" t="str">
            <v>GAS</v>
          </cell>
          <cell r="F236">
            <v>0</v>
          </cell>
          <cell r="H236" t="str">
            <v>LNG - BG</v>
          </cell>
          <cell r="V236">
            <v>0</v>
          </cell>
          <cell r="W236" t="str">
            <v>Not Valued from Nucleus - FVS 217</v>
          </cell>
          <cell r="AE236">
            <v>0</v>
          </cell>
          <cell r="AH236">
            <v>0</v>
          </cell>
          <cell r="AI236">
            <v>0</v>
          </cell>
          <cell r="AK236">
            <v>0</v>
          </cell>
          <cell r="AM236" t="str">
            <v>NGP 3</v>
          </cell>
          <cell r="AP236">
            <v>0</v>
          </cell>
          <cell r="AQ236" t="str">
            <v>LOSS</v>
          </cell>
        </row>
        <row r="237">
          <cell r="A237" t="str">
            <v>PURCHASE</v>
          </cell>
          <cell r="B237">
            <v>201107</v>
          </cell>
          <cell r="C237">
            <v>166065</v>
          </cell>
          <cell r="D237" t="str">
            <v>EMERASVC</v>
          </cell>
          <cell r="E237" t="str">
            <v>GASGDA</v>
          </cell>
          <cell r="F237">
            <v>0</v>
          </cell>
          <cell r="H237" t="str">
            <v>Supply - LI</v>
          </cell>
          <cell r="V237">
            <v>0</v>
          </cell>
          <cell r="W237" t="str">
            <v>Valued from Nucleus</v>
          </cell>
          <cell r="AE237">
            <v>5.0275000000000007</v>
          </cell>
          <cell r="AH237">
            <v>0</v>
          </cell>
          <cell r="AI237">
            <v>0</v>
          </cell>
          <cell r="AK237">
            <v>0</v>
          </cell>
          <cell r="AM237" t="str">
            <v>NGP 3</v>
          </cell>
          <cell r="AP237">
            <v>-1477162.2906277715</v>
          </cell>
          <cell r="AQ237" t="str">
            <v>LOSS</v>
          </cell>
        </row>
        <row r="238">
          <cell r="A238" t="str">
            <v>PURCHASE</v>
          </cell>
          <cell r="B238">
            <v>201107</v>
          </cell>
          <cell r="C238">
            <v>168215</v>
          </cell>
          <cell r="D238" t="str">
            <v>EMERASVC</v>
          </cell>
          <cell r="E238" t="str">
            <v>GAS</v>
          </cell>
          <cell r="F238">
            <v>0</v>
          </cell>
          <cell r="H238" t="str">
            <v>Supply - LI</v>
          </cell>
          <cell r="V238">
            <v>0</v>
          </cell>
          <cell r="W238" t="str">
            <v>Not Valued - Deal created only to support Counterparty Invoicing of Pipeline Demand</v>
          </cell>
          <cell r="AE238">
            <v>0</v>
          </cell>
          <cell r="AH238">
            <v>0</v>
          </cell>
          <cell r="AI238">
            <v>0</v>
          </cell>
          <cell r="AK238">
            <v>0</v>
          </cell>
          <cell r="AM238" t="str">
            <v>NGP 3</v>
          </cell>
          <cell r="AP238">
            <v>0</v>
          </cell>
          <cell r="AQ238" t="str">
            <v>LOSS</v>
          </cell>
        </row>
        <row r="239">
          <cell r="A239" t="str">
            <v>PURCHASE</v>
          </cell>
          <cell r="B239">
            <v>201107</v>
          </cell>
          <cell r="C239">
            <v>165659</v>
          </cell>
          <cell r="D239" t="str">
            <v>GRANITERDG</v>
          </cell>
          <cell r="E239" t="str">
            <v>GAS</v>
          </cell>
          <cell r="F239">
            <v>0</v>
          </cell>
          <cell r="H239" t="str">
            <v>Supply - EN</v>
          </cell>
          <cell r="V239">
            <v>0</v>
          </cell>
          <cell r="W239" t="str">
            <v>Not Valued from Nucleus - Model AZ</v>
          </cell>
          <cell r="AE239">
            <v>0</v>
          </cell>
          <cell r="AH239">
            <v>0</v>
          </cell>
          <cell r="AI239">
            <v>0</v>
          </cell>
          <cell r="AK239">
            <v>0</v>
          </cell>
          <cell r="AM239" t="str">
            <v>NGP 3</v>
          </cell>
          <cell r="AP239">
            <v>0</v>
          </cell>
          <cell r="AQ239" t="str">
            <v>LOSS</v>
          </cell>
        </row>
        <row r="240">
          <cell r="A240" t="str">
            <v>PURCHASE</v>
          </cell>
          <cell r="B240">
            <v>201107</v>
          </cell>
          <cell r="C240">
            <v>166447</v>
          </cell>
          <cell r="D240" t="str">
            <v>HESS</v>
          </cell>
          <cell r="E240" t="str">
            <v>GASGDA</v>
          </cell>
          <cell r="F240">
            <v>0</v>
          </cell>
          <cell r="H240" t="str">
            <v>Supply - LI</v>
          </cell>
          <cell r="V240">
            <v>0</v>
          </cell>
          <cell r="W240" t="str">
            <v>Valued from Nucleus - Demand Only; Summer Option at Index plus adder, hence MtM on supply is zero</v>
          </cell>
          <cell r="AE240">
            <v>5.0275000000000007</v>
          </cell>
          <cell r="AH240">
            <v>0</v>
          </cell>
          <cell r="AI240">
            <v>0</v>
          </cell>
          <cell r="AK240">
            <v>0</v>
          </cell>
          <cell r="AM240" t="str">
            <v>NGP 3</v>
          </cell>
          <cell r="AP240">
            <v>-1056539.5183215495</v>
          </cell>
          <cell r="AQ240" t="str">
            <v>LOSS</v>
          </cell>
        </row>
        <row r="241">
          <cell r="A241" t="str">
            <v>PURCHASE</v>
          </cell>
          <cell r="B241">
            <v>201107</v>
          </cell>
          <cell r="C241">
            <v>166076</v>
          </cell>
          <cell r="D241" t="str">
            <v>JARON</v>
          </cell>
          <cell r="E241" t="str">
            <v>GASGDA</v>
          </cell>
          <cell r="F241">
            <v>0</v>
          </cell>
          <cell r="H241" t="str">
            <v>Supply - LI</v>
          </cell>
          <cell r="V241">
            <v>0</v>
          </cell>
          <cell r="W241" t="str">
            <v>Valued from Nucleus - Demand Only</v>
          </cell>
          <cell r="AE241">
            <v>5.0275000000000007</v>
          </cell>
          <cell r="AH241">
            <v>0</v>
          </cell>
          <cell r="AI241">
            <v>0</v>
          </cell>
          <cell r="AK241">
            <v>0</v>
          </cell>
          <cell r="AM241" t="str">
            <v>NGP 3</v>
          </cell>
          <cell r="AP241">
            <v>-1417211.55956915</v>
          </cell>
          <cell r="AQ241" t="str">
            <v>LOSS</v>
          </cell>
        </row>
        <row r="242">
          <cell r="A242" t="str">
            <v>PURCHASE</v>
          </cell>
          <cell r="B242">
            <v>201107</v>
          </cell>
          <cell r="C242">
            <v>168216</v>
          </cell>
          <cell r="D242" t="str">
            <v>JARON</v>
          </cell>
          <cell r="E242" t="str">
            <v>GAS</v>
          </cell>
          <cell r="F242">
            <v>0</v>
          </cell>
          <cell r="H242" t="str">
            <v>Supply - LI</v>
          </cell>
          <cell r="V242">
            <v>0</v>
          </cell>
          <cell r="W242" t="str">
            <v>Not Valued - Deal created only to support Counterparty Invoicing of Pipeline Demand</v>
          </cell>
          <cell r="AE242">
            <v>0</v>
          </cell>
          <cell r="AH242">
            <v>0</v>
          </cell>
          <cell r="AI242">
            <v>0</v>
          </cell>
          <cell r="AK242">
            <v>0</v>
          </cell>
          <cell r="AM242" t="str">
            <v>NGP 3</v>
          </cell>
          <cell r="AP242">
            <v>0</v>
          </cell>
          <cell r="AQ242" t="str">
            <v>LOSS</v>
          </cell>
        </row>
        <row r="243">
          <cell r="A243" t="str">
            <v>PURCHASE</v>
          </cell>
          <cell r="B243">
            <v>201107</v>
          </cell>
          <cell r="C243">
            <v>166059</v>
          </cell>
          <cell r="D243" t="str">
            <v>REPSOL</v>
          </cell>
          <cell r="E243" t="str">
            <v>GASIDX</v>
          </cell>
          <cell r="F243">
            <v>0</v>
          </cell>
          <cell r="H243" t="str">
            <v>Supply - EN</v>
          </cell>
          <cell r="V243">
            <v>0</v>
          </cell>
          <cell r="W243" t="str">
            <v>Not Valued from Nucleus - Model</v>
          </cell>
          <cell r="AE243">
            <v>4.9206000000000003</v>
          </cell>
          <cell r="AH243">
            <v>0</v>
          </cell>
          <cell r="AI243">
            <v>0</v>
          </cell>
          <cell r="AK243">
            <v>0</v>
          </cell>
          <cell r="AM243" t="str">
            <v>NGP 3</v>
          </cell>
          <cell r="AP243">
            <v>0</v>
          </cell>
          <cell r="AQ243" t="str">
            <v>LOSS</v>
          </cell>
        </row>
        <row r="244">
          <cell r="A244" t="str">
            <v>PURCHASE</v>
          </cell>
          <cell r="B244">
            <v>201107</v>
          </cell>
          <cell r="C244">
            <v>166062</v>
          </cell>
          <cell r="D244" t="str">
            <v>REPSOL</v>
          </cell>
          <cell r="E244" t="str">
            <v>GASGDA</v>
          </cell>
          <cell r="F244">
            <v>0</v>
          </cell>
          <cell r="H244" t="str">
            <v>Supply - EN</v>
          </cell>
          <cell r="V244">
            <v>0</v>
          </cell>
          <cell r="W244" t="str">
            <v>Not Valued from Nucleus - Model</v>
          </cell>
          <cell r="AE244">
            <v>4.9206000000000003</v>
          </cell>
          <cell r="AH244">
            <v>0</v>
          </cell>
          <cell r="AI244">
            <v>0</v>
          </cell>
          <cell r="AK244">
            <v>0</v>
          </cell>
          <cell r="AM244" t="str">
            <v>NGP 3</v>
          </cell>
          <cell r="AP244">
            <v>0</v>
          </cell>
          <cell r="AQ244" t="str">
            <v>LOSS</v>
          </cell>
        </row>
        <row r="245">
          <cell r="A245" t="str">
            <v>PURCHASE</v>
          </cell>
          <cell r="B245">
            <v>201107</v>
          </cell>
          <cell r="C245">
            <v>166063</v>
          </cell>
          <cell r="D245" t="str">
            <v>REPSOL</v>
          </cell>
          <cell r="E245" t="str">
            <v>GASGDA</v>
          </cell>
          <cell r="F245">
            <v>0</v>
          </cell>
          <cell r="H245" t="str">
            <v>Supply - EN</v>
          </cell>
          <cell r="V245">
            <v>0</v>
          </cell>
          <cell r="W245" t="str">
            <v>Not Valued from Nucleus - Model</v>
          </cell>
          <cell r="AE245">
            <v>4.9206000000000003</v>
          </cell>
          <cell r="AH245">
            <v>0</v>
          </cell>
          <cell r="AI245">
            <v>0</v>
          </cell>
          <cell r="AK245">
            <v>0</v>
          </cell>
          <cell r="AM245" t="str">
            <v>NGP 3</v>
          </cell>
          <cell r="AP245">
            <v>0</v>
          </cell>
          <cell r="AQ245" t="str">
            <v>LOSS</v>
          </cell>
        </row>
        <row r="246">
          <cell r="A246" t="str">
            <v>PURCHASE</v>
          </cell>
          <cell r="B246">
            <v>201107</v>
          </cell>
          <cell r="C246">
            <v>167168</v>
          </cell>
          <cell r="D246" t="str">
            <v>REPSOL</v>
          </cell>
          <cell r="E246" t="str">
            <v>GASGDA</v>
          </cell>
          <cell r="F246">
            <v>0</v>
          </cell>
          <cell r="H246" t="str">
            <v>Supply - NEC</v>
          </cell>
          <cell r="V246">
            <v>0</v>
          </cell>
          <cell r="W246" t="str">
            <v>Valued from Nucleus</v>
          </cell>
          <cell r="AE246">
            <v>4.9330000000000007</v>
          </cell>
          <cell r="AH246">
            <v>0</v>
          </cell>
          <cell r="AI246">
            <v>0</v>
          </cell>
          <cell r="AK246">
            <v>0</v>
          </cell>
          <cell r="AM246" t="str">
            <v>NGP 3</v>
          </cell>
          <cell r="AP246">
            <v>-81604.48246150685</v>
          </cell>
          <cell r="AQ246" t="str">
            <v>LOSS</v>
          </cell>
        </row>
        <row r="247">
          <cell r="A247" t="str">
            <v>PURCHASE</v>
          </cell>
          <cell r="B247">
            <v>201107</v>
          </cell>
          <cell r="C247">
            <v>180246</v>
          </cell>
          <cell r="D247" t="str">
            <v>SPARKENRGY</v>
          </cell>
          <cell r="E247" t="str">
            <v>GASIDX</v>
          </cell>
          <cell r="F247">
            <v>154870</v>
          </cell>
          <cell r="H247" t="str">
            <v>Supply - BG</v>
          </cell>
          <cell r="V247">
            <v>774.34100000000001</v>
          </cell>
          <cell r="W247" t="str">
            <v>Valued from Nucleus ~ Portfolio Changed from Optimization BG to Supply BG pending DPU Approval of Co-Management Agreement. Per Discussion with Steve M, AZ and Mike Wuertz</v>
          </cell>
          <cell r="AE247">
            <v>4.4173</v>
          </cell>
          <cell r="AH247">
            <v>684792.04304304312</v>
          </cell>
          <cell r="AI247">
            <v>155025.02502502504</v>
          </cell>
          <cell r="AK247">
            <v>155025.02502502504</v>
          </cell>
          <cell r="AM247" t="str">
            <v>NGP 3</v>
          </cell>
          <cell r="AP247">
            <v>-772.81029999999998</v>
          </cell>
          <cell r="AQ247" t="str">
            <v>LOSS</v>
          </cell>
        </row>
        <row r="248">
          <cell r="A248" t="str">
            <v>PURCHASE</v>
          </cell>
          <cell r="B248">
            <v>201107</v>
          </cell>
          <cell r="C248">
            <v>166066</v>
          </cell>
          <cell r="D248" t="str">
            <v>TENASKA</v>
          </cell>
          <cell r="E248" t="str">
            <v>GASGDA</v>
          </cell>
          <cell r="F248">
            <v>0</v>
          </cell>
          <cell r="H248" t="str">
            <v>Supply - LI</v>
          </cell>
          <cell r="V248">
            <v>0</v>
          </cell>
          <cell r="W248" t="str">
            <v>Valued from Nucleus</v>
          </cell>
          <cell r="AE248">
            <v>5.0275000000000007</v>
          </cell>
          <cell r="AH248">
            <v>0</v>
          </cell>
          <cell r="AI248">
            <v>0</v>
          </cell>
          <cell r="AK248">
            <v>0</v>
          </cell>
          <cell r="AM248" t="str">
            <v>NGP 3</v>
          </cell>
          <cell r="AP248">
            <v>-1497944.0865320084</v>
          </cell>
          <cell r="AQ248" t="str">
            <v>LOSS</v>
          </cell>
        </row>
        <row r="249">
          <cell r="A249" t="str">
            <v>PURCHASE</v>
          </cell>
          <cell r="B249">
            <v>201107</v>
          </cell>
          <cell r="C249">
            <v>168217</v>
          </cell>
          <cell r="D249" t="str">
            <v>TENASKA</v>
          </cell>
          <cell r="E249" t="str">
            <v>GAS</v>
          </cell>
          <cell r="F249">
            <v>0</v>
          </cell>
          <cell r="H249" t="str">
            <v>Supply - LI</v>
          </cell>
          <cell r="V249">
            <v>0</v>
          </cell>
          <cell r="W249" t="str">
            <v>Not Valued - Deal created only to support Counterparty Invoicing of Pipeline Demand</v>
          </cell>
          <cell r="AE249">
            <v>0</v>
          </cell>
          <cell r="AH249">
            <v>0</v>
          </cell>
          <cell r="AI249">
            <v>0</v>
          </cell>
          <cell r="AK249">
            <v>0</v>
          </cell>
          <cell r="AM249" t="str">
            <v>NGP 3</v>
          </cell>
          <cell r="AP249">
            <v>0</v>
          </cell>
          <cell r="AQ249" t="str">
            <v>LOSS</v>
          </cell>
        </row>
        <row r="250">
          <cell r="A250" t="str">
            <v>PURCHASE</v>
          </cell>
          <cell r="B250">
            <v>201108</v>
          </cell>
          <cell r="C250">
            <v>67038</v>
          </cell>
          <cell r="D250" t="str">
            <v>ANE</v>
          </cell>
          <cell r="E250" t="str">
            <v>GASIDX</v>
          </cell>
          <cell r="F250">
            <v>228230</v>
          </cell>
          <cell r="H250" t="str">
            <v>Supply - NY</v>
          </cell>
          <cell r="V250">
            <v>213467.62204146603</v>
          </cell>
          <cell r="W250" t="str">
            <v>Valued in Nucleus</v>
          </cell>
          <cell r="AE250">
            <v>4.9859999999999998</v>
          </cell>
          <cell r="AH250">
            <v>1139436.0468609191</v>
          </cell>
          <cell r="AI250">
            <v>228527.08521077401</v>
          </cell>
          <cell r="AK250">
            <v>228527.08521077401</v>
          </cell>
          <cell r="AM250" t="str">
            <v>NGP 3</v>
          </cell>
          <cell r="AP250">
            <v>-165482.5601968499</v>
          </cell>
          <cell r="AQ250" t="str">
            <v>LOSS</v>
          </cell>
        </row>
        <row r="251">
          <cell r="A251" t="str">
            <v>PURCHASE</v>
          </cell>
          <cell r="B251">
            <v>201108</v>
          </cell>
          <cell r="C251">
            <v>67039</v>
          </cell>
          <cell r="D251" t="str">
            <v>ANE</v>
          </cell>
          <cell r="E251" t="str">
            <v>GASIDX</v>
          </cell>
          <cell r="F251">
            <v>222970</v>
          </cell>
          <cell r="H251" t="str">
            <v>Supply - LI</v>
          </cell>
          <cell r="V251">
            <v>208543.06437476855</v>
          </cell>
          <cell r="W251" t="str">
            <v>Valued in Nucleus</v>
          </cell>
          <cell r="AE251">
            <v>4.9859999999999998</v>
          </cell>
          <cell r="AH251">
            <v>1113175.5482126763</v>
          </cell>
          <cell r="AI251">
            <v>223260.23830980275</v>
          </cell>
          <cell r="AK251">
            <v>223260.23830980275</v>
          </cell>
          <cell r="AM251" t="str">
            <v>NGP 3</v>
          </cell>
          <cell r="AP251">
            <v>-161668.50093972828</v>
          </cell>
          <cell r="AQ251" t="str">
            <v>LOSS</v>
          </cell>
        </row>
        <row r="252">
          <cell r="A252" t="str">
            <v>PURCHASE</v>
          </cell>
          <cell r="B252">
            <v>201108</v>
          </cell>
          <cell r="C252">
            <v>166064</v>
          </cell>
          <cell r="D252" t="str">
            <v>BGLNG</v>
          </cell>
          <cell r="E252" t="str">
            <v>GASGDA</v>
          </cell>
          <cell r="F252">
            <v>0</v>
          </cell>
          <cell r="H252" t="str">
            <v>Supply - LI</v>
          </cell>
          <cell r="V252">
            <v>0</v>
          </cell>
          <cell r="W252" t="str">
            <v>Valued from Nucleus</v>
          </cell>
          <cell r="AE252">
            <v>5.1175999999999995</v>
          </cell>
          <cell r="AH252">
            <v>0</v>
          </cell>
          <cell r="AI252">
            <v>0</v>
          </cell>
          <cell r="AK252">
            <v>0</v>
          </cell>
          <cell r="AM252" t="str">
            <v>NGP 3</v>
          </cell>
          <cell r="AP252">
            <v>-1644337.6156791581</v>
          </cell>
          <cell r="AQ252" t="str">
            <v>LOSS</v>
          </cell>
        </row>
        <row r="253">
          <cell r="A253" t="str">
            <v>PURCHASE</v>
          </cell>
          <cell r="B253">
            <v>201108</v>
          </cell>
          <cell r="C253">
            <v>166075</v>
          </cell>
          <cell r="D253" t="str">
            <v>BGLNG</v>
          </cell>
          <cell r="E253" t="str">
            <v>GASGDA</v>
          </cell>
          <cell r="F253">
            <v>0</v>
          </cell>
          <cell r="H253" t="str">
            <v>Supply - LI</v>
          </cell>
          <cell r="V253">
            <v>0</v>
          </cell>
          <cell r="W253" t="str">
            <v>Valued from nucleus - Demand Only</v>
          </cell>
          <cell r="AE253">
            <v>5.1175999999999995</v>
          </cell>
          <cell r="AH253">
            <v>0</v>
          </cell>
          <cell r="AI253">
            <v>0</v>
          </cell>
          <cell r="AK253">
            <v>0</v>
          </cell>
          <cell r="AM253" t="str">
            <v>NGP 3</v>
          </cell>
          <cell r="AP253">
            <v>-1334215.0327154172</v>
          </cell>
          <cell r="AQ253" t="str">
            <v>LOSS</v>
          </cell>
        </row>
        <row r="254">
          <cell r="A254" t="str">
            <v>PURCHASE</v>
          </cell>
          <cell r="B254">
            <v>201108</v>
          </cell>
          <cell r="C254">
            <v>168214</v>
          </cell>
          <cell r="D254" t="str">
            <v>BGLNG</v>
          </cell>
          <cell r="E254" t="str">
            <v>GAS</v>
          </cell>
          <cell r="F254">
            <v>0</v>
          </cell>
          <cell r="H254" t="str">
            <v>Supply - LI</v>
          </cell>
          <cell r="V254">
            <v>0</v>
          </cell>
          <cell r="W254" t="str">
            <v>Not Valued - Deal created only to support Counterparty Invoicing of Pipeline Demand</v>
          </cell>
          <cell r="AE254">
            <v>0</v>
          </cell>
          <cell r="AH254">
            <v>0</v>
          </cell>
          <cell r="AI254">
            <v>0</v>
          </cell>
          <cell r="AK254">
            <v>0</v>
          </cell>
          <cell r="AM254" t="str">
            <v>NGP 3</v>
          </cell>
          <cell r="AP254">
            <v>0</v>
          </cell>
          <cell r="AQ254" t="str">
            <v>LOSS</v>
          </cell>
        </row>
        <row r="255">
          <cell r="A255" t="str">
            <v>PURCHASE</v>
          </cell>
          <cell r="B255">
            <v>201108</v>
          </cell>
          <cell r="C255">
            <v>153738</v>
          </cell>
          <cell r="D255" t="str">
            <v>BP</v>
          </cell>
          <cell r="E255" t="str">
            <v>FUTTRG</v>
          </cell>
          <cell r="F255">
            <v>-291760</v>
          </cell>
          <cell r="H255" t="str">
            <v>Supply - NIMO</v>
          </cell>
          <cell r="V255">
            <v>-36820.413999999997</v>
          </cell>
          <cell r="W255" t="str">
            <v>Valued from Nucleus - Firm Vol</v>
          </cell>
          <cell r="AE255">
            <v>5.4139999999999997</v>
          </cell>
          <cell r="AH255">
            <v>0</v>
          </cell>
          <cell r="AI255">
            <v>0</v>
          </cell>
          <cell r="AK255">
            <v>0</v>
          </cell>
          <cell r="AM255" t="str">
            <v>NGP 3</v>
          </cell>
          <cell r="AP255">
            <v>-36820.413999999997</v>
          </cell>
          <cell r="AQ255" t="str">
            <v>LOSS</v>
          </cell>
        </row>
        <row r="256">
          <cell r="A256" t="str">
            <v>PURCHASE</v>
          </cell>
          <cell r="B256">
            <v>201108</v>
          </cell>
          <cell r="C256">
            <v>153738</v>
          </cell>
          <cell r="D256" t="str">
            <v>BP</v>
          </cell>
          <cell r="E256" t="str">
            <v>GASTRG</v>
          </cell>
          <cell r="F256">
            <v>291760</v>
          </cell>
          <cell r="H256" t="str">
            <v>Supply - NIMO</v>
          </cell>
          <cell r="V256">
            <v>73640.827000000005</v>
          </cell>
          <cell r="W256" t="str">
            <v>Valued from Nucleus - Firm Vol</v>
          </cell>
          <cell r="AE256">
            <v>5.4139999999999997</v>
          </cell>
          <cell r="AH256">
            <v>1579588.64</v>
          </cell>
          <cell r="AI256">
            <v>291760</v>
          </cell>
          <cell r="AK256">
            <v>291760</v>
          </cell>
          <cell r="AM256" t="str">
            <v>NGP 3</v>
          </cell>
          <cell r="AP256">
            <v>67813.212760000009</v>
          </cell>
          <cell r="AQ256" t="str">
            <v>GAIN</v>
          </cell>
        </row>
        <row r="257">
          <cell r="A257" t="str">
            <v>PURCHASE</v>
          </cell>
          <cell r="B257">
            <v>201108</v>
          </cell>
          <cell r="C257">
            <v>166449</v>
          </cell>
          <cell r="D257" t="str">
            <v>BP</v>
          </cell>
          <cell r="E257" t="str">
            <v>GASGDA</v>
          </cell>
          <cell r="F257">
            <v>0</v>
          </cell>
          <cell r="H257" t="str">
            <v>Supply - LI</v>
          </cell>
          <cell r="V257">
            <v>0</v>
          </cell>
          <cell r="W257" t="str">
            <v>Not Valued from Nucleus - Model</v>
          </cell>
          <cell r="AE257">
            <v>5.1175999999999995</v>
          </cell>
          <cell r="AH257">
            <v>0</v>
          </cell>
          <cell r="AI257">
            <v>0</v>
          </cell>
          <cell r="AK257">
            <v>0</v>
          </cell>
          <cell r="AM257" t="str">
            <v>NGP 3</v>
          </cell>
          <cell r="AP257">
            <v>0</v>
          </cell>
          <cell r="AQ257" t="str">
            <v>LOSS</v>
          </cell>
        </row>
        <row r="258">
          <cell r="A258" t="str">
            <v>PURCHASE</v>
          </cell>
          <cell r="B258">
            <v>201108</v>
          </cell>
          <cell r="C258">
            <v>48215</v>
          </cell>
          <cell r="D258" t="str">
            <v>BPCANADA</v>
          </cell>
          <cell r="E258" t="str">
            <v>GASIDX</v>
          </cell>
          <cell r="F258">
            <v>78980</v>
          </cell>
          <cell r="H258" t="str">
            <v>Supply - LI</v>
          </cell>
          <cell r="V258">
            <v>142.16</v>
          </cell>
          <cell r="W258" t="str">
            <v>Valued in Nucleus</v>
          </cell>
          <cell r="AE258">
            <v>4.8228</v>
          </cell>
          <cell r="AH258">
            <v>381400.56473415438</v>
          </cell>
          <cell r="AI258">
            <v>79082.807649944923</v>
          </cell>
          <cell r="AK258">
            <v>79082.807649944923</v>
          </cell>
          <cell r="AM258" t="str">
            <v>NGP 3</v>
          </cell>
          <cell r="AP258">
            <v>-1040.9998900000001</v>
          </cell>
          <cell r="AQ258" t="str">
            <v>LOSS</v>
          </cell>
        </row>
        <row r="259">
          <cell r="A259" t="str">
            <v>PURCHASE</v>
          </cell>
          <cell r="B259">
            <v>201108</v>
          </cell>
          <cell r="C259">
            <v>48216</v>
          </cell>
          <cell r="D259" t="str">
            <v>BPCANADA</v>
          </cell>
          <cell r="E259" t="str">
            <v>GASIDX</v>
          </cell>
          <cell r="F259">
            <v>99040</v>
          </cell>
          <cell r="H259" t="str">
            <v>Supply - EN</v>
          </cell>
          <cell r="V259">
            <v>178.27099999999999</v>
          </cell>
          <cell r="W259" t="str">
            <v>Valued in Nucleus</v>
          </cell>
          <cell r="AE259">
            <v>4.8228</v>
          </cell>
          <cell r="AH259">
            <v>478271.86542505259</v>
          </cell>
          <cell r="AI259">
            <v>99168.919595474115</v>
          </cell>
          <cell r="AK259">
            <v>99168.919595474115</v>
          </cell>
          <cell r="AM259" t="str">
            <v>NGP 3</v>
          </cell>
          <cell r="AP259">
            <v>-1305.3977199999999</v>
          </cell>
          <cell r="AQ259" t="str">
            <v>LOSS</v>
          </cell>
        </row>
        <row r="260">
          <cell r="A260" t="str">
            <v>PURCHASE</v>
          </cell>
          <cell r="B260">
            <v>201108</v>
          </cell>
          <cell r="C260">
            <v>48217</v>
          </cell>
          <cell r="D260" t="str">
            <v>BPCANADA</v>
          </cell>
          <cell r="E260" t="str">
            <v>GASIDX</v>
          </cell>
          <cell r="F260">
            <v>946460</v>
          </cell>
          <cell r="H260" t="str">
            <v>Supply - NY</v>
          </cell>
          <cell r="V260">
            <v>1703.634</v>
          </cell>
          <cell r="W260" t="str">
            <v>Valued in Nucleus</v>
          </cell>
          <cell r="AE260">
            <v>4.8228</v>
          </cell>
          <cell r="AH260">
            <v>4570528.9756683689</v>
          </cell>
          <cell r="AI260">
            <v>947691.99959947926</v>
          </cell>
          <cell r="AK260">
            <v>947691.99959947926</v>
          </cell>
          <cell r="AM260" t="str">
            <v>NGP 3</v>
          </cell>
          <cell r="AP260">
            <v>-12474.810030000001</v>
          </cell>
          <cell r="AQ260" t="str">
            <v>LOSS</v>
          </cell>
        </row>
        <row r="261">
          <cell r="A261" t="str">
            <v>PURCHASE</v>
          </cell>
          <cell r="B261">
            <v>201108</v>
          </cell>
          <cell r="C261">
            <v>116952</v>
          </cell>
          <cell r="D261" t="str">
            <v>BPCANADA</v>
          </cell>
          <cell r="E261" t="str">
            <v>GASIDX</v>
          </cell>
          <cell r="F261">
            <v>333060</v>
          </cell>
          <cell r="H261" t="str">
            <v>Supply - BG</v>
          </cell>
          <cell r="V261">
            <v>599.51199999999994</v>
          </cell>
          <cell r="W261" t="str">
            <v>Valued in Nucleus</v>
          </cell>
          <cell r="AE261">
            <v>4.8228</v>
          </cell>
          <cell r="AH261">
            <v>1608372.6524481825</v>
          </cell>
          <cell r="AI261">
            <v>333493.5416040853</v>
          </cell>
          <cell r="AK261">
            <v>333493.5416040853</v>
          </cell>
          <cell r="AM261" t="str">
            <v>NGP 3</v>
          </cell>
          <cell r="AP261">
            <v>-4389.8933299999999</v>
          </cell>
          <cell r="AQ261" t="str">
            <v>LOSS</v>
          </cell>
        </row>
        <row r="262">
          <cell r="A262" t="str">
            <v>PURCHASE</v>
          </cell>
          <cell r="B262">
            <v>201108</v>
          </cell>
          <cell r="C262">
            <v>116953</v>
          </cell>
          <cell r="D262" t="str">
            <v>BPCANADA</v>
          </cell>
          <cell r="E262" t="str">
            <v>GASIDX</v>
          </cell>
          <cell r="F262">
            <v>51420</v>
          </cell>
          <cell r="H262" t="str">
            <v>Supply - EG</v>
          </cell>
          <cell r="V262">
            <v>92.563000000000002</v>
          </cell>
          <cell r="W262" t="str">
            <v>Valued in Nucleus</v>
          </cell>
          <cell r="AE262">
            <v>4.8228</v>
          </cell>
          <cell r="AH262">
            <v>248311.18053469507</v>
          </cell>
          <cell r="AI262">
            <v>51486.933012916787</v>
          </cell>
          <cell r="AK262">
            <v>51486.933012916787</v>
          </cell>
          <cell r="AM262" t="str">
            <v>NGP 3</v>
          </cell>
          <cell r="AP262">
            <v>-677.73430999999994</v>
          </cell>
          <cell r="AQ262" t="str">
            <v>LOSS</v>
          </cell>
        </row>
        <row r="263">
          <cell r="A263" t="str">
            <v>PURCHASE</v>
          </cell>
          <cell r="B263">
            <v>201108</v>
          </cell>
          <cell r="C263">
            <v>84190</v>
          </cell>
          <cell r="D263" t="str">
            <v>BPCANMKT</v>
          </cell>
          <cell r="E263" t="str">
            <v>GASIDX</v>
          </cell>
          <cell r="F263">
            <v>790890</v>
          </cell>
          <cell r="H263" t="str">
            <v>Supply - NIMO</v>
          </cell>
          <cell r="V263">
            <v>841271.34499999997</v>
          </cell>
          <cell r="W263" t="str">
            <v>Valued in Nucleus</v>
          </cell>
          <cell r="AE263">
            <v>4.9859999999999998</v>
          </cell>
          <cell r="AH263">
            <v>3948510.6037849202</v>
          </cell>
          <cell r="AI263">
            <v>791919.49534394708</v>
          </cell>
          <cell r="AK263">
            <v>791919.49534394708</v>
          </cell>
          <cell r="AM263" t="str">
            <v>NGP 3</v>
          </cell>
          <cell r="AP263">
            <v>-720058.19895199931</v>
          </cell>
          <cell r="AQ263" t="str">
            <v>LOSS</v>
          </cell>
        </row>
        <row r="264">
          <cell r="A264" t="str">
            <v>PURCHASE</v>
          </cell>
          <cell r="B264">
            <v>201108</v>
          </cell>
          <cell r="C264">
            <v>91709</v>
          </cell>
          <cell r="D264" t="str">
            <v>BPCANMKT</v>
          </cell>
          <cell r="E264" t="str">
            <v>GASIDX</v>
          </cell>
          <cell r="F264">
            <v>0</v>
          </cell>
          <cell r="H264" t="str">
            <v>Supply - NIMO</v>
          </cell>
          <cell r="V264">
            <v>0</v>
          </cell>
          <cell r="W264" t="str">
            <v>Not valued in Nucleus</v>
          </cell>
          <cell r="AE264">
            <v>4.9859999999999998</v>
          </cell>
          <cell r="AH264">
            <v>0</v>
          </cell>
          <cell r="AI264">
            <v>0</v>
          </cell>
          <cell r="AK264">
            <v>0</v>
          </cell>
          <cell r="AM264" t="str">
            <v>NGP 3</v>
          </cell>
          <cell r="AP264">
            <v>0</v>
          </cell>
          <cell r="AQ264" t="str">
            <v>LOSS</v>
          </cell>
        </row>
        <row r="265">
          <cell r="A265" t="str">
            <v>PURCHASE</v>
          </cell>
          <cell r="B265">
            <v>201108</v>
          </cell>
          <cell r="C265">
            <v>167165</v>
          </cell>
          <cell r="D265" t="str">
            <v>CARGILL</v>
          </cell>
          <cell r="E265" t="str">
            <v>GASIDX</v>
          </cell>
          <cell r="F265">
            <v>1252870</v>
          </cell>
          <cell r="H265" t="str">
            <v>Supply - NY</v>
          </cell>
          <cell r="V265">
            <v>0</v>
          </cell>
          <cell r="W265" t="str">
            <v>Not Valued from Nucleus - AZ Model</v>
          </cell>
          <cell r="AE265">
            <v>4.8228</v>
          </cell>
          <cell r="AH265">
            <v>0</v>
          </cell>
          <cell r="AI265">
            <v>0</v>
          </cell>
          <cell r="AK265">
            <v>0</v>
          </cell>
          <cell r="AM265" t="str">
            <v>NGP 3</v>
          </cell>
          <cell r="AP265">
            <v>0</v>
          </cell>
          <cell r="AQ265" t="str">
            <v>LOSS</v>
          </cell>
        </row>
        <row r="266">
          <cell r="A266" t="str">
            <v>PURCHASE</v>
          </cell>
          <cell r="B266">
            <v>201108</v>
          </cell>
          <cell r="C266">
            <v>167167</v>
          </cell>
          <cell r="D266" t="str">
            <v>CARGILL</v>
          </cell>
          <cell r="E266" t="str">
            <v>GASIDX</v>
          </cell>
          <cell r="F266">
            <v>386990</v>
          </cell>
          <cell r="H266" t="str">
            <v>Supply - LI</v>
          </cell>
          <cell r="V266">
            <v>0</v>
          </cell>
          <cell r="W266" t="str">
            <v>Not Valued from Nucleus - AZ Model</v>
          </cell>
          <cell r="AE266">
            <v>4.8228</v>
          </cell>
          <cell r="AH266">
            <v>0</v>
          </cell>
          <cell r="AI266">
            <v>0</v>
          </cell>
          <cell r="AK266">
            <v>0</v>
          </cell>
          <cell r="AM266" t="str">
            <v>NGP 3</v>
          </cell>
          <cell r="AP266">
            <v>0</v>
          </cell>
          <cell r="AQ266" t="str">
            <v>LOSS</v>
          </cell>
        </row>
        <row r="267">
          <cell r="A267" t="str">
            <v>PURCHASE</v>
          </cell>
          <cell r="B267">
            <v>201108</v>
          </cell>
          <cell r="C267">
            <v>167167</v>
          </cell>
          <cell r="D267" t="str">
            <v>CARGILL</v>
          </cell>
          <cell r="E267" t="str">
            <v>GASIDX</v>
          </cell>
          <cell r="F267">
            <v>771910</v>
          </cell>
          <cell r="H267" t="str">
            <v>Supply - LI</v>
          </cell>
          <cell r="V267">
            <v>0</v>
          </cell>
          <cell r="W267" t="str">
            <v>Not Valued from Nucleus - AZ Model</v>
          </cell>
          <cell r="AE267">
            <v>4.8228</v>
          </cell>
          <cell r="AH267">
            <v>0</v>
          </cell>
          <cell r="AI267">
            <v>0</v>
          </cell>
          <cell r="AK267">
            <v>0</v>
          </cell>
          <cell r="AM267" t="str">
            <v>NGP 3</v>
          </cell>
          <cell r="AP267">
            <v>0</v>
          </cell>
          <cell r="AQ267" t="str">
            <v>LOSS</v>
          </cell>
        </row>
        <row r="268">
          <cell r="A268" t="str">
            <v>PURCHASE</v>
          </cell>
          <cell r="B268">
            <v>201108</v>
          </cell>
          <cell r="C268">
            <v>179612</v>
          </cell>
          <cell r="D268" t="str">
            <v>CITI</v>
          </cell>
          <cell r="E268" t="str">
            <v>GASIDX</v>
          </cell>
          <cell r="F268">
            <v>309600</v>
          </cell>
          <cell r="H268" t="str">
            <v>Supply - BG</v>
          </cell>
          <cell r="V268">
            <v>773.98800000000006</v>
          </cell>
          <cell r="W268" t="str">
            <v>Valued from Nucleus ~ Portfolio Changed from Optimization BG to Supply BG pending DPU Approval of Co-Management Agreement. Per Discussion with Steve M, AZ and Mike Wuertz</v>
          </cell>
          <cell r="AE268">
            <v>4.4721000000000002</v>
          </cell>
          <cell r="AH268">
            <v>1386364.4337638931</v>
          </cell>
          <cell r="AI268">
            <v>310003.00390507659</v>
          </cell>
          <cell r="AK268">
            <v>310003.00390507659</v>
          </cell>
          <cell r="AM268" t="str">
            <v>NGP 3</v>
          </cell>
          <cell r="AP268">
            <v>-2317.9872000000005</v>
          </cell>
          <cell r="AQ268" t="str">
            <v>LOSS</v>
          </cell>
        </row>
        <row r="269">
          <cell r="A269" t="str">
            <v>PURCHASE</v>
          </cell>
          <cell r="B269">
            <v>201108</v>
          </cell>
          <cell r="C269">
            <v>181089</v>
          </cell>
          <cell r="D269" t="str">
            <v>DEVONGAS</v>
          </cell>
          <cell r="E269" t="str">
            <v>GASIDX</v>
          </cell>
          <cell r="F269">
            <v>309600</v>
          </cell>
          <cell r="H269" t="str">
            <v>Supply - BG</v>
          </cell>
          <cell r="V269">
            <v>0</v>
          </cell>
          <cell r="W269" t="str">
            <v>Valued from Nucleus ~ Portfolio Changed from Optimization BG to Supply BG pending DPU Approval of Co-Management Agreement. Per Discussion with Steve M, AZ and Mike Wuertz</v>
          </cell>
          <cell r="AE269">
            <v>4.4721000000000002</v>
          </cell>
          <cell r="AH269">
            <v>1386364.4337638931</v>
          </cell>
          <cell r="AI269">
            <v>310003.00390507659</v>
          </cell>
          <cell r="AK269">
            <v>310003.00390507659</v>
          </cell>
          <cell r="AM269" t="str">
            <v>NGP 3</v>
          </cell>
          <cell r="AP269">
            <v>-3091.9752000000003</v>
          </cell>
          <cell r="AQ269" t="str">
            <v>LOSS</v>
          </cell>
        </row>
        <row r="270">
          <cell r="A270" t="str">
            <v>PURCHASE</v>
          </cell>
          <cell r="B270">
            <v>201108</v>
          </cell>
          <cell r="C270">
            <v>173774</v>
          </cell>
          <cell r="D270" t="str">
            <v>DISTRIGAS</v>
          </cell>
          <cell r="E270" t="str">
            <v>GAS</v>
          </cell>
          <cell r="F270">
            <v>0</v>
          </cell>
          <cell r="H270" t="str">
            <v>LNG - BG</v>
          </cell>
          <cell r="V270">
            <v>0</v>
          </cell>
          <cell r="W270" t="str">
            <v>Not Valued from Nucleus - FVS 217</v>
          </cell>
          <cell r="AE270">
            <v>0</v>
          </cell>
          <cell r="AH270">
            <v>0</v>
          </cell>
          <cell r="AI270">
            <v>0</v>
          </cell>
          <cell r="AK270">
            <v>0</v>
          </cell>
          <cell r="AM270" t="str">
            <v>NGP 3</v>
          </cell>
          <cell r="AP270">
            <v>0</v>
          </cell>
          <cell r="AQ270" t="str">
            <v>LOSS</v>
          </cell>
        </row>
        <row r="271">
          <cell r="A271" t="str">
            <v>PURCHASE</v>
          </cell>
          <cell r="B271">
            <v>201108</v>
          </cell>
          <cell r="C271">
            <v>166065</v>
          </cell>
          <cell r="D271" t="str">
            <v>EMERASVC</v>
          </cell>
          <cell r="E271" t="str">
            <v>GASGDA</v>
          </cell>
          <cell r="F271">
            <v>0</v>
          </cell>
          <cell r="H271" t="str">
            <v>Supply - LI</v>
          </cell>
          <cell r="V271">
            <v>0</v>
          </cell>
          <cell r="W271" t="str">
            <v>Valued from Nucleus</v>
          </cell>
          <cell r="AE271">
            <v>5.1175999999999995</v>
          </cell>
          <cell r="AH271">
            <v>0</v>
          </cell>
          <cell r="AI271">
            <v>0</v>
          </cell>
          <cell r="AK271">
            <v>0</v>
          </cell>
          <cell r="AM271" t="str">
            <v>NGP 3</v>
          </cell>
          <cell r="AP271">
            <v>-1476718.698348304</v>
          </cell>
          <cell r="AQ271" t="str">
            <v>LOSS</v>
          </cell>
        </row>
        <row r="272">
          <cell r="A272" t="str">
            <v>PURCHASE</v>
          </cell>
          <cell r="B272">
            <v>201108</v>
          </cell>
          <cell r="C272">
            <v>168215</v>
          </cell>
          <cell r="D272" t="str">
            <v>EMERASVC</v>
          </cell>
          <cell r="E272" t="str">
            <v>GAS</v>
          </cell>
          <cell r="F272">
            <v>0</v>
          </cell>
          <cell r="H272" t="str">
            <v>Supply - LI</v>
          </cell>
          <cell r="V272">
            <v>0</v>
          </cell>
          <cell r="W272" t="str">
            <v>Not Valued - Deal created only to support Counterparty Invoicing of Pipeline Demand</v>
          </cell>
          <cell r="AE272">
            <v>0</v>
          </cell>
          <cell r="AH272">
            <v>0</v>
          </cell>
          <cell r="AI272">
            <v>0</v>
          </cell>
          <cell r="AK272">
            <v>0</v>
          </cell>
          <cell r="AM272" t="str">
            <v>NGP 3</v>
          </cell>
          <cell r="AP272">
            <v>0</v>
          </cell>
          <cell r="AQ272" t="str">
            <v>LOSS</v>
          </cell>
        </row>
        <row r="273">
          <cell r="A273" t="str">
            <v>PURCHASE</v>
          </cell>
          <cell r="B273">
            <v>201108</v>
          </cell>
          <cell r="C273">
            <v>165659</v>
          </cell>
          <cell r="D273" t="str">
            <v>GRANITERDG</v>
          </cell>
          <cell r="E273" t="str">
            <v>GAS</v>
          </cell>
          <cell r="F273">
            <v>0</v>
          </cell>
          <cell r="H273" t="str">
            <v>Supply - EN</v>
          </cell>
          <cell r="V273">
            <v>0</v>
          </cell>
          <cell r="W273" t="str">
            <v>Not Valued from Nucleus - Model AZ</v>
          </cell>
          <cell r="AE273">
            <v>0</v>
          </cell>
          <cell r="AH273">
            <v>0</v>
          </cell>
          <cell r="AI273">
            <v>0</v>
          </cell>
          <cell r="AK273">
            <v>0</v>
          </cell>
          <cell r="AM273" t="str">
            <v>NGP 3</v>
          </cell>
          <cell r="AP273">
            <v>0</v>
          </cell>
          <cell r="AQ273" t="str">
            <v>LOSS</v>
          </cell>
        </row>
        <row r="274">
          <cell r="A274" t="str">
            <v>PURCHASE</v>
          </cell>
          <cell r="B274">
            <v>201108</v>
          </cell>
          <cell r="C274">
            <v>166447</v>
          </cell>
          <cell r="D274" t="str">
            <v>HESS</v>
          </cell>
          <cell r="E274" t="str">
            <v>GASGDA</v>
          </cell>
          <cell r="F274">
            <v>0</v>
          </cell>
          <cell r="H274" t="str">
            <v>Supply - LI</v>
          </cell>
          <cell r="V274">
            <v>0</v>
          </cell>
          <cell r="W274" t="str">
            <v>Valued from Nucleus - Demand Only; Summer Option at Index plus adder, hence MtM on supply is zero</v>
          </cell>
          <cell r="AE274">
            <v>5.1175999999999995</v>
          </cell>
          <cell r="AH274">
            <v>0</v>
          </cell>
          <cell r="AI274">
            <v>0</v>
          </cell>
          <cell r="AK274">
            <v>0</v>
          </cell>
          <cell r="AM274" t="str">
            <v>NGP 3</v>
          </cell>
          <cell r="AP274">
            <v>-1056222.2391869184</v>
          </cell>
          <cell r="AQ274" t="str">
            <v>LOSS</v>
          </cell>
        </row>
        <row r="275">
          <cell r="A275" t="str">
            <v>PURCHASE</v>
          </cell>
          <cell r="B275">
            <v>201108</v>
          </cell>
          <cell r="C275">
            <v>166076</v>
          </cell>
          <cell r="D275" t="str">
            <v>JARON</v>
          </cell>
          <cell r="E275" t="str">
            <v>GASGDA</v>
          </cell>
          <cell r="F275">
            <v>0</v>
          </cell>
          <cell r="H275" t="str">
            <v>Supply - LI</v>
          </cell>
          <cell r="V275">
            <v>0</v>
          </cell>
          <cell r="W275" t="str">
            <v>Valued from Nucleus - Demand Only</v>
          </cell>
          <cell r="AE275">
            <v>5.1175999999999995</v>
          </cell>
          <cell r="AH275">
            <v>0</v>
          </cell>
          <cell r="AI275">
            <v>0</v>
          </cell>
          <cell r="AK275">
            <v>0</v>
          </cell>
          <cell r="AM275" t="str">
            <v>NGP 3</v>
          </cell>
          <cell r="AP275">
            <v>-1416785.9705122225</v>
          </cell>
          <cell r="AQ275" t="str">
            <v>LOSS</v>
          </cell>
        </row>
        <row r="276">
          <cell r="A276" t="str">
            <v>PURCHASE</v>
          </cell>
          <cell r="B276">
            <v>201108</v>
          </cell>
          <cell r="C276">
            <v>168216</v>
          </cell>
          <cell r="D276" t="str">
            <v>JARON</v>
          </cell>
          <cell r="E276" t="str">
            <v>GAS</v>
          </cell>
          <cell r="F276">
            <v>0</v>
          </cell>
          <cell r="H276" t="str">
            <v>Supply - LI</v>
          </cell>
          <cell r="V276">
            <v>0</v>
          </cell>
          <cell r="W276" t="str">
            <v>Not Valued - Deal created only to support Counterparty Invoicing of Pipeline Demand</v>
          </cell>
          <cell r="AE276">
            <v>0</v>
          </cell>
          <cell r="AH276">
            <v>0</v>
          </cell>
          <cell r="AI276">
            <v>0</v>
          </cell>
          <cell r="AK276">
            <v>0</v>
          </cell>
          <cell r="AM276" t="str">
            <v>NGP 3</v>
          </cell>
          <cell r="AP276">
            <v>0</v>
          </cell>
          <cell r="AQ276" t="str">
            <v>LOSS</v>
          </cell>
        </row>
        <row r="277">
          <cell r="A277" t="str">
            <v>PURCHASE</v>
          </cell>
          <cell r="B277">
            <v>201108</v>
          </cell>
          <cell r="C277">
            <v>166059</v>
          </cell>
          <cell r="D277" t="str">
            <v>REPSOL</v>
          </cell>
          <cell r="E277" t="str">
            <v>GASIDX</v>
          </cell>
          <cell r="F277">
            <v>0</v>
          </cell>
          <cell r="H277" t="str">
            <v>Supply - EN</v>
          </cell>
          <cell r="V277">
            <v>0</v>
          </cell>
          <cell r="W277" t="str">
            <v>Not Valued from Nucleus - Model</v>
          </cell>
          <cell r="AE277">
            <v>4.9927000000000001</v>
          </cell>
          <cell r="AH277">
            <v>0</v>
          </cell>
          <cell r="AI277">
            <v>0</v>
          </cell>
          <cell r="AK277">
            <v>0</v>
          </cell>
          <cell r="AM277" t="str">
            <v>NGP 3</v>
          </cell>
          <cell r="AP277">
            <v>0</v>
          </cell>
          <cell r="AQ277" t="str">
            <v>LOSS</v>
          </cell>
        </row>
        <row r="278">
          <cell r="A278" t="str">
            <v>PURCHASE</v>
          </cell>
          <cell r="B278">
            <v>201108</v>
          </cell>
          <cell r="C278">
            <v>166062</v>
          </cell>
          <cell r="D278" t="str">
            <v>REPSOL</v>
          </cell>
          <cell r="E278" t="str">
            <v>GASGDA</v>
          </cell>
          <cell r="F278">
            <v>0</v>
          </cell>
          <cell r="H278" t="str">
            <v>Supply - EN</v>
          </cell>
          <cell r="V278">
            <v>0</v>
          </cell>
          <cell r="W278" t="str">
            <v>Not Valued from Nucleus - Model</v>
          </cell>
          <cell r="AE278">
            <v>4.9927000000000001</v>
          </cell>
          <cell r="AH278">
            <v>0</v>
          </cell>
          <cell r="AI278">
            <v>0</v>
          </cell>
          <cell r="AK278">
            <v>0</v>
          </cell>
          <cell r="AM278" t="str">
            <v>NGP 3</v>
          </cell>
          <cell r="AP278">
            <v>0</v>
          </cell>
          <cell r="AQ278" t="str">
            <v>LOSS</v>
          </cell>
        </row>
        <row r="279">
          <cell r="A279" t="str">
            <v>PURCHASE</v>
          </cell>
          <cell r="B279">
            <v>201108</v>
          </cell>
          <cell r="C279">
            <v>166063</v>
          </cell>
          <cell r="D279" t="str">
            <v>REPSOL</v>
          </cell>
          <cell r="E279" t="str">
            <v>GASGDA</v>
          </cell>
          <cell r="F279">
            <v>0</v>
          </cell>
          <cell r="H279" t="str">
            <v>Supply - EN</v>
          </cell>
          <cell r="V279">
            <v>0</v>
          </cell>
          <cell r="W279" t="str">
            <v>Not Valued from Nucleus - Model</v>
          </cell>
          <cell r="AE279">
            <v>4.9927000000000001</v>
          </cell>
          <cell r="AH279">
            <v>0</v>
          </cell>
          <cell r="AI279">
            <v>0</v>
          </cell>
          <cell r="AK279">
            <v>0</v>
          </cell>
          <cell r="AM279" t="str">
            <v>NGP 3</v>
          </cell>
          <cell r="AP279">
            <v>0</v>
          </cell>
          <cell r="AQ279" t="str">
            <v>LOSS</v>
          </cell>
        </row>
        <row r="280">
          <cell r="A280" t="str">
            <v>PURCHASE</v>
          </cell>
          <cell r="B280">
            <v>201108</v>
          </cell>
          <cell r="C280">
            <v>167168</v>
          </cell>
          <cell r="D280" t="str">
            <v>REPSOL</v>
          </cell>
          <cell r="E280" t="str">
            <v>GASGDA</v>
          </cell>
          <cell r="F280">
            <v>0</v>
          </cell>
          <cell r="H280" t="str">
            <v>Supply - NEC</v>
          </cell>
          <cell r="V280">
            <v>0</v>
          </cell>
          <cell r="W280" t="str">
            <v>Valued from Nucleus</v>
          </cell>
          <cell r="AE280">
            <v>5.0116999999999994</v>
          </cell>
          <cell r="AH280">
            <v>0</v>
          </cell>
          <cell r="AI280">
            <v>0</v>
          </cell>
          <cell r="AK280">
            <v>0</v>
          </cell>
          <cell r="AM280" t="str">
            <v>NGP 3</v>
          </cell>
          <cell r="AP280">
            <v>-81579.976610917816</v>
          </cell>
          <cell r="AQ280" t="str">
            <v>LOSS</v>
          </cell>
        </row>
        <row r="281">
          <cell r="A281" t="str">
            <v>PURCHASE</v>
          </cell>
          <cell r="B281">
            <v>201108</v>
          </cell>
          <cell r="C281">
            <v>180246</v>
          </cell>
          <cell r="D281" t="str">
            <v>SPARKENRGY</v>
          </cell>
          <cell r="E281" t="str">
            <v>GASIDX</v>
          </cell>
          <cell r="F281">
            <v>154800</v>
          </cell>
          <cell r="H281" t="str">
            <v>Supply - BG</v>
          </cell>
          <cell r="V281">
            <v>773.98800000000006</v>
          </cell>
          <cell r="W281" t="str">
            <v>Valued from Nucleus ~ Portfolio Changed from Optimization BG to Supply BG pending DPU Approval of Co-Management Agreement. Per Discussion with Steve M, AZ and Mike Wuertz</v>
          </cell>
          <cell r="AE281">
            <v>4.4721000000000002</v>
          </cell>
          <cell r="AH281">
            <v>693182.21688194654</v>
          </cell>
          <cell r="AI281">
            <v>155001.5019525383</v>
          </cell>
          <cell r="AK281">
            <v>155001.5019525383</v>
          </cell>
          <cell r="AM281" t="str">
            <v>NGP 3</v>
          </cell>
          <cell r="AP281">
            <v>-771.9996000000001</v>
          </cell>
          <cell r="AQ281" t="str">
            <v>LOSS</v>
          </cell>
        </row>
        <row r="282">
          <cell r="A282" t="str">
            <v>PURCHASE</v>
          </cell>
          <cell r="B282">
            <v>201108</v>
          </cell>
          <cell r="C282">
            <v>166066</v>
          </cell>
          <cell r="D282" t="str">
            <v>TENASKA</v>
          </cell>
          <cell r="E282" t="str">
            <v>GASGDA</v>
          </cell>
          <cell r="F282">
            <v>0</v>
          </cell>
          <cell r="H282" t="str">
            <v>Supply - LI</v>
          </cell>
          <cell r="V282">
            <v>0</v>
          </cell>
          <cell r="W282" t="str">
            <v>Valued from Nucleus</v>
          </cell>
          <cell r="AE282">
            <v>5.1175999999999995</v>
          </cell>
          <cell r="AH282">
            <v>0</v>
          </cell>
          <cell r="AI282">
            <v>0</v>
          </cell>
          <cell r="AK282">
            <v>0</v>
          </cell>
          <cell r="AM282" t="str">
            <v>NGP 3</v>
          </cell>
          <cell r="AP282">
            <v>-1497494.2534729899</v>
          </cell>
          <cell r="AQ282" t="str">
            <v>LOSS</v>
          </cell>
        </row>
        <row r="283">
          <cell r="A283" t="str">
            <v>PURCHASE</v>
          </cell>
          <cell r="B283">
            <v>201108</v>
          </cell>
          <cell r="C283">
            <v>168217</v>
          </cell>
          <cell r="D283" t="str">
            <v>TENASKA</v>
          </cell>
          <cell r="E283" t="str">
            <v>GAS</v>
          </cell>
          <cell r="F283">
            <v>0</v>
          </cell>
          <cell r="H283" t="str">
            <v>Supply - LI</v>
          </cell>
          <cell r="V283">
            <v>0</v>
          </cell>
          <cell r="W283" t="str">
            <v>Not Valued - Deal created only to support Counterparty Invoicing of Pipeline Demand</v>
          </cell>
          <cell r="AE283">
            <v>0</v>
          </cell>
          <cell r="AH283">
            <v>0</v>
          </cell>
          <cell r="AI283">
            <v>0</v>
          </cell>
          <cell r="AK283">
            <v>0</v>
          </cell>
          <cell r="AM283" t="str">
            <v>NGP 3</v>
          </cell>
          <cell r="AP283">
            <v>0</v>
          </cell>
          <cell r="AQ283" t="str">
            <v>LOSS</v>
          </cell>
        </row>
        <row r="284">
          <cell r="A284" t="str">
            <v>PURCHASE</v>
          </cell>
          <cell r="B284">
            <v>201109</v>
          </cell>
          <cell r="C284">
            <v>67038</v>
          </cell>
          <cell r="D284" t="str">
            <v>ANE</v>
          </cell>
          <cell r="E284" t="str">
            <v>GASIDX</v>
          </cell>
          <cell r="F284">
            <v>220750</v>
          </cell>
          <cell r="H284" t="str">
            <v>Supply - NY</v>
          </cell>
          <cell r="V284">
            <v>206177.19510156006</v>
          </cell>
          <cell r="W284" t="str">
            <v>Valued in Nucleus</v>
          </cell>
          <cell r="AE284">
            <v>5.0059999999999993</v>
          </cell>
          <cell r="AH284">
            <v>1106956.3257537812</v>
          </cell>
          <cell r="AI284">
            <v>221125.91405389161</v>
          </cell>
          <cell r="AK284">
            <v>221125.91405389161</v>
          </cell>
          <cell r="AM284" t="str">
            <v>NGP 3</v>
          </cell>
          <cell r="AP284">
            <v>-160399.55553536443</v>
          </cell>
          <cell r="AQ284" t="str">
            <v>LOSS</v>
          </cell>
        </row>
        <row r="285">
          <cell r="A285" t="str">
            <v>PURCHASE</v>
          </cell>
          <cell r="B285">
            <v>201109</v>
          </cell>
          <cell r="C285">
            <v>67039</v>
          </cell>
          <cell r="D285" t="str">
            <v>ANE</v>
          </cell>
          <cell r="E285" t="str">
            <v>GASIDX</v>
          </cell>
          <cell r="F285">
            <v>215660</v>
          </cell>
          <cell r="H285" t="str">
            <v>Supply - LI</v>
          </cell>
          <cell r="V285">
            <v>201428.59387048005</v>
          </cell>
          <cell r="W285" t="str">
            <v>Valued in Nucleus</v>
          </cell>
          <cell r="AE285">
            <v>5.0059999999999993</v>
          </cell>
          <cell r="AH285">
            <v>1081432.3950716218</v>
          </cell>
          <cell r="AI285">
            <v>216027.24631874188</v>
          </cell>
          <cell r="AK285">
            <v>216027.24631874188</v>
          </cell>
          <cell r="AM285" t="str">
            <v>NGP 3</v>
          </cell>
          <cell r="AP285">
            <v>-156694.82424542482</v>
          </cell>
          <cell r="AQ285" t="str">
            <v>LOSS</v>
          </cell>
        </row>
        <row r="286">
          <cell r="A286" t="str">
            <v>PURCHASE</v>
          </cell>
          <cell r="B286">
            <v>201109</v>
          </cell>
          <cell r="C286">
            <v>166064</v>
          </cell>
          <cell r="D286" t="str">
            <v>BGLNG</v>
          </cell>
          <cell r="E286" t="str">
            <v>GASGDA</v>
          </cell>
          <cell r="F286">
            <v>0</v>
          </cell>
          <cell r="H286" t="str">
            <v>Supply - LI</v>
          </cell>
          <cell r="V286">
            <v>0</v>
          </cell>
          <cell r="W286" t="str">
            <v>Valued from Nucleus</v>
          </cell>
          <cell r="AE286">
            <v>4.9628999999999994</v>
          </cell>
          <cell r="AH286">
            <v>0</v>
          </cell>
          <cell r="AI286">
            <v>0</v>
          </cell>
          <cell r="AK286">
            <v>0</v>
          </cell>
          <cell r="AM286" t="str">
            <v>NGP 3</v>
          </cell>
          <cell r="AP286">
            <v>-1588671.2547505875</v>
          </cell>
          <cell r="AQ286" t="str">
            <v>LOSS</v>
          </cell>
        </row>
        <row r="287">
          <cell r="A287" t="str">
            <v>PURCHASE</v>
          </cell>
          <cell r="B287">
            <v>201109</v>
          </cell>
          <cell r="C287">
            <v>166075</v>
          </cell>
          <cell r="D287" t="str">
            <v>BGLNG</v>
          </cell>
          <cell r="E287" t="str">
            <v>GASGDA</v>
          </cell>
          <cell r="F287">
            <v>0</v>
          </cell>
          <cell r="H287" t="str">
            <v>Supply - LI</v>
          </cell>
          <cell r="V287">
            <v>0</v>
          </cell>
          <cell r="W287" t="str">
            <v>Valued from nucleus - Demand Only</v>
          </cell>
          <cell r="AE287">
            <v>4.9628999999999994</v>
          </cell>
          <cell r="AH287">
            <v>0</v>
          </cell>
          <cell r="AI287">
            <v>0</v>
          </cell>
          <cell r="AK287">
            <v>0</v>
          </cell>
          <cell r="AM287" t="str">
            <v>NGP 3</v>
          </cell>
          <cell r="AP287">
            <v>-1288484.9777491069</v>
          </cell>
          <cell r="AQ287" t="str">
            <v>LOSS</v>
          </cell>
        </row>
        <row r="288">
          <cell r="A288" t="str">
            <v>PURCHASE</v>
          </cell>
          <cell r="B288">
            <v>201109</v>
          </cell>
          <cell r="C288">
            <v>168214</v>
          </cell>
          <cell r="D288" t="str">
            <v>BGLNG</v>
          </cell>
          <cell r="E288" t="str">
            <v>GAS</v>
          </cell>
          <cell r="F288">
            <v>0</v>
          </cell>
          <cell r="H288" t="str">
            <v>Supply - LI</v>
          </cell>
          <cell r="V288">
            <v>0</v>
          </cell>
          <cell r="W288" t="str">
            <v>Not Valued - Deal created only to support Counterparty Invoicing of Pipeline Demand</v>
          </cell>
          <cell r="AE288">
            <v>0</v>
          </cell>
          <cell r="AH288">
            <v>0</v>
          </cell>
          <cell r="AI288">
            <v>0</v>
          </cell>
          <cell r="AK288">
            <v>0</v>
          </cell>
          <cell r="AM288" t="str">
            <v>NGP 3</v>
          </cell>
          <cell r="AP288">
            <v>0</v>
          </cell>
          <cell r="AQ288" t="str">
            <v>LOSS</v>
          </cell>
        </row>
        <row r="289">
          <cell r="A289" t="str">
            <v>PURCHASE</v>
          </cell>
          <cell r="B289">
            <v>201109</v>
          </cell>
          <cell r="C289">
            <v>153738</v>
          </cell>
          <cell r="D289" t="str">
            <v>BP</v>
          </cell>
          <cell r="E289" t="str">
            <v>FUTTRG</v>
          </cell>
          <cell r="F289">
            <v>-282190</v>
          </cell>
          <cell r="H289" t="str">
            <v>Supply - NIMO</v>
          </cell>
          <cell r="V289">
            <v>-36346.22</v>
          </cell>
          <cell r="W289" t="str">
            <v>Valued from Nucleus - Firm Vol</v>
          </cell>
          <cell r="AE289">
            <v>5.4429999999999996</v>
          </cell>
          <cell r="AH289">
            <v>0</v>
          </cell>
          <cell r="AI289">
            <v>0</v>
          </cell>
          <cell r="AK289">
            <v>0</v>
          </cell>
          <cell r="AM289" t="str">
            <v>NGP 3</v>
          </cell>
          <cell r="AP289">
            <v>-36346.22</v>
          </cell>
          <cell r="AQ289" t="str">
            <v>LOSS</v>
          </cell>
        </row>
        <row r="290">
          <cell r="A290" t="str">
            <v>PURCHASE</v>
          </cell>
          <cell r="B290">
            <v>201109</v>
          </cell>
          <cell r="C290">
            <v>153738</v>
          </cell>
          <cell r="D290" t="str">
            <v>BP</v>
          </cell>
          <cell r="E290" t="str">
            <v>GASTRG</v>
          </cell>
          <cell r="F290">
            <v>282190</v>
          </cell>
          <cell r="H290" t="str">
            <v>Supply - NIMO</v>
          </cell>
          <cell r="V290">
            <v>72692.44</v>
          </cell>
          <cell r="W290" t="str">
            <v>Valued from Nucleus - Firm Vol</v>
          </cell>
          <cell r="AE290">
            <v>5.4429999999999996</v>
          </cell>
          <cell r="AH290">
            <v>1535960.17</v>
          </cell>
          <cell r="AI290">
            <v>282190</v>
          </cell>
          <cell r="AK290">
            <v>282190</v>
          </cell>
          <cell r="AM290" t="str">
            <v>NGP 3</v>
          </cell>
          <cell r="AP290">
            <v>67058.234460000007</v>
          </cell>
          <cell r="AQ290" t="str">
            <v>GAIN</v>
          </cell>
        </row>
        <row r="291">
          <cell r="A291" t="str">
            <v>PURCHASE</v>
          </cell>
          <cell r="B291">
            <v>201109</v>
          </cell>
          <cell r="C291">
            <v>166449</v>
          </cell>
          <cell r="D291" t="str">
            <v>BP</v>
          </cell>
          <cell r="E291" t="str">
            <v>GASGDA</v>
          </cell>
          <cell r="F291">
            <v>0</v>
          </cell>
          <cell r="H291" t="str">
            <v>Supply - LI</v>
          </cell>
          <cell r="V291">
            <v>0</v>
          </cell>
          <cell r="W291" t="str">
            <v>Not Valued from Nucleus - Model</v>
          </cell>
          <cell r="AE291">
            <v>4.9628999999999994</v>
          </cell>
          <cell r="AH291">
            <v>0</v>
          </cell>
          <cell r="AI291">
            <v>0</v>
          </cell>
          <cell r="AK291">
            <v>0</v>
          </cell>
          <cell r="AM291" t="str">
            <v>NGP 3</v>
          </cell>
          <cell r="AP291">
            <v>0</v>
          </cell>
          <cell r="AQ291" t="str">
            <v>LOSS</v>
          </cell>
        </row>
        <row r="292">
          <cell r="A292" t="str">
            <v>PURCHASE</v>
          </cell>
          <cell r="B292">
            <v>201109</v>
          </cell>
          <cell r="C292">
            <v>48215</v>
          </cell>
          <cell r="D292" t="str">
            <v>BPCANADA</v>
          </cell>
          <cell r="E292" t="str">
            <v>GASIDX</v>
          </cell>
          <cell r="F292">
            <v>76390</v>
          </cell>
          <cell r="H292" t="str">
            <v>Supply - LI</v>
          </cell>
          <cell r="V292">
            <v>-190.96700000000001</v>
          </cell>
          <cell r="W292" t="str">
            <v>Valued in Nucleus</v>
          </cell>
          <cell r="AE292">
            <v>4.8384999999999998</v>
          </cell>
          <cell r="AH292">
            <v>370242.42712611437</v>
          </cell>
          <cell r="AI292">
            <v>76520.084143043176</v>
          </cell>
          <cell r="AK292">
            <v>76520.084143043176</v>
          </cell>
          <cell r="AM292" t="str">
            <v>NGP 3</v>
          </cell>
          <cell r="AP292">
            <v>-1334.8690549999999</v>
          </cell>
          <cell r="AQ292" t="str">
            <v>LOSS</v>
          </cell>
        </row>
        <row r="293">
          <cell r="A293" t="str">
            <v>PURCHASE</v>
          </cell>
          <cell r="B293">
            <v>201109</v>
          </cell>
          <cell r="C293">
            <v>48216</v>
          </cell>
          <cell r="D293" t="str">
            <v>BPCANADA</v>
          </cell>
          <cell r="E293" t="str">
            <v>GASIDX</v>
          </cell>
          <cell r="F293">
            <v>95790</v>
          </cell>
          <cell r="H293" t="str">
            <v>Supply - EN</v>
          </cell>
          <cell r="V293">
            <v>-239.476</v>
          </cell>
          <cell r="W293" t="str">
            <v>Valued in Nucleus</v>
          </cell>
          <cell r="AE293">
            <v>4.8384999999999998</v>
          </cell>
          <cell r="AH293">
            <v>464269.17259340879</v>
          </cell>
          <cell r="AI293">
            <v>95953.120304517681</v>
          </cell>
          <cell r="AK293">
            <v>95953.120304517681</v>
          </cell>
          <cell r="AM293" t="str">
            <v>NGP 3</v>
          </cell>
          <cell r="AP293">
            <v>-1673.8833549999999</v>
          </cell>
          <cell r="AQ293" t="str">
            <v>LOSS</v>
          </cell>
        </row>
        <row r="294">
          <cell r="A294" t="str">
            <v>PURCHASE</v>
          </cell>
          <cell r="B294">
            <v>201109</v>
          </cell>
          <cell r="C294">
            <v>48217</v>
          </cell>
          <cell r="D294" t="str">
            <v>BPCANADA</v>
          </cell>
          <cell r="E294" t="str">
            <v>GASIDX</v>
          </cell>
          <cell r="F294">
            <v>915410</v>
          </cell>
          <cell r="H294" t="str">
            <v>Supply - NY</v>
          </cell>
          <cell r="V294">
            <v>-2288.5360000000001</v>
          </cell>
          <cell r="W294" t="str">
            <v>Valued in Nucleus</v>
          </cell>
          <cell r="AE294">
            <v>4.8384999999999998</v>
          </cell>
          <cell r="AH294">
            <v>4436753.7664028853</v>
          </cell>
          <cell r="AI294">
            <v>916968.84703996801</v>
          </cell>
          <cell r="AK294">
            <v>916968.84703996801</v>
          </cell>
          <cell r="AM294" t="str">
            <v>NGP 3</v>
          </cell>
          <cell r="AP294">
            <v>-15996.343045</v>
          </cell>
          <cell r="AQ294" t="str">
            <v>LOSS</v>
          </cell>
        </row>
        <row r="295">
          <cell r="A295" t="str">
            <v>PURCHASE</v>
          </cell>
          <cell r="B295">
            <v>201109</v>
          </cell>
          <cell r="C295">
            <v>116952</v>
          </cell>
          <cell r="D295" t="str">
            <v>BPCANADA</v>
          </cell>
          <cell r="E295" t="str">
            <v>GASIDX</v>
          </cell>
          <cell r="F295">
            <v>322140</v>
          </cell>
          <cell r="H295" t="str">
            <v>Supply - BG</v>
          </cell>
          <cell r="V295">
            <v>-805.34100000000001</v>
          </cell>
          <cell r="W295" t="str">
            <v>Valued in Nucleus</v>
          </cell>
          <cell r="AE295">
            <v>4.8384999999999998</v>
          </cell>
          <cell r="AH295">
            <v>1561328.6487027947</v>
          </cell>
          <cell r="AI295">
            <v>322688.57056996896</v>
          </cell>
          <cell r="AK295">
            <v>322688.57056996896</v>
          </cell>
          <cell r="AM295" t="str">
            <v>NGP 3</v>
          </cell>
          <cell r="AP295">
            <v>-5629.2264299999997</v>
          </cell>
          <cell r="AQ295" t="str">
            <v>LOSS</v>
          </cell>
        </row>
        <row r="296">
          <cell r="A296" t="str">
            <v>PURCHASE</v>
          </cell>
          <cell r="B296">
            <v>201109</v>
          </cell>
          <cell r="C296">
            <v>116953</v>
          </cell>
          <cell r="D296" t="str">
            <v>BPCANADA</v>
          </cell>
          <cell r="E296" t="str">
            <v>GASIDX</v>
          </cell>
          <cell r="F296">
            <v>49740</v>
          </cell>
          <cell r="H296" t="str">
            <v>Supply - EG</v>
          </cell>
          <cell r="V296">
            <v>-124.342</v>
          </cell>
          <cell r="W296" t="str">
            <v>Valued in Nucleus</v>
          </cell>
          <cell r="AE296">
            <v>4.8384999999999998</v>
          </cell>
          <cell r="AH296">
            <v>241076.82059501152</v>
          </cell>
          <cell r="AI296">
            <v>49824.701993388764</v>
          </cell>
          <cell r="AK296">
            <v>49824.701993388764</v>
          </cell>
          <cell r="AM296" t="str">
            <v>NGP 3</v>
          </cell>
          <cell r="AP296">
            <v>-869.17363</v>
          </cell>
          <cell r="AQ296" t="str">
            <v>LOSS</v>
          </cell>
        </row>
        <row r="297">
          <cell r="A297" t="str">
            <v>PURCHASE</v>
          </cell>
          <cell r="B297">
            <v>201109</v>
          </cell>
          <cell r="C297">
            <v>84190</v>
          </cell>
          <cell r="D297" t="str">
            <v>BPCANMKT</v>
          </cell>
          <cell r="E297" t="str">
            <v>GASIDX</v>
          </cell>
          <cell r="F297">
            <v>764950</v>
          </cell>
          <cell r="H297" t="str">
            <v>Supply - NIMO</v>
          </cell>
          <cell r="V297">
            <v>813902.995</v>
          </cell>
          <cell r="W297" t="str">
            <v>Valued in Nucleus</v>
          </cell>
          <cell r="AE297">
            <v>5.0059999999999993</v>
          </cell>
          <cell r="AH297">
            <v>3835860.6631273162</v>
          </cell>
          <cell r="AI297">
            <v>766252.62947009923</v>
          </cell>
          <cell r="AK297">
            <v>766252.62947009923</v>
          </cell>
          <cell r="AM297" t="str">
            <v>NGP 3</v>
          </cell>
          <cell r="AP297">
            <v>-696447.37358344137</v>
          </cell>
          <cell r="AQ297" t="str">
            <v>LOSS</v>
          </cell>
        </row>
        <row r="298">
          <cell r="A298" t="str">
            <v>PURCHASE</v>
          </cell>
          <cell r="B298">
            <v>201109</v>
          </cell>
          <cell r="C298">
            <v>91709</v>
          </cell>
          <cell r="D298" t="str">
            <v>BPCANMKT</v>
          </cell>
          <cell r="E298" t="str">
            <v>GASIDX</v>
          </cell>
          <cell r="F298">
            <v>0</v>
          </cell>
          <cell r="H298" t="str">
            <v>Supply - NIMO</v>
          </cell>
          <cell r="V298">
            <v>0</v>
          </cell>
          <cell r="W298" t="str">
            <v>Not valued in Nucleus</v>
          </cell>
          <cell r="AE298">
            <v>5.0059999999999993</v>
          </cell>
          <cell r="AH298">
            <v>0</v>
          </cell>
          <cell r="AI298">
            <v>0</v>
          </cell>
          <cell r="AK298">
            <v>0</v>
          </cell>
          <cell r="AM298" t="str">
            <v>NGP 3</v>
          </cell>
          <cell r="AP298">
            <v>0</v>
          </cell>
          <cell r="AQ298" t="str">
            <v>LOSS</v>
          </cell>
        </row>
        <row r="299">
          <cell r="A299" t="str">
            <v>PURCHASE</v>
          </cell>
          <cell r="B299">
            <v>201109</v>
          </cell>
          <cell r="C299">
            <v>167165</v>
          </cell>
          <cell r="D299" t="str">
            <v>CARGILL</v>
          </cell>
          <cell r="E299" t="str">
            <v>GASIDX</v>
          </cell>
          <cell r="F299">
            <v>1211770</v>
          </cell>
          <cell r="H299" t="str">
            <v>Supply - NY</v>
          </cell>
          <cell r="V299">
            <v>0</v>
          </cell>
          <cell r="W299" t="str">
            <v>Not Valued from Nucleus - AZ Model</v>
          </cell>
          <cell r="AE299">
            <v>4.8384999999999998</v>
          </cell>
          <cell r="AH299">
            <v>0</v>
          </cell>
          <cell r="AI299">
            <v>0</v>
          </cell>
          <cell r="AK299">
            <v>0</v>
          </cell>
          <cell r="AM299" t="str">
            <v>NGP 3</v>
          </cell>
          <cell r="AP299">
            <v>0</v>
          </cell>
          <cell r="AQ299" t="str">
            <v>LOSS</v>
          </cell>
        </row>
        <row r="300">
          <cell r="A300" t="str">
            <v>PURCHASE</v>
          </cell>
          <cell r="B300">
            <v>201109</v>
          </cell>
          <cell r="C300">
            <v>167167</v>
          </cell>
          <cell r="D300" t="str">
            <v>CARGILL</v>
          </cell>
          <cell r="E300" t="str">
            <v>GASIDX</v>
          </cell>
          <cell r="F300">
            <v>374300</v>
          </cell>
          <cell r="H300" t="str">
            <v>Supply - LI</v>
          </cell>
          <cell r="V300">
            <v>0</v>
          </cell>
          <cell r="W300" t="str">
            <v>Not Valued from Nucleus - AZ Model</v>
          </cell>
          <cell r="AE300">
            <v>4.8384999999999998</v>
          </cell>
          <cell r="AH300">
            <v>0</v>
          </cell>
          <cell r="AI300">
            <v>0</v>
          </cell>
          <cell r="AK300">
            <v>0</v>
          </cell>
          <cell r="AM300" t="str">
            <v>NGP 3</v>
          </cell>
          <cell r="AP300">
            <v>0</v>
          </cell>
          <cell r="AQ300" t="str">
            <v>LOSS</v>
          </cell>
        </row>
        <row r="301">
          <cell r="A301" t="str">
            <v>PURCHASE</v>
          </cell>
          <cell r="B301">
            <v>201109</v>
          </cell>
          <cell r="C301">
            <v>167167</v>
          </cell>
          <cell r="D301" t="str">
            <v>CARGILL</v>
          </cell>
          <cell r="E301" t="str">
            <v>GASIDX</v>
          </cell>
          <cell r="F301">
            <v>746590</v>
          </cell>
          <cell r="H301" t="str">
            <v>Supply - LI</v>
          </cell>
          <cell r="V301">
            <v>0</v>
          </cell>
          <cell r="W301" t="str">
            <v>Not Valued from Nucleus - AZ Model</v>
          </cell>
          <cell r="AE301">
            <v>4.8384999999999998</v>
          </cell>
          <cell r="AH301">
            <v>0</v>
          </cell>
          <cell r="AI301">
            <v>0</v>
          </cell>
          <cell r="AK301">
            <v>0</v>
          </cell>
          <cell r="AM301" t="str">
            <v>NGP 3</v>
          </cell>
          <cell r="AP301">
            <v>0</v>
          </cell>
          <cell r="AQ301" t="str">
            <v>LOSS</v>
          </cell>
        </row>
        <row r="302">
          <cell r="A302" t="str">
            <v>PURCHASE</v>
          </cell>
          <cell r="B302">
            <v>201109</v>
          </cell>
          <cell r="C302">
            <v>179612</v>
          </cell>
          <cell r="D302" t="str">
            <v>CITI</v>
          </cell>
          <cell r="E302" t="str">
            <v>GASIDX</v>
          </cell>
          <cell r="F302">
            <v>299440</v>
          </cell>
          <cell r="H302" t="str">
            <v>Supply - BG</v>
          </cell>
          <cell r="V302">
            <v>748.59699999999998</v>
          </cell>
          <cell r="W302" t="str">
            <v>Valued from Nucleus ~ Portfolio Changed from Optimization BG to Supply BG pending DPU Approval of Co-Management Agreement. Per Discussion with Steve M, AZ and Mike Wuertz</v>
          </cell>
          <cell r="AE302">
            <v>4.4882999999999997</v>
          </cell>
          <cell r="AH302">
            <v>1346265.2028448363</v>
          </cell>
          <cell r="AI302">
            <v>299949.91485525394</v>
          </cell>
          <cell r="AK302">
            <v>299949.91485525394</v>
          </cell>
          <cell r="AM302" t="str">
            <v>NGP 3</v>
          </cell>
          <cell r="AP302">
            <v>-2240.71252</v>
          </cell>
          <cell r="AQ302" t="str">
            <v>LOSS</v>
          </cell>
        </row>
        <row r="303">
          <cell r="A303" t="str">
            <v>PURCHASE</v>
          </cell>
          <cell r="B303">
            <v>201109</v>
          </cell>
          <cell r="C303">
            <v>181089</v>
          </cell>
          <cell r="D303" t="str">
            <v>DEVONGAS</v>
          </cell>
          <cell r="E303" t="str">
            <v>GASIDX</v>
          </cell>
          <cell r="F303">
            <v>299440</v>
          </cell>
          <cell r="H303" t="str">
            <v>Supply - BG</v>
          </cell>
          <cell r="V303">
            <v>0</v>
          </cell>
          <cell r="W303" t="str">
            <v>Valued from Nucleus ~ Portfolio Changed from Optimization BG to Supply BG pending DPU Approval of Co-Management Agreement. Per Discussion with Steve M, AZ and Mike Wuertz</v>
          </cell>
          <cell r="AE303">
            <v>4.4882999999999997</v>
          </cell>
          <cell r="AH303">
            <v>1346265.2028448363</v>
          </cell>
          <cell r="AI303">
            <v>299949.91485525394</v>
          </cell>
          <cell r="AK303">
            <v>299949.91485525394</v>
          </cell>
          <cell r="AM303" t="str">
            <v>NGP 3</v>
          </cell>
          <cell r="AP303">
            <v>-2989.3095199999998</v>
          </cell>
          <cell r="AQ303" t="str">
            <v>LOSS</v>
          </cell>
        </row>
        <row r="304">
          <cell r="A304" t="str">
            <v>PURCHASE</v>
          </cell>
          <cell r="B304">
            <v>201109</v>
          </cell>
          <cell r="C304">
            <v>173774</v>
          </cell>
          <cell r="D304" t="str">
            <v>DISTRIGAS</v>
          </cell>
          <cell r="E304" t="str">
            <v>GAS</v>
          </cell>
          <cell r="F304">
            <v>0</v>
          </cell>
          <cell r="H304" t="str">
            <v>LNG - BG</v>
          </cell>
          <cell r="V304">
            <v>0</v>
          </cell>
          <cell r="W304" t="str">
            <v>Not Valued from Nucleus - FVS 217</v>
          </cell>
          <cell r="AE304">
            <v>0</v>
          </cell>
          <cell r="AH304">
            <v>0</v>
          </cell>
          <cell r="AI304">
            <v>0</v>
          </cell>
          <cell r="AK304">
            <v>0</v>
          </cell>
          <cell r="AM304" t="str">
            <v>NGP 3</v>
          </cell>
          <cell r="AP304">
            <v>0</v>
          </cell>
          <cell r="AQ304" t="str">
            <v>LOSS</v>
          </cell>
        </row>
        <row r="305">
          <cell r="A305" t="str">
            <v>PURCHASE</v>
          </cell>
          <cell r="B305">
            <v>201109</v>
          </cell>
          <cell r="C305">
            <v>166065</v>
          </cell>
          <cell r="D305" t="str">
            <v>EMERASVC</v>
          </cell>
          <cell r="E305" t="str">
            <v>GASGDA</v>
          </cell>
          <cell r="F305">
            <v>0</v>
          </cell>
          <cell r="H305" t="str">
            <v>Supply - LI</v>
          </cell>
          <cell r="V305">
            <v>0</v>
          </cell>
          <cell r="W305" t="str">
            <v>Valued from Nucleus</v>
          </cell>
          <cell r="AE305">
            <v>4.9628999999999994</v>
          </cell>
          <cell r="AH305">
            <v>0</v>
          </cell>
          <cell r="AI305">
            <v>0</v>
          </cell>
          <cell r="AK305">
            <v>0</v>
          </cell>
          <cell r="AM305" t="str">
            <v>NGP 3</v>
          </cell>
          <cell r="AP305">
            <v>-1426484.1144390129</v>
          </cell>
          <cell r="AQ305" t="str">
            <v>LOSS</v>
          </cell>
        </row>
        <row r="306">
          <cell r="A306" t="str">
            <v>PURCHASE</v>
          </cell>
          <cell r="B306">
            <v>201109</v>
          </cell>
          <cell r="C306">
            <v>168215</v>
          </cell>
          <cell r="D306" t="str">
            <v>EMERASVC</v>
          </cell>
          <cell r="E306" t="str">
            <v>GAS</v>
          </cell>
          <cell r="F306">
            <v>0</v>
          </cell>
          <cell r="H306" t="str">
            <v>Supply - LI</v>
          </cell>
          <cell r="V306">
            <v>0</v>
          </cell>
          <cell r="W306" t="str">
            <v>Not Valued - Deal created only to support Counterparty Invoicing of Pipeline Demand</v>
          </cell>
          <cell r="AE306">
            <v>0</v>
          </cell>
          <cell r="AH306">
            <v>0</v>
          </cell>
          <cell r="AI306">
            <v>0</v>
          </cell>
          <cell r="AK306">
            <v>0</v>
          </cell>
          <cell r="AM306" t="str">
            <v>NGP 3</v>
          </cell>
          <cell r="AP306">
            <v>0</v>
          </cell>
          <cell r="AQ306" t="str">
            <v>LOSS</v>
          </cell>
        </row>
        <row r="307">
          <cell r="A307" t="str">
            <v>PURCHASE</v>
          </cell>
          <cell r="B307">
            <v>201109</v>
          </cell>
          <cell r="C307">
            <v>165659</v>
          </cell>
          <cell r="D307" t="str">
            <v>GRANITERDG</v>
          </cell>
          <cell r="E307" t="str">
            <v>GAS</v>
          </cell>
          <cell r="F307">
            <v>0</v>
          </cell>
          <cell r="H307" t="str">
            <v>Supply - EN</v>
          </cell>
          <cell r="V307">
            <v>0</v>
          </cell>
          <cell r="W307" t="str">
            <v>Not Valued from Nucleus - Model AZ</v>
          </cell>
          <cell r="AE307">
            <v>0</v>
          </cell>
          <cell r="AH307">
            <v>0</v>
          </cell>
          <cell r="AI307">
            <v>0</v>
          </cell>
          <cell r="AK307">
            <v>0</v>
          </cell>
          <cell r="AM307" t="str">
            <v>NGP 3</v>
          </cell>
          <cell r="AP307">
            <v>0</v>
          </cell>
          <cell r="AQ307" t="str">
            <v>LOSS</v>
          </cell>
        </row>
        <row r="308">
          <cell r="A308" t="str">
            <v>PURCHASE</v>
          </cell>
          <cell r="B308">
            <v>201109</v>
          </cell>
          <cell r="C308">
            <v>166447</v>
          </cell>
          <cell r="D308" t="str">
            <v>HESS</v>
          </cell>
          <cell r="E308" t="str">
            <v>GASGDA</v>
          </cell>
          <cell r="F308">
            <v>0</v>
          </cell>
          <cell r="H308" t="str">
            <v>Supply - LI</v>
          </cell>
          <cell r="V308">
            <v>0</v>
          </cell>
          <cell r="W308" t="str">
            <v>Valued from Nucleus - Demand Only; Summer Option at Index plus adder, hence MtM on supply is zero</v>
          </cell>
          <cell r="AE308">
            <v>4.9628999999999994</v>
          </cell>
          <cell r="AH308">
            <v>0</v>
          </cell>
          <cell r="AI308">
            <v>0</v>
          </cell>
          <cell r="AK308">
            <v>0</v>
          </cell>
          <cell r="AM308" t="str">
            <v>NGP 3</v>
          </cell>
          <cell r="AP308">
            <v>-1019325.9196845904</v>
          </cell>
          <cell r="AQ308" t="str">
            <v>LOSS</v>
          </cell>
        </row>
        <row r="309">
          <cell r="A309" t="str">
            <v>PURCHASE</v>
          </cell>
          <cell r="B309">
            <v>201109</v>
          </cell>
          <cell r="C309">
            <v>166076</v>
          </cell>
          <cell r="D309" t="str">
            <v>JARON</v>
          </cell>
          <cell r="E309" t="str">
            <v>GASGDA</v>
          </cell>
          <cell r="F309">
            <v>0</v>
          </cell>
          <cell r="H309" t="str">
            <v>Supply - LI</v>
          </cell>
          <cell r="V309">
            <v>0</v>
          </cell>
          <cell r="W309" t="str">
            <v>Valued from Nucleus - Demand Only</v>
          </cell>
          <cell r="AE309">
            <v>4.9628999999999994</v>
          </cell>
          <cell r="AH309">
            <v>0</v>
          </cell>
          <cell r="AI309">
            <v>0</v>
          </cell>
          <cell r="AK309">
            <v>0</v>
          </cell>
          <cell r="AM309" t="str">
            <v>NGP 3</v>
          </cell>
          <cell r="AP309">
            <v>-1367917.5380028891</v>
          </cell>
          <cell r="AQ309" t="str">
            <v>LOSS</v>
          </cell>
        </row>
        <row r="310">
          <cell r="A310" t="str">
            <v>PURCHASE</v>
          </cell>
          <cell r="B310">
            <v>201109</v>
          </cell>
          <cell r="C310">
            <v>168216</v>
          </cell>
          <cell r="D310" t="str">
            <v>JARON</v>
          </cell>
          <cell r="E310" t="str">
            <v>GAS</v>
          </cell>
          <cell r="F310">
            <v>0</v>
          </cell>
          <cell r="H310" t="str">
            <v>Supply - LI</v>
          </cell>
          <cell r="V310">
            <v>0</v>
          </cell>
          <cell r="W310" t="str">
            <v>Not Valued - Deal created only to support Counterparty Invoicing of Pipeline Demand</v>
          </cell>
          <cell r="AE310">
            <v>0</v>
          </cell>
          <cell r="AH310">
            <v>0</v>
          </cell>
          <cell r="AI310">
            <v>0</v>
          </cell>
          <cell r="AK310">
            <v>0</v>
          </cell>
          <cell r="AM310" t="str">
            <v>NGP 3</v>
          </cell>
          <cell r="AP310">
            <v>0</v>
          </cell>
          <cell r="AQ310" t="str">
            <v>LOSS</v>
          </cell>
        </row>
        <row r="311">
          <cell r="A311" t="str">
            <v>PURCHASE</v>
          </cell>
          <cell r="B311">
            <v>201109</v>
          </cell>
          <cell r="C311">
            <v>166059</v>
          </cell>
          <cell r="D311" t="str">
            <v>REPSOL</v>
          </cell>
          <cell r="E311" t="str">
            <v>GASIDX</v>
          </cell>
          <cell r="F311">
            <v>0</v>
          </cell>
          <cell r="H311" t="str">
            <v>Supply - EN</v>
          </cell>
          <cell r="V311">
            <v>0</v>
          </cell>
          <cell r="W311" t="str">
            <v>Not Valued from Nucleus - Model</v>
          </cell>
          <cell r="AE311">
            <v>4.9205999999999994</v>
          </cell>
          <cell r="AH311">
            <v>0</v>
          </cell>
          <cell r="AI311">
            <v>0</v>
          </cell>
          <cell r="AK311">
            <v>0</v>
          </cell>
          <cell r="AM311" t="str">
            <v>NGP 3</v>
          </cell>
          <cell r="AP311">
            <v>0</v>
          </cell>
          <cell r="AQ311" t="str">
            <v>LOSS</v>
          </cell>
        </row>
        <row r="312">
          <cell r="A312" t="str">
            <v>PURCHASE</v>
          </cell>
          <cell r="B312">
            <v>201109</v>
          </cell>
          <cell r="C312">
            <v>166062</v>
          </cell>
          <cell r="D312" t="str">
            <v>REPSOL</v>
          </cell>
          <cell r="E312" t="str">
            <v>GASGDA</v>
          </cell>
          <cell r="F312">
            <v>0</v>
          </cell>
          <cell r="H312" t="str">
            <v>Supply - EN</v>
          </cell>
          <cell r="V312">
            <v>0</v>
          </cell>
          <cell r="W312" t="str">
            <v>Not Valued from Nucleus - Model</v>
          </cell>
          <cell r="AE312">
            <v>4.9205999999999994</v>
          </cell>
          <cell r="AH312">
            <v>0</v>
          </cell>
          <cell r="AI312">
            <v>0</v>
          </cell>
          <cell r="AK312">
            <v>0</v>
          </cell>
          <cell r="AM312" t="str">
            <v>NGP 3</v>
          </cell>
          <cell r="AP312">
            <v>0</v>
          </cell>
          <cell r="AQ312" t="str">
            <v>LOSS</v>
          </cell>
        </row>
        <row r="313">
          <cell r="A313" t="str">
            <v>PURCHASE</v>
          </cell>
          <cell r="B313">
            <v>201109</v>
          </cell>
          <cell r="C313">
            <v>166063</v>
          </cell>
          <cell r="D313" t="str">
            <v>REPSOL</v>
          </cell>
          <cell r="E313" t="str">
            <v>GASGDA</v>
          </cell>
          <cell r="F313">
            <v>0</v>
          </cell>
          <cell r="H313" t="str">
            <v>Supply - EN</v>
          </cell>
          <cell r="V313">
            <v>0</v>
          </cell>
          <cell r="W313" t="str">
            <v>Not Valued from Nucleus - Model</v>
          </cell>
          <cell r="AE313">
            <v>4.9205999999999994</v>
          </cell>
          <cell r="AH313">
            <v>0</v>
          </cell>
          <cell r="AI313">
            <v>0</v>
          </cell>
          <cell r="AK313">
            <v>0</v>
          </cell>
          <cell r="AM313" t="str">
            <v>NGP 3</v>
          </cell>
          <cell r="AP313">
            <v>0</v>
          </cell>
          <cell r="AQ313" t="str">
            <v>LOSS</v>
          </cell>
        </row>
        <row r="314">
          <cell r="A314" t="str">
            <v>PURCHASE</v>
          </cell>
          <cell r="B314">
            <v>201109</v>
          </cell>
          <cell r="C314">
            <v>167168</v>
          </cell>
          <cell r="D314" t="str">
            <v>REPSOL</v>
          </cell>
          <cell r="E314" t="str">
            <v>GASGDA</v>
          </cell>
          <cell r="F314">
            <v>0</v>
          </cell>
          <cell r="H314" t="str">
            <v>Supply - NEC</v>
          </cell>
          <cell r="V314">
            <v>0</v>
          </cell>
          <cell r="W314" t="str">
            <v>Valued from Nucleus</v>
          </cell>
          <cell r="AE314">
            <v>4.9264999999999999</v>
          </cell>
          <cell r="AH314">
            <v>0</v>
          </cell>
          <cell r="AI314">
            <v>0</v>
          </cell>
          <cell r="AK314">
            <v>0</v>
          </cell>
          <cell r="AM314" t="str">
            <v>NGP 3</v>
          </cell>
          <cell r="AP314">
            <v>-78648.383902095884</v>
          </cell>
          <cell r="AQ314" t="str">
            <v>LOSS</v>
          </cell>
        </row>
        <row r="315">
          <cell r="A315" t="str">
            <v>PURCHASE</v>
          </cell>
          <cell r="B315">
            <v>201109</v>
          </cell>
          <cell r="C315">
            <v>180246</v>
          </cell>
          <cell r="D315" t="str">
            <v>SPARKENRGY</v>
          </cell>
          <cell r="E315" t="str">
            <v>GASIDX</v>
          </cell>
          <cell r="F315">
            <v>149720</v>
          </cell>
          <cell r="H315" t="str">
            <v>Supply - BG</v>
          </cell>
          <cell r="V315">
            <v>748.59699999999998</v>
          </cell>
          <cell r="W315" t="str">
            <v>Valued from Nucleus ~ Portfolio Changed from Optimization BG to Supply BG pending DPU Approval of Co-Management Agreement. Per Discussion with Steve M, AZ and Mike Wuertz</v>
          </cell>
          <cell r="AE315">
            <v>4.4882999999999997</v>
          </cell>
          <cell r="AH315">
            <v>673132.60142241814</v>
          </cell>
          <cell r="AI315">
            <v>149974.95742762697</v>
          </cell>
          <cell r="AK315">
            <v>149974.95742762697</v>
          </cell>
          <cell r="AM315" t="str">
            <v>NGP 3</v>
          </cell>
          <cell r="AP315">
            <v>-746.05775999999992</v>
          </cell>
          <cell r="AQ315" t="str">
            <v>LOSS</v>
          </cell>
        </row>
        <row r="316">
          <cell r="A316" t="str">
            <v>PURCHASE</v>
          </cell>
          <cell r="B316">
            <v>201109</v>
          </cell>
          <cell r="C316">
            <v>166066</v>
          </cell>
          <cell r="D316" t="str">
            <v>TENASKA</v>
          </cell>
          <cell r="E316" t="str">
            <v>GASGDA</v>
          </cell>
          <cell r="F316">
            <v>0</v>
          </cell>
          <cell r="H316" t="str">
            <v>Supply - LI</v>
          </cell>
          <cell r="V316">
            <v>0</v>
          </cell>
          <cell r="W316" t="str">
            <v>Valued from Nucleus</v>
          </cell>
          <cell r="AE316">
            <v>4.9628999999999994</v>
          </cell>
          <cell r="AH316">
            <v>0</v>
          </cell>
          <cell r="AI316">
            <v>0</v>
          </cell>
          <cell r="AK316">
            <v>0</v>
          </cell>
          <cell r="AM316" t="str">
            <v>NGP 3</v>
          </cell>
          <cell r="AP316">
            <v>-1447251.7131130309</v>
          </cell>
          <cell r="AQ316" t="str">
            <v>LOSS</v>
          </cell>
        </row>
        <row r="317">
          <cell r="A317" t="str">
            <v>PURCHASE</v>
          </cell>
          <cell r="B317">
            <v>201109</v>
          </cell>
          <cell r="C317">
            <v>168217</v>
          </cell>
          <cell r="D317" t="str">
            <v>TENASKA</v>
          </cell>
          <cell r="E317" t="str">
            <v>GAS</v>
          </cell>
          <cell r="F317">
            <v>0</v>
          </cell>
          <cell r="H317" t="str">
            <v>Supply - LI</v>
          </cell>
          <cell r="V317">
            <v>0</v>
          </cell>
          <cell r="W317" t="str">
            <v>Not Valued - Deal created only to support Counterparty Invoicing of Pipeline Demand</v>
          </cell>
          <cell r="AE317">
            <v>0</v>
          </cell>
          <cell r="AH317">
            <v>0</v>
          </cell>
          <cell r="AI317">
            <v>0</v>
          </cell>
          <cell r="AK317">
            <v>0</v>
          </cell>
          <cell r="AM317" t="str">
            <v>NGP 3</v>
          </cell>
          <cell r="AP317">
            <v>0</v>
          </cell>
          <cell r="AQ317" t="str">
            <v>LOSS</v>
          </cell>
        </row>
        <row r="318">
          <cell r="A318" t="str">
            <v>PURCHASE</v>
          </cell>
          <cell r="B318">
            <v>201110</v>
          </cell>
          <cell r="C318">
            <v>67038</v>
          </cell>
          <cell r="D318" t="str">
            <v>ANE</v>
          </cell>
          <cell r="E318" t="str">
            <v>GASIDX</v>
          </cell>
          <cell r="F318">
            <v>227950</v>
          </cell>
          <cell r="H318" t="str">
            <v>Supply - NY</v>
          </cell>
          <cell r="V318">
            <v>215384.3541524063</v>
          </cell>
          <cell r="W318" t="str">
            <v>Valued in Nucleus</v>
          </cell>
          <cell r="AE318">
            <v>5.1020000000000003</v>
          </cell>
          <cell r="AH318">
            <v>1165448.3415171863</v>
          </cell>
          <cell r="AI318">
            <v>228429.70237498748</v>
          </cell>
          <cell r="AK318">
            <v>228429.70237498748</v>
          </cell>
          <cell r="AM318" t="str">
            <v>NGP 3</v>
          </cell>
          <cell r="AP318">
            <v>-162244.59119505266</v>
          </cell>
          <cell r="AQ318" t="str">
            <v>LOSS</v>
          </cell>
        </row>
        <row r="319">
          <cell r="A319" t="str">
            <v>PURCHASE</v>
          </cell>
          <cell r="B319">
            <v>201110</v>
          </cell>
          <cell r="C319">
            <v>67039</v>
          </cell>
          <cell r="D319" t="str">
            <v>ANE</v>
          </cell>
          <cell r="E319" t="str">
            <v>GASIDX</v>
          </cell>
          <cell r="F319">
            <v>222700</v>
          </cell>
          <cell r="H319" t="str">
            <v>Supply - LI</v>
          </cell>
          <cell r="V319">
            <v>210418.86009882975</v>
          </cell>
          <cell r="W319" t="str">
            <v>Valued in Nucleus</v>
          </cell>
          <cell r="AE319">
            <v>5.1020000000000003</v>
          </cell>
          <cell r="AH319">
            <v>1138606.4735945486</v>
          </cell>
          <cell r="AI319">
            <v>223168.65417376489</v>
          </cell>
          <cell r="AK319">
            <v>223168.65417376489</v>
          </cell>
          <cell r="AM319" t="str">
            <v>NGP 3</v>
          </cell>
          <cell r="AP319">
            <v>-158502.00701394829</v>
          </cell>
          <cell r="AQ319" t="str">
            <v>LOSS</v>
          </cell>
        </row>
        <row r="320">
          <cell r="A320" t="str">
            <v>PURCHASE</v>
          </cell>
          <cell r="B320">
            <v>201110</v>
          </cell>
          <cell r="C320">
            <v>166064</v>
          </cell>
          <cell r="D320" t="str">
            <v>BGLNG</v>
          </cell>
          <cell r="E320" t="str">
            <v>GASGDA</v>
          </cell>
          <cell r="F320">
            <v>0</v>
          </cell>
          <cell r="H320" t="str">
            <v>Supply - LI</v>
          </cell>
          <cell r="V320">
            <v>0</v>
          </cell>
          <cell r="W320" t="str">
            <v>Valued from Nucleus</v>
          </cell>
          <cell r="AE320">
            <v>5.0289000000000001</v>
          </cell>
          <cell r="AH320">
            <v>0</v>
          </cell>
          <cell r="AI320">
            <v>0</v>
          </cell>
          <cell r="AK320">
            <v>0</v>
          </cell>
          <cell r="AM320" t="str">
            <v>NGP 3</v>
          </cell>
          <cell r="AP320">
            <v>-1642136.8803554755</v>
          </cell>
          <cell r="AQ320" t="str">
            <v>LOSS</v>
          </cell>
        </row>
        <row r="321">
          <cell r="A321" t="str">
            <v>PURCHASE</v>
          </cell>
          <cell r="B321">
            <v>201110</v>
          </cell>
          <cell r="C321">
            <v>166075</v>
          </cell>
          <cell r="D321" t="str">
            <v>BGLNG</v>
          </cell>
          <cell r="E321" t="str">
            <v>GASGDA</v>
          </cell>
          <cell r="F321">
            <v>0</v>
          </cell>
          <cell r="H321" t="str">
            <v>Supply - LI</v>
          </cell>
          <cell r="V321">
            <v>0</v>
          </cell>
          <cell r="W321" t="str">
            <v>Valued from nucleus - Demand Only</v>
          </cell>
          <cell r="AE321">
            <v>5.0289000000000001</v>
          </cell>
          <cell r="AH321">
            <v>0</v>
          </cell>
          <cell r="AI321">
            <v>0</v>
          </cell>
          <cell r="AK321">
            <v>0</v>
          </cell>
          <cell r="AM321" t="str">
            <v>NGP 3</v>
          </cell>
          <cell r="AP321">
            <v>-1333146.2712994039</v>
          </cell>
          <cell r="AQ321" t="str">
            <v>LOSS</v>
          </cell>
        </row>
        <row r="322">
          <cell r="A322" t="str">
            <v>PURCHASE</v>
          </cell>
          <cell r="B322">
            <v>201110</v>
          </cell>
          <cell r="C322">
            <v>168214</v>
          </cell>
          <cell r="D322" t="str">
            <v>BGLNG</v>
          </cell>
          <cell r="E322" t="str">
            <v>GAS</v>
          </cell>
          <cell r="F322">
            <v>0</v>
          </cell>
          <cell r="H322" t="str">
            <v>Supply - LI</v>
          </cell>
          <cell r="V322">
            <v>0</v>
          </cell>
          <cell r="W322" t="str">
            <v>Not Valued - Deal created only to support Counterparty Invoicing of Pipeline Demand</v>
          </cell>
          <cell r="AE322">
            <v>0</v>
          </cell>
          <cell r="AH322">
            <v>0</v>
          </cell>
          <cell r="AI322">
            <v>0</v>
          </cell>
          <cell r="AK322">
            <v>0</v>
          </cell>
          <cell r="AM322" t="str">
            <v>NGP 3</v>
          </cell>
          <cell r="AP322">
            <v>0</v>
          </cell>
          <cell r="AQ322" t="str">
            <v>LOSS</v>
          </cell>
        </row>
        <row r="323">
          <cell r="A323" t="str">
            <v>PURCHASE</v>
          </cell>
          <cell r="B323">
            <v>201110</v>
          </cell>
          <cell r="C323">
            <v>153738</v>
          </cell>
          <cell r="D323" t="str">
            <v>BP</v>
          </cell>
          <cell r="E323" t="str">
            <v>FUTTRG</v>
          </cell>
          <cell r="F323">
            <v>-291410</v>
          </cell>
          <cell r="H323" t="str">
            <v>Supply - NIMO</v>
          </cell>
          <cell r="V323">
            <v>-37707.855000000003</v>
          </cell>
          <cell r="W323" t="str">
            <v>Valued from Nucleus - Firm Vol</v>
          </cell>
          <cell r="AE323">
            <v>5.5289999999999999</v>
          </cell>
          <cell r="AH323">
            <v>0</v>
          </cell>
          <cell r="AI323">
            <v>0</v>
          </cell>
          <cell r="AK323">
            <v>0</v>
          </cell>
          <cell r="AM323" t="str">
            <v>NGP 3</v>
          </cell>
          <cell r="AP323">
            <v>-37707.855000000003</v>
          </cell>
          <cell r="AQ323" t="str">
            <v>LOSS</v>
          </cell>
        </row>
        <row r="324">
          <cell r="A324" t="str">
            <v>PURCHASE</v>
          </cell>
          <cell r="B324">
            <v>201110</v>
          </cell>
          <cell r="C324">
            <v>153738</v>
          </cell>
          <cell r="D324" t="str">
            <v>BP</v>
          </cell>
          <cell r="E324" t="str">
            <v>GASTRG</v>
          </cell>
          <cell r="F324">
            <v>291410</v>
          </cell>
          <cell r="H324" t="str">
            <v>Supply - NIMO</v>
          </cell>
          <cell r="V324">
            <v>75415.710000000006</v>
          </cell>
          <cell r="W324" t="str">
            <v>Valued from Nucleus - Firm Vol</v>
          </cell>
          <cell r="AE324">
            <v>5.5289999999999999</v>
          </cell>
          <cell r="AH324">
            <v>1611205.89</v>
          </cell>
          <cell r="AI324">
            <v>291410</v>
          </cell>
          <cell r="AK324">
            <v>291410</v>
          </cell>
          <cell r="AM324" t="str">
            <v>NGP 3</v>
          </cell>
          <cell r="AP324">
            <v>69599.749220000012</v>
          </cell>
          <cell r="AQ324" t="str">
            <v>GAIN</v>
          </cell>
        </row>
        <row r="325">
          <cell r="A325" t="str">
            <v>PURCHASE</v>
          </cell>
          <cell r="B325">
            <v>201110</v>
          </cell>
          <cell r="C325">
            <v>166449</v>
          </cell>
          <cell r="D325" t="str">
            <v>BP</v>
          </cell>
          <cell r="E325" t="str">
            <v>GASGDA</v>
          </cell>
          <cell r="F325">
            <v>0</v>
          </cell>
          <cell r="H325" t="str">
            <v>Supply - LI</v>
          </cell>
          <cell r="V325">
            <v>0</v>
          </cell>
          <cell r="W325" t="str">
            <v>Not Valued from Nucleus - Model</v>
          </cell>
          <cell r="AE325">
            <v>5.0289000000000001</v>
          </cell>
          <cell r="AH325">
            <v>0</v>
          </cell>
          <cell r="AI325">
            <v>0</v>
          </cell>
          <cell r="AK325">
            <v>0</v>
          </cell>
          <cell r="AM325" t="str">
            <v>NGP 3</v>
          </cell>
          <cell r="AP325">
            <v>0</v>
          </cell>
          <cell r="AQ325" t="str">
            <v>LOSS</v>
          </cell>
        </row>
        <row r="326">
          <cell r="A326" t="str">
            <v>PURCHASE</v>
          </cell>
          <cell r="B326">
            <v>201110</v>
          </cell>
          <cell r="C326">
            <v>48215</v>
          </cell>
          <cell r="D326" t="str">
            <v>BPCANADA</v>
          </cell>
          <cell r="E326" t="str">
            <v>GASIDX</v>
          </cell>
          <cell r="F326">
            <v>78880</v>
          </cell>
          <cell r="H326" t="str">
            <v>Supply - LI</v>
          </cell>
          <cell r="V326">
            <v>-339.18900000000002</v>
          </cell>
          <cell r="W326" t="str">
            <v>Valued in Nucleus</v>
          </cell>
          <cell r="AE326">
            <v>4.9326999999999996</v>
          </cell>
          <cell r="AH326">
            <v>389910.18739352637</v>
          </cell>
          <cell r="AI326">
            <v>79045.996592844967</v>
          </cell>
          <cell r="AK326">
            <v>79045.996592844967</v>
          </cell>
          <cell r="AM326" t="str">
            <v>NGP 3</v>
          </cell>
          <cell r="AP326">
            <v>-1519.9042800000002</v>
          </cell>
          <cell r="AQ326" t="str">
            <v>LOSS</v>
          </cell>
        </row>
        <row r="327">
          <cell r="A327" t="str">
            <v>PURCHASE</v>
          </cell>
          <cell r="B327">
            <v>201110</v>
          </cell>
          <cell r="C327">
            <v>48216</v>
          </cell>
          <cell r="D327" t="str">
            <v>BPCANADA</v>
          </cell>
          <cell r="E327" t="str">
            <v>GASIDX</v>
          </cell>
          <cell r="F327">
            <v>98920</v>
          </cell>
          <cell r="H327" t="str">
            <v>Supply - EN</v>
          </cell>
          <cell r="V327">
            <v>-425.34899999999999</v>
          </cell>
          <cell r="W327" t="str">
            <v>Valued in Nucleus</v>
          </cell>
          <cell r="AE327">
            <v>4.9326999999999996</v>
          </cell>
          <cell r="AH327">
            <v>488969.51999198314</v>
          </cell>
          <cell r="AI327">
            <v>99128.169155225973</v>
          </cell>
          <cell r="AK327">
            <v>99128.169155225973</v>
          </cell>
          <cell r="AM327" t="str">
            <v>NGP 3</v>
          </cell>
          <cell r="AP327">
            <v>-1906.0330199999999</v>
          </cell>
          <cell r="AQ327" t="str">
            <v>LOSS</v>
          </cell>
        </row>
        <row r="328">
          <cell r="A328" t="str">
            <v>PURCHASE</v>
          </cell>
          <cell r="B328">
            <v>201110</v>
          </cell>
          <cell r="C328">
            <v>48217</v>
          </cell>
          <cell r="D328" t="str">
            <v>BPCANADA</v>
          </cell>
          <cell r="E328" t="str">
            <v>GASIDX</v>
          </cell>
          <cell r="F328">
            <v>945300</v>
          </cell>
          <cell r="H328" t="str">
            <v>Supply - NY</v>
          </cell>
          <cell r="V328">
            <v>-4064.8110000000001</v>
          </cell>
          <cell r="W328" t="str">
            <v>Valued in Nucleus</v>
          </cell>
          <cell r="AE328">
            <v>4.9326999999999996</v>
          </cell>
          <cell r="AH328">
            <v>4672693.9673313955</v>
          </cell>
          <cell r="AI328">
            <v>947289.30754584621</v>
          </cell>
          <cell r="AK328">
            <v>947289.30754584621</v>
          </cell>
          <cell r="AM328" t="str">
            <v>NGP 3</v>
          </cell>
          <cell r="AP328">
            <v>-18214.534050000002</v>
          </cell>
          <cell r="AQ328" t="str">
            <v>LOSS</v>
          </cell>
        </row>
        <row r="329">
          <cell r="A329" t="str">
            <v>PURCHASE</v>
          </cell>
          <cell r="B329">
            <v>201110</v>
          </cell>
          <cell r="C329">
            <v>116952</v>
          </cell>
          <cell r="D329" t="str">
            <v>BPCANADA</v>
          </cell>
          <cell r="E329" t="str">
            <v>GASIDX</v>
          </cell>
          <cell r="F329">
            <v>332650</v>
          </cell>
          <cell r="H329" t="str">
            <v>Supply - BG</v>
          </cell>
          <cell r="V329">
            <v>-1430.4159999999999</v>
          </cell>
          <cell r="W329" t="str">
            <v>Valued in Nucleus</v>
          </cell>
          <cell r="AE329">
            <v>4.9326999999999996</v>
          </cell>
          <cell r="AH329">
            <v>1644315.7180078162</v>
          </cell>
          <cell r="AI329">
            <v>333350.03507365467</v>
          </cell>
          <cell r="AK329">
            <v>333350.03507365467</v>
          </cell>
          <cell r="AM329" t="str">
            <v>NGP 3</v>
          </cell>
          <cell r="AP329">
            <v>-6409.6875250000003</v>
          </cell>
          <cell r="AQ329" t="str">
            <v>LOSS</v>
          </cell>
        </row>
        <row r="330">
          <cell r="A330" t="str">
            <v>PURCHASE</v>
          </cell>
          <cell r="B330">
            <v>201110</v>
          </cell>
          <cell r="C330">
            <v>116953</v>
          </cell>
          <cell r="D330" t="str">
            <v>BPCANADA</v>
          </cell>
          <cell r="E330" t="str">
            <v>GASIDX</v>
          </cell>
          <cell r="F330">
            <v>51360</v>
          </cell>
          <cell r="H330" t="str">
            <v>Supply - EG</v>
          </cell>
          <cell r="V330">
            <v>-220.852</v>
          </cell>
          <cell r="W330" t="str">
            <v>Valued in Nucleus</v>
          </cell>
          <cell r="AE330">
            <v>4.9326999999999996</v>
          </cell>
          <cell r="AH330">
            <v>253876.6128870628</v>
          </cell>
          <cell r="AI330">
            <v>51468.082974245917</v>
          </cell>
          <cell r="AK330">
            <v>51468.082974245917</v>
          </cell>
          <cell r="AM330" t="str">
            <v>NGP 3</v>
          </cell>
          <cell r="AP330">
            <v>-989.63415999999995</v>
          </cell>
          <cell r="AQ330" t="str">
            <v>LOSS</v>
          </cell>
        </row>
        <row r="331">
          <cell r="A331" t="str">
            <v>PURCHASE</v>
          </cell>
          <cell r="B331">
            <v>201110</v>
          </cell>
          <cell r="C331">
            <v>84190</v>
          </cell>
          <cell r="D331" t="str">
            <v>BPCANMKT</v>
          </cell>
          <cell r="E331" t="str">
            <v>GASIDX</v>
          </cell>
          <cell r="F331">
            <v>789920</v>
          </cell>
          <cell r="H331" t="str">
            <v>Supply - NIMO</v>
          </cell>
          <cell r="V331">
            <v>852880.69299999997</v>
          </cell>
          <cell r="W331" t="str">
            <v>Valued in Nucleus</v>
          </cell>
          <cell r="AE331">
            <v>5.1020000000000003</v>
          </cell>
          <cell r="AH331">
            <v>4038653.0113237803</v>
          </cell>
          <cell r="AI331">
            <v>791582.32287804387</v>
          </cell>
          <cell r="AK331">
            <v>791582.32287804387</v>
          </cell>
          <cell r="AM331" t="str">
            <v>NGP 3</v>
          </cell>
          <cell r="AP331">
            <v>-702972.55317110685</v>
          </cell>
          <cell r="AQ331" t="str">
            <v>LOSS</v>
          </cell>
        </row>
        <row r="332">
          <cell r="A332" t="str">
            <v>PURCHASE</v>
          </cell>
          <cell r="B332">
            <v>201110</v>
          </cell>
          <cell r="C332">
            <v>91709</v>
          </cell>
          <cell r="D332" t="str">
            <v>BPCANMKT</v>
          </cell>
          <cell r="E332" t="str">
            <v>GASIDX</v>
          </cell>
          <cell r="F332">
            <v>0</v>
          </cell>
          <cell r="H332" t="str">
            <v>Supply - NIMO</v>
          </cell>
          <cell r="V332">
            <v>0</v>
          </cell>
          <cell r="W332" t="str">
            <v>Not valued in Nucleus</v>
          </cell>
          <cell r="AE332">
            <v>5.1020000000000003</v>
          </cell>
          <cell r="AH332">
            <v>0</v>
          </cell>
          <cell r="AI332">
            <v>0</v>
          </cell>
          <cell r="AK332">
            <v>0</v>
          </cell>
          <cell r="AM332" t="str">
            <v>NGP 3</v>
          </cell>
          <cell r="AP332">
            <v>0</v>
          </cell>
          <cell r="AQ332" t="str">
            <v>LOSS</v>
          </cell>
        </row>
        <row r="333">
          <cell r="A333" t="str">
            <v>PURCHASE</v>
          </cell>
          <cell r="B333">
            <v>201110</v>
          </cell>
          <cell r="C333">
            <v>167165</v>
          </cell>
          <cell r="D333" t="str">
            <v>CARGILL</v>
          </cell>
          <cell r="E333" t="str">
            <v>GASIDX</v>
          </cell>
          <cell r="F333">
            <v>1251340</v>
          </cell>
          <cell r="H333" t="str">
            <v>Supply - NY</v>
          </cell>
          <cell r="V333">
            <v>0</v>
          </cell>
          <cell r="W333" t="str">
            <v>Not Valued from Nucleus - AZ Model</v>
          </cell>
          <cell r="AE333">
            <v>4.9326999999999996</v>
          </cell>
          <cell r="AH333">
            <v>0</v>
          </cell>
          <cell r="AI333">
            <v>0</v>
          </cell>
          <cell r="AK333">
            <v>0</v>
          </cell>
          <cell r="AM333" t="str">
            <v>NGP 3</v>
          </cell>
          <cell r="AP333">
            <v>0</v>
          </cell>
          <cell r="AQ333" t="str">
            <v>LOSS</v>
          </cell>
        </row>
        <row r="334">
          <cell r="A334" t="str">
            <v>PURCHASE</v>
          </cell>
          <cell r="B334">
            <v>201110</v>
          </cell>
          <cell r="C334">
            <v>167167</v>
          </cell>
          <cell r="D334" t="str">
            <v>CARGILL</v>
          </cell>
          <cell r="E334" t="str">
            <v>GASIDX</v>
          </cell>
          <cell r="F334">
            <v>386520</v>
          </cell>
          <cell r="H334" t="str">
            <v>Supply - LI</v>
          </cell>
          <cell r="V334">
            <v>0</v>
          </cell>
          <cell r="W334" t="str">
            <v>Not Valued from Nucleus - AZ Model</v>
          </cell>
          <cell r="AE334">
            <v>4.9326999999999996</v>
          </cell>
          <cell r="AH334">
            <v>0</v>
          </cell>
          <cell r="AI334">
            <v>0</v>
          </cell>
          <cell r="AK334">
            <v>0</v>
          </cell>
          <cell r="AM334" t="str">
            <v>NGP 3</v>
          </cell>
          <cell r="AP334">
            <v>0</v>
          </cell>
          <cell r="AQ334" t="str">
            <v>LOSS</v>
          </cell>
        </row>
        <row r="335">
          <cell r="A335" t="str">
            <v>PURCHASE</v>
          </cell>
          <cell r="B335">
            <v>201110</v>
          </cell>
          <cell r="C335">
            <v>167167</v>
          </cell>
          <cell r="D335" t="str">
            <v>CARGILL</v>
          </cell>
          <cell r="E335" t="str">
            <v>GASIDX</v>
          </cell>
          <cell r="F335">
            <v>770970</v>
          </cell>
          <cell r="H335" t="str">
            <v>Supply - LI</v>
          </cell>
          <cell r="V335">
            <v>0</v>
          </cell>
          <cell r="W335" t="str">
            <v>Not Valued from Nucleus - AZ Model</v>
          </cell>
          <cell r="AE335">
            <v>4.9326999999999996</v>
          </cell>
          <cell r="AH335">
            <v>0</v>
          </cell>
          <cell r="AI335">
            <v>0</v>
          </cell>
          <cell r="AK335">
            <v>0</v>
          </cell>
          <cell r="AM335" t="str">
            <v>NGP 3</v>
          </cell>
          <cell r="AP335">
            <v>0</v>
          </cell>
          <cell r="AQ335" t="str">
            <v>LOSS</v>
          </cell>
        </row>
        <row r="336">
          <cell r="A336" t="str">
            <v>PURCHASE</v>
          </cell>
          <cell r="B336">
            <v>201110</v>
          </cell>
          <cell r="C336">
            <v>179612</v>
          </cell>
          <cell r="D336" t="str">
            <v>CITI</v>
          </cell>
          <cell r="E336" t="str">
            <v>GASIDX</v>
          </cell>
          <cell r="F336">
            <v>309220</v>
          </cell>
          <cell r="H336" t="str">
            <v>Supply - BG</v>
          </cell>
          <cell r="V336">
            <v>773.04100000000005</v>
          </cell>
          <cell r="W336" t="str">
            <v>Valued from Nucleus ~ Portfolio Changed from Optimization BG to Supply BG pending DPU Approval of Co-Management Agreement. Per Discussion with Steve M, AZ and Mike Wuertz</v>
          </cell>
          <cell r="AE336">
            <v>4.5350000000000001</v>
          </cell>
          <cell r="AH336">
            <v>1405263.7538831546</v>
          </cell>
          <cell r="AI336">
            <v>309870.72852991283</v>
          </cell>
          <cell r="AK336">
            <v>309870.72852991283</v>
          </cell>
          <cell r="AM336" t="str">
            <v>NGP 3</v>
          </cell>
          <cell r="AP336">
            <v>-2312.6653799999999</v>
          </cell>
          <cell r="AQ336" t="str">
            <v>LOSS</v>
          </cell>
        </row>
        <row r="337">
          <cell r="A337" t="str">
            <v>PURCHASE</v>
          </cell>
          <cell r="B337">
            <v>201110</v>
          </cell>
          <cell r="C337">
            <v>181089</v>
          </cell>
          <cell r="D337" t="str">
            <v>DEVONGAS</v>
          </cell>
          <cell r="E337" t="str">
            <v>GASIDX</v>
          </cell>
          <cell r="F337">
            <v>309220</v>
          </cell>
          <cell r="H337" t="str">
            <v>Supply - BG</v>
          </cell>
          <cell r="V337">
            <v>0</v>
          </cell>
          <cell r="W337" t="str">
            <v>Valued from Nucleus ~ Portfolio Changed from Optimization BG to Supply BG pending DPU Approval of Co-Management Agreement. Per Discussion with Steve M, AZ and Mike Wuertz</v>
          </cell>
          <cell r="AE337">
            <v>4.5350000000000001</v>
          </cell>
          <cell r="AH337">
            <v>1405263.7538831546</v>
          </cell>
          <cell r="AI337">
            <v>309870.72852991283</v>
          </cell>
          <cell r="AK337">
            <v>309870.72852991283</v>
          </cell>
          <cell r="AM337" t="str">
            <v>NGP 3</v>
          </cell>
          <cell r="AP337">
            <v>-3085.7063800000001</v>
          </cell>
          <cell r="AQ337" t="str">
            <v>LOSS</v>
          </cell>
        </row>
        <row r="338">
          <cell r="A338" t="str">
            <v>PURCHASE</v>
          </cell>
          <cell r="B338">
            <v>201110</v>
          </cell>
          <cell r="C338">
            <v>173774</v>
          </cell>
          <cell r="D338" t="str">
            <v>DISTRIGAS</v>
          </cell>
          <cell r="E338" t="str">
            <v>GAS</v>
          </cell>
          <cell r="F338">
            <v>0</v>
          </cell>
          <cell r="H338" t="str">
            <v>LNG - BG</v>
          </cell>
          <cell r="V338">
            <v>0</v>
          </cell>
          <cell r="W338" t="str">
            <v>Not Valued from Nucleus - FVS 217</v>
          </cell>
          <cell r="AE338">
            <v>0</v>
          </cell>
          <cell r="AH338">
            <v>0</v>
          </cell>
          <cell r="AI338">
            <v>0</v>
          </cell>
          <cell r="AK338">
            <v>0</v>
          </cell>
          <cell r="AM338" t="str">
            <v>NGP 3</v>
          </cell>
          <cell r="AP338">
            <v>0</v>
          </cell>
          <cell r="AQ338" t="str">
            <v>LOSS</v>
          </cell>
        </row>
        <row r="339">
          <cell r="A339" t="str">
            <v>PURCHASE</v>
          </cell>
          <cell r="B339">
            <v>201110</v>
          </cell>
          <cell r="C339">
            <v>166065</v>
          </cell>
          <cell r="D339" t="str">
            <v>EMERASVC</v>
          </cell>
          <cell r="E339" t="str">
            <v>GASGDA</v>
          </cell>
          <cell r="F339">
            <v>0</v>
          </cell>
          <cell r="H339" t="str">
            <v>Supply - LI</v>
          </cell>
          <cell r="V339">
            <v>0</v>
          </cell>
          <cell r="W339" t="str">
            <v>Valued from Nucleus</v>
          </cell>
          <cell r="AE339">
            <v>5.0289000000000001</v>
          </cell>
          <cell r="AH339">
            <v>0</v>
          </cell>
          <cell r="AI339">
            <v>0</v>
          </cell>
          <cell r="AK339">
            <v>0</v>
          </cell>
          <cell r="AM339" t="str">
            <v>NGP 3</v>
          </cell>
          <cell r="AP339">
            <v>-1475093.9937717051</v>
          </cell>
          <cell r="AQ339" t="str">
            <v>LOSS</v>
          </cell>
        </row>
        <row r="340">
          <cell r="A340" t="str">
            <v>PURCHASE</v>
          </cell>
          <cell r="B340">
            <v>201110</v>
          </cell>
          <cell r="C340">
            <v>168215</v>
          </cell>
          <cell r="D340" t="str">
            <v>EMERASVC</v>
          </cell>
          <cell r="E340" t="str">
            <v>GAS</v>
          </cell>
          <cell r="F340">
            <v>0</v>
          </cell>
          <cell r="H340" t="str">
            <v>Supply - LI</v>
          </cell>
          <cell r="V340">
            <v>0</v>
          </cell>
          <cell r="W340" t="str">
            <v>Not Valued - Deal created only to support Counterparty Invoicing of Pipeline Demand</v>
          </cell>
          <cell r="AE340">
            <v>0</v>
          </cell>
          <cell r="AH340">
            <v>0</v>
          </cell>
          <cell r="AI340">
            <v>0</v>
          </cell>
          <cell r="AK340">
            <v>0</v>
          </cell>
          <cell r="AM340" t="str">
            <v>NGP 3</v>
          </cell>
          <cell r="AP340">
            <v>0</v>
          </cell>
          <cell r="AQ340" t="str">
            <v>LOSS</v>
          </cell>
        </row>
        <row r="341">
          <cell r="A341" t="str">
            <v>PURCHASE</v>
          </cell>
          <cell r="B341">
            <v>201110</v>
          </cell>
          <cell r="C341">
            <v>166447</v>
          </cell>
          <cell r="D341" t="str">
            <v>HESS</v>
          </cell>
          <cell r="E341" t="str">
            <v>GASGDA</v>
          </cell>
          <cell r="F341">
            <v>0</v>
          </cell>
          <cell r="H341" t="str">
            <v>Supply - LI</v>
          </cell>
          <cell r="V341">
            <v>0</v>
          </cell>
          <cell r="W341" t="str">
            <v>Valued from Nucleus - Demand Only; Summer Option at Index plus adder, hence MtM on supply is zero</v>
          </cell>
          <cell r="AE341">
            <v>5.0289000000000001</v>
          </cell>
          <cell r="AH341">
            <v>0</v>
          </cell>
          <cell r="AI341">
            <v>0</v>
          </cell>
          <cell r="AK341">
            <v>0</v>
          </cell>
          <cell r="AM341" t="str">
            <v>NGP 3</v>
          </cell>
          <cell r="AP341">
            <v>-1055376.1614945687</v>
          </cell>
          <cell r="AQ341" t="str">
            <v>LOSS</v>
          </cell>
        </row>
        <row r="342">
          <cell r="A342" t="str">
            <v>PURCHASE</v>
          </cell>
          <cell r="B342">
            <v>201110</v>
          </cell>
          <cell r="C342">
            <v>166076</v>
          </cell>
          <cell r="D342" t="str">
            <v>JARON</v>
          </cell>
          <cell r="E342" t="str">
            <v>GASGDA</v>
          </cell>
          <cell r="F342">
            <v>0</v>
          </cell>
          <cell r="H342" t="str">
            <v>Supply - LI</v>
          </cell>
          <cell r="V342">
            <v>0</v>
          </cell>
          <cell r="W342" t="str">
            <v>Valued from Nucleus - Demand Only</v>
          </cell>
          <cell r="AE342">
            <v>4.782</v>
          </cell>
          <cell r="AH342">
            <v>0</v>
          </cell>
          <cell r="AI342">
            <v>0</v>
          </cell>
          <cell r="AK342">
            <v>0</v>
          </cell>
          <cell r="AM342" t="str">
            <v>NGP 3</v>
          </cell>
          <cell r="AP342">
            <v>-1415228.0240565543</v>
          </cell>
          <cell r="AQ342" t="str">
            <v>LOSS</v>
          </cell>
        </row>
        <row r="343">
          <cell r="A343" t="str">
            <v>PURCHASE</v>
          </cell>
          <cell r="B343">
            <v>201110</v>
          </cell>
          <cell r="C343">
            <v>168216</v>
          </cell>
          <cell r="D343" t="str">
            <v>JARON</v>
          </cell>
          <cell r="E343" t="str">
            <v>GAS</v>
          </cell>
          <cell r="F343">
            <v>0</v>
          </cell>
          <cell r="H343" t="str">
            <v>Supply - LI</v>
          </cell>
          <cell r="V343">
            <v>0</v>
          </cell>
          <cell r="W343" t="str">
            <v>Not Valued - Deal created only to support Counterparty Invoicing of Pipeline Demand</v>
          </cell>
          <cell r="AE343">
            <v>0</v>
          </cell>
          <cell r="AH343">
            <v>0</v>
          </cell>
          <cell r="AI343">
            <v>0</v>
          </cell>
          <cell r="AK343">
            <v>0</v>
          </cell>
          <cell r="AM343" t="str">
            <v>NGP 3</v>
          </cell>
          <cell r="AP343">
            <v>0</v>
          </cell>
          <cell r="AQ343" t="str">
            <v>LOSS</v>
          </cell>
        </row>
        <row r="344">
          <cell r="A344" t="str">
            <v>PURCHASE</v>
          </cell>
          <cell r="B344">
            <v>201110</v>
          </cell>
          <cell r="C344">
            <v>166059</v>
          </cell>
          <cell r="D344" t="str">
            <v>REPSOL</v>
          </cell>
          <cell r="E344" t="str">
            <v>GASIDX</v>
          </cell>
          <cell r="F344">
            <v>0</v>
          </cell>
          <cell r="H344" t="str">
            <v>Supply - EN</v>
          </cell>
          <cell r="V344">
            <v>0</v>
          </cell>
          <cell r="W344" t="str">
            <v>Not Valued from Nucleus - Model</v>
          </cell>
          <cell r="AE344">
            <v>4.9779999999999998</v>
          </cell>
          <cell r="AH344">
            <v>0</v>
          </cell>
          <cell r="AI344">
            <v>0</v>
          </cell>
          <cell r="AK344">
            <v>0</v>
          </cell>
          <cell r="AM344" t="str">
            <v>NGP 3</v>
          </cell>
          <cell r="AP344">
            <v>0</v>
          </cell>
          <cell r="AQ344" t="str">
            <v>LOSS</v>
          </cell>
        </row>
        <row r="345">
          <cell r="A345" t="str">
            <v>PURCHASE</v>
          </cell>
          <cell r="B345">
            <v>201110</v>
          </cell>
          <cell r="C345">
            <v>166062</v>
          </cell>
          <cell r="D345" t="str">
            <v>REPSOL</v>
          </cell>
          <cell r="E345" t="str">
            <v>GASGDA</v>
          </cell>
          <cell r="F345">
            <v>0</v>
          </cell>
          <cell r="H345" t="str">
            <v>Supply - EN</v>
          </cell>
          <cell r="V345">
            <v>0</v>
          </cell>
          <cell r="W345" t="str">
            <v>Not Valued from Nucleus - Model</v>
          </cell>
          <cell r="AE345">
            <v>4.9779999999999998</v>
          </cell>
          <cell r="AH345">
            <v>0</v>
          </cell>
          <cell r="AI345">
            <v>0</v>
          </cell>
          <cell r="AK345">
            <v>0</v>
          </cell>
          <cell r="AM345" t="str">
            <v>NGP 3</v>
          </cell>
          <cell r="AP345">
            <v>0</v>
          </cell>
          <cell r="AQ345" t="str">
            <v>LOSS</v>
          </cell>
        </row>
        <row r="346">
          <cell r="A346" t="str">
            <v>PURCHASE</v>
          </cell>
          <cell r="B346">
            <v>201110</v>
          </cell>
          <cell r="C346">
            <v>166063</v>
          </cell>
          <cell r="D346" t="str">
            <v>REPSOL</v>
          </cell>
          <cell r="E346" t="str">
            <v>GASGDA</v>
          </cell>
          <cell r="F346">
            <v>0</v>
          </cell>
          <cell r="H346" t="str">
            <v>Supply - EN</v>
          </cell>
          <cell r="V346">
            <v>0</v>
          </cell>
          <cell r="W346" t="str">
            <v>Not Valued from Nucleus - Model</v>
          </cell>
          <cell r="AE346">
            <v>4.9779999999999998</v>
          </cell>
          <cell r="AH346">
            <v>0</v>
          </cell>
          <cell r="AI346">
            <v>0</v>
          </cell>
          <cell r="AK346">
            <v>0</v>
          </cell>
          <cell r="AM346" t="str">
            <v>NGP 3</v>
          </cell>
          <cell r="AP346">
            <v>0</v>
          </cell>
          <cell r="AQ346" t="str">
            <v>LOSS</v>
          </cell>
        </row>
        <row r="347">
          <cell r="A347" t="str">
            <v>PURCHASE</v>
          </cell>
          <cell r="B347">
            <v>201110</v>
          </cell>
          <cell r="C347">
            <v>167168</v>
          </cell>
          <cell r="D347" t="str">
            <v>REPSOL</v>
          </cell>
          <cell r="E347" t="str">
            <v>GASGDA</v>
          </cell>
          <cell r="F347">
            <v>0</v>
          </cell>
          <cell r="H347" t="str">
            <v>Supply - NEC</v>
          </cell>
          <cell r="V347">
            <v>0</v>
          </cell>
          <cell r="W347" t="str">
            <v>Valued from Nucleus</v>
          </cell>
          <cell r="AE347">
            <v>4.9858000000000002</v>
          </cell>
          <cell r="AH347">
            <v>0</v>
          </cell>
          <cell r="AI347">
            <v>0</v>
          </cell>
          <cell r="AK347">
            <v>0</v>
          </cell>
          <cell r="AM347" t="str">
            <v>NGP 3</v>
          </cell>
          <cell r="AP347">
            <v>-81514.627676013712</v>
          </cell>
          <cell r="AQ347" t="str">
            <v>LOSS</v>
          </cell>
        </row>
        <row r="348">
          <cell r="A348" t="str">
            <v>PURCHASE</v>
          </cell>
          <cell r="B348">
            <v>201110</v>
          </cell>
          <cell r="C348">
            <v>180246</v>
          </cell>
          <cell r="D348" t="str">
            <v>SPARKENRGY</v>
          </cell>
          <cell r="E348" t="str">
            <v>GASIDX</v>
          </cell>
          <cell r="F348">
            <v>154610</v>
          </cell>
          <cell r="H348" t="str">
            <v>Supply - BG</v>
          </cell>
          <cell r="V348">
            <v>773.04100000000005</v>
          </cell>
          <cell r="W348" t="str">
            <v>Valued from Nucleus ~ Portfolio Changed from Optimization BG to Supply BG pending DPU Approval of Co-Management Agreement. Per Discussion with Steve M, AZ and Mike Wuertz</v>
          </cell>
          <cell r="AE348">
            <v>4.5350000000000001</v>
          </cell>
          <cell r="AH348">
            <v>702631.8769415773</v>
          </cell>
          <cell r="AI348">
            <v>154935.36426495641</v>
          </cell>
          <cell r="AK348">
            <v>154935.36426495641</v>
          </cell>
          <cell r="AM348" t="str">
            <v>NGP 3</v>
          </cell>
          <cell r="AP348">
            <v>-769.81218999999999</v>
          </cell>
          <cell r="AQ348" t="str">
            <v>LOSS</v>
          </cell>
        </row>
        <row r="349">
          <cell r="A349" t="str">
            <v>PURCHASE</v>
          </cell>
          <cell r="B349">
            <v>201110</v>
          </cell>
          <cell r="C349">
            <v>166066</v>
          </cell>
          <cell r="D349" t="str">
            <v>TENASKA</v>
          </cell>
          <cell r="E349" t="str">
            <v>GASGDA</v>
          </cell>
          <cell r="F349">
            <v>0</v>
          </cell>
          <cell r="H349" t="str">
            <v>Supply - LI</v>
          </cell>
          <cell r="V349">
            <v>0</v>
          </cell>
          <cell r="W349" t="str">
            <v>Valued from Nucleus</v>
          </cell>
          <cell r="AE349">
            <v>5.0289000000000001</v>
          </cell>
          <cell r="AH349">
            <v>0</v>
          </cell>
          <cell r="AI349">
            <v>0</v>
          </cell>
          <cell r="AK349">
            <v>0</v>
          </cell>
          <cell r="AM349" t="str">
            <v>NGP 3</v>
          </cell>
          <cell r="AP349">
            <v>-1495852.9068175892</v>
          </cell>
          <cell r="AQ349" t="str">
            <v>LOSS</v>
          </cell>
        </row>
        <row r="350">
          <cell r="A350" t="str">
            <v>PURCHASE</v>
          </cell>
          <cell r="B350">
            <v>201110</v>
          </cell>
          <cell r="C350">
            <v>168217</v>
          </cell>
          <cell r="D350" t="str">
            <v>TENASKA</v>
          </cell>
          <cell r="E350" t="str">
            <v>GAS</v>
          </cell>
          <cell r="F350">
            <v>0</v>
          </cell>
          <cell r="H350" t="str">
            <v>Supply - LI</v>
          </cell>
          <cell r="V350">
            <v>0</v>
          </cell>
          <cell r="W350" t="str">
            <v>Not Valued - Deal created only to support Counterparty Invoicing of Pipeline Demand</v>
          </cell>
          <cell r="AE350">
            <v>0</v>
          </cell>
          <cell r="AH350">
            <v>0</v>
          </cell>
          <cell r="AI350">
            <v>0</v>
          </cell>
          <cell r="AK350">
            <v>0</v>
          </cell>
          <cell r="AM350" t="str">
            <v>NGP 3</v>
          </cell>
          <cell r="AP350">
            <v>0</v>
          </cell>
          <cell r="AQ350" t="str">
            <v>LOSS</v>
          </cell>
        </row>
        <row r="351">
          <cell r="A351" t="str">
            <v>PURCHASE</v>
          </cell>
          <cell r="B351">
            <v>201111</v>
          </cell>
          <cell r="C351">
            <v>48215</v>
          </cell>
          <cell r="D351" t="str">
            <v>BPCANADA</v>
          </cell>
          <cell r="E351" t="str">
            <v>GASIDX</v>
          </cell>
          <cell r="F351">
            <v>76280</v>
          </cell>
          <cell r="H351" t="str">
            <v>Supply - LI</v>
          </cell>
          <cell r="V351">
            <v>-6064.5</v>
          </cell>
          <cell r="W351" t="str">
            <v>Valued in Nucleus</v>
          </cell>
          <cell r="AE351">
            <v>5.0654999999999992</v>
          </cell>
          <cell r="AH351">
            <v>387403.58933226386</v>
          </cell>
          <cell r="AI351">
            <v>76478.844996992178</v>
          </cell>
          <cell r="AK351">
            <v>76478.844996992178</v>
          </cell>
          <cell r="AM351" t="str">
            <v>NGP 3</v>
          </cell>
          <cell r="AP351">
            <v>-7205.7250800000002</v>
          </cell>
          <cell r="AQ351" t="str">
            <v>LOSS</v>
          </cell>
        </row>
        <row r="352">
          <cell r="A352" t="str">
            <v>PURCHASE</v>
          </cell>
          <cell r="B352">
            <v>201111</v>
          </cell>
          <cell r="C352">
            <v>48216</v>
          </cell>
          <cell r="D352" t="str">
            <v>BPCANADA</v>
          </cell>
          <cell r="E352" t="str">
            <v>GASIDX</v>
          </cell>
          <cell r="F352">
            <v>95660</v>
          </cell>
          <cell r="H352" t="str">
            <v>Supply - EN</v>
          </cell>
          <cell r="V352">
            <v>-7604.9930000000004</v>
          </cell>
          <cell r="W352" t="str">
            <v>Valued in Nucleus</v>
          </cell>
          <cell r="AE352">
            <v>5.0654999999999992</v>
          </cell>
          <cell r="AH352">
            <v>485828.88510126324</v>
          </cell>
          <cell r="AI352">
            <v>95909.364347302995</v>
          </cell>
          <cell r="AK352">
            <v>95909.364347302995</v>
          </cell>
          <cell r="AM352" t="str">
            <v>NGP 3</v>
          </cell>
          <cell r="AP352">
            <v>-9036.162260000001</v>
          </cell>
          <cell r="AQ352" t="str">
            <v>LOSS</v>
          </cell>
        </row>
        <row r="353">
          <cell r="A353" t="str">
            <v>PURCHASE</v>
          </cell>
          <cell r="B353">
            <v>201111</v>
          </cell>
          <cell r="C353">
            <v>48217</v>
          </cell>
          <cell r="D353" t="str">
            <v>BPCANADA</v>
          </cell>
          <cell r="E353" t="str">
            <v>GASIDX</v>
          </cell>
          <cell r="F353">
            <v>914170</v>
          </cell>
          <cell r="H353" t="str">
            <v>Supply - NY</v>
          </cell>
          <cell r="V353">
            <v>-72676.534</v>
          </cell>
          <cell r="W353" t="str">
            <v>Valued in Nucleus</v>
          </cell>
          <cell r="AE353">
            <v>5.0654999999999992</v>
          </cell>
          <cell r="AH353">
            <v>4642799.4134750338</v>
          </cell>
          <cell r="AI353">
            <v>916553.03789853619</v>
          </cell>
          <cell r="AK353">
            <v>916553.03789853619</v>
          </cell>
          <cell r="AM353" t="str">
            <v>NGP 3</v>
          </cell>
          <cell r="AP353">
            <v>-86353.431370000006</v>
          </cell>
          <cell r="AQ353" t="str">
            <v>LOSS</v>
          </cell>
        </row>
        <row r="354">
          <cell r="A354" t="str">
            <v>PURCHASE</v>
          </cell>
          <cell r="B354">
            <v>201111</v>
          </cell>
          <cell r="C354">
            <v>116952</v>
          </cell>
          <cell r="D354" t="str">
            <v>BPCANADA</v>
          </cell>
          <cell r="E354" t="str">
            <v>GASIDX</v>
          </cell>
          <cell r="F354">
            <v>321700</v>
          </cell>
          <cell r="H354" t="str">
            <v>Supply - BG</v>
          </cell>
          <cell r="V354">
            <v>-25575.026999999998</v>
          </cell>
          <cell r="W354" t="str">
            <v>Valued in Nucleus</v>
          </cell>
          <cell r="AE354">
            <v>5.0654999999999992</v>
          </cell>
          <cell r="AH354">
            <v>1633819.2801283337</v>
          </cell>
          <cell r="AI354">
            <v>322538.60036093846</v>
          </cell>
          <cell r="AK354">
            <v>322538.60036093846</v>
          </cell>
          <cell r="AM354" t="str">
            <v>NGP 3</v>
          </cell>
          <cell r="AP354">
            <v>-30387.9807</v>
          </cell>
          <cell r="AQ354" t="str">
            <v>LOSS</v>
          </cell>
        </row>
        <row r="355">
          <cell r="A355" t="str">
            <v>PURCHASE</v>
          </cell>
          <cell r="B355">
            <v>201111</v>
          </cell>
          <cell r="C355">
            <v>116953</v>
          </cell>
          <cell r="D355" t="str">
            <v>BPCANADA</v>
          </cell>
          <cell r="E355" t="str">
            <v>GASIDX</v>
          </cell>
          <cell r="F355">
            <v>49670</v>
          </cell>
          <cell r="H355" t="str">
            <v>Supply - EG</v>
          </cell>
          <cell r="V355">
            <v>-3948.701</v>
          </cell>
          <cell r="W355" t="str">
            <v>Valued in Nucleus</v>
          </cell>
          <cell r="AE355">
            <v>5.0654999999999992</v>
          </cell>
          <cell r="AH355">
            <v>252259.2590735913</v>
          </cell>
          <cell r="AI355">
            <v>49799.478644475639</v>
          </cell>
          <cell r="AK355">
            <v>49799.478644475639</v>
          </cell>
          <cell r="AM355" t="str">
            <v>NGP 3</v>
          </cell>
          <cell r="AP355">
            <v>-4691.81387</v>
          </cell>
          <cell r="AQ355" t="str">
            <v>LOSS</v>
          </cell>
        </row>
        <row r="356">
          <cell r="A356" t="str">
            <v>PURCHASE</v>
          </cell>
          <cell r="B356">
            <v>201111</v>
          </cell>
          <cell r="C356">
            <v>173774</v>
          </cell>
          <cell r="D356" t="str">
            <v>DISTRIGAS</v>
          </cell>
          <cell r="E356" t="str">
            <v>GAS</v>
          </cell>
          <cell r="F356">
            <v>0</v>
          </cell>
          <cell r="H356" t="str">
            <v>LNG - BG</v>
          </cell>
          <cell r="V356">
            <v>0</v>
          </cell>
          <cell r="W356" t="str">
            <v>Not Valued from Nucleus - FVS 217</v>
          </cell>
          <cell r="AE356">
            <v>0</v>
          </cell>
          <cell r="AH356">
            <v>0</v>
          </cell>
          <cell r="AI356">
            <v>0</v>
          </cell>
          <cell r="AK356">
            <v>0</v>
          </cell>
          <cell r="AM356" t="str">
            <v>NGP 3</v>
          </cell>
          <cell r="AP356">
            <v>0</v>
          </cell>
          <cell r="AQ356" t="str">
            <v>LOSS</v>
          </cell>
        </row>
        <row r="357">
          <cell r="A357" t="str">
            <v>PURCHASE</v>
          </cell>
          <cell r="B357">
            <v>201111</v>
          </cell>
          <cell r="C357">
            <v>180006</v>
          </cell>
          <cell r="D357" t="str">
            <v>JARON</v>
          </cell>
          <cell r="E357" t="str">
            <v>FUTTRG</v>
          </cell>
          <cell r="F357">
            <v>-128580</v>
          </cell>
          <cell r="H357" t="str">
            <v>Sales - NIMO</v>
          </cell>
          <cell r="V357">
            <v>9463.76</v>
          </cell>
          <cell r="W357" t="str">
            <v>Valued from nucleus</v>
          </cell>
          <cell r="AE357">
            <v>4.4850000000000003</v>
          </cell>
          <cell r="AH357">
            <v>0</v>
          </cell>
          <cell r="AI357">
            <v>0</v>
          </cell>
          <cell r="AK357">
            <v>0</v>
          </cell>
          <cell r="AM357" t="str">
            <v>NGP 3</v>
          </cell>
          <cell r="AP357">
            <v>9463.76</v>
          </cell>
          <cell r="AQ357" t="str">
            <v>GAIN</v>
          </cell>
        </row>
        <row r="358">
          <cell r="A358" t="str">
            <v>PURCHASE</v>
          </cell>
          <cell r="B358">
            <v>201111</v>
          </cell>
          <cell r="C358">
            <v>180006</v>
          </cell>
          <cell r="D358" t="str">
            <v>JARON</v>
          </cell>
          <cell r="E358" t="str">
            <v>GASTRG</v>
          </cell>
          <cell r="F358">
            <v>128580</v>
          </cell>
          <cell r="H358" t="str">
            <v>Sales - NIMO</v>
          </cell>
          <cell r="V358">
            <v>-18927.52</v>
          </cell>
          <cell r="W358" t="str">
            <v>Valued from nucleus</v>
          </cell>
          <cell r="AE358">
            <v>4.4850000000000003</v>
          </cell>
          <cell r="AH358">
            <v>576681.30000000005</v>
          </cell>
          <cell r="AI358">
            <v>128580</v>
          </cell>
          <cell r="AK358">
            <v>128580</v>
          </cell>
          <cell r="AM358" t="str">
            <v>NGP 3</v>
          </cell>
          <cell r="AP358">
            <v>-21492.433840000002</v>
          </cell>
          <cell r="AQ358" t="str">
            <v>LOSS</v>
          </cell>
        </row>
        <row r="359">
          <cell r="A359" t="str">
            <v>PURCHASE</v>
          </cell>
          <cell r="B359">
            <v>201112</v>
          </cell>
          <cell r="C359">
            <v>48215</v>
          </cell>
          <cell r="D359" t="str">
            <v>BPCANADA</v>
          </cell>
          <cell r="E359" t="str">
            <v>GASIDX</v>
          </cell>
          <cell r="F359">
            <v>78760</v>
          </cell>
          <cell r="H359" t="str">
            <v>Supply - LI</v>
          </cell>
          <cell r="V359">
            <v>-5466.1670000000004</v>
          </cell>
          <cell r="W359" t="str">
            <v>Valued in Nucleus</v>
          </cell>
          <cell r="AE359">
            <v>5.2835999999999999</v>
          </cell>
          <cell r="AH359">
            <v>417430.37014745711</v>
          </cell>
          <cell r="AI359">
            <v>79004.915237235429</v>
          </cell>
          <cell r="AK359">
            <v>79004.915237235429</v>
          </cell>
          <cell r="AM359" t="str">
            <v>NGP 3</v>
          </cell>
          <cell r="AP359">
            <v>-6643.9046600000001</v>
          </cell>
          <cell r="AQ359" t="str">
            <v>LOSS</v>
          </cell>
        </row>
        <row r="360">
          <cell r="A360" t="str">
            <v>PURCHASE</v>
          </cell>
          <cell r="B360">
            <v>201112</v>
          </cell>
          <cell r="C360">
            <v>48216</v>
          </cell>
          <cell r="D360" t="str">
            <v>BPCANADA</v>
          </cell>
          <cell r="E360" t="str">
            <v>GASIDX</v>
          </cell>
          <cell r="F360">
            <v>98770</v>
          </cell>
          <cell r="H360" t="str">
            <v>Supply - EN</v>
          </cell>
          <cell r="V360">
            <v>-6854.6710000000003</v>
          </cell>
          <cell r="W360" t="str">
            <v>Valued in Nucleus</v>
          </cell>
          <cell r="AE360">
            <v>5.2835999999999999</v>
          </cell>
          <cell r="AH360">
            <v>523483.97231417388</v>
          </cell>
          <cell r="AI360">
            <v>99077.139131307049</v>
          </cell>
          <cell r="AK360">
            <v>99077.139131307049</v>
          </cell>
          <cell r="AM360" t="str">
            <v>NGP 3</v>
          </cell>
          <cell r="AP360">
            <v>-8331.6281950000011</v>
          </cell>
          <cell r="AQ360" t="str">
            <v>LOSS</v>
          </cell>
        </row>
        <row r="361">
          <cell r="A361" t="str">
            <v>PURCHASE</v>
          </cell>
          <cell r="B361">
            <v>201112</v>
          </cell>
          <cell r="C361">
            <v>48217</v>
          </cell>
          <cell r="D361" t="str">
            <v>BPCANADA</v>
          </cell>
          <cell r="E361" t="str">
            <v>GASIDX</v>
          </cell>
          <cell r="F361">
            <v>943890</v>
          </cell>
          <cell r="H361" t="str">
            <v>Supply - NY</v>
          </cell>
          <cell r="V361">
            <v>-65506.144999999997</v>
          </cell>
          <cell r="W361" t="str">
            <v>Valued in Nucleus</v>
          </cell>
          <cell r="AE361">
            <v>5.2835999999999999</v>
          </cell>
          <cell r="AH361">
            <v>5002645.4047547393</v>
          </cell>
          <cell r="AI361">
            <v>946825.15798976831</v>
          </cell>
          <cell r="AK361">
            <v>946825.15798976831</v>
          </cell>
          <cell r="AM361" t="str">
            <v>NGP 3</v>
          </cell>
          <cell r="AP361">
            <v>-79620.604114999995</v>
          </cell>
          <cell r="AQ361" t="str">
            <v>LOSS</v>
          </cell>
        </row>
        <row r="362">
          <cell r="A362" t="str">
            <v>PURCHASE</v>
          </cell>
          <cell r="B362">
            <v>201112</v>
          </cell>
          <cell r="C362">
            <v>116952</v>
          </cell>
          <cell r="D362" t="str">
            <v>BPCANADA</v>
          </cell>
          <cell r="E362" t="str">
            <v>GASIDX</v>
          </cell>
          <cell r="F362">
            <v>332160</v>
          </cell>
          <cell r="H362" t="str">
            <v>Supply - BG</v>
          </cell>
          <cell r="V362">
            <v>-23051.752</v>
          </cell>
          <cell r="W362" t="str">
            <v>Valued in Nucleus</v>
          </cell>
          <cell r="AE362">
            <v>5.2835999999999999</v>
          </cell>
          <cell r="AH362">
            <v>1760457.9957869393</v>
          </cell>
          <cell r="AI362">
            <v>333192.89798374963</v>
          </cell>
          <cell r="AK362">
            <v>333192.89798374963</v>
          </cell>
          <cell r="AM362" t="str">
            <v>NGP 3</v>
          </cell>
          <cell r="AP362">
            <v>-28018.706559999999</v>
          </cell>
          <cell r="AQ362" t="str">
            <v>LOSS</v>
          </cell>
        </row>
        <row r="363">
          <cell r="A363" t="str">
            <v>PURCHASE</v>
          </cell>
          <cell r="B363">
            <v>201112</v>
          </cell>
          <cell r="C363">
            <v>116953</v>
          </cell>
          <cell r="D363" t="str">
            <v>BPCANADA</v>
          </cell>
          <cell r="E363" t="str">
            <v>GASIDX</v>
          </cell>
          <cell r="F363">
            <v>51280</v>
          </cell>
          <cell r="H363" t="str">
            <v>Supply - EG</v>
          </cell>
          <cell r="V363">
            <v>-3559.1149999999998</v>
          </cell>
          <cell r="W363" t="str">
            <v>Valued in Nucleus</v>
          </cell>
          <cell r="AE363">
            <v>5.2835999999999999</v>
          </cell>
          <cell r="AH363">
            <v>271785.54318386997</v>
          </cell>
          <cell r="AI363">
            <v>51439.462333233023</v>
          </cell>
          <cell r="AK363">
            <v>51439.462333233023</v>
          </cell>
          <cell r="AM363" t="str">
            <v>NGP 3</v>
          </cell>
          <cell r="AP363">
            <v>-4325.93048</v>
          </cell>
          <cell r="AQ363" t="str">
            <v>LOSS</v>
          </cell>
        </row>
        <row r="364">
          <cell r="A364" t="str">
            <v>PURCHASE</v>
          </cell>
          <cell r="B364">
            <v>201112</v>
          </cell>
          <cell r="C364">
            <v>173774</v>
          </cell>
          <cell r="D364" t="str">
            <v>DISTRIGAS</v>
          </cell>
          <cell r="E364" t="str">
            <v>GAS</v>
          </cell>
          <cell r="F364">
            <v>0</v>
          </cell>
          <cell r="H364" t="str">
            <v>LNG - BG</v>
          </cell>
          <cell r="V364">
            <v>0</v>
          </cell>
          <cell r="W364" t="str">
            <v>Not Valued from Nucleus - FVS 217</v>
          </cell>
          <cell r="AE364">
            <v>0</v>
          </cell>
          <cell r="AH364">
            <v>0</v>
          </cell>
          <cell r="AI364">
            <v>0</v>
          </cell>
          <cell r="AK364">
            <v>0</v>
          </cell>
          <cell r="AM364" t="str">
            <v>NGP 3</v>
          </cell>
          <cell r="AP364">
            <v>0</v>
          </cell>
          <cell r="AQ364" t="str">
            <v>LOSS</v>
          </cell>
        </row>
        <row r="365">
          <cell r="A365" t="str">
            <v>PURCHASE</v>
          </cell>
          <cell r="B365">
            <v>201112</v>
          </cell>
          <cell r="C365">
            <v>180006</v>
          </cell>
          <cell r="D365" t="str">
            <v>JARON</v>
          </cell>
          <cell r="E365" t="str">
            <v>FUTTRG</v>
          </cell>
          <cell r="F365">
            <v>-132760</v>
          </cell>
          <cell r="H365" t="str">
            <v>Sales - NIMO</v>
          </cell>
          <cell r="V365">
            <v>-5522.9960000000001</v>
          </cell>
          <cell r="W365" t="str">
            <v>Valued from nucleus</v>
          </cell>
          <cell r="AE365">
            <v>4.7530000000000001</v>
          </cell>
          <cell r="AH365">
            <v>0</v>
          </cell>
          <cell r="AI365">
            <v>0</v>
          </cell>
          <cell r="AK365">
            <v>0</v>
          </cell>
          <cell r="AM365" t="str">
            <v>NGP 3</v>
          </cell>
          <cell r="AP365">
            <v>-5522.9960000000001</v>
          </cell>
          <cell r="AQ365" t="str">
            <v>LOSS</v>
          </cell>
        </row>
        <row r="366">
          <cell r="A366" t="str">
            <v>PURCHASE</v>
          </cell>
          <cell r="B366">
            <v>201112</v>
          </cell>
          <cell r="C366">
            <v>180006</v>
          </cell>
          <cell r="D366" t="str">
            <v>JARON</v>
          </cell>
          <cell r="E366" t="str">
            <v>GASTRG</v>
          </cell>
          <cell r="F366">
            <v>132760</v>
          </cell>
          <cell r="H366" t="str">
            <v>Sales - NIMO</v>
          </cell>
          <cell r="V366">
            <v>11045.992</v>
          </cell>
          <cell r="W366" t="str">
            <v>Valued from nucleus</v>
          </cell>
          <cell r="AE366">
            <v>4.7530000000000001</v>
          </cell>
          <cell r="AH366">
            <v>631008.28</v>
          </cell>
          <cell r="AI366">
            <v>132760</v>
          </cell>
          <cell r="AK366">
            <v>132760</v>
          </cell>
          <cell r="AM366" t="str">
            <v>NGP 3</v>
          </cell>
          <cell r="AP366">
            <v>8399.0231199999998</v>
          </cell>
          <cell r="AQ366" t="str">
            <v>GAIN</v>
          </cell>
        </row>
        <row r="367">
          <cell r="A367" t="str">
            <v>PURCHASE</v>
          </cell>
          <cell r="B367">
            <v>201201</v>
          </cell>
          <cell r="C367">
            <v>48215</v>
          </cell>
          <cell r="D367" t="str">
            <v>BPCANADA</v>
          </cell>
          <cell r="E367" t="str">
            <v>GASIDX</v>
          </cell>
          <cell r="F367">
            <v>78690</v>
          </cell>
          <cell r="H367" t="str">
            <v>Supply - LI</v>
          </cell>
          <cell r="V367">
            <v>-6955.82</v>
          </cell>
          <cell r="W367" t="str">
            <v>Valued in Nucleus</v>
          </cell>
          <cell r="AE367">
            <v>5.3395999999999999</v>
          </cell>
          <cell r="AH367">
            <v>421691.21236451226</v>
          </cell>
          <cell r="AI367">
            <v>78974.307507025296</v>
          </cell>
          <cell r="AK367">
            <v>78974.307507025296</v>
          </cell>
          <cell r="AM367" t="str">
            <v>NGP 3</v>
          </cell>
          <cell r="AP367">
            <v>-8327.9375299999992</v>
          </cell>
          <cell r="AQ367" t="str">
            <v>LOSS</v>
          </cell>
        </row>
        <row r="368">
          <cell r="A368" t="str">
            <v>PURCHASE</v>
          </cell>
          <cell r="B368">
            <v>201201</v>
          </cell>
          <cell r="C368">
            <v>48216</v>
          </cell>
          <cell r="D368" t="str">
            <v>BPCANADA</v>
          </cell>
          <cell r="E368" t="str">
            <v>GASIDX</v>
          </cell>
          <cell r="F368">
            <v>98670</v>
          </cell>
          <cell r="H368" t="str">
            <v>Supply - EN</v>
          </cell>
          <cell r="V368">
            <v>-8722.7240000000002</v>
          </cell>
          <cell r="W368" t="str">
            <v>Valued in Nucleus</v>
          </cell>
          <cell r="AE368">
            <v>5.3395999999999999</v>
          </cell>
          <cell r="AH368">
            <v>528761.87474909669</v>
          </cell>
          <cell r="AI368">
            <v>99026.49538338017</v>
          </cell>
          <cell r="AK368">
            <v>99026.49538338017</v>
          </cell>
          <cell r="AM368" t="str">
            <v>NGP 3</v>
          </cell>
          <cell r="AP368">
            <v>-10443.23279</v>
          </cell>
          <cell r="AQ368" t="str">
            <v>LOSS</v>
          </cell>
        </row>
        <row r="369">
          <cell r="A369" t="str">
            <v>PURCHASE</v>
          </cell>
          <cell r="B369">
            <v>201201</v>
          </cell>
          <cell r="C369">
            <v>48217</v>
          </cell>
          <cell r="D369" t="str">
            <v>BPCANADA</v>
          </cell>
          <cell r="E369" t="str">
            <v>GASIDX</v>
          </cell>
          <cell r="F369">
            <v>942960</v>
          </cell>
          <cell r="H369" t="str">
            <v>Supply - NY</v>
          </cell>
          <cell r="V369">
            <v>-83358.046000000002</v>
          </cell>
          <cell r="W369" t="str">
            <v>Valued in Nucleus</v>
          </cell>
          <cell r="AE369">
            <v>5.3395999999999999</v>
          </cell>
          <cell r="AH369">
            <v>5053220.81091931</v>
          </cell>
          <cell r="AI369">
            <v>946366.92091529514</v>
          </cell>
          <cell r="AK369">
            <v>946366.92091529514</v>
          </cell>
          <cell r="AM369" t="str">
            <v>NGP 3</v>
          </cell>
          <cell r="AP369">
            <v>-99800.43952</v>
          </cell>
          <cell r="AQ369" t="str">
            <v>LOSS</v>
          </cell>
        </row>
        <row r="370">
          <cell r="A370" t="str">
            <v>PURCHASE</v>
          </cell>
          <cell r="B370">
            <v>201201</v>
          </cell>
          <cell r="C370">
            <v>116952</v>
          </cell>
          <cell r="D370" t="str">
            <v>BPCANADA</v>
          </cell>
          <cell r="E370" t="str">
            <v>GASIDX</v>
          </cell>
          <cell r="F370">
            <v>331830</v>
          </cell>
          <cell r="H370" t="str">
            <v>Supply - BG</v>
          </cell>
          <cell r="V370">
            <v>-29333.874</v>
          </cell>
          <cell r="W370" t="str">
            <v>Valued in Nucleus</v>
          </cell>
          <cell r="AE370">
            <v>5.3395999999999999</v>
          </cell>
          <cell r="AH370">
            <v>1778241.1360899238</v>
          </cell>
          <cell r="AI370">
            <v>333028.90405459655</v>
          </cell>
          <cell r="AK370">
            <v>333028.90405459655</v>
          </cell>
          <cell r="AM370" t="str">
            <v>NGP 3</v>
          </cell>
          <cell r="AP370">
            <v>-35119.993710000002</v>
          </cell>
          <cell r="AQ370" t="str">
            <v>LOSS</v>
          </cell>
        </row>
        <row r="371">
          <cell r="A371" t="str">
            <v>PURCHASE</v>
          </cell>
          <cell r="B371">
            <v>201201</v>
          </cell>
          <cell r="C371">
            <v>116953</v>
          </cell>
          <cell r="D371" t="str">
            <v>BPCANADA</v>
          </cell>
          <cell r="E371" t="str">
            <v>GASIDX</v>
          </cell>
          <cell r="F371">
            <v>51230</v>
          </cell>
          <cell r="H371" t="str">
            <v>Supply - EG</v>
          </cell>
          <cell r="V371">
            <v>-4529.0540000000001</v>
          </cell>
          <cell r="W371" t="str">
            <v>Valued in Nucleus</v>
          </cell>
          <cell r="AE371">
            <v>5.3395999999999999</v>
          </cell>
          <cell r="AH371">
            <v>274536.03773584904</v>
          </cell>
          <cell r="AI371">
            <v>51415.094339622643</v>
          </cell>
          <cell r="AK371">
            <v>51415.094339622643</v>
          </cell>
          <cell r="AM371" t="str">
            <v>NGP 3</v>
          </cell>
          <cell r="AP371">
            <v>-5422.3515100000004</v>
          </cell>
          <cell r="AQ371" t="str">
            <v>LOSS</v>
          </cell>
        </row>
        <row r="372">
          <cell r="A372" t="str">
            <v>PURCHASE</v>
          </cell>
          <cell r="B372">
            <v>201201</v>
          </cell>
          <cell r="C372">
            <v>173774</v>
          </cell>
          <cell r="D372" t="str">
            <v>DISTRIGAS</v>
          </cell>
          <cell r="E372" t="str">
            <v>GAS</v>
          </cell>
          <cell r="F372">
            <v>0</v>
          </cell>
          <cell r="H372" t="str">
            <v>LNG - BG</v>
          </cell>
          <cell r="V372">
            <v>0</v>
          </cell>
          <cell r="W372" t="str">
            <v>Not Valued from Nucleus - FVS 217</v>
          </cell>
          <cell r="AE372">
            <v>0</v>
          </cell>
          <cell r="AH372">
            <v>0</v>
          </cell>
          <cell r="AI372">
            <v>0</v>
          </cell>
          <cell r="AK372">
            <v>0</v>
          </cell>
          <cell r="AM372" t="str">
            <v>NGP 3</v>
          </cell>
          <cell r="AP372">
            <v>0</v>
          </cell>
          <cell r="AQ372" t="str">
            <v>LOSS</v>
          </cell>
        </row>
        <row r="373">
          <cell r="A373" t="str">
            <v>PURCHASE</v>
          </cell>
          <cell r="B373">
            <v>201201</v>
          </cell>
          <cell r="C373">
            <v>180006</v>
          </cell>
          <cell r="D373" t="str">
            <v>JARON</v>
          </cell>
          <cell r="E373" t="str">
            <v>FUTTRG</v>
          </cell>
          <cell r="F373">
            <v>-132630</v>
          </cell>
          <cell r="H373" t="str">
            <v>Sales - NIMO</v>
          </cell>
          <cell r="V373">
            <v>-6406.21</v>
          </cell>
          <cell r="W373" t="str">
            <v>Valued from nucleus</v>
          </cell>
          <cell r="AE373">
            <v>4.8879999999999999</v>
          </cell>
          <cell r="AH373">
            <v>0</v>
          </cell>
          <cell r="AI373">
            <v>0</v>
          </cell>
          <cell r="AK373">
            <v>0</v>
          </cell>
          <cell r="AM373" t="str">
            <v>NGP 3</v>
          </cell>
          <cell r="AP373">
            <v>-6406.21</v>
          </cell>
          <cell r="AQ373" t="str">
            <v>LOSS</v>
          </cell>
        </row>
        <row r="374">
          <cell r="A374" t="str">
            <v>PURCHASE</v>
          </cell>
          <cell r="B374">
            <v>201201</v>
          </cell>
          <cell r="C374">
            <v>180006</v>
          </cell>
          <cell r="D374" t="str">
            <v>JARON</v>
          </cell>
          <cell r="E374" t="str">
            <v>GASTRG</v>
          </cell>
          <cell r="F374">
            <v>132630</v>
          </cell>
          <cell r="H374" t="str">
            <v>Sales - NIMO</v>
          </cell>
          <cell r="V374">
            <v>12812.42</v>
          </cell>
          <cell r="W374" t="str">
            <v>Valued from nucleus</v>
          </cell>
          <cell r="AE374">
            <v>4.8879999999999999</v>
          </cell>
          <cell r="AH374">
            <v>648295.43999999994</v>
          </cell>
          <cell r="AI374">
            <v>132630</v>
          </cell>
          <cell r="AK374">
            <v>132630</v>
          </cell>
          <cell r="AM374" t="str">
            <v>NGP 3</v>
          </cell>
          <cell r="AP374">
            <v>10169.369360000001</v>
          </cell>
          <cell r="AQ374" t="str">
            <v>GAIN</v>
          </cell>
        </row>
        <row r="375">
          <cell r="A375" t="str">
            <v>PURCHASE</v>
          </cell>
          <cell r="B375">
            <v>201202</v>
          </cell>
          <cell r="C375">
            <v>48215</v>
          </cell>
          <cell r="D375" t="str">
            <v>BPCANADA</v>
          </cell>
          <cell r="E375" t="str">
            <v>GASIDX</v>
          </cell>
          <cell r="F375">
            <v>73540</v>
          </cell>
          <cell r="H375" t="str">
            <v>Supply - LI</v>
          </cell>
          <cell r="V375">
            <v>-6132.8940000000002</v>
          </cell>
          <cell r="W375" t="str">
            <v>Valued in Nucleus</v>
          </cell>
          <cell r="AE375">
            <v>5.3195999999999994</v>
          </cell>
          <cell r="AH375">
            <v>392853.36814621405</v>
          </cell>
          <cell r="AI375">
            <v>73850.170717011453</v>
          </cell>
          <cell r="AK375">
            <v>73850.170717011453</v>
          </cell>
          <cell r="AM375" t="str">
            <v>NGP 3</v>
          </cell>
          <cell r="AP375">
            <v>-7414.4388100000006</v>
          </cell>
          <cell r="AQ375" t="str">
            <v>LOSS</v>
          </cell>
        </row>
        <row r="376">
          <cell r="A376" t="str">
            <v>PURCHASE</v>
          </cell>
          <cell r="B376">
            <v>201202</v>
          </cell>
          <cell r="C376">
            <v>48216</v>
          </cell>
          <cell r="D376" t="str">
            <v>BPCANADA</v>
          </cell>
          <cell r="E376" t="str">
            <v>GASIDX</v>
          </cell>
          <cell r="F376">
            <v>92220</v>
          </cell>
          <cell r="H376" t="str">
            <v>Supply - EN</v>
          </cell>
          <cell r="V376">
            <v>-7690.759</v>
          </cell>
          <cell r="W376" t="str">
            <v>Valued in Nucleus</v>
          </cell>
          <cell r="AE376">
            <v>5.3195999999999994</v>
          </cell>
          <cell r="AH376">
            <v>492642.61096605734</v>
          </cell>
          <cell r="AI376">
            <v>92608.957622012444</v>
          </cell>
          <cell r="AK376">
            <v>92608.957622012444</v>
          </cell>
          <cell r="AM376" t="str">
            <v>NGP 3</v>
          </cell>
          <cell r="AP376">
            <v>-9297.8308300000008</v>
          </cell>
          <cell r="AQ376" t="str">
            <v>LOSS</v>
          </cell>
        </row>
        <row r="377">
          <cell r="A377" t="str">
            <v>PURCHASE</v>
          </cell>
          <cell r="B377">
            <v>201202</v>
          </cell>
          <cell r="C377">
            <v>48217</v>
          </cell>
          <cell r="D377" t="str">
            <v>BPCANADA</v>
          </cell>
          <cell r="E377" t="str">
            <v>GASIDX</v>
          </cell>
          <cell r="F377">
            <v>881250</v>
          </cell>
          <cell r="H377" t="str">
            <v>Supply - NY</v>
          </cell>
          <cell r="V377">
            <v>-73496.153999999995</v>
          </cell>
          <cell r="W377" t="str">
            <v>Valued in Nucleus</v>
          </cell>
          <cell r="AE377">
            <v>5.3195999999999994</v>
          </cell>
          <cell r="AH377">
            <v>4707669.712793733</v>
          </cell>
          <cell r="AI377">
            <v>884966.86081542482</v>
          </cell>
          <cell r="AK377">
            <v>884966.86081542482</v>
          </cell>
          <cell r="AM377" t="str">
            <v>NGP 3</v>
          </cell>
          <cell r="AP377">
            <v>-88853.257125000004</v>
          </cell>
          <cell r="AQ377" t="str">
            <v>LOSS</v>
          </cell>
        </row>
        <row r="378">
          <cell r="A378" t="str">
            <v>PURCHASE</v>
          </cell>
          <cell r="B378">
            <v>201202</v>
          </cell>
          <cell r="C378">
            <v>116952</v>
          </cell>
          <cell r="D378" t="str">
            <v>BPCANADA</v>
          </cell>
          <cell r="E378" t="str">
            <v>GASIDX</v>
          </cell>
          <cell r="F378">
            <v>310110</v>
          </cell>
          <cell r="H378" t="str">
            <v>Supply - BG</v>
          </cell>
          <cell r="V378">
            <v>-25863.453000000001</v>
          </cell>
          <cell r="W378" t="str">
            <v>Valued in Nucleus</v>
          </cell>
          <cell r="AE378">
            <v>5.3195999999999994</v>
          </cell>
          <cell r="AH378">
            <v>1656618.9556135768</v>
          </cell>
          <cell r="AI378">
            <v>311417.95541273348</v>
          </cell>
          <cell r="AK378">
            <v>311417.95541273348</v>
          </cell>
          <cell r="AM378" t="str">
            <v>NGP 3</v>
          </cell>
          <cell r="AP378">
            <v>-31267.584914999999</v>
          </cell>
          <cell r="AQ378" t="str">
            <v>LOSS</v>
          </cell>
        </row>
        <row r="379">
          <cell r="A379" t="str">
            <v>PURCHASE</v>
          </cell>
          <cell r="B379">
            <v>201202</v>
          </cell>
          <cell r="C379">
            <v>116953</v>
          </cell>
          <cell r="D379" t="str">
            <v>BPCANADA</v>
          </cell>
          <cell r="E379" t="str">
            <v>GASIDX</v>
          </cell>
          <cell r="F379">
            <v>47880</v>
          </cell>
          <cell r="H379" t="str">
            <v>Supply - EG</v>
          </cell>
          <cell r="V379">
            <v>-3993.2330000000002</v>
          </cell>
          <cell r="W379" t="str">
            <v>Valued in Nucleus</v>
          </cell>
          <cell r="AE379">
            <v>5.3195999999999994</v>
          </cell>
          <cell r="AH379">
            <v>255776.71018276759</v>
          </cell>
          <cell r="AI379">
            <v>48081.944165495079</v>
          </cell>
          <cell r="AK379">
            <v>48081.944165495079</v>
          </cell>
          <cell r="AM379" t="str">
            <v>NGP 3</v>
          </cell>
          <cell r="AP379">
            <v>-4827.6138200000005</v>
          </cell>
          <cell r="AQ379" t="str">
            <v>LOSS</v>
          </cell>
        </row>
        <row r="380">
          <cell r="A380" t="str">
            <v>PURCHASE</v>
          </cell>
          <cell r="B380">
            <v>201202</v>
          </cell>
          <cell r="C380">
            <v>173774</v>
          </cell>
          <cell r="D380" t="str">
            <v>DISTRIGAS</v>
          </cell>
          <cell r="E380" t="str">
            <v>GAS</v>
          </cell>
          <cell r="F380">
            <v>0</v>
          </cell>
          <cell r="H380" t="str">
            <v>LNG - BG</v>
          </cell>
          <cell r="V380">
            <v>0</v>
          </cell>
          <cell r="W380" t="str">
            <v>Not Valued from Nucleus - FVS 217</v>
          </cell>
          <cell r="AE380">
            <v>0</v>
          </cell>
          <cell r="AH380">
            <v>0</v>
          </cell>
          <cell r="AI380">
            <v>0</v>
          </cell>
          <cell r="AK380">
            <v>0</v>
          </cell>
          <cell r="AM380" t="str">
            <v>NGP 3</v>
          </cell>
          <cell r="AP380">
            <v>0</v>
          </cell>
          <cell r="AQ380" t="str">
            <v>LOSS</v>
          </cell>
        </row>
        <row r="381">
          <cell r="A381" t="str">
            <v>PURCHASE</v>
          </cell>
          <cell r="B381">
            <v>201202</v>
          </cell>
          <cell r="C381">
            <v>180006</v>
          </cell>
          <cell r="D381" t="str">
            <v>JARON</v>
          </cell>
          <cell r="E381" t="str">
            <v>FUTTRG</v>
          </cell>
          <cell r="F381">
            <v>-123950</v>
          </cell>
          <cell r="H381" t="str">
            <v>Sales - NIMO</v>
          </cell>
          <cell r="V381">
            <v>-2367.5039999999999</v>
          </cell>
          <cell r="W381" t="str">
            <v>Valued from nucleus</v>
          </cell>
          <cell r="AE381">
            <v>4.8780000000000001</v>
          </cell>
          <cell r="AH381">
            <v>0</v>
          </cell>
          <cell r="AI381">
            <v>0</v>
          </cell>
          <cell r="AK381">
            <v>0</v>
          </cell>
          <cell r="AM381" t="str">
            <v>NGP 3</v>
          </cell>
          <cell r="AP381">
            <v>-2367.5039999999999</v>
          </cell>
          <cell r="AQ381" t="str">
            <v>LOSS</v>
          </cell>
        </row>
        <row r="382">
          <cell r="A382" t="str">
            <v>PURCHASE</v>
          </cell>
          <cell r="B382">
            <v>201202</v>
          </cell>
          <cell r="C382">
            <v>180006</v>
          </cell>
          <cell r="D382" t="str">
            <v>JARON</v>
          </cell>
          <cell r="E382" t="str">
            <v>GASTRG</v>
          </cell>
          <cell r="F382">
            <v>123950</v>
          </cell>
          <cell r="H382" t="str">
            <v>Sales - NIMO</v>
          </cell>
          <cell r="V382">
            <v>4735.0079999999998</v>
          </cell>
          <cell r="W382" t="str">
            <v>Valued from nucleus</v>
          </cell>
          <cell r="AE382">
            <v>4.8780000000000001</v>
          </cell>
          <cell r="AH382">
            <v>604628.1</v>
          </cell>
          <cell r="AI382">
            <v>123950</v>
          </cell>
          <cell r="AK382">
            <v>123950</v>
          </cell>
          <cell r="AM382" t="str">
            <v>NGP 3</v>
          </cell>
          <cell r="AP382">
            <v>2266.4197999999997</v>
          </cell>
          <cell r="AQ382" t="str">
            <v>GAIN</v>
          </cell>
        </row>
        <row r="383">
          <cell r="A383" t="str">
            <v>PURCHASE</v>
          </cell>
          <cell r="B383">
            <v>201203</v>
          </cell>
          <cell r="C383">
            <v>48215</v>
          </cell>
          <cell r="D383" t="str">
            <v>BPCANADA</v>
          </cell>
          <cell r="E383" t="str">
            <v>GASIDX</v>
          </cell>
          <cell r="F383">
            <v>78520</v>
          </cell>
          <cell r="H383" t="str">
            <v>Supply - LI</v>
          </cell>
          <cell r="V383">
            <v>-5826.0540000000001</v>
          </cell>
          <cell r="W383" t="str">
            <v>Valued in Nucleus</v>
          </cell>
          <cell r="AE383">
            <v>5.3138000000000005</v>
          </cell>
          <cell r="AH383">
            <v>419294.11717415339</v>
          </cell>
          <cell r="AI383">
            <v>78906.642548487594</v>
          </cell>
          <cell r="AK383">
            <v>78906.642548487594</v>
          </cell>
          <cell r="AM383" t="str">
            <v>NGP 3</v>
          </cell>
          <cell r="AP383">
            <v>-7193.4209100000007</v>
          </cell>
          <cell r="AQ383" t="str">
            <v>LOSS</v>
          </cell>
        </row>
        <row r="384">
          <cell r="A384" t="str">
            <v>PURCHASE</v>
          </cell>
          <cell r="B384">
            <v>201203</v>
          </cell>
          <cell r="C384">
            <v>48216</v>
          </cell>
          <cell r="D384" t="str">
            <v>BPCANADA</v>
          </cell>
          <cell r="E384" t="str">
            <v>GASIDX</v>
          </cell>
          <cell r="F384">
            <v>98460</v>
          </cell>
          <cell r="H384" t="str">
            <v>Supply - EN</v>
          </cell>
          <cell r="V384">
            <v>-7305.9769999999999</v>
          </cell>
          <cell r="W384" t="str">
            <v>Valued in Nucleus</v>
          </cell>
          <cell r="AE384">
            <v>5.3138000000000005</v>
          </cell>
          <cell r="AH384">
            <v>525773.03587579145</v>
          </cell>
          <cell r="AI384">
            <v>98944.829665360274</v>
          </cell>
          <cell r="AK384">
            <v>98944.829665360274</v>
          </cell>
          <cell r="AM384" t="str">
            <v>NGP 3</v>
          </cell>
          <cell r="AP384">
            <v>-9020.5840549999994</v>
          </cell>
          <cell r="AQ384" t="str">
            <v>LOSS</v>
          </cell>
        </row>
        <row r="385">
          <cell r="A385" t="str">
            <v>PURCHASE</v>
          </cell>
          <cell r="B385">
            <v>201203</v>
          </cell>
          <cell r="C385">
            <v>48217</v>
          </cell>
          <cell r="D385" t="str">
            <v>BPCANADA</v>
          </cell>
          <cell r="E385" t="str">
            <v>GASIDX</v>
          </cell>
          <cell r="F385">
            <v>940960</v>
          </cell>
          <cell r="H385" t="str">
            <v>Supply - NY</v>
          </cell>
          <cell r="V385">
            <v>-69819.013999999996</v>
          </cell>
          <cell r="W385" t="str">
            <v>Valued in Nucleus</v>
          </cell>
          <cell r="AE385">
            <v>5.3138000000000005</v>
          </cell>
          <cell r="AH385">
            <v>5024694.2498241393</v>
          </cell>
          <cell r="AI385">
            <v>945593.40769771882</v>
          </cell>
          <cell r="AK385">
            <v>945593.40769771882</v>
          </cell>
          <cell r="AM385" t="str">
            <v>NGP 3</v>
          </cell>
          <cell r="AP385">
            <v>-86205.126680000001</v>
          </cell>
          <cell r="AQ385" t="str">
            <v>LOSS</v>
          </cell>
        </row>
        <row r="386">
          <cell r="A386" t="str">
            <v>PURCHASE</v>
          </cell>
          <cell r="B386">
            <v>201203</v>
          </cell>
          <cell r="C386">
            <v>116952</v>
          </cell>
          <cell r="D386" t="str">
            <v>BPCANADA</v>
          </cell>
          <cell r="E386" t="str">
            <v>GASIDX</v>
          </cell>
          <cell r="F386">
            <v>331120</v>
          </cell>
          <cell r="H386" t="str">
            <v>Supply - BG</v>
          </cell>
          <cell r="V386">
            <v>-24569.46</v>
          </cell>
          <cell r="W386" t="str">
            <v>Valued in Nucleus</v>
          </cell>
          <cell r="AE386">
            <v>5.3138000000000005</v>
          </cell>
          <cell r="AH386">
            <v>1768169.4864837707</v>
          </cell>
          <cell r="AI386">
            <v>332750.47733896092</v>
          </cell>
          <cell r="AK386">
            <v>332750.47733896092</v>
          </cell>
          <cell r="AM386" t="str">
            <v>NGP 3</v>
          </cell>
          <cell r="AP386">
            <v>-30335.66646</v>
          </cell>
          <cell r="AQ386" t="str">
            <v>LOSS</v>
          </cell>
        </row>
        <row r="387">
          <cell r="A387" t="str">
            <v>PURCHASE</v>
          </cell>
          <cell r="B387">
            <v>201203</v>
          </cell>
          <cell r="C387">
            <v>116953</v>
          </cell>
          <cell r="D387" t="str">
            <v>BPCANADA</v>
          </cell>
          <cell r="E387" t="str">
            <v>GASIDX</v>
          </cell>
          <cell r="F387">
            <v>51120</v>
          </cell>
          <cell r="H387" t="str">
            <v>Supply - EG</v>
          </cell>
          <cell r="V387">
            <v>-3793.444</v>
          </cell>
          <cell r="W387" t="str">
            <v>Valued in Nucleus</v>
          </cell>
          <cell r="AE387">
            <v>5.3138000000000005</v>
          </cell>
          <cell r="AH387">
            <v>272979.05336147122</v>
          </cell>
          <cell r="AI387">
            <v>51371.721435031657</v>
          </cell>
          <cell r="AK387">
            <v>51371.721435031657</v>
          </cell>
          <cell r="AM387" t="str">
            <v>NGP 3</v>
          </cell>
          <cell r="AP387">
            <v>-4683.6604600000001</v>
          </cell>
          <cell r="AQ387" t="str">
            <v>LOSS</v>
          </cell>
        </row>
        <row r="388">
          <cell r="A388" t="str">
            <v>PURCHASE</v>
          </cell>
          <cell r="B388">
            <v>201203</v>
          </cell>
          <cell r="C388">
            <v>173774</v>
          </cell>
          <cell r="D388" t="str">
            <v>DISTRIGAS</v>
          </cell>
          <cell r="E388" t="str">
            <v>GAS</v>
          </cell>
          <cell r="F388">
            <v>0</v>
          </cell>
          <cell r="H388" t="str">
            <v>LNG - BG</v>
          </cell>
          <cell r="V388">
            <v>0</v>
          </cell>
          <cell r="W388" t="str">
            <v>Not Valued from Nucleus - FVS 217</v>
          </cell>
          <cell r="AE388">
            <v>0</v>
          </cell>
          <cell r="AH388">
            <v>0</v>
          </cell>
          <cell r="AI388">
            <v>0</v>
          </cell>
          <cell r="AK388">
            <v>0</v>
          </cell>
          <cell r="AM388" t="str">
            <v>NGP 3</v>
          </cell>
          <cell r="AP388">
            <v>0</v>
          </cell>
          <cell r="AQ388" t="str">
            <v>LOSS</v>
          </cell>
        </row>
        <row r="389">
          <cell r="A389" t="str">
            <v>PURCHASE</v>
          </cell>
          <cell r="B389">
            <v>201203</v>
          </cell>
          <cell r="C389">
            <v>180006</v>
          </cell>
          <cell r="D389" t="str">
            <v>JARON</v>
          </cell>
          <cell r="E389" t="str">
            <v>FUTTRG</v>
          </cell>
          <cell r="F389">
            <v>-132350</v>
          </cell>
          <cell r="H389" t="str">
            <v>Sales - NIMO</v>
          </cell>
          <cell r="V389">
            <v>-277.93799999999999</v>
          </cell>
          <cell r="W389" t="str">
            <v>Valued from nucleus</v>
          </cell>
          <cell r="AE389">
            <v>4.827</v>
          </cell>
          <cell r="AH389">
            <v>0</v>
          </cell>
          <cell r="AI389">
            <v>0</v>
          </cell>
          <cell r="AK389">
            <v>0</v>
          </cell>
          <cell r="AM389" t="str">
            <v>NGP 3</v>
          </cell>
          <cell r="AP389">
            <v>-277.93799999999999</v>
          </cell>
          <cell r="AQ389" t="str">
            <v>LOSS</v>
          </cell>
        </row>
        <row r="390">
          <cell r="A390" t="str">
            <v>PURCHASE</v>
          </cell>
          <cell r="B390">
            <v>201203</v>
          </cell>
          <cell r="C390">
            <v>180006</v>
          </cell>
          <cell r="D390" t="str">
            <v>JARON</v>
          </cell>
          <cell r="E390" t="str">
            <v>GASTRG</v>
          </cell>
          <cell r="F390">
            <v>132350</v>
          </cell>
          <cell r="H390" t="str">
            <v>Sales - NIMO</v>
          </cell>
          <cell r="V390">
            <v>555.87599999999998</v>
          </cell>
          <cell r="W390" t="str">
            <v>Valued from nucleus</v>
          </cell>
          <cell r="AE390">
            <v>4.827</v>
          </cell>
          <cell r="AH390">
            <v>638853.44999999995</v>
          </cell>
          <cell r="AI390">
            <v>132350</v>
          </cell>
          <cell r="AK390">
            <v>132350</v>
          </cell>
          <cell r="AM390" t="str">
            <v>NGP 3</v>
          </cell>
          <cell r="AP390">
            <v>-2078.1536999999998</v>
          </cell>
          <cell r="AQ390" t="str">
            <v>LOSS</v>
          </cell>
        </row>
        <row r="391">
          <cell r="A391" t="str">
            <v>PURCHASE</v>
          </cell>
          <cell r="B391">
            <v>201204</v>
          </cell>
          <cell r="C391">
            <v>173774</v>
          </cell>
          <cell r="D391" t="str">
            <v>DISTRIGAS</v>
          </cell>
          <cell r="E391" t="str">
            <v>GAS</v>
          </cell>
          <cell r="F391">
            <v>0</v>
          </cell>
          <cell r="H391" t="str">
            <v>LNG - BG</v>
          </cell>
          <cell r="V391">
            <v>0</v>
          </cell>
          <cell r="W391" t="str">
            <v>Not Valued from Nucleus - FVS 217</v>
          </cell>
          <cell r="AE391">
            <v>0</v>
          </cell>
          <cell r="AH391">
            <v>0</v>
          </cell>
          <cell r="AI391">
            <v>0</v>
          </cell>
          <cell r="AK391">
            <v>0</v>
          </cell>
          <cell r="AM391" t="str">
            <v>NGP 3</v>
          </cell>
          <cell r="AP391">
            <v>0</v>
          </cell>
          <cell r="AQ391" t="str">
            <v>LOSS</v>
          </cell>
        </row>
        <row r="392">
          <cell r="A392" t="str">
            <v>PURCHASE</v>
          </cell>
          <cell r="B392">
            <v>201205</v>
          </cell>
          <cell r="C392">
            <v>173774</v>
          </cell>
          <cell r="D392" t="str">
            <v>DISTRIGAS</v>
          </cell>
          <cell r="E392" t="str">
            <v>GAS</v>
          </cell>
          <cell r="F392">
            <v>0</v>
          </cell>
          <cell r="H392" t="str">
            <v>LNG - BG</v>
          </cell>
          <cell r="V392">
            <v>0</v>
          </cell>
          <cell r="W392" t="str">
            <v>Not Valued from Nucleus - FVS 217</v>
          </cell>
          <cell r="AE392">
            <v>0</v>
          </cell>
          <cell r="AH392">
            <v>0</v>
          </cell>
          <cell r="AI392">
            <v>0</v>
          </cell>
          <cell r="AK392">
            <v>0</v>
          </cell>
          <cell r="AM392" t="str">
            <v>NGP 3</v>
          </cell>
          <cell r="AP392">
            <v>0</v>
          </cell>
          <cell r="AQ392" t="str">
            <v>LOSS</v>
          </cell>
        </row>
        <row r="393">
          <cell r="A393" t="str">
            <v>PURCHASE</v>
          </cell>
          <cell r="B393">
            <v>201206</v>
          </cell>
          <cell r="C393">
            <v>173774</v>
          </cell>
          <cell r="D393" t="str">
            <v>DISTRIGAS</v>
          </cell>
          <cell r="E393" t="str">
            <v>GAS</v>
          </cell>
          <cell r="F393">
            <v>0</v>
          </cell>
          <cell r="H393" t="str">
            <v>LNG - BG</v>
          </cell>
          <cell r="V393">
            <v>0</v>
          </cell>
          <cell r="W393" t="str">
            <v>Not Valued from Nucleus - FVS 217</v>
          </cell>
          <cell r="AE393">
            <v>0</v>
          </cell>
          <cell r="AH393">
            <v>0</v>
          </cell>
          <cell r="AI393">
            <v>0</v>
          </cell>
          <cell r="AK393">
            <v>0</v>
          </cell>
          <cell r="AM393" t="str">
            <v>NGP 3</v>
          </cell>
          <cell r="AP393">
            <v>0</v>
          </cell>
          <cell r="AQ393" t="str">
            <v>LOSS</v>
          </cell>
        </row>
        <row r="394">
          <cell r="A394" t="str">
            <v>PURCHASE</v>
          </cell>
          <cell r="B394">
            <v>201207</v>
          </cell>
          <cell r="C394">
            <v>173774</v>
          </cell>
          <cell r="D394" t="str">
            <v>DISTRIGAS</v>
          </cell>
          <cell r="E394" t="str">
            <v>GAS</v>
          </cell>
          <cell r="F394">
            <v>0</v>
          </cell>
          <cell r="H394" t="str">
            <v>LNG - BG</v>
          </cell>
          <cell r="V394">
            <v>0</v>
          </cell>
          <cell r="W394" t="str">
            <v>Not Valued from Nucleus - FVS 217</v>
          </cell>
          <cell r="AE394">
            <v>0</v>
          </cell>
          <cell r="AH394">
            <v>0</v>
          </cell>
          <cell r="AI394">
            <v>0</v>
          </cell>
          <cell r="AK394">
            <v>0</v>
          </cell>
          <cell r="AM394" t="str">
            <v>NGP 3</v>
          </cell>
          <cell r="AP394">
            <v>0</v>
          </cell>
          <cell r="AQ394" t="str">
            <v>LOSS</v>
          </cell>
        </row>
        <row r="395">
          <cell r="A395" t="str">
            <v>PURCHASE</v>
          </cell>
          <cell r="B395">
            <v>201208</v>
          </cell>
          <cell r="C395">
            <v>173774</v>
          </cell>
          <cell r="D395" t="str">
            <v>DISTRIGAS</v>
          </cell>
          <cell r="E395" t="str">
            <v>GAS</v>
          </cell>
          <cell r="F395">
            <v>0</v>
          </cell>
          <cell r="H395" t="str">
            <v>LNG - BG</v>
          </cell>
          <cell r="V395">
            <v>0</v>
          </cell>
          <cell r="W395" t="str">
            <v>Not Valued from Nucleus - FVS 217</v>
          </cell>
          <cell r="AE395">
            <v>0</v>
          </cell>
          <cell r="AH395">
            <v>0</v>
          </cell>
          <cell r="AI395">
            <v>0</v>
          </cell>
          <cell r="AK395">
            <v>0</v>
          </cell>
          <cell r="AM395" t="str">
            <v>NGP 3</v>
          </cell>
          <cell r="AP395">
            <v>0</v>
          </cell>
          <cell r="AQ395" t="str">
            <v>LOSS</v>
          </cell>
        </row>
        <row r="396">
          <cell r="A396" t="str">
            <v>PURCHASE</v>
          </cell>
          <cell r="B396">
            <v>201209</v>
          </cell>
          <cell r="C396">
            <v>173774</v>
          </cell>
          <cell r="D396" t="str">
            <v>DISTRIGAS</v>
          </cell>
          <cell r="E396" t="str">
            <v>GAS</v>
          </cell>
          <cell r="F396">
            <v>0</v>
          </cell>
          <cell r="H396" t="str">
            <v>LNG - BG</v>
          </cell>
          <cell r="V396">
            <v>0</v>
          </cell>
          <cell r="W396" t="str">
            <v>Not Valued from Nucleus - FVS 217</v>
          </cell>
          <cell r="AE396">
            <v>0</v>
          </cell>
          <cell r="AH396">
            <v>0</v>
          </cell>
          <cell r="AI396">
            <v>0</v>
          </cell>
          <cell r="AK396">
            <v>0</v>
          </cell>
          <cell r="AM396" t="str">
            <v>NGP 3</v>
          </cell>
          <cell r="AP396">
            <v>0</v>
          </cell>
          <cell r="AQ396" t="str">
            <v>LOSS</v>
          </cell>
        </row>
        <row r="397">
          <cell r="A397" t="str">
            <v>PURCHASE</v>
          </cell>
          <cell r="B397">
            <v>201210</v>
          </cell>
          <cell r="C397">
            <v>173774</v>
          </cell>
          <cell r="D397" t="str">
            <v>DISTRIGAS</v>
          </cell>
          <cell r="E397" t="str">
            <v>GAS</v>
          </cell>
          <cell r="F397">
            <v>0</v>
          </cell>
          <cell r="H397" t="str">
            <v>LNG - BG</v>
          </cell>
          <cell r="V397">
            <v>0</v>
          </cell>
          <cell r="W397" t="str">
            <v>Not Valued from Nucleus - FVS 217</v>
          </cell>
          <cell r="AE397">
            <v>0</v>
          </cell>
          <cell r="AH397">
            <v>0</v>
          </cell>
          <cell r="AI397">
            <v>0</v>
          </cell>
          <cell r="AK397">
            <v>0</v>
          </cell>
          <cell r="AM397" t="str">
            <v>NGP 3</v>
          </cell>
          <cell r="AP397">
            <v>0</v>
          </cell>
          <cell r="AQ397" t="str">
            <v>LOSS</v>
          </cell>
        </row>
        <row r="398">
          <cell r="A398" t="str">
            <v>PURCHASE</v>
          </cell>
          <cell r="B398">
            <v>201211</v>
          </cell>
          <cell r="C398">
            <v>173774</v>
          </cell>
          <cell r="D398" t="str">
            <v>DISTRIGAS</v>
          </cell>
          <cell r="E398" t="str">
            <v>GAS</v>
          </cell>
          <cell r="F398">
            <v>0</v>
          </cell>
          <cell r="H398" t="str">
            <v>LNG - BG</v>
          </cell>
          <cell r="V398">
            <v>0</v>
          </cell>
          <cell r="W398" t="str">
            <v>Not Valued from Nucleus - FVS 217</v>
          </cell>
          <cell r="AE398">
            <v>0</v>
          </cell>
          <cell r="AH398">
            <v>0</v>
          </cell>
          <cell r="AI398">
            <v>0</v>
          </cell>
          <cell r="AK398">
            <v>0</v>
          </cell>
          <cell r="AM398" t="str">
            <v>NGP 3</v>
          </cell>
          <cell r="AP398">
            <v>0</v>
          </cell>
          <cell r="AQ398" t="str">
            <v>LOSS</v>
          </cell>
        </row>
        <row r="399">
          <cell r="A399" t="str">
            <v>PURCHASE</v>
          </cell>
          <cell r="B399">
            <v>201212</v>
          </cell>
          <cell r="C399">
            <v>173774</v>
          </cell>
          <cell r="D399" t="str">
            <v>DISTRIGAS</v>
          </cell>
          <cell r="E399" t="str">
            <v>GAS</v>
          </cell>
          <cell r="F399">
            <v>0</v>
          </cell>
          <cell r="H399" t="str">
            <v>LNG - BG</v>
          </cell>
          <cell r="V399">
            <v>0</v>
          </cell>
          <cell r="W399" t="str">
            <v>Not Valued from Nucleus - FVS 217</v>
          </cell>
          <cell r="AE399">
            <v>0</v>
          </cell>
          <cell r="AH399">
            <v>0</v>
          </cell>
          <cell r="AI399">
            <v>0</v>
          </cell>
          <cell r="AK399">
            <v>0</v>
          </cell>
          <cell r="AM399" t="str">
            <v>NGP 3</v>
          </cell>
          <cell r="AP399">
            <v>0</v>
          </cell>
          <cell r="AQ399" t="str">
            <v>LOSS</v>
          </cell>
        </row>
        <row r="400">
          <cell r="A400" t="str">
            <v>PURCHASE</v>
          </cell>
          <cell r="B400">
            <v>201301</v>
          </cell>
          <cell r="C400">
            <v>173774</v>
          </cell>
          <cell r="D400" t="str">
            <v>DISTRIGAS</v>
          </cell>
          <cell r="E400" t="str">
            <v>GAS</v>
          </cell>
          <cell r="F400">
            <v>0</v>
          </cell>
          <cell r="H400" t="str">
            <v>LNG - BG</v>
          </cell>
          <cell r="V400">
            <v>0</v>
          </cell>
          <cell r="W400" t="str">
            <v>Not Valued from Nucleus - FVS 217</v>
          </cell>
          <cell r="AE400">
            <v>0</v>
          </cell>
          <cell r="AH400">
            <v>0</v>
          </cell>
          <cell r="AI400">
            <v>0</v>
          </cell>
          <cell r="AK400">
            <v>0</v>
          </cell>
          <cell r="AM400" t="str">
            <v>NGP 3</v>
          </cell>
          <cell r="AP400">
            <v>0</v>
          </cell>
          <cell r="AQ400" t="str">
            <v>LOSS</v>
          </cell>
        </row>
        <row r="401">
          <cell r="A401" t="str">
            <v>PURCHASE</v>
          </cell>
          <cell r="B401">
            <v>201302</v>
          </cell>
          <cell r="C401">
            <v>173774</v>
          </cell>
          <cell r="D401" t="str">
            <v>DISTRIGAS</v>
          </cell>
          <cell r="E401" t="str">
            <v>GAS</v>
          </cell>
          <cell r="F401">
            <v>0</v>
          </cell>
          <cell r="H401" t="str">
            <v>LNG - BG</v>
          </cell>
          <cell r="V401">
            <v>0</v>
          </cell>
          <cell r="W401" t="str">
            <v>Not Valued from Nucleus - FVS 217</v>
          </cell>
          <cell r="AE401">
            <v>0</v>
          </cell>
          <cell r="AH401">
            <v>0</v>
          </cell>
          <cell r="AI401">
            <v>0</v>
          </cell>
          <cell r="AK401">
            <v>0</v>
          </cell>
          <cell r="AM401" t="str">
            <v>NGP 3</v>
          </cell>
          <cell r="AP401">
            <v>0</v>
          </cell>
          <cell r="AQ401" t="str">
            <v>LOSS</v>
          </cell>
        </row>
        <row r="402">
          <cell r="A402" t="str">
            <v>PURCHASE</v>
          </cell>
          <cell r="B402">
            <v>201303</v>
          </cell>
          <cell r="C402">
            <v>173774</v>
          </cell>
          <cell r="D402" t="str">
            <v>DISTRIGAS</v>
          </cell>
          <cell r="E402" t="str">
            <v>GAS</v>
          </cell>
          <cell r="F402">
            <v>0</v>
          </cell>
          <cell r="H402" t="str">
            <v>LNG - BG</v>
          </cell>
          <cell r="V402">
            <v>0</v>
          </cell>
          <cell r="W402" t="str">
            <v>Not Valued from Nucleus - FVS 217</v>
          </cell>
          <cell r="AE402">
            <v>0</v>
          </cell>
          <cell r="AH402">
            <v>0</v>
          </cell>
          <cell r="AI402">
            <v>0</v>
          </cell>
          <cell r="AK402">
            <v>0</v>
          </cell>
          <cell r="AM402" t="str">
            <v>NGP 3</v>
          </cell>
          <cell r="AP402">
            <v>0</v>
          </cell>
          <cell r="AQ402" t="str">
            <v>LOSS</v>
          </cell>
        </row>
        <row r="403">
          <cell r="A403" t="str">
            <v>PURCHASE</v>
          </cell>
          <cell r="B403">
            <v>201304</v>
          </cell>
          <cell r="C403">
            <v>173774</v>
          </cell>
          <cell r="D403" t="str">
            <v>DISTRIGAS</v>
          </cell>
          <cell r="E403" t="str">
            <v>GAS</v>
          </cell>
          <cell r="F403">
            <v>0</v>
          </cell>
          <cell r="H403" t="str">
            <v>LNG - BG</v>
          </cell>
          <cell r="V403">
            <v>0</v>
          </cell>
          <cell r="W403" t="str">
            <v>Not Valued from Nucleus - FVS 217</v>
          </cell>
          <cell r="AE403">
            <v>0</v>
          </cell>
          <cell r="AH403">
            <v>0</v>
          </cell>
          <cell r="AI403">
            <v>0</v>
          </cell>
          <cell r="AK403">
            <v>0</v>
          </cell>
          <cell r="AM403" t="str">
            <v>NGP 3</v>
          </cell>
          <cell r="AP403">
            <v>0</v>
          </cell>
          <cell r="AQ403" t="str">
            <v>LOSS</v>
          </cell>
        </row>
        <row r="404">
          <cell r="A404" t="str">
            <v>PURCHASE</v>
          </cell>
          <cell r="B404">
            <v>201305</v>
          </cell>
          <cell r="C404">
            <v>173774</v>
          </cell>
          <cell r="D404" t="str">
            <v>DISTRIGAS</v>
          </cell>
          <cell r="E404" t="str">
            <v>GAS</v>
          </cell>
          <cell r="F404">
            <v>0</v>
          </cell>
          <cell r="H404" t="str">
            <v>LNG - BG</v>
          </cell>
          <cell r="V404">
            <v>0</v>
          </cell>
          <cell r="W404" t="str">
            <v>Not Valued from Nucleus - FVS 217</v>
          </cell>
          <cell r="AE404">
            <v>0</v>
          </cell>
          <cell r="AH404">
            <v>0</v>
          </cell>
          <cell r="AI404">
            <v>0</v>
          </cell>
          <cell r="AK404">
            <v>0</v>
          </cell>
          <cell r="AM404" t="str">
            <v>NGP 3</v>
          </cell>
          <cell r="AP404">
            <v>0</v>
          </cell>
          <cell r="AQ404" t="str">
            <v>LOSS</v>
          </cell>
        </row>
        <row r="405">
          <cell r="A405" t="str">
            <v>PURCHASE</v>
          </cell>
          <cell r="B405">
            <v>201306</v>
          </cell>
          <cell r="C405">
            <v>173774</v>
          </cell>
          <cell r="D405" t="str">
            <v>DISTRIGAS</v>
          </cell>
          <cell r="E405" t="str">
            <v>GAS</v>
          </cell>
          <cell r="F405">
            <v>0</v>
          </cell>
          <cell r="H405" t="str">
            <v>LNG - BG</v>
          </cell>
          <cell r="V405">
            <v>0</v>
          </cell>
          <cell r="W405" t="str">
            <v>Not Valued from Nucleus - FVS 217</v>
          </cell>
          <cell r="AE405">
            <v>0</v>
          </cell>
          <cell r="AH405">
            <v>0</v>
          </cell>
          <cell r="AI405">
            <v>0</v>
          </cell>
          <cell r="AK405">
            <v>0</v>
          </cell>
          <cell r="AM405" t="str">
            <v>NGP 3</v>
          </cell>
          <cell r="AP405">
            <v>0</v>
          </cell>
          <cell r="AQ405" t="str">
            <v>LOSS</v>
          </cell>
        </row>
        <row r="406">
          <cell r="A406" t="str">
            <v>PURCHASE</v>
          </cell>
          <cell r="B406">
            <v>201307</v>
          </cell>
          <cell r="C406">
            <v>173774</v>
          </cell>
          <cell r="D406" t="str">
            <v>DISTRIGAS</v>
          </cell>
          <cell r="E406" t="str">
            <v>GAS</v>
          </cell>
          <cell r="F406">
            <v>0</v>
          </cell>
          <cell r="H406" t="str">
            <v>LNG - BG</v>
          </cell>
          <cell r="V406">
            <v>0</v>
          </cell>
          <cell r="W406" t="str">
            <v>Not Valued from Nucleus - FVS 217</v>
          </cell>
          <cell r="AE406">
            <v>0</v>
          </cell>
          <cell r="AH406">
            <v>0</v>
          </cell>
          <cell r="AI406">
            <v>0</v>
          </cell>
          <cell r="AK406">
            <v>0</v>
          </cell>
          <cell r="AM406" t="str">
            <v>NGP 3</v>
          </cell>
          <cell r="AP406">
            <v>0</v>
          </cell>
          <cell r="AQ406" t="str">
            <v>LOSS</v>
          </cell>
        </row>
        <row r="407">
          <cell r="A407" t="str">
            <v>PURCHASE</v>
          </cell>
          <cell r="B407">
            <v>201308</v>
          </cell>
          <cell r="C407">
            <v>173774</v>
          </cell>
          <cell r="D407" t="str">
            <v>DISTRIGAS</v>
          </cell>
          <cell r="E407" t="str">
            <v>GAS</v>
          </cell>
          <cell r="F407">
            <v>0</v>
          </cell>
          <cell r="H407" t="str">
            <v>LNG - BG</v>
          </cell>
          <cell r="V407">
            <v>0</v>
          </cell>
          <cell r="W407" t="str">
            <v>Not Valued from Nucleus - FVS 217</v>
          </cell>
          <cell r="AE407">
            <v>0</v>
          </cell>
          <cell r="AH407">
            <v>0</v>
          </cell>
          <cell r="AI407">
            <v>0</v>
          </cell>
          <cell r="AK407">
            <v>0</v>
          </cell>
          <cell r="AM407" t="str">
            <v>NGP 3</v>
          </cell>
          <cell r="AP407">
            <v>0</v>
          </cell>
          <cell r="AQ407" t="str">
            <v>LOSS</v>
          </cell>
        </row>
        <row r="408">
          <cell r="A408" t="str">
            <v>PURCHASE</v>
          </cell>
          <cell r="B408">
            <v>201309</v>
          </cell>
          <cell r="C408">
            <v>173774</v>
          </cell>
          <cell r="D408" t="str">
            <v>DISTRIGAS</v>
          </cell>
          <cell r="E408" t="str">
            <v>GAS</v>
          </cell>
          <cell r="F408">
            <v>0</v>
          </cell>
          <cell r="H408" t="str">
            <v>LNG - BG</v>
          </cell>
          <cell r="V408">
            <v>0</v>
          </cell>
          <cell r="W408" t="str">
            <v>Not Valued from Nucleus - FVS 217</v>
          </cell>
          <cell r="AE408">
            <v>0</v>
          </cell>
          <cell r="AH408">
            <v>0</v>
          </cell>
          <cell r="AI408">
            <v>0</v>
          </cell>
          <cell r="AK408">
            <v>0</v>
          </cell>
          <cell r="AM408" t="str">
            <v>NGP 3</v>
          </cell>
          <cell r="AP408">
            <v>0</v>
          </cell>
          <cell r="AQ408" t="str">
            <v>LOSS</v>
          </cell>
        </row>
        <row r="409">
          <cell r="A409" t="str">
            <v>PURCHASE</v>
          </cell>
          <cell r="B409">
            <v>201310</v>
          </cell>
          <cell r="C409">
            <v>173774</v>
          </cell>
          <cell r="D409" t="str">
            <v>DISTRIGAS</v>
          </cell>
          <cell r="E409" t="str">
            <v>GAS</v>
          </cell>
          <cell r="F409">
            <v>0</v>
          </cell>
          <cell r="H409" t="str">
            <v>LNG - BG</v>
          </cell>
          <cell r="V409">
            <v>0</v>
          </cell>
          <cell r="W409" t="str">
            <v>Not Valued from Nucleus - FVS 217</v>
          </cell>
          <cell r="AE409">
            <v>0</v>
          </cell>
          <cell r="AH409">
            <v>0</v>
          </cell>
          <cell r="AI409">
            <v>0</v>
          </cell>
          <cell r="AK409">
            <v>0</v>
          </cell>
          <cell r="AM409" t="str">
            <v>NGP 3</v>
          </cell>
          <cell r="AP409">
            <v>0</v>
          </cell>
          <cell r="AQ409" t="str">
            <v>LOSS</v>
          </cell>
        </row>
        <row r="410">
          <cell r="A410" t="str">
            <v>PURCHASE</v>
          </cell>
          <cell r="B410">
            <v>201311</v>
          </cell>
          <cell r="C410">
            <v>173774</v>
          </cell>
          <cell r="D410" t="str">
            <v>DISTRIGAS</v>
          </cell>
          <cell r="E410" t="str">
            <v>GAS</v>
          </cell>
          <cell r="F410">
            <v>0</v>
          </cell>
          <cell r="H410" t="str">
            <v>LNG - BG</v>
          </cell>
          <cell r="V410">
            <v>0</v>
          </cell>
          <cell r="W410" t="str">
            <v>Not Valued from Nucleus - FVS 217</v>
          </cell>
          <cell r="AE410">
            <v>0</v>
          </cell>
          <cell r="AH410">
            <v>0</v>
          </cell>
          <cell r="AI410">
            <v>0</v>
          </cell>
          <cell r="AK410">
            <v>0</v>
          </cell>
          <cell r="AM410" t="str">
            <v>NGP 3</v>
          </cell>
          <cell r="AP410">
            <v>0</v>
          </cell>
          <cell r="AQ410" t="str">
            <v>LOSS</v>
          </cell>
        </row>
        <row r="411">
          <cell r="A411" t="str">
            <v>PURCHASE</v>
          </cell>
          <cell r="B411">
            <v>201312</v>
          </cell>
          <cell r="C411">
            <v>173774</v>
          </cell>
          <cell r="D411" t="str">
            <v>DISTRIGAS</v>
          </cell>
          <cell r="E411" t="str">
            <v>GAS</v>
          </cell>
          <cell r="F411">
            <v>0</v>
          </cell>
          <cell r="H411" t="str">
            <v>LNG - BG</v>
          </cell>
          <cell r="V411">
            <v>0</v>
          </cell>
          <cell r="W411" t="str">
            <v>Not Valued from Nucleus - FVS 217</v>
          </cell>
          <cell r="AE411">
            <v>0</v>
          </cell>
          <cell r="AH411">
            <v>0</v>
          </cell>
          <cell r="AI411">
            <v>0</v>
          </cell>
          <cell r="AK411">
            <v>0</v>
          </cell>
          <cell r="AM411" t="str">
            <v>NGP 3</v>
          </cell>
          <cell r="AP411">
            <v>0</v>
          </cell>
          <cell r="AQ411" t="str">
            <v>LOSS</v>
          </cell>
        </row>
        <row r="412">
          <cell r="A412" t="str">
            <v>PURCHASE</v>
          </cell>
          <cell r="B412">
            <v>201401</v>
          </cell>
          <cell r="C412">
            <v>173774</v>
          </cell>
          <cell r="D412" t="str">
            <v>DISTRIGAS</v>
          </cell>
          <cell r="E412" t="str">
            <v>GAS</v>
          </cell>
          <cell r="F412">
            <v>0</v>
          </cell>
          <cell r="H412" t="str">
            <v>LNG - BG</v>
          </cell>
          <cell r="V412">
            <v>0</v>
          </cell>
          <cell r="W412" t="str">
            <v>Not Valued from Nucleus - FVS 217</v>
          </cell>
          <cell r="AE412">
            <v>0</v>
          </cell>
          <cell r="AH412">
            <v>0</v>
          </cell>
          <cell r="AI412">
            <v>0</v>
          </cell>
          <cell r="AK412">
            <v>0</v>
          </cell>
          <cell r="AM412" t="str">
            <v>NGP 3</v>
          </cell>
          <cell r="AP412">
            <v>0</v>
          </cell>
          <cell r="AQ412" t="str">
            <v>LOSS</v>
          </cell>
        </row>
        <row r="413">
          <cell r="A413" t="str">
            <v>PURCHASE</v>
          </cell>
          <cell r="B413">
            <v>201402</v>
          </cell>
          <cell r="C413">
            <v>173774</v>
          </cell>
          <cell r="D413" t="str">
            <v>DISTRIGAS</v>
          </cell>
          <cell r="E413" t="str">
            <v>GAS</v>
          </cell>
          <cell r="F413">
            <v>0</v>
          </cell>
          <cell r="H413" t="str">
            <v>LNG - BG</v>
          </cell>
          <cell r="V413">
            <v>0</v>
          </cell>
          <cell r="W413" t="str">
            <v>Not Valued from Nucleus - FVS 217</v>
          </cell>
          <cell r="AE413">
            <v>0</v>
          </cell>
          <cell r="AH413">
            <v>0</v>
          </cell>
          <cell r="AI413">
            <v>0</v>
          </cell>
          <cell r="AK413">
            <v>0</v>
          </cell>
          <cell r="AM413" t="str">
            <v>NGP 3</v>
          </cell>
          <cell r="AP413">
            <v>0</v>
          </cell>
          <cell r="AQ413" t="str">
            <v>LOSS</v>
          </cell>
        </row>
        <row r="414">
          <cell r="A414" t="str">
            <v>PURCHASE</v>
          </cell>
          <cell r="B414">
            <v>201403</v>
          </cell>
          <cell r="C414">
            <v>173774</v>
          </cell>
          <cell r="D414" t="str">
            <v>DISTRIGAS</v>
          </cell>
          <cell r="E414" t="str">
            <v>GAS</v>
          </cell>
          <cell r="F414">
            <v>0</v>
          </cell>
          <cell r="H414" t="str">
            <v>LNG - BG</v>
          </cell>
          <cell r="V414">
            <v>0</v>
          </cell>
          <cell r="W414" t="str">
            <v>Not Valued from Nucleus - FVS 217</v>
          </cell>
          <cell r="AE414">
            <v>0</v>
          </cell>
          <cell r="AH414">
            <v>0</v>
          </cell>
          <cell r="AI414">
            <v>0</v>
          </cell>
          <cell r="AK414">
            <v>0</v>
          </cell>
          <cell r="AM414" t="str">
            <v>NGP 3</v>
          </cell>
          <cell r="AP414">
            <v>0</v>
          </cell>
          <cell r="AQ414" t="str">
            <v>LOSS</v>
          </cell>
        </row>
        <row r="415">
          <cell r="A415" t="str">
            <v>PURCHASE</v>
          </cell>
          <cell r="B415">
            <v>201404</v>
          </cell>
          <cell r="C415">
            <v>173774</v>
          </cell>
          <cell r="D415" t="str">
            <v>DISTRIGAS</v>
          </cell>
          <cell r="E415" t="str">
            <v>GAS</v>
          </cell>
          <cell r="F415">
            <v>0</v>
          </cell>
          <cell r="H415" t="str">
            <v>LNG - BG</v>
          </cell>
          <cell r="V415">
            <v>0</v>
          </cell>
          <cell r="W415" t="str">
            <v>Not Valued from Nucleus - FVS 217</v>
          </cell>
          <cell r="AE415">
            <v>0</v>
          </cell>
          <cell r="AH415">
            <v>0</v>
          </cell>
          <cell r="AI415">
            <v>0</v>
          </cell>
          <cell r="AK415">
            <v>0</v>
          </cell>
          <cell r="AM415" t="str">
            <v>NGP 3</v>
          </cell>
          <cell r="AP415">
            <v>0</v>
          </cell>
          <cell r="AQ415" t="str">
            <v>LOSS</v>
          </cell>
        </row>
        <row r="416">
          <cell r="A416" t="str">
            <v>PURCHASE</v>
          </cell>
          <cell r="B416">
            <v>201405</v>
          </cell>
          <cell r="C416">
            <v>173774</v>
          </cell>
          <cell r="D416" t="str">
            <v>DISTRIGAS</v>
          </cell>
          <cell r="E416" t="str">
            <v>GAS</v>
          </cell>
          <cell r="F416">
            <v>0</v>
          </cell>
          <cell r="H416" t="str">
            <v>LNG - BG</v>
          </cell>
          <cell r="V416">
            <v>0</v>
          </cell>
          <cell r="W416" t="str">
            <v>Not Valued from Nucleus - FVS 217</v>
          </cell>
          <cell r="AE416">
            <v>0</v>
          </cell>
          <cell r="AH416">
            <v>0</v>
          </cell>
          <cell r="AI416">
            <v>0</v>
          </cell>
          <cell r="AK416">
            <v>0</v>
          </cell>
          <cell r="AM416" t="str">
            <v>NGP 3</v>
          </cell>
          <cell r="AP416">
            <v>0</v>
          </cell>
          <cell r="AQ416" t="str">
            <v>LOSS</v>
          </cell>
        </row>
        <row r="417">
          <cell r="A417" t="str">
            <v>PURCHASE</v>
          </cell>
          <cell r="B417">
            <v>201406</v>
          </cell>
          <cell r="C417">
            <v>173774</v>
          </cell>
          <cell r="D417" t="str">
            <v>DISTRIGAS</v>
          </cell>
          <cell r="E417" t="str">
            <v>GAS</v>
          </cell>
          <cell r="F417">
            <v>0</v>
          </cell>
          <cell r="H417" t="str">
            <v>LNG - BG</v>
          </cell>
          <cell r="V417">
            <v>0</v>
          </cell>
          <cell r="W417" t="str">
            <v>Not Valued from Nucleus - FVS 217</v>
          </cell>
          <cell r="AE417">
            <v>0</v>
          </cell>
          <cell r="AH417">
            <v>0</v>
          </cell>
          <cell r="AI417">
            <v>0</v>
          </cell>
          <cell r="AK417">
            <v>0</v>
          </cell>
          <cell r="AM417" t="str">
            <v>NGP 3</v>
          </cell>
          <cell r="AP417">
            <v>0</v>
          </cell>
          <cell r="AQ417" t="str">
            <v>LOSS</v>
          </cell>
        </row>
        <row r="418">
          <cell r="A418" t="str">
            <v>PURCHASE</v>
          </cell>
          <cell r="B418">
            <v>201407</v>
          </cell>
          <cell r="C418">
            <v>173774</v>
          </cell>
          <cell r="D418" t="str">
            <v>DISTRIGAS</v>
          </cell>
          <cell r="E418" t="str">
            <v>GAS</v>
          </cell>
          <cell r="F418">
            <v>0</v>
          </cell>
          <cell r="H418" t="str">
            <v>LNG - BG</v>
          </cell>
          <cell r="V418">
            <v>0</v>
          </cell>
          <cell r="W418" t="str">
            <v>Not Valued from Nucleus - FVS 217</v>
          </cell>
          <cell r="AE418">
            <v>0</v>
          </cell>
          <cell r="AH418">
            <v>0</v>
          </cell>
          <cell r="AI418">
            <v>0</v>
          </cell>
          <cell r="AK418">
            <v>0</v>
          </cell>
          <cell r="AM418" t="str">
            <v>NGP 3</v>
          </cell>
          <cell r="AP418">
            <v>0</v>
          </cell>
          <cell r="AQ418" t="str">
            <v>LOSS</v>
          </cell>
        </row>
        <row r="419">
          <cell r="A419" t="str">
            <v>PURCHASE</v>
          </cell>
          <cell r="B419">
            <v>201408</v>
          </cell>
          <cell r="C419">
            <v>173774</v>
          </cell>
          <cell r="D419" t="str">
            <v>DISTRIGAS</v>
          </cell>
          <cell r="E419" t="str">
            <v>GAS</v>
          </cell>
          <cell r="F419">
            <v>0</v>
          </cell>
          <cell r="H419" t="str">
            <v>LNG - BG</v>
          </cell>
          <cell r="V419">
            <v>0</v>
          </cell>
          <cell r="W419" t="str">
            <v>Not Valued from Nucleus - FVS 217</v>
          </cell>
          <cell r="AE419">
            <v>0</v>
          </cell>
          <cell r="AH419">
            <v>0</v>
          </cell>
          <cell r="AI419">
            <v>0</v>
          </cell>
          <cell r="AK419">
            <v>0</v>
          </cell>
          <cell r="AM419" t="str">
            <v>NGP 3</v>
          </cell>
          <cell r="AP419">
            <v>0</v>
          </cell>
          <cell r="AQ419" t="str">
            <v>LOSS</v>
          </cell>
        </row>
        <row r="420">
          <cell r="A420" t="str">
            <v>PURCHASE</v>
          </cell>
          <cell r="B420">
            <v>201409</v>
          </cell>
          <cell r="C420">
            <v>173774</v>
          </cell>
          <cell r="D420" t="str">
            <v>DISTRIGAS</v>
          </cell>
          <cell r="E420" t="str">
            <v>GAS</v>
          </cell>
          <cell r="F420">
            <v>0</v>
          </cell>
          <cell r="H420" t="str">
            <v>LNG - BG</v>
          </cell>
          <cell r="V420">
            <v>0</v>
          </cell>
          <cell r="W420" t="str">
            <v>Not Valued from Nucleus - FVS 217</v>
          </cell>
          <cell r="AE420">
            <v>0</v>
          </cell>
          <cell r="AH420">
            <v>0</v>
          </cell>
          <cell r="AI420">
            <v>0</v>
          </cell>
          <cell r="AK420">
            <v>0</v>
          </cell>
          <cell r="AM420" t="str">
            <v>NGP 3</v>
          </cell>
          <cell r="AP420">
            <v>0</v>
          </cell>
          <cell r="AQ420" t="str">
            <v>LOSS</v>
          </cell>
        </row>
        <row r="421">
          <cell r="A421" t="str">
            <v>PURCHASE</v>
          </cell>
          <cell r="B421">
            <v>201410</v>
          </cell>
          <cell r="C421">
            <v>173774</v>
          </cell>
          <cell r="D421" t="str">
            <v>DISTRIGAS</v>
          </cell>
          <cell r="E421" t="str">
            <v>GAS</v>
          </cell>
          <cell r="F421">
            <v>0</v>
          </cell>
          <cell r="H421" t="str">
            <v>LNG - BG</v>
          </cell>
          <cell r="V421">
            <v>0</v>
          </cell>
          <cell r="W421" t="str">
            <v>Not Valued from Nucleus - FVS 217</v>
          </cell>
          <cell r="AE421">
            <v>0</v>
          </cell>
          <cell r="AH421">
            <v>0</v>
          </cell>
          <cell r="AI421">
            <v>0</v>
          </cell>
          <cell r="AK421">
            <v>0</v>
          </cell>
          <cell r="AM421" t="str">
            <v>NGP 3</v>
          </cell>
          <cell r="AP421">
            <v>0</v>
          </cell>
          <cell r="AQ421" t="str">
            <v>LOSS</v>
          </cell>
        </row>
        <row r="422">
          <cell r="A422" t="str">
            <v>SALE</v>
          </cell>
          <cell r="B422">
            <v>201104</v>
          </cell>
          <cell r="C422">
            <v>181205</v>
          </cell>
          <cell r="D422" t="str">
            <v>BGLNG</v>
          </cell>
          <cell r="E422" t="str">
            <v>FUTTRG</v>
          </cell>
          <cell r="F422">
            <v>0</v>
          </cell>
          <cell r="H422" t="str">
            <v>WSS OSS - NY</v>
          </cell>
          <cell r="V422">
            <v>0</v>
          </cell>
          <cell r="W422" t="str">
            <v>Valued from nucleus</v>
          </cell>
          <cell r="AE422">
            <v>4.3739999999999997</v>
          </cell>
          <cell r="AH422">
            <v>0</v>
          </cell>
          <cell r="AI422">
            <v>0</v>
          </cell>
          <cell r="AK422">
            <v>0</v>
          </cell>
          <cell r="AM422" t="str">
            <v>NGP 3</v>
          </cell>
          <cell r="AP422">
            <v>0</v>
          </cell>
          <cell r="AQ422" t="str">
            <v>LOSS</v>
          </cell>
        </row>
        <row r="423">
          <cell r="A423" t="str">
            <v>SALE</v>
          </cell>
          <cell r="B423">
            <v>201104</v>
          </cell>
          <cell r="C423">
            <v>181205</v>
          </cell>
          <cell r="D423" t="str">
            <v>BGLNG</v>
          </cell>
          <cell r="E423" t="str">
            <v>GAS</v>
          </cell>
          <cell r="F423">
            <v>-129000</v>
          </cell>
          <cell r="H423" t="str">
            <v>WSS OSS - NY</v>
          </cell>
          <cell r="V423">
            <v>645</v>
          </cell>
          <cell r="W423" t="str">
            <v>Valued from nucleus</v>
          </cell>
          <cell r="AE423">
            <v>4.2549999999999999</v>
          </cell>
          <cell r="AH423">
            <v>548895</v>
          </cell>
          <cell r="AI423">
            <v>-129000</v>
          </cell>
          <cell r="AK423">
            <v>129000</v>
          </cell>
          <cell r="AM423" t="str">
            <v>NGP 3</v>
          </cell>
          <cell r="AP423">
            <v>-1934.4839999999999</v>
          </cell>
          <cell r="AQ423" t="str">
            <v>LOSS</v>
          </cell>
        </row>
        <row r="424">
          <cell r="A424" t="str">
            <v>SALE</v>
          </cell>
          <cell r="B424">
            <v>201104</v>
          </cell>
          <cell r="C424">
            <v>181205</v>
          </cell>
          <cell r="D424" t="str">
            <v>BGLNG</v>
          </cell>
          <cell r="E424" t="str">
            <v>GASTRG</v>
          </cell>
          <cell r="F424">
            <v>0</v>
          </cell>
          <cell r="H424" t="str">
            <v>WSS OSS - NY</v>
          </cell>
          <cell r="V424">
            <v>0</v>
          </cell>
          <cell r="W424" t="str">
            <v>Valued from nucleus</v>
          </cell>
          <cell r="AE424">
            <v>4.3739999999999997</v>
          </cell>
          <cell r="AH424">
            <v>0</v>
          </cell>
          <cell r="AI424">
            <v>0</v>
          </cell>
          <cell r="AK424">
            <v>0</v>
          </cell>
          <cell r="AM424" t="str">
            <v>NGP 3</v>
          </cell>
          <cell r="AP424">
            <v>0</v>
          </cell>
          <cell r="AQ424" t="str">
            <v>LOSS</v>
          </cell>
        </row>
        <row r="425">
          <cell r="A425" t="str">
            <v>SALE</v>
          </cell>
          <cell r="B425">
            <v>201104</v>
          </cell>
          <cell r="C425">
            <v>181333</v>
          </cell>
          <cell r="D425" t="str">
            <v>BGLNG</v>
          </cell>
          <cell r="E425" t="str">
            <v>FUTTRG</v>
          </cell>
          <cell r="F425">
            <v>0</v>
          </cell>
          <cell r="H425" t="str">
            <v>WSS OSS - NY</v>
          </cell>
          <cell r="V425">
            <v>0</v>
          </cell>
          <cell r="W425" t="str">
            <v>Valued from Nucleus</v>
          </cell>
          <cell r="AE425">
            <v>4.4029999999999996</v>
          </cell>
          <cell r="AH425">
            <v>0</v>
          </cell>
          <cell r="AI425">
            <v>0</v>
          </cell>
          <cell r="AK425">
            <v>0</v>
          </cell>
          <cell r="AM425" t="str">
            <v>NGP 3</v>
          </cell>
          <cell r="AP425">
            <v>0</v>
          </cell>
          <cell r="AQ425" t="str">
            <v>LOSS</v>
          </cell>
        </row>
        <row r="426">
          <cell r="A426" t="str">
            <v>SALE</v>
          </cell>
          <cell r="B426">
            <v>201104</v>
          </cell>
          <cell r="C426">
            <v>181333</v>
          </cell>
          <cell r="D426" t="str">
            <v>BGLNG</v>
          </cell>
          <cell r="E426" t="str">
            <v>GAS</v>
          </cell>
          <cell r="F426">
            <v>-1830</v>
          </cell>
          <cell r="H426" t="str">
            <v>WSS OSS - NY</v>
          </cell>
          <cell r="V426">
            <v>9.15</v>
          </cell>
          <cell r="W426" t="str">
            <v>Valued from Nucleus</v>
          </cell>
          <cell r="AE426">
            <v>4.2549999999999999</v>
          </cell>
          <cell r="AH426">
            <v>7786.65</v>
          </cell>
          <cell r="AI426">
            <v>-1830</v>
          </cell>
          <cell r="AK426">
            <v>1830</v>
          </cell>
          <cell r="AM426" t="str">
            <v>NGP 3</v>
          </cell>
          <cell r="AP426">
            <v>-27.442680000000003</v>
          </cell>
          <cell r="AQ426" t="str">
            <v>LOSS</v>
          </cell>
        </row>
        <row r="427">
          <cell r="A427" t="str">
            <v>SALE</v>
          </cell>
          <cell r="B427">
            <v>201104</v>
          </cell>
          <cell r="C427">
            <v>181333</v>
          </cell>
          <cell r="D427" t="str">
            <v>BGLNG</v>
          </cell>
          <cell r="E427" t="str">
            <v>GASTRG</v>
          </cell>
          <cell r="F427">
            <v>0</v>
          </cell>
          <cell r="H427" t="str">
            <v>WSS OSS - NY</v>
          </cell>
          <cell r="V427">
            <v>0</v>
          </cell>
          <cell r="W427" t="str">
            <v>Valued from Nucleus</v>
          </cell>
          <cell r="AE427">
            <v>4.4029999999999996</v>
          </cell>
          <cell r="AH427">
            <v>0</v>
          </cell>
          <cell r="AI427">
            <v>0</v>
          </cell>
          <cell r="AK427">
            <v>0</v>
          </cell>
          <cell r="AM427" t="str">
            <v>NGP 3</v>
          </cell>
          <cell r="AP427">
            <v>0</v>
          </cell>
          <cell r="AQ427" t="str">
            <v>LOSS</v>
          </cell>
        </row>
        <row r="428">
          <cell r="A428" t="str">
            <v>SALE</v>
          </cell>
          <cell r="B428">
            <v>201104</v>
          </cell>
          <cell r="C428">
            <v>180569</v>
          </cell>
          <cell r="D428" t="str">
            <v>CARGILL</v>
          </cell>
          <cell r="E428" t="str">
            <v>GASIDX</v>
          </cell>
          <cell r="F428">
            <v>-300000</v>
          </cell>
          <cell r="H428" t="str">
            <v>WSS OSS - NY</v>
          </cell>
          <cell r="V428">
            <v>0</v>
          </cell>
          <cell r="W428" t="str">
            <v>Valued from Nucleus</v>
          </cell>
          <cell r="AE428">
            <v>4.25</v>
          </cell>
          <cell r="AH428">
            <v>1275255.0510102019</v>
          </cell>
          <cell r="AI428">
            <v>-300060.01200240047</v>
          </cell>
          <cell r="AK428">
            <v>300060.01200240047</v>
          </cell>
          <cell r="AM428" t="str">
            <v>NGP 3</v>
          </cell>
          <cell r="AP428">
            <v>-5998.8</v>
          </cell>
          <cell r="AQ428" t="str">
            <v>LOSS</v>
          </cell>
        </row>
        <row r="429">
          <cell r="A429" t="str">
            <v>SALE</v>
          </cell>
          <cell r="B429">
            <v>201104</v>
          </cell>
          <cell r="C429">
            <v>181654</v>
          </cell>
          <cell r="D429" t="str">
            <v>COLONIAL</v>
          </cell>
          <cell r="E429" t="str">
            <v>GAS</v>
          </cell>
          <cell r="F429">
            <v>-69330</v>
          </cell>
          <cell r="H429" t="str">
            <v>Supply - BG</v>
          </cell>
          <cell r="V429">
            <v>0</v>
          </cell>
          <cell r="W429" t="str">
            <v>Not Valued - Intra Company Deal</v>
          </cell>
          <cell r="AE429">
            <v>0</v>
          </cell>
          <cell r="AH429">
            <v>0</v>
          </cell>
          <cell r="AI429">
            <v>0</v>
          </cell>
          <cell r="AK429">
            <v>0</v>
          </cell>
          <cell r="AM429" t="str">
            <v>NGP 3</v>
          </cell>
          <cell r="AP429">
            <v>0</v>
          </cell>
          <cell r="AQ429" t="str">
            <v>LOSS</v>
          </cell>
        </row>
        <row r="430">
          <cell r="A430" t="str">
            <v>SALE</v>
          </cell>
          <cell r="B430">
            <v>201104</v>
          </cell>
          <cell r="C430">
            <v>35675</v>
          </cell>
          <cell r="D430" t="str">
            <v>LI</v>
          </cell>
          <cell r="E430" t="str">
            <v>GAS</v>
          </cell>
          <cell r="F430">
            <v>0</v>
          </cell>
          <cell r="H430" t="str">
            <v>LDC Gas Usage - LI</v>
          </cell>
          <cell r="V430">
            <v>0</v>
          </cell>
          <cell r="W430" t="str">
            <v>NOT VALUED - LDC Portfolio</v>
          </cell>
          <cell r="AE430">
            <v>0</v>
          </cell>
          <cell r="AH430">
            <v>0</v>
          </cell>
          <cell r="AI430">
            <v>0</v>
          </cell>
          <cell r="AK430">
            <v>0</v>
          </cell>
          <cell r="AM430" t="str">
            <v>NGP 3</v>
          </cell>
          <cell r="AP430">
            <v>0</v>
          </cell>
          <cell r="AQ430" t="str">
            <v>LOSS</v>
          </cell>
        </row>
        <row r="431">
          <cell r="A431" t="str">
            <v>SALE</v>
          </cell>
          <cell r="B431">
            <v>201104</v>
          </cell>
          <cell r="C431">
            <v>181791</v>
          </cell>
          <cell r="D431" t="str">
            <v>LI</v>
          </cell>
          <cell r="E431" t="str">
            <v>GAS</v>
          </cell>
          <cell r="F431">
            <v>-240600</v>
          </cell>
          <cell r="H431" t="str">
            <v>WSS OSS - NY</v>
          </cell>
          <cell r="V431">
            <v>0</v>
          </cell>
          <cell r="W431" t="str">
            <v>Not Valued - Intra Company Deal</v>
          </cell>
          <cell r="AE431">
            <v>0</v>
          </cell>
          <cell r="AH431">
            <v>0</v>
          </cell>
          <cell r="AI431">
            <v>0</v>
          </cell>
          <cell r="AK431">
            <v>0</v>
          </cell>
          <cell r="AM431" t="str">
            <v>NGP 3</v>
          </cell>
          <cell r="AP431">
            <v>0</v>
          </cell>
          <cell r="AQ431" t="str">
            <v>LOSS</v>
          </cell>
        </row>
        <row r="432">
          <cell r="A432" t="str">
            <v>SALE</v>
          </cell>
          <cell r="B432">
            <v>201104</v>
          </cell>
          <cell r="C432">
            <v>181797</v>
          </cell>
          <cell r="D432" t="str">
            <v>LI</v>
          </cell>
          <cell r="E432" t="str">
            <v>GASGDA</v>
          </cell>
          <cell r="F432">
            <v>-1070220</v>
          </cell>
          <cell r="H432" t="str">
            <v>WSS OSS - NY</v>
          </cell>
          <cell r="V432">
            <v>0</v>
          </cell>
          <cell r="W432" t="str">
            <v>Not Valued - Intra Company Deal</v>
          </cell>
          <cell r="AE432">
            <v>4.25</v>
          </cell>
          <cell r="AH432">
            <v>0</v>
          </cell>
          <cell r="AI432">
            <v>0</v>
          </cell>
          <cell r="AK432">
            <v>0</v>
          </cell>
          <cell r="AM432" t="str">
            <v>NGP 3</v>
          </cell>
          <cell r="AP432">
            <v>0</v>
          </cell>
          <cell r="AQ432" t="str">
            <v>LOSS</v>
          </cell>
        </row>
        <row r="433">
          <cell r="A433" t="str">
            <v>SALE</v>
          </cell>
          <cell r="B433">
            <v>201104</v>
          </cell>
          <cell r="C433">
            <v>180567</v>
          </cell>
          <cell r="D433" t="str">
            <v>MACQUARIE</v>
          </cell>
          <cell r="E433" t="str">
            <v>GASIDX</v>
          </cell>
          <cell r="F433">
            <v>-240600</v>
          </cell>
          <cell r="H433" t="str">
            <v>WSS OSS - LI</v>
          </cell>
          <cell r="V433">
            <v>-601.5</v>
          </cell>
          <cell r="W433" t="str">
            <v>Valued from nucleus</v>
          </cell>
          <cell r="AE433">
            <v>4.25</v>
          </cell>
          <cell r="AH433">
            <v>1022754.5509101821</v>
          </cell>
          <cell r="AI433">
            <v>-240648.12962592518</v>
          </cell>
          <cell r="AK433">
            <v>240648.12962592518</v>
          </cell>
          <cell r="AM433" t="str">
            <v>NGP 3</v>
          </cell>
          <cell r="AP433">
            <v>-5412.5375999999997</v>
          </cell>
          <cell r="AQ433" t="str">
            <v>LOSS</v>
          </cell>
        </row>
        <row r="434">
          <cell r="A434" t="str">
            <v>SALE</v>
          </cell>
          <cell r="B434">
            <v>201104</v>
          </cell>
          <cell r="C434">
            <v>180568</v>
          </cell>
          <cell r="D434" t="str">
            <v>MACQUARIE</v>
          </cell>
          <cell r="E434" t="str">
            <v>GASIDX</v>
          </cell>
          <cell r="F434">
            <v>-150000</v>
          </cell>
          <cell r="H434" t="str">
            <v>WSS OSS - NY</v>
          </cell>
          <cell r="V434">
            <v>-375</v>
          </cell>
          <cell r="W434" t="str">
            <v>Valued from nucleus</v>
          </cell>
          <cell r="AE434">
            <v>4.25</v>
          </cell>
          <cell r="AH434">
            <v>637627.52550510096</v>
          </cell>
          <cell r="AI434">
            <v>-150030.00600120024</v>
          </cell>
          <cell r="AK434">
            <v>150030.00600120024</v>
          </cell>
          <cell r="AM434" t="str">
            <v>NGP 3</v>
          </cell>
          <cell r="AP434">
            <v>-3374.4</v>
          </cell>
          <cell r="AQ434" t="str">
            <v>LOSS</v>
          </cell>
        </row>
        <row r="435">
          <cell r="A435" t="str">
            <v>SALE</v>
          </cell>
          <cell r="B435">
            <v>201104</v>
          </cell>
          <cell r="C435">
            <v>181802</v>
          </cell>
          <cell r="D435" t="str">
            <v>NJRENERGY</v>
          </cell>
          <cell r="E435" t="str">
            <v>GAS</v>
          </cell>
          <cell r="F435">
            <v>0</v>
          </cell>
          <cell r="H435" t="str">
            <v>Sales - EN</v>
          </cell>
          <cell r="V435">
            <v>0</v>
          </cell>
          <cell r="W435" t="str">
            <v>Not Valued - No supply associated with capacity release - per Alex</v>
          </cell>
          <cell r="AE435">
            <v>0</v>
          </cell>
          <cell r="AH435">
            <v>0</v>
          </cell>
          <cell r="AI435">
            <v>0</v>
          </cell>
          <cell r="AK435">
            <v>0</v>
          </cell>
          <cell r="AM435" t="str">
            <v>NGP 3</v>
          </cell>
          <cell r="AP435">
            <v>0</v>
          </cell>
          <cell r="AQ435" t="str">
            <v>LOSS</v>
          </cell>
        </row>
        <row r="436">
          <cell r="A436" t="str">
            <v>SALE</v>
          </cell>
          <cell r="B436">
            <v>201104</v>
          </cell>
          <cell r="C436">
            <v>180719</v>
          </cell>
          <cell r="D436" t="str">
            <v>OXY</v>
          </cell>
          <cell r="E436" t="str">
            <v>GASIDX</v>
          </cell>
          <cell r="F436">
            <v>-450000</v>
          </cell>
          <cell r="H436" t="str">
            <v>WSS OSS - NY</v>
          </cell>
          <cell r="V436">
            <v>-1125</v>
          </cell>
          <cell r="W436" t="str">
            <v>Valued from Nucleus</v>
          </cell>
          <cell r="AE436">
            <v>4.2027999999999999</v>
          </cell>
          <cell r="AH436">
            <v>1891638.3276655332</v>
          </cell>
          <cell r="AI436">
            <v>-450090.01800360071</v>
          </cell>
          <cell r="AK436">
            <v>450090.01800360071</v>
          </cell>
          <cell r="AM436" t="str">
            <v>NGP 3</v>
          </cell>
          <cell r="AP436">
            <v>-10123.200000000001</v>
          </cell>
          <cell r="AQ436" t="str">
            <v>LOSS</v>
          </cell>
        </row>
        <row r="437">
          <cell r="A437" t="str">
            <v>SALE</v>
          </cell>
          <cell r="B437">
            <v>201104</v>
          </cell>
          <cell r="C437">
            <v>180853</v>
          </cell>
          <cell r="D437" t="str">
            <v>SEMPRA</v>
          </cell>
          <cell r="E437" t="str">
            <v>GASIDX</v>
          </cell>
          <cell r="F437">
            <v>-90000</v>
          </cell>
          <cell r="H437" t="str">
            <v>WSS OSS - NY</v>
          </cell>
          <cell r="V437">
            <v>0</v>
          </cell>
          <cell r="W437" t="str">
            <v>Valued from nucleus</v>
          </cell>
          <cell r="AE437">
            <v>4.25</v>
          </cell>
          <cell r="AH437">
            <v>382576.51530306059</v>
          </cell>
          <cell r="AI437">
            <v>-90018.003600720142</v>
          </cell>
          <cell r="AK437">
            <v>90018.003600720142</v>
          </cell>
          <cell r="AM437" t="str">
            <v>NGP 3</v>
          </cell>
          <cell r="AP437">
            <v>-1799.64</v>
          </cell>
          <cell r="AQ437" t="str">
            <v>LOSS</v>
          </cell>
        </row>
        <row r="438">
          <cell r="A438" t="str">
            <v>SALE</v>
          </cell>
          <cell r="B438">
            <v>201104</v>
          </cell>
          <cell r="C438">
            <v>181689</v>
          </cell>
          <cell r="D438" t="str">
            <v>TCO</v>
          </cell>
          <cell r="E438" t="str">
            <v>GAS</v>
          </cell>
          <cell r="F438">
            <v>0</v>
          </cell>
          <cell r="H438" t="str">
            <v>Optimization - NEC</v>
          </cell>
          <cell r="V438">
            <v>0</v>
          </cell>
          <cell r="W438" t="str">
            <v>Not Valued-  pipeline deal</v>
          </cell>
          <cell r="AE438">
            <v>0</v>
          </cell>
          <cell r="AH438">
            <v>0</v>
          </cell>
          <cell r="AI438">
            <v>0</v>
          </cell>
          <cell r="AK438">
            <v>0</v>
          </cell>
          <cell r="AM438" t="str">
            <v>NGP 3</v>
          </cell>
          <cell r="AP438">
            <v>0</v>
          </cell>
          <cell r="AQ438" t="str">
            <v>LOSS</v>
          </cell>
        </row>
        <row r="439">
          <cell r="A439" t="str">
            <v>SALE</v>
          </cell>
          <cell r="B439">
            <v>201104</v>
          </cell>
          <cell r="C439">
            <v>181331</v>
          </cell>
          <cell r="D439" t="str">
            <v>TOTAL</v>
          </cell>
          <cell r="E439" t="str">
            <v>GASIDX</v>
          </cell>
          <cell r="F439">
            <v>-1200000</v>
          </cell>
          <cell r="H439" t="str">
            <v>WSS OSS - NY</v>
          </cell>
          <cell r="V439">
            <v>-53640</v>
          </cell>
          <cell r="W439" t="str">
            <v>Valued from nucleus</v>
          </cell>
          <cell r="AE439">
            <v>4.25</v>
          </cell>
          <cell r="AH439">
            <v>5101020.2040408077</v>
          </cell>
          <cell r="AI439">
            <v>-1200240.0480096019</v>
          </cell>
          <cell r="AK439">
            <v>1200240.0480096019</v>
          </cell>
          <cell r="AM439" t="str">
            <v>NGP 3</v>
          </cell>
          <cell r="AP439">
            <v>-77635.199999999997</v>
          </cell>
          <cell r="AQ439" t="str">
            <v>LOSS</v>
          </cell>
        </row>
        <row r="440">
          <cell r="A440" t="str">
            <v>SALE</v>
          </cell>
          <cell r="B440">
            <v>201105</v>
          </cell>
          <cell r="C440">
            <v>181791</v>
          </cell>
          <cell r="D440" t="str">
            <v>LI</v>
          </cell>
          <cell r="E440" t="str">
            <v>GAS</v>
          </cell>
          <cell r="F440">
            <v>-248620</v>
          </cell>
          <cell r="H440" t="str">
            <v>WSS OSS - NY</v>
          </cell>
          <cell r="V440">
            <v>0</v>
          </cell>
          <cell r="W440" t="str">
            <v>Not Valued - Intra Company Deal</v>
          </cell>
          <cell r="AE440">
            <v>0</v>
          </cell>
          <cell r="AH440">
            <v>0</v>
          </cell>
          <cell r="AI440">
            <v>0</v>
          </cell>
          <cell r="AK440">
            <v>0</v>
          </cell>
          <cell r="AM440" t="str">
            <v>NGP 3</v>
          </cell>
          <cell r="AP440">
            <v>0</v>
          </cell>
          <cell r="AQ440" t="str">
            <v>LOSS</v>
          </cell>
        </row>
        <row r="441">
          <cell r="A441" t="str">
            <v>SALE</v>
          </cell>
          <cell r="B441">
            <v>201105</v>
          </cell>
          <cell r="C441">
            <v>181802</v>
          </cell>
          <cell r="D441" t="str">
            <v>NJRENERGY</v>
          </cell>
          <cell r="E441" t="str">
            <v>GAS</v>
          </cell>
          <cell r="F441">
            <v>0</v>
          </cell>
          <cell r="H441" t="str">
            <v>Sales - EN</v>
          </cell>
          <cell r="V441">
            <v>0</v>
          </cell>
          <cell r="W441" t="str">
            <v>Not Valued - No supply associated with capacity release - per Alex</v>
          </cell>
          <cell r="AE441">
            <v>0</v>
          </cell>
          <cell r="AH441">
            <v>0</v>
          </cell>
          <cell r="AI441">
            <v>0</v>
          </cell>
          <cell r="AK441">
            <v>0</v>
          </cell>
          <cell r="AM441" t="str">
            <v>NGP 3</v>
          </cell>
          <cell r="AP441">
            <v>0</v>
          </cell>
          <cell r="AQ441" t="str">
            <v>LOSS</v>
          </cell>
        </row>
        <row r="442">
          <cell r="A442" t="str">
            <v>SALE</v>
          </cell>
          <cell r="B442">
            <v>201106</v>
          </cell>
          <cell r="C442">
            <v>181791</v>
          </cell>
          <cell r="D442" t="str">
            <v>LI</v>
          </cell>
          <cell r="E442" t="str">
            <v>GAS</v>
          </cell>
          <cell r="F442">
            <v>-240600</v>
          </cell>
          <cell r="H442" t="str">
            <v>WSS OSS - NY</v>
          </cell>
          <cell r="V442">
            <v>0</v>
          </cell>
          <cell r="W442" t="str">
            <v>Not Valued - Intra Company Deal</v>
          </cell>
          <cell r="AE442">
            <v>0</v>
          </cell>
          <cell r="AH442">
            <v>0</v>
          </cell>
          <cell r="AI442">
            <v>0</v>
          </cell>
          <cell r="AK442">
            <v>0</v>
          </cell>
          <cell r="AM442" t="str">
            <v>NGP 3</v>
          </cell>
          <cell r="AP442">
            <v>0</v>
          </cell>
          <cell r="AQ442" t="str">
            <v>LOSS</v>
          </cell>
        </row>
        <row r="443">
          <cell r="A443" t="str">
            <v>SALE</v>
          </cell>
          <cell r="B443">
            <v>201106</v>
          </cell>
          <cell r="C443">
            <v>181802</v>
          </cell>
          <cell r="D443" t="str">
            <v>NJRENERGY</v>
          </cell>
          <cell r="E443" t="str">
            <v>GAS</v>
          </cell>
          <cell r="F443">
            <v>0</v>
          </cell>
          <cell r="H443" t="str">
            <v>Sales - EN</v>
          </cell>
          <cell r="V443">
            <v>0</v>
          </cell>
          <cell r="W443" t="str">
            <v>Not Valued - No supply associated with capacity release - per Alex</v>
          </cell>
          <cell r="AE443">
            <v>0</v>
          </cell>
          <cell r="AH443">
            <v>0</v>
          </cell>
          <cell r="AI443">
            <v>0</v>
          </cell>
          <cell r="AK443">
            <v>0</v>
          </cell>
          <cell r="AM443" t="str">
            <v>NGP 3</v>
          </cell>
          <cell r="AP443">
            <v>0</v>
          </cell>
          <cell r="AQ443" t="str">
            <v>LOSS</v>
          </cell>
        </row>
        <row r="444">
          <cell r="A444" t="str">
            <v>SALE</v>
          </cell>
          <cell r="B444">
            <v>201107</v>
          </cell>
          <cell r="C444">
            <v>181791</v>
          </cell>
          <cell r="D444" t="str">
            <v>LI</v>
          </cell>
          <cell r="E444" t="str">
            <v>GAS</v>
          </cell>
          <cell r="F444">
            <v>-248620</v>
          </cell>
          <cell r="H444" t="str">
            <v>WSS OSS - NY</v>
          </cell>
          <cell r="V444">
            <v>0</v>
          </cell>
          <cell r="W444" t="str">
            <v>Not Valued - Intra Company Deal</v>
          </cell>
          <cell r="AE444">
            <v>0</v>
          </cell>
          <cell r="AH444">
            <v>0</v>
          </cell>
          <cell r="AI444">
            <v>0</v>
          </cell>
          <cell r="AK444">
            <v>0</v>
          </cell>
          <cell r="AM444" t="str">
            <v>NGP 3</v>
          </cell>
          <cell r="AP444">
            <v>0</v>
          </cell>
          <cell r="AQ444" t="str">
            <v>LOSS</v>
          </cell>
        </row>
        <row r="445">
          <cell r="A445" t="str">
            <v>SALE</v>
          </cell>
          <cell r="B445">
            <v>201107</v>
          </cell>
          <cell r="C445">
            <v>181802</v>
          </cell>
          <cell r="D445" t="str">
            <v>NJRENERGY</v>
          </cell>
          <cell r="E445" t="str">
            <v>GAS</v>
          </cell>
          <cell r="F445">
            <v>0</v>
          </cell>
          <cell r="H445" t="str">
            <v>Sales - EN</v>
          </cell>
          <cell r="V445">
            <v>0</v>
          </cell>
          <cell r="W445" t="str">
            <v>Not Valued - No supply associated with capacity release - per Alex</v>
          </cell>
          <cell r="AE445">
            <v>0</v>
          </cell>
          <cell r="AH445">
            <v>0</v>
          </cell>
          <cell r="AI445">
            <v>0</v>
          </cell>
          <cell r="AK445">
            <v>0</v>
          </cell>
          <cell r="AM445" t="str">
            <v>NGP 3</v>
          </cell>
          <cell r="AP445">
            <v>0</v>
          </cell>
          <cell r="AQ445" t="str">
            <v>LOSS</v>
          </cell>
        </row>
        <row r="446">
          <cell r="A446" t="str">
            <v>SALE</v>
          </cell>
          <cell r="B446">
            <v>201108</v>
          </cell>
          <cell r="C446">
            <v>181791</v>
          </cell>
          <cell r="D446" t="str">
            <v>LI</v>
          </cell>
          <cell r="E446" t="str">
            <v>GAS</v>
          </cell>
          <cell r="F446">
            <v>-248620</v>
          </cell>
          <cell r="H446" t="str">
            <v>WSS OSS - NY</v>
          </cell>
          <cell r="V446">
            <v>0</v>
          </cell>
          <cell r="W446" t="str">
            <v>Not Valued - Intra Company Deal</v>
          </cell>
          <cell r="AE446">
            <v>0</v>
          </cell>
          <cell r="AH446">
            <v>0</v>
          </cell>
          <cell r="AI446">
            <v>0</v>
          </cell>
          <cell r="AK446">
            <v>0</v>
          </cell>
          <cell r="AM446" t="str">
            <v>NGP 3</v>
          </cell>
          <cell r="AP446">
            <v>0</v>
          </cell>
          <cell r="AQ446" t="str">
            <v>LOSS</v>
          </cell>
        </row>
        <row r="447">
          <cell r="A447" t="str">
            <v>SALE</v>
          </cell>
          <cell r="B447">
            <v>201108</v>
          </cell>
          <cell r="C447">
            <v>181802</v>
          </cell>
          <cell r="D447" t="str">
            <v>NJRENERGY</v>
          </cell>
          <cell r="E447" t="str">
            <v>GAS</v>
          </cell>
          <cell r="F447">
            <v>0</v>
          </cell>
          <cell r="H447" t="str">
            <v>Sales - EN</v>
          </cell>
          <cell r="V447">
            <v>0</v>
          </cell>
          <cell r="W447" t="str">
            <v>Not Valued - No supply associated with capacity release - per Alex</v>
          </cell>
          <cell r="AE447">
            <v>0</v>
          </cell>
          <cell r="AH447">
            <v>0</v>
          </cell>
          <cell r="AI447">
            <v>0</v>
          </cell>
          <cell r="AK447">
            <v>0</v>
          </cell>
          <cell r="AM447" t="str">
            <v>NGP 3</v>
          </cell>
          <cell r="AP447">
            <v>0</v>
          </cell>
          <cell r="AQ447" t="str">
            <v>LOSS</v>
          </cell>
        </row>
        <row r="448">
          <cell r="A448" t="str">
            <v>SALE</v>
          </cell>
          <cell r="B448">
            <v>201109</v>
          </cell>
          <cell r="C448">
            <v>181791</v>
          </cell>
          <cell r="D448" t="str">
            <v>LI</v>
          </cell>
          <cell r="E448" t="str">
            <v>GAS</v>
          </cell>
          <cell r="F448">
            <v>-240600</v>
          </cell>
          <cell r="H448" t="str">
            <v>WSS OSS - NY</v>
          </cell>
          <cell r="V448">
            <v>0</v>
          </cell>
          <cell r="W448" t="str">
            <v>Not Valued - Intra Company Deal</v>
          </cell>
          <cell r="AE448">
            <v>0</v>
          </cell>
          <cell r="AH448">
            <v>0</v>
          </cell>
          <cell r="AI448">
            <v>0</v>
          </cell>
          <cell r="AK448">
            <v>0</v>
          </cell>
          <cell r="AM448" t="str">
            <v>NGP 3</v>
          </cell>
          <cell r="AP448">
            <v>0</v>
          </cell>
          <cell r="AQ448" t="str">
            <v>LOSS</v>
          </cell>
        </row>
        <row r="449">
          <cell r="A449" t="str">
            <v>SALE</v>
          </cell>
          <cell r="B449">
            <v>201109</v>
          </cell>
          <cell r="C449">
            <v>181802</v>
          </cell>
          <cell r="D449" t="str">
            <v>NJRENERGY</v>
          </cell>
          <cell r="E449" t="str">
            <v>GAS</v>
          </cell>
          <cell r="F449">
            <v>0</v>
          </cell>
          <cell r="H449" t="str">
            <v>Sales - EN</v>
          </cell>
          <cell r="V449">
            <v>0</v>
          </cell>
          <cell r="W449" t="str">
            <v>Not Valued - No supply associated with capacity release - per Alex</v>
          </cell>
          <cell r="AE449">
            <v>0</v>
          </cell>
          <cell r="AH449">
            <v>0</v>
          </cell>
          <cell r="AI449">
            <v>0</v>
          </cell>
          <cell r="AK449">
            <v>0</v>
          </cell>
          <cell r="AM449" t="str">
            <v>NGP 3</v>
          </cell>
          <cell r="AP449">
            <v>0</v>
          </cell>
          <cell r="AQ449" t="str">
            <v>LOSS</v>
          </cell>
        </row>
        <row r="450">
          <cell r="A450" t="str">
            <v>SALE</v>
          </cell>
          <cell r="B450">
            <v>201110</v>
          </cell>
          <cell r="C450">
            <v>181791</v>
          </cell>
          <cell r="D450" t="str">
            <v>LI</v>
          </cell>
          <cell r="E450" t="str">
            <v>GAS</v>
          </cell>
          <cell r="F450">
            <v>-248620</v>
          </cell>
          <cell r="H450" t="str">
            <v>WSS OSS - NY</v>
          </cell>
          <cell r="V450">
            <v>0</v>
          </cell>
          <cell r="W450" t="str">
            <v>Not Valued - Intra Company Deal</v>
          </cell>
          <cell r="AE450">
            <v>0</v>
          </cell>
          <cell r="AH450">
            <v>0</v>
          </cell>
          <cell r="AI450">
            <v>0</v>
          </cell>
          <cell r="AK450">
            <v>0</v>
          </cell>
          <cell r="AM450" t="str">
            <v>NGP 3</v>
          </cell>
          <cell r="AP450">
            <v>0</v>
          </cell>
          <cell r="AQ450" t="str">
            <v>LOSS</v>
          </cell>
        </row>
        <row r="451">
          <cell r="A451" t="str">
            <v>SALE</v>
          </cell>
          <cell r="B451">
            <v>201110</v>
          </cell>
          <cell r="C451">
            <v>181802</v>
          </cell>
          <cell r="D451" t="str">
            <v>NJRENERGY</v>
          </cell>
          <cell r="E451" t="str">
            <v>GAS</v>
          </cell>
          <cell r="F451">
            <v>0</v>
          </cell>
          <cell r="H451" t="str">
            <v>Sales - EN</v>
          </cell>
          <cell r="V451">
            <v>0</v>
          </cell>
          <cell r="W451" t="str">
            <v>Not Valued - No supply associated with capacity release - per Alex</v>
          </cell>
          <cell r="AE451">
            <v>0</v>
          </cell>
          <cell r="AH451">
            <v>0</v>
          </cell>
          <cell r="AI451">
            <v>0</v>
          </cell>
          <cell r="AK451">
            <v>0</v>
          </cell>
          <cell r="AM451" t="str">
            <v>NGP 3</v>
          </cell>
          <cell r="AP451">
            <v>0</v>
          </cell>
          <cell r="AQ451" t="str">
            <v>LOSS</v>
          </cell>
        </row>
        <row r="452">
          <cell r="A452" t="str">
            <v>SALE</v>
          </cell>
          <cell r="B452">
            <v>201111</v>
          </cell>
          <cell r="C452">
            <v>180007</v>
          </cell>
          <cell r="D452" t="str">
            <v>BP</v>
          </cell>
          <cell r="E452" t="str">
            <v>FUTTRG</v>
          </cell>
          <cell r="F452">
            <v>128580</v>
          </cell>
          <cell r="H452" t="str">
            <v>Sales - NIMO</v>
          </cell>
          <cell r="V452">
            <v>-124211.84600000001</v>
          </cell>
          <cell r="W452" t="str">
            <v>Valued from Nucleus</v>
          </cell>
          <cell r="AE452">
            <v>4.4850000000000003</v>
          </cell>
          <cell r="AH452">
            <v>0</v>
          </cell>
          <cell r="AI452">
            <v>0</v>
          </cell>
          <cell r="AK452">
            <v>0</v>
          </cell>
          <cell r="AM452" t="str">
            <v>NGP 3</v>
          </cell>
          <cell r="AP452">
            <v>-124211.84600000001</v>
          </cell>
          <cell r="AQ452" t="str">
            <v>LOSS</v>
          </cell>
        </row>
        <row r="453">
          <cell r="A453" t="str">
            <v>SALE</v>
          </cell>
          <cell r="B453">
            <v>201111</v>
          </cell>
          <cell r="C453">
            <v>180007</v>
          </cell>
          <cell r="D453" t="str">
            <v>BP</v>
          </cell>
          <cell r="E453" t="str">
            <v>GASTRG</v>
          </cell>
          <cell r="F453">
            <v>-128580</v>
          </cell>
          <cell r="H453" t="str">
            <v>Sales - NIMO</v>
          </cell>
          <cell r="V453">
            <v>248423.69200000001</v>
          </cell>
          <cell r="W453" t="str">
            <v>Valued from Nucleus</v>
          </cell>
          <cell r="AE453">
            <v>4.4850000000000003</v>
          </cell>
          <cell r="AH453">
            <v>576681.30000000005</v>
          </cell>
          <cell r="AI453">
            <v>-128580</v>
          </cell>
          <cell r="AK453">
            <v>128580</v>
          </cell>
          <cell r="AM453" t="str">
            <v>NGP 3</v>
          </cell>
          <cell r="AP453">
            <v>245858.77816000002</v>
          </cell>
          <cell r="AQ453" t="str">
            <v>GAIN</v>
          </cell>
        </row>
        <row r="454">
          <cell r="A454" t="str">
            <v>SALE</v>
          </cell>
          <cell r="B454">
            <v>201111</v>
          </cell>
          <cell r="C454">
            <v>181791</v>
          </cell>
          <cell r="D454" t="str">
            <v>LI</v>
          </cell>
          <cell r="E454" t="str">
            <v>GAS</v>
          </cell>
          <cell r="F454">
            <v>-240600</v>
          </cell>
          <cell r="H454" t="str">
            <v>WSS OSS - NY</v>
          </cell>
          <cell r="V454">
            <v>0</v>
          </cell>
          <cell r="W454" t="str">
            <v>Not Valued - Intra Company Deal</v>
          </cell>
          <cell r="AE454">
            <v>0</v>
          </cell>
          <cell r="AH454">
            <v>0</v>
          </cell>
          <cell r="AI454">
            <v>0</v>
          </cell>
          <cell r="AK454">
            <v>0</v>
          </cell>
          <cell r="AM454" t="str">
            <v>NGP 3</v>
          </cell>
          <cell r="AP454">
            <v>0</v>
          </cell>
          <cell r="AQ454" t="str">
            <v>LOSS</v>
          </cell>
        </row>
        <row r="455">
          <cell r="A455" t="str">
            <v>SALE</v>
          </cell>
          <cell r="B455">
            <v>201112</v>
          </cell>
          <cell r="C455">
            <v>180007</v>
          </cell>
          <cell r="D455" t="str">
            <v>BP</v>
          </cell>
          <cell r="E455" t="str">
            <v>FUTTRG</v>
          </cell>
          <cell r="F455">
            <v>132760</v>
          </cell>
          <cell r="H455" t="str">
            <v>Sales - NIMO</v>
          </cell>
          <cell r="V455">
            <v>1513.5129999999999</v>
          </cell>
          <cell r="W455" t="str">
            <v>Valued from Nucleus</v>
          </cell>
          <cell r="AE455">
            <v>4.7530000000000001</v>
          </cell>
          <cell r="AH455">
            <v>0</v>
          </cell>
          <cell r="AI455">
            <v>0</v>
          </cell>
          <cell r="AK455">
            <v>0</v>
          </cell>
          <cell r="AM455" t="str">
            <v>NGP 3</v>
          </cell>
          <cell r="AP455">
            <v>1513.5129999999999</v>
          </cell>
          <cell r="AQ455" t="str">
            <v>GAIN</v>
          </cell>
        </row>
        <row r="456">
          <cell r="A456" t="str">
            <v>SALE</v>
          </cell>
          <cell r="B456">
            <v>201112</v>
          </cell>
          <cell r="C456">
            <v>180007</v>
          </cell>
          <cell r="D456" t="str">
            <v>BP</v>
          </cell>
          <cell r="E456" t="str">
            <v>GASTRG</v>
          </cell>
          <cell r="F456">
            <v>-132760</v>
          </cell>
          <cell r="H456" t="str">
            <v>Sales - NIMO</v>
          </cell>
          <cell r="V456">
            <v>-3027.0259999999998</v>
          </cell>
          <cell r="W456" t="str">
            <v>Valued from Nucleus</v>
          </cell>
          <cell r="AE456">
            <v>4.7530000000000001</v>
          </cell>
          <cell r="AH456">
            <v>631008.28</v>
          </cell>
          <cell r="AI456">
            <v>-132760</v>
          </cell>
          <cell r="AK456">
            <v>132760</v>
          </cell>
          <cell r="AM456" t="str">
            <v>NGP 3</v>
          </cell>
          <cell r="AP456">
            <v>-5673.9948800000002</v>
          </cell>
          <cell r="AQ456" t="str">
            <v>LOSS</v>
          </cell>
        </row>
        <row r="457">
          <cell r="A457" t="str">
            <v>SALE</v>
          </cell>
          <cell r="B457">
            <v>201112</v>
          </cell>
          <cell r="C457">
            <v>181791</v>
          </cell>
          <cell r="D457" t="str">
            <v>LI</v>
          </cell>
          <cell r="E457" t="str">
            <v>GAS</v>
          </cell>
          <cell r="F457">
            <v>-248620</v>
          </cell>
          <cell r="H457" t="str">
            <v>WSS OSS - NY</v>
          </cell>
          <cell r="V457">
            <v>0</v>
          </cell>
          <cell r="W457" t="str">
            <v>Not Valued - Intra Company Deal</v>
          </cell>
          <cell r="AE457">
            <v>0</v>
          </cell>
          <cell r="AH457">
            <v>0</v>
          </cell>
          <cell r="AI457">
            <v>0</v>
          </cell>
          <cell r="AK457">
            <v>0</v>
          </cell>
          <cell r="AM457" t="str">
            <v>NGP 3</v>
          </cell>
          <cell r="AP457">
            <v>0</v>
          </cell>
          <cell r="AQ457" t="str">
            <v>LOSS</v>
          </cell>
        </row>
        <row r="458">
          <cell r="A458" t="str">
            <v>SALE</v>
          </cell>
          <cell r="B458">
            <v>201201</v>
          </cell>
          <cell r="C458">
            <v>180007</v>
          </cell>
          <cell r="D458" t="str">
            <v>BP</v>
          </cell>
          <cell r="E458" t="str">
            <v>FUTTRG</v>
          </cell>
          <cell r="F458">
            <v>132630</v>
          </cell>
          <cell r="H458" t="str">
            <v>Sales - NIMO</v>
          </cell>
          <cell r="V458">
            <v>123535.08100000001</v>
          </cell>
          <cell r="W458" t="str">
            <v>Valued from Nucleus</v>
          </cell>
          <cell r="AE458">
            <v>4.8879999999999999</v>
          </cell>
          <cell r="AH458">
            <v>0</v>
          </cell>
          <cell r="AI458">
            <v>0</v>
          </cell>
          <cell r="AK458">
            <v>0</v>
          </cell>
          <cell r="AM458" t="str">
            <v>NGP 3</v>
          </cell>
          <cell r="AP458">
            <v>123535.08100000001</v>
          </cell>
          <cell r="AQ458" t="str">
            <v>GAIN</v>
          </cell>
        </row>
        <row r="459">
          <cell r="A459" t="str">
            <v>SALE</v>
          </cell>
          <cell r="B459">
            <v>201201</v>
          </cell>
          <cell r="C459">
            <v>180007</v>
          </cell>
          <cell r="D459" t="str">
            <v>BP</v>
          </cell>
          <cell r="E459" t="str">
            <v>GASTRG</v>
          </cell>
          <cell r="F459">
            <v>-132630</v>
          </cell>
          <cell r="H459" t="str">
            <v>Sales - NIMO</v>
          </cell>
          <cell r="V459">
            <v>-247070.16200000001</v>
          </cell>
          <cell r="W459" t="str">
            <v>Valued from Nucleus</v>
          </cell>
          <cell r="AE459">
            <v>4.8879999999999999</v>
          </cell>
          <cell r="AH459">
            <v>648295.43999999994</v>
          </cell>
          <cell r="AI459">
            <v>-132630</v>
          </cell>
          <cell r="AK459">
            <v>132630</v>
          </cell>
          <cell r="AM459" t="str">
            <v>NGP 3</v>
          </cell>
          <cell r="AP459">
            <v>-249713.21264000001</v>
          </cell>
          <cell r="AQ459" t="str">
            <v>LOSS</v>
          </cell>
        </row>
        <row r="460">
          <cell r="A460" t="str">
            <v>SALE</v>
          </cell>
          <cell r="B460">
            <v>201201</v>
          </cell>
          <cell r="C460">
            <v>181791</v>
          </cell>
          <cell r="D460" t="str">
            <v>LI</v>
          </cell>
          <cell r="E460" t="str">
            <v>GAS</v>
          </cell>
          <cell r="F460">
            <v>-248620</v>
          </cell>
          <cell r="H460" t="str">
            <v>WSS OSS - NY</v>
          </cell>
          <cell r="V460">
            <v>0</v>
          </cell>
          <cell r="W460" t="str">
            <v>Not Valued - Intra Company Deal</v>
          </cell>
          <cell r="AE460">
            <v>0</v>
          </cell>
          <cell r="AH460">
            <v>0</v>
          </cell>
          <cell r="AI460">
            <v>0</v>
          </cell>
          <cell r="AK460">
            <v>0</v>
          </cell>
          <cell r="AM460" t="str">
            <v>NGP 3</v>
          </cell>
          <cell r="AP460">
            <v>0</v>
          </cell>
          <cell r="AQ460" t="str">
            <v>LOSS</v>
          </cell>
        </row>
        <row r="461">
          <cell r="A461" t="str">
            <v>SALE</v>
          </cell>
          <cell r="B461">
            <v>201202</v>
          </cell>
          <cell r="C461">
            <v>180007</v>
          </cell>
          <cell r="D461" t="str">
            <v>BP</v>
          </cell>
          <cell r="E461" t="str">
            <v>FUTTRG</v>
          </cell>
          <cell r="F461">
            <v>123950</v>
          </cell>
          <cell r="H461" t="str">
            <v>Sales - NIMO</v>
          </cell>
          <cell r="V461">
            <v>88725.625</v>
          </cell>
          <cell r="W461" t="str">
            <v>Valued from Nucleus</v>
          </cell>
          <cell r="AE461">
            <v>4.8780000000000001</v>
          </cell>
          <cell r="AH461">
            <v>0</v>
          </cell>
          <cell r="AI461">
            <v>0</v>
          </cell>
          <cell r="AK461">
            <v>0</v>
          </cell>
          <cell r="AM461" t="str">
            <v>NGP 3</v>
          </cell>
          <cell r="AP461">
            <v>88725.625</v>
          </cell>
          <cell r="AQ461" t="str">
            <v>GAIN</v>
          </cell>
        </row>
        <row r="462">
          <cell r="A462" t="str">
            <v>SALE</v>
          </cell>
          <cell r="B462">
            <v>201202</v>
          </cell>
          <cell r="C462">
            <v>180007</v>
          </cell>
          <cell r="D462" t="str">
            <v>BP</v>
          </cell>
          <cell r="E462" t="str">
            <v>GASTRG</v>
          </cell>
          <cell r="F462">
            <v>-123950</v>
          </cell>
          <cell r="H462" t="str">
            <v>Sales - NIMO</v>
          </cell>
          <cell r="V462">
            <v>-177451.25</v>
          </cell>
          <cell r="W462" t="str">
            <v>Valued from Nucleus</v>
          </cell>
          <cell r="AE462">
            <v>4.8780000000000001</v>
          </cell>
          <cell r="AH462">
            <v>604628.1</v>
          </cell>
          <cell r="AI462">
            <v>-123950</v>
          </cell>
          <cell r="AK462">
            <v>123950</v>
          </cell>
          <cell r="AM462" t="str">
            <v>NGP 3</v>
          </cell>
          <cell r="AP462">
            <v>-179919.8382</v>
          </cell>
          <cell r="AQ462" t="str">
            <v>LOSS</v>
          </cell>
        </row>
        <row r="463">
          <cell r="A463" t="str">
            <v>SALE</v>
          </cell>
          <cell r="B463">
            <v>201202</v>
          </cell>
          <cell r="C463">
            <v>181791</v>
          </cell>
          <cell r="D463" t="str">
            <v>LI</v>
          </cell>
          <cell r="E463" t="str">
            <v>GAS</v>
          </cell>
          <cell r="F463">
            <v>-232580</v>
          </cell>
          <cell r="H463" t="str">
            <v>WSS OSS - NY</v>
          </cell>
          <cell r="V463">
            <v>0</v>
          </cell>
          <cell r="W463" t="str">
            <v>Not Valued - Intra Company Deal</v>
          </cell>
          <cell r="AE463">
            <v>0</v>
          </cell>
          <cell r="AH463">
            <v>0</v>
          </cell>
          <cell r="AI463">
            <v>0</v>
          </cell>
          <cell r="AK463">
            <v>0</v>
          </cell>
          <cell r="AM463" t="str">
            <v>NGP 3</v>
          </cell>
          <cell r="AP463">
            <v>0</v>
          </cell>
          <cell r="AQ463" t="str">
            <v>LOSS</v>
          </cell>
        </row>
        <row r="464">
          <cell r="A464" t="str">
            <v>SALE</v>
          </cell>
          <cell r="B464">
            <v>201203</v>
          </cell>
          <cell r="C464">
            <v>180007</v>
          </cell>
          <cell r="D464" t="str">
            <v>BP</v>
          </cell>
          <cell r="E464" t="str">
            <v>FUTTRG</v>
          </cell>
          <cell r="F464">
            <v>132350</v>
          </cell>
          <cell r="H464" t="str">
            <v>Sales - NIMO</v>
          </cell>
          <cell r="V464">
            <v>-108064.93700000001</v>
          </cell>
          <cell r="W464" t="str">
            <v>Valued from Nucleus</v>
          </cell>
          <cell r="AE464">
            <v>4.827</v>
          </cell>
          <cell r="AH464">
            <v>0</v>
          </cell>
          <cell r="AI464">
            <v>0</v>
          </cell>
          <cell r="AK464">
            <v>0</v>
          </cell>
          <cell r="AM464" t="str">
            <v>NGP 3</v>
          </cell>
          <cell r="AP464">
            <v>-108064.93700000001</v>
          </cell>
          <cell r="AQ464" t="str">
            <v>LOSS</v>
          </cell>
        </row>
        <row r="465">
          <cell r="A465" t="str">
            <v>SALE</v>
          </cell>
          <cell r="B465">
            <v>201203</v>
          </cell>
          <cell r="C465">
            <v>180007</v>
          </cell>
          <cell r="D465" t="str">
            <v>BP</v>
          </cell>
          <cell r="E465" t="str">
            <v>GASTRG</v>
          </cell>
          <cell r="F465">
            <v>-132350</v>
          </cell>
          <cell r="H465" t="str">
            <v>Sales - NIMO</v>
          </cell>
          <cell r="V465">
            <v>216129.87400000001</v>
          </cell>
          <cell r="W465" t="str">
            <v>Valued from Nucleus</v>
          </cell>
          <cell r="AE465">
            <v>4.827</v>
          </cell>
          <cell r="AH465">
            <v>638853.44999999995</v>
          </cell>
          <cell r="AI465">
            <v>-132350</v>
          </cell>
          <cell r="AK465">
            <v>132350</v>
          </cell>
          <cell r="AM465" t="str">
            <v>NGP 3</v>
          </cell>
          <cell r="AP465">
            <v>213495.8443</v>
          </cell>
          <cell r="AQ465" t="str">
            <v>GAIN</v>
          </cell>
        </row>
        <row r="466">
          <cell r="A466" t="str">
            <v>SALE</v>
          </cell>
          <cell r="B466">
            <v>201203</v>
          </cell>
          <cell r="C466">
            <v>181791</v>
          </cell>
          <cell r="D466" t="str">
            <v>LI</v>
          </cell>
          <cell r="E466" t="str">
            <v>GAS</v>
          </cell>
          <cell r="F466">
            <v>-248620</v>
          </cell>
          <cell r="H466" t="str">
            <v>WSS OSS - NY</v>
          </cell>
          <cell r="V466">
            <v>0</v>
          </cell>
          <cell r="W466" t="str">
            <v>Not Valued - Intra Company Deal</v>
          </cell>
          <cell r="AE466">
            <v>0</v>
          </cell>
          <cell r="AH466">
            <v>0</v>
          </cell>
          <cell r="AI466">
            <v>0</v>
          </cell>
          <cell r="AK466">
            <v>0</v>
          </cell>
          <cell r="AM466" t="str">
            <v>NGP 3</v>
          </cell>
          <cell r="AP466">
            <v>0</v>
          </cell>
          <cell r="AQ466" t="str">
            <v>LOSS</v>
          </cell>
        </row>
        <row r="467">
          <cell r="A467" t="str">
            <v>SALE</v>
          </cell>
          <cell r="B467">
            <v>201204</v>
          </cell>
          <cell r="C467">
            <v>181791</v>
          </cell>
          <cell r="D467" t="str">
            <v>LI</v>
          </cell>
          <cell r="E467" t="str">
            <v>GAS</v>
          </cell>
          <cell r="F467">
            <v>-240600</v>
          </cell>
          <cell r="H467" t="str">
            <v>WSS OSS - NY</v>
          </cell>
          <cell r="V467">
            <v>0</v>
          </cell>
          <cell r="W467" t="str">
            <v>Not Valued - Intra Company Deal</v>
          </cell>
          <cell r="AE467">
            <v>0</v>
          </cell>
          <cell r="AH467">
            <v>0</v>
          </cell>
          <cell r="AI467">
            <v>0</v>
          </cell>
          <cell r="AK467">
            <v>0</v>
          </cell>
          <cell r="AM467" t="str">
            <v>NGP 3</v>
          </cell>
          <cell r="AP467">
            <v>0</v>
          </cell>
          <cell r="AQ467" t="str">
            <v>LOSS</v>
          </cell>
        </row>
        <row r="468">
          <cell r="A468" t="str">
            <v>SALE</v>
          </cell>
          <cell r="B468">
            <v>201205</v>
          </cell>
          <cell r="C468">
            <v>181791</v>
          </cell>
          <cell r="D468" t="str">
            <v>LI</v>
          </cell>
          <cell r="E468" t="str">
            <v>GAS</v>
          </cell>
          <cell r="F468">
            <v>-248620</v>
          </cell>
          <cell r="H468" t="str">
            <v>WSS OSS - NY</v>
          </cell>
          <cell r="V468">
            <v>0</v>
          </cell>
          <cell r="W468" t="str">
            <v>Not Valued - Intra Company Deal</v>
          </cell>
          <cell r="AE468">
            <v>0</v>
          </cell>
          <cell r="AH468">
            <v>0</v>
          </cell>
          <cell r="AI468">
            <v>0</v>
          </cell>
          <cell r="AK468">
            <v>0</v>
          </cell>
          <cell r="AM468" t="str">
            <v>NGP 3</v>
          </cell>
          <cell r="AP468">
            <v>0</v>
          </cell>
          <cell r="AQ468" t="str">
            <v>LOSS</v>
          </cell>
        </row>
        <row r="469">
          <cell r="A469" t="str">
            <v>SALE</v>
          </cell>
          <cell r="B469">
            <v>201206</v>
          </cell>
          <cell r="C469">
            <v>181791</v>
          </cell>
          <cell r="D469" t="str">
            <v>LI</v>
          </cell>
          <cell r="E469" t="str">
            <v>GAS</v>
          </cell>
          <cell r="F469">
            <v>-240600</v>
          </cell>
          <cell r="H469" t="str">
            <v>WSS OSS - NY</v>
          </cell>
          <cell r="V469">
            <v>0</v>
          </cell>
          <cell r="W469" t="str">
            <v>Not Valued - Intra Company Deal</v>
          </cell>
          <cell r="AE469">
            <v>0</v>
          </cell>
          <cell r="AH469">
            <v>0</v>
          </cell>
          <cell r="AI469">
            <v>0</v>
          </cell>
          <cell r="AK469">
            <v>0</v>
          </cell>
          <cell r="AM469" t="str">
            <v>NGP 3</v>
          </cell>
          <cell r="AP469">
            <v>0</v>
          </cell>
          <cell r="AQ469" t="str">
            <v>LOSS</v>
          </cell>
        </row>
        <row r="470">
          <cell r="A470" t="str">
            <v>SALE</v>
          </cell>
          <cell r="B470">
            <v>201207</v>
          </cell>
          <cell r="C470">
            <v>181791</v>
          </cell>
          <cell r="D470" t="str">
            <v>LI</v>
          </cell>
          <cell r="E470" t="str">
            <v>GAS</v>
          </cell>
          <cell r="F470">
            <v>-248620</v>
          </cell>
          <cell r="H470" t="str">
            <v>WSS OSS - NY</v>
          </cell>
          <cell r="V470">
            <v>0</v>
          </cell>
          <cell r="W470" t="str">
            <v>Not Valued - Intra Company Deal</v>
          </cell>
          <cell r="AE470">
            <v>0</v>
          </cell>
          <cell r="AH470">
            <v>0</v>
          </cell>
          <cell r="AI470">
            <v>0</v>
          </cell>
          <cell r="AK470">
            <v>0</v>
          </cell>
          <cell r="AM470" t="str">
            <v>NGP 3</v>
          </cell>
          <cell r="AP470">
            <v>0</v>
          </cell>
          <cell r="AQ470" t="str">
            <v>LOSS</v>
          </cell>
        </row>
        <row r="471">
          <cell r="A471" t="str">
            <v>SALE</v>
          </cell>
          <cell r="B471">
            <v>201208</v>
          </cell>
          <cell r="C471">
            <v>181791</v>
          </cell>
          <cell r="D471" t="str">
            <v>LI</v>
          </cell>
          <cell r="E471" t="str">
            <v>GAS</v>
          </cell>
          <cell r="F471">
            <v>-248620</v>
          </cell>
          <cell r="H471" t="str">
            <v>WSS OSS - NY</v>
          </cell>
          <cell r="V471">
            <v>0</v>
          </cell>
          <cell r="W471" t="str">
            <v>Not Valued - Intra Company Deal</v>
          </cell>
          <cell r="AE471">
            <v>0</v>
          </cell>
          <cell r="AH471">
            <v>0</v>
          </cell>
          <cell r="AI471">
            <v>0</v>
          </cell>
          <cell r="AK471">
            <v>0</v>
          </cell>
          <cell r="AM471" t="str">
            <v>NGP 3</v>
          </cell>
          <cell r="AP471">
            <v>0</v>
          </cell>
          <cell r="AQ471" t="str">
            <v>LOSS</v>
          </cell>
        </row>
        <row r="472">
          <cell r="A472" t="str">
            <v>SALE</v>
          </cell>
          <cell r="B472">
            <v>201209</v>
          </cell>
          <cell r="C472">
            <v>181791</v>
          </cell>
          <cell r="D472" t="str">
            <v>LI</v>
          </cell>
          <cell r="E472" t="str">
            <v>GAS</v>
          </cell>
          <cell r="F472">
            <v>-240600</v>
          </cell>
          <cell r="H472" t="str">
            <v>WSS OSS - NY</v>
          </cell>
          <cell r="V472">
            <v>0</v>
          </cell>
          <cell r="W472" t="str">
            <v>Not Valued - Intra Company Deal</v>
          </cell>
          <cell r="AE472">
            <v>0</v>
          </cell>
          <cell r="AH472">
            <v>0</v>
          </cell>
          <cell r="AI472">
            <v>0</v>
          </cell>
          <cell r="AK472">
            <v>0</v>
          </cell>
          <cell r="AM472" t="str">
            <v>NGP 3</v>
          </cell>
          <cell r="AP472">
            <v>0</v>
          </cell>
          <cell r="AQ472" t="str">
            <v>LOSS</v>
          </cell>
        </row>
        <row r="473">
          <cell r="A473" t="str">
            <v>SALE</v>
          </cell>
          <cell r="B473">
            <v>201210</v>
          </cell>
          <cell r="C473">
            <v>181791</v>
          </cell>
          <cell r="D473" t="str">
            <v>LI</v>
          </cell>
          <cell r="E473" t="str">
            <v>GAS</v>
          </cell>
          <cell r="F473">
            <v>-248620</v>
          </cell>
          <cell r="H473" t="str">
            <v>WSS OSS - NY</v>
          </cell>
          <cell r="V473">
            <v>0</v>
          </cell>
          <cell r="W473" t="str">
            <v>Not Valued - Intra Company Deal</v>
          </cell>
          <cell r="AE473">
            <v>0</v>
          </cell>
          <cell r="AH473">
            <v>0</v>
          </cell>
          <cell r="AI473">
            <v>0</v>
          </cell>
          <cell r="AK473">
            <v>0</v>
          </cell>
          <cell r="AM473" t="str">
            <v>NGP 3</v>
          </cell>
          <cell r="AP473">
            <v>0</v>
          </cell>
          <cell r="AQ473" t="str">
            <v>LOSS</v>
          </cell>
        </row>
        <row r="870">
          <cell r="AK870">
            <v>0</v>
          </cell>
        </row>
      </sheetData>
      <sheetData sheetId="20" refreshError="1"/>
      <sheetData sheetId="21">
        <row r="2">
          <cell r="C2">
            <v>201104</v>
          </cell>
          <cell r="D2" t="str">
            <v>CARGILL</v>
          </cell>
          <cell r="E2">
            <v>167165</v>
          </cell>
          <cell r="I2" t="str">
            <v>Supply - NY</v>
          </cell>
          <cell r="Z2" t="str">
            <v>Not Valued from Nucleus - AZ Model</v>
          </cell>
          <cell r="AB2">
            <v>0</v>
          </cell>
        </row>
        <row r="3">
          <cell r="C3">
            <v>201105</v>
          </cell>
          <cell r="D3" t="str">
            <v>CARGILL</v>
          </cell>
          <cell r="E3">
            <v>167165</v>
          </cell>
          <cell r="I3" t="str">
            <v>Supply - NY</v>
          </cell>
          <cell r="Z3" t="str">
            <v>Not Valued from Nucleus - AZ Model</v>
          </cell>
          <cell r="AB3">
            <v>0</v>
          </cell>
        </row>
        <row r="4">
          <cell r="C4">
            <v>201106</v>
          </cell>
          <cell r="D4" t="str">
            <v>CARGILL</v>
          </cell>
          <cell r="E4">
            <v>167165</v>
          </cell>
          <cell r="I4" t="str">
            <v>Supply - NY</v>
          </cell>
          <cell r="Z4" t="str">
            <v>Not Valued from Nucleus - AZ Model</v>
          </cell>
          <cell r="AB4">
            <v>0</v>
          </cell>
        </row>
        <row r="5">
          <cell r="C5">
            <v>201107</v>
          </cell>
          <cell r="D5" t="str">
            <v>CARGILL</v>
          </cell>
          <cell r="E5">
            <v>167165</v>
          </cell>
          <cell r="I5" t="str">
            <v>Supply - NY</v>
          </cell>
          <cell r="Z5" t="str">
            <v>Not Valued from Nucleus - AZ Model</v>
          </cell>
          <cell r="AB5">
            <v>0</v>
          </cell>
        </row>
        <row r="6">
          <cell r="C6">
            <v>201108</v>
          </cell>
          <cell r="D6" t="str">
            <v>CARGILL</v>
          </cell>
          <cell r="E6">
            <v>167165</v>
          </cell>
          <cell r="I6" t="str">
            <v>Supply - NY</v>
          </cell>
          <cell r="Z6" t="str">
            <v>Not Valued from Nucleus - AZ Model</v>
          </cell>
          <cell r="AB6">
            <v>0</v>
          </cell>
        </row>
        <row r="7">
          <cell r="C7">
            <v>201109</v>
          </cell>
          <cell r="D7" t="str">
            <v>CARGILL</v>
          </cell>
          <cell r="E7">
            <v>167165</v>
          </cell>
          <cell r="I7" t="str">
            <v>Supply - NY</v>
          </cell>
          <cell r="Z7" t="str">
            <v>Not Valued from Nucleus - AZ Model</v>
          </cell>
          <cell r="AB7">
            <v>0</v>
          </cell>
        </row>
        <row r="8">
          <cell r="C8">
            <v>201110</v>
          </cell>
          <cell r="D8" t="str">
            <v>CARGILL</v>
          </cell>
          <cell r="E8">
            <v>167165</v>
          </cell>
          <cell r="I8" t="str">
            <v>Supply - NY</v>
          </cell>
          <cell r="Z8" t="str">
            <v>Not Valued from Nucleus - AZ Model</v>
          </cell>
          <cell r="AB8">
            <v>0</v>
          </cell>
        </row>
        <row r="9">
          <cell r="C9">
            <v>201104</v>
          </cell>
          <cell r="D9" t="str">
            <v>CARGILL</v>
          </cell>
          <cell r="E9">
            <v>167167</v>
          </cell>
          <cell r="I9" t="str">
            <v>Supply - LI</v>
          </cell>
          <cell r="Z9" t="str">
            <v>Not Valued from Nucleus - AZ Model</v>
          </cell>
          <cell r="AB9">
            <v>0</v>
          </cell>
        </row>
        <row r="10">
          <cell r="C10">
            <v>201105</v>
          </cell>
          <cell r="D10" t="str">
            <v>CARGILL</v>
          </cell>
          <cell r="E10">
            <v>167167</v>
          </cell>
          <cell r="I10" t="str">
            <v>Supply - LI</v>
          </cell>
          <cell r="Z10" t="str">
            <v>Not Valued from Nucleus - AZ Model</v>
          </cell>
          <cell r="AB10">
            <v>0</v>
          </cell>
        </row>
        <row r="11">
          <cell r="C11">
            <v>201106</v>
          </cell>
          <cell r="D11" t="str">
            <v>CARGILL</v>
          </cell>
          <cell r="E11">
            <v>167167</v>
          </cell>
          <cell r="I11" t="str">
            <v>Supply - LI</v>
          </cell>
          <cell r="Z11" t="str">
            <v>Not Valued from Nucleus - AZ Model</v>
          </cell>
          <cell r="AB11">
            <v>0</v>
          </cell>
        </row>
        <row r="12">
          <cell r="C12">
            <v>201107</v>
          </cell>
          <cell r="D12" t="str">
            <v>CARGILL</v>
          </cell>
          <cell r="E12">
            <v>167167</v>
          </cell>
          <cell r="I12" t="str">
            <v>Supply - LI</v>
          </cell>
          <cell r="Z12" t="str">
            <v>Not Valued from Nucleus - AZ Model</v>
          </cell>
          <cell r="AB12">
            <v>0</v>
          </cell>
        </row>
        <row r="13">
          <cell r="C13">
            <v>201108</v>
          </cell>
          <cell r="D13" t="str">
            <v>CARGILL</v>
          </cell>
          <cell r="E13">
            <v>167167</v>
          </cell>
          <cell r="I13" t="str">
            <v>Supply - LI</v>
          </cell>
          <cell r="Z13" t="str">
            <v>Not Valued from Nucleus - AZ Model</v>
          </cell>
          <cell r="AB13">
            <v>0</v>
          </cell>
        </row>
        <row r="14">
          <cell r="C14">
            <v>201109</v>
          </cell>
          <cell r="D14" t="str">
            <v>CARGILL</v>
          </cell>
          <cell r="E14">
            <v>167167</v>
          </cell>
          <cell r="I14" t="str">
            <v>Supply - LI</v>
          </cell>
          <cell r="Z14" t="str">
            <v>Not Valued from Nucleus - AZ Model</v>
          </cell>
          <cell r="AB14">
            <v>0</v>
          </cell>
        </row>
        <row r="15">
          <cell r="C15">
            <v>201110</v>
          </cell>
          <cell r="D15" t="str">
            <v>CARGILL</v>
          </cell>
          <cell r="E15">
            <v>167167</v>
          </cell>
          <cell r="I15" t="str">
            <v>Supply - LI</v>
          </cell>
          <cell r="Z15" t="str">
            <v>Not Valued from Nucleus - AZ Model</v>
          </cell>
          <cell r="AB15">
            <v>0</v>
          </cell>
        </row>
        <row r="16">
          <cell r="C16">
            <v>201104</v>
          </cell>
          <cell r="D16" t="str">
            <v>REPSOL</v>
          </cell>
          <cell r="E16">
            <v>166059</v>
          </cell>
          <cell r="I16" t="str">
            <v>Supply - EN</v>
          </cell>
          <cell r="Z16" t="str">
            <v>Not Valued from Nucleus - Model</v>
          </cell>
          <cell r="AB16">
            <v>0</v>
          </cell>
        </row>
        <row r="17">
          <cell r="C17">
            <v>201105</v>
          </cell>
          <cell r="D17" t="str">
            <v>REPSOL</v>
          </cell>
          <cell r="E17">
            <v>166059</v>
          </cell>
          <cell r="I17" t="str">
            <v>Supply - EN</v>
          </cell>
          <cell r="Z17" t="str">
            <v>Not Valued from Nucleus - Model</v>
          </cell>
          <cell r="AB17">
            <v>0</v>
          </cell>
        </row>
        <row r="18">
          <cell r="C18">
            <v>201106</v>
          </cell>
          <cell r="D18" t="str">
            <v>REPSOL</v>
          </cell>
          <cell r="E18">
            <v>166059</v>
          </cell>
          <cell r="I18" t="str">
            <v>Supply - EN</v>
          </cell>
          <cell r="Z18" t="str">
            <v>Not Valued from Nucleus - Model</v>
          </cell>
          <cell r="AB18">
            <v>0</v>
          </cell>
        </row>
        <row r="19">
          <cell r="C19">
            <v>201107</v>
          </cell>
          <cell r="D19" t="str">
            <v>REPSOL</v>
          </cell>
          <cell r="E19">
            <v>166059</v>
          </cell>
          <cell r="I19" t="str">
            <v>Supply - EN</v>
          </cell>
          <cell r="Z19" t="str">
            <v>Not Valued from Nucleus - Model</v>
          </cell>
          <cell r="AB19">
            <v>0</v>
          </cell>
        </row>
        <row r="20">
          <cell r="C20">
            <v>201108</v>
          </cell>
          <cell r="D20" t="str">
            <v>REPSOL</v>
          </cell>
          <cell r="E20">
            <v>166059</v>
          </cell>
          <cell r="I20" t="str">
            <v>Supply - EN</v>
          </cell>
          <cell r="Z20" t="str">
            <v>Not Valued from Nucleus - Model</v>
          </cell>
          <cell r="AB20">
            <v>0</v>
          </cell>
        </row>
        <row r="21">
          <cell r="C21">
            <v>201109</v>
          </cell>
          <cell r="D21" t="str">
            <v>REPSOL</v>
          </cell>
          <cell r="E21">
            <v>166059</v>
          </cell>
          <cell r="I21" t="str">
            <v>Supply - EN</v>
          </cell>
          <cell r="Z21" t="str">
            <v>Not Valued from Nucleus - Model</v>
          </cell>
          <cell r="AB21">
            <v>0</v>
          </cell>
        </row>
        <row r="22">
          <cell r="C22">
            <v>201110</v>
          </cell>
          <cell r="D22" t="str">
            <v>REPSOL</v>
          </cell>
          <cell r="E22">
            <v>166059</v>
          </cell>
          <cell r="I22" t="str">
            <v>Supply - EN</v>
          </cell>
          <cell r="Z22" t="str">
            <v>Not Valued from Nucleus - Model</v>
          </cell>
          <cell r="AB22">
            <v>0</v>
          </cell>
        </row>
        <row r="23">
          <cell r="C23">
            <v>201104</v>
          </cell>
          <cell r="D23" t="str">
            <v>CARGILL</v>
          </cell>
          <cell r="E23">
            <v>167165</v>
          </cell>
          <cell r="I23" t="str">
            <v>Supply - NY</v>
          </cell>
          <cell r="Z23" t="str">
            <v>Not Valued from Nucleus - AZ Model</v>
          </cell>
          <cell r="AB23">
            <v>0</v>
          </cell>
        </row>
        <row r="24">
          <cell r="C24">
            <v>201105</v>
          </cell>
          <cell r="D24" t="str">
            <v>CARGILL</v>
          </cell>
          <cell r="E24">
            <v>167165</v>
          </cell>
          <cell r="I24" t="str">
            <v>Supply - NY</v>
          </cell>
          <cell r="Z24" t="str">
            <v>Not Valued from Nucleus - AZ Model</v>
          </cell>
          <cell r="AB24">
            <v>0</v>
          </cell>
        </row>
        <row r="25">
          <cell r="C25">
            <v>201106</v>
          </cell>
          <cell r="D25" t="str">
            <v>CARGILL</v>
          </cell>
          <cell r="E25">
            <v>167165</v>
          </cell>
          <cell r="I25" t="str">
            <v>Supply - NY</v>
          </cell>
          <cell r="Z25" t="str">
            <v>Not Valued from Nucleus - AZ Model</v>
          </cell>
          <cell r="AB25">
            <v>0</v>
          </cell>
        </row>
        <row r="26">
          <cell r="C26">
            <v>201107</v>
          </cell>
          <cell r="D26" t="str">
            <v>CARGILL</v>
          </cell>
          <cell r="E26">
            <v>167165</v>
          </cell>
          <cell r="I26" t="str">
            <v>Supply - NY</v>
          </cell>
          <cell r="Z26" t="str">
            <v>Not Valued from Nucleus - AZ Model</v>
          </cell>
          <cell r="AB26">
            <v>0</v>
          </cell>
        </row>
        <row r="27">
          <cell r="C27">
            <v>201108</v>
          </cell>
          <cell r="D27" t="str">
            <v>CARGILL</v>
          </cell>
          <cell r="E27">
            <v>167165</v>
          </cell>
          <cell r="I27" t="str">
            <v>Supply - NY</v>
          </cell>
          <cell r="Z27" t="str">
            <v>Not Valued from Nucleus - AZ Model</v>
          </cell>
          <cell r="AB27">
            <v>0</v>
          </cell>
        </row>
        <row r="28">
          <cell r="C28">
            <v>201109</v>
          </cell>
          <cell r="D28" t="str">
            <v>CARGILL</v>
          </cell>
          <cell r="E28">
            <v>167165</v>
          </cell>
          <cell r="I28" t="str">
            <v>Supply - NY</v>
          </cell>
          <cell r="Z28" t="str">
            <v>Not Valued from Nucleus - AZ Model</v>
          </cell>
          <cell r="AB28">
            <v>0</v>
          </cell>
        </row>
        <row r="29">
          <cell r="C29">
            <v>201110</v>
          </cell>
          <cell r="D29" t="str">
            <v>CARGILL</v>
          </cell>
          <cell r="E29">
            <v>167165</v>
          </cell>
          <cell r="I29" t="str">
            <v>Supply - NY</v>
          </cell>
          <cell r="Z29" t="str">
            <v>Not Valued from Nucleus - AZ Model</v>
          </cell>
          <cell r="AB29">
            <v>0</v>
          </cell>
        </row>
        <row r="30">
          <cell r="C30">
            <v>201104</v>
          </cell>
          <cell r="D30" t="str">
            <v>CARGILL</v>
          </cell>
          <cell r="E30">
            <v>167165</v>
          </cell>
          <cell r="I30" t="str">
            <v>Supply - NY</v>
          </cell>
          <cell r="Z30" t="str">
            <v>Not Valued from Nucleus - AZ Model</v>
          </cell>
          <cell r="AB30">
            <v>0</v>
          </cell>
        </row>
        <row r="31">
          <cell r="C31">
            <v>201105</v>
          </cell>
          <cell r="D31" t="str">
            <v>CARGILL</v>
          </cell>
          <cell r="E31">
            <v>167165</v>
          </cell>
          <cell r="I31" t="str">
            <v>Supply - NY</v>
          </cell>
          <cell r="Z31" t="str">
            <v>Not Valued from Nucleus - AZ Model</v>
          </cell>
          <cell r="AB31">
            <v>0</v>
          </cell>
        </row>
        <row r="32">
          <cell r="C32">
            <v>201106</v>
          </cell>
          <cell r="D32" t="str">
            <v>CARGILL</v>
          </cell>
          <cell r="E32">
            <v>167165</v>
          </cell>
          <cell r="I32" t="str">
            <v>Supply - NY</v>
          </cell>
          <cell r="Z32" t="str">
            <v>Not Valued from Nucleus - AZ Model</v>
          </cell>
          <cell r="AB32">
            <v>0</v>
          </cell>
        </row>
        <row r="33">
          <cell r="C33">
            <v>201107</v>
          </cell>
          <cell r="D33" t="str">
            <v>CARGILL</v>
          </cell>
          <cell r="E33">
            <v>167165</v>
          </cell>
          <cell r="I33" t="str">
            <v>Supply - NY</v>
          </cell>
          <cell r="Z33" t="str">
            <v>Not Valued from Nucleus - AZ Model</v>
          </cell>
          <cell r="AB33">
            <v>0</v>
          </cell>
        </row>
        <row r="34">
          <cell r="C34">
            <v>201108</v>
          </cell>
          <cell r="D34" t="str">
            <v>CARGILL</v>
          </cell>
          <cell r="E34">
            <v>167165</v>
          </cell>
          <cell r="I34" t="str">
            <v>Supply - NY</v>
          </cell>
          <cell r="Z34" t="str">
            <v>Not Valued from Nucleus - AZ Model</v>
          </cell>
          <cell r="AB34">
            <v>0</v>
          </cell>
        </row>
        <row r="35">
          <cell r="C35">
            <v>201109</v>
          </cell>
          <cell r="D35" t="str">
            <v>CARGILL</v>
          </cell>
          <cell r="E35">
            <v>167165</v>
          </cell>
          <cell r="I35" t="str">
            <v>Supply - NY</v>
          </cell>
          <cell r="Z35" t="str">
            <v>Not Valued from Nucleus - AZ Model</v>
          </cell>
          <cell r="AB35">
            <v>0</v>
          </cell>
        </row>
        <row r="36">
          <cell r="C36">
            <v>201110</v>
          </cell>
          <cell r="D36" t="str">
            <v>CARGILL</v>
          </cell>
          <cell r="E36">
            <v>167165</v>
          </cell>
          <cell r="I36" t="str">
            <v>Supply - NY</v>
          </cell>
          <cell r="Z36" t="str">
            <v>Not Valued from Nucleus - AZ Model</v>
          </cell>
          <cell r="AB36">
            <v>0</v>
          </cell>
        </row>
        <row r="37">
          <cell r="C37">
            <v>201104</v>
          </cell>
          <cell r="D37" t="str">
            <v>BGLNG</v>
          </cell>
          <cell r="E37">
            <v>166064</v>
          </cell>
          <cell r="I37" t="str">
            <v>Supply - LI</v>
          </cell>
          <cell r="Z37" t="str">
            <v>Valued from Nucleus</v>
          </cell>
          <cell r="AB37">
            <v>-112796.07303604459</v>
          </cell>
        </row>
        <row r="38">
          <cell r="C38">
            <v>201105</v>
          </cell>
          <cell r="D38" t="str">
            <v>BGLNG</v>
          </cell>
          <cell r="E38">
            <v>166064</v>
          </cell>
          <cell r="I38" t="str">
            <v>Supply - LI</v>
          </cell>
          <cell r="Z38" t="str">
            <v>Valued from Nucleus</v>
          </cell>
          <cell r="AB38">
            <v>-116532.62628564831</v>
          </cell>
        </row>
        <row r="39">
          <cell r="C39">
            <v>201106</v>
          </cell>
          <cell r="D39" t="str">
            <v>BGLNG</v>
          </cell>
          <cell r="E39">
            <v>166064</v>
          </cell>
          <cell r="I39" t="str">
            <v>Supply - LI</v>
          </cell>
          <cell r="Z39" t="str">
            <v>Valued from Nucleus</v>
          </cell>
          <cell r="AB39">
            <v>-112739.66371766289</v>
          </cell>
        </row>
        <row r="40">
          <cell r="C40">
            <v>201107</v>
          </cell>
          <cell r="D40" t="str">
            <v>BGLNG</v>
          </cell>
          <cell r="E40">
            <v>166064</v>
          </cell>
          <cell r="I40" t="str">
            <v>Supply - LI</v>
          </cell>
          <cell r="Z40" t="str">
            <v>Valued from Nucleus</v>
          </cell>
          <cell r="AB40">
            <v>-116168.86642278181</v>
          </cell>
        </row>
        <row r="41">
          <cell r="C41">
            <v>201108</v>
          </cell>
          <cell r="D41" t="str">
            <v>BGLNG</v>
          </cell>
          <cell r="E41">
            <v>166064</v>
          </cell>
          <cell r="I41" t="str">
            <v>Supply - LI</v>
          </cell>
          <cell r="Z41" t="str">
            <v>Valued from Nucleus</v>
          </cell>
          <cell r="AB41">
            <v>-116133.9808773095</v>
          </cell>
        </row>
        <row r="42">
          <cell r="C42">
            <v>201109</v>
          </cell>
          <cell r="D42" t="str">
            <v>BGLNG</v>
          </cell>
          <cell r="E42">
            <v>166064</v>
          </cell>
          <cell r="I42" t="str">
            <v>Supply - LI</v>
          </cell>
          <cell r="Z42" t="str">
            <v>Valued from Nucleus</v>
          </cell>
          <cell r="AB42">
            <v>-112342.70982259332</v>
          </cell>
        </row>
        <row r="43">
          <cell r="C43">
            <v>201110</v>
          </cell>
          <cell r="D43" t="str">
            <v>BGLNG</v>
          </cell>
          <cell r="E43">
            <v>166064</v>
          </cell>
          <cell r="I43" t="str">
            <v>Supply - LI</v>
          </cell>
          <cell r="Z43" t="str">
            <v>Valued from Nucleus</v>
          </cell>
          <cell r="AB43">
            <v>-115724.88790418528</v>
          </cell>
        </row>
        <row r="44">
          <cell r="C44">
            <v>201104</v>
          </cell>
          <cell r="D44" t="str">
            <v>EMERASVC</v>
          </cell>
          <cell r="E44">
            <v>166065</v>
          </cell>
          <cell r="I44" t="str">
            <v>Supply - LI</v>
          </cell>
          <cell r="Z44" t="str">
            <v>Valued from Nucleus</v>
          </cell>
          <cell r="AB44">
            <v>-56398.036518022294</v>
          </cell>
        </row>
        <row r="45">
          <cell r="C45">
            <v>201105</v>
          </cell>
          <cell r="D45" t="str">
            <v>EMERASVC</v>
          </cell>
          <cell r="E45">
            <v>166065</v>
          </cell>
          <cell r="I45" t="str">
            <v>Supply - LI</v>
          </cell>
          <cell r="Z45" t="str">
            <v>Valued from Nucleus</v>
          </cell>
          <cell r="AB45">
            <v>-58266.313142824154</v>
          </cell>
        </row>
        <row r="46">
          <cell r="C46">
            <v>201106</v>
          </cell>
          <cell r="D46" t="str">
            <v>EMERASVC</v>
          </cell>
          <cell r="E46">
            <v>166065</v>
          </cell>
          <cell r="I46" t="str">
            <v>Supply - LI</v>
          </cell>
          <cell r="Z46" t="str">
            <v>Valued from Nucleus</v>
          </cell>
          <cell r="AB46">
            <v>-56369.831858831443</v>
          </cell>
        </row>
        <row r="47">
          <cell r="C47">
            <v>201107</v>
          </cell>
          <cell r="D47" t="str">
            <v>EMERASVC</v>
          </cell>
          <cell r="E47">
            <v>166065</v>
          </cell>
          <cell r="I47" t="str">
            <v>Supply - LI</v>
          </cell>
          <cell r="Z47" t="str">
            <v>Valued from Nucleus</v>
          </cell>
          <cell r="AB47">
            <v>-58084.433211390904</v>
          </cell>
        </row>
        <row r="48">
          <cell r="C48">
            <v>201108</v>
          </cell>
          <cell r="D48" t="str">
            <v>EMERASVC</v>
          </cell>
          <cell r="E48">
            <v>166065</v>
          </cell>
          <cell r="I48" t="str">
            <v>Supply - LI</v>
          </cell>
          <cell r="Z48" t="str">
            <v>Valued from Nucleus</v>
          </cell>
          <cell r="AB48">
            <v>-58066.99043865475</v>
          </cell>
        </row>
        <row r="49">
          <cell r="C49">
            <v>201109</v>
          </cell>
          <cell r="D49" t="str">
            <v>EMERASVC</v>
          </cell>
          <cell r="E49">
            <v>166065</v>
          </cell>
          <cell r="I49" t="str">
            <v>Supply - LI</v>
          </cell>
          <cell r="Z49" t="str">
            <v>Valued from Nucleus</v>
          </cell>
          <cell r="AB49">
            <v>-56171.354911296658</v>
          </cell>
        </row>
        <row r="50">
          <cell r="C50">
            <v>201110</v>
          </cell>
          <cell r="D50" t="str">
            <v>EMERASVC</v>
          </cell>
          <cell r="E50">
            <v>166065</v>
          </cell>
          <cell r="I50" t="str">
            <v>Supply - LI</v>
          </cell>
          <cell r="Z50" t="str">
            <v>Valued from Nucleus</v>
          </cell>
          <cell r="AB50">
            <v>-57862.443952092639</v>
          </cell>
        </row>
        <row r="51">
          <cell r="C51">
            <v>201104</v>
          </cell>
          <cell r="D51" t="str">
            <v>JARON</v>
          </cell>
          <cell r="E51">
            <v>166076</v>
          </cell>
          <cell r="I51" t="str">
            <v>Supply - LI</v>
          </cell>
          <cell r="Z51" t="str">
            <v>Valued from Nucleus - Demand Only</v>
          </cell>
          <cell r="AB51">
            <v>-54007.519893425364</v>
          </cell>
        </row>
        <row r="52">
          <cell r="C52">
            <v>201105</v>
          </cell>
          <cell r="D52" t="str">
            <v>JARON</v>
          </cell>
          <cell r="E52">
            <v>166076</v>
          </cell>
          <cell r="I52" t="str">
            <v>Supply - LI</v>
          </cell>
          <cell r="Z52" t="str">
            <v>Valued from Nucleus - Demand Only</v>
          </cell>
          <cell r="AB52">
            <v>-55796.606769670863</v>
          </cell>
        </row>
        <row r="53">
          <cell r="C53">
            <v>201106</v>
          </cell>
          <cell r="D53" t="str">
            <v>JARON</v>
          </cell>
          <cell r="E53">
            <v>166076</v>
          </cell>
          <cell r="I53" t="str">
            <v>Supply - LI</v>
          </cell>
          <cell r="Z53" t="str">
            <v>Valued from Nucleus - Demand Only</v>
          </cell>
          <cell r="AB53">
            <v>-53980.510731646289</v>
          </cell>
        </row>
        <row r="54">
          <cell r="C54">
            <v>201107</v>
          </cell>
          <cell r="D54" t="str">
            <v>JARON</v>
          </cell>
          <cell r="E54">
            <v>166076</v>
          </cell>
          <cell r="I54" t="str">
            <v>Supply - LI</v>
          </cell>
          <cell r="Z54" t="str">
            <v>Valued from Nucleus - Demand Only</v>
          </cell>
          <cell r="AB54">
            <v>-55622.436095981604</v>
          </cell>
        </row>
        <row r="55">
          <cell r="C55">
            <v>201108</v>
          </cell>
          <cell r="D55" t="str">
            <v>JARON</v>
          </cell>
          <cell r="E55">
            <v>166076</v>
          </cell>
          <cell r="I55" t="str">
            <v>Supply - LI</v>
          </cell>
          <cell r="Z55" t="str">
            <v>Valued from Nucleus - Demand Only</v>
          </cell>
          <cell r="AB55">
            <v>-55605.732661718546</v>
          </cell>
        </row>
        <row r="56">
          <cell r="C56">
            <v>201109</v>
          </cell>
          <cell r="D56" t="str">
            <v>JARON</v>
          </cell>
          <cell r="E56">
            <v>166076</v>
          </cell>
          <cell r="I56" t="str">
            <v>Supply - LI</v>
          </cell>
          <cell r="Z56" t="str">
            <v>Valued from Nucleus - Demand Only</v>
          </cell>
          <cell r="AB56">
            <v>-53790.446531646252</v>
          </cell>
        </row>
        <row r="57">
          <cell r="C57">
            <v>201110</v>
          </cell>
          <cell r="D57" t="str">
            <v>JARON</v>
          </cell>
          <cell r="E57">
            <v>166076</v>
          </cell>
          <cell r="I57" t="str">
            <v>Supply - LI</v>
          </cell>
          <cell r="Z57" t="str">
            <v>Valued from Nucleus - Demand Only</v>
          </cell>
          <cell r="AB57">
            <v>-55409.856189341648</v>
          </cell>
        </row>
        <row r="58">
          <cell r="C58">
            <v>201104</v>
          </cell>
          <cell r="D58" t="str">
            <v>TENASKA</v>
          </cell>
          <cell r="E58">
            <v>166066</v>
          </cell>
          <cell r="I58" t="str">
            <v>Supply - LI</v>
          </cell>
          <cell r="Z58" t="str">
            <v>Valued from Nucleus</v>
          </cell>
          <cell r="AB58">
            <v>-56398.036518022294</v>
          </cell>
        </row>
        <row r="59">
          <cell r="C59">
            <v>201105</v>
          </cell>
          <cell r="D59" t="str">
            <v>TENASKA</v>
          </cell>
          <cell r="E59">
            <v>166066</v>
          </cell>
          <cell r="I59" t="str">
            <v>Supply - LI</v>
          </cell>
          <cell r="Z59" t="str">
            <v>Valued from Nucleus</v>
          </cell>
          <cell r="AB59">
            <v>-58266.313142824154</v>
          </cell>
        </row>
        <row r="60">
          <cell r="C60">
            <v>201106</v>
          </cell>
          <cell r="D60" t="str">
            <v>TENASKA</v>
          </cell>
          <cell r="E60">
            <v>166066</v>
          </cell>
          <cell r="I60" t="str">
            <v>Supply - LI</v>
          </cell>
          <cell r="Z60" t="str">
            <v>Valued from Nucleus</v>
          </cell>
          <cell r="AB60">
            <v>-56369.831858831443</v>
          </cell>
        </row>
        <row r="61">
          <cell r="C61">
            <v>201107</v>
          </cell>
          <cell r="D61" t="str">
            <v>TENASKA</v>
          </cell>
          <cell r="E61">
            <v>166066</v>
          </cell>
          <cell r="I61" t="str">
            <v>Supply - LI</v>
          </cell>
          <cell r="Z61" t="str">
            <v>Valued from Nucleus</v>
          </cell>
          <cell r="AB61">
            <v>-58084.433211390904</v>
          </cell>
        </row>
        <row r="62">
          <cell r="C62">
            <v>201108</v>
          </cell>
          <cell r="D62" t="str">
            <v>TENASKA</v>
          </cell>
          <cell r="E62">
            <v>166066</v>
          </cell>
          <cell r="I62" t="str">
            <v>Supply - LI</v>
          </cell>
          <cell r="Z62" t="str">
            <v>Valued from Nucleus</v>
          </cell>
          <cell r="AB62">
            <v>-58066.99043865475</v>
          </cell>
        </row>
        <row r="63">
          <cell r="C63">
            <v>201109</v>
          </cell>
          <cell r="D63" t="str">
            <v>TENASKA</v>
          </cell>
          <cell r="E63">
            <v>166066</v>
          </cell>
          <cell r="I63" t="str">
            <v>Supply - LI</v>
          </cell>
          <cell r="Z63" t="str">
            <v>Valued from Nucleus</v>
          </cell>
          <cell r="AB63">
            <v>-56171.354911296658</v>
          </cell>
        </row>
        <row r="64">
          <cell r="C64">
            <v>201110</v>
          </cell>
          <cell r="D64" t="str">
            <v>TENASKA</v>
          </cell>
          <cell r="E64">
            <v>166066</v>
          </cell>
          <cell r="I64" t="str">
            <v>Supply - LI</v>
          </cell>
          <cell r="Z64" t="str">
            <v>Valued from Nucleus</v>
          </cell>
          <cell r="AB64">
            <v>-57862.443952092639</v>
          </cell>
        </row>
        <row r="65">
          <cell r="C65">
            <v>201104</v>
          </cell>
          <cell r="D65" t="str">
            <v>CARGILL</v>
          </cell>
          <cell r="E65">
            <v>167167</v>
          </cell>
          <cell r="I65" t="str">
            <v>Supply - LI</v>
          </cell>
          <cell r="Z65" t="str">
            <v>Not Valued from Nucleus - AZ Model</v>
          </cell>
          <cell r="AB65">
            <v>0</v>
          </cell>
        </row>
        <row r="66">
          <cell r="C66">
            <v>201105</v>
          </cell>
          <cell r="D66" t="str">
            <v>CARGILL</v>
          </cell>
          <cell r="E66">
            <v>167167</v>
          </cell>
          <cell r="I66" t="str">
            <v>Supply - LI</v>
          </cell>
          <cell r="Z66" t="str">
            <v>Not Valued from Nucleus - AZ Model</v>
          </cell>
          <cell r="AB66">
            <v>0</v>
          </cell>
        </row>
        <row r="67">
          <cell r="C67">
            <v>201106</v>
          </cell>
          <cell r="D67" t="str">
            <v>CARGILL</v>
          </cell>
          <cell r="E67">
            <v>167167</v>
          </cell>
          <cell r="I67" t="str">
            <v>Supply - LI</v>
          </cell>
          <cell r="Z67" t="str">
            <v>Not Valued from Nucleus - AZ Model</v>
          </cell>
          <cell r="AB67">
            <v>0</v>
          </cell>
        </row>
        <row r="68">
          <cell r="C68">
            <v>201107</v>
          </cell>
          <cell r="D68" t="str">
            <v>CARGILL</v>
          </cell>
          <cell r="E68">
            <v>167167</v>
          </cell>
          <cell r="I68" t="str">
            <v>Supply - LI</v>
          </cell>
          <cell r="Z68" t="str">
            <v>Not Valued from Nucleus - AZ Model</v>
          </cell>
          <cell r="AB68">
            <v>0</v>
          </cell>
        </row>
        <row r="69">
          <cell r="C69">
            <v>201108</v>
          </cell>
          <cell r="D69" t="str">
            <v>CARGILL</v>
          </cell>
          <cell r="E69">
            <v>167167</v>
          </cell>
          <cell r="I69" t="str">
            <v>Supply - LI</v>
          </cell>
          <cell r="Z69" t="str">
            <v>Not Valued from Nucleus - AZ Model</v>
          </cell>
          <cell r="AB69">
            <v>0</v>
          </cell>
        </row>
        <row r="70">
          <cell r="C70">
            <v>201109</v>
          </cell>
          <cell r="D70" t="str">
            <v>CARGILL</v>
          </cell>
          <cell r="E70">
            <v>167167</v>
          </cell>
          <cell r="I70" t="str">
            <v>Supply - LI</v>
          </cell>
          <cell r="Z70" t="str">
            <v>Not Valued from Nucleus - AZ Model</v>
          </cell>
          <cell r="AB70">
            <v>0</v>
          </cell>
        </row>
        <row r="71">
          <cell r="C71">
            <v>201110</v>
          </cell>
          <cell r="D71" t="str">
            <v>CARGILL</v>
          </cell>
          <cell r="E71">
            <v>167167</v>
          </cell>
          <cell r="I71" t="str">
            <v>Supply - LI</v>
          </cell>
          <cell r="Z71" t="str">
            <v>Not Valued from Nucleus - AZ Model</v>
          </cell>
          <cell r="AB71">
            <v>0</v>
          </cell>
        </row>
        <row r="72">
          <cell r="C72">
            <v>201104</v>
          </cell>
          <cell r="D72" t="str">
            <v>CARGILL</v>
          </cell>
          <cell r="E72">
            <v>167167</v>
          </cell>
          <cell r="I72" t="str">
            <v>Supply - LI</v>
          </cell>
          <cell r="Z72" t="str">
            <v>Not Valued from Nucleus - AZ Model</v>
          </cell>
          <cell r="AB72">
            <v>0</v>
          </cell>
        </row>
        <row r="73">
          <cell r="C73">
            <v>201105</v>
          </cell>
          <cell r="D73" t="str">
            <v>CARGILL</v>
          </cell>
          <cell r="E73">
            <v>167167</v>
          </cell>
          <cell r="I73" t="str">
            <v>Supply - LI</v>
          </cell>
          <cell r="Z73" t="str">
            <v>Not Valued from Nucleus - AZ Model</v>
          </cell>
          <cell r="AB73">
            <v>0</v>
          </cell>
        </row>
        <row r="74">
          <cell r="C74">
            <v>201106</v>
          </cell>
          <cell r="D74" t="str">
            <v>CARGILL</v>
          </cell>
          <cell r="E74">
            <v>167167</v>
          </cell>
          <cell r="I74" t="str">
            <v>Supply - LI</v>
          </cell>
          <cell r="Z74" t="str">
            <v>Not Valued from Nucleus - AZ Model</v>
          </cell>
          <cell r="AB74">
            <v>0</v>
          </cell>
        </row>
        <row r="75">
          <cell r="C75">
            <v>201107</v>
          </cell>
          <cell r="D75" t="str">
            <v>CARGILL</v>
          </cell>
          <cell r="E75">
            <v>167167</v>
          </cell>
          <cell r="I75" t="str">
            <v>Supply - LI</v>
          </cell>
          <cell r="Z75" t="str">
            <v>Not Valued from Nucleus - AZ Model</v>
          </cell>
          <cell r="AB75">
            <v>0</v>
          </cell>
        </row>
        <row r="76">
          <cell r="C76">
            <v>201108</v>
          </cell>
          <cell r="D76" t="str">
            <v>CARGILL</v>
          </cell>
          <cell r="E76">
            <v>167167</v>
          </cell>
          <cell r="I76" t="str">
            <v>Supply - LI</v>
          </cell>
          <cell r="Z76" t="str">
            <v>Not Valued from Nucleus - AZ Model</v>
          </cell>
          <cell r="AB76">
            <v>0</v>
          </cell>
        </row>
        <row r="77">
          <cell r="C77">
            <v>201109</v>
          </cell>
          <cell r="D77" t="str">
            <v>CARGILL</v>
          </cell>
          <cell r="E77">
            <v>167167</v>
          </cell>
          <cell r="I77" t="str">
            <v>Supply - LI</v>
          </cell>
          <cell r="Z77" t="str">
            <v>Not Valued from Nucleus - AZ Model</v>
          </cell>
          <cell r="AB77">
            <v>0</v>
          </cell>
        </row>
        <row r="78">
          <cell r="C78">
            <v>201110</v>
          </cell>
          <cell r="D78" t="str">
            <v>CARGILL</v>
          </cell>
          <cell r="E78">
            <v>167167</v>
          </cell>
          <cell r="I78" t="str">
            <v>Supply - LI</v>
          </cell>
          <cell r="Z78" t="str">
            <v>Not Valued from Nucleus - AZ Model</v>
          </cell>
          <cell r="AB78">
            <v>0</v>
          </cell>
        </row>
        <row r="79">
          <cell r="C79">
            <v>201104</v>
          </cell>
          <cell r="D79" t="str">
            <v>BGLNG</v>
          </cell>
          <cell r="E79">
            <v>166064</v>
          </cell>
          <cell r="I79" t="str">
            <v>Supply - LI</v>
          </cell>
          <cell r="Z79" t="str">
            <v>Valued from Nucleus</v>
          </cell>
          <cell r="AB79">
            <v>-210372.96394526027</v>
          </cell>
        </row>
        <row r="80">
          <cell r="C80">
            <v>201105</v>
          </cell>
          <cell r="D80" t="str">
            <v>BGLNG</v>
          </cell>
          <cell r="E80">
            <v>166064</v>
          </cell>
          <cell r="I80" t="str">
            <v>Supply - LI</v>
          </cell>
          <cell r="Z80" t="str">
            <v>Valued from Nucleus</v>
          </cell>
          <cell r="AB80">
            <v>-217341.91030039827</v>
          </cell>
        </row>
        <row r="81">
          <cell r="C81">
            <v>201106</v>
          </cell>
          <cell r="D81" t="str">
            <v>BGLNG</v>
          </cell>
          <cell r="E81">
            <v>166064</v>
          </cell>
          <cell r="I81" t="str">
            <v>Supply - LI</v>
          </cell>
          <cell r="Z81" t="str">
            <v>Valued from Nucleus</v>
          </cell>
          <cell r="AB81">
            <v>-210267.75642178292</v>
          </cell>
        </row>
        <row r="82">
          <cell r="C82">
            <v>201107</v>
          </cell>
          <cell r="D82" t="str">
            <v>BGLNG</v>
          </cell>
          <cell r="E82">
            <v>166064</v>
          </cell>
          <cell r="I82" t="str">
            <v>Supply - LI</v>
          </cell>
          <cell r="Z82" t="str">
            <v>Valued from Nucleus</v>
          </cell>
          <cell r="AB82">
            <v>-216683.91892099808</v>
          </cell>
        </row>
        <row r="83">
          <cell r="C83">
            <v>201108</v>
          </cell>
          <cell r="D83" t="str">
            <v>BGLNG</v>
          </cell>
          <cell r="E83">
            <v>166064</v>
          </cell>
          <cell r="I83" t="str">
            <v>Supply - LI</v>
          </cell>
          <cell r="Z83" t="str">
            <v>Valued from Nucleus</v>
          </cell>
          <cell r="AB83">
            <v>-216618.84867507589</v>
          </cell>
        </row>
        <row r="84">
          <cell r="C84">
            <v>201109</v>
          </cell>
          <cell r="D84" t="str">
            <v>BGLNG</v>
          </cell>
          <cell r="E84">
            <v>166064</v>
          </cell>
          <cell r="I84" t="str">
            <v>Supply - LI</v>
          </cell>
          <cell r="Z84" t="str">
            <v>Valued from Nucleus</v>
          </cell>
          <cell r="AB84">
            <v>-209547.18227146415</v>
          </cell>
        </row>
        <row r="85">
          <cell r="C85">
            <v>201110</v>
          </cell>
          <cell r="D85" t="str">
            <v>BGLNG</v>
          </cell>
          <cell r="E85">
            <v>166064</v>
          </cell>
          <cell r="I85" t="str">
            <v>Supply - LI</v>
          </cell>
          <cell r="Z85" t="str">
            <v>Valued from Nucleus</v>
          </cell>
          <cell r="AB85">
            <v>-215877.83997716749</v>
          </cell>
        </row>
        <row r="86">
          <cell r="C86">
            <v>201104</v>
          </cell>
          <cell r="D86" t="str">
            <v>EMERASVC</v>
          </cell>
          <cell r="E86">
            <v>166065</v>
          </cell>
          <cell r="I86" t="str">
            <v>Supply - LI</v>
          </cell>
          <cell r="Z86" t="str">
            <v>Valued from Nucleus</v>
          </cell>
          <cell r="AB86">
            <v>-105192.18509467595</v>
          </cell>
        </row>
        <row r="87">
          <cell r="C87">
            <v>201105</v>
          </cell>
          <cell r="D87" t="str">
            <v>EMERASVC</v>
          </cell>
          <cell r="E87">
            <v>166065</v>
          </cell>
          <cell r="I87" t="str">
            <v>Supply - LI</v>
          </cell>
          <cell r="Z87" t="str">
            <v>Valued from Nucleus</v>
          </cell>
          <cell r="AB87">
            <v>-108676.84719743219</v>
          </cell>
        </row>
        <row r="88">
          <cell r="C88">
            <v>201106</v>
          </cell>
          <cell r="D88" t="str">
            <v>EMERASVC</v>
          </cell>
          <cell r="E88">
            <v>166065</v>
          </cell>
          <cell r="I88" t="str">
            <v>Supply - LI</v>
          </cell>
          <cell r="Z88" t="str">
            <v>Valued from Nucleus</v>
          </cell>
          <cell r="AB88">
            <v>-105139.57848080584</v>
          </cell>
        </row>
        <row r="89">
          <cell r="C89">
            <v>201107</v>
          </cell>
          <cell r="D89" t="str">
            <v>EMERASVC</v>
          </cell>
          <cell r="E89">
            <v>166065</v>
          </cell>
          <cell r="I89" t="str">
            <v>Supply - LI</v>
          </cell>
          <cell r="Z89" t="str">
            <v>Valued from Nucleus</v>
          </cell>
          <cell r="AB89">
            <v>-108347.83366986419</v>
          </cell>
        </row>
        <row r="90">
          <cell r="C90">
            <v>201108</v>
          </cell>
          <cell r="D90" t="str">
            <v>EMERASVC</v>
          </cell>
          <cell r="E90">
            <v>166065</v>
          </cell>
          <cell r="I90" t="str">
            <v>Supply - LI</v>
          </cell>
          <cell r="Z90" t="str">
            <v>Valued from Nucleus</v>
          </cell>
          <cell r="AB90">
            <v>-108315.29678287625</v>
          </cell>
        </row>
        <row r="91">
          <cell r="C91">
            <v>201109</v>
          </cell>
          <cell r="D91" t="str">
            <v>EMERASVC</v>
          </cell>
          <cell r="E91">
            <v>166065</v>
          </cell>
          <cell r="I91" t="str">
            <v>Supply - LI</v>
          </cell>
          <cell r="Z91" t="str">
            <v>Valued from Nucleus</v>
          </cell>
          <cell r="AB91">
            <v>-104779.27187118611</v>
          </cell>
        </row>
        <row r="92">
          <cell r="C92">
            <v>201110</v>
          </cell>
          <cell r="D92" t="str">
            <v>EMERASVC</v>
          </cell>
          <cell r="E92">
            <v>166065</v>
          </cell>
          <cell r="I92" t="str">
            <v>Supply - LI</v>
          </cell>
          <cell r="Z92" t="str">
            <v>Valued from Nucleus</v>
          </cell>
          <cell r="AB92">
            <v>-107944.77234548975</v>
          </cell>
        </row>
        <row r="93">
          <cell r="C93">
            <v>201104</v>
          </cell>
          <cell r="D93" t="str">
            <v>JARON</v>
          </cell>
          <cell r="E93">
            <v>166076</v>
          </cell>
          <cell r="I93" t="str">
            <v>Supply - LI</v>
          </cell>
          <cell r="Z93" t="str">
            <v>Valued from Nucleus - Demand Only</v>
          </cell>
          <cell r="AB93">
            <v>-100724.73949210813</v>
          </cell>
        </row>
        <row r="94">
          <cell r="C94">
            <v>201105</v>
          </cell>
          <cell r="D94" t="str">
            <v>JARON</v>
          </cell>
          <cell r="E94">
            <v>166076</v>
          </cell>
          <cell r="I94" t="str">
            <v>Supply - LI</v>
          </cell>
          <cell r="Z94" t="str">
            <v>Valued from Nucleus - Demand Only</v>
          </cell>
          <cell r="AB94">
            <v>-104061.41019822797</v>
          </cell>
        </row>
        <row r="95">
          <cell r="C95">
            <v>201106</v>
          </cell>
          <cell r="D95" t="str">
            <v>JARON</v>
          </cell>
          <cell r="E95">
            <v>166076</v>
          </cell>
          <cell r="I95" t="str">
            <v>Supply - LI</v>
          </cell>
          <cell r="Z95" t="str">
            <v>Valued from Nucleus - Demand Only</v>
          </cell>
          <cell r="AB95">
            <v>-100674.36704787322</v>
          </cell>
        </row>
        <row r="96">
          <cell r="C96">
            <v>201107</v>
          </cell>
          <cell r="D96" t="str">
            <v>JARON</v>
          </cell>
          <cell r="E96">
            <v>166076</v>
          </cell>
          <cell r="I96" t="str">
            <v>Supply - LI</v>
          </cell>
          <cell r="Z96" t="str">
            <v>Valued from Nucleus - Demand Only</v>
          </cell>
          <cell r="AB96">
            <v>-103746.36966718626</v>
          </cell>
        </row>
        <row r="97">
          <cell r="C97">
            <v>201108</v>
          </cell>
          <cell r="D97" t="str">
            <v>JARON</v>
          </cell>
          <cell r="E97">
            <v>166076</v>
          </cell>
          <cell r="I97" t="str">
            <v>Supply - LI</v>
          </cell>
          <cell r="Z97" t="str">
            <v>Valued from Nucleus - Demand Only</v>
          </cell>
          <cell r="AB97">
            <v>-103715.21460122014</v>
          </cell>
        </row>
        <row r="98">
          <cell r="C98">
            <v>201109</v>
          </cell>
          <cell r="D98" t="str">
            <v>JARON</v>
          </cell>
          <cell r="E98">
            <v>166076</v>
          </cell>
          <cell r="I98" t="str">
            <v>Supply - LI</v>
          </cell>
          <cell r="Z98" t="str">
            <v>Valued from Nucleus - Demand Only</v>
          </cell>
          <cell r="AB98">
            <v>-100329.36243219223</v>
          </cell>
        </row>
        <row r="99">
          <cell r="C99">
            <v>201110</v>
          </cell>
          <cell r="D99" t="str">
            <v>JARON</v>
          </cell>
          <cell r="E99">
            <v>166076</v>
          </cell>
          <cell r="I99" t="str">
            <v>Supply - LI</v>
          </cell>
          <cell r="Z99" t="str">
            <v>Valued from Nucleus - Demand Only</v>
          </cell>
          <cell r="AB99">
            <v>-103360.42610245834</v>
          </cell>
        </row>
        <row r="100">
          <cell r="C100">
            <v>201104</v>
          </cell>
          <cell r="D100" t="str">
            <v>TENASKA</v>
          </cell>
          <cell r="E100">
            <v>166066</v>
          </cell>
          <cell r="I100" t="str">
            <v>Supply - LI</v>
          </cell>
          <cell r="Z100" t="str">
            <v>Valued from Nucleus</v>
          </cell>
          <cell r="AB100">
            <v>-105192.18509467595</v>
          </cell>
        </row>
        <row r="101">
          <cell r="C101">
            <v>201105</v>
          </cell>
          <cell r="D101" t="str">
            <v>TENASKA</v>
          </cell>
          <cell r="E101">
            <v>166066</v>
          </cell>
          <cell r="I101" t="str">
            <v>Supply - LI</v>
          </cell>
          <cell r="Z101" t="str">
            <v>Valued from Nucleus</v>
          </cell>
          <cell r="AB101">
            <v>-108676.84719743219</v>
          </cell>
        </row>
        <row r="102">
          <cell r="C102">
            <v>201106</v>
          </cell>
          <cell r="D102" t="str">
            <v>TENASKA</v>
          </cell>
          <cell r="E102">
            <v>166066</v>
          </cell>
          <cell r="I102" t="str">
            <v>Supply - LI</v>
          </cell>
          <cell r="Z102" t="str">
            <v>Valued from Nucleus</v>
          </cell>
          <cell r="AB102">
            <v>-105139.57848080584</v>
          </cell>
        </row>
        <row r="103">
          <cell r="C103">
            <v>201107</v>
          </cell>
          <cell r="D103" t="str">
            <v>TENASKA</v>
          </cell>
          <cell r="E103">
            <v>166066</v>
          </cell>
          <cell r="I103" t="str">
            <v>Supply - LI</v>
          </cell>
          <cell r="Z103" t="str">
            <v>Valued from Nucleus</v>
          </cell>
          <cell r="AB103">
            <v>-108347.83366986419</v>
          </cell>
        </row>
        <row r="104">
          <cell r="C104">
            <v>201108</v>
          </cell>
          <cell r="D104" t="str">
            <v>TENASKA</v>
          </cell>
          <cell r="E104">
            <v>166066</v>
          </cell>
          <cell r="I104" t="str">
            <v>Supply - LI</v>
          </cell>
          <cell r="Z104" t="str">
            <v>Valued from Nucleus</v>
          </cell>
          <cell r="AB104">
            <v>-108315.29678287625</v>
          </cell>
        </row>
        <row r="105">
          <cell r="C105">
            <v>201109</v>
          </cell>
          <cell r="D105" t="str">
            <v>TENASKA</v>
          </cell>
          <cell r="E105">
            <v>166066</v>
          </cell>
          <cell r="I105" t="str">
            <v>Supply - LI</v>
          </cell>
          <cell r="Z105" t="str">
            <v>Valued from Nucleus</v>
          </cell>
          <cell r="AB105">
            <v>-104779.27187118611</v>
          </cell>
        </row>
        <row r="106">
          <cell r="C106">
            <v>201110</v>
          </cell>
          <cell r="D106" t="str">
            <v>TENASKA</v>
          </cell>
          <cell r="E106">
            <v>166066</v>
          </cell>
          <cell r="I106" t="str">
            <v>Supply - LI</v>
          </cell>
          <cell r="Z106" t="str">
            <v>Valued from Nucleus</v>
          </cell>
          <cell r="AB106">
            <v>-107944.77234548975</v>
          </cell>
        </row>
        <row r="107">
          <cell r="C107">
            <v>201104</v>
          </cell>
          <cell r="D107" t="str">
            <v>CARGILL</v>
          </cell>
          <cell r="E107">
            <v>167167</v>
          </cell>
          <cell r="I107" t="str">
            <v>Supply - LI</v>
          </cell>
          <cell r="Z107" t="str">
            <v>Not Valued from Nucleus - AZ Model</v>
          </cell>
          <cell r="AB107">
            <v>0</v>
          </cell>
        </row>
        <row r="108">
          <cell r="C108">
            <v>201105</v>
          </cell>
          <cell r="D108" t="str">
            <v>CARGILL</v>
          </cell>
          <cell r="E108">
            <v>167167</v>
          </cell>
          <cell r="I108" t="str">
            <v>Supply - LI</v>
          </cell>
          <cell r="Z108" t="str">
            <v>Not Valued from Nucleus - AZ Model</v>
          </cell>
          <cell r="AB108">
            <v>0</v>
          </cell>
        </row>
        <row r="109">
          <cell r="C109">
            <v>201106</v>
          </cell>
          <cell r="D109" t="str">
            <v>CARGILL</v>
          </cell>
          <cell r="E109">
            <v>167167</v>
          </cell>
          <cell r="I109" t="str">
            <v>Supply - LI</v>
          </cell>
          <cell r="Z109" t="str">
            <v>Not Valued from Nucleus - AZ Model</v>
          </cell>
          <cell r="AB109">
            <v>0</v>
          </cell>
        </row>
        <row r="110">
          <cell r="C110">
            <v>201107</v>
          </cell>
          <cell r="D110" t="str">
            <v>CARGILL</v>
          </cell>
          <cell r="E110">
            <v>167167</v>
          </cell>
          <cell r="I110" t="str">
            <v>Supply - LI</v>
          </cell>
          <cell r="Z110" t="str">
            <v>Not Valued from Nucleus - AZ Model</v>
          </cell>
          <cell r="AB110">
            <v>0</v>
          </cell>
        </row>
        <row r="111">
          <cell r="C111">
            <v>201108</v>
          </cell>
          <cell r="D111" t="str">
            <v>CARGILL</v>
          </cell>
          <cell r="E111">
            <v>167167</v>
          </cell>
          <cell r="I111" t="str">
            <v>Supply - LI</v>
          </cell>
          <cell r="Z111" t="str">
            <v>Not Valued from Nucleus - AZ Model</v>
          </cell>
          <cell r="AB111">
            <v>0</v>
          </cell>
        </row>
        <row r="112">
          <cell r="C112">
            <v>201109</v>
          </cell>
          <cell r="D112" t="str">
            <v>CARGILL</v>
          </cell>
          <cell r="E112">
            <v>167167</v>
          </cell>
          <cell r="I112" t="str">
            <v>Supply - LI</v>
          </cell>
          <cell r="Z112" t="str">
            <v>Not Valued from Nucleus - AZ Model</v>
          </cell>
          <cell r="AB112">
            <v>0</v>
          </cell>
        </row>
        <row r="113">
          <cell r="C113">
            <v>201110</v>
          </cell>
          <cell r="D113" t="str">
            <v>CARGILL</v>
          </cell>
          <cell r="E113">
            <v>167167</v>
          </cell>
          <cell r="I113" t="str">
            <v>Supply - LI</v>
          </cell>
          <cell r="Z113" t="str">
            <v>Not Valued from Nucleus - AZ Model</v>
          </cell>
          <cell r="AB113">
            <v>0</v>
          </cell>
        </row>
        <row r="114">
          <cell r="C114">
            <v>201104</v>
          </cell>
          <cell r="D114" t="str">
            <v>CARGILL</v>
          </cell>
          <cell r="E114">
            <v>167165</v>
          </cell>
          <cell r="I114" t="str">
            <v>Supply - NY</v>
          </cell>
          <cell r="Z114" t="str">
            <v>Not Valued from Nucleus - AZ Model</v>
          </cell>
          <cell r="AB114">
            <v>0</v>
          </cell>
        </row>
        <row r="115">
          <cell r="C115">
            <v>201105</v>
          </cell>
          <cell r="D115" t="str">
            <v>CARGILL</v>
          </cell>
          <cell r="E115">
            <v>167165</v>
          </cell>
          <cell r="I115" t="str">
            <v>Supply - NY</v>
          </cell>
          <cell r="Z115" t="str">
            <v>Not Valued from Nucleus - AZ Model</v>
          </cell>
          <cell r="AB115">
            <v>0</v>
          </cell>
        </row>
        <row r="116">
          <cell r="C116">
            <v>201106</v>
          </cell>
          <cell r="D116" t="str">
            <v>CARGILL</v>
          </cell>
          <cell r="E116">
            <v>167165</v>
          </cell>
          <cell r="I116" t="str">
            <v>Supply - NY</v>
          </cell>
          <cell r="Z116" t="str">
            <v>Not Valued from Nucleus - AZ Model</v>
          </cell>
          <cell r="AB116">
            <v>0</v>
          </cell>
        </row>
        <row r="117">
          <cell r="C117">
            <v>201107</v>
          </cell>
          <cell r="D117" t="str">
            <v>CARGILL</v>
          </cell>
          <cell r="E117">
            <v>167165</v>
          </cell>
          <cell r="I117" t="str">
            <v>Supply - NY</v>
          </cell>
          <cell r="Z117" t="str">
            <v>Not Valued from Nucleus - AZ Model</v>
          </cell>
          <cell r="AB117">
            <v>0</v>
          </cell>
        </row>
        <row r="118">
          <cell r="C118">
            <v>201108</v>
          </cell>
          <cell r="D118" t="str">
            <v>CARGILL</v>
          </cell>
          <cell r="E118">
            <v>167165</v>
          </cell>
          <cell r="I118" t="str">
            <v>Supply - NY</v>
          </cell>
          <cell r="Z118" t="str">
            <v>Not Valued from Nucleus - AZ Model</v>
          </cell>
          <cell r="AB118">
            <v>0</v>
          </cell>
        </row>
        <row r="119">
          <cell r="C119">
            <v>201109</v>
          </cell>
          <cell r="D119" t="str">
            <v>CARGILL</v>
          </cell>
          <cell r="E119">
            <v>167165</v>
          </cell>
          <cell r="I119" t="str">
            <v>Supply - NY</v>
          </cell>
          <cell r="Z119" t="str">
            <v>Not Valued from Nucleus - AZ Model</v>
          </cell>
          <cell r="AB119">
            <v>0</v>
          </cell>
        </row>
        <row r="120">
          <cell r="C120">
            <v>201110</v>
          </cell>
          <cell r="D120" t="str">
            <v>CARGILL</v>
          </cell>
          <cell r="E120">
            <v>167165</v>
          </cell>
          <cell r="I120" t="str">
            <v>Supply - NY</v>
          </cell>
          <cell r="Z120" t="str">
            <v>Not Valued from Nucleus - AZ Model</v>
          </cell>
          <cell r="AB120">
            <v>0</v>
          </cell>
        </row>
        <row r="121">
          <cell r="C121">
            <v>201104</v>
          </cell>
          <cell r="D121" t="str">
            <v>CARGILL</v>
          </cell>
          <cell r="E121">
            <v>167165</v>
          </cell>
          <cell r="I121" t="str">
            <v>Supply - NY</v>
          </cell>
          <cell r="Z121" t="str">
            <v>Not Valued from Nucleus - AZ Model</v>
          </cell>
          <cell r="AB121">
            <v>0</v>
          </cell>
        </row>
        <row r="122">
          <cell r="C122">
            <v>201105</v>
          </cell>
          <cell r="D122" t="str">
            <v>CARGILL</v>
          </cell>
          <cell r="E122">
            <v>167165</v>
          </cell>
          <cell r="I122" t="str">
            <v>Supply - NY</v>
          </cell>
          <cell r="Z122" t="str">
            <v>Not Valued from Nucleus - AZ Model</v>
          </cell>
          <cell r="AB122">
            <v>0</v>
          </cell>
        </row>
        <row r="123">
          <cell r="C123">
            <v>201106</v>
          </cell>
          <cell r="D123" t="str">
            <v>CARGILL</v>
          </cell>
          <cell r="E123">
            <v>167165</v>
          </cell>
          <cell r="I123" t="str">
            <v>Supply - NY</v>
          </cell>
          <cell r="Z123" t="str">
            <v>Not Valued from Nucleus - AZ Model</v>
          </cell>
          <cell r="AB123">
            <v>0</v>
          </cell>
        </row>
        <row r="124">
          <cell r="C124">
            <v>201107</v>
          </cell>
          <cell r="D124" t="str">
            <v>CARGILL</v>
          </cell>
          <cell r="E124">
            <v>167165</v>
          </cell>
          <cell r="I124" t="str">
            <v>Supply - NY</v>
          </cell>
          <cell r="Z124" t="str">
            <v>Not Valued from Nucleus - AZ Model</v>
          </cell>
          <cell r="AB124">
            <v>0</v>
          </cell>
        </row>
        <row r="125">
          <cell r="C125">
            <v>201108</v>
          </cell>
          <cell r="D125" t="str">
            <v>CARGILL</v>
          </cell>
          <cell r="E125">
            <v>167165</v>
          </cell>
          <cell r="I125" t="str">
            <v>Supply - NY</v>
          </cell>
          <cell r="Z125" t="str">
            <v>Not Valued from Nucleus - AZ Model</v>
          </cell>
          <cell r="AB125">
            <v>0</v>
          </cell>
        </row>
        <row r="126">
          <cell r="C126">
            <v>201109</v>
          </cell>
          <cell r="D126" t="str">
            <v>CARGILL</v>
          </cell>
          <cell r="E126">
            <v>167165</v>
          </cell>
          <cell r="I126" t="str">
            <v>Supply - NY</v>
          </cell>
          <cell r="Z126" t="str">
            <v>Not Valued from Nucleus - AZ Model</v>
          </cell>
          <cell r="AB126">
            <v>0</v>
          </cell>
        </row>
        <row r="127">
          <cell r="C127">
            <v>201110</v>
          </cell>
          <cell r="D127" t="str">
            <v>CARGILL</v>
          </cell>
          <cell r="E127">
            <v>167165</v>
          </cell>
          <cell r="I127" t="str">
            <v>Supply - NY</v>
          </cell>
          <cell r="Z127" t="str">
            <v>Not Valued from Nucleus - AZ Model</v>
          </cell>
          <cell r="AB127">
            <v>0</v>
          </cell>
        </row>
        <row r="128">
          <cell r="C128">
            <v>201104</v>
          </cell>
          <cell r="D128" t="str">
            <v>CARGILL</v>
          </cell>
          <cell r="E128">
            <v>167167</v>
          </cell>
          <cell r="I128" t="str">
            <v>Supply - LI</v>
          </cell>
          <cell r="Z128" t="str">
            <v>Not Valued from Nucleus - AZ Model</v>
          </cell>
          <cell r="AB128">
            <v>0</v>
          </cell>
        </row>
        <row r="129">
          <cell r="C129">
            <v>201105</v>
          </cell>
          <cell r="D129" t="str">
            <v>CARGILL</v>
          </cell>
          <cell r="E129">
            <v>167167</v>
          </cell>
          <cell r="I129" t="str">
            <v>Supply - LI</v>
          </cell>
          <cell r="Z129" t="str">
            <v>Not Valued from Nucleus - AZ Model</v>
          </cell>
          <cell r="AB129">
            <v>0</v>
          </cell>
        </row>
        <row r="130">
          <cell r="C130">
            <v>201106</v>
          </cell>
          <cell r="D130" t="str">
            <v>CARGILL</v>
          </cell>
          <cell r="E130">
            <v>167167</v>
          </cell>
          <cell r="I130" t="str">
            <v>Supply - LI</v>
          </cell>
          <cell r="Z130" t="str">
            <v>Not Valued from Nucleus - AZ Model</v>
          </cell>
          <cell r="AB130">
            <v>0</v>
          </cell>
        </row>
        <row r="131">
          <cell r="C131">
            <v>201107</v>
          </cell>
          <cell r="D131" t="str">
            <v>CARGILL</v>
          </cell>
          <cell r="E131">
            <v>167167</v>
          </cell>
          <cell r="I131" t="str">
            <v>Supply - LI</v>
          </cell>
          <cell r="Z131" t="str">
            <v>Not Valued from Nucleus - AZ Model</v>
          </cell>
          <cell r="AB131">
            <v>0</v>
          </cell>
        </row>
        <row r="132">
          <cell r="C132">
            <v>201108</v>
          </cell>
          <cell r="D132" t="str">
            <v>CARGILL</v>
          </cell>
          <cell r="E132">
            <v>167167</v>
          </cell>
          <cell r="I132" t="str">
            <v>Supply - LI</v>
          </cell>
          <cell r="Z132" t="str">
            <v>Not Valued from Nucleus - AZ Model</v>
          </cell>
          <cell r="AB132">
            <v>0</v>
          </cell>
        </row>
        <row r="133">
          <cell r="C133">
            <v>201109</v>
          </cell>
          <cell r="D133" t="str">
            <v>CARGILL</v>
          </cell>
          <cell r="E133">
            <v>167167</v>
          </cell>
          <cell r="I133" t="str">
            <v>Supply - LI</v>
          </cell>
          <cell r="Z133" t="str">
            <v>Not Valued from Nucleus - AZ Model</v>
          </cell>
          <cell r="AB133">
            <v>0</v>
          </cell>
        </row>
        <row r="134">
          <cell r="C134">
            <v>201110</v>
          </cell>
          <cell r="D134" t="str">
            <v>CARGILL</v>
          </cell>
          <cell r="E134">
            <v>167167</v>
          </cell>
          <cell r="I134" t="str">
            <v>Supply - LI</v>
          </cell>
          <cell r="Z134" t="str">
            <v>Not Valued from Nucleus - AZ Model</v>
          </cell>
          <cell r="AB134">
            <v>0</v>
          </cell>
        </row>
        <row r="135">
          <cell r="C135">
            <v>201104</v>
          </cell>
          <cell r="D135" t="str">
            <v>BGLNG</v>
          </cell>
          <cell r="E135">
            <v>166064</v>
          </cell>
          <cell r="I135" t="str">
            <v>Supply - LI</v>
          </cell>
          <cell r="Z135" t="str">
            <v>Valued from Nucleus</v>
          </cell>
          <cell r="AB135">
            <v>-485063.72401315073</v>
          </cell>
        </row>
        <row r="136">
          <cell r="C136">
            <v>201105</v>
          </cell>
          <cell r="D136" t="str">
            <v>BGLNG</v>
          </cell>
          <cell r="E136">
            <v>166064</v>
          </cell>
          <cell r="I136" t="str">
            <v>Supply - LI</v>
          </cell>
          <cell r="Z136" t="str">
            <v>Valued from Nucleus</v>
          </cell>
          <cell r="AB136">
            <v>-501132.24825731514</v>
          </cell>
        </row>
        <row r="137">
          <cell r="C137">
            <v>201106</v>
          </cell>
          <cell r="D137" t="str">
            <v>BGLNG</v>
          </cell>
          <cell r="E137">
            <v>166064</v>
          </cell>
          <cell r="I137" t="str">
            <v>Supply - LI</v>
          </cell>
          <cell r="Z137" t="str">
            <v>Valued from Nucleus</v>
          </cell>
          <cell r="AB137">
            <v>-484821.1436350685</v>
          </cell>
        </row>
        <row r="138">
          <cell r="C138">
            <v>201107</v>
          </cell>
          <cell r="D138" t="str">
            <v>BGLNG</v>
          </cell>
          <cell r="E138">
            <v>166064</v>
          </cell>
          <cell r="I138" t="str">
            <v>Supply - LI</v>
          </cell>
          <cell r="Z138" t="str">
            <v>Valued from Nucleus</v>
          </cell>
          <cell r="AB138">
            <v>-500831.44858849322</v>
          </cell>
        </row>
        <row r="139">
          <cell r="C139">
            <v>201108</v>
          </cell>
          <cell r="D139" t="str">
            <v>BGLNG</v>
          </cell>
          <cell r="E139">
            <v>166064</v>
          </cell>
          <cell r="I139" t="str">
            <v>Supply - LI</v>
          </cell>
          <cell r="Z139" t="str">
            <v>Valued from Nucleus</v>
          </cell>
          <cell r="AB139">
            <v>-500681.04875408229</v>
          </cell>
        </row>
        <row r="140">
          <cell r="C140">
            <v>201109</v>
          </cell>
          <cell r="D140" t="str">
            <v>BGLNG</v>
          </cell>
          <cell r="E140">
            <v>166064</v>
          </cell>
          <cell r="I140" t="str">
            <v>Supply - LI</v>
          </cell>
          <cell r="Z140" t="str">
            <v>Valued from Nucleus</v>
          </cell>
          <cell r="AB140">
            <v>-484335.98287890415</v>
          </cell>
        </row>
        <row r="141">
          <cell r="C141">
            <v>201110</v>
          </cell>
          <cell r="D141" t="str">
            <v>BGLNG</v>
          </cell>
          <cell r="E141">
            <v>166064</v>
          </cell>
          <cell r="I141" t="str">
            <v>Supply - LI</v>
          </cell>
          <cell r="Z141" t="str">
            <v>Valued from Nucleus</v>
          </cell>
          <cell r="AB141">
            <v>-500279.98252898635</v>
          </cell>
        </row>
        <row r="142">
          <cell r="C142">
            <v>201104</v>
          </cell>
          <cell r="D142" t="str">
            <v>BGLNG</v>
          </cell>
          <cell r="E142">
            <v>166075</v>
          </cell>
          <cell r="I142" t="str">
            <v>Supply - LI</v>
          </cell>
          <cell r="Z142" t="str">
            <v>Valued from nucleus - Demand Only</v>
          </cell>
          <cell r="AB142">
            <v>-488738.44919506856</v>
          </cell>
        </row>
        <row r="143">
          <cell r="C143">
            <v>201105</v>
          </cell>
          <cell r="D143" t="str">
            <v>BGLNG</v>
          </cell>
          <cell r="E143">
            <v>166075</v>
          </cell>
          <cell r="I143" t="str">
            <v>Supply - LI</v>
          </cell>
          <cell r="Z143" t="str">
            <v>Valued from nucleus - Demand Only</v>
          </cell>
          <cell r="AB143">
            <v>-504928.70468350698</v>
          </cell>
        </row>
        <row r="144">
          <cell r="C144">
            <v>201106</v>
          </cell>
          <cell r="D144" t="str">
            <v>BGLNG</v>
          </cell>
          <cell r="E144">
            <v>166075</v>
          </cell>
          <cell r="I144" t="str">
            <v>Supply - LI</v>
          </cell>
          <cell r="Z144" t="str">
            <v>Valued from nucleus - Demand Only</v>
          </cell>
          <cell r="AB144">
            <v>-488494.03108684934</v>
          </cell>
        </row>
        <row r="145">
          <cell r="C145">
            <v>201107</v>
          </cell>
          <cell r="D145" t="str">
            <v>BGLNG</v>
          </cell>
          <cell r="E145">
            <v>166075</v>
          </cell>
          <cell r="I145" t="str">
            <v>Supply - LI</v>
          </cell>
          <cell r="Z145" t="str">
            <v>Valued from nucleus - Demand Only</v>
          </cell>
          <cell r="AB145">
            <v>-504625.62622931512</v>
          </cell>
        </row>
        <row r="146">
          <cell r="C146">
            <v>201108</v>
          </cell>
          <cell r="D146" t="str">
            <v>BGLNG</v>
          </cell>
          <cell r="E146">
            <v>166075</v>
          </cell>
          <cell r="I146" t="str">
            <v>Supply - LI</v>
          </cell>
          <cell r="Z146" t="str">
            <v>Valued from nucleus - Demand Only</v>
          </cell>
          <cell r="AB146">
            <v>-504474.08700221928</v>
          </cell>
        </row>
        <row r="147">
          <cell r="C147">
            <v>201109</v>
          </cell>
          <cell r="D147" t="str">
            <v>BGLNG</v>
          </cell>
          <cell r="E147">
            <v>166075</v>
          </cell>
          <cell r="I147" t="str">
            <v>Supply - LI</v>
          </cell>
          <cell r="Z147" t="str">
            <v>Valued from nucleus - Demand Only</v>
          </cell>
          <cell r="AB147">
            <v>-488005.19487041101</v>
          </cell>
        </row>
        <row r="148">
          <cell r="C148">
            <v>201110</v>
          </cell>
          <cell r="D148" t="str">
            <v>BGLNG</v>
          </cell>
          <cell r="E148">
            <v>166075</v>
          </cell>
          <cell r="I148" t="str">
            <v>Supply - LI</v>
          </cell>
          <cell r="Z148" t="str">
            <v>Valued from nucleus - Demand Only</v>
          </cell>
          <cell r="AB148">
            <v>-504069.98239663022</v>
          </cell>
        </row>
        <row r="149">
          <cell r="C149">
            <v>201104</v>
          </cell>
          <cell r="D149" t="str">
            <v>BP</v>
          </cell>
          <cell r="E149">
            <v>166449</v>
          </cell>
          <cell r="I149" t="str">
            <v>Supply - LI</v>
          </cell>
          <cell r="Z149" t="str">
            <v>Not Valued from Nucleus - Model</v>
          </cell>
          <cell r="AB149">
            <v>0</v>
          </cell>
        </row>
        <row r="150">
          <cell r="C150">
            <v>201105</v>
          </cell>
          <cell r="D150" t="str">
            <v>BP</v>
          </cell>
          <cell r="E150">
            <v>166449</v>
          </cell>
          <cell r="I150" t="str">
            <v>Supply - LI</v>
          </cell>
          <cell r="Z150" t="str">
            <v>Not Valued from Nucleus - Model</v>
          </cell>
          <cell r="AB150">
            <v>0</v>
          </cell>
        </row>
        <row r="151">
          <cell r="C151">
            <v>201106</v>
          </cell>
          <cell r="D151" t="str">
            <v>BP</v>
          </cell>
          <cell r="E151">
            <v>166449</v>
          </cell>
          <cell r="I151" t="str">
            <v>Supply - LI</v>
          </cell>
          <cell r="Z151" t="str">
            <v>Not Valued from Nucleus - Model</v>
          </cell>
          <cell r="AB151">
            <v>0</v>
          </cell>
        </row>
        <row r="152">
          <cell r="C152">
            <v>201107</v>
          </cell>
          <cell r="D152" t="str">
            <v>BP</v>
          </cell>
          <cell r="E152">
            <v>166449</v>
          </cell>
          <cell r="I152" t="str">
            <v>Supply - LI</v>
          </cell>
          <cell r="Z152" t="str">
            <v>Not Valued from Nucleus - Model</v>
          </cell>
          <cell r="AB152">
            <v>0</v>
          </cell>
        </row>
        <row r="153">
          <cell r="C153">
            <v>201108</v>
          </cell>
          <cell r="D153" t="str">
            <v>BP</v>
          </cell>
          <cell r="E153">
            <v>166449</v>
          </cell>
          <cell r="I153" t="str">
            <v>Supply - LI</v>
          </cell>
          <cell r="Z153" t="str">
            <v>Not Valued from Nucleus - Model</v>
          </cell>
          <cell r="AB153">
            <v>0</v>
          </cell>
        </row>
        <row r="154">
          <cell r="C154">
            <v>201109</v>
          </cell>
          <cell r="D154" t="str">
            <v>BP</v>
          </cell>
          <cell r="E154">
            <v>166449</v>
          </cell>
          <cell r="I154" t="str">
            <v>Supply - LI</v>
          </cell>
          <cell r="Z154" t="str">
            <v>Not Valued from Nucleus - Model</v>
          </cell>
          <cell r="AB154">
            <v>0</v>
          </cell>
        </row>
        <row r="155">
          <cell r="C155">
            <v>201110</v>
          </cell>
          <cell r="D155" t="str">
            <v>BP</v>
          </cell>
          <cell r="E155">
            <v>166449</v>
          </cell>
          <cell r="I155" t="str">
            <v>Supply - LI</v>
          </cell>
          <cell r="Z155" t="str">
            <v>Not Valued from Nucleus - Model</v>
          </cell>
          <cell r="AB155">
            <v>0</v>
          </cell>
        </row>
        <row r="156">
          <cell r="C156">
            <v>201104</v>
          </cell>
          <cell r="D156" t="str">
            <v>EMERASVC</v>
          </cell>
          <cell r="E156">
            <v>166065</v>
          </cell>
          <cell r="I156" t="str">
            <v>Supply - LI</v>
          </cell>
          <cell r="Z156" t="str">
            <v>Valued from Nucleus</v>
          </cell>
          <cell r="AB156">
            <v>-485063.72401315073</v>
          </cell>
        </row>
        <row r="157">
          <cell r="C157">
            <v>201105</v>
          </cell>
          <cell r="D157" t="str">
            <v>EMERASVC</v>
          </cell>
          <cell r="E157">
            <v>166065</v>
          </cell>
          <cell r="I157" t="str">
            <v>Supply - LI</v>
          </cell>
          <cell r="Z157" t="str">
            <v>Valued from Nucleus</v>
          </cell>
          <cell r="AB157">
            <v>-501132.24825731514</v>
          </cell>
        </row>
        <row r="158">
          <cell r="C158">
            <v>201106</v>
          </cell>
          <cell r="D158" t="str">
            <v>EMERASVC</v>
          </cell>
          <cell r="E158">
            <v>166065</v>
          </cell>
          <cell r="I158" t="str">
            <v>Supply - LI</v>
          </cell>
          <cell r="Z158" t="str">
            <v>Valued from Nucleus</v>
          </cell>
          <cell r="AB158">
            <v>-484821.1436350685</v>
          </cell>
        </row>
        <row r="159">
          <cell r="C159">
            <v>201107</v>
          </cell>
          <cell r="D159" t="str">
            <v>EMERASVC</v>
          </cell>
          <cell r="E159">
            <v>166065</v>
          </cell>
          <cell r="I159" t="str">
            <v>Supply - LI</v>
          </cell>
          <cell r="Z159" t="str">
            <v>Valued from Nucleus</v>
          </cell>
          <cell r="AB159">
            <v>-500831.44858849322</v>
          </cell>
        </row>
        <row r="160">
          <cell r="C160">
            <v>201108</v>
          </cell>
          <cell r="D160" t="str">
            <v>EMERASVC</v>
          </cell>
          <cell r="E160">
            <v>166065</v>
          </cell>
          <cell r="I160" t="str">
            <v>Supply - LI</v>
          </cell>
          <cell r="Z160" t="str">
            <v>Valued from Nucleus</v>
          </cell>
          <cell r="AB160">
            <v>-500681.04875408229</v>
          </cell>
        </row>
        <row r="161">
          <cell r="C161">
            <v>201109</v>
          </cell>
          <cell r="D161" t="str">
            <v>EMERASVC</v>
          </cell>
          <cell r="E161">
            <v>166065</v>
          </cell>
          <cell r="I161" t="str">
            <v>Supply - LI</v>
          </cell>
          <cell r="Z161" t="str">
            <v>Valued from Nucleus</v>
          </cell>
          <cell r="AB161">
            <v>-484335.98287890415</v>
          </cell>
        </row>
        <row r="162">
          <cell r="C162">
            <v>201110</v>
          </cell>
          <cell r="D162" t="str">
            <v>EMERASVC</v>
          </cell>
          <cell r="E162">
            <v>166065</v>
          </cell>
          <cell r="I162" t="str">
            <v>Supply - LI</v>
          </cell>
          <cell r="Z162" t="str">
            <v>Valued from Nucleus</v>
          </cell>
          <cell r="AB162">
            <v>-500279.98252898635</v>
          </cell>
        </row>
        <row r="163">
          <cell r="C163">
            <v>201104</v>
          </cell>
          <cell r="D163" t="str">
            <v>HESS</v>
          </cell>
          <cell r="E163">
            <v>166447</v>
          </cell>
          <cell r="I163" t="str">
            <v>Supply - LI</v>
          </cell>
          <cell r="Z163" t="str">
            <v>Valued from Nucleus - Demand Only; Summer Option at Index plus adder, hence MtM on supply is zero</v>
          </cell>
          <cell r="AB163">
            <v>-396870.3196471234</v>
          </cell>
        </row>
        <row r="164">
          <cell r="C164">
            <v>201105</v>
          </cell>
          <cell r="D164" t="str">
            <v>HESS</v>
          </cell>
          <cell r="E164">
            <v>166447</v>
          </cell>
          <cell r="I164" t="str">
            <v>Supply - LI</v>
          </cell>
          <cell r="Z164" t="str">
            <v>Valued from Nucleus - Demand Only; Summer Option at Index plus adder, hence MtM on supply is zero</v>
          </cell>
          <cell r="AB164">
            <v>-410017.29402871244</v>
          </cell>
        </row>
        <row r="165">
          <cell r="C165">
            <v>201106</v>
          </cell>
          <cell r="D165" t="str">
            <v>HESS</v>
          </cell>
          <cell r="E165">
            <v>166447</v>
          </cell>
          <cell r="I165" t="str">
            <v>Supply - LI</v>
          </cell>
          <cell r="Z165" t="str">
            <v>Valued from Nucleus - Demand Only; Summer Option at Index plus adder, hence MtM on supply is zero</v>
          </cell>
          <cell r="AB165">
            <v>-396671.84479232883</v>
          </cell>
        </row>
        <row r="166">
          <cell r="C166">
            <v>201107</v>
          </cell>
          <cell r="D166" t="str">
            <v>HESS</v>
          </cell>
          <cell r="E166">
            <v>166447</v>
          </cell>
          <cell r="I166" t="str">
            <v>Supply - LI</v>
          </cell>
          <cell r="Z166" t="str">
            <v>Valued from Nucleus - Demand Only; Summer Option at Index plus adder, hence MtM on supply is zero</v>
          </cell>
          <cell r="AB166">
            <v>-409771.18520876719</v>
          </cell>
        </row>
        <row r="167">
          <cell r="C167">
            <v>201108</v>
          </cell>
          <cell r="D167" t="str">
            <v>HESS</v>
          </cell>
          <cell r="E167">
            <v>166447</v>
          </cell>
          <cell r="I167" t="str">
            <v>Supply - LI</v>
          </cell>
          <cell r="Z167" t="str">
            <v>Valued from Nucleus - Demand Only; Summer Option at Index plus adder, hence MtM on supply is zero</v>
          </cell>
          <cell r="AB167">
            <v>-409648.13079879462</v>
          </cell>
        </row>
        <row r="168">
          <cell r="C168">
            <v>201109</v>
          </cell>
          <cell r="D168" t="str">
            <v>HESS</v>
          </cell>
          <cell r="E168">
            <v>166447</v>
          </cell>
          <cell r="I168" t="str">
            <v>Supply - LI</v>
          </cell>
          <cell r="Z168" t="str">
            <v>Valued from Nucleus - Demand Only; Summer Option at Index plus adder, hence MtM on supply is zero</v>
          </cell>
          <cell r="AB168">
            <v>-396274.89508273982</v>
          </cell>
        </row>
        <row r="169">
          <cell r="C169">
            <v>201110</v>
          </cell>
          <cell r="D169" t="str">
            <v>HESS</v>
          </cell>
          <cell r="E169">
            <v>166447</v>
          </cell>
          <cell r="I169" t="str">
            <v>Supply - LI</v>
          </cell>
          <cell r="Z169" t="str">
            <v>Valued from Nucleus - Demand Only; Summer Option at Index plus adder, hence MtM on supply is zero</v>
          </cell>
          <cell r="AB169">
            <v>-409319.98570553435</v>
          </cell>
        </row>
        <row r="170">
          <cell r="C170">
            <v>201104</v>
          </cell>
          <cell r="D170" t="str">
            <v>JARON</v>
          </cell>
          <cell r="E170">
            <v>166076</v>
          </cell>
          <cell r="I170" t="str">
            <v>Supply - LI</v>
          </cell>
          <cell r="Z170" t="str">
            <v>Valued from Nucleus - Demand Only</v>
          </cell>
          <cell r="AB170">
            <v>-461178.01033068495</v>
          </cell>
        </row>
        <row r="171">
          <cell r="C171">
            <v>201105</v>
          </cell>
          <cell r="D171" t="str">
            <v>JARON</v>
          </cell>
          <cell r="E171">
            <v>166076</v>
          </cell>
          <cell r="I171" t="str">
            <v>Supply - LI</v>
          </cell>
          <cell r="Z171" t="str">
            <v>Valued from Nucleus - Demand Only</v>
          </cell>
          <cell r="AB171">
            <v>-476455.28148706857</v>
          </cell>
        </row>
        <row r="172">
          <cell r="C172">
            <v>201106</v>
          </cell>
          <cell r="D172" t="str">
            <v>JARON</v>
          </cell>
          <cell r="E172">
            <v>166076</v>
          </cell>
          <cell r="I172" t="str">
            <v>Supply - LI</v>
          </cell>
          <cell r="Z172" t="str">
            <v>Valued from Nucleus - Demand Only</v>
          </cell>
          <cell r="AB172">
            <v>-460947.37519849319</v>
          </cell>
        </row>
        <row r="173">
          <cell r="C173">
            <v>201107</v>
          </cell>
          <cell r="D173" t="str">
            <v>JARON</v>
          </cell>
          <cell r="E173">
            <v>166076</v>
          </cell>
          <cell r="I173" t="str">
            <v>Supply - LI</v>
          </cell>
          <cell r="Z173" t="str">
            <v>Valued from Nucleus - Demand Only</v>
          </cell>
          <cell r="AB173">
            <v>-476169.29392315075</v>
          </cell>
        </row>
        <row r="174">
          <cell r="C174">
            <v>201108</v>
          </cell>
          <cell r="D174" t="str">
            <v>JARON</v>
          </cell>
          <cell r="E174">
            <v>166076</v>
          </cell>
          <cell r="I174" t="str">
            <v>Supply - LI</v>
          </cell>
          <cell r="Z174" t="str">
            <v>Valued from Nucleus - Demand Only</v>
          </cell>
          <cell r="AB174">
            <v>-476026.30014119187</v>
          </cell>
        </row>
        <row r="175">
          <cell r="C175">
            <v>201109</v>
          </cell>
          <cell r="D175" t="str">
            <v>JARON</v>
          </cell>
          <cell r="E175">
            <v>166076</v>
          </cell>
          <cell r="I175" t="str">
            <v>Supply - LI</v>
          </cell>
          <cell r="Z175" t="str">
            <v>Valued from Nucleus - Demand Only</v>
          </cell>
          <cell r="AB175">
            <v>-460486.10493410961</v>
          </cell>
        </row>
        <row r="176">
          <cell r="C176">
            <v>201110</v>
          </cell>
          <cell r="D176" t="str">
            <v>JARON</v>
          </cell>
          <cell r="E176">
            <v>166076</v>
          </cell>
          <cell r="I176" t="str">
            <v>Supply - LI</v>
          </cell>
          <cell r="Z176" t="str">
            <v>Valued from Nucleus - Demand Only</v>
          </cell>
          <cell r="AB176">
            <v>-475644.9833893014</v>
          </cell>
        </row>
        <row r="177">
          <cell r="C177">
            <v>201104</v>
          </cell>
          <cell r="D177" t="str">
            <v>TENASKA</v>
          </cell>
          <cell r="E177">
            <v>166066</v>
          </cell>
          <cell r="I177" t="str">
            <v>Supply - LI</v>
          </cell>
          <cell r="Z177" t="str">
            <v>Valued from Nucleus</v>
          </cell>
          <cell r="AB177">
            <v>-485063.72401315073</v>
          </cell>
        </row>
        <row r="178">
          <cell r="C178">
            <v>201105</v>
          </cell>
          <cell r="D178" t="str">
            <v>TENASKA</v>
          </cell>
          <cell r="E178">
            <v>166066</v>
          </cell>
          <cell r="I178" t="str">
            <v>Supply - LI</v>
          </cell>
          <cell r="Z178" t="str">
            <v>Valued from Nucleus</v>
          </cell>
          <cell r="AB178">
            <v>-501132.24825731514</v>
          </cell>
        </row>
        <row r="179">
          <cell r="C179">
            <v>201106</v>
          </cell>
          <cell r="D179" t="str">
            <v>TENASKA</v>
          </cell>
          <cell r="E179">
            <v>166066</v>
          </cell>
          <cell r="I179" t="str">
            <v>Supply - LI</v>
          </cell>
          <cell r="Z179" t="str">
            <v>Valued from Nucleus</v>
          </cell>
          <cell r="AB179">
            <v>-484821.1436350685</v>
          </cell>
        </row>
        <row r="180">
          <cell r="C180">
            <v>201107</v>
          </cell>
          <cell r="D180" t="str">
            <v>TENASKA</v>
          </cell>
          <cell r="E180">
            <v>166066</v>
          </cell>
          <cell r="I180" t="str">
            <v>Supply - LI</v>
          </cell>
          <cell r="Z180" t="str">
            <v>Valued from Nucleus</v>
          </cell>
          <cell r="AB180">
            <v>-500831.44858849322</v>
          </cell>
        </row>
        <row r="181">
          <cell r="C181">
            <v>201108</v>
          </cell>
          <cell r="D181" t="str">
            <v>TENASKA</v>
          </cell>
          <cell r="E181">
            <v>166066</v>
          </cell>
          <cell r="I181" t="str">
            <v>Supply - LI</v>
          </cell>
          <cell r="Z181" t="str">
            <v>Valued from Nucleus</v>
          </cell>
          <cell r="AB181">
            <v>-500681.04875408229</v>
          </cell>
        </row>
        <row r="182">
          <cell r="C182">
            <v>201109</v>
          </cell>
          <cell r="D182" t="str">
            <v>TENASKA</v>
          </cell>
          <cell r="E182">
            <v>166066</v>
          </cell>
          <cell r="I182" t="str">
            <v>Supply - LI</v>
          </cell>
          <cell r="Z182" t="str">
            <v>Valued from Nucleus</v>
          </cell>
          <cell r="AB182">
            <v>-484335.98287890415</v>
          </cell>
        </row>
        <row r="183">
          <cell r="C183">
            <v>201110</v>
          </cell>
          <cell r="D183" t="str">
            <v>TENASKA</v>
          </cell>
          <cell r="E183">
            <v>166066</v>
          </cell>
          <cell r="I183" t="str">
            <v>Supply - LI</v>
          </cell>
          <cell r="Z183" t="str">
            <v>Valued from Nucleus</v>
          </cell>
          <cell r="AB183">
            <v>-500279.98252898635</v>
          </cell>
        </row>
        <row r="184">
          <cell r="C184">
            <v>201104</v>
          </cell>
          <cell r="D184" t="str">
            <v>BGLNG</v>
          </cell>
          <cell r="E184">
            <v>166064</v>
          </cell>
          <cell r="I184" t="str">
            <v>Supply - LI</v>
          </cell>
          <cell r="Z184" t="str">
            <v>Valued from Nucleus</v>
          </cell>
          <cell r="AB184">
            <v>-213186.79049628493</v>
          </cell>
        </row>
        <row r="185">
          <cell r="C185">
            <v>201105</v>
          </cell>
          <cell r="D185" t="str">
            <v>BGLNG</v>
          </cell>
          <cell r="E185">
            <v>166064</v>
          </cell>
          <cell r="I185" t="str">
            <v>Supply - LI</v>
          </cell>
          <cell r="Z185" t="str">
            <v>Valued from Nucleus</v>
          </cell>
          <cell r="AB185">
            <v>-220248.94942930847</v>
          </cell>
        </row>
        <row r="186">
          <cell r="C186">
            <v>201106</v>
          </cell>
          <cell r="D186" t="str">
            <v>BGLNG</v>
          </cell>
          <cell r="E186">
            <v>166064</v>
          </cell>
          <cell r="I186" t="str">
            <v>Supply - LI</v>
          </cell>
          <cell r="Z186" t="str">
            <v>Valued from Nucleus</v>
          </cell>
          <cell r="AB186">
            <v>-213080.17577809314</v>
          </cell>
        </row>
        <row r="187">
          <cell r="C187">
            <v>201107</v>
          </cell>
          <cell r="D187" t="str">
            <v>BGLNG</v>
          </cell>
          <cell r="E187">
            <v>166064</v>
          </cell>
          <cell r="I187" t="str">
            <v>Supply - LI</v>
          </cell>
          <cell r="Z187" t="str">
            <v>Valued from Nucleus</v>
          </cell>
          <cell r="AB187">
            <v>-220116.74717875067</v>
          </cell>
        </row>
        <row r="188">
          <cell r="C188">
            <v>201108</v>
          </cell>
          <cell r="D188" t="str">
            <v>BGLNG</v>
          </cell>
          <cell r="E188">
            <v>166064</v>
          </cell>
          <cell r="I188" t="str">
            <v>Supply - LI</v>
          </cell>
          <cell r="Z188" t="str">
            <v>Valued from Nucleus</v>
          </cell>
          <cell r="AB188">
            <v>-220050.64605347178</v>
          </cell>
        </row>
        <row r="189">
          <cell r="C189">
            <v>201109</v>
          </cell>
          <cell r="D189" t="str">
            <v>BGLNG</v>
          </cell>
          <cell r="E189">
            <v>166064</v>
          </cell>
          <cell r="I189" t="str">
            <v>Supply - LI</v>
          </cell>
          <cell r="Z189" t="str">
            <v>Valued from Nucleus</v>
          </cell>
          <cell r="AB189">
            <v>-212866.94634170958</v>
          </cell>
        </row>
        <row r="190">
          <cell r="C190">
            <v>201110</v>
          </cell>
          <cell r="D190" t="str">
            <v>BGLNG</v>
          </cell>
          <cell r="E190">
            <v>166064</v>
          </cell>
          <cell r="I190" t="str">
            <v>Supply - LI</v>
          </cell>
          <cell r="Z190" t="str">
            <v>Valued from Nucleus</v>
          </cell>
          <cell r="AB190">
            <v>-219874.37638606134</v>
          </cell>
        </row>
        <row r="191">
          <cell r="C191">
            <v>201104</v>
          </cell>
          <cell r="D191" t="str">
            <v>BGLNG</v>
          </cell>
          <cell r="E191">
            <v>166075</v>
          </cell>
          <cell r="I191" t="str">
            <v>Supply - LI</v>
          </cell>
          <cell r="Z191" t="str">
            <v>Valued from nucleus - Demand Only</v>
          </cell>
          <cell r="AB191">
            <v>-213186.79049628493</v>
          </cell>
        </row>
        <row r="192">
          <cell r="C192">
            <v>201105</v>
          </cell>
          <cell r="D192" t="str">
            <v>BGLNG</v>
          </cell>
          <cell r="E192">
            <v>166075</v>
          </cell>
          <cell r="I192" t="str">
            <v>Supply - LI</v>
          </cell>
          <cell r="Z192" t="str">
            <v>Valued from nucleus - Demand Only</v>
          </cell>
          <cell r="AB192">
            <v>-220248.94942930847</v>
          </cell>
        </row>
        <row r="193">
          <cell r="C193">
            <v>201106</v>
          </cell>
          <cell r="D193" t="str">
            <v>BGLNG</v>
          </cell>
          <cell r="E193">
            <v>166075</v>
          </cell>
          <cell r="I193" t="str">
            <v>Supply - LI</v>
          </cell>
          <cell r="Z193" t="str">
            <v>Valued from nucleus - Demand Only</v>
          </cell>
          <cell r="AB193">
            <v>-213080.17577809314</v>
          </cell>
        </row>
        <row r="194">
          <cell r="C194">
            <v>201107</v>
          </cell>
          <cell r="D194" t="str">
            <v>BGLNG</v>
          </cell>
          <cell r="E194">
            <v>166075</v>
          </cell>
          <cell r="I194" t="str">
            <v>Supply - LI</v>
          </cell>
          <cell r="Z194" t="str">
            <v>Valued from nucleus - Demand Only</v>
          </cell>
          <cell r="AB194">
            <v>-220116.74717875067</v>
          </cell>
        </row>
        <row r="195">
          <cell r="C195">
            <v>201108</v>
          </cell>
          <cell r="D195" t="str">
            <v>BGLNG</v>
          </cell>
          <cell r="E195">
            <v>166075</v>
          </cell>
          <cell r="I195" t="str">
            <v>Supply - LI</v>
          </cell>
          <cell r="Z195" t="str">
            <v>Valued from nucleus - Demand Only</v>
          </cell>
          <cell r="AB195">
            <v>-220050.64605347178</v>
          </cell>
        </row>
        <row r="196">
          <cell r="C196">
            <v>201109</v>
          </cell>
          <cell r="D196" t="str">
            <v>BGLNG</v>
          </cell>
          <cell r="E196">
            <v>166075</v>
          </cell>
          <cell r="I196" t="str">
            <v>Supply - LI</v>
          </cell>
          <cell r="Z196" t="str">
            <v>Valued from nucleus - Demand Only</v>
          </cell>
          <cell r="AB196">
            <v>-212866.94634170958</v>
          </cell>
        </row>
        <row r="197">
          <cell r="C197">
            <v>201110</v>
          </cell>
          <cell r="D197" t="str">
            <v>BGLNG</v>
          </cell>
          <cell r="E197">
            <v>166075</v>
          </cell>
          <cell r="I197" t="str">
            <v>Supply - LI</v>
          </cell>
          <cell r="Z197" t="str">
            <v>Valued from nucleus - Demand Only</v>
          </cell>
          <cell r="AB197">
            <v>-219874.37638606134</v>
          </cell>
        </row>
        <row r="198">
          <cell r="C198">
            <v>201104</v>
          </cell>
          <cell r="D198" t="str">
            <v>REPSOL</v>
          </cell>
          <cell r="E198">
            <v>167168</v>
          </cell>
          <cell r="I198" t="str">
            <v>Supply - NEC</v>
          </cell>
          <cell r="Z198" t="str">
            <v>Valued from Nucleus</v>
          </cell>
          <cell r="AB198">
            <v>-78766.557372849318</v>
          </cell>
        </row>
        <row r="199">
          <cell r="C199">
            <v>201105</v>
          </cell>
          <cell r="D199" t="str">
            <v>REPSOL</v>
          </cell>
          <cell r="E199">
            <v>167168</v>
          </cell>
          <cell r="I199" t="str">
            <v>Supply - NEC</v>
          </cell>
          <cell r="Z199" t="str">
            <v>Valued from Nucleus</v>
          </cell>
          <cell r="AB199">
            <v>-81653.494162684947</v>
          </cell>
        </row>
        <row r="200">
          <cell r="C200">
            <v>201106</v>
          </cell>
          <cell r="D200" t="str">
            <v>REPSOL</v>
          </cell>
          <cell r="E200">
            <v>167168</v>
          </cell>
          <cell r="I200" t="str">
            <v>Supply - NEC</v>
          </cell>
          <cell r="Z200" t="str">
            <v>Valued from Nucleus</v>
          </cell>
          <cell r="AB200">
            <v>-78727.166215931502</v>
          </cell>
        </row>
        <row r="201">
          <cell r="C201">
            <v>201107</v>
          </cell>
          <cell r="D201" t="str">
            <v>REPSOL</v>
          </cell>
          <cell r="E201">
            <v>167168</v>
          </cell>
          <cell r="I201" t="str">
            <v>Supply - NEC</v>
          </cell>
          <cell r="Z201" t="str">
            <v>Valued from Nucleus</v>
          </cell>
          <cell r="AB201">
            <v>-81604.48246150685</v>
          </cell>
        </row>
        <row r="202">
          <cell r="C202">
            <v>201108</v>
          </cell>
          <cell r="D202" t="str">
            <v>REPSOL</v>
          </cell>
          <cell r="E202">
            <v>167168</v>
          </cell>
          <cell r="I202" t="str">
            <v>Supply - NEC</v>
          </cell>
          <cell r="Z202" t="str">
            <v>Valued from Nucleus</v>
          </cell>
          <cell r="AB202">
            <v>-81579.976610917816</v>
          </cell>
        </row>
        <row r="203">
          <cell r="C203">
            <v>201109</v>
          </cell>
          <cell r="D203" t="str">
            <v>REPSOL</v>
          </cell>
          <cell r="E203">
            <v>167168</v>
          </cell>
          <cell r="I203" t="str">
            <v>Supply - NEC</v>
          </cell>
          <cell r="Z203" t="str">
            <v>Valued from Nucleus</v>
          </cell>
          <cell r="AB203">
            <v>-78648.383902095884</v>
          </cell>
        </row>
        <row r="204">
          <cell r="C204">
            <v>201110</v>
          </cell>
          <cell r="D204" t="str">
            <v>REPSOL</v>
          </cell>
          <cell r="E204">
            <v>167168</v>
          </cell>
          <cell r="I204" t="str">
            <v>Supply - NEC</v>
          </cell>
          <cell r="Z204" t="str">
            <v>Valued from Nucleus</v>
          </cell>
          <cell r="AB204">
            <v>-81514.627676013712</v>
          </cell>
        </row>
        <row r="205">
          <cell r="C205">
            <v>201104</v>
          </cell>
          <cell r="D205" t="str">
            <v>BGLNG</v>
          </cell>
          <cell r="E205">
            <v>166064</v>
          </cell>
          <cell r="I205" t="str">
            <v>Supply - LI</v>
          </cell>
          <cell r="Z205" t="str">
            <v>Valued from Nucleus</v>
          </cell>
          <cell r="AB205">
            <v>-281158.79265040276</v>
          </cell>
        </row>
        <row r="206">
          <cell r="C206">
            <v>201105</v>
          </cell>
          <cell r="D206" t="str">
            <v>BGLNG</v>
          </cell>
          <cell r="E206">
            <v>166064</v>
          </cell>
          <cell r="I206" t="str">
            <v>Supply - LI</v>
          </cell>
          <cell r="Z206" t="str">
            <v>Valued from Nucleus</v>
          </cell>
          <cell r="AB206">
            <v>-290472.63463138026</v>
          </cell>
        </row>
        <row r="207">
          <cell r="C207">
            <v>201106</v>
          </cell>
          <cell r="D207" t="str">
            <v>BGLNG</v>
          </cell>
          <cell r="E207">
            <v>166064</v>
          </cell>
          <cell r="I207" t="str">
            <v>Supply - LI</v>
          </cell>
          <cell r="Z207" t="str">
            <v>Valued from Nucleus</v>
          </cell>
          <cell r="AB207">
            <v>-281018.185132574</v>
          </cell>
        </row>
        <row r="208">
          <cell r="C208">
            <v>201107</v>
          </cell>
          <cell r="D208" t="str">
            <v>BGLNG</v>
          </cell>
          <cell r="E208">
            <v>166064</v>
          </cell>
          <cell r="I208" t="str">
            <v>Supply - LI</v>
          </cell>
          <cell r="Z208" t="str">
            <v>Valued from Nucleus</v>
          </cell>
          <cell r="AB208">
            <v>-290298.28130927263</v>
          </cell>
        </row>
        <row r="209">
          <cell r="C209">
            <v>201108</v>
          </cell>
          <cell r="D209" t="str">
            <v>BGLNG</v>
          </cell>
          <cell r="E209">
            <v>166064</v>
          </cell>
          <cell r="I209" t="str">
            <v>Supply - LI</v>
          </cell>
          <cell r="Z209" t="str">
            <v>Valued from Nucleus</v>
          </cell>
          <cell r="AB209">
            <v>-290211.10464821878</v>
          </cell>
        </row>
        <row r="210">
          <cell r="C210">
            <v>201109</v>
          </cell>
          <cell r="D210" t="str">
            <v>BGLNG</v>
          </cell>
          <cell r="E210">
            <v>166064</v>
          </cell>
          <cell r="I210" t="str">
            <v>Supply - LI</v>
          </cell>
          <cell r="Z210" t="str">
            <v>Valued from Nucleus</v>
          </cell>
          <cell r="AB210">
            <v>-280736.97009691643</v>
          </cell>
        </row>
        <row r="211">
          <cell r="C211">
            <v>201110</v>
          </cell>
          <cell r="D211" t="str">
            <v>BGLNG</v>
          </cell>
          <cell r="E211">
            <v>166064</v>
          </cell>
          <cell r="I211" t="str">
            <v>Supply - LI</v>
          </cell>
          <cell r="Z211" t="str">
            <v>Valued from Nucleus</v>
          </cell>
          <cell r="AB211">
            <v>-289978.63355207519</v>
          </cell>
        </row>
        <row r="212">
          <cell r="C212">
            <v>201104</v>
          </cell>
          <cell r="D212" t="str">
            <v>BGLNG</v>
          </cell>
          <cell r="E212">
            <v>166075</v>
          </cell>
          <cell r="I212" t="str">
            <v>Supply - LI</v>
          </cell>
          <cell r="Z212" t="str">
            <v>Valued from nucleus - Demand Only</v>
          </cell>
          <cell r="AB212">
            <v>-284806.50675616442</v>
          </cell>
        </row>
        <row r="213">
          <cell r="C213">
            <v>201105</v>
          </cell>
          <cell r="D213" t="str">
            <v>BGLNG</v>
          </cell>
          <cell r="E213">
            <v>166075</v>
          </cell>
          <cell r="I213" t="str">
            <v>Supply - LI</v>
          </cell>
          <cell r="Z213" t="str">
            <v>Valued from nucleus - Demand Only</v>
          </cell>
          <cell r="AB213">
            <v>-294241.1851956165</v>
          </cell>
        </row>
        <row r="214">
          <cell r="C214">
            <v>201106</v>
          </cell>
          <cell r="D214" t="str">
            <v>BGLNG</v>
          </cell>
          <cell r="E214">
            <v>166075</v>
          </cell>
          <cell r="I214" t="str">
            <v>Supply - LI</v>
          </cell>
          <cell r="Z214" t="str">
            <v>Valued from nucleus - Demand Only</v>
          </cell>
          <cell r="AB214">
            <v>-284664.07501643838</v>
          </cell>
        </row>
        <row r="215">
          <cell r="C215">
            <v>201107</v>
          </cell>
          <cell r="D215" t="str">
            <v>BGLNG</v>
          </cell>
          <cell r="E215">
            <v>166075</v>
          </cell>
          <cell r="I215" t="str">
            <v>Supply - LI</v>
          </cell>
          <cell r="Z215" t="str">
            <v>Valued from nucleus - Demand Only</v>
          </cell>
          <cell r="AB215">
            <v>-294064.56983835617</v>
          </cell>
        </row>
        <row r="216">
          <cell r="C216">
            <v>201108</v>
          </cell>
          <cell r="D216" t="str">
            <v>BGLNG</v>
          </cell>
          <cell r="E216">
            <v>166075</v>
          </cell>
          <cell r="I216" t="str">
            <v>Supply - LI</v>
          </cell>
          <cell r="Z216" t="str">
            <v>Valued from nucleus - Demand Only</v>
          </cell>
          <cell r="AB216">
            <v>-293976.26215972606</v>
          </cell>
        </row>
        <row r="217">
          <cell r="C217">
            <v>201109</v>
          </cell>
          <cell r="D217" t="str">
            <v>BGLNG</v>
          </cell>
          <cell r="E217">
            <v>166075</v>
          </cell>
          <cell r="I217" t="str">
            <v>Supply - LI</v>
          </cell>
          <cell r="Z217" t="str">
            <v>Valued from nucleus - Demand Only</v>
          </cell>
          <cell r="AB217">
            <v>-284379.21153698635</v>
          </cell>
        </row>
        <row r="218">
          <cell r="C218">
            <v>201110</v>
          </cell>
          <cell r="D218" t="str">
            <v>BGLNG</v>
          </cell>
          <cell r="E218">
            <v>166075</v>
          </cell>
          <cell r="I218" t="str">
            <v>Supply - LI</v>
          </cell>
          <cell r="Z218" t="str">
            <v>Valued from nucleus - Demand Only</v>
          </cell>
          <cell r="AB218">
            <v>-293740.77501671237</v>
          </cell>
        </row>
        <row r="219">
          <cell r="C219">
            <v>201104</v>
          </cell>
          <cell r="D219" t="str">
            <v>BP</v>
          </cell>
          <cell r="E219">
            <v>166449</v>
          </cell>
          <cell r="I219" t="str">
            <v>Supply - LI</v>
          </cell>
          <cell r="Z219" t="str">
            <v>Not Valued from Nucleus - Model</v>
          </cell>
          <cell r="AB219">
            <v>0</v>
          </cell>
        </row>
        <row r="220">
          <cell r="C220">
            <v>201105</v>
          </cell>
          <cell r="D220" t="str">
            <v>BP</v>
          </cell>
          <cell r="E220">
            <v>166449</v>
          </cell>
          <cell r="I220" t="str">
            <v>Supply - LI</v>
          </cell>
          <cell r="Z220" t="str">
            <v>Not Valued from Nucleus - Model</v>
          </cell>
          <cell r="AB220">
            <v>0</v>
          </cell>
        </row>
        <row r="221">
          <cell r="C221">
            <v>201106</v>
          </cell>
          <cell r="D221" t="str">
            <v>BP</v>
          </cell>
          <cell r="E221">
            <v>166449</v>
          </cell>
          <cell r="I221" t="str">
            <v>Supply - LI</v>
          </cell>
          <cell r="Z221" t="str">
            <v>Not Valued from Nucleus - Model</v>
          </cell>
          <cell r="AB221">
            <v>0</v>
          </cell>
        </row>
        <row r="222">
          <cell r="C222">
            <v>201107</v>
          </cell>
          <cell r="D222" t="str">
            <v>BP</v>
          </cell>
          <cell r="E222">
            <v>166449</v>
          </cell>
          <cell r="I222" t="str">
            <v>Supply - LI</v>
          </cell>
          <cell r="Z222" t="str">
            <v>Not Valued from Nucleus - Model</v>
          </cell>
          <cell r="AB222">
            <v>0</v>
          </cell>
        </row>
        <row r="223">
          <cell r="C223">
            <v>201108</v>
          </cell>
          <cell r="D223" t="str">
            <v>BP</v>
          </cell>
          <cell r="E223">
            <v>166449</v>
          </cell>
          <cell r="I223" t="str">
            <v>Supply - LI</v>
          </cell>
          <cell r="Z223" t="str">
            <v>Not Valued from Nucleus - Model</v>
          </cell>
          <cell r="AB223">
            <v>0</v>
          </cell>
        </row>
        <row r="224">
          <cell r="C224">
            <v>201109</v>
          </cell>
          <cell r="D224" t="str">
            <v>BP</v>
          </cell>
          <cell r="E224">
            <v>166449</v>
          </cell>
          <cell r="I224" t="str">
            <v>Supply - LI</v>
          </cell>
          <cell r="Z224" t="str">
            <v>Not Valued from Nucleus - Model</v>
          </cell>
          <cell r="AB224">
            <v>0</v>
          </cell>
        </row>
        <row r="225">
          <cell r="C225">
            <v>201110</v>
          </cell>
          <cell r="D225" t="str">
            <v>BP</v>
          </cell>
          <cell r="E225">
            <v>166449</v>
          </cell>
          <cell r="I225" t="str">
            <v>Supply - LI</v>
          </cell>
          <cell r="Z225" t="str">
            <v>Not Valued from Nucleus - Model</v>
          </cell>
          <cell r="AB225">
            <v>0</v>
          </cell>
        </row>
        <row r="226">
          <cell r="C226">
            <v>201104</v>
          </cell>
          <cell r="D226" t="str">
            <v>EMERASVC</v>
          </cell>
          <cell r="E226">
            <v>166065</v>
          </cell>
          <cell r="I226" t="str">
            <v>Supply - LI</v>
          </cell>
          <cell r="Z226" t="str">
            <v>Valued from Nucleus</v>
          </cell>
          <cell r="AB226">
            <v>-281158.79265040276</v>
          </cell>
        </row>
        <row r="227">
          <cell r="C227">
            <v>201105</v>
          </cell>
          <cell r="D227" t="str">
            <v>EMERASVC</v>
          </cell>
          <cell r="E227">
            <v>166065</v>
          </cell>
          <cell r="I227" t="str">
            <v>Supply - LI</v>
          </cell>
          <cell r="Z227" t="str">
            <v>Valued from Nucleus</v>
          </cell>
          <cell r="AB227">
            <v>-290472.63463138026</v>
          </cell>
        </row>
        <row r="228">
          <cell r="C228">
            <v>201106</v>
          </cell>
          <cell r="D228" t="str">
            <v>EMERASVC</v>
          </cell>
          <cell r="E228">
            <v>166065</v>
          </cell>
          <cell r="I228" t="str">
            <v>Supply - LI</v>
          </cell>
          <cell r="Z228" t="str">
            <v>Valued from Nucleus</v>
          </cell>
          <cell r="AB228">
            <v>-281018.185132574</v>
          </cell>
        </row>
        <row r="229">
          <cell r="C229">
            <v>201107</v>
          </cell>
          <cell r="D229" t="str">
            <v>EMERASVC</v>
          </cell>
          <cell r="E229">
            <v>166065</v>
          </cell>
          <cell r="I229" t="str">
            <v>Supply - LI</v>
          </cell>
          <cell r="Z229" t="str">
            <v>Valued from Nucleus</v>
          </cell>
          <cell r="AB229">
            <v>-290298.28130927263</v>
          </cell>
        </row>
        <row r="230">
          <cell r="C230">
            <v>201108</v>
          </cell>
          <cell r="D230" t="str">
            <v>EMERASVC</v>
          </cell>
          <cell r="E230">
            <v>166065</v>
          </cell>
          <cell r="I230" t="str">
            <v>Supply - LI</v>
          </cell>
          <cell r="Z230" t="str">
            <v>Valued from Nucleus</v>
          </cell>
          <cell r="AB230">
            <v>-290211.10464821878</v>
          </cell>
        </row>
        <row r="231">
          <cell r="C231">
            <v>201109</v>
          </cell>
          <cell r="D231" t="str">
            <v>EMERASVC</v>
          </cell>
          <cell r="E231">
            <v>166065</v>
          </cell>
          <cell r="I231" t="str">
            <v>Supply - LI</v>
          </cell>
          <cell r="Z231" t="str">
            <v>Valued from Nucleus</v>
          </cell>
          <cell r="AB231">
            <v>-280736.97009691643</v>
          </cell>
        </row>
        <row r="232">
          <cell r="C232">
            <v>201110</v>
          </cell>
          <cell r="D232" t="str">
            <v>EMERASVC</v>
          </cell>
          <cell r="E232">
            <v>166065</v>
          </cell>
          <cell r="I232" t="str">
            <v>Supply - LI</v>
          </cell>
          <cell r="Z232" t="str">
            <v>Valued from Nucleus</v>
          </cell>
          <cell r="AB232">
            <v>-289978.63355207519</v>
          </cell>
        </row>
        <row r="233">
          <cell r="C233">
            <v>201104</v>
          </cell>
          <cell r="D233" t="str">
            <v>HESS</v>
          </cell>
          <cell r="E233">
            <v>166447</v>
          </cell>
          <cell r="I233" t="str">
            <v>Supply - LI</v>
          </cell>
          <cell r="Z233" t="str">
            <v>Valued from Nucleus - Demand Only; Summer Option at Index plus adder, hence MtM on supply is zero</v>
          </cell>
          <cell r="AB233">
            <v>-230036.02468767125</v>
          </cell>
        </row>
        <row r="234">
          <cell r="C234">
            <v>201105</v>
          </cell>
          <cell r="D234" t="str">
            <v>HESS</v>
          </cell>
          <cell r="E234">
            <v>166447</v>
          </cell>
          <cell r="I234" t="str">
            <v>Supply - LI</v>
          </cell>
          <cell r="Z234" t="str">
            <v>Valued from Nucleus - Demand Only; Summer Option at Index plus adder, hence MtM on supply is zero</v>
          </cell>
          <cell r="AB234">
            <v>-237656.34188876714</v>
          </cell>
        </row>
        <row r="235">
          <cell r="C235">
            <v>201106</v>
          </cell>
          <cell r="D235" t="str">
            <v>HESS</v>
          </cell>
          <cell r="E235">
            <v>166447</v>
          </cell>
          <cell r="I235" t="str">
            <v>Supply - LI</v>
          </cell>
          <cell r="Z235" t="str">
            <v>Valued from Nucleus - Demand Only; Summer Option at Index plus adder, hence MtM on supply is zero</v>
          </cell>
          <cell r="AB235">
            <v>-229920.98366712331</v>
          </cell>
        </row>
        <row r="236">
          <cell r="C236">
            <v>201107</v>
          </cell>
          <cell r="D236" t="str">
            <v>HESS</v>
          </cell>
          <cell r="E236">
            <v>166447</v>
          </cell>
          <cell r="I236" t="str">
            <v>Supply - LI</v>
          </cell>
          <cell r="Z236" t="str">
            <v>Valued from Nucleus - Demand Only; Summer Option at Index plus adder, hence MtM on supply is zero</v>
          </cell>
          <cell r="AB236">
            <v>-237513.69102328768</v>
          </cell>
        </row>
        <row r="237">
          <cell r="C237">
            <v>201108</v>
          </cell>
          <cell r="D237" t="str">
            <v>HESS</v>
          </cell>
          <cell r="E237">
            <v>166447</v>
          </cell>
          <cell r="I237" t="str">
            <v>Supply - LI</v>
          </cell>
          <cell r="Z237" t="str">
            <v>Valued from Nucleus - Demand Only; Summer Option at Index plus adder, hence MtM on supply is zero</v>
          </cell>
          <cell r="AB237">
            <v>-237442.36559054797</v>
          </cell>
        </row>
        <row r="238">
          <cell r="C238">
            <v>201109</v>
          </cell>
          <cell r="D238" t="str">
            <v>HESS</v>
          </cell>
          <cell r="E238">
            <v>166447</v>
          </cell>
          <cell r="I238" t="str">
            <v>Supply - LI</v>
          </cell>
          <cell r="Z238" t="str">
            <v>Valued from Nucleus - Demand Only; Summer Option at Index plus adder, hence MtM on supply is zero</v>
          </cell>
          <cell r="AB238">
            <v>-229690.90162602739</v>
          </cell>
        </row>
        <row r="239">
          <cell r="C239">
            <v>201110</v>
          </cell>
          <cell r="D239" t="str">
            <v>HESS</v>
          </cell>
          <cell r="E239">
            <v>166447</v>
          </cell>
          <cell r="I239" t="str">
            <v>Supply - LI</v>
          </cell>
          <cell r="Z239" t="str">
            <v>Valued from Nucleus - Demand Only; Summer Option at Index plus adder, hence MtM on supply is zero</v>
          </cell>
          <cell r="AB239">
            <v>-237252.16443657537</v>
          </cell>
        </row>
        <row r="240">
          <cell r="C240">
            <v>201104</v>
          </cell>
          <cell r="D240" t="str">
            <v>JARON</v>
          </cell>
          <cell r="E240">
            <v>166076</v>
          </cell>
          <cell r="I240" t="str">
            <v>Supply - LI</v>
          </cell>
          <cell r="Z240" t="str">
            <v>Valued from Nucleus - Demand Only</v>
          </cell>
          <cell r="AB240">
            <v>-273852.4103424658</v>
          </cell>
        </row>
        <row r="241">
          <cell r="C241">
            <v>201105</v>
          </cell>
          <cell r="D241" t="str">
            <v>JARON</v>
          </cell>
          <cell r="E241">
            <v>166076</v>
          </cell>
          <cell r="I241" t="str">
            <v>Supply - LI</v>
          </cell>
          <cell r="Z241" t="str">
            <v>Valued from Nucleus - Demand Only</v>
          </cell>
          <cell r="AB241">
            <v>-282924.21653424657</v>
          </cell>
        </row>
        <row r="242">
          <cell r="C242">
            <v>201106</v>
          </cell>
          <cell r="D242" t="str">
            <v>JARON</v>
          </cell>
          <cell r="E242">
            <v>166076</v>
          </cell>
          <cell r="I242" t="str">
            <v>Supply - LI</v>
          </cell>
          <cell r="Z242" t="str">
            <v>Valued from Nucleus - Demand Only</v>
          </cell>
          <cell r="AB242">
            <v>-273715.45674657536</v>
          </cell>
        </row>
        <row r="243">
          <cell r="C243">
            <v>201107</v>
          </cell>
          <cell r="D243" t="str">
            <v>JARON</v>
          </cell>
          <cell r="E243">
            <v>166076</v>
          </cell>
          <cell r="I243" t="str">
            <v>Supply - LI</v>
          </cell>
          <cell r="Z243" t="str">
            <v>Valued from Nucleus - Demand Only</v>
          </cell>
          <cell r="AB243">
            <v>-282754.39407534245</v>
          </cell>
        </row>
        <row r="244">
          <cell r="C244">
            <v>201108</v>
          </cell>
          <cell r="D244" t="str">
            <v>JARON</v>
          </cell>
          <cell r="E244">
            <v>166076</v>
          </cell>
          <cell r="I244" t="str">
            <v>Supply - LI</v>
          </cell>
          <cell r="Z244" t="str">
            <v>Valued from Nucleus - Demand Only</v>
          </cell>
          <cell r="AB244">
            <v>-282669.48284589039</v>
          </cell>
        </row>
        <row r="245">
          <cell r="C245">
            <v>201109</v>
          </cell>
          <cell r="D245" t="str">
            <v>JARON</v>
          </cell>
          <cell r="E245">
            <v>166076</v>
          </cell>
          <cell r="I245" t="str">
            <v>Supply - LI</v>
          </cell>
          <cell r="Z245" t="str">
            <v>Valued from Nucleus - Demand Only</v>
          </cell>
          <cell r="AB245">
            <v>-273441.54955479456</v>
          </cell>
        </row>
        <row r="246">
          <cell r="C246">
            <v>201110</v>
          </cell>
          <cell r="D246" t="str">
            <v>JARON</v>
          </cell>
          <cell r="E246">
            <v>166076</v>
          </cell>
          <cell r="I246" t="str">
            <v>Supply - LI</v>
          </cell>
          <cell r="Z246" t="str">
            <v>Valued from Nucleus - Demand Only</v>
          </cell>
          <cell r="AB246">
            <v>-282443.05290068494</v>
          </cell>
        </row>
        <row r="247">
          <cell r="C247">
            <v>201104</v>
          </cell>
          <cell r="D247" t="str">
            <v>TENASKA</v>
          </cell>
          <cell r="E247">
            <v>166066</v>
          </cell>
          <cell r="I247" t="str">
            <v>Supply - LI</v>
          </cell>
          <cell r="Z247" t="str">
            <v>Valued from Nucleus</v>
          </cell>
          <cell r="AB247">
            <v>-281147.83855398907</v>
          </cell>
        </row>
        <row r="248">
          <cell r="C248">
            <v>201105</v>
          </cell>
          <cell r="D248" t="str">
            <v>TENASKA</v>
          </cell>
          <cell r="E248">
            <v>166066</v>
          </cell>
          <cell r="I248" t="str">
            <v>Supply - LI</v>
          </cell>
          <cell r="Z248" t="str">
            <v>Valued from Nucleus</v>
          </cell>
          <cell r="AB248">
            <v>-290461.31766271888</v>
          </cell>
        </row>
        <row r="249">
          <cell r="C249">
            <v>201106</v>
          </cell>
          <cell r="D249" t="str">
            <v>TENASKA</v>
          </cell>
          <cell r="E249">
            <v>166066</v>
          </cell>
          <cell r="I249" t="str">
            <v>Supply - LI</v>
          </cell>
          <cell r="Z249" t="str">
            <v>Valued from Nucleus</v>
          </cell>
          <cell r="AB249">
            <v>-281007.23651430412</v>
          </cell>
        </row>
        <row r="250">
          <cell r="C250">
            <v>201107</v>
          </cell>
          <cell r="D250" t="str">
            <v>TENASKA</v>
          </cell>
          <cell r="E250">
            <v>166066</v>
          </cell>
          <cell r="I250" t="str">
            <v>Supply - LI</v>
          </cell>
          <cell r="Z250" t="str">
            <v>Valued from Nucleus</v>
          </cell>
          <cell r="AB250">
            <v>-290286.97113350959</v>
          </cell>
        </row>
        <row r="251">
          <cell r="C251">
            <v>201108</v>
          </cell>
          <cell r="D251" t="str">
            <v>TENASKA</v>
          </cell>
          <cell r="E251">
            <v>166066</v>
          </cell>
          <cell r="I251" t="str">
            <v>Supply - LI</v>
          </cell>
          <cell r="Z251" t="str">
            <v>Valued from Nucleus</v>
          </cell>
          <cell r="AB251">
            <v>-290199.79786890489</v>
          </cell>
        </row>
        <row r="252">
          <cell r="C252">
            <v>201109</v>
          </cell>
          <cell r="D252" t="str">
            <v>TENASKA</v>
          </cell>
          <cell r="E252">
            <v>166066</v>
          </cell>
          <cell r="I252" t="str">
            <v>Supply - LI</v>
          </cell>
          <cell r="Z252" t="str">
            <v>Valued from Nucleus</v>
          </cell>
          <cell r="AB252">
            <v>-280726.03243493423</v>
          </cell>
        </row>
        <row r="253">
          <cell r="C253">
            <v>201110</v>
          </cell>
          <cell r="D253" t="str">
            <v>TENASKA</v>
          </cell>
          <cell r="E253">
            <v>166066</v>
          </cell>
          <cell r="I253" t="str">
            <v>Supply - LI</v>
          </cell>
          <cell r="Z253" t="str">
            <v>Valued from Nucleus</v>
          </cell>
          <cell r="AB253">
            <v>-289967.33582995913</v>
          </cell>
        </row>
        <row r="254">
          <cell r="C254">
            <v>201104</v>
          </cell>
          <cell r="D254" t="str">
            <v>EMERASVC</v>
          </cell>
          <cell r="E254">
            <v>166065</v>
          </cell>
          <cell r="I254" t="str">
            <v>Supply - LI</v>
          </cell>
          <cell r="Z254" t="str">
            <v>Valued from Nucleus</v>
          </cell>
          <cell r="AB254">
            <v>-213186.79049628493</v>
          </cell>
        </row>
        <row r="255">
          <cell r="C255">
            <v>201105</v>
          </cell>
          <cell r="D255" t="str">
            <v>EMERASVC</v>
          </cell>
          <cell r="E255">
            <v>166065</v>
          </cell>
          <cell r="I255" t="str">
            <v>Supply - LI</v>
          </cell>
          <cell r="Z255" t="str">
            <v>Valued from Nucleus</v>
          </cell>
          <cell r="AB255">
            <v>-220248.94942930847</v>
          </cell>
        </row>
        <row r="256">
          <cell r="C256">
            <v>201106</v>
          </cell>
          <cell r="D256" t="str">
            <v>EMERASVC</v>
          </cell>
          <cell r="E256">
            <v>166065</v>
          </cell>
          <cell r="I256" t="str">
            <v>Supply - LI</v>
          </cell>
          <cell r="Z256" t="str">
            <v>Valued from Nucleus</v>
          </cell>
          <cell r="AB256">
            <v>-213080.17577809314</v>
          </cell>
        </row>
        <row r="257">
          <cell r="C257">
            <v>201107</v>
          </cell>
          <cell r="D257" t="str">
            <v>EMERASVC</v>
          </cell>
          <cell r="E257">
            <v>166065</v>
          </cell>
          <cell r="I257" t="str">
            <v>Supply - LI</v>
          </cell>
          <cell r="Z257" t="str">
            <v>Valued from Nucleus</v>
          </cell>
          <cell r="AB257">
            <v>-220116.74717875067</v>
          </cell>
        </row>
        <row r="258">
          <cell r="C258">
            <v>201108</v>
          </cell>
          <cell r="D258" t="str">
            <v>EMERASVC</v>
          </cell>
          <cell r="E258">
            <v>166065</v>
          </cell>
          <cell r="I258" t="str">
            <v>Supply - LI</v>
          </cell>
          <cell r="Z258" t="str">
            <v>Valued from Nucleus</v>
          </cell>
          <cell r="AB258">
            <v>-220050.64605347178</v>
          </cell>
        </row>
        <row r="259">
          <cell r="C259">
            <v>201109</v>
          </cell>
          <cell r="D259" t="str">
            <v>EMERASVC</v>
          </cell>
          <cell r="E259">
            <v>166065</v>
          </cell>
          <cell r="I259" t="str">
            <v>Supply - LI</v>
          </cell>
          <cell r="Z259" t="str">
            <v>Valued from Nucleus</v>
          </cell>
          <cell r="AB259">
            <v>-212866.94634170958</v>
          </cell>
        </row>
        <row r="260">
          <cell r="C260">
            <v>201110</v>
          </cell>
          <cell r="D260" t="str">
            <v>EMERASVC</v>
          </cell>
          <cell r="E260">
            <v>166065</v>
          </cell>
          <cell r="I260" t="str">
            <v>Supply - LI</v>
          </cell>
          <cell r="Z260" t="str">
            <v>Valued from Nucleus</v>
          </cell>
          <cell r="AB260">
            <v>-219874.37638606134</v>
          </cell>
        </row>
        <row r="261">
          <cell r="C261">
            <v>201104</v>
          </cell>
          <cell r="D261" t="str">
            <v>HESS</v>
          </cell>
          <cell r="E261">
            <v>166447</v>
          </cell>
          <cell r="I261" t="str">
            <v>Supply - LI</v>
          </cell>
          <cell r="Z261" t="str">
            <v>Valued from Nucleus - Demand Only; Summer Option at Index plus adder, hence MtM on supply is zero</v>
          </cell>
          <cell r="AB261">
            <v>-171995.56793672053</v>
          </cell>
        </row>
        <row r="262">
          <cell r="C262">
            <v>201105</v>
          </cell>
          <cell r="D262" t="str">
            <v>HESS</v>
          </cell>
          <cell r="E262">
            <v>166447</v>
          </cell>
          <cell r="I262" t="str">
            <v>Supply - LI</v>
          </cell>
          <cell r="Z262" t="str">
            <v>Valued from Nucleus - Demand Only; Summer Option at Index plus adder, hence MtM on supply is zero</v>
          </cell>
          <cell r="AB262">
            <v>-177693.20067333206</v>
          </cell>
        </row>
        <row r="263">
          <cell r="C263">
            <v>201106</v>
          </cell>
          <cell r="D263" t="str">
            <v>HESS</v>
          </cell>
          <cell r="E263">
            <v>166447</v>
          </cell>
          <cell r="I263" t="str">
            <v>Supply - LI</v>
          </cell>
          <cell r="Z263" t="str">
            <v>Valued from Nucleus - Demand Only; Summer Option at Index plus adder, hence MtM on supply is zero</v>
          </cell>
          <cell r="AB263">
            <v>-171909.55294975475</v>
          </cell>
        </row>
        <row r="264">
          <cell r="C264">
            <v>201107</v>
          </cell>
          <cell r="D264" t="str">
            <v>HESS</v>
          </cell>
          <cell r="E264">
            <v>166447</v>
          </cell>
          <cell r="I264" t="str">
            <v>Supply - LI</v>
          </cell>
          <cell r="Z264" t="str">
            <v>Valued from Nucleus - Demand Only; Summer Option at Index plus adder, hence MtM on supply is zero</v>
          </cell>
          <cell r="AB264">
            <v>-177586.5420894945</v>
          </cell>
        </row>
        <row r="265">
          <cell r="C265">
            <v>201108</v>
          </cell>
          <cell r="D265" t="str">
            <v>HESS</v>
          </cell>
          <cell r="E265">
            <v>166447</v>
          </cell>
          <cell r="I265" t="str">
            <v>Supply - LI</v>
          </cell>
          <cell r="Z265" t="str">
            <v>Valued from Nucleus - Demand Only; Summer Option at Index plus adder, hence MtM on supply is zero</v>
          </cell>
          <cell r="AB265">
            <v>-177533.21279757575</v>
          </cell>
        </row>
        <row r="266">
          <cell r="C266">
            <v>201109</v>
          </cell>
          <cell r="D266" t="str">
            <v>HESS</v>
          </cell>
          <cell r="E266">
            <v>166447</v>
          </cell>
          <cell r="I266" t="str">
            <v>Supply - LI</v>
          </cell>
          <cell r="Z266" t="str">
            <v>Valued from Nucleus - Demand Only; Summer Option at Index plus adder, hence MtM on supply is zero</v>
          </cell>
          <cell r="AB266">
            <v>-171737.52297582326</v>
          </cell>
        </row>
        <row r="267">
          <cell r="C267">
            <v>201110</v>
          </cell>
          <cell r="D267" t="str">
            <v>HESS</v>
          </cell>
          <cell r="E267">
            <v>166447</v>
          </cell>
          <cell r="I267" t="str">
            <v>Supply - LI</v>
          </cell>
          <cell r="Z267" t="str">
            <v>Valued from Nucleus - Demand Only; Summer Option at Index plus adder, hence MtM on supply is zero</v>
          </cell>
          <cell r="AB267">
            <v>-177391.00135245902</v>
          </cell>
        </row>
        <row r="268">
          <cell r="C268">
            <v>201104</v>
          </cell>
          <cell r="D268" t="str">
            <v>JARON</v>
          </cell>
          <cell r="E268">
            <v>166076</v>
          </cell>
          <cell r="I268" t="str">
            <v>Supply - LI</v>
          </cell>
          <cell r="Z268" t="str">
            <v>Valued from Nucleus - Demand Only</v>
          </cell>
          <cell r="AB268">
            <v>-204146.40541444111</v>
          </cell>
        </row>
        <row r="269">
          <cell r="C269">
            <v>201105</v>
          </cell>
          <cell r="D269" t="str">
            <v>JARON</v>
          </cell>
          <cell r="E269">
            <v>166076</v>
          </cell>
          <cell r="I269" t="str">
            <v>Supply - LI</v>
          </cell>
          <cell r="Z269" t="str">
            <v>Valued from Nucleus - Demand Only</v>
          </cell>
          <cell r="AB269">
            <v>-210909.08689806412</v>
          </cell>
        </row>
        <row r="270">
          <cell r="C270">
            <v>201106</v>
          </cell>
          <cell r="D270" t="str">
            <v>JARON</v>
          </cell>
          <cell r="E270">
            <v>166076</v>
          </cell>
          <cell r="I270" t="str">
            <v>Supply - LI</v>
          </cell>
          <cell r="Z270" t="str">
            <v>Valued from Nucleus - Demand Only</v>
          </cell>
          <cell r="AB270">
            <v>-204044.31179300958</v>
          </cell>
        </row>
        <row r="271">
          <cell r="C271">
            <v>201107</v>
          </cell>
          <cell r="D271" t="str">
            <v>JARON</v>
          </cell>
          <cell r="E271">
            <v>166076</v>
          </cell>
          <cell r="I271" t="str">
            <v>Supply - LI</v>
          </cell>
          <cell r="Z271" t="str">
            <v>Valued from Nucleus - Demand Only</v>
          </cell>
          <cell r="AB271">
            <v>-210782.49080748906</v>
          </cell>
        </row>
        <row r="272">
          <cell r="C272">
            <v>201108</v>
          </cell>
          <cell r="D272" t="str">
            <v>JARON</v>
          </cell>
          <cell r="E272">
            <v>166076</v>
          </cell>
          <cell r="I272" t="str">
            <v>Supply - LI</v>
          </cell>
          <cell r="Z272" t="str">
            <v>Valued from Nucleus - Demand Only</v>
          </cell>
          <cell r="AB272">
            <v>-210719.19276220151</v>
          </cell>
        </row>
        <row r="273">
          <cell r="C273">
            <v>201109</v>
          </cell>
          <cell r="D273" t="str">
            <v>JARON</v>
          </cell>
          <cell r="E273">
            <v>166076</v>
          </cell>
          <cell r="I273" t="str">
            <v>Supply - LI</v>
          </cell>
          <cell r="Z273" t="str">
            <v>Valued from Nucleus - Demand Only</v>
          </cell>
          <cell r="AB273">
            <v>-203840.12455014657</v>
          </cell>
        </row>
        <row r="274">
          <cell r="C274">
            <v>201110</v>
          </cell>
          <cell r="D274" t="str">
            <v>JARON</v>
          </cell>
          <cell r="E274">
            <v>166076</v>
          </cell>
          <cell r="I274" t="str">
            <v>Supply - LI</v>
          </cell>
          <cell r="Z274" t="str">
            <v>Valued from Nucleus - Demand Only</v>
          </cell>
          <cell r="AB274">
            <v>-210550.3979747681</v>
          </cell>
        </row>
        <row r="275">
          <cell r="C275">
            <v>201104</v>
          </cell>
          <cell r="D275" t="str">
            <v>TENASKA</v>
          </cell>
          <cell r="E275">
            <v>166066</v>
          </cell>
          <cell r="I275" t="str">
            <v>Supply - LI</v>
          </cell>
          <cell r="Z275" t="str">
            <v>Valued from Nucleus</v>
          </cell>
          <cell r="AB275">
            <v>-213186.79049628493</v>
          </cell>
        </row>
        <row r="276">
          <cell r="C276">
            <v>201105</v>
          </cell>
          <cell r="D276" t="str">
            <v>TENASKA</v>
          </cell>
          <cell r="E276">
            <v>166066</v>
          </cell>
          <cell r="I276" t="str">
            <v>Supply - LI</v>
          </cell>
          <cell r="Z276" t="str">
            <v>Valued from Nucleus</v>
          </cell>
          <cell r="AB276">
            <v>-220248.94942930847</v>
          </cell>
        </row>
        <row r="277">
          <cell r="C277">
            <v>201106</v>
          </cell>
          <cell r="D277" t="str">
            <v>TENASKA</v>
          </cell>
          <cell r="E277">
            <v>166066</v>
          </cell>
          <cell r="I277" t="str">
            <v>Supply - LI</v>
          </cell>
          <cell r="Z277" t="str">
            <v>Valued from Nucleus</v>
          </cell>
          <cell r="AB277">
            <v>-213080.17577809314</v>
          </cell>
        </row>
        <row r="278">
          <cell r="C278">
            <v>201107</v>
          </cell>
          <cell r="D278" t="str">
            <v>TENASKA</v>
          </cell>
          <cell r="E278">
            <v>166066</v>
          </cell>
          <cell r="I278" t="str">
            <v>Supply - LI</v>
          </cell>
          <cell r="Z278" t="str">
            <v>Valued from Nucleus</v>
          </cell>
          <cell r="AB278">
            <v>-220116.74717875067</v>
          </cell>
        </row>
        <row r="279">
          <cell r="C279">
            <v>201108</v>
          </cell>
          <cell r="D279" t="str">
            <v>TENASKA</v>
          </cell>
          <cell r="E279">
            <v>166066</v>
          </cell>
          <cell r="I279" t="str">
            <v>Supply - LI</v>
          </cell>
          <cell r="Z279" t="str">
            <v>Valued from Nucleus</v>
          </cell>
          <cell r="AB279">
            <v>-220050.64605347178</v>
          </cell>
        </row>
        <row r="280">
          <cell r="C280">
            <v>201109</v>
          </cell>
          <cell r="D280" t="str">
            <v>TENASKA</v>
          </cell>
          <cell r="E280">
            <v>166066</v>
          </cell>
          <cell r="I280" t="str">
            <v>Supply - LI</v>
          </cell>
          <cell r="Z280" t="str">
            <v>Valued from Nucleus</v>
          </cell>
          <cell r="AB280">
            <v>-212866.94634170958</v>
          </cell>
        </row>
        <row r="281">
          <cell r="C281">
            <v>201110</v>
          </cell>
          <cell r="D281" t="str">
            <v>TENASKA</v>
          </cell>
          <cell r="E281">
            <v>166066</v>
          </cell>
          <cell r="I281" t="str">
            <v>Supply - LI</v>
          </cell>
          <cell r="Z281" t="str">
            <v>Valued from Nucleus</v>
          </cell>
          <cell r="AB281">
            <v>-219874.37638606134</v>
          </cell>
        </row>
        <row r="282">
          <cell r="C282">
            <v>201104</v>
          </cell>
          <cell r="D282" t="str">
            <v>BGLNG</v>
          </cell>
          <cell r="E282">
            <v>166064</v>
          </cell>
          <cell r="I282" t="str">
            <v>Supply - LI</v>
          </cell>
          <cell r="Z282" t="str">
            <v>Valued from Nucleus</v>
          </cell>
          <cell r="AB282">
            <v>-289275.46333400003</v>
          </cell>
        </row>
        <row r="283">
          <cell r="C283">
            <v>201105</v>
          </cell>
          <cell r="D283" t="str">
            <v>BGLNG</v>
          </cell>
          <cell r="E283">
            <v>166064</v>
          </cell>
          <cell r="I283" t="str">
            <v>Supply - LI</v>
          </cell>
          <cell r="Z283" t="str">
            <v>Valued from Nucleus</v>
          </cell>
          <cell r="AB283">
            <v>-300912.91666800005</v>
          </cell>
        </row>
        <row r="284">
          <cell r="C284">
            <v>201106</v>
          </cell>
          <cell r="D284" t="str">
            <v>BGLNG</v>
          </cell>
          <cell r="E284">
            <v>166064</v>
          </cell>
          <cell r="I284" t="str">
            <v>Supply - LI</v>
          </cell>
          <cell r="Z284" t="str">
            <v>Valued from Nucleus</v>
          </cell>
          <cell r="AB284">
            <v>-289130.796669</v>
          </cell>
        </row>
        <row r="285">
          <cell r="C285">
            <v>201107</v>
          </cell>
          <cell r="D285" t="str">
            <v>BGLNG</v>
          </cell>
          <cell r="E285">
            <v>166064</v>
          </cell>
          <cell r="I285" t="str">
            <v>Supply - LI</v>
          </cell>
          <cell r="Z285" t="str">
            <v>Valued from Nucleus</v>
          </cell>
          <cell r="AB285">
            <v>-300732.29667000001</v>
          </cell>
        </row>
        <row r="286">
          <cell r="C286">
            <v>201108</v>
          </cell>
          <cell r="D286" t="str">
            <v>BGLNG</v>
          </cell>
          <cell r="E286">
            <v>166064</v>
          </cell>
          <cell r="I286" t="str">
            <v>Supply - LI</v>
          </cell>
          <cell r="Z286" t="str">
            <v>Valued from Nucleus</v>
          </cell>
          <cell r="AB286">
            <v>-300641.98667100002</v>
          </cell>
        </row>
        <row r="287">
          <cell r="C287">
            <v>201109</v>
          </cell>
          <cell r="D287" t="str">
            <v>BGLNG</v>
          </cell>
          <cell r="E287">
            <v>166064</v>
          </cell>
          <cell r="I287" t="str">
            <v>Supply - LI</v>
          </cell>
          <cell r="Z287" t="str">
            <v>Valued from Nucleus</v>
          </cell>
          <cell r="AB287">
            <v>-288841.46333900001</v>
          </cell>
        </row>
        <row r="288">
          <cell r="C288">
            <v>201110</v>
          </cell>
          <cell r="D288" t="str">
            <v>BGLNG</v>
          </cell>
          <cell r="E288">
            <v>166064</v>
          </cell>
          <cell r="I288" t="str">
            <v>Supply - LI</v>
          </cell>
          <cell r="Z288" t="str">
            <v>Valued from Nucleus</v>
          </cell>
          <cell r="AB288">
            <v>-300401.16000700003</v>
          </cell>
        </row>
        <row r="289">
          <cell r="C289">
            <v>201104</v>
          </cell>
          <cell r="D289" t="str">
            <v>BGLNG</v>
          </cell>
          <cell r="E289">
            <v>166075</v>
          </cell>
          <cell r="I289" t="str">
            <v>Supply - LI</v>
          </cell>
          <cell r="Z289" t="str">
            <v>Valued from nucleus - Demand Only</v>
          </cell>
          <cell r="AB289">
            <v>-303689.25</v>
          </cell>
        </row>
        <row r="290">
          <cell r="C290">
            <v>201105</v>
          </cell>
          <cell r="D290" t="str">
            <v>BGLNG</v>
          </cell>
          <cell r="E290">
            <v>166075</v>
          </cell>
          <cell r="I290" t="str">
            <v>Supply - LI</v>
          </cell>
          <cell r="Z290" t="str">
            <v>Valued from nucleus - Demand Only</v>
          </cell>
          <cell r="AB290">
            <v>-315998.55</v>
          </cell>
        </row>
        <row r="291">
          <cell r="C291">
            <v>201106</v>
          </cell>
          <cell r="D291" t="str">
            <v>BGLNG</v>
          </cell>
          <cell r="E291">
            <v>166075</v>
          </cell>
          <cell r="I291" t="str">
            <v>Supply - LI</v>
          </cell>
          <cell r="Z291" t="str">
            <v>Valued from nucleus - Demand Only</v>
          </cell>
          <cell r="AB291">
            <v>-303537.375</v>
          </cell>
        </row>
        <row r="292">
          <cell r="C292">
            <v>201107</v>
          </cell>
          <cell r="D292" t="str">
            <v>BGLNG</v>
          </cell>
          <cell r="E292">
            <v>166075</v>
          </cell>
          <cell r="I292" t="str">
            <v>Supply - LI</v>
          </cell>
          <cell r="Z292" t="str">
            <v>Valued from nucleus - Demand Only</v>
          </cell>
          <cell r="AB292">
            <v>-315808.875</v>
          </cell>
        </row>
        <row r="293">
          <cell r="C293">
            <v>201108</v>
          </cell>
          <cell r="D293" t="str">
            <v>BGLNG</v>
          </cell>
          <cell r="E293">
            <v>166075</v>
          </cell>
          <cell r="I293" t="str">
            <v>Supply - LI</v>
          </cell>
          <cell r="Z293" t="str">
            <v>Valued from nucleus - Demand Only</v>
          </cell>
          <cell r="AB293">
            <v>-315714.03750000003</v>
          </cell>
        </row>
        <row r="294">
          <cell r="C294">
            <v>201109</v>
          </cell>
          <cell r="D294" t="str">
            <v>BGLNG</v>
          </cell>
          <cell r="E294">
            <v>166075</v>
          </cell>
          <cell r="I294" t="str">
            <v>Supply - LI</v>
          </cell>
          <cell r="Z294" t="str">
            <v>Valued from nucleus - Demand Only</v>
          </cell>
          <cell r="AB294">
            <v>-303233.625</v>
          </cell>
        </row>
        <row r="295">
          <cell r="C295">
            <v>201110</v>
          </cell>
          <cell r="D295" t="str">
            <v>BGLNG</v>
          </cell>
          <cell r="E295">
            <v>166075</v>
          </cell>
          <cell r="I295" t="str">
            <v>Supply - LI</v>
          </cell>
          <cell r="Z295" t="str">
            <v>Valued from nucleus - Demand Only</v>
          </cell>
          <cell r="AB295">
            <v>-315461.13750000001</v>
          </cell>
        </row>
        <row r="296">
          <cell r="C296">
            <v>201104</v>
          </cell>
          <cell r="D296" t="str">
            <v>BP</v>
          </cell>
          <cell r="E296">
            <v>166449</v>
          </cell>
          <cell r="I296" t="str">
            <v>Supply - LI</v>
          </cell>
          <cell r="Z296" t="str">
            <v>Not Valued from Nucleus - Model</v>
          </cell>
          <cell r="AB296">
            <v>0</v>
          </cell>
        </row>
        <row r="297">
          <cell r="C297">
            <v>201105</v>
          </cell>
          <cell r="D297" t="str">
            <v>BP</v>
          </cell>
          <cell r="E297">
            <v>166449</v>
          </cell>
          <cell r="I297" t="str">
            <v>Supply - LI</v>
          </cell>
          <cell r="Z297" t="str">
            <v>Not Valued from Nucleus - Model</v>
          </cell>
          <cell r="AB297">
            <v>0</v>
          </cell>
        </row>
        <row r="298">
          <cell r="C298">
            <v>201106</v>
          </cell>
          <cell r="D298" t="str">
            <v>BP</v>
          </cell>
          <cell r="E298">
            <v>166449</v>
          </cell>
          <cell r="I298" t="str">
            <v>Supply - LI</v>
          </cell>
          <cell r="Z298" t="str">
            <v>Not Valued from Nucleus - Model</v>
          </cell>
          <cell r="AB298">
            <v>0</v>
          </cell>
        </row>
        <row r="299">
          <cell r="C299">
            <v>201107</v>
          </cell>
          <cell r="D299" t="str">
            <v>BP</v>
          </cell>
          <cell r="E299">
            <v>166449</v>
          </cell>
          <cell r="I299" t="str">
            <v>Supply - LI</v>
          </cell>
          <cell r="Z299" t="str">
            <v>Not Valued from Nucleus - Model</v>
          </cell>
          <cell r="AB299">
            <v>0</v>
          </cell>
        </row>
        <row r="300">
          <cell r="C300">
            <v>201108</v>
          </cell>
          <cell r="D300" t="str">
            <v>BP</v>
          </cell>
          <cell r="E300">
            <v>166449</v>
          </cell>
          <cell r="I300" t="str">
            <v>Supply - LI</v>
          </cell>
          <cell r="Z300" t="str">
            <v>Not Valued from Nucleus - Model</v>
          </cell>
          <cell r="AB300">
            <v>0</v>
          </cell>
        </row>
        <row r="301">
          <cell r="C301">
            <v>201109</v>
          </cell>
          <cell r="D301" t="str">
            <v>BP</v>
          </cell>
          <cell r="E301">
            <v>166449</v>
          </cell>
          <cell r="I301" t="str">
            <v>Supply - LI</v>
          </cell>
          <cell r="Z301" t="str">
            <v>Not Valued from Nucleus - Model</v>
          </cell>
          <cell r="AB301">
            <v>0</v>
          </cell>
        </row>
        <row r="302">
          <cell r="C302">
            <v>201110</v>
          </cell>
          <cell r="D302" t="str">
            <v>BP</v>
          </cell>
          <cell r="E302">
            <v>166449</v>
          </cell>
          <cell r="I302" t="str">
            <v>Supply - LI</v>
          </cell>
          <cell r="Z302" t="str">
            <v>Not Valued from Nucleus - Model</v>
          </cell>
          <cell r="AB302">
            <v>0</v>
          </cell>
        </row>
        <row r="303">
          <cell r="C303">
            <v>201104</v>
          </cell>
          <cell r="D303" t="str">
            <v>EMERASVC</v>
          </cell>
          <cell r="E303">
            <v>166065</v>
          </cell>
          <cell r="I303" t="str">
            <v>Supply - LI</v>
          </cell>
          <cell r="Z303" t="str">
            <v>Valued from Nucleus</v>
          </cell>
          <cell r="AB303">
            <v>-288025.71333400003</v>
          </cell>
        </row>
        <row r="304">
          <cell r="C304">
            <v>201105</v>
          </cell>
          <cell r="D304" t="str">
            <v>EMERASVC</v>
          </cell>
          <cell r="E304">
            <v>166065</v>
          </cell>
          <cell r="I304" t="str">
            <v>Supply - LI</v>
          </cell>
          <cell r="Z304" t="str">
            <v>Valued from Nucleus</v>
          </cell>
          <cell r="AB304">
            <v>-299663.41666800005</v>
          </cell>
        </row>
        <row r="305">
          <cell r="C305">
            <v>201106</v>
          </cell>
          <cell r="D305" t="str">
            <v>EMERASVC</v>
          </cell>
          <cell r="E305">
            <v>166065</v>
          </cell>
          <cell r="I305" t="str">
            <v>Supply - LI</v>
          </cell>
          <cell r="Z305" t="str">
            <v>Valued from Nucleus</v>
          </cell>
          <cell r="AB305">
            <v>-287881.671669</v>
          </cell>
        </row>
        <row r="306">
          <cell r="C306">
            <v>201107</v>
          </cell>
          <cell r="D306" t="str">
            <v>EMERASVC</v>
          </cell>
          <cell r="E306">
            <v>166065</v>
          </cell>
          <cell r="I306" t="str">
            <v>Supply - LI</v>
          </cell>
          <cell r="Z306" t="str">
            <v>Valued from Nucleus</v>
          </cell>
          <cell r="AB306">
            <v>-299483.54667000001</v>
          </cell>
        </row>
        <row r="307">
          <cell r="C307">
            <v>201108</v>
          </cell>
          <cell r="D307" t="str">
            <v>EMERASVC</v>
          </cell>
          <cell r="E307">
            <v>166065</v>
          </cell>
          <cell r="I307" t="str">
            <v>Supply - LI</v>
          </cell>
          <cell r="Z307" t="str">
            <v>Valued from Nucleus</v>
          </cell>
          <cell r="AB307">
            <v>-299393.61167100002</v>
          </cell>
        </row>
        <row r="308">
          <cell r="C308">
            <v>201109</v>
          </cell>
          <cell r="D308" t="str">
            <v>EMERASVC</v>
          </cell>
          <cell r="E308">
            <v>166065</v>
          </cell>
          <cell r="I308" t="str">
            <v>Supply - LI</v>
          </cell>
          <cell r="Z308" t="str">
            <v>Valued from Nucleus</v>
          </cell>
          <cell r="AB308">
            <v>-287593.58833900001</v>
          </cell>
        </row>
        <row r="309">
          <cell r="C309">
            <v>201110</v>
          </cell>
          <cell r="D309" t="str">
            <v>EMERASVC</v>
          </cell>
          <cell r="E309">
            <v>166065</v>
          </cell>
          <cell r="I309" t="str">
            <v>Supply - LI</v>
          </cell>
          <cell r="Z309" t="str">
            <v>Valued from Nucleus</v>
          </cell>
          <cell r="AB309">
            <v>-299153.78500700003</v>
          </cell>
        </row>
        <row r="310">
          <cell r="C310">
            <v>201104</v>
          </cell>
          <cell r="D310" t="str">
            <v>HESS</v>
          </cell>
          <cell r="E310">
            <v>166447</v>
          </cell>
          <cell r="I310" t="str">
            <v>Supply - LI</v>
          </cell>
          <cell r="Z310" t="str">
            <v>Valued from Nucleus - Demand Only; Summer Option at Index plus adder, hence MtM on supply is zero</v>
          </cell>
          <cell r="AB310">
            <v>-221955.6</v>
          </cell>
        </row>
        <row r="311">
          <cell r="C311">
            <v>201105</v>
          </cell>
          <cell r="D311" t="str">
            <v>HESS</v>
          </cell>
          <cell r="E311">
            <v>166447</v>
          </cell>
          <cell r="I311" t="str">
            <v>Supply - LI</v>
          </cell>
          <cell r="Z311" t="str">
            <v>Valued from Nucleus - Demand Only; Summer Option at Index plus adder, hence MtM on supply is zero</v>
          </cell>
          <cell r="AB311">
            <v>-231807.24</v>
          </cell>
        </row>
        <row r="312">
          <cell r="C312">
            <v>201106</v>
          </cell>
          <cell r="D312" t="str">
            <v>HESS</v>
          </cell>
          <cell r="E312">
            <v>166447</v>
          </cell>
          <cell r="I312" t="str">
            <v>Supply - LI</v>
          </cell>
          <cell r="Z312" t="str">
            <v>Valued from Nucleus - Demand Only; Summer Option at Index plus adder, hence MtM on supply is zero</v>
          </cell>
          <cell r="AB312">
            <v>-221844.6</v>
          </cell>
        </row>
        <row r="313">
          <cell r="C313">
            <v>201107</v>
          </cell>
          <cell r="D313" t="str">
            <v>HESS</v>
          </cell>
          <cell r="E313">
            <v>166447</v>
          </cell>
          <cell r="I313" t="str">
            <v>Supply - LI</v>
          </cell>
          <cell r="Z313" t="str">
            <v>Valued from Nucleus - Demand Only; Summer Option at Index plus adder, hence MtM on supply is zero</v>
          </cell>
          <cell r="AB313">
            <v>-231668.1</v>
          </cell>
        </row>
        <row r="314">
          <cell r="C314">
            <v>201108</v>
          </cell>
          <cell r="D314" t="str">
            <v>HESS</v>
          </cell>
          <cell r="E314">
            <v>166447</v>
          </cell>
          <cell r="I314" t="str">
            <v>Supply - LI</v>
          </cell>
          <cell r="Z314" t="str">
            <v>Valued from Nucleus - Demand Only; Summer Option at Index plus adder, hence MtM on supply is zero</v>
          </cell>
          <cell r="AB314">
            <v>-231598.53</v>
          </cell>
        </row>
        <row r="315">
          <cell r="C315">
            <v>201109</v>
          </cell>
          <cell r="D315" t="str">
            <v>HESS</v>
          </cell>
          <cell r="E315">
            <v>166447</v>
          </cell>
          <cell r="I315" t="str">
            <v>Supply - LI</v>
          </cell>
          <cell r="Z315" t="str">
            <v>Valued from Nucleus - Demand Only; Summer Option at Index plus adder, hence MtM on supply is zero</v>
          </cell>
          <cell r="AB315">
            <v>-221622.6</v>
          </cell>
        </row>
        <row r="316">
          <cell r="C316">
            <v>201110</v>
          </cell>
          <cell r="D316" t="str">
            <v>HESS</v>
          </cell>
          <cell r="E316">
            <v>166447</v>
          </cell>
          <cell r="I316" t="str">
            <v>Supply - LI</v>
          </cell>
          <cell r="Z316" t="str">
            <v>Valued from Nucleus - Demand Only; Summer Option at Index plus adder, hence MtM on supply is zero</v>
          </cell>
          <cell r="AB316">
            <v>-231413.01</v>
          </cell>
        </row>
        <row r="317">
          <cell r="C317">
            <v>201104</v>
          </cell>
          <cell r="D317" t="str">
            <v>JARON</v>
          </cell>
          <cell r="E317">
            <v>166076</v>
          </cell>
          <cell r="I317" t="str">
            <v>Supply - LI</v>
          </cell>
          <cell r="Z317" t="str">
            <v>Valued from Nucleus - Demand Only</v>
          </cell>
          <cell r="AB317">
            <v>-276444.7</v>
          </cell>
        </row>
        <row r="318">
          <cell r="C318">
            <v>201105</v>
          </cell>
          <cell r="D318" t="str">
            <v>JARON</v>
          </cell>
          <cell r="E318">
            <v>166076</v>
          </cell>
          <cell r="I318" t="str">
            <v>Supply - LI</v>
          </cell>
          <cell r="Z318" t="str">
            <v>Valued from Nucleus - Demand Only</v>
          </cell>
          <cell r="AB318">
            <v>-288309.63</v>
          </cell>
        </row>
        <row r="319">
          <cell r="C319">
            <v>201106</v>
          </cell>
          <cell r="D319" t="str">
            <v>JARON</v>
          </cell>
          <cell r="E319">
            <v>166076</v>
          </cell>
          <cell r="I319" t="str">
            <v>Supply - LI</v>
          </cell>
          <cell r="Z319" t="str">
            <v>Valued from Nucleus - Demand Only</v>
          </cell>
          <cell r="AB319">
            <v>-276306.45</v>
          </cell>
        </row>
        <row r="320">
          <cell r="C320">
            <v>201107</v>
          </cell>
          <cell r="D320" t="str">
            <v>JARON</v>
          </cell>
          <cell r="E320">
            <v>166076</v>
          </cell>
          <cell r="I320" t="str">
            <v>Supply - LI</v>
          </cell>
          <cell r="Z320" t="str">
            <v>Valued from Nucleus - Demand Only</v>
          </cell>
          <cell r="AB320">
            <v>-288136.57500000001</v>
          </cell>
        </row>
        <row r="321">
          <cell r="C321">
            <v>201108</v>
          </cell>
          <cell r="D321" t="str">
            <v>JARON</v>
          </cell>
          <cell r="E321">
            <v>166076</v>
          </cell>
          <cell r="I321" t="str">
            <v>Supply - LI</v>
          </cell>
          <cell r="Z321" t="str">
            <v>Valued from Nucleus - Demand Only</v>
          </cell>
          <cell r="AB321">
            <v>-288050.04749999999</v>
          </cell>
        </row>
        <row r="322">
          <cell r="C322">
            <v>201109</v>
          </cell>
          <cell r="D322" t="str">
            <v>JARON</v>
          </cell>
          <cell r="E322">
            <v>166076</v>
          </cell>
          <cell r="I322" t="str">
            <v>Supply - LI</v>
          </cell>
          <cell r="Z322" t="str">
            <v>Valued from Nucleus - Demand Only</v>
          </cell>
          <cell r="AB322">
            <v>-276029.95</v>
          </cell>
        </row>
        <row r="323">
          <cell r="C323">
            <v>201110</v>
          </cell>
          <cell r="D323" t="str">
            <v>JARON</v>
          </cell>
          <cell r="E323">
            <v>166076</v>
          </cell>
          <cell r="I323" t="str">
            <v>Supply - LI</v>
          </cell>
          <cell r="Z323" t="str">
            <v>Valued from Nucleus - Demand Only</v>
          </cell>
          <cell r="AB323">
            <v>-287819.3075</v>
          </cell>
        </row>
        <row r="324">
          <cell r="C324">
            <v>201104</v>
          </cell>
          <cell r="D324" t="str">
            <v>TENASKA</v>
          </cell>
          <cell r="E324">
            <v>166066</v>
          </cell>
          <cell r="I324" t="str">
            <v>Supply - LI</v>
          </cell>
          <cell r="Z324" t="str">
            <v>Valued from Nucleus</v>
          </cell>
          <cell r="AB324">
            <v>-308835.47055000003</v>
          </cell>
        </row>
        <row r="325">
          <cell r="C325">
            <v>201105</v>
          </cell>
          <cell r="D325" t="str">
            <v>TENASKA</v>
          </cell>
          <cell r="E325">
            <v>166066</v>
          </cell>
          <cell r="I325" t="str">
            <v>Supply - LI</v>
          </cell>
          <cell r="Z325" t="str">
            <v>Valued from Nucleus</v>
          </cell>
          <cell r="AB325">
            <v>-320469.0111</v>
          </cell>
        </row>
        <row r="326">
          <cell r="C326">
            <v>201106</v>
          </cell>
          <cell r="D326" t="str">
            <v>TENASKA</v>
          </cell>
          <cell r="E326">
            <v>166066</v>
          </cell>
          <cell r="I326" t="str">
            <v>Supply - LI</v>
          </cell>
          <cell r="Z326" t="str">
            <v>Valued from Nucleus</v>
          </cell>
          <cell r="AB326">
            <v>-308681.02192500001</v>
          </cell>
        </row>
        <row r="327">
          <cell r="C327">
            <v>201107</v>
          </cell>
          <cell r="D327" t="str">
            <v>TENASKA</v>
          </cell>
          <cell r="E327">
            <v>166066</v>
          </cell>
          <cell r="I327" t="str">
            <v>Supply - LI</v>
          </cell>
          <cell r="Z327" t="str">
            <v>Valued from Nucleus</v>
          </cell>
          <cell r="AB327">
            <v>-320276.65275000001</v>
          </cell>
        </row>
        <row r="328">
          <cell r="C328">
            <v>201108</v>
          </cell>
          <cell r="D328" t="str">
            <v>TENASKA</v>
          </cell>
          <cell r="E328">
            <v>166066</v>
          </cell>
          <cell r="I328" t="str">
            <v>Supply - LI</v>
          </cell>
          <cell r="Z328" t="str">
            <v>Valued from Nucleus</v>
          </cell>
          <cell r="AB328">
            <v>-320180.47357500001</v>
          </cell>
        </row>
        <row r="329">
          <cell r="C329">
            <v>201109</v>
          </cell>
          <cell r="D329" t="str">
            <v>TENASKA</v>
          </cell>
          <cell r="E329">
            <v>166066</v>
          </cell>
          <cell r="I329" t="str">
            <v>Supply - LI</v>
          </cell>
          <cell r="Z329" t="str">
            <v>Valued from Nucleus</v>
          </cell>
          <cell r="AB329">
            <v>-308372.12467499997</v>
          </cell>
        </row>
        <row r="330">
          <cell r="C330">
            <v>201110</v>
          </cell>
          <cell r="D330" t="str">
            <v>TENASKA</v>
          </cell>
          <cell r="E330">
            <v>166066</v>
          </cell>
          <cell r="I330" t="str">
            <v>Supply - LI</v>
          </cell>
          <cell r="Z330" t="str">
            <v>Valued from Nucleus</v>
          </cell>
          <cell r="AB330">
            <v>-319923.99577500002</v>
          </cell>
        </row>
        <row r="331">
          <cell r="C331">
            <v>201104</v>
          </cell>
          <cell r="D331" t="str">
            <v>REPSOL</v>
          </cell>
          <cell r="E331">
            <v>166059</v>
          </cell>
          <cell r="I331" t="str">
            <v>Supply - EN</v>
          </cell>
          <cell r="Z331" t="str">
            <v>Not Valued from Nucleus - Model</v>
          </cell>
          <cell r="AB331">
            <v>0</v>
          </cell>
        </row>
        <row r="332">
          <cell r="C332">
            <v>201105</v>
          </cell>
          <cell r="D332" t="str">
            <v>REPSOL</v>
          </cell>
          <cell r="E332">
            <v>166059</v>
          </cell>
          <cell r="I332" t="str">
            <v>Supply - EN</v>
          </cell>
          <cell r="Z332" t="str">
            <v>Not Valued from Nucleus - Model</v>
          </cell>
          <cell r="AB332">
            <v>0</v>
          </cell>
        </row>
        <row r="333">
          <cell r="C333">
            <v>201106</v>
          </cell>
          <cell r="D333" t="str">
            <v>REPSOL</v>
          </cell>
          <cell r="E333">
            <v>166059</v>
          </cell>
          <cell r="I333" t="str">
            <v>Supply - EN</v>
          </cell>
          <cell r="Z333" t="str">
            <v>Not Valued from Nucleus - Model</v>
          </cell>
          <cell r="AB333">
            <v>0</v>
          </cell>
        </row>
        <row r="334">
          <cell r="C334">
            <v>201107</v>
          </cell>
          <cell r="D334" t="str">
            <v>REPSOL</v>
          </cell>
          <cell r="E334">
            <v>166059</v>
          </cell>
          <cell r="I334" t="str">
            <v>Supply - EN</v>
          </cell>
          <cell r="Z334" t="str">
            <v>Not Valued from Nucleus - Model</v>
          </cell>
          <cell r="AB334">
            <v>0</v>
          </cell>
        </row>
        <row r="335">
          <cell r="C335">
            <v>201108</v>
          </cell>
          <cell r="D335" t="str">
            <v>REPSOL</v>
          </cell>
          <cell r="E335">
            <v>166059</v>
          </cell>
          <cell r="I335" t="str">
            <v>Supply - EN</v>
          </cell>
          <cell r="Z335" t="str">
            <v>Not Valued from Nucleus - Model</v>
          </cell>
          <cell r="AB335">
            <v>0</v>
          </cell>
        </row>
        <row r="336">
          <cell r="C336">
            <v>201109</v>
          </cell>
          <cell r="D336" t="str">
            <v>REPSOL</v>
          </cell>
          <cell r="E336">
            <v>166059</v>
          </cell>
          <cell r="I336" t="str">
            <v>Supply - EN</v>
          </cell>
          <cell r="Z336" t="str">
            <v>Not Valued from Nucleus - Model</v>
          </cell>
          <cell r="AB336">
            <v>0</v>
          </cell>
        </row>
        <row r="337">
          <cell r="C337">
            <v>201110</v>
          </cell>
          <cell r="D337" t="str">
            <v>REPSOL</v>
          </cell>
          <cell r="E337">
            <v>166059</v>
          </cell>
          <cell r="I337" t="str">
            <v>Supply - EN</v>
          </cell>
          <cell r="Z337" t="str">
            <v>Not Valued from Nucleus - Model</v>
          </cell>
          <cell r="AB337">
            <v>0</v>
          </cell>
        </row>
        <row r="338">
          <cell r="C338">
            <v>201104</v>
          </cell>
          <cell r="D338" t="str">
            <v>JPMORVEN</v>
          </cell>
          <cell r="E338">
            <v>153972</v>
          </cell>
          <cell r="I338" t="str">
            <v>Supply - EN</v>
          </cell>
          <cell r="Z338" t="str">
            <v>Valued from Nucleus - Baseload Portion</v>
          </cell>
          <cell r="AB338">
            <v>-5347.8662127999942</v>
          </cell>
        </row>
        <row r="339">
          <cell r="C339">
            <v>201104</v>
          </cell>
          <cell r="D339" t="str">
            <v>ANE</v>
          </cell>
          <cell r="E339">
            <v>67038</v>
          </cell>
          <cell r="I339" t="str">
            <v>Supply - NY</v>
          </cell>
          <cell r="Z339" t="str">
            <v>Valued in Nucleus</v>
          </cell>
          <cell r="AB339">
            <v>-363624.65207128704</v>
          </cell>
        </row>
        <row r="340">
          <cell r="C340">
            <v>201105</v>
          </cell>
          <cell r="D340" t="str">
            <v>ANE</v>
          </cell>
          <cell r="E340">
            <v>67038</v>
          </cell>
          <cell r="I340" t="str">
            <v>Supply - NY</v>
          </cell>
          <cell r="Z340" t="str">
            <v>Valued in Nucleus</v>
          </cell>
          <cell r="AB340">
            <v>-375670.30967940972</v>
          </cell>
        </row>
        <row r="341">
          <cell r="C341">
            <v>201106</v>
          </cell>
          <cell r="D341" t="str">
            <v>ANE</v>
          </cell>
          <cell r="E341">
            <v>67038</v>
          </cell>
          <cell r="I341" t="str">
            <v>Supply - NY</v>
          </cell>
          <cell r="Z341" t="str">
            <v>Valued in Nucleus</v>
          </cell>
          <cell r="AB341">
            <v>-363442.80337551225</v>
          </cell>
        </row>
        <row r="342">
          <cell r="C342">
            <v>201107</v>
          </cell>
          <cell r="D342" t="str">
            <v>ANE</v>
          </cell>
          <cell r="E342">
            <v>67038</v>
          </cell>
          <cell r="I342" t="str">
            <v>Supply - NY</v>
          </cell>
          <cell r="Z342" t="str">
            <v>Valued in Nucleus</v>
          </cell>
          <cell r="AB342">
            <v>-374503.97987593629</v>
          </cell>
        </row>
        <row r="343">
          <cell r="C343">
            <v>201108</v>
          </cell>
          <cell r="D343" t="str">
            <v>ANE</v>
          </cell>
          <cell r="E343">
            <v>67038</v>
          </cell>
          <cell r="I343" t="str">
            <v>Supply - NY</v>
          </cell>
          <cell r="Z343" t="str">
            <v>Valued in Nucleus</v>
          </cell>
          <cell r="AB343">
            <v>-374391.51621831593</v>
          </cell>
        </row>
        <row r="344">
          <cell r="C344">
            <v>201109</v>
          </cell>
          <cell r="D344" t="str">
            <v>ANE</v>
          </cell>
          <cell r="E344">
            <v>67038</v>
          </cell>
          <cell r="I344" t="str">
            <v>Supply - NY</v>
          </cell>
          <cell r="Z344" t="str">
            <v>Valued in Nucleus</v>
          </cell>
          <cell r="AB344">
            <v>-362169.25613692449</v>
          </cell>
        </row>
        <row r="345">
          <cell r="C345">
            <v>201110</v>
          </cell>
          <cell r="D345" t="str">
            <v>ANE</v>
          </cell>
          <cell r="E345">
            <v>67038</v>
          </cell>
          <cell r="I345" t="str">
            <v>Supply - NY</v>
          </cell>
          <cell r="Z345" t="str">
            <v>Valued in Nucleus</v>
          </cell>
          <cell r="AB345">
            <v>-373079.51924745896</v>
          </cell>
        </row>
        <row r="346">
          <cell r="C346">
            <v>201104</v>
          </cell>
          <cell r="D346" t="str">
            <v>ANE</v>
          </cell>
          <cell r="E346">
            <v>67039</v>
          </cell>
          <cell r="I346" t="str">
            <v>Supply - LI</v>
          </cell>
          <cell r="Z346" t="str">
            <v>Valued in Nucleus</v>
          </cell>
          <cell r="AB346">
            <v>-355239.38472835184</v>
          </cell>
        </row>
        <row r="347">
          <cell r="C347">
            <v>201105</v>
          </cell>
          <cell r="D347" t="str">
            <v>ANE</v>
          </cell>
          <cell r="E347">
            <v>67039</v>
          </cell>
          <cell r="I347" t="str">
            <v>Supply - LI</v>
          </cell>
          <cell r="Z347" t="str">
            <v>Valued in Nucleus</v>
          </cell>
          <cell r="AB347">
            <v>-367007.26672695449</v>
          </cell>
        </row>
        <row r="348">
          <cell r="C348">
            <v>201106</v>
          </cell>
          <cell r="D348" t="str">
            <v>ANE</v>
          </cell>
          <cell r="E348">
            <v>67039</v>
          </cell>
          <cell r="I348" t="str">
            <v>Supply - LI</v>
          </cell>
          <cell r="Z348" t="str">
            <v>Valued in Nucleus</v>
          </cell>
          <cell r="AB348">
            <v>-355061.72950494295</v>
          </cell>
        </row>
        <row r="349">
          <cell r="C349">
            <v>201107</v>
          </cell>
          <cell r="D349" t="str">
            <v>ANE</v>
          </cell>
          <cell r="E349">
            <v>67039</v>
          </cell>
          <cell r="I349" t="str">
            <v>Supply - LI</v>
          </cell>
          <cell r="Z349" t="str">
            <v>Valued in Nucleus</v>
          </cell>
          <cell r="AB349">
            <v>-365867.83275454328</v>
          </cell>
        </row>
        <row r="350">
          <cell r="C350">
            <v>201108</v>
          </cell>
          <cell r="D350" t="str">
            <v>ANE</v>
          </cell>
          <cell r="E350">
            <v>67039</v>
          </cell>
          <cell r="I350" t="str">
            <v>Supply - LI</v>
          </cell>
          <cell r="Z350" t="str">
            <v>Valued in Nucleus</v>
          </cell>
          <cell r="AB350">
            <v>-365757.96253449685</v>
          </cell>
        </row>
        <row r="351">
          <cell r="C351">
            <v>201109</v>
          </cell>
          <cell r="D351" t="str">
            <v>ANE</v>
          </cell>
          <cell r="E351">
            <v>67039</v>
          </cell>
          <cell r="I351" t="str">
            <v>Supply - LI</v>
          </cell>
          <cell r="Z351" t="str">
            <v>Valued in Nucleus</v>
          </cell>
          <cell r="AB351">
            <v>-353817.55055590486</v>
          </cell>
        </row>
        <row r="352">
          <cell r="C352">
            <v>201110</v>
          </cell>
          <cell r="D352" t="str">
            <v>ANE</v>
          </cell>
          <cell r="E352">
            <v>67039</v>
          </cell>
          <cell r="I352" t="str">
            <v>Supply - LI</v>
          </cell>
          <cell r="Z352" t="str">
            <v>Valued in Nucleus</v>
          </cell>
          <cell r="AB352">
            <v>-364476.22051277803</v>
          </cell>
        </row>
        <row r="353">
          <cell r="C353">
            <v>201104</v>
          </cell>
          <cell r="D353" t="str">
            <v>BPCANMKT</v>
          </cell>
          <cell r="E353">
            <v>84190</v>
          </cell>
          <cell r="I353" t="str">
            <v>Supply - NIMO</v>
          </cell>
          <cell r="Z353" t="str">
            <v>Valued in Nucleus</v>
          </cell>
          <cell r="AB353">
            <v>-1501110.8176381867</v>
          </cell>
        </row>
        <row r="354">
          <cell r="C354">
            <v>201105</v>
          </cell>
          <cell r="D354" t="str">
            <v>BPCANMKT</v>
          </cell>
          <cell r="E354">
            <v>84190</v>
          </cell>
          <cell r="I354" t="str">
            <v>Supply - NIMO</v>
          </cell>
          <cell r="Z354" t="str">
            <v>Valued in Nucleus</v>
          </cell>
          <cell r="AB354">
            <v>-1550837.5532654892</v>
          </cell>
        </row>
        <row r="355">
          <cell r="C355">
            <v>201106</v>
          </cell>
          <cell r="D355" t="str">
            <v>BPCANMKT</v>
          </cell>
          <cell r="E355">
            <v>84190</v>
          </cell>
          <cell r="I355" t="str">
            <v>Supply - NIMO</v>
          </cell>
          <cell r="Z355" t="str">
            <v>Valued in Nucleus</v>
          </cell>
          <cell r="AB355">
            <v>-1500360.1120882574</v>
          </cell>
        </row>
        <row r="356">
          <cell r="C356">
            <v>201107</v>
          </cell>
          <cell r="D356" t="str">
            <v>BPCANMKT</v>
          </cell>
          <cell r="E356">
            <v>84190</v>
          </cell>
          <cell r="I356" t="str">
            <v>Supply - NIMO</v>
          </cell>
          <cell r="Z356" t="str">
            <v>Valued in Nucleus</v>
          </cell>
          <cell r="AB356">
            <v>-1545996.5703263315</v>
          </cell>
        </row>
        <row r="357">
          <cell r="C357">
            <v>201108</v>
          </cell>
          <cell r="D357" t="str">
            <v>BPCANMKT</v>
          </cell>
          <cell r="E357">
            <v>84190</v>
          </cell>
          <cell r="I357" t="str">
            <v>Supply - NIMO</v>
          </cell>
          <cell r="Z357" t="str">
            <v>Valued in Nucleus</v>
          </cell>
          <cell r="AB357">
            <v>-1545532.3070919993</v>
          </cell>
        </row>
        <row r="358">
          <cell r="C358">
            <v>201109</v>
          </cell>
          <cell r="D358" t="str">
            <v>BPCANMKT</v>
          </cell>
          <cell r="E358">
            <v>84190</v>
          </cell>
          <cell r="I358" t="str">
            <v>Supply - NIMO</v>
          </cell>
          <cell r="Z358" t="str">
            <v>Valued in Nucleus</v>
          </cell>
          <cell r="AB358">
            <v>-1495077.3768834413</v>
          </cell>
        </row>
        <row r="359">
          <cell r="C359">
            <v>201110</v>
          </cell>
          <cell r="D359" t="str">
            <v>BPCANMKT</v>
          </cell>
          <cell r="E359">
            <v>84190</v>
          </cell>
          <cell r="I359" t="str">
            <v>Supply - NIMO</v>
          </cell>
          <cell r="Z359" t="str">
            <v>Valued in Nucleus</v>
          </cell>
          <cell r="AB359">
            <v>-1540088.0228111069</v>
          </cell>
        </row>
      </sheetData>
      <sheetData sheetId="22" refreshError="1"/>
      <sheetData sheetId="23" refreshError="1"/>
      <sheetData sheetId="24">
        <row r="2">
          <cell r="B2">
            <v>201101</v>
          </cell>
          <cell r="C2">
            <v>172518</v>
          </cell>
          <cell r="F2">
            <v>0</v>
          </cell>
          <cell r="V2">
            <v>0</v>
          </cell>
          <cell r="AM2" t="str">
            <v>NGP 3</v>
          </cell>
          <cell r="AP2">
            <v>0</v>
          </cell>
        </row>
        <row r="3">
          <cell r="B3">
            <v>201101</v>
          </cell>
          <cell r="C3">
            <v>172519</v>
          </cell>
          <cell r="F3">
            <v>0</v>
          </cell>
          <cell r="V3">
            <v>0</v>
          </cell>
          <cell r="AM3" t="str">
            <v>NGP 3</v>
          </cell>
          <cell r="AP3">
            <v>0</v>
          </cell>
        </row>
        <row r="4">
          <cell r="B4">
            <v>201101</v>
          </cell>
          <cell r="C4">
            <v>173097</v>
          </cell>
          <cell r="F4">
            <v>0</v>
          </cell>
          <cell r="V4">
            <v>0</v>
          </cell>
          <cell r="AM4" t="str">
            <v>NGP 3</v>
          </cell>
          <cell r="AP4">
            <v>0</v>
          </cell>
        </row>
        <row r="5">
          <cell r="B5">
            <v>201101</v>
          </cell>
          <cell r="C5">
            <v>153738</v>
          </cell>
          <cell r="F5">
            <v>0</v>
          </cell>
          <cell r="V5">
            <v>0</v>
          </cell>
          <cell r="AM5" t="str">
            <v>NGP 3</v>
          </cell>
          <cell r="AP5">
            <v>0</v>
          </cell>
        </row>
        <row r="6">
          <cell r="B6">
            <v>201101</v>
          </cell>
          <cell r="C6">
            <v>165934</v>
          </cell>
          <cell r="F6">
            <v>0</v>
          </cell>
          <cell r="V6">
            <v>0</v>
          </cell>
          <cell r="AM6" t="str">
            <v>NGP 3</v>
          </cell>
          <cell r="AP6">
            <v>0</v>
          </cell>
        </row>
        <row r="7">
          <cell r="B7">
            <v>201101</v>
          </cell>
          <cell r="C7">
            <v>144516</v>
          </cell>
          <cell r="F7">
            <v>0</v>
          </cell>
          <cell r="V7">
            <v>0</v>
          </cell>
          <cell r="AM7" t="str">
            <v>NGP 3</v>
          </cell>
          <cell r="AP7">
            <v>0</v>
          </cell>
        </row>
        <row r="8">
          <cell r="B8">
            <v>201101</v>
          </cell>
          <cell r="C8">
            <v>144517</v>
          </cell>
          <cell r="F8">
            <v>0</v>
          </cell>
          <cell r="V8">
            <v>0</v>
          </cell>
          <cell r="AM8" t="str">
            <v>NGP 3</v>
          </cell>
          <cell r="AP8">
            <v>0</v>
          </cell>
        </row>
        <row r="9">
          <cell r="B9">
            <v>201101</v>
          </cell>
          <cell r="C9">
            <v>144663</v>
          </cell>
          <cell r="F9">
            <v>0</v>
          </cell>
          <cell r="V9">
            <v>0</v>
          </cell>
          <cell r="AM9" t="str">
            <v>NGP 3</v>
          </cell>
          <cell r="AP9">
            <v>0</v>
          </cell>
        </row>
        <row r="10">
          <cell r="B10">
            <v>201101</v>
          </cell>
          <cell r="C10">
            <v>172842</v>
          </cell>
          <cell r="F10">
            <v>0</v>
          </cell>
          <cell r="V10">
            <v>0</v>
          </cell>
          <cell r="AM10" t="str">
            <v>NGP 3</v>
          </cell>
          <cell r="AP10">
            <v>0</v>
          </cell>
        </row>
        <row r="11">
          <cell r="B11">
            <v>201101</v>
          </cell>
          <cell r="C11">
            <v>172248</v>
          </cell>
          <cell r="F11">
            <v>0</v>
          </cell>
          <cell r="V11">
            <v>0</v>
          </cell>
          <cell r="AM11" t="str">
            <v>NGP 3</v>
          </cell>
          <cell r="AP11">
            <v>0</v>
          </cell>
        </row>
        <row r="12">
          <cell r="B12">
            <v>201101</v>
          </cell>
          <cell r="C12">
            <v>172391</v>
          </cell>
          <cell r="F12">
            <v>0</v>
          </cell>
          <cell r="V12">
            <v>0</v>
          </cell>
          <cell r="AM12" t="str">
            <v>NGP 3</v>
          </cell>
          <cell r="AP12">
            <v>0</v>
          </cell>
        </row>
        <row r="13">
          <cell r="B13">
            <v>201101</v>
          </cell>
          <cell r="C13">
            <v>172513</v>
          </cell>
          <cell r="F13">
            <v>0</v>
          </cell>
          <cell r="V13">
            <v>0</v>
          </cell>
          <cell r="AM13" t="str">
            <v>NGP 3</v>
          </cell>
          <cell r="AP13">
            <v>0</v>
          </cell>
        </row>
        <row r="14">
          <cell r="B14">
            <v>201101</v>
          </cell>
          <cell r="C14">
            <v>172845</v>
          </cell>
          <cell r="F14">
            <v>0</v>
          </cell>
          <cell r="V14">
            <v>0</v>
          </cell>
          <cell r="AM14" t="str">
            <v>NGP 3</v>
          </cell>
          <cell r="AP14">
            <v>0</v>
          </cell>
        </row>
        <row r="15">
          <cell r="B15">
            <v>201101</v>
          </cell>
          <cell r="C15">
            <v>173102</v>
          </cell>
          <cell r="F15">
            <v>0</v>
          </cell>
          <cell r="V15">
            <v>0</v>
          </cell>
          <cell r="AM15" t="str">
            <v>NGP 3</v>
          </cell>
          <cell r="AP15">
            <v>0</v>
          </cell>
        </row>
        <row r="16">
          <cell r="B16">
            <v>201101</v>
          </cell>
          <cell r="C16">
            <v>173105</v>
          </cell>
          <cell r="F16">
            <v>0</v>
          </cell>
          <cell r="V16">
            <v>0</v>
          </cell>
          <cell r="AM16" t="str">
            <v>NGP 3</v>
          </cell>
          <cell r="AP16">
            <v>0</v>
          </cell>
        </row>
        <row r="17">
          <cell r="B17">
            <v>201101</v>
          </cell>
          <cell r="C17">
            <v>170051</v>
          </cell>
          <cell r="F17">
            <v>0</v>
          </cell>
          <cell r="V17">
            <v>0</v>
          </cell>
          <cell r="AM17" t="str">
            <v>NGP 3</v>
          </cell>
          <cell r="AP17">
            <v>0</v>
          </cell>
        </row>
        <row r="18">
          <cell r="B18">
            <v>201101</v>
          </cell>
          <cell r="C18">
            <v>170052</v>
          </cell>
          <cell r="F18">
            <v>0</v>
          </cell>
          <cell r="V18">
            <v>0</v>
          </cell>
          <cell r="AM18" t="str">
            <v>NGP 3</v>
          </cell>
          <cell r="AP18">
            <v>0</v>
          </cell>
        </row>
        <row r="19">
          <cell r="B19">
            <v>201101</v>
          </cell>
          <cell r="C19">
            <v>153741</v>
          </cell>
          <cell r="F19">
            <v>0</v>
          </cell>
          <cell r="V19">
            <v>0</v>
          </cell>
          <cell r="AM19" t="str">
            <v>NGP 3</v>
          </cell>
          <cell r="AP19">
            <v>0</v>
          </cell>
        </row>
        <row r="20">
          <cell r="B20">
            <v>201101</v>
          </cell>
          <cell r="C20">
            <v>172678</v>
          </cell>
          <cell r="F20">
            <v>0</v>
          </cell>
          <cell r="V20">
            <v>0</v>
          </cell>
          <cell r="AM20" t="str">
            <v>NGP 3</v>
          </cell>
          <cell r="AP20">
            <v>0</v>
          </cell>
        </row>
        <row r="21">
          <cell r="B21">
            <v>201101</v>
          </cell>
          <cell r="C21">
            <v>167264</v>
          </cell>
          <cell r="F21">
            <v>0</v>
          </cell>
          <cell r="V21">
            <v>0</v>
          </cell>
          <cell r="AM21" t="str">
            <v>NGP 3</v>
          </cell>
          <cell r="AP21">
            <v>0</v>
          </cell>
        </row>
        <row r="22">
          <cell r="B22">
            <v>201101</v>
          </cell>
          <cell r="C22">
            <v>167265</v>
          </cell>
          <cell r="F22">
            <v>0</v>
          </cell>
          <cell r="V22">
            <v>0</v>
          </cell>
          <cell r="AM22" t="str">
            <v>NGP 3</v>
          </cell>
          <cell r="AP22">
            <v>0</v>
          </cell>
        </row>
        <row r="23">
          <cell r="B23">
            <v>201101</v>
          </cell>
          <cell r="C23">
            <v>167266</v>
          </cell>
          <cell r="F23">
            <v>0</v>
          </cell>
          <cell r="V23">
            <v>0</v>
          </cell>
          <cell r="AM23" t="str">
            <v>NGP 3</v>
          </cell>
          <cell r="AP23">
            <v>0</v>
          </cell>
        </row>
        <row r="24">
          <cell r="B24">
            <v>201101</v>
          </cell>
          <cell r="C24">
            <v>167267</v>
          </cell>
          <cell r="F24">
            <v>0</v>
          </cell>
          <cell r="V24">
            <v>0</v>
          </cell>
          <cell r="AM24" t="str">
            <v>NGP 3</v>
          </cell>
          <cell r="AP24">
            <v>0</v>
          </cell>
        </row>
        <row r="25">
          <cell r="B25">
            <v>201101</v>
          </cell>
          <cell r="C25">
            <v>165933</v>
          </cell>
          <cell r="F25">
            <v>0</v>
          </cell>
          <cell r="V25">
            <v>0</v>
          </cell>
          <cell r="AM25" t="str">
            <v>NGP 3</v>
          </cell>
          <cell r="AP25">
            <v>0</v>
          </cell>
        </row>
        <row r="26">
          <cell r="B26">
            <v>201101</v>
          </cell>
          <cell r="C26">
            <v>172250</v>
          </cell>
          <cell r="F26">
            <v>0</v>
          </cell>
          <cell r="V26">
            <v>0</v>
          </cell>
          <cell r="AM26" t="str">
            <v>NGP 3</v>
          </cell>
          <cell r="AP26">
            <v>0</v>
          </cell>
        </row>
        <row r="27">
          <cell r="B27">
            <v>201101</v>
          </cell>
          <cell r="C27">
            <v>172664</v>
          </cell>
          <cell r="F27">
            <v>0</v>
          </cell>
          <cell r="V27">
            <v>0</v>
          </cell>
          <cell r="AM27" t="str">
            <v>NGP 3</v>
          </cell>
          <cell r="AP27">
            <v>0</v>
          </cell>
        </row>
        <row r="28">
          <cell r="B28">
            <v>201101</v>
          </cell>
          <cell r="C28">
            <v>172682</v>
          </cell>
          <cell r="F28">
            <v>0</v>
          </cell>
          <cell r="V28">
            <v>0</v>
          </cell>
          <cell r="AM28" t="str">
            <v>NGP 3</v>
          </cell>
          <cell r="AP28">
            <v>0</v>
          </cell>
        </row>
        <row r="29">
          <cell r="B29">
            <v>201101</v>
          </cell>
          <cell r="C29">
            <v>172520</v>
          </cell>
          <cell r="F29">
            <v>0</v>
          </cell>
          <cell r="V29">
            <v>0</v>
          </cell>
          <cell r="AM29" t="str">
            <v>NGP 3</v>
          </cell>
          <cell r="AP29">
            <v>0</v>
          </cell>
        </row>
        <row r="30">
          <cell r="B30">
            <v>201101</v>
          </cell>
          <cell r="C30">
            <v>153739</v>
          </cell>
          <cell r="F30">
            <v>0</v>
          </cell>
          <cell r="V30">
            <v>0</v>
          </cell>
          <cell r="AM30" t="str">
            <v>NGP 3</v>
          </cell>
          <cell r="AP30">
            <v>0</v>
          </cell>
        </row>
        <row r="31">
          <cell r="B31">
            <v>201101</v>
          </cell>
          <cell r="C31">
            <v>172381</v>
          </cell>
          <cell r="F31">
            <v>0</v>
          </cell>
          <cell r="V31">
            <v>0</v>
          </cell>
          <cell r="AM31" t="str">
            <v>NGP 3</v>
          </cell>
          <cell r="AP31">
            <v>0</v>
          </cell>
        </row>
        <row r="32">
          <cell r="B32">
            <v>201101</v>
          </cell>
          <cell r="C32">
            <v>172249</v>
          </cell>
          <cell r="F32">
            <v>0</v>
          </cell>
          <cell r="V32">
            <v>0</v>
          </cell>
          <cell r="AM32" t="str">
            <v>NGP 3</v>
          </cell>
          <cell r="AP32">
            <v>0</v>
          </cell>
        </row>
        <row r="33">
          <cell r="B33">
            <v>201101</v>
          </cell>
          <cell r="C33">
            <v>172510</v>
          </cell>
          <cell r="F33">
            <v>0</v>
          </cell>
          <cell r="V33">
            <v>0</v>
          </cell>
          <cell r="AM33" t="str">
            <v>NGP 3</v>
          </cell>
          <cell r="AP33">
            <v>0</v>
          </cell>
        </row>
        <row r="34">
          <cell r="B34">
            <v>201101</v>
          </cell>
          <cell r="C34">
            <v>172514</v>
          </cell>
          <cell r="F34">
            <v>0</v>
          </cell>
          <cell r="V34">
            <v>0</v>
          </cell>
          <cell r="AM34" t="str">
            <v>NGP 3</v>
          </cell>
          <cell r="AP34">
            <v>0</v>
          </cell>
        </row>
        <row r="35">
          <cell r="B35">
            <v>201101</v>
          </cell>
          <cell r="C35">
            <v>172515</v>
          </cell>
          <cell r="F35">
            <v>0</v>
          </cell>
          <cell r="V35">
            <v>0</v>
          </cell>
          <cell r="AM35" t="str">
            <v>NGP 3</v>
          </cell>
          <cell r="AP35">
            <v>0</v>
          </cell>
        </row>
        <row r="36">
          <cell r="B36">
            <v>201102</v>
          </cell>
          <cell r="C36">
            <v>153738</v>
          </cell>
          <cell r="F36">
            <v>263820</v>
          </cell>
          <cell r="V36">
            <v>64371.332999999999</v>
          </cell>
          <cell r="AM36" t="str">
            <v>NGP 3</v>
          </cell>
          <cell r="AP36">
            <v>59097.317361660702</v>
          </cell>
        </row>
        <row r="37">
          <cell r="B37">
            <v>201102</v>
          </cell>
          <cell r="C37">
            <v>165934</v>
          </cell>
          <cell r="F37">
            <v>140140</v>
          </cell>
          <cell r="V37">
            <v>20179.98</v>
          </cell>
          <cell r="AM37" t="str">
            <v>NGP 3</v>
          </cell>
          <cell r="AP37">
            <v>17378.446562213368</v>
          </cell>
        </row>
        <row r="38">
          <cell r="B38">
            <v>201102</v>
          </cell>
          <cell r="C38">
            <v>144516</v>
          </cell>
          <cell r="F38">
            <v>387190</v>
          </cell>
          <cell r="V38">
            <v>294262.266</v>
          </cell>
          <cell r="AM38" t="str">
            <v>NGP 3</v>
          </cell>
          <cell r="AP38">
            <v>286521.96535937913</v>
          </cell>
        </row>
        <row r="39">
          <cell r="B39">
            <v>201102</v>
          </cell>
          <cell r="C39">
            <v>144517</v>
          </cell>
          <cell r="F39">
            <v>559880</v>
          </cell>
          <cell r="V39">
            <v>431110.02600000001</v>
          </cell>
          <cell r="AM39" t="str">
            <v>NGP 3</v>
          </cell>
          <cell r="AP39">
            <v>419917.48610312562</v>
          </cell>
        </row>
        <row r="40">
          <cell r="B40">
            <v>201102</v>
          </cell>
          <cell r="C40">
            <v>144663</v>
          </cell>
          <cell r="F40">
            <v>28330</v>
          </cell>
          <cell r="V40">
            <v>21530.866000000002</v>
          </cell>
          <cell r="AM40" t="str">
            <v>NGP 3</v>
          </cell>
          <cell r="AP40">
            <v>20626.076718330933</v>
          </cell>
        </row>
        <row r="41">
          <cell r="B41">
            <v>201102</v>
          </cell>
          <cell r="C41">
            <v>170051</v>
          </cell>
          <cell r="F41">
            <v>0</v>
          </cell>
          <cell r="V41">
            <v>0</v>
          </cell>
          <cell r="AM41" t="str">
            <v>NGP 3</v>
          </cell>
          <cell r="AP41">
            <v>0</v>
          </cell>
        </row>
        <row r="42">
          <cell r="B42">
            <v>201102</v>
          </cell>
          <cell r="C42">
            <v>170052</v>
          </cell>
          <cell r="F42">
            <v>0</v>
          </cell>
          <cell r="V42">
            <v>0</v>
          </cell>
          <cell r="AM42" t="str">
            <v>NGP 3</v>
          </cell>
          <cell r="AP42">
            <v>0</v>
          </cell>
        </row>
        <row r="43">
          <cell r="B43">
            <v>201102</v>
          </cell>
          <cell r="C43">
            <v>153741</v>
          </cell>
          <cell r="F43">
            <v>420470</v>
          </cell>
          <cell r="V43">
            <v>42047.224000000002</v>
          </cell>
          <cell r="AM43" t="str">
            <v>NGP 3</v>
          </cell>
          <cell r="AP43">
            <v>37844.42406926593</v>
          </cell>
        </row>
        <row r="44">
          <cell r="B44">
            <v>201102</v>
          </cell>
          <cell r="C44">
            <v>167264</v>
          </cell>
          <cell r="F44">
            <v>243580</v>
          </cell>
          <cell r="V44">
            <v>80380.464000000007</v>
          </cell>
          <cell r="AM44" t="str">
            <v>NGP 3</v>
          </cell>
          <cell r="AP44">
            <v>76728.415076908452</v>
          </cell>
        </row>
        <row r="45">
          <cell r="B45">
            <v>201102</v>
          </cell>
          <cell r="C45">
            <v>167265</v>
          </cell>
          <cell r="F45">
            <v>169920</v>
          </cell>
          <cell r="V45">
            <v>56075.095999999998</v>
          </cell>
          <cell r="AM45" t="str">
            <v>NGP 3</v>
          </cell>
          <cell r="AP45">
            <v>53527.447781707371</v>
          </cell>
        </row>
        <row r="46">
          <cell r="B46">
            <v>201102</v>
          </cell>
          <cell r="C46">
            <v>167266</v>
          </cell>
          <cell r="F46">
            <v>56630</v>
          </cell>
          <cell r="V46">
            <v>18688.62</v>
          </cell>
          <cell r="AM46" t="str">
            <v>NGP 3</v>
          </cell>
          <cell r="AP46">
            <v>17839.553859452026</v>
          </cell>
        </row>
        <row r="47">
          <cell r="B47">
            <v>201102</v>
          </cell>
          <cell r="C47">
            <v>167267</v>
          </cell>
          <cell r="F47">
            <v>113290</v>
          </cell>
          <cell r="V47">
            <v>37386.478000000003</v>
          </cell>
          <cell r="AM47" t="str">
            <v>NGP 3</v>
          </cell>
          <cell r="AP47">
            <v>-7223.5284178437178</v>
          </cell>
        </row>
        <row r="48">
          <cell r="B48">
            <v>201102</v>
          </cell>
          <cell r="C48">
            <v>165933</v>
          </cell>
          <cell r="F48">
            <v>92380</v>
          </cell>
          <cell r="V48">
            <v>16074.245999999999</v>
          </cell>
          <cell r="AM48" t="str">
            <v>NGP 3</v>
          </cell>
          <cell r="AP48">
            <v>14227.480915208154</v>
          </cell>
        </row>
        <row r="49">
          <cell r="B49">
            <v>201102</v>
          </cell>
          <cell r="C49">
            <v>153739</v>
          </cell>
          <cell r="F49">
            <v>240330</v>
          </cell>
          <cell r="V49">
            <v>-21149.026000000002</v>
          </cell>
          <cell r="AM49" t="str">
            <v>NGP 3</v>
          </cell>
          <cell r="AP49">
            <v>-25953.453937086211</v>
          </cell>
        </row>
        <row r="50">
          <cell r="B50">
            <v>201103</v>
          </cell>
          <cell r="C50">
            <v>153738</v>
          </cell>
          <cell r="F50">
            <v>292010</v>
          </cell>
          <cell r="V50">
            <v>68914.577000000005</v>
          </cell>
          <cell r="AM50" t="str">
            <v>NGP 3</v>
          </cell>
          <cell r="AP50">
            <v>63078.486786995316</v>
          </cell>
        </row>
        <row r="51">
          <cell r="B51">
            <v>201103</v>
          </cell>
          <cell r="C51">
            <v>165934</v>
          </cell>
          <cell r="F51">
            <v>155120</v>
          </cell>
          <cell r="V51">
            <v>-1240.922</v>
          </cell>
          <cell r="AM51" t="str">
            <v>NGP 3</v>
          </cell>
          <cell r="AP51">
            <v>-4341.1388207982191</v>
          </cell>
        </row>
        <row r="52">
          <cell r="B52">
            <v>201103</v>
          </cell>
          <cell r="C52">
            <v>144516</v>
          </cell>
          <cell r="F52">
            <v>428570</v>
          </cell>
          <cell r="V52">
            <v>8571.3140000000003</v>
          </cell>
          <cell r="AM52" t="str">
            <v>NGP 3</v>
          </cell>
          <cell r="AP52">
            <v>5.9457503256016935</v>
          </cell>
        </row>
        <row r="53">
          <cell r="B53">
            <v>201103</v>
          </cell>
          <cell r="C53">
            <v>144517</v>
          </cell>
          <cell r="F53">
            <v>619720</v>
          </cell>
          <cell r="V53">
            <v>18591.527999999998</v>
          </cell>
          <cell r="AM53" t="str">
            <v>NGP 3</v>
          </cell>
          <cell r="AP53">
            <v>6205.8500204675565</v>
          </cell>
        </row>
        <row r="54">
          <cell r="B54">
            <v>201103</v>
          </cell>
          <cell r="C54">
            <v>144663</v>
          </cell>
          <cell r="F54">
            <v>31360</v>
          </cell>
          <cell r="V54">
            <v>627.154</v>
          </cell>
          <cell r="AM54" t="str">
            <v>NGP 3</v>
          </cell>
          <cell r="AP54">
            <v>-337.96469471985722</v>
          </cell>
        </row>
        <row r="55">
          <cell r="B55">
            <v>201103</v>
          </cell>
          <cell r="C55">
            <v>170051</v>
          </cell>
          <cell r="F55">
            <v>0</v>
          </cell>
          <cell r="V55">
            <v>0</v>
          </cell>
          <cell r="AM55" t="str">
            <v>NGP 3</v>
          </cell>
          <cell r="AP55">
            <v>0</v>
          </cell>
        </row>
        <row r="56">
          <cell r="B56">
            <v>201103</v>
          </cell>
          <cell r="C56">
            <v>170052</v>
          </cell>
          <cell r="F56">
            <v>0</v>
          </cell>
          <cell r="V56">
            <v>0</v>
          </cell>
          <cell r="AM56" t="str">
            <v>NGP 3</v>
          </cell>
          <cell r="AP56">
            <v>0</v>
          </cell>
        </row>
        <row r="57">
          <cell r="B57">
            <v>201103</v>
          </cell>
          <cell r="C57">
            <v>153741</v>
          </cell>
          <cell r="F57">
            <v>465410</v>
          </cell>
          <cell r="V57">
            <v>18616.315999999999</v>
          </cell>
          <cell r="AM57" t="str">
            <v>NGP 3</v>
          </cell>
          <cell r="AP57">
            <v>13965.491120655945</v>
          </cell>
        </row>
        <row r="58">
          <cell r="B58">
            <v>201103</v>
          </cell>
          <cell r="C58">
            <v>167264</v>
          </cell>
          <cell r="F58">
            <v>269610</v>
          </cell>
          <cell r="V58">
            <v>88970.682000000001</v>
          </cell>
          <cell r="AM58" t="str">
            <v>NGP 3</v>
          </cell>
          <cell r="AP58">
            <v>84929.377894845573</v>
          </cell>
        </row>
        <row r="59">
          <cell r="B59">
            <v>201103</v>
          </cell>
          <cell r="C59">
            <v>167265</v>
          </cell>
          <cell r="F59">
            <v>188080</v>
          </cell>
          <cell r="V59">
            <v>62067.813999999998</v>
          </cell>
          <cell r="AM59" t="str">
            <v>NGP 3</v>
          </cell>
          <cell r="AP59">
            <v>59248.599296919827</v>
          </cell>
        </row>
        <row r="60">
          <cell r="B60">
            <v>201103</v>
          </cell>
          <cell r="C60">
            <v>167266</v>
          </cell>
          <cell r="F60">
            <v>62680</v>
          </cell>
          <cell r="V60">
            <v>20685.862000000001</v>
          </cell>
          <cell r="AM60" t="str">
            <v>NGP 3</v>
          </cell>
          <cell r="AP60">
            <v>19746.323624898632</v>
          </cell>
        </row>
        <row r="61">
          <cell r="B61">
            <v>201103</v>
          </cell>
          <cell r="C61">
            <v>167267</v>
          </cell>
          <cell r="F61">
            <v>125400</v>
          </cell>
          <cell r="V61">
            <v>41381.949999999997</v>
          </cell>
          <cell r="AM61" t="str">
            <v>NGP 3</v>
          </cell>
          <cell r="AP61">
            <v>39502.273672021191</v>
          </cell>
        </row>
        <row r="62">
          <cell r="B62">
            <v>201103</v>
          </cell>
          <cell r="C62">
            <v>165933</v>
          </cell>
          <cell r="F62">
            <v>102250</v>
          </cell>
          <cell r="V62">
            <v>2249.5740000000001</v>
          </cell>
          <cell r="AM62" t="str">
            <v>NGP 3</v>
          </cell>
          <cell r="AP62">
            <v>206.01307989544944</v>
          </cell>
        </row>
        <row r="63">
          <cell r="B63">
            <v>201103</v>
          </cell>
          <cell r="C63">
            <v>153739</v>
          </cell>
          <cell r="F63">
            <v>266010</v>
          </cell>
          <cell r="V63">
            <v>-1064.056</v>
          </cell>
          <cell r="AM63" t="str">
            <v>NGP 3</v>
          </cell>
          <cell r="AP63">
            <v>-6380.5121404108704</v>
          </cell>
        </row>
        <row r="64">
          <cell r="B64">
            <v>201104</v>
          </cell>
          <cell r="C64">
            <v>153738</v>
          </cell>
          <cell r="F64">
            <v>282480</v>
          </cell>
          <cell r="V64">
            <v>62146.392</v>
          </cell>
          <cell r="AM64" t="str">
            <v>NGP 3</v>
          </cell>
          <cell r="AP64">
            <v>56502.399469329539</v>
          </cell>
        </row>
        <row r="65">
          <cell r="B65">
            <v>201105</v>
          </cell>
          <cell r="C65">
            <v>153738</v>
          </cell>
          <cell r="F65">
            <v>291770</v>
          </cell>
          <cell r="V65">
            <v>47266.408000000003</v>
          </cell>
          <cell r="AM65" t="str">
            <v>NGP 3</v>
          </cell>
          <cell r="AP65">
            <v>41438.750980302146</v>
          </cell>
        </row>
        <row r="66">
          <cell r="B66">
            <v>201106</v>
          </cell>
          <cell r="C66">
            <v>153738</v>
          </cell>
          <cell r="F66">
            <v>282200</v>
          </cell>
          <cell r="V66">
            <v>62084.5</v>
          </cell>
          <cell r="AM66" t="str">
            <v>NGP 3</v>
          </cell>
          <cell r="AP66">
            <v>56450.125332034921</v>
          </cell>
        </row>
        <row r="67">
          <cell r="B67">
            <v>201107</v>
          </cell>
          <cell r="C67">
            <v>153738</v>
          </cell>
          <cell r="F67">
            <v>291420</v>
          </cell>
          <cell r="V67">
            <v>66443.377999999997</v>
          </cell>
          <cell r="AM67" t="str">
            <v>NGP 3</v>
          </cell>
          <cell r="AP67">
            <v>60627.374830657311</v>
          </cell>
        </row>
        <row r="68">
          <cell r="B68">
            <v>201108</v>
          </cell>
          <cell r="C68">
            <v>153738</v>
          </cell>
          <cell r="F68">
            <v>291220</v>
          </cell>
          <cell r="V68">
            <v>67562.145999999993</v>
          </cell>
          <cell r="AM68" t="str">
            <v>NGP 3</v>
          </cell>
          <cell r="AP68">
            <v>61752.835414755195</v>
          </cell>
        </row>
        <row r="69">
          <cell r="B69">
            <v>201109</v>
          </cell>
          <cell r="C69">
            <v>153738</v>
          </cell>
          <cell r="F69">
            <v>281590</v>
          </cell>
          <cell r="V69">
            <v>51249.542000000001</v>
          </cell>
          <cell r="AM69" t="str">
            <v>NGP 3</v>
          </cell>
          <cell r="AP69">
            <v>45635.190086640097</v>
          </cell>
        </row>
        <row r="70">
          <cell r="B70">
            <v>201110</v>
          </cell>
          <cell r="C70">
            <v>153738</v>
          </cell>
          <cell r="F70">
            <v>290710</v>
          </cell>
          <cell r="V70">
            <v>45931.516000000003</v>
          </cell>
          <cell r="AM70" t="str">
            <v>NGP 3</v>
          </cell>
          <cell r="AP70">
            <v>40138.535717843304</v>
          </cell>
        </row>
        <row r="71">
          <cell r="B71">
            <v>201101</v>
          </cell>
          <cell r="C71">
            <v>165935</v>
          </cell>
          <cell r="F71">
            <v>0</v>
          </cell>
          <cell r="V71">
            <v>0</v>
          </cell>
          <cell r="AM71" t="str">
            <v>NGP 3</v>
          </cell>
          <cell r="AP71">
            <v>0</v>
          </cell>
        </row>
        <row r="72">
          <cell r="B72">
            <v>201101</v>
          </cell>
          <cell r="C72">
            <v>172251</v>
          </cell>
          <cell r="F72">
            <v>0</v>
          </cell>
          <cell r="V72">
            <v>0</v>
          </cell>
          <cell r="AM72" t="str">
            <v>NGP 3</v>
          </cell>
          <cell r="AP72">
            <v>0</v>
          </cell>
        </row>
        <row r="73">
          <cell r="B73">
            <v>201101</v>
          </cell>
          <cell r="C73">
            <v>172364</v>
          </cell>
          <cell r="F73">
            <v>0</v>
          </cell>
          <cell r="V73">
            <v>0</v>
          </cell>
          <cell r="AM73" t="str">
            <v>NGP 3</v>
          </cell>
          <cell r="AP73">
            <v>0</v>
          </cell>
        </row>
        <row r="74">
          <cell r="B74">
            <v>201101</v>
          </cell>
          <cell r="C74">
            <v>172673</v>
          </cell>
          <cell r="F74">
            <v>0</v>
          </cell>
          <cell r="V74">
            <v>0</v>
          </cell>
          <cell r="AM74" t="str">
            <v>NGP 3</v>
          </cell>
          <cell r="AP74">
            <v>0</v>
          </cell>
        </row>
        <row r="75">
          <cell r="B75">
            <v>201101</v>
          </cell>
          <cell r="C75">
            <v>172850</v>
          </cell>
          <cell r="F75">
            <v>0</v>
          </cell>
          <cell r="V75">
            <v>0</v>
          </cell>
          <cell r="AM75" t="str">
            <v>NGP 3</v>
          </cell>
          <cell r="AP75">
            <v>0</v>
          </cell>
        </row>
        <row r="76">
          <cell r="B76">
            <v>201101</v>
          </cell>
          <cell r="C76">
            <v>172368</v>
          </cell>
          <cell r="F76">
            <v>0</v>
          </cell>
          <cell r="V76">
            <v>0</v>
          </cell>
          <cell r="AM76" t="str">
            <v>NGP 3</v>
          </cell>
          <cell r="AP76">
            <v>0</v>
          </cell>
        </row>
        <row r="77">
          <cell r="B77">
            <v>201102</v>
          </cell>
          <cell r="C77">
            <v>165935</v>
          </cell>
          <cell r="F77">
            <v>-232520</v>
          </cell>
          <cell r="V77">
            <v>-455738.16600000003</v>
          </cell>
          <cell r="AM77" t="str">
            <v>NGP 2</v>
          </cell>
          <cell r="AP77">
            <v>-467358.91230644623</v>
          </cell>
        </row>
        <row r="78">
          <cell r="B78">
            <v>201103</v>
          </cell>
          <cell r="C78">
            <v>165935</v>
          </cell>
          <cell r="F78">
            <v>-257370</v>
          </cell>
          <cell r="V78">
            <v>99344.322</v>
          </cell>
          <cell r="AM78" t="str">
            <v>NGP 3</v>
          </cell>
          <cell r="AP78">
            <v>96772.433129548619</v>
          </cell>
        </row>
        <row r="79">
          <cell r="B79">
            <v>201104</v>
          </cell>
          <cell r="C79">
            <v>167264</v>
          </cell>
          <cell r="F79">
            <v>0</v>
          </cell>
          <cell r="V79">
            <v>0</v>
          </cell>
          <cell r="AM79" t="str">
            <v>NGP 3</v>
          </cell>
          <cell r="AP79">
            <v>-91973.484135258637</v>
          </cell>
        </row>
        <row r="80">
          <cell r="B80">
            <v>201105</v>
          </cell>
          <cell r="C80">
            <v>167264</v>
          </cell>
          <cell r="F80">
            <v>0</v>
          </cell>
          <cell r="V80">
            <v>0</v>
          </cell>
          <cell r="AM80" t="str">
            <v>NGP 3</v>
          </cell>
          <cell r="AP80">
            <v>-91942.701766578626</v>
          </cell>
        </row>
        <row r="81">
          <cell r="B81">
            <v>201106</v>
          </cell>
          <cell r="C81">
            <v>167264</v>
          </cell>
          <cell r="F81">
            <v>0</v>
          </cell>
          <cell r="V81">
            <v>0</v>
          </cell>
          <cell r="AM81" t="str">
            <v>NGP 3</v>
          </cell>
          <cell r="AP81">
            <v>-91907.854139543124</v>
          </cell>
        </row>
        <row r="82">
          <cell r="B82">
            <v>201107</v>
          </cell>
          <cell r="C82">
            <v>167264</v>
          </cell>
          <cell r="F82">
            <v>0</v>
          </cell>
          <cell r="V82">
            <v>0</v>
          </cell>
          <cell r="AM82" t="str">
            <v>NGP 3</v>
          </cell>
          <cell r="AP82">
            <v>-91869.043263812011</v>
          </cell>
        </row>
        <row r="83">
          <cell r="B83">
            <v>201108</v>
          </cell>
          <cell r="C83">
            <v>167264</v>
          </cell>
          <cell r="F83">
            <v>0</v>
          </cell>
          <cell r="V83">
            <v>0</v>
          </cell>
          <cell r="AM83" t="str">
            <v>NGP 3</v>
          </cell>
          <cell r="AP83">
            <v>-91826.347765338185</v>
          </cell>
        </row>
        <row r="84">
          <cell r="B84">
            <v>201109</v>
          </cell>
          <cell r="C84">
            <v>167264</v>
          </cell>
          <cell r="F84">
            <v>0</v>
          </cell>
          <cell r="V84">
            <v>0</v>
          </cell>
          <cell r="AM84" t="str">
            <v>NGP 3</v>
          </cell>
          <cell r="AP84">
            <v>-91531.223169384451</v>
          </cell>
        </row>
        <row r="85">
          <cell r="B85">
            <v>201110</v>
          </cell>
          <cell r="C85">
            <v>167264</v>
          </cell>
          <cell r="F85">
            <v>0</v>
          </cell>
          <cell r="V85">
            <v>0</v>
          </cell>
          <cell r="AM85" t="str">
            <v>NGP 3</v>
          </cell>
          <cell r="AP85">
            <v>-91480.586825312028</v>
          </cell>
        </row>
        <row r="86">
          <cell r="B86">
            <v>201104</v>
          </cell>
          <cell r="C86">
            <v>167265</v>
          </cell>
          <cell r="F86">
            <v>0</v>
          </cell>
          <cell r="V86">
            <v>0</v>
          </cell>
          <cell r="AM86" t="str">
            <v>NGP 3</v>
          </cell>
          <cell r="AP86">
            <v>-64161.023137494158</v>
          </cell>
        </row>
        <row r="87">
          <cell r="B87">
            <v>201105</v>
          </cell>
          <cell r="C87">
            <v>167265</v>
          </cell>
          <cell r="F87">
            <v>0</v>
          </cell>
          <cell r="V87">
            <v>0</v>
          </cell>
          <cell r="AM87" t="str">
            <v>NGP 3</v>
          </cell>
          <cell r="AP87">
            <v>-64139.549249800606</v>
          </cell>
        </row>
        <row r="88">
          <cell r="B88">
            <v>201106</v>
          </cell>
          <cell r="C88">
            <v>167265</v>
          </cell>
          <cell r="F88">
            <v>0</v>
          </cell>
          <cell r="V88">
            <v>0</v>
          </cell>
          <cell r="AM88" t="str">
            <v>NGP 3</v>
          </cell>
          <cell r="AP88">
            <v>-64115.239423707419</v>
          </cell>
        </row>
        <row r="89">
          <cell r="B89">
            <v>201107</v>
          </cell>
          <cell r="C89">
            <v>167265</v>
          </cell>
          <cell r="F89">
            <v>0</v>
          </cell>
          <cell r="V89">
            <v>0</v>
          </cell>
          <cell r="AM89" t="str">
            <v>NGP 3</v>
          </cell>
          <cell r="AP89">
            <v>-64088.164821508952</v>
          </cell>
        </row>
        <row r="90">
          <cell r="B90">
            <v>201108</v>
          </cell>
          <cell r="C90">
            <v>167265</v>
          </cell>
          <cell r="F90">
            <v>0</v>
          </cell>
          <cell r="V90">
            <v>0</v>
          </cell>
          <cell r="AM90" t="str">
            <v>NGP 3</v>
          </cell>
          <cell r="AP90">
            <v>-64058.380292943984</v>
          </cell>
        </row>
        <row r="91">
          <cell r="B91">
            <v>201109</v>
          </cell>
          <cell r="C91">
            <v>167265</v>
          </cell>
          <cell r="F91">
            <v>0</v>
          </cell>
          <cell r="V91">
            <v>0</v>
          </cell>
          <cell r="AM91" t="str">
            <v>NGP 3</v>
          </cell>
          <cell r="AP91">
            <v>-63852.500346049892</v>
          </cell>
        </row>
        <row r="92">
          <cell r="B92">
            <v>201110</v>
          </cell>
          <cell r="C92">
            <v>167265</v>
          </cell>
          <cell r="F92">
            <v>0</v>
          </cell>
          <cell r="V92">
            <v>0</v>
          </cell>
          <cell r="AM92" t="str">
            <v>NGP 3</v>
          </cell>
          <cell r="AP92">
            <v>-63817.176255914841</v>
          </cell>
        </row>
        <row r="93">
          <cell r="B93">
            <v>201104</v>
          </cell>
          <cell r="C93">
            <v>167266</v>
          </cell>
          <cell r="F93">
            <v>0</v>
          </cell>
          <cell r="V93">
            <v>0</v>
          </cell>
          <cell r="AM93" t="str">
            <v>NGP 3</v>
          </cell>
          <cell r="AP93">
            <v>-25932.298229732474</v>
          </cell>
        </row>
        <row r="94">
          <cell r="B94">
            <v>201105</v>
          </cell>
          <cell r="C94">
            <v>167266</v>
          </cell>
          <cell r="F94">
            <v>0</v>
          </cell>
          <cell r="V94">
            <v>0</v>
          </cell>
          <cell r="AM94" t="str">
            <v>NGP 3</v>
          </cell>
          <cell r="AP94">
            <v>-25923.619015583601</v>
          </cell>
        </row>
        <row r="95">
          <cell r="B95">
            <v>201106</v>
          </cell>
          <cell r="C95">
            <v>167266</v>
          </cell>
          <cell r="F95">
            <v>0</v>
          </cell>
          <cell r="V95">
            <v>0</v>
          </cell>
          <cell r="AM95" t="str">
            <v>NGP 3</v>
          </cell>
          <cell r="AP95">
            <v>-25913.793585293777</v>
          </cell>
        </row>
        <row r="96">
          <cell r="B96">
            <v>201107</v>
          </cell>
          <cell r="C96">
            <v>167266</v>
          </cell>
          <cell r="F96">
            <v>0</v>
          </cell>
          <cell r="V96">
            <v>0</v>
          </cell>
          <cell r="AM96" t="str">
            <v>NGP 3</v>
          </cell>
          <cell r="AP96">
            <v>-25902.850700901836</v>
          </cell>
        </row>
        <row r="97">
          <cell r="B97">
            <v>201108</v>
          </cell>
          <cell r="C97">
            <v>167266</v>
          </cell>
          <cell r="F97">
            <v>0</v>
          </cell>
          <cell r="V97">
            <v>0</v>
          </cell>
          <cell r="AM97" t="str">
            <v>NGP 3</v>
          </cell>
          <cell r="AP97">
            <v>-25890.812531315241</v>
          </cell>
        </row>
        <row r="98">
          <cell r="B98">
            <v>201109</v>
          </cell>
          <cell r="C98">
            <v>167266</v>
          </cell>
          <cell r="F98">
            <v>0</v>
          </cell>
          <cell r="V98">
            <v>0</v>
          </cell>
          <cell r="AM98" t="str">
            <v>NGP 3</v>
          </cell>
          <cell r="AP98">
            <v>-25807.19949449339</v>
          </cell>
        </row>
        <row r="99">
          <cell r="B99">
            <v>201110</v>
          </cell>
          <cell r="C99">
            <v>167266</v>
          </cell>
          <cell r="F99">
            <v>0</v>
          </cell>
          <cell r="V99">
            <v>0</v>
          </cell>
          <cell r="AM99" t="str">
            <v>NGP 3</v>
          </cell>
          <cell r="AP99">
            <v>-25792.922593257943</v>
          </cell>
        </row>
        <row r="100">
          <cell r="B100">
            <v>201104</v>
          </cell>
          <cell r="C100">
            <v>167267</v>
          </cell>
          <cell r="F100">
            <v>0</v>
          </cell>
          <cell r="V100">
            <v>0</v>
          </cell>
          <cell r="AM100" t="str">
            <v>NGP 3</v>
          </cell>
          <cell r="AP100">
            <v>-42780.694690365402</v>
          </cell>
        </row>
        <row r="101">
          <cell r="B101">
            <v>201105</v>
          </cell>
          <cell r="C101">
            <v>167267</v>
          </cell>
          <cell r="F101">
            <v>0</v>
          </cell>
          <cell r="V101">
            <v>0</v>
          </cell>
          <cell r="AM101" t="str">
            <v>NGP 3</v>
          </cell>
          <cell r="AP101">
            <v>-42766.376529770234</v>
          </cell>
        </row>
        <row r="102">
          <cell r="B102">
            <v>201106</v>
          </cell>
          <cell r="C102">
            <v>167267</v>
          </cell>
          <cell r="F102">
            <v>0</v>
          </cell>
          <cell r="V102">
            <v>0</v>
          </cell>
          <cell r="AM102" t="str">
            <v>NGP 3</v>
          </cell>
          <cell r="AP102">
            <v>-42750.167448349581</v>
          </cell>
        </row>
        <row r="103">
          <cell r="B103">
            <v>201107</v>
          </cell>
          <cell r="C103">
            <v>167267</v>
          </cell>
          <cell r="F103">
            <v>0</v>
          </cell>
          <cell r="V103">
            <v>0</v>
          </cell>
          <cell r="AM103" t="str">
            <v>NGP 3</v>
          </cell>
          <cell r="AP103">
            <v>-42732.114895041101</v>
          </cell>
        </row>
        <row r="104">
          <cell r="B104">
            <v>201108</v>
          </cell>
          <cell r="C104">
            <v>167267</v>
          </cell>
          <cell r="F104">
            <v>0</v>
          </cell>
          <cell r="V104">
            <v>0</v>
          </cell>
          <cell r="AM104" t="str">
            <v>NGP 3</v>
          </cell>
          <cell r="AP104">
            <v>-42712.255442047288</v>
          </cell>
        </row>
        <row r="105">
          <cell r="B105">
            <v>201109</v>
          </cell>
          <cell r="C105">
            <v>167267</v>
          </cell>
          <cell r="F105">
            <v>0</v>
          </cell>
          <cell r="V105">
            <v>0</v>
          </cell>
          <cell r="AM105" t="str">
            <v>NGP 3</v>
          </cell>
          <cell r="AP105">
            <v>-42574.980711685363</v>
          </cell>
        </row>
        <row r="106">
          <cell r="B106">
            <v>201110</v>
          </cell>
          <cell r="C106">
            <v>167267</v>
          </cell>
          <cell r="F106">
            <v>0</v>
          </cell>
          <cell r="V106">
            <v>0</v>
          </cell>
          <cell r="AM106" t="str">
            <v>NGP 3</v>
          </cell>
          <cell r="AP106">
            <v>-42551.42764096758</v>
          </cell>
        </row>
        <row r="107">
          <cell r="B107">
            <v>201101</v>
          </cell>
          <cell r="C107">
            <v>172078</v>
          </cell>
          <cell r="F107">
            <v>344690</v>
          </cell>
          <cell r="V107">
            <v>689.37800000000004</v>
          </cell>
          <cell r="AM107" t="str">
            <v>NGP 3</v>
          </cell>
          <cell r="AP107">
            <v>-6202.9268340432509</v>
          </cell>
        </row>
        <row r="108">
          <cell r="B108">
            <v>201101</v>
          </cell>
          <cell r="C108">
            <v>67038</v>
          </cell>
          <cell r="F108">
            <v>228530</v>
          </cell>
          <cell r="V108">
            <v>359664.26657730673</v>
          </cell>
          <cell r="AM108" t="str">
            <v>NGP 3</v>
          </cell>
          <cell r="AP108">
            <v>-26678.257417577875</v>
          </cell>
        </row>
        <row r="109">
          <cell r="B109">
            <v>201101</v>
          </cell>
          <cell r="C109">
            <v>67039</v>
          </cell>
          <cell r="F109">
            <v>223260</v>
          </cell>
          <cell r="V109">
            <v>351366.16680608544</v>
          </cell>
          <cell r="AM109" t="str">
            <v>NGP 3</v>
          </cell>
          <cell r="AP109">
            <v>-26067.209619936544</v>
          </cell>
        </row>
        <row r="110">
          <cell r="B110">
            <v>201101</v>
          </cell>
          <cell r="C110">
            <v>48215</v>
          </cell>
          <cell r="F110">
            <v>79080</v>
          </cell>
          <cell r="V110">
            <v>-19928.412</v>
          </cell>
          <cell r="AM110" t="str">
            <v>NGP 3</v>
          </cell>
          <cell r="AP110">
            <v>-21509.668973733325</v>
          </cell>
        </row>
        <row r="111">
          <cell r="B111">
            <v>201101</v>
          </cell>
          <cell r="C111">
            <v>48216</v>
          </cell>
          <cell r="F111">
            <v>99170</v>
          </cell>
          <cell r="V111">
            <v>-24990.588</v>
          </cell>
          <cell r="AM111" t="str">
            <v>NGP 3</v>
          </cell>
          <cell r="AP111">
            <v>-26973.557829098812</v>
          </cell>
        </row>
        <row r="112">
          <cell r="B112">
            <v>201101</v>
          </cell>
          <cell r="C112">
            <v>48217</v>
          </cell>
          <cell r="F112">
            <v>947700</v>
          </cell>
          <cell r="V112">
            <v>-238820.652</v>
          </cell>
          <cell r="AM112" t="str">
            <v>NGP 3</v>
          </cell>
          <cell r="AP112">
            <v>-257770.54115031706</v>
          </cell>
        </row>
        <row r="113">
          <cell r="B113">
            <v>201101</v>
          </cell>
          <cell r="C113">
            <v>116952</v>
          </cell>
          <cell r="F113">
            <v>333500</v>
          </cell>
          <cell r="V113">
            <v>-84041.495999999999</v>
          </cell>
          <cell r="AM113" t="str">
            <v>NGP 3</v>
          </cell>
          <cell r="AP113">
            <v>-90710.049373040776</v>
          </cell>
        </row>
        <row r="114">
          <cell r="B114">
            <v>201101</v>
          </cell>
          <cell r="C114">
            <v>116953</v>
          </cell>
          <cell r="F114">
            <v>51490</v>
          </cell>
          <cell r="V114">
            <v>-12975.732</v>
          </cell>
          <cell r="AM114" t="str">
            <v>NGP 3</v>
          </cell>
          <cell r="AP114">
            <v>-14005.308651208004</v>
          </cell>
        </row>
        <row r="115">
          <cell r="B115">
            <v>201101</v>
          </cell>
          <cell r="C115">
            <v>84190</v>
          </cell>
          <cell r="F115">
            <v>791930</v>
          </cell>
          <cell r="V115">
            <v>1347858.0519999999</v>
          </cell>
          <cell r="AM115" t="str">
            <v>NGP 3</v>
          </cell>
          <cell r="AP115">
            <v>8063.1350161156297</v>
          </cell>
        </row>
        <row r="116">
          <cell r="B116">
            <v>201101</v>
          </cell>
          <cell r="C116">
            <v>91709</v>
          </cell>
          <cell r="F116">
            <v>0</v>
          </cell>
          <cell r="V116">
            <v>0</v>
          </cell>
          <cell r="AM116" t="str">
            <v>NGP 3</v>
          </cell>
          <cell r="AP116">
            <v>0</v>
          </cell>
        </row>
        <row r="117">
          <cell r="B117">
            <v>201101</v>
          </cell>
          <cell r="C117">
            <v>172389</v>
          </cell>
          <cell r="F117">
            <v>9770</v>
          </cell>
          <cell r="V117">
            <v>-146.47499999999999</v>
          </cell>
          <cell r="AM117" t="str">
            <v>NGP 3</v>
          </cell>
          <cell r="AP117">
            <v>-341.83262055354828</v>
          </cell>
        </row>
        <row r="118">
          <cell r="B118">
            <v>201101</v>
          </cell>
          <cell r="C118">
            <v>172387</v>
          </cell>
          <cell r="F118">
            <v>310000</v>
          </cell>
          <cell r="V118">
            <v>-775</v>
          </cell>
          <cell r="AM118" t="str">
            <v>NGP 3</v>
          </cell>
          <cell r="AP118">
            <v>-6973.655309273282</v>
          </cell>
        </row>
        <row r="119">
          <cell r="B119">
            <v>201101</v>
          </cell>
          <cell r="C119">
            <v>167165</v>
          </cell>
          <cell r="F119">
            <v>387500</v>
          </cell>
          <cell r="V119">
            <v>0</v>
          </cell>
          <cell r="AM119" t="str">
            <v>NGP 3</v>
          </cell>
          <cell r="AP119">
            <v>0</v>
          </cell>
        </row>
        <row r="120">
          <cell r="B120">
            <v>201101</v>
          </cell>
          <cell r="C120">
            <v>167165</v>
          </cell>
          <cell r="F120">
            <v>867010</v>
          </cell>
          <cell r="V120">
            <v>0</v>
          </cell>
          <cell r="AM120" t="str">
            <v>NGP 3</v>
          </cell>
          <cell r="AP120">
            <v>0</v>
          </cell>
        </row>
        <row r="121">
          <cell r="B121">
            <v>201101</v>
          </cell>
          <cell r="C121">
            <v>167167</v>
          </cell>
          <cell r="F121">
            <v>387500</v>
          </cell>
          <cell r="V121">
            <v>0</v>
          </cell>
          <cell r="AM121" t="str">
            <v>NGP 3</v>
          </cell>
          <cell r="AP121">
            <v>0</v>
          </cell>
        </row>
        <row r="122">
          <cell r="B122">
            <v>201101</v>
          </cell>
          <cell r="C122">
            <v>167167</v>
          </cell>
          <cell r="F122">
            <v>772920</v>
          </cell>
          <cell r="V122">
            <v>0</v>
          </cell>
          <cell r="AM122" t="str">
            <v>NGP 3</v>
          </cell>
          <cell r="AP122">
            <v>0</v>
          </cell>
        </row>
        <row r="123">
          <cell r="B123">
            <v>201101</v>
          </cell>
          <cell r="C123">
            <v>162978</v>
          </cell>
          <cell r="F123">
            <v>496000</v>
          </cell>
          <cell r="V123">
            <v>11160</v>
          </cell>
          <cell r="AM123" t="str">
            <v>NGP 3</v>
          </cell>
          <cell r="AP123">
            <v>1242.1515051627484</v>
          </cell>
        </row>
        <row r="124">
          <cell r="B124">
            <v>201101</v>
          </cell>
          <cell r="C124">
            <v>172196</v>
          </cell>
          <cell r="F124">
            <v>310000</v>
          </cell>
          <cell r="V124">
            <v>5425</v>
          </cell>
          <cell r="AM124" t="str">
            <v>NGP 3</v>
          </cell>
          <cell r="AP124">
            <v>-773.655309273282</v>
          </cell>
        </row>
        <row r="125">
          <cell r="B125">
            <v>201101</v>
          </cell>
          <cell r="C125">
            <v>172232</v>
          </cell>
          <cell r="F125">
            <v>112620</v>
          </cell>
          <cell r="V125">
            <v>1970.903</v>
          </cell>
          <cell r="AM125" t="str">
            <v>NGP 3</v>
          </cell>
          <cell r="AP125">
            <v>-281.00848687211942</v>
          </cell>
        </row>
        <row r="126">
          <cell r="B126">
            <v>201101</v>
          </cell>
          <cell r="C126">
            <v>172366</v>
          </cell>
          <cell r="F126">
            <v>150410</v>
          </cell>
          <cell r="V126">
            <v>-1504.12</v>
          </cell>
          <cell r="AM126" t="str">
            <v>NGP 3</v>
          </cell>
          <cell r="AP126">
            <v>-4511.6675647348202</v>
          </cell>
        </row>
        <row r="127">
          <cell r="B127">
            <v>201101</v>
          </cell>
          <cell r="C127">
            <v>172367</v>
          </cell>
          <cell r="F127">
            <v>64950</v>
          </cell>
          <cell r="V127">
            <v>-649.45000000000005</v>
          </cell>
          <cell r="AM127" t="str">
            <v>NGP 3</v>
          </cell>
          <cell r="AP127">
            <v>-1948.1682656041926</v>
          </cell>
        </row>
        <row r="128">
          <cell r="B128">
            <v>201101</v>
          </cell>
          <cell r="C128">
            <v>172219</v>
          </cell>
          <cell r="F128">
            <v>62000</v>
          </cell>
          <cell r="V128">
            <v>-620</v>
          </cell>
          <cell r="AM128" t="str">
            <v>NGP 3</v>
          </cell>
          <cell r="AP128">
            <v>-1859.7310618546564</v>
          </cell>
        </row>
        <row r="129">
          <cell r="B129">
            <v>201101</v>
          </cell>
          <cell r="C129">
            <v>148798</v>
          </cell>
          <cell r="F129">
            <v>0</v>
          </cell>
          <cell r="V129">
            <v>0</v>
          </cell>
          <cell r="AM129" t="str">
            <v>NGP 3</v>
          </cell>
          <cell r="AP129">
            <v>0</v>
          </cell>
        </row>
        <row r="130">
          <cell r="B130">
            <v>201101</v>
          </cell>
          <cell r="C130">
            <v>148799</v>
          </cell>
          <cell r="F130">
            <v>0</v>
          </cell>
          <cell r="V130">
            <v>0</v>
          </cell>
          <cell r="AM130" t="str">
            <v>NGP 3</v>
          </cell>
          <cell r="AP130">
            <v>0</v>
          </cell>
        </row>
        <row r="131">
          <cell r="B131">
            <v>201101</v>
          </cell>
          <cell r="C131">
            <v>148804</v>
          </cell>
          <cell r="F131">
            <v>0</v>
          </cell>
          <cell r="V131">
            <v>0</v>
          </cell>
          <cell r="AM131" t="str">
            <v>NGP 3</v>
          </cell>
          <cell r="AP131">
            <v>0</v>
          </cell>
        </row>
        <row r="132">
          <cell r="B132">
            <v>201101</v>
          </cell>
          <cell r="C132">
            <v>149153</v>
          </cell>
          <cell r="F132">
            <v>0</v>
          </cell>
          <cell r="V132">
            <v>0</v>
          </cell>
          <cell r="AM132" t="str">
            <v>NGP 3</v>
          </cell>
          <cell r="AP132">
            <v>0</v>
          </cell>
        </row>
        <row r="133">
          <cell r="B133">
            <v>201101</v>
          </cell>
          <cell r="C133">
            <v>162977</v>
          </cell>
          <cell r="F133">
            <v>744000</v>
          </cell>
          <cell r="V133">
            <v>0</v>
          </cell>
          <cell r="AM133" t="str">
            <v>NGP 3</v>
          </cell>
          <cell r="AP133">
            <v>-14876.772742255876</v>
          </cell>
        </row>
        <row r="134">
          <cell r="B134">
            <v>201101</v>
          </cell>
          <cell r="C134">
            <v>172246</v>
          </cell>
          <cell r="F134">
            <v>100530</v>
          </cell>
          <cell r="V134">
            <v>-1005.33</v>
          </cell>
          <cell r="AM134" t="str">
            <v>NGP 3</v>
          </cell>
          <cell r="AP134">
            <v>-3015.4939298104614</v>
          </cell>
        </row>
        <row r="135">
          <cell r="B135">
            <v>201101</v>
          </cell>
          <cell r="C135">
            <v>172349</v>
          </cell>
          <cell r="F135">
            <v>419280</v>
          </cell>
          <cell r="V135">
            <v>0</v>
          </cell>
          <cell r="AM135" t="str">
            <v>NGP 3</v>
          </cell>
          <cell r="AP135">
            <v>-8383.7812841035538</v>
          </cell>
        </row>
        <row r="136">
          <cell r="B136">
            <v>201101</v>
          </cell>
          <cell r="C136">
            <v>172840</v>
          </cell>
          <cell r="F136">
            <v>310000</v>
          </cell>
          <cell r="V136">
            <v>12400</v>
          </cell>
          <cell r="AM136" t="str">
            <v>NGP 3</v>
          </cell>
          <cell r="AP136">
            <v>6201.344690726718</v>
          </cell>
        </row>
        <row r="137">
          <cell r="B137">
            <v>201101</v>
          </cell>
          <cell r="C137">
            <v>172218</v>
          </cell>
          <cell r="F137">
            <v>155000</v>
          </cell>
          <cell r="V137">
            <v>0</v>
          </cell>
          <cell r="AM137" t="str">
            <v>NGP 3</v>
          </cell>
          <cell r="AP137">
            <v>-3099.327654636641</v>
          </cell>
        </row>
        <row r="138">
          <cell r="B138">
            <v>201101</v>
          </cell>
          <cell r="C138">
            <v>172242</v>
          </cell>
          <cell r="F138">
            <v>77720</v>
          </cell>
          <cell r="V138">
            <v>0</v>
          </cell>
          <cell r="AM138" t="str">
            <v>NGP 3</v>
          </cell>
          <cell r="AP138">
            <v>-1554.0628730216758</v>
          </cell>
        </row>
        <row r="139">
          <cell r="B139">
            <v>201101</v>
          </cell>
          <cell r="C139">
            <v>172533</v>
          </cell>
          <cell r="F139">
            <v>973620</v>
          </cell>
          <cell r="V139">
            <v>58417.02</v>
          </cell>
          <cell r="AM139" t="str">
            <v>NGP 3</v>
          </cell>
          <cell r="AP139">
            <v>38948.843283178532</v>
          </cell>
        </row>
        <row r="140">
          <cell r="B140">
            <v>201101</v>
          </cell>
          <cell r="C140">
            <v>167264</v>
          </cell>
          <cell r="F140">
            <v>0</v>
          </cell>
          <cell r="V140">
            <v>0</v>
          </cell>
          <cell r="AM140" t="str">
            <v>NGP 3</v>
          </cell>
          <cell r="AP140">
            <v>0</v>
          </cell>
        </row>
        <row r="141">
          <cell r="B141">
            <v>201101</v>
          </cell>
          <cell r="C141">
            <v>167265</v>
          </cell>
          <cell r="F141">
            <v>0</v>
          </cell>
          <cell r="V141">
            <v>0</v>
          </cell>
          <cell r="AM141" t="str">
            <v>NGP 3</v>
          </cell>
          <cell r="AP141">
            <v>0</v>
          </cell>
        </row>
        <row r="142">
          <cell r="B142">
            <v>201101</v>
          </cell>
          <cell r="C142">
            <v>167266</v>
          </cell>
          <cell r="F142">
            <v>0</v>
          </cell>
          <cell r="V142">
            <v>0</v>
          </cell>
          <cell r="AM142" t="str">
            <v>NGP 3</v>
          </cell>
          <cell r="AP142">
            <v>0</v>
          </cell>
        </row>
        <row r="143">
          <cell r="B143">
            <v>201101</v>
          </cell>
          <cell r="C143">
            <v>167267</v>
          </cell>
          <cell r="F143">
            <v>0</v>
          </cell>
          <cell r="V143">
            <v>0</v>
          </cell>
          <cell r="AM143" t="str">
            <v>NGP 3</v>
          </cell>
          <cell r="AP143">
            <v>0</v>
          </cell>
        </row>
        <row r="144">
          <cell r="B144">
            <v>201101</v>
          </cell>
          <cell r="C144">
            <v>166074</v>
          </cell>
          <cell r="F144">
            <v>393920</v>
          </cell>
          <cell r="V144">
            <v>0</v>
          </cell>
          <cell r="AM144" t="str">
            <v>NGP 3</v>
          </cell>
          <cell r="AP144">
            <v>-7876.6912884804233</v>
          </cell>
        </row>
        <row r="145">
          <cell r="B145">
            <v>201101</v>
          </cell>
          <cell r="C145">
            <v>172222</v>
          </cell>
          <cell r="F145">
            <v>207700</v>
          </cell>
          <cell r="V145">
            <v>-519.25</v>
          </cell>
          <cell r="AM145" t="str">
            <v>NGP 3</v>
          </cell>
          <cell r="AP145">
            <v>-4672.3490572130986</v>
          </cell>
        </row>
        <row r="146">
          <cell r="B146">
            <v>201101</v>
          </cell>
          <cell r="C146">
            <v>172844</v>
          </cell>
          <cell r="F146">
            <v>317070</v>
          </cell>
          <cell r="V146">
            <v>-3170.68</v>
          </cell>
          <cell r="AM146" t="str">
            <v>NGP 3</v>
          </cell>
          <cell r="AP146">
            <v>-9510.7046416492885</v>
          </cell>
        </row>
        <row r="147">
          <cell r="B147">
            <v>201101</v>
          </cell>
          <cell r="C147">
            <v>172225</v>
          </cell>
          <cell r="F147">
            <v>114700</v>
          </cell>
          <cell r="V147">
            <v>802.9</v>
          </cell>
          <cell r="AM147" t="str">
            <v>NGP 3</v>
          </cell>
          <cell r="AP147">
            <v>-1490.6024644311142</v>
          </cell>
        </row>
        <row r="148">
          <cell r="B148">
            <v>201101</v>
          </cell>
          <cell r="C148">
            <v>172385</v>
          </cell>
          <cell r="F148">
            <v>310000</v>
          </cell>
          <cell r="V148">
            <v>-2325</v>
          </cell>
          <cell r="AM148" t="str">
            <v>NGP 3</v>
          </cell>
          <cell r="AP148">
            <v>-8523.6553092732829</v>
          </cell>
        </row>
        <row r="149">
          <cell r="B149">
            <v>201101</v>
          </cell>
          <cell r="C149">
            <v>121200</v>
          </cell>
          <cell r="F149">
            <v>167800</v>
          </cell>
          <cell r="V149">
            <v>0</v>
          </cell>
          <cell r="AM149" t="str">
            <v>NGP 3</v>
          </cell>
          <cell r="AP149">
            <v>0</v>
          </cell>
        </row>
        <row r="150">
          <cell r="B150">
            <v>201101</v>
          </cell>
          <cell r="C150">
            <v>121200</v>
          </cell>
          <cell r="F150">
            <v>245950</v>
          </cell>
          <cell r="V150">
            <v>0</v>
          </cell>
          <cell r="AM150" t="str">
            <v>NGP 3</v>
          </cell>
          <cell r="AP150">
            <v>0</v>
          </cell>
        </row>
        <row r="151">
          <cell r="B151">
            <v>201101</v>
          </cell>
          <cell r="C151">
            <v>121200</v>
          </cell>
          <cell r="F151">
            <v>567920</v>
          </cell>
          <cell r="V151">
            <v>0</v>
          </cell>
          <cell r="AM151" t="str">
            <v>NGP 3</v>
          </cell>
          <cell r="AP151">
            <v>0</v>
          </cell>
        </row>
        <row r="152">
          <cell r="B152">
            <v>201101</v>
          </cell>
          <cell r="C152">
            <v>121202</v>
          </cell>
          <cell r="F152">
            <v>408300</v>
          </cell>
          <cell r="V152">
            <v>0</v>
          </cell>
          <cell r="AM152" t="str">
            <v>NGP 3</v>
          </cell>
          <cell r="AP152">
            <v>0</v>
          </cell>
        </row>
        <row r="153">
          <cell r="B153">
            <v>201101</v>
          </cell>
          <cell r="C153">
            <v>121202</v>
          </cell>
          <cell r="F153">
            <v>598490</v>
          </cell>
          <cell r="V153">
            <v>0</v>
          </cell>
          <cell r="AM153" t="str">
            <v>NGP 3</v>
          </cell>
          <cell r="AP153">
            <v>0</v>
          </cell>
        </row>
        <row r="154">
          <cell r="B154">
            <v>201101</v>
          </cell>
          <cell r="C154">
            <v>121202</v>
          </cell>
          <cell r="F154">
            <v>1381920</v>
          </cell>
          <cell r="V154">
            <v>0</v>
          </cell>
          <cell r="AM154" t="str">
            <v>NGP 3</v>
          </cell>
          <cell r="AP154">
            <v>0</v>
          </cell>
        </row>
        <row r="155">
          <cell r="B155">
            <v>201101</v>
          </cell>
          <cell r="C155">
            <v>172239</v>
          </cell>
          <cell r="F155">
            <v>310000</v>
          </cell>
          <cell r="V155">
            <v>-775</v>
          </cell>
          <cell r="AM155" t="str">
            <v>NGP 3</v>
          </cell>
          <cell r="AP155">
            <v>-6973.655309273282</v>
          </cell>
        </row>
        <row r="156">
          <cell r="B156">
            <v>201101</v>
          </cell>
          <cell r="C156">
            <v>153972</v>
          </cell>
          <cell r="F156">
            <v>0</v>
          </cell>
          <cell r="V156">
            <v>0</v>
          </cell>
          <cell r="AM156" t="str">
            <v>NGP 3</v>
          </cell>
          <cell r="AP156">
            <v>-357418.46426515508</v>
          </cell>
        </row>
        <row r="157">
          <cell r="B157">
            <v>201101</v>
          </cell>
          <cell r="C157">
            <v>153972</v>
          </cell>
          <cell r="F157">
            <v>0</v>
          </cell>
          <cell r="V157">
            <v>0</v>
          </cell>
          <cell r="AM157" t="str">
            <v>NGP 3</v>
          </cell>
          <cell r="AP157">
            <v>0</v>
          </cell>
        </row>
        <row r="158">
          <cell r="B158">
            <v>201101</v>
          </cell>
          <cell r="C158">
            <v>153972</v>
          </cell>
          <cell r="F158">
            <v>5580</v>
          </cell>
          <cell r="V158">
            <v>14142.974</v>
          </cell>
          <cell r="AM158" t="str">
            <v>NGP 3</v>
          </cell>
          <cell r="AP158">
            <v>14031.398204433081</v>
          </cell>
        </row>
        <row r="159">
          <cell r="B159">
            <v>201101</v>
          </cell>
          <cell r="C159">
            <v>153972</v>
          </cell>
          <cell r="F159">
            <v>9980</v>
          </cell>
          <cell r="V159">
            <v>25300.208999999999</v>
          </cell>
          <cell r="AM159" t="str">
            <v>NGP 3</v>
          </cell>
          <cell r="AP159">
            <v>25100.652290365975</v>
          </cell>
        </row>
        <row r="160">
          <cell r="B160">
            <v>201101</v>
          </cell>
          <cell r="C160">
            <v>153972</v>
          </cell>
          <cell r="F160">
            <v>13210</v>
          </cell>
          <cell r="V160">
            <v>33471.705000000002</v>
          </cell>
          <cell r="AM160" t="str">
            <v>NGP 3</v>
          </cell>
          <cell r="AP160">
            <v>33207.562301175807</v>
          </cell>
        </row>
        <row r="161">
          <cell r="B161">
            <v>201101</v>
          </cell>
          <cell r="C161">
            <v>153972</v>
          </cell>
          <cell r="F161">
            <v>138790</v>
          </cell>
          <cell r="V161">
            <v>351767.19099999999</v>
          </cell>
          <cell r="AM161" t="str">
            <v>NGP 3</v>
          </cell>
          <cell r="AP161">
            <v>348991.99303105148</v>
          </cell>
        </row>
        <row r="162">
          <cell r="B162">
            <v>201101</v>
          </cell>
          <cell r="C162">
            <v>153972</v>
          </cell>
          <cell r="F162">
            <v>159870</v>
          </cell>
          <cell r="V162">
            <v>405196.20299999998</v>
          </cell>
          <cell r="AM162" t="str">
            <v>NGP 3</v>
          </cell>
          <cell r="AP162">
            <v>401999.49647002091</v>
          </cell>
        </row>
        <row r="163">
          <cell r="B163">
            <v>201101</v>
          </cell>
          <cell r="C163">
            <v>153972</v>
          </cell>
          <cell r="F163">
            <v>230580</v>
          </cell>
          <cell r="V163">
            <v>584419.11199999996</v>
          </cell>
          <cell r="AM163" t="str">
            <v>NGP 3</v>
          </cell>
          <cell r="AP163">
            <v>579808.51218963787</v>
          </cell>
        </row>
        <row r="164">
          <cell r="B164">
            <v>201101</v>
          </cell>
          <cell r="C164">
            <v>172197</v>
          </cell>
          <cell r="F164">
            <v>236690</v>
          </cell>
          <cell r="V164">
            <v>4141.9880000000003</v>
          </cell>
          <cell r="AM164" t="str">
            <v>NGP 3</v>
          </cell>
          <cell r="AP164">
            <v>-590.78530694159053</v>
          </cell>
        </row>
        <row r="165">
          <cell r="B165">
            <v>201101</v>
          </cell>
          <cell r="C165">
            <v>172199</v>
          </cell>
          <cell r="F165">
            <v>347050</v>
          </cell>
          <cell r="V165">
            <v>1735.2249999999999</v>
          </cell>
          <cell r="AM165" t="str">
            <v>NGP 3</v>
          </cell>
          <cell r="AP165">
            <v>-5204.2695970428795</v>
          </cell>
        </row>
        <row r="166">
          <cell r="B166">
            <v>201101</v>
          </cell>
          <cell r="C166">
            <v>172200</v>
          </cell>
          <cell r="F166">
            <v>342400</v>
          </cell>
          <cell r="V166">
            <v>1711.9749999999999</v>
          </cell>
          <cell r="AM166" t="str">
            <v>NGP 3</v>
          </cell>
          <cell r="AP166">
            <v>-5134.5397674037795</v>
          </cell>
        </row>
        <row r="167">
          <cell r="B167">
            <v>201101</v>
          </cell>
          <cell r="C167">
            <v>172984</v>
          </cell>
          <cell r="F167">
            <v>340</v>
          </cell>
          <cell r="V167">
            <v>1.7050000000000001</v>
          </cell>
          <cell r="AM167" t="str">
            <v>NGP 3</v>
          </cell>
          <cell r="AP167">
            <v>-5.0935251779126318</v>
          </cell>
        </row>
        <row r="168">
          <cell r="B168">
            <v>201101</v>
          </cell>
          <cell r="C168">
            <v>172233</v>
          </cell>
          <cell r="F168">
            <v>217000</v>
          </cell>
          <cell r="V168">
            <v>1085</v>
          </cell>
          <cell r="AM168" t="str">
            <v>NGP 3</v>
          </cell>
          <cell r="AP168">
            <v>-3254.0587164912977</v>
          </cell>
        </row>
        <row r="169">
          <cell r="B169">
            <v>201101</v>
          </cell>
          <cell r="C169">
            <v>172264</v>
          </cell>
          <cell r="F169">
            <v>226300</v>
          </cell>
          <cell r="V169">
            <v>0</v>
          </cell>
          <cell r="AM169" t="str">
            <v>NGP 3</v>
          </cell>
          <cell r="AP169">
            <v>-4525.0183757694958</v>
          </cell>
        </row>
        <row r="170">
          <cell r="B170">
            <v>201101</v>
          </cell>
          <cell r="C170">
            <v>172365</v>
          </cell>
          <cell r="F170">
            <v>560</v>
          </cell>
          <cell r="V170">
            <v>0</v>
          </cell>
          <cell r="AM170" t="str">
            <v>NGP 3</v>
          </cell>
          <cell r="AP170">
            <v>-11.197570881267865</v>
          </cell>
        </row>
        <row r="171">
          <cell r="B171">
            <v>201101</v>
          </cell>
          <cell r="C171">
            <v>172843</v>
          </cell>
          <cell r="F171">
            <v>310000</v>
          </cell>
          <cell r="V171">
            <v>-3100</v>
          </cell>
          <cell r="AM171" t="str">
            <v>NGP 3</v>
          </cell>
          <cell r="AP171">
            <v>-9298.6553092732829</v>
          </cell>
        </row>
        <row r="172">
          <cell r="B172">
            <v>201101</v>
          </cell>
          <cell r="C172">
            <v>172833</v>
          </cell>
          <cell r="F172">
            <v>139500</v>
          </cell>
          <cell r="V172">
            <v>-1395</v>
          </cell>
          <cell r="AM172" t="str">
            <v>NGP 3</v>
          </cell>
          <cell r="AP172">
            <v>-4184.3948891729769</v>
          </cell>
        </row>
        <row r="173">
          <cell r="B173">
            <v>201101</v>
          </cell>
          <cell r="C173">
            <v>172198</v>
          </cell>
          <cell r="F173">
            <v>310000</v>
          </cell>
          <cell r="V173">
            <v>775</v>
          </cell>
          <cell r="AM173" t="str">
            <v>NGP 3</v>
          </cell>
          <cell r="AP173">
            <v>-5423.655309273282</v>
          </cell>
        </row>
        <row r="174">
          <cell r="B174">
            <v>201101</v>
          </cell>
          <cell r="C174">
            <v>166059</v>
          </cell>
          <cell r="F174">
            <v>0</v>
          </cell>
          <cell r="V174">
            <v>0</v>
          </cell>
          <cell r="AM174" t="str">
            <v>NGP 3</v>
          </cell>
          <cell r="AP174">
            <v>0</v>
          </cell>
        </row>
        <row r="175">
          <cell r="B175">
            <v>201101</v>
          </cell>
          <cell r="C175">
            <v>166059</v>
          </cell>
          <cell r="F175">
            <v>310000</v>
          </cell>
          <cell r="V175">
            <v>0</v>
          </cell>
          <cell r="AM175" t="str">
            <v>NGP 3</v>
          </cell>
          <cell r="AP175">
            <v>0</v>
          </cell>
        </row>
        <row r="176">
          <cell r="B176">
            <v>201101</v>
          </cell>
          <cell r="C176">
            <v>167168</v>
          </cell>
          <cell r="F176">
            <v>93000</v>
          </cell>
          <cell r="V176">
            <v>0</v>
          </cell>
          <cell r="AM176" t="str">
            <v>NGP 3</v>
          </cell>
          <cell r="AP176">
            <v>-1859.5965927819846</v>
          </cell>
        </row>
        <row r="177">
          <cell r="B177">
            <v>201101</v>
          </cell>
          <cell r="C177">
            <v>153851</v>
          </cell>
          <cell r="F177">
            <v>319080</v>
          </cell>
          <cell r="V177">
            <v>1595.415</v>
          </cell>
          <cell r="AM177" t="str">
            <v>NGP 3</v>
          </cell>
          <cell r="AP177">
            <v>-4784.8009228481251</v>
          </cell>
        </row>
        <row r="178">
          <cell r="B178">
            <v>201101</v>
          </cell>
          <cell r="C178">
            <v>172380</v>
          </cell>
          <cell r="F178">
            <v>229400</v>
          </cell>
          <cell r="V178">
            <v>0</v>
          </cell>
          <cell r="AM178" t="str">
            <v>NGP 3</v>
          </cell>
          <cell r="AP178">
            <v>-4587.0049288622286</v>
          </cell>
        </row>
        <row r="179">
          <cell r="B179">
            <v>201101</v>
          </cell>
          <cell r="C179">
            <v>172384</v>
          </cell>
          <cell r="F179">
            <v>1210</v>
          </cell>
          <cell r="V179">
            <v>0</v>
          </cell>
          <cell r="AM179" t="str">
            <v>NGP 3</v>
          </cell>
          <cell r="AP179">
            <v>-24.19475136845378</v>
          </cell>
        </row>
        <row r="180">
          <cell r="B180">
            <v>201101</v>
          </cell>
          <cell r="C180">
            <v>153740</v>
          </cell>
          <cell r="F180">
            <v>5860</v>
          </cell>
          <cell r="V180">
            <v>0</v>
          </cell>
          <cell r="AM180" t="str">
            <v>NGP 3</v>
          </cell>
          <cell r="AP180">
            <v>-117.17458100755302</v>
          </cell>
        </row>
        <row r="181">
          <cell r="B181">
            <v>201101</v>
          </cell>
          <cell r="C181">
            <v>164079</v>
          </cell>
          <cell r="F181">
            <v>446870</v>
          </cell>
          <cell r="V181">
            <v>1117.163</v>
          </cell>
          <cell r="AM181" t="str">
            <v>NGP 3</v>
          </cell>
          <cell r="AP181">
            <v>-7818.2986066288759</v>
          </cell>
        </row>
        <row r="182">
          <cell r="B182">
            <v>201101</v>
          </cell>
          <cell r="C182">
            <v>172247</v>
          </cell>
          <cell r="F182">
            <v>145890</v>
          </cell>
          <cell r="V182">
            <v>0</v>
          </cell>
          <cell r="AM182" t="str">
            <v>NGP 3</v>
          </cell>
          <cell r="AP182">
            <v>-2917.1671711931585</v>
          </cell>
        </row>
        <row r="183">
          <cell r="B183">
            <v>201101</v>
          </cell>
          <cell r="C183">
            <v>172670</v>
          </cell>
          <cell r="F183">
            <v>212200</v>
          </cell>
          <cell r="V183">
            <v>-1591.463</v>
          </cell>
          <cell r="AM183" t="str">
            <v>NGP 3</v>
          </cell>
          <cell r="AP183">
            <v>-5834.5425375090017</v>
          </cell>
        </row>
        <row r="184">
          <cell r="B184">
            <v>201101</v>
          </cell>
          <cell r="C184">
            <v>85138</v>
          </cell>
          <cell r="F184">
            <v>807550</v>
          </cell>
          <cell r="V184">
            <v>1309846.1000000001</v>
          </cell>
          <cell r="AM184" t="str">
            <v>NGP 3</v>
          </cell>
          <cell r="AP184">
            <v>-48791.052422092966</v>
          </cell>
        </row>
        <row r="185">
          <cell r="B185">
            <v>201101</v>
          </cell>
          <cell r="C185">
            <v>172079</v>
          </cell>
          <cell r="F185">
            <v>620000</v>
          </cell>
          <cell r="V185">
            <v>3100</v>
          </cell>
          <cell r="AM185" t="str">
            <v>NGP 3</v>
          </cell>
          <cell r="AP185">
            <v>-9297.310618546564</v>
          </cell>
        </row>
        <row r="186">
          <cell r="B186">
            <v>201101</v>
          </cell>
          <cell r="C186">
            <v>172240</v>
          </cell>
          <cell r="F186">
            <v>105400</v>
          </cell>
          <cell r="V186">
            <v>527</v>
          </cell>
          <cell r="AM186" t="str">
            <v>NGP 3</v>
          </cell>
          <cell r="AP186">
            <v>-1580.5428051529161</v>
          </cell>
        </row>
        <row r="187">
          <cell r="B187">
            <v>201101</v>
          </cell>
          <cell r="C187">
            <v>172241</v>
          </cell>
          <cell r="F187">
            <v>930</v>
          </cell>
          <cell r="V187">
            <v>4.6500000000000004</v>
          </cell>
          <cell r="AM187" t="str">
            <v>NGP 3</v>
          </cell>
          <cell r="AP187">
            <v>-13.945965927819847</v>
          </cell>
        </row>
        <row r="188">
          <cell r="B188">
            <v>201101</v>
          </cell>
          <cell r="C188">
            <v>172230</v>
          </cell>
          <cell r="F188">
            <v>128340</v>
          </cell>
          <cell r="V188">
            <v>898.38</v>
          </cell>
          <cell r="AM188" t="str">
            <v>NGP 3</v>
          </cell>
          <cell r="AP188">
            <v>-1667.8632980391385</v>
          </cell>
        </row>
        <row r="189">
          <cell r="B189">
            <v>201101</v>
          </cell>
          <cell r="C189">
            <v>172386</v>
          </cell>
          <cell r="F189">
            <v>310000</v>
          </cell>
          <cell r="V189">
            <v>-2325</v>
          </cell>
          <cell r="AM189" t="str">
            <v>NGP 3</v>
          </cell>
          <cell r="AP189">
            <v>-8523.6553092732829</v>
          </cell>
        </row>
        <row r="190">
          <cell r="B190">
            <v>201101</v>
          </cell>
          <cell r="C190">
            <v>172220</v>
          </cell>
          <cell r="F190">
            <v>257890</v>
          </cell>
          <cell r="V190">
            <v>-1289.4449999999999</v>
          </cell>
          <cell r="AM190" t="str">
            <v>NGP 3</v>
          </cell>
          <cell r="AP190">
            <v>-6446.1263474467314</v>
          </cell>
        </row>
        <row r="191">
          <cell r="B191">
            <v>201101</v>
          </cell>
          <cell r="C191">
            <v>172229</v>
          </cell>
          <cell r="F191">
            <v>155000</v>
          </cell>
          <cell r="V191">
            <v>0</v>
          </cell>
          <cell r="AM191" t="str">
            <v>NGP 3</v>
          </cell>
          <cell r="AP191">
            <v>-3099.327654636641</v>
          </cell>
        </row>
        <row r="192">
          <cell r="B192">
            <v>201101</v>
          </cell>
          <cell r="C192">
            <v>172235</v>
          </cell>
          <cell r="F192">
            <v>77500</v>
          </cell>
          <cell r="V192">
            <v>0</v>
          </cell>
          <cell r="AM192" t="str">
            <v>NGP 3</v>
          </cell>
          <cell r="AP192">
            <v>-1549.6638273183205</v>
          </cell>
        </row>
        <row r="193">
          <cell r="B193">
            <v>201101</v>
          </cell>
          <cell r="C193">
            <v>172350</v>
          </cell>
          <cell r="F193">
            <v>310000</v>
          </cell>
          <cell r="V193">
            <v>6200</v>
          </cell>
          <cell r="AM193" t="str">
            <v>NGP 3</v>
          </cell>
          <cell r="AP193">
            <v>1.3446907267179995</v>
          </cell>
        </row>
        <row r="194">
          <cell r="B194">
            <v>201101</v>
          </cell>
          <cell r="C194">
            <v>172069</v>
          </cell>
          <cell r="F194">
            <v>310000</v>
          </cell>
          <cell r="V194">
            <v>0</v>
          </cell>
          <cell r="AM194" t="str">
            <v>NGP 3</v>
          </cell>
          <cell r="AP194">
            <v>-6198.655309273282</v>
          </cell>
        </row>
        <row r="195">
          <cell r="B195">
            <v>201101</v>
          </cell>
          <cell r="C195">
            <v>172070</v>
          </cell>
          <cell r="F195">
            <v>367260</v>
          </cell>
          <cell r="V195">
            <v>0</v>
          </cell>
          <cell r="AM195" t="str">
            <v>NGP 3</v>
          </cell>
          <cell r="AP195">
            <v>-7343.6069318829213</v>
          </cell>
        </row>
        <row r="196">
          <cell r="B196">
            <v>201102</v>
          </cell>
          <cell r="C196">
            <v>67038</v>
          </cell>
          <cell r="F196">
            <v>206370</v>
          </cell>
          <cell r="V196">
            <v>320669.40862560779</v>
          </cell>
          <cell r="AM196" t="str">
            <v>NGP 3</v>
          </cell>
          <cell r="AP196">
            <v>-65399.35703307228</v>
          </cell>
        </row>
        <row r="197">
          <cell r="B197">
            <v>201102</v>
          </cell>
          <cell r="C197">
            <v>67039</v>
          </cell>
          <cell r="F197">
            <v>201610</v>
          </cell>
          <cell r="V197">
            <v>313275.54336291953</v>
          </cell>
          <cell r="AM197" t="str">
            <v>NGP 3</v>
          </cell>
          <cell r="AP197">
            <v>-63890.367372903827</v>
          </cell>
        </row>
        <row r="198">
          <cell r="B198">
            <v>201102</v>
          </cell>
          <cell r="C198">
            <v>48215</v>
          </cell>
          <cell r="F198">
            <v>71410</v>
          </cell>
          <cell r="V198">
            <v>-14996.75</v>
          </cell>
          <cell r="AM198" t="str">
            <v>NGP 3</v>
          </cell>
          <cell r="AP198">
            <v>-16067.415956145695</v>
          </cell>
        </row>
        <row r="199">
          <cell r="B199">
            <v>201102</v>
          </cell>
          <cell r="C199">
            <v>48216</v>
          </cell>
          <cell r="F199">
            <v>89550</v>
          </cell>
          <cell r="V199">
            <v>-18806.195</v>
          </cell>
          <cell r="AM199" t="str">
            <v>NGP 3</v>
          </cell>
          <cell r="AP199">
            <v>-20148.837996398921</v>
          </cell>
        </row>
        <row r="200">
          <cell r="B200">
            <v>201102</v>
          </cell>
          <cell r="C200">
            <v>48217</v>
          </cell>
          <cell r="F200">
            <v>855810</v>
          </cell>
          <cell r="V200">
            <v>-179719.97200000001</v>
          </cell>
          <cell r="AM200" t="str">
            <v>NGP 3</v>
          </cell>
          <cell r="AP200">
            <v>-192551.32099774608</v>
          </cell>
        </row>
        <row r="201">
          <cell r="B201">
            <v>201102</v>
          </cell>
          <cell r="C201">
            <v>116952</v>
          </cell>
          <cell r="F201">
            <v>301160</v>
          </cell>
          <cell r="V201">
            <v>-63243.841</v>
          </cell>
          <cell r="AM201" t="str">
            <v>NGP 3</v>
          </cell>
          <cell r="AP201">
            <v>-67759.199624182002</v>
          </cell>
        </row>
        <row r="202">
          <cell r="B202">
            <v>201102</v>
          </cell>
          <cell r="C202">
            <v>116953</v>
          </cell>
          <cell r="F202">
            <v>46500</v>
          </cell>
          <cell r="V202">
            <v>-9764.6419999999998</v>
          </cell>
          <cell r="AM202" t="str">
            <v>NGP 3</v>
          </cell>
          <cell r="AP202">
            <v>-10461.826805500277</v>
          </cell>
        </row>
        <row r="203">
          <cell r="B203">
            <v>201102</v>
          </cell>
          <cell r="C203">
            <v>84190</v>
          </cell>
          <cell r="F203">
            <v>715140</v>
          </cell>
          <cell r="V203">
            <v>1205008.79</v>
          </cell>
          <cell r="AM203" t="str">
            <v>NGP 3</v>
          </cell>
          <cell r="AP203">
            <v>-132936.09264416681</v>
          </cell>
        </row>
        <row r="204">
          <cell r="B204">
            <v>201102</v>
          </cell>
          <cell r="C204">
            <v>91709</v>
          </cell>
          <cell r="F204">
            <v>0</v>
          </cell>
          <cell r="V204">
            <v>0</v>
          </cell>
          <cell r="AM204" t="str">
            <v>NGP 3</v>
          </cell>
          <cell r="AP204">
            <v>0</v>
          </cell>
        </row>
        <row r="205">
          <cell r="B205">
            <v>201102</v>
          </cell>
          <cell r="C205">
            <v>167165</v>
          </cell>
          <cell r="F205">
            <v>349930</v>
          </cell>
          <cell r="V205">
            <v>0</v>
          </cell>
          <cell r="AM205" t="str">
            <v>NGP 3</v>
          </cell>
          <cell r="AP205">
            <v>0</v>
          </cell>
        </row>
        <row r="206">
          <cell r="B206">
            <v>201102</v>
          </cell>
          <cell r="C206">
            <v>167165</v>
          </cell>
          <cell r="F206">
            <v>782940</v>
          </cell>
          <cell r="V206">
            <v>0</v>
          </cell>
          <cell r="AM206" t="str">
            <v>NGP 3</v>
          </cell>
          <cell r="AP206">
            <v>0</v>
          </cell>
        </row>
        <row r="207">
          <cell r="B207">
            <v>201102</v>
          </cell>
          <cell r="C207">
            <v>167167</v>
          </cell>
          <cell r="F207">
            <v>349930</v>
          </cell>
          <cell r="V207">
            <v>0</v>
          </cell>
          <cell r="AM207" t="str">
            <v>NGP 3</v>
          </cell>
          <cell r="AP207">
            <v>0</v>
          </cell>
        </row>
        <row r="208">
          <cell r="B208">
            <v>201102</v>
          </cell>
          <cell r="C208">
            <v>167167</v>
          </cell>
          <cell r="F208">
            <v>697980</v>
          </cell>
          <cell r="V208">
            <v>0</v>
          </cell>
          <cell r="AM208" t="str">
            <v>NGP 3</v>
          </cell>
          <cell r="AP208">
            <v>0</v>
          </cell>
        </row>
        <row r="209">
          <cell r="B209">
            <v>201102</v>
          </cell>
          <cell r="C209">
            <v>162978</v>
          </cell>
          <cell r="F209">
            <v>447910</v>
          </cell>
          <cell r="V209">
            <v>18140.214</v>
          </cell>
          <cell r="AM209" t="str">
            <v>NGP 3</v>
          </cell>
          <cell r="AP209">
            <v>9186.0621367274834</v>
          </cell>
        </row>
        <row r="210">
          <cell r="B210">
            <v>201102</v>
          </cell>
          <cell r="C210">
            <v>148798</v>
          </cell>
          <cell r="F210">
            <v>0</v>
          </cell>
          <cell r="V210">
            <v>0</v>
          </cell>
          <cell r="AM210" t="str">
            <v>NGP 3</v>
          </cell>
          <cell r="AP210">
            <v>0</v>
          </cell>
        </row>
        <row r="211">
          <cell r="B211">
            <v>201102</v>
          </cell>
          <cell r="C211">
            <v>148799</v>
          </cell>
          <cell r="F211">
            <v>0</v>
          </cell>
          <cell r="V211">
            <v>0</v>
          </cell>
          <cell r="AM211" t="str">
            <v>NGP 3</v>
          </cell>
          <cell r="AP211">
            <v>0</v>
          </cell>
        </row>
        <row r="212">
          <cell r="B212">
            <v>201102</v>
          </cell>
          <cell r="C212">
            <v>148804</v>
          </cell>
          <cell r="F212">
            <v>0</v>
          </cell>
          <cell r="V212">
            <v>0</v>
          </cell>
          <cell r="AM212" t="str">
            <v>NGP 3</v>
          </cell>
          <cell r="AP212">
            <v>0</v>
          </cell>
        </row>
        <row r="213">
          <cell r="B213">
            <v>201102</v>
          </cell>
          <cell r="C213">
            <v>149153</v>
          </cell>
          <cell r="F213">
            <v>0</v>
          </cell>
          <cell r="V213">
            <v>0</v>
          </cell>
          <cell r="AM213" t="str">
            <v>NGP 3</v>
          </cell>
          <cell r="AP213">
            <v>0</v>
          </cell>
        </row>
        <row r="214">
          <cell r="B214">
            <v>201102</v>
          </cell>
          <cell r="C214">
            <v>162977</v>
          </cell>
          <cell r="F214">
            <v>671860</v>
          </cell>
          <cell r="V214">
            <v>0</v>
          </cell>
          <cell r="AM214" t="str">
            <v>NGP 3</v>
          </cell>
          <cell r="AP214">
            <v>-6715.563920048975</v>
          </cell>
        </row>
        <row r="215">
          <cell r="B215">
            <v>201102</v>
          </cell>
          <cell r="C215">
            <v>167264</v>
          </cell>
          <cell r="F215">
            <v>0</v>
          </cell>
          <cell r="V215">
            <v>0</v>
          </cell>
          <cell r="AM215" t="str">
            <v>NGP 3</v>
          </cell>
          <cell r="AP215">
            <v>-92254.537574264483</v>
          </cell>
        </row>
        <row r="216">
          <cell r="B216">
            <v>201102</v>
          </cell>
          <cell r="C216">
            <v>167265</v>
          </cell>
          <cell r="F216">
            <v>0</v>
          </cell>
          <cell r="V216">
            <v>0</v>
          </cell>
          <cell r="AM216" t="str">
            <v>NGP 3</v>
          </cell>
          <cell r="AP216">
            <v>-64357.086996251608</v>
          </cell>
        </row>
        <row r="217">
          <cell r="B217">
            <v>201102</v>
          </cell>
          <cell r="C217">
            <v>167266</v>
          </cell>
          <cell r="F217">
            <v>0</v>
          </cell>
          <cell r="V217">
            <v>0</v>
          </cell>
          <cell r="AM217" t="str">
            <v>NGP 3</v>
          </cell>
          <cell r="AP217">
            <v>-26011.916160703586</v>
          </cell>
        </row>
        <row r="218">
          <cell r="B218">
            <v>201102</v>
          </cell>
          <cell r="C218">
            <v>167267</v>
          </cell>
          <cell r="F218">
            <v>0</v>
          </cell>
          <cell r="V218">
            <v>0</v>
          </cell>
          <cell r="AM218" t="str">
            <v>NGP 3</v>
          </cell>
          <cell r="AP218">
            <v>0</v>
          </cell>
        </row>
        <row r="219">
          <cell r="B219">
            <v>201102</v>
          </cell>
          <cell r="C219">
            <v>166074</v>
          </cell>
          <cell r="F219">
            <v>355720</v>
          </cell>
          <cell r="V219">
            <v>0</v>
          </cell>
          <cell r="AM219" t="str">
            <v>NGP 3</v>
          </cell>
          <cell r="AP219">
            <v>-3555.5925306459999</v>
          </cell>
        </row>
        <row r="220">
          <cell r="B220">
            <v>201102</v>
          </cell>
          <cell r="C220">
            <v>121200</v>
          </cell>
          <cell r="F220">
            <v>151530</v>
          </cell>
          <cell r="V220">
            <v>0</v>
          </cell>
          <cell r="AM220" t="str">
            <v>NGP 3</v>
          </cell>
          <cell r="AP220">
            <v>0</v>
          </cell>
        </row>
        <row r="221">
          <cell r="B221">
            <v>201102</v>
          </cell>
          <cell r="C221">
            <v>121200</v>
          </cell>
          <cell r="F221">
            <v>222110</v>
          </cell>
          <cell r="V221">
            <v>0</v>
          </cell>
          <cell r="AM221" t="str">
            <v>NGP 3</v>
          </cell>
          <cell r="AP221">
            <v>0</v>
          </cell>
        </row>
        <row r="222">
          <cell r="B222">
            <v>201102</v>
          </cell>
          <cell r="C222">
            <v>121200</v>
          </cell>
          <cell r="F222">
            <v>512850</v>
          </cell>
          <cell r="V222">
            <v>0</v>
          </cell>
          <cell r="AM222" t="str">
            <v>NGP 3</v>
          </cell>
          <cell r="AP222">
            <v>0</v>
          </cell>
        </row>
        <row r="223">
          <cell r="B223">
            <v>201102</v>
          </cell>
          <cell r="C223">
            <v>121202</v>
          </cell>
          <cell r="F223">
            <v>368710</v>
          </cell>
          <cell r="V223">
            <v>0</v>
          </cell>
          <cell r="AM223" t="str">
            <v>NGP 3</v>
          </cell>
          <cell r="AP223">
            <v>0</v>
          </cell>
        </row>
        <row r="224">
          <cell r="B224">
            <v>201102</v>
          </cell>
          <cell r="C224">
            <v>121202</v>
          </cell>
          <cell r="F224">
            <v>540460</v>
          </cell>
          <cell r="V224">
            <v>0</v>
          </cell>
          <cell r="AM224" t="str">
            <v>NGP 3</v>
          </cell>
          <cell r="AP224">
            <v>0</v>
          </cell>
        </row>
        <row r="225">
          <cell r="B225">
            <v>201102</v>
          </cell>
          <cell r="C225">
            <v>121202</v>
          </cell>
          <cell r="F225">
            <v>1247920</v>
          </cell>
          <cell r="V225">
            <v>0</v>
          </cell>
          <cell r="AM225" t="str">
            <v>NGP 3</v>
          </cell>
          <cell r="AP225">
            <v>0</v>
          </cell>
        </row>
        <row r="226">
          <cell r="B226">
            <v>201102</v>
          </cell>
          <cell r="C226">
            <v>153972</v>
          </cell>
          <cell r="F226">
            <v>0</v>
          </cell>
          <cell r="V226">
            <v>0</v>
          </cell>
          <cell r="AM226" t="str">
            <v>NGP 3</v>
          </cell>
          <cell r="AP226">
            <v>0</v>
          </cell>
        </row>
        <row r="227">
          <cell r="B227">
            <v>201102</v>
          </cell>
          <cell r="C227">
            <v>153972</v>
          </cell>
          <cell r="F227">
            <v>0</v>
          </cell>
          <cell r="V227">
            <v>0</v>
          </cell>
          <cell r="AM227" t="str">
            <v>NGP 3</v>
          </cell>
          <cell r="AP227">
            <v>-357334.45050484146</v>
          </cell>
        </row>
        <row r="228">
          <cell r="B228">
            <v>201102</v>
          </cell>
          <cell r="C228">
            <v>153972</v>
          </cell>
          <cell r="F228">
            <v>5040</v>
          </cell>
          <cell r="V228">
            <v>8796.0509999999995</v>
          </cell>
          <cell r="AM228" t="str">
            <v>NGP 3</v>
          </cell>
          <cell r="AP228">
            <v>8695.2965506889923</v>
          </cell>
        </row>
        <row r="229">
          <cell r="B229">
            <v>201102</v>
          </cell>
          <cell r="C229">
            <v>153972</v>
          </cell>
          <cell r="F229">
            <v>9010</v>
          </cell>
          <cell r="V229">
            <v>15735.157999999999</v>
          </cell>
          <cell r="AM229" t="str">
            <v>NGP 3</v>
          </cell>
          <cell r="AP229">
            <v>15555.039430894409</v>
          </cell>
        </row>
        <row r="230">
          <cell r="B230">
            <v>201102</v>
          </cell>
          <cell r="C230">
            <v>153972</v>
          </cell>
          <cell r="F230">
            <v>11930</v>
          </cell>
          <cell r="V230">
            <v>20817.321</v>
          </cell>
          <cell r="AM230" t="str">
            <v>NGP 3</v>
          </cell>
          <cell r="AP230">
            <v>20578.82882137295</v>
          </cell>
        </row>
        <row r="231">
          <cell r="B231">
            <v>201102</v>
          </cell>
          <cell r="C231">
            <v>153972</v>
          </cell>
          <cell r="F231">
            <v>125330</v>
          </cell>
          <cell r="V231">
            <v>218777.34</v>
          </cell>
          <cell r="AM231" t="str">
            <v>NGP 3</v>
          </cell>
          <cell r="AP231">
            <v>216271.87271187527</v>
          </cell>
        </row>
        <row r="232">
          <cell r="B232">
            <v>201102</v>
          </cell>
          <cell r="C232">
            <v>153972</v>
          </cell>
          <cell r="F232">
            <v>144370</v>
          </cell>
          <cell r="V232">
            <v>252006.867</v>
          </cell>
          <cell r="AM232" t="str">
            <v>NGP 3</v>
          </cell>
          <cell r="AP232">
            <v>249120.77179225592</v>
          </cell>
        </row>
        <row r="233">
          <cell r="B233">
            <v>201102</v>
          </cell>
          <cell r="C233">
            <v>153972</v>
          </cell>
          <cell r="F233">
            <v>208220</v>
          </cell>
          <cell r="V233">
            <v>363472.38299999997</v>
          </cell>
          <cell r="AM233" t="str">
            <v>NGP 3</v>
          </cell>
          <cell r="AP233">
            <v>359309.86485802813</v>
          </cell>
        </row>
        <row r="234">
          <cell r="B234">
            <v>201102</v>
          </cell>
          <cell r="C234">
            <v>166059</v>
          </cell>
          <cell r="F234">
            <v>0</v>
          </cell>
          <cell r="V234">
            <v>0</v>
          </cell>
          <cell r="AM234" t="str">
            <v>NGP 3</v>
          </cell>
          <cell r="AP234">
            <v>0</v>
          </cell>
        </row>
        <row r="235">
          <cell r="B235">
            <v>201102</v>
          </cell>
          <cell r="C235">
            <v>166059</v>
          </cell>
          <cell r="F235">
            <v>279940</v>
          </cell>
          <cell r="V235">
            <v>0</v>
          </cell>
          <cell r="AM235" t="str">
            <v>NGP 3</v>
          </cell>
          <cell r="AP235">
            <v>0</v>
          </cell>
        </row>
        <row r="236">
          <cell r="B236">
            <v>201102</v>
          </cell>
          <cell r="C236">
            <v>167168</v>
          </cell>
          <cell r="F236">
            <v>83980</v>
          </cell>
          <cell r="V236">
            <v>0</v>
          </cell>
          <cell r="AM236" t="str">
            <v>NGP 3</v>
          </cell>
          <cell r="AP236">
            <v>-5875.9435091239102</v>
          </cell>
        </row>
        <row r="237">
          <cell r="B237">
            <v>201102</v>
          </cell>
          <cell r="C237">
            <v>153851</v>
          </cell>
          <cell r="F237">
            <v>288140</v>
          </cell>
          <cell r="V237">
            <v>1440.7190000000001</v>
          </cell>
          <cell r="AM237" t="str">
            <v>NGP 3</v>
          </cell>
          <cell r="AP237">
            <v>-1439.3789190946204</v>
          </cell>
        </row>
        <row r="238">
          <cell r="B238">
            <v>201102</v>
          </cell>
          <cell r="C238">
            <v>153740</v>
          </cell>
          <cell r="F238">
            <v>5290</v>
          </cell>
          <cell r="V238">
            <v>0</v>
          </cell>
          <cell r="AM238" t="str">
            <v>NGP 3</v>
          </cell>
          <cell r="AP238">
            <v>-52.876094926114185</v>
          </cell>
        </row>
        <row r="239">
          <cell r="B239">
            <v>201102</v>
          </cell>
          <cell r="C239">
            <v>164079</v>
          </cell>
          <cell r="F239">
            <v>403540</v>
          </cell>
          <cell r="V239">
            <v>1008.8390000000001</v>
          </cell>
          <cell r="AM239" t="str">
            <v>NGP 3</v>
          </cell>
          <cell r="AP239">
            <v>-7058.3138720166808</v>
          </cell>
        </row>
        <row r="240">
          <cell r="B240">
            <v>201102</v>
          </cell>
          <cell r="C240">
            <v>85138</v>
          </cell>
          <cell r="F240">
            <v>729250</v>
          </cell>
          <cell r="V240">
            <v>1170442.7239999999</v>
          </cell>
          <cell r="AM240" t="str">
            <v>NGP 3</v>
          </cell>
          <cell r="AP240">
            <v>-186309.77872762212</v>
          </cell>
        </row>
        <row r="241">
          <cell r="B241">
            <v>201103</v>
          </cell>
          <cell r="C241">
            <v>67038</v>
          </cell>
          <cell r="F241">
            <v>228430</v>
          </cell>
          <cell r="V241">
            <v>279569.29941170703</v>
          </cell>
          <cell r="AM241" t="str">
            <v>NGP 3</v>
          </cell>
          <cell r="AP241">
            <v>-106843.09399297282</v>
          </cell>
        </row>
        <row r="242">
          <cell r="B242">
            <v>201103</v>
          </cell>
          <cell r="C242">
            <v>67039</v>
          </cell>
          <cell r="F242">
            <v>223160</v>
          </cell>
          <cell r="V242">
            <v>273118.37076921674</v>
          </cell>
          <cell r="AM242" t="str">
            <v>NGP 3</v>
          </cell>
          <cell r="AP242">
            <v>-104383.21777453661</v>
          </cell>
        </row>
        <row r="243">
          <cell r="B243">
            <v>201103</v>
          </cell>
          <cell r="C243">
            <v>48215</v>
          </cell>
          <cell r="F243">
            <v>79040</v>
          </cell>
          <cell r="V243">
            <v>-9485.3970000000008</v>
          </cell>
          <cell r="AM243" t="str">
            <v>NGP 3</v>
          </cell>
          <cell r="AP243">
            <v>-10670.162685513915</v>
          </cell>
        </row>
        <row r="244">
          <cell r="B244">
            <v>201103</v>
          </cell>
          <cell r="C244">
            <v>48216</v>
          </cell>
          <cell r="F244">
            <v>99120</v>
          </cell>
          <cell r="V244">
            <v>-11894.859</v>
          </cell>
          <cell r="AM244" t="str">
            <v>NGP 3</v>
          </cell>
          <cell r="AP244">
            <v>-13380.612729100952</v>
          </cell>
        </row>
        <row r="245">
          <cell r="B245">
            <v>201103</v>
          </cell>
          <cell r="C245">
            <v>48217</v>
          </cell>
          <cell r="F245">
            <v>947270</v>
          </cell>
          <cell r="V245">
            <v>-113672.315</v>
          </cell>
          <cell r="AM245" t="str">
            <v>NGP 3</v>
          </cell>
          <cell r="AP245">
            <v>-127871.36599844086</v>
          </cell>
        </row>
        <row r="246">
          <cell r="B246">
            <v>201103</v>
          </cell>
          <cell r="C246">
            <v>116952</v>
          </cell>
          <cell r="F246">
            <v>333350</v>
          </cell>
          <cell r="V246">
            <v>-40001.53</v>
          </cell>
          <cell r="AM246" t="str">
            <v>NGP 3</v>
          </cell>
          <cell r="AP246">
            <v>-44998.261291321651</v>
          </cell>
        </row>
        <row r="247">
          <cell r="B247">
            <v>201103</v>
          </cell>
          <cell r="C247">
            <v>116953</v>
          </cell>
          <cell r="F247">
            <v>51470</v>
          </cell>
          <cell r="V247">
            <v>-6176.1049999999996</v>
          </cell>
          <cell r="AM247" t="str">
            <v>NGP 3</v>
          </cell>
          <cell r="AP247">
            <v>-6947.6117033578084</v>
          </cell>
        </row>
        <row r="248">
          <cell r="B248">
            <v>201103</v>
          </cell>
          <cell r="C248">
            <v>84190</v>
          </cell>
          <cell r="F248">
            <v>791570</v>
          </cell>
          <cell r="V248">
            <v>1068613.095</v>
          </cell>
          <cell r="AM248" t="str">
            <v>NGP 3</v>
          </cell>
          <cell r="AP248">
            <v>-270522.24532507086</v>
          </cell>
        </row>
        <row r="249">
          <cell r="B249">
            <v>201103</v>
          </cell>
          <cell r="C249">
            <v>91709</v>
          </cell>
          <cell r="F249">
            <v>0</v>
          </cell>
          <cell r="V249">
            <v>0</v>
          </cell>
          <cell r="AM249" t="str">
            <v>NGP 3</v>
          </cell>
          <cell r="AP249">
            <v>0</v>
          </cell>
        </row>
        <row r="250">
          <cell r="B250">
            <v>201103</v>
          </cell>
          <cell r="C250">
            <v>167165</v>
          </cell>
          <cell r="F250">
            <v>387320</v>
          </cell>
          <cell r="V250">
            <v>0</v>
          </cell>
          <cell r="AM250" t="str">
            <v>NGP 3</v>
          </cell>
          <cell r="AP250">
            <v>0</v>
          </cell>
        </row>
        <row r="251">
          <cell r="B251">
            <v>201103</v>
          </cell>
          <cell r="C251">
            <v>167165</v>
          </cell>
          <cell r="F251">
            <v>866610</v>
          </cell>
          <cell r="V251">
            <v>0</v>
          </cell>
          <cell r="AM251" t="str">
            <v>NGP 3</v>
          </cell>
          <cell r="AP251">
            <v>0</v>
          </cell>
        </row>
        <row r="252">
          <cell r="B252">
            <v>201103</v>
          </cell>
          <cell r="C252">
            <v>167167</v>
          </cell>
          <cell r="F252">
            <v>387320</v>
          </cell>
          <cell r="V252">
            <v>0</v>
          </cell>
          <cell r="AM252" t="str">
            <v>NGP 3</v>
          </cell>
          <cell r="AP252">
            <v>0</v>
          </cell>
        </row>
        <row r="253">
          <cell r="B253">
            <v>201103</v>
          </cell>
          <cell r="C253">
            <v>167167</v>
          </cell>
          <cell r="F253">
            <v>772570</v>
          </cell>
          <cell r="V253">
            <v>0</v>
          </cell>
          <cell r="AM253" t="str">
            <v>NGP 3</v>
          </cell>
          <cell r="AP253">
            <v>0</v>
          </cell>
        </row>
        <row r="254">
          <cell r="B254">
            <v>201103</v>
          </cell>
          <cell r="C254">
            <v>162978</v>
          </cell>
          <cell r="F254">
            <v>495770</v>
          </cell>
          <cell r="V254">
            <v>12146.464</v>
          </cell>
          <cell r="AM254" t="str">
            <v>NGP 3</v>
          </cell>
          <cell r="AP254">
            <v>2238.0415319292606</v>
          </cell>
        </row>
        <row r="255">
          <cell r="B255">
            <v>201103</v>
          </cell>
          <cell r="C255">
            <v>148798</v>
          </cell>
          <cell r="F255">
            <v>0</v>
          </cell>
          <cell r="V255">
            <v>0</v>
          </cell>
          <cell r="AM255" t="str">
            <v>NGP 3</v>
          </cell>
          <cell r="AP255">
            <v>0</v>
          </cell>
        </row>
        <row r="256">
          <cell r="B256">
            <v>201103</v>
          </cell>
          <cell r="C256">
            <v>148799</v>
          </cell>
          <cell r="F256">
            <v>0</v>
          </cell>
          <cell r="V256">
            <v>0</v>
          </cell>
          <cell r="AM256" t="str">
            <v>NGP 3</v>
          </cell>
          <cell r="AP256">
            <v>0</v>
          </cell>
        </row>
        <row r="257">
          <cell r="B257">
            <v>201103</v>
          </cell>
          <cell r="C257">
            <v>148804</v>
          </cell>
          <cell r="F257">
            <v>0</v>
          </cell>
          <cell r="V257">
            <v>0</v>
          </cell>
          <cell r="AM257" t="str">
            <v>NGP 3</v>
          </cell>
          <cell r="AP257">
            <v>0</v>
          </cell>
        </row>
        <row r="258">
          <cell r="B258">
            <v>201103</v>
          </cell>
          <cell r="C258">
            <v>149153</v>
          </cell>
          <cell r="F258">
            <v>0</v>
          </cell>
          <cell r="V258">
            <v>0</v>
          </cell>
          <cell r="AM258" t="str">
            <v>NGP 3</v>
          </cell>
          <cell r="AP258">
            <v>0</v>
          </cell>
        </row>
        <row r="259">
          <cell r="B259">
            <v>201103</v>
          </cell>
          <cell r="C259">
            <v>162977</v>
          </cell>
          <cell r="F259">
            <v>743660</v>
          </cell>
          <cell r="V259">
            <v>0</v>
          </cell>
          <cell r="AM259" t="str">
            <v>NGP 3</v>
          </cell>
          <cell r="AP259">
            <v>-7431.3668158677265</v>
          </cell>
        </row>
        <row r="260">
          <cell r="B260">
            <v>201103</v>
          </cell>
          <cell r="C260">
            <v>167264</v>
          </cell>
          <cell r="F260">
            <v>0</v>
          </cell>
          <cell r="V260">
            <v>0</v>
          </cell>
          <cell r="AM260" t="str">
            <v>NGP 3</v>
          </cell>
          <cell r="AP260">
            <v>-92231.296014177235</v>
          </cell>
        </row>
        <row r="261">
          <cell r="B261">
            <v>201103</v>
          </cell>
          <cell r="C261">
            <v>167265</v>
          </cell>
          <cell r="F261">
            <v>0</v>
          </cell>
          <cell r="V261">
            <v>0</v>
          </cell>
          <cell r="AM261" t="str">
            <v>NGP 3</v>
          </cell>
          <cell r="AP261">
            <v>-64340.873602918415</v>
          </cell>
        </row>
        <row r="262">
          <cell r="B262">
            <v>201103</v>
          </cell>
          <cell r="C262">
            <v>167266</v>
          </cell>
          <cell r="F262">
            <v>0</v>
          </cell>
          <cell r="V262">
            <v>0</v>
          </cell>
          <cell r="AM262" t="str">
            <v>NGP 3</v>
          </cell>
          <cell r="AP262">
            <v>-26005.363014068964</v>
          </cell>
        </row>
        <row r="263">
          <cell r="B263">
            <v>201103</v>
          </cell>
          <cell r="C263">
            <v>167267</v>
          </cell>
          <cell r="F263">
            <v>0</v>
          </cell>
          <cell r="V263">
            <v>0</v>
          </cell>
          <cell r="AM263" t="str">
            <v>NGP 3</v>
          </cell>
          <cell r="AP263">
            <v>-42900.613723370028</v>
          </cell>
        </row>
        <row r="264">
          <cell r="B264">
            <v>201103</v>
          </cell>
          <cell r="C264">
            <v>166074</v>
          </cell>
          <cell r="F264">
            <v>393740</v>
          </cell>
          <cell r="V264">
            <v>0</v>
          </cell>
          <cell r="AM264" t="str">
            <v>NGP 3</v>
          </cell>
          <cell r="AP264">
            <v>-3934.6292258286835</v>
          </cell>
        </row>
        <row r="265">
          <cell r="B265">
            <v>201103</v>
          </cell>
          <cell r="C265">
            <v>121202</v>
          </cell>
          <cell r="F265">
            <v>2261970</v>
          </cell>
          <cell r="V265">
            <v>0</v>
          </cell>
          <cell r="AM265" t="str">
            <v>NGP 3</v>
          </cell>
          <cell r="AP265">
            <v>0</v>
          </cell>
        </row>
        <row r="266">
          <cell r="B266">
            <v>201103</v>
          </cell>
          <cell r="C266">
            <v>153972</v>
          </cell>
          <cell r="F266">
            <v>0</v>
          </cell>
          <cell r="V266">
            <v>0</v>
          </cell>
          <cell r="AM266" t="str">
            <v>NGP 3</v>
          </cell>
          <cell r="AP266">
            <v>-357244.42772307893</v>
          </cell>
        </row>
        <row r="267">
          <cell r="B267">
            <v>201103</v>
          </cell>
          <cell r="C267">
            <v>153972</v>
          </cell>
          <cell r="F267">
            <v>0</v>
          </cell>
          <cell r="V267">
            <v>0</v>
          </cell>
          <cell r="AM267" t="str">
            <v>NGP 3</v>
          </cell>
          <cell r="AP267">
            <v>0</v>
          </cell>
        </row>
        <row r="268">
          <cell r="B268">
            <v>201103</v>
          </cell>
          <cell r="C268">
            <v>153972</v>
          </cell>
          <cell r="F268">
            <v>4650</v>
          </cell>
          <cell r="V268">
            <v>2048.6190000000001</v>
          </cell>
          <cell r="AM268" t="str">
            <v>NGP 3</v>
          </cell>
          <cell r="AP268">
            <v>1955.6844447091819</v>
          </cell>
        </row>
        <row r="269">
          <cell r="B269">
            <v>201103</v>
          </cell>
          <cell r="C269">
            <v>153972</v>
          </cell>
          <cell r="F269">
            <v>8340</v>
          </cell>
          <cell r="V269">
            <v>3673.857</v>
          </cell>
          <cell r="AM269" t="str">
            <v>NGP 3</v>
          </cell>
          <cell r="AP269">
            <v>3507.1743782525969</v>
          </cell>
        </row>
        <row r="270">
          <cell r="B270">
            <v>201103</v>
          </cell>
          <cell r="C270">
            <v>153972</v>
          </cell>
          <cell r="F270">
            <v>11000</v>
          </cell>
          <cell r="V270">
            <v>4848.3980000000001</v>
          </cell>
          <cell r="AM270" t="str">
            <v>NGP 3</v>
          </cell>
          <cell r="AP270">
            <v>4628.5528154410749</v>
          </cell>
        </row>
        <row r="271">
          <cell r="B271">
            <v>201103</v>
          </cell>
          <cell r="C271">
            <v>153972</v>
          </cell>
          <cell r="F271">
            <v>115610</v>
          </cell>
          <cell r="V271">
            <v>50955.982000000004</v>
          </cell>
          <cell r="AM271" t="str">
            <v>NGP 3</v>
          </cell>
          <cell r="AP271">
            <v>48645.409110285706</v>
          </cell>
        </row>
        <row r="272">
          <cell r="B272">
            <v>201103</v>
          </cell>
          <cell r="C272">
            <v>153972</v>
          </cell>
          <cell r="F272">
            <v>133150</v>
          </cell>
          <cell r="V272">
            <v>58686.103999999999</v>
          </cell>
          <cell r="AM272" t="str">
            <v>NGP 3</v>
          </cell>
          <cell r="AP272">
            <v>56024.977970543558</v>
          </cell>
        </row>
        <row r="273">
          <cell r="B273">
            <v>201103</v>
          </cell>
          <cell r="C273">
            <v>153972</v>
          </cell>
          <cell r="F273">
            <v>192050</v>
          </cell>
          <cell r="V273">
            <v>84648.933999999994</v>
          </cell>
          <cell r="AM273" t="str">
            <v>NGP 3</v>
          </cell>
          <cell r="AP273">
            <v>80810.636936859853</v>
          </cell>
        </row>
        <row r="274">
          <cell r="B274">
            <v>201103</v>
          </cell>
          <cell r="C274">
            <v>166059</v>
          </cell>
          <cell r="F274">
            <v>0</v>
          </cell>
          <cell r="V274">
            <v>0</v>
          </cell>
          <cell r="AM274" t="str">
            <v>NGP 3</v>
          </cell>
          <cell r="AP274">
            <v>0</v>
          </cell>
        </row>
        <row r="275">
          <cell r="B275">
            <v>201103</v>
          </cell>
          <cell r="C275">
            <v>153740</v>
          </cell>
          <cell r="F275">
            <v>5860</v>
          </cell>
          <cell r="V275">
            <v>0</v>
          </cell>
          <cell r="AM275" t="str">
            <v>NGP 3</v>
          </cell>
          <cell r="AP275">
            <v>-58.558762796149956</v>
          </cell>
        </row>
        <row r="276">
          <cell r="B276">
            <v>201103</v>
          </cell>
          <cell r="C276">
            <v>164079</v>
          </cell>
          <cell r="F276">
            <v>446660</v>
          </cell>
          <cell r="V276">
            <v>1116.654</v>
          </cell>
          <cell r="AM276" t="str">
            <v>NGP 3</v>
          </cell>
          <cell r="AP276">
            <v>-7810.2596486444854</v>
          </cell>
        </row>
        <row r="277">
          <cell r="B277">
            <v>201103</v>
          </cell>
          <cell r="C277">
            <v>85138</v>
          </cell>
          <cell r="F277">
            <v>807180</v>
          </cell>
          <cell r="V277">
            <v>1025121.316</v>
          </cell>
          <cell r="AM277" t="str">
            <v>NGP 3</v>
          </cell>
          <cell r="AP277">
            <v>-332846.88511920004</v>
          </cell>
        </row>
        <row r="278">
          <cell r="B278">
            <v>201104</v>
          </cell>
          <cell r="C278">
            <v>67038</v>
          </cell>
          <cell r="F278">
            <v>220980</v>
          </cell>
          <cell r="V278">
            <v>246806.58514074166</v>
          </cell>
          <cell r="AM278" t="str">
            <v>NGP 3</v>
          </cell>
          <cell r="AP278">
            <v>-138363.47895101228</v>
          </cell>
        </row>
        <row r="279">
          <cell r="B279">
            <v>201104</v>
          </cell>
          <cell r="C279">
            <v>67039</v>
          </cell>
          <cell r="F279">
            <v>215880</v>
          </cell>
          <cell r="V279">
            <v>241108.1612891581</v>
          </cell>
          <cell r="AM279" t="str">
            <v>NGP 3</v>
          </cell>
          <cell r="AP279">
            <v>-135179.71041407686</v>
          </cell>
        </row>
        <row r="280">
          <cell r="B280">
            <v>201104</v>
          </cell>
          <cell r="C280">
            <v>48215</v>
          </cell>
          <cell r="F280">
            <v>76470</v>
          </cell>
          <cell r="V280">
            <v>-1376.3879999999999</v>
          </cell>
          <cell r="AM280" t="str">
            <v>NGP 3</v>
          </cell>
          <cell r="AP280">
            <v>-2522.2995038773638</v>
          </cell>
        </row>
        <row r="281">
          <cell r="B281">
            <v>201104</v>
          </cell>
          <cell r="C281">
            <v>48216</v>
          </cell>
          <cell r="F281">
            <v>95890</v>
          </cell>
          <cell r="V281">
            <v>-1726.0160000000001</v>
          </cell>
          <cell r="AM281" t="str">
            <v>NGP 3</v>
          </cell>
          <cell r="AP281">
            <v>-3162.93837618413</v>
          </cell>
        </row>
        <row r="282">
          <cell r="B282">
            <v>201104</v>
          </cell>
          <cell r="C282">
            <v>48217</v>
          </cell>
          <cell r="F282">
            <v>916360</v>
          </cell>
          <cell r="V282">
            <v>-16494.536</v>
          </cell>
          <cell r="AM282" t="str">
            <v>NGP 3</v>
          </cell>
          <cell r="AP282">
            <v>-30226.293103348518</v>
          </cell>
        </row>
        <row r="283">
          <cell r="B283">
            <v>201104</v>
          </cell>
          <cell r="C283">
            <v>116952</v>
          </cell>
          <cell r="F283">
            <v>322470</v>
          </cell>
          <cell r="V283">
            <v>-5804.4620000000004</v>
          </cell>
          <cell r="AM283" t="str">
            <v>NGP 3</v>
          </cell>
          <cell r="AP283">
            <v>-10636.711021254527</v>
          </cell>
        </row>
        <row r="284">
          <cell r="B284">
            <v>201104</v>
          </cell>
          <cell r="C284">
            <v>116953</v>
          </cell>
          <cell r="F284">
            <v>49790</v>
          </cell>
          <cell r="V284">
            <v>-896.19</v>
          </cell>
          <cell r="AM284" t="str">
            <v>NGP 3</v>
          </cell>
          <cell r="AP284">
            <v>-1642.2987194723937</v>
          </cell>
        </row>
        <row r="285">
          <cell r="B285">
            <v>201104</v>
          </cell>
          <cell r="C285">
            <v>84190</v>
          </cell>
          <cell r="F285">
            <v>765740</v>
          </cell>
          <cell r="V285">
            <v>949516.58900000004</v>
          </cell>
          <cell r="AM285" t="str">
            <v>NGP 3</v>
          </cell>
          <cell r="AP285">
            <v>-385313.36591073731</v>
          </cell>
        </row>
        <row r="286">
          <cell r="B286">
            <v>201104</v>
          </cell>
          <cell r="C286">
            <v>91709</v>
          </cell>
          <cell r="F286">
            <v>0</v>
          </cell>
          <cell r="V286">
            <v>0</v>
          </cell>
          <cell r="AM286" t="str">
            <v>NGP 3</v>
          </cell>
          <cell r="AP286">
            <v>0</v>
          </cell>
        </row>
        <row r="287">
          <cell r="B287">
            <v>201104</v>
          </cell>
          <cell r="C287">
            <v>167165</v>
          </cell>
          <cell r="F287">
            <v>1213030</v>
          </cell>
          <cell r="V287">
            <v>0</v>
          </cell>
          <cell r="AM287" t="str">
            <v>NGP 3</v>
          </cell>
          <cell r="AP287">
            <v>0</v>
          </cell>
        </row>
        <row r="288">
          <cell r="B288">
            <v>201104</v>
          </cell>
          <cell r="C288">
            <v>167167</v>
          </cell>
          <cell r="F288">
            <v>374690</v>
          </cell>
          <cell r="V288">
            <v>0</v>
          </cell>
          <cell r="AM288" t="str">
            <v>NGP 3</v>
          </cell>
          <cell r="AP288">
            <v>0</v>
          </cell>
        </row>
        <row r="289">
          <cell r="B289">
            <v>201104</v>
          </cell>
          <cell r="C289">
            <v>167167</v>
          </cell>
          <cell r="F289">
            <v>747360</v>
          </cell>
          <cell r="V289">
            <v>0</v>
          </cell>
          <cell r="AM289" t="str">
            <v>NGP 3</v>
          </cell>
          <cell r="AP289">
            <v>0</v>
          </cell>
        </row>
        <row r="290">
          <cell r="B290">
            <v>201104</v>
          </cell>
          <cell r="C290">
            <v>121202</v>
          </cell>
          <cell r="F290">
            <v>2188170</v>
          </cell>
          <cell r="V290">
            <v>0</v>
          </cell>
          <cell r="AM290" t="str">
            <v>NGP 3</v>
          </cell>
          <cell r="AP290">
            <v>0</v>
          </cell>
        </row>
        <row r="291">
          <cell r="B291">
            <v>201104</v>
          </cell>
          <cell r="C291">
            <v>153972</v>
          </cell>
          <cell r="F291">
            <v>0</v>
          </cell>
          <cell r="V291">
            <v>0</v>
          </cell>
          <cell r="AM291" t="str">
            <v>NGP 3</v>
          </cell>
          <cell r="AP291">
            <v>-357141.16994912352</v>
          </cell>
        </row>
        <row r="292">
          <cell r="B292">
            <v>201104</v>
          </cell>
          <cell r="C292">
            <v>153972</v>
          </cell>
          <cell r="F292">
            <v>0</v>
          </cell>
          <cell r="V292">
            <v>0</v>
          </cell>
          <cell r="AM292" t="str">
            <v>NGP 3</v>
          </cell>
          <cell r="AP292">
            <v>0</v>
          </cell>
        </row>
        <row r="293">
          <cell r="B293">
            <v>201104</v>
          </cell>
          <cell r="C293">
            <v>153972</v>
          </cell>
          <cell r="F293">
            <v>3900</v>
          </cell>
          <cell r="V293">
            <v>-262.33800000000002</v>
          </cell>
          <cell r="AM293" t="str">
            <v>NGP 3</v>
          </cell>
          <cell r="AP293">
            <v>-340.26058166813516</v>
          </cell>
        </row>
        <row r="294">
          <cell r="B294">
            <v>201104</v>
          </cell>
          <cell r="C294">
            <v>153972</v>
          </cell>
          <cell r="F294">
            <v>6980</v>
          </cell>
          <cell r="V294">
            <v>-470.19</v>
          </cell>
          <cell r="AM294" t="str">
            <v>NGP 3</v>
          </cell>
          <cell r="AP294">
            <v>-609.65144103681621</v>
          </cell>
        </row>
        <row r="295">
          <cell r="B295">
            <v>201104</v>
          </cell>
          <cell r="C295">
            <v>153972</v>
          </cell>
          <cell r="F295">
            <v>9230</v>
          </cell>
          <cell r="V295">
            <v>-621.53800000000001</v>
          </cell>
          <cell r="AM295" t="str">
            <v>NGP 3</v>
          </cell>
          <cell r="AP295">
            <v>-805.95477661458642</v>
          </cell>
        </row>
        <row r="296">
          <cell r="B296">
            <v>201104</v>
          </cell>
          <cell r="C296">
            <v>153972</v>
          </cell>
          <cell r="F296">
            <v>96940</v>
          </cell>
          <cell r="V296">
            <v>-6526.15</v>
          </cell>
          <cell r="AM296" t="str">
            <v>NGP 3</v>
          </cell>
          <cell r="AP296">
            <v>-8463.0256581817994</v>
          </cell>
        </row>
        <row r="297">
          <cell r="B297">
            <v>201104</v>
          </cell>
          <cell r="C297">
            <v>153972</v>
          </cell>
          <cell r="F297">
            <v>111600</v>
          </cell>
          <cell r="V297">
            <v>-7512.9430000000002</v>
          </cell>
          <cell r="AM297" t="str">
            <v>NGP 3</v>
          </cell>
          <cell r="AP297">
            <v>-9742.7276446574051</v>
          </cell>
        </row>
        <row r="298">
          <cell r="B298">
            <v>201104</v>
          </cell>
          <cell r="C298">
            <v>153972</v>
          </cell>
          <cell r="F298">
            <v>161030</v>
          </cell>
          <cell r="V298">
            <v>-10840.593000000001</v>
          </cell>
          <cell r="AM298" t="str">
            <v>NGP 3</v>
          </cell>
          <cell r="AP298">
            <v>-14057.996416928154</v>
          </cell>
        </row>
        <row r="299">
          <cell r="B299">
            <v>201104</v>
          </cell>
          <cell r="C299">
            <v>166059</v>
          </cell>
          <cell r="F299">
            <v>0</v>
          </cell>
          <cell r="V299">
            <v>0</v>
          </cell>
          <cell r="AM299" t="str">
            <v>NGP 3</v>
          </cell>
          <cell r="AP299">
            <v>0</v>
          </cell>
        </row>
        <row r="300">
          <cell r="B300">
            <v>201105</v>
          </cell>
          <cell r="C300">
            <v>67038</v>
          </cell>
          <cell r="F300">
            <v>228240</v>
          </cell>
          <cell r="V300">
            <v>257736.27108165421</v>
          </cell>
          <cell r="AM300" t="str">
            <v>NGP 3</v>
          </cell>
          <cell r="AP300">
            <v>-127449.88876713323</v>
          </cell>
        </row>
        <row r="301">
          <cell r="B301">
            <v>201105</v>
          </cell>
          <cell r="C301">
            <v>67039</v>
          </cell>
          <cell r="F301">
            <v>222970</v>
          </cell>
          <cell r="V301">
            <v>251798.60183091156</v>
          </cell>
          <cell r="AM301" t="str">
            <v>NGP 3</v>
          </cell>
          <cell r="AP301">
            <v>-124504.94289891908</v>
          </cell>
        </row>
        <row r="302">
          <cell r="B302">
            <v>201105</v>
          </cell>
          <cell r="C302">
            <v>48215</v>
          </cell>
          <cell r="F302">
            <v>78980</v>
          </cell>
          <cell r="V302">
            <v>-1184.6880000000001</v>
          </cell>
          <cell r="AM302" t="str">
            <v>NGP 3</v>
          </cell>
          <cell r="AP302">
            <v>-2367.8160239976787</v>
          </cell>
        </row>
        <row r="303">
          <cell r="B303">
            <v>201105</v>
          </cell>
          <cell r="C303">
            <v>48216</v>
          </cell>
          <cell r="F303">
            <v>99040</v>
          </cell>
          <cell r="V303">
            <v>-1485.62</v>
          </cell>
          <cell r="AM303" t="str">
            <v>NGP 3</v>
          </cell>
          <cell r="AP303">
            <v>-2969.2487604042803</v>
          </cell>
        </row>
        <row r="304">
          <cell r="B304">
            <v>201105</v>
          </cell>
          <cell r="C304">
            <v>48217</v>
          </cell>
          <cell r="F304">
            <v>946480</v>
          </cell>
          <cell r="V304">
            <v>-14197.217000000001</v>
          </cell>
          <cell r="AM304" t="str">
            <v>NGP 3</v>
          </cell>
          <cell r="AP304">
            <v>-28375.578764412796</v>
          </cell>
        </row>
        <row r="305">
          <cell r="B305">
            <v>201105</v>
          </cell>
          <cell r="C305">
            <v>116952</v>
          </cell>
          <cell r="F305">
            <v>333070</v>
          </cell>
          <cell r="V305">
            <v>-4996.0309999999999</v>
          </cell>
          <cell r="AM305" t="str">
            <v>NGP 3</v>
          </cell>
          <cell r="AP305">
            <v>-9985.4517514928684</v>
          </cell>
        </row>
        <row r="306">
          <cell r="B306">
            <v>201105</v>
          </cell>
          <cell r="C306">
            <v>116953</v>
          </cell>
          <cell r="F306">
            <v>51420</v>
          </cell>
          <cell r="V306">
            <v>-771.37099999999998</v>
          </cell>
          <cell r="AM306" t="str">
            <v>NGP 3</v>
          </cell>
          <cell r="AP306">
            <v>-1541.6475636105422</v>
          </cell>
        </row>
        <row r="307">
          <cell r="B307">
            <v>201105</v>
          </cell>
          <cell r="C307">
            <v>84190</v>
          </cell>
          <cell r="F307">
            <v>790910</v>
          </cell>
          <cell r="V307">
            <v>991006.01300000004</v>
          </cell>
          <cell r="AM307" t="str">
            <v>NGP 3</v>
          </cell>
          <cell r="AP307">
            <v>-343879.92314834107</v>
          </cell>
        </row>
        <row r="308">
          <cell r="B308">
            <v>201105</v>
          </cell>
          <cell r="C308">
            <v>91709</v>
          </cell>
          <cell r="F308">
            <v>0</v>
          </cell>
          <cell r="V308">
            <v>0</v>
          </cell>
          <cell r="AM308" t="str">
            <v>NGP 3</v>
          </cell>
          <cell r="AP308">
            <v>0</v>
          </cell>
        </row>
        <row r="309">
          <cell r="B309">
            <v>201105</v>
          </cell>
          <cell r="C309">
            <v>167165</v>
          </cell>
          <cell r="F309">
            <v>1252890</v>
          </cell>
          <cell r="V309">
            <v>0</v>
          </cell>
          <cell r="AM309" t="str">
            <v>NGP 3</v>
          </cell>
          <cell r="AP309">
            <v>0</v>
          </cell>
        </row>
        <row r="310">
          <cell r="B310">
            <v>201105</v>
          </cell>
          <cell r="C310">
            <v>167167</v>
          </cell>
          <cell r="F310">
            <v>387000</v>
          </cell>
          <cell r="V310">
            <v>0</v>
          </cell>
          <cell r="AM310" t="str">
            <v>NGP 3</v>
          </cell>
          <cell r="AP310">
            <v>0</v>
          </cell>
        </row>
        <row r="311">
          <cell r="B311">
            <v>201105</v>
          </cell>
          <cell r="C311">
            <v>167167</v>
          </cell>
          <cell r="F311">
            <v>771930</v>
          </cell>
          <cell r="V311">
            <v>0</v>
          </cell>
          <cell r="AM311" t="str">
            <v>NGP 3</v>
          </cell>
          <cell r="AP311">
            <v>0</v>
          </cell>
        </row>
        <row r="312">
          <cell r="B312">
            <v>201105</v>
          </cell>
          <cell r="C312">
            <v>121202</v>
          </cell>
          <cell r="F312">
            <v>928800</v>
          </cell>
          <cell r="V312">
            <v>0</v>
          </cell>
          <cell r="AM312" t="str">
            <v>NGP 3</v>
          </cell>
          <cell r="AP312">
            <v>0</v>
          </cell>
        </row>
        <row r="313">
          <cell r="B313">
            <v>201105</v>
          </cell>
          <cell r="C313">
            <v>166059</v>
          </cell>
          <cell r="F313">
            <v>0</v>
          </cell>
          <cell r="V313">
            <v>0</v>
          </cell>
          <cell r="AM313" t="str">
            <v>NGP 3</v>
          </cell>
          <cell r="AP313">
            <v>0</v>
          </cell>
        </row>
        <row r="314">
          <cell r="B314">
            <v>201106</v>
          </cell>
          <cell r="C314">
            <v>67038</v>
          </cell>
          <cell r="F314">
            <v>220760</v>
          </cell>
          <cell r="V314">
            <v>245098.73318816631</v>
          </cell>
          <cell r="AM314" t="str">
            <v>NGP 3</v>
          </cell>
          <cell r="AP314">
            <v>-139792.09060866022</v>
          </cell>
        </row>
        <row r="315">
          <cell r="B315">
            <v>201106</v>
          </cell>
          <cell r="C315">
            <v>67039</v>
          </cell>
          <cell r="F315">
            <v>215660</v>
          </cell>
          <cell r="V315">
            <v>239450.09713325705</v>
          </cell>
          <cell r="AM315" t="str">
            <v>NGP 3</v>
          </cell>
          <cell r="AP315">
            <v>-136564.87238710403</v>
          </cell>
        </row>
        <row r="316">
          <cell r="B316">
            <v>201106</v>
          </cell>
          <cell r="C316">
            <v>48215</v>
          </cell>
          <cell r="F316">
            <v>76390</v>
          </cell>
          <cell r="V316">
            <v>-2291.6959999999999</v>
          </cell>
          <cell r="AM316" t="str">
            <v>NGP 3</v>
          </cell>
          <cell r="AP316">
            <v>-3435.5918563585719</v>
          </cell>
        </row>
        <row r="317">
          <cell r="B317">
            <v>201106</v>
          </cell>
          <cell r="C317">
            <v>48216</v>
          </cell>
          <cell r="F317">
            <v>95790</v>
          </cell>
          <cell r="V317">
            <v>-2873.828</v>
          </cell>
          <cell r="AM317" t="str">
            <v>NGP 3</v>
          </cell>
          <cell r="AP317">
            <v>-4308.2275821519524</v>
          </cell>
        </row>
        <row r="318">
          <cell r="B318">
            <v>201106</v>
          </cell>
          <cell r="C318">
            <v>48217</v>
          </cell>
          <cell r="F318">
            <v>915450</v>
          </cell>
          <cell r="V318">
            <v>-27463.516</v>
          </cell>
          <cell r="AM318" t="str">
            <v>NGP 3</v>
          </cell>
          <cell r="AP318">
            <v>-41171.847741110811</v>
          </cell>
        </row>
        <row r="319">
          <cell r="B319">
            <v>201106</v>
          </cell>
          <cell r="C319">
            <v>116952</v>
          </cell>
          <cell r="F319">
            <v>322150</v>
          </cell>
          <cell r="V319">
            <v>-9664.4699999999993</v>
          </cell>
          <cell r="AM319" t="str">
            <v>NGP 3</v>
          </cell>
          <cell r="AP319">
            <v>-14488.479034244194</v>
          </cell>
        </row>
        <row r="320">
          <cell r="B320">
            <v>201106</v>
          </cell>
          <cell r="C320">
            <v>116953</v>
          </cell>
          <cell r="F320">
            <v>49740</v>
          </cell>
          <cell r="V320">
            <v>-1492.162</v>
          </cell>
          <cell r="AM320" t="str">
            <v>NGP 3</v>
          </cell>
          <cell r="AP320">
            <v>-2236.989593864058</v>
          </cell>
        </row>
        <row r="321">
          <cell r="B321">
            <v>201106</v>
          </cell>
          <cell r="C321">
            <v>84190</v>
          </cell>
          <cell r="F321">
            <v>764980</v>
          </cell>
          <cell r="V321">
            <v>944746.08100000001</v>
          </cell>
          <cell r="AM321" t="str">
            <v>NGP 3</v>
          </cell>
          <cell r="AP321">
            <v>-389116.19830444857</v>
          </cell>
        </row>
        <row r="322">
          <cell r="B322">
            <v>201106</v>
          </cell>
          <cell r="C322">
            <v>91709</v>
          </cell>
          <cell r="F322">
            <v>0</v>
          </cell>
          <cell r="V322">
            <v>0</v>
          </cell>
          <cell r="AM322" t="str">
            <v>NGP 3</v>
          </cell>
          <cell r="AP322">
            <v>0</v>
          </cell>
        </row>
        <row r="323">
          <cell r="B323">
            <v>201106</v>
          </cell>
          <cell r="C323">
            <v>167165</v>
          </cell>
          <cell r="F323">
            <v>374310</v>
          </cell>
          <cell r="V323">
            <v>0</v>
          </cell>
          <cell r="AM323" t="str">
            <v>NGP 3</v>
          </cell>
          <cell r="AP323">
            <v>0</v>
          </cell>
        </row>
        <row r="324">
          <cell r="B324">
            <v>201106</v>
          </cell>
          <cell r="C324">
            <v>167165</v>
          </cell>
          <cell r="F324">
            <v>837500</v>
          </cell>
          <cell r="V324">
            <v>0</v>
          </cell>
          <cell r="AM324" t="str">
            <v>NGP 3</v>
          </cell>
          <cell r="AP324">
            <v>0</v>
          </cell>
        </row>
        <row r="325">
          <cell r="B325">
            <v>201106</v>
          </cell>
          <cell r="C325">
            <v>167167</v>
          </cell>
          <cell r="F325">
            <v>374310</v>
          </cell>
          <cell r="V325">
            <v>0</v>
          </cell>
          <cell r="AM325" t="str">
            <v>NGP 3</v>
          </cell>
          <cell r="AP325">
            <v>0</v>
          </cell>
        </row>
        <row r="326">
          <cell r="B326">
            <v>201106</v>
          </cell>
          <cell r="C326">
            <v>167167</v>
          </cell>
          <cell r="F326">
            <v>746620</v>
          </cell>
          <cell r="V326">
            <v>0</v>
          </cell>
          <cell r="AM326" t="str">
            <v>NGP 3</v>
          </cell>
          <cell r="AP326">
            <v>0</v>
          </cell>
        </row>
        <row r="327">
          <cell r="B327">
            <v>201106</v>
          </cell>
          <cell r="C327">
            <v>121202</v>
          </cell>
          <cell r="F327">
            <v>898350</v>
          </cell>
          <cell r="V327">
            <v>0</v>
          </cell>
          <cell r="AM327" t="str">
            <v>NGP 3</v>
          </cell>
          <cell r="AP327">
            <v>0</v>
          </cell>
        </row>
        <row r="328">
          <cell r="B328">
            <v>201106</v>
          </cell>
          <cell r="C328">
            <v>166059</v>
          </cell>
          <cell r="F328">
            <v>0</v>
          </cell>
          <cell r="V328">
            <v>0</v>
          </cell>
          <cell r="AM328" t="str">
            <v>NGP 3</v>
          </cell>
          <cell r="AP328">
            <v>0</v>
          </cell>
        </row>
        <row r="329">
          <cell r="B329">
            <v>201107</v>
          </cell>
          <cell r="C329">
            <v>67038</v>
          </cell>
          <cell r="F329">
            <v>227960</v>
          </cell>
          <cell r="V329">
            <v>250281.48036815366</v>
          </cell>
          <cell r="AM329" t="str">
            <v>NGP 3</v>
          </cell>
          <cell r="AP329">
            <v>-134590.50533452525</v>
          </cell>
        </row>
        <row r="330">
          <cell r="B330">
            <v>201107</v>
          </cell>
          <cell r="C330">
            <v>67039</v>
          </cell>
          <cell r="F330">
            <v>222710</v>
          </cell>
          <cell r="V330">
            <v>244513.85183810181</v>
          </cell>
          <cell r="AM330" t="str">
            <v>NGP 3</v>
          </cell>
          <cell r="AP330">
            <v>-131483.03406738056</v>
          </cell>
        </row>
        <row r="331">
          <cell r="B331">
            <v>201107</v>
          </cell>
          <cell r="C331">
            <v>48215</v>
          </cell>
          <cell r="F331">
            <v>78880</v>
          </cell>
          <cell r="V331">
            <v>-3155.3829999999998</v>
          </cell>
          <cell r="AM331" t="str">
            <v>NGP 3</v>
          </cell>
          <cell r="AP331">
            <v>-4336.0663693580163</v>
          </cell>
        </row>
        <row r="332">
          <cell r="B332">
            <v>201107</v>
          </cell>
          <cell r="C332">
            <v>48216</v>
          </cell>
          <cell r="F332">
            <v>98920</v>
          </cell>
          <cell r="V332">
            <v>-3956.9070000000002</v>
          </cell>
          <cell r="AM332" t="str">
            <v>NGP 3</v>
          </cell>
          <cell r="AP332">
            <v>-5437.5510022425833</v>
          </cell>
        </row>
        <row r="333">
          <cell r="B333">
            <v>201107</v>
          </cell>
          <cell r="C333">
            <v>48217</v>
          </cell>
          <cell r="F333">
            <v>945350</v>
          </cell>
          <cell r="V333">
            <v>-37813.877999999997</v>
          </cell>
          <cell r="AM333" t="str">
            <v>NGP 3</v>
          </cell>
          <cell r="AP333">
            <v>-51963.967036797672</v>
          </cell>
        </row>
        <row r="334">
          <cell r="B334">
            <v>201107</v>
          </cell>
          <cell r="C334">
            <v>116952</v>
          </cell>
          <cell r="F334">
            <v>332670</v>
          </cell>
          <cell r="V334">
            <v>-13306.784</v>
          </cell>
          <cell r="AM334" t="str">
            <v>NGP 3</v>
          </cell>
          <cell r="AP334">
            <v>-18286.220314456532</v>
          </cell>
        </row>
        <row r="335">
          <cell r="B335">
            <v>201107</v>
          </cell>
          <cell r="C335">
            <v>116953</v>
          </cell>
          <cell r="F335">
            <v>51360</v>
          </cell>
          <cell r="V335">
            <v>-2054.5239999999999</v>
          </cell>
          <cell r="AM335" t="str">
            <v>NGP 3</v>
          </cell>
          <cell r="AP335">
            <v>-2823.2853824826029</v>
          </cell>
        </row>
        <row r="336">
          <cell r="B336">
            <v>201107</v>
          </cell>
          <cell r="C336">
            <v>84190</v>
          </cell>
          <cell r="F336">
            <v>789960</v>
          </cell>
          <cell r="V336">
            <v>967699.62600000005</v>
          </cell>
          <cell r="AM336" t="str">
            <v>NGP 3</v>
          </cell>
          <cell r="AP336">
            <v>-366097.92691395583</v>
          </cell>
        </row>
        <row r="337">
          <cell r="B337">
            <v>201107</v>
          </cell>
          <cell r="C337">
            <v>91709</v>
          </cell>
          <cell r="F337">
            <v>0</v>
          </cell>
          <cell r="V337">
            <v>0</v>
          </cell>
          <cell r="AM337" t="str">
            <v>NGP 3</v>
          </cell>
          <cell r="AP337">
            <v>0</v>
          </cell>
        </row>
        <row r="338">
          <cell r="B338">
            <v>201107</v>
          </cell>
          <cell r="C338">
            <v>167165</v>
          </cell>
          <cell r="F338">
            <v>386540</v>
          </cell>
          <cell r="V338">
            <v>0</v>
          </cell>
          <cell r="AM338" t="str">
            <v>NGP 3</v>
          </cell>
          <cell r="AP338">
            <v>0</v>
          </cell>
        </row>
        <row r="339">
          <cell r="B339">
            <v>201107</v>
          </cell>
          <cell r="C339">
            <v>167165</v>
          </cell>
          <cell r="F339">
            <v>864850</v>
          </cell>
          <cell r="V339">
            <v>0</v>
          </cell>
          <cell r="AM339" t="str">
            <v>NGP 3</v>
          </cell>
          <cell r="AP339">
            <v>0</v>
          </cell>
        </row>
        <row r="340">
          <cell r="B340">
            <v>201107</v>
          </cell>
          <cell r="C340">
            <v>167167</v>
          </cell>
          <cell r="F340">
            <v>386540</v>
          </cell>
          <cell r="V340">
            <v>0</v>
          </cell>
          <cell r="AM340" t="str">
            <v>NGP 3</v>
          </cell>
          <cell r="AP340">
            <v>0</v>
          </cell>
        </row>
        <row r="341">
          <cell r="B341">
            <v>201107</v>
          </cell>
          <cell r="C341">
            <v>167167</v>
          </cell>
          <cell r="F341">
            <v>771000</v>
          </cell>
          <cell r="V341">
            <v>0</v>
          </cell>
          <cell r="AM341" t="str">
            <v>NGP 3</v>
          </cell>
          <cell r="AP341">
            <v>0</v>
          </cell>
        </row>
        <row r="342">
          <cell r="B342">
            <v>201107</v>
          </cell>
          <cell r="C342">
            <v>166059</v>
          </cell>
          <cell r="F342">
            <v>0</v>
          </cell>
          <cell r="V342">
            <v>0</v>
          </cell>
          <cell r="AM342" t="str">
            <v>NGP 3</v>
          </cell>
          <cell r="AP342">
            <v>0</v>
          </cell>
        </row>
        <row r="343">
          <cell r="B343">
            <v>201108</v>
          </cell>
          <cell r="C343">
            <v>67038</v>
          </cell>
          <cell r="F343">
            <v>227810</v>
          </cell>
          <cell r="V343">
            <v>244072.79064866103</v>
          </cell>
          <cell r="AM343" t="str">
            <v>NGP 3</v>
          </cell>
          <cell r="AP343">
            <v>-140617.33624943777</v>
          </cell>
        </row>
        <row r="344">
          <cell r="B344">
            <v>201108</v>
          </cell>
          <cell r="C344">
            <v>67039</v>
          </cell>
          <cell r="F344">
            <v>222550</v>
          </cell>
          <cell r="V344">
            <v>238442.1918677947</v>
          </cell>
          <cell r="AM344" t="str">
            <v>NGP 3</v>
          </cell>
          <cell r="AP344">
            <v>-137376.76039211487</v>
          </cell>
        </row>
        <row r="345">
          <cell r="B345">
            <v>201108</v>
          </cell>
          <cell r="C345">
            <v>48215</v>
          </cell>
          <cell r="F345">
            <v>78830</v>
          </cell>
          <cell r="V345">
            <v>-2759.0439999999999</v>
          </cell>
          <cell r="AM345" t="str">
            <v>NGP 3</v>
          </cell>
          <cell r="AP345">
            <v>-3938.430598022579</v>
          </cell>
        </row>
        <row r="346">
          <cell r="B346">
            <v>201108</v>
          </cell>
          <cell r="C346">
            <v>48216</v>
          </cell>
          <cell r="F346">
            <v>98850</v>
          </cell>
          <cell r="V346">
            <v>-3459.8910000000001</v>
          </cell>
          <cell r="AM346" t="str">
            <v>NGP 3</v>
          </cell>
          <cell r="AP346">
            <v>-4938.7996035079532</v>
          </cell>
        </row>
        <row r="347">
          <cell r="B347">
            <v>201108</v>
          </cell>
          <cell r="C347">
            <v>48217</v>
          </cell>
          <cell r="F347">
            <v>944690</v>
          </cell>
          <cell r="V347">
            <v>-33064.188000000002</v>
          </cell>
          <cell r="AM347" t="str">
            <v>NGP 3</v>
          </cell>
          <cell r="AP347">
            <v>-47197.826529569327</v>
          </cell>
        </row>
        <row r="348">
          <cell r="B348">
            <v>201108</v>
          </cell>
          <cell r="C348">
            <v>116952</v>
          </cell>
          <cell r="F348">
            <v>332440</v>
          </cell>
          <cell r="V348">
            <v>-11635.358</v>
          </cell>
          <cell r="AM348" t="str">
            <v>NGP 3</v>
          </cell>
          <cell r="AP348">
            <v>-16609.039094083804</v>
          </cell>
        </row>
        <row r="349">
          <cell r="B349">
            <v>201108</v>
          </cell>
          <cell r="C349">
            <v>116953</v>
          </cell>
          <cell r="F349">
            <v>51330</v>
          </cell>
          <cell r="V349">
            <v>-1796.461</v>
          </cell>
          <cell r="AM349" t="str">
            <v>NGP 3</v>
          </cell>
          <cell r="AP349">
            <v>-2564.4162718064058</v>
          </cell>
        </row>
        <row r="350">
          <cell r="B350">
            <v>201108</v>
          </cell>
          <cell r="C350">
            <v>84190</v>
          </cell>
          <cell r="F350">
            <v>789410</v>
          </cell>
          <cell r="V350">
            <v>947292.995</v>
          </cell>
          <cell r="AM350" t="str">
            <v>NGP 3</v>
          </cell>
          <cell r="AP350">
            <v>-385873.7132820675</v>
          </cell>
        </row>
        <row r="351">
          <cell r="B351">
            <v>201108</v>
          </cell>
          <cell r="C351">
            <v>91709</v>
          </cell>
          <cell r="F351">
            <v>0</v>
          </cell>
          <cell r="V351">
            <v>0</v>
          </cell>
          <cell r="AM351" t="str">
            <v>NGP 3</v>
          </cell>
          <cell r="AP351">
            <v>0</v>
          </cell>
        </row>
        <row r="352">
          <cell r="B352">
            <v>201108</v>
          </cell>
          <cell r="C352">
            <v>167165</v>
          </cell>
          <cell r="F352">
            <v>1250520</v>
          </cell>
          <cell r="V352">
            <v>0</v>
          </cell>
          <cell r="AM352" t="str">
            <v>NGP 3</v>
          </cell>
          <cell r="AP352">
            <v>0</v>
          </cell>
        </row>
        <row r="353">
          <cell r="B353">
            <v>201108</v>
          </cell>
          <cell r="C353">
            <v>167167</v>
          </cell>
          <cell r="F353">
            <v>386270</v>
          </cell>
          <cell r="V353">
            <v>0</v>
          </cell>
          <cell r="AM353" t="str">
            <v>NGP 3</v>
          </cell>
          <cell r="AP353">
            <v>0</v>
          </cell>
        </row>
        <row r="354">
          <cell r="B354">
            <v>201108</v>
          </cell>
          <cell r="C354">
            <v>167167</v>
          </cell>
          <cell r="F354">
            <v>770470</v>
          </cell>
          <cell r="V354">
            <v>0</v>
          </cell>
          <cell r="AM354" t="str">
            <v>NGP 3</v>
          </cell>
          <cell r="AP354">
            <v>0</v>
          </cell>
        </row>
        <row r="355">
          <cell r="B355">
            <v>201108</v>
          </cell>
          <cell r="C355">
            <v>166059</v>
          </cell>
          <cell r="F355">
            <v>0</v>
          </cell>
          <cell r="V355">
            <v>0</v>
          </cell>
          <cell r="AM355" t="str">
            <v>NGP 3</v>
          </cell>
          <cell r="AP355">
            <v>0</v>
          </cell>
        </row>
        <row r="356">
          <cell r="B356">
            <v>201109</v>
          </cell>
          <cell r="C356">
            <v>67038</v>
          </cell>
          <cell r="F356">
            <v>220280</v>
          </cell>
          <cell r="V356">
            <v>236461.50121148131</v>
          </cell>
          <cell r="AM356" t="str">
            <v>NGP 3</v>
          </cell>
          <cell r="AP356">
            <v>-146827.70623301581</v>
          </cell>
        </row>
        <row r="357">
          <cell r="B357">
            <v>201109</v>
          </cell>
          <cell r="C357">
            <v>67039</v>
          </cell>
          <cell r="F357">
            <v>215200</v>
          </cell>
          <cell r="V357">
            <v>231015.40240699053</v>
          </cell>
          <cell r="AM357" t="str">
            <v>NGP 3</v>
          </cell>
          <cell r="AP357">
            <v>-143435.0627244674</v>
          </cell>
        </row>
        <row r="358">
          <cell r="B358">
            <v>201109</v>
          </cell>
          <cell r="C358">
            <v>48215</v>
          </cell>
          <cell r="F358">
            <v>76220</v>
          </cell>
          <cell r="V358">
            <v>-1524.4870000000001</v>
          </cell>
          <cell r="AM358" t="str">
            <v>NGP 3</v>
          </cell>
          <cell r="AP358">
            <v>-2664.2449002351605</v>
          </cell>
        </row>
        <row r="359">
          <cell r="B359">
            <v>201109</v>
          </cell>
          <cell r="C359">
            <v>48216</v>
          </cell>
          <cell r="F359">
            <v>95590</v>
          </cell>
          <cell r="V359">
            <v>-1911.7339999999999</v>
          </cell>
          <cell r="AM359" t="str">
            <v>NGP 3</v>
          </cell>
          <cell r="AP359">
            <v>-3341.1417365977304</v>
          </cell>
        </row>
        <row r="360">
          <cell r="B360">
            <v>201109</v>
          </cell>
          <cell r="C360">
            <v>48217</v>
          </cell>
          <cell r="F360">
            <v>913470</v>
          </cell>
          <cell r="V360">
            <v>-18269.344000000001</v>
          </cell>
          <cell r="AM360" t="str">
            <v>NGP 3</v>
          </cell>
          <cell r="AP360">
            <v>-31928.943175122175</v>
          </cell>
        </row>
        <row r="361">
          <cell r="B361">
            <v>201109</v>
          </cell>
          <cell r="C361">
            <v>116952</v>
          </cell>
          <cell r="F361">
            <v>321450</v>
          </cell>
          <cell r="V361">
            <v>-6429.0209999999997</v>
          </cell>
          <cell r="AM361" t="str">
            <v>NGP 3</v>
          </cell>
          <cell r="AP361">
            <v>-11235.832559047394</v>
          </cell>
        </row>
        <row r="362">
          <cell r="B362">
            <v>201109</v>
          </cell>
          <cell r="C362">
            <v>116953</v>
          </cell>
          <cell r="F362">
            <v>49630</v>
          </cell>
          <cell r="V362">
            <v>-992.62</v>
          </cell>
          <cell r="AM362" t="str">
            <v>NGP 3</v>
          </cell>
          <cell r="AP362">
            <v>-1734.7635920843745</v>
          </cell>
        </row>
        <row r="363">
          <cell r="B363">
            <v>201109</v>
          </cell>
          <cell r="C363">
            <v>84190</v>
          </cell>
          <cell r="F363">
            <v>763320</v>
          </cell>
          <cell r="V363">
            <v>919799.72</v>
          </cell>
          <cell r="AM363" t="str">
            <v>NGP 3</v>
          </cell>
          <cell r="AP363">
            <v>-408512.35941876966</v>
          </cell>
        </row>
        <row r="364">
          <cell r="B364">
            <v>201109</v>
          </cell>
          <cell r="C364">
            <v>91709</v>
          </cell>
          <cell r="F364">
            <v>0</v>
          </cell>
          <cell r="V364">
            <v>0</v>
          </cell>
          <cell r="AM364" t="str">
            <v>NGP 3</v>
          </cell>
          <cell r="AP364">
            <v>0</v>
          </cell>
        </row>
        <row r="365">
          <cell r="B365">
            <v>201109</v>
          </cell>
          <cell r="C365">
            <v>167165</v>
          </cell>
          <cell r="F365">
            <v>1209190</v>
          </cell>
          <cell r="V365">
            <v>0</v>
          </cell>
          <cell r="AM365" t="str">
            <v>NGP 3</v>
          </cell>
          <cell r="AP365">
            <v>0</v>
          </cell>
        </row>
        <row r="366">
          <cell r="B366">
            <v>201109</v>
          </cell>
          <cell r="C366">
            <v>167167</v>
          </cell>
          <cell r="F366">
            <v>373500</v>
          </cell>
          <cell r="V366">
            <v>0</v>
          </cell>
          <cell r="AM366" t="str">
            <v>NGP 3</v>
          </cell>
          <cell r="AP366">
            <v>0</v>
          </cell>
        </row>
        <row r="367">
          <cell r="B367">
            <v>201109</v>
          </cell>
          <cell r="C367">
            <v>167167</v>
          </cell>
          <cell r="F367">
            <v>745000</v>
          </cell>
          <cell r="V367">
            <v>0</v>
          </cell>
          <cell r="AM367" t="str">
            <v>NGP 3</v>
          </cell>
          <cell r="AP367">
            <v>0</v>
          </cell>
        </row>
        <row r="368">
          <cell r="B368">
            <v>201109</v>
          </cell>
          <cell r="C368">
            <v>166059</v>
          </cell>
          <cell r="F368">
            <v>0</v>
          </cell>
          <cell r="V368">
            <v>0</v>
          </cell>
          <cell r="AM368" t="str">
            <v>NGP 3</v>
          </cell>
          <cell r="AP368">
            <v>0</v>
          </cell>
        </row>
        <row r="369">
          <cell r="B369">
            <v>201110</v>
          </cell>
          <cell r="C369">
            <v>67038</v>
          </cell>
          <cell r="F369">
            <v>227410</v>
          </cell>
          <cell r="V369">
            <v>244095.94484486198</v>
          </cell>
          <cell r="AM369" t="str">
            <v>NGP 3</v>
          </cell>
          <cell r="AP369">
            <v>-139123.3012477984</v>
          </cell>
        </row>
        <row r="370">
          <cell r="B370">
            <v>201110</v>
          </cell>
          <cell r="C370">
            <v>67039</v>
          </cell>
          <cell r="F370">
            <v>222160</v>
          </cell>
          <cell r="V370">
            <v>238468.53069308173</v>
          </cell>
          <cell r="AM370" t="str">
            <v>NGP 3</v>
          </cell>
          <cell r="AP370">
            <v>-135913.47521032652</v>
          </cell>
        </row>
        <row r="371">
          <cell r="B371">
            <v>201110</v>
          </cell>
          <cell r="C371">
            <v>48215</v>
          </cell>
          <cell r="F371">
            <v>78690</v>
          </cell>
          <cell r="V371">
            <v>-2360.7510000000002</v>
          </cell>
          <cell r="AM371" t="str">
            <v>NGP 3</v>
          </cell>
          <cell r="AP371">
            <v>-3536.7931512922942</v>
          </cell>
        </row>
        <row r="372">
          <cell r="B372">
            <v>201110</v>
          </cell>
          <cell r="C372">
            <v>48216</v>
          </cell>
          <cell r="F372">
            <v>98680</v>
          </cell>
          <cell r="V372">
            <v>-2960.424</v>
          </cell>
          <cell r="AM372" t="str">
            <v>NGP 3</v>
          </cell>
          <cell r="AP372">
            <v>-4435.221807720467</v>
          </cell>
        </row>
        <row r="373">
          <cell r="B373">
            <v>201110</v>
          </cell>
          <cell r="C373">
            <v>48217</v>
          </cell>
          <cell r="F373">
            <v>943040</v>
          </cell>
          <cell r="V373">
            <v>-28291.065999999999</v>
          </cell>
          <cell r="AM373" t="str">
            <v>NGP 3</v>
          </cell>
          <cell r="AP373">
            <v>-42385.039698750603</v>
          </cell>
        </row>
        <row r="374">
          <cell r="B374">
            <v>201110</v>
          </cell>
          <cell r="C374">
            <v>116952</v>
          </cell>
          <cell r="F374">
            <v>331860</v>
          </cell>
          <cell r="V374">
            <v>-9955.6859999999997</v>
          </cell>
          <cell r="AM374" t="str">
            <v>NGP 3</v>
          </cell>
          <cell r="AP374">
            <v>-14915.418473349355</v>
          </cell>
        </row>
        <row r="375">
          <cell r="B375">
            <v>201110</v>
          </cell>
          <cell r="C375">
            <v>116953</v>
          </cell>
          <cell r="F375">
            <v>51240</v>
          </cell>
          <cell r="V375">
            <v>-1537.125</v>
          </cell>
          <cell r="AM375" t="str">
            <v>NGP 3</v>
          </cell>
          <cell r="AP375">
            <v>-2302.9198892135869</v>
          </cell>
        </row>
        <row r="376">
          <cell r="B376">
            <v>201110</v>
          </cell>
          <cell r="C376">
            <v>84190</v>
          </cell>
          <cell r="F376">
            <v>788030</v>
          </cell>
          <cell r="V376">
            <v>953513.16899999999</v>
          </cell>
          <cell r="AM376" t="str">
            <v>NGP 3</v>
          </cell>
          <cell r="AP376">
            <v>-374556.46607503743</v>
          </cell>
        </row>
        <row r="377">
          <cell r="B377">
            <v>201110</v>
          </cell>
          <cell r="C377">
            <v>91709</v>
          </cell>
          <cell r="F377">
            <v>0</v>
          </cell>
          <cell r="V377">
            <v>0</v>
          </cell>
          <cell r="AM377" t="str">
            <v>NGP 3</v>
          </cell>
          <cell r="AP377">
            <v>0</v>
          </cell>
        </row>
        <row r="378">
          <cell r="B378">
            <v>201110</v>
          </cell>
          <cell r="C378">
            <v>167165</v>
          </cell>
          <cell r="F378">
            <v>1248330</v>
          </cell>
          <cell r="V378">
            <v>0</v>
          </cell>
          <cell r="AM378" t="str">
            <v>NGP 3</v>
          </cell>
          <cell r="AP378">
            <v>0</v>
          </cell>
        </row>
        <row r="379">
          <cell r="B379">
            <v>201110</v>
          </cell>
          <cell r="C379">
            <v>167167</v>
          </cell>
          <cell r="F379">
            <v>385590</v>
          </cell>
          <cell r="V379">
            <v>0</v>
          </cell>
          <cell r="AM379" t="str">
            <v>NGP 3</v>
          </cell>
          <cell r="AP379">
            <v>0</v>
          </cell>
        </row>
        <row r="380">
          <cell r="B380">
            <v>201110</v>
          </cell>
          <cell r="C380">
            <v>167167</v>
          </cell>
          <cell r="F380">
            <v>769120</v>
          </cell>
          <cell r="V380">
            <v>0</v>
          </cell>
          <cell r="AM380" t="str">
            <v>NGP 3</v>
          </cell>
          <cell r="AP380">
            <v>0</v>
          </cell>
        </row>
        <row r="381">
          <cell r="B381">
            <v>201110</v>
          </cell>
          <cell r="C381">
            <v>166059</v>
          </cell>
          <cell r="F381">
            <v>0</v>
          </cell>
          <cell r="V381">
            <v>0</v>
          </cell>
          <cell r="AM381" t="str">
            <v>NGP 3</v>
          </cell>
          <cell r="AP381">
            <v>0</v>
          </cell>
        </row>
        <row r="382">
          <cell r="B382">
            <v>201111</v>
          </cell>
          <cell r="C382">
            <v>48215</v>
          </cell>
          <cell r="F382">
            <v>76080</v>
          </cell>
          <cell r="V382">
            <v>-989.029</v>
          </cell>
          <cell r="AM382" t="str">
            <v>NGP 3</v>
          </cell>
          <cell r="AP382">
            <v>-2314.7763467717441</v>
          </cell>
        </row>
        <row r="383">
          <cell r="B383">
            <v>201111</v>
          </cell>
          <cell r="C383">
            <v>48216</v>
          </cell>
          <cell r="F383">
            <v>95400</v>
          </cell>
          <cell r="V383">
            <v>-1240.26</v>
          </cell>
          <cell r="AM383" t="str">
            <v>NGP 3</v>
          </cell>
          <cell r="AP383">
            <v>-2902.6718938226127</v>
          </cell>
        </row>
        <row r="384">
          <cell r="B384">
            <v>201111</v>
          </cell>
          <cell r="C384">
            <v>48217</v>
          </cell>
          <cell r="F384">
            <v>911730</v>
          </cell>
          <cell r="V384">
            <v>-11852.455</v>
          </cell>
          <cell r="AM384" t="str">
            <v>NGP 3</v>
          </cell>
          <cell r="AP384">
            <v>-27739.989548793405</v>
          </cell>
        </row>
        <row r="385">
          <cell r="B385">
            <v>201111</v>
          </cell>
          <cell r="C385">
            <v>116952</v>
          </cell>
          <cell r="F385">
            <v>320840</v>
          </cell>
          <cell r="V385">
            <v>-4170.9040000000005</v>
          </cell>
          <cell r="AM385" t="str">
            <v>NGP 3</v>
          </cell>
          <cell r="AP385">
            <v>-9761.7659707971397</v>
          </cell>
        </row>
        <row r="386">
          <cell r="B386">
            <v>201111</v>
          </cell>
          <cell r="C386">
            <v>116953</v>
          </cell>
          <cell r="F386">
            <v>49540</v>
          </cell>
          <cell r="V386">
            <v>-643.97400000000005</v>
          </cell>
          <cell r="AM386" t="str">
            <v>NGP 3</v>
          </cell>
          <cell r="AP386">
            <v>-1507.2432371066272</v>
          </cell>
        </row>
        <row r="387">
          <cell r="B387">
            <v>201112</v>
          </cell>
          <cell r="C387">
            <v>48215</v>
          </cell>
          <cell r="F387">
            <v>78530</v>
          </cell>
          <cell r="V387">
            <v>-7302.924</v>
          </cell>
          <cell r="AM387" t="str">
            <v>NGP 3</v>
          </cell>
          <cell r="AP387">
            <v>-8670.4775033802598</v>
          </cell>
        </row>
        <row r="388">
          <cell r="B388">
            <v>201112</v>
          </cell>
          <cell r="C388">
            <v>48216</v>
          </cell>
          <cell r="F388">
            <v>98470</v>
          </cell>
          <cell r="V388">
            <v>-9157.9989999999998</v>
          </cell>
          <cell r="AM388" t="str">
            <v>NGP 3</v>
          </cell>
          <cell r="AP388">
            <v>-10872.795809854249</v>
          </cell>
        </row>
        <row r="389">
          <cell r="B389">
            <v>201112</v>
          </cell>
          <cell r="C389">
            <v>48217</v>
          </cell>
          <cell r="F389">
            <v>941050</v>
          </cell>
          <cell r="V389">
            <v>-87517.72</v>
          </cell>
          <cell r="AM389" t="str">
            <v>NGP 3</v>
          </cell>
          <cell r="AP389">
            <v>-103905.54916536348</v>
          </cell>
        </row>
        <row r="390">
          <cell r="B390">
            <v>201112</v>
          </cell>
          <cell r="C390">
            <v>116952</v>
          </cell>
          <cell r="F390">
            <v>331160</v>
          </cell>
          <cell r="V390">
            <v>-30797.671999999999</v>
          </cell>
          <cell r="AM390" t="str">
            <v>NGP 3</v>
          </cell>
          <cell r="AP390">
            <v>-36564.627535201922</v>
          </cell>
        </row>
        <row r="391">
          <cell r="B391">
            <v>201112</v>
          </cell>
          <cell r="C391">
            <v>116953</v>
          </cell>
          <cell r="F391">
            <v>51130</v>
          </cell>
          <cell r="V391">
            <v>-4755.0600000000004</v>
          </cell>
          <cell r="AM391" t="str">
            <v>NGP 3</v>
          </cell>
          <cell r="AP391">
            <v>-5645.4587091281392</v>
          </cell>
        </row>
        <row r="392">
          <cell r="B392">
            <v>201201</v>
          </cell>
          <cell r="C392">
            <v>48215</v>
          </cell>
          <cell r="F392">
            <v>78470</v>
          </cell>
          <cell r="V392">
            <v>-12712.026</v>
          </cell>
          <cell r="AM392" t="str">
            <v>NGP 3</v>
          </cell>
          <cell r="AP392">
            <v>-14077.646911322878</v>
          </cell>
        </row>
        <row r="393">
          <cell r="B393">
            <v>201201</v>
          </cell>
          <cell r="C393">
            <v>48216</v>
          </cell>
          <cell r="F393">
            <v>98400</v>
          </cell>
          <cell r="V393">
            <v>-15941.11</v>
          </cell>
          <cell r="AM393" t="str">
            <v>NGP 3</v>
          </cell>
          <cell r="AP393">
            <v>-17653.57460652697</v>
          </cell>
        </row>
        <row r="394">
          <cell r="B394">
            <v>201201</v>
          </cell>
          <cell r="C394">
            <v>48217</v>
          </cell>
          <cell r="F394">
            <v>940370</v>
          </cell>
          <cell r="V394">
            <v>-152340.00899999999</v>
          </cell>
          <cell r="AM394" t="str">
            <v>NGP 3</v>
          </cell>
          <cell r="AP394">
            <v>-168705.35800446913</v>
          </cell>
        </row>
        <row r="395">
          <cell r="B395">
            <v>201201</v>
          </cell>
          <cell r="C395">
            <v>116952</v>
          </cell>
          <cell r="F395">
            <v>330920</v>
          </cell>
          <cell r="V395">
            <v>-53608.773000000001</v>
          </cell>
          <cell r="AM395" t="str">
            <v>NGP 3</v>
          </cell>
          <cell r="AP395">
            <v>-59367.805394226671</v>
          </cell>
        </row>
        <row r="396">
          <cell r="B396">
            <v>201201</v>
          </cell>
          <cell r="C396">
            <v>116953</v>
          </cell>
          <cell r="F396">
            <v>51090</v>
          </cell>
          <cell r="V396">
            <v>-8277.0190000000002</v>
          </cell>
          <cell r="AM396" t="str">
            <v>NGP 3</v>
          </cell>
          <cell r="AP396">
            <v>-9166.1431539376299</v>
          </cell>
        </row>
        <row r="397">
          <cell r="B397">
            <v>201202</v>
          </cell>
          <cell r="C397">
            <v>48215</v>
          </cell>
          <cell r="F397">
            <v>73360</v>
          </cell>
          <cell r="V397">
            <v>-7702.607</v>
          </cell>
          <cell r="AM397" t="str">
            <v>NGP 3</v>
          </cell>
          <cell r="AP397">
            <v>-8978.4666881274625</v>
          </cell>
        </row>
        <row r="398">
          <cell r="B398">
            <v>201202</v>
          </cell>
          <cell r="C398">
            <v>48216</v>
          </cell>
          <cell r="F398">
            <v>91990</v>
          </cell>
          <cell r="V398">
            <v>-9659.2080000000005</v>
          </cell>
          <cell r="AM398" t="str">
            <v>NGP 3</v>
          </cell>
          <cell r="AP398">
            <v>-11259.076221249254</v>
          </cell>
        </row>
        <row r="399">
          <cell r="B399">
            <v>201202</v>
          </cell>
          <cell r="C399">
            <v>48217</v>
          </cell>
          <cell r="F399">
            <v>879120</v>
          </cell>
          <cell r="V399">
            <v>-92307.485000000001</v>
          </cell>
          <cell r="AM399" t="str">
            <v>NGP 3</v>
          </cell>
          <cell r="AP399">
            <v>-107596.93114267469</v>
          </cell>
        </row>
        <row r="400">
          <cell r="B400">
            <v>201202</v>
          </cell>
          <cell r="C400">
            <v>116952</v>
          </cell>
          <cell r="F400">
            <v>309360</v>
          </cell>
          <cell r="V400">
            <v>-32483.201000000001</v>
          </cell>
          <cell r="AM400" t="str">
            <v>NGP 3</v>
          </cell>
          <cell r="AP400">
            <v>-37863.516609584403</v>
          </cell>
        </row>
        <row r="401">
          <cell r="B401">
            <v>201202</v>
          </cell>
          <cell r="C401">
            <v>116953</v>
          </cell>
          <cell r="F401">
            <v>47760</v>
          </cell>
          <cell r="V401">
            <v>-5015.3</v>
          </cell>
          <cell r="AM401" t="str">
            <v>NGP 3</v>
          </cell>
          <cell r="AP401">
            <v>-5845.9305712236583</v>
          </cell>
        </row>
        <row r="402">
          <cell r="B402">
            <v>201203</v>
          </cell>
          <cell r="C402">
            <v>48215</v>
          </cell>
          <cell r="F402">
            <v>78360</v>
          </cell>
          <cell r="V402">
            <v>-4153.2650000000003</v>
          </cell>
          <cell r="AM402" t="str">
            <v>NGP 3</v>
          </cell>
          <cell r="AP402">
            <v>-5515.193845466637</v>
          </cell>
        </row>
        <row r="403">
          <cell r="B403">
            <v>201203</v>
          </cell>
          <cell r="C403">
            <v>48216</v>
          </cell>
          <cell r="F403">
            <v>98270</v>
          </cell>
          <cell r="V403">
            <v>-5208.2690000000002</v>
          </cell>
          <cell r="AM403" t="str">
            <v>NGP 3</v>
          </cell>
          <cell r="AP403">
            <v>-6916.241787697887</v>
          </cell>
        </row>
        <row r="404">
          <cell r="B404">
            <v>201203</v>
          </cell>
          <cell r="C404">
            <v>48217</v>
          </cell>
          <cell r="F404">
            <v>939100</v>
          </cell>
          <cell r="V404">
            <v>-49772.428999999996</v>
          </cell>
          <cell r="AM404" t="str">
            <v>NGP 3</v>
          </cell>
          <cell r="AP404">
            <v>-66094.371046678381</v>
          </cell>
        </row>
        <row r="405">
          <cell r="B405">
            <v>201203</v>
          </cell>
          <cell r="C405">
            <v>116952</v>
          </cell>
          <cell r="F405">
            <v>330470</v>
          </cell>
          <cell r="V405">
            <v>-17515.024000000001</v>
          </cell>
          <cell r="AM405" t="str">
            <v>NGP 3</v>
          </cell>
          <cell r="AP405">
            <v>-23258.727746316483</v>
          </cell>
        </row>
        <row r="406">
          <cell r="B406">
            <v>201203</v>
          </cell>
          <cell r="C406">
            <v>116953</v>
          </cell>
          <cell r="F406">
            <v>51020</v>
          </cell>
          <cell r="V406">
            <v>-2704.2620000000002</v>
          </cell>
          <cell r="AM406" t="str">
            <v>NGP 3</v>
          </cell>
          <cell r="AP406">
            <v>-3591.0104647231728</v>
          </cell>
        </row>
        <row r="407">
          <cell r="B407">
            <v>201101</v>
          </cell>
          <cell r="C407">
            <v>172227</v>
          </cell>
          <cell r="F407">
            <v>-310000</v>
          </cell>
          <cell r="V407">
            <v>0</v>
          </cell>
          <cell r="AM407" t="str">
            <v>NGP 3</v>
          </cell>
          <cell r="AP407">
            <v>-6198.655309273282</v>
          </cell>
        </row>
        <row r="408">
          <cell r="B408">
            <v>201101</v>
          </cell>
          <cell r="C408">
            <v>172534</v>
          </cell>
          <cell r="F408">
            <v>-465000</v>
          </cell>
          <cell r="V408">
            <v>-1162.5</v>
          </cell>
          <cell r="AM408" t="str">
            <v>NGP 3</v>
          </cell>
          <cell r="AP408">
            <v>-10460.482963909923</v>
          </cell>
        </row>
        <row r="409">
          <cell r="B409">
            <v>201101</v>
          </cell>
          <cell r="C409">
            <v>172535</v>
          </cell>
          <cell r="F409">
            <v>-973620</v>
          </cell>
          <cell r="V409">
            <v>-63285.105000000003</v>
          </cell>
          <cell r="AM409" t="str">
            <v>NGP 3</v>
          </cell>
          <cell r="AP409">
            <v>-82753.281716821468</v>
          </cell>
        </row>
        <row r="410">
          <cell r="B410">
            <v>201101</v>
          </cell>
          <cell r="C410">
            <v>172532</v>
          </cell>
          <cell r="F410">
            <v>-279000</v>
          </cell>
          <cell r="V410">
            <v>-697.5</v>
          </cell>
          <cell r="AM410" t="str">
            <v>NGP 3</v>
          </cell>
          <cell r="AP410">
            <v>-6276.2897783459539</v>
          </cell>
        </row>
        <row r="411">
          <cell r="B411">
            <v>201101</v>
          </cell>
          <cell r="C411">
            <v>171374</v>
          </cell>
          <cell r="F411">
            <v>-465000</v>
          </cell>
          <cell r="V411">
            <v>0</v>
          </cell>
          <cell r="AM411" t="str">
            <v>NGP 3</v>
          </cell>
          <cell r="AP411">
            <v>-9297.9829639099225</v>
          </cell>
        </row>
        <row r="412">
          <cell r="B412">
            <v>201101</v>
          </cell>
          <cell r="C412">
            <v>171375</v>
          </cell>
          <cell r="F412">
            <v>-77500</v>
          </cell>
          <cell r="V412">
            <v>0</v>
          </cell>
          <cell r="AM412" t="str">
            <v>NGP 3</v>
          </cell>
          <cell r="AP412">
            <v>-1549.6638273183205</v>
          </cell>
        </row>
        <row r="413">
          <cell r="B413">
            <v>201101</v>
          </cell>
          <cell r="C413">
            <v>171376</v>
          </cell>
          <cell r="F413">
            <v>-465000</v>
          </cell>
          <cell r="V413">
            <v>0</v>
          </cell>
          <cell r="AM413" t="str">
            <v>NGP 3</v>
          </cell>
          <cell r="AP413">
            <v>-9297.9829639099225</v>
          </cell>
        </row>
        <row r="414">
          <cell r="B414">
            <v>201101</v>
          </cell>
          <cell r="C414">
            <v>172067</v>
          </cell>
          <cell r="F414">
            <v>-465000</v>
          </cell>
          <cell r="V414">
            <v>0</v>
          </cell>
          <cell r="AM414" t="str">
            <v>NGP 3</v>
          </cell>
          <cell r="AP414">
            <v>-9297.9829639099225</v>
          </cell>
        </row>
        <row r="415">
          <cell r="B415">
            <v>201101</v>
          </cell>
          <cell r="C415">
            <v>172068</v>
          </cell>
          <cell r="F415">
            <v>-465000</v>
          </cell>
          <cell r="V415">
            <v>0</v>
          </cell>
          <cell r="AM415" t="str">
            <v>NGP 3</v>
          </cell>
          <cell r="AP415">
            <v>-9297.9829639099225</v>
          </cell>
        </row>
        <row r="416">
          <cell r="B416">
            <v>201101</v>
          </cell>
          <cell r="C416">
            <v>171924</v>
          </cell>
          <cell r="F416">
            <v>-310000</v>
          </cell>
          <cell r="V416">
            <v>0</v>
          </cell>
          <cell r="AM416" t="str">
            <v>NGP 3</v>
          </cell>
          <cell r="AP416">
            <v>-6198.655309273282</v>
          </cell>
        </row>
        <row r="417">
          <cell r="B417">
            <v>201101</v>
          </cell>
          <cell r="C417">
            <v>172675</v>
          </cell>
          <cell r="F417">
            <v>-37730</v>
          </cell>
          <cell r="V417">
            <v>-2829.5250000000001</v>
          </cell>
          <cell r="AM417" t="str">
            <v>NGP 3</v>
          </cell>
          <cell r="AP417">
            <v>-3583.9613381254226</v>
          </cell>
        </row>
        <row r="418">
          <cell r="B418">
            <v>201101</v>
          </cell>
          <cell r="C418">
            <v>172676</v>
          </cell>
          <cell r="F418">
            <v>-192700</v>
          </cell>
          <cell r="V418">
            <v>-14452.2</v>
          </cell>
          <cell r="AM418" t="str">
            <v>NGP 3</v>
          </cell>
          <cell r="AP418">
            <v>-18305.364122893425</v>
          </cell>
        </row>
        <row r="419">
          <cell r="B419">
            <v>201101</v>
          </cell>
          <cell r="C419">
            <v>171530</v>
          </cell>
          <cell r="F419">
            <v>375000</v>
          </cell>
          <cell r="V419">
            <v>0</v>
          </cell>
          <cell r="AM419" t="str">
            <v>NGP 3</v>
          </cell>
          <cell r="AP419">
            <v>14996.746715983747</v>
          </cell>
        </row>
        <row r="420">
          <cell r="B420">
            <v>201102</v>
          </cell>
          <cell r="C420">
            <v>171530</v>
          </cell>
          <cell r="F420">
            <v>0</v>
          </cell>
          <cell r="V420">
            <v>0</v>
          </cell>
          <cell r="AM420" t="str">
            <v>NGP 3</v>
          </cell>
          <cell r="AP420">
            <v>22489.832435492801</v>
          </cell>
        </row>
        <row r="421">
          <cell r="B421">
            <v>201101</v>
          </cell>
          <cell r="C421">
            <v>171529</v>
          </cell>
          <cell r="F421">
            <v>120000</v>
          </cell>
          <cell r="V421">
            <v>0</v>
          </cell>
          <cell r="AM421" t="str">
            <v>NGP 3</v>
          </cell>
          <cell r="AP421">
            <v>18276.035331212195</v>
          </cell>
        </row>
        <row r="422">
          <cell r="B422">
            <v>201102</v>
          </cell>
          <cell r="C422">
            <v>171529</v>
          </cell>
          <cell r="F422">
            <v>0</v>
          </cell>
          <cell r="V422">
            <v>0</v>
          </cell>
          <cell r="AM422" t="str">
            <v>NGP 3</v>
          </cell>
          <cell r="AP422">
            <v>20670.654878488494</v>
          </cell>
        </row>
        <row r="423">
          <cell r="B423">
            <v>201104</v>
          </cell>
          <cell r="C423">
            <v>85138</v>
          </cell>
          <cell r="F423">
            <v>0</v>
          </cell>
          <cell r="AM423" t="str">
            <v>NGP 3</v>
          </cell>
          <cell r="AP423">
            <v>-5470.7061556809058</v>
          </cell>
        </row>
        <row r="424">
          <cell r="B424">
            <v>201105</v>
          </cell>
          <cell r="C424">
            <v>85138</v>
          </cell>
          <cell r="F424">
            <v>0</v>
          </cell>
          <cell r="AM424" t="str">
            <v>NGP 3</v>
          </cell>
          <cell r="AP424">
            <v>-5468.875179118394</v>
          </cell>
        </row>
        <row r="425">
          <cell r="B425">
            <v>201106</v>
          </cell>
          <cell r="C425">
            <v>85138</v>
          </cell>
          <cell r="F425">
            <v>0</v>
          </cell>
          <cell r="AM425" t="str">
            <v>NGP 3</v>
          </cell>
          <cell r="AP425">
            <v>-5466.8023955381441</v>
          </cell>
        </row>
        <row r="426">
          <cell r="B426">
            <v>201107</v>
          </cell>
          <cell r="C426">
            <v>85138</v>
          </cell>
          <cell r="F426">
            <v>0</v>
          </cell>
          <cell r="AM426" t="str">
            <v>NGP 3</v>
          </cell>
          <cell r="AP426">
            <v>-5464.4938726114997</v>
          </cell>
        </row>
        <row r="427">
          <cell r="B427">
            <v>201108</v>
          </cell>
          <cell r="C427">
            <v>85138</v>
          </cell>
          <cell r="F427">
            <v>0</v>
          </cell>
          <cell r="AM427" t="str">
            <v>NGP 3</v>
          </cell>
          <cell r="AP427">
            <v>-5461.9542871155645</v>
          </cell>
        </row>
        <row r="428">
          <cell r="B428">
            <v>201109</v>
          </cell>
          <cell r="C428">
            <v>85138</v>
          </cell>
          <cell r="F428">
            <v>0</v>
          </cell>
          <cell r="AM428" t="str">
            <v>NGP 3</v>
          </cell>
          <cell r="AP428">
            <v>-5459.1756248056554</v>
          </cell>
        </row>
        <row r="429">
          <cell r="B429">
            <v>201110</v>
          </cell>
          <cell r="C429">
            <v>85138</v>
          </cell>
          <cell r="F429">
            <v>0</v>
          </cell>
          <cell r="AM429" t="str">
            <v>NGP 3</v>
          </cell>
          <cell r="AP429">
            <v>-5456.1555330192941</v>
          </cell>
        </row>
        <row r="430">
          <cell r="B430">
            <v>201101</v>
          </cell>
          <cell r="C430">
            <v>166064</v>
          </cell>
          <cell r="F430">
            <v>775000</v>
          </cell>
          <cell r="V430">
            <v>2677625</v>
          </cell>
          <cell r="AM430" t="str">
            <v>NGP 2</v>
          </cell>
          <cell r="AP430">
            <v>2600475.0663396064</v>
          </cell>
        </row>
        <row r="431">
          <cell r="B431">
            <v>201101</v>
          </cell>
          <cell r="C431">
            <v>166075</v>
          </cell>
          <cell r="F431">
            <v>775000</v>
          </cell>
          <cell r="V431">
            <v>0</v>
          </cell>
          <cell r="AM431" t="str">
            <v>NGP 3</v>
          </cell>
          <cell r="AP431">
            <v>0</v>
          </cell>
        </row>
        <row r="432">
          <cell r="B432">
            <v>201101</v>
          </cell>
          <cell r="C432">
            <v>166449</v>
          </cell>
          <cell r="F432">
            <v>0</v>
          </cell>
          <cell r="V432">
            <v>0</v>
          </cell>
          <cell r="AM432" t="str">
            <v>NGP 3</v>
          </cell>
          <cell r="AP432">
            <v>0</v>
          </cell>
        </row>
        <row r="433">
          <cell r="B433">
            <v>201101</v>
          </cell>
          <cell r="C433">
            <v>148800</v>
          </cell>
          <cell r="F433">
            <v>0</v>
          </cell>
          <cell r="V433">
            <v>0</v>
          </cell>
          <cell r="AM433" t="str">
            <v>NGP 3</v>
          </cell>
          <cell r="AP433">
            <v>0</v>
          </cell>
        </row>
        <row r="434">
          <cell r="B434">
            <v>201101</v>
          </cell>
          <cell r="C434">
            <v>148801</v>
          </cell>
          <cell r="F434">
            <v>0</v>
          </cell>
          <cell r="V434">
            <v>0</v>
          </cell>
          <cell r="AM434" t="str">
            <v>NGP 3</v>
          </cell>
          <cell r="AP434">
            <v>0</v>
          </cell>
        </row>
        <row r="435">
          <cell r="B435">
            <v>201101</v>
          </cell>
          <cell r="C435">
            <v>148803</v>
          </cell>
          <cell r="F435">
            <v>0</v>
          </cell>
          <cell r="V435">
            <v>0</v>
          </cell>
          <cell r="AM435" t="str">
            <v>NGP 3</v>
          </cell>
          <cell r="AP435">
            <v>0</v>
          </cell>
        </row>
        <row r="436">
          <cell r="B436">
            <v>201101</v>
          </cell>
          <cell r="C436">
            <v>149152</v>
          </cell>
          <cell r="F436">
            <v>0</v>
          </cell>
          <cell r="V436">
            <v>0</v>
          </cell>
          <cell r="AM436" t="str">
            <v>NGP 3</v>
          </cell>
          <cell r="AP436">
            <v>0</v>
          </cell>
        </row>
        <row r="437">
          <cell r="B437">
            <v>201101</v>
          </cell>
          <cell r="C437">
            <v>172694</v>
          </cell>
          <cell r="F437">
            <v>0</v>
          </cell>
          <cell r="V437">
            <v>0</v>
          </cell>
          <cell r="AM437" t="str">
            <v>NGP 3</v>
          </cell>
          <cell r="AP437">
            <v>0</v>
          </cell>
        </row>
        <row r="438">
          <cell r="B438">
            <v>201101</v>
          </cell>
          <cell r="C438">
            <v>166065</v>
          </cell>
          <cell r="F438">
            <v>775000</v>
          </cell>
          <cell r="V438">
            <v>2677625</v>
          </cell>
          <cell r="AM438" t="str">
            <v>NGP 3</v>
          </cell>
          <cell r="AP438">
            <v>1100293.2262761928</v>
          </cell>
        </row>
        <row r="439">
          <cell r="B439">
            <v>201101</v>
          </cell>
          <cell r="C439">
            <v>165659</v>
          </cell>
          <cell r="F439">
            <v>0</v>
          </cell>
          <cell r="V439">
            <v>0</v>
          </cell>
          <cell r="AM439" t="str">
            <v>NGP 3</v>
          </cell>
          <cell r="AP439">
            <v>0</v>
          </cell>
        </row>
        <row r="440">
          <cell r="B440">
            <v>201101</v>
          </cell>
          <cell r="C440">
            <v>165094</v>
          </cell>
          <cell r="F440">
            <v>0</v>
          </cell>
          <cell r="V440">
            <v>0</v>
          </cell>
          <cell r="AM440" t="str">
            <v>NGP 3</v>
          </cell>
          <cell r="AP440">
            <v>0</v>
          </cell>
        </row>
        <row r="441">
          <cell r="B441">
            <v>201101</v>
          </cell>
          <cell r="C441">
            <v>165097</v>
          </cell>
          <cell r="F441">
            <v>0</v>
          </cell>
          <cell r="V441">
            <v>0</v>
          </cell>
          <cell r="AM441" t="str">
            <v>NGP 3</v>
          </cell>
          <cell r="AP441">
            <v>65235.848214529302</v>
          </cell>
        </row>
        <row r="442">
          <cell r="B442">
            <v>201101</v>
          </cell>
          <cell r="C442">
            <v>166447</v>
          </cell>
          <cell r="F442">
            <v>0</v>
          </cell>
          <cell r="V442">
            <v>0</v>
          </cell>
          <cell r="AM442" t="str">
            <v>NGP 3</v>
          </cell>
          <cell r="AP442">
            <v>0</v>
          </cell>
        </row>
        <row r="443">
          <cell r="B443">
            <v>201101</v>
          </cell>
          <cell r="C443">
            <v>166076</v>
          </cell>
          <cell r="F443">
            <v>0</v>
          </cell>
          <cell r="V443">
            <v>0</v>
          </cell>
          <cell r="AM443" t="str">
            <v>NGP 3</v>
          </cell>
          <cell r="AP443">
            <v>0</v>
          </cell>
        </row>
        <row r="444">
          <cell r="B444">
            <v>201101</v>
          </cell>
          <cell r="C444">
            <v>154130</v>
          </cell>
          <cell r="F444">
            <v>0</v>
          </cell>
          <cell r="V444">
            <v>0</v>
          </cell>
          <cell r="AM444" t="str">
            <v>NGP 3</v>
          </cell>
          <cell r="AP444">
            <v>0</v>
          </cell>
        </row>
        <row r="445">
          <cell r="B445">
            <v>201101</v>
          </cell>
          <cell r="C445">
            <v>154130</v>
          </cell>
          <cell r="F445">
            <v>0</v>
          </cell>
          <cell r="V445">
            <v>0</v>
          </cell>
          <cell r="AM445" t="str">
            <v>NGP 3</v>
          </cell>
          <cell r="AP445">
            <v>0</v>
          </cell>
        </row>
        <row r="446">
          <cell r="B446">
            <v>201101</v>
          </cell>
          <cell r="C446">
            <v>154130</v>
          </cell>
          <cell r="F446">
            <v>0</v>
          </cell>
          <cell r="V446">
            <v>0</v>
          </cell>
          <cell r="AM446" t="str">
            <v>NGP 3</v>
          </cell>
          <cell r="AP446">
            <v>0</v>
          </cell>
        </row>
        <row r="447">
          <cell r="B447">
            <v>201101</v>
          </cell>
          <cell r="C447">
            <v>165093</v>
          </cell>
          <cell r="F447">
            <v>0</v>
          </cell>
          <cell r="V447">
            <v>0</v>
          </cell>
          <cell r="AM447" t="str">
            <v>NGP 3</v>
          </cell>
          <cell r="AP447">
            <v>21245.391180976978</v>
          </cell>
        </row>
        <row r="448">
          <cell r="B448">
            <v>201101</v>
          </cell>
          <cell r="C448">
            <v>165098</v>
          </cell>
          <cell r="F448">
            <v>0</v>
          </cell>
          <cell r="V448">
            <v>0</v>
          </cell>
          <cell r="AM448" t="str">
            <v>NGP 3</v>
          </cell>
          <cell r="AP448">
            <v>27893.948891729771</v>
          </cell>
        </row>
        <row r="449">
          <cell r="B449">
            <v>201101</v>
          </cell>
          <cell r="C449">
            <v>165099</v>
          </cell>
          <cell r="F449">
            <v>0</v>
          </cell>
          <cell r="V449">
            <v>0</v>
          </cell>
          <cell r="AM449" t="str">
            <v>NGP 3</v>
          </cell>
          <cell r="AP449">
            <v>36492.083675560454</v>
          </cell>
        </row>
        <row r="450">
          <cell r="B450">
            <v>201101</v>
          </cell>
          <cell r="C450">
            <v>166058</v>
          </cell>
          <cell r="F450">
            <v>0</v>
          </cell>
          <cell r="V450">
            <v>0</v>
          </cell>
          <cell r="AM450" t="str">
            <v>NGP 3</v>
          </cell>
          <cell r="AP450">
            <v>-18970.684639096562</v>
          </cell>
        </row>
        <row r="451">
          <cell r="B451">
            <v>201101</v>
          </cell>
          <cell r="C451">
            <v>166062</v>
          </cell>
          <cell r="F451">
            <v>0</v>
          </cell>
          <cell r="V451">
            <v>0</v>
          </cell>
          <cell r="AM451" t="str">
            <v>NGP 3</v>
          </cell>
          <cell r="AP451">
            <v>0</v>
          </cell>
        </row>
        <row r="452">
          <cell r="B452">
            <v>201101</v>
          </cell>
          <cell r="C452">
            <v>166063</v>
          </cell>
          <cell r="F452">
            <v>0</v>
          </cell>
          <cell r="V452">
            <v>0</v>
          </cell>
          <cell r="AM452" t="str">
            <v>NGP 3</v>
          </cell>
          <cell r="AP452">
            <v>0</v>
          </cell>
        </row>
        <row r="453">
          <cell r="B453">
            <v>201101</v>
          </cell>
          <cell r="C453">
            <v>167168</v>
          </cell>
          <cell r="F453">
            <v>0</v>
          </cell>
          <cell r="V453">
            <v>0</v>
          </cell>
          <cell r="AM453" t="str">
            <v>NGP 3</v>
          </cell>
          <cell r="AP453">
            <v>-8331.522620713924</v>
          </cell>
        </row>
        <row r="454">
          <cell r="B454">
            <v>201101</v>
          </cell>
          <cell r="C454">
            <v>166066</v>
          </cell>
          <cell r="F454">
            <v>775000</v>
          </cell>
          <cell r="V454">
            <v>2677625</v>
          </cell>
          <cell r="AM454" t="str">
            <v>NGP 3</v>
          </cell>
          <cell r="AP454">
            <v>1378021.9375627581</v>
          </cell>
        </row>
        <row r="455">
          <cell r="B455">
            <v>201101</v>
          </cell>
          <cell r="C455">
            <v>165074</v>
          </cell>
          <cell r="F455">
            <v>0</v>
          </cell>
          <cell r="V455">
            <v>0</v>
          </cell>
          <cell r="AM455" t="str">
            <v>NGP 3</v>
          </cell>
          <cell r="AP455">
            <v>33312.773371771902</v>
          </cell>
        </row>
        <row r="456">
          <cell r="B456">
            <v>201102</v>
          </cell>
          <cell r="C456">
            <v>166064</v>
          </cell>
          <cell r="F456">
            <v>699850</v>
          </cell>
          <cell r="V456">
            <v>1860211.7660000001</v>
          </cell>
          <cell r="AM456" t="str">
            <v>NGP 3</v>
          </cell>
          <cell r="AP456">
            <v>1749605.6006109598</v>
          </cell>
        </row>
        <row r="457">
          <cell r="B457">
            <v>201102</v>
          </cell>
          <cell r="C457">
            <v>166075</v>
          </cell>
          <cell r="F457">
            <v>699850</v>
          </cell>
          <cell r="V457">
            <v>0</v>
          </cell>
          <cell r="AM457" t="str">
            <v>NGP 3</v>
          </cell>
          <cell r="AP457">
            <v>0</v>
          </cell>
        </row>
        <row r="458">
          <cell r="B458">
            <v>201102</v>
          </cell>
          <cell r="C458">
            <v>166449</v>
          </cell>
          <cell r="F458">
            <v>0</v>
          </cell>
          <cell r="V458">
            <v>0</v>
          </cell>
          <cell r="AM458" t="str">
            <v>NGP 3</v>
          </cell>
          <cell r="AP458">
            <v>0</v>
          </cell>
        </row>
        <row r="459">
          <cell r="B459">
            <v>201102</v>
          </cell>
          <cell r="C459">
            <v>148800</v>
          </cell>
          <cell r="F459">
            <v>0</v>
          </cell>
          <cell r="V459">
            <v>0</v>
          </cell>
          <cell r="AM459" t="str">
            <v>NGP 3</v>
          </cell>
          <cell r="AP459">
            <v>0</v>
          </cell>
        </row>
        <row r="460">
          <cell r="B460">
            <v>201102</v>
          </cell>
          <cell r="C460">
            <v>148801</v>
          </cell>
          <cell r="F460">
            <v>0</v>
          </cell>
          <cell r="V460">
            <v>0</v>
          </cell>
          <cell r="AM460" t="str">
            <v>NGP 3</v>
          </cell>
          <cell r="AP460">
            <v>0</v>
          </cell>
        </row>
        <row r="461">
          <cell r="B461">
            <v>201102</v>
          </cell>
          <cell r="C461">
            <v>148803</v>
          </cell>
          <cell r="F461">
            <v>0</v>
          </cell>
          <cell r="V461">
            <v>0</v>
          </cell>
          <cell r="AM461" t="str">
            <v>NGP 3</v>
          </cell>
          <cell r="AP461">
            <v>0</v>
          </cell>
        </row>
        <row r="462">
          <cell r="B462">
            <v>201102</v>
          </cell>
          <cell r="C462">
            <v>149152</v>
          </cell>
          <cell r="F462">
            <v>0</v>
          </cell>
          <cell r="V462">
            <v>0</v>
          </cell>
          <cell r="AM462" t="str">
            <v>NGP 3</v>
          </cell>
          <cell r="AP462">
            <v>0</v>
          </cell>
        </row>
        <row r="463">
          <cell r="B463">
            <v>201102</v>
          </cell>
          <cell r="C463">
            <v>166065</v>
          </cell>
          <cell r="F463">
            <v>699850</v>
          </cell>
          <cell r="V463">
            <v>1860211.7660000001</v>
          </cell>
          <cell r="AM463" t="str">
            <v>NGP 3</v>
          </cell>
          <cell r="AP463">
            <v>249776.38899330114</v>
          </cell>
        </row>
        <row r="464">
          <cell r="B464">
            <v>201102</v>
          </cell>
          <cell r="C464">
            <v>165659</v>
          </cell>
          <cell r="F464">
            <v>0</v>
          </cell>
          <cell r="V464">
            <v>0</v>
          </cell>
          <cell r="AM464" t="str">
            <v>NGP 3</v>
          </cell>
          <cell r="AP464">
            <v>0</v>
          </cell>
        </row>
        <row r="465">
          <cell r="B465">
            <v>201102</v>
          </cell>
          <cell r="C465">
            <v>165094</v>
          </cell>
          <cell r="F465">
            <v>0</v>
          </cell>
          <cell r="V465">
            <v>0</v>
          </cell>
          <cell r="AM465" t="str">
            <v>NGP 3</v>
          </cell>
          <cell r="AP465">
            <v>0</v>
          </cell>
        </row>
        <row r="466">
          <cell r="B466">
            <v>201102</v>
          </cell>
          <cell r="C466">
            <v>165097</v>
          </cell>
          <cell r="F466">
            <v>0</v>
          </cell>
          <cell r="V466">
            <v>0</v>
          </cell>
          <cell r="AM466" t="str">
            <v>NGP 3</v>
          </cell>
          <cell r="AP466">
            <v>65220.51406292912</v>
          </cell>
        </row>
        <row r="467">
          <cell r="B467">
            <v>201102</v>
          </cell>
          <cell r="C467">
            <v>166447</v>
          </cell>
          <cell r="F467">
            <v>0</v>
          </cell>
          <cell r="V467">
            <v>0</v>
          </cell>
          <cell r="AM467" t="str">
            <v>NGP 3</v>
          </cell>
          <cell r="AP467">
            <v>0</v>
          </cell>
        </row>
        <row r="468">
          <cell r="B468">
            <v>201102</v>
          </cell>
          <cell r="C468">
            <v>166076</v>
          </cell>
          <cell r="F468">
            <v>0</v>
          </cell>
          <cell r="V468">
            <v>0</v>
          </cell>
          <cell r="AM468" t="str">
            <v>NGP 3</v>
          </cell>
          <cell r="AP468">
            <v>0</v>
          </cell>
        </row>
        <row r="469">
          <cell r="B469">
            <v>201102</v>
          </cell>
          <cell r="C469">
            <v>154130</v>
          </cell>
          <cell r="F469">
            <v>0</v>
          </cell>
          <cell r="V469">
            <v>0</v>
          </cell>
          <cell r="AM469" t="str">
            <v>NGP 3</v>
          </cell>
          <cell r="AP469">
            <v>0</v>
          </cell>
        </row>
        <row r="470">
          <cell r="B470">
            <v>201102</v>
          </cell>
          <cell r="C470">
            <v>154130</v>
          </cell>
          <cell r="F470">
            <v>0</v>
          </cell>
          <cell r="V470">
            <v>0</v>
          </cell>
          <cell r="AM470" t="str">
            <v>NGP 3</v>
          </cell>
          <cell r="AP470">
            <v>0</v>
          </cell>
        </row>
        <row r="471">
          <cell r="B471">
            <v>201102</v>
          </cell>
          <cell r="C471">
            <v>154130</v>
          </cell>
          <cell r="F471">
            <v>0</v>
          </cell>
          <cell r="V471">
            <v>0</v>
          </cell>
          <cell r="AM471" t="str">
            <v>NGP 3</v>
          </cell>
          <cell r="AP471">
            <v>0</v>
          </cell>
        </row>
        <row r="472">
          <cell r="B472">
            <v>201102</v>
          </cell>
          <cell r="C472">
            <v>165093</v>
          </cell>
          <cell r="F472">
            <v>0</v>
          </cell>
          <cell r="V472">
            <v>0</v>
          </cell>
          <cell r="AM472" t="str">
            <v>NGP 3</v>
          </cell>
          <cell r="AP472">
            <v>21240.397300187644</v>
          </cell>
        </row>
        <row r="473">
          <cell r="B473">
            <v>201102</v>
          </cell>
          <cell r="C473">
            <v>165098</v>
          </cell>
          <cell r="F473">
            <v>0</v>
          </cell>
          <cell r="V473">
            <v>0</v>
          </cell>
          <cell r="AM473" t="str">
            <v>NGP 3</v>
          </cell>
          <cell r="AP473">
            <v>27887.392220011072</v>
          </cell>
        </row>
        <row r="474">
          <cell r="B474">
            <v>201102</v>
          </cell>
          <cell r="C474">
            <v>165099</v>
          </cell>
          <cell r="F474">
            <v>0</v>
          </cell>
          <cell r="V474">
            <v>0</v>
          </cell>
          <cell r="AM474" t="str">
            <v>NGP 3</v>
          </cell>
          <cell r="AP474">
            <v>36483.505950910541</v>
          </cell>
        </row>
        <row r="475">
          <cell r="B475">
            <v>201102</v>
          </cell>
          <cell r="C475">
            <v>166058</v>
          </cell>
          <cell r="F475">
            <v>0</v>
          </cell>
          <cell r="V475">
            <v>0</v>
          </cell>
          <cell r="AM475" t="str">
            <v>NGP 3</v>
          </cell>
          <cell r="AP475">
            <v>-18966.225444310614</v>
          </cell>
        </row>
        <row r="476">
          <cell r="B476">
            <v>201102</v>
          </cell>
          <cell r="C476">
            <v>166062</v>
          </cell>
          <cell r="F476">
            <v>0</v>
          </cell>
          <cell r="V476">
            <v>0</v>
          </cell>
          <cell r="AM476" t="str">
            <v>NGP 3</v>
          </cell>
          <cell r="AP476">
            <v>0</v>
          </cell>
        </row>
        <row r="477">
          <cell r="B477">
            <v>201102</v>
          </cell>
          <cell r="C477">
            <v>166063</v>
          </cell>
          <cell r="F477">
            <v>0</v>
          </cell>
          <cell r="V477">
            <v>0</v>
          </cell>
          <cell r="AM477" t="str">
            <v>NGP 3</v>
          </cell>
          <cell r="AP477">
            <v>0</v>
          </cell>
        </row>
        <row r="478">
          <cell r="B478">
            <v>201102</v>
          </cell>
          <cell r="C478">
            <v>167168</v>
          </cell>
          <cell r="F478">
            <v>0</v>
          </cell>
          <cell r="V478">
            <v>0</v>
          </cell>
          <cell r="AM478" t="str">
            <v>NGP 3</v>
          </cell>
          <cell r="AP478">
            <v>-8329.56423687401</v>
          </cell>
        </row>
        <row r="479">
          <cell r="B479">
            <v>201102</v>
          </cell>
          <cell r="C479">
            <v>166066</v>
          </cell>
          <cell r="F479">
            <v>699850</v>
          </cell>
          <cell r="V479">
            <v>1860211.7660000001</v>
          </cell>
          <cell r="AM479" t="str">
            <v>NGP 3</v>
          </cell>
          <cell r="AP479">
            <v>527439.81816460053</v>
          </cell>
        </row>
        <row r="480">
          <cell r="B480">
            <v>201102</v>
          </cell>
          <cell r="C480">
            <v>165074</v>
          </cell>
          <cell r="F480">
            <v>0</v>
          </cell>
          <cell r="V480">
            <v>0</v>
          </cell>
          <cell r="AM480" t="str">
            <v>NGP 3</v>
          </cell>
          <cell r="AP480">
            <v>33304.942966694223</v>
          </cell>
        </row>
        <row r="481">
          <cell r="B481">
            <v>201103</v>
          </cell>
          <cell r="C481">
            <v>166064</v>
          </cell>
          <cell r="F481">
            <v>774650</v>
          </cell>
          <cell r="V481">
            <v>348591.13500000001</v>
          </cell>
          <cell r="AM481" t="str">
            <v>NGP 3</v>
          </cell>
          <cell r="AP481">
            <v>244392.092184974</v>
          </cell>
        </row>
        <row r="482">
          <cell r="B482">
            <v>201103</v>
          </cell>
          <cell r="C482">
            <v>166075</v>
          </cell>
          <cell r="F482">
            <v>0</v>
          </cell>
          <cell r="V482">
            <v>0</v>
          </cell>
          <cell r="AM482" t="str">
            <v>NGP 3</v>
          </cell>
          <cell r="AP482">
            <v>0</v>
          </cell>
        </row>
        <row r="483">
          <cell r="B483">
            <v>201103</v>
          </cell>
          <cell r="C483">
            <v>166449</v>
          </cell>
          <cell r="F483">
            <v>0</v>
          </cell>
          <cell r="V483">
            <v>0</v>
          </cell>
          <cell r="AM483" t="str">
            <v>NGP 3</v>
          </cell>
          <cell r="AP483">
            <v>0</v>
          </cell>
        </row>
        <row r="484">
          <cell r="B484">
            <v>201103</v>
          </cell>
          <cell r="C484">
            <v>148800</v>
          </cell>
          <cell r="F484">
            <v>0</v>
          </cell>
          <cell r="V484">
            <v>0</v>
          </cell>
          <cell r="AM484" t="str">
            <v>NGP 3</v>
          </cell>
          <cell r="AP484">
            <v>0</v>
          </cell>
        </row>
        <row r="485">
          <cell r="B485">
            <v>201103</v>
          </cell>
          <cell r="C485">
            <v>148801</v>
          </cell>
          <cell r="F485">
            <v>0</v>
          </cell>
          <cell r="V485">
            <v>0</v>
          </cell>
          <cell r="AM485" t="str">
            <v>NGP 3</v>
          </cell>
          <cell r="AP485">
            <v>0</v>
          </cell>
        </row>
        <row r="486">
          <cell r="B486">
            <v>201103</v>
          </cell>
          <cell r="C486">
            <v>148803</v>
          </cell>
          <cell r="F486">
            <v>0</v>
          </cell>
          <cell r="V486">
            <v>0</v>
          </cell>
          <cell r="AM486" t="str">
            <v>NGP 3</v>
          </cell>
          <cell r="AP486">
            <v>0</v>
          </cell>
        </row>
        <row r="487">
          <cell r="B487">
            <v>201103</v>
          </cell>
          <cell r="C487">
            <v>149152</v>
          </cell>
          <cell r="F487">
            <v>0</v>
          </cell>
          <cell r="V487">
            <v>0</v>
          </cell>
          <cell r="AM487" t="str">
            <v>NGP 3</v>
          </cell>
          <cell r="AP487">
            <v>0</v>
          </cell>
        </row>
        <row r="488">
          <cell r="B488">
            <v>201103</v>
          </cell>
          <cell r="C488">
            <v>166065</v>
          </cell>
          <cell r="F488">
            <v>774650</v>
          </cell>
          <cell r="V488">
            <v>348591.13500000001</v>
          </cell>
          <cell r="AM488" t="str">
            <v>NGP 3</v>
          </cell>
          <cell r="AP488">
            <v>-1255059.2695007571</v>
          </cell>
        </row>
        <row r="489">
          <cell r="B489">
            <v>201103</v>
          </cell>
          <cell r="C489">
            <v>121200</v>
          </cell>
          <cell r="F489">
            <v>929580</v>
          </cell>
          <cell r="V489">
            <v>0</v>
          </cell>
          <cell r="AM489" t="str">
            <v>NGP 3</v>
          </cell>
          <cell r="AP489">
            <v>0</v>
          </cell>
        </row>
        <row r="490">
          <cell r="B490">
            <v>201103</v>
          </cell>
          <cell r="C490">
            <v>165094</v>
          </cell>
          <cell r="F490">
            <v>0</v>
          </cell>
          <cell r="V490">
            <v>0</v>
          </cell>
          <cell r="AM490" t="str">
            <v>NGP 3</v>
          </cell>
          <cell r="AP490">
            <v>0</v>
          </cell>
        </row>
        <row r="491">
          <cell r="B491">
            <v>201103</v>
          </cell>
          <cell r="C491">
            <v>165097</v>
          </cell>
          <cell r="F491">
            <v>0</v>
          </cell>
          <cell r="V491">
            <v>0</v>
          </cell>
          <cell r="AM491" t="str">
            <v>NGP 3</v>
          </cell>
          <cell r="AP491">
            <v>65204.08314759018</v>
          </cell>
        </row>
        <row r="492">
          <cell r="B492">
            <v>201103</v>
          </cell>
          <cell r="C492">
            <v>166447</v>
          </cell>
          <cell r="F492">
            <v>0</v>
          </cell>
          <cell r="V492">
            <v>0</v>
          </cell>
          <cell r="AM492" t="str">
            <v>NGP 3</v>
          </cell>
          <cell r="AP492">
            <v>0</v>
          </cell>
        </row>
        <row r="493">
          <cell r="B493">
            <v>201103</v>
          </cell>
          <cell r="C493">
            <v>166076</v>
          </cell>
          <cell r="F493">
            <v>0</v>
          </cell>
          <cell r="V493">
            <v>0</v>
          </cell>
          <cell r="AM493" t="str">
            <v>NGP 3</v>
          </cell>
          <cell r="AP493">
            <v>0</v>
          </cell>
        </row>
        <row r="494">
          <cell r="B494">
            <v>201103</v>
          </cell>
          <cell r="C494">
            <v>154130</v>
          </cell>
          <cell r="F494">
            <v>0</v>
          </cell>
          <cell r="V494">
            <v>0</v>
          </cell>
          <cell r="AM494" t="str">
            <v>NGP 3</v>
          </cell>
          <cell r="AP494">
            <v>0</v>
          </cell>
        </row>
        <row r="495">
          <cell r="B495">
            <v>201103</v>
          </cell>
          <cell r="C495">
            <v>154130</v>
          </cell>
          <cell r="F495">
            <v>0</v>
          </cell>
          <cell r="V495">
            <v>0</v>
          </cell>
          <cell r="AM495" t="str">
            <v>NGP 3</v>
          </cell>
          <cell r="AP495">
            <v>0</v>
          </cell>
        </row>
        <row r="496">
          <cell r="B496">
            <v>201103</v>
          </cell>
          <cell r="C496">
            <v>154130</v>
          </cell>
          <cell r="F496">
            <v>0</v>
          </cell>
          <cell r="V496">
            <v>0</v>
          </cell>
          <cell r="AM496" t="str">
            <v>NGP 3</v>
          </cell>
          <cell r="AP496">
            <v>0</v>
          </cell>
        </row>
        <row r="497">
          <cell r="B497">
            <v>201103</v>
          </cell>
          <cell r="C497">
            <v>165093</v>
          </cell>
          <cell r="F497">
            <v>0</v>
          </cell>
          <cell r="V497">
            <v>0</v>
          </cell>
          <cell r="AM497" t="str">
            <v>NGP 3</v>
          </cell>
          <cell r="AP497">
            <v>21235.046235805232</v>
          </cell>
        </row>
        <row r="498">
          <cell r="B498">
            <v>201103</v>
          </cell>
          <cell r="C498">
            <v>165098</v>
          </cell>
          <cell r="F498">
            <v>0</v>
          </cell>
          <cell r="V498">
            <v>0</v>
          </cell>
          <cell r="AM498" t="str">
            <v>NGP 3</v>
          </cell>
          <cell r="AP498">
            <v>27480.648069865594</v>
          </cell>
        </row>
        <row r="499">
          <cell r="B499">
            <v>201103</v>
          </cell>
          <cell r="C499">
            <v>165099</v>
          </cell>
          <cell r="F499">
            <v>0</v>
          </cell>
          <cell r="V499">
            <v>0</v>
          </cell>
          <cell r="AM499" t="str">
            <v>NGP 3</v>
          </cell>
          <cell r="AP499">
            <v>36474.314710912513</v>
          </cell>
        </row>
        <row r="500">
          <cell r="B500">
            <v>201103</v>
          </cell>
          <cell r="C500">
            <v>166058</v>
          </cell>
          <cell r="F500">
            <v>0</v>
          </cell>
          <cell r="V500">
            <v>0</v>
          </cell>
          <cell r="AM500" t="str">
            <v>NGP 3</v>
          </cell>
          <cell r="AP500">
            <v>-18961.447308948569</v>
          </cell>
        </row>
        <row r="501">
          <cell r="B501">
            <v>201103</v>
          </cell>
          <cell r="C501">
            <v>166062</v>
          </cell>
          <cell r="F501">
            <v>0</v>
          </cell>
          <cell r="V501">
            <v>0</v>
          </cell>
          <cell r="AM501" t="str">
            <v>NGP 3</v>
          </cell>
          <cell r="AP501">
            <v>0</v>
          </cell>
        </row>
        <row r="502">
          <cell r="B502">
            <v>201103</v>
          </cell>
          <cell r="C502">
            <v>166063</v>
          </cell>
          <cell r="F502">
            <v>0</v>
          </cell>
          <cell r="V502">
            <v>0</v>
          </cell>
          <cell r="AM502" t="str">
            <v>NGP 3</v>
          </cell>
          <cell r="AP502">
            <v>0</v>
          </cell>
        </row>
        <row r="503">
          <cell r="B503">
            <v>201103</v>
          </cell>
          <cell r="C503">
            <v>167168</v>
          </cell>
          <cell r="F503">
            <v>0</v>
          </cell>
          <cell r="V503">
            <v>0</v>
          </cell>
          <cell r="AM503" t="str">
            <v>NGP 3</v>
          </cell>
          <cell r="AP503">
            <v>-8327.4657810928384</v>
          </cell>
        </row>
        <row r="504">
          <cell r="B504">
            <v>201103</v>
          </cell>
          <cell r="C504">
            <v>166066</v>
          </cell>
          <cell r="F504">
            <v>774650</v>
          </cell>
          <cell r="V504">
            <v>348591.13500000001</v>
          </cell>
          <cell r="AM504" t="str">
            <v>NGP 3</v>
          </cell>
          <cell r="AP504">
            <v>-977465.79169925279</v>
          </cell>
        </row>
        <row r="505">
          <cell r="B505">
            <v>201103</v>
          </cell>
          <cell r="C505">
            <v>165074</v>
          </cell>
          <cell r="F505">
            <v>0</v>
          </cell>
          <cell r="V505">
            <v>0</v>
          </cell>
          <cell r="AM505" t="str">
            <v>NGP 3</v>
          </cell>
          <cell r="AP505">
            <v>33296.552497742603</v>
          </cell>
        </row>
        <row r="506">
          <cell r="B506">
            <v>201104</v>
          </cell>
          <cell r="C506">
            <v>166064</v>
          </cell>
          <cell r="F506">
            <v>0</v>
          </cell>
          <cell r="V506">
            <v>0</v>
          </cell>
          <cell r="AM506" t="str">
            <v>NGP 3</v>
          </cell>
          <cell r="AP506">
            <v>-61605.463195858174</v>
          </cell>
        </row>
        <row r="507">
          <cell r="B507">
            <v>201104</v>
          </cell>
          <cell r="C507">
            <v>166075</v>
          </cell>
          <cell r="F507">
            <v>0</v>
          </cell>
          <cell r="V507">
            <v>0</v>
          </cell>
          <cell r="AM507" t="str">
            <v>NGP 3</v>
          </cell>
          <cell r="AP507">
            <v>0</v>
          </cell>
        </row>
        <row r="508">
          <cell r="B508">
            <v>201104</v>
          </cell>
          <cell r="C508">
            <v>166449</v>
          </cell>
          <cell r="F508">
            <v>0</v>
          </cell>
          <cell r="V508">
            <v>0</v>
          </cell>
          <cell r="AM508" t="str">
            <v>NGP 3</v>
          </cell>
          <cell r="AP508">
            <v>0</v>
          </cell>
        </row>
        <row r="509">
          <cell r="B509">
            <v>201104</v>
          </cell>
          <cell r="C509">
            <v>166065</v>
          </cell>
          <cell r="F509">
            <v>0</v>
          </cell>
          <cell r="V509">
            <v>0</v>
          </cell>
          <cell r="AM509" t="str">
            <v>NGP 3</v>
          </cell>
          <cell r="AP509">
            <v>-1417713.9687772212</v>
          </cell>
        </row>
        <row r="510">
          <cell r="B510">
            <v>201104</v>
          </cell>
          <cell r="C510">
            <v>121200</v>
          </cell>
          <cell r="F510">
            <v>899250</v>
          </cell>
          <cell r="V510">
            <v>0</v>
          </cell>
          <cell r="AM510" t="str">
            <v>NGP 3</v>
          </cell>
          <cell r="AP510">
            <v>0</v>
          </cell>
        </row>
        <row r="511">
          <cell r="B511">
            <v>201104</v>
          </cell>
          <cell r="C511">
            <v>166447</v>
          </cell>
          <cell r="F511">
            <v>0</v>
          </cell>
          <cell r="V511">
            <v>0</v>
          </cell>
          <cell r="AM511" t="str">
            <v>NGP 3</v>
          </cell>
          <cell r="AP511">
            <v>0</v>
          </cell>
        </row>
        <row r="512">
          <cell r="B512">
            <v>201104</v>
          </cell>
          <cell r="C512">
            <v>166076</v>
          </cell>
          <cell r="F512">
            <v>0</v>
          </cell>
          <cell r="V512">
            <v>0</v>
          </cell>
          <cell r="AM512" t="str">
            <v>NGP 3</v>
          </cell>
          <cell r="AP512">
            <v>0</v>
          </cell>
        </row>
        <row r="513">
          <cell r="B513">
            <v>201104</v>
          </cell>
          <cell r="C513">
            <v>154130</v>
          </cell>
          <cell r="F513">
            <v>0</v>
          </cell>
          <cell r="V513">
            <v>0</v>
          </cell>
          <cell r="AM513" t="str">
            <v>NGP 3</v>
          </cell>
          <cell r="AP513">
            <v>0</v>
          </cell>
        </row>
        <row r="514">
          <cell r="B514">
            <v>201104</v>
          </cell>
          <cell r="C514">
            <v>154130</v>
          </cell>
          <cell r="F514">
            <v>0</v>
          </cell>
          <cell r="V514">
            <v>0</v>
          </cell>
          <cell r="AM514" t="str">
            <v>NGP 3</v>
          </cell>
          <cell r="AP514">
            <v>0</v>
          </cell>
        </row>
        <row r="515">
          <cell r="B515">
            <v>201104</v>
          </cell>
          <cell r="C515">
            <v>154130</v>
          </cell>
          <cell r="F515">
            <v>0</v>
          </cell>
          <cell r="V515">
            <v>0</v>
          </cell>
          <cell r="AM515" t="str">
            <v>NGP 3</v>
          </cell>
          <cell r="AP515">
            <v>0</v>
          </cell>
        </row>
        <row r="516">
          <cell r="B516">
            <v>201104</v>
          </cell>
          <cell r="C516">
            <v>166062</v>
          </cell>
          <cell r="F516">
            <v>0</v>
          </cell>
          <cell r="V516">
            <v>0</v>
          </cell>
          <cell r="AM516" t="str">
            <v>NGP 3</v>
          </cell>
          <cell r="AP516">
            <v>0</v>
          </cell>
        </row>
        <row r="517">
          <cell r="B517">
            <v>201104</v>
          </cell>
          <cell r="C517">
            <v>167168</v>
          </cell>
          <cell r="F517">
            <v>0</v>
          </cell>
          <cell r="V517">
            <v>0</v>
          </cell>
          <cell r="AM517" t="str">
            <v>NGP 3</v>
          </cell>
          <cell r="AP517">
            <v>-8325.058814006672</v>
          </cell>
        </row>
        <row r="518">
          <cell r="B518">
            <v>201104</v>
          </cell>
          <cell r="C518">
            <v>166066</v>
          </cell>
          <cell r="F518">
            <v>0</v>
          </cell>
          <cell r="V518">
            <v>0</v>
          </cell>
          <cell r="AM518" t="str">
            <v>NGP 3</v>
          </cell>
          <cell r="AP518">
            <v>-1146274.2457412574</v>
          </cell>
        </row>
        <row r="519">
          <cell r="B519">
            <v>201105</v>
          </cell>
          <cell r="C519">
            <v>166064</v>
          </cell>
          <cell r="F519">
            <v>0</v>
          </cell>
          <cell r="V519">
            <v>0</v>
          </cell>
          <cell r="AM519" t="str">
            <v>NGP 3</v>
          </cell>
          <cell r="AP519">
            <v>-61584.844621943877</v>
          </cell>
        </row>
        <row r="520">
          <cell r="B520">
            <v>201105</v>
          </cell>
          <cell r="C520">
            <v>166075</v>
          </cell>
          <cell r="F520">
            <v>0</v>
          </cell>
          <cell r="V520">
            <v>0</v>
          </cell>
          <cell r="AM520" t="str">
            <v>NGP 3</v>
          </cell>
          <cell r="AP520">
            <v>0</v>
          </cell>
        </row>
        <row r="521">
          <cell r="B521">
            <v>201105</v>
          </cell>
          <cell r="C521">
            <v>166449</v>
          </cell>
          <cell r="F521">
            <v>0</v>
          </cell>
          <cell r="V521">
            <v>0</v>
          </cell>
          <cell r="AM521" t="str">
            <v>NGP 3</v>
          </cell>
          <cell r="AP521">
            <v>0</v>
          </cell>
        </row>
        <row r="522">
          <cell r="B522">
            <v>201105</v>
          </cell>
          <cell r="C522">
            <v>166065</v>
          </cell>
          <cell r="F522">
            <v>0</v>
          </cell>
          <cell r="V522">
            <v>0</v>
          </cell>
          <cell r="AM522" t="str">
            <v>NGP 3</v>
          </cell>
          <cell r="AP522">
            <v>-1417239.4777379825</v>
          </cell>
        </row>
        <row r="523">
          <cell r="B523">
            <v>201105</v>
          </cell>
          <cell r="C523">
            <v>121200</v>
          </cell>
          <cell r="F523">
            <v>928800</v>
          </cell>
          <cell r="V523">
            <v>0</v>
          </cell>
          <cell r="AM523" t="str">
            <v>NGP 3</v>
          </cell>
          <cell r="AP523">
            <v>0</v>
          </cell>
        </row>
        <row r="524">
          <cell r="B524">
            <v>201105</v>
          </cell>
          <cell r="C524">
            <v>166447</v>
          </cell>
          <cell r="F524">
            <v>0</v>
          </cell>
          <cell r="V524">
            <v>0</v>
          </cell>
          <cell r="AM524" t="str">
            <v>NGP 3</v>
          </cell>
          <cell r="AP524">
            <v>0</v>
          </cell>
        </row>
        <row r="525">
          <cell r="B525">
            <v>201105</v>
          </cell>
          <cell r="C525">
            <v>166076</v>
          </cell>
          <cell r="F525">
            <v>0</v>
          </cell>
          <cell r="V525">
            <v>0</v>
          </cell>
          <cell r="AM525" t="str">
            <v>NGP 3</v>
          </cell>
          <cell r="AP525">
            <v>0</v>
          </cell>
        </row>
        <row r="526">
          <cell r="B526">
            <v>201105</v>
          </cell>
          <cell r="C526">
            <v>166062</v>
          </cell>
          <cell r="F526">
            <v>0</v>
          </cell>
          <cell r="V526">
            <v>0</v>
          </cell>
          <cell r="AM526" t="str">
            <v>NGP 3</v>
          </cell>
          <cell r="AP526">
            <v>0</v>
          </cell>
        </row>
        <row r="527">
          <cell r="B527">
            <v>201105</v>
          </cell>
          <cell r="C527">
            <v>167168</v>
          </cell>
          <cell r="F527">
            <v>0</v>
          </cell>
          <cell r="V527">
            <v>0</v>
          </cell>
          <cell r="AM527" t="str">
            <v>NGP 3</v>
          </cell>
          <cell r="AP527">
            <v>-8322.2725214995971</v>
          </cell>
        </row>
        <row r="528">
          <cell r="B528">
            <v>201105</v>
          </cell>
          <cell r="C528">
            <v>166066</v>
          </cell>
          <cell r="F528">
            <v>0</v>
          </cell>
          <cell r="V528">
            <v>0</v>
          </cell>
          <cell r="AM528" t="str">
            <v>NGP 3</v>
          </cell>
          <cell r="AP528">
            <v>-1145890.602164279</v>
          </cell>
        </row>
        <row r="529">
          <cell r="B529">
            <v>201106</v>
          </cell>
          <cell r="C529">
            <v>166064</v>
          </cell>
          <cell r="F529">
            <v>0</v>
          </cell>
          <cell r="V529">
            <v>0</v>
          </cell>
          <cell r="AM529" t="str">
            <v>NGP 3</v>
          </cell>
          <cell r="AP529">
            <v>-61561.503066222867</v>
          </cell>
        </row>
        <row r="530">
          <cell r="B530">
            <v>201106</v>
          </cell>
          <cell r="C530">
            <v>166075</v>
          </cell>
          <cell r="F530">
            <v>0</v>
          </cell>
          <cell r="V530">
            <v>0</v>
          </cell>
          <cell r="AM530" t="str">
            <v>NGP 3</v>
          </cell>
          <cell r="AP530">
            <v>0</v>
          </cell>
        </row>
        <row r="531">
          <cell r="B531">
            <v>201106</v>
          </cell>
          <cell r="C531">
            <v>166449</v>
          </cell>
          <cell r="F531">
            <v>0</v>
          </cell>
          <cell r="V531">
            <v>0</v>
          </cell>
          <cell r="AM531" t="str">
            <v>NGP 3</v>
          </cell>
          <cell r="AP531">
            <v>0</v>
          </cell>
        </row>
        <row r="532">
          <cell r="B532">
            <v>201106</v>
          </cell>
          <cell r="C532">
            <v>166065</v>
          </cell>
          <cell r="F532">
            <v>0</v>
          </cell>
          <cell r="V532">
            <v>0</v>
          </cell>
          <cell r="AM532" t="str">
            <v>NGP 3</v>
          </cell>
          <cell r="AP532">
            <v>-1416702.3232733947</v>
          </cell>
        </row>
        <row r="533">
          <cell r="B533">
            <v>201106</v>
          </cell>
          <cell r="C533">
            <v>121200</v>
          </cell>
          <cell r="F533">
            <v>898350</v>
          </cell>
          <cell r="V533">
            <v>0</v>
          </cell>
          <cell r="AM533" t="str">
            <v>NGP 3</v>
          </cell>
          <cell r="AP533">
            <v>0</v>
          </cell>
        </row>
        <row r="534">
          <cell r="B534">
            <v>201106</v>
          </cell>
          <cell r="C534">
            <v>166447</v>
          </cell>
          <cell r="F534">
            <v>0</v>
          </cell>
          <cell r="V534">
            <v>0</v>
          </cell>
          <cell r="AM534" t="str">
            <v>NGP 3</v>
          </cell>
          <cell r="AP534">
            <v>0</v>
          </cell>
        </row>
        <row r="535">
          <cell r="B535">
            <v>201106</v>
          </cell>
          <cell r="C535">
            <v>166076</v>
          </cell>
          <cell r="F535">
            <v>0</v>
          </cell>
          <cell r="V535">
            <v>0</v>
          </cell>
          <cell r="AM535" t="str">
            <v>NGP 3</v>
          </cell>
          <cell r="AP535">
            <v>0</v>
          </cell>
        </row>
        <row r="536">
          <cell r="B536">
            <v>201106</v>
          </cell>
          <cell r="C536">
            <v>166062</v>
          </cell>
          <cell r="F536">
            <v>0</v>
          </cell>
          <cell r="V536">
            <v>0</v>
          </cell>
          <cell r="AM536" t="str">
            <v>NGP 3</v>
          </cell>
          <cell r="AP536">
            <v>0</v>
          </cell>
        </row>
        <row r="537">
          <cell r="B537">
            <v>201106</v>
          </cell>
          <cell r="C537">
            <v>167168</v>
          </cell>
          <cell r="F537">
            <v>0</v>
          </cell>
          <cell r="V537">
            <v>0</v>
          </cell>
          <cell r="AM537" t="str">
            <v>NGP 3</v>
          </cell>
          <cell r="AP537">
            <v>-8319.1182586451814</v>
          </cell>
        </row>
        <row r="538">
          <cell r="B538">
            <v>201106</v>
          </cell>
          <cell r="C538">
            <v>166066</v>
          </cell>
          <cell r="F538">
            <v>0</v>
          </cell>
          <cell r="V538">
            <v>0</v>
          </cell>
          <cell r="AM538" t="str">
            <v>NGP 3</v>
          </cell>
          <cell r="AP538">
            <v>-1145456.2928873003</v>
          </cell>
        </row>
        <row r="539">
          <cell r="B539">
            <v>201107</v>
          </cell>
          <cell r="C539">
            <v>166064</v>
          </cell>
          <cell r="F539">
            <v>0</v>
          </cell>
          <cell r="V539">
            <v>0</v>
          </cell>
          <cell r="AM539" t="str">
            <v>NGP 3</v>
          </cell>
          <cell r="AP539">
            <v>-61535.506856566011</v>
          </cell>
        </row>
        <row r="540">
          <cell r="B540">
            <v>201107</v>
          </cell>
          <cell r="C540">
            <v>166075</v>
          </cell>
          <cell r="F540">
            <v>0</v>
          </cell>
          <cell r="V540">
            <v>0</v>
          </cell>
          <cell r="AM540" t="str">
            <v>NGP 3</v>
          </cell>
          <cell r="AP540">
            <v>0</v>
          </cell>
        </row>
        <row r="541">
          <cell r="B541">
            <v>201107</v>
          </cell>
          <cell r="C541">
            <v>166449</v>
          </cell>
          <cell r="F541">
            <v>0</v>
          </cell>
          <cell r="V541">
            <v>0</v>
          </cell>
          <cell r="AM541" t="str">
            <v>NGP 3</v>
          </cell>
          <cell r="AP541">
            <v>0</v>
          </cell>
        </row>
        <row r="542">
          <cell r="B542">
            <v>201107</v>
          </cell>
          <cell r="C542">
            <v>166065</v>
          </cell>
          <cell r="F542">
            <v>0</v>
          </cell>
          <cell r="V542">
            <v>0</v>
          </cell>
          <cell r="AM542" t="str">
            <v>NGP 3</v>
          </cell>
          <cell r="AP542">
            <v>-1416104.0777988234</v>
          </cell>
        </row>
        <row r="543">
          <cell r="B543">
            <v>201107</v>
          </cell>
          <cell r="C543">
            <v>166447</v>
          </cell>
          <cell r="F543">
            <v>0</v>
          </cell>
          <cell r="V543">
            <v>0</v>
          </cell>
          <cell r="AM543" t="str">
            <v>NGP 3</v>
          </cell>
          <cell r="AP543">
            <v>0</v>
          </cell>
        </row>
        <row r="544">
          <cell r="B544">
            <v>201107</v>
          </cell>
          <cell r="C544">
            <v>166076</v>
          </cell>
          <cell r="F544">
            <v>0</v>
          </cell>
          <cell r="V544">
            <v>0</v>
          </cell>
          <cell r="AM544" t="str">
            <v>NGP 3</v>
          </cell>
          <cell r="AP544">
            <v>0</v>
          </cell>
        </row>
        <row r="545">
          <cell r="B545">
            <v>201107</v>
          </cell>
          <cell r="C545">
            <v>166062</v>
          </cell>
          <cell r="F545">
            <v>0</v>
          </cell>
          <cell r="V545">
            <v>0</v>
          </cell>
          <cell r="AM545" t="str">
            <v>NGP 3</v>
          </cell>
          <cell r="AP545">
            <v>0</v>
          </cell>
        </row>
        <row r="546">
          <cell r="B546">
            <v>201107</v>
          </cell>
          <cell r="C546">
            <v>167168</v>
          </cell>
          <cell r="F546">
            <v>0</v>
          </cell>
          <cell r="V546">
            <v>0</v>
          </cell>
          <cell r="AM546" t="str">
            <v>NGP 3</v>
          </cell>
          <cell r="AP546">
            <v>-8315.605258935293</v>
          </cell>
        </row>
        <row r="547">
          <cell r="B547">
            <v>201107</v>
          </cell>
          <cell r="C547">
            <v>166066</v>
          </cell>
          <cell r="F547">
            <v>0</v>
          </cell>
          <cell r="V547">
            <v>0</v>
          </cell>
          <cell r="AM547" t="str">
            <v>NGP 3</v>
          </cell>
          <cell r="AP547">
            <v>-1144972.5892663761</v>
          </cell>
        </row>
        <row r="548">
          <cell r="B548">
            <v>201108</v>
          </cell>
          <cell r="C548">
            <v>166064</v>
          </cell>
          <cell r="F548">
            <v>0</v>
          </cell>
          <cell r="V548">
            <v>0</v>
          </cell>
          <cell r="AM548" t="str">
            <v>NGP 3</v>
          </cell>
          <cell r="AP548">
            <v>-61506.908658024469</v>
          </cell>
        </row>
        <row r="549">
          <cell r="B549">
            <v>201108</v>
          </cell>
          <cell r="C549">
            <v>166075</v>
          </cell>
          <cell r="F549">
            <v>0</v>
          </cell>
          <cell r="V549">
            <v>0</v>
          </cell>
          <cell r="AM549" t="str">
            <v>NGP 3</v>
          </cell>
          <cell r="AP549">
            <v>0</v>
          </cell>
        </row>
        <row r="550">
          <cell r="B550">
            <v>201108</v>
          </cell>
          <cell r="C550">
            <v>166449</v>
          </cell>
          <cell r="F550">
            <v>0</v>
          </cell>
          <cell r="V550">
            <v>0</v>
          </cell>
          <cell r="AM550" t="str">
            <v>NGP 3</v>
          </cell>
          <cell r="AP550">
            <v>0</v>
          </cell>
        </row>
        <row r="551">
          <cell r="B551">
            <v>201108</v>
          </cell>
          <cell r="C551">
            <v>166065</v>
          </cell>
          <cell r="F551">
            <v>0</v>
          </cell>
          <cell r="V551">
            <v>0</v>
          </cell>
          <cell r="AM551" t="str">
            <v>NGP 3</v>
          </cell>
          <cell r="AP551">
            <v>-1415445.9532843579</v>
          </cell>
        </row>
        <row r="552">
          <cell r="B552">
            <v>201108</v>
          </cell>
          <cell r="C552">
            <v>166447</v>
          </cell>
          <cell r="F552">
            <v>0</v>
          </cell>
          <cell r="V552">
            <v>0</v>
          </cell>
          <cell r="AM552" t="str">
            <v>NGP 3</v>
          </cell>
          <cell r="AP552">
            <v>0</v>
          </cell>
        </row>
        <row r="553">
          <cell r="B553">
            <v>201108</v>
          </cell>
          <cell r="C553">
            <v>166076</v>
          </cell>
          <cell r="F553">
            <v>0</v>
          </cell>
          <cell r="V553">
            <v>0</v>
          </cell>
          <cell r="AM553" t="str">
            <v>NGP 3</v>
          </cell>
          <cell r="AP553">
            <v>0</v>
          </cell>
        </row>
        <row r="554">
          <cell r="B554">
            <v>201108</v>
          </cell>
          <cell r="C554">
            <v>166062</v>
          </cell>
          <cell r="F554">
            <v>0</v>
          </cell>
          <cell r="V554">
            <v>0</v>
          </cell>
          <cell r="AM554" t="str">
            <v>NGP 3</v>
          </cell>
          <cell r="AP554">
            <v>0</v>
          </cell>
        </row>
        <row r="555">
          <cell r="B555">
            <v>201108</v>
          </cell>
          <cell r="C555">
            <v>167168</v>
          </cell>
          <cell r="F555">
            <v>0</v>
          </cell>
          <cell r="V555">
            <v>0</v>
          </cell>
          <cell r="AM555" t="str">
            <v>NGP 3</v>
          </cell>
          <cell r="AP555">
            <v>-8311.7406392655066</v>
          </cell>
        </row>
        <row r="556">
          <cell r="B556">
            <v>201108</v>
          </cell>
          <cell r="C556">
            <v>166066</v>
          </cell>
          <cell r="F556">
            <v>0</v>
          </cell>
          <cell r="V556">
            <v>0</v>
          </cell>
          <cell r="AM556" t="str">
            <v>NGP 3</v>
          </cell>
          <cell r="AP556">
            <v>-1144440.471224206</v>
          </cell>
        </row>
        <row r="557">
          <cell r="B557">
            <v>201109</v>
          </cell>
          <cell r="C557">
            <v>166064</v>
          </cell>
          <cell r="F557">
            <v>0</v>
          </cell>
          <cell r="V557">
            <v>0</v>
          </cell>
          <cell r="AM557" t="str">
            <v>NGP 3</v>
          </cell>
          <cell r="AP557">
            <v>-61475.618222421559</v>
          </cell>
        </row>
        <row r="558">
          <cell r="B558">
            <v>201109</v>
          </cell>
          <cell r="C558">
            <v>166075</v>
          </cell>
          <cell r="F558">
            <v>0</v>
          </cell>
          <cell r="V558">
            <v>0</v>
          </cell>
          <cell r="AM558" t="str">
            <v>NGP 3</v>
          </cell>
          <cell r="AP558">
            <v>0</v>
          </cell>
        </row>
        <row r="559">
          <cell r="B559">
            <v>201109</v>
          </cell>
          <cell r="C559">
            <v>166449</v>
          </cell>
          <cell r="F559">
            <v>0</v>
          </cell>
          <cell r="V559">
            <v>0</v>
          </cell>
          <cell r="AM559" t="str">
            <v>NGP 3</v>
          </cell>
          <cell r="AP559">
            <v>0</v>
          </cell>
        </row>
        <row r="560">
          <cell r="B560">
            <v>201109</v>
          </cell>
          <cell r="C560">
            <v>166065</v>
          </cell>
          <cell r="F560">
            <v>0</v>
          </cell>
          <cell r="V560">
            <v>0</v>
          </cell>
          <cell r="AM560" t="str">
            <v>NGP 3</v>
          </cell>
          <cell r="AP560">
            <v>-1414725.8728671009</v>
          </cell>
        </row>
        <row r="561">
          <cell r="B561">
            <v>201109</v>
          </cell>
          <cell r="C561">
            <v>166447</v>
          </cell>
          <cell r="F561">
            <v>0</v>
          </cell>
          <cell r="V561">
            <v>0</v>
          </cell>
          <cell r="AM561" t="str">
            <v>NGP 3</v>
          </cell>
          <cell r="AP561">
            <v>0</v>
          </cell>
        </row>
        <row r="562">
          <cell r="B562">
            <v>201109</v>
          </cell>
          <cell r="C562">
            <v>166076</v>
          </cell>
          <cell r="F562">
            <v>0</v>
          </cell>
          <cell r="V562">
            <v>0</v>
          </cell>
          <cell r="AM562" t="str">
            <v>NGP 3</v>
          </cell>
          <cell r="AP562">
            <v>0</v>
          </cell>
        </row>
        <row r="563">
          <cell r="B563">
            <v>201109</v>
          </cell>
          <cell r="C563">
            <v>166062</v>
          </cell>
          <cell r="F563">
            <v>0</v>
          </cell>
          <cell r="V563">
            <v>0</v>
          </cell>
          <cell r="AM563" t="str">
            <v>NGP 3</v>
          </cell>
          <cell r="AP563">
            <v>0</v>
          </cell>
        </row>
        <row r="564">
          <cell r="B564">
            <v>201109</v>
          </cell>
          <cell r="C564">
            <v>167168</v>
          </cell>
          <cell r="F564">
            <v>0</v>
          </cell>
          <cell r="V564">
            <v>0</v>
          </cell>
          <cell r="AM564" t="str">
            <v>NGP 3</v>
          </cell>
          <cell r="AP564">
            <v>-8307.5122039418093</v>
          </cell>
        </row>
        <row r="565">
          <cell r="B565">
            <v>201109</v>
          </cell>
          <cell r="C565">
            <v>166066</v>
          </cell>
          <cell r="F565">
            <v>0</v>
          </cell>
          <cell r="V565">
            <v>0</v>
          </cell>
          <cell r="AM565" t="str">
            <v>NGP 3</v>
          </cell>
          <cell r="AP565">
            <v>-1143620.0451450837</v>
          </cell>
        </row>
        <row r="566">
          <cell r="B566">
            <v>201110</v>
          </cell>
          <cell r="C566">
            <v>166064</v>
          </cell>
          <cell r="F566">
            <v>0</v>
          </cell>
          <cell r="V566">
            <v>0</v>
          </cell>
          <cell r="AM566" t="str">
            <v>NGP 3</v>
          </cell>
          <cell r="AP566">
            <v>-61441.609056493391</v>
          </cell>
        </row>
        <row r="567">
          <cell r="B567">
            <v>201110</v>
          </cell>
          <cell r="C567">
            <v>166075</v>
          </cell>
          <cell r="F567">
            <v>0</v>
          </cell>
          <cell r="V567">
            <v>0</v>
          </cell>
          <cell r="AM567" t="str">
            <v>NGP 3</v>
          </cell>
          <cell r="AP567">
            <v>0</v>
          </cell>
        </row>
        <row r="568">
          <cell r="B568">
            <v>201110</v>
          </cell>
          <cell r="C568">
            <v>166449</v>
          </cell>
          <cell r="F568">
            <v>0</v>
          </cell>
          <cell r="V568">
            <v>0</v>
          </cell>
          <cell r="AM568" t="str">
            <v>NGP 3</v>
          </cell>
          <cell r="AP568">
            <v>0</v>
          </cell>
        </row>
        <row r="569">
          <cell r="B569">
            <v>201110</v>
          </cell>
          <cell r="C569">
            <v>166065</v>
          </cell>
          <cell r="F569">
            <v>0</v>
          </cell>
          <cell r="V569">
            <v>0</v>
          </cell>
          <cell r="AM569" t="str">
            <v>NGP 3</v>
          </cell>
          <cell r="AP569">
            <v>-1413943.226862971</v>
          </cell>
        </row>
        <row r="570">
          <cell r="B570">
            <v>201110</v>
          </cell>
          <cell r="C570">
            <v>166447</v>
          </cell>
          <cell r="F570">
            <v>0</v>
          </cell>
          <cell r="V570">
            <v>0</v>
          </cell>
          <cell r="AM570" t="str">
            <v>NGP 3</v>
          </cell>
          <cell r="AP570">
            <v>0</v>
          </cell>
        </row>
        <row r="571">
          <cell r="B571">
            <v>201110</v>
          </cell>
          <cell r="C571">
            <v>166076</v>
          </cell>
          <cell r="F571">
            <v>0</v>
          </cell>
          <cell r="V571">
            <v>0</v>
          </cell>
          <cell r="AM571" t="str">
            <v>NGP 3</v>
          </cell>
          <cell r="AP571">
            <v>0</v>
          </cell>
        </row>
        <row r="572">
          <cell r="B572">
            <v>201110</v>
          </cell>
          <cell r="C572">
            <v>166062</v>
          </cell>
          <cell r="F572">
            <v>0</v>
          </cell>
          <cell r="V572">
            <v>0</v>
          </cell>
          <cell r="AM572" t="str">
            <v>NGP 3</v>
          </cell>
          <cell r="AP572">
            <v>0</v>
          </cell>
        </row>
        <row r="573">
          <cell r="B573">
            <v>201110</v>
          </cell>
          <cell r="C573">
            <v>167168</v>
          </cell>
          <cell r="F573">
            <v>0</v>
          </cell>
          <cell r="V573">
            <v>0</v>
          </cell>
          <cell r="AM573" t="str">
            <v>NGP 3</v>
          </cell>
          <cell r="AP573">
            <v>-8302.9163727950308</v>
          </cell>
        </row>
        <row r="574">
          <cell r="B574">
            <v>201110</v>
          </cell>
          <cell r="C574">
            <v>166066</v>
          </cell>
          <cell r="F574">
            <v>0</v>
          </cell>
          <cell r="V574">
            <v>0</v>
          </cell>
          <cell r="AM574" t="str">
            <v>NGP 3</v>
          </cell>
          <cell r="AP574">
            <v>-1142987.3786506469</v>
          </cell>
        </row>
        <row r="575">
          <cell r="B575">
            <v>201104</v>
          </cell>
          <cell r="C575">
            <v>166058</v>
          </cell>
          <cell r="F575">
            <v>0</v>
          </cell>
          <cell r="V575">
            <v>0</v>
          </cell>
          <cell r="AM575" t="str">
            <v>NGP 3</v>
          </cell>
          <cell r="AP575">
            <v>-18955.966700468336</v>
          </cell>
        </row>
        <row r="576">
          <cell r="B576">
            <v>201105</v>
          </cell>
          <cell r="C576">
            <v>166058</v>
          </cell>
          <cell r="F576">
            <v>0</v>
          </cell>
          <cell r="V576">
            <v>0</v>
          </cell>
          <cell r="AM576" t="str">
            <v>NGP 3</v>
          </cell>
          <cell r="AP576">
            <v>-18949.622376763022</v>
          </cell>
        </row>
        <row r="577">
          <cell r="B577">
            <v>201106</v>
          </cell>
          <cell r="C577">
            <v>166058</v>
          </cell>
          <cell r="F577">
            <v>0</v>
          </cell>
          <cell r="V577">
            <v>0</v>
          </cell>
          <cell r="AM577" t="str">
            <v>NGP 3</v>
          </cell>
          <cell r="AP577">
            <v>-18942.440193072947</v>
          </cell>
        </row>
        <row r="578">
          <cell r="B578">
            <v>201107</v>
          </cell>
          <cell r="C578">
            <v>166058</v>
          </cell>
          <cell r="F578">
            <v>0</v>
          </cell>
          <cell r="V578">
            <v>0</v>
          </cell>
          <cell r="AM578" t="str">
            <v>NGP 3</v>
          </cell>
          <cell r="AP578">
            <v>-18934.441173845917</v>
          </cell>
        </row>
        <row r="579">
          <cell r="B579">
            <v>201108</v>
          </cell>
          <cell r="C579">
            <v>166058</v>
          </cell>
          <cell r="F579">
            <v>0</v>
          </cell>
          <cell r="V579">
            <v>0</v>
          </cell>
          <cell r="AM579" t="str">
            <v>NGP 3</v>
          </cell>
          <cell r="AP579">
            <v>-18925.641524088831</v>
          </cell>
        </row>
        <row r="580">
          <cell r="B580">
            <v>201109</v>
          </cell>
          <cell r="C580">
            <v>166058</v>
          </cell>
          <cell r="F580">
            <v>0</v>
          </cell>
          <cell r="V580">
            <v>0</v>
          </cell>
          <cell r="AM580" t="str">
            <v>NGP 3</v>
          </cell>
          <cell r="AP580">
            <v>-18916.013474487994</v>
          </cell>
        </row>
        <row r="581">
          <cell r="B581">
            <v>201110</v>
          </cell>
          <cell r="C581">
            <v>166058</v>
          </cell>
          <cell r="F581">
            <v>0</v>
          </cell>
          <cell r="V581">
            <v>0</v>
          </cell>
          <cell r="AM581" t="str">
            <v>NGP 3</v>
          </cell>
          <cell r="AP581">
            <v>-18905.548873080887</v>
          </cell>
        </row>
        <row r="582">
          <cell r="B582">
            <v>201101</v>
          </cell>
          <cell r="C582">
            <v>172518</v>
          </cell>
          <cell r="F582">
            <v>24118</v>
          </cell>
          <cell r="V582">
            <v>-2484.154</v>
          </cell>
          <cell r="AM582" t="str">
            <v>NGP 3</v>
          </cell>
          <cell r="AP582">
            <v>-2966.4093830614615</v>
          </cell>
        </row>
        <row r="583">
          <cell r="B583">
            <v>201101</v>
          </cell>
          <cell r="C583">
            <v>172519</v>
          </cell>
          <cell r="F583">
            <v>86800</v>
          </cell>
          <cell r="V583">
            <v>-8940.4</v>
          </cell>
          <cell r="AM583" t="str">
            <v>NGP 3</v>
          </cell>
          <cell r="AP583">
            <v>-10676.023486596519</v>
          </cell>
        </row>
        <row r="584">
          <cell r="B584">
            <v>201101</v>
          </cell>
          <cell r="C584">
            <v>173097</v>
          </cell>
          <cell r="F584">
            <v>130386</v>
          </cell>
          <cell r="V584">
            <v>-16559.022000000001</v>
          </cell>
          <cell r="AM584" t="str">
            <v>NGP 3</v>
          </cell>
          <cell r="AP584">
            <v>-19166.176423080342</v>
          </cell>
        </row>
        <row r="585">
          <cell r="B585">
            <v>201101</v>
          </cell>
          <cell r="C585">
            <v>168214</v>
          </cell>
          <cell r="F585">
            <v>0</v>
          </cell>
          <cell r="V585">
            <v>0</v>
          </cell>
          <cell r="AM585" t="str">
            <v>NGP 3</v>
          </cell>
          <cell r="AP585">
            <v>200112.4367666638</v>
          </cell>
        </row>
        <row r="586">
          <cell r="B586">
            <v>201101</v>
          </cell>
          <cell r="C586">
            <v>153738</v>
          </cell>
          <cell r="F586">
            <v>292144</v>
          </cell>
          <cell r="V586">
            <v>36518</v>
          </cell>
          <cell r="AM586" t="str">
            <v>NGP 3</v>
          </cell>
          <cell r="AP586">
            <v>30676.387236540861</v>
          </cell>
        </row>
        <row r="587">
          <cell r="B587">
            <v>201101</v>
          </cell>
          <cell r="C587">
            <v>165934</v>
          </cell>
          <cell r="F587">
            <v>155186</v>
          </cell>
          <cell r="V587">
            <v>18156.761999999999</v>
          </cell>
          <cell r="AM587" t="str">
            <v>NGP 3</v>
          </cell>
          <cell r="AP587">
            <v>15053.715152177794</v>
          </cell>
        </row>
        <row r="588">
          <cell r="B588">
            <v>201101</v>
          </cell>
          <cell r="C588">
            <v>166449</v>
          </cell>
          <cell r="F588">
            <v>0</v>
          </cell>
          <cell r="V588">
            <v>0</v>
          </cell>
          <cell r="AM588" t="str">
            <v>NGP 3</v>
          </cell>
          <cell r="AP588">
            <v>0</v>
          </cell>
        </row>
        <row r="589">
          <cell r="B589">
            <v>201101</v>
          </cell>
          <cell r="C589">
            <v>144516</v>
          </cell>
          <cell r="F589">
            <v>428761</v>
          </cell>
          <cell r="V589">
            <v>231530.94</v>
          </cell>
          <cell r="AM589" t="str">
            <v>NGP 3</v>
          </cell>
          <cell r="AP589">
            <v>222957.57984174413</v>
          </cell>
        </row>
        <row r="590">
          <cell r="B590">
            <v>201101</v>
          </cell>
          <cell r="C590">
            <v>144517</v>
          </cell>
          <cell r="F590">
            <v>620000</v>
          </cell>
          <cell r="V590">
            <v>337900</v>
          </cell>
          <cell r="AM590" t="str">
            <v>NGP 3</v>
          </cell>
          <cell r="AP590">
            <v>325502.68938145344</v>
          </cell>
        </row>
        <row r="591">
          <cell r="B591">
            <v>201101</v>
          </cell>
          <cell r="C591">
            <v>144663</v>
          </cell>
          <cell r="F591">
            <v>31372</v>
          </cell>
          <cell r="V591">
            <v>16940.88</v>
          </cell>
          <cell r="AM591" t="str">
            <v>NGP 3</v>
          </cell>
          <cell r="AP591">
            <v>15975.051186471263</v>
          </cell>
        </row>
        <row r="592">
          <cell r="B592">
            <v>201101</v>
          </cell>
          <cell r="C592">
            <v>172842</v>
          </cell>
          <cell r="F592">
            <v>341000</v>
          </cell>
          <cell r="V592">
            <v>-6138</v>
          </cell>
          <cell r="AM592" t="str">
            <v>NGP 3</v>
          </cell>
          <cell r="AP592">
            <v>-12956.52084020061</v>
          </cell>
        </row>
        <row r="593">
          <cell r="B593">
            <v>201101</v>
          </cell>
          <cell r="C593">
            <v>172248</v>
          </cell>
          <cell r="F593">
            <v>155000</v>
          </cell>
          <cell r="V593">
            <v>-1550</v>
          </cell>
          <cell r="AM593" t="str">
            <v>NGP 3</v>
          </cell>
          <cell r="AP593">
            <v>-4649.3276546366415</v>
          </cell>
        </row>
        <row r="594">
          <cell r="B594">
            <v>201101</v>
          </cell>
          <cell r="C594">
            <v>172391</v>
          </cell>
          <cell r="F594">
            <v>68200</v>
          </cell>
          <cell r="V594">
            <v>-6001.6</v>
          </cell>
          <cell r="AM594" t="str">
            <v>NGP 3</v>
          </cell>
          <cell r="AP594">
            <v>-7365.304168040122</v>
          </cell>
        </row>
        <row r="595">
          <cell r="B595">
            <v>201101</v>
          </cell>
          <cell r="C595">
            <v>172513</v>
          </cell>
          <cell r="F595">
            <v>77500</v>
          </cell>
          <cell r="V595">
            <v>-7595</v>
          </cell>
          <cell r="AM595" t="str">
            <v>NGP 3</v>
          </cell>
          <cell r="AP595">
            <v>-9144.6638273183198</v>
          </cell>
        </row>
        <row r="596">
          <cell r="B596">
            <v>201101</v>
          </cell>
          <cell r="C596">
            <v>172845</v>
          </cell>
          <cell r="F596">
            <v>310000</v>
          </cell>
          <cell r="V596">
            <v>-6975</v>
          </cell>
          <cell r="AM596" t="str">
            <v>NGP 3</v>
          </cell>
          <cell r="AP596">
            <v>-13173.655309273283</v>
          </cell>
        </row>
        <row r="597">
          <cell r="B597">
            <v>201101</v>
          </cell>
          <cell r="C597">
            <v>173102</v>
          </cell>
          <cell r="F597">
            <v>310000</v>
          </cell>
          <cell r="V597">
            <v>-5425</v>
          </cell>
          <cell r="AM597" t="str">
            <v>NGP 3</v>
          </cell>
          <cell r="AP597">
            <v>-11623.655309273283</v>
          </cell>
        </row>
        <row r="598">
          <cell r="B598">
            <v>201101</v>
          </cell>
          <cell r="C598">
            <v>173105</v>
          </cell>
          <cell r="F598">
            <v>222394</v>
          </cell>
          <cell r="V598">
            <v>-3891.895</v>
          </cell>
          <cell r="AM598" t="str">
            <v>NGP 3</v>
          </cell>
          <cell r="AP598">
            <v>-8338.8103188726527</v>
          </cell>
        </row>
        <row r="599">
          <cell r="B599">
            <v>201101</v>
          </cell>
          <cell r="C599">
            <v>153741</v>
          </cell>
          <cell r="F599">
            <v>465620</v>
          </cell>
          <cell r="V599">
            <v>46562</v>
          </cell>
          <cell r="AM599" t="str">
            <v>NGP 3</v>
          </cell>
          <cell r="AP599">
            <v>37251.61972547153</v>
          </cell>
        </row>
        <row r="600">
          <cell r="B600">
            <v>201101</v>
          </cell>
          <cell r="C600">
            <v>172678</v>
          </cell>
          <cell r="F600">
            <v>926931</v>
          </cell>
          <cell r="V600">
            <v>-134404.995</v>
          </cell>
          <cell r="AM600" t="str">
            <v>NGP 3</v>
          </cell>
          <cell r="AP600">
            <v>-152939.59424025804</v>
          </cell>
        </row>
        <row r="601">
          <cell r="B601">
            <v>201101</v>
          </cell>
          <cell r="C601">
            <v>167264</v>
          </cell>
          <cell r="F601">
            <v>269731</v>
          </cell>
          <cell r="V601">
            <v>57452.703000000001</v>
          </cell>
          <cell r="AM601" t="str">
            <v>NGP 3</v>
          </cell>
          <cell r="AP601">
            <v>-40216.974744616746</v>
          </cell>
        </row>
        <row r="602">
          <cell r="B602">
            <v>201101</v>
          </cell>
          <cell r="C602">
            <v>167265</v>
          </cell>
          <cell r="F602">
            <v>188170</v>
          </cell>
          <cell r="V602">
            <v>40080.21</v>
          </cell>
          <cell r="AM602" t="str">
            <v>NGP 3</v>
          </cell>
          <cell r="AP602">
            <v>-28054.591918170685</v>
          </cell>
        </row>
        <row r="603">
          <cell r="B603">
            <v>201101</v>
          </cell>
          <cell r="C603">
            <v>167266</v>
          </cell>
          <cell r="F603">
            <v>62713</v>
          </cell>
          <cell r="V603">
            <v>13357.869000000001</v>
          </cell>
          <cell r="AM603" t="str">
            <v>NGP 3</v>
          </cell>
          <cell r="AP603">
            <v>-13914.150853810552</v>
          </cell>
        </row>
        <row r="604">
          <cell r="B604">
            <v>201101</v>
          </cell>
          <cell r="C604">
            <v>167267</v>
          </cell>
          <cell r="F604">
            <v>125457</v>
          </cell>
          <cell r="V604">
            <v>26722.341</v>
          </cell>
          <cell r="AM604" t="str">
            <v>NGP 3</v>
          </cell>
          <cell r="AP604">
            <v>-18707.768151732311</v>
          </cell>
        </row>
        <row r="605">
          <cell r="B605">
            <v>201101</v>
          </cell>
          <cell r="C605">
            <v>168215</v>
          </cell>
          <cell r="F605">
            <v>0</v>
          </cell>
          <cell r="V605">
            <v>0</v>
          </cell>
          <cell r="AM605" t="str">
            <v>NGP 3</v>
          </cell>
          <cell r="AP605">
            <v>100061.64096699646</v>
          </cell>
        </row>
        <row r="606">
          <cell r="B606">
            <v>201101</v>
          </cell>
          <cell r="C606">
            <v>165933</v>
          </cell>
          <cell r="F606">
            <v>102300</v>
          </cell>
          <cell r="V606">
            <v>13503.6</v>
          </cell>
          <cell r="AM606" t="str">
            <v>NGP 3</v>
          </cell>
          <cell r="AP606">
            <v>11458.043747939817</v>
          </cell>
        </row>
        <row r="607">
          <cell r="B607">
            <v>201101</v>
          </cell>
          <cell r="C607">
            <v>168216</v>
          </cell>
          <cell r="F607">
            <v>0</v>
          </cell>
          <cell r="V607">
            <v>0</v>
          </cell>
          <cell r="AM607" t="str">
            <v>NGP 3</v>
          </cell>
          <cell r="AP607">
            <v>95812.092692767648</v>
          </cell>
        </row>
        <row r="608">
          <cell r="B608">
            <v>201101</v>
          </cell>
          <cell r="C608">
            <v>172250</v>
          </cell>
          <cell r="F608">
            <v>159557</v>
          </cell>
          <cell r="V608">
            <v>1914.684</v>
          </cell>
          <cell r="AM608" t="str">
            <v>NGP 3</v>
          </cell>
          <cell r="AP608">
            <v>-1275.7638876829585</v>
          </cell>
        </row>
        <row r="609">
          <cell r="B609">
            <v>201101</v>
          </cell>
          <cell r="C609">
            <v>172245</v>
          </cell>
          <cell r="F609">
            <v>6231</v>
          </cell>
          <cell r="V609">
            <v>0</v>
          </cell>
          <cell r="AM609" t="str">
            <v>NGP 3</v>
          </cell>
          <cell r="AP609">
            <v>0</v>
          </cell>
        </row>
        <row r="610">
          <cell r="B610">
            <v>201101</v>
          </cell>
          <cell r="C610">
            <v>172664</v>
          </cell>
          <cell r="F610">
            <v>155000</v>
          </cell>
          <cell r="V610">
            <v>775</v>
          </cell>
          <cell r="AM610" t="str">
            <v>NGP 3</v>
          </cell>
          <cell r="AP610">
            <v>-2324.327654636641</v>
          </cell>
        </row>
        <row r="611">
          <cell r="B611">
            <v>201101</v>
          </cell>
          <cell r="C611">
            <v>173119</v>
          </cell>
          <cell r="F611">
            <v>53351</v>
          </cell>
          <cell r="V611">
            <v>-11417.114</v>
          </cell>
          <cell r="AM611" t="str">
            <v>NGP 2</v>
          </cell>
          <cell r="AP611">
            <v>-12483.902578725931</v>
          </cell>
        </row>
        <row r="612">
          <cell r="B612">
            <v>201101</v>
          </cell>
          <cell r="C612">
            <v>173120</v>
          </cell>
          <cell r="F612">
            <v>314433</v>
          </cell>
          <cell r="V612">
            <v>-67288.661999999997</v>
          </cell>
          <cell r="AM612" t="str">
            <v>NGP 2</v>
          </cell>
          <cell r="AP612">
            <v>-73575.95808019588</v>
          </cell>
        </row>
        <row r="613">
          <cell r="B613">
            <v>201101</v>
          </cell>
          <cell r="C613">
            <v>172682</v>
          </cell>
          <cell r="F613">
            <v>310000</v>
          </cell>
          <cell r="V613">
            <v>-8525</v>
          </cell>
          <cell r="AM613" t="str">
            <v>NGP 3</v>
          </cell>
          <cell r="AP613">
            <v>-14723.655309273283</v>
          </cell>
        </row>
        <row r="614">
          <cell r="B614">
            <v>201101</v>
          </cell>
          <cell r="C614">
            <v>172520</v>
          </cell>
          <cell r="F614">
            <v>6820</v>
          </cell>
          <cell r="V614">
            <v>-3375.9</v>
          </cell>
          <cell r="AM614" t="str">
            <v>NGP 3</v>
          </cell>
          <cell r="AP614">
            <v>-3512.2704168040123</v>
          </cell>
        </row>
        <row r="615">
          <cell r="B615">
            <v>201101</v>
          </cell>
          <cell r="C615">
            <v>153739</v>
          </cell>
          <cell r="F615">
            <v>266135</v>
          </cell>
          <cell r="V615">
            <v>-2661.35</v>
          </cell>
          <cell r="AM615" t="str">
            <v>NGP 3</v>
          </cell>
          <cell r="AP615">
            <v>-7982.8955830111117</v>
          </cell>
        </row>
        <row r="616">
          <cell r="B616">
            <v>201101</v>
          </cell>
          <cell r="C616">
            <v>172381</v>
          </cell>
          <cell r="F616">
            <v>156395</v>
          </cell>
          <cell r="V616">
            <v>-109476.5</v>
          </cell>
          <cell r="AM616" t="str">
            <v>NGP 3</v>
          </cell>
          <cell r="AP616">
            <v>-112603.72160352836</v>
          </cell>
        </row>
        <row r="617">
          <cell r="B617">
            <v>201101</v>
          </cell>
          <cell r="C617">
            <v>172249</v>
          </cell>
          <cell r="F617">
            <v>155000</v>
          </cell>
          <cell r="V617">
            <v>-1550</v>
          </cell>
          <cell r="AM617" t="str">
            <v>NGP 3</v>
          </cell>
          <cell r="AP617">
            <v>-4649.3276546366415</v>
          </cell>
        </row>
        <row r="618">
          <cell r="B618">
            <v>201101</v>
          </cell>
          <cell r="C618">
            <v>172510</v>
          </cell>
          <cell r="F618">
            <v>155000</v>
          </cell>
          <cell r="V618">
            <v>-1937.5</v>
          </cell>
          <cell r="AM618" t="str">
            <v>NGP 3</v>
          </cell>
          <cell r="AP618">
            <v>-5036.8276546366415</v>
          </cell>
        </row>
        <row r="619">
          <cell r="B619">
            <v>201101</v>
          </cell>
          <cell r="C619">
            <v>172514</v>
          </cell>
          <cell r="F619">
            <v>93000</v>
          </cell>
          <cell r="V619">
            <v>-1162.5</v>
          </cell>
          <cell r="AM619" t="str">
            <v>NGP 3</v>
          </cell>
          <cell r="AP619">
            <v>-3022.0965927819843</v>
          </cell>
        </row>
        <row r="620">
          <cell r="B620">
            <v>201101</v>
          </cell>
          <cell r="C620">
            <v>172515</v>
          </cell>
          <cell r="F620">
            <v>155000</v>
          </cell>
          <cell r="V620">
            <v>-1937.5</v>
          </cell>
          <cell r="AM620" t="str">
            <v>NGP 3</v>
          </cell>
          <cell r="AP620">
            <v>-5036.8276546366415</v>
          </cell>
        </row>
        <row r="621">
          <cell r="B621">
            <v>201101</v>
          </cell>
          <cell r="C621">
            <v>168217</v>
          </cell>
          <cell r="F621">
            <v>0</v>
          </cell>
          <cell r="V621">
            <v>0</v>
          </cell>
          <cell r="AM621" t="str">
            <v>NGP 3</v>
          </cell>
          <cell r="AP621">
            <v>100061.64096699646</v>
          </cell>
        </row>
        <row r="622">
          <cell r="B622">
            <v>201101</v>
          </cell>
          <cell r="C622">
            <v>172714</v>
          </cell>
          <cell r="F622">
            <v>0</v>
          </cell>
          <cell r="V622">
            <v>0</v>
          </cell>
          <cell r="AM622" t="str">
            <v>NGP 3</v>
          </cell>
          <cell r="AP622">
            <v>0</v>
          </cell>
        </row>
        <row r="623">
          <cell r="B623">
            <v>201101</v>
          </cell>
          <cell r="C623">
            <v>172714</v>
          </cell>
          <cell r="F623">
            <v>0</v>
          </cell>
          <cell r="V623">
            <v>0</v>
          </cell>
          <cell r="AM623" t="str">
            <v>NGP 3</v>
          </cell>
          <cell r="AP623">
            <v>0</v>
          </cell>
        </row>
        <row r="624">
          <cell r="B624">
            <v>201101</v>
          </cell>
          <cell r="C624">
            <v>172716</v>
          </cell>
          <cell r="F624">
            <v>0</v>
          </cell>
          <cell r="V624">
            <v>0</v>
          </cell>
          <cell r="AM624" t="str">
            <v>NGP 3</v>
          </cell>
          <cell r="AP624">
            <v>0</v>
          </cell>
        </row>
        <row r="625">
          <cell r="B625">
            <v>201101</v>
          </cell>
          <cell r="C625">
            <v>172716</v>
          </cell>
          <cell r="F625">
            <v>0</v>
          </cell>
          <cell r="V625">
            <v>0</v>
          </cell>
          <cell r="AM625" t="str">
            <v>NGP 3</v>
          </cell>
          <cell r="AP625">
            <v>0</v>
          </cell>
        </row>
        <row r="626">
          <cell r="B626">
            <v>201102</v>
          </cell>
          <cell r="C626">
            <v>168214</v>
          </cell>
          <cell r="F626">
            <v>0</v>
          </cell>
          <cell r="V626">
            <v>0</v>
          </cell>
          <cell r="AM626" t="str">
            <v>NGP 3</v>
          </cell>
          <cell r="AP626">
            <v>200065.39891053949</v>
          </cell>
        </row>
        <row r="627">
          <cell r="B627">
            <v>201102</v>
          </cell>
          <cell r="C627">
            <v>166449</v>
          </cell>
          <cell r="F627">
            <v>0</v>
          </cell>
          <cell r="V627">
            <v>0</v>
          </cell>
          <cell r="AM627" t="str">
            <v>NGP 3</v>
          </cell>
          <cell r="AP627">
            <v>0</v>
          </cell>
        </row>
        <row r="628">
          <cell r="B628">
            <v>201102</v>
          </cell>
          <cell r="C628">
            <v>168215</v>
          </cell>
          <cell r="F628">
            <v>0</v>
          </cell>
          <cell r="V628">
            <v>0</v>
          </cell>
          <cell r="AM628" t="str">
            <v>NGP 3</v>
          </cell>
          <cell r="AP628">
            <v>100038.12076431733</v>
          </cell>
        </row>
        <row r="629">
          <cell r="B629">
            <v>201102</v>
          </cell>
          <cell r="C629">
            <v>168216</v>
          </cell>
          <cell r="F629">
            <v>0</v>
          </cell>
          <cell r="V629">
            <v>0</v>
          </cell>
          <cell r="AM629" t="str">
            <v>NGP 3</v>
          </cell>
          <cell r="AP629">
            <v>95789.571376732172</v>
          </cell>
        </row>
        <row r="630">
          <cell r="B630">
            <v>201102</v>
          </cell>
          <cell r="C630">
            <v>168217</v>
          </cell>
          <cell r="F630">
            <v>0</v>
          </cell>
          <cell r="V630">
            <v>0</v>
          </cell>
          <cell r="AM630" t="str">
            <v>NGP 3</v>
          </cell>
          <cell r="AP630">
            <v>100038.12076431733</v>
          </cell>
        </row>
        <row r="631">
          <cell r="B631">
            <v>201103</v>
          </cell>
          <cell r="C631">
            <v>168214</v>
          </cell>
          <cell r="F631">
            <v>0</v>
          </cell>
          <cell r="V631">
            <v>0</v>
          </cell>
          <cell r="AM631" t="str">
            <v>NGP 3</v>
          </cell>
          <cell r="AP631">
            <v>200014.99670689268</v>
          </cell>
        </row>
        <row r="632">
          <cell r="B632">
            <v>201103</v>
          </cell>
          <cell r="C632">
            <v>166449</v>
          </cell>
          <cell r="F632">
            <v>0</v>
          </cell>
          <cell r="V632">
            <v>0</v>
          </cell>
          <cell r="AM632" t="str">
            <v>NGP 3</v>
          </cell>
          <cell r="AP632">
            <v>0</v>
          </cell>
        </row>
        <row r="633">
          <cell r="B633">
            <v>201103</v>
          </cell>
          <cell r="C633">
            <v>168215</v>
          </cell>
          <cell r="F633">
            <v>0</v>
          </cell>
          <cell r="V633">
            <v>0</v>
          </cell>
          <cell r="AM633" t="str">
            <v>NGP 3</v>
          </cell>
          <cell r="AP633">
            <v>100012.91829671091</v>
          </cell>
        </row>
        <row r="634">
          <cell r="B634">
            <v>201103</v>
          </cell>
          <cell r="C634">
            <v>165659</v>
          </cell>
          <cell r="F634">
            <v>0</v>
          </cell>
          <cell r="V634">
            <v>0</v>
          </cell>
          <cell r="AM634" t="str">
            <v>NGP 3</v>
          </cell>
          <cell r="AP634">
            <v>0</v>
          </cell>
        </row>
        <row r="635">
          <cell r="B635">
            <v>201103</v>
          </cell>
          <cell r="C635">
            <v>168216</v>
          </cell>
          <cell r="F635">
            <v>0</v>
          </cell>
          <cell r="V635">
            <v>0</v>
          </cell>
          <cell r="AM635" t="str">
            <v>NGP 3</v>
          </cell>
          <cell r="AP635">
            <v>95765.439240390449</v>
          </cell>
        </row>
        <row r="636">
          <cell r="B636">
            <v>201103</v>
          </cell>
          <cell r="C636">
            <v>168217</v>
          </cell>
          <cell r="F636">
            <v>0</v>
          </cell>
          <cell r="V636">
            <v>0</v>
          </cell>
          <cell r="AM636" t="str">
            <v>NGP 3</v>
          </cell>
          <cell r="AP636">
            <v>100012.91829671091</v>
          </cell>
        </row>
        <row r="637">
          <cell r="B637">
            <v>201104</v>
          </cell>
          <cell r="C637">
            <v>168214</v>
          </cell>
          <cell r="F637">
            <v>0</v>
          </cell>
          <cell r="V637">
            <v>0</v>
          </cell>
          <cell r="AM637" t="str">
            <v>NGP 3</v>
          </cell>
          <cell r="AP637">
            <v>199439.57326891262</v>
          </cell>
        </row>
        <row r="638">
          <cell r="B638">
            <v>201104</v>
          </cell>
          <cell r="C638">
            <v>168215</v>
          </cell>
          <cell r="F638">
            <v>0</v>
          </cell>
          <cell r="V638">
            <v>0</v>
          </cell>
          <cell r="AM638" t="str">
            <v>NGP 3</v>
          </cell>
          <cell r="AP638">
            <v>99725.190985078138</v>
          </cell>
        </row>
        <row r="639">
          <cell r="B639">
            <v>201104</v>
          </cell>
          <cell r="C639">
            <v>165659</v>
          </cell>
          <cell r="F639">
            <v>0</v>
          </cell>
          <cell r="V639">
            <v>0</v>
          </cell>
          <cell r="AM639" t="str">
            <v>NGP 3</v>
          </cell>
          <cell r="AP639">
            <v>0</v>
          </cell>
        </row>
        <row r="640">
          <cell r="B640">
            <v>201104</v>
          </cell>
          <cell r="C640">
            <v>168216</v>
          </cell>
          <cell r="F640">
            <v>0</v>
          </cell>
          <cell r="V640">
            <v>0</v>
          </cell>
          <cell r="AM640" t="str">
            <v>NGP 3</v>
          </cell>
          <cell r="AP640">
            <v>95489.931507497153</v>
          </cell>
        </row>
        <row r="641">
          <cell r="B641">
            <v>201104</v>
          </cell>
          <cell r="C641">
            <v>168217</v>
          </cell>
          <cell r="F641">
            <v>0</v>
          </cell>
          <cell r="V641">
            <v>0</v>
          </cell>
          <cell r="AM641" t="str">
            <v>NGP 3</v>
          </cell>
          <cell r="AP641">
            <v>99725.190985078138</v>
          </cell>
        </row>
        <row r="642">
          <cell r="B642">
            <v>201105</v>
          </cell>
          <cell r="C642">
            <v>168214</v>
          </cell>
          <cell r="F642">
            <v>0</v>
          </cell>
          <cell r="V642">
            <v>0</v>
          </cell>
          <cell r="AM642" t="str">
            <v>NGP 3</v>
          </cell>
          <cell r="AP642">
            <v>199372.82335146118</v>
          </cell>
        </row>
        <row r="643">
          <cell r="B643">
            <v>201105</v>
          </cell>
          <cell r="C643">
            <v>168215</v>
          </cell>
          <cell r="F643">
            <v>0</v>
          </cell>
          <cell r="V643">
            <v>0</v>
          </cell>
          <cell r="AM643" t="str">
            <v>NGP 3</v>
          </cell>
          <cell r="AP643">
            <v>99691.814217584222</v>
          </cell>
        </row>
        <row r="644">
          <cell r="B644">
            <v>201105</v>
          </cell>
          <cell r="C644">
            <v>165659</v>
          </cell>
          <cell r="F644">
            <v>0</v>
          </cell>
          <cell r="V644">
            <v>0</v>
          </cell>
          <cell r="AM644" t="str">
            <v>NGP 3</v>
          </cell>
          <cell r="AP644">
            <v>0</v>
          </cell>
        </row>
        <row r="645">
          <cell r="B645">
            <v>201105</v>
          </cell>
          <cell r="C645">
            <v>168216</v>
          </cell>
          <cell r="F645">
            <v>0</v>
          </cell>
          <cell r="V645">
            <v>0</v>
          </cell>
          <cell r="AM645" t="str">
            <v>NGP 3</v>
          </cell>
          <cell r="AP645">
            <v>95457.9722280969</v>
          </cell>
        </row>
        <row r="646">
          <cell r="B646">
            <v>201105</v>
          </cell>
          <cell r="C646">
            <v>168217</v>
          </cell>
          <cell r="F646">
            <v>0</v>
          </cell>
          <cell r="V646">
            <v>0</v>
          </cell>
          <cell r="AM646" t="str">
            <v>NGP 3</v>
          </cell>
          <cell r="AP646">
            <v>99691.814217584222</v>
          </cell>
        </row>
        <row r="647">
          <cell r="B647">
            <v>201106</v>
          </cell>
          <cell r="C647">
            <v>168214</v>
          </cell>
          <cell r="F647">
            <v>0</v>
          </cell>
          <cell r="V647">
            <v>0</v>
          </cell>
          <cell r="AM647" t="str">
            <v>NGP 3</v>
          </cell>
          <cell r="AP647">
            <v>199297.2581390444</v>
          </cell>
        </row>
        <row r="648">
          <cell r="B648">
            <v>201106</v>
          </cell>
          <cell r="C648">
            <v>168215</v>
          </cell>
          <cell r="F648">
            <v>0</v>
          </cell>
          <cell r="V648">
            <v>0</v>
          </cell>
          <cell r="AM648" t="str">
            <v>NGP 3</v>
          </cell>
          <cell r="AP648">
            <v>99654.029563733537</v>
          </cell>
        </row>
        <row r="649">
          <cell r="B649">
            <v>201106</v>
          </cell>
          <cell r="C649">
            <v>165659</v>
          </cell>
          <cell r="F649">
            <v>0</v>
          </cell>
          <cell r="V649">
            <v>0</v>
          </cell>
          <cell r="AM649" t="str">
            <v>NGP 3</v>
          </cell>
          <cell r="AP649">
            <v>0</v>
          </cell>
        </row>
        <row r="650">
          <cell r="B650">
            <v>201106</v>
          </cell>
          <cell r="C650">
            <v>168216</v>
          </cell>
          <cell r="F650">
            <v>0</v>
          </cell>
          <cell r="V650">
            <v>0</v>
          </cell>
          <cell r="AM650" t="str">
            <v>NGP 3</v>
          </cell>
          <cell r="AP650">
            <v>95421.792262206684</v>
          </cell>
        </row>
        <row r="651">
          <cell r="B651">
            <v>201106</v>
          </cell>
          <cell r="C651">
            <v>168217</v>
          </cell>
          <cell r="F651">
            <v>0</v>
          </cell>
          <cell r="V651">
            <v>0</v>
          </cell>
          <cell r="AM651" t="str">
            <v>NGP 3</v>
          </cell>
          <cell r="AP651">
            <v>99654.029563733537</v>
          </cell>
        </row>
        <row r="652">
          <cell r="B652">
            <v>201107</v>
          </cell>
          <cell r="C652">
            <v>168214</v>
          </cell>
          <cell r="F652">
            <v>0</v>
          </cell>
          <cell r="V652">
            <v>0</v>
          </cell>
          <cell r="AM652" t="str">
            <v>NGP 3</v>
          </cell>
          <cell r="AP652">
            <v>199213.09883414491</v>
          </cell>
        </row>
        <row r="653">
          <cell r="B653">
            <v>201107</v>
          </cell>
          <cell r="C653">
            <v>168215</v>
          </cell>
          <cell r="F653">
            <v>0</v>
          </cell>
          <cell r="V653">
            <v>0</v>
          </cell>
          <cell r="AM653" t="str">
            <v>NGP 3</v>
          </cell>
          <cell r="AP653">
            <v>99611.947630761526</v>
          </cell>
        </row>
        <row r="654">
          <cell r="B654">
            <v>201107</v>
          </cell>
          <cell r="C654">
            <v>165659</v>
          </cell>
          <cell r="F654">
            <v>0</v>
          </cell>
          <cell r="V654">
            <v>0</v>
          </cell>
          <cell r="AM654" t="str">
            <v>NGP 3</v>
          </cell>
          <cell r="AP654">
            <v>0</v>
          </cell>
        </row>
        <row r="655">
          <cell r="B655">
            <v>201107</v>
          </cell>
          <cell r="C655">
            <v>168216</v>
          </cell>
          <cell r="F655">
            <v>0</v>
          </cell>
          <cell r="V655">
            <v>0</v>
          </cell>
          <cell r="AM655" t="str">
            <v>NGP 3</v>
          </cell>
          <cell r="AP655">
            <v>95381.49751964958</v>
          </cell>
        </row>
        <row r="656">
          <cell r="B656">
            <v>201107</v>
          </cell>
          <cell r="C656">
            <v>168217</v>
          </cell>
          <cell r="F656">
            <v>0</v>
          </cell>
          <cell r="V656">
            <v>0</v>
          </cell>
          <cell r="AM656" t="str">
            <v>NGP 3</v>
          </cell>
          <cell r="AP656">
            <v>99611.947630761526</v>
          </cell>
        </row>
        <row r="657">
          <cell r="B657">
            <v>201108</v>
          </cell>
          <cell r="C657">
            <v>168214</v>
          </cell>
          <cell r="F657">
            <v>0</v>
          </cell>
          <cell r="V657">
            <v>0</v>
          </cell>
          <cell r="AM657" t="str">
            <v>NGP 3</v>
          </cell>
          <cell r="AP657">
            <v>199120.51593292961</v>
          </cell>
        </row>
        <row r="658">
          <cell r="B658">
            <v>201108</v>
          </cell>
          <cell r="C658">
            <v>168215</v>
          </cell>
          <cell r="F658">
            <v>0</v>
          </cell>
          <cell r="V658">
            <v>0</v>
          </cell>
          <cell r="AM658" t="str">
            <v>NGP 3</v>
          </cell>
          <cell r="AP658">
            <v>99565.653671371634</v>
          </cell>
        </row>
        <row r="659">
          <cell r="B659">
            <v>201108</v>
          </cell>
          <cell r="C659">
            <v>165659</v>
          </cell>
          <cell r="F659">
            <v>0</v>
          </cell>
          <cell r="V659">
            <v>0</v>
          </cell>
          <cell r="AM659" t="str">
            <v>NGP 3</v>
          </cell>
          <cell r="AP659">
            <v>0</v>
          </cell>
        </row>
        <row r="660">
          <cell r="B660">
            <v>201108</v>
          </cell>
          <cell r="C660">
            <v>168216</v>
          </cell>
          <cell r="F660">
            <v>0</v>
          </cell>
          <cell r="V660">
            <v>0</v>
          </cell>
          <cell r="AM660" t="str">
            <v>NGP 3</v>
          </cell>
          <cell r="AP660">
            <v>95337.169632506062</v>
          </cell>
        </row>
        <row r="661">
          <cell r="B661">
            <v>201108</v>
          </cell>
          <cell r="C661">
            <v>168217</v>
          </cell>
          <cell r="F661">
            <v>0</v>
          </cell>
          <cell r="V661">
            <v>0</v>
          </cell>
          <cell r="AM661" t="str">
            <v>NGP 3</v>
          </cell>
          <cell r="AP661">
            <v>99565.653671371634</v>
          </cell>
        </row>
        <row r="662">
          <cell r="B662">
            <v>201109</v>
          </cell>
          <cell r="C662">
            <v>168214</v>
          </cell>
          <cell r="F662">
            <v>0</v>
          </cell>
          <cell r="V662">
            <v>0</v>
          </cell>
          <cell r="AM662" t="str">
            <v>NGP 3</v>
          </cell>
          <cell r="AP662">
            <v>198462.96471505682</v>
          </cell>
        </row>
        <row r="663">
          <cell r="B663">
            <v>201109</v>
          </cell>
          <cell r="C663">
            <v>168215</v>
          </cell>
          <cell r="F663">
            <v>0</v>
          </cell>
          <cell r="V663">
            <v>0</v>
          </cell>
          <cell r="AM663" t="str">
            <v>NGP 3</v>
          </cell>
          <cell r="AP663">
            <v>99236.860244319818</v>
          </cell>
        </row>
        <row r="664">
          <cell r="B664">
            <v>201109</v>
          </cell>
          <cell r="C664">
            <v>165659</v>
          </cell>
          <cell r="F664">
            <v>0</v>
          </cell>
          <cell r="V664">
            <v>0</v>
          </cell>
          <cell r="AM664" t="str">
            <v>NGP 3</v>
          </cell>
          <cell r="AP664">
            <v>0</v>
          </cell>
        </row>
        <row r="665">
          <cell r="B665">
            <v>201109</v>
          </cell>
          <cell r="C665">
            <v>168216</v>
          </cell>
          <cell r="F665">
            <v>0</v>
          </cell>
          <cell r="V665">
            <v>0</v>
          </cell>
          <cell r="AM665" t="str">
            <v>NGP 3</v>
          </cell>
          <cell r="AP665">
            <v>95022.339833543941</v>
          </cell>
        </row>
        <row r="666">
          <cell r="B666">
            <v>201109</v>
          </cell>
          <cell r="C666">
            <v>168217</v>
          </cell>
          <cell r="F666">
            <v>0</v>
          </cell>
          <cell r="V666">
            <v>0</v>
          </cell>
          <cell r="AM666" t="str">
            <v>NGP 3</v>
          </cell>
          <cell r="AP666">
            <v>99236.860244319818</v>
          </cell>
        </row>
        <row r="667">
          <cell r="B667">
            <v>201110</v>
          </cell>
          <cell r="C667">
            <v>168214</v>
          </cell>
          <cell r="F667">
            <v>0</v>
          </cell>
          <cell r="V667">
            <v>0</v>
          </cell>
          <cell r="AM667" t="str">
            <v>NGP 3</v>
          </cell>
          <cell r="AP667">
            <v>198353.17224622518</v>
          </cell>
        </row>
        <row r="668">
          <cell r="B668">
            <v>201110</v>
          </cell>
          <cell r="C668">
            <v>168215</v>
          </cell>
          <cell r="F668">
            <v>0</v>
          </cell>
          <cell r="V668">
            <v>0</v>
          </cell>
          <cell r="AM668" t="str">
            <v>NGP 3</v>
          </cell>
          <cell r="AP668">
            <v>99181.961034782333</v>
          </cell>
        </row>
        <row r="669">
          <cell r="B669">
            <v>201110</v>
          </cell>
          <cell r="C669">
            <v>168216</v>
          </cell>
          <cell r="F669">
            <v>0</v>
          </cell>
          <cell r="V669">
            <v>0</v>
          </cell>
          <cell r="AM669" t="str">
            <v>NGP 3</v>
          </cell>
          <cell r="AP669">
            <v>94969.772155239523</v>
          </cell>
        </row>
        <row r="670">
          <cell r="B670">
            <v>201110</v>
          </cell>
          <cell r="C670">
            <v>168217</v>
          </cell>
          <cell r="F670">
            <v>0</v>
          </cell>
          <cell r="V670">
            <v>0</v>
          </cell>
          <cell r="AM670" t="str">
            <v>NGP 3</v>
          </cell>
          <cell r="AP670">
            <v>99181.961034782333</v>
          </cell>
        </row>
        <row r="671">
          <cell r="B671">
            <v>201101</v>
          </cell>
          <cell r="C671">
            <v>165935</v>
          </cell>
          <cell r="F671">
            <v>-257486</v>
          </cell>
          <cell r="V671">
            <v>-269845.32799999998</v>
          </cell>
          <cell r="AM671" t="str">
            <v>NGP 2</v>
          </cell>
          <cell r="AP671">
            <v>-274993.93109988235</v>
          </cell>
        </row>
        <row r="672">
          <cell r="B672">
            <v>201101</v>
          </cell>
          <cell r="C672">
            <v>172251</v>
          </cell>
          <cell r="F672">
            <v>-77500</v>
          </cell>
          <cell r="V672">
            <v>163370</v>
          </cell>
          <cell r="AM672" t="str">
            <v>NGP 2</v>
          </cell>
          <cell r="AP672">
            <v>161820.33617268168</v>
          </cell>
        </row>
        <row r="673">
          <cell r="B673">
            <v>201101</v>
          </cell>
          <cell r="C673">
            <v>172364</v>
          </cell>
          <cell r="F673">
            <v>-77500</v>
          </cell>
          <cell r="V673">
            <v>143995</v>
          </cell>
          <cell r="AM673" t="str">
            <v>NGP 2</v>
          </cell>
          <cell r="AP673">
            <v>142445.33617268168</v>
          </cell>
        </row>
        <row r="674">
          <cell r="B674">
            <v>201101</v>
          </cell>
          <cell r="C674">
            <v>172673</v>
          </cell>
          <cell r="F674">
            <v>-248000</v>
          </cell>
          <cell r="V674">
            <v>-1860</v>
          </cell>
          <cell r="AM674" t="str">
            <v>NGP 3</v>
          </cell>
          <cell r="AP674">
            <v>-6818.9242474186258</v>
          </cell>
        </row>
        <row r="675">
          <cell r="B675">
            <v>201101</v>
          </cell>
          <cell r="C675">
            <v>172850</v>
          </cell>
          <cell r="F675">
            <v>-175088</v>
          </cell>
          <cell r="V675">
            <v>-1313.16</v>
          </cell>
          <cell r="AM675" t="str">
            <v>NGP 3</v>
          </cell>
          <cell r="AP675">
            <v>-4814.1605186775496</v>
          </cell>
        </row>
        <row r="676">
          <cell r="B676">
            <v>201101</v>
          </cell>
          <cell r="C676">
            <v>35675</v>
          </cell>
          <cell r="F676">
            <v>0</v>
          </cell>
          <cell r="V676">
            <v>0</v>
          </cell>
          <cell r="AM676" t="str">
            <v>NGP 3</v>
          </cell>
          <cell r="AP676">
            <v>0</v>
          </cell>
        </row>
        <row r="677">
          <cell r="B677">
            <v>201101</v>
          </cell>
          <cell r="C677">
            <v>172968</v>
          </cell>
          <cell r="F677">
            <v>-983196</v>
          </cell>
          <cell r="V677">
            <v>0</v>
          </cell>
          <cell r="AM677" t="str">
            <v>NGP 3</v>
          </cell>
          <cell r="AP677">
            <v>0</v>
          </cell>
        </row>
        <row r="678">
          <cell r="B678">
            <v>201101</v>
          </cell>
          <cell r="C678">
            <v>172368</v>
          </cell>
          <cell r="F678">
            <v>-155000</v>
          </cell>
          <cell r="V678">
            <v>146785</v>
          </cell>
          <cell r="AM678" t="str">
            <v>NGP 2</v>
          </cell>
          <cell r="AP678">
            <v>143685.67234536336</v>
          </cell>
        </row>
        <row r="679">
          <cell r="B679">
            <v>201101</v>
          </cell>
          <cell r="C679">
            <v>172713</v>
          </cell>
          <cell r="F679">
            <v>0</v>
          </cell>
          <cell r="V679">
            <v>0</v>
          </cell>
          <cell r="AM679" t="str">
            <v>NGP 3</v>
          </cell>
          <cell r="AP679">
            <v>0</v>
          </cell>
        </row>
        <row r="680">
          <cell r="B680">
            <v>201101</v>
          </cell>
          <cell r="C680">
            <v>172713</v>
          </cell>
          <cell r="F680">
            <v>0</v>
          </cell>
          <cell r="V680">
            <v>0</v>
          </cell>
          <cell r="AM680" t="str">
            <v>NGP 3</v>
          </cell>
          <cell r="AP680">
            <v>0</v>
          </cell>
        </row>
        <row r="681">
          <cell r="B681">
            <v>201101</v>
          </cell>
          <cell r="C681">
            <v>172715</v>
          </cell>
          <cell r="F681">
            <v>0</v>
          </cell>
          <cell r="V681">
            <v>0</v>
          </cell>
          <cell r="AM681" t="str">
            <v>NGP 3</v>
          </cell>
          <cell r="AP681">
            <v>0</v>
          </cell>
        </row>
        <row r="682">
          <cell r="B682">
            <v>201101</v>
          </cell>
          <cell r="C682">
            <v>172715</v>
          </cell>
          <cell r="F682">
            <v>0</v>
          </cell>
          <cell r="V682">
            <v>0</v>
          </cell>
          <cell r="AM682" t="str">
            <v>NGP 3</v>
          </cell>
          <cell r="AP682">
            <v>0</v>
          </cell>
        </row>
        <row r="683">
          <cell r="B683">
            <v>201101</v>
          </cell>
          <cell r="C683">
            <v>172518</v>
          </cell>
          <cell r="F683">
            <v>0</v>
          </cell>
          <cell r="V683">
            <v>0</v>
          </cell>
          <cell r="AM683" t="str">
            <v>NGP 3</v>
          </cell>
          <cell r="AP683">
            <v>0</v>
          </cell>
        </row>
        <row r="684">
          <cell r="B684">
            <v>201101</v>
          </cell>
          <cell r="C684">
            <v>172519</v>
          </cell>
          <cell r="F684">
            <v>0</v>
          </cell>
          <cell r="V684">
            <v>0</v>
          </cell>
          <cell r="AM684" t="str">
            <v>NGP 3</v>
          </cell>
          <cell r="AP684">
            <v>0</v>
          </cell>
        </row>
        <row r="685">
          <cell r="B685">
            <v>201101</v>
          </cell>
          <cell r="C685">
            <v>173097</v>
          </cell>
          <cell r="F685">
            <v>0</v>
          </cell>
          <cell r="V685">
            <v>0</v>
          </cell>
          <cell r="AM685" t="str">
            <v>NGP 3</v>
          </cell>
          <cell r="AP685">
            <v>0</v>
          </cell>
        </row>
        <row r="686">
          <cell r="B686">
            <v>201101</v>
          </cell>
          <cell r="C686">
            <v>153738</v>
          </cell>
          <cell r="F686">
            <v>0</v>
          </cell>
          <cell r="V686">
            <v>0</v>
          </cell>
          <cell r="AM686" t="str">
            <v>NGP 3</v>
          </cell>
          <cell r="AP686">
            <v>0</v>
          </cell>
        </row>
        <row r="687">
          <cell r="B687">
            <v>201101</v>
          </cell>
          <cell r="C687">
            <v>165934</v>
          </cell>
          <cell r="F687">
            <v>0</v>
          </cell>
          <cell r="V687">
            <v>0</v>
          </cell>
          <cell r="AM687" t="str">
            <v>NGP 3</v>
          </cell>
          <cell r="AP687">
            <v>0</v>
          </cell>
        </row>
        <row r="688">
          <cell r="B688">
            <v>201101</v>
          </cell>
          <cell r="C688">
            <v>144516</v>
          </cell>
          <cell r="F688">
            <v>0</v>
          </cell>
          <cell r="V688">
            <v>0</v>
          </cell>
          <cell r="AM688" t="str">
            <v>NGP 3</v>
          </cell>
          <cell r="AP688">
            <v>0</v>
          </cell>
        </row>
        <row r="689">
          <cell r="B689">
            <v>201101</v>
          </cell>
          <cell r="C689">
            <v>144517</v>
          </cell>
          <cell r="F689">
            <v>0</v>
          </cell>
          <cell r="V689">
            <v>0</v>
          </cell>
          <cell r="AM689" t="str">
            <v>NGP 3</v>
          </cell>
          <cell r="AP689">
            <v>0</v>
          </cell>
        </row>
        <row r="690">
          <cell r="B690">
            <v>201101</v>
          </cell>
          <cell r="C690">
            <v>144663</v>
          </cell>
          <cell r="F690">
            <v>0</v>
          </cell>
          <cell r="V690">
            <v>0</v>
          </cell>
          <cell r="AM690" t="str">
            <v>NGP 3</v>
          </cell>
          <cell r="AP690">
            <v>0</v>
          </cell>
        </row>
        <row r="691">
          <cell r="B691">
            <v>201101</v>
          </cell>
          <cell r="C691">
            <v>172842</v>
          </cell>
          <cell r="F691">
            <v>0</v>
          </cell>
          <cell r="V691">
            <v>0</v>
          </cell>
          <cell r="AM691" t="str">
            <v>NGP 3</v>
          </cell>
          <cell r="AP691">
            <v>0</v>
          </cell>
        </row>
        <row r="692">
          <cell r="B692">
            <v>201101</v>
          </cell>
          <cell r="C692">
            <v>172248</v>
          </cell>
          <cell r="F692">
            <v>0</v>
          </cell>
          <cell r="V692">
            <v>0</v>
          </cell>
          <cell r="AM692" t="str">
            <v>NGP 3</v>
          </cell>
          <cell r="AP692">
            <v>0</v>
          </cell>
        </row>
        <row r="693">
          <cell r="B693">
            <v>201101</v>
          </cell>
          <cell r="C693">
            <v>172391</v>
          </cell>
          <cell r="F693">
            <v>0</v>
          </cell>
          <cell r="V693">
            <v>0</v>
          </cell>
          <cell r="AM693" t="str">
            <v>NGP 3</v>
          </cell>
          <cell r="AP693">
            <v>0</v>
          </cell>
        </row>
        <row r="694">
          <cell r="B694">
            <v>201101</v>
          </cell>
          <cell r="C694">
            <v>172513</v>
          </cell>
          <cell r="F694">
            <v>0</v>
          </cell>
          <cell r="V694">
            <v>0</v>
          </cell>
          <cell r="AM694" t="str">
            <v>NGP 3</v>
          </cell>
          <cell r="AP694">
            <v>0</v>
          </cell>
        </row>
        <row r="695">
          <cell r="B695">
            <v>201101</v>
          </cell>
          <cell r="C695">
            <v>172845</v>
          </cell>
          <cell r="F695">
            <v>0</v>
          </cell>
          <cell r="V695">
            <v>0</v>
          </cell>
          <cell r="AM695" t="str">
            <v>NGP 3</v>
          </cell>
          <cell r="AP695">
            <v>0</v>
          </cell>
        </row>
        <row r="696">
          <cell r="B696">
            <v>201101</v>
          </cell>
          <cell r="C696">
            <v>173102</v>
          </cell>
          <cell r="F696">
            <v>0</v>
          </cell>
          <cell r="V696">
            <v>0</v>
          </cell>
          <cell r="AM696" t="str">
            <v>NGP 3</v>
          </cell>
          <cell r="AP696">
            <v>0</v>
          </cell>
        </row>
        <row r="697">
          <cell r="B697">
            <v>201101</v>
          </cell>
          <cell r="C697">
            <v>173105</v>
          </cell>
          <cell r="F697">
            <v>0</v>
          </cell>
          <cell r="V697">
            <v>0</v>
          </cell>
          <cell r="AM697" t="str">
            <v>NGP 3</v>
          </cell>
          <cell r="AP697">
            <v>0</v>
          </cell>
        </row>
        <row r="698">
          <cell r="B698">
            <v>201101</v>
          </cell>
          <cell r="C698">
            <v>170051</v>
          </cell>
          <cell r="F698">
            <v>0</v>
          </cell>
          <cell r="V698">
            <v>0</v>
          </cell>
          <cell r="AM698" t="str">
            <v>NGP 3</v>
          </cell>
          <cell r="AP698">
            <v>0</v>
          </cell>
        </row>
        <row r="699">
          <cell r="B699">
            <v>201101</v>
          </cell>
          <cell r="C699">
            <v>170052</v>
          </cell>
          <cell r="F699">
            <v>0</v>
          </cell>
          <cell r="V699">
            <v>0</v>
          </cell>
          <cell r="AM699" t="str">
            <v>NGP 3</v>
          </cell>
          <cell r="AP699">
            <v>0</v>
          </cell>
        </row>
        <row r="700">
          <cell r="B700">
            <v>201101</v>
          </cell>
          <cell r="C700">
            <v>153741</v>
          </cell>
          <cell r="F700">
            <v>0</v>
          </cell>
          <cell r="V700">
            <v>0</v>
          </cell>
          <cell r="AM700" t="str">
            <v>NGP 3</v>
          </cell>
          <cell r="AP700">
            <v>0</v>
          </cell>
        </row>
        <row r="701">
          <cell r="B701">
            <v>201101</v>
          </cell>
          <cell r="C701">
            <v>172678</v>
          </cell>
          <cell r="F701">
            <v>0</v>
          </cell>
          <cell r="V701">
            <v>0</v>
          </cell>
          <cell r="AM701" t="str">
            <v>NGP 3</v>
          </cell>
          <cell r="AP701">
            <v>0</v>
          </cell>
        </row>
        <row r="702">
          <cell r="B702">
            <v>201101</v>
          </cell>
          <cell r="C702">
            <v>167264</v>
          </cell>
          <cell r="F702">
            <v>0</v>
          </cell>
          <cell r="V702">
            <v>0</v>
          </cell>
          <cell r="AM702" t="str">
            <v>NGP 3</v>
          </cell>
          <cell r="AP702">
            <v>0</v>
          </cell>
        </row>
        <row r="703">
          <cell r="B703">
            <v>201101</v>
          </cell>
          <cell r="C703">
            <v>167265</v>
          </cell>
          <cell r="F703">
            <v>0</v>
          </cell>
          <cell r="V703">
            <v>0</v>
          </cell>
          <cell r="AM703" t="str">
            <v>NGP 3</v>
          </cell>
          <cell r="AP703">
            <v>0</v>
          </cell>
        </row>
        <row r="704">
          <cell r="B704">
            <v>201101</v>
          </cell>
          <cell r="C704">
            <v>167266</v>
          </cell>
          <cell r="F704">
            <v>0</v>
          </cell>
          <cell r="V704">
            <v>0</v>
          </cell>
          <cell r="AM704" t="str">
            <v>NGP 3</v>
          </cell>
          <cell r="AP704">
            <v>0</v>
          </cell>
        </row>
        <row r="705">
          <cell r="B705">
            <v>201101</v>
          </cell>
          <cell r="C705">
            <v>167267</v>
          </cell>
          <cell r="F705">
            <v>0</v>
          </cell>
          <cell r="V705">
            <v>0</v>
          </cell>
          <cell r="AM705" t="str">
            <v>NGP 3</v>
          </cell>
          <cell r="AP705">
            <v>0</v>
          </cell>
        </row>
        <row r="706">
          <cell r="B706">
            <v>201101</v>
          </cell>
          <cell r="C706">
            <v>165933</v>
          </cell>
          <cell r="F706">
            <v>0</v>
          </cell>
          <cell r="V706">
            <v>0</v>
          </cell>
          <cell r="AM706" t="str">
            <v>NGP 3</v>
          </cell>
          <cell r="AP706">
            <v>0</v>
          </cell>
        </row>
        <row r="707">
          <cell r="B707">
            <v>201101</v>
          </cell>
          <cell r="C707">
            <v>172250</v>
          </cell>
          <cell r="F707">
            <v>0</v>
          </cell>
          <cell r="V707">
            <v>0</v>
          </cell>
          <cell r="AM707" t="str">
            <v>NGP 3</v>
          </cell>
          <cell r="AP707">
            <v>0</v>
          </cell>
        </row>
        <row r="708">
          <cell r="B708">
            <v>201101</v>
          </cell>
          <cell r="C708">
            <v>172664</v>
          </cell>
          <cell r="F708">
            <v>0</v>
          </cell>
          <cell r="V708">
            <v>0</v>
          </cell>
          <cell r="AM708" t="str">
            <v>NGP 3</v>
          </cell>
          <cell r="AP708">
            <v>0</v>
          </cell>
        </row>
        <row r="709">
          <cell r="B709">
            <v>201101</v>
          </cell>
          <cell r="C709">
            <v>172682</v>
          </cell>
          <cell r="F709">
            <v>0</v>
          </cell>
          <cell r="V709">
            <v>0</v>
          </cell>
          <cell r="AM709" t="str">
            <v>NGP 3</v>
          </cell>
          <cell r="AP709">
            <v>0</v>
          </cell>
        </row>
        <row r="710">
          <cell r="B710">
            <v>201101</v>
          </cell>
          <cell r="C710">
            <v>172520</v>
          </cell>
          <cell r="F710">
            <v>0</v>
          </cell>
          <cell r="V710">
            <v>0</v>
          </cell>
          <cell r="AM710" t="str">
            <v>NGP 3</v>
          </cell>
          <cell r="AP710">
            <v>0</v>
          </cell>
        </row>
        <row r="711">
          <cell r="B711">
            <v>201101</v>
          </cell>
          <cell r="C711">
            <v>153739</v>
          </cell>
          <cell r="F711">
            <v>0</v>
          </cell>
          <cell r="V711">
            <v>0</v>
          </cell>
          <cell r="AM711" t="str">
            <v>NGP 3</v>
          </cell>
          <cell r="AP711">
            <v>0</v>
          </cell>
        </row>
        <row r="712">
          <cell r="B712">
            <v>201101</v>
          </cell>
          <cell r="C712">
            <v>172381</v>
          </cell>
          <cell r="F712">
            <v>0</v>
          </cell>
          <cell r="V712">
            <v>0</v>
          </cell>
          <cell r="AM712" t="str">
            <v>NGP 3</v>
          </cell>
          <cell r="AP712">
            <v>0</v>
          </cell>
        </row>
        <row r="713">
          <cell r="B713">
            <v>201101</v>
          </cell>
          <cell r="C713">
            <v>172249</v>
          </cell>
          <cell r="F713">
            <v>0</v>
          </cell>
          <cell r="V713">
            <v>0</v>
          </cell>
          <cell r="AM713" t="str">
            <v>NGP 3</v>
          </cell>
          <cell r="AP713">
            <v>0</v>
          </cell>
        </row>
        <row r="714">
          <cell r="B714">
            <v>201101</v>
          </cell>
          <cell r="C714">
            <v>172510</v>
          </cell>
          <cell r="F714">
            <v>0</v>
          </cell>
          <cell r="V714">
            <v>0</v>
          </cell>
          <cell r="AM714" t="str">
            <v>NGP 3</v>
          </cell>
          <cell r="AP714">
            <v>0</v>
          </cell>
        </row>
        <row r="715">
          <cell r="B715">
            <v>201101</v>
          </cell>
          <cell r="C715">
            <v>172514</v>
          </cell>
          <cell r="F715">
            <v>0</v>
          </cell>
          <cell r="V715">
            <v>0</v>
          </cell>
          <cell r="AM715" t="str">
            <v>NGP 3</v>
          </cell>
          <cell r="AP715">
            <v>0</v>
          </cell>
        </row>
        <row r="716">
          <cell r="B716">
            <v>201101</v>
          </cell>
          <cell r="C716">
            <v>172515</v>
          </cell>
          <cell r="F716">
            <v>0</v>
          </cell>
          <cell r="V716">
            <v>0</v>
          </cell>
          <cell r="AM716" t="str">
            <v>NGP 3</v>
          </cell>
          <cell r="AP716">
            <v>0</v>
          </cell>
        </row>
        <row r="717">
          <cell r="B717">
            <v>201102</v>
          </cell>
          <cell r="C717">
            <v>153738</v>
          </cell>
          <cell r="F717">
            <v>-263820</v>
          </cell>
          <cell r="V717">
            <v>-32185.667000000001</v>
          </cell>
          <cell r="AM717" t="str">
            <v>NGP 3</v>
          </cell>
          <cell r="AP717">
            <v>-32185.667000000001</v>
          </cell>
        </row>
        <row r="718">
          <cell r="B718">
            <v>201102</v>
          </cell>
          <cell r="C718">
            <v>165934</v>
          </cell>
          <cell r="F718">
            <v>-140140</v>
          </cell>
          <cell r="V718">
            <v>-10089.99</v>
          </cell>
          <cell r="AM718" t="str">
            <v>NGP 2</v>
          </cell>
          <cell r="AP718">
            <v>-10089.99</v>
          </cell>
        </row>
        <row r="719">
          <cell r="B719">
            <v>201102</v>
          </cell>
          <cell r="C719">
            <v>144516</v>
          </cell>
          <cell r="F719">
            <v>-387190</v>
          </cell>
          <cell r="V719">
            <v>-147131.133</v>
          </cell>
          <cell r="AM719" t="str">
            <v>NGP 3</v>
          </cell>
          <cell r="AP719">
            <v>-147131.133</v>
          </cell>
        </row>
        <row r="720">
          <cell r="B720">
            <v>201102</v>
          </cell>
          <cell r="C720">
            <v>144517</v>
          </cell>
          <cell r="F720">
            <v>-559880</v>
          </cell>
          <cell r="V720">
            <v>-215555.01300000001</v>
          </cell>
          <cell r="AM720" t="str">
            <v>NGP 3</v>
          </cell>
          <cell r="AP720">
            <v>-215555.01300000001</v>
          </cell>
        </row>
        <row r="721">
          <cell r="B721">
            <v>201102</v>
          </cell>
          <cell r="C721">
            <v>144663</v>
          </cell>
          <cell r="F721">
            <v>-28330</v>
          </cell>
          <cell r="V721">
            <v>-10765.433000000001</v>
          </cell>
          <cell r="AM721" t="str">
            <v>NGP 3</v>
          </cell>
          <cell r="AP721">
            <v>-10765.433000000001</v>
          </cell>
        </row>
        <row r="722">
          <cell r="B722">
            <v>201102</v>
          </cell>
          <cell r="C722">
            <v>170051</v>
          </cell>
          <cell r="F722">
            <v>0</v>
          </cell>
          <cell r="V722">
            <v>0</v>
          </cell>
          <cell r="AM722" t="str">
            <v>NGP 3</v>
          </cell>
          <cell r="AP722">
            <v>0</v>
          </cell>
        </row>
        <row r="723">
          <cell r="B723">
            <v>201102</v>
          </cell>
          <cell r="C723">
            <v>170052</v>
          </cell>
          <cell r="F723">
            <v>0</v>
          </cell>
          <cell r="V723">
            <v>0</v>
          </cell>
          <cell r="AM723" t="str">
            <v>NGP 3</v>
          </cell>
          <cell r="AP723">
            <v>0</v>
          </cell>
        </row>
        <row r="724">
          <cell r="B724">
            <v>201102</v>
          </cell>
          <cell r="C724">
            <v>153741</v>
          </cell>
          <cell r="F724">
            <v>-420470</v>
          </cell>
          <cell r="V724">
            <v>-21023.612000000001</v>
          </cell>
          <cell r="AM724" t="str">
            <v>NGP 3</v>
          </cell>
          <cell r="AP724">
            <v>-21023.612000000001</v>
          </cell>
        </row>
        <row r="725">
          <cell r="B725">
            <v>201102</v>
          </cell>
          <cell r="C725">
            <v>167264</v>
          </cell>
          <cell r="F725">
            <v>-243580</v>
          </cell>
          <cell r="V725">
            <v>-40190.232000000004</v>
          </cell>
          <cell r="AM725" t="str">
            <v>NGP 3</v>
          </cell>
          <cell r="AP725">
            <v>-40190.232000000004</v>
          </cell>
        </row>
        <row r="726">
          <cell r="B726">
            <v>201102</v>
          </cell>
          <cell r="C726">
            <v>167265</v>
          </cell>
          <cell r="F726">
            <v>-169920</v>
          </cell>
          <cell r="V726">
            <v>-28037.547999999999</v>
          </cell>
          <cell r="AM726" t="str">
            <v>NGP 3</v>
          </cell>
          <cell r="AP726">
            <v>-28037.547999999999</v>
          </cell>
        </row>
        <row r="727">
          <cell r="B727">
            <v>201102</v>
          </cell>
          <cell r="C727">
            <v>167266</v>
          </cell>
          <cell r="F727">
            <v>-56630</v>
          </cell>
          <cell r="V727">
            <v>-9344.31</v>
          </cell>
          <cell r="AM727" t="str">
            <v>NGP 3</v>
          </cell>
          <cell r="AP727">
            <v>-9344.31</v>
          </cell>
        </row>
        <row r="728">
          <cell r="B728">
            <v>201102</v>
          </cell>
          <cell r="C728">
            <v>167267</v>
          </cell>
          <cell r="F728">
            <v>-113290</v>
          </cell>
          <cell r="V728">
            <v>-18693.239000000001</v>
          </cell>
          <cell r="AM728" t="str">
            <v>NGP 3</v>
          </cell>
          <cell r="AP728">
            <v>-18693.239000000001</v>
          </cell>
        </row>
        <row r="729">
          <cell r="B729">
            <v>201102</v>
          </cell>
          <cell r="C729">
            <v>165933</v>
          </cell>
          <cell r="F729">
            <v>-92380</v>
          </cell>
          <cell r="V729">
            <v>-8037.1229999999996</v>
          </cell>
          <cell r="AM729" t="str">
            <v>NGP 2</v>
          </cell>
          <cell r="AP729">
            <v>-8037.1229999999996</v>
          </cell>
        </row>
        <row r="730">
          <cell r="B730">
            <v>201102</v>
          </cell>
          <cell r="C730">
            <v>153739</v>
          </cell>
          <cell r="F730">
            <v>-240330</v>
          </cell>
          <cell r="V730">
            <v>10574.513000000001</v>
          </cell>
          <cell r="AM730" t="str">
            <v>NGP 2</v>
          </cell>
          <cell r="AP730">
            <v>10574.513000000001</v>
          </cell>
        </row>
        <row r="731">
          <cell r="B731">
            <v>201103</v>
          </cell>
          <cell r="C731">
            <v>153738</v>
          </cell>
          <cell r="F731">
            <v>-292010</v>
          </cell>
          <cell r="V731">
            <v>-34457.288999999997</v>
          </cell>
          <cell r="AM731" t="str">
            <v>NGP 3</v>
          </cell>
          <cell r="AP731">
            <v>-34457.288999999997</v>
          </cell>
        </row>
        <row r="732">
          <cell r="B732">
            <v>201103</v>
          </cell>
          <cell r="C732">
            <v>165934</v>
          </cell>
          <cell r="F732">
            <v>-155120</v>
          </cell>
          <cell r="V732">
            <v>620.46100000000001</v>
          </cell>
          <cell r="AM732" t="str">
            <v>NGP 2</v>
          </cell>
          <cell r="AP732">
            <v>620.46100000000001</v>
          </cell>
        </row>
        <row r="733">
          <cell r="B733">
            <v>201103</v>
          </cell>
          <cell r="C733">
            <v>144516</v>
          </cell>
          <cell r="F733">
            <v>-428570</v>
          </cell>
          <cell r="V733">
            <v>-4285.6570000000002</v>
          </cell>
          <cell r="AM733" t="str">
            <v>NGP 3</v>
          </cell>
          <cell r="AP733">
            <v>-4285.6570000000002</v>
          </cell>
        </row>
        <row r="734">
          <cell r="B734">
            <v>201103</v>
          </cell>
          <cell r="C734">
            <v>144517</v>
          </cell>
          <cell r="F734">
            <v>-619720</v>
          </cell>
          <cell r="V734">
            <v>-9295.7639999999992</v>
          </cell>
          <cell r="AM734" t="str">
            <v>NGP 3</v>
          </cell>
          <cell r="AP734">
            <v>-9295.7639999999992</v>
          </cell>
        </row>
        <row r="735">
          <cell r="B735">
            <v>201103</v>
          </cell>
          <cell r="C735">
            <v>144663</v>
          </cell>
          <cell r="F735">
            <v>-31360</v>
          </cell>
          <cell r="V735">
            <v>-313.577</v>
          </cell>
          <cell r="AM735" t="str">
            <v>NGP 3</v>
          </cell>
          <cell r="AP735">
            <v>-313.577</v>
          </cell>
        </row>
        <row r="736">
          <cell r="B736">
            <v>201103</v>
          </cell>
          <cell r="C736">
            <v>170051</v>
          </cell>
          <cell r="F736">
            <v>0</v>
          </cell>
          <cell r="V736">
            <v>0</v>
          </cell>
          <cell r="AM736" t="str">
            <v>NGP 3</v>
          </cell>
          <cell r="AP736">
            <v>0</v>
          </cell>
        </row>
        <row r="737">
          <cell r="B737">
            <v>201103</v>
          </cell>
          <cell r="C737">
            <v>170052</v>
          </cell>
          <cell r="F737">
            <v>0</v>
          </cell>
          <cell r="V737">
            <v>0</v>
          </cell>
          <cell r="AM737" t="str">
            <v>NGP 3</v>
          </cell>
          <cell r="AP737">
            <v>0</v>
          </cell>
        </row>
        <row r="738">
          <cell r="B738">
            <v>201103</v>
          </cell>
          <cell r="C738">
            <v>153741</v>
          </cell>
          <cell r="F738">
            <v>-465410</v>
          </cell>
          <cell r="V738">
            <v>-9308.1579999999994</v>
          </cell>
          <cell r="AM738" t="str">
            <v>NGP 3</v>
          </cell>
          <cell r="AP738">
            <v>-9308.1579999999994</v>
          </cell>
        </row>
        <row r="739">
          <cell r="B739">
            <v>201103</v>
          </cell>
          <cell r="C739">
            <v>167264</v>
          </cell>
          <cell r="F739">
            <v>-269610</v>
          </cell>
          <cell r="V739">
            <v>-44485.341</v>
          </cell>
          <cell r="AM739" t="str">
            <v>NGP 3</v>
          </cell>
          <cell r="AP739">
            <v>-44485.341</v>
          </cell>
        </row>
        <row r="740">
          <cell r="B740">
            <v>201103</v>
          </cell>
          <cell r="C740">
            <v>167265</v>
          </cell>
          <cell r="F740">
            <v>-188080</v>
          </cell>
          <cell r="V740">
            <v>-31033.906999999999</v>
          </cell>
          <cell r="AM740" t="str">
            <v>NGP 3</v>
          </cell>
          <cell r="AP740">
            <v>-31033.906999999999</v>
          </cell>
        </row>
        <row r="741">
          <cell r="B741">
            <v>201103</v>
          </cell>
          <cell r="C741">
            <v>167266</v>
          </cell>
          <cell r="F741">
            <v>-62680</v>
          </cell>
          <cell r="V741">
            <v>-10342.931</v>
          </cell>
          <cell r="AM741" t="str">
            <v>NGP 3</v>
          </cell>
          <cell r="AP741">
            <v>-10342.931</v>
          </cell>
        </row>
        <row r="742">
          <cell r="B742">
            <v>201103</v>
          </cell>
          <cell r="C742">
            <v>167267</v>
          </cell>
          <cell r="F742">
            <v>-125400</v>
          </cell>
          <cell r="V742">
            <v>-20690.974999999999</v>
          </cell>
          <cell r="AM742" t="str">
            <v>NGP 3</v>
          </cell>
          <cell r="AP742">
            <v>-20690.974999999999</v>
          </cell>
        </row>
        <row r="743">
          <cell r="B743">
            <v>201103</v>
          </cell>
          <cell r="C743">
            <v>165933</v>
          </cell>
          <cell r="F743">
            <v>-102250</v>
          </cell>
          <cell r="V743">
            <v>-1124.787</v>
          </cell>
          <cell r="AM743" t="str">
            <v>NGP 2</v>
          </cell>
          <cell r="AP743">
            <v>-1124.787</v>
          </cell>
        </row>
        <row r="744">
          <cell r="B744">
            <v>201103</v>
          </cell>
          <cell r="C744">
            <v>153739</v>
          </cell>
          <cell r="F744">
            <v>-266010</v>
          </cell>
          <cell r="V744">
            <v>532.02800000000002</v>
          </cell>
          <cell r="AM744" t="str">
            <v>NGP 2</v>
          </cell>
          <cell r="AP744">
            <v>532.02800000000002</v>
          </cell>
        </row>
        <row r="745">
          <cell r="B745">
            <v>201104</v>
          </cell>
          <cell r="C745">
            <v>153738</v>
          </cell>
          <cell r="F745">
            <v>-282480</v>
          </cell>
          <cell r="V745">
            <v>-31073.196</v>
          </cell>
          <cell r="AM745" t="str">
            <v>NGP 3</v>
          </cell>
          <cell r="AP745">
            <v>-31073.196</v>
          </cell>
        </row>
        <row r="746">
          <cell r="B746">
            <v>201105</v>
          </cell>
          <cell r="C746">
            <v>153738</v>
          </cell>
          <cell r="F746">
            <v>-291770</v>
          </cell>
          <cell r="V746">
            <v>-23633.204000000002</v>
          </cell>
          <cell r="AM746" t="str">
            <v>NGP 3</v>
          </cell>
          <cell r="AP746">
            <v>-23633.204000000002</v>
          </cell>
        </row>
        <row r="747">
          <cell r="B747">
            <v>201106</v>
          </cell>
          <cell r="C747">
            <v>153738</v>
          </cell>
          <cell r="F747">
            <v>-282200</v>
          </cell>
          <cell r="V747">
            <v>-31042.25</v>
          </cell>
          <cell r="AM747" t="str">
            <v>NGP 3</v>
          </cell>
          <cell r="AP747">
            <v>-31042.25</v>
          </cell>
        </row>
        <row r="748">
          <cell r="B748">
            <v>201107</v>
          </cell>
          <cell r="C748">
            <v>153738</v>
          </cell>
          <cell r="F748">
            <v>-291420</v>
          </cell>
          <cell r="V748">
            <v>-33221.688999999998</v>
          </cell>
          <cell r="AM748" t="str">
            <v>NGP 3</v>
          </cell>
          <cell r="AP748">
            <v>-33221.688999999998</v>
          </cell>
        </row>
        <row r="749">
          <cell r="B749">
            <v>201108</v>
          </cell>
          <cell r="C749">
            <v>153738</v>
          </cell>
          <cell r="F749">
            <v>-291220</v>
          </cell>
          <cell r="V749">
            <v>-33781.072999999997</v>
          </cell>
          <cell r="AM749" t="str">
            <v>NGP 3</v>
          </cell>
          <cell r="AP749">
            <v>-33781.072999999997</v>
          </cell>
        </row>
        <row r="750">
          <cell r="B750">
            <v>201109</v>
          </cell>
          <cell r="C750">
            <v>153738</v>
          </cell>
          <cell r="F750">
            <v>-281590</v>
          </cell>
          <cell r="V750">
            <v>-25624.771000000001</v>
          </cell>
          <cell r="AM750" t="str">
            <v>NGP 3</v>
          </cell>
          <cell r="AP750">
            <v>-25624.771000000001</v>
          </cell>
        </row>
        <row r="751">
          <cell r="B751">
            <v>201110</v>
          </cell>
          <cell r="C751">
            <v>153738</v>
          </cell>
          <cell r="F751">
            <v>-290710</v>
          </cell>
          <cell r="V751">
            <v>-22965.758000000002</v>
          </cell>
          <cell r="AM751" t="str">
            <v>NGP 3</v>
          </cell>
          <cell r="AP751">
            <v>-22965.758000000002</v>
          </cell>
        </row>
        <row r="752">
          <cell r="B752">
            <v>201101</v>
          </cell>
          <cell r="C752">
            <v>165935</v>
          </cell>
          <cell r="F752">
            <v>0</v>
          </cell>
          <cell r="V752">
            <v>0</v>
          </cell>
          <cell r="AM752" t="str">
            <v>NGP 3</v>
          </cell>
          <cell r="AP752">
            <v>0</v>
          </cell>
        </row>
        <row r="753">
          <cell r="B753">
            <v>201101</v>
          </cell>
          <cell r="C753">
            <v>172251</v>
          </cell>
          <cell r="F753">
            <v>0</v>
          </cell>
          <cell r="V753">
            <v>0</v>
          </cell>
          <cell r="AM753" t="str">
            <v>NGP 3</v>
          </cell>
          <cell r="AP753">
            <v>0</v>
          </cell>
        </row>
        <row r="754">
          <cell r="B754">
            <v>201101</v>
          </cell>
          <cell r="C754">
            <v>172364</v>
          </cell>
          <cell r="F754">
            <v>0</v>
          </cell>
          <cell r="V754">
            <v>0</v>
          </cell>
          <cell r="AM754" t="str">
            <v>NGP 3</v>
          </cell>
          <cell r="AP754">
            <v>0</v>
          </cell>
        </row>
        <row r="755">
          <cell r="B755">
            <v>201101</v>
          </cell>
          <cell r="C755">
            <v>172673</v>
          </cell>
          <cell r="F755">
            <v>0</v>
          </cell>
          <cell r="V755">
            <v>0</v>
          </cell>
          <cell r="AM755" t="str">
            <v>NGP 3</v>
          </cell>
          <cell r="AP755">
            <v>0</v>
          </cell>
        </row>
        <row r="756">
          <cell r="B756">
            <v>201101</v>
          </cell>
          <cell r="C756">
            <v>172850</v>
          </cell>
          <cell r="F756">
            <v>0</v>
          </cell>
          <cell r="V756">
            <v>0</v>
          </cell>
          <cell r="AM756" t="str">
            <v>NGP 3</v>
          </cell>
          <cell r="AP756">
            <v>0</v>
          </cell>
        </row>
        <row r="757">
          <cell r="B757">
            <v>201101</v>
          </cell>
          <cell r="C757">
            <v>172368</v>
          </cell>
          <cell r="F757">
            <v>0</v>
          </cell>
          <cell r="V757">
            <v>0</v>
          </cell>
          <cell r="AM757" t="str">
            <v>NGP 3</v>
          </cell>
          <cell r="AP757">
            <v>0</v>
          </cell>
        </row>
        <row r="758">
          <cell r="B758">
            <v>201102</v>
          </cell>
          <cell r="C758">
            <v>165935</v>
          </cell>
          <cell r="F758">
            <v>232520</v>
          </cell>
          <cell r="V758">
            <v>227869.08300000001</v>
          </cell>
          <cell r="AM758" t="str">
            <v>NGP 2</v>
          </cell>
          <cell r="AP758">
            <v>227869.08300000001</v>
          </cell>
        </row>
        <row r="759">
          <cell r="B759">
            <v>201103</v>
          </cell>
          <cell r="C759">
            <v>165935</v>
          </cell>
          <cell r="F759">
            <v>257370</v>
          </cell>
          <cell r="V759">
            <v>-49672.161</v>
          </cell>
          <cell r="AM759" t="str">
            <v>NGP 3</v>
          </cell>
          <cell r="AP759">
            <v>-49672.161</v>
          </cell>
        </row>
      </sheetData>
      <sheetData sheetId="25">
        <row r="2">
          <cell r="C2">
            <v>201101</v>
          </cell>
          <cell r="E2">
            <v>67038</v>
          </cell>
          <cell r="Y2">
            <v>260.11509421296211</v>
          </cell>
          <cell r="Z2" t="str">
            <v>Value</v>
          </cell>
        </row>
        <row r="3">
          <cell r="C3">
            <v>201101</v>
          </cell>
          <cell r="E3">
            <v>67039</v>
          </cell>
          <cell r="Y3">
            <v>254.11678086296166</v>
          </cell>
          <cell r="Z3" t="str">
            <v>Value</v>
          </cell>
        </row>
        <row r="4">
          <cell r="C4">
            <v>201101</v>
          </cell>
          <cell r="E4">
            <v>84190</v>
          </cell>
          <cell r="Y4">
            <v>-8629.7087677359941</v>
          </cell>
          <cell r="Z4" t="str">
            <v>Valued in Nucleus</v>
          </cell>
        </row>
        <row r="5">
          <cell r="C5">
            <v>201102</v>
          </cell>
          <cell r="E5">
            <v>84190</v>
          </cell>
          <cell r="Y5">
            <v>-8627.6802931145758</v>
          </cell>
          <cell r="Z5" t="str">
            <v>Valued in Nucleus</v>
          </cell>
        </row>
        <row r="6">
          <cell r="C6">
            <v>201103</v>
          </cell>
          <cell r="E6">
            <v>84190</v>
          </cell>
          <cell r="Y6">
            <v>-8625.5067333611096</v>
          </cell>
          <cell r="Z6" t="str">
            <v>Valued in Nucleus</v>
          </cell>
        </row>
        <row r="7">
          <cell r="C7">
            <v>201104</v>
          </cell>
          <cell r="E7">
            <v>84190</v>
          </cell>
          <cell r="Y7">
            <v>-8623.0136206477728</v>
          </cell>
          <cell r="Z7" t="str">
            <v>Valued in Nucleus</v>
          </cell>
        </row>
        <row r="8">
          <cell r="C8">
            <v>201105</v>
          </cell>
          <cell r="E8">
            <v>84190</v>
          </cell>
          <cell r="Y8">
            <v>-8620.1276064133544</v>
          </cell>
          <cell r="Z8" t="str">
            <v>Valued in Nucleus</v>
          </cell>
        </row>
        <row r="9">
          <cell r="C9">
            <v>201106</v>
          </cell>
          <cell r="E9">
            <v>84190</v>
          </cell>
          <cell r="Y9">
            <v>-8616.8604521307934</v>
          </cell>
          <cell r="Z9" t="str">
            <v>Valued in Nucleus</v>
          </cell>
        </row>
        <row r="10">
          <cell r="C10">
            <v>201107</v>
          </cell>
          <cell r="E10">
            <v>84190</v>
          </cell>
          <cell r="Y10">
            <v>-8613.2217217596972</v>
          </cell>
          <cell r="Z10" t="str">
            <v>Valued in Nucleus</v>
          </cell>
        </row>
        <row r="11">
          <cell r="C11">
            <v>201108</v>
          </cell>
          <cell r="E11">
            <v>84190</v>
          </cell>
          <cell r="Y11">
            <v>-8609.2187869101417</v>
          </cell>
          <cell r="Z11" t="str">
            <v>Valued in Nucleus</v>
          </cell>
        </row>
        <row r="12">
          <cell r="C12">
            <v>201109</v>
          </cell>
          <cell r="E12">
            <v>84190</v>
          </cell>
          <cell r="Y12">
            <v>-8604.8390154028311</v>
          </cell>
          <cell r="Z12" t="str">
            <v>Valued in Nucleus</v>
          </cell>
        </row>
        <row r="13">
          <cell r="C13">
            <v>201110</v>
          </cell>
          <cell r="E13">
            <v>84190</v>
          </cell>
          <cell r="Y13">
            <v>-8600.0786989339304</v>
          </cell>
          <cell r="Z13" t="str">
            <v>Valued in Nucleus</v>
          </cell>
        </row>
        <row r="14">
          <cell r="C14">
            <v>201101</v>
          </cell>
          <cell r="E14">
            <v>85138</v>
          </cell>
          <cell r="Y14">
            <v>-5474.9537637678295</v>
          </cell>
          <cell r="Z14" t="str">
            <v>Valued from Nucleus</v>
          </cell>
        </row>
        <row r="15">
          <cell r="C15">
            <v>201102</v>
          </cell>
          <cell r="E15">
            <v>85138</v>
          </cell>
          <cell r="Y15">
            <v>-5473.6668368202172</v>
          </cell>
          <cell r="Z15" t="str">
            <v>Valued from Nucleus</v>
          </cell>
        </row>
        <row r="16">
          <cell r="C16">
            <v>201103</v>
          </cell>
          <cell r="E16">
            <v>85138</v>
          </cell>
          <cell r="Y16">
            <v>-5472.2878633839982</v>
          </cell>
          <cell r="Z16" t="str">
            <v>Valued from Nucleus</v>
          </cell>
        </row>
        <row r="17">
          <cell r="C17">
            <v>201104</v>
          </cell>
          <cell r="E17">
            <v>85138</v>
          </cell>
          <cell r="Y17">
            <v>-5470.7061556809058</v>
          </cell>
          <cell r="Z17" t="str">
            <v>Valued from Nucleus</v>
          </cell>
        </row>
        <row r="18">
          <cell r="C18">
            <v>201105</v>
          </cell>
          <cell r="E18">
            <v>85138</v>
          </cell>
          <cell r="Y18">
            <v>-5468.875179118394</v>
          </cell>
          <cell r="Z18" t="str">
            <v>Valued from Nucleus</v>
          </cell>
        </row>
        <row r="19">
          <cell r="C19">
            <v>201106</v>
          </cell>
          <cell r="E19">
            <v>85138</v>
          </cell>
          <cell r="Y19">
            <v>-5466.8023955381441</v>
          </cell>
          <cell r="Z19" t="str">
            <v>Valued from Nucleus</v>
          </cell>
        </row>
        <row r="20">
          <cell r="C20">
            <v>201107</v>
          </cell>
          <cell r="E20">
            <v>85138</v>
          </cell>
          <cell r="Y20">
            <v>-5464.4938726114997</v>
          </cell>
          <cell r="Z20" t="str">
            <v>Valued from Nucleus</v>
          </cell>
        </row>
        <row r="21">
          <cell r="C21">
            <v>201108</v>
          </cell>
          <cell r="E21">
            <v>85138</v>
          </cell>
          <cell r="Y21">
            <v>-5461.9542871155645</v>
          </cell>
          <cell r="Z21" t="str">
            <v>Valued from Nucleus</v>
          </cell>
        </row>
        <row r="22">
          <cell r="C22">
            <v>201109</v>
          </cell>
          <cell r="E22">
            <v>85138</v>
          </cell>
          <cell r="Y22">
            <v>-5459.1756248056554</v>
          </cell>
          <cell r="Z22" t="str">
            <v>Valued from Nucleus</v>
          </cell>
        </row>
        <row r="23">
          <cell r="C23">
            <v>201110</v>
          </cell>
          <cell r="E23">
            <v>85138</v>
          </cell>
          <cell r="Y23">
            <v>-5456.1555330192941</v>
          </cell>
          <cell r="Z23" t="str">
            <v>Valued from Nucleus</v>
          </cell>
        </row>
        <row r="24">
          <cell r="C24">
            <v>201101</v>
          </cell>
          <cell r="E24">
            <v>67039</v>
          </cell>
          <cell r="Y24">
            <v>-373223.26164447091</v>
          </cell>
          <cell r="Z24" t="str">
            <v>Valued in Nucleus</v>
          </cell>
        </row>
        <row r="25">
          <cell r="C25">
            <v>201102</v>
          </cell>
          <cell r="E25">
            <v>67039</v>
          </cell>
          <cell r="Y25">
            <v>-373135.5328537614</v>
          </cell>
          <cell r="Z25" t="str">
            <v>Valued in Nucleus</v>
          </cell>
        </row>
        <row r="26">
          <cell r="C26">
            <v>201103</v>
          </cell>
          <cell r="E26">
            <v>67039</v>
          </cell>
          <cell r="Y26">
            <v>-373041.52932682884</v>
          </cell>
          <cell r="Z26" t="str">
            <v>Valued in Nucleus</v>
          </cell>
        </row>
        <row r="27">
          <cell r="C27">
            <v>201104</v>
          </cell>
          <cell r="E27">
            <v>67039</v>
          </cell>
          <cell r="Y27">
            <v>-371974.55710566649</v>
          </cell>
          <cell r="Z27" t="str">
            <v>Valued in Nucleus</v>
          </cell>
        </row>
        <row r="28">
          <cell r="C28">
            <v>201105</v>
          </cell>
          <cell r="E28">
            <v>67039</v>
          </cell>
          <cell r="Y28">
            <v>-371850.06189855246</v>
          </cell>
          <cell r="Z28" t="str">
            <v>Valued in Nucleus</v>
          </cell>
        </row>
        <row r="29">
          <cell r="C29">
            <v>201106</v>
          </cell>
          <cell r="E29">
            <v>67039</v>
          </cell>
          <cell r="Y29">
            <v>-371709.12529324077</v>
          </cell>
          <cell r="Z29" t="str">
            <v>Valued in Nucleus</v>
          </cell>
        </row>
        <row r="30">
          <cell r="C30">
            <v>201107</v>
          </cell>
          <cell r="E30">
            <v>67039</v>
          </cell>
          <cell r="Y30">
            <v>-371552.15985426999</v>
          </cell>
          <cell r="Z30" t="str">
            <v>Valued in Nucleus</v>
          </cell>
        </row>
        <row r="31">
          <cell r="C31">
            <v>201108</v>
          </cell>
          <cell r="E31">
            <v>67039</v>
          </cell>
          <cell r="Y31">
            <v>-371379.4835738776</v>
          </cell>
          <cell r="Z31" t="str">
            <v>Valued in Nucleus</v>
          </cell>
        </row>
        <row r="32">
          <cell r="C32">
            <v>201109</v>
          </cell>
          <cell r="E32">
            <v>67039</v>
          </cell>
          <cell r="Y32">
            <v>-370159.79951209982</v>
          </cell>
          <cell r="Z32" t="str">
            <v>Valued in Nucleus</v>
          </cell>
        </row>
        <row r="33">
          <cell r="C33">
            <v>201110</v>
          </cell>
          <cell r="E33">
            <v>67039</v>
          </cell>
          <cell r="Y33">
            <v>-369955.02196930232</v>
          </cell>
          <cell r="Z33" t="str">
            <v>Valued in Nucleus</v>
          </cell>
        </row>
        <row r="34">
          <cell r="C34">
            <v>201101</v>
          </cell>
          <cell r="E34">
            <v>67038</v>
          </cell>
          <cell r="Y34">
            <v>-382033.0303864259</v>
          </cell>
          <cell r="Z34" t="str">
            <v>Valued in Nucleus</v>
          </cell>
        </row>
        <row r="35">
          <cell r="C35">
            <v>201102</v>
          </cell>
          <cell r="E35">
            <v>67038</v>
          </cell>
          <cell r="Y35">
            <v>-381943.23079671327</v>
          </cell>
          <cell r="Z35" t="str">
            <v>Valued in Nucleus</v>
          </cell>
        </row>
        <row r="36">
          <cell r="C36">
            <v>201103</v>
          </cell>
          <cell r="E36">
            <v>67038</v>
          </cell>
          <cell r="Y36">
            <v>-381847.00835842575</v>
          </cell>
          <cell r="Z36" t="str">
            <v>Valued in Nucleus</v>
          </cell>
        </row>
        <row r="37">
          <cell r="C37">
            <v>201104</v>
          </cell>
          <cell r="E37">
            <v>67038</v>
          </cell>
          <cell r="Y37">
            <v>-380754.85073354252</v>
          </cell>
          <cell r="Z37" t="str">
            <v>Valued in Nucleus</v>
          </cell>
        </row>
        <row r="38">
          <cell r="C38">
            <v>201105</v>
          </cell>
          <cell r="E38">
            <v>67038</v>
          </cell>
          <cell r="Y38">
            <v>-380627.41687255329</v>
          </cell>
          <cell r="Z38" t="str">
            <v>Valued in Nucleus</v>
          </cell>
        </row>
        <row r="39">
          <cell r="C39">
            <v>201106</v>
          </cell>
          <cell r="E39">
            <v>67038</v>
          </cell>
          <cell r="Y39">
            <v>-380483.15352148999</v>
          </cell>
          <cell r="Z39" t="str">
            <v>Valued in Nucleus</v>
          </cell>
        </row>
        <row r="40">
          <cell r="C40">
            <v>201107</v>
          </cell>
          <cell r="E40">
            <v>67038</v>
          </cell>
          <cell r="Y40">
            <v>-380322.4829832933</v>
          </cell>
          <cell r="Z40" t="str">
            <v>Valued in Nucleus</v>
          </cell>
        </row>
        <row r="41">
          <cell r="C41">
            <v>201108</v>
          </cell>
          <cell r="E41">
            <v>67038</v>
          </cell>
          <cell r="Y41">
            <v>-380145.73075626575</v>
          </cell>
          <cell r="Z41" t="str">
            <v>Valued in Nucleus</v>
          </cell>
        </row>
        <row r="42">
          <cell r="C42">
            <v>201109</v>
          </cell>
          <cell r="E42">
            <v>67038</v>
          </cell>
          <cell r="Y42">
            <v>-378897.25659583445</v>
          </cell>
          <cell r="Z42" t="str">
            <v>Valued in Nucleus</v>
          </cell>
        </row>
        <row r="43">
          <cell r="C43">
            <v>201110</v>
          </cell>
          <cell r="E43">
            <v>67038</v>
          </cell>
          <cell r="Y43">
            <v>-378687.64537041052</v>
          </cell>
          <cell r="Z43" t="str">
            <v>Valued in Nucleus</v>
          </cell>
        </row>
        <row r="44">
          <cell r="C44">
            <v>201101</v>
          </cell>
          <cell r="E44">
            <v>84190</v>
          </cell>
          <cell r="Y44">
            <v>-1315330.0433804295</v>
          </cell>
          <cell r="Z44" t="str">
            <v>Valued in Nucleus</v>
          </cell>
        </row>
        <row r="45">
          <cell r="C45">
            <v>201102</v>
          </cell>
          <cell r="E45">
            <v>84190</v>
          </cell>
          <cell r="Y45">
            <v>-1315020.8656684582</v>
          </cell>
          <cell r="Z45" t="str">
            <v>Valued in Nucleus</v>
          </cell>
        </row>
        <row r="46">
          <cell r="C46">
            <v>201103</v>
          </cell>
          <cell r="E46">
            <v>84190</v>
          </cell>
          <cell r="Y46">
            <v>-1314689.5742515908</v>
          </cell>
          <cell r="Z46" t="str">
            <v>Valued in Nucleus</v>
          </cell>
        </row>
        <row r="47">
          <cell r="C47">
            <v>201104</v>
          </cell>
          <cell r="E47">
            <v>84190</v>
          </cell>
          <cell r="Y47">
            <v>-1310907.3418832798</v>
          </cell>
          <cell r="Z47" t="str">
            <v>Valued in Nucleus</v>
          </cell>
        </row>
        <row r="48">
          <cell r="C48">
            <v>201105</v>
          </cell>
          <cell r="E48">
            <v>84190</v>
          </cell>
          <cell r="Y48">
            <v>-1310468.5976790932</v>
          </cell>
          <cell r="Z48" t="str">
            <v>Valued in Nucleus</v>
          </cell>
        </row>
        <row r="49">
          <cell r="C49">
            <v>201106</v>
          </cell>
          <cell r="E49">
            <v>84190</v>
          </cell>
          <cell r="Y49">
            <v>-1309971.9109377183</v>
          </cell>
          <cell r="Z49" t="str">
            <v>Valued in Nucleus</v>
          </cell>
        </row>
        <row r="50">
          <cell r="C50">
            <v>201107</v>
          </cell>
          <cell r="E50">
            <v>84190</v>
          </cell>
          <cell r="Y50">
            <v>-1309418.7356131214</v>
          </cell>
          <cell r="Z50" t="str">
            <v>Valued in Nucleus</v>
          </cell>
        </row>
        <row r="51">
          <cell r="C51">
            <v>201108</v>
          </cell>
          <cell r="E51">
            <v>84190</v>
          </cell>
          <cell r="Y51">
            <v>-1308810.1923689363</v>
          </cell>
          <cell r="Z51" t="str">
            <v>Valued in Nucleus</v>
          </cell>
        </row>
        <row r="52">
          <cell r="C52">
            <v>201109</v>
          </cell>
          <cell r="E52">
            <v>84190</v>
          </cell>
          <cell r="Y52">
            <v>-1304488.1377984949</v>
          </cell>
          <cell r="Z52" t="str">
            <v>Valued in Nucleus</v>
          </cell>
        </row>
        <row r="53">
          <cell r="C53">
            <v>201110</v>
          </cell>
          <cell r="E53">
            <v>84190</v>
          </cell>
          <cell r="Y53">
            <v>-1303766.476840663</v>
          </cell>
          <cell r="Z53" t="str">
            <v>Valued in Nucleus</v>
          </cell>
        </row>
        <row r="54">
          <cell r="C54">
            <v>201101</v>
          </cell>
          <cell r="E54">
            <v>85138</v>
          </cell>
          <cell r="Y54">
            <v>-1337014.7015776683</v>
          </cell>
          <cell r="Z54" t="str">
            <v>Valued from Nucleus</v>
          </cell>
        </row>
        <row r="55">
          <cell r="C55">
            <v>201102</v>
          </cell>
          <cell r="E55">
            <v>85138</v>
          </cell>
          <cell r="Y55">
            <v>-1336700.4267320612</v>
          </cell>
          <cell r="Z55" t="str">
            <v>Valued from Nucleus</v>
          </cell>
        </row>
        <row r="56">
          <cell r="C56">
            <v>201103</v>
          </cell>
          <cell r="E56">
            <v>85138</v>
          </cell>
          <cell r="Y56">
            <v>-1336363.6736128822</v>
          </cell>
          <cell r="Z56" t="str">
            <v>Valued from Nucleus</v>
          </cell>
        </row>
        <row r="57">
          <cell r="C57">
            <v>201101</v>
          </cell>
          <cell r="E57">
            <v>167165</v>
          </cell>
          <cell r="Y57">
            <v>0</v>
          </cell>
          <cell r="Z57" t="str">
            <v>Not Valued from Nucleus - Model AZ</v>
          </cell>
        </row>
        <row r="58">
          <cell r="C58">
            <v>201102</v>
          </cell>
          <cell r="E58">
            <v>167165</v>
          </cell>
          <cell r="Y58">
            <v>0</v>
          </cell>
          <cell r="Z58" t="str">
            <v>Not Valued from Nucleus - Model AZ</v>
          </cell>
        </row>
        <row r="59">
          <cell r="C59">
            <v>201103</v>
          </cell>
          <cell r="E59">
            <v>167165</v>
          </cell>
          <cell r="Y59">
            <v>0</v>
          </cell>
          <cell r="Z59" t="str">
            <v>Not Valued from Nucleus - Model AZ</v>
          </cell>
        </row>
        <row r="60">
          <cell r="C60">
            <v>201104</v>
          </cell>
          <cell r="E60">
            <v>167165</v>
          </cell>
          <cell r="Y60">
            <v>0</v>
          </cell>
          <cell r="Z60" t="str">
            <v>Not Valued from Nucleus - Model AZ</v>
          </cell>
        </row>
        <row r="61">
          <cell r="C61">
            <v>201105</v>
          </cell>
          <cell r="E61">
            <v>167165</v>
          </cell>
          <cell r="Y61">
            <v>0</v>
          </cell>
          <cell r="Z61" t="str">
            <v>Not Valued from Nucleus - Model AZ</v>
          </cell>
        </row>
        <row r="62">
          <cell r="C62">
            <v>201106</v>
          </cell>
          <cell r="E62">
            <v>167165</v>
          </cell>
          <cell r="Y62">
            <v>0</v>
          </cell>
          <cell r="Z62" t="str">
            <v>Not Valued from Nucleus - Model AZ</v>
          </cell>
        </row>
        <row r="63">
          <cell r="C63">
            <v>201107</v>
          </cell>
          <cell r="E63">
            <v>167165</v>
          </cell>
          <cell r="Y63">
            <v>0</v>
          </cell>
          <cell r="Z63" t="str">
            <v>Not Valued from Nucleus - Model AZ</v>
          </cell>
        </row>
        <row r="64">
          <cell r="C64">
            <v>201108</v>
          </cell>
          <cell r="E64">
            <v>167165</v>
          </cell>
          <cell r="Y64">
            <v>0</v>
          </cell>
          <cell r="Z64" t="str">
            <v>Not Valued from Nucleus - Model AZ</v>
          </cell>
        </row>
        <row r="65">
          <cell r="C65">
            <v>201109</v>
          </cell>
          <cell r="E65">
            <v>167165</v>
          </cell>
          <cell r="Y65">
            <v>0</v>
          </cell>
          <cell r="Z65" t="str">
            <v>Not Valued from Nucleus - Model AZ</v>
          </cell>
        </row>
        <row r="66">
          <cell r="C66">
            <v>201110</v>
          </cell>
          <cell r="E66">
            <v>167165</v>
          </cell>
          <cell r="Y66">
            <v>0</v>
          </cell>
          <cell r="Z66" t="str">
            <v>Not Valued from Nucleus - Model AZ</v>
          </cell>
        </row>
        <row r="67">
          <cell r="C67">
            <v>201101</v>
          </cell>
          <cell r="E67">
            <v>167167</v>
          </cell>
          <cell r="Y67">
            <v>0</v>
          </cell>
          <cell r="Z67" t="str">
            <v>Not Valued from Nucleus - Model AZ</v>
          </cell>
        </row>
        <row r="68">
          <cell r="C68">
            <v>201102</v>
          </cell>
          <cell r="E68">
            <v>167167</v>
          </cell>
          <cell r="Y68">
            <v>0</v>
          </cell>
          <cell r="Z68" t="str">
            <v>Not Valued from Nucleus - Model AZ</v>
          </cell>
        </row>
        <row r="69">
          <cell r="C69">
            <v>201103</v>
          </cell>
          <cell r="E69">
            <v>167167</v>
          </cell>
          <cell r="Y69">
            <v>0</v>
          </cell>
          <cell r="Z69" t="str">
            <v>Not Valued from Nucleus - Model AZ</v>
          </cell>
        </row>
        <row r="70">
          <cell r="C70">
            <v>201104</v>
          </cell>
          <cell r="E70">
            <v>167167</v>
          </cell>
          <cell r="Y70">
            <v>0</v>
          </cell>
          <cell r="Z70" t="str">
            <v>Not Valued from Nucleus - Model AZ</v>
          </cell>
        </row>
        <row r="71">
          <cell r="C71">
            <v>201105</v>
          </cell>
          <cell r="E71">
            <v>167167</v>
          </cell>
          <cell r="Y71">
            <v>0</v>
          </cell>
          <cell r="Z71" t="str">
            <v>Not Valued from Nucleus - Model AZ</v>
          </cell>
        </row>
        <row r="72">
          <cell r="C72">
            <v>201106</v>
          </cell>
          <cell r="E72">
            <v>167167</v>
          </cell>
          <cell r="Y72">
            <v>0</v>
          </cell>
          <cell r="Z72" t="str">
            <v>Not Valued from Nucleus - Model AZ</v>
          </cell>
        </row>
        <row r="73">
          <cell r="C73">
            <v>201107</v>
          </cell>
          <cell r="E73">
            <v>167167</v>
          </cell>
          <cell r="Y73">
            <v>0</v>
          </cell>
          <cell r="Z73" t="str">
            <v>Not Valued from Nucleus - Model AZ</v>
          </cell>
        </row>
        <row r="74">
          <cell r="C74">
            <v>201108</v>
          </cell>
          <cell r="E74">
            <v>167167</v>
          </cell>
          <cell r="Y74">
            <v>0</v>
          </cell>
          <cell r="Z74" t="str">
            <v>Not Valued from Nucleus - Model AZ</v>
          </cell>
        </row>
        <row r="75">
          <cell r="C75">
            <v>201109</v>
          </cell>
          <cell r="E75">
            <v>167167</v>
          </cell>
          <cell r="Y75">
            <v>0</v>
          </cell>
          <cell r="Z75" t="str">
            <v>Not Valued from Nucleus - Model AZ</v>
          </cell>
        </row>
        <row r="76">
          <cell r="C76">
            <v>201110</v>
          </cell>
          <cell r="E76">
            <v>167167</v>
          </cell>
          <cell r="Y76">
            <v>0</v>
          </cell>
          <cell r="Z76" t="str">
            <v>Not Valued from Nucleus - Model AZ</v>
          </cell>
        </row>
        <row r="77">
          <cell r="C77">
            <v>201101</v>
          </cell>
          <cell r="E77">
            <v>144663</v>
          </cell>
          <cell r="Y77">
            <v>-338.52489623028242</v>
          </cell>
          <cell r="Z77" t="str">
            <v>Valued from Nucleus</v>
          </cell>
        </row>
        <row r="78">
          <cell r="C78">
            <v>201102</v>
          </cell>
          <cell r="E78">
            <v>144663</v>
          </cell>
          <cell r="Y78">
            <v>-338.44532353794676</v>
          </cell>
          <cell r="Z78" t="str">
            <v>Valued from Nucleus</v>
          </cell>
        </row>
        <row r="79">
          <cell r="C79">
            <v>201103</v>
          </cell>
          <cell r="E79">
            <v>144663</v>
          </cell>
          <cell r="Y79">
            <v>-338.36005946823173</v>
          </cell>
          <cell r="Z79" t="str">
            <v>Valued from Nucleus</v>
          </cell>
        </row>
        <row r="80">
          <cell r="C80">
            <v>201101</v>
          </cell>
          <cell r="E80">
            <v>167165</v>
          </cell>
          <cell r="Y80">
            <v>0</v>
          </cell>
          <cell r="Z80" t="str">
            <v>Not Valued from Nucleus - Model AZ</v>
          </cell>
        </row>
        <row r="81">
          <cell r="C81">
            <v>201102</v>
          </cell>
          <cell r="E81">
            <v>167165</v>
          </cell>
          <cell r="Y81">
            <v>0</v>
          </cell>
          <cell r="Z81" t="str">
            <v>Not Valued from Nucleus - Model AZ</v>
          </cell>
        </row>
        <row r="82">
          <cell r="C82">
            <v>201103</v>
          </cell>
          <cell r="E82">
            <v>167165</v>
          </cell>
          <cell r="Y82">
            <v>0</v>
          </cell>
          <cell r="Z82" t="str">
            <v>Not Valued from Nucleus - Model AZ</v>
          </cell>
        </row>
        <row r="83">
          <cell r="C83">
            <v>201104</v>
          </cell>
          <cell r="E83">
            <v>167165</v>
          </cell>
          <cell r="Y83">
            <v>0</v>
          </cell>
          <cell r="Z83" t="str">
            <v>Not Valued from Nucleus - Model AZ</v>
          </cell>
        </row>
        <row r="84">
          <cell r="C84">
            <v>201105</v>
          </cell>
          <cell r="E84">
            <v>167165</v>
          </cell>
          <cell r="Y84">
            <v>0</v>
          </cell>
          <cell r="Z84" t="str">
            <v>Not Valued from Nucleus - Model AZ</v>
          </cell>
        </row>
        <row r="85">
          <cell r="C85">
            <v>201106</v>
          </cell>
          <cell r="E85">
            <v>167165</v>
          </cell>
          <cell r="Y85">
            <v>0</v>
          </cell>
          <cell r="Z85" t="str">
            <v>Not Valued from Nucleus - Model AZ</v>
          </cell>
        </row>
        <row r="86">
          <cell r="C86">
            <v>201107</v>
          </cell>
          <cell r="E86">
            <v>167165</v>
          </cell>
          <cell r="Y86">
            <v>0</v>
          </cell>
          <cell r="Z86" t="str">
            <v>Not Valued from Nucleus - Model AZ</v>
          </cell>
        </row>
        <row r="87">
          <cell r="C87">
            <v>201108</v>
          </cell>
          <cell r="E87">
            <v>167165</v>
          </cell>
          <cell r="Y87">
            <v>0</v>
          </cell>
          <cell r="Z87" t="str">
            <v>Not Valued from Nucleus - Model AZ</v>
          </cell>
        </row>
        <row r="88">
          <cell r="C88">
            <v>201109</v>
          </cell>
          <cell r="E88">
            <v>167165</v>
          </cell>
          <cell r="Y88">
            <v>0</v>
          </cell>
          <cell r="Z88" t="str">
            <v>Not Valued from Nucleus - Model AZ</v>
          </cell>
        </row>
        <row r="89">
          <cell r="C89">
            <v>201110</v>
          </cell>
          <cell r="E89">
            <v>167165</v>
          </cell>
          <cell r="Y89">
            <v>0</v>
          </cell>
          <cell r="Z89" t="str">
            <v>Not Valued from Nucleus - Model AZ</v>
          </cell>
        </row>
        <row r="90">
          <cell r="C90">
            <v>201101</v>
          </cell>
          <cell r="E90">
            <v>167167</v>
          </cell>
          <cell r="Y90">
            <v>0</v>
          </cell>
          <cell r="Z90" t="str">
            <v>Not Valued from Nucleus - Model AZ</v>
          </cell>
        </row>
        <row r="91">
          <cell r="C91">
            <v>201102</v>
          </cell>
          <cell r="E91">
            <v>167167</v>
          </cell>
          <cell r="Y91">
            <v>0</v>
          </cell>
          <cell r="Z91" t="str">
            <v>Not Valued from Nucleus - Model AZ</v>
          </cell>
        </row>
        <row r="92">
          <cell r="C92">
            <v>201103</v>
          </cell>
          <cell r="E92">
            <v>167167</v>
          </cell>
          <cell r="Y92">
            <v>0</v>
          </cell>
          <cell r="Z92" t="str">
            <v>Not Valued from Nucleus - Model AZ</v>
          </cell>
        </row>
        <row r="93">
          <cell r="C93">
            <v>201104</v>
          </cell>
          <cell r="E93">
            <v>167167</v>
          </cell>
          <cell r="Y93">
            <v>0</v>
          </cell>
          <cell r="Z93" t="str">
            <v>Not Valued from Nucleus - Model AZ</v>
          </cell>
        </row>
        <row r="94">
          <cell r="C94">
            <v>201105</v>
          </cell>
          <cell r="E94">
            <v>167167</v>
          </cell>
          <cell r="Y94">
            <v>0</v>
          </cell>
          <cell r="Z94" t="str">
            <v>Not Valued from Nucleus - Model AZ</v>
          </cell>
        </row>
        <row r="95">
          <cell r="C95">
            <v>201106</v>
          </cell>
          <cell r="E95">
            <v>167167</v>
          </cell>
          <cell r="Y95">
            <v>0</v>
          </cell>
          <cell r="Z95" t="str">
            <v>Not Valued from Nucleus - Model AZ</v>
          </cell>
        </row>
        <row r="96">
          <cell r="C96">
            <v>201107</v>
          </cell>
          <cell r="E96">
            <v>167167</v>
          </cell>
          <cell r="Y96">
            <v>0</v>
          </cell>
          <cell r="Z96" t="str">
            <v>Not Valued from Nucleus - Model AZ</v>
          </cell>
        </row>
        <row r="97">
          <cell r="C97">
            <v>201108</v>
          </cell>
          <cell r="E97">
            <v>167167</v>
          </cell>
          <cell r="Y97">
            <v>0</v>
          </cell>
          <cell r="Z97" t="str">
            <v>Not Valued from Nucleus - Model AZ</v>
          </cell>
        </row>
        <row r="98">
          <cell r="C98">
            <v>201109</v>
          </cell>
          <cell r="E98">
            <v>167167</v>
          </cell>
          <cell r="Y98">
            <v>0</v>
          </cell>
          <cell r="Z98" t="str">
            <v>Not Valued from Nucleus - Model AZ</v>
          </cell>
        </row>
        <row r="99">
          <cell r="C99">
            <v>201110</v>
          </cell>
          <cell r="E99">
            <v>167167</v>
          </cell>
          <cell r="Y99">
            <v>0</v>
          </cell>
          <cell r="Z99" t="str">
            <v>Not Valued from Nucleus - Model AZ</v>
          </cell>
        </row>
        <row r="100">
          <cell r="C100">
            <v>201101</v>
          </cell>
          <cell r="E100">
            <v>166059</v>
          </cell>
          <cell r="Y100">
            <v>0</v>
          </cell>
          <cell r="Z100" t="str">
            <v>Not Valued from Nucleus - Model</v>
          </cell>
        </row>
        <row r="101">
          <cell r="C101">
            <v>201102</v>
          </cell>
          <cell r="E101">
            <v>166059</v>
          </cell>
          <cell r="Y101">
            <v>0</v>
          </cell>
          <cell r="Z101" t="str">
            <v>Not Valued from Nucleus - Model</v>
          </cell>
        </row>
        <row r="102">
          <cell r="C102">
            <v>201103</v>
          </cell>
          <cell r="E102">
            <v>166059</v>
          </cell>
          <cell r="Y102">
            <v>0</v>
          </cell>
          <cell r="Z102" t="str">
            <v>Not Valued from Nucleus - Model</v>
          </cell>
        </row>
        <row r="103">
          <cell r="C103">
            <v>201104</v>
          </cell>
          <cell r="E103">
            <v>166059</v>
          </cell>
          <cell r="Y103">
            <v>0</v>
          </cell>
          <cell r="Z103" t="str">
            <v>Not Valued from Nucleus - Model</v>
          </cell>
        </row>
        <row r="104">
          <cell r="C104">
            <v>201105</v>
          </cell>
          <cell r="E104">
            <v>166059</v>
          </cell>
          <cell r="Y104">
            <v>0</v>
          </cell>
          <cell r="Z104" t="str">
            <v>Not Valued from Nucleus - Model</v>
          </cell>
        </row>
        <row r="105">
          <cell r="C105">
            <v>201106</v>
          </cell>
          <cell r="E105">
            <v>166059</v>
          </cell>
          <cell r="Y105">
            <v>0</v>
          </cell>
          <cell r="Z105" t="str">
            <v>Not Valued from Nucleus - Model</v>
          </cell>
        </row>
        <row r="106">
          <cell r="C106">
            <v>201107</v>
          </cell>
          <cell r="E106">
            <v>166059</v>
          </cell>
          <cell r="Y106">
            <v>0</v>
          </cell>
          <cell r="Z106" t="str">
            <v>Not Valued from Nucleus - Model</v>
          </cell>
        </row>
        <row r="107">
          <cell r="C107">
            <v>201108</v>
          </cell>
          <cell r="E107">
            <v>166059</v>
          </cell>
          <cell r="Y107">
            <v>0</v>
          </cell>
          <cell r="Z107" t="str">
            <v>Not Valued from Nucleus - Model</v>
          </cell>
        </row>
        <row r="108">
          <cell r="C108">
            <v>201109</v>
          </cell>
          <cell r="E108">
            <v>166059</v>
          </cell>
          <cell r="Y108">
            <v>0</v>
          </cell>
          <cell r="Z108" t="str">
            <v>Not Valued from Nucleus - Model</v>
          </cell>
        </row>
        <row r="109">
          <cell r="C109">
            <v>201110</v>
          </cell>
          <cell r="E109">
            <v>166059</v>
          </cell>
          <cell r="Y109">
            <v>0</v>
          </cell>
          <cell r="Z109" t="str">
            <v>Not Valued from Nucleus - Model</v>
          </cell>
        </row>
        <row r="110">
          <cell r="C110">
            <v>201101</v>
          </cell>
          <cell r="E110">
            <v>167264</v>
          </cell>
          <cell r="Y110">
            <v>-72628.588274508918</v>
          </cell>
          <cell r="Z110" t="str">
            <v>Valued from Nucleus</v>
          </cell>
        </row>
        <row r="111">
          <cell r="C111">
            <v>201102</v>
          </cell>
          <cell r="E111">
            <v>167264</v>
          </cell>
          <cell r="Y111">
            <v>-72611.516406608207</v>
          </cell>
          <cell r="Z111" t="str">
            <v>Valued from Nucleus</v>
          </cell>
        </row>
        <row r="112">
          <cell r="C112">
            <v>201103</v>
          </cell>
          <cell r="E112">
            <v>167264</v>
          </cell>
          <cell r="Y112">
            <v>-72593.223486108429</v>
          </cell>
          <cell r="Z112" t="str">
            <v>Valued from Nucleus</v>
          </cell>
        </row>
        <row r="113">
          <cell r="C113">
            <v>201104</v>
          </cell>
          <cell r="E113">
            <v>167264</v>
          </cell>
          <cell r="Y113">
            <v>-72391.90840690711</v>
          </cell>
          <cell r="Z113" t="str">
            <v>Valued from Nucleus</v>
          </cell>
        </row>
        <row r="114">
          <cell r="C114">
            <v>201105</v>
          </cell>
          <cell r="E114">
            <v>167264</v>
          </cell>
          <cell r="Y114">
            <v>-72367.679745407746</v>
          </cell>
          <cell r="Z114" t="str">
            <v>Valued from Nucleus</v>
          </cell>
        </row>
        <row r="115">
          <cell r="C115">
            <v>201106</v>
          </cell>
          <cell r="E115">
            <v>167264</v>
          </cell>
          <cell r="Y115">
            <v>-72340.251337663154</v>
          </cell>
          <cell r="Z115" t="str">
            <v>Valued from Nucleus</v>
          </cell>
        </row>
        <row r="116">
          <cell r="C116">
            <v>201107</v>
          </cell>
          <cell r="E116">
            <v>167264</v>
          </cell>
          <cell r="Y116">
            <v>-72309.703475009752</v>
          </cell>
          <cell r="Z116" t="str">
            <v>Valued from Nucleus</v>
          </cell>
        </row>
        <row r="117">
          <cell r="C117">
            <v>201108</v>
          </cell>
          <cell r="E117">
            <v>167264</v>
          </cell>
          <cell r="Y117">
            <v>-72276.098043575199</v>
          </cell>
          <cell r="Z117" t="str">
            <v>Valued from Nucleus</v>
          </cell>
        </row>
        <row r="118">
          <cell r="C118">
            <v>201109</v>
          </cell>
          <cell r="E118">
            <v>167264</v>
          </cell>
          <cell r="Y118">
            <v>-72045.533799195648</v>
          </cell>
          <cell r="Z118" t="str">
            <v>Valued from Nucleus</v>
          </cell>
        </row>
        <row r="119">
          <cell r="C119">
            <v>201110</v>
          </cell>
          <cell r="E119">
            <v>167264</v>
          </cell>
          <cell r="Y119">
            <v>-72005.677209148926</v>
          </cell>
          <cell r="Z119" t="str">
            <v>Valued from Nucleus</v>
          </cell>
        </row>
        <row r="120">
          <cell r="C120">
            <v>201101</v>
          </cell>
          <cell r="E120">
            <v>167265</v>
          </cell>
          <cell r="Y120">
            <v>-50665.956351846966</v>
          </cell>
          <cell r="Z120" t="str">
            <v>Valued from Nucleus</v>
          </cell>
        </row>
        <row r="121">
          <cell r="C121">
            <v>201102</v>
          </cell>
          <cell r="E121">
            <v>167265</v>
          </cell>
          <cell r="Y121">
            <v>-50654.046957289647</v>
          </cell>
          <cell r="Z121" t="str">
            <v>Valued from Nucleus</v>
          </cell>
        </row>
        <row r="122">
          <cell r="C122">
            <v>201103</v>
          </cell>
          <cell r="E122">
            <v>167265</v>
          </cell>
          <cell r="Y122">
            <v>-50641.285752182826</v>
          </cell>
          <cell r="Z122" t="str">
            <v>Valued from Nucleus</v>
          </cell>
        </row>
        <row r="123">
          <cell r="C123">
            <v>201104</v>
          </cell>
          <cell r="E123">
            <v>167265</v>
          </cell>
          <cell r="Y123">
            <v>-50500.847651180084</v>
          </cell>
          <cell r="Z123" t="str">
            <v>Valued from Nucleus</v>
          </cell>
        </row>
        <row r="124">
          <cell r="C124">
            <v>201105</v>
          </cell>
          <cell r="E124">
            <v>167265</v>
          </cell>
          <cell r="Y124">
            <v>-50483.945652460912</v>
          </cell>
          <cell r="Z124" t="str">
            <v>Valued from Nucleus</v>
          </cell>
        </row>
        <row r="125">
          <cell r="C125">
            <v>201106</v>
          </cell>
          <cell r="E125">
            <v>167265</v>
          </cell>
          <cell r="Y125">
            <v>-50464.811499607276</v>
          </cell>
          <cell r="Z125" t="str">
            <v>Valued from Nucleus</v>
          </cell>
        </row>
        <row r="126">
          <cell r="C126">
            <v>201107</v>
          </cell>
          <cell r="E126">
            <v>167265</v>
          </cell>
          <cell r="Y126">
            <v>-50443.501204135348</v>
          </cell>
          <cell r="Z126" t="str">
            <v>Valued from Nucleus</v>
          </cell>
        </row>
        <row r="127">
          <cell r="C127">
            <v>201108</v>
          </cell>
          <cell r="E127">
            <v>167265</v>
          </cell>
          <cell r="Y127">
            <v>-50420.057938023485</v>
          </cell>
          <cell r="Z127" t="str">
            <v>Valued from Nucleus</v>
          </cell>
        </row>
        <row r="128">
          <cell r="C128">
            <v>201109</v>
          </cell>
          <cell r="E128">
            <v>167265</v>
          </cell>
          <cell r="Y128">
            <v>-50259.215517434524</v>
          </cell>
          <cell r="Z128" t="str">
            <v>Valued from Nucleus</v>
          </cell>
        </row>
        <row r="129">
          <cell r="C129">
            <v>201110</v>
          </cell>
          <cell r="E129">
            <v>167265</v>
          </cell>
          <cell r="Y129">
            <v>-50231.411421284283</v>
          </cell>
          <cell r="Z129" t="str">
            <v>Valued from Nucleus</v>
          </cell>
        </row>
        <row r="130">
          <cell r="C130">
            <v>201101</v>
          </cell>
          <cell r="E130">
            <v>167266</v>
          </cell>
          <cell r="Y130">
            <v>-16883.377710000223</v>
          </cell>
          <cell r="Z130" t="str">
            <v>Valued from Nucleus</v>
          </cell>
        </row>
        <row r="131">
          <cell r="C131">
            <v>201102</v>
          </cell>
          <cell r="E131">
            <v>167266</v>
          </cell>
          <cell r="Y131">
            <v>-16879.409151601518</v>
          </cell>
          <cell r="Z131" t="str">
            <v>Valued from Nucleus</v>
          </cell>
        </row>
        <row r="132">
          <cell r="C132">
            <v>201103</v>
          </cell>
          <cell r="E132">
            <v>167266</v>
          </cell>
          <cell r="Y132">
            <v>-16875.15674502782</v>
          </cell>
          <cell r="Z132" t="str">
            <v>Valued from Nucleus</v>
          </cell>
        </row>
        <row r="133">
          <cell r="C133">
            <v>201104</v>
          </cell>
          <cell r="E133">
            <v>167266</v>
          </cell>
          <cell r="Y133">
            <v>-16828.358664525033</v>
          </cell>
          <cell r="Z133" t="str">
            <v>Valued from Nucleus</v>
          </cell>
        </row>
        <row r="134">
          <cell r="C134">
            <v>201105</v>
          </cell>
          <cell r="E134">
            <v>167266</v>
          </cell>
          <cell r="Y134">
            <v>-16822.72642447714</v>
          </cell>
          <cell r="Z134" t="str">
            <v>Valued from Nucleus</v>
          </cell>
        </row>
        <row r="135">
          <cell r="C135">
            <v>201106</v>
          </cell>
          <cell r="E135">
            <v>167266</v>
          </cell>
          <cell r="Y135">
            <v>-16816.350365421913</v>
          </cell>
          <cell r="Z135" t="str">
            <v>Valued from Nucleus</v>
          </cell>
        </row>
        <row r="136">
          <cell r="C136">
            <v>201107</v>
          </cell>
          <cell r="E136">
            <v>167266</v>
          </cell>
          <cell r="Y136">
            <v>-16809.249152033859</v>
          </cell>
          <cell r="Z136" t="str">
            <v>Valued from Nucleus</v>
          </cell>
        </row>
        <row r="137">
          <cell r="C137">
            <v>201108</v>
          </cell>
          <cell r="E137">
            <v>167266</v>
          </cell>
          <cell r="Y137">
            <v>-16801.437170478159</v>
          </cell>
          <cell r="Z137" t="str">
            <v>Valued from Nucleus</v>
          </cell>
        </row>
        <row r="138">
          <cell r="C138">
            <v>201109</v>
          </cell>
          <cell r="E138">
            <v>167266</v>
          </cell>
          <cell r="Y138">
            <v>-16747.839774235679</v>
          </cell>
          <cell r="Z138" t="str">
            <v>Valued from Nucleus</v>
          </cell>
        </row>
        <row r="139">
          <cell r="C139">
            <v>201110</v>
          </cell>
          <cell r="E139">
            <v>167266</v>
          </cell>
          <cell r="Y139">
            <v>-16738.574636636578</v>
          </cell>
          <cell r="Z139" t="str">
            <v>Valued from Nucleus</v>
          </cell>
        </row>
        <row r="140">
          <cell r="C140">
            <v>201101</v>
          </cell>
          <cell r="E140">
            <v>167267</v>
          </cell>
          <cell r="Y140">
            <v>-33782.578641846747</v>
          </cell>
          <cell r="Z140" t="str">
            <v>Valued from Nucleus</v>
          </cell>
        </row>
        <row r="141">
          <cell r="C141">
            <v>201102</v>
          </cell>
          <cell r="E141">
            <v>167267</v>
          </cell>
          <cell r="Y141">
            <v>-33774.637805688137</v>
          </cell>
          <cell r="Z141" t="str">
            <v>Valued from Nucleus</v>
          </cell>
        </row>
        <row r="142">
          <cell r="C142">
            <v>201103</v>
          </cell>
          <cell r="E142">
            <v>167267</v>
          </cell>
          <cell r="Y142">
            <v>-33766.12900715501</v>
          </cell>
          <cell r="Z142" t="str">
            <v>Valued from Nucleus</v>
          </cell>
        </row>
        <row r="143">
          <cell r="C143">
            <v>201104</v>
          </cell>
          <cell r="E143">
            <v>167267</v>
          </cell>
          <cell r="Y143">
            <v>-33672.488986655051</v>
          </cell>
          <cell r="Z143" t="str">
            <v>Valued from Nucleus</v>
          </cell>
        </row>
        <row r="144">
          <cell r="C144">
            <v>201105</v>
          </cell>
          <cell r="E144">
            <v>167267</v>
          </cell>
          <cell r="Y144">
            <v>-33661.219227983776</v>
          </cell>
          <cell r="Z144" t="str">
            <v>Valued from Nucleus</v>
          </cell>
        </row>
        <row r="145">
          <cell r="C145">
            <v>201106</v>
          </cell>
          <cell r="E145">
            <v>167267</v>
          </cell>
          <cell r="Y145">
            <v>-33648.461134185367</v>
          </cell>
          <cell r="Z145" t="str">
            <v>Valued from Nucleus</v>
          </cell>
        </row>
        <row r="146">
          <cell r="C146">
            <v>201107</v>
          </cell>
          <cell r="E146">
            <v>167267</v>
          </cell>
          <cell r="Y146">
            <v>-33634.252052101489</v>
          </cell>
          <cell r="Z146" t="str">
            <v>Valued from Nucleus</v>
          </cell>
        </row>
        <row r="147">
          <cell r="C147">
            <v>201108</v>
          </cell>
          <cell r="E147">
            <v>167267</v>
          </cell>
          <cell r="Y147">
            <v>-33618.620767545333</v>
          </cell>
          <cell r="Z147" t="str">
            <v>Valued from Nucleus</v>
          </cell>
        </row>
        <row r="148">
          <cell r="C148">
            <v>201109</v>
          </cell>
          <cell r="E148">
            <v>167267</v>
          </cell>
          <cell r="Y148">
            <v>-33511.375743198849</v>
          </cell>
          <cell r="Z148" t="str">
            <v>Valued from Nucleus</v>
          </cell>
        </row>
        <row r="149">
          <cell r="C149">
            <v>201110</v>
          </cell>
          <cell r="E149">
            <v>167267</v>
          </cell>
          <cell r="Y149">
            <v>-33492.836784647705</v>
          </cell>
          <cell r="Z149" t="str">
            <v>Valued from Nucleus</v>
          </cell>
        </row>
        <row r="150">
          <cell r="C150">
            <v>201101</v>
          </cell>
          <cell r="E150">
            <v>167264</v>
          </cell>
          <cell r="Y150">
            <v>-19647.639485509149</v>
          </cell>
          <cell r="Z150" t="str">
            <v>Valued from Nucleus</v>
          </cell>
        </row>
        <row r="151">
          <cell r="C151">
            <v>201102</v>
          </cell>
          <cell r="E151">
            <v>167264</v>
          </cell>
          <cell r="Y151">
            <v>-19643.021167656279</v>
          </cell>
          <cell r="Z151" t="str">
            <v>Valued from Nucleus</v>
          </cell>
        </row>
        <row r="152">
          <cell r="C152">
            <v>201103</v>
          </cell>
          <cell r="E152">
            <v>167264</v>
          </cell>
          <cell r="Y152">
            <v>-19638.072528068813</v>
          </cell>
          <cell r="Z152" t="str">
            <v>Valued from Nucleus</v>
          </cell>
        </row>
        <row r="153">
          <cell r="C153">
            <v>201104</v>
          </cell>
          <cell r="E153">
            <v>167264</v>
          </cell>
          <cell r="Y153">
            <v>-19581.575728351527</v>
          </cell>
          <cell r="Z153" t="str">
            <v>Valued from Nucleus</v>
          </cell>
        </row>
        <row r="154">
          <cell r="C154">
            <v>201105</v>
          </cell>
          <cell r="E154">
            <v>167264</v>
          </cell>
          <cell r="Y154">
            <v>-19575.022021170884</v>
          </cell>
          <cell r="Z154" t="str">
            <v>Valued from Nucleus</v>
          </cell>
        </row>
        <row r="155">
          <cell r="C155">
            <v>201106</v>
          </cell>
          <cell r="E155">
            <v>167264</v>
          </cell>
          <cell r="Y155">
            <v>-19567.60280187997</v>
          </cell>
          <cell r="Z155" t="str">
            <v>Valued from Nucleus</v>
          </cell>
        </row>
        <row r="156">
          <cell r="C156">
            <v>201107</v>
          </cell>
          <cell r="E156">
            <v>167264</v>
          </cell>
          <cell r="Y156">
            <v>-19559.339788802255</v>
          </cell>
          <cell r="Z156" t="str">
            <v>Valued from Nucleus</v>
          </cell>
        </row>
        <row r="157">
          <cell r="C157">
            <v>201108</v>
          </cell>
          <cell r="E157">
            <v>167264</v>
          </cell>
          <cell r="Y157">
            <v>-19550.249721762986</v>
          </cell>
          <cell r="Z157" t="str">
            <v>Valued from Nucleus</v>
          </cell>
        </row>
        <row r="158">
          <cell r="C158">
            <v>201109</v>
          </cell>
          <cell r="E158">
            <v>167264</v>
          </cell>
          <cell r="Y158">
            <v>-19485.689370188804</v>
          </cell>
          <cell r="Z158" t="str">
            <v>Valued from Nucleus</v>
          </cell>
        </row>
        <row r="159">
          <cell r="C159">
            <v>201110</v>
          </cell>
          <cell r="E159">
            <v>167264</v>
          </cell>
          <cell r="Y159">
            <v>-19474.909616163106</v>
          </cell>
          <cell r="Z159" t="str">
            <v>Valued from Nucleus</v>
          </cell>
        </row>
        <row r="160">
          <cell r="C160">
            <v>201101</v>
          </cell>
          <cell r="E160">
            <v>167165</v>
          </cell>
          <cell r="Y160">
            <v>0</v>
          </cell>
          <cell r="Z160" t="str">
            <v>Not Valued from Nucleus - Model AZ</v>
          </cell>
        </row>
        <row r="161">
          <cell r="C161">
            <v>201102</v>
          </cell>
          <cell r="E161">
            <v>167165</v>
          </cell>
          <cell r="Y161">
            <v>0</v>
          </cell>
          <cell r="Z161" t="str">
            <v>Not Valued from Nucleus - Model AZ</v>
          </cell>
        </row>
        <row r="162">
          <cell r="C162">
            <v>201103</v>
          </cell>
          <cell r="E162">
            <v>167165</v>
          </cell>
          <cell r="Y162">
            <v>0</v>
          </cell>
          <cell r="Z162" t="str">
            <v>Not Valued from Nucleus - Model AZ</v>
          </cell>
        </row>
        <row r="163">
          <cell r="C163">
            <v>201104</v>
          </cell>
          <cell r="E163">
            <v>167165</v>
          </cell>
          <cell r="Y163">
            <v>0</v>
          </cell>
          <cell r="Z163" t="str">
            <v>Not Valued from Nucleus - Model AZ</v>
          </cell>
        </row>
        <row r="164">
          <cell r="C164">
            <v>201105</v>
          </cell>
          <cell r="E164">
            <v>167165</v>
          </cell>
          <cell r="Y164">
            <v>0</v>
          </cell>
          <cell r="Z164" t="str">
            <v>Not Valued from Nucleus - Model AZ</v>
          </cell>
        </row>
        <row r="165">
          <cell r="C165">
            <v>201106</v>
          </cell>
          <cell r="E165">
            <v>167165</v>
          </cell>
          <cell r="Y165">
            <v>0</v>
          </cell>
          <cell r="Z165" t="str">
            <v>Not Valued from Nucleus - Model AZ</v>
          </cell>
        </row>
        <row r="166">
          <cell r="C166">
            <v>201107</v>
          </cell>
          <cell r="E166">
            <v>167165</v>
          </cell>
          <cell r="Y166">
            <v>0</v>
          </cell>
          <cell r="Z166" t="str">
            <v>Not Valued from Nucleus - Model AZ</v>
          </cell>
        </row>
        <row r="167">
          <cell r="C167">
            <v>201108</v>
          </cell>
          <cell r="E167">
            <v>167165</v>
          </cell>
          <cell r="Y167">
            <v>0</v>
          </cell>
          <cell r="Z167" t="str">
            <v>Not Valued from Nucleus - Model AZ</v>
          </cell>
        </row>
        <row r="168">
          <cell r="C168">
            <v>201109</v>
          </cell>
          <cell r="E168">
            <v>167165</v>
          </cell>
          <cell r="Y168">
            <v>0</v>
          </cell>
          <cell r="Z168" t="str">
            <v>Not Valued from Nucleus - Model AZ</v>
          </cell>
        </row>
        <row r="169">
          <cell r="C169">
            <v>201110</v>
          </cell>
          <cell r="E169">
            <v>167165</v>
          </cell>
          <cell r="Y169">
            <v>0</v>
          </cell>
          <cell r="Z169" t="str">
            <v>Not Valued from Nucleus - Model AZ</v>
          </cell>
        </row>
        <row r="170">
          <cell r="C170">
            <v>201101</v>
          </cell>
          <cell r="E170">
            <v>167265</v>
          </cell>
          <cell r="Y170">
            <v>-13706.261793594836</v>
          </cell>
          <cell r="Z170" t="str">
            <v>Valued from Nucleus</v>
          </cell>
        </row>
        <row r="171">
          <cell r="C171">
            <v>201102</v>
          </cell>
          <cell r="E171">
            <v>167265</v>
          </cell>
          <cell r="Y171">
            <v>-13703.040038961963</v>
          </cell>
          <cell r="Z171" t="str">
            <v>Valued from Nucleus</v>
          </cell>
        </row>
        <row r="172">
          <cell r="C172">
            <v>201103</v>
          </cell>
          <cell r="E172">
            <v>167265</v>
          </cell>
          <cell r="Y172">
            <v>-13699.587850735586</v>
          </cell>
          <cell r="Z172" t="str">
            <v>Valued from Nucleus</v>
          </cell>
        </row>
        <row r="173">
          <cell r="C173">
            <v>201104</v>
          </cell>
          <cell r="E173">
            <v>167265</v>
          </cell>
          <cell r="Y173">
            <v>-13660.175486314072</v>
          </cell>
          <cell r="Z173" t="str">
            <v>Valued from Nucleus</v>
          </cell>
        </row>
        <row r="174">
          <cell r="C174">
            <v>201105</v>
          </cell>
          <cell r="E174">
            <v>167265</v>
          </cell>
          <cell r="Y174">
            <v>-13655.60359733969</v>
          </cell>
          <cell r="Z174" t="str">
            <v>Valued from Nucleus</v>
          </cell>
        </row>
        <row r="175">
          <cell r="C175">
            <v>201106</v>
          </cell>
          <cell r="E175">
            <v>167265</v>
          </cell>
          <cell r="Y175">
            <v>-13650.427924100144</v>
          </cell>
          <cell r="Z175" t="str">
            <v>Valued from Nucleus</v>
          </cell>
        </row>
        <row r="176">
          <cell r="C176">
            <v>201107</v>
          </cell>
          <cell r="E176">
            <v>167265</v>
          </cell>
          <cell r="Y176">
            <v>-13644.663617373601</v>
          </cell>
          <cell r="Z176" t="str">
            <v>Valued from Nucleus</v>
          </cell>
        </row>
        <row r="177">
          <cell r="C177">
            <v>201108</v>
          </cell>
          <cell r="E177">
            <v>167265</v>
          </cell>
          <cell r="Y177">
            <v>-13638.322354920498</v>
          </cell>
          <cell r="Z177" t="str">
            <v>Valued from Nucleus</v>
          </cell>
        </row>
        <row r="178">
          <cell r="C178">
            <v>201109</v>
          </cell>
          <cell r="E178">
            <v>167265</v>
          </cell>
          <cell r="Y178">
            <v>-13593.284828615369</v>
          </cell>
          <cell r="Z178" t="str">
            <v>Valued from Nucleus</v>
          </cell>
        </row>
        <row r="179">
          <cell r="C179">
            <v>201110</v>
          </cell>
          <cell r="E179">
            <v>167265</v>
          </cell>
          <cell r="Y179">
            <v>-13585.764834630558</v>
          </cell>
          <cell r="Z179" t="str">
            <v>Valued from Nucleus</v>
          </cell>
        </row>
        <row r="180">
          <cell r="C180">
            <v>201101</v>
          </cell>
          <cell r="E180">
            <v>167267</v>
          </cell>
          <cell r="Y180">
            <v>-9138.9347062226661</v>
          </cell>
          <cell r="Z180" t="str">
            <v>Valued from Nucleus</v>
          </cell>
        </row>
        <row r="181">
          <cell r="C181">
            <v>201102</v>
          </cell>
          <cell r="E181">
            <v>167267</v>
          </cell>
          <cell r="Y181">
            <v>-9136.7865344109268</v>
          </cell>
          <cell r="Z181" t="str">
            <v>Valued from Nucleus</v>
          </cell>
        </row>
        <row r="182">
          <cell r="C182">
            <v>201103</v>
          </cell>
          <cell r="E182">
            <v>167267</v>
          </cell>
          <cell r="Y182">
            <v>-9134.4847162150145</v>
          </cell>
          <cell r="Z182" t="str">
            <v>Valued from Nucleus</v>
          </cell>
        </row>
        <row r="183">
          <cell r="C183">
            <v>201104</v>
          </cell>
          <cell r="E183">
            <v>167267</v>
          </cell>
          <cell r="Y183">
            <v>-9108.2057037103514</v>
          </cell>
          <cell r="Z183" t="str">
            <v>Valued from Nucleus</v>
          </cell>
        </row>
        <row r="184">
          <cell r="C184">
            <v>201105</v>
          </cell>
          <cell r="E184">
            <v>167267</v>
          </cell>
          <cell r="Y184">
            <v>-9105.1573017864575</v>
          </cell>
          <cell r="Z184" t="str">
            <v>Valued from Nucleus</v>
          </cell>
        </row>
        <row r="185">
          <cell r="C185">
            <v>201106</v>
          </cell>
          <cell r="E185">
            <v>167267</v>
          </cell>
          <cell r="Y185">
            <v>-9101.706314164212</v>
          </cell>
          <cell r="Z185" t="str">
            <v>Valued from Nucleus</v>
          </cell>
        </row>
        <row r="186">
          <cell r="C186">
            <v>201107</v>
          </cell>
          <cell r="E186">
            <v>167267</v>
          </cell>
          <cell r="Y186">
            <v>-9097.8628429396122</v>
          </cell>
          <cell r="Z186" t="str">
            <v>Valued from Nucleus</v>
          </cell>
        </row>
        <row r="187">
          <cell r="C187">
            <v>201108</v>
          </cell>
          <cell r="E187">
            <v>167267</v>
          </cell>
          <cell r="Y187">
            <v>-9093.6346745019564</v>
          </cell>
          <cell r="Z187" t="str">
            <v>Valued from Nucleus</v>
          </cell>
        </row>
        <row r="188">
          <cell r="C188">
            <v>201109</v>
          </cell>
          <cell r="E188">
            <v>167267</v>
          </cell>
          <cell r="Y188">
            <v>-9063.6049684865138</v>
          </cell>
          <cell r="Z188" t="str">
            <v>Valued from Nucleus</v>
          </cell>
        </row>
        <row r="189">
          <cell r="C189">
            <v>201110</v>
          </cell>
          <cell r="E189">
            <v>167267</v>
          </cell>
          <cell r="Y189">
            <v>-9058.5908563198755</v>
          </cell>
          <cell r="Z189" t="str">
            <v>Valued from Nucleus</v>
          </cell>
        </row>
        <row r="190">
          <cell r="C190">
            <v>201101</v>
          </cell>
          <cell r="E190">
            <v>167266</v>
          </cell>
          <cell r="Y190">
            <v>-9134.6541747443425</v>
          </cell>
          <cell r="Z190" t="str">
            <v>Valued from Nucleus</v>
          </cell>
        </row>
        <row r="191">
          <cell r="C191">
            <v>201102</v>
          </cell>
          <cell r="E191">
            <v>167266</v>
          </cell>
          <cell r="Y191">
            <v>-9132.5070091020698</v>
          </cell>
          <cell r="Z191" t="str">
            <v>Valued from Nucleus</v>
          </cell>
        </row>
        <row r="192">
          <cell r="C192">
            <v>201103</v>
          </cell>
          <cell r="E192">
            <v>167266</v>
          </cell>
          <cell r="Y192">
            <v>-9130.206269041144</v>
          </cell>
          <cell r="Z192" t="str">
            <v>Valued from Nucleus</v>
          </cell>
        </row>
        <row r="193">
          <cell r="C193">
            <v>201104</v>
          </cell>
          <cell r="E193">
            <v>167266</v>
          </cell>
          <cell r="Y193">
            <v>-9103.9395652074418</v>
          </cell>
          <cell r="Z193" t="str">
            <v>Valued from Nucleus</v>
          </cell>
        </row>
        <row r="194">
          <cell r="C194">
            <v>201105</v>
          </cell>
          <cell r="E194">
            <v>167266</v>
          </cell>
          <cell r="Y194">
            <v>-9100.8925911064634</v>
          </cell>
          <cell r="Z194" t="str">
            <v>Valued from Nucleus</v>
          </cell>
        </row>
        <row r="195">
          <cell r="C195">
            <v>201106</v>
          </cell>
          <cell r="E195">
            <v>167266</v>
          </cell>
          <cell r="Y195">
            <v>-9097.4432198718641</v>
          </cell>
          <cell r="Z195" t="str">
            <v>Valued from Nucleus</v>
          </cell>
        </row>
        <row r="196">
          <cell r="C196">
            <v>201107</v>
          </cell>
          <cell r="E196">
            <v>167266</v>
          </cell>
          <cell r="Y196">
            <v>-9093.6015488679768</v>
          </cell>
          <cell r="Z196" t="str">
            <v>Valued from Nucleus</v>
          </cell>
        </row>
        <row r="197">
          <cell r="C197">
            <v>201108</v>
          </cell>
          <cell r="E197">
            <v>167266</v>
          </cell>
          <cell r="Y197">
            <v>-9089.3753608370844</v>
          </cell>
          <cell r="Z197" t="str">
            <v>Valued from Nucleus</v>
          </cell>
        </row>
        <row r="198">
          <cell r="C198">
            <v>201109</v>
          </cell>
          <cell r="E198">
            <v>167266</v>
          </cell>
          <cell r="Y198">
            <v>-9059.359720257713</v>
          </cell>
          <cell r="Z198" t="str">
            <v>Valued from Nucleus</v>
          </cell>
        </row>
        <row r="199">
          <cell r="C199">
            <v>201110</v>
          </cell>
          <cell r="E199">
            <v>167266</v>
          </cell>
          <cell r="Y199">
            <v>-9054.3479566213646</v>
          </cell>
          <cell r="Z199" t="str">
            <v>Valued from Nucleus</v>
          </cell>
        </row>
        <row r="200">
          <cell r="C200">
            <v>201101</v>
          </cell>
          <cell r="E200">
            <v>166065</v>
          </cell>
          <cell r="Y200">
            <v>-66400.347374744466</v>
          </cell>
          <cell r="Z200" t="str">
            <v>Valued from Nucleus</v>
          </cell>
        </row>
        <row r="201">
          <cell r="C201">
            <v>201102</v>
          </cell>
          <cell r="E201">
            <v>166065</v>
          </cell>
          <cell r="Y201">
            <v>-66384.73949930763</v>
          </cell>
          <cell r="Z201" t="str">
            <v>Valued from Nucleus</v>
          </cell>
        </row>
        <row r="202">
          <cell r="C202">
            <v>201103</v>
          </cell>
          <cell r="E202">
            <v>166065</v>
          </cell>
          <cell r="Y202">
            <v>-66368.015282239081</v>
          </cell>
          <cell r="Z202" t="str">
            <v>Valued from Nucleus</v>
          </cell>
        </row>
        <row r="203">
          <cell r="C203">
            <v>201104</v>
          </cell>
          <cell r="E203">
            <v>166065</v>
          </cell>
          <cell r="Y203">
            <v>-66348.832299977992</v>
          </cell>
          <cell r="Z203" t="str">
            <v>Valued from Nucleus</v>
          </cell>
        </row>
        <row r="204">
          <cell r="C204">
            <v>201105</v>
          </cell>
          <cell r="E204">
            <v>166065</v>
          </cell>
          <cell r="Y204">
            <v>-66326.626180066916</v>
          </cell>
          <cell r="Z204" t="str">
            <v>Valued from Nucleus</v>
          </cell>
        </row>
        <row r="205">
          <cell r="C205">
            <v>201106</v>
          </cell>
          <cell r="E205">
            <v>166065</v>
          </cell>
          <cell r="Y205">
            <v>-66301.48741986914</v>
          </cell>
          <cell r="Z205" t="str">
            <v>Valued from Nucleus</v>
          </cell>
        </row>
        <row r="206">
          <cell r="C206">
            <v>201107</v>
          </cell>
          <cell r="E206">
            <v>166065</v>
          </cell>
          <cell r="Y206">
            <v>-66273.48960822256</v>
          </cell>
          <cell r="Z206" t="str">
            <v>Valued from Nucleus</v>
          </cell>
        </row>
        <row r="207">
          <cell r="C207">
            <v>201108</v>
          </cell>
          <cell r="E207">
            <v>166065</v>
          </cell>
          <cell r="Y207">
            <v>-66242.689465172225</v>
          </cell>
          <cell r="Z207" t="str">
            <v>Valued from Nucleus</v>
          </cell>
        </row>
        <row r="208">
          <cell r="C208">
            <v>201109</v>
          </cell>
          <cell r="E208">
            <v>166065</v>
          </cell>
          <cell r="Y208">
            <v>-66208.989793800385</v>
          </cell>
          <cell r="Z208" t="str">
            <v>Valued from Nucleus</v>
          </cell>
        </row>
        <row r="209">
          <cell r="C209">
            <v>201110</v>
          </cell>
          <cell r="E209">
            <v>166065</v>
          </cell>
          <cell r="Y209">
            <v>-66172.362060970001</v>
          </cell>
          <cell r="Z209" t="str">
            <v>Valued from Nucleus</v>
          </cell>
        </row>
        <row r="210">
          <cell r="C210">
            <v>201101</v>
          </cell>
          <cell r="E210">
            <v>166066</v>
          </cell>
          <cell r="Y210">
            <v>-43743.510604295792</v>
          </cell>
          <cell r="Z210" t="str">
            <v>Valued from Nucleus</v>
          </cell>
        </row>
        <row r="211">
          <cell r="C211">
            <v>201102</v>
          </cell>
          <cell r="E211">
            <v>166066</v>
          </cell>
          <cell r="Y211">
            <v>-43733.228380005174</v>
          </cell>
          <cell r="Z211" t="str">
            <v>Valued from Nucleus</v>
          </cell>
        </row>
        <row r="212">
          <cell r="C212">
            <v>201103</v>
          </cell>
          <cell r="E212">
            <v>166066</v>
          </cell>
          <cell r="Y212">
            <v>-43722.210727302889</v>
          </cell>
          <cell r="Z212" t="str">
            <v>Valued from Nucleus</v>
          </cell>
        </row>
        <row r="213">
          <cell r="C213">
            <v>201104</v>
          </cell>
          <cell r="E213">
            <v>166066</v>
          </cell>
          <cell r="Y213">
            <v>-43709.573278537384</v>
          </cell>
          <cell r="Z213" t="str">
            <v>Valued from Nucleus</v>
          </cell>
        </row>
        <row r="214">
          <cell r="C214">
            <v>201105</v>
          </cell>
          <cell r="E214">
            <v>166066</v>
          </cell>
          <cell r="Y214">
            <v>-43694.944233958326</v>
          </cell>
          <cell r="Z214" t="str">
            <v>Valued from Nucleus</v>
          </cell>
        </row>
        <row r="215">
          <cell r="C215">
            <v>201106</v>
          </cell>
          <cell r="E215">
            <v>166066</v>
          </cell>
          <cell r="Y215">
            <v>-43678.383211813598</v>
          </cell>
          <cell r="Z215" t="str">
            <v>Valued from Nucleus</v>
          </cell>
        </row>
        <row r="216">
          <cell r="C216">
            <v>201107</v>
          </cell>
          <cell r="E216">
            <v>166066</v>
          </cell>
          <cell r="Y216">
            <v>-43659.938691278978</v>
          </cell>
          <cell r="Z216" t="str">
            <v>Valued from Nucleus</v>
          </cell>
        </row>
        <row r="217">
          <cell r="C217">
            <v>201108</v>
          </cell>
          <cell r="E217">
            <v>166066</v>
          </cell>
          <cell r="Y217">
            <v>-43639.64803863327</v>
          </cell>
          <cell r="Z217" t="str">
            <v>Valued from Nucleus</v>
          </cell>
        </row>
        <row r="218">
          <cell r="C218">
            <v>201109</v>
          </cell>
          <cell r="E218">
            <v>166066</v>
          </cell>
          <cell r="Y218">
            <v>-43617.447222066803</v>
          </cell>
          <cell r="Z218" t="str">
            <v>Valued from Nucleus</v>
          </cell>
        </row>
        <row r="219">
          <cell r="C219">
            <v>201110</v>
          </cell>
          <cell r="E219">
            <v>166066</v>
          </cell>
          <cell r="Y219">
            <v>-43593.317444395092</v>
          </cell>
          <cell r="Z219" t="str">
            <v>Valued from Nucleus</v>
          </cell>
        </row>
        <row r="220">
          <cell r="C220">
            <v>201101</v>
          </cell>
          <cell r="E220">
            <v>166076</v>
          </cell>
          <cell r="Y220">
            <v>0</v>
          </cell>
          <cell r="Z220" t="str">
            <v>Not Valued from Nucleus - Model</v>
          </cell>
        </row>
        <row r="221">
          <cell r="C221">
            <v>201102</v>
          </cell>
          <cell r="E221">
            <v>166076</v>
          </cell>
          <cell r="Y221">
            <v>0</v>
          </cell>
          <cell r="Z221" t="str">
            <v>Not Valued from Nucleus - Model</v>
          </cell>
        </row>
        <row r="222">
          <cell r="C222">
            <v>201103</v>
          </cell>
          <cell r="E222">
            <v>166076</v>
          </cell>
          <cell r="Y222">
            <v>0</v>
          </cell>
          <cell r="Z222" t="str">
            <v>Not Valued from Nucleus - Model</v>
          </cell>
        </row>
        <row r="223">
          <cell r="C223">
            <v>201104</v>
          </cell>
          <cell r="E223">
            <v>166076</v>
          </cell>
          <cell r="Y223">
            <v>0</v>
          </cell>
          <cell r="Z223" t="str">
            <v>Not Valued from Nucleus - Model</v>
          </cell>
        </row>
        <row r="224">
          <cell r="C224">
            <v>201105</v>
          </cell>
          <cell r="E224">
            <v>166076</v>
          </cell>
          <cell r="Y224">
            <v>0</v>
          </cell>
          <cell r="Z224" t="str">
            <v>Not Valued from Nucleus - Model</v>
          </cell>
        </row>
        <row r="225">
          <cell r="C225">
            <v>201106</v>
          </cell>
          <cell r="E225">
            <v>166076</v>
          </cell>
          <cell r="Y225">
            <v>0</v>
          </cell>
          <cell r="Z225" t="str">
            <v>Not Valued from Nucleus - Model</v>
          </cell>
        </row>
        <row r="226">
          <cell r="C226">
            <v>201107</v>
          </cell>
          <cell r="E226">
            <v>166076</v>
          </cell>
          <cell r="Y226">
            <v>0</v>
          </cell>
          <cell r="Z226" t="str">
            <v>Not Valued from Nucleus - Model</v>
          </cell>
        </row>
        <row r="227">
          <cell r="C227">
            <v>201108</v>
          </cell>
          <cell r="E227">
            <v>166076</v>
          </cell>
          <cell r="Y227">
            <v>0</v>
          </cell>
          <cell r="Z227" t="str">
            <v>Not Valued from Nucleus - Model</v>
          </cell>
        </row>
        <row r="228">
          <cell r="C228">
            <v>201109</v>
          </cell>
          <cell r="E228">
            <v>166076</v>
          </cell>
          <cell r="Y228">
            <v>0</v>
          </cell>
          <cell r="Z228" t="str">
            <v>Not Valued from Nucleus - Model</v>
          </cell>
        </row>
        <row r="229">
          <cell r="C229">
            <v>201110</v>
          </cell>
          <cell r="E229">
            <v>166076</v>
          </cell>
          <cell r="Y229">
            <v>0</v>
          </cell>
          <cell r="Z229" t="str">
            <v>Not Valued from Nucleus - Model</v>
          </cell>
        </row>
        <row r="230">
          <cell r="C230">
            <v>201101</v>
          </cell>
          <cell r="E230">
            <v>167167</v>
          </cell>
          <cell r="Y230">
            <v>0</v>
          </cell>
          <cell r="Z230" t="str">
            <v>Not Valued from Nucleus - Model AZ</v>
          </cell>
        </row>
        <row r="231">
          <cell r="C231">
            <v>201102</v>
          </cell>
          <cell r="E231">
            <v>167167</v>
          </cell>
          <cell r="Y231">
            <v>0</v>
          </cell>
          <cell r="Z231" t="str">
            <v>Not Valued from Nucleus - Model AZ</v>
          </cell>
        </row>
        <row r="232">
          <cell r="C232">
            <v>201103</v>
          </cell>
          <cell r="E232">
            <v>167167</v>
          </cell>
          <cell r="Y232">
            <v>0</v>
          </cell>
          <cell r="Z232" t="str">
            <v>Not Valued from Nucleus - Model AZ</v>
          </cell>
        </row>
        <row r="233">
          <cell r="C233">
            <v>201104</v>
          </cell>
          <cell r="E233">
            <v>167167</v>
          </cell>
          <cell r="Y233">
            <v>0</v>
          </cell>
          <cell r="Z233" t="str">
            <v>Not Valued from Nucleus - Model AZ</v>
          </cell>
        </row>
        <row r="234">
          <cell r="C234">
            <v>201105</v>
          </cell>
          <cell r="E234">
            <v>167167</v>
          </cell>
          <cell r="Y234">
            <v>0</v>
          </cell>
          <cell r="Z234" t="str">
            <v>Not Valued from Nucleus - Model AZ</v>
          </cell>
        </row>
        <row r="235">
          <cell r="C235">
            <v>201106</v>
          </cell>
          <cell r="E235">
            <v>167167</v>
          </cell>
          <cell r="Y235">
            <v>0</v>
          </cell>
          <cell r="Z235" t="str">
            <v>Not Valued from Nucleus - Model AZ</v>
          </cell>
        </row>
        <row r="236">
          <cell r="C236">
            <v>201107</v>
          </cell>
          <cell r="E236">
            <v>167167</v>
          </cell>
          <cell r="Y236">
            <v>0</v>
          </cell>
          <cell r="Z236" t="str">
            <v>Not Valued from Nucleus - Model AZ</v>
          </cell>
        </row>
        <row r="237">
          <cell r="C237">
            <v>201108</v>
          </cell>
          <cell r="E237">
            <v>167167</v>
          </cell>
          <cell r="Y237">
            <v>0</v>
          </cell>
          <cell r="Z237" t="str">
            <v>Not Valued from Nucleus - Model AZ</v>
          </cell>
        </row>
        <row r="238">
          <cell r="C238">
            <v>201109</v>
          </cell>
          <cell r="E238">
            <v>167167</v>
          </cell>
          <cell r="Y238">
            <v>0</v>
          </cell>
          <cell r="Z238" t="str">
            <v>Not Valued from Nucleus - Model AZ</v>
          </cell>
        </row>
        <row r="239">
          <cell r="C239">
            <v>201110</v>
          </cell>
          <cell r="E239">
            <v>167167</v>
          </cell>
          <cell r="Y239">
            <v>0</v>
          </cell>
          <cell r="Z239" t="str">
            <v>Not Valued from Nucleus - Model AZ</v>
          </cell>
        </row>
        <row r="240">
          <cell r="C240">
            <v>201101</v>
          </cell>
          <cell r="E240">
            <v>167264</v>
          </cell>
          <cell r="Y240">
            <v>0</v>
          </cell>
          <cell r="Z240" t="str">
            <v>Valued from Nucleus</v>
          </cell>
        </row>
        <row r="241">
          <cell r="C241">
            <v>201102</v>
          </cell>
          <cell r="E241">
            <v>167264</v>
          </cell>
          <cell r="Y241">
            <v>0</v>
          </cell>
          <cell r="Z241" t="str">
            <v>Valued from Nucleus</v>
          </cell>
        </row>
        <row r="242">
          <cell r="C242">
            <v>201103</v>
          </cell>
          <cell r="E242">
            <v>167264</v>
          </cell>
          <cell r="Y242">
            <v>0</v>
          </cell>
          <cell r="Z242" t="str">
            <v>Valued from Nucleus</v>
          </cell>
        </row>
        <row r="243">
          <cell r="C243">
            <v>201104</v>
          </cell>
          <cell r="E243">
            <v>167264</v>
          </cell>
          <cell r="Y243">
            <v>0</v>
          </cell>
          <cell r="Z243" t="str">
            <v>Valued from Nucleus</v>
          </cell>
        </row>
        <row r="244">
          <cell r="C244">
            <v>201105</v>
          </cell>
          <cell r="E244">
            <v>167264</v>
          </cell>
          <cell r="Y244">
            <v>0</v>
          </cell>
          <cell r="Z244" t="str">
            <v>Valued from Nucleus</v>
          </cell>
        </row>
        <row r="245">
          <cell r="C245">
            <v>201106</v>
          </cell>
          <cell r="E245">
            <v>167264</v>
          </cell>
          <cell r="Y245">
            <v>0</v>
          </cell>
          <cell r="Z245" t="str">
            <v>Valued from Nucleus</v>
          </cell>
        </row>
        <row r="246">
          <cell r="C246">
            <v>201107</v>
          </cell>
          <cell r="E246">
            <v>167264</v>
          </cell>
          <cell r="Y246">
            <v>0</v>
          </cell>
          <cell r="Z246" t="str">
            <v>Valued from Nucleus</v>
          </cell>
        </row>
        <row r="247">
          <cell r="C247">
            <v>201108</v>
          </cell>
          <cell r="E247">
            <v>167264</v>
          </cell>
          <cell r="Y247">
            <v>0</v>
          </cell>
          <cell r="Z247" t="str">
            <v>Valued from Nucleus</v>
          </cell>
        </row>
        <row r="248">
          <cell r="C248">
            <v>201109</v>
          </cell>
          <cell r="E248">
            <v>167264</v>
          </cell>
          <cell r="Y248">
            <v>0</v>
          </cell>
          <cell r="Z248" t="str">
            <v>Valued from Nucleus</v>
          </cell>
        </row>
        <row r="249">
          <cell r="C249">
            <v>201110</v>
          </cell>
          <cell r="E249">
            <v>167264</v>
          </cell>
          <cell r="Y249">
            <v>0</v>
          </cell>
          <cell r="Z249" t="str">
            <v>Valued from Nucleus</v>
          </cell>
        </row>
        <row r="250">
          <cell r="C250">
            <v>201101</v>
          </cell>
          <cell r="E250">
            <v>167265</v>
          </cell>
          <cell r="Y250">
            <v>0</v>
          </cell>
          <cell r="Z250" t="str">
            <v>Valued from Nucleus</v>
          </cell>
        </row>
        <row r="251">
          <cell r="C251">
            <v>201102</v>
          </cell>
          <cell r="E251">
            <v>167265</v>
          </cell>
          <cell r="Y251">
            <v>0</v>
          </cell>
          <cell r="Z251" t="str">
            <v>Valued from Nucleus</v>
          </cell>
        </row>
        <row r="252">
          <cell r="C252">
            <v>201103</v>
          </cell>
          <cell r="E252">
            <v>167265</v>
          </cell>
          <cell r="Y252">
            <v>0</v>
          </cell>
          <cell r="Z252" t="str">
            <v>Valued from Nucleus</v>
          </cell>
        </row>
        <row r="253">
          <cell r="C253">
            <v>201104</v>
          </cell>
          <cell r="E253">
            <v>167265</v>
          </cell>
          <cell r="Y253">
            <v>0</v>
          </cell>
          <cell r="Z253" t="str">
            <v>Valued from Nucleus</v>
          </cell>
        </row>
        <row r="254">
          <cell r="C254">
            <v>201105</v>
          </cell>
          <cell r="E254">
            <v>167265</v>
          </cell>
          <cell r="Y254">
            <v>0</v>
          </cell>
          <cell r="Z254" t="str">
            <v>Valued from Nucleus</v>
          </cell>
        </row>
        <row r="255">
          <cell r="C255">
            <v>201106</v>
          </cell>
          <cell r="E255">
            <v>167265</v>
          </cell>
          <cell r="Y255">
            <v>0</v>
          </cell>
          <cell r="Z255" t="str">
            <v>Valued from Nucleus</v>
          </cell>
        </row>
        <row r="256">
          <cell r="C256">
            <v>201107</v>
          </cell>
          <cell r="E256">
            <v>167265</v>
          </cell>
          <cell r="Y256">
            <v>0</v>
          </cell>
          <cell r="Z256" t="str">
            <v>Valued from Nucleus</v>
          </cell>
        </row>
        <row r="257">
          <cell r="C257">
            <v>201108</v>
          </cell>
          <cell r="E257">
            <v>167265</v>
          </cell>
          <cell r="Y257">
            <v>0</v>
          </cell>
          <cell r="Z257" t="str">
            <v>Valued from Nucleus</v>
          </cell>
        </row>
        <row r="258">
          <cell r="C258">
            <v>201109</v>
          </cell>
          <cell r="E258">
            <v>167265</v>
          </cell>
          <cell r="Y258">
            <v>0</v>
          </cell>
          <cell r="Z258" t="str">
            <v>Valued from Nucleus</v>
          </cell>
        </row>
        <row r="259">
          <cell r="C259">
            <v>201110</v>
          </cell>
          <cell r="E259">
            <v>167265</v>
          </cell>
          <cell r="Y259">
            <v>0</v>
          </cell>
          <cell r="Z259" t="str">
            <v>Valued from Nucleus</v>
          </cell>
        </row>
        <row r="260">
          <cell r="C260">
            <v>201101</v>
          </cell>
          <cell r="E260">
            <v>167267</v>
          </cell>
          <cell r="Y260">
            <v>0</v>
          </cell>
          <cell r="Z260" t="str">
            <v>Valued from Nucleus</v>
          </cell>
        </row>
        <row r="261">
          <cell r="C261">
            <v>201102</v>
          </cell>
          <cell r="E261">
            <v>167267</v>
          </cell>
          <cell r="Y261">
            <v>0</v>
          </cell>
          <cell r="Z261" t="str">
            <v>Valued from Nucleus</v>
          </cell>
        </row>
        <row r="262">
          <cell r="C262">
            <v>201103</v>
          </cell>
          <cell r="E262">
            <v>167267</v>
          </cell>
          <cell r="Y262">
            <v>0</v>
          </cell>
          <cell r="Z262" t="str">
            <v>Valued from Nucleus</v>
          </cell>
        </row>
        <row r="263">
          <cell r="C263">
            <v>201104</v>
          </cell>
          <cell r="E263">
            <v>167267</v>
          </cell>
          <cell r="Y263">
            <v>0</v>
          </cell>
          <cell r="Z263" t="str">
            <v>Valued from Nucleus</v>
          </cell>
        </row>
        <row r="264">
          <cell r="C264">
            <v>201105</v>
          </cell>
          <cell r="E264">
            <v>167267</v>
          </cell>
          <cell r="Y264">
            <v>0</v>
          </cell>
          <cell r="Z264" t="str">
            <v>Valued from Nucleus</v>
          </cell>
        </row>
        <row r="265">
          <cell r="C265">
            <v>201106</v>
          </cell>
          <cell r="E265">
            <v>167267</v>
          </cell>
          <cell r="Y265">
            <v>0</v>
          </cell>
          <cell r="Z265" t="str">
            <v>Valued from Nucleus</v>
          </cell>
        </row>
        <row r="266">
          <cell r="C266">
            <v>201107</v>
          </cell>
          <cell r="E266">
            <v>167267</v>
          </cell>
          <cell r="Y266">
            <v>0</v>
          </cell>
          <cell r="Z266" t="str">
            <v>Valued from Nucleus</v>
          </cell>
        </row>
        <row r="267">
          <cell r="C267">
            <v>201108</v>
          </cell>
          <cell r="E267">
            <v>167267</v>
          </cell>
          <cell r="Y267">
            <v>0</v>
          </cell>
          <cell r="Z267" t="str">
            <v>Valued from Nucleus</v>
          </cell>
        </row>
        <row r="268">
          <cell r="C268">
            <v>201109</v>
          </cell>
          <cell r="E268">
            <v>167267</v>
          </cell>
          <cell r="Y268">
            <v>0</v>
          </cell>
          <cell r="Z268" t="str">
            <v>Valued from Nucleus</v>
          </cell>
        </row>
        <row r="269">
          <cell r="C269">
            <v>201110</v>
          </cell>
          <cell r="E269">
            <v>167267</v>
          </cell>
          <cell r="Y269">
            <v>0</v>
          </cell>
          <cell r="Z269" t="str">
            <v>Valued from Nucleus</v>
          </cell>
        </row>
        <row r="270">
          <cell r="C270">
            <v>201101</v>
          </cell>
          <cell r="E270">
            <v>167266</v>
          </cell>
          <cell r="Y270">
            <v>0</v>
          </cell>
          <cell r="Z270" t="str">
            <v>Valued from Nucleus</v>
          </cell>
        </row>
        <row r="271">
          <cell r="C271">
            <v>201102</v>
          </cell>
          <cell r="E271">
            <v>167266</v>
          </cell>
          <cell r="Y271">
            <v>0</v>
          </cell>
          <cell r="Z271" t="str">
            <v>Valued from Nucleus</v>
          </cell>
        </row>
        <row r="272">
          <cell r="C272">
            <v>201103</v>
          </cell>
          <cell r="E272">
            <v>167266</v>
          </cell>
          <cell r="Y272">
            <v>0</v>
          </cell>
          <cell r="Z272" t="str">
            <v>Valued from Nucleus</v>
          </cell>
        </row>
        <row r="273">
          <cell r="C273">
            <v>201104</v>
          </cell>
          <cell r="E273">
            <v>167266</v>
          </cell>
          <cell r="Y273">
            <v>0</v>
          </cell>
          <cell r="Z273" t="str">
            <v>Valued from Nucleus</v>
          </cell>
        </row>
        <row r="274">
          <cell r="C274">
            <v>201105</v>
          </cell>
          <cell r="E274">
            <v>167266</v>
          </cell>
          <cell r="Y274">
            <v>0</v>
          </cell>
          <cell r="Z274" t="str">
            <v>Valued from Nucleus</v>
          </cell>
        </row>
        <row r="275">
          <cell r="C275">
            <v>201106</v>
          </cell>
          <cell r="E275">
            <v>167266</v>
          </cell>
          <cell r="Y275">
            <v>0</v>
          </cell>
          <cell r="Z275" t="str">
            <v>Valued from Nucleus</v>
          </cell>
        </row>
        <row r="276">
          <cell r="C276">
            <v>201107</v>
          </cell>
          <cell r="E276">
            <v>167266</v>
          </cell>
          <cell r="Y276">
            <v>0</v>
          </cell>
          <cell r="Z276" t="str">
            <v>Valued from Nucleus</v>
          </cell>
        </row>
        <row r="277">
          <cell r="C277">
            <v>201108</v>
          </cell>
          <cell r="E277">
            <v>167266</v>
          </cell>
          <cell r="Y277">
            <v>0</v>
          </cell>
          <cell r="Z277" t="str">
            <v>Valued from Nucleus</v>
          </cell>
        </row>
        <row r="278">
          <cell r="C278">
            <v>201109</v>
          </cell>
          <cell r="E278">
            <v>167266</v>
          </cell>
          <cell r="Y278">
            <v>0</v>
          </cell>
          <cell r="Z278" t="str">
            <v>Valued from Nucleus</v>
          </cell>
        </row>
        <row r="279">
          <cell r="C279">
            <v>201110</v>
          </cell>
          <cell r="E279">
            <v>167266</v>
          </cell>
          <cell r="Y279">
            <v>0</v>
          </cell>
          <cell r="Z279" t="str">
            <v>Valued from Nucleus</v>
          </cell>
        </row>
        <row r="280">
          <cell r="C280">
            <v>201101</v>
          </cell>
          <cell r="E280">
            <v>166075</v>
          </cell>
          <cell r="Y280">
            <v>0</v>
          </cell>
          <cell r="Z280" t="str">
            <v>Not Valued from Nucleus - Model</v>
          </cell>
        </row>
        <row r="281">
          <cell r="C281">
            <v>201102</v>
          </cell>
          <cell r="E281">
            <v>166075</v>
          </cell>
          <cell r="Y281">
            <v>0</v>
          </cell>
          <cell r="Z281" t="str">
            <v>Not Valued from Nucleus - Model</v>
          </cell>
        </row>
        <row r="282">
          <cell r="C282">
            <v>201103</v>
          </cell>
          <cell r="E282">
            <v>166075</v>
          </cell>
          <cell r="Y282">
            <v>0</v>
          </cell>
          <cell r="Z282" t="str">
            <v>Not Valued from Nucleus - Model</v>
          </cell>
        </row>
        <row r="283">
          <cell r="C283">
            <v>201104</v>
          </cell>
          <cell r="E283">
            <v>166075</v>
          </cell>
          <cell r="Y283">
            <v>0</v>
          </cell>
          <cell r="Z283" t="str">
            <v>Not Valued from Nucleus - Model</v>
          </cell>
        </row>
        <row r="284">
          <cell r="C284">
            <v>201105</v>
          </cell>
          <cell r="E284">
            <v>166075</v>
          </cell>
          <cell r="Y284">
            <v>0</v>
          </cell>
          <cell r="Z284" t="str">
            <v>Not Valued from Nucleus - Model</v>
          </cell>
        </row>
        <row r="285">
          <cell r="C285">
            <v>201106</v>
          </cell>
          <cell r="E285">
            <v>166075</v>
          </cell>
          <cell r="Y285">
            <v>0</v>
          </cell>
          <cell r="Z285" t="str">
            <v>Not Valued from Nucleus - Model</v>
          </cell>
        </row>
        <row r="286">
          <cell r="C286">
            <v>201107</v>
          </cell>
          <cell r="E286">
            <v>166075</v>
          </cell>
          <cell r="Y286">
            <v>0</v>
          </cell>
          <cell r="Z286" t="str">
            <v>Not Valued from Nucleus - Model</v>
          </cell>
        </row>
        <row r="287">
          <cell r="C287">
            <v>201108</v>
          </cell>
          <cell r="E287">
            <v>166075</v>
          </cell>
          <cell r="Y287">
            <v>0</v>
          </cell>
          <cell r="Z287" t="str">
            <v>Not Valued from Nucleus - Model</v>
          </cell>
        </row>
        <row r="288">
          <cell r="C288">
            <v>201109</v>
          </cell>
          <cell r="E288">
            <v>166075</v>
          </cell>
          <cell r="Y288">
            <v>0</v>
          </cell>
          <cell r="Z288" t="str">
            <v>Not Valued from Nucleus - Model</v>
          </cell>
        </row>
        <row r="289">
          <cell r="C289">
            <v>201110</v>
          </cell>
          <cell r="E289">
            <v>166075</v>
          </cell>
          <cell r="Y289">
            <v>0</v>
          </cell>
          <cell r="Z289" t="str">
            <v>Not Valued from Nucleus - Model</v>
          </cell>
        </row>
        <row r="290">
          <cell r="C290">
            <v>201101</v>
          </cell>
          <cell r="E290">
            <v>166066</v>
          </cell>
          <cell r="Y290">
            <v>-89293.868018895242</v>
          </cell>
          <cell r="Z290" t="str">
            <v>Valued from Nucleus</v>
          </cell>
        </row>
        <row r="291">
          <cell r="C291">
            <v>201102</v>
          </cell>
          <cell r="E291">
            <v>166066</v>
          </cell>
          <cell r="Y291">
            <v>-89272.878858078839</v>
          </cell>
          <cell r="Z291" t="str">
            <v>Valued from Nucleus</v>
          </cell>
        </row>
        <row r="292">
          <cell r="C292">
            <v>201103</v>
          </cell>
          <cell r="E292">
            <v>166066</v>
          </cell>
          <cell r="Y292">
            <v>-89250.388463213734</v>
          </cell>
          <cell r="Z292" t="str">
            <v>Valued from Nucleus</v>
          </cell>
        </row>
        <row r="293">
          <cell r="C293">
            <v>201104</v>
          </cell>
          <cell r="E293">
            <v>166066</v>
          </cell>
          <cell r="Y293">
            <v>-89002.925285633188</v>
          </cell>
          <cell r="Z293" t="str">
            <v>Valued from Nucleus</v>
          </cell>
        </row>
        <row r="294">
          <cell r="C294">
            <v>201105</v>
          </cell>
          <cell r="E294">
            <v>166066</v>
          </cell>
          <cell r="Y294">
            <v>-88973.137125648806</v>
          </cell>
          <cell r="Z294" t="str">
            <v>Valued from Nucleus</v>
          </cell>
        </row>
        <row r="295">
          <cell r="C295">
            <v>201106</v>
          </cell>
          <cell r="E295">
            <v>166066</v>
          </cell>
          <cell r="Y295">
            <v>-88939.415006990559</v>
          </cell>
          <cell r="Z295" t="str">
            <v>Valued from Nucleus</v>
          </cell>
        </row>
        <row r="296">
          <cell r="C296">
            <v>201107</v>
          </cell>
          <cell r="E296">
            <v>166066</v>
          </cell>
          <cell r="Y296">
            <v>-88901.857644611126</v>
          </cell>
          <cell r="Z296" t="str">
            <v>Valued from Nucleus</v>
          </cell>
        </row>
        <row r="297">
          <cell r="C297">
            <v>201108</v>
          </cell>
          <cell r="E297">
            <v>166066</v>
          </cell>
          <cell r="Y297">
            <v>-88860.541125003045</v>
          </cell>
          <cell r="Z297" t="str">
            <v>Valued from Nucleus</v>
          </cell>
        </row>
        <row r="298">
          <cell r="C298">
            <v>201109</v>
          </cell>
          <cell r="E298">
            <v>166066</v>
          </cell>
          <cell r="Y298">
            <v>-88577.120669267533</v>
          </cell>
          <cell r="Z298" t="str">
            <v>Valued from Nucleus</v>
          </cell>
        </row>
        <row r="299">
          <cell r="C299">
            <v>201110</v>
          </cell>
          <cell r="E299">
            <v>166066</v>
          </cell>
          <cell r="Y299">
            <v>-88528.118575732165</v>
          </cell>
          <cell r="Z299" t="str">
            <v>Valued from Nucleus</v>
          </cell>
        </row>
        <row r="300">
          <cell r="C300">
            <v>201101</v>
          </cell>
          <cell r="E300">
            <v>166076</v>
          </cell>
          <cell r="Y300">
            <v>0</v>
          </cell>
          <cell r="Z300" t="str">
            <v>Not Valued from Nucleus - Model</v>
          </cell>
        </row>
        <row r="301">
          <cell r="C301">
            <v>201102</v>
          </cell>
          <cell r="E301">
            <v>166076</v>
          </cell>
          <cell r="Y301">
            <v>0</v>
          </cell>
          <cell r="Z301" t="str">
            <v>Not Valued from Nucleus - Model</v>
          </cell>
        </row>
        <row r="302">
          <cell r="C302">
            <v>201103</v>
          </cell>
          <cell r="E302">
            <v>166076</v>
          </cell>
          <cell r="Y302">
            <v>0</v>
          </cell>
          <cell r="Z302" t="str">
            <v>Not Valued from Nucleus - Model</v>
          </cell>
        </row>
        <row r="303">
          <cell r="C303">
            <v>201104</v>
          </cell>
          <cell r="E303">
            <v>166076</v>
          </cell>
          <cell r="Y303">
            <v>0</v>
          </cell>
          <cell r="Z303" t="str">
            <v>Not Valued from Nucleus - Model</v>
          </cell>
        </row>
        <row r="304">
          <cell r="C304">
            <v>201105</v>
          </cell>
          <cell r="E304">
            <v>166076</v>
          </cell>
          <cell r="Y304">
            <v>0</v>
          </cell>
          <cell r="Z304" t="str">
            <v>Not Valued from Nucleus - Model</v>
          </cell>
        </row>
        <row r="305">
          <cell r="C305">
            <v>201106</v>
          </cell>
          <cell r="E305">
            <v>166076</v>
          </cell>
          <cell r="Y305">
            <v>0</v>
          </cell>
          <cell r="Z305" t="str">
            <v>Not Valued from Nucleus - Model</v>
          </cell>
        </row>
        <row r="306">
          <cell r="C306">
            <v>201107</v>
          </cell>
          <cell r="E306">
            <v>166076</v>
          </cell>
          <cell r="Y306">
            <v>0</v>
          </cell>
          <cell r="Z306" t="str">
            <v>Not Valued from Nucleus - Model</v>
          </cell>
        </row>
        <row r="307">
          <cell r="C307">
            <v>201108</v>
          </cell>
          <cell r="E307">
            <v>166076</v>
          </cell>
          <cell r="Y307">
            <v>0</v>
          </cell>
          <cell r="Z307" t="str">
            <v>Not Valued from Nucleus - Model</v>
          </cell>
        </row>
        <row r="308">
          <cell r="C308">
            <v>201109</v>
          </cell>
          <cell r="E308">
            <v>166076</v>
          </cell>
          <cell r="Y308">
            <v>0</v>
          </cell>
          <cell r="Z308" t="str">
            <v>Not Valued from Nucleus - Model</v>
          </cell>
        </row>
        <row r="309">
          <cell r="C309">
            <v>201110</v>
          </cell>
          <cell r="E309">
            <v>166076</v>
          </cell>
          <cell r="Y309">
            <v>0</v>
          </cell>
          <cell r="Z309" t="str">
            <v>Not Valued from Nucleus - Model</v>
          </cell>
        </row>
        <row r="310">
          <cell r="C310">
            <v>201101</v>
          </cell>
          <cell r="E310">
            <v>167167</v>
          </cell>
          <cell r="Y310">
            <v>0</v>
          </cell>
          <cell r="Z310" t="str">
            <v>Not Valued from Nucleus - Model AZ</v>
          </cell>
        </row>
        <row r="311">
          <cell r="C311">
            <v>201102</v>
          </cell>
          <cell r="E311">
            <v>167167</v>
          </cell>
          <cell r="Y311">
            <v>0</v>
          </cell>
          <cell r="Z311" t="str">
            <v>Not Valued from Nucleus - Model AZ</v>
          </cell>
        </row>
        <row r="312">
          <cell r="C312">
            <v>201103</v>
          </cell>
          <cell r="E312">
            <v>167167</v>
          </cell>
          <cell r="Y312">
            <v>0</v>
          </cell>
          <cell r="Z312" t="str">
            <v>Not Valued from Nucleus - Model AZ</v>
          </cell>
        </row>
        <row r="313">
          <cell r="C313">
            <v>201104</v>
          </cell>
          <cell r="E313">
            <v>167167</v>
          </cell>
          <cell r="Y313">
            <v>0</v>
          </cell>
          <cell r="Z313" t="str">
            <v>Not Valued from Nucleus - Model AZ</v>
          </cell>
        </row>
        <row r="314">
          <cell r="C314">
            <v>201105</v>
          </cell>
          <cell r="E314">
            <v>167167</v>
          </cell>
          <cell r="Y314">
            <v>0</v>
          </cell>
          <cell r="Z314" t="str">
            <v>Not Valued from Nucleus - Model AZ</v>
          </cell>
        </row>
        <row r="315">
          <cell r="C315">
            <v>201106</v>
          </cell>
          <cell r="E315">
            <v>167167</v>
          </cell>
          <cell r="Y315">
            <v>0</v>
          </cell>
          <cell r="Z315" t="str">
            <v>Not Valued from Nucleus - Model AZ</v>
          </cell>
        </row>
        <row r="316">
          <cell r="C316">
            <v>201107</v>
          </cell>
          <cell r="E316">
            <v>167167</v>
          </cell>
          <cell r="Y316">
            <v>0</v>
          </cell>
          <cell r="Z316" t="str">
            <v>Not Valued from Nucleus - Model AZ</v>
          </cell>
        </row>
        <row r="317">
          <cell r="C317">
            <v>201108</v>
          </cell>
          <cell r="E317">
            <v>167167</v>
          </cell>
          <cell r="Y317">
            <v>0</v>
          </cell>
          <cell r="Z317" t="str">
            <v>Not Valued from Nucleus - Model AZ</v>
          </cell>
        </row>
        <row r="318">
          <cell r="C318">
            <v>201109</v>
          </cell>
          <cell r="E318">
            <v>167167</v>
          </cell>
          <cell r="Y318">
            <v>0</v>
          </cell>
          <cell r="Z318" t="str">
            <v>Not Valued from Nucleus - Model AZ</v>
          </cell>
        </row>
        <row r="319">
          <cell r="C319">
            <v>201110</v>
          </cell>
          <cell r="E319">
            <v>167167</v>
          </cell>
          <cell r="Y319">
            <v>0</v>
          </cell>
          <cell r="Z319" t="str">
            <v>Not Valued from Nucleus - Model AZ</v>
          </cell>
        </row>
        <row r="320">
          <cell r="C320">
            <v>201101</v>
          </cell>
          <cell r="E320">
            <v>167165</v>
          </cell>
          <cell r="Y320">
            <v>0</v>
          </cell>
          <cell r="Z320" t="str">
            <v>Not Valued from Nucleus - Model AZ</v>
          </cell>
        </row>
        <row r="321">
          <cell r="C321">
            <v>201102</v>
          </cell>
          <cell r="E321">
            <v>167165</v>
          </cell>
          <cell r="Y321">
            <v>0</v>
          </cell>
          <cell r="Z321" t="str">
            <v>Not Valued from Nucleus - Model AZ</v>
          </cell>
        </row>
        <row r="322">
          <cell r="C322">
            <v>201103</v>
          </cell>
          <cell r="E322">
            <v>167165</v>
          </cell>
          <cell r="Y322">
            <v>0</v>
          </cell>
          <cell r="Z322" t="str">
            <v>Not Valued from Nucleus - Model AZ</v>
          </cell>
        </row>
        <row r="323">
          <cell r="C323">
            <v>201104</v>
          </cell>
          <cell r="E323">
            <v>167165</v>
          </cell>
          <cell r="Y323">
            <v>0</v>
          </cell>
          <cell r="Z323" t="str">
            <v>Not Valued from Nucleus - Model AZ</v>
          </cell>
        </row>
        <row r="324">
          <cell r="C324">
            <v>201105</v>
          </cell>
          <cell r="E324">
            <v>167165</v>
          </cell>
          <cell r="Y324">
            <v>0</v>
          </cell>
          <cell r="Z324" t="str">
            <v>Not Valued from Nucleus - Model AZ</v>
          </cell>
        </row>
        <row r="325">
          <cell r="C325">
            <v>201106</v>
          </cell>
          <cell r="E325">
            <v>167165</v>
          </cell>
          <cell r="Y325">
            <v>0</v>
          </cell>
          <cell r="Z325" t="str">
            <v>Not Valued from Nucleus - Model AZ</v>
          </cell>
        </row>
        <row r="326">
          <cell r="C326">
            <v>201107</v>
          </cell>
          <cell r="E326">
            <v>167165</v>
          </cell>
          <cell r="Y326">
            <v>0</v>
          </cell>
          <cell r="Z326" t="str">
            <v>Not Valued from Nucleus - Model AZ</v>
          </cell>
        </row>
        <row r="327">
          <cell r="C327">
            <v>201108</v>
          </cell>
          <cell r="E327">
            <v>167165</v>
          </cell>
          <cell r="Y327">
            <v>0</v>
          </cell>
          <cell r="Z327" t="str">
            <v>Not Valued from Nucleus - Model AZ</v>
          </cell>
        </row>
        <row r="328">
          <cell r="C328">
            <v>201109</v>
          </cell>
          <cell r="E328">
            <v>167165</v>
          </cell>
          <cell r="Y328">
            <v>0</v>
          </cell>
          <cell r="Z328" t="str">
            <v>Not Valued from Nucleus - Model AZ</v>
          </cell>
        </row>
        <row r="329">
          <cell r="C329">
            <v>201110</v>
          </cell>
          <cell r="E329">
            <v>167165</v>
          </cell>
          <cell r="Y329">
            <v>0</v>
          </cell>
          <cell r="Z329" t="str">
            <v>Not Valued from Nucleus - Model AZ</v>
          </cell>
        </row>
        <row r="330">
          <cell r="C330">
            <v>201101</v>
          </cell>
          <cell r="E330">
            <v>167165</v>
          </cell>
          <cell r="Y330">
            <v>0</v>
          </cell>
          <cell r="Z330" t="str">
            <v>Not Valued from Nucleus - Model AZ</v>
          </cell>
        </row>
        <row r="331">
          <cell r="C331">
            <v>201102</v>
          </cell>
          <cell r="E331">
            <v>167165</v>
          </cell>
          <cell r="Y331">
            <v>0</v>
          </cell>
          <cell r="Z331" t="str">
            <v>Not Valued from Nucleus - Model AZ</v>
          </cell>
        </row>
        <row r="332">
          <cell r="C332">
            <v>201103</v>
          </cell>
          <cell r="E332">
            <v>167165</v>
          </cell>
          <cell r="Y332">
            <v>0</v>
          </cell>
          <cell r="Z332" t="str">
            <v>Not Valued from Nucleus - Model AZ</v>
          </cell>
        </row>
        <row r="333">
          <cell r="C333">
            <v>201104</v>
          </cell>
          <cell r="E333">
            <v>167165</v>
          </cell>
          <cell r="Y333">
            <v>0</v>
          </cell>
          <cell r="Z333" t="str">
            <v>Not Valued from Nucleus - Model AZ</v>
          </cell>
        </row>
        <row r="334">
          <cell r="C334">
            <v>201105</v>
          </cell>
          <cell r="E334">
            <v>167165</v>
          </cell>
          <cell r="Y334">
            <v>0</v>
          </cell>
          <cell r="Z334" t="str">
            <v>Not Valued from Nucleus - Model AZ</v>
          </cell>
        </row>
        <row r="335">
          <cell r="C335">
            <v>201106</v>
          </cell>
          <cell r="E335">
            <v>167165</v>
          </cell>
          <cell r="Y335">
            <v>0</v>
          </cell>
          <cell r="Z335" t="str">
            <v>Not Valued from Nucleus - Model AZ</v>
          </cell>
        </row>
        <row r="336">
          <cell r="C336">
            <v>201107</v>
          </cell>
          <cell r="E336">
            <v>167165</v>
          </cell>
          <cell r="Y336">
            <v>0</v>
          </cell>
          <cell r="Z336" t="str">
            <v>Not Valued from Nucleus - Model AZ</v>
          </cell>
        </row>
        <row r="337">
          <cell r="C337">
            <v>201108</v>
          </cell>
          <cell r="E337">
            <v>167165</v>
          </cell>
          <cell r="Y337">
            <v>0</v>
          </cell>
          <cell r="Z337" t="str">
            <v>Not Valued from Nucleus - Model AZ</v>
          </cell>
        </row>
        <row r="338">
          <cell r="C338">
            <v>201109</v>
          </cell>
          <cell r="E338">
            <v>167165</v>
          </cell>
          <cell r="Y338">
            <v>0</v>
          </cell>
          <cell r="Z338" t="str">
            <v>Not Valued from Nucleus - Model AZ</v>
          </cell>
        </row>
        <row r="339">
          <cell r="C339">
            <v>201110</v>
          </cell>
          <cell r="E339">
            <v>167165</v>
          </cell>
          <cell r="Y339">
            <v>0</v>
          </cell>
          <cell r="Z339" t="str">
            <v>Not Valued from Nucleus - Model AZ</v>
          </cell>
        </row>
        <row r="340">
          <cell r="C340">
            <v>201101</v>
          </cell>
          <cell r="E340">
            <v>167167</v>
          </cell>
          <cell r="Y340">
            <v>0</v>
          </cell>
          <cell r="Z340" t="str">
            <v>Not Valued from Nucleus - Model AZ</v>
          </cell>
        </row>
        <row r="341">
          <cell r="C341">
            <v>201102</v>
          </cell>
          <cell r="E341">
            <v>167167</v>
          </cell>
          <cell r="Y341">
            <v>0</v>
          </cell>
          <cell r="Z341" t="str">
            <v>Not Valued from Nucleus - Model AZ</v>
          </cell>
        </row>
        <row r="342">
          <cell r="C342">
            <v>201103</v>
          </cell>
          <cell r="E342">
            <v>167167</v>
          </cell>
          <cell r="Y342">
            <v>0</v>
          </cell>
          <cell r="Z342" t="str">
            <v>Not Valued from Nucleus - Model AZ</v>
          </cell>
        </row>
        <row r="343">
          <cell r="C343">
            <v>201104</v>
          </cell>
          <cell r="E343">
            <v>167167</v>
          </cell>
          <cell r="Y343">
            <v>0</v>
          </cell>
          <cell r="Z343" t="str">
            <v>Not Valued from Nucleus - Model AZ</v>
          </cell>
        </row>
        <row r="344">
          <cell r="C344">
            <v>201105</v>
          </cell>
          <cell r="E344">
            <v>167167</v>
          </cell>
          <cell r="Y344">
            <v>0</v>
          </cell>
          <cell r="Z344" t="str">
            <v>Not Valued from Nucleus - Model AZ</v>
          </cell>
        </row>
        <row r="345">
          <cell r="C345">
            <v>201106</v>
          </cell>
          <cell r="E345">
            <v>167167</v>
          </cell>
          <cell r="Y345">
            <v>0</v>
          </cell>
          <cell r="Z345" t="str">
            <v>Not Valued from Nucleus - Model AZ</v>
          </cell>
        </row>
        <row r="346">
          <cell r="C346">
            <v>201107</v>
          </cell>
          <cell r="E346">
            <v>167167</v>
          </cell>
          <cell r="Y346">
            <v>0</v>
          </cell>
          <cell r="Z346" t="str">
            <v>Not Valued from Nucleus - Model AZ</v>
          </cell>
        </row>
        <row r="347">
          <cell r="C347">
            <v>201108</v>
          </cell>
          <cell r="E347">
            <v>167167</v>
          </cell>
          <cell r="Y347">
            <v>0</v>
          </cell>
          <cell r="Z347" t="str">
            <v>Not Valued from Nucleus - Model AZ</v>
          </cell>
        </row>
        <row r="348">
          <cell r="C348">
            <v>201109</v>
          </cell>
          <cell r="E348">
            <v>167167</v>
          </cell>
          <cell r="Y348">
            <v>0</v>
          </cell>
          <cell r="Z348" t="str">
            <v>Not Valued from Nucleus - Model AZ</v>
          </cell>
        </row>
        <row r="349">
          <cell r="C349">
            <v>201110</v>
          </cell>
          <cell r="E349">
            <v>167167</v>
          </cell>
          <cell r="Y349">
            <v>0</v>
          </cell>
          <cell r="Z349" t="str">
            <v>Not Valued from Nucleus - Model AZ</v>
          </cell>
        </row>
        <row r="350">
          <cell r="C350">
            <v>201101</v>
          </cell>
          <cell r="E350">
            <v>166065</v>
          </cell>
          <cell r="Y350">
            <v>-495518.11427535757</v>
          </cell>
          <cell r="Z350" t="str">
            <v>Valued from Nucleus</v>
          </cell>
        </row>
        <row r="351">
          <cell r="C351">
            <v>201102</v>
          </cell>
          <cell r="E351">
            <v>166065</v>
          </cell>
          <cell r="Y351">
            <v>-495401.63920692663</v>
          </cell>
          <cell r="Z351" t="str">
            <v>Valued from Nucleus</v>
          </cell>
        </row>
        <row r="352">
          <cell r="C352">
            <v>201103</v>
          </cell>
          <cell r="E352">
            <v>166065</v>
          </cell>
          <cell r="Y352">
            <v>-495276.83334623184</v>
          </cell>
          <cell r="Z352" t="str">
            <v>Valued from Nucleus</v>
          </cell>
        </row>
        <row r="353">
          <cell r="C353">
            <v>201104</v>
          </cell>
          <cell r="E353">
            <v>166065</v>
          </cell>
          <cell r="Y353">
            <v>-495133.67874581169</v>
          </cell>
          <cell r="Z353" t="str">
            <v>Valued from Nucleus</v>
          </cell>
        </row>
        <row r="354">
          <cell r="C354">
            <v>201105</v>
          </cell>
          <cell r="E354">
            <v>166065</v>
          </cell>
          <cell r="Y354">
            <v>-494967.96372926806</v>
          </cell>
          <cell r="Z354" t="str">
            <v>Valued from Nucleus</v>
          </cell>
        </row>
        <row r="355">
          <cell r="C355">
            <v>201106</v>
          </cell>
          <cell r="E355">
            <v>166065</v>
          </cell>
          <cell r="Y355">
            <v>-494780.36364070047</v>
          </cell>
          <cell r="Z355" t="str">
            <v>Valued from Nucleus</v>
          </cell>
        </row>
        <row r="356">
          <cell r="C356">
            <v>201107</v>
          </cell>
          <cell r="E356">
            <v>166065</v>
          </cell>
          <cell r="Y356">
            <v>-494571.42764293146</v>
          </cell>
          <cell r="Z356" t="str">
            <v>Valued from Nucleus</v>
          </cell>
        </row>
        <row r="357">
          <cell r="C357">
            <v>201108</v>
          </cell>
          <cell r="E357">
            <v>166065</v>
          </cell>
          <cell r="Y357">
            <v>-494341.57901401434</v>
          </cell>
          <cell r="Z357" t="str">
            <v>Valued from Nucleus</v>
          </cell>
        </row>
        <row r="358">
          <cell r="C358">
            <v>201109</v>
          </cell>
          <cell r="E358">
            <v>166065</v>
          </cell>
          <cell r="Y358">
            <v>-494090.09241386689</v>
          </cell>
          <cell r="Z358" t="str">
            <v>Valued from Nucleus</v>
          </cell>
        </row>
        <row r="359">
          <cell r="C359">
            <v>201110</v>
          </cell>
          <cell r="E359">
            <v>166065</v>
          </cell>
          <cell r="Y359">
            <v>-493816.75491158152</v>
          </cell>
          <cell r="Z359" t="str">
            <v>Valued from Nucleus</v>
          </cell>
        </row>
        <row r="360">
          <cell r="C360">
            <v>201101</v>
          </cell>
          <cell r="E360">
            <v>166075</v>
          </cell>
          <cell r="Y360">
            <v>0</v>
          </cell>
          <cell r="Z360" t="str">
            <v>Not Valued from Nucleus - Model</v>
          </cell>
        </row>
        <row r="361">
          <cell r="C361">
            <v>201102</v>
          </cell>
          <cell r="E361">
            <v>166075</v>
          </cell>
          <cell r="Y361">
            <v>0</v>
          </cell>
          <cell r="Z361" t="str">
            <v>Not Valued from Nucleus - Model</v>
          </cell>
        </row>
        <row r="362">
          <cell r="C362">
            <v>201103</v>
          </cell>
          <cell r="E362">
            <v>166075</v>
          </cell>
          <cell r="Y362">
            <v>0</v>
          </cell>
          <cell r="Z362" t="str">
            <v>Not Valued from Nucleus - Model</v>
          </cell>
        </row>
        <row r="363">
          <cell r="C363">
            <v>201104</v>
          </cell>
          <cell r="E363">
            <v>166075</v>
          </cell>
          <cell r="Y363">
            <v>0</v>
          </cell>
          <cell r="Z363" t="str">
            <v>Not Valued from Nucleus - Model</v>
          </cell>
        </row>
        <row r="364">
          <cell r="C364">
            <v>201105</v>
          </cell>
          <cell r="E364">
            <v>166075</v>
          </cell>
          <cell r="Y364">
            <v>0</v>
          </cell>
          <cell r="Z364" t="str">
            <v>Not Valued from Nucleus - Model</v>
          </cell>
        </row>
        <row r="365">
          <cell r="C365">
            <v>201106</v>
          </cell>
          <cell r="E365">
            <v>166075</v>
          </cell>
          <cell r="Y365">
            <v>0</v>
          </cell>
          <cell r="Z365" t="str">
            <v>Not Valued from Nucleus - Model</v>
          </cell>
        </row>
        <row r="366">
          <cell r="C366">
            <v>201107</v>
          </cell>
          <cell r="E366">
            <v>166075</v>
          </cell>
          <cell r="Y366">
            <v>0</v>
          </cell>
          <cell r="Z366" t="str">
            <v>Not Valued from Nucleus - Model</v>
          </cell>
        </row>
        <row r="367">
          <cell r="C367">
            <v>201108</v>
          </cell>
          <cell r="E367">
            <v>166075</v>
          </cell>
          <cell r="Y367">
            <v>0</v>
          </cell>
          <cell r="Z367" t="str">
            <v>Not Valued from Nucleus - Model</v>
          </cell>
        </row>
        <row r="368">
          <cell r="C368">
            <v>201109</v>
          </cell>
          <cell r="E368">
            <v>166075</v>
          </cell>
          <cell r="Y368">
            <v>0</v>
          </cell>
          <cell r="Z368" t="str">
            <v>Not Valued from Nucleus - Model</v>
          </cell>
        </row>
        <row r="369">
          <cell r="C369">
            <v>201110</v>
          </cell>
          <cell r="E369">
            <v>166075</v>
          </cell>
          <cell r="Y369">
            <v>0</v>
          </cell>
          <cell r="Z369" t="str">
            <v>Not Valued from Nucleus - Model</v>
          </cell>
        </row>
        <row r="370">
          <cell r="C370">
            <v>201101</v>
          </cell>
          <cell r="E370">
            <v>166449</v>
          </cell>
          <cell r="Y370">
            <v>0</v>
          </cell>
          <cell r="Z370" t="str">
            <v>Not Valued from Nucleus - Model</v>
          </cell>
        </row>
        <row r="371">
          <cell r="C371">
            <v>201102</v>
          </cell>
          <cell r="E371">
            <v>166449</v>
          </cell>
          <cell r="Y371">
            <v>0</v>
          </cell>
          <cell r="Z371" t="str">
            <v>Not Valued from Nucleus - Model</v>
          </cell>
        </row>
        <row r="372">
          <cell r="C372">
            <v>201103</v>
          </cell>
          <cell r="E372">
            <v>166449</v>
          </cell>
          <cell r="Y372">
            <v>0</v>
          </cell>
          <cell r="Z372" t="str">
            <v>Not Valued from Nucleus - Model</v>
          </cell>
        </row>
        <row r="373">
          <cell r="C373">
            <v>201104</v>
          </cell>
          <cell r="E373">
            <v>166449</v>
          </cell>
          <cell r="Y373">
            <v>0</v>
          </cell>
          <cell r="Z373" t="str">
            <v>Not Valued from Nucleus - Model</v>
          </cell>
        </row>
        <row r="374">
          <cell r="C374">
            <v>201105</v>
          </cell>
          <cell r="E374">
            <v>166449</v>
          </cell>
          <cell r="Y374">
            <v>0</v>
          </cell>
          <cell r="Z374" t="str">
            <v>Not Valued from Nucleus - Model</v>
          </cell>
        </row>
        <row r="375">
          <cell r="C375">
            <v>201106</v>
          </cell>
          <cell r="E375">
            <v>166449</v>
          </cell>
          <cell r="Y375">
            <v>0</v>
          </cell>
          <cell r="Z375" t="str">
            <v>Not Valued from Nucleus - Model</v>
          </cell>
        </row>
        <row r="376">
          <cell r="C376">
            <v>201107</v>
          </cell>
          <cell r="E376">
            <v>166449</v>
          </cell>
          <cell r="Y376">
            <v>0</v>
          </cell>
          <cell r="Z376" t="str">
            <v>Not Valued from Nucleus - Model</v>
          </cell>
        </row>
        <row r="377">
          <cell r="C377">
            <v>201108</v>
          </cell>
          <cell r="E377">
            <v>166449</v>
          </cell>
          <cell r="Y377">
            <v>0</v>
          </cell>
          <cell r="Z377" t="str">
            <v>Not Valued from Nucleus - Model</v>
          </cell>
        </row>
        <row r="378">
          <cell r="C378">
            <v>201109</v>
          </cell>
          <cell r="E378">
            <v>166449</v>
          </cell>
          <cell r="Y378">
            <v>0</v>
          </cell>
          <cell r="Z378" t="str">
            <v>Not Valued from Nucleus - Model</v>
          </cell>
        </row>
        <row r="379">
          <cell r="C379">
            <v>201110</v>
          </cell>
          <cell r="E379">
            <v>166449</v>
          </cell>
          <cell r="Y379">
            <v>0</v>
          </cell>
          <cell r="Z379" t="str">
            <v>Not Valued from Nucleus - Model</v>
          </cell>
        </row>
        <row r="380">
          <cell r="C380">
            <v>201101</v>
          </cell>
          <cell r="E380">
            <v>166066</v>
          </cell>
          <cell r="Y380">
            <v>-465712.51341668941</v>
          </cell>
          <cell r="Z380" t="str">
            <v>Valued from Nucleus</v>
          </cell>
        </row>
        <row r="381">
          <cell r="C381">
            <v>201102</v>
          </cell>
          <cell r="E381">
            <v>166066</v>
          </cell>
          <cell r="Y381">
            <v>-465603.04436741228</v>
          </cell>
          <cell r="Z381" t="str">
            <v>Valued from Nucleus</v>
          </cell>
        </row>
        <row r="382">
          <cell r="C382">
            <v>201103</v>
          </cell>
          <cell r="E382">
            <v>166066</v>
          </cell>
          <cell r="Y382">
            <v>-465485.74562615779</v>
          </cell>
          <cell r="Z382" t="str">
            <v>Valued from Nucleus</v>
          </cell>
        </row>
        <row r="383">
          <cell r="C383">
            <v>201104</v>
          </cell>
          <cell r="E383">
            <v>166066</v>
          </cell>
          <cell r="Y383">
            <v>-465351.2018287704</v>
          </cell>
          <cell r="Z383" t="str">
            <v>Valued from Nucleus</v>
          </cell>
        </row>
        <row r="384">
          <cell r="C384">
            <v>201105</v>
          </cell>
          <cell r="E384">
            <v>166066</v>
          </cell>
          <cell r="Y384">
            <v>-465195.45463277074</v>
          </cell>
          <cell r="Z384" t="str">
            <v>Valued from Nucleus</v>
          </cell>
        </row>
        <row r="385">
          <cell r="C385">
            <v>201106</v>
          </cell>
          <cell r="E385">
            <v>166066</v>
          </cell>
          <cell r="Y385">
            <v>-465019.13876005681</v>
          </cell>
          <cell r="Z385" t="str">
            <v>Valued from Nucleus</v>
          </cell>
        </row>
        <row r="386">
          <cell r="C386">
            <v>201107</v>
          </cell>
          <cell r="E386">
            <v>166066</v>
          </cell>
          <cell r="Y386">
            <v>-464822.77034110099</v>
          </cell>
          <cell r="Z386" t="str">
            <v>Valued from Nucleus</v>
          </cell>
        </row>
        <row r="387">
          <cell r="C387">
            <v>201108</v>
          </cell>
          <cell r="E387">
            <v>166066</v>
          </cell>
          <cell r="Y387">
            <v>-464606.74719362246</v>
          </cell>
          <cell r="Z387" t="str">
            <v>Valued from Nucleus</v>
          </cell>
        </row>
        <row r="388">
          <cell r="C388">
            <v>201109</v>
          </cell>
          <cell r="E388">
            <v>166066</v>
          </cell>
          <cell r="Y388">
            <v>-464370.38760701776</v>
          </cell>
          <cell r="Z388" t="str">
            <v>Valued from Nucleus</v>
          </cell>
        </row>
        <row r="389">
          <cell r="C389">
            <v>201110</v>
          </cell>
          <cell r="E389">
            <v>166066</v>
          </cell>
          <cell r="Y389">
            <v>-464113.49145825335</v>
          </cell>
          <cell r="Z389" t="str">
            <v>Valued from Nucleus</v>
          </cell>
        </row>
        <row r="390">
          <cell r="C390">
            <v>201101</v>
          </cell>
          <cell r="E390">
            <v>166447</v>
          </cell>
          <cell r="Y390">
            <v>0</v>
          </cell>
          <cell r="Z390" t="str">
            <v>Not Valued from Nucleus - Model</v>
          </cell>
        </row>
        <row r="391">
          <cell r="C391">
            <v>201102</v>
          </cell>
          <cell r="E391">
            <v>166447</v>
          </cell>
          <cell r="Y391">
            <v>0</v>
          </cell>
          <cell r="Z391" t="str">
            <v>Not Valued from Nucleus - Model</v>
          </cell>
        </row>
        <row r="392">
          <cell r="C392">
            <v>201103</v>
          </cell>
          <cell r="E392">
            <v>166447</v>
          </cell>
          <cell r="Y392">
            <v>0</v>
          </cell>
          <cell r="Z392" t="str">
            <v>Not Valued from Nucleus - Model</v>
          </cell>
        </row>
        <row r="393">
          <cell r="C393">
            <v>201104</v>
          </cell>
          <cell r="E393">
            <v>166447</v>
          </cell>
          <cell r="Y393">
            <v>0</v>
          </cell>
          <cell r="Z393" t="str">
            <v>Not Valued from Nucleus - Model</v>
          </cell>
        </row>
        <row r="394">
          <cell r="C394">
            <v>201105</v>
          </cell>
          <cell r="E394">
            <v>166447</v>
          </cell>
          <cell r="Y394">
            <v>0</v>
          </cell>
          <cell r="Z394" t="str">
            <v>Not Valued from Nucleus - Model</v>
          </cell>
        </row>
        <row r="395">
          <cell r="C395">
            <v>201106</v>
          </cell>
          <cell r="E395">
            <v>166447</v>
          </cell>
          <cell r="Y395">
            <v>0</v>
          </cell>
          <cell r="Z395" t="str">
            <v>Not Valued from Nucleus - Model</v>
          </cell>
        </row>
        <row r="396">
          <cell r="C396">
            <v>201107</v>
          </cell>
          <cell r="E396">
            <v>166447</v>
          </cell>
          <cell r="Y396">
            <v>0</v>
          </cell>
          <cell r="Z396" t="str">
            <v>Not Valued from Nucleus - Model</v>
          </cell>
        </row>
        <row r="397">
          <cell r="C397">
            <v>201108</v>
          </cell>
          <cell r="E397">
            <v>166447</v>
          </cell>
          <cell r="Y397">
            <v>0</v>
          </cell>
          <cell r="Z397" t="str">
            <v>Not Valued from Nucleus - Model</v>
          </cell>
        </row>
        <row r="398">
          <cell r="C398">
            <v>201109</v>
          </cell>
          <cell r="E398">
            <v>166447</v>
          </cell>
          <cell r="Y398">
            <v>0</v>
          </cell>
          <cell r="Z398" t="str">
            <v>Not Valued from Nucleus - Model</v>
          </cell>
        </row>
        <row r="399">
          <cell r="C399">
            <v>201110</v>
          </cell>
          <cell r="E399">
            <v>166447</v>
          </cell>
          <cell r="Y399">
            <v>0</v>
          </cell>
          <cell r="Z399" t="str">
            <v>Not Valued from Nucleus - Model</v>
          </cell>
        </row>
        <row r="400">
          <cell r="C400">
            <v>201101</v>
          </cell>
          <cell r="E400">
            <v>166076</v>
          </cell>
          <cell r="Y400">
            <v>0</v>
          </cell>
          <cell r="Z400" t="str">
            <v>Not Valued from Nucleus - Model</v>
          </cell>
        </row>
        <row r="401">
          <cell r="C401">
            <v>201102</v>
          </cell>
          <cell r="E401">
            <v>166076</v>
          </cell>
          <cell r="Y401">
            <v>0</v>
          </cell>
          <cell r="Z401" t="str">
            <v>Not Valued from Nucleus - Model</v>
          </cell>
        </row>
        <row r="402">
          <cell r="C402">
            <v>201103</v>
          </cell>
          <cell r="E402">
            <v>166076</v>
          </cell>
          <cell r="Y402">
            <v>0</v>
          </cell>
          <cell r="Z402" t="str">
            <v>Not Valued from Nucleus - Model</v>
          </cell>
        </row>
        <row r="403">
          <cell r="C403">
            <v>201104</v>
          </cell>
          <cell r="E403">
            <v>166076</v>
          </cell>
          <cell r="Y403">
            <v>0</v>
          </cell>
          <cell r="Z403" t="str">
            <v>Not Valued from Nucleus - Model</v>
          </cell>
        </row>
        <row r="404">
          <cell r="C404">
            <v>201105</v>
          </cell>
          <cell r="E404">
            <v>166076</v>
          </cell>
          <cell r="Y404">
            <v>0</v>
          </cell>
          <cell r="Z404" t="str">
            <v>Not Valued from Nucleus - Model</v>
          </cell>
        </row>
        <row r="405">
          <cell r="C405">
            <v>201106</v>
          </cell>
          <cell r="E405">
            <v>166076</v>
          </cell>
          <cell r="Y405">
            <v>0</v>
          </cell>
          <cell r="Z405" t="str">
            <v>Not Valued from Nucleus - Model</v>
          </cell>
        </row>
        <row r="406">
          <cell r="C406">
            <v>201107</v>
          </cell>
          <cell r="E406">
            <v>166076</v>
          </cell>
          <cell r="Y406">
            <v>0</v>
          </cell>
          <cell r="Z406" t="str">
            <v>Not Valued from Nucleus - Model</v>
          </cell>
        </row>
        <row r="407">
          <cell r="C407">
            <v>201108</v>
          </cell>
          <cell r="E407">
            <v>166076</v>
          </cell>
          <cell r="Y407">
            <v>0</v>
          </cell>
          <cell r="Z407" t="str">
            <v>Not Valued from Nucleus - Model</v>
          </cell>
        </row>
        <row r="408">
          <cell r="C408">
            <v>201109</v>
          </cell>
          <cell r="E408">
            <v>166076</v>
          </cell>
          <cell r="Y408">
            <v>0</v>
          </cell>
          <cell r="Z408" t="str">
            <v>Not Valued from Nucleus - Model</v>
          </cell>
        </row>
        <row r="409">
          <cell r="C409">
            <v>201110</v>
          </cell>
          <cell r="E409">
            <v>166076</v>
          </cell>
          <cell r="Y409">
            <v>0</v>
          </cell>
          <cell r="Z409" t="str">
            <v>Not Valued from Nucleus - Model</v>
          </cell>
        </row>
        <row r="410">
          <cell r="C410">
            <v>201101</v>
          </cell>
          <cell r="E410">
            <v>166065</v>
          </cell>
          <cell r="Y410">
            <v>-359059.89651823894</v>
          </cell>
          <cell r="Z410" t="str">
            <v>Valued from Nucleus</v>
          </cell>
        </row>
        <row r="411">
          <cell r="C411">
            <v>201102</v>
          </cell>
          <cell r="E411">
            <v>166065</v>
          </cell>
          <cell r="Y411">
            <v>-358975.49692756217</v>
          </cell>
          <cell r="Z411" t="str">
            <v>Valued from Nucleus</v>
          </cell>
        </row>
        <row r="412">
          <cell r="C412">
            <v>201103</v>
          </cell>
          <cell r="E412">
            <v>166065</v>
          </cell>
          <cell r="Y412">
            <v>-358885.06071920786</v>
          </cell>
          <cell r="Z412" t="str">
            <v>Valued from Nucleus</v>
          </cell>
        </row>
        <row r="413">
          <cell r="C413">
            <v>201104</v>
          </cell>
          <cell r="E413">
            <v>166065</v>
          </cell>
          <cell r="Y413">
            <v>-215871.87340222136</v>
          </cell>
          <cell r="Z413" t="str">
            <v>Valued from Nucleus</v>
          </cell>
        </row>
        <row r="414">
          <cell r="C414">
            <v>201105</v>
          </cell>
          <cell r="E414">
            <v>166065</v>
          </cell>
          <cell r="Y414">
            <v>-215799.62380053243</v>
          </cell>
          <cell r="Z414" t="str">
            <v>Valued from Nucleus</v>
          </cell>
        </row>
        <row r="415">
          <cell r="C415">
            <v>201106</v>
          </cell>
          <cell r="E415">
            <v>166065</v>
          </cell>
          <cell r="Y415">
            <v>-215717.83259078863</v>
          </cell>
          <cell r="Z415" t="str">
            <v>Valued from Nucleus</v>
          </cell>
        </row>
        <row r="416">
          <cell r="C416">
            <v>201107</v>
          </cell>
          <cell r="E416">
            <v>166065</v>
          </cell>
          <cell r="Y416">
            <v>-215626.73920087059</v>
          </cell>
          <cell r="Z416" t="str">
            <v>Valued from Nucleus</v>
          </cell>
        </row>
        <row r="417">
          <cell r="C417">
            <v>201108</v>
          </cell>
          <cell r="E417">
            <v>166065</v>
          </cell>
          <cell r="Y417">
            <v>-215526.52817452923</v>
          </cell>
          <cell r="Z417" t="str">
            <v>Valued from Nucleus</v>
          </cell>
        </row>
        <row r="418">
          <cell r="C418">
            <v>201109</v>
          </cell>
          <cell r="E418">
            <v>166065</v>
          </cell>
          <cell r="Y418">
            <v>-215416.88327287987</v>
          </cell>
          <cell r="Z418" t="str">
            <v>Valued from Nucleus</v>
          </cell>
        </row>
        <row r="419">
          <cell r="C419">
            <v>201110</v>
          </cell>
          <cell r="E419">
            <v>166065</v>
          </cell>
          <cell r="Y419">
            <v>-215297.71166080356</v>
          </cell>
          <cell r="Z419" t="str">
            <v>Valued from Nucleus</v>
          </cell>
        </row>
        <row r="420">
          <cell r="C420">
            <v>201101</v>
          </cell>
          <cell r="E420">
            <v>166075</v>
          </cell>
          <cell r="Y420">
            <v>0</v>
          </cell>
          <cell r="Z420" t="str">
            <v>Not Valued from Nucleus - Model</v>
          </cell>
        </row>
        <row r="421">
          <cell r="C421">
            <v>201102</v>
          </cell>
          <cell r="E421">
            <v>166075</v>
          </cell>
          <cell r="Y421">
            <v>0</v>
          </cell>
          <cell r="Z421" t="str">
            <v>Not Valued from Nucleus - Model</v>
          </cell>
        </row>
        <row r="422">
          <cell r="C422">
            <v>201103</v>
          </cell>
          <cell r="E422">
            <v>166075</v>
          </cell>
          <cell r="Y422">
            <v>0</v>
          </cell>
          <cell r="Z422" t="str">
            <v>Not Valued from Nucleus - Model</v>
          </cell>
        </row>
        <row r="423">
          <cell r="C423">
            <v>201104</v>
          </cell>
          <cell r="E423">
            <v>166075</v>
          </cell>
          <cell r="Y423">
            <v>0</v>
          </cell>
          <cell r="Z423" t="str">
            <v>Not Valued from Nucleus - Model</v>
          </cell>
        </row>
        <row r="424">
          <cell r="C424">
            <v>201105</v>
          </cell>
          <cell r="E424">
            <v>166075</v>
          </cell>
          <cell r="Y424">
            <v>0</v>
          </cell>
          <cell r="Z424" t="str">
            <v>Not Valued from Nucleus - Model</v>
          </cell>
        </row>
        <row r="425">
          <cell r="C425">
            <v>201106</v>
          </cell>
          <cell r="E425">
            <v>166075</v>
          </cell>
          <cell r="Y425">
            <v>0</v>
          </cell>
          <cell r="Z425" t="str">
            <v>Not Valued from Nucleus - Model</v>
          </cell>
        </row>
        <row r="426">
          <cell r="C426">
            <v>201107</v>
          </cell>
          <cell r="E426">
            <v>166075</v>
          </cell>
          <cell r="Y426">
            <v>0</v>
          </cell>
          <cell r="Z426" t="str">
            <v>Not Valued from Nucleus - Model</v>
          </cell>
        </row>
        <row r="427">
          <cell r="C427">
            <v>201108</v>
          </cell>
          <cell r="E427">
            <v>166075</v>
          </cell>
          <cell r="Y427">
            <v>0</v>
          </cell>
          <cell r="Z427" t="str">
            <v>Not Valued from Nucleus - Model</v>
          </cell>
        </row>
        <row r="428">
          <cell r="C428">
            <v>201109</v>
          </cell>
          <cell r="E428">
            <v>166075</v>
          </cell>
          <cell r="Y428">
            <v>0</v>
          </cell>
          <cell r="Z428" t="str">
            <v>Not Valued from Nucleus - Model</v>
          </cell>
        </row>
        <row r="429">
          <cell r="C429">
            <v>201110</v>
          </cell>
          <cell r="E429">
            <v>166075</v>
          </cell>
          <cell r="Y429">
            <v>0</v>
          </cell>
          <cell r="Z429" t="str">
            <v>Not Valued from Nucleus - Model</v>
          </cell>
        </row>
        <row r="430">
          <cell r="C430">
            <v>201101</v>
          </cell>
          <cell r="E430">
            <v>166065</v>
          </cell>
          <cell r="Y430">
            <v>-285058.96144556825</v>
          </cell>
          <cell r="Z430" t="str">
            <v>Valued from Nucleus</v>
          </cell>
        </row>
        <row r="431">
          <cell r="C431">
            <v>201102</v>
          </cell>
          <cell r="E431">
            <v>166065</v>
          </cell>
          <cell r="Y431">
            <v>-284991.95630269923</v>
          </cell>
          <cell r="Z431" t="str">
            <v>Valued from Nucleus</v>
          </cell>
        </row>
        <row r="432">
          <cell r="C432">
            <v>201103</v>
          </cell>
          <cell r="E432">
            <v>166065</v>
          </cell>
          <cell r="Y432">
            <v>-284920.1586670386</v>
          </cell>
          <cell r="Z432" t="str">
            <v>Valued from Nucleus</v>
          </cell>
        </row>
        <row r="433">
          <cell r="C433">
            <v>201104</v>
          </cell>
          <cell r="E433">
            <v>166065</v>
          </cell>
          <cell r="Y433">
            <v>-284837.80546834355</v>
          </cell>
          <cell r="Z433" t="str">
            <v>Valued from Nucleus</v>
          </cell>
        </row>
        <row r="434">
          <cell r="C434">
            <v>201105</v>
          </cell>
          <cell r="E434">
            <v>166065</v>
          </cell>
          <cell r="Y434">
            <v>-284742.47383635887</v>
          </cell>
          <cell r="Z434" t="str">
            <v>Valued from Nucleus</v>
          </cell>
        </row>
        <row r="435">
          <cell r="C435">
            <v>201106</v>
          </cell>
          <cell r="E435">
            <v>166065</v>
          </cell>
          <cell r="Y435">
            <v>-284634.55227935908</v>
          </cell>
          <cell r="Z435" t="str">
            <v>Valued from Nucleus</v>
          </cell>
        </row>
        <row r="436">
          <cell r="C436">
            <v>201107</v>
          </cell>
          <cell r="E436">
            <v>166065</v>
          </cell>
          <cell r="Y436">
            <v>-284514.35671674128</v>
          </cell>
          <cell r="Z436" t="str">
            <v>Valued from Nucleus</v>
          </cell>
        </row>
        <row r="437">
          <cell r="C437">
            <v>201108</v>
          </cell>
          <cell r="E437">
            <v>166065</v>
          </cell>
          <cell r="Y437">
            <v>-284382.13064959814</v>
          </cell>
          <cell r="Z437" t="str">
            <v>Valued from Nucleus</v>
          </cell>
        </row>
        <row r="438">
          <cell r="C438">
            <v>201109</v>
          </cell>
          <cell r="E438">
            <v>166065</v>
          </cell>
          <cell r="Y438">
            <v>-284237.45680823852</v>
          </cell>
          <cell r="Z438" t="str">
            <v>Valued from Nucleus</v>
          </cell>
        </row>
        <row r="439">
          <cell r="C439">
            <v>201110</v>
          </cell>
          <cell r="E439">
            <v>166065</v>
          </cell>
          <cell r="Y439">
            <v>-284080.21269892977</v>
          </cell>
          <cell r="Z439" t="str">
            <v>Valued from Nucleus</v>
          </cell>
        </row>
        <row r="440">
          <cell r="C440">
            <v>201101</v>
          </cell>
          <cell r="E440">
            <v>166075</v>
          </cell>
          <cell r="Y440">
            <v>0</v>
          </cell>
          <cell r="Z440" t="str">
            <v>Not Valued from Nucleus - Model</v>
          </cell>
        </row>
        <row r="441">
          <cell r="C441">
            <v>201102</v>
          </cell>
          <cell r="E441">
            <v>166075</v>
          </cell>
          <cell r="Y441">
            <v>0</v>
          </cell>
          <cell r="Z441" t="str">
            <v>Not Valued from Nucleus - Model</v>
          </cell>
        </row>
        <row r="442">
          <cell r="C442">
            <v>201103</v>
          </cell>
          <cell r="E442">
            <v>166075</v>
          </cell>
          <cell r="Y442">
            <v>0</v>
          </cell>
          <cell r="Z442" t="str">
            <v>Not Valued from Nucleus - Model</v>
          </cell>
        </row>
        <row r="443">
          <cell r="C443">
            <v>201104</v>
          </cell>
          <cell r="E443">
            <v>166075</v>
          </cell>
          <cell r="Y443">
            <v>0</v>
          </cell>
          <cell r="Z443" t="str">
            <v>Not Valued from Nucleus - Model</v>
          </cell>
        </row>
        <row r="444">
          <cell r="C444">
            <v>201105</v>
          </cell>
          <cell r="E444">
            <v>166075</v>
          </cell>
          <cell r="Y444">
            <v>0</v>
          </cell>
          <cell r="Z444" t="str">
            <v>Not Valued from Nucleus - Model</v>
          </cell>
        </row>
        <row r="445">
          <cell r="C445">
            <v>201106</v>
          </cell>
          <cell r="E445">
            <v>166075</v>
          </cell>
          <cell r="Y445">
            <v>0</v>
          </cell>
          <cell r="Z445" t="str">
            <v>Not Valued from Nucleus - Model</v>
          </cell>
        </row>
        <row r="446">
          <cell r="C446">
            <v>201107</v>
          </cell>
          <cell r="E446">
            <v>166075</v>
          </cell>
          <cell r="Y446">
            <v>0</v>
          </cell>
          <cell r="Z446" t="str">
            <v>Not Valued from Nucleus - Model</v>
          </cell>
        </row>
        <row r="447">
          <cell r="C447">
            <v>201108</v>
          </cell>
          <cell r="E447">
            <v>166075</v>
          </cell>
          <cell r="Y447">
            <v>0</v>
          </cell>
          <cell r="Z447" t="str">
            <v>Not Valued from Nucleus - Model</v>
          </cell>
        </row>
        <row r="448">
          <cell r="C448">
            <v>201109</v>
          </cell>
          <cell r="E448">
            <v>166075</v>
          </cell>
          <cell r="Y448">
            <v>0</v>
          </cell>
          <cell r="Z448" t="str">
            <v>Not Valued from Nucleus - Model</v>
          </cell>
        </row>
        <row r="449">
          <cell r="C449">
            <v>201110</v>
          </cell>
          <cell r="E449">
            <v>166075</v>
          </cell>
          <cell r="Y449">
            <v>0</v>
          </cell>
          <cell r="Z449" t="str">
            <v>Not Valued from Nucleus - Model</v>
          </cell>
        </row>
        <row r="450">
          <cell r="C450">
            <v>201101</v>
          </cell>
          <cell r="E450">
            <v>166447</v>
          </cell>
          <cell r="Y450">
            <v>0</v>
          </cell>
          <cell r="Z450" t="str">
            <v>Not Valued from Nucleus - Model</v>
          </cell>
        </row>
        <row r="451">
          <cell r="C451">
            <v>201102</v>
          </cell>
          <cell r="E451">
            <v>166447</v>
          </cell>
          <cell r="Y451">
            <v>0</v>
          </cell>
          <cell r="Z451" t="str">
            <v>Not Valued from Nucleus - Model</v>
          </cell>
        </row>
        <row r="452">
          <cell r="C452">
            <v>201103</v>
          </cell>
          <cell r="E452">
            <v>166447</v>
          </cell>
          <cell r="Y452">
            <v>0</v>
          </cell>
          <cell r="Z452" t="str">
            <v>Not Valued from Nucleus - Model</v>
          </cell>
        </row>
        <row r="453">
          <cell r="C453">
            <v>201104</v>
          </cell>
          <cell r="E453">
            <v>166447</v>
          </cell>
          <cell r="Y453">
            <v>0</v>
          </cell>
          <cell r="Z453" t="str">
            <v>Not Valued from Nucleus - Model</v>
          </cell>
        </row>
        <row r="454">
          <cell r="C454">
            <v>201105</v>
          </cell>
          <cell r="E454">
            <v>166447</v>
          </cell>
          <cell r="Y454">
            <v>0</v>
          </cell>
          <cell r="Z454" t="str">
            <v>Not Valued from Nucleus - Model</v>
          </cell>
        </row>
        <row r="455">
          <cell r="C455">
            <v>201106</v>
          </cell>
          <cell r="E455">
            <v>166447</v>
          </cell>
          <cell r="Y455">
            <v>0</v>
          </cell>
          <cell r="Z455" t="str">
            <v>Not Valued from Nucleus - Model</v>
          </cell>
        </row>
        <row r="456">
          <cell r="C456">
            <v>201107</v>
          </cell>
          <cell r="E456">
            <v>166447</v>
          </cell>
          <cell r="Y456">
            <v>0</v>
          </cell>
          <cell r="Z456" t="str">
            <v>Not Valued from Nucleus - Model</v>
          </cell>
        </row>
        <row r="457">
          <cell r="C457">
            <v>201108</v>
          </cell>
          <cell r="E457">
            <v>166447</v>
          </cell>
          <cell r="Y457">
            <v>0</v>
          </cell>
          <cell r="Z457" t="str">
            <v>Not Valued from Nucleus - Model</v>
          </cell>
        </row>
        <row r="458">
          <cell r="C458">
            <v>201109</v>
          </cell>
          <cell r="E458">
            <v>166447</v>
          </cell>
          <cell r="Y458">
            <v>0</v>
          </cell>
          <cell r="Z458" t="str">
            <v>Not Valued from Nucleus - Model</v>
          </cell>
        </row>
        <row r="459">
          <cell r="C459">
            <v>201110</v>
          </cell>
          <cell r="E459">
            <v>166447</v>
          </cell>
          <cell r="Y459">
            <v>0</v>
          </cell>
          <cell r="Z459" t="str">
            <v>Not Valued from Nucleus - Model</v>
          </cell>
        </row>
        <row r="460">
          <cell r="C460">
            <v>201101</v>
          </cell>
          <cell r="E460">
            <v>166076</v>
          </cell>
          <cell r="Y460">
            <v>0</v>
          </cell>
          <cell r="Z460" t="str">
            <v>Not Valued from Nucleus - Model</v>
          </cell>
        </row>
        <row r="461">
          <cell r="C461">
            <v>201102</v>
          </cell>
          <cell r="E461">
            <v>166076</v>
          </cell>
          <cell r="Y461">
            <v>0</v>
          </cell>
          <cell r="Z461" t="str">
            <v>Not Valued from Nucleus - Model</v>
          </cell>
        </row>
        <row r="462">
          <cell r="C462">
            <v>201103</v>
          </cell>
          <cell r="E462">
            <v>166076</v>
          </cell>
          <cell r="Y462">
            <v>0</v>
          </cell>
          <cell r="Z462" t="str">
            <v>Not Valued from Nucleus - Model</v>
          </cell>
        </row>
        <row r="463">
          <cell r="C463">
            <v>201104</v>
          </cell>
          <cell r="E463">
            <v>166076</v>
          </cell>
          <cell r="Y463">
            <v>0</v>
          </cell>
          <cell r="Z463" t="str">
            <v>Not Valued from Nucleus - Model</v>
          </cell>
        </row>
        <row r="464">
          <cell r="C464">
            <v>201105</v>
          </cell>
          <cell r="E464">
            <v>166076</v>
          </cell>
          <cell r="Y464">
            <v>0</v>
          </cell>
          <cell r="Z464" t="str">
            <v>Not Valued from Nucleus - Model</v>
          </cell>
        </row>
        <row r="465">
          <cell r="C465">
            <v>201106</v>
          </cell>
          <cell r="E465">
            <v>166076</v>
          </cell>
          <cell r="Y465">
            <v>0</v>
          </cell>
          <cell r="Z465" t="str">
            <v>Not Valued from Nucleus - Model</v>
          </cell>
        </row>
        <row r="466">
          <cell r="C466">
            <v>201107</v>
          </cell>
          <cell r="E466">
            <v>166076</v>
          </cell>
          <cell r="Y466">
            <v>0</v>
          </cell>
          <cell r="Z466" t="str">
            <v>Not Valued from Nucleus - Model</v>
          </cell>
        </row>
        <row r="467">
          <cell r="C467">
            <v>201108</v>
          </cell>
          <cell r="E467">
            <v>166076</v>
          </cell>
          <cell r="Y467">
            <v>0</v>
          </cell>
          <cell r="Z467" t="str">
            <v>Not Valued from Nucleus - Model</v>
          </cell>
        </row>
        <row r="468">
          <cell r="C468">
            <v>201109</v>
          </cell>
          <cell r="E468">
            <v>166076</v>
          </cell>
          <cell r="Y468">
            <v>0</v>
          </cell>
          <cell r="Z468" t="str">
            <v>Not Valued from Nucleus - Model</v>
          </cell>
        </row>
        <row r="469">
          <cell r="C469">
            <v>201110</v>
          </cell>
          <cell r="E469">
            <v>166076</v>
          </cell>
          <cell r="Y469">
            <v>0</v>
          </cell>
          <cell r="Z469" t="str">
            <v>Not Valued from Nucleus - Model</v>
          </cell>
        </row>
        <row r="470">
          <cell r="C470">
            <v>201101</v>
          </cell>
          <cell r="E470">
            <v>166449</v>
          </cell>
          <cell r="Y470">
            <v>0</v>
          </cell>
          <cell r="Z470" t="str">
            <v>Not Valued from Nucleus - Model</v>
          </cell>
        </row>
        <row r="471">
          <cell r="C471">
            <v>201102</v>
          </cell>
          <cell r="E471">
            <v>166449</v>
          </cell>
          <cell r="Y471">
            <v>0</v>
          </cell>
          <cell r="Z471" t="str">
            <v>Not Valued from Nucleus - Model</v>
          </cell>
        </row>
        <row r="472">
          <cell r="C472">
            <v>201103</v>
          </cell>
          <cell r="E472">
            <v>166449</v>
          </cell>
          <cell r="Y472">
            <v>0</v>
          </cell>
          <cell r="Z472" t="str">
            <v>Not Valued from Nucleus - Model</v>
          </cell>
        </row>
        <row r="473">
          <cell r="C473">
            <v>201104</v>
          </cell>
          <cell r="E473">
            <v>166449</v>
          </cell>
          <cell r="Y473">
            <v>0</v>
          </cell>
          <cell r="Z473" t="str">
            <v>Not Valued from Nucleus - Model</v>
          </cell>
        </row>
        <row r="474">
          <cell r="C474">
            <v>201105</v>
          </cell>
          <cell r="E474">
            <v>166449</v>
          </cell>
          <cell r="Y474">
            <v>0</v>
          </cell>
          <cell r="Z474" t="str">
            <v>Not Valued from Nucleus - Model</v>
          </cell>
        </row>
        <row r="475">
          <cell r="C475">
            <v>201106</v>
          </cell>
          <cell r="E475">
            <v>166449</v>
          </cell>
          <cell r="Y475">
            <v>0</v>
          </cell>
          <cell r="Z475" t="str">
            <v>Not Valued from Nucleus - Model</v>
          </cell>
        </row>
        <row r="476">
          <cell r="C476">
            <v>201107</v>
          </cell>
          <cell r="E476">
            <v>166449</v>
          </cell>
          <cell r="Y476">
            <v>0</v>
          </cell>
          <cell r="Z476" t="str">
            <v>Not Valued from Nucleus - Model</v>
          </cell>
        </row>
        <row r="477">
          <cell r="C477">
            <v>201108</v>
          </cell>
          <cell r="E477">
            <v>166449</v>
          </cell>
          <cell r="Y477">
            <v>0</v>
          </cell>
          <cell r="Z477" t="str">
            <v>Not Valued from Nucleus - Model</v>
          </cell>
        </row>
        <row r="478">
          <cell r="C478">
            <v>201109</v>
          </cell>
          <cell r="E478">
            <v>166449</v>
          </cell>
          <cell r="Y478">
            <v>0</v>
          </cell>
          <cell r="Z478" t="str">
            <v>Not Valued from Nucleus - Model</v>
          </cell>
        </row>
        <row r="479">
          <cell r="C479">
            <v>201110</v>
          </cell>
          <cell r="E479">
            <v>166449</v>
          </cell>
          <cell r="Y479">
            <v>0</v>
          </cell>
          <cell r="Z479" t="str">
            <v>Not Valued from Nucleus - Model</v>
          </cell>
        </row>
        <row r="480">
          <cell r="C480">
            <v>201101</v>
          </cell>
          <cell r="E480">
            <v>166066</v>
          </cell>
          <cell r="Y480">
            <v>-343243.24766579887</v>
          </cell>
          <cell r="Z480" t="str">
            <v>Valued from Nucleus</v>
          </cell>
        </row>
        <row r="481">
          <cell r="C481">
            <v>201102</v>
          </cell>
          <cell r="E481">
            <v>166066</v>
          </cell>
          <cell r="Y481">
            <v>-343162.56589129142</v>
          </cell>
          <cell r="Z481" t="str">
            <v>Valued from Nucleus</v>
          </cell>
        </row>
        <row r="482">
          <cell r="C482">
            <v>201103</v>
          </cell>
          <cell r="E482">
            <v>166066</v>
          </cell>
          <cell r="Y482">
            <v>-343076.11341313081</v>
          </cell>
          <cell r="Z482" t="str">
            <v>Valued from Nucleus</v>
          </cell>
        </row>
        <row r="483">
          <cell r="C483">
            <v>201104</v>
          </cell>
          <cell r="E483">
            <v>166066</v>
          </cell>
          <cell r="Y483">
            <v>-206362.68105902165</v>
          </cell>
          <cell r="Z483" t="str">
            <v>Valued from Nucleus</v>
          </cell>
        </row>
        <row r="484">
          <cell r="C484">
            <v>201105</v>
          </cell>
          <cell r="E484">
            <v>166066</v>
          </cell>
          <cell r="Y484">
            <v>-206293.6140644429</v>
          </cell>
          <cell r="Z484" t="str">
            <v>Valued from Nucleus</v>
          </cell>
        </row>
        <row r="485">
          <cell r="C485">
            <v>201106</v>
          </cell>
          <cell r="E485">
            <v>166066</v>
          </cell>
          <cell r="Y485">
            <v>-206215.42577124946</v>
          </cell>
          <cell r="Z485" t="str">
            <v>Valued from Nucleus</v>
          </cell>
        </row>
        <row r="486">
          <cell r="C486">
            <v>201107</v>
          </cell>
          <cell r="E486">
            <v>166066</v>
          </cell>
          <cell r="Y486">
            <v>-206128.34506048352</v>
          </cell>
          <cell r="Z486" t="str">
            <v>Valued from Nucleus</v>
          </cell>
        </row>
        <row r="487">
          <cell r="C487">
            <v>201108</v>
          </cell>
          <cell r="E487">
            <v>166066</v>
          </cell>
          <cell r="Y487">
            <v>-206032.54834671269</v>
          </cell>
          <cell r="Z487" t="str">
            <v>Valued from Nucleus</v>
          </cell>
        </row>
        <row r="488">
          <cell r="C488">
            <v>201109</v>
          </cell>
          <cell r="E488">
            <v>166066</v>
          </cell>
          <cell r="Y488">
            <v>-205927.73332142844</v>
          </cell>
          <cell r="Z488" t="str">
            <v>Valued from Nucleus</v>
          </cell>
        </row>
        <row r="489">
          <cell r="C489">
            <v>201110</v>
          </cell>
          <cell r="E489">
            <v>166066</v>
          </cell>
          <cell r="Y489">
            <v>-205813.81123891438</v>
          </cell>
          <cell r="Z489" t="str">
            <v>Valued from Nucleus</v>
          </cell>
        </row>
        <row r="490">
          <cell r="C490">
            <v>201101</v>
          </cell>
          <cell r="E490">
            <v>166447</v>
          </cell>
          <cell r="Y490">
            <v>0</v>
          </cell>
          <cell r="Z490" t="str">
            <v>Not Valued from Nucleus - Model</v>
          </cell>
        </row>
        <row r="491">
          <cell r="C491">
            <v>201102</v>
          </cell>
          <cell r="E491">
            <v>166447</v>
          </cell>
          <cell r="Y491">
            <v>0</v>
          </cell>
          <cell r="Z491" t="str">
            <v>Not Valued from Nucleus - Model</v>
          </cell>
        </row>
        <row r="492">
          <cell r="C492">
            <v>201103</v>
          </cell>
          <cell r="E492">
            <v>166447</v>
          </cell>
          <cell r="Y492">
            <v>0</v>
          </cell>
          <cell r="Z492" t="str">
            <v>Not Valued from Nucleus - Model</v>
          </cell>
        </row>
        <row r="493">
          <cell r="C493">
            <v>201104</v>
          </cell>
          <cell r="E493">
            <v>166447</v>
          </cell>
          <cell r="Y493">
            <v>0</v>
          </cell>
          <cell r="Z493" t="str">
            <v>Not Valued from Nucleus - Model</v>
          </cell>
        </row>
        <row r="494">
          <cell r="C494">
            <v>201105</v>
          </cell>
          <cell r="E494">
            <v>166447</v>
          </cell>
          <cell r="Y494">
            <v>0</v>
          </cell>
          <cell r="Z494" t="str">
            <v>Not Valued from Nucleus - Model</v>
          </cell>
        </row>
        <row r="495">
          <cell r="C495">
            <v>201106</v>
          </cell>
          <cell r="E495">
            <v>166447</v>
          </cell>
          <cell r="Y495">
            <v>0</v>
          </cell>
          <cell r="Z495" t="str">
            <v>Not Valued from Nucleus - Model</v>
          </cell>
        </row>
        <row r="496">
          <cell r="C496">
            <v>201107</v>
          </cell>
          <cell r="E496">
            <v>166447</v>
          </cell>
          <cell r="Y496">
            <v>0</v>
          </cell>
          <cell r="Z496" t="str">
            <v>Not Valued from Nucleus - Model</v>
          </cell>
        </row>
        <row r="497">
          <cell r="C497">
            <v>201108</v>
          </cell>
          <cell r="E497">
            <v>166447</v>
          </cell>
          <cell r="Y497">
            <v>0</v>
          </cell>
          <cell r="Z497" t="str">
            <v>Not Valued from Nucleus - Model</v>
          </cell>
        </row>
        <row r="498">
          <cell r="C498">
            <v>201109</v>
          </cell>
          <cell r="E498">
            <v>166447</v>
          </cell>
          <cell r="Y498">
            <v>0</v>
          </cell>
          <cell r="Z498" t="str">
            <v>Not Valued from Nucleus - Model</v>
          </cell>
        </row>
        <row r="499">
          <cell r="C499">
            <v>201110</v>
          </cell>
          <cell r="E499">
            <v>166447</v>
          </cell>
          <cell r="Y499">
            <v>0</v>
          </cell>
          <cell r="Z499" t="str">
            <v>Not Valued from Nucleus - Model</v>
          </cell>
        </row>
        <row r="500">
          <cell r="C500">
            <v>201101</v>
          </cell>
          <cell r="E500">
            <v>166076</v>
          </cell>
          <cell r="Y500">
            <v>0</v>
          </cell>
          <cell r="Z500" t="str">
            <v>Not Valued from Nucleus - Model</v>
          </cell>
        </row>
        <row r="501">
          <cell r="C501">
            <v>201102</v>
          </cell>
          <cell r="E501">
            <v>166076</v>
          </cell>
          <cell r="Y501">
            <v>0</v>
          </cell>
          <cell r="Z501" t="str">
            <v>Not Valued from Nucleus - Model</v>
          </cell>
        </row>
        <row r="502">
          <cell r="C502">
            <v>201103</v>
          </cell>
          <cell r="E502">
            <v>166076</v>
          </cell>
          <cell r="Y502">
            <v>0</v>
          </cell>
          <cell r="Z502" t="str">
            <v>Not Valued from Nucleus - Model</v>
          </cell>
        </row>
        <row r="503">
          <cell r="C503">
            <v>201104</v>
          </cell>
          <cell r="E503">
            <v>166076</v>
          </cell>
          <cell r="Y503">
            <v>0</v>
          </cell>
          <cell r="Z503" t="str">
            <v>Not Valued from Nucleus - Model</v>
          </cell>
        </row>
        <row r="504">
          <cell r="C504">
            <v>201105</v>
          </cell>
          <cell r="E504">
            <v>166076</v>
          </cell>
          <cell r="Y504">
            <v>0</v>
          </cell>
          <cell r="Z504" t="str">
            <v>Not Valued from Nucleus - Model</v>
          </cell>
        </row>
        <row r="505">
          <cell r="C505">
            <v>201106</v>
          </cell>
          <cell r="E505">
            <v>166076</v>
          </cell>
          <cell r="Y505">
            <v>0</v>
          </cell>
          <cell r="Z505" t="str">
            <v>Not Valued from Nucleus - Model</v>
          </cell>
        </row>
        <row r="506">
          <cell r="C506">
            <v>201107</v>
          </cell>
          <cell r="E506">
            <v>166076</v>
          </cell>
          <cell r="Y506">
            <v>0</v>
          </cell>
          <cell r="Z506" t="str">
            <v>Not Valued from Nucleus - Model</v>
          </cell>
        </row>
        <row r="507">
          <cell r="C507">
            <v>201108</v>
          </cell>
          <cell r="E507">
            <v>166076</v>
          </cell>
          <cell r="Y507">
            <v>0</v>
          </cell>
          <cell r="Z507" t="str">
            <v>Not Valued from Nucleus - Model</v>
          </cell>
        </row>
        <row r="508">
          <cell r="C508">
            <v>201109</v>
          </cell>
          <cell r="E508">
            <v>166076</v>
          </cell>
          <cell r="Y508">
            <v>0</v>
          </cell>
          <cell r="Z508" t="str">
            <v>Not Valued from Nucleus - Model</v>
          </cell>
        </row>
        <row r="509">
          <cell r="C509">
            <v>201110</v>
          </cell>
          <cell r="E509">
            <v>166076</v>
          </cell>
          <cell r="Y509">
            <v>0</v>
          </cell>
          <cell r="Z509" t="str">
            <v>Not Valued from Nucleus - Model</v>
          </cell>
        </row>
        <row r="510">
          <cell r="C510">
            <v>201101</v>
          </cell>
          <cell r="E510">
            <v>166065</v>
          </cell>
          <cell r="Y510">
            <v>-355797.81583671446</v>
          </cell>
          <cell r="Z510" t="str">
            <v>Valued from Nucleus</v>
          </cell>
        </row>
        <row r="511">
          <cell r="C511">
            <v>201102</v>
          </cell>
          <cell r="E511">
            <v>166065</v>
          </cell>
          <cell r="Y511">
            <v>-355714.18302137777</v>
          </cell>
          <cell r="Z511" t="str">
            <v>Valued from Nucleus</v>
          </cell>
        </row>
        <row r="512">
          <cell r="C512">
            <v>201103</v>
          </cell>
          <cell r="E512">
            <v>166065</v>
          </cell>
          <cell r="Y512">
            <v>-355624.56843139703</v>
          </cell>
          <cell r="Z512" t="str">
            <v>Valued from Nucleus</v>
          </cell>
        </row>
        <row r="513">
          <cell r="C513">
            <v>201104</v>
          </cell>
          <cell r="E513">
            <v>166065</v>
          </cell>
          <cell r="Y513">
            <v>-355521.77886086644</v>
          </cell>
          <cell r="Z513" t="str">
            <v>Valued from Nucleus</v>
          </cell>
        </row>
        <row r="514">
          <cell r="C514">
            <v>201105</v>
          </cell>
          <cell r="E514">
            <v>166065</v>
          </cell>
          <cell r="Y514">
            <v>-355402.79019175639</v>
          </cell>
          <cell r="Z514" t="str">
            <v>Valued from Nucleus</v>
          </cell>
        </row>
        <row r="515">
          <cell r="C515">
            <v>201106</v>
          </cell>
          <cell r="E515">
            <v>166065</v>
          </cell>
          <cell r="Y515">
            <v>-355268.08734267741</v>
          </cell>
          <cell r="Z515" t="str">
            <v>Valued from Nucleus</v>
          </cell>
        </row>
        <row r="516">
          <cell r="C516">
            <v>201107</v>
          </cell>
          <cell r="E516">
            <v>166065</v>
          </cell>
          <cell r="Y516">
            <v>-355118.06463005755</v>
          </cell>
          <cell r="Z516" t="str">
            <v>Valued from Nucleus</v>
          </cell>
        </row>
        <row r="517">
          <cell r="C517">
            <v>201108</v>
          </cell>
          <cell r="E517">
            <v>166065</v>
          </cell>
          <cell r="Y517">
            <v>-354953.02598104387</v>
          </cell>
          <cell r="Z517" t="str">
            <v>Valued from Nucleus</v>
          </cell>
        </row>
        <row r="518">
          <cell r="C518">
            <v>201109</v>
          </cell>
          <cell r="E518">
            <v>166065</v>
          </cell>
          <cell r="Y518">
            <v>-354772.45057831518</v>
          </cell>
          <cell r="Z518" t="str">
            <v>Valued from Nucleus</v>
          </cell>
        </row>
        <row r="519">
          <cell r="C519">
            <v>201110</v>
          </cell>
          <cell r="E519">
            <v>166065</v>
          </cell>
          <cell r="Y519">
            <v>-354576.18553068599</v>
          </cell>
          <cell r="Z519" t="str">
            <v>Valued from Nucleus</v>
          </cell>
        </row>
        <row r="520">
          <cell r="C520">
            <v>201101</v>
          </cell>
          <cell r="E520">
            <v>166075</v>
          </cell>
          <cell r="Y520">
            <v>0</v>
          </cell>
          <cell r="Z520" t="str">
            <v>Not Valued from Nucleus - Model</v>
          </cell>
        </row>
        <row r="521">
          <cell r="C521">
            <v>201102</v>
          </cell>
          <cell r="E521">
            <v>166075</v>
          </cell>
          <cell r="Y521">
            <v>0</v>
          </cell>
          <cell r="Z521" t="str">
            <v>Not Valued from Nucleus - Model</v>
          </cell>
        </row>
        <row r="522">
          <cell r="C522">
            <v>201103</v>
          </cell>
          <cell r="E522">
            <v>166075</v>
          </cell>
          <cell r="Y522">
            <v>0</v>
          </cell>
          <cell r="Z522" t="str">
            <v>Not Valued from Nucleus - Model</v>
          </cell>
        </row>
        <row r="523">
          <cell r="C523">
            <v>201104</v>
          </cell>
          <cell r="E523">
            <v>166075</v>
          </cell>
          <cell r="Y523">
            <v>0</v>
          </cell>
          <cell r="Z523" t="str">
            <v>Not Valued from Nucleus - Model</v>
          </cell>
        </row>
        <row r="524">
          <cell r="C524">
            <v>201105</v>
          </cell>
          <cell r="E524">
            <v>166075</v>
          </cell>
          <cell r="Y524">
            <v>0</v>
          </cell>
          <cell r="Z524" t="str">
            <v>Not Valued from Nucleus - Model</v>
          </cell>
        </row>
        <row r="525">
          <cell r="C525">
            <v>201106</v>
          </cell>
          <cell r="E525">
            <v>166075</v>
          </cell>
          <cell r="Y525">
            <v>0</v>
          </cell>
          <cell r="Z525" t="str">
            <v>Not Valued from Nucleus - Model</v>
          </cell>
        </row>
        <row r="526">
          <cell r="C526">
            <v>201107</v>
          </cell>
          <cell r="E526">
            <v>166075</v>
          </cell>
          <cell r="Y526">
            <v>0</v>
          </cell>
          <cell r="Z526" t="str">
            <v>Not Valued from Nucleus - Model</v>
          </cell>
        </row>
        <row r="527">
          <cell r="C527">
            <v>201108</v>
          </cell>
          <cell r="E527">
            <v>166075</v>
          </cell>
          <cell r="Y527">
            <v>0</v>
          </cell>
          <cell r="Z527" t="str">
            <v>Not Valued from Nucleus - Model</v>
          </cell>
        </row>
        <row r="528">
          <cell r="C528">
            <v>201109</v>
          </cell>
          <cell r="E528">
            <v>166075</v>
          </cell>
          <cell r="Y528">
            <v>0</v>
          </cell>
          <cell r="Z528" t="str">
            <v>Not Valued from Nucleus - Model</v>
          </cell>
        </row>
        <row r="529">
          <cell r="C529">
            <v>201110</v>
          </cell>
          <cell r="E529">
            <v>166075</v>
          </cell>
          <cell r="Y529">
            <v>0</v>
          </cell>
          <cell r="Z529" t="str">
            <v>Not Valued from Nucleus - Model</v>
          </cell>
        </row>
        <row r="530">
          <cell r="C530">
            <v>201101</v>
          </cell>
          <cell r="E530">
            <v>166066</v>
          </cell>
          <cell r="Y530">
            <v>-342113.28445837926</v>
          </cell>
          <cell r="Z530" t="str">
            <v>Valued from Nucleus</v>
          </cell>
        </row>
        <row r="531">
          <cell r="C531">
            <v>201102</v>
          </cell>
          <cell r="E531">
            <v>166066</v>
          </cell>
          <cell r="Y531">
            <v>-342032.86828978633</v>
          </cell>
          <cell r="Z531" t="str">
            <v>Valued from Nucleus</v>
          </cell>
        </row>
        <row r="532">
          <cell r="C532">
            <v>201103</v>
          </cell>
          <cell r="E532">
            <v>166066</v>
          </cell>
          <cell r="Y532">
            <v>-341946.70041480486</v>
          </cell>
          <cell r="Z532" t="str">
            <v>Valued from Nucleus</v>
          </cell>
        </row>
        <row r="533">
          <cell r="C533">
            <v>201104</v>
          </cell>
          <cell r="E533">
            <v>166066</v>
          </cell>
          <cell r="Y533">
            <v>-341847.8642892947</v>
          </cell>
          <cell r="Z533" t="str">
            <v>Valued from Nucleus</v>
          </cell>
        </row>
        <row r="534">
          <cell r="C534">
            <v>201105</v>
          </cell>
          <cell r="E534">
            <v>166066</v>
          </cell>
          <cell r="Y534">
            <v>-341733.45210745808</v>
          </cell>
          <cell r="Z534" t="str">
            <v>Valued from Nucleus</v>
          </cell>
        </row>
        <row r="535">
          <cell r="C535">
            <v>201106</v>
          </cell>
          <cell r="E535">
            <v>166066</v>
          </cell>
          <cell r="Y535">
            <v>-341603.9301371898</v>
          </cell>
          <cell r="Z535" t="str">
            <v>Valued from Nucleus</v>
          </cell>
        </row>
        <row r="536">
          <cell r="C536">
            <v>201107</v>
          </cell>
          <cell r="E536">
            <v>166066</v>
          </cell>
          <cell r="Y536">
            <v>-341459.67752890149</v>
          </cell>
          <cell r="Z536" t="str">
            <v>Valued from Nucleus</v>
          </cell>
        </row>
        <row r="537">
          <cell r="C537">
            <v>201108</v>
          </cell>
          <cell r="E537">
            <v>166066</v>
          </cell>
          <cell r="Y537">
            <v>-341300.9865202345</v>
          </cell>
          <cell r="Z537" t="str">
            <v>Valued from Nucleus</v>
          </cell>
        </row>
        <row r="538">
          <cell r="C538">
            <v>201109</v>
          </cell>
          <cell r="E538">
            <v>166066</v>
          </cell>
          <cell r="Y538">
            <v>-341127.35632530309</v>
          </cell>
          <cell r="Z538" t="str">
            <v>Valued from Nucleus</v>
          </cell>
        </row>
        <row r="539">
          <cell r="C539">
            <v>201110</v>
          </cell>
          <cell r="E539">
            <v>166066</v>
          </cell>
          <cell r="Y539">
            <v>-340938.63993335189</v>
          </cell>
          <cell r="Z539" t="str">
            <v>Valued from Nucleus</v>
          </cell>
        </row>
        <row r="540">
          <cell r="C540">
            <v>201101</v>
          </cell>
          <cell r="E540">
            <v>166447</v>
          </cell>
          <cell r="Y540">
            <v>0</v>
          </cell>
          <cell r="Z540" t="str">
            <v>Not Valued from Nucleus - Model</v>
          </cell>
        </row>
        <row r="541">
          <cell r="C541">
            <v>201102</v>
          </cell>
          <cell r="E541">
            <v>166447</v>
          </cell>
          <cell r="Y541">
            <v>0</v>
          </cell>
          <cell r="Z541" t="str">
            <v>Not Valued from Nucleus - Model</v>
          </cell>
        </row>
        <row r="542">
          <cell r="C542">
            <v>201103</v>
          </cell>
          <cell r="E542">
            <v>166447</v>
          </cell>
          <cell r="Y542">
            <v>0</v>
          </cell>
          <cell r="Z542" t="str">
            <v>Not Valued from Nucleus - Model</v>
          </cell>
        </row>
        <row r="543">
          <cell r="C543">
            <v>201104</v>
          </cell>
          <cell r="E543">
            <v>166447</v>
          </cell>
          <cell r="Y543">
            <v>0</v>
          </cell>
          <cell r="Z543" t="str">
            <v>Not Valued from Nucleus - Model</v>
          </cell>
        </row>
        <row r="544">
          <cell r="C544">
            <v>201105</v>
          </cell>
          <cell r="E544">
            <v>166447</v>
          </cell>
          <cell r="Y544">
            <v>0</v>
          </cell>
          <cell r="Z544" t="str">
            <v>Not Valued from Nucleus - Model</v>
          </cell>
        </row>
        <row r="545">
          <cell r="C545">
            <v>201106</v>
          </cell>
          <cell r="E545">
            <v>166447</v>
          </cell>
          <cell r="Y545">
            <v>0</v>
          </cell>
          <cell r="Z545" t="str">
            <v>Not Valued from Nucleus - Model</v>
          </cell>
        </row>
        <row r="546">
          <cell r="C546">
            <v>201107</v>
          </cell>
          <cell r="E546">
            <v>166447</v>
          </cell>
          <cell r="Y546">
            <v>0</v>
          </cell>
          <cell r="Z546" t="str">
            <v>Not Valued from Nucleus - Model</v>
          </cell>
        </row>
        <row r="547">
          <cell r="C547">
            <v>201108</v>
          </cell>
          <cell r="E547">
            <v>166447</v>
          </cell>
          <cell r="Y547">
            <v>0</v>
          </cell>
          <cell r="Z547" t="str">
            <v>Not Valued from Nucleus - Model</v>
          </cell>
        </row>
        <row r="548">
          <cell r="C548">
            <v>201109</v>
          </cell>
          <cell r="E548">
            <v>166447</v>
          </cell>
          <cell r="Y548">
            <v>0</v>
          </cell>
          <cell r="Z548" t="str">
            <v>Not Valued from Nucleus - Model</v>
          </cell>
        </row>
        <row r="549">
          <cell r="C549">
            <v>201110</v>
          </cell>
          <cell r="E549">
            <v>166447</v>
          </cell>
          <cell r="Y549">
            <v>0</v>
          </cell>
          <cell r="Z549" t="str">
            <v>Not Valued from Nucleus - Model</v>
          </cell>
        </row>
        <row r="550">
          <cell r="C550">
            <v>201101</v>
          </cell>
          <cell r="E550">
            <v>166076</v>
          </cell>
          <cell r="Y550">
            <v>0</v>
          </cell>
          <cell r="Z550" t="str">
            <v>Not Valued from Nucleus - Model</v>
          </cell>
        </row>
        <row r="551">
          <cell r="C551">
            <v>201102</v>
          </cell>
          <cell r="E551">
            <v>166076</v>
          </cell>
          <cell r="Y551">
            <v>0</v>
          </cell>
          <cell r="Z551" t="str">
            <v>Not Valued from Nucleus - Model</v>
          </cell>
        </row>
        <row r="552">
          <cell r="C552">
            <v>201103</v>
          </cell>
          <cell r="E552">
            <v>166076</v>
          </cell>
          <cell r="Y552">
            <v>0</v>
          </cell>
          <cell r="Z552" t="str">
            <v>Not Valued from Nucleus - Model</v>
          </cell>
        </row>
        <row r="553">
          <cell r="C553">
            <v>201104</v>
          </cell>
          <cell r="E553">
            <v>166076</v>
          </cell>
          <cell r="Y553">
            <v>0</v>
          </cell>
          <cell r="Z553" t="str">
            <v>Not Valued from Nucleus - Model</v>
          </cell>
        </row>
        <row r="554">
          <cell r="C554">
            <v>201105</v>
          </cell>
          <cell r="E554">
            <v>166076</v>
          </cell>
          <cell r="Y554">
            <v>0</v>
          </cell>
          <cell r="Z554" t="str">
            <v>Not Valued from Nucleus - Model</v>
          </cell>
        </row>
        <row r="555">
          <cell r="C555">
            <v>201106</v>
          </cell>
          <cell r="E555">
            <v>166076</v>
          </cell>
          <cell r="Y555">
            <v>0</v>
          </cell>
          <cell r="Z555" t="str">
            <v>Not Valued from Nucleus - Model</v>
          </cell>
        </row>
        <row r="556">
          <cell r="C556">
            <v>201107</v>
          </cell>
          <cell r="E556">
            <v>166076</v>
          </cell>
          <cell r="Y556">
            <v>0</v>
          </cell>
          <cell r="Z556" t="str">
            <v>Not Valued from Nucleus - Model</v>
          </cell>
        </row>
        <row r="557">
          <cell r="C557">
            <v>201108</v>
          </cell>
          <cell r="E557">
            <v>166076</v>
          </cell>
          <cell r="Y557">
            <v>0</v>
          </cell>
          <cell r="Z557" t="str">
            <v>Not Valued from Nucleus - Model</v>
          </cell>
        </row>
        <row r="558">
          <cell r="C558">
            <v>201109</v>
          </cell>
          <cell r="E558">
            <v>166076</v>
          </cell>
          <cell r="Y558">
            <v>0</v>
          </cell>
          <cell r="Z558" t="str">
            <v>Not Valued from Nucleus - Model</v>
          </cell>
        </row>
        <row r="559">
          <cell r="C559">
            <v>201110</v>
          </cell>
          <cell r="E559">
            <v>166076</v>
          </cell>
          <cell r="Y559">
            <v>0</v>
          </cell>
          <cell r="Z559" t="str">
            <v>Not Valued from Nucleus - Model</v>
          </cell>
        </row>
        <row r="560">
          <cell r="C560">
            <v>201101</v>
          </cell>
          <cell r="E560">
            <v>166449</v>
          </cell>
          <cell r="Y560">
            <v>0</v>
          </cell>
          <cell r="Z560" t="str">
            <v>Not Valued from Nucleus - Model</v>
          </cell>
        </row>
        <row r="561">
          <cell r="C561">
            <v>201102</v>
          </cell>
          <cell r="E561">
            <v>166449</v>
          </cell>
          <cell r="Y561">
            <v>0</v>
          </cell>
          <cell r="Z561" t="str">
            <v>Not Valued from Nucleus - Model</v>
          </cell>
        </row>
        <row r="562">
          <cell r="C562">
            <v>201103</v>
          </cell>
          <cell r="E562">
            <v>166449</v>
          </cell>
          <cell r="Y562">
            <v>0</v>
          </cell>
          <cell r="Z562" t="str">
            <v>Not Valued from Nucleus - Model</v>
          </cell>
        </row>
        <row r="563">
          <cell r="C563">
            <v>201104</v>
          </cell>
          <cell r="E563">
            <v>166449</v>
          </cell>
          <cell r="Y563">
            <v>0</v>
          </cell>
          <cell r="Z563" t="str">
            <v>Not Valued from Nucleus - Model</v>
          </cell>
        </row>
        <row r="564">
          <cell r="C564">
            <v>201105</v>
          </cell>
          <cell r="E564">
            <v>166449</v>
          </cell>
          <cell r="Y564">
            <v>0</v>
          </cell>
          <cell r="Z564" t="str">
            <v>Not Valued from Nucleus - Model</v>
          </cell>
        </row>
        <row r="565">
          <cell r="C565">
            <v>201106</v>
          </cell>
          <cell r="E565">
            <v>166449</v>
          </cell>
          <cell r="Y565">
            <v>0</v>
          </cell>
          <cell r="Z565" t="str">
            <v>Not Valued from Nucleus - Model</v>
          </cell>
        </row>
        <row r="566">
          <cell r="C566">
            <v>201107</v>
          </cell>
          <cell r="E566">
            <v>166449</v>
          </cell>
          <cell r="Y566">
            <v>0</v>
          </cell>
          <cell r="Z566" t="str">
            <v>Not Valued from Nucleus - Model</v>
          </cell>
        </row>
        <row r="567">
          <cell r="C567">
            <v>201108</v>
          </cell>
          <cell r="E567">
            <v>166449</v>
          </cell>
          <cell r="Y567">
            <v>0</v>
          </cell>
          <cell r="Z567" t="str">
            <v>Not Valued from Nucleus - Model</v>
          </cell>
        </row>
        <row r="568">
          <cell r="C568">
            <v>201109</v>
          </cell>
          <cell r="E568">
            <v>166449</v>
          </cell>
          <cell r="Y568">
            <v>0</v>
          </cell>
          <cell r="Z568" t="str">
            <v>Not Valued from Nucleus - Model</v>
          </cell>
        </row>
        <row r="569">
          <cell r="C569">
            <v>201110</v>
          </cell>
          <cell r="E569">
            <v>166449</v>
          </cell>
          <cell r="Y569">
            <v>0</v>
          </cell>
          <cell r="Z569" t="str">
            <v>Not Valued from Nucleus - Model</v>
          </cell>
        </row>
        <row r="570">
          <cell r="C570">
            <v>201101</v>
          </cell>
          <cell r="E570">
            <v>166058</v>
          </cell>
          <cell r="Y570">
            <v>-18970.684639096562</v>
          </cell>
          <cell r="Z570" t="str">
            <v>Valued from Nucleus</v>
          </cell>
        </row>
        <row r="571">
          <cell r="C571">
            <v>201102</v>
          </cell>
          <cell r="E571">
            <v>166058</v>
          </cell>
          <cell r="Y571">
            <v>-18966.225444310614</v>
          </cell>
          <cell r="Z571" t="str">
            <v>Valued from Nucleus</v>
          </cell>
        </row>
        <row r="572">
          <cell r="C572">
            <v>201103</v>
          </cell>
          <cell r="E572">
            <v>166058</v>
          </cell>
          <cell r="Y572">
            <v>-18961.447308948569</v>
          </cell>
          <cell r="Z572" t="str">
            <v>Valued from Nucleus</v>
          </cell>
        </row>
        <row r="573">
          <cell r="C573">
            <v>201104</v>
          </cell>
          <cell r="E573">
            <v>166058</v>
          </cell>
          <cell r="Y573">
            <v>-18955.966700468336</v>
          </cell>
          <cell r="Z573" t="str">
            <v>Valued from Nucleus</v>
          </cell>
        </row>
        <row r="574">
          <cell r="C574">
            <v>201105</v>
          </cell>
          <cell r="E574">
            <v>166058</v>
          </cell>
          <cell r="Y574">
            <v>-18949.622376763022</v>
          </cell>
          <cell r="Z574" t="str">
            <v>Valued from Nucleus</v>
          </cell>
        </row>
        <row r="575">
          <cell r="C575">
            <v>201106</v>
          </cell>
          <cell r="E575">
            <v>166058</v>
          </cell>
          <cell r="Y575">
            <v>-18942.440193072947</v>
          </cell>
          <cell r="Z575" t="str">
            <v>Valued from Nucleus</v>
          </cell>
        </row>
        <row r="576">
          <cell r="C576">
            <v>201107</v>
          </cell>
          <cell r="E576">
            <v>166058</v>
          </cell>
          <cell r="Y576">
            <v>-18934.441173845917</v>
          </cell>
          <cell r="Z576" t="str">
            <v>Valued from Nucleus</v>
          </cell>
        </row>
        <row r="577">
          <cell r="C577">
            <v>201108</v>
          </cell>
          <cell r="E577">
            <v>166058</v>
          </cell>
          <cell r="Y577">
            <v>-18925.641524088831</v>
          </cell>
          <cell r="Z577" t="str">
            <v>Valued from Nucleus</v>
          </cell>
        </row>
        <row r="578">
          <cell r="C578">
            <v>201109</v>
          </cell>
          <cell r="E578">
            <v>166058</v>
          </cell>
          <cell r="Y578">
            <v>-18916.013474487994</v>
          </cell>
          <cell r="Z578" t="str">
            <v>Valued from Nucleus</v>
          </cell>
        </row>
        <row r="579">
          <cell r="C579">
            <v>201110</v>
          </cell>
          <cell r="E579">
            <v>166058</v>
          </cell>
          <cell r="Y579">
            <v>-18905.548873080887</v>
          </cell>
          <cell r="Z579" t="str">
            <v>Valued from Nucleus</v>
          </cell>
        </row>
        <row r="580">
          <cell r="C580">
            <v>201101</v>
          </cell>
          <cell r="E580">
            <v>153972</v>
          </cell>
          <cell r="Y580">
            <v>-357418.46426515508</v>
          </cell>
          <cell r="Z580" t="str">
            <v>Valued from Nucleus - Base Load Component - Demand entered in price formula by JM</v>
          </cell>
        </row>
        <row r="581">
          <cell r="C581">
            <v>201102</v>
          </cell>
          <cell r="E581">
            <v>153972</v>
          </cell>
          <cell r="Y581">
            <v>-357334.45050484146</v>
          </cell>
          <cell r="Z581" t="str">
            <v>Valued from Nucleus - Base Load Component - Demand entered in price formula by JM</v>
          </cell>
        </row>
        <row r="582">
          <cell r="C582">
            <v>201103</v>
          </cell>
          <cell r="E582">
            <v>153972</v>
          </cell>
          <cell r="Y582">
            <v>-357244.42772307893</v>
          </cell>
          <cell r="Z582" t="str">
            <v>Valued from Nucleus - Base Load Component - Demand entered in price formula by JM</v>
          </cell>
        </row>
        <row r="583">
          <cell r="C583">
            <v>201104</v>
          </cell>
          <cell r="E583">
            <v>153972</v>
          </cell>
          <cell r="Y583">
            <v>-357141.16994912352</v>
          </cell>
          <cell r="Z583" t="str">
            <v>Valued from Nucleus - Base Load Component - Demand entered in price formula by JM</v>
          </cell>
        </row>
        <row r="584">
          <cell r="C584">
            <v>201101</v>
          </cell>
          <cell r="E584">
            <v>154130</v>
          </cell>
          <cell r="Y584">
            <v>0</v>
          </cell>
          <cell r="Z584" t="str">
            <v>Not Valued from Nucleus - JPMORVEN Model; was valued from Nucleus last quarter</v>
          </cell>
        </row>
        <row r="585">
          <cell r="C585">
            <v>201102</v>
          </cell>
          <cell r="E585">
            <v>154130</v>
          </cell>
          <cell r="Y585">
            <v>0</v>
          </cell>
          <cell r="Z585" t="str">
            <v>Not Valued from Nucleus - JPMORVEN Model; was valued from Nucleus last quarter</v>
          </cell>
        </row>
        <row r="586">
          <cell r="C586">
            <v>201103</v>
          </cell>
          <cell r="E586">
            <v>154130</v>
          </cell>
          <cell r="Y586">
            <v>0</v>
          </cell>
          <cell r="Z586" t="str">
            <v>Not Valued from Nucleus - JPMORVEN Model; was valued from Nucleus last quarter</v>
          </cell>
        </row>
        <row r="587">
          <cell r="C587">
            <v>201104</v>
          </cell>
          <cell r="E587">
            <v>154130</v>
          </cell>
          <cell r="Y587">
            <v>0</v>
          </cell>
          <cell r="Z587" t="str">
            <v>Not Valued from Nucleus - JPMORVEN Model; was valued from Nucleus last quarter</v>
          </cell>
        </row>
        <row r="588">
          <cell r="C588">
            <v>201101</v>
          </cell>
          <cell r="E588">
            <v>167165</v>
          </cell>
          <cell r="Y588">
            <v>0</v>
          </cell>
          <cell r="Z588" t="str">
            <v>Not Valued from Nucleus - Model AZ</v>
          </cell>
        </row>
        <row r="589">
          <cell r="C589">
            <v>201102</v>
          </cell>
          <cell r="E589">
            <v>167165</v>
          </cell>
          <cell r="Y589">
            <v>0</v>
          </cell>
          <cell r="Z589" t="str">
            <v>Not Valued from Nucleus - Model AZ</v>
          </cell>
        </row>
        <row r="590">
          <cell r="C590">
            <v>201103</v>
          </cell>
          <cell r="E590">
            <v>167165</v>
          </cell>
          <cell r="Y590">
            <v>0</v>
          </cell>
          <cell r="Z590" t="str">
            <v>Not Valued from Nucleus - Model AZ</v>
          </cell>
        </row>
        <row r="591">
          <cell r="C591">
            <v>201104</v>
          </cell>
          <cell r="E591">
            <v>167165</v>
          </cell>
          <cell r="Y591">
            <v>0</v>
          </cell>
          <cell r="Z591" t="str">
            <v>Not Valued from Nucleus - Model AZ</v>
          </cell>
        </row>
        <row r="592">
          <cell r="C592">
            <v>201105</v>
          </cell>
          <cell r="E592">
            <v>167165</v>
          </cell>
          <cell r="Y592">
            <v>0</v>
          </cell>
          <cell r="Z592" t="str">
            <v>Not Valued from Nucleus - Model AZ</v>
          </cell>
        </row>
        <row r="593">
          <cell r="C593">
            <v>201106</v>
          </cell>
          <cell r="E593">
            <v>167165</v>
          </cell>
          <cell r="Y593">
            <v>0</v>
          </cell>
          <cell r="Z593" t="str">
            <v>Not Valued from Nucleus - Model AZ</v>
          </cell>
        </row>
        <row r="594">
          <cell r="C594">
            <v>201107</v>
          </cell>
          <cell r="E594">
            <v>167165</v>
          </cell>
          <cell r="Y594">
            <v>0</v>
          </cell>
          <cell r="Z594" t="str">
            <v>Not Valued from Nucleus - Model AZ</v>
          </cell>
        </row>
        <row r="595">
          <cell r="C595">
            <v>201108</v>
          </cell>
          <cell r="E595">
            <v>167165</v>
          </cell>
          <cell r="Y595">
            <v>0</v>
          </cell>
          <cell r="Z595" t="str">
            <v>Not Valued from Nucleus - Model AZ</v>
          </cell>
        </row>
        <row r="596">
          <cell r="C596">
            <v>201109</v>
          </cell>
          <cell r="E596">
            <v>167165</v>
          </cell>
          <cell r="Y596">
            <v>0</v>
          </cell>
          <cell r="Z596" t="str">
            <v>Not Valued from Nucleus - Model AZ</v>
          </cell>
        </row>
        <row r="597">
          <cell r="C597">
            <v>201110</v>
          </cell>
          <cell r="E597">
            <v>167165</v>
          </cell>
          <cell r="Y597">
            <v>0</v>
          </cell>
          <cell r="Z597" t="str">
            <v>Not Valued from Nucleus - Model AZ</v>
          </cell>
        </row>
        <row r="598">
          <cell r="C598">
            <v>201101</v>
          </cell>
          <cell r="E598">
            <v>167167</v>
          </cell>
          <cell r="Y598">
            <v>0</v>
          </cell>
          <cell r="Z598" t="str">
            <v>Not Valued from Nucleus - Model AZ</v>
          </cell>
        </row>
        <row r="599">
          <cell r="C599">
            <v>201102</v>
          </cell>
          <cell r="E599">
            <v>167167</v>
          </cell>
          <cell r="Y599">
            <v>0</v>
          </cell>
          <cell r="Z599" t="str">
            <v>Not Valued from Nucleus - Model AZ</v>
          </cell>
        </row>
        <row r="600">
          <cell r="C600">
            <v>201103</v>
          </cell>
          <cell r="E600">
            <v>167167</v>
          </cell>
          <cell r="Y600">
            <v>0</v>
          </cell>
          <cell r="Z600" t="str">
            <v>Not Valued from Nucleus - Model AZ</v>
          </cell>
        </row>
        <row r="601">
          <cell r="C601">
            <v>201104</v>
          </cell>
          <cell r="E601">
            <v>167167</v>
          </cell>
          <cell r="Y601">
            <v>0</v>
          </cell>
          <cell r="Z601" t="str">
            <v>Not Valued from Nucleus - Model AZ</v>
          </cell>
        </row>
        <row r="602">
          <cell r="C602">
            <v>201105</v>
          </cell>
          <cell r="E602">
            <v>167167</v>
          </cell>
          <cell r="Y602">
            <v>0</v>
          </cell>
          <cell r="Z602" t="str">
            <v>Not Valued from Nucleus - Model AZ</v>
          </cell>
        </row>
        <row r="603">
          <cell r="C603">
            <v>201106</v>
          </cell>
          <cell r="E603">
            <v>167167</v>
          </cell>
          <cell r="Y603">
            <v>0</v>
          </cell>
          <cell r="Z603" t="str">
            <v>Not Valued from Nucleus - Model AZ</v>
          </cell>
        </row>
        <row r="604">
          <cell r="C604">
            <v>201107</v>
          </cell>
          <cell r="E604">
            <v>167167</v>
          </cell>
          <cell r="Y604">
            <v>0</v>
          </cell>
          <cell r="Z604" t="str">
            <v>Not Valued from Nucleus - Model AZ</v>
          </cell>
        </row>
        <row r="605">
          <cell r="C605">
            <v>201108</v>
          </cell>
          <cell r="E605">
            <v>167167</v>
          </cell>
          <cell r="Y605">
            <v>0</v>
          </cell>
          <cell r="Z605" t="str">
            <v>Not Valued from Nucleus - Model AZ</v>
          </cell>
        </row>
        <row r="606">
          <cell r="C606">
            <v>201109</v>
          </cell>
          <cell r="E606">
            <v>167167</v>
          </cell>
          <cell r="Y606">
            <v>0</v>
          </cell>
          <cell r="Z606" t="str">
            <v>Not Valued from Nucleus - Model AZ</v>
          </cell>
        </row>
        <row r="607">
          <cell r="C607">
            <v>201110</v>
          </cell>
          <cell r="E607">
            <v>167167</v>
          </cell>
          <cell r="Y607">
            <v>0</v>
          </cell>
          <cell r="Z607" t="str">
            <v>Not Valued from Nucleus - Model AZ</v>
          </cell>
        </row>
        <row r="608">
          <cell r="C608">
            <v>201101</v>
          </cell>
          <cell r="E608">
            <v>165074</v>
          </cell>
          <cell r="Y608">
            <v>33312.773371771902</v>
          </cell>
          <cell r="Z608" t="str">
            <v>Valued from Nucleus</v>
          </cell>
        </row>
        <row r="609">
          <cell r="C609">
            <v>201102</v>
          </cell>
          <cell r="E609">
            <v>165074</v>
          </cell>
          <cell r="Y609">
            <v>33304.942966694223</v>
          </cell>
          <cell r="Z609" t="str">
            <v>Valued from Nucleus</v>
          </cell>
        </row>
        <row r="610">
          <cell r="C610">
            <v>201103</v>
          </cell>
          <cell r="E610">
            <v>165074</v>
          </cell>
          <cell r="Y610">
            <v>33296.552497742603</v>
          </cell>
          <cell r="Z610" t="str">
            <v>Valued from Nucleus</v>
          </cell>
        </row>
        <row r="611">
          <cell r="C611">
            <v>201101</v>
          </cell>
          <cell r="E611">
            <v>165093</v>
          </cell>
          <cell r="Y611">
            <v>21245.391180976978</v>
          </cell>
          <cell r="Z611" t="str">
            <v>Valued from Nucleus</v>
          </cell>
        </row>
        <row r="612">
          <cell r="C612">
            <v>201102</v>
          </cell>
          <cell r="E612">
            <v>165093</v>
          </cell>
          <cell r="Y612">
            <v>21240.397300187644</v>
          </cell>
          <cell r="Z612" t="str">
            <v>Valued from Nucleus</v>
          </cell>
        </row>
        <row r="613">
          <cell r="C613">
            <v>201103</v>
          </cell>
          <cell r="E613">
            <v>165093</v>
          </cell>
          <cell r="Y613">
            <v>21235.046235805232</v>
          </cell>
          <cell r="Z613" t="str">
            <v>Valued from Nucleus</v>
          </cell>
        </row>
        <row r="614">
          <cell r="C614">
            <v>201101</v>
          </cell>
          <cell r="E614">
            <v>165097</v>
          </cell>
          <cell r="Y614">
            <v>65235.848214529302</v>
          </cell>
          <cell r="Z614" t="str">
            <v>Valued from Nucleus</v>
          </cell>
        </row>
        <row r="615">
          <cell r="C615">
            <v>201102</v>
          </cell>
          <cell r="E615">
            <v>165097</v>
          </cell>
          <cell r="Y615">
            <v>65220.51406292912</v>
          </cell>
          <cell r="Z615" t="str">
            <v>Valued from Nucleus</v>
          </cell>
        </row>
        <row r="616">
          <cell r="C616">
            <v>201103</v>
          </cell>
          <cell r="E616">
            <v>165097</v>
          </cell>
          <cell r="Y616">
            <v>65204.08314759018</v>
          </cell>
          <cell r="Z616" t="str">
            <v>Valued from Nucleus</v>
          </cell>
        </row>
        <row r="617">
          <cell r="C617">
            <v>201101</v>
          </cell>
          <cell r="E617">
            <v>165098</v>
          </cell>
          <cell r="Y617">
            <v>27893.948891729771</v>
          </cell>
          <cell r="Z617" t="str">
            <v>Valued from Nucleus</v>
          </cell>
        </row>
        <row r="618">
          <cell r="C618">
            <v>201102</v>
          </cell>
          <cell r="E618">
            <v>165098</v>
          </cell>
          <cell r="Y618">
            <v>27887.392220011072</v>
          </cell>
          <cell r="Z618" t="str">
            <v>Valued from Nucleus</v>
          </cell>
        </row>
        <row r="619">
          <cell r="C619">
            <v>201103</v>
          </cell>
          <cell r="E619">
            <v>165098</v>
          </cell>
          <cell r="Y619">
            <v>27480.648069865594</v>
          </cell>
          <cell r="Z619" t="str">
            <v>Valued from Nucleus</v>
          </cell>
        </row>
        <row r="620">
          <cell r="C620">
            <v>201101</v>
          </cell>
          <cell r="E620">
            <v>165099</v>
          </cell>
          <cell r="Y620">
            <v>36492.083675560454</v>
          </cell>
          <cell r="Z620" t="str">
            <v>Valued from Nucleus</v>
          </cell>
        </row>
        <row r="621">
          <cell r="C621">
            <v>201102</v>
          </cell>
          <cell r="E621">
            <v>165099</v>
          </cell>
          <cell r="Y621">
            <v>36483.505950910541</v>
          </cell>
          <cell r="Z621" t="str">
            <v>Valued from Nucleus</v>
          </cell>
        </row>
        <row r="622">
          <cell r="C622">
            <v>201103</v>
          </cell>
          <cell r="E622">
            <v>165099</v>
          </cell>
          <cell r="Y622">
            <v>36474.314710912513</v>
          </cell>
          <cell r="Z622" t="str">
            <v>Valued from Nucleus</v>
          </cell>
        </row>
        <row r="623">
          <cell r="C623">
            <v>201101</v>
          </cell>
          <cell r="E623">
            <v>166064</v>
          </cell>
          <cell r="Y623">
            <v>-61653.29538721023</v>
          </cell>
          <cell r="Z623" t="str">
            <v>Valued from Nucleus</v>
          </cell>
        </row>
        <row r="624">
          <cell r="C624">
            <v>201102</v>
          </cell>
          <cell r="E624">
            <v>166064</v>
          </cell>
          <cell r="Y624">
            <v>-61638.803340214698</v>
          </cell>
          <cell r="Z624" t="str">
            <v>Valued from Nucleus</v>
          </cell>
        </row>
        <row r="625">
          <cell r="C625">
            <v>201103</v>
          </cell>
          <cell r="E625">
            <v>166064</v>
          </cell>
          <cell r="Y625">
            <v>-61623.274760383218</v>
          </cell>
          <cell r="Z625" t="str">
            <v>Valued from Nucleus</v>
          </cell>
        </row>
        <row r="626">
          <cell r="C626">
            <v>201104</v>
          </cell>
          <cell r="E626">
            <v>166064</v>
          </cell>
          <cell r="Y626">
            <v>-61605.463195858174</v>
          </cell>
          <cell r="Z626" t="str">
            <v>Valued from Nucleus</v>
          </cell>
        </row>
        <row r="627">
          <cell r="C627">
            <v>201105</v>
          </cell>
          <cell r="E627">
            <v>166064</v>
          </cell>
          <cell r="Y627">
            <v>-61584.844621943877</v>
          </cell>
          <cell r="Z627" t="str">
            <v>Valued from Nucleus</v>
          </cell>
        </row>
        <row r="628">
          <cell r="C628">
            <v>201106</v>
          </cell>
          <cell r="E628">
            <v>166064</v>
          </cell>
          <cell r="Y628">
            <v>-61561.503066222867</v>
          </cell>
          <cell r="Z628" t="str">
            <v>Valued from Nucleus</v>
          </cell>
        </row>
        <row r="629">
          <cell r="C629">
            <v>201107</v>
          </cell>
          <cell r="E629">
            <v>166064</v>
          </cell>
          <cell r="Y629">
            <v>-61535.506856566011</v>
          </cell>
          <cell r="Z629" t="str">
            <v>Valued from Nucleus</v>
          </cell>
        </row>
        <row r="630">
          <cell r="C630">
            <v>201108</v>
          </cell>
          <cell r="E630">
            <v>166064</v>
          </cell>
          <cell r="Y630">
            <v>-61506.908658024469</v>
          </cell>
          <cell r="Z630" t="str">
            <v>Valued from Nucleus</v>
          </cell>
        </row>
        <row r="631">
          <cell r="C631">
            <v>201109</v>
          </cell>
          <cell r="E631">
            <v>166064</v>
          </cell>
          <cell r="Y631">
            <v>-61475.618222421559</v>
          </cell>
          <cell r="Z631" t="str">
            <v>Valued from Nucleus</v>
          </cell>
        </row>
        <row r="632">
          <cell r="C632">
            <v>201110</v>
          </cell>
          <cell r="E632">
            <v>166064</v>
          </cell>
          <cell r="Y632">
            <v>-61441.609056493391</v>
          </cell>
          <cell r="Z632" t="str">
            <v>Valued from Nucleus</v>
          </cell>
        </row>
        <row r="633">
          <cell r="C633">
            <v>201101</v>
          </cell>
          <cell r="E633">
            <v>167168</v>
          </cell>
          <cell r="Y633">
            <v>-8331.522620713924</v>
          </cell>
          <cell r="Z633" t="str">
            <v>Valued from Nucleus</v>
          </cell>
        </row>
        <row r="634">
          <cell r="C634">
            <v>201102</v>
          </cell>
          <cell r="E634">
            <v>167168</v>
          </cell>
          <cell r="Y634">
            <v>-8329.56423687401</v>
          </cell>
          <cell r="Z634" t="str">
            <v>Valued from Nucleus</v>
          </cell>
        </row>
        <row r="635">
          <cell r="C635">
            <v>201103</v>
          </cell>
          <cell r="E635">
            <v>167168</v>
          </cell>
          <cell r="Y635">
            <v>-8327.4657810928384</v>
          </cell>
          <cell r="Z635" t="str">
            <v>Valued from Nucleus</v>
          </cell>
        </row>
        <row r="636">
          <cell r="C636">
            <v>201104</v>
          </cell>
          <cell r="E636">
            <v>167168</v>
          </cell>
          <cell r="Y636">
            <v>-8325.058814006672</v>
          </cell>
          <cell r="Z636" t="str">
            <v>Valued from Nucleus</v>
          </cell>
        </row>
        <row r="637">
          <cell r="C637">
            <v>201105</v>
          </cell>
          <cell r="E637">
            <v>167168</v>
          </cell>
          <cell r="Y637">
            <v>-8322.2725214995971</v>
          </cell>
          <cell r="Z637" t="str">
            <v>Valued from Nucleus</v>
          </cell>
        </row>
        <row r="638">
          <cell r="C638">
            <v>201106</v>
          </cell>
          <cell r="E638">
            <v>167168</v>
          </cell>
          <cell r="Y638">
            <v>-8319.1182586451814</v>
          </cell>
          <cell r="Z638" t="str">
            <v>Valued from Nucleus</v>
          </cell>
        </row>
        <row r="639">
          <cell r="C639">
            <v>201107</v>
          </cell>
          <cell r="E639">
            <v>167168</v>
          </cell>
          <cell r="Y639">
            <v>-8315.605258935293</v>
          </cell>
          <cell r="Z639" t="str">
            <v>Valued from Nucleus</v>
          </cell>
        </row>
        <row r="640">
          <cell r="C640">
            <v>201108</v>
          </cell>
          <cell r="E640">
            <v>167168</v>
          </cell>
          <cell r="Y640">
            <v>-8311.7406392655066</v>
          </cell>
          <cell r="Z640" t="str">
            <v>Valued from Nucleus</v>
          </cell>
        </row>
        <row r="641">
          <cell r="C641">
            <v>201109</v>
          </cell>
          <cell r="E641">
            <v>167168</v>
          </cell>
          <cell r="Y641">
            <v>-8307.5122039418093</v>
          </cell>
          <cell r="Z641" t="str">
            <v>Valued from Nucleus</v>
          </cell>
        </row>
        <row r="642">
          <cell r="C642">
            <v>201110</v>
          </cell>
          <cell r="E642">
            <v>167168</v>
          </cell>
          <cell r="Y642">
            <v>-8302.9163727950308</v>
          </cell>
          <cell r="Z642" t="str">
            <v>Valued from Nucleus</v>
          </cell>
        </row>
        <row r="643">
          <cell r="C643">
            <v>201101</v>
          </cell>
          <cell r="E643">
            <v>168214</v>
          </cell>
          <cell r="Y643">
            <v>200112.4367666638</v>
          </cell>
          <cell r="Z643" t="str">
            <v xml:space="preserve">Valued from nucleus. Demand charge only
</v>
          </cell>
        </row>
        <row r="644">
          <cell r="C644">
            <v>201102</v>
          </cell>
          <cell r="E644">
            <v>168214</v>
          </cell>
          <cell r="Y644">
            <v>200065.39891053949</v>
          </cell>
          <cell r="Z644" t="str">
            <v xml:space="preserve">Valued from nucleus. Demand charge only
</v>
          </cell>
        </row>
        <row r="645">
          <cell r="C645">
            <v>201103</v>
          </cell>
          <cell r="E645">
            <v>168214</v>
          </cell>
          <cell r="Y645">
            <v>200014.99670689268</v>
          </cell>
          <cell r="Z645" t="str">
            <v xml:space="preserve">Valued from nucleus. Demand charge only
</v>
          </cell>
        </row>
        <row r="646">
          <cell r="C646">
            <v>201104</v>
          </cell>
          <cell r="E646">
            <v>168214</v>
          </cell>
          <cell r="Y646">
            <v>199439.57326891262</v>
          </cell>
          <cell r="Z646" t="str">
            <v xml:space="preserve">Valued from nucleus. Demand charge only
</v>
          </cell>
        </row>
        <row r="647">
          <cell r="C647">
            <v>201105</v>
          </cell>
          <cell r="E647">
            <v>168214</v>
          </cell>
          <cell r="Y647">
            <v>199372.82335146118</v>
          </cell>
          <cell r="Z647" t="str">
            <v xml:space="preserve">Valued from nucleus. Demand charge only
</v>
          </cell>
        </row>
        <row r="648">
          <cell r="C648">
            <v>201106</v>
          </cell>
          <cell r="E648">
            <v>168214</v>
          </cell>
          <cell r="Y648">
            <v>199297.2581390444</v>
          </cell>
          <cell r="Z648" t="str">
            <v xml:space="preserve">Valued from nucleus. Demand charge only
</v>
          </cell>
        </row>
        <row r="649">
          <cell r="C649">
            <v>201107</v>
          </cell>
          <cell r="E649">
            <v>168214</v>
          </cell>
          <cell r="Y649">
            <v>199213.09883414491</v>
          </cell>
          <cell r="Z649" t="str">
            <v xml:space="preserve">Valued from nucleus. Demand charge only
</v>
          </cell>
        </row>
        <row r="650">
          <cell r="C650">
            <v>201108</v>
          </cell>
          <cell r="E650">
            <v>168214</v>
          </cell>
          <cell r="Y650">
            <v>199120.51593292961</v>
          </cell>
          <cell r="Z650" t="str">
            <v xml:space="preserve">Valued from nucleus. Demand charge only
</v>
          </cell>
        </row>
        <row r="651">
          <cell r="C651">
            <v>201109</v>
          </cell>
          <cell r="E651">
            <v>168214</v>
          </cell>
          <cell r="Y651">
            <v>198462.96471505682</v>
          </cell>
          <cell r="Z651" t="str">
            <v xml:space="preserve">Valued from nucleus. Demand charge only
</v>
          </cell>
        </row>
        <row r="652">
          <cell r="C652">
            <v>201110</v>
          </cell>
          <cell r="E652">
            <v>168214</v>
          </cell>
          <cell r="Y652">
            <v>198353.17224622518</v>
          </cell>
          <cell r="Z652" t="str">
            <v xml:space="preserve">Valued from nucleus. Demand charge only
</v>
          </cell>
        </row>
        <row r="653">
          <cell r="C653">
            <v>201101</v>
          </cell>
          <cell r="E653">
            <v>168215</v>
          </cell>
          <cell r="Y653">
            <v>100061.64096699646</v>
          </cell>
          <cell r="Z653" t="str">
            <v xml:space="preserve">Valued from nucleus. Demand charge only
</v>
          </cell>
        </row>
        <row r="654">
          <cell r="C654">
            <v>201102</v>
          </cell>
          <cell r="E654">
            <v>168215</v>
          </cell>
          <cell r="Y654">
            <v>100038.12076431733</v>
          </cell>
          <cell r="Z654" t="str">
            <v xml:space="preserve">Valued from nucleus. Demand charge only
</v>
          </cell>
        </row>
        <row r="655">
          <cell r="C655">
            <v>201103</v>
          </cell>
          <cell r="E655">
            <v>168215</v>
          </cell>
          <cell r="Y655">
            <v>100012.91829671091</v>
          </cell>
          <cell r="Z655" t="str">
            <v xml:space="preserve">Valued from nucleus. Demand charge only
</v>
          </cell>
        </row>
        <row r="656">
          <cell r="C656">
            <v>201104</v>
          </cell>
          <cell r="E656">
            <v>168215</v>
          </cell>
          <cell r="Y656">
            <v>99725.190985078138</v>
          </cell>
          <cell r="Z656" t="str">
            <v xml:space="preserve">Valued from nucleus. Demand charge only
</v>
          </cell>
        </row>
        <row r="657">
          <cell r="C657">
            <v>201105</v>
          </cell>
          <cell r="E657">
            <v>168215</v>
          </cell>
          <cell r="Y657">
            <v>99691.814217584222</v>
          </cell>
          <cell r="Z657" t="str">
            <v xml:space="preserve">Valued from nucleus. Demand charge only
</v>
          </cell>
        </row>
        <row r="658">
          <cell r="C658">
            <v>201106</v>
          </cell>
          <cell r="E658">
            <v>168215</v>
          </cell>
          <cell r="Y658">
            <v>99654.029563733537</v>
          </cell>
          <cell r="Z658" t="str">
            <v xml:space="preserve">Valued from nucleus. Demand charge only
</v>
          </cell>
        </row>
        <row r="659">
          <cell r="C659">
            <v>201107</v>
          </cell>
          <cell r="E659">
            <v>168215</v>
          </cell>
          <cell r="Y659">
            <v>99611.947630761526</v>
          </cell>
          <cell r="Z659" t="str">
            <v xml:space="preserve">Valued from nucleus. Demand charge only
</v>
          </cell>
        </row>
        <row r="660">
          <cell r="C660">
            <v>201108</v>
          </cell>
          <cell r="E660">
            <v>168215</v>
          </cell>
          <cell r="Y660">
            <v>99565.653671371634</v>
          </cell>
          <cell r="Z660" t="str">
            <v xml:space="preserve">Valued from nucleus. Demand charge only
</v>
          </cell>
        </row>
        <row r="661">
          <cell r="C661">
            <v>201109</v>
          </cell>
          <cell r="E661">
            <v>168215</v>
          </cell>
          <cell r="Y661">
            <v>99236.860244319818</v>
          </cell>
          <cell r="Z661" t="str">
            <v xml:space="preserve">Valued from nucleus. Demand charge only
</v>
          </cell>
        </row>
        <row r="662">
          <cell r="C662">
            <v>201110</v>
          </cell>
          <cell r="E662">
            <v>168215</v>
          </cell>
          <cell r="Y662">
            <v>99181.961034782333</v>
          </cell>
          <cell r="Z662" t="str">
            <v xml:space="preserve">Valued from nucleus. Demand charge only
</v>
          </cell>
        </row>
        <row r="663">
          <cell r="C663">
            <v>201101</v>
          </cell>
          <cell r="E663">
            <v>168216</v>
          </cell>
          <cell r="Y663">
            <v>95812.092692767648</v>
          </cell>
          <cell r="Z663" t="str">
            <v xml:space="preserve">Valued from nucleus. Demand charge only
</v>
          </cell>
        </row>
        <row r="664">
          <cell r="C664">
            <v>201102</v>
          </cell>
          <cell r="E664">
            <v>168216</v>
          </cell>
          <cell r="Y664">
            <v>95789.571376732172</v>
          </cell>
          <cell r="Z664" t="str">
            <v xml:space="preserve">Valued from nucleus. Demand charge only
</v>
          </cell>
        </row>
        <row r="665">
          <cell r="C665">
            <v>201103</v>
          </cell>
          <cell r="E665">
            <v>168216</v>
          </cell>
          <cell r="Y665">
            <v>95765.439240390449</v>
          </cell>
          <cell r="Z665" t="str">
            <v xml:space="preserve">Valued from nucleus. Demand charge only
</v>
          </cell>
        </row>
        <row r="666">
          <cell r="C666">
            <v>201104</v>
          </cell>
          <cell r="E666">
            <v>168216</v>
          </cell>
          <cell r="Y666">
            <v>95489.931507497153</v>
          </cell>
          <cell r="Z666" t="str">
            <v xml:space="preserve">Valued from nucleus. Demand charge only
</v>
          </cell>
        </row>
        <row r="667">
          <cell r="C667">
            <v>201105</v>
          </cell>
          <cell r="E667">
            <v>168216</v>
          </cell>
          <cell r="Y667">
            <v>95457.9722280969</v>
          </cell>
          <cell r="Z667" t="str">
            <v xml:space="preserve">Valued from nucleus. Demand charge only
</v>
          </cell>
        </row>
        <row r="668">
          <cell r="C668">
            <v>201106</v>
          </cell>
          <cell r="E668">
            <v>168216</v>
          </cell>
          <cell r="Y668">
            <v>95421.792262206684</v>
          </cell>
          <cell r="Z668" t="str">
            <v xml:space="preserve">Valued from nucleus. Demand charge only
</v>
          </cell>
        </row>
        <row r="669">
          <cell r="C669">
            <v>201107</v>
          </cell>
          <cell r="E669">
            <v>168216</v>
          </cell>
          <cell r="Y669">
            <v>95381.49751964958</v>
          </cell>
          <cell r="Z669" t="str">
            <v xml:space="preserve">Valued from nucleus. Demand charge only
</v>
          </cell>
        </row>
        <row r="670">
          <cell r="C670">
            <v>201108</v>
          </cell>
          <cell r="E670">
            <v>168216</v>
          </cell>
          <cell r="Y670">
            <v>95337.169632506062</v>
          </cell>
          <cell r="Z670" t="str">
            <v xml:space="preserve">Valued from nucleus. Demand charge only
</v>
          </cell>
        </row>
        <row r="671">
          <cell r="C671">
            <v>201109</v>
          </cell>
          <cell r="E671">
            <v>168216</v>
          </cell>
          <cell r="Y671">
            <v>95022.339833543941</v>
          </cell>
          <cell r="Z671" t="str">
            <v xml:space="preserve">Valued from nucleus. Demand charge only
</v>
          </cell>
        </row>
        <row r="672">
          <cell r="C672">
            <v>201110</v>
          </cell>
          <cell r="E672">
            <v>168216</v>
          </cell>
          <cell r="Y672">
            <v>94969.772155239523</v>
          </cell>
          <cell r="Z672" t="str">
            <v xml:space="preserve">Valued from nucleus. Demand charge only
</v>
          </cell>
        </row>
        <row r="673">
          <cell r="C673">
            <v>201101</v>
          </cell>
          <cell r="E673">
            <v>168217</v>
          </cell>
          <cell r="Y673">
            <v>100061.64096699646</v>
          </cell>
          <cell r="Z673" t="str">
            <v>Valued from Nucleus</v>
          </cell>
        </row>
        <row r="674">
          <cell r="C674">
            <v>201102</v>
          </cell>
          <cell r="E674">
            <v>168217</v>
          </cell>
          <cell r="Y674">
            <v>100038.12076431733</v>
          </cell>
          <cell r="Z674" t="str">
            <v>Valued from Nucleus</v>
          </cell>
        </row>
        <row r="675">
          <cell r="C675">
            <v>201103</v>
          </cell>
          <cell r="E675">
            <v>168217</v>
          </cell>
          <cell r="Y675">
            <v>100012.91829671091</v>
          </cell>
          <cell r="Z675" t="str">
            <v>Valued from Nucleus</v>
          </cell>
        </row>
        <row r="676">
          <cell r="C676">
            <v>201104</v>
          </cell>
          <cell r="E676">
            <v>168217</v>
          </cell>
          <cell r="Y676">
            <v>99725.190985078138</v>
          </cell>
          <cell r="Z676" t="str">
            <v>Valued from Nucleus</v>
          </cell>
        </row>
        <row r="677">
          <cell r="C677">
            <v>201105</v>
          </cell>
          <cell r="E677">
            <v>168217</v>
          </cell>
          <cell r="Y677">
            <v>99691.814217584222</v>
          </cell>
          <cell r="Z677" t="str">
            <v>Valued from Nucleus</v>
          </cell>
        </row>
        <row r="678">
          <cell r="C678">
            <v>201106</v>
          </cell>
          <cell r="E678">
            <v>168217</v>
          </cell>
          <cell r="Y678">
            <v>99654.029563733537</v>
          </cell>
          <cell r="Z678" t="str">
            <v>Valued from Nucleus</v>
          </cell>
        </row>
        <row r="679">
          <cell r="C679">
            <v>201107</v>
          </cell>
          <cell r="E679">
            <v>168217</v>
          </cell>
          <cell r="Y679">
            <v>99611.947630761526</v>
          </cell>
          <cell r="Z679" t="str">
            <v>Valued from Nucleus</v>
          </cell>
        </row>
        <row r="680">
          <cell r="C680">
            <v>201108</v>
          </cell>
          <cell r="E680">
            <v>168217</v>
          </cell>
          <cell r="Y680">
            <v>99565.653671371634</v>
          </cell>
          <cell r="Z680" t="str">
            <v>Valued from Nucleus</v>
          </cell>
        </row>
        <row r="681">
          <cell r="C681">
            <v>201109</v>
          </cell>
          <cell r="E681">
            <v>168217</v>
          </cell>
          <cell r="Y681">
            <v>99236.860244319818</v>
          </cell>
          <cell r="Z681" t="str">
            <v>Valued from Nucleus</v>
          </cell>
        </row>
        <row r="682">
          <cell r="C682">
            <v>201110</v>
          </cell>
          <cell r="E682">
            <v>168217</v>
          </cell>
          <cell r="Y682">
            <v>99181.961034782333</v>
          </cell>
          <cell r="Z682" t="str">
            <v>Valued from Nucleus</v>
          </cell>
        </row>
        <row r="683">
          <cell r="C683">
            <v>201101</v>
          </cell>
          <cell r="E683">
            <v>171529</v>
          </cell>
          <cell r="Y683">
            <v>20675.514805769595</v>
          </cell>
          <cell r="Z683" t="str">
            <v>Valued from Nucleus - Demand Only - MtM is Zero GD Supply</v>
          </cell>
        </row>
        <row r="684">
          <cell r="C684">
            <v>201102</v>
          </cell>
          <cell r="E684">
            <v>171529</v>
          </cell>
          <cell r="Y684">
            <v>20670.654878488494</v>
          </cell>
          <cell r="Z684" t="str">
            <v>Valued from Nucleus - Demand Only - MtM is Zero GD Supply</v>
          </cell>
        </row>
        <row r="685">
          <cell r="C685">
            <v>201101</v>
          </cell>
          <cell r="E685">
            <v>171530</v>
          </cell>
          <cell r="Y685">
            <v>22495.12007397562</v>
          </cell>
          <cell r="Z685" t="str">
            <v>Valued from Nucleus - Demand Only - MtM is Zero GD Supply</v>
          </cell>
        </row>
        <row r="686">
          <cell r="C686">
            <v>201102</v>
          </cell>
          <cell r="E686">
            <v>171530</v>
          </cell>
          <cell r="Y686">
            <v>22489.832435492801</v>
          </cell>
          <cell r="Z686" t="str">
            <v>Valued from Nucleus - Demand Only - MtM is Zero GD Supply</v>
          </cell>
        </row>
        <row r="687">
          <cell r="C687">
            <v>201101</v>
          </cell>
          <cell r="E687">
            <v>165094</v>
          </cell>
          <cell r="Y687">
            <v>0</v>
          </cell>
          <cell r="Z687" t="str">
            <v>Not Valued from Nucleus - Model</v>
          </cell>
        </row>
        <row r="688">
          <cell r="C688">
            <v>201102</v>
          </cell>
          <cell r="E688">
            <v>165094</v>
          </cell>
          <cell r="Y688">
            <v>0</v>
          </cell>
          <cell r="Z688" t="str">
            <v>Not Valued from Nucleus - Model</v>
          </cell>
        </row>
        <row r="689">
          <cell r="C689">
            <v>201103</v>
          </cell>
          <cell r="E689">
            <v>165094</v>
          </cell>
          <cell r="Y689">
            <v>0</v>
          </cell>
          <cell r="Z689" t="str">
            <v>Not Valued from Nucleus - Model</v>
          </cell>
        </row>
        <row r="690">
          <cell r="C690">
            <v>201101</v>
          </cell>
          <cell r="E690">
            <v>166062</v>
          </cell>
          <cell r="Y690">
            <v>0</v>
          </cell>
          <cell r="Z690" t="str">
            <v>Not Valued from Nucleus - Model</v>
          </cell>
        </row>
        <row r="691">
          <cell r="C691">
            <v>201102</v>
          </cell>
          <cell r="E691">
            <v>166062</v>
          </cell>
          <cell r="Y691">
            <v>0</v>
          </cell>
          <cell r="Z691" t="str">
            <v>Not Valued from Nucleus - Model</v>
          </cell>
        </row>
        <row r="692">
          <cell r="C692">
            <v>201103</v>
          </cell>
          <cell r="E692">
            <v>166062</v>
          </cell>
          <cell r="Y692">
            <v>0</v>
          </cell>
          <cell r="Z692" t="str">
            <v>Not Valued from Nucleus - Model</v>
          </cell>
        </row>
        <row r="693">
          <cell r="C693">
            <v>201104</v>
          </cell>
          <cell r="E693">
            <v>166062</v>
          </cell>
          <cell r="Y693">
            <v>0</v>
          </cell>
          <cell r="Z693" t="str">
            <v>Not Valued from Nucleus - Model</v>
          </cell>
        </row>
        <row r="694">
          <cell r="C694">
            <v>201105</v>
          </cell>
          <cell r="E694">
            <v>166062</v>
          </cell>
          <cell r="Y694">
            <v>0</v>
          </cell>
          <cell r="Z694" t="str">
            <v>Not Valued from Nucleus - Model</v>
          </cell>
        </row>
        <row r="695">
          <cell r="C695">
            <v>201106</v>
          </cell>
          <cell r="E695">
            <v>166062</v>
          </cell>
          <cell r="Y695">
            <v>0</v>
          </cell>
          <cell r="Z695" t="str">
            <v>Not Valued from Nucleus - Model</v>
          </cell>
        </row>
        <row r="696">
          <cell r="C696">
            <v>201107</v>
          </cell>
          <cell r="E696">
            <v>166062</v>
          </cell>
          <cell r="Y696">
            <v>0</v>
          </cell>
          <cell r="Z696" t="str">
            <v>Not Valued from Nucleus - Model</v>
          </cell>
        </row>
        <row r="697">
          <cell r="C697">
            <v>201108</v>
          </cell>
          <cell r="E697">
            <v>166062</v>
          </cell>
          <cell r="Y697">
            <v>0</v>
          </cell>
          <cell r="Z697" t="str">
            <v>Not Valued from Nucleus - Model</v>
          </cell>
        </row>
        <row r="698">
          <cell r="C698">
            <v>201109</v>
          </cell>
          <cell r="E698">
            <v>166062</v>
          </cell>
          <cell r="Y698">
            <v>0</v>
          </cell>
          <cell r="Z698" t="str">
            <v>Not Valued from Nucleus - Model</v>
          </cell>
        </row>
        <row r="699">
          <cell r="C699">
            <v>201110</v>
          </cell>
          <cell r="E699">
            <v>166062</v>
          </cell>
          <cell r="Y699">
            <v>0</v>
          </cell>
          <cell r="Z699" t="str">
            <v>Not Valued from Nucleus - Model</v>
          </cell>
        </row>
        <row r="700">
          <cell r="C700">
            <v>201101</v>
          </cell>
          <cell r="E700">
            <v>166063</v>
          </cell>
          <cell r="Y700">
            <v>0</v>
          </cell>
          <cell r="Z700" t="str">
            <v>Not Valued from Nucleus - Model</v>
          </cell>
        </row>
        <row r="701">
          <cell r="C701">
            <v>201102</v>
          </cell>
          <cell r="E701">
            <v>166063</v>
          </cell>
          <cell r="Y701">
            <v>0</v>
          </cell>
          <cell r="Z701" t="str">
            <v>Not Valued from Nucleus - Model</v>
          </cell>
        </row>
        <row r="702">
          <cell r="C702">
            <v>201103</v>
          </cell>
          <cell r="E702">
            <v>166063</v>
          </cell>
          <cell r="Y702">
            <v>0</v>
          </cell>
          <cell r="Z702" t="str">
            <v>Not Valued from Nucleus - Model</v>
          </cell>
        </row>
        <row r="703">
          <cell r="C703">
            <v>201104</v>
          </cell>
          <cell r="E703">
            <v>166063</v>
          </cell>
          <cell r="Y703">
            <v>0</v>
          </cell>
          <cell r="Z703" t="str">
            <v>Not Valued from Nucleus - Model</v>
          </cell>
        </row>
        <row r="704">
          <cell r="C704">
            <v>201105</v>
          </cell>
          <cell r="E704">
            <v>166063</v>
          </cell>
          <cell r="Y704">
            <v>0</v>
          </cell>
          <cell r="Z704" t="str">
            <v>Not Valued from Nucleus - Model</v>
          </cell>
        </row>
        <row r="705">
          <cell r="C705">
            <v>201106</v>
          </cell>
          <cell r="E705">
            <v>166063</v>
          </cell>
          <cell r="Y705">
            <v>0</v>
          </cell>
          <cell r="Z705" t="str">
            <v>Not Valued from Nucleus - Model</v>
          </cell>
        </row>
        <row r="706">
          <cell r="C706">
            <v>201107</v>
          </cell>
          <cell r="E706">
            <v>166063</v>
          </cell>
          <cell r="Y706">
            <v>0</v>
          </cell>
          <cell r="Z706" t="str">
            <v>Not Valued from Nucleus - Model</v>
          </cell>
        </row>
        <row r="707">
          <cell r="C707">
            <v>201108</v>
          </cell>
          <cell r="E707">
            <v>166063</v>
          </cell>
          <cell r="Y707">
            <v>0</v>
          </cell>
          <cell r="Z707" t="str">
            <v>Not Valued from Nucleus - Model</v>
          </cell>
        </row>
        <row r="708">
          <cell r="C708">
            <v>201109</v>
          </cell>
          <cell r="E708">
            <v>166063</v>
          </cell>
          <cell r="Y708">
            <v>0</v>
          </cell>
          <cell r="Z708" t="str">
            <v>Not Valued from Nucleus - Model</v>
          </cell>
        </row>
        <row r="709">
          <cell r="C709">
            <v>201110</v>
          </cell>
          <cell r="E709">
            <v>166063</v>
          </cell>
          <cell r="Y709">
            <v>0</v>
          </cell>
          <cell r="Z709" t="str">
            <v>Not Valued from Nucleus - Model</v>
          </cell>
        </row>
      </sheetData>
      <sheetData sheetId="26">
        <row r="2">
          <cell r="B2">
            <v>201104</v>
          </cell>
          <cell r="C2" t="str">
            <v>ANADARKO</v>
          </cell>
          <cell r="D2">
            <v>181151</v>
          </cell>
          <cell r="E2" t="str">
            <v>GASIDX</v>
          </cell>
          <cell r="F2">
            <v>300000</v>
          </cell>
          <cell r="H2" t="str">
            <v>Supply - BG</v>
          </cell>
          <cell r="W2">
            <v>5998.8</v>
          </cell>
        </row>
        <row r="3">
          <cell r="B3">
            <v>201104</v>
          </cell>
          <cell r="C3" t="str">
            <v>ANAHAU</v>
          </cell>
          <cell r="D3">
            <v>181145</v>
          </cell>
          <cell r="E3" t="str">
            <v>GASIDX</v>
          </cell>
          <cell r="F3">
            <v>240000</v>
          </cell>
          <cell r="H3" t="str">
            <v>Supply - LI</v>
          </cell>
          <cell r="W3">
            <v>4799.04</v>
          </cell>
        </row>
        <row r="4">
          <cell r="B4">
            <v>201104</v>
          </cell>
          <cell r="C4" t="str">
            <v>ANE</v>
          </cell>
          <cell r="D4">
            <v>67038</v>
          </cell>
          <cell r="E4" t="str">
            <v>GASIDX</v>
          </cell>
          <cell r="F4">
            <v>221160</v>
          </cell>
          <cell r="H4" t="str">
            <v>Supply - NY</v>
          </cell>
          <cell r="W4">
            <v>4422.3153599999996</v>
          </cell>
        </row>
        <row r="5">
          <cell r="B5">
            <v>201104</v>
          </cell>
          <cell r="C5" t="str">
            <v>ANE</v>
          </cell>
          <cell r="D5">
            <v>67039</v>
          </cell>
          <cell r="E5" t="str">
            <v>GASIDX</v>
          </cell>
          <cell r="F5">
            <v>216060</v>
          </cell>
          <cell r="H5" t="str">
            <v>Supply - LI</v>
          </cell>
          <cell r="W5">
            <v>4320.3357599999999</v>
          </cell>
        </row>
        <row r="6">
          <cell r="B6">
            <v>201104</v>
          </cell>
          <cell r="C6" t="str">
            <v>BGLNG</v>
          </cell>
          <cell r="D6">
            <v>166064</v>
          </cell>
          <cell r="E6" t="str">
            <v>GASGDA</v>
          </cell>
          <cell r="F6">
            <v>0</v>
          </cell>
          <cell r="H6" t="str">
            <v>Supply - LI</v>
          </cell>
          <cell r="W6">
            <v>0</v>
          </cell>
        </row>
        <row r="7">
          <cell r="B7">
            <v>201104</v>
          </cell>
          <cell r="C7" t="str">
            <v>BGLNG</v>
          </cell>
          <cell r="D7">
            <v>166075</v>
          </cell>
          <cell r="E7" t="str">
            <v>GASGDA</v>
          </cell>
          <cell r="F7">
            <v>0</v>
          </cell>
          <cell r="H7" t="str">
            <v>Supply - LI</v>
          </cell>
          <cell r="W7">
            <v>0</v>
          </cell>
        </row>
        <row r="8">
          <cell r="B8">
            <v>201104</v>
          </cell>
          <cell r="C8" t="str">
            <v>BGLNG</v>
          </cell>
          <cell r="D8">
            <v>168214</v>
          </cell>
          <cell r="E8" t="str">
            <v>GAS</v>
          </cell>
          <cell r="F8">
            <v>0</v>
          </cell>
          <cell r="H8" t="str">
            <v>Supply - LI</v>
          </cell>
          <cell r="W8">
            <v>0</v>
          </cell>
        </row>
        <row r="9">
          <cell r="B9">
            <v>201104</v>
          </cell>
          <cell r="C9" t="str">
            <v>BGLNG</v>
          </cell>
          <cell r="D9">
            <v>181640</v>
          </cell>
          <cell r="E9" t="str">
            <v>GASIDX</v>
          </cell>
          <cell r="F9">
            <v>86220</v>
          </cell>
          <cell r="H9" t="str">
            <v>Supply - BG</v>
          </cell>
          <cell r="W9">
            <v>1724.05512</v>
          </cell>
        </row>
        <row r="10">
          <cell r="B10">
            <v>201104</v>
          </cell>
          <cell r="C10" t="str">
            <v>BGLNG</v>
          </cell>
          <cell r="D10">
            <v>181641</v>
          </cell>
          <cell r="E10" t="str">
            <v>GASIDX</v>
          </cell>
          <cell r="F10">
            <v>153150</v>
          </cell>
          <cell r="H10" t="str">
            <v>Supply - BG</v>
          </cell>
          <cell r="W10">
            <v>3062.3874000000001</v>
          </cell>
        </row>
        <row r="11">
          <cell r="B11">
            <v>201104</v>
          </cell>
          <cell r="C11" t="str">
            <v>BGLNG</v>
          </cell>
          <cell r="D11">
            <v>181642</v>
          </cell>
          <cell r="E11" t="str">
            <v>GASIDX</v>
          </cell>
          <cell r="F11">
            <v>248760</v>
          </cell>
          <cell r="H11" t="str">
            <v>Supply - BG</v>
          </cell>
          <cell r="W11">
            <v>4974.20496</v>
          </cell>
        </row>
        <row r="12">
          <cell r="B12">
            <v>201104</v>
          </cell>
          <cell r="C12" t="str">
            <v>BGLNG</v>
          </cell>
          <cell r="D12">
            <v>181644</v>
          </cell>
          <cell r="E12" t="str">
            <v>GASIDX</v>
          </cell>
          <cell r="F12">
            <v>139980</v>
          </cell>
          <cell r="H12" t="str">
            <v>Supply - BG</v>
          </cell>
          <cell r="W12">
            <v>2799.0400799999998</v>
          </cell>
        </row>
        <row r="13">
          <cell r="B13">
            <v>201104</v>
          </cell>
          <cell r="C13" t="str">
            <v>BGLNG</v>
          </cell>
          <cell r="D13">
            <v>181645</v>
          </cell>
          <cell r="E13" t="str">
            <v>GASIDX</v>
          </cell>
          <cell r="F13">
            <v>54720</v>
          </cell>
          <cell r="H13" t="str">
            <v>Supply - BG</v>
          </cell>
          <cell r="W13">
            <v>1094.18112</v>
          </cell>
        </row>
        <row r="14">
          <cell r="B14">
            <v>201104</v>
          </cell>
          <cell r="C14" t="str">
            <v>BGLNG</v>
          </cell>
          <cell r="D14">
            <v>181646</v>
          </cell>
          <cell r="E14" t="str">
            <v>GASIDX</v>
          </cell>
          <cell r="F14">
            <v>97200</v>
          </cell>
          <cell r="H14" t="str">
            <v>Supply - BG</v>
          </cell>
          <cell r="W14">
            <v>1943.6112000000001</v>
          </cell>
        </row>
        <row r="15">
          <cell r="B15">
            <v>201104</v>
          </cell>
          <cell r="C15" t="str">
            <v>BGLNG</v>
          </cell>
          <cell r="D15">
            <v>181647</v>
          </cell>
          <cell r="E15" t="str">
            <v>GASIDX</v>
          </cell>
          <cell r="F15">
            <v>67860</v>
          </cell>
          <cell r="H15" t="str">
            <v>Supply - BG</v>
          </cell>
          <cell r="W15">
            <v>1356.9285600000001</v>
          </cell>
        </row>
        <row r="16">
          <cell r="B16">
            <v>201104</v>
          </cell>
          <cell r="C16" t="str">
            <v>BGLNG</v>
          </cell>
          <cell r="D16">
            <v>181648</v>
          </cell>
          <cell r="E16" t="str">
            <v>GASIDX</v>
          </cell>
          <cell r="F16">
            <v>38190</v>
          </cell>
          <cell r="H16" t="str">
            <v>Supply - BG</v>
          </cell>
          <cell r="W16">
            <v>763.64724000000001</v>
          </cell>
        </row>
        <row r="17">
          <cell r="B17">
            <v>201104</v>
          </cell>
          <cell r="C17" t="str">
            <v>BGLNG</v>
          </cell>
          <cell r="D17">
            <v>181652</v>
          </cell>
          <cell r="E17" t="str">
            <v>GASIDX</v>
          </cell>
          <cell r="F17">
            <v>50790</v>
          </cell>
          <cell r="H17" t="str">
            <v>Supply - BG</v>
          </cell>
          <cell r="W17">
            <v>1015.59684</v>
          </cell>
        </row>
        <row r="18">
          <cell r="B18">
            <v>201104</v>
          </cell>
          <cell r="C18" t="str">
            <v>BGLNG</v>
          </cell>
          <cell r="D18">
            <v>181653</v>
          </cell>
          <cell r="E18" t="str">
            <v>GASIDX</v>
          </cell>
          <cell r="F18">
            <v>22620</v>
          </cell>
          <cell r="H18" t="str">
            <v>Supply - BG</v>
          </cell>
          <cell r="W18">
            <v>452.30952000000002</v>
          </cell>
        </row>
        <row r="19">
          <cell r="B19">
            <v>201104</v>
          </cell>
          <cell r="C19" t="str">
            <v>BP</v>
          </cell>
          <cell r="D19">
            <v>153738</v>
          </cell>
          <cell r="E19" t="str">
            <v>FUTTRG</v>
          </cell>
          <cell r="F19">
            <v>0</v>
          </cell>
          <cell r="H19" t="str">
            <v>Supply - NIMO</v>
          </cell>
          <cell r="W19">
            <v>0</v>
          </cell>
        </row>
        <row r="20">
          <cell r="B20">
            <v>201104</v>
          </cell>
          <cell r="C20" t="str">
            <v>BP</v>
          </cell>
          <cell r="D20">
            <v>153738</v>
          </cell>
          <cell r="E20" t="str">
            <v>GAS</v>
          </cell>
          <cell r="F20">
            <v>282720</v>
          </cell>
          <cell r="H20" t="str">
            <v>Supply - NIMO</v>
          </cell>
          <cell r="W20">
            <v>5653.2691199999999</v>
          </cell>
        </row>
        <row r="21">
          <cell r="B21">
            <v>201104</v>
          </cell>
          <cell r="C21" t="str">
            <v>BP</v>
          </cell>
          <cell r="D21">
            <v>153738</v>
          </cell>
          <cell r="E21" t="str">
            <v>GASTRG</v>
          </cell>
          <cell r="F21">
            <v>0</v>
          </cell>
          <cell r="H21" t="str">
            <v>Supply - NIMO</v>
          </cell>
          <cell r="W21">
            <v>0</v>
          </cell>
        </row>
        <row r="22">
          <cell r="B22">
            <v>201104</v>
          </cell>
          <cell r="C22" t="str">
            <v>BP</v>
          </cell>
          <cell r="D22">
            <v>166449</v>
          </cell>
          <cell r="E22" t="str">
            <v>GASGDA</v>
          </cell>
          <cell r="F22">
            <v>0</v>
          </cell>
          <cell r="H22" t="str">
            <v>Supply - LI</v>
          </cell>
          <cell r="W22">
            <v>0</v>
          </cell>
        </row>
        <row r="23">
          <cell r="B23">
            <v>201104</v>
          </cell>
          <cell r="C23" t="str">
            <v>BPCANADA</v>
          </cell>
          <cell r="D23">
            <v>48215</v>
          </cell>
          <cell r="E23" t="str">
            <v>GASIDX</v>
          </cell>
          <cell r="F23">
            <v>76530</v>
          </cell>
          <cell r="H23" t="str">
            <v>Supply - LI</v>
          </cell>
          <cell r="W23">
            <v>1530.2938799999999</v>
          </cell>
        </row>
        <row r="24">
          <cell r="B24">
            <v>201104</v>
          </cell>
          <cell r="C24" t="str">
            <v>BPCANADA</v>
          </cell>
          <cell r="D24">
            <v>48216</v>
          </cell>
          <cell r="E24" t="str">
            <v>GASIDX</v>
          </cell>
          <cell r="F24">
            <v>95970</v>
          </cell>
          <cell r="H24" t="str">
            <v>Supply - EN</v>
          </cell>
          <cell r="W24">
            <v>1919.01612</v>
          </cell>
        </row>
        <row r="25">
          <cell r="B25">
            <v>201104</v>
          </cell>
          <cell r="C25" t="str">
            <v>BPCANADA</v>
          </cell>
          <cell r="D25">
            <v>48217</v>
          </cell>
          <cell r="E25" t="str">
            <v>GASIDX</v>
          </cell>
          <cell r="F25">
            <v>917130</v>
          </cell>
          <cell r="H25" t="str">
            <v>Supply - NY</v>
          </cell>
          <cell r="W25">
            <v>18338.931479999999</v>
          </cell>
        </row>
        <row r="26">
          <cell r="B26">
            <v>201104</v>
          </cell>
          <cell r="C26" t="str">
            <v>BPCANADA</v>
          </cell>
          <cell r="D26">
            <v>116952</v>
          </cell>
          <cell r="E26" t="str">
            <v>GASIDX</v>
          </cell>
          <cell r="F26">
            <v>322740</v>
          </cell>
          <cell r="H26" t="str">
            <v>Supply - BG</v>
          </cell>
          <cell r="W26">
            <v>6453.5090399999999</v>
          </cell>
        </row>
        <row r="27">
          <cell r="B27">
            <v>201104</v>
          </cell>
          <cell r="C27" t="str">
            <v>BPCANADA</v>
          </cell>
          <cell r="D27">
            <v>116953</v>
          </cell>
          <cell r="E27" t="str">
            <v>GASIDX</v>
          </cell>
          <cell r="F27">
            <v>49830</v>
          </cell>
          <cell r="H27" t="str">
            <v>Supply - EG</v>
          </cell>
          <cell r="W27">
            <v>996.40067999999997</v>
          </cell>
        </row>
        <row r="28">
          <cell r="B28">
            <v>201104</v>
          </cell>
          <cell r="C28" t="str">
            <v>BPCANMKT</v>
          </cell>
          <cell r="D28">
            <v>84190</v>
          </cell>
          <cell r="E28" t="str">
            <v>GASIDX</v>
          </cell>
          <cell r="F28">
            <v>766380</v>
          </cell>
          <cell r="H28" t="str">
            <v>Supply - NIMO</v>
          </cell>
          <cell r="W28">
            <v>15324.53448</v>
          </cell>
        </row>
        <row r="29">
          <cell r="B29">
            <v>201104</v>
          </cell>
          <cell r="C29" t="str">
            <v>BPCANMKT</v>
          </cell>
          <cell r="D29">
            <v>91709</v>
          </cell>
          <cell r="E29" t="str">
            <v>GASIDX</v>
          </cell>
          <cell r="F29">
            <v>0</v>
          </cell>
          <cell r="H29" t="str">
            <v>Supply - NIMO</v>
          </cell>
          <cell r="W29">
            <v>0</v>
          </cell>
        </row>
        <row r="30">
          <cell r="B30">
            <v>201104</v>
          </cell>
          <cell r="C30" t="str">
            <v>CAMBRIDGE</v>
          </cell>
          <cell r="D30">
            <v>181334</v>
          </cell>
          <cell r="E30" t="str">
            <v>FUTTRG</v>
          </cell>
          <cell r="F30">
            <v>0</v>
          </cell>
          <cell r="H30" t="str">
            <v>Supply - LI</v>
          </cell>
          <cell r="W30">
            <v>0</v>
          </cell>
        </row>
        <row r="31">
          <cell r="B31">
            <v>201104</v>
          </cell>
          <cell r="C31" t="str">
            <v>CAMBRIDGE</v>
          </cell>
          <cell r="D31">
            <v>181334</v>
          </cell>
          <cell r="E31" t="str">
            <v>GAS</v>
          </cell>
          <cell r="F31">
            <v>225930</v>
          </cell>
          <cell r="H31" t="str">
            <v>Supply - LI</v>
          </cell>
          <cell r="W31">
            <v>4517.6962800000001</v>
          </cell>
        </row>
        <row r="32">
          <cell r="B32">
            <v>201104</v>
          </cell>
          <cell r="C32" t="str">
            <v>CAMBRIDGE</v>
          </cell>
          <cell r="D32">
            <v>181334</v>
          </cell>
          <cell r="E32" t="str">
            <v>GASTRG</v>
          </cell>
          <cell r="F32">
            <v>0</v>
          </cell>
          <cell r="H32" t="str">
            <v>Supply - LI</v>
          </cell>
          <cell r="W32">
            <v>0</v>
          </cell>
        </row>
        <row r="33">
          <cell r="B33">
            <v>201104</v>
          </cell>
          <cell r="C33" t="str">
            <v>CARGILL</v>
          </cell>
          <cell r="D33">
            <v>167165</v>
          </cell>
          <cell r="E33" t="str">
            <v>GASIDX</v>
          </cell>
          <cell r="F33">
            <v>1214040</v>
          </cell>
          <cell r="H33" t="str">
            <v>Supply - NY</v>
          </cell>
          <cell r="W33">
            <v>0</v>
          </cell>
        </row>
        <row r="34">
          <cell r="B34">
            <v>201104</v>
          </cell>
          <cell r="C34" t="str">
            <v>CARGILL</v>
          </cell>
          <cell r="D34">
            <v>167167</v>
          </cell>
          <cell r="E34" t="str">
            <v>GASIDX</v>
          </cell>
          <cell r="F34">
            <v>375000</v>
          </cell>
          <cell r="H34" t="str">
            <v>Supply - LI</v>
          </cell>
          <cell r="W34">
            <v>0</v>
          </cell>
        </row>
        <row r="35">
          <cell r="B35">
            <v>201104</v>
          </cell>
          <cell r="C35" t="str">
            <v>CARGILL</v>
          </cell>
          <cell r="D35">
            <v>167167</v>
          </cell>
          <cell r="E35" t="str">
            <v>GASIDX</v>
          </cell>
          <cell r="F35">
            <v>747990</v>
          </cell>
          <cell r="H35" t="str">
            <v>Supply - LI</v>
          </cell>
          <cell r="W35">
            <v>0</v>
          </cell>
        </row>
        <row r="36">
          <cell r="B36">
            <v>201104</v>
          </cell>
          <cell r="C36" t="str">
            <v>CHEVRON</v>
          </cell>
          <cell r="D36">
            <v>181147</v>
          </cell>
          <cell r="E36" t="str">
            <v>GASIDX</v>
          </cell>
          <cell r="F36">
            <v>300000</v>
          </cell>
          <cell r="H36" t="str">
            <v>Supply - BG</v>
          </cell>
          <cell r="W36">
            <v>5998.8</v>
          </cell>
        </row>
        <row r="37">
          <cell r="B37">
            <v>201104</v>
          </cell>
          <cell r="C37" t="str">
            <v>CITI</v>
          </cell>
          <cell r="D37">
            <v>179612</v>
          </cell>
          <cell r="E37" t="str">
            <v>GASIDX</v>
          </cell>
          <cell r="F37">
            <v>300000</v>
          </cell>
          <cell r="H37" t="str">
            <v>Supply - BG</v>
          </cell>
          <cell r="W37">
            <v>5998.8</v>
          </cell>
        </row>
        <row r="38">
          <cell r="B38">
            <v>201104</v>
          </cell>
          <cell r="C38" t="str">
            <v>CITI</v>
          </cell>
          <cell r="D38">
            <v>181152</v>
          </cell>
          <cell r="E38" t="str">
            <v>GASIDX</v>
          </cell>
          <cell r="F38">
            <v>185760</v>
          </cell>
          <cell r="H38" t="str">
            <v>Supply - BG</v>
          </cell>
          <cell r="W38">
            <v>3714.45696</v>
          </cell>
        </row>
        <row r="39">
          <cell r="B39">
            <v>201104</v>
          </cell>
          <cell r="C39" t="str">
            <v>CITI</v>
          </cell>
          <cell r="D39">
            <v>181153</v>
          </cell>
          <cell r="E39" t="str">
            <v>GASIDX</v>
          </cell>
          <cell r="F39">
            <v>63150</v>
          </cell>
          <cell r="H39" t="str">
            <v>Supply - BG</v>
          </cell>
          <cell r="W39">
            <v>1262.7474</v>
          </cell>
        </row>
        <row r="40">
          <cell r="B40">
            <v>201104</v>
          </cell>
          <cell r="C40" t="str">
            <v>CITI</v>
          </cell>
          <cell r="D40">
            <v>181154</v>
          </cell>
          <cell r="E40" t="str">
            <v>GASIDX</v>
          </cell>
          <cell r="F40">
            <v>421860</v>
          </cell>
          <cell r="H40" t="str">
            <v>Supply - BG</v>
          </cell>
          <cell r="W40">
            <v>8435.5125599999992</v>
          </cell>
        </row>
        <row r="41">
          <cell r="B41">
            <v>201104</v>
          </cell>
          <cell r="C41" t="str">
            <v>CITI</v>
          </cell>
          <cell r="D41">
            <v>181156</v>
          </cell>
          <cell r="E41" t="str">
            <v>GASIDX</v>
          </cell>
          <cell r="F41">
            <v>259230</v>
          </cell>
          <cell r="H41" t="str">
            <v>Optimization - NEC</v>
          </cell>
          <cell r="W41">
            <v>5183.5630799999999</v>
          </cell>
        </row>
        <row r="42">
          <cell r="B42">
            <v>201104</v>
          </cell>
          <cell r="C42" t="str">
            <v>CITI</v>
          </cell>
          <cell r="D42">
            <v>181157</v>
          </cell>
          <cell r="E42" t="str">
            <v>GASIDX</v>
          </cell>
          <cell r="F42">
            <v>32160</v>
          </cell>
          <cell r="H42" t="str">
            <v>Optimization - NEC</v>
          </cell>
          <cell r="W42">
            <v>643.07136000000003</v>
          </cell>
        </row>
        <row r="43">
          <cell r="B43">
            <v>201104</v>
          </cell>
          <cell r="C43" t="str">
            <v>CITI</v>
          </cell>
          <cell r="D43">
            <v>181158</v>
          </cell>
          <cell r="E43" t="str">
            <v>GASIDX</v>
          </cell>
          <cell r="F43">
            <v>102360</v>
          </cell>
          <cell r="H43" t="str">
            <v>Optimization - NEC</v>
          </cell>
          <cell r="W43">
            <v>2046.7905599999999</v>
          </cell>
        </row>
        <row r="44">
          <cell r="B44">
            <v>201104</v>
          </cell>
          <cell r="C44" t="str">
            <v>CITI</v>
          </cell>
          <cell r="D44">
            <v>181159</v>
          </cell>
          <cell r="E44" t="str">
            <v>GASIDX</v>
          </cell>
          <cell r="F44">
            <v>18720</v>
          </cell>
          <cell r="H44" t="str">
            <v>Optimization - NEC</v>
          </cell>
          <cell r="W44">
            <v>374.32511999999997</v>
          </cell>
        </row>
        <row r="45">
          <cell r="B45">
            <v>201104</v>
          </cell>
          <cell r="C45" t="str">
            <v>CITI</v>
          </cell>
          <cell r="D45">
            <v>181160</v>
          </cell>
          <cell r="E45" t="str">
            <v>GASIDX</v>
          </cell>
          <cell r="F45">
            <v>45510</v>
          </cell>
          <cell r="H45" t="str">
            <v>Optimization - NEC</v>
          </cell>
          <cell r="W45">
            <v>910.01796000000002</v>
          </cell>
        </row>
        <row r="46">
          <cell r="B46">
            <v>201104</v>
          </cell>
          <cell r="C46" t="str">
            <v>COKINOS</v>
          </cell>
          <cell r="D46">
            <v>181136</v>
          </cell>
          <cell r="E46" t="str">
            <v>GASIDX</v>
          </cell>
          <cell r="F46">
            <v>45000</v>
          </cell>
          <cell r="H46" t="str">
            <v>Optimization - NEC</v>
          </cell>
          <cell r="W46">
            <v>899.82</v>
          </cell>
        </row>
        <row r="47">
          <cell r="B47">
            <v>201104</v>
          </cell>
          <cell r="C47" t="str">
            <v>CONOCO</v>
          </cell>
          <cell r="D47">
            <v>173920</v>
          </cell>
          <cell r="E47" t="str">
            <v>GASIDX</v>
          </cell>
          <cell r="F47">
            <v>0</v>
          </cell>
          <cell r="H47" t="str">
            <v>Proxy - BG</v>
          </cell>
          <cell r="W47">
            <v>0</v>
          </cell>
        </row>
        <row r="48">
          <cell r="B48">
            <v>201104</v>
          </cell>
          <cell r="C48" t="str">
            <v>CONOCO</v>
          </cell>
          <cell r="D48">
            <v>181326</v>
          </cell>
          <cell r="E48" t="str">
            <v>FUTTRG</v>
          </cell>
          <cell r="F48">
            <v>0</v>
          </cell>
          <cell r="H48" t="str">
            <v>Supply - LI</v>
          </cell>
          <cell r="W48">
            <v>0</v>
          </cell>
        </row>
        <row r="49">
          <cell r="B49">
            <v>201104</v>
          </cell>
          <cell r="C49" t="str">
            <v>CONOCO</v>
          </cell>
          <cell r="D49">
            <v>181326</v>
          </cell>
          <cell r="E49" t="str">
            <v>GAS</v>
          </cell>
          <cell r="F49">
            <v>100740</v>
          </cell>
          <cell r="H49" t="str">
            <v>Supply - LI</v>
          </cell>
          <cell r="W49">
            <v>2014.3970400000001</v>
          </cell>
        </row>
        <row r="50">
          <cell r="B50">
            <v>201104</v>
          </cell>
          <cell r="C50" t="str">
            <v>CONOCO</v>
          </cell>
          <cell r="D50">
            <v>181326</v>
          </cell>
          <cell r="E50" t="str">
            <v>GASTRG</v>
          </cell>
          <cell r="F50">
            <v>0</v>
          </cell>
          <cell r="H50" t="str">
            <v>Supply - LI</v>
          </cell>
          <cell r="W50">
            <v>0</v>
          </cell>
        </row>
        <row r="51">
          <cell r="B51">
            <v>201104</v>
          </cell>
          <cell r="C51" t="str">
            <v>DEVONGAS</v>
          </cell>
          <cell r="D51">
            <v>181089</v>
          </cell>
          <cell r="E51" t="str">
            <v>GASIDX</v>
          </cell>
          <cell r="F51">
            <v>300000</v>
          </cell>
          <cell r="H51" t="str">
            <v>Supply - BG</v>
          </cell>
          <cell r="W51">
            <v>5998.8</v>
          </cell>
        </row>
        <row r="52">
          <cell r="B52">
            <v>201104</v>
          </cell>
          <cell r="C52" t="str">
            <v>DEVONGAS</v>
          </cell>
          <cell r="D52">
            <v>181130</v>
          </cell>
          <cell r="E52" t="str">
            <v>GASIDX</v>
          </cell>
          <cell r="F52">
            <v>42600</v>
          </cell>
          <cell r="H52" t="str">
            <v>Supply - BG</v>
          </cell>
          <cell r="W52">
            <v>851.82960000000003</v>
          </cell>
        </row>
        <row r="53">
          <cell r="B53">
            <v>201104</v>
          </cell>
          <cell r="C53" t="str">
            <v>DEVONGAS</v>
          </cell>
          <cell r="D53">
            <v>181131</v>
          </cell>
          <cell r="E53" t="str">
            <v>GASIDX</v>
          </cell>
          <cell r="F53">
            <v>5970</v>
          </cell>
          <cell r="H53" t="str">
            <v>Supply - CG</v>
          </cell>
          <cell r="W53">
            <v>119.37612</v>
          </cell>
        </row>
        <row r="54">
          <cell r="B54">
            <v>201104</v>
          </cell>
          <cell r="C54" t="str">
            <v>DEVONGAS</v>
          </cell>
          <cell r="D54">
            <v>181168</v>
          </cell>
          <cell r="E54" t="str">
            <v>GASIDX</v>
          </cell>
          <cell r="F54">
            <v>232110</v>
          </cell>
          <cell r="H54" t="str">
            <v>Supply - NIMO</v>
          </cell>
          <cell r="W54">
            <v>4641.2715600000001</v>
          </cell>
        </row>
        <row r="55">
          <cell r="B55">
            <v>201104</v>
          </cell>
          <cell r="C55" t="str">
            <v>DEVONGAS</v>
          </cell>
          <cell r="D55">
            <v>181170</v>
          </cell>
          <cell r="E55" t="str">
            <v>FUTTRG</v>
          </cell>
          <cell r="F55">
            <v>0</v>
          </cell>
          <cell r="H55" t="str">
            <v>Supply - NIMO</v>
          </cell>
          <cell r="W55">
            <v>0</v>
          </cell>
        </row>
        <row r="56">
          <cell r="B56">
            <v>201104</v>
          </cell>
          <cell r="C56" t="str">
            <v>DEVONGAS</v>
          </cell>
          <cell r="D56">
            <v>181170</v>
          </cell>
          <cell r="E56" t="str">
            <v>GAS</v>
          </cell>
          <cell r="F56">
            <v>330000</v>
          </cell>
          <cell r="H56" t="str">
            <v>Supply - NIMO</v>
          </cell>
          <cell r="W56">
            <v>6598.68</v>
          </cell>
        </row>
        <row r="57">
          <cell r="B57">
            <v>201104</v>
          </cell>
          <cell r="C57" t="str">
            <v>DEVONGAS</v>
          </cell>
          <cell r="D57">
            <v>181170</v>
          </cell>
          <cell r="E57" t="str">
            <v>GASTRG</v>
          </cell>
          <cell r="F57">
            <v>0</v>
          </cell>
          <cell r="H57" t="str">
            <v>Supply - NIMO</v>
          </cell>
          <cell r="W57">
            <v>0</v>
          </cell>
        </row>
        <row r="58">
          <cell r="B58">
            <v>201104</v>
          </cell>
          <cell r="C58" t="str">
            <v>DEVONGAS</v>
          </cell>
          <cell r="D58">
            <v>181324</v>
          </cell>
          <cell r="E58" t="str">
            <v>FUTTRG</v>
          </cell>
          <cell r="F58">
            <v>0</v>
          </cell>
          <cell r="H58" t="str">
            <v>Supply - LI</v>
          </cell>
          <cell r="W58">
            <v>0</v>
          </cell>
        </row>
        <row r="59">
          <cell r="B59">
            <v>201104</v>
          </cell>
          <cell r="C59" t="str">
            <v>DEVONGAS</v>
          </cell>
          <cell r="D59">
            <v>181324</v>
          </cell>
          <cell r="E59" t="str">
            <v>GAS</v>
          </cell>
          <cell r="F59">
            <v>300000</v>
          </cell>
          <cell r="H59" t="str">
            <v>Supply - LI</v>
          </cell>
          <cell r="W59">
            <v>5998.8</v>
          </cell>
        </row>
        <row r="60">
          <cell r="B60">
            <v>201104</v>
          </cell>
          <cell r="C60" t="str">
            <v>DEVONGAS</v>
          </cell>
          <cell r="D60">
            <v>181324</v>
          </cell>
          <cell r="E60" t="str">
            <v>GASTRG</v>
          </cell>
          <cell r="F60">
            <v>0</v>
          </cell>
          <cell r="H60" t="str">
            <v>Supply - LI</v>
          </cell>
          <cell r="W60">
            <v>0</v>
          </cell>
        </row>
        <row r="61">
          <cell r="B61">
            <v>201104</v>
          </cell>
          <cell r="C61" t="str">
            <v>DEVONGAS</v>
          </cell>
          <cell r="D61">
            <v>181325</v>
          </cell>
          <cell r="E61" t="str">
            <v>GASIDX</v>
          </cell>
          <cell r="F61">
            <v>32670</v>
          </cell>
          <cell r="H61" t="str">
            <v>Supply - LI</v>
          </cell>
          <cell r="W61">
            <v>653.26931999999999</v>
          </cell>
        </row>
        <row r="62">
          <cell r="B62">
            <v>201104</v>
          </cell>
          <cell r="C62" t="str">
            <v>DEVONGAS</v>
          </cell>
          <cell r="D62">
            <v>181327</v>
          </cell>
          <cell r="E62" t="str">
            <v>FUTTRG</v>
          </cell>
          <cell r="F62">
            <v>0</v>
          </cell>
          <cell r="H62" t="str">
            <v>Supply - NY</v>
          </cell>
          <cell r="W62">
            <v>0</v>
          </cell>
        </row>
        <row r="63">
          <cell r="B63">
            <v>201104</v>
          </cell>
          <cell r="C63" t="str">
            <v>DEVONGAS</v>
          </cell>
          <cell r="D63">
            <v>181327</v>
          </cell>
          <cell r="E63" t="str">
            <v>GAS</v>
          </cell>
          <cell r="F63">
            <v>300000</v>
          </cell>
          <cell r="H63" t="str">
            <v>Supply - NY</v>
          </cell>
          <cell r="W63">
            <v>5998.8</v>
          </cell>
        </row>
        <row r="64">
          <cell r="B64">
            <v>201104</v>
          </cell>
          <cell r="C64" t="str">
            <v>DEVONGAS</v>
          </cell>
          <cell r="D64">
            <v>181327</v>
          </cell>
          <cell r="E64" t="str">
            <v>GASTRG</v>
          </cell>
          <cell r="F64">
            <v>0</v>
          </cell>
          <cell r="H64" t="str">
            <v>Supply - NY</v>
          </cell>
          <cell r="W64">
            <v>0</v>
          </cell>
        </row>
        <row r="65">
          <cell r="B65">
            <v>201104</v>
          </cell>
          <cell r="C65" t="str">
            <v>DEVONGAS</v>
          </cell>
          <cell r="D65">
            <v>181328</v>
          </cell>
          <cell r="E65" t="str">
            <v>GASIDX</v>
          </cell>
          <cell r="F65">
            <v>65340</v>
          </cell>
          <cell r="H65" t="str">
            <v>Supply - NY</v>
          </cell>
          <cell r="W65">
            <v>1306.53864</v>
          </cell>
        </row>
        <row r="66">
          <cell r="B66">
            <v>201104</v>
          </cell>
          <cell r="C66" t="str">
            <v>DISTRIGAS</v>
          </cell>
          <cell r="D66">
            <v>173774</v>
          </cell>
          <cell r="E66" t="str">
            <v>GAS</v>
          </cell>
          <cell r="F66">
            <v>0</v>
          </cell>
          <cell r="H66" t="str">
            <v>LNG - BG</v>
          </cell>
          <cell r="W66">
            <v>0</v>
          </cell>
        </row>
        <row r="67">
          <cell r="B67">
            <v>201104</v>
          </cell>
          <cell r="C67" t="str">
            <v>EMERASVC</v>
          </cell>
          <cell r="D67">
            <v>166065</v>
          </cell>
          <cell r="E67" t="str">
            <v>GASGDA</v>
          </cell>
          <cell r="F67">
            <v>0</v>
          </cell>
          <cell r="H67" t="str">
            <v>Supply - LI</v>
          </cell>
          <cell r="W67">
            <v>0</v>
          </cell>
        </row>
        <row r="68">
          <cell r="B68">
            <v>201104</v>
          </cell>
          <cell r="C68" t="str">
            <v>EMERASVC</v>
          </cell>
          <cell r="D68">
            <v>168215</v>
          </cell>
          <cell r="E68" t="str">
            <v>GAS</v>
          </cell>
          <cell r="F68">
            <v>0</v>
          </cell>
          <cell r="H68" t="str">
            <v>Supply - LI</v>
          </cell>
          <cell r="W68">
            <v>0</v>
          </cell>
        </row>
        <row r="69">
          <cell r="B69">
            <v>201104</v>
          </cell>
          <cell r="C69" t="str">
            <v>EMERASVC</v>
          </cell>
          <cell r="D69">
            <v>181135</v>
          </cell>
          <cell r="E69" t="str">
            <v>FUTTRG</v>
          </cell>
          <cell r="F69">
            <v>0</v>
          </cell>
          <cell r="H69" t="str">
            <v>Supply - EN</v>
          </cell>
          <cell r="W69">
            <v>0</v>
          </cell>
        </row>
        <row r="70">
          <cell r="B70">
            <v>201104</v>
          </cell>
          <cell r="C70" t="str">
            <v>EMERASVC</v>
          </cell>
          <cell r="D70">
            <v>181135</v>
          </cell>
          <cell r="E70" t="str">
            <v>GAS</v>
          </cell>
          <cell r="F70">
            <v>4500</v>
          </cell>
          <cell r="H70" t="str">
            <v>Supply - EN</v>
          </cell>
          <cell r="W70">
            <v>89.981999999999999</v>
          </cell>
        </row>
        <row r="71">
          <cell r="B71">
            <v>201104</v>
          </cell>
          <cell r="C71" t="str">
            <v>EMERASVC</v>
          </cell>
          <cell r="D71">
            <v>181135</v>
          </cell>
          <cell r="E71" t="str">
            <v>GASTRG</v>
          </cell>
          <cell r="F71">
            <v>0</v>
          </cell>
          <cell r="H71" t="str">
            <v>Supply - EN</v>
          </cell>
          <cell r="W71">
            <v>0</v>
          </cell>
        </row>
        <row r="72">
          <cell r="B72">
            <v>201104</v>
          </cell>
          <cell r="C72" t="str">
            <v>ENCANAUSA</v>
          </cell>
          <cell r="D72">
            <v>181167</v>
          </cell>
          <cell r="E72" t="str">
            <v>GASIDX</v>
          </cell>
          <cell r="F72">
            <v>120000</v>
          </cell>
          <cell r="H72" t="str">
            <v>Supply - NIMO</v>
          </cell>
          <cell r="W72">
            <v>2399.52</v>
          </cell>
        </row>
        <row r="73">
          <cell r="B73">
            <v>201104</v>
          </cell>
          <cell r="C73" t="str">
            <v>EXXONMOBIL</v>
          </cell>
          <cell r="D73">
            <v>181795</v>
          </cell>
          <cell r="E73" t="str">
            <v>GAS</v>
          </cell>
          <cell r="F73">
            <v>429780</v>
          </cell>
          <cell r="H73" t="str">
            <v>Supply - NY</v>
          </cell>
          <cell r="W73">
            <v>8593.8808800000006</v>
          </cell>
        </row>
        <row r="74">
          <cell r="B74">
            <v>201104</v>
          </cell>
          <cell r="C74" t="str">
            <v>G4ENERGY</v>
          </cell>
          <cell r="D74">
            <v>181482</v>
          </cell>
          <cell r="E74" t="str">
            <v>GASIDX</v>
          </cell>
          <cell r="F74">
            <v>264750</v>
          </cell>
          <cell r="H74" t="str">
            <v>Supply - LI</v>
          </cell>
          <cell r="W74">
            <v>5293.9409999999998</v>
          </cell>
        </row>
        <row r="75">
          <cell r="B75">
            <v>201104</v>
          </cell>
          <cell r="C75" t="str">
            <v>GRANITERDG</v>
          </cell>
          <cell r="D75">
            <v>165659</v>
          </cell>
          <cell r="E75" t="str">
            <v>GAS</v>
          </cell>
          <cell r="F75">
            <v>0</v>
          </cell>
          <cell r="H75" t="str">
            <v>Supply - EN</v>
          </cell>
          <cell r="W75">
            <v>0</v>
          </cell>
        </row>
        <row r="76">
          <cell r="B76">
            <v>201104</v>
          </cell>
          <cell r="C76" t="str">
            <v>HESS</v>
          </cell>
          <cell r="D76">
            <v>121200</v>
          </cell>
          <cell r="E76" t="str">
            <v>GASGDA</v>
          </cell>
          <cell r="F76">
            <v>900000</v>
          </cell>
          <cell r="H76" t="str">
            <v>Supply - LI</v>
          </cell>
          <cell r="W76">
            <v>0</v>
          </cell>
        </row>
        <row r="77">
          <cell r="B77">
            <v>201104</v>
          </cell>
          <cell r="C77" t="str">
            <v>HESS</v>
          </cell>
          <cell r="D77">
            <v>121202</v>
          </cell>
          <cell r="E77" t="str">
            <v>GASIDX</v>
          </cell>
          <cell r="F77">
            <v>2190000</v>
          </cell>
          <cell r="H77" t="str">
            <v>Supply - NY</v>
          </cell>
          <cell r="W77">
            <v>0</v>
          </cell>
        </row>
        <row r="78">
          <cell r="B78">
            <v>201104</v>
          </cell>
          <cell r="C78" t="str">
            <v>HESS</v>
          </cell>
          <cell r="D78">
            <v>166447</v>
          </cell>
          <cell r="E78" t="str">
            <v>GASGDA</v>
          </cell>
          <cell r="F78">
            <v>0</v>
          </cell>
          <cell r="H78" t="str">
            <v>Supply - LI</v>
          </cell>
          <cell r="W78">
            <v>0</v>
          </cell>
        </row>
        <row r="79">
          <cell r="B79">
            <v>201104</v>
          </cell>
          <cell r="C79" t="str">
            <v>ICCENERGY</v>
          </cell>
          <cell r="D79">
            <v>181146</v>
          </cell>
          <cell r="E79" t="str">
            <v>GASIDX</v>
          </cell>
          <cell r="F79">
            <v>250290</v>
          </cell>
          <cell r="H79" t="str">
            <v>Supply - LI</v>
          </cell>
          <cell r="W79">
            <v>5004.7988400000004</v>
          </cell>
        </row>
        <row r="80">
          <cell r="B80">
            <v>201104</v>
          </cell>
          <cell r="C80" t="str">
            <v>JARON</v>
          </cell>
          <cell r="D80">
            <v>166076</v>
          </cell>
          <cell r="E80" t="str">
            <v>GASGDA</v>
          </cell>
          <cell r="F80">
            <v>0</v>
          </cell>
          <cell r="H80" t="str">
            <v>Supply - LI</v>
          </cell>
          <cell r="W80">
            <v>0</v>
          </cell>
        </row>
        <row r="81">
          <cell r="B81">
            <v>201104</v>
          </cell>
          <cell r="C81" t="str">
            <v>JARON</v>
          </cell>
          <cell r="D81">
            <v>168216</v>
          </cell>
          <cell r="E81" t="str">
            <v>GAS</v>
          </cell>
          <cell r="F81">
            <v>0</v>
          </cell>
          <cell r="H81" t="str">
            <v>Supply - LI</v>
          </cell>
          <cell r="W81">
            <v>0</v>
          </cell>
        </row>
        <row r="82">
          <cell r="B82">
            <v>201104</v>
          </cell>
          <cell r="C82" t="str">
            <v>JARON</v>
          </cell>
          <cell r="D82">
            <v>181161</v>
          </cell>
          <cell r="E82" t="str">
            <v>FUTTRG</v>
          </cell>
          <cell r="F82">
            <v>0</v>
          </cell>
          <cell r="H82" t="str">
            <v>Optimization - NEC</v>
          </cell>
          <cell r="W82">
            <v>0</v>
          </cell>
        </row>
        <row r="83">
          <cell r="B83">
            <v>201104</v>
          </cell>
          <cell r="C83" t="str">
            <v>JARON</v>
          </cell>
          <cell r="D83">
            <v>181161</v>
          </cell>
          <cell r="E83" t="str">
            <v>GAS</v>
          </cell>
          <cell r="F83">
            <v>30360</v>
          </cell>
          <cell r="H83" t="str">
            <v>Optimization - NEC</v>
          </cell>
          <cell r="W83">
            <v>607.07856000000004</v>
          </cell>
        </row>
        <row r="84">
          <cell r="B84">
            <v>201104</v>
          </cell>
          <cell r="C84" t="str">
            <v>JARON</v>
          </cell>
          <cell r="D84">
            <v>181161</v>
          </cell>
          <cell r="E84" t="str">
            <v>GASTRG</v>
          </cell>
          <cell r="F84">
            <v>0</v>
          </cell>
          <cell r="H84" t="str">
            <v>Optimization - NEC</v>
          </cell>
          <cell r="W84">
            <v>0</v>
          </cell>
        </row>
        <row r="85">
          <cell r="B85">
            <v>201104</v>
          </cell>
          <cell r="C85" t="str">
            <v>JARON</v>
          </cell>
          <cell r="D85">
            <v>181344</v>
          </cell>
          <cell r="E85" t="str">
            <v>FUTTRG</v>
          </cell>
          <cell r="F85">
            <v>0</v>
          </cell>
          <cell r="H85" t="str">
            <v>Supply - NIMO</v>
          </cell>
          <cell r="W85">
            <v>0</v>
          </cell>
        </row>
        <row r="86">
          <cell r="B86">
            <v>201104</v>
          </cell>
          <cell r="C86" t="str">
            <v>JARON</v>
          </cell>
          <cell r="D86">
            <v>181344</v>
          </cell>
          <cell r="E86" t="str">
            <v>GAS</v>
          </cell>
          <cell r="F86">
            <v>270000</v>
          </cell>
          <cell r="H86" t="str">
            <v>Supply - NIMO</v>
          </cell>
          <cell r="W86">
            <v>5398.92</v>
          </cell>
        </row>
        <row r="87">
          <cell r="B87">
            <v>201104</v>
          </cell>
          <cell r="C87" t="str">
            <v>JARON</v>
          </cell>
          <cell r="D87">
            <v>181344</v>
          </cell>
          <cell r="E87" t="str">
            <v>GASTRG</v>
          </cell>
          <cell r="F87">
            <v>0</v>
          </cell>
          <cell r="H87" t="str">
            <v>Supply - NIMO</v>
          </cell>
          <cell r="W87">
            <v>0</v>
          </cell>
        </row>
        <row r="88">
          <cell r="B88">
            <v>201104</v>
          </cell>
          <cell r="C88" t="str">
            <v>JPMORVEN</v>
          </cell>
          <cell r="D88">
            <v>153972</v>
          </cell>
          <cell r="E88" t="str">
            <v>GASIDX</v>
          </cell>
          <cell r="F88">
            <v>0</v>
          </cell>
          <cell r="H88" t="str">
            <v>Supply - EN</v>
          </cell>
          <cell r="W88">
            <v>0</v>
          </cell>
        </row>
        <row r="89">
          <cell r="B89">
            <v>201104</v>
          </cell>
          <cell r="C89" t="str">
            <v>JPMORVEN</v>
          </cell>
          <cell r="D89">
            <v>153972</v>
          </cell>
          <cell r="E89" t="str">
            <v>GASIDX</v>
          </cell>
          <cell r="F89">
            <v>0</v>
          </cell>
          <cell r="H89" t="str">
            <v>Supply - EN</v>
          </cell>
          <cell r="W89">
            <v>0</v>
          </cell>
        </row>
        <row r="90">
          <cell r="B90">
            <v>201104</v>
          </cell>
          <cell r="C90" t="str">
            <v>JPMORVEN</v>
          </cell>
          <cell r="D90">
            <v>153972</v>
          </cell>
          <cell r="E90" t="str">
            <v>GASIDX</v>
          </cell>
          <cell r="F90">
            <v>111690</v>
          </cell>
          <cell r="H90" t="str">
            <v>Supply - EN</v>
          </cell>
          <cell r="W90">
            <v>2233.3532399999999</v>
          </cell>
        </row>
        <row r="91">
          <cell r="B91">
            <v>201104</v>
          </cell>
          <cell r="C91" t="str">
            <v>JPMORVEN</v>
          </cell>
          <cell r="D91">
            <v>153972</v>
          </cell>
          <cell r="E91" t="str">
            <v>GASIDX</v>
          </cell>
          <cell r="F91">
            <v>278310</v>
          </cell>
          <cell r="H91" t="str">
            <v>Supply - EN</v>
          </cell>
          <cell r="W91">
            <v>5565.0867600000001</v>
          </cell>
        </row>
        <row r="92">
          <cell r="B92">
            <v>201104</v>
          </cell>
          <cell r="C92" t="str">
            <v>JPMORVEN</v>
          </cell>
          <cell r="D92">
            <v>154130</v>
          </cell>
          <cell r="E92" t="str">
            <v>GASGDA</v>
          </cell>
          <cell r="F92">
            <v>0</v>
          </cell>
          <cell r="H92" t="str">
            <v>Supply - EN</v>
          </cell>
          <cell r="W92">
            <v>0</v>
          </cell>
        </row>
        <row r="93">
          <cell r="B93">
            <v>201104</v>
          </cell>
          <cell r="C93" t="str">
            <v>JPMORVEN</v>
          </cell>
          <cell r="D93">
            <v>154130</v>
          </cell>
          <cell r="E93" t="str">
            <v>GASGDA</v>
          </cell>
          <cell r="F93">
            <v>0</v>
          </cell>
          <cell r="H93" t="str">
            <v>Supply - EN</v>
          </cell>
          <cell r="W93">
            <v>0</v>
          </cell>
        </row>
        <row r="94">
          <cell r="B94">
            <v>201104</v>
          </cell>
          <cell r="C94" t="str">
            <v>JPMORVEN</v>
          </cell>
          <cell r="D94">
            <v>154130</v>
          </cell>
          <cell r="E94" t="str">
            <v>GASGDA</v>
          </cell>
          <cell r="F94">
            <v>0</v>
          </cell>
          <cell r="H94" t="str">
            <v>Supply - EN</v>
          </cell>
          <cell r="W94">
            <v>0</v>
          </cell>
        </row>
        <row r="95">
          <cell r="B95">
            <v>201104</v>
          </cell>
          <cell r="C95" t="str">
            <v>LDREYFUS</v>
          </cell>
          <cell r="D95">
            <v>181148</v>
          </cell>
          <cell r="E95" t="str">
            <v>GASIDX</v>
          </cell>
          <cell r="F95">
            <v>241800</v>
          </cell>
          <cell r="H95" t="str">
            <v>Supply - BG</v>
          </cell>
          <cell r="W95">
            <v>4835.0328</v>
          </cell>
        </row>
        <row r="96">
          <cell r="B96">
            <v>201104</v>
          </cell>
          <cell r="C96" t="str">
            <v>LDREYFUS</v>
          </cell>
          <cell r="D96">
            <v>181149</v>
          </cell>
          <cell r="E96" t="str">
            <v>GASIDX</v>
          </cell>
          <cell r="F96">
            <v>359790</v>
          </cell>
          <cell r="H96" t="str">
            <v>Supply - BG</v>
          </cell>
          <cell r="W96">
            <v>7194.3608400000003</v>
          </cell>
        </row>
        <row r="97">
          <cell r="B97">
            <v>201104</v>
          </cell>
          <cell r="C97" t="str">
            <v>LI</v>
          </cell>
          <cell r="D97">
            <v>181794</v>
          </cell>
          <cell r="E97" t="str">
            <v>GAS</v>
          </cell>
          <cell r="F97">
            <v>1070220</v>
          </cell>
          <cell r="H97" t="str">
            <v>Supply - NY</v>
          </cell>
          <cell r="W97">
            <v>0</v>
          </cell>
        </row>
        <row r="98">
          <cell r="B98">
            <v>201104</v>
          </cell>
          <cell r="C98" t="str">
            <v>NDR</v>
          </cell>
          <cell r="D98">
            <v>181336</v>
          </cell>
          <cell r="E98" t="str">
            <v>GASIDX</v>
          </cell>
          <cell r="F98">
            <v>250950</v>
          </cell>
          <cell r="H98" t="str">
            <v>Supply - NY</v>
          </cell>
          <cell r="W98">
            <v>5017.9961999999996</v>
          </cell>
        </row>
        <row r="99">
          <cell r="B99">
            <v>201104</v>
          </cell>
          <cell r="C99" t="str">
            <v>NJRENERGY</v>
          </cell>
          <cell r="D99">
            <v>181139</v>
          </cell>
          <cell r="E99" t="str">
            <v>GASIDX</v>
          </cell>
          <cell r="F99">
            <v>156510</v>
          </cell>
          <cell r="H99" t="str">
            <v>Optimization - NEC</v>
          </cell>
          <cell r="W99">
            <v>3129.5739600000002</v>
          </cell>
        </row>
        <row r="100">
          <cell r="B100">
            <v>201104</v>
          </cell>
          <cell r="C100" t="str">
            <v>ONENATION</v>
          </cell>
          <cell r="D100">
            <v>181164</v>
          </cell>
          <cell r="E100" t="str">
            <v>FUTTRG</v>
          </cell>
          <cell r="F100">
            <v>0</v>
          </cell>
          <cell r="H100" t="str">
            <v>Supply - LI</v>
          </cell>
          <cell r="W100">
            <v>0</v>
          </cell>
        </row>
        <row r="101">
          <cell r="B101">
            <v>201104</v>
          </cell>
          <cell r="C101" t="str">
            <v>ONENATION</v>
          </cell>
          <cell r="D101">
            <v>181164</v>
          </cell>
          <cell r="E101" t="str">
            <v>GAS</v>
          </cell>
          <cell r="F101">
            <v>225000</v>
          </cell>
          <cell r="H101" t="str">
            <v>Supply - LI</v>
          </cell>
          <cell r="W101">
            <v>4499.1000000000004</v>
          </cell>
        </row>
        <row r="102">
          <cell r="B102">
            <v>201104</v>
          </cell>
          <cell r="C102" t="str">
            <v>ONENATION</v>
          </cell>
          <cell r="D102">
            <v>181164</v>
          </cell>
          <cell r="E102" t="str">
            <v>GASTRG</v>
          </cell>
          <cell r="F102">
            <v>0</v>
          </cell>
          <cell r="H102" t="str">
            <v>Supply - LI</v>
          </cell>
          <cell r="W102">
            <v>0</v>
          </cell>
        </row>
        <row r="103">
          <cell r="B103">
            <v>201104</v>
          </cell>
          <cell r="C103" t="str">
            <v>REPSOL</v>
          </cell>
          <cell r="D103">
            <v>166059</v>
          </cell>
          <cell r="E103" t="str">
            <v>GASIDX</v>
          </cell>
          <cell r="F103">
            <v>0</v>
          </cell>
          <cell r="H103" t="str">
            <v>Supply - EN</v>
          </cell>
          <cell r="W103">
            <v>0</v>
          </cell>
        </row>
        <row r="104">
          <cell r="B104">
            <v>201104</v>
          </cell>
          <cell r="C104" t="str">
            <v>REPSOL</v>
          </cell>
          <cell r="D104">
            <v>166062</v>
          </cell>
          <cell r="E104" t="str">
            <v>GASGDA</v>
          </cell>
          <cell r="F104">
            <v>0</v>
          </cell>
          <cell r="H104" t="str">
            <v>Supply - EN</v>
          </cell>
          <cell r="W104">
            <v>0</v>
          </cell>
        </row>
        <row r="105">
          <cell r="B105">
            <v>201104</v>
          </cell>
          <cell r="C105" t="str">
            <v>REPSOL</v>
          </cell>
          <cell r="D105">
            <v>166063</v>
          </cell>
          <cell r="E105" t="str">
            <v>GASGDA</v>
          </cell>
          <cell r="F105">
            <v>0</v>
          </cell>
          <cell r="H105" t="str">
            <v>Supply - EN</v>
          </cell>
          <cell r="W105">
            <v>0</v>
          </cell>
        </row>
        <row r="106">
          <cell r="B106">
            <v>201104</v>
          </cell>
          <cell r="C106" t="str">
            <v>REPSOL</v>
          </cell>
          <cell r="D106">
            <v>167168</v>
          </cell>
          <cell r="E106" t="str">
            <v>GASGDA</v>
          </cell>
          <cell r="F106">
            <v>0</v>
          </cell>
          <cell r="H106" t="str">
            <v>Supply - NEC</v>
          </cell>
          <cell r="W106">
            <v>0</v>
          </cell>
        </row>
        <row r="107">
          <cell r="B107">
            <v>201104</v>
          </cell>
          <cell r="C107" t="str">
            <v>SEQUENT</v>
          </cell>
          <cell r="D107">
            <v>181141</v>
          </cell>
          <cell r="E107" t="str">
            <v>GASIDX</v>
          </cell>
          <cell r="F107">
            <v>109680</v>
          </cell>
          <cell r="H107" t="str">
            <v>Optimization - NEC</v>
          </cell>
          <cell r="W107">
            <v>2193.1612799999998</v>
          </cell>
        </row>
        <row r="108">
          <cell r="B108">
            <v>201104</v>
          </cell>
          <cell r="C108" t="str">
            <v>SEQUENT</v>
          </cell>
          <cell r="D108">
            <v>181142</v>
          </cell>
          <cell r="E108" t="str">
            <v>GASIDX</v>
          </cell>
          <cell r="F108">
            <v>31320</v>
          </cell>
          <cell r="H108" t="str">
            <v>Optimization - NEC</v>
          </cell>
          <cell r="W108">
            <v>626.27472</v>
          </cell>
        </row>
        <row r="109">
          <cell r="B109">
            <v>201104</v>
          </cell>
          <cell r="C109" t="str">
            <v>SHELLUS</v>
          </cell>
          <cell r="D109">
            <v>181138</v>
          </cell>
          <cell r="E109" t="str">
            <v>GASIDX</v>
          </cell>
          <cell r="F109">
            <v>60000</v>
          </cell>
          <cell r="H109" t="str">
            <v>Optimization - NEC</v>
          </cell>
          <cell r="W109">
            <v>1199.76</v>
          </cell>
        </row>
        <row r="110">
          <cell r="B110">
            <v>201104</v>
          </cell>
          <cell r="C110" t="str">
            <v>SHELLUS</v>
          </cell>
          <cell r="D110">
            <v>181150</v>
          </cell>
          <cell r="E110" t="str">
            <v>GASIDX</v>
          </cell>
          <cell r="F110">
            <v>300000</v>
          </cell>
          <cell r="H110" t="str">
            <v>Supply - BG</v>
          </cell>
          <cell r="W110">
            <v>5998.8</v>
          </cell>
        </row>
        <row r="111">
          <cell r="B111">
            <v>201104</v>
          </cell>
          <cell r="C111" t="str">
            <v>SOUTHWEST</v>
          </cell>
          <cell r="D111">
            <v>181137</v>
          </cell>
          <cell r="E111" t="str">
            <v>GASIDX</v>
          </cell>
          <cell r="F111">
            <v>45000</v>
          </cell>
          <cell r="H111" t="str">
            <v>Optimization - NEC</v>
          </cell>
          <cell r="W111">
            <v>899.82</v>
          </cell>
        </row>
        <row r="112">
          <cell r="B112">
            <v>201104</v>
          </cell>
          <cell r="C112" t="str">
            <v>SOWESTERN</v>
          </cell>
          <cell r="D112">
            <v>181143</v>
          </cell>
          <cell r="E112" t="str">
            <v>GASIDX</v>
          </cell>
          <cell r="F112">
            <v>5160</v>
          </cell>
          <cell r="H112" t="str">
            <v>Optimization - NEC</v>
          </cell>
          <cell r="W112">
            <v>103.17936</v>
          </cell>
        </row>
        <row r="113">
          <cell r="B113">
            <v>201104</v>
          </cell>
          <cell r="C113" t="str">
            <v>SOWESTERN</v>
          </cell>
          <cell r="D113">
            <v>181144</v>
          </cell>
          <cell r="E113" t="str">
            <v>GASIDX</v>
          </cell>
          <cell r="F113">
            <v>25920</v>
          </cell>
          <cell r="H113" t="str">
            <v>Optimization - NEC</v>
          </cell>
          <cell r="W113">
            <v>518.29632000000004</v>
          </cell>
        </row>
        <row r="114">
          <cell r="B114">
            <v>201104</v>
          </cell>
          <cell r="C114" t="str">
            <v>SOWESTERN</v>
          </cell>
          <cell r="D114">
            <v>181329</v>
          </cell>
          <cell r="E114" t="str">
            <v>FUTTRG</v>
          </cell>
          <cell r="F114">
            <v>0</v>
          </cell>
          <cell r="H114" t="str">
            <v>Supply - NY</v>
          </cell>
          <cell r="W114">
            <v>0</v>
          </cell>
        </row>
        <row r="115">
          <cell r="B115">
            <v>201104</v>
          </cell>
          <cell r="C115" t="str">
            <v>SOWESTERN</v>
          </cell>
          <cell r="D115">
            <v>181329</v>
          </cell>
          <cell r="E115" t="str">
            <v>GAS</v>
          </cell>
          <cell r="F115">
            <v>300000</v>
          </cell>
          <cell r="H115" t="str">
            <v>Supply - NY</v>
          </cell>
          <cell r="W115">
            <v>5998.8</v>
          </cell>
        </row>
        <row r="116">
          <cell r="B116">
            <v>201104</v>
          </cell>
          <cell r="C116" t="str">
            <v>SOWESTERN</v>
          </cell>
          <cell r="D116">
            <v>181329</v>
          </cell>
          <cell r="E116" t="str">
            <v>GASTRG</v>
          </cell>
          <cell r="F116">
            <v>0</v>
          </cell>
          <cell r="H116" t="str">
            <v>Supply - NY</v>
          </cell>
          <cell r="W116">
            <v>0</v>
          </cell>
        </row>
        <row r="117">
          <cell r="B117">
            <v>201104</v>
          </cell>
          <cell r="C117" t="str">
            <v>SOWESTERN</v>
          </cell>
          <cell r="D117">
            <v>181330</v>
          </cell>
          <cell r="E117" t="str">
            <v>FUTTRG</v>
          </cell>
          <cell r="F117">
            <v>0</v>
          </cell>
          <cell r="H117" t="str">
            <v>Supply - NY</v>
          </cell>
          <cell r="W117">
            <v>0</v>
          </cell>
        </row>
        <row r="118">
          <cell r="B118">
            <v>201104</v>
          </cell>
          <cell r="C118" t="str">
            <v>SOWESTERN</v>
          </cell>
          <cell r="D118">
            <v>181330</v>
          </cell>
          <cell r="E118" t="str">
            <v>GAS</v>
          </cell>
          <cell r="F118">
            <v>176550</v>
          </cell>
          <cell r="H118" t="str">
            <v>Supply - NY</v>
          </cell>
          <cell r="W118">
            <v>3530.2937999999999</v>
          </cell>
        </row>
        <row r="119">
          <cell r="B119">
            <v>201104</v>
          </cell>
          <cell r="C119" t="str">
            <v>SOWESTERN</v>
          </cell>
          <cell r="D119">
            <v>181330</v>
          </cell>
          <cell r="E119" t="str">
            <v>GASTRG</v>
          </cell>
          <cell r="F119">
            <v>0</v>
          </cell>
          <cell r="H119" t="str">
            <v>Supply - NY</v>
          </cell>
          <cell r="W119">
            <v>0</v>
          </cell>
        </row>
        <row r="120">
          <cell r="B120">
            <v>201104</v>
          </cell>
          <cell r="C120" t="str">
            <v>SPARKENRGY</v>
          </cell>
          <cell r="D120">
            <v>180246</v>
          </cell>
          <cell r="E120" t="str">
            <v>GASIDX</v>
          </cell>
          <cell r="F120">
            <v>150000</v>
          </cell>
          <cell r="H120" t="str">
            <v>Supply - BG</v>
          </cell>
          <cell r="W120">
            <v>2999.4</v>
          </cell>
        </row>
        <row r="121">
          <cell r="B121">
            <v>201104</v>
          </cell>
          <cell r="C121" t="str">
            <v>STRUCTURED</v>
          </cell>
          <cell r="D121">
            <v>181337</v>
          </cell>
          <cell r="E121" t="str">
            <v>GASIDX</v>
          </cell>
          <cell r="F121">
            <v>300000</v>
          </cell>
          <cell r="H121" t="str">
            <v>Supply - NY</v>
          </cell>
          <cell r="W121">
            <v>5998.8</v>
          </cell>
        </row>
        <row r="122">
          <cell r="B122">
            <v>201104</v>
          </cell>
          <cell r="C122" t="str">
            <v>TCO</v>
          </cell>
          <cell r="D122">
            <v>181690</v>
          </cell>
          <cell r="E122" t="str">
            <v>GAS</v>
          </cell>
          <cell r="F122">
            <v>0</v>
          </cell>
          <cell r="H122" t="str">
            <v>Optimization - NEC</v>
          </cell>
          <cell r="W122">
            <v>0</v>
          </cell>
        </row>
        <row r="123">
          <cell r="B123">
            <v>201104</v>
          </cell>
          <cell r="C123" t="str">
            <v>TENASKA</v>
          </cell>
          <cell r="D123">
            <v>166066</v>
          </cell>
          <cell r="E123" t="str">
            <v>GASGDA</v>
          </cell>
          <cell r="F123">
            <v>0</v>
          </cell>
          <cell r="H123" t="str">
            <v>Supply - LI</v>
          </cell>
          <cell r="W123">
            <v>0</v>
          </cell>
        </row>
        <row r="124">
          <cell r="B124">
            <v>201104</v>
          </cell>
          <cell r="C124" t="str">
            <v>TENASKA</v>
          </cell>
          <cell r="D124">
            <v>168217</v>
          </cell>
          <cell r="E124" t="str">
            <v>GAS</v>
          </cell>
          <cell r="F124">
            <v>0</v>
          </cell>
          <cell r="H124" t="str">
            <v>Supply - LI</v>
          </cell>
          <cell r="W124">
            <v>0</v>
          </cell>
        </row>
        <row r="125">
          <cell r="B125">
            <v>201104</v>
          </cell>
          <cell r="C125" t="str">
            <v>TENASKA</v>
          </cell>
          <cell r="D125">
            <v>181132</v>
          </cell>
          <cell r="E125" t="str">
            <v>GASIDX</v>
          </cell>
          <cell r="F125">
            <v>61080</v>
          </cell>
          <cell r="H125" t="str">
            <v>Supply - BG</v>
          </cell>
          <cell r="W125">
            <v>1221.3556799999999</v>
          </cell>
        </row>
        <row r="126">
          <cell r="B126">
            <v>201104</v>
          </cell>
          <cell r="C126" t="str">
            <v>TENASKA</v>
          </cell>
          <cell r="D126">
            <v>181133</v>
          </cell>
          <cell r="E126" t="str">
            <v>GASIDX</v>
          </cell>
          <cell r="F126">
            <v>8580</v>
          </cell>
          <cell r="H126" t="str">
            <v>Supply - CG</v>
          </cell>
          <cell r="W126">
            <v>171.56567999999999</v>
          </cell>
        </row>
        <row r="127">
          <cell r="B127">
            <v>201104</v>
          </cell>
          <cell r="C127" t="str">
            <v>TOTAL</v>
          </cell>
          <cell r="D127">
            <v>181155</v>
          </cell>
          <cell r="E127" t="str">
            <v>GASIDX</v>
          </cell>
          <cell r="F127">
            <v>150000</v>
          </cell>
          <cell r="H127" t="str">
            <v>Supply - BG</v>
          </cell>
          <cell r="W127">
            <v>2999.4</v>
          </cell>
        </row>
        <row r="128">
          <cell r="B128">
            <v>201104</v>
          </cell>
          <cell r="C128" t="str">
            <v>TOTAL</v>
          </cell>
          <cell r="D128">
            <v>181162</v>
          </cell>
          <cell r="E128" t="str">
            <v>GASIDX</v>
          </cell>
          <cell r="F128">
            <v>6240</v>
          </cell>
          <cell r="H128" t="str">
            <v>Supply - BG</v>
          </cell>
          <cell r="W128">
            <v>124.77504</v>
          </cell>
        </row>
        <row r="129">
          <cell r="B129">
            <v>201104</v>
          </cell>
          <cell r="C129" t="str">
            <v>TOTAL</v>
          </cell>
          <cell r="D129">
            <v>181163</v>
          </cell>
          <cell r="E129" t="str">
            <v>GASIDX</v>
          </cell>
          <cell r="F129">
            <v>21960</v>
          </cell>
          <cell r="H129" t="str">
            <v>Supply - CG</v>
          </cell>
          <cell r="W129">
            <v>439.11216000000002</v>
          </cell>
        </row>
        <row r="130">
          <cell r="B130">
            <v>201104</v>
          </cell>
          <cell r="C130" t="str">
            <v>TOTAL</v>
          </cell>
          <cell r="D130">
            <v>181165</v>
          </cell>
          <cell r="E130" t="str">
            <v>GASIDX</v>
          </cell>
          <cell r="F130">
            <v>96210</v>
          </cell>
          <cell r="H130" t="str">
            <v>Supply - BG</v>
          </cell>
          <cell r="W130">
            <v>1923.8151599999999</v>
          </cell>
        </row>
        <row r="131">
          <cell r="B131">
            <v>201104</v>
          </cell>
          <cell r="C131" t="str">
            <v>TOTAL</v>
          </cell>
          <cell r="D131">
            <v>181166</v>
          </cell>
          <cell r="E131" t="str">
            <v>GASIDX</v>
          </cell>
          <cell r="F131">
            <v>13530</v>
          </cell>
          <cell r="H131" t="str">
            <v>Supply - CG</v>
          </cell>
          <cell r="W131">
            <v>270.54588000000001</v>
          </cell>
        </row>
        <row r="132">
          <cell r="B132">
            <v>201104</v>
          </cell>
          <cell r="C132" t="str">
            <v>TOTAL</v>
          </cell>
          <cell r="D132">
            <v>181171</v>
          </cell>
          <cell r="E132" t="str">
            <v>FUTTRG</v>
          </cell>
          <cell r="F132">
            <v>0</v>
          </cell>
          <cell r="H132" t="str">
            <v>Supply - LI</v>
          </cell>
          <cell r="W132">
            <v>0</v>
          </cell>
        </row>
        <row r="133">
          <cell r="B133">
            <v>201104</v>
          </cell>
          <cell r="C133" t="str">
            <v>TOTAL</v>
          </cell>
          <cell r="D133">
            <v>181171</v>
          </cell>
          <cell r="E133" t="str">
            <v>GAS</v>
          </cell>
          <cell r="F133">
            <v>30000</v>
          </cell>
          <cell r="H133" t="str">
            <v>Supply - LI</v>
          </cell>
          <cell r="W133">
            <v>599.88</v>
          </cell>
        </row>
        <row r="134">
          <cell r="B134">
            <v>201104</v>
          </cell>
          <cell r="C134" t="str">
            <v>TOTAL</v>
          </cell>
          <cell r="D134">
            <v>181171</v>
          </cell>
          <cell r="E134" t="str">
            <v>GASTRG</v>
          </cell>
          <cell r="F134">
            <v>0</v>
          </cell>
          <cell r="H134" t="str">
            <v>Supply - LI</v>
          </cell>
          <cell r="W134">
            <v>0</v>
          </cell>
        </row>
        <row r="135">
          <cell r="B135">
            <v>201104</v>
          </cell>
          <cell r="C135" t="str">
            <v>VOLAIRE</v>
          </cell>
          <cell r="D135">
            <v>181335</v>
          </cell>
          <cell r="E135" t="str">
            <v>FUTTRG</v>
          </cell>
          <cell r="F135">
            <v>0</v>
          </cell>
          <cell r="H135" t="str">
            <v>Supply - LI</v>
          </cell>
          <cell r="W135">
            <v>0</v>
          </cell>
        </row>
        <row r="136">
          <cell r="B136">
            <v>201104</v>
          </cell>
          <cell r="C136" t="str">
            <v>VOLAIRE</v>
          </cell>
          <cell r="D136">
            <v>181335</v>
          </cell>
          <cell r="E136" t="str">
            <v>GAS</v>
          </cell>
          <cell r="F136">
            <v>225000</v>
          </cell>
          <cell r="H136" t="str">
            <v>Supply - LI</v>
          </cell>
          <cell r="W136">
            <v>4499.1000000000004</v>
          </cell>
        </row>
        <row r="137">
          <cell r="B137">
            <v>201104</v>
          </cell>
          <cell r="C137" t="str">
            <v>VOLAIRE</v>
          </cell>
          <cell r="D137">
            <v>181335</v>
          </cell>
          <cell r="E137" t="str">
            <v>GASTRG</v>
          </cell>
          <cell r="F137">
            <v>0</v>
          </cell>
          <cell r="H137" t="str">
            <v>Supply - LI</v>
          </cell>
          <cell r="W137">
            <v>0</v>
          </cell>
        </row>
        <row r="138">
          <cell r="B138">
            <v>201104</v>
          </cell>
          <cell r="C138" t="str">
            <v>VPEM</v>
          </cell>
          <cell r="D138">
            <v>181169</v>
          </cell>
          <cell r="E138" t="str">
            <v>GASIDX</v>
          </cell>
          <cell r="F138">
            <v>390000</v>
          </cell>
          <cell r="H138" t="str">
            <v>Supply - NIMO</v>
          </cell>
          <cell r="W138">
            <v>7798.44</v>
          </cell>
        </row>
        <row r="139">
          <cell r="B139">
            <v>201104</v>
          </cell>
          <cell r="C139" t="str">
            <v>WALDEN</v>
          </cell>
          <cell r="D139">
            <v>181000</v>
          </cell>
          <cell r="E139" t="str">
            <v>GASIDX</v>
          </cell>
          <cell r="F139">
            <v>300000</v>
          </cell>
          <cell r="H139" t="str">
            <v>Supply - NIMO</v>
          </cell>
          <cell r="W139">
            <v>5998.8</v>
          </cell>
        </row>
        <row r="140">
          <cell r="B140">
            <v>201104</v>
          </cell>
          <cell r="C140" t="str">
            <v>YAKA</v>
          </cell>
          <cell r="D140">
            <v>181001</v>
          </cell>
          <cell r="E140" t="str">
            <v>GASIDX</v>
          </cell>
          <cell r="F140">
            <v>300000</v>
          </cell>
          <cell r="H140" t="str">
            <v>Supply - NIMO</v>
          </cell>
          <cell r="W140">
            <v>5998.8</v>
          </cell>
        </row>
        <row r="141">
          <cell r="B141">
            <v>201105</v>
          </cell>
          <cell r="C141" t="str">
            <v>ANE</v>
          </cell>
          <cell r="D141">
            <v>67038</v>
          </cell>
          <cell r="E141" t="str">
            <v>GASIDX</v>
          </cell>
          <cell r="F141">
            <v>228480</v>
          </cell>
          <cell r="H141" t="str">
            <v>Supply - NY</v>
          </cell>
          <cell r="W141">
            <v>4567.7721600000004</v>
          </cell>
        </row>
        <row r="142">
          <cell r="B142">
            <v>201105</v>
          </cell>
          <cell r="C142" t="str">
            <v>ANE</v>
          </cell>
          <cell r="D142">
            <v>67039</v>
          </cell>
          <cell r="E142" t="str">
            <v>GASIDX</v>
          </cell>
          <cell r="F142">
            <v>223210</v>
          </cell>
          <cell r="H142" t="str">
            <v>Supply - LI</v>
          </cell>
          <cell r="W142">
            <v>4462.4143200000008</v>
          </cell>
        </row>
        <row r="143">
          <cell r="B143">
            <v>201105</v>
          </cell>
          <cell r="C143" t="str">
            <v>BGLNG</v>
          </cell>
          <cell r="D143">
            <v>166064</v>
          </cell>
          <cell r="E143" t="str">
            <v>GASGDA</v>
          </cell>
          <cell r="F143">
            <v>0</v>
          </cell>
          <cell r="H143" t="str">
            <v>Supply - LI</v>
          </cell>
          <cell r="W143">
            <v>0</v>
          </cell>
        </row>
        <row r="144">
          <cell r="B144">
            <v>201105</v>
          </cell>
          <cell r="C144" t="str">
            <v>BGLNG</v>
          </cell>
          <cell r="D144">
            <v>166075</v>
          </cell>
          <cell r="E144" t="str">
            <v>GASGDA</v>
          </cell>
          <cell r="F144">
            <v>0</v>
          </cell>
          <cell r="H144" t="str">
            <v>Supply - LI</v>
          </cell>
          <cell r="W144">
            <v>0</v>
          </cell>
        </row>
        <row r="145">
          <cell r="B145">
            <v>201105</v>
          </cell>
          <cell r="C145" t="str">
            <v>BGLNG</v>
          </cell>
          <cell r="D145">
            <v>168214</v>
          </cell>
          <cell r="E145" t="str">
            <v>GAS</v>
          </cell>
          <cell r="F145">
            <v>0</v>
          </cell>
          <cell r="H145" t="str">
            <v>Supply - LI</v>
          </cell>
          <cell r="W145">
            <v>0</v>
          </cell>
        </row>
        <row r="146">
          <cell r="B146">
            <v>201105</v>
          </cell>
          <cell r="C146" t="str">
            <v>BP</v>
          </cell>
          <cell r="D146">
            <v>153738</v>
          </cell>
          <cell r="E146" t="str">
            <v>FUTTRG</v>
          </cell>
          <cell r="F146">
            <v>-292080</v>
          </cell>
          <cell r="H146" t="str">
            <v>Supply - NIMO</v>
          </cell>
          <cell r="W146">
            <v>0</v>
          </cell>
        </row>
        <row r="147">
          <cell r="B147">
            <v>201105</v>
          </cell>
          <cell r="C147" t="str">
            <v>BP</v>
          </cell>
          <cell r="D147">
            <v>153738</v>
          </cell>
          <cell r="E147" t="str">
            <v>GASTRG</v>
          </cell>
          <cell r="F147">
            <v>292080</v>
          </cell>
          <cell r="H147" t="str">
            <v>Supply - NIMO</v>
          </cell>
          <cell r="W147">
            <v>5839.2633600000008</v>
          </cell>
        </row>
        <row r="148">
          <cell r="B148">
            <v>201105</v>
          </cell>
          <cell r="C148" t="str">
            <v>BP</v>
          </cell>
          <cell r="D148">
            <v>166449</v>
          </cell>
          <cell r="E148" t="str">
            <v>GASGDA</v>
          </cell>
          <cell r="F148">
            <v>0</v>
          </cell>
          <cell r="H148" t="str">
            <v>Supply - LI</v>
          </cell>
          <cell r="W148">
            <v>0</v>
          </cell>
        </row>
        <row r="149">
          <cell r="B149">
            <v>201105</v>
          </cell>
          <cell r="C149" t="str">
            <v>BPCANADA</v>
          </cell>
          <cell r="D149">
            <v>48215</v>
          </cell>
          <cell r="E149" t="str">
            <v>GASIDX</v>
          </cell>
          <cell r="F149">
            <v>79060</v>
          </cell>
          <cell r="H149" t="str">
            <v>Supply - LI</v>
          </cell>
          <cell r="W149">
            <v>1185.4256399999999</v>
          </cell>
        </row>
        <row r="150">
          <cell r="B150">
            <v>201105</v>
          </cell>
          <cell r="C150" t="str">
            <v>BPCANADA</v>
          </cell>
          <cell r="D150">
            <v>48216</v>
          </cell>
          <cell r="E150" t="str">
            <v>GASIDX</v>
          </cell>
          <cell r="F150">
            <v>99150</v>
          </cell>
          <cell r="H150" t="str">
            <v>Supply - EN</v>
          </cell>
          <cell r="W150">
            <v>1486.6550999999999</v>
          </cell>
        </row>
        <row r="151">
          <cell r="B151">
            <v>201105</v>
          </cell>
          <cell r="C151" t="str">
            <v>BPCANADA</v>
          </cell>
          <cell r="D151">
            <v>48217</v>
          </cell>
          <cell r="E151" t="str">
            <v>GASIDX</v>
          </cell>
          <cell r="F151">
            <v>947490</v>
          </cell>
          <cell r="H151" t="str">
            <v>Supply - NY</v>
          </cell>
          <cell r="W151">
            <v>14206.665060000001</v>
          </cell>
        </row>
        <row r="152">
          <cell r="B152">
            <v>201105</v>
          </cell>
          <cell r="C152" t="str">
            <v>BPCANADA</v>
          </cell>
          <cell r="D152">
            <v>116952</v>
          </cell>
          <cell r="E152" t="str">
            <v>GASIDX</v>
          </cell>
          <cell r="F152">
            <v>333430</v>
          </cell>
          <cell r="H152" t="str">
            <v>Supply - BG</v>
          </cell>
          <cell r="W152">
            <v>4999.4494199999999</v>
          </cell>
        </row>
        <row r="153">
          <cell r="B153">
            <v>201105</v>
          </cell>
          <cell r="C153" t="str">
            <v>BPCANADA</v>
          </cell>
          <cell r="D153">
            <v>116953</v>
          </cell>
          <cell r="E153" t="str">
            <v>GASIDX</v>
          </cell>
          <cell r="F153">
            <v>51480</v>
          </cell>
          <cell r="H153" t="str">
            <v>Supply - EG</v>
          </cell>
          <cell r="W153">
            <v>771.89112</v>
          </cell>
        </row>
        <row r="154">
          <cell r="B154">
            <v>201105</v>
          </cell>
          <cell r="C154" t="str">
            <v>BPCANMKT</v>
          </cell>
          <cell r="D154">
            <v>84190</v>
          </cell>
          <cell r="E154" t="str">
            <v>GASIDX</v>
          </cell>
          <cell r="F154">
            <v>791750</v>
          </cell>
          <cell r="H154" t="str">
            <v>Supply - NIMO</v>
          </cell>
          <cell r="W154">
            <v>15828.666000000003</v>
          </cell>
        </row>
        <row r="155">
          <cell r="B155">
            <v>201105</v>
          </cell>
          <cell r="C155" t="str">
            <v>BPCANMKT</v>
          </cell>
          <cell r="D155">
            <v>91709</v>
          </cell>
          <cell r="E155" t="str">
            <v>GASIDX</v>
          </cell>
          <cell r="F155">
            <v>0</v>
          </cell>
          <cell r="H155" t="str">
            <v>Supply - NIMO</v>
          </cell>
          <cell r="W155">
            <v>0</v>
          </cell>
        </row>
        <row r="156">
          <cell r="B156">
            <v>201105</v>
          </cell>
          <cell r="C156" t="str">
            <v>CARGILL</v>
          </cell>
          <cell r="D156">
            <v>167165</v>
          </cell>
          <cell r="E156" t="str">
            <v>GASIDX</v>
          </cell>
          <cell r="F156">
            <v>1254240</v>
          </cell>
          <cell r="H156" t="str">
            <v>Supply - NY</v>
          </cell>
          <cell r="W156">
            <v>0</v>
          </cell>
        </row>
        <row r="157">
          <cell r="B157">
            <v>201105</v>
          </cell>
          <cell r="C157" t="str">
            <v>CARGILL</v>
          </cell>
          <cell r="D157">
            <v>167167</v>
          </cell>
          <cell r="E157" t="str">
            <v>GASIDX</v>
          </cell>
          <cell r="F157">
            <v>387420</v>
          </cell>
          <cell r="H157" t="str">
            <v>Supply - LI</v>
          </cell>
          <cell r="W157">
            <v>0</v>
          </cell>
        </row>
        <row r="158">
          <cell r="B158">
            <v>201105</v>
          </cell>
          <cell r="C158" t="str">
            <v>CARGILL</v>
          </cell>
          <cell r="D158">
            <v>167167</v>
          </cell>
          <cell r="E158" t="str">
            <v>GASIDX</v>
          </cell>
          <cell r="F158">
            <v>772750</v>
          </cell>
          <cell r="H158" t="str">
            <v>Supply - LI</v>
          </cell>
          <cell r="W158">
            <v>0</v>
          </cell>
        </row>
        <row r="159">
          <cell r="B159">
            <v>201105</v>
          </cell>
          <cell r="C159" t="str">
            <v>CITI</v>
          </cell>
          <cell r="D159">
            <v>179612</v>
          </cell>
          <cell r="E159" t="str">
            <v>GASIDX</v>
          </cell>
          <cell r="F159">
            <v>309930</v>
          </cell>
          <cell r="H159" t="str">
            <v>Supply - BG</v>
          </cell>
          <cell r="W159">
            <v>3098.0602800000006</v>
          </cell>
        </row>
        <row r="160">
          <cell r="B160">
            <v>201105</v>
          </cell>
          <cell r="C160" t="str">
            <v>CONOCO</v>
          </cell>
          <cell r="D160">
            <v>173920</v>
          </cell>
          <cell r="E160" t="str">
            <v>GASIDX</v>
          </cell>
          <cell r="F160">
            <v>0</v>
          </cell>
          <cell r="H160" t="str">
            <v>Proxy - BG</v>
          </cell>
          <cell r="W160">
            <v>0</v>
          </cell>
        </row>
        <row r="161">
          <cell r="B161">
            <v>201105</v>
          </cell>
          <cell r="C161" t="str">
            <v>DEVONGAS</v>
          </cell>
          <cell r="D161">
            <v>181089</v>
          </cell>
          <cell r="E161" t="str">
            <v>GASIDX</v>
          </cell>
          <cell r="F161">
            <v>309930</v>
          </cell>
          <cell r="H161" t="str">
            <v>Supply - BG</v>
          </cell>
          <cell r="W161">
            <v>3098.0602800000006</v>
          </cell>
        </row>
        <row r="162">
          <cell r="B162">
            <v>201105</v>
          </cell>
          <cell r="C162" t="str">
            <v>DISTRIGAS</v>
          </cell>
          <cell r="D162">
            <v>173774</v>
          </cell>
          <cell r="E162" t="str">
            <v>GAS</v>
          </cell>
          <cell r="F162">
            <v>0</v>
          </cell>
          <cell r="H162" t="str">
            <v>LNG - BG</v>
          </cell>
          <cell r="W162">
            <v>0</v>
          </cell>
        </row>
        <row r="163">
          <cell r="B163">
            <v>201105</v>
          </cell>
          <cell r="C163" t="str">
            <v>EMERASVC</v>
          </cell>
          <cell r="D163">
            <v>166065</v>
          </cell>
          <cell r="E163" t="str">
            <v>GASGDA</v>
          </cell>
          <cell r="F163">
            <v>0</v>
          </cell>
          <cell r="H163" t="str">
            <v>Supply - LI</v>
          </cell>
          <cell r="W163">
            <v>0</v>
          </cell>
        </row>
        <row r="164">
          <cell r="B164">
            <v>201105</v>
          </cell>
          <cell r="C164" t="str">
            <v>EMERASVC</v>
          </cell>
          <cell r="D164">
            <v>168215</v>
          </cell>
          <cell r="E164" t="str">
            <v>GAS</v>
          </cell>
          <cell r="F164">
            <v>0</v>
          </cell>
          <cell r="H164" t="str">
            <v>Supply - LI</v>
          </cell>
          <cell r="W164">
            <v>0</v>
          </cell>
        </row>
        <row r="165">
          <cell r="B165">
            <v>201105</v>
          </cell>
          <cell r="C165" t="str">
            <v>GRANITERDG</v>
          </cell>
          <cell r="D165">
            <v>165659</v>
          </cell>
          <cell r="E165" t="str">
            <v>GAS</v>
          </cell>
          <cell r="F165">
            <v>0</v>
          </cell>
          <cell r="H165" t="str">
            <v>Supply - EN</v>
          </cell>
          <cell r="W165">
            <v>0</v>
          </cell>
        </row>
        <row r="166">
          <cell r="B166">
            <v>201105</v>
          </cell>
          <cell r="C166" t="str">
            <v>HESS</v>
          </cell>
          <cell r="D166">
            <v>121200</v>
          </cell>
          <cell r="E166" t="str">
            <v>GASGDA</v>
          </cell>
          <cell r="F166">
            <v>929800</v>
          </cell>
          <cell r="H166" t="str">
            <v>Supply - LI</v>
          </cell>
          <cell r="W166">
            <v>0</v>
          </cell>
        </row>
        <row r="167">
          <cell r="B167">
            <v>201105</v>
          </cell>
          <cell r="C167" t="str">
            <v>HESS</v>
          </cell>
          <cell r="D167">
            <v>121202</v>
          </cell>
          <cell r="E167" t="str">
            <v>GASIDX</v>
          </cell>
          <cell r="F167">
            <v>929800</v>
          </cell>
          <cell r="H167" t="str">
            <v>Supply - NY</v>
          </cell>
          <cell r="W167">
            <v>0</v>
          </cell>
        </row>
        <row r="168">
          <cell r="B168">
            <v>201105</v>
          </cell>
          <cell r="C168" t="str">
            <v>HESS</v>
          </cell>
          <cell r="D168">
            <v>166447</v>
          </cell>
          <cell r="E168" t="str">
            <v>GASGDA</v>
          </cell>
          <cell r="F168">
            <v>0</v>
          </cell>
          <cell r="H168" t="str">
            <v>Supply - LI</v>
          </cell>
          <cell r="W168">
            <v>0</v>
          </cell>
        </row>
        <row r="169">
          <cell r="B169">
            <v>201105</v>
          </cell>
          <cell r="C169" t="str">
            <v>JARON</v>
          </cell>
          <cell r="D169">
            <v>166076</v>
          </cell>
          <cell r="E169" t="str">
            <v>GASGDA</v>
          </cell>
          <cell r="F169">
            <v>0</v>
          </cell>
          <cell r="H169" t="str">
            <v>Supply - LI</v>
          </cell>
          <cell r="W169">
            <v>0</v>
          </cell>
        </row>
        <row r="170">
          <cell r="B170">
            <v>201105</v>
          </cell>
          <cell r="C170" t="str">
            <v>JARON</v>
          </cell>
          <cell r="D170">
            <v>168216</v>
          </cell>
          <cell r="E170" t="str">
            <v>GAS</v>
          </cell>
          <cell r="F170">
            <v>0</v>
          </cell>
          <cell r="H170" t="str">
            <v>Supply - LI</v>
          </cell>
          <cell r="W170">
            <v>0</v>
          </cell>
        </row>
        <row r="171">
          <cell r="B171">
            <v>201105</v>
          </cell>
          <cell r="C171" t="str">
            <v>REPSOL</v>
          </cell>
          <cell r="D171">
            <v>166059</v>
          </cell>
          <cell r="E171" t="str">
            <v>GASIDX</v>
          </cell>
          <cell r="F171">
            <v>0</v>
          </cell>
          <cell r="H171" t="str">
            <v>Supply - EN</v>
          </cell>
          <cell r="W171">
            <v>0</v>
          </cell>
        </row>
        <row r="172">
          <cell r="B172">
            <v>201105</v>
          </cell>
          <cell r="C172" t="str">
            <v>REPSOL</v>
          </cell>
          <cell r="D172">
            <v>166062</v>
          </cell>
          <cell r="E172" t="str">
            <v>GASGDA</v>
          </cell>
          <cell r="F172">
            <v>0</v>
          </cell>
          <cell r="H172" t="str">
            <v>Supply - EN</v>
          </cell>
          <cell r="W172">
            <v>0</v>
          </cell>
        </row>
        <row r="173">
          <cell r="B173">
            <v>201105</v>
          </cell>
          <cell r="C173" t="str">
            <v>REPSOL</v>
          </cell>
          <cell r="D173">
            <v>166063</v>
          </cell>
          <cell r="E173" t="str">
            <v>GASGDA</v>
          </cell>
          <cell r="F173">
            <v>0</v>
          </cell>
          <cell r="H173" t="str">
            <v>Supply - EN</v>
          </cell>
          <cell r="W173">
            <v>0</v>
          </cell>
        </row>
        <row r="174">
          <cell r="B174">
            <v>201105</v>
          </cell>
          <cell r="C174" t="str">
            <v>REPSOL</v>
          </cell>
          <cell r="D174">
            <v>167168</v>
          </cell>
          <cell r="E174" t="str">
            <v>GASGDA</v>
          </cell>
          <cell r="F174">
            <v>0</v>
          </cell>
          <cell r="H174" t="str">
            <v>Supply - NEC</v>
          </cell>
          <cell r="W174">
            <v>0</v>
          </cell>
        </row>
        <row r="175">
          <cell r="B175">
            <v>201105</v>
          </cell>
          <cell r="C175" t="str">
            <v>SPARKENRGY</v>
          </cell>
          <cell r="D175">
            <v>180246</v>
          </cell>
          <cell r="E175" t="str">
            <v>GASIDX</v>
          </cell>
          <cell r="F175">
            <v>154970</v>
          </cell>
          <cell r="H175" t="str">
            <v>Supply - BG</v>
          </cell>
          <cell r="W175">
            <v>1549.0801200000003</v>
          </cell>
        </row>
        <row r="176">
          <cell r="B176">
            <v>201105</v>
          </cell>
          <cell r="C176" t="str">
            <v>TENASKA</v>
          </cell>
          <cell r="D176">
            <v>166066</v>
          </cell>
          <cell r="E176" t="str">
            <v>GASGDA</v>
          </cell>
          <cell r="F176">
            <v>0</v>
          </cell>
          <cell r="H176" t="str">
            <v>Supply - LI</v>
          </cell>
          <cell r="W176">
            <v>0</v>
          </cell>
        </row>
        <row r="177">
          <cell r="B177">
            <v>201105</v>
          </cell>
          <cell r="C177" t="str">
            <v>TENASKA</v>
          </cell>
          <cell r="D177">
            <v>168217</v>
          </cell>
          <cell r="E177" t="str">
            <v>GAS</v>
          </cell>
          <cell r="F177">
            <v>0</v>
          </cell>
          <cell r="H177" t="str">
            <v>Supply - LI</v>
          </cell>
          <cell r="W177">
            <v>0</v>
          </cell>
        </row>
        <row r="178">
          <cell r="B178">
            <v>201106</v>
          </cell>
          <cell r="C178" t="str">
            <v>ANE</v>
          </cell>
          <cell r="D178">
            <v>67038</v>
          </cell>
          <cell r="E178" t="str">
            <v>GASIDX</v>
          </cell>
          <cell r="F178">
            <v>221050</v>
          </cell>
          <cell r="H178" t="str">
            <v>Supply - NY</v>
          </cell>
          <cell r="W178">
            <v>4417.9053000000004</v>
          </cell>
        </row>
        <row r="179">
          <cell r="B179">
            <v>201106</v>
          </cell>
          <cell r="C179" t="str">
            <v>ANE</v>
          </cell>
          <cell r="D179">
            <v>67039</v>
          </cell>
          <cell r="E179" t="str">
            <v>GASIDX</v>
          </cell>
          <cell r="F179">
            <v>215960</v>
          </cell>
          <cell r="H179" t="str">
            <v>Supply - LI</v>
          </cell>
          <cell r="W179">
            <v>4316.1765599999999</v>
          </cell>
        </row>
        <row r="180">
          <cell r="B180">
            <v>201106</v>
          </cell>
          <cell r="C180" t="str">
            <v>BGLNG</v>
          </cell>
          <cell r="D180">
            <v>166064</v>
          </cell>
          <cell r="E180" t="str">
            <v>GASGDA</v>
          </cell>
          <cell r="F180">
            <v>0</v>
          </cell>
          <cell r="H180" t="str">
            <v>Supply - LI</v>
          </cell>
          <cell r="W180">
            <v>0</v>
          </cell>
        </row>
        <row r="181">
          <cell r="B181">
            <v>201106</v>
          </cell>
          <cell r="C181" t="str">
            <v>BGLNG</v>
          </cell>
          <cell r="D181">
            <v>166075</v>
          </cell>
          <cell r="E181" t="str">
            <v>GASGDA</v>
          </cell>
          <cell r="F181">
            <v>0</v>
          </cell>
          <cell r="H181" t="str">
            <v>Supply - LI</v>
          </cell>
          <cell r="W181">
            <v>0</v>
          </cell>
        </row>
        <row r="182">
          <cell r="B182">
            <v>201106</v>
          </cell>
          <cell r="C182" t="str">
            <v>BGLNG</v>
          </cell>
          <cell r="D182">
            <v>168214</v>
          </cell>
          <cell r="E182" t="str">
            <v>GAS</v>
          </cell>
          <cell r="F182">
            <v>0</v>
          </cell>
          <cell r="H182" t="str">
            <v>Supply - LI</v>
          </cell>
          <cell r="W182">
            <v>0</v>
          </cell>
        </row>
        <row r="183">
          <cell r="B183">
            <v>201106</v>
          </cell>
          <cell r="C183" t="str">
            <v>BP</v>
          </cell>
          <cell r="D183">
            <v>153738</v>
          </cell>
          <cell r="E183" t="str">
            <v>FUTTRG</v>
          </cell>
          <cell r="F183">
            <v>-282580</v>
          </cell>
          <cell r="H183" t="str">
            <v>Supply - NIMO</v>
          </cell>
          <cell r="W183">
            <v>0</v>
          </cell>
        </row>
        <row r="184">
          <cell r="B184">
            <v>201106</v>
          </cell>
          <cell r="C184" t="str">
            <v>BP</v>
          </cell>
          <cell r="D184">
            <v>153738</v>
          </cell>
          <cell r="E184" t="str">
            <v>GASTRG</v>
          </cell>
          <cell r="F184">
            <v>282580</v>
          </cell>
          <cell r="H184" t="str">
            <v>Supply - NIMO</v>
          </cell>
          <cell r="W184">
            <v>5647.6438800000005</v>
          </cell>
        </row>
        <row r="185">
          <cell r="B185">
            <v>201106</v>
          </cell>
          <cell r="C185" t="str">
            <v>BP</v>
          </cell>
          <cell r="D185">
            <v>166449</v>
          </cell>
          <cell r="E185" t="str">
            <v>GASGDA</v>
          </cell>
          <cell r="F185">
            <v>0</v>
          </cell>
          <cell r="H185" t="str">
            <v>Supply - LI</v>
          </cell>
          <cell r="W185">
            <v>0</v>
          </cell>
        </row>
        <row r="186">
          <cell r="B186">
            <v>201106</v>
          </cell>
          <cell r="C186" t="str">
            <v>BPCANADA</v>
          </cell>
          <cell r="D186">
            <v>48215</v>
          </cell>
          <cell r="E186" t="str">
            <v>GASIDX</v>
          </cell>
          <cell r="F186">
            <v>76490</v>
          </cell>
          <cell r="H186" t="str">
            <v>Supply - LI</v>
          </cell>
          <cell r="W186">
            <v>1146.5468550000001</v>
          </cell>
        </row>
        <row r="187">
          <cell r="B187">
            <v>201106</v>
          </cell>
          <cell r="C187" t="str">
            <v>BPCANADA</v>
          </cell>
          <cell r="D187">
            <v>48216</v>
          </cell>
          <cell r="E187" t="str">
            <v>GASIDX</v>
          </cell>
          <cell r="F187">
            <v>95920</v>
          </cell>
          <cell r="H187" t="str">
            <v>Supply - EN</v>
          </cell>
          <cell r="W187">
            <v>1437.7928399999998</v>
          </cell>
        </row>
        <row r="188">
          <cell r="B188">
            <v>201106</v>
          </cell>
          <cell r="C188" t="str">
            <v>BPCANADA</v>
          </cell>
          <cell r="D188">
            <v>48217</v>
          </cell>
          <cell r="E188" t="str">
            <v>GASIDX</v>
          </cell>
          <cell r="F188">
            <v>916690</v>
          </cell>
          <cell r="H188" t="str">
            <v>Supply - NY</v>
          </cell>
          <cell r="W188">
            <v>13740.724754999999</v>
          </cell>
        </row>
        <row r="189">
          <cell r="B189">
            <v>201106</v>
          </cell>
          <cell r="C189" t="str">
            <v>BPCANADA</v>
          </cell>
          <cell r="D189">
            <v>116952</v>
          </cell>
          <cell r="E189" t="str">
            <v>GASIDX</v>
          </cell>
          <cell r="F189">
            <v>322580</v>
          </cell>
          <cell r="H189" t="str">
            <v>Supply - BG</v>
          </cell>
          <cell r="W189">
            <v>4835.3129099999996</v>
          </cell>
        </row>
        <row r="190">
          <cell r="B190">
            <v>201106</v>
          </cell>
          <cell r="C190" t="str">
            <v>BPCANADA</v>
          </cell>
          <cell r="D190">
            <v>116953</v>
          </cell>
          <cell r="E190" t="str">
            <v>GASIDX</v>
          </cell>
          <cell r="F190">
            <v>49810</v>
          </cell>
          <cell r="H190" t="str">
            <v>Supply - EG</v>
          </cell>
          <cell r="W190">
            <v>746.62699499999997</v>
          </cell>
        </row>
        <row r="191">
          <cell r="B191">
            <v>201106</v>
          </cell>
          <cell r="C191" t="str">
            <v>BPCANMKT</v>
          </cell>
          <cell r="D191">
            <v>84190</v>
          </cell>
          <cell r="E191" t="str">
            <v>GASIDX</v>
          </cell>
          <cell r="F191">
            <v>766010</v>
          </cell>
          <cell r="H191" t="str">
            <v>Supply - NIMO</v>
          </cell>
          <cell r="W191">
            <v>15309.47586</v>
          </cell>
        </row>
        <row r="192">
          <cell r="B192">
            <v>201106</v>
          </cell>
          <cell r="C192" t="str">
            <v>BPCANMKT</v>
          </cell>
          <cell r="D192">
            <v>91709</v>
          </cell>
          <cell r="E192" t="str">
            <v>GASIDX</v>
          </cell>
          <cell r="F192">
            <v>0</v>
          </cell>
          <cell r="H192" t="str">
            <v>Supply - NIMO</v>
          </cell>
          <cell r="W192">
            <v>0</v>
          </cell>
        </row>
        <row r="193">
          <cell r="B193">
            <v>201106</v>
          </cell>
          <cell r="C193" t="str">
            <v>CARGILL</v>
          </cell>
          <cell r="D193">
            <v>167165</v>
          </cell>
          <cell r="E193" t="str">
            <v>GASIDX</v>
          </cell>
          <cell r="F193">
            <v>374820</v>
          </cell>
          <cell r="H193" t="str">
            <v>Supply - NY</v>
          </cell>
          <cell r="W193">
            <v>0</v>
          </cell>
        </row>
        <row r="194">
          <cell r="B194">
            <v>201106</v>
          </cell>
          <cell r="C194" t="str">
            <v>CARGILL</v>
          </cell>
          <cell r="D194">
            <v>167165</v>
          </cell>
          <cell r="E194" t="str">
            <v>GASIDX</v>
          </cell>
          <cell r="F194">
            <v>838640</v>
          </cell>
          <cell r="H194" t="str">
            <v>Supply - NY</v>
          </cell>
          <cell r="W194">
            <v>0</v>
          </cell>
        </row>
        <row r="195">
          <cell r="B195">
            <v>201106</v>
          </cell>
          <cell r="C195" t="str">
            <v>CARGILL</v>
          </cell>
          <cell r="D195">
            <v>167167</v>
          </cell>
          <cell r="E195" t="str">
            <v>GASIDX</v>
          </cell>
          <cell r="F195">
            <v>374820</v>
          </cell>
          <cell r="H195" t="str">
            <v>Supply - LI</v>
          </cell>
          <cell r="W195">
            <v>0</v>
          </cell>
        </row>
        <row r="196">
          <cell r="B196">
            <v>201106</v>
          </cell>
          <cell r="C196" t="str">
            <v>CARGILL</v>
          </cell>
          <cell r="D196">
            <v>167167</v>
          </cell>
          <cell r="E196" t="str">
            <v>GASIDX</v>
          </cell>
          <cell r="F196">
            <v>747630</v>
          </cell>
          <cell r="H196" t="str">
            <v>Supply - LI</v>
          </cell>
          <cell r="W196">
            <v>0</v>
          </cell>
        </row>
        <row r="197">
          <cell r="B197">
            <v>201106</v>
          </cell>
          <cell r="C197" t="str">
            <v>CITI</v>
          </cell>
          <cell r="D197">
            <v>179612</v>
          </cell>
          <cell r="E197" t="str">
            <v>GASIDX</v>
          </cell>
          <cell r="F197">
            <v>299860</v>
          </cell>
          <cell r="H197" t="str">
            <v>Supply - BG</v>
          </cell>
          <cell r="W197">
            <v>2996.5009800000003</v>
          </cell>
        </row>
        <row r="198">
          <cell r="B198">
            <v>201106</v>
          </cell>
          <cell r="C198" t="str">
            <v>DEVONGAS</v>
          </cell>
          <cell r="D198">
            <v>181089</v>
          </cell>
          <cell r="E198" t="str">
            <v>GASIDX</v>
          </cell>
          <cell r="F198">
            <v>299860</v>
          </cell>
          <cell r="H198" t="str">
            <v>Supply - BG</v>
          </cell>
          <cell r="W198">
            <v>2996.5009800000003</v>
          </cell>
        </row>
        <row r="199">
          <cell r="B199">
            <v>201106</v>
          </cell>
          <cell r="C199" t="str">
            <v>DISTRIGAS</v>
          </cell>
          <cell r="D199">
            <v>173774</v>
          </cell>
          <cell r="E199" t="str">
            <v>GAS</v>
          </cell>
          <cell r="F199">
            <v>0</v>
          </cell>
          <cell r="H199" t="str">
            <v>LNG - BG</v>
          </cell>
          <cell r="W199">
            <v>0</v>
          </cell>
        </row>
        <row r="200">
          <cell r="B200">
            <v>201106</v>
          </cell>
          <cell r="C200" t="str">
            <v>EMERASVC</v>
          </cell>
          <cell r="D200">
            <v>166065</v>
          </cell>
          <cell r="E200" t="str">
            <v>GASGDA</v>
          </cell>
          <cell r="F200">
            <v>0</v>
          </cell>
          <cell r="H200" t="str">
            <v>Supply - LI</v>
          </cell>
          <cell r="W200">
            <v>0</v>
          </cell>
        </row>
        <row r="201">
          <cell r="B201">
            <v>201106</v>
          </cell>
          <cell r="C201" t="str">
            <v>EMERASVC</v>
          </cell>
          <cell r="D201">
            <v>168215</v>
          </cell>
          <cell r="E201" t="str">
            <v>GAS</v>
          </cell>
          <cell r="F201">
            <v>0</v>
          </cell>
          <cell r="H201" t="str">
            <v>Supply - LI</v>
          </cell>
          <cell r="W201">
            <v>0</v>
          </cell>
        </row>
        <row r="202">
          <cell r="B202">
            <v>201106</v>
          </cell>
          <cell r="C202" t="str">
            <v>GRANITERDG</v>
          </cell>
          <cell r="D202">
            <v>165659</v>
          </cell>
          <cell r="E202" t="str">
            <v>GAS</v>
          </cell>
          <cell r="F202">
            <v>0</v>
          </cell>
          <cell r="H202" t="str">
            <v>Supply - EN</v>
          </cell>
          <cell r="W202">
            <v>0</v>
          </cell>
        </row>
        <row r="203">
          <cell r="B203">
            <v>201106</v>
          </cell>
          <cell r="C203" t="str">
            <v>HESS</v>
          </cell>
          <cell r="D203">
            <v>121200</v>
          </cell>
          <cell r="E203" t="str">
            <v>GASGDA</v>
          </cell>
          <cell r="F203">
            <v>899570</v>
          </cell>
          <cell r="H203" t="str">
            <v>Supply - LI</v>
          </cell>
          <cell r="W203">
            <v>0</v>
          </cell>
        </row>
        <row r="204">
          <cell r="B204">
            <v>201106</v>
          </cell>
          <cell r="C204" t="str">
            <v>HESS</v>
          </cell>
          <cell r="D204">
            <v>121202</v>
          </cell>
          <cell r="E204" t="str">
            <v>GASIDX</v>
          </cell>
          <cell r="F204">
            <v>899570</v>
          </cell>
          <cell r="H204" t="str">
            <v>Supply - NY</v>
          </cell>
          <cell r="W204">
            <v>0</v>
          </cell>
        </row>
        <row r="205">
          <cell r="B205">
            <v>201106</v>
          </cell>
          <cell r="C205" t="str">
            <v>HESS</v>
          </cell>
          <cell r="D205">
            <v>166447</v>
          </cell>
          <cell r="E205" t="str">
            <v>GASGDA</v>
          </cell>
          <cell r="F205">
            <v>0</v>
          </cell>
          <cell r="H205" t="str">
            <v>Supply - LI</v>
          </cell>
          <cell r="W205">
            <v>0</v>
          </cell>
        </row>
        <row r="206">
          <cell r="B206">
            <v>201106</v>
          </cell>
          <cell r="C206" t="str">
            <v>JARON</v>
          </cell>
          <cell r="D206">
            <v>166076</v>
          </cell>
          <cell r="E206" t="str">
            <v>GASGDA</v>
          </cell>
          <cell r="F206">
            <v>0</v>
          </cell>
          <cell r="H206" t="str">
            <v>Supply - LI</v>
          </cell>
          <cell r="W206">
            <v>0</v>
          </cell>
        </row>
        <row r="207">
          <cell r="B207">
            <v>201106</v>
          </cell>
          <cell r="C207" t="str">
            <v>JARON</v>
          </cell>
          <cell r="D207">
            <v>168216</v>
          </cell>
          <cell r="E207" t="str">
            <v>GAS</v>
          </cell>
          <cell r="F207">
            <v>0</v>
          </cell>
          <cell r="H207" t="str">
            <v>Supply - LI</v>
          </cell>
          <cell r="W207">
            <v>0</v>
          </cell>
        </row>
        <row r="208">
          <cell r="B208">
            <v>201106</v>
          </cell>
          <cell r="C208" t="str">
            <v>REPSOL</v>
          </cell>
          <cell r="D208">
            <v>166059</v>
          </cell>
          <cell r="E208" t="str">
            <v>GASIDX</v>
          </cell>
          <cell r="F208">
            <v>0</v>
          </cell>
          <cell r="H208" t="str">
            <v>Supply - EN</v>
          </cell>
          <cell r="W208">
            <v>0</v>
          </cell>
        </row>
        <row r="209">
          <cell r="B209">
            <v>201106</v>
          </cell>
          <cell r="C209" t="str">
            <v>REPSOL</v>
          </cell>
          <cell r="D209">
            <v>166062</v>
          </cell>
          <cell r="E209" t="str">
            <v>GASGDA</v>
          </cell>
          <cell r="F209">
            <v>0</v>
          </cell>
          <cell r="H209" t="str">
            <v>Supply - EN</v>
          </cell>
          <cell r="W209">
            <v>0</v>
          </cell>
        </row>
        <row r="210">
          <cell r="B210">
            <v>201106</v>
          </cell>
          <cell r="C210" t="str">
            <v>REPSOL</v>
          </cell>
          <cell r="D210">
            <v>166063</v>
          </cell>
          <cell r="E210" t="str">
            <v>GASGDA</v>
          </cell>
          <cell r="F210">
            <v>0</v>
          </cell>
          <cell r="H210" t="str">
            <v>Supply - EN</v>
          </cell>
          <cell r="W210">
            <v>0</v>
          </cell>
        </row>
        <row r="211">
          <cell r="B211">
            <v>201106</v>
          </cell>
          <cell r="C211" t="str">
            <v>REPSOL</v>
          </cell>
          <cell r="D211">
            <v>167168</v>
          </cell>
          <cell r="E211" t="str">
            <v>GASGDA</v>
          </cell>
          <cell r="F211">
            <v>0</v>
          </cell>
          <cell r="H211" t="str">
            <v>Supply - NEC</v>
          </cell>
          <cell r="W211">
            <v>0</v>
          </cell>
        </row>
        <row r="212">
          <cell r="B212">
            <v>201106</v>
          </cell>
          <cell r="C212" t="str">
            <v>SPARKENRGY</v>
          </cell>
          <cell r="D212">
            <v>180246</v>
          </cell>
          <cell r="E212" t="str">
            <v>GASIDX</v>
          </cell>
          <cell r="F212">
            <v>149930</v>
          </cell>
          <cell r="H212" t="str">
            <v>Supply - BG</v>
          </cell>
          <cell r="W212">
            <v>1498.2504900000001</v>
          </cell>
        </row>
        <row r="213">
          <cell r="B213">
            <v>201106</v>
          </cell>
          <cell r="C213" t="str">
            <v>TENASKA</v>
          </cell>
          <cell r="D213">
            <v>166066</v>
          </cell>
          <cell r="E213" t="str">
            <v>GASGDA</v>
          </cell>
          <cell r="F213">
            <v>0</v>
          </cell>
          <cell r="H213" t="str">
            <v>Supply - LI</v>
          </cell>
          <cell r="W213">
            <v>0</v>
          </cell>
        </row>
        <row r="214">
          <cell r="B214">
            <v>201106</v>
          </cell>
          <cell r="C214" t="str">
            <v>TENASKA</v>
          </cell>
          <cell r="D214">
            <v>168217</v>
          </cell>
          <cell r="E214" t="str">
            <v>GAS</v>
          </cell>
          <cell r="F214">
            <v>0</v>
          </cell>
          <cell r="H214" t="str">
            <v>Supply - LI</v>
          </cell>
          <cell r="W214">
            <v>0</v>
          </cell>
        </row>
        <row r="215">
          <cell r="B215">
            <v>201107</v>
          </cell>
          <cell r="C215" t="str">
            <v>ANE</v>
          </cell>
          <cell r="D215">
            <v>67038</v>
          </cell>
          <cell r="E215" t="str">
            <v>GASIDX</v>
          </cell>
          <cell r="F215">
            <v>228340</v>
          </cell>
          <cell r="H215" t="str">
            <v>Supply - NY</v>
          </cell>
          <cell r="W215">
            <v>4562.2332000000006</v>
          </cell>
        </row>
        <row r="216">
          <cell r="B216">
            <v>201107</v>
          </cell>
          <cell r="C216" t="str">
            <v>ANE</v>
          </cell>
          <cell r="D216">
            <v>67039</v>
          </cell>
          <cell r="E216" t="str">
            <v>GASIDX</v>
          </cell>
          <cell r="F216">
            <v>223070</v>
          </cell>
          <cell r="H216" t="str">
            <v>Supply - LI</v>
          </cell>
          <cell r="W216">
            <v>4456.9386000000004</v>
          </cell>
        </row>
        <row r="217">
          <cell r="B217">
            <v>201107</v>
          </cell>
          <cell r="C217" t="str">
            <v>BGLNG</v>
          </cell>
          <cell r="D217">
            <v>166064</v>
          </cell>
          <cell r="E217" t="str">
            <v>GASGDA</v>
          </cell>
          <cell r="F217">
            <v>0</v>
          </cell>
          <cell r="H217" t="str">
            <v>Supply - LI</v>
          </cell>
          <cell r="W217">
            <v>0</v>
          </cell>
        </row>
        <row r="218">
          <cell r="B218">
            <v>201107</v>
          </cell>
          <cell r="C218" t="str">
            <v>BGLNG</v>
          </cell>
          <cell r="D218">
            <v>166075</v>
          </cell>
          <cell r="E218" t="str">
            <v>GASGDA</v>
          </cell>
          <cell r="F218">
            <v>0</v>
          </cell>
          <cell r="H218" t="str">
            <v>Supply - LI</v>
          </cell>
          <cell r="W218">
            <v>0</v>
          </cell>
        </row>
        <row r="219">
          <cell r="B219">
            <v>201107</v>
          </cell>
          <cell r="C219" t="str">
            <v>BGLNG</v>
          </cell>
          <cell r="D219">
            <v>168214</v>
          </cell>
          <cell r="E219" t="str">
            <v>GAS</v>
          </cell>
          <cell r="F219">
            <v>0</v>
          </cell>
          <cell r="H219" t="str">
            <v>Supply - LI</v>
          </cell>
          <cell r="W219">
            <v>0</v>
          </cell>
        </row>
        <row r="220">
          <cell r="B220">
            <v>201107</v>
          </cell>
          <cell r="C220" t="str">
            <v>BP</v>
          </cell>
          <cell r="D220">
            <v>153738</v>
          </cell>
          <cell r="E220" t="str">
            <v>FUTTRG</v>
          </cell>
          <cell r="F220">
            <v>-291900</v>
          </cell>
          <cell r="H220" t="str">
            <v>Supply - NIMO</v>
          </cell>
          <cell r="W220">
            <v>0</v>
          </cell>
        </row>
        <row r="221">
          <cell r="B221">
            <v>201107</v>
          </cell>
          <cell r="C221" t="str">
            <v>BP</v>
          </cell>
          <cell r="D221">
            <v>153738</v>
          </cell>
          <cell r="E221" t="str">
            <v>GASTRG</v>
          </cell>
          <cell r="F221">
            <v>291900</v>
          </cell>
          <cell r="H221" t="str">
            <v>Supply - NIMO</v>
          </cell>
          <cell r="W221">
            <v>5832.1620000000003</v>
          </cell>
        </row>
        <row r="222">
          <cell r="B222">
            <v>201107</v>
          </cell>
          <cell r="C222" t="str">
            <v>BP</v>
          </cell>
          <cell r="D222">
            <v>166449</v>
          </cell>
          <cell r="E222" t="str">
            <v>GASGDA</v>
          </cell>
          <cell r="F222">
            <v>0</v>
          </cell>
          <cell r="H222" t="str">
            <v>Supply - LI</v>
          </cell>
          <cell r="W222">
            <v>0</v>
          </cell>
        </row>
        <row r="223">
          <cell r="B223">
            <v>201107</v>
          </cell>
          <cell r="C223" t="str">
            <v>BPCANADA</v>
          </cell>
          <cell r="D223">
            <v>48215</v>
          </cell>
          <cell r="E223" t="str">
            <v>GASIDX</v>
          </cell>
          <cell r="F223">
            <v>79010</v>
          </cell>
          <cell r="H223" t="str">
            <v>Supply - LI</v>
          </cell>
          <cell r="W223">
            <v>1183.9648500000001</v>
          </cell>
        </row>
        <row r="224">
          <cell r="B224">
            <v>201107</v>
          </cell>
          <cell r="C224" t="str">
            <v>BPCANADA</v>
          </cell>
          <cell r="D224">
            <v>48216</v>
          </cell>
          <cell r="E224" t="str">
            <v>GASIDX</v>
          </cell>
          <cell r="F224">
            <v>99080</v>
          </cell>
          <cell r="H224" t="str">
            <v>Supply - EN</v>
          </cell>
          <cell r="W224">
            <v>1484.7138</v>
          </cell>
        </row>
        <row r="225">
          <cell r="B225">
            <v>201107</v>
          </cell>
          <cell r="C225" t="str">
            <v>BPCANADA</v>
          </cell>
          <cell r="D225">
            <v>48217</v>
          </cell>
          <cell r="E225" t="str">
            <v>GASIDX</v>
          </cell>
          <cell r="F225">
            <v>946900</v>
          </cell>
          <cell r="H225" t="str">
            <v>Supply - NY</v>
          </cell>
          <cell r="W225">
            <v>14189.2965</v>
          </cell>
        </row>
        <row r="226">
          <cell r="B226">
            <v>201107</v>
          </cell>
          <cell r="C226" t="str">
            <v>BPCANADA</v>
          </cell>
          <cell r="D226">
            <v>116952</v>
          </cell>
          <cell r="E226" t="str">
            <v>GASIDX</v>
          </cell>
          <cell r="F226">
            <v>333210</v>
          </cell>
          <cell r="H226" t="str">
            <v>Supply - BG</v>
          </cell>
          <cell r="W226">
            <v>4993.1518500000002</v>
          </cell>
        </row>
        <row r="227">
          <cell r="B227">
            <v>201107</v>
          </cell>
          <cell r="C227" t="str">
            <v>BPCANADA</v>
          </cell>
          <cell r="D227">
            <v>116953</v>
          </cell>
          <cell r="E227" t="str">
            <v>GASIDX</v>
          </cell>
          <cell r="F227">
            <v>51450</v>
          </cell>
          <cell r="H227" t="str">
            <v>Supply - EG</v>
          </cell>
          <cell r="W227">
            <v>770.97825</v>
          </cell>
        </row>
        <row r="228">
          <cell r="B228">
            <v>201107</v>
          </cell>
          <cell r="C228" t="str">
            <v>BPCANMKT</v>
          </cell>
          <cell r="D228">
            <v>84190</v>
          </cell>
          <cell r="E228" t="str">
            <v>GASIDX</v>
          </cell>
          <cell r="F228">
            <v>791250</v>
          </cell>
          <cell r="H228" t="str">
            <v>Supply - NIMO</v>
          </cell>
          <cell r="W228">
            <v>15809.175000000001</v>
          </cell>
        </row>
        <row r="229">
          <cell r="B229">
            <v>201107</v>
          </cell>
          <cell r="C229" t="str">
            <v>BPCANMKT</v>
          </cell>
          <cell r="D229">
            <v>91709</v>
          </cell>
          <cell r="E229" t="str">
            <v>GASIDX</v>
          </cell>
          <cell r="F229">
            <v>0</v>
          </cell>
          <cell r="H229" t="str">
            <v>Supply - NIMO</v>
          </cell>
          <cell r="W229">
            <v>0</v>
          </cell>
        </row>
        <row r="230">
          <cell r="B230">
            <v>201107</v>
          </cell>
          <cell r="C230" t="str">
            <v>CARGILL</v>
          </cell>
          <cell r="D230">
            <v>167165</v>
          </cell>
          <cell r="E230" t="str">
            <v>GASIDX</v>
          </cell>
          <cell r="F230">
            <v>387170</v>
          </cell>
          <cell r="H230" t="str">
            <v>Supply - NY</v>
          </cell>
          <cell r="W230">
            <v>0</v>
          </cell>
        </row>
        <row r="231">
          <cell r="B231">
            <v>201107</v>
          </cell>
          <cell r="C231" t="str">
            <v>CARGILL</v>
          </cell>
          <cell r="D231">
            <v>167165</v>
          </cell>
          <cell r="E231" t="str">
            <v>GASIDX</v>
          </cell>
          <cell r="F231">
            <v>866270</v>
          </cell>
          <cell r="H231" t="str">
            <v>Supply - NY</v>
          </cell>
          <cell r="W231">
            <v>0</v>
          </cell>
        </row>
        <row r="232">
          <cell r="B232">
            <v>201107</v>
          </cell>
          <cell r="C232" t="str">
            <v>CARGILL</v>
          </cell>
          <cell r="D232">
            <v>167167</v>
          </cell>
          <cell r="E232" t="str">
            <v>GASIDX</v>
          </cell>
          <cell r="F232">
            <v>387170</v>
          </cell>
          <cell r="H232" t="str">
            <v>Supply - LI</v>
          </cell>
          <cell r="W232">
            <v>0</v>
          </cell>
        </row>
        <row r="233">
          <cell r="B233">
            <v>201107</v>
          </cell>
          <cell r="C233" t="str">
            <v>CARGILL</v>
          </cell>
          <cell r="D233">
            <v>167167</v>
          </cell>
          <cell r="E233" t="str">
            <v>GASIDX</v>
          </cell>
          <cell r="F233">
            <v>772270</v>
          </cell>
          <cell r="H233" t="str">
            <v>Supply - LI</v>
          </cell>
          <cell r="W233">
            <v>0</v>
          </cell>
        </row>
        <row r="234">
          <cell r="B234">
            <v>201107</v>
          </cell>
          <cell r="C234" t="str">
            <v>CITI</v>
          </cell>
          <cell r="D234">
            <v>179612</v>
          </cell>
          <cell r="E234" t="str">
            <v>GASIDX</v>
          </cell>
          <cell r="F234">
            <v>309740</v>
          </cell>
          <cell r="H234" t="str">
            <v>Supply - BG</v>
          </cell>
          <cell r="W234">
            <v>3094.3026</v>
          </cell>
        </row>
        <row r="235">
          <cell r="B235">
            <v>201107</v>
          </cell>
          <cell r="C235" t="str">
            <v>DEVONGAS</v>
          </cell>
          <cell r="D235">
            <v>181089</v>
          </cell>
          <cell r="E235" t="str">
            <v>GASIDX</v>
          </cell>
          <cell r="F235">
            <v>309740</v>
          </cell>
          <cell r="H235" t="str">
            <v>Supply - BG</v>
          </cell>
          <cell r="W235">
            <v>3094.3026</v>
          </cell>
        </row>
        <row r="236">
          <cell r="B236">
            <v>201107</v>
          </cell>
          <cell r="C236" t="str">
            <v>DISTRIGAS</v>
          </cell>
          <cell r="D236">
            <v>173774</v>
          </cell>
          <cell r="E236" t="str">
            <v>GAS</v>
          </cell>
          <cell r="F236">
            <v>0</v>
          </cell>
          <cell r="H236" t="str">
            <v>LNG - BG</v>
          </cell>
          <cell r="W236">
            <v>0</v>
          </cell>
        </row>
        <row r="237">
          <cell r="B237">
            <v>201107</v>
          </cell>
          <cell r="C237" t="str">
            <v>EMERASVC</v>
          </cell>
          <cell r="D237">
            <v>166065</v>
          </cell>
          <cell r="E237" t="str">
            <v>GASGDA</v>
          </cell>
          <cell r="F237">
            <v>0</v>
          </cell>
          <cell r="H237" t="str">
            <v>Supply - LI</v>
          </cell>
          <cell r="W237">
            <v>0</v>
          </cell>
        </row>
        <row r="238">
          <cell r="B238">
            <v>201107</v>
          </cell>
          <cell r="C238" t="str">
            <v>EMERASVC</v>
          </cell>
          <cell r="D238">
            <v>168215</v>
          </cell>
          <cell r="E238" t="str">
            <v>GAS</v>
          </cell>
          <cell r="F238">
            <v>0</v>
          </cell>
          <cell r="H238" t="str">
            <v>Supply - LI</v>
          </cell>
          <cell r="W238">
            <v>0</v>
          </cell>
        </row>
        <row r="239">
          <cell r="B239">
            <v>201107</v>
          </cell>
          <cell r="C239" t="str">
            <v>GRANITERDG</v>
          </cell>
          <cell r="D239">
            <v>165659</v>
          </cell>
          <cell r="E239" t="str">
            <v>GAS</v>
          </cell>
          <cell r="F239">
            <v>0</v>
          </cell>
          <cell r="H239" t="str">
            <v>Supply - EN</v>
          </cell>
          <cell r="W239">
            <v>0</v>
          </cell>
        </row>
        <row r="240">
          <cell r="B240">
            <v>201107</v>
          </cell>
          <cell r="C240" t="str">
            <v>HESS</v>
          </cell>
          <cell r="D240">
            <v>166447</v>
          </cell>
          <cell r="E240" t="str">
            <v>GASGDA</v>
          </cell>
          <cell r="F240">
            <v>0</v>
          </cell>
          <cell r="H240" t="str">
            <v>Supply - LI</v>
          </cell>
          <cell r="W240">
            <v>0</v>
          </cell>
        </row>
        <row r="241">
          <cell r="B241">
            <v>201107</v>
          </cell>
          <cell r="C241" t="str">
            <v>JARON</v>
          </cell>
          <cell r="D241">
            <v>166076</v>
          </cell>
          <cell r="E241" t="str">
            <v>GASGDA</v>
          </cell>
          <cell r="F241">
            <v>0</v>
          </cell>
          <cell r="H241" t="str">
            <v>Supply - LI</v>
          </cell>
          <cell r="W241">
            <v>0</v>
          </cell>
        </row>
        <row r="242">
          <cell r="B242">
            <v>201107</v>
          </cell>
          <cell r="C242" t="str">
            <v>JARON</v>
          </cell>
          <cell r="D242">
            <v>168216</v>
          </cell>
          <cell r="E242" t="str">
            <v>GAS</v>
          </cell>
          <cell r="F242">
            <v>0</v>
          </cell>
          <cell r="H242" t="str">
            <v>Supply - LI</v>
          </cell>
          <cell r="W242">
            <v>0</v>
          </cell>
        </row>
        <row r="243">
          <cell r="B243">
            <v>201107</v>
          </cell>
          <cell r="C243" t="str">
            <v>REPSOL</v>
          </cell>
          <cell r="D243">
            <v>166059</v>
          </cell>
          <cell r="E243" t="str">
            <v>GASIDX</v>
          </cell>
          <cell r="F243">
            <v>0</v>
          </cell>
          <cell r="H243" t="str">
            <v>Supply - EN</v>
          </cell>
          <cell r="W243">
            <v>0</v>
          </cell>
        </row>
        <row r="244">
          <cell r="B244">
            <v>201107</v>
          </cell>
          <cell r="C244" t="str">
            <v>REPSOL</v>
          </cell>
          <cell r="D244">
            <v>166062</v>
          </cell>
          <cell r="E244" t="str">
            <v>GASGDA</v>
          </cell>
          <cell r="F244">
            <v>0</v>
          </cell>
          <cell r="H244" t="str">
            <v>Supply - EN</v>
          </cell>
          <cell r="W244">
            <v>0</v>
          </cell>
        </row>
        <row r="245">
          <cell r="B245">
            <v>201107</v>
          </cell>
          <cell r="C245" t="str">
            <v>REPSOL</v>
          </cell>
          <cell r="D245">
            <v>166063</v>
          </cell>
          <cell r="E245" t="str">
            <v>GASGDA</v>
          </cell>
          <cell r="F245">
            <v>0</v>
          </cell>
          <cell r="H245" t="str">
            <v>Supply - EN</v>
          </cell>
          <cell r="W245">
            <v>0</v>
          </cell>
        </row>
        <row r="246">
          <cell r="B246">
            <v>201107</v>
          </cell>
          <cell r="C246" t="str">
            <v>REPSOL</v>
          </cell>
          <cell r="D246">
            <v>167168</v>
          </cell>
          <cell r="E246" t="str">
            <v>GASGDA</v>
          </cell>
          <cell r="F246">
            <v>0</v>
          </cell>
          <cell r="H246" t="str">
            <v>Supply - NEC</v>
          </cell>
          <cell r="W246">
            <v>0</v>
          </cell>
        </row>
        <row r="247">
          <cell r="B247">
            <v>201107</v>
          </cell>
          <cell r="C247" t="str">
            <v>SPARKENRGY</v>
          </cell>
          <cell r="D247">
            <v>180246</v>
          </cell>
          <cell r="E247" t="str">
            <v>GASIDX</v>
          </cell>
          <cell r="F247">
            <v>154870</v>
          </cell>
          <cell r="H247" t="str">
            <v>Supply - BG</v>
          </cell>
          <cell r="W247">
            <v>1547.1513</v>
          </cell>
        </row>
        <row r="248">
          <cell r="B248">
            <v>201107</v>
          </cell>
          <cell r="C248" t="str">
            <v>TENASKA</v>
          </cell>
          <cell r="D248">
            <v>166066</v>
          </cell>
          <cell r="E248" t="str">
            <v>GASGDA</v>
          </cell>
          <cell r="F248">
            <v>0</v>
          </cell>
          <cell r="H248" t="str">
            <v>Supply - LI</v>
          </cell>
          <cell r="W248">
            <v>0</v>
          </cell>
        </row>
        <row r="249">
          <cell r="B249">
            <v>201107</v>
          </cell>
          <cell r="C249" t="str">
            <v>TENASKA</v>
          </cell>
          <cell r="D249">
            <v>168217</v>
          </cell>
          <cell r="E249" t="str">
            <v>GAS</v>
          </cell>
          <cell r="F249">
            <v>0</v>
          </cell>
          <cell r="H249" t="str">
            <v>Supply - LI</v>
          </cell>
          <cell r="W249">
            <v>0</v>
          </cell>
        </row>
        <row r="250">
          <cell r="B250">
            <v>201108</v>
          </cell>
          <cell r="C250" t="str">
            <v>ANE</v>
          </cell>
          <cell r="D250">
            <v>67038</v>
          </cell>
          <cell r="E250" t="str">
            <v>GASIDX</v>
          </cell>
          <cell r="F250">
            <v>228230</v>
          </cell>
          <cell r="H250" t="str">
            <v>Supply - NY</v>
          </cell>
          <cell r="W250">
            <v>4558.6660200000006</v>
          </cell>
        </row>
        <row r="251">
          <cell r="B251">
            <v>201108</v>
          </cell>
          <cell r="C251" t="str">
            <v>ANE</v>
          </cell>
          <cell r="D251">
            <v>67039</v>
          </cell>
          <cell r="E251" t="str">
            <v>GASIDX</v>
          </cell>
          <cell r="F251">
            <v>222970</v>
          </cell>
          <cell r="H251" t="str">
            <v>Supply - LI</v>
          </cell>
          <cell r="W251">
            <v>4453.6027800000002</v>
          </cell>
        </row>
        <row r="252">
          <cell r="B252">
            <v>201108</v>
          </cell>
          <cell r="C252" t="str">
            <v>BGLNG</v>
          </cell>
          <cell r="D252">
            <v>166064</v>
          </cell>
          <cell r="E252" t="str">
            <v>GASGDA</v>
          </cell>
          <cell r="F252">
            <v>0</v>
          </cell>
          <cell r="H252" t="str">
            <v>Supply - LI</v>
          </cell>
          <cell r="W252">
            <v>0</v>
          </cell>
        </row>
        <row r="253">
          <cell r="B253">
            <v>201108</v>
          </cell>
          <cell r="C253" t="str">
            <v>BGLNG</v>
          </cell>
          <cell r="D253">
            <v>166075</v>
          </cell>
          <cell r="E253" t="str">
            <v>GASGDA</v>
          </cell>
          <cell r="F253">
            <v>0</v>
          </cell>
          <cell r="H253" t="str">
            <v>Supply - LI</v>
          </cell>
          <cell r="W253">
            <v>0</v>
          </cell>
        </row>
        <row r="254">
          <cell r="B254">
            <v>201108</v>
          </cell>
          <cell r="C254" t="str">
            <v>BGLNG</v>
          </cell>
          <cell r="D254">
            <v>168214</v>
          </cell>
          <cell r="E254" t="str">
            <v>GAS</v>
          </cell>
          <cell r="F254">
            <v>0</v>
          </cell>
          <cell r="H254" t="str">
            <v>Supply - LI</v>
          </cell>
          <cell r="W254">
            <v>0</v>
          </cell>
        </row>
        <row r="255">
          <cell r="B255">
            <v>201108</v>
          </cell>
          <cell r="C255" t="str">
            <v>BP</v>
          </cell>
          <cell r="D255">
            <v>153738</v>
          </cell>
          <cell r="E255" t="str">
            <v>FUTTRG</v>
          </cell>
          <cell r="F255">
            <v>-291760</v>
          </cell>
          <cell r="H255" t="str">
            <v>Supply - NIMO</v>
          </cell>
          <cell r="W255">
            <v>0</v>
          </cell>
        </row>
        <row r="256">
          <cell r="B256">
            <v>201108</v>
          </cell>
          <cell r="C256" t="str">
            <v>BP</v>
          </cell>
          <cell r="D256">
            <v>153738</v>
          </cell>
          <cell r="E256" t="str">
            <v>GASTRG</v>
          </cell>
          <cell r="F256">
            <v>291760</v>
          </cell>
          <cell r="H256" t="str">
            <v>Supply - NIMO</v>
          </cell>
          <cell r="W256">
            <v>5827.6142400000008</v>
          </cell>
        </row>
        <row r="257">
          <cell r="B257">
            <v>201108</v>
          </cell>
          <cell r="C257" t="str">
            <v>BP</v>
          </cell>
          <cell r="D257">
            <v>166449</v>
          </cell>
          <cell r="E257" t="str">
            <v>GASGDA</v>
          </cell>
          <cell r="F257">
            <v>0</v>
          </cell>
          <cell r="H257" t="str">
            <v>Supply - LI</v>
          </cell>
          <cell r="W257">
            <v>0</v>
          </cell>
        </row>
        <row r="258">
          <cell r="B258">
            <v>201108</v>
          </cell>
          <cell r="C258" t="str">
            <v>BPCANADA</v>
          </cell>
          <cell r="D258">
            <v>48215</v>
          </cell>
          <cell r="E258" t="str">
            <v>GASIDX</v>
          </cell>
          <cell r="F258">
            <v>78980</v>
          </cell>
          <cell r="H258" t="str">
            <v>Supply - LI</v>
          </cell>
          <cell r="W258">
            <v>1183.1598900000001</v>
          </cell>
        </row>
        <row r="259">
          <cell r="B259">
            <v>201108</v>
          </cell>
          <cell r="C259" t="str">
            <v>BPCANADA</v>
          </cell>
          <cell r="D259">
            <v>48216</v>
          </cell>
          <cell r="E259" t="str">
            <v>GASIDX</v>
          </cell>
          <cell r="F259">
            <v>99040</v>
          </cell>
          <cell r="H259" t="str">
            <v>Supply - EN</v>
          </cell>
          <cell r="W259">
            <v>1483.6687200000001</v>
          </cell>
        </row>
        <row r="260">
          <cell r="B260">
            <v>201108</v>
          </cell>
          <cell r="C260" t="str">
            <v>BPCANADA</v>
          </cell>
          <cell r="D260">
            <v>48217</v>
          </cell>
          <cell r="E260" t="str">
            <v>GASIDX</v>
          </cell>
          <cell r="F260">
            <v>946460</v>
          </cell>
          <cell r="H260" t="str">
            <v>Supply - NY</v>
          </cell>
          <cell r="W260">
            <v>14178.444030000001</v>
          </cell>
        </row>
        <row r="261">
          <cell r="B261">
            <v>201108</v>
          </cell>
          <cell r="C261" t="str">
            <v>BPCANADA</v>
          </cell>
          <cell r="D261">
            <v>116952</v>
          </cell>
          <cell r="E261" t="str">
            <v>GASIDX</v>
          </cell>
          <cell r="F261">
            <v>333060</v>
          </cell>
          <cell r="H261" t="str">
            <v>Supply - BG</v>
          </cell>
          <cell r="W261">
            <v>4989.4053300000005</v>
          </cell>
        </row>
        <row r="262">
          <cell r="B262">
            <v>201108</v>
          </cell>
          <cell r="C262" t="str">
            <v>BPCANADA</v>
          </cell>
          <cell r="D262">
            <v>116953</v>
          </cell>
          <cell r="E262" t="str">
            <v>GASIDX</v>
          </cell>
          <cell r="F262">
            <v>51420</v>
          </cell>
          <cell r="H262" t="str">
            <v>Supply - EG</v>
          </cell>
          <cell r="W262">
            <v>770.29731000000004</v>
          </cell>
        </row>
        <row r="263">
          <cell r="B263">
            <v>201108</v>
          </cell>
          <cell r="C263" t="str">
            <v>BPCANMKT</v>
          </cell>
          <cell r="D263">
            <v>84190</v>
          </cell>
          <cell r="E263" t="str">
            <v>GASIDX</v>
          </cell>
          <cell r="F263">
            <v>790890</v>
          </cell>
          <cell r="H263" t="str">
            <v>Supply - NIMO</v>
          </cell>
          <cell r="W263">
            <v>15797.236860000001</v>
          </cell>
        </row>
        <row r="264">
          <cell r="B264">
            <v>201108</v>
          </cell>
          <cell r="C264" t="str">
            <v>BPCANMKT</v>
          </cell>
          <cell r="D264">
            <v>91709</v>
          </cell>
          <cell r="E264" t="str">
            <v>GASIDX</v>
          </cell>
          <cell r="F264">
            <v>0</v>
          </cell>
          <cell r="H264" t="str">
            <v>Supply - NIMO</v>
          </cell>
          <cell r="W264">
            <v>0</v>
          </cell>
        </row>
        <row r="265">
          <cell r="B265">
            <v>201108</v>
          </cell>
          <cell r="C265" t="str">
            <v>CARGILL</v>
          </cell>
          <cell r="D265">
            <v>167165</v>
          </cell>
          <cell r="E265" t="str">
            <v>GASIDX</v>
          </cell>
          <cell r="F265">
            <v>1252870</v>
          </cell>
          <cell r="H265" t="str">
            <v>Supply - NY</v>
          </cell>
          <cell r="W265">
            <v>0</v>
          </cell>
        </row>
        <row r="266">
          <cell r="B266">
            <v>201108</v>
          </cell>
          <cell r="C266" t="str">
            <v>CARGILL</v>
          </cell>
          <cell r="D266">
            <v>167167</v>
          </cell>
          <cell r="E266" t="str">
            <v>GASIDX</v>
          </cell>
          <cell r="F266">
            <v>386990</v>
          </cell>
          <cell r="H266" t="str">
            <v>Supply - LI</v>
          </cell>
          <cell r="W266">
            <v>0</v>
          </cell>
        </row>
        <row r="267">
          <cell r="B267">
            <v>201108</v>
          </cell>
          <cell r="C267" t="str">
            <v>CARGILL</v>
          </cell>
          <cell r="D267">
            <v>167167</v>
          </cell>
          <cell r="E267" t="str">
            <v>GASIDX</v>
          </cell>
          <cell r="F267">
            <v>771910</v>
          </cell>
          <cell r="H267" t="str">
            <v>Supply - LI</v>
          </cell>
          <cell r="W267">
            <v>0</v>
          </cell>
        </row>
        <row r="268">
          <cell r="B268">
            <v>201108</v>
          </cell>
          <cell r="C268" t="str">
            <v>CITI</v>
          </cell>
          <cell r="D268">
            <v>179612</v>
          </cell>
          <cell r="E268" t="str">
            <v>GASIDX</v>
          </cell>
          <cell r="F268">
            <v>309600</v>
          </cell>
          <cell r="H268" t="str">
            <v>Supply - BG</v>
          </cell>
          <cell r="W268">
            <v>3091.9752000000003</v>
          </cell>
        </row>
        <row r="269">
          <cell r="B269">
            <v>201108</v>
          </cell>
          <cell r="C269" t="str">
            <v>DEVONGAS</v>
          </cell>
          <cell r="D269">
            <v>181089</v>
          </cell>
          <cell r="E269" t="str">
            <v>GASIDX</v>
          </cell>
          <cell r="F269">
            <v>309600</v>
          </cell>
          <cell r="H269" t="str">
            <v>Supply - BG</v>
          </cell>
          <cell r="W269">
            <v>3091.9752000000003</v>
          </cell>
        </row>
        <row r="270">
          <cell r="B270">
            <v>201108</v>
          </cell>
          <cell r="C270" t="str">
            <v>DISTRIGAS</v>
          </cell>
          <cell r="D270">
            <v>173774</v>
          </cell>
          <cell r="E270" t="str">
            <v>GAS</v>
          </cell>
          <cell r="F270">
            <v>0</v>
          </cell>
          <cell r="H270" t="str">
            <v>LNG - BG</v>
          </cell>
          <cell r="W270">
            <v>0</v>
          </cell>
        </row>
        <row r="271">
          <cell r="B271">
            <v>201108</v>
          </cell>
          <cell r="C271" t="str">
            <v>EMERASVC</v>
          </cell>
          <cell r="D271">
            <v>166065</v>
          </cell>
          <cell r="E271" t="str">
            <v>GASGDA</v>
          </cell>
          <cell r="F271">
            <v>0</v>
          </cell>
          <cell r="H271" t="str">
            <v>Supply - LI</v>
          </cell>
          <cell r="W271">
            <v>0</v>
          </cell>
        </row>
        <row r="272">
          <cell r="B272">
            <v>201108</v>
          </cell>
          <cell r="C272" t="str">
            <v>EMERASVC</v>
          </cell>
          <cell r="D272">
            <v>168215</v>
          </cell>
          <cell r="E272" t="str">
            <v>GAS</v>
          </cell>
          <cell r="F272">
            <v>0</v>
          </cell>
          <cell r="H272" t="str">
            <v>Supply - LI</v>
          </cell>
          <cell r="W272">
            <v>0</v>
          </cell>
        </row>
        <row r="273">
          <cell r="B273">
            <v>201108</v>
          </cell>
          <cell r="C273" t="str">
            <v>GRANITERDG</v>
          </cell>
          <cell r="D273">
            <v>165659</v>
          </cell>
          <cell r="E273" t="str">
            <v>GAS</v>
          </cell>
          <cell r="F273">
            <v>0</v>
          </cell>
          <cell r="H273" t="str">
            <v>Supply - EN</v>
          </cell>
          <cell r="W273">
            <v>0</v>
          </cell>
        </row>
        <row r="274">
          <cell r="B274">
            <v>201108</v>
          </cell>
          <cell r="C274" t="str">
            <v>HESS</v>
          </cell>
          <cell r="D274">
            <v>166447</v>
          </cell>
          <cell r="E274" t="str">
            <v>GASGDA</v>
          </cell>
          <cell r="F274">
            <v>0</v>
          </cell>
          <cell r="H274" t="str">
            <v>Supply - LI</v>
          </cell>
          <cell r="W274">
            <v>0</v>
          </cell>
        </row>
        <row r="275">
          <cell r="B275">
            <v>201108</v>
          </cell>
          <cell r="C275" t="str">
            <v>JARON</v>
          </cell>
          <cell r="D275">
            <v>166076</v>
          </cell>
          <cell r="E275" t="str">
            <v>GASGDA</v>
          </cell>
          <cell r="F275">
            <v>0</v>
          </cell>
          <cell r="H275" t="str">
            <v>Supply - LI</v>
          </cell>
          <cell r="W275">
            <v>0</v>
          </cell>
        </row>
        <row r="276">
          <cell r="B276">
            <v>201108</v>
          </cell>
          <cell r="C276" t="str">
            <v>JARON</v>
          </cell>
          <cell r="D276">
            <v>168216</v>
          </cell>
          <cell r="E276" t="str">
            <v>GAS</v>
          </cell>
          <cell r="F276">
            <v>0</v>
          </cell>
          <cell r="H276" t="str">
            <v>Supply - LI</v>
          </cell>
          <cell r="W276">
            <v>0</v>
          </cell>
        </row>
        <row r="277">
          <cell r="B277">
            <v>201108</v>
          </cell>
          <cell r="C277" t="str">
            <v>REPSOL</v>
          </cell>
          <cell r="D277">
            <v>166059</v>
          </cell>
          <cell r="E277" t="str">
            <v>GASIDX</v>
          </cell>
          <cell r="F277">
            <v>0</v>
          </cell>
          <cell r="H277" t="str">
            <v>Supply - EN</v>
          </cell>
          <cell r="W277">
            <v>0</v>
          </cell>
        </row>
        <row r="278">
          <cell r="B278">
            <v>201108</v>
          </cell>
          <cell r="C278" t="str">
            <v>REPSOL</v>
          </cell>
          <cell r="D278">
            <v>166062</v>
          </cell>
          <cell r="E278" t="str">
            <v>GASGDA</v>
          </cell>
          <cell r="F278">
            <v>0</v>
          </cell>
          <cell r="H278" t="str">
            <v>Supply - EN</v>
          </cell>
          <cell r="W278">
            <v>0</v>
          </cell>
        </row>
        <row r="279">
          <cell r="B279">
            <v>201108</v>
          </cell>
          <cell r="C279" t="str">
            <v>REPSOL</v>
          </cell>
          <cell r="D279">
            <v>166063</v>
          </cell>
          <cell r="E279" t="str">
            <v>GASGDA</v>
          </cell>
          <cell r="F279">
            <v>0</v>
          </cell>
          <cell r="H279" t="str">
            <v>Supply - EN</v>
          </cell>
          <cell r="W279">
            <v>0</v>
          </cell>
        </row>
        <row r="280">
          <cell r="B280">
            <v>201108</v>
          </cell>
          <cell r="C280" t="str">
            <v>REPSOL</v>
          </cell>
          <cell r="D280">
            <v>167168</v>
          </cell>
          <cell r="E280" t="str">
            <v>GASGDA</v>
          </cell>
          <cell r="F280">
            <v>0</v>
          </cell>
          <cell r="H280" t="str">
            <v>Supply - NEC</v>
          </cell>
          <cell r="W280">
            <v>0</v>
          </cell>
        </row>
        <row r="281">
          <cell r="B281">
            <v>201108</v>
          </cell>
          <cell r="C281" t="str">
            <v>SPARKENRGY</v>
          </cell>
          <cell r="D281">
            <v>180246</v>
          </cell>
          <cell r="E281" t="str">
            <v>GASIDX</v>
          </cell>
          <cell r="F281">
            <v>154800</v>
          </cell>
          <cell r="H281" t="str">
            <v>Supply - BG</v>
          </cell>
          <cell r="W281">
            <v>1545.9876000000002</v>
          </cell>
        </row>
        <row r="282">
          <cell r="B282">
            <v>201108</v>
          </cell>
          <cell r="C282" t="str">
            <v>TENASKA</v>
          </cell>
          <cell r="D282">
            <v>166066</v>
          </cell>
          <cell r="E282" t="str">
            <v>GASGDA</v>
          </cell>
          <cell r="F282">
            <v>0</v>
          </cell>
          <cell r="H282" t="str">
            <v>Supply - LI</v>
          </cell>
          <cell r="W282">
            <v>0</v>
          </cell>
        </row>
        <row r="283">
          <cell r="B283">
            <v>201108</v>
          </cell>
          <cell r="C283" t="str">
            <v>TENASKA</v>
          </cell>
          <cell r="D283">
            <v>168217</v>
          </cell>
          <cell r="E283" t="str">
            <v>GAS</v>
          </cell>
          <cell r="F283">
            <v>0</v>
          </cell>
          <cell r="H283" t="str">
            <v>Supply - LI</v>
          </cell>
          <cell r="W283">
            <v>0</v>
          </cell>
        </row>
        <row r="284">
          <cell r="B284">
            <v>201109</v>
          </cell>
          <cell r="C284" t="str">
            <v>ANE</v>
          </cell>
          <cell r="D284">
            <v>67038</v>
          </cell>
          <cell r="E284" t="str">
            <v>GASIDX</v>
          </cell>
          <cell r="F284">
            <v>220750</v>
          </cell>
          <cell r="H284" t="str">
            <v>Supply - NY</v>
          </cell>
          <cell r="W284">
            <v>4407.4945000000007</v>
          </cell>
        </row>
        <row r="285">
          <cell r="B285">
            <v>201109</v>
          </cell>
          <cell r="C285" t="str">
            <v>ANE</v>
          </cell>
          <cell r="D285">
            <v>67039</v>
          </cell>
          <cell r="E285" t="str">
            <v>GASIDX</v>
          </cell>
          <cell r="F285">
            <v>215660</v>
          </cell>
          <cell r="H285" t="str">
            <v>Supply - LI</v>
          </cell>
          <cell r="W285">
            <v>4305.8675600000006</v>
          </cell>
        </row>
        <row r="286">
          <cell r="B286">
            <v>201109</v>
          </cell>
          <cell r="C286" t="str">
            <v>BGLNG</v>
          </cell>
          <cell r="D286">
            <v>166064</v>
          </cell>
          <cell r="E286" t="str">
            <v>GASGDA</v>
          </cell>
          <cell r="F286">
            <v>0</v>
          </cell>
          <cell r="H286" t="str">
            <v>Supply - LI</v>
          </cell>
          <cell r="W286">
            <v>0</v>
          </cell>
        </row>
        <row r="287">
          <cell r="B287">
            <v>201109</v>
          </cell>
          <cell r="C287" t="str">
            <v>BGLNG</v>
          </cell>
          <cell r="D287">
            <v>166075</v>
          </cell>
          <cell r="E287" t="str">
            <v>GASGDA</v>
          </cell>
          <cell r="F287">
            <v>0</v>
          </cell>
          <cell r="H287" t="str">
            <v>Supply - LI</v>
          </cell>
          <cell r="W287">
            <v>0</v>
          </cell>
        </row>
        <row r="288">
          <cell r="B288">
            <v>201109</v>
          </cell>
          <cell r="C288" t="str">
            <v>BGLNG</v>
          </cell>
          <cell r="D288">
            <v>168214</v>
          </cell>
          <cell r="E288" t="str">
            <v>GAS</v>
          </cell>
          <cell r="F288">
            <v>0</v>
          </cell>
          <cell r="H288" t="str">
            <v>Supply - LI</v>
          </cell>
          <cell r="W288">
            <v>0</v>
          </cell>
        </row>
        <row r="289">
          <cell r="B289">
            <v>201109</v>
          </cell>
          <cell r="C289" t="str">
            <v>BP</v>
          </cell>
          <cell r="D289">
            <v>153738</v>
          </cell>
          <cell r="E289" t="str">
            <v>FUTTRG</v>
          </cell>
          <cell r="F289">
            <v>-282190</v>
          </cell>
          <cell r="H289" t="str">
            <v>Supply - NIMO</v>
          </cell>
          <cell r="W289">
            <v>0</v>
          </cell>
        </row>
        <row r="290">
          <cell r="B290">
            <v>201109</v>
          </cell>
          <cell r="C290" t="str">
            <v>BP</v>
          </cell>
          <cell r="D290">
            <v>153738</v>
          </cell>
          <cell r="E290" t="str">
            <v>GASTRG</v>
          </cell>
          <cell r="F290">
            <v>282190</v>
          </cell>
          <cell r="H290" t="str">
            <v>Supply - NIMO</v>
          </cell>
          <cell r="W290">
            <v>5634.2055399999999</v>
          </cell>
        </row>
        <row r="291">
          <cell r="B291">
            <v>201109</v>
          </cell>
          <cell r="C291" t="str">
            <v>BP</v>
          </cell>
          <cell r="D291">
            <v>166449</v>
          </cell>
          <cell r="E291" t="str">
            <v>GASGDA</v>
          </cell>
          <cell r="F291">
            <v>0</v>
          </cell>
          <cell r="H291" t="str">
            <v>Supply - LI</v>
          </cell>
          <cell r="W291">
            <v>0</v>
          </cell>
        </row>
        <row r="292">
          <cell r="B292">
            <v>201109</v>
          </cell>
          <cell r="C292" t="str">
            <v>BPCANADA</v>
          </cell>
          <cell r="D292">
            <v>48215</v>
          </cell>
          <cell r="E292" t="str">
            <v>GASIDX</v>
          </cell>
          <cell r="F292">
            <v>76390</v>
          </cell>
          <cell r="H292" t="str">
            <v>Supply - LI</v>
          </cell>
          <cell r="W292">
            <v>1143.9020549999998</v>
          </cell>
        </row>
        <row r="293">
          <cell r="B293">
            <v>201109</v>
          </cell>
          <cell r="C293" t="str">
            <v>BPCANADA</v>
          </cell>
          <cell r="D293">
            <v>48216</v>
          </cell>
          <cell r="E293" t="str">
            <v>GASIDX</v>
          </cell>
          <cell r="F293">
            <v>95790</v>
          </cell>
          <cell r="H293" t="str">
            <v>Supply - EN</v>
          </cell>
          <cell r="W293">
            <v>1434.4073549999998</v>
          </cell>
        </row>
        <row r="294">
          <cell r="B294">
            <v>201109</v>
          </cell>
          <cell r="C294" t="str">
            <v>BPCANADA</v>
          </cell>
          <cell r="D294">
            <v>48217</v>
          </cell>
          <cell r="E294" t="str">
            <v>GASIDX</v>
          </cell>
          <cell r="F294">
            <v>915410</v>
          </cell>
          <cell r="H294" t="str">
            <v>Supply - NY</v>
          </cell>
          <cell r="W294">
            <v>13707.807044999998</v>
          </cell>
        </row>
        <row r="295">
          <cell r="B295">
            <v>201109</v>
          </cell>
          <cell r="C295" t="str">
            <v>BPCANADA</v>
          </cell>
          <cell r="D295">
            <v>116952</v>
          </cell>
          <cell r="E295" t="str">
            <v>GASIDX</v>
          </cell>
          <cell r="F295">
            <v>322140</v>
          </cell>
          <cell r="H295" t="str">
            <v>Supply - BG</v>
          </cell>
          <cell r="W295">
            <v>4823.8854299999994</v>
          </cell>
        </row>
        <row r="296">
          <cell r="B296">
            <v>201109</v>
          </cell>
          <cell r="C296" t="str">
            <v>BPCANADA</v>
          </cell>
          <cell r="D296">
            <v>116953</v>
          </cell>
          <cell r="E296" t="str">
            <v>GASIDX</v>
          </cell>
          <cell r="F296">
            <v>49740</v>
          </cell>
          <cell r="H296" t="str">
            <v>Supply - EG</v>
          </cell>
          <cell r="W296">
            <v>744.8316299999999</v>
          </cell>
        </row>
        <row r="297">
          <cell r="B297">
            <v>201109</v>
          </cell>
          <cell r="C297" t="str">
            <v>BPCANMKT</v>
          </cell>
          <cell r="D297">
            <v>84190</v>
          </cell>
          <cell r="E297" t="str">
            <v>GASIDX</v>
          </cell>
          <cell r="F297">
            <v>764950</v>
          </cell>
          <cell r="H297" t="str">
            <v>Supply - NIMO</v>
          </cell>
          <cell r="W297">
            <v>15272.9917</v>
          </cell>
        </row>
        <row r="298">
          <cell r="B298">
            <v>201109</v>
          </cell>
          <cell r="C298" t="str">
            <v>BPCANMKT</v>
          </cell>
          <cell r="D298">
            <v>91709</v>
          </cell>
          <cell r="E298" t="str">
            <v>GASIDX</v>
          </cell>
          <cell r="F298">
            <v>0</v>
          </cell>
          <cell r="H298" t="str">
            <v>Supply - NIMO</v>
          </cell>
          <cell r="W298">
            <v>0</v>
          </cell>
        </row>
        <row r="299">
          <cell r="B299">
            <v>201109</v>
          </cell>
          <cell r="C299" t="str">
            <v>CARGILL</v>
          </cell>
          <cell r="D299">
            <v>167165</v>
          </cell>
          <cell r="E299" t="str">
            <v>GASIDX</v>
          </cell>
          <cell r="F299">
            <v>1211770</v>
          </cell>
          <cell r="H299" t="str">
            <v>Supply - NY</v>
          </cell>
          <cell r="W299">
            <v>0</v>
          </cell>
        </row>
        <row r="300">
          <cell r="B300">
            <v>201109</v>
          </cell>
          <cell r="C300" t="str">
            <v>CARGILL</v>
          </cell>
          <cell r="D300">
            <v>167167</v>
          </cell>
          <cell r="E300" t="str">
            <v>GASIDX</v>
          </cell>
          <cell r="F300">
            <v>374300</v>
          </cell>
          <cell r="H300" t="str">
            <v>Supply - LI</v>
          </cell>
          <cell r="W300">
            <v>0</v>
          </cell>
        </row>
        <row r="301">
          <cell r="B301">
            <v>201109</v>
          </cell>
          <cell r="C301" t="str">
            <v>CARGILL</v>
          </cell>
          <cell r="D301">
            <v>167167</v>
          </cell>
          <cell r="E301" t="str">
            <v>GASIDX</v>
          </cell>
          <cell r="F301">
            <v>746590</v>
          </cell>
          <cell r="H301" t="str">
            <v>Supply - LI</v>
          </cell>
          <cell r="W301">
            <v>0</v>
          </cell>
        </row>
        <row r="302">
          <cell r="B302">
            <v>201109</v>
          </cell>
          <cell r="C302" t="str">
            <v>CITI</v>
          </cell>
          <cell r="D302">
            <v>179612</v>
          </cell>
          <cell r="E302" t="str">
            <v>GASIDX</v>
          </cell>
          <cell r="F302">
            <v>299440</v>
          </cell>
          <cell r="H302" t="str">
            <v>Supply - BG</v>
          </cell>
          <cell r="W302">
            <v>2989.3095200000002</v>
          </cell>
        </row>
        <row r="303">
          <cell r="B303">
            <v>201109</v>
          </cell>
          <cell r="C303" t="str">
            <v>DEVONGAS</v>
          </cell>
          <cell r="D303">
            <v>181089</v>
          </cell>
          <cell r="E303" t="str">
            <v>GASIDX</v>
          </cell>
          <cell r="F303">
            <v>299440</v>
          </cell>
          <cell r="H303" t="str">
            <v>Supply - BG</v>
          </cell>
          <cell r="W303">
            <v>2989.3095200000002</v>
          </cell>
        </row>
        <row r="304">
          <cell r="B304">
            <v>201109</v>
          </cell>
          <cell r="C304" t="str">
            <v>DISTRIGAS</v>
          </cell>
          <cell r="D304">
            <v>173774</v>
          </cell>
          <cell r="E304" t="str">
            <v>GAS</v>
          </cell>
          <cell r="F304">
            <v>0</v>
          </cell>
          <cell r="H304" t="str">
            <v>LNG - BG</v>
          </cell>
          <cell r="W304">
            <v>0</v>
          </cell>
        </row>
        <row r="305">
          <cell r="B305">
            <v>201109</v>
          </cell>
          <cell r="C305" t="str">
            <v>EMERASVC</v>
          </cell>
          <cell r="D305">
            <v>166065</v>
          </cell>
          <cell r="E305" t="str">
            <v>GASGDA</v>
          </cell>
          <cell r="F305">
            <v>0</v>
          </cell>
          <cell r="H305" t="str">
            <v>Supply - LI</v>
          </cell>
          <cell r="W305">
            <v>0</v>
          </cell>
        </row>
        <row r="306">
          <cell r="B306">
            <v>201109</v>
          </cell>
          <cell r="C306" t="str">
            <v>EMERASVC</v>
          </cell>
          <cell r="D306">
            <v>168215</v>
          </cell>
          <cell r="E306" t="str">
            <v>GAS</v>
          </cell>
          <cell r="F306">
            <v>0</v>
          </cell>
          <cell r="H306" t="str">
            <v>Supply - LI</v>
          </cell>
          <cell r="W306">
            <v>0</v>
          </cell>
        </row>
        <row r="307">
          <cell r="B307">
            <v>201109</v>
          </cell>
          <cell r="C307" t="str">
            <v>GRANITERDG</v>
          </cell>
          <cell r="D307">
            <v>165659</v>
          </cell>
          <cell r="E307" t="str">
            <v>GAS</v>
          </cell>
          <cell r="F307">
            <v>0</v>
          </cell>
          <cell r="H307" t="str">
            <v>Supply - EN</v>
          </cell>
          <cell r="W307">
            <v>0</v>
          </cell>
        </row>
        <row r="308">
          <cell r="B308">
            <v>201109</v>
          </cell>
          <cell r="C308" t="str">
            <v>HESS</v>
          </cell>
          <cell r="D308">
            <v>166447</v>
          </cell>
          <cell r="E308" t="str">
            <v>GASGDA</v>
          </cell>
          <cell r="F308">
            <v>0</v>
          </cell>
          <cell r="H308" t="str">
            <v>Supply - LI</v>
          </cell>
          <cell r="W308">
            <v>0</v>
          </cell>
        </row>
        <row r="309">
          <cell r="B309">
            <v>201109</v>
          </cell>
          <cell r="C309" t="str">
            <v>JARON</v>
          </cell>
          <cell r="D309">
            <v>166076</v>
          </cell>
          <cell r="E309" t="str">
            <v>GASGDA</v>
          </cell>
          <cell r="F309">
            <v>0</v>
          </cell>
          <cell r="H309" t="str">
            <v>Supply - LI</v>
          </cell>
          <cell r="W309">
            <v>0</v>
          </cell>
        </row>
        <row r="310">
          <cell r="B310">
            <v>201109</v>
          </cell>
          <cell r="C310" t="str">
            <v>JARON</v>
          </cell>
          <cell r="D310">
            <v>168216</v>
          </cell>
          <cell r="E310" t="str">
            <v>GAS</v>
          </cell>
          <cell r="F310">
            <v>0</v>
          </cell>
          <cell r="H310" t="str">
            <v>Supply - LI</v>
          </cell>
          <cell r="W310">
            <v>0</v>
          </cell>
        </row>
        <row r="311">
          <cell r="B311">
            <v>201109</v>
          </cell>
          <cell r="C311" t="str">
            <v>REPSOL</v>
          </cell>
          <cell r="D311">
            <v>166059</v>
          </cell>
          <cell r="E311" t="str">
            <v>GASIDX</v>
          </cell>
          <cell r="F311">
            <v>0</v>
          </cell>
          <cell r="H311" t="str">
            <v>Supply - EN</v>
          </cell>
          <cell r="W311">
            <v>0</v>
          </cell>
        </row>
        <row r="312">
          <cell r="B312">
            <v>201109</v>
          </cell>
          <cell r="C312" t="str">
            <v>REPSOL</v>
          </cell>
          <cell r="D312">
            <v>166062</v>
          </cell>
          <cell r="E312" t="str">
            <v>GASGDA</v>
          </cell>
          <cell r="F312">
            <v>0</v>
          </cell>
          <cell r="H312" t="str">
            <v>Supply - EN</v>
          </cell>
          <cell r="W312">
            <v>0</v>
          </cell>
        </row>
        <row r="313">
          <cell r="B313">
            <v>201109</v>
          </cell>
          <cell r="C313" t="str">
            <v>REPSOL</v>
          </cell>
          <cell r="D313">
            <v>166063</v>
          </cell>
          <cell r="E313" t="str">
            <v>GASGDA</v>
          </cell>
          <cell r="F313">
            <v>0</v>
          </cell>
          <cell r="H313" t="str">
            <v>Supply - EN</v>
          </cell>
          <cell r="W313">
            <v>0</v>
          </cell>
        </row>
        <row r="314">
          <cell r="B314">
            <v>201109</v>
          </cell>
          <cell r="C314" t="str">
            <v>REPSOL</v>
          </cell>
          <cell r="D314">
            <v>167168</v>
          </cell>
          <cell r="E314" t="str">
            <v>GASGDA</v>
          </cell>
          <cell r="F314">
            <v>0</v>
          </cell>
          <cell r="H314" t="str">
            <v>Supply - NEC</v>
          </cell>
          <cell r="W314">
            <v>0</v>
          </cell>
        </row>
        <row r="315">
          <cell r="B315">
            <v>201109</v>
          </cell>
          <cell r="C315" t="str">
            <v>SPARKENRGY</v>
          </cell>
          <cell r="D315">
            <v>180246</v>
          </cell>
          <cell r="E315" t="str">
            <v>GASIDX</v>
          </cell>
          <cell r="F315">
            <v>149720</v>
          </cell>
          <cell r="H315" t="str">
            <v>Supply - BG</v>
          </cell>
          <cell r="W315">
            <v>1494.6547600000001</v>
          </cell>
        </row>
        <row r="316">
          <cell r="B316">
            <v>201109</v>
          </cell>
          <cell r="C316" t="str">
            <v>TENASKA</v>
          </cell>
          <cell r="D316">
            <v>166066</v>
          </cell>
          <cell r="E316" t="str">
            <v>GASGDA</v>
          </cell>
          <cell r="F316">
            <v>0</v>
          </cell>
          <cell r="H316" t="str">
            <v>Supply - LI</v>
          </cell>
          <cell r="W316">
            <v>0</v>
          </cell>
        </row>
        <row r="317">
          <cell r="B317">
            <v>201109</v>
          </cell>
          <cell r="C317" t="str">
            <v>TENASKA</v>
          </cell>
          <cell r="D317">
            <v>168217</v>
          </cell>
          <cell r="E317" t="str">
            <v>GAS</v>
          </cell>
          <cell r="F317">
            <v>0</v>
          </cell>
          <cell r="H317" t="str">
            <v>Supply - LI</v>
          </cell>
          <cell r="W317">
            <v>0</v>
          </cell>
        </row>
        <row r="318">
          <cell r="B318">
            <v>201110</v>
          </cell>
          <cell r="C318" t="str">
            <v>ANE</v>
          </cell>
          <cell r="D318">
            <v>67038</v>
          </cell>
          <cell r="E318" t="str">
            <v>GASIDX</v>
          </cell>
          <cell r="F318">
            <v>227950</v>
          </cell>
          <cell r="H318" t="str">
            <v>Supply - NY</v>
          </cell>
          <cell r="W318">
            <v>4549.4260999999997</v>
          </cell>
        </row>
        <row r="319">
          <cell r="B319">
            <v>201110</v>
          </cell>
          <cell r="C319" t="str">
            <v>ANE</v>
          </cell>
          <cell r="D319">
            <v>67039</v>
          </cell>
          <cell r="E319" t="str">
            <v>GASIDX</v>
          </cell>
          <cell r="F319">
            <v>222700</v>
          </cell>
          <cell r="H319" t="str">
            <v>Supply - LI</v>
          </cell>
          <cell r="W319">
            <v>4444.6466</v>
          </cell>
        </row>
        <row r="320">
          <cell r="B320">
            <v>201110</v>
          </cell>
          <cell r="C320" t="str">
            <v>BGLNG</v>
          </cell>
          <cell r="D320">
            <v>166064</v>
          </cell>
          <cell r="E320" t="str">
            <v>GASGDA</v>
          </cell>
          <cell r="F320">
            <v>0</v>
          </cell>
          <cell r="H320" t="str">
            <v>Supply - LI</v>
          </cell>
          <cell r="W320">
            <v>0</v>
          </cell>
        </row>
        <row r="321">
          <cell r="B321">
            <v>201110</v>
          </cell>
          <cell r="C321" t="str">
            <v>BGLNG</v>
          </cell>
          <cell r="D321">
            <v>166075</v>
          </cell>
          <cell r="E321" t="str">
            <v>GASGDA</v>
          </cell>
          <cell r="F321">
            <v>0</v>
          </cell>
          <cell r="H321" t="str">
            <v>Supply - LI</v>
          </cell>
          <cell r="W321">
            <v>0</v>
          </cell>
        </row>
        <row r="322">
          <cell r="B322">
            <v>201110</v>
          </cell>
          <cell r="C322" t="str">
            <v>BGLNG</v>
          </cell>
          <cell r="D322">
            <v>168214</v>
          </cell>
          <cell r="E322" t="str">
            <v>GAS</v>
          </cell>
          <cell r="F322">
            <v>0</v>
          </cell>
          <cell r="H322" t="str">
            <v>Supply - LI</v>
          </cell>
          <cell r="W322">
            <v>0</v>
          </cell>
        </row>
        <row r="323">
          <cell r="B323">
            <v>201110</v>
          </cell>
          <cell r="C323" t="str">
            <v>BP</v>
          </cell>
          <cell r="D323">
            <v>153738</v>
          </cell>
          <cell r="E323" t="str">
            <v>FUTTRG</v>
          </cell>
          <cell r="F323">
            <v>-291410</v>
          </cell>
          <cell r="H323" t="str">
            <v>Supply - NIMO</v>
          </cell>
          <cell r="W323">
            <v>0</v>
          </cell>
        </row>
        <row r="324">
          <cell r="B324">
            <v>201110</v>
          </cell>
          <cell r="C324" t="str">
            <v>BP</v>
          </cell>
          <cell r="D324">
            <v>153738</v>
          </cell>
          <cell r="E324" t="str">
            <v>GASTRG</v>
          </cell>
          <cell r="F324">
            <v>291410</v>
          </cell>
          <cell r="H324" t="str">
            <v>Supply - NIMO</v>
          </cell>
          <cell r="W324">
            <v>5815.9607800000003</v>
          </cell>
        </row>
        <row r="325">
          <cell r="B325">
            <v>201110</v>
          </cell>
          <cell r="C325" t="str">
            <v>BP</v>
          </cell>
          <cell r="D325">
            <v>166449</v>
          </cell>
          <cell r="E325" t="str">
            <v>GASGDA</v>
          </cell>
          <cell r="F325">
            <v>0</v>
          </cell>
          <cell r="H325" t="str">
            <v>Supply - LI</v>
          </cell>
          <cell r="W325">
            <v>0</v>
          </cell>
        </row>
        <row r="326">
          <cell r="B326">
            <v>201110</v>
          </cell>
          <cell r="C326" t="str">
            <v>BPCANADA</v>
          </cell>
          <cell r="D326">
            <v>48215</v>
          </cell>
          <cell r="E326" t="str">
            <v>GASIDX</v>
          </cell>
          <cell r="F326">
            <v>78880</v>
          </cell>
          <cell r="H326" t="str">
            <v>Supply - LI</v>
          </cell>
          <cell r="W326">
            <v>1180.7152799999999</v>
          </cell>
        </row>
        <row r="327">
          <cell r="B327">
            <v>201110</v>
          </cell>
          <cell r="C327" t="str">
            <v>BPCANADA</v>
          </cell>
          <cell r="D327">
            <v>48216</v>
          </cell>
          <cell r="E327" t="str">
            <v>GASIDX</v>
          </cell>
          <cell r="F327">
            <v>98920</v>
          </cell>
          <cell r="H327" t="str">
            <v>Supply - EN</v>
          </cell>
          <cell r="W327">
            <v>1480.6840199999999</v>
          </cell>
        </row>
        <row r="328">
          <cell r="B328">
            <v>201110</v>
          </cell>
          <cell r="C328" t="str">
            <v>BPCANADA</v>
          </cell>
          <cell r="D328">
            <v>48217</v>
          </cell>
          <cell r="E328" t="str">
            <v>GASIDX</v>
          </cell>
          <cell r="F328">
            <v>945300</v>
          </cell>
          <cell r="H328" t="str">
            <v>Supply - NY</v>
          </cell>
          <cell r="W328">
            <v>14149.723049999999</v>
          </cell>
        </row>
        <row r="329">
          <cell r="B329">
            <v>201110</v>
          </cell>
          <cell r="C329" t="str">
            <v>BPCANADA</v>
          </cell>
          <cell r="D329">
            <v>116952</v>
          </cell>
          <cell r="E329" t="str">
            <v>GASIDX</v>
          </cell>
          <cell r="F329">
            <v>332650</v>
          </cell>
          <cell r="H329" t="str">
            <v>Supply - BG</v>
          </cell>
          <cell r="W329">
            <v>4979.2715250000001</v>
          </cell>
        </row>
        <row r="330">
          <cell r="B330">
            <v>201110</v>
          </cell>
          <cell r="C330" t="str">
            <v>BPCANADA</v>
          </cell>
          <cell r="D330">
            <v>116953</v>
          </cell>
          <cell r="E330" t="str">
            <v>GASIDX</v>
          </cell>
          <cell r="F330">
            <v>51360</v>
          </cell>
          <cell r="H330" t="str">
            <v>Supply - EG</v>
          </cell>
          <cell r="W330">
            <v>768.78215999999998</v>
          </cell>
        </row>
        <row r="331">
          <cell r="B331">
            <v>201110</v>
          </cell>
          <cell r="C331" t="str">
            <v>BPCANMKT</v>
          </cell>
          <cell r="D331">
            <v>84190</v>
          </cell>
          <cell r="E331" t="str">
            <v>GASIDX</v>
          </cell>
          <cell r="F331">
            <v>789920</v>
          </cell>
          <cell r="H331" t="str">
            <v>Supply - NIMO</v>
          </cell>
          <cell r="W331">
            <v>15765.22336</v>
          </cell>
        </row>
        <row r="332">
          <cell r="B332">
            <v>201110</v>
          </cell>
          <cell r="C332" t="str">
            <v>BPCANMKT</v>
          </cell>
          <cell r="D332">
            <v>91709</v>
          </cell>
          <cell r="E332" t="str">
            <v>GASIDX</v>
          </cell>
          <cell r="F332">
            <v>0</v>
          </cell>
          <cell r="H332" t="str">
            <v>Supply - NIMO</v>
          </cell>
          <cell r="W332">
            <v>0</v>
          </cell>
        </row>
        <row r="333">
          <cell r="B333">
            <v>201110</v>
          </cell>
          <cell r="C333" t="str">
            <v>CARGILL</v>
          </cell>
          <cell r="D333">
            <v>167165</v>
          </cell>
          <cell r="E333" t="str">
            <v>GASIDX</v>
          </cell>
          <cell r="F333">
            <v>1251340</v>
          </cell>
          <cell r="H333" t="str">
            <v>Supply - NY</v>
          </cell>
          <cell r="W333">
            <v>0</v>
          </cell>
        </row>
        <row r="334">
          <cell r="B334">
            <v>201110</v>
          </cell>
          <cell r="C334" t="str">
            <v>CARGILL</v>
          </cell>
          <cell r="D334">
            <v>167167</v>
          </cell>
          <cell r="E334" t="str">
            <v>GASIDX</v>
          </cell>
          <cell r="F334">
            <v>386520</v>
          </cell>
          <cell r="H334" t="str">
            <v>Supply - LI</v>
          </cell>
          <cell r="W334">
            <v>0</v>
          </cell>
        </row>
        <row r="335">
          <cell r="B335">
            <v>201110</v>
          </cell>
          <cell r="C335" t="str">
            <v>CARGILL</v>
          </cell>
          <cell r="D335">
            <v>167167</v>
          </cell>
          <cell r="E335" t="str">
            <v>GASIDX</v>
          </cell>
          <cell r="F335">
            <v>770970</v>
          </cell>
          <cell r="H335" t="str">
            <v>Supply - LI</v>
          </cell>
          <cell r="W335">
            <v>0</v>
          </cell>
        </row>
        <row r="336">
          <cell r="B336">
            <v>201110</v>
          </cell>
          <cell r="C336" t="str">
            <v>CITI</v>
          </cell>
          <cell r="D336">
            <v>179612</v>
          </cell>
          <cell r="E336" t="str">
            <v>GASIDX</v>
          </cell>
          <cell r="F336">
            <v>309220</v>
          </cell>
          <cell r="H336" t="str">
            <v>Supply - BG</v>
          </cell>
          <cell r="W336">
            <v>3085.7063800000001</v>
          </cell>
        </row>
        <row r="337">
          <cell r="B337">
            <v>201110</v>
          </cell>
          <cell r="C337" t="str">
            <v>DEVONGAS</v>
          </cell>
          <cell r="D337">
            <v>181089</v>
          </cell>
          <cell r="E337" t="str">
            <v>GASIDX</v>
          </cell>
          <cell r="F337">
            <v>309220</v>
          </cell>
          <cell r="H337" t="str">
            <v>Supply - BG</v>
          </cell>
          <cell r="W337">
            <v>3085.7063800000001</v>
          </cell>
        </row>
        <row r="338">
          <cell r="B338">
            <v>201110</v>
          </cell>
          <cell r="C338" t="str">
            <v>DISTRIGAS</v>
          </cell>
          <cell r="D338">
            <v>173774</v>
          </cell>
          <cell r="E338" t="str">
            <v>GAS</v>
          </cell>
          <cell r="F338">
            <v>0</v>
          </cell>
          <cell r="H338" t="str">
            <v>LNG - BG</v>
          </cell>
          <cell r="W338">
            <v>0</v>
          </cell>
        </row>
        <row r="339">
          <cell r="B339">
            <v>201110</v>
          </cell>
          <cell r="C339" t="str">
            <v>EMERASVC</v>
          </cell>
          <cell r="D339">
            <v>166065</v>
          </cell>
          <cell r="E339" t="str">
            <v>GASGDA</v>
          </cell>
          <cell r="F339">
            <v>0</v>
          </cell>
          <cell r="H339" t="str">
            <v>Supply - LI</v>
          </cell>
          <cell r="W339">
            <v>0</v>
          </cell>
        </row>
        <row r="340">
          <cell r="B340">
            <v>201110</v>
          </cell>
          <cell r="C340" t="str">
            <v>EMERASVC</v>
          </cell>
          <cell r="D340">
            <v>168215</v>
          </cell>
          <cell r="E340" t="str">
            <v>GAS</v>
          </cell>
          <cell r="F340">
            <v>0</v>
          </cell>
          <cell r="H340" t="str">
            <v>Supply - LI</v>
          </cell>
          <cell r="W340">
            <v>0</v>
          </cell>
        </row>
        <row r="341">
          <cell r="B341">
            <v>201110</v>
          </cell>
          <cell r="C341" t="str">
            <v>HESS</v>
          </cell>
          <cell r="D341">
            <v>166447</v>
          </cell>
          <cell r="E341" t="str">
            <v>GASGDA</v>
          </cell>
          <cell r="F341">
            <v>0</v>
          </cell>
          <cell r="H341" t="str">
            <v>Supply - LI</v>
          </cell>
          <cell r="W341">
            <v>0</v>
          </cell>
        </row>
        <row r="342">
          <cell r="B342">
            <v>201110</v>
          </cell>
          <cell r="C342" t="str">
            <v>JARON</v>
          </cell>
          <cell r="D342">
            <v>166076</v>
          </cell>
          <cell r="E342" t="str">
            <v>GASGDA</v>
          </cell>
          <cell r="F342">
            <v>0</v>
          </cell>
          <cell r="H342" t="str">
            <v>Supply - LI</v>
          </cell>
          <cell r="W342">
            <v>0</v>
          </cell>
        </row>
        <row r="343">
          <cell r="B343">
            <v>201110</v>
          </cell>
          <cell r="C343" t="str">
            <v>JARON</v>
          </cell>
          <cell r="D343">
            <v>168216</v>
          </cell>
          <cell r="E343" t="str">
            <v>GAS</v>
          </cell>
          <cell r="F343">
            <v>0</v>
          </cell>
          <cell r="H343" t="str">
            <v>Supply - LI</v>
          </cell>
          <cell r="W343">
            <v>0</v>
          </cell>
        </row>
        <row r="344">
          <cell r="B344">
            <v>201110</v>
          </cell>
          <cell r="C344" t="str">
            <v>REPSOL</v>
          </cell>
          <cell r="D344">
            <v>166059</v>
          </cell>
          <cell r="E344" t="str">
            <v>GASIDX</v>
          </cell>
          <cell r="F344">
            <v>0</v>
          </cell>
          <cell r="H344" t="str">
            <v>Supply - EN</v>
          </cell>
          <cell r="W344">
            <v>0</v>
          </cell>
        </row>
        <row r="345">
          <cell r="B345">
            <v>201110</v>
          </cell>
          <cell r="C345" t="str">
            <v>REPSOL</v>
          </cell>
          <cell r="D345">
            <v>166062</v>
          </cell>
          <cell r="E345" t="str">
            <v>GASGDA</v>
          </cell>
          <cell r="F345">
            <v>0</v>
          </cell>
          <cell r="H345" t="str">
            <v>Supply - EN</v>
          </cell>
          <cell r="W345">
            <v>0</v>
          </cell>
        </row>
        <row r="346">
          <cell r="B346">
            <v>201110</v>
          </cell>
          <cell r="C346" t="str">
            <v>REPSOL</v>
          </cell>
          <cell r="D346">
            <v>166063</v>
          </cell>
          <cell r="E346" t="str">
            <v>GASGDA</v>
          </cell>
          <cell r="F346">
            <v>0</v>
          </cell>
          <cell r="H346" t="str">
            <v>Supply - EN</v>
          </cell>
          <cell r="W346">
            <v>0</v>
          </cell>
        </row>
        <row r="347">
          <cell r="B347">
            <v>201110</v>
          </cell>
          <cell r="C347" t="str">
            <v>REPSOL</v>
          </cell>
          <cell r="D347">
            <v>167168</v>
          </cell>
          <cell r="E347" t="str">
            <v>GASGDA</v>
          </cell>
          <cell r="F347">
            <v>0</v>
          </cell>
          <cell r="H347" t="str">
            <v>Supply - NEC</v>
          </cell>
          <cell r="W347">
            <v>0</v>
          </cell>
        </row>
        <row r="348">
          <cell r="B348">
            <v>201110</v>
          </cell>
          <cell r="C348" t="str">
            <v>SPARKENRGY</v>
          </cell>
          <cell r="D348">
            <v>180246</v>
          </cell>
          <cell r="E348" t="str">
            <v>GASIDX</v>
          </cell>
          <cell r="F348">
            <v>154610</v>
          </cell>
          <cell r="H348" t="str">
            <v>Supply - BG</v>
          </cell>
          <cell r="W348">
            <v>1542.85319</v>
          </cell>
        </row>
        <row r="349">
          <cell r="B349">
            <v>201110</v>
          </cell>
          <cell r="C349" t="str">
            <v>TENASKA</v>
          </cell>
          <cell r="D349">
            <v>166066</v>
          </cell>
          <cell r="E349" t="str">
            <v>GASGDA</v>
          </cell>
          <cell r="F349">
            <v>0</v>
          </cell>
          <cell r="H349" t="str">
            <v>Supply - LI</v>
          </cell>
          <cell r="W349">
            <v>0</v>
          </cell>
        </row>
        <row r="350">
          <cell r="B350">
            <v>201110</v>
          </cell>
          <cell r="C350" t="str">
            <v>TENASKA</v>
          </cell>
          <cell r="D350">
            <v>168217</v>
          </cell>
          <cell r="E350" t="str">
            <v>GAS</v>
          </cell>
          <cell r="F350">
            <v>0</v>
          </cell>
          <cell r="H350" t="str">
            <v>Supply - LI</v>
          </cell>
          <cell r="W350">
            <v>0</v>
          </cell>
        </row>
        <row r="351">
          <cell r="B351">
            <v>201111</v>
          </cell>
          <cell r="C351" t="str">
            <v>BPCANADA</v>
          </cell>
          <cell r="D351">
            <v>48215</v>
          </cell>
          <cell r="E351" t="str">
            <v>GASIDX</v>
          </cell>
          <cell r="F351">
            <v>76280</v>
          </cell>
          <cell r="H351" t="str">
            <v>Supply - LI</v>
          </cell>
          <cell r="W351">
            <v>1141.2250799999999</v>
          </cell>
        </row>
        <row r="352">
          <cell r="B352">
            <v>201111</v>
          </cell>
          <cell r="C352" t="str">
            <v>BPCANADA</v>
          </cell>
          <cell r="D352">
            <v>48216</v>
          </cell>
          <cell r="E352" t="str">
            <v>GASIDX</v>
          </cell>
          <cell r="F352">
            <v>95660</v>
          </cell>
          <cell r="H352" t="str">
            <v>Supply - EN</v>
          </cell>
          <cell r="W352">
            <v>1431.1692599999999</v>
          </cell>
        </row>
        <row r="353">
          <cell r="B353">
            <v>201111</v>
          </cell>
          <cell r="C353" t="str">
            <v>BPCANADA</v>
          </cell>
          <cell r="D353">
            <v>48217</v>
          </cell>
          <cell r="E353" t="str">
            <v>GASIDX</v>
          </cell>
          <cell r="F353">
            <v>914170</v>
          </cell>
          <cell r="H353" t="str">
            <v>Supply - NY</v>
          </cell>
          <cell r="W353">
            <v>13676.897369999999</v>
          </cell>
        </row>
        <row r="354">
          <cell r="B354">
            <v>201111</v>
          </cell>
          <cell r="C354" t="str">
            <v>BPCANADA</v>
          </cell>
          <cell r="D354">
            <v>116952</v>
          </cell>
          <cell r="E354" t="str">
            <v>GASIDX</v>
          </cell>
          <cell r="F354">
            <v>321700</v>
          </cell>
          <cell r="H354" t="str">
            <v>Supply - BG</v>
          </cell>
          <cell r="W354">
            <v>4812.9536999999991</v>
          </cell>
        </row>
        <row r="355">
          <cell r="B355">
            <v>201111</v>
          </cell>
          <cell r="C355" t="str">
            <v>BPCANADA</v>
          </cell>
          <cell r="D355">
            <v>116953</v>
          </cell>
          <cell r="E355" t="str">
            <v>GASIDX</v>
          </cell>
          <cell r="F355">
            <v>49670</v>
          </cell>
          <cell r="H355" t="str">
            <v>Supply - EG</v>
          </cell>
          <cell r="W355">
            <v>743.11286999999993</v>
          </cell>
        </row>
        <row r="356">
          <cell r="B356">
            <v>201111</v>
          </cell>
          <cell r="C356" t="str">
            <v>DISTRIGAS</v>
          </cell>
          <cell r="D356">
            <v>173774</v>
          </cell>
          <cell r="E356" t="str">
            <v>GAS</v>
          </cell>
          <cell r="F356">
            <v>0</v>
          </cell>
          <cell r="H356" t="str">
            <v>LNG - BG</v>
          </cell>
          <cell r="W356">
            <v>0</v>
          </cell>
        </row>
        <row r="357">
          <cell r="B357">
            <v>201111</v>
          </cell>
          <cell r="C357" t="str">
            <v>JARON</v>
          </cell>
          <cell r="D357">
            <v>180006</v>
          </cell>
          <cell r="E357" t="str">
            <v>FUTTRG</v>
          </cell>
          <cell r="F357">
            <v>-128580</v>
          </cell>
          <cell r="H357" t="str">
            <v>Sales - NIMO</v>
          </cell>
          <cell r="W357">
            <v>0</v>
          </cell>
        </row>
        <row r="358">
          <cell r="B358">
            <v>201111</v>
          </cell>
          <cell r="C358" t="str">
            <v>JARON</v>
          </cell>
          <cell r="D358">
            <v>180006</v>
          </cell>
          <cell r="E358" t="str">
            <v>GASTRG</v>
          </cell>
          <cell r="F358">
            <v>128580</v>
          </cell>
          <cell r="H358" t="str">
            <v>Sales - NIMO</v>
          </cell>
          <cell r="W358">
            <v>2564.9138400000002</v>
          </cell>
        </row>
        <row r="359">
          <cell r="B359">
            <v>201112</v>
          </cell>
          <cell r="C359" t="str">
            <v>BPCANADA</v>
          </cell>
          <cell r="D359">
            <v>48215</v>
          </cell>
          <cell r="E359" t="str">
            <v>GASIDX</v>
          </cell>
          <cell r="F359">
            <v>78760</v>
          </cell>
          <cell r="H359" t="str">
            <v>Supply - LI</v>
          </cell>
          <cell r="W359">
            <v>1177.73766</v>
          </cell>
        </row>
        <row r="360">
          <cell r="B360">
            <v>201112</v>
          </cell>
          <cell r="C360" t="str">
            <v>BPCANADA</v>
          </cell>
          <cell r="D360">
            <v>48216</v>
          </cell>
          <cell r="E360" t="str">
            <v>GASIDX</v>
          </cell>
          <cell r="F360">
            <v>98770</v>
          </cell>
          <cell r="H360" t="str">
            <v>Supply - EN</v>
          </cell>
          <cell r="W360">
            <v>1476.957195</v>
          </cell>
        </row>
        <row r="361">
          <cell r="B361">
            <v>201112</v>
          </cell>
          <cell r="C361" t="str">
            <v>BPCANADA</v>
          </cell>
          <cell r="D361">
            <v>48217</v>
          </cell>
          <cell r="E361" t="str">
            <v>GASIDX</v>
          </cell>
          <cell r="F361">
            <v>943890</v>
          </cell>
          <cell r="H361" t="str">
            <v>Supply - NY</v>
          </cell>
          <cell r="W361">
            <v>14114.459115</v>
          </cell>
        </row>
        <row r="362">
          <cell r="B362">
            <v>201112</v>
          </cell>
          <cell r="C362" t="str">
            <v>BPCANADA</v>
          </cell>
          <cell r="D362">
            <v>116952</v>
          </cell>
          <cell r="E362" t="str">
            <v>GASIDX</v>
          </cell>
          <cell r="F362">
            <v>332160</v>
          </cell>
          <cell r="H362" t="str">
            <v>Supply - BG</v>
          </cell>
          <cell r="W362">
            <v>4966.9545600000001</v>
          </cell>
        </row>
        <row r="363">
          <cell r="B363">
            <v>201112</v>
          </cell>
          <cell r="C363" t="str">
            <v>BPCANADA</v>
          </cell>
          <cell r="D363">
            <v>116953</v>
          </cell>
          <cell r="E363" t="str">
            <v>GASIDX</v>
          </cell>
          <cell r="F363">
            <v>51280</v>
          </cell>
          <cell r="H363" t="str">
            <v>Supply - EG</v>
          </cell>
          <cell r="W363">
            <v>766.81547999999998</v>
          </cell>
        </row>
        <row r="364">
          <cell r="B364">
            <v>201112</v>
          </cell>
          <cell r="C364" t="str">
            <v>DISTRIGAS</v>
          </cell>
          <cell r="D364">
            <v>173774</v>
          </cell>
          <cell r="E364" t="str">
            <v>GAS</v>
          </cell>
          <cell r="F364">
            <v>0</v>
          </cell>
          <cell r="H364" t="str">
            <v>LNG - BG</v>
          </cell>
          <cell r="W364">
            <v>0</v>
          </cell>
        </row>
        <row r="365">
          <cell r="B365">
            <v>201112</v>
          </cell>
          <cell r="C365" t="str">
            <v>JARON</v>
          </cell>
          <cell r="D365">
            <v>180006</v>
          </cell>
          <cell r="E365" t="str">
            <v>FUTTRG</v>
          </cell>
          <cell r="F365">
            <v>-132760</v>
          </cell>
          <cell r="H365" t="str">
            <v>Sales - NIMO</v>
          </cell>
          <cell r="W365">
            <v>0</v>
          </cell>
        </row>
        <row r="366">
          <cell r="B366">
            <v>201112</v>
          </cell>
          <cell r="C366" t="str">
            <v>JARON</v>
          </cell>
          <cell r="D366">
            <v>180006</v>
          </cell>
          <cell r="E366" t="str">
            <v>GASTRG</v>
          </cell>
          <cell r="F366">
            <v>132760</v>
          </cell>
          <cell r="H366" t="str">
            <v>Sales - NIMO</v>
          </cell>
          <cell r="W366">
            <v>2646.9688799999999</v>
          </cell>
        </row>
        <row r="367">
          <cell r="B367">
            <v>201201</v>
          </cell>
          <cell r="C367" t="str">
            <v>BPCANADA</v>
          </cell>
          <cell r="D367">
            <v>48215</v>
          </cell>
          <cell r="E367" t="str">
            <v>GASIDX</v>
          </cell>
          <cell r="F367">
            <v>78690</v>
          </cell>
          <cell r="H367" t="str">
            <v>Supply - LI</v>
          </cell>
          <cell r="W367">
            <v>1372.11753</v>
          </cell>
        </row>
        <row r="368">
          <cell r="B368">
            <v>201201</v>
          </cell>
          <cell r="C368" t="str">
            <v>BPCANADA</v>
          </cell>
          <cell r="D368">
            <v>48216</v>
          </cell>
          <cell r="E368" t="str">
            <v>GASIDX</v>
          </cell>
          <cell r="F368">
            <v>98670</v>
          </cell>
          <cell r="H368" t="str">
            <v>Supply - EN</v>
          </cell>
          <cell r="W368">
            <v>1720.5087900000001</v>
          </cell>
        </row>
        <row r="369">
          <cell r="B369">
            <v>201201</v>
          </cell>
          <cell r="C369" t="str">
            <v>BPCANADA</v>
          </cell>
          <cell r="D369">
            <v>48217</v>
          </cell>
          <cell r="E369" t="str">
            <v>GASIDX</v>
          </cell>
          <cell r="F369">
            <v>942960</v>
          </cell>
          <cell r="H369" t="str">
            <v>Supply - NY</v>
          </cell>
          <cell r="W369">
            <v>16442.393520000001</v>
          </cell>
        </row>
        <row r="370">
          <cell r="B370">
            <v>201201</v>
          </cell>
          <cell r="C370" t="str">
            <v>BPCANADA</v>
          </cell>
          <cell r="D370">
            <v>116952</v>
          </cell>
          <cell r="E370" t="str">
            <v>GASIDX</v>
          </cell>
          <cell r="F370">
            <v>331830</v>
          </cell>
          <cell r="H370" t="str">
            <v>Supply - BG</v>
          </cell>
          <cell r="W370">
            <v>5786.1197099999999</v>
          </cell>
        </row>
        <row r="371">
          <cell r="B371">
            <v>201201</v>
          </cell>
          <cell r="C371" t="str">
            <v>BPCANADA</v>
          </cell>
          <cell r="D371">
            <v>116953</v>
          </cell>
          <cell r="E371" t="str">
            <v>GASIDX</v>
          </cell>
          <cell r="F371">
            <v>51230</v>
          </cell>
          <cell r="H371" t="str">
            <v>Supply - EG</v>
          </cell>
          <cell r="W371">
            <v>893.2975100000001</v>
          </cell>
        </row>
        <row r="372">
          <cell r="B372">
            <v>201201</v>
          </cell>
          <cell r="C372" t="str">
            <v>DISTRIGAS</v>
          </cell>
          <cell r="D372">
            <v>173774</v>
          </cell>
          <cell r="E372" t="str">
            <v>GAS</v>
          </cell>
          <cell r="F372">
            <v>0</v>
          </cell>
          <cell r="H372" t="str">
            <v>LNG - BG</v>
          </cell>
          <cell r="W372">
            <v>0</v>
          </cell>
        </row>
        <row r="373">
          <cell r="B373">
            <v>201201</v>
          </cell>
          <cell r="C373" t="str">
            <v>JARON</v>
          </cell>
          <cell r="D373">
            <v>180006</v>
          </cell>
          <cell r="E373" t="str">
            <v>FUTTRG</v>
          </cell>
          <cell r="F373">
            <v>-132630</v>
          </cell>
          <cell r="H373" t="str">
            <v>Sales - NIMO</v>
          </cell>
          <cell r="W373">
            <v>0</v>
          </cell>
        </row>
        <row r="374">
          <cell r="B374">
            <v>201201</v>
          </cell>
          <cell r="C374" t="str">
            <v>JARON</v>
          </cell>
          <cell r="D374">
            <v>180006</v>
          </cell>
          <cell r="E374" t="str">
            <v>GASTRG</v>
          </cell>
          <cell r="F374">
            <v>132630</v>
          </cell>
          <cell r="H374" t="str">
            <v>Sales - NIMO</v>
          </cell>
          <cell r="W374">
            <v>2643.0506399999999</v>
          </cell>
        </row>
        <row r="375">
          <cell r="B375">
            <v>201202</v>
          </cell>
          <cell r="C375" t="str">
            <v>BPCANADA</v>
          </cell>
          <cell r="D375">
            <v>48215</v>
          </cell>
          <cell r="E375" t="str">
            <v>GASIDX</v>
          </cell>
          <cell r="F375">
            <v>73540</v>
          </cell>
          <cell r="H375" t="str">
            <v>Supply - LI</v>
          </cell>
          <cell r="W375">
            <v>1281.5448100000001</v>
          </cell>
        </row>
        <row r="376">
          <cell r="B376">
            <v>201202</v>
          </cell>
          <cell r="C376" t="str">
            <v>BPCANADA</v>
          </cell>
          <cell r="D376">
            <v>48216</v>
          </cell>
          <cell r="E376" t="str">
            <v>GASIDX</v>
          </cell>
          <cell r="F376">
            <v>92220</v>
          </cell>
          <cell r="H376" t="str">
            <v>Supply - EN</v>
          </cell>
          <cell r="W376">
            <v>1607.0718300000001</v>
          </cell>
        </row>
        <row r="377">
          <cell r="B377">
            <v>201202</v>
          </cell>
          <cell r="C377" t="str">
            <v>BPCANADA</v>
          </cell>
          <cell r="D377">
            <v>48217</v>
          </cell>
          <cell r="E377" t="str">
            <v>GASIDX</v>
          </cell>
          <cell r="F377">
            <v>881250</v>
          </cell>
          <cell r="H377" t="str">
            <v>Supply - NY</v>
          </cell>
          <cell r="W377">
            <v>15357.103125000001</v>
          </cell>
        </row>
        <row r="378">
          <cell r="B378">
            <v>201202</v>
          </cell>
          <cell r="C378" t="str">
            <v>BPCANADA</v>
          </cell>
          <cell r="D378">
            <v>116952</v>
          </cell>
          <cell r="E378" t="str">
            <v>GASIDX</v>
          </cell>
          <cell r="F378">
            <v>310110</v>
          </cell>
          <cell r="H378" t="str">
            <v>Supply - BG</v>
          </cell>
          <cell r="W378">
            <v>5404.1319149999999</v>
          </cell>
        </row>
        <row r="379">
          <cell r="B379">
            <v>201202</v>
          </cell>
          <cell r="C379" t="str">
            <v>BPCANADA</v>
          </cell>
          <cell r="D379">
            <v>116953</v>
          </cell>
          <cell r="E379" t="str">
            <v>GASIDX</v>
          </cell>
          <cell r="F379">
            <v>47880</v>
          </cell>
          <cell r="H379" t="str">
            <v>Supply - EG</v>
          </cell>
          <cell r="W379">
            <v>834.38082000000009</v>
          </cell>
        </row>
        <row r="380">
          <cell r="B380">
            <v>201202</v>
          </cell>
          <cell r="C380" t="str">
            <v>DISTRIGAS</v>
          </cell>
          <cell r="D380">
            <v>173774</v>
          </cell>
          <cell r="E380" t="str">
            <v>GAS</v>
          </cell>
          <cell r="F380">
            <v>0</v>
          </cell>
          <cell r="H380" t="str">
            <v>LNG - BG</v>
          </cell>
          <cell r="W380">
            <v>0</v>
          </cell>
        </row>
        <row r="381">
          <cell r="B381">
            <v>201202</v>
          </cell>
          <cell r="C381" t="str">
            <v>JARON</v>
          </cell>
          <cell r="D381">
            <v>180006</v>
          </cell>
          <cell r="E381" t="str">
            <v>FUTTRG</v>
          </cell>
          <cell r="F381">
            <v>-123950</v>
          </cell>
          <cell r="H381" t="str">
            <v>Sales - NIMO</v>
          </cell>
          <cell r="W381">
            <v>0</v>
          </cell>
        </row>
        <row r="382">
          <cell r="B382">
            <v>201202</v>
          </cell>
          <cell r="C382" t="str">
            <v>JARON</v>
          </cell>
          <cell r="D382">
            <v>180006</v>
          </cell>
          <cell r="E382" t="str">
            <v>GASTRG</v>
          </cell>
          <cell r="F382">
            <v>123950</v>
          </cell>
          <cell r="H382" t="str">
            <v>Sales - NIMO</v>
          </cell>
          <cell r="W382">
            <v>2468.5882000000001</v>
          </cell>
        </row>
        <row r="383">
          <cell r="B383">
            <v>201203</v>
          </cell>
          <cell r="C383" t="str">
            <v>BPCANADA</v>
          </cell>
          <cell r="D383">
            <v>48215</v>
          </cell>
          <cell r="E383" t="str">
            <v>GASIDX</v>
          </cell>
          <cell r="F383">
            <v>78520</v>
          </cell>
          <cell r="H383" t="str">
            <v>Supply - LI</v>
          </cell>
          <cell r="W383">
            <v>1367.3669100000002</v>
          </cell>
        </row>
        <row r="384">
          <cell r="B384">
            <v>201203</v>
          </cell>
          <cell r="C384" t="str">
            <v>BPCANADA</v>
          </cell>
          <cell r="D384">
            <v>48216</v>
          </cell>
          <cell r="E384" t="str">
            <v>GASIDX</v>
          </cell>
          <cell r="F384">
            <v>98460</v>
          </cell>
          <cell r="H384" t="str">
            <v>Supply - EN</v>
          </cell>
          <cell r="W384">
            <v>1714.6070550000002</v>
          </cell>
        </row>
        <row r="385">
          <cell r="B385">
            <v>201203</v>
          </cell>
          <cell r="C385" t="str">
            <v>BPCANADA</v>
          </cell>
          <cell r="D385">
            <v>48217</v>
          </cell>
          <cell r="E385" t="str">
            <v>GASIDX</v>
          </cell>
          <cell r="F385">
            <v>940960</v>
          </cell>
          <cell r="H385" t="str">
            <v>Supply - NY</v>
          </cell>
          <cell r="W385">
            <v>16386.112680000002</v>
          </cell>
        </row>
        <row r="386">
          <cell r="B386">
            <v>201203</v>
          </cell>
          <cell r="C386" t="str">
            <v>BPCANADA</v>
          </cell>
          <cell r="D386">
            <v>116952</v>
          </cell>
          <cell r="E386" t="str">
            <v>GASIDX</v>
          </cell>
          <cell r="F386">
            <v>331120</v>
          </cell>
          <cell r="H386" t="str">
            <v>Supply - BG</v>
          </cell>
          <cell r="W386">
            <v>5766.2064600000012</v>
          </cell>
        </row>
        <row r="387">
          <cell r="B387">
            <v>201203</v>
          </cell>
          <cell r="C387" t="str">
            <v>BPCANADA</v>
          </cell>
          <cell r="D387">
            <v>116953</v>
          </cell>
          <cell r="E387" t="str">
            <v>GASIDX</v>
          </cell>
          <cell r="F387">
            <v>51120</v>
          </cell>
          <cell r="H387" t="str">
            <v>Supply - EG</v>
          </cell>
          <cell r="W387">
            <v>890.2164600000001</v>
          </cell>
        </row>
        <row r="388">
          <cell r="B388">
            <v>201203</v>
          </cell>
          <cell r="C388" t="str">
            <v>DISTRIGAS</v>
          </cell>
          <cell r="D388">
            <v>173774</v>
          </cell>
          <cell r="E388" t="str">
            <v>GAS</v>
          </cell>
          <cell r="F388">
            <v>0</v>
          </cell>
          <cell r="H388" t="str">
            <v>LNG - BG</v>
          </cell>
          <cell r="W388">
            <v>0</v>
          </cell>
        </row>
        <row r="389">
          <cell r="B389">
            <v>201203</v>
          </cell>
          <cell r="C389" t="str">
            <v>JARON</v>
          </cell>
          <cell r="D389">
            <v>180006</v>
          </cell>
          <cell r="E389" t="str">
            <v>FUTTRG</v>
          </cell>
          <cell r="F389">
            <v>-132350</v>
          </cell>
          <cell r="H389" t="str">
            <v>Sales - NIMO</v>
          </cell>
          <cell r="W389">
            <v>0</v>
          </cell>
        </row>
        <row r="390">
          <cell r="B390">
            <v>201203</v>
          </cell>
          <cell r="C390" t="str">
            <v>JARON</v>
          </cell>
          <cell r="D390">
            <v>180006</v>
          </cell>
          <cell r="E390" t="str">
            <v>GASTRG</v>
          </cell>
          <cell r="F390">
            <v>132350</v>
          </cell>
          <cell r="H390" t="str">
            <v>Sales - NIMO</v>
          </cell>
          <cell r="W390">
            <v>2634.0297</v>
          </cell>
        </row>
        <row r="391">
          <cell r="B391">
            <v>201204</v>
          </cell>
          <cell r="C391" t="str">
            <v>DISTRIGAS</v>
          </cell>
          <cell r="D391">
            <v>173774</v>
          </cell>
          <cell r="E391" t="str">
            <v>GAS</v>
          </cell>
          <cell r="F391">
            <v>0</v>
          </cell>
          <cell r="H391" t="str">
            <v>LNG - BG</v>
          </cell>
          <cell r="W391">
            <v>0</v>
          </cell>
        </row>
        <row r="392">
          <cell r="B392">
            <v>201205</v>
          </cell>
          <cell r="C392" t="str">
            <v>DISTRIGAS</v>
          </cell>
          <cell r="D392">
            <v>173774</v>
          </cell>
          <cell r="E392" t="str">
            <v>GAS</v>
          </cell>
          <cell r="F392">
            <v>0</v>
          </cell>
          <cell r="H392" t="str">
            <v>LNG - BG</v>
          </cell>
          <cell r="W392">
            <v>0</v>
          </cell>
        </row>
        <row r="393">
          <cell r="B393">
            <v>201206</v>
          </cell>
          <cell r="C393" t="str">
            <v>DISTRIGAS</v>
          </cell>
          <cell r="D393">
            <v>173774</v>
          </cell>
          <cell r="E393" t="str">
            <v>GAS</v>
          </cell>
          <cell r="F393">
            <v>0</v>
          </cell>
          <cell r="H393" t="str">
            <v>LNG - BG</v>
          </cell>
          <cell r="W393">
            <v>0</v>
          </cell>
        </row>
        <row r="394">
          <cell r="B394">
            <v>201207</v>
          </cell>
          <cell r="C394" t="str">
            <v>DISTRIGAS</v>
          </cell>
          <cell r="D394">
            <v>173774</v>
          </cell>
          <cell r="E394" t="str">
            <v>GAS</v>
          </cell>
          <cell r="F394">
            <v>0</v>
          </cell>
          <cell r="H394" t="str">
            <v>LNG - BG</v>
          </cell>
          <cell r="W394">
            <v>0</v>
          </cell>
        </row>
        <row r="395">
          <cell r="B395">
            <v>201208</v>
          </cell>
          <cell r="C395" t="str">
            <v>DISTRIGAS</v>
          </cell>
          <cell r="D395">
            <v>173774</v>
          </cell>
          <cell r="E395" t="str">
            <v>GAS</v>
          </cell>
          <cell r="F395">
            <v>0</v>
          </cell>
          <cell r="H395" t="str">
            <v>LNG - BG</v>
          </cell>
          <cell r="W395">
            <v>0</v>
          </cell>
        </row>
        <row r="396">
          <cell r="B396">
            <v>201209</v>
          </cell>
          <cell r="C396" t="str">
            <v>DISTRIGAS</v>
          </cell>
          <cell r="D396">
            <v>173774</v>
          </cell>
          <cell r="E396" t="str">
            <v>GAS</v>
          </cell>
          <cell r="F396">
            <v>0</v>
          </cell>
          <cell r="H396" t="str">
            <v>LNG - BG</v>
          </cell>
          <cell r="W396">
            <v>0</v>
          </cell>
        </row>
        <row r="397">
          <cell r="B397">
            <v>201210</v>
          </cell>
          <cell r="C397" t="str">
            <v>DISTRIGAS</v>
          </cell>
          <cell r="D397">
            <v>173774</v>
          </cell>
          <cell r="E397" t="str">
            <v>GAS</v>
          </cell>
          <cell r="F397">
            <v>0</v>
          </cell>
          <cell r="H397" t="str">
            <v>LNG - BG</v>
          </cell>
          <cell r="W397">
            <v>0</v>
          </cell>
        </row>
        <row r="398">
          <cell r="B398">
            <v>201211</v>
          </cell>
          <cell r="C398" t="str">
            <v>DISTRIGAS</v>
          </cell>
          <cell r="D398">
            <v>173774</v>
          </cell>
          <cell r="E398" t="str">
            <v>GAS</v>
          </cell>
          <cell r="F398">
            <v>0</v>
          </cell>
          <cell r="H398" t="str">
            <v>LNG - BG</v>
          </cell>
          <cell r="W398">
            <v>0</v>
          </cell>
        </row>
        <row r="399">
          <cell r="B399">
            <v>201212</v>
          </cell>
          <cell r="C399" t="str">
            <v>DISTRIGAS</v>
          </cell>
          <cell r="D399">
            <v>173774</v>
          </cell>
          <cell r="E399" t="str">
            <v>GAS</v>
          </cell>
          <cell r="F399">
            <v>0</v>
          </cell>
          <cell r="H399" t="str">
            <v>LNG - BG</v>
          </cell>
          <cell r="W399">
            <v>0</v>
          </cell>
        </row>
        <row r="400">
          <cell r="B400">
            <v>201301</v>
          </cell>
          <cell r="C400" t="str">
            <v>DISTRIGAS</v>
          </cell>
          <cell r="D400">
            <v>173774</v>
          </cell>
          <cell r="E400" t="str">
            <v>GAS</v>
          </cell>
          <cell r="F400">
            <v>0</v>
          </cell>
          <cell r="H400" t="str">
            <v>LNG - BG</v>
          </cell>
          <cell r="W400">
            <v>0</v>
          </cell>
        </row>
        <row r="401">
          <cell r="B401">
            <v>201302</v>
          </cell>
          <cell r="C401" t="str">
            <v>DISTRIGAS</v>
          </cell>
          <cell r="D401">
            <v>173774</v>
          </cell>
          <cell r="E401" t="str">
            <v>GAS</v>
          </cell>
          <cell r="F401">
            <v>0</v>
          </cell>
          <cell r="H401" t="str">
            <v>LNG - BG</v>
          </cell>
          <cell r="W401">
            <v>0</v>
          </cell>
        </row>
        <row r="402">
          <cell r="B402">
            <v>201303</v>
          </cell>
          <cell r="C402" t="str">
            <v>DISTRIGAS</v>
          </cell>
          <cell r="D402">
            <v>173774</v>
          </cell>
          <cell r="E402" t="str">
            <v>GAS</v>
          </cell>
          <cell r="F402">
            <v>0</v>
          </cell>
          <cell r="H402" t="str">
            <v>LNG - BG</v>
          </cell>
          <cell r="W402">
            <v>0</v>
          </cell>
        </row>
        <row r="403">
          <cell r="B403">
            <v>201304</v>
          </cell>
          <cell r="C403" t="str">
            <v>DISTRIGAS</v>
          </cell>
          <cell r="D403">
            <v>173774</v>
          </cell>
          <cell r="E403" t="str">
            <v>GAS</v>
          </cell>
          <cell r="F403">
            <v>0</v>
          </cell>
          <cell r="H403" t="str">
            <v>LNG - BG</v>
          </cell>
          <cell r="W403">
            <v>0</v>
          </cell>
        </row>
        <row r="404">
          <cell r="B404">
            <v>201305</v>
          </cell>
          <cell r="C404" t="str">
            <v>DISTRIGAS</v>
          </cell>
          <cell r="D404">
            <v>173774</v>
          </cell>
          <cell r="E404" t="str">
            <v>GAS</v>
          </cell>
          <cell r="F404">
            <v>0</v>
          </cell>
          <cell r="H404" t="str">
            <v>LNG - BG</v>
          </cell>
          <cell r="W404">
            <v>0</v>
          </cell>
        </row>
        <row r="405">
          <cell r="B405">
            <v>201306</v>
          </cell>
          <cell r="C405" t="str">
            <v>DISTRIGAS</v>
          </cell>
          <cell r="D405">
            <v>173774</v>
          </cell>
          <cell r="E405" t="str">
            <v>GAS</v>
          </cell>
          <cell r="F405">
            <v>0</v>
          </cell>
          <cell r="H405" t="str">
            <v>LNG - BG</v>
          </cell>
          <cell r="W405">
            <v>0</v>
          </cell>
        </row>
        <row r="406">
          <cell r="B406">
            <v>201307</v>
          </cell>
          <cell r="C406" t="str">
            <v>DISTRIGAS</v>
          </cell>
          <cell r="D406">
            <v>173774</v>
          </cell>
          <cell r="E406" t="str">
            <v>GAS</v>
          </cell>
          <cell r="F406">
            <v>0</v>
          </cell>
          <cell r="H406" t="str">
            <v>LNG - BG</v>
          </cell>
          <cell r="W406">
            <v>0</v>
          </cell>
        </row>
        <row r="407">
          <cell r="B407">
            <v>201308</v>
          </cell>
          <cell r="C407" t="str">
            <v>DISTRIGAS</v>
          </cell>
          <cell r="D407">
            <v>173774</v>
          </cell>
          <cell r="E407" t="str">
            <v>GAS</v>
          </cell>
          <cell r="F407">
            <v>0</v>
          </cell>
          <cell r="H407" t="str">
            <v>LNG - BG</v>
          </cell>
          <cell r="W407">
            <v>0</v>
          </cell>
        </row>
        <row r="408">
          <cell r="B408">
            <v>201309</v>
          </cell>
          <cell r="C408" t="str">
            <v>DISTRIGAS</v>
          </cell>
          <cell r="D408">
            <v>173774</v>
          </cell>
          <cell r="E408" t="str">
            <v>GAS</v>
          </cell>
          <cell r="F408">
            <v>0</v>
          </cell>
          <cell r="H408" t="str">
            <v>LNG - BG</v>
          </cell>
          <cell r="W408">
            <v>0</v>
          </cell>
        </row>
        <row r="409">
          <cell r="B409">
            <v>201310</v>
          </cell>
          <cell r="C409" t="str">
            <v>DISTRIGAS</v>
          </cell>
          <cell r="D409">
            <v>173774</v>
          </cell>
          <cell r="E409" t="str">
            <v>GAS</v>
          </cell>
          <cell r="F409">
            <v>0</v>
          </cell>
          <cell r="H409" t="str">
            <v>LNG - BG</v>
          </cell>
          <cell r="W409">
            <v>0</v>
          </cell>
        </row>
        <row r="410">
          <cell r="B410">
            <v>201311</v>
          </cell>
          <cell r="C410" t="str">
            <v>DISTRIGAS</v>
          </cell>
          <cell r="D410">
            <v>173774</v>
          </cell>
          <cell r="E410" t="str">
            <v>GAS</v>
          </cell>
          <cell r="F410">
            <v>0</v>
          </cell>
          <cell r="H410" t="str">
            <v>LNG - BG</v>
          </cell>
          <cell r="W410">
            <v>0</v>
          </cell>
        </row>
        <row r="411">
          <cell r="B411">
            <v>201312</v>
          </cell>
          <cell r="C411" t="str">
            <v>DISTRIGAS</v>
          </cell>
          <cell r="D411">
            <v>173774</v>
          </cell>
          <cell r="E411" t="str">
            <v>GAS</v>
          </cell>
          <cell r="F411">
            <v>0</v>
          </cell>
          <cell r="H411" t="str">
            <v>LNG - BG</v>
          </cell>
          <cell r="W411">
            <v>0</v>
          </cell>
        </row>
        <row r="412">
          <cell r="B412">
            <v>201401</v>
          </cell>
          <cell r="C412" t="str">
            <v>DISTRIGAS</v>
          </cell>
          <cell r="D412">
            <v>173774</v>
          </cell>
          <cell r="E412" t="str">
            <v>GAS</v>
          </cell>
          <cell r="F412">
            <v>0</v>
          </cell>
          <cell r="H412" t="str">
            <v>LNG - BG</v>
          </cell>
          <cell r="W412">
            <v>0</v>
          </cell>
        </row>
        <row r="413">
          <cell r="B413">
            <v>201402</v>
          </cell>
          <cell r="C413" t="str">
            <v>DISTRIGAS</v>
          </cell>
          <cell r="D413">
            <v>173774</v>
          </cell>
          <cell r="E413" t="str">
            <v>GAS</v>
          </cell>
          <cell r="F413">
            <v>0</v>
          </cell>
          <cell r="H413" t="str">
            <v>LNG - BG</v>
          </cell>
          <cell r="W413">
            <v>0</v>
          </cell>
        </row>
        <row r="414">
          <cell r="B414">
            <v>201403</v>
          </cell>
          <cell r="C414" t="str">
            <v>DISTRIGAS</v>
          </cell>
          <cell r="D414">
            <v>173774</v>
          </cell>
          <cell r="E414" t="str">
            <v>GAS</v>
          </cell>
          <cell r="F414">
            <v>0</v>
          </cell>
          <cell r="H414" t="str">
            <v>LNG - BG</v>
          </cell>
          <cell r="W414">
            <v>0</v>
          </cell>
        </row>
        <row r="415">
          <cell r="B415">
            <v>201404</v>
          </cell>
          <cell r="C415" t="str">
            <v>DISTRIGAS</v>
          </cell>
          <cell r="D415">
            <v>173774</v>
          </cell>
          <cell r="E415" t="str">
            <v>GAS</v>
          </cell>
          <cell r="F415">
            <v>0</v>
          </cell>
          <cell r="H415" t="str">
            <v>LNG - BG</v>
          </cell>
          <cell r="W415">
            <v>0</v>
          </cell>
        </row>
        <row r="416">
          <cell r="B416">
            <v>201405</v>
          </cell>
          <cell r="C416" t="str">
            <v>DISTRIGAS</v>
          </cell>
          <cell r="D416">
            <v>173774</v>
          </cell>
          <cell r="E416" t="str">
            <v>GAS</v>
          </cell>
          <cell r="F416">
            <v>0</v>
          </cell>
          <cell r="H416" t="str">
            <v>LNG - BG</v>
          </cell>
          <cell r="W416">
            <v>0</v>
          </cell>
        </row>
        <row r="417">
          <cell r="B417">
            <v>201406</v>
          </cell>
          <cell r="C417" t="str">
            <v>DISTRIGAS</v>
          </cell>
          <cell r="D417">
            <v>173774</v>
          </cell>
          <cell r="E417" t="str">
            <v>GAS</v>
          </cell>
          <cell r="F417">
            <v>0</v>
          </cell>
          <cell r="H417" t="str">
            <v>LNG - BG</v>
          </cell>
          <cell r="W417">
            <v>0</v>
          </cell>
        </row>
        <row r="418">
          <cell r="B418">
            <v>201407</v>
          </cell>
          <cell r="C418" t="str">
            <v>DISTRIGAS</v>
          </cell>
          <cell r="D418">
            <v>173774</v>
          </cell>
          <cell r="E418" t="str">
            <v>GAS</v>
          </cell>
          <cell r="F418">
            <v>0</v>
          </cell>
          <cell r="H418" t="str">
            <v>LNG - BG</v>
          </cell>
          <cell r="W418">
            <v>0</v>
          </cell>
        </row>
        <row r="419">
          <cell r="B419">
            <v>201408</v>
          </cell>
          <cell r="C419" t="str">
            <v>DISTRIGAS</v>
          </cell>
          <cell r="D419">
            <v>173774</v>
          </cell>
          <cell r="E419" t="str">
            <v>GAS</v>
          </cell>
          <cell r="F419">
            <v>0</v>
          </cell>
          <cell r="H419" t="str">
            <v>LNG - BG</v>
          </cell>
          <cell r="W419">
            <v>0</v>
          </cell>
        </row>
        <row r="420">
          <cell r="B420">
            <v>201409</v>
          </cell>
          <cell r="C420" t="str">
            <v>DISTRIGAS</v>
          </cell>
          <cell r="D420">
            <v>173774</v>
          </cell>
          <cell r="E420" t="str">
            <v>GAS</v>
          </cell>
          <cell r="F420">
            <v>0</v>
          </cell>
          <cell r="H420" t="str">
            <v>LNG - BG</v>
          </cell>
          <cell r="W420">
            <v>0</v>
          </cell>
        </row>
        <row r="421">
          <cell r="B421">
            <v>201410</v>
          </cell>
          <cell r="C421" t="str">
            <v>DISTRIGAS</v>
          </cell>
          <cell r="D421">
            <v>173774</v>
          </cell>
          <cell r="E421" t="str">
            <v>GAS</v>
          </cell>
          <cell r="F421">
            <v>0</v>
          </cell>
          <cell r="H421" t="str">
            <v>LNG - BG</v>
          </cell>
          <cell r="W421">
            <v>0</v>
          </cell>
        </row>
        <row r="422">
          <cell r="B422">
            <v>201104</v>
          </cell>
          <cell r="C422" t="str">
            <v>BGLNG</v>
          </cell>
          <cell r="D422">
            <v>181205</v>
          </cell>
          <cell r="E422" t="str">
            <v>FUTTRG</v>
          </cell>
          <cell r="F422">
            <v>0</v>
          </cell>
          <cell r="H422" t="str">
            <v>WSS OSS - NY</v>
          </cell>
          <cell r="W422">
            <v>0</v>
          </cell>
        </row>
        <row r="423">
          <cell r="B423">
            <v>201104</v>
          </cell>
          <cell r="C423" t="str">
            <v>BGLNG</v>
          </cell>
          <cell r="D423">
            <v>181205</v>
          </cell>
          <cell r="E423" t="str">
            <v>GAS</v>
          </cell>
          <cell r="F423">
            <v>-129000</v>
          </cell>
          <cell r="H423" t="str">
            <v>WSS OSS - NY</v>
          </cell>
          <cell r="W423">
            <v>2579.4839999999999</v>
          </cell>
        </row>
        <row r="424">
          <cell r="B424">
            <v>201104</v>
          </cell>
          <cell r="C424" t="str">
            <v>BGLNG</v>
          </cell>
          <cell r="D424">
            <v>181205</v>
          </cell>
          <cell r="E424" t="str">
            <v>GASTRG</v>
          </cell>
          <cell r="F424">
            <v>0</v>
          </cell>
          <cell r="H424" t="str">
            <v>WSS OSS - NY</v>
          </cell>
          <cell r="W424">
            <v>0</v>
          </cell>
        </row>
        <row r="425">
          <cell r="B425">
            <v>201104</v>
          </cell>
          <cell r="C425" t="str">
            <v>BGLNG</v>
          </cell>
          <cell r="D425">
            <v>181333</v>
          </cell>
          <cell r="E425" t="str">
            <v>FUTTRG</v>
          </cell>
          <cell r="F425">
            <v>0</v>
          </cell>
          <cell r="H425" t="str">
            <v>WSS OSS - NY</v>
          </cell>
          <cell r="W425">
            <v>0</v>
          </cell>
        </row>
        <row r="426">
          <cell r="B426">
            <v>201104</v>
          </cell>
          <cell r="C426" t="str">
            <v>BGLNG</v>
          </cell>
          <cell r="D426">
            <v>181333</v>
          </cell>
          <cell r="E426" t="str">
            <v>GAS</v>
          </cell>
          <cell r="F426">
            <v>-1830</v>
          </cell>
          <cell r="H426" t="str">
            <v>WSS OSS - NY</v>
          </cell>
          <cell r="W426">
            <v>36.592680000000001</v>
          </cell>
        </row>
        <row r="427">
          <cell r="B427">
            <v>201104</v>
          </cell>
          <cell r="C427" t="str">
            <v>BGLNG</v>
          </cell>
          <cell r="D427">
            <v>181333</v>
          </cell>
          <cell r="E427" t="str">
            <v>GASTRG</v>
          </cell>
          <cell r="F427">
            <v>0</v>
          </cell>
          <cell r="H427" t="str">
            <v>WSS OSS - NY</v>
          </cell>
          <cell r="W427">
            <v>0</v>
          </cell>
        </row>
        <row r="428">
          <cell r="B428">
            <v>201104</v>
          </cell>
          <cell r="C428" t="str">
            <v>CARGILL</v>
          </cell>
          <cell r="D428">
            <v>180569</v>
          </cell>
          <cell r="E428" t="str">
            <v>GASIDX</v>
          </cell>
          <cell r="F428">
            <v>-300000</v>
          </cell>
          <cell r="H428" t="str">
            <v>WSS OSS - NY</v>
          </cell>
          <cell r="W428">
            <v>5998.8</v>
          </cell>
        </row>
        <row r="429">
          <cell r="B429">
            <v>201104</v>
          </cell>
          <cell r="C429" t="str">
            <v>COLONIAL</v>
          </cell>
          <cell r="D429">
            <v>181654</v>
          </cell>
          <cell r="E429" t="str">
            <v>GAS</v>
          </cell>
          <cell r="F429">
            <v>-69330</v>
          </cell>
          <cell r="H429" t="str">
            <v>Supply - BG</v>
          </cell>
          <cell r="W429">
            <v>0</v>
          </cell>
        </row>
        <row r="430">
          <cell r="B430">
            <v>201104</v>
          </cell>
          <cell r="C430" t="str">
            <v>LI</v>
          </cell>
          <cell r="D430">
            <v>35675</v>
          </cell>
          <cell r="E430" t="str">
            <v>GAS</v>
          </cell>
          <cell r="F430">
            <v>0</v>
          </cell>
          <cell r="H430" t="str">
            <v>LDC Gas Usage - LI</v>
          </cell>
          <cell r="W430">
            <v>0</v>
          </cell>
        </row>
        <row r="431">
          <cell r="B431">
            <v>201104</v>
          </cell>
          <cell r="C431" t="str">
            <v>LI</v>
          </cell>
          <cell r="D431">
            <v>181791</v>
          </cell>
          <cell r="E431" t="str">
            <v>GAS</v>
          </cell>
          <cell r="F431">
            <v>-240600</v>
          </cell>
          <cell r="H431" t="str">
            <v>WSS OSS - NY</v>
          </cell>
          <cell r="W431">
            <v>0</v>
          </cell>
        </row>
        <row r="432">
          <cell r="B432">
            <v>201104</v>
          </cell>
          <cell r="C432" t="str">
            <v>LI</v>
          </cell>
          <cell r="D432">
            <v>181797</v>
          </cell>
          <cell r="E432" t="str">
            <v>GASGDA</v>
          </cell>
          <cell r="F432">
            <v>-1070220</v>
          </cell>
          <cell r="H432" t="str">
            <v>WSS OSS - NY</v>
          </cell>
          <cell r="W432">
            <v>0</v>
          </cell>
        </row>
        <row r="433">
          <cell r="B433">
            <v>201104</v>
          </cell>
          <cell r="C433" t="str">
            <v>MACQUARIE</v>
          </cell>
          <cell r="D433">
            <v>180567</v>
          </cell>
          <cell r="E433" t="str">
            <v>GASIDX</v>
          </cell>
          <cell r="F433">
            <v>-240600</v>
          </cell>
          <cell r="H433" t="str">
            <v>WSS OSS - LI</v>
          </cell>
          <cell r="W433">
            <v>4811.0375999999997</v>
          </cell>
        </row>
        <row r="434">
          <cell r="B434">
            <v>201104</v>
          </cell>
          <cell r="C434" t="str">
            <v>MACQUARIE</v>
          </cell>
          <cell r="D434">
            <v>180568</v>
          </cell>
          <cell r="E434" t="str">
            <v>GASIDX</v>
          </cell>
          <cell r="F434">
            <v>-150000</v>
          </cell>
          <cell r="H434" t="str">
            <v>WSS OSS - NY</v>
          </cell>
          <cell r="W434">
            <v>2999.4</v>
          </cell>
        </row>
        <row r="435">
          <cell r="B435">
            <v>201104</v>
          </cell>
          <cell r="C435" t="str">
            <v>NJRENERGY</v>
          </cell>
          <cell r="D435">
            <v>181802</v>
          </cell>
          <cell r="E435" t="str">
            <v>GAS</v>
          </cell>
          <cell r="F435">
            <v>0</v>
          </cell>
          <cell r="H435" t="str">
            <v>Sales - EN</v>
          </cell>
          <cell r="W435">
            <v>0</v>
          </cell>
        </row>
        <row r="436">
          <cell r="B436">
            <v>201104</v>
          </cell>
          <cell r="C436" t="str">
            <v>OXY</v>
          </cell>
          <cell r="D436">
            <v>180719</v>
          </cell>
          <cell r="E436" t="str">
            <v>GASIDX</v>
          </cell>
          <cell r="F436">
            <v>-450000</v>
          </cell>
          <cell r="H436" t="str">
            <v>WSS OSS - NY</v>
          </cell>
          <cell r="W436">
            <v>8998.2000000000007</v>
          </cell>
        </row>
        <row r="437">
          <cell r="B437">
            <v>201104</v>
          </cell>
          <cell r="C437" t="str">
            <v>SEMPRA</v>
          </cell>
          <cell r="D437">
            <v>180853</v>
          </cell>
          <cell r="E437" t="str">
            <v>GASIDX</v>
          </cell>
          <cell r="F437">
            <v>-90000</v>
          </cell>
          <cell r="H437" t="str">
            <v>WSS OSS - NY</v>
          </cell>
          <cell r="W437">
            <v>1799.64</v>
          </cell>
        </row>
        <row r="438">
          <cell r="B438">
            <v>201104</v>
          </cell>
          <cell r="C438" t="str">
            <v>TCO</v>
          </cell>
          <cell r="D438">
            <v>181689</v>
          </cell>
          <cell r="E438" t="str">
            <v>GAS</v>
          </cell>
          <cell r="F438">
            <v>0</v>
          </cell>
          <cell r="H438" t="str">
            <v>Optimization - NEC</v>
          </cell>
          <cell r="W438">
            <v>0</v>
          </cell>
        </row>
        <row r="439">
          <cell r="B439">
            <v>201104</v>
          </cell>
          <cell r="C439" t="str">
            <v>TOTAL</v>
          </cell>
          <cell r="D439">
            <v>181331</v>
          </cell>
          <cell r="E439" t="str">
            <v>GASIDX</v>
          </cell>
          <cell r="F439">
            <v>-1200000</v>
          </cell>
          <cell r="H439" t="str">
            <v>WSS OSS - NY</v>
          </cell>
          <cell r="W439">
            <v>23995.200000000001</v>
          </cell>
        </row>
        <row r="440">
          <cell r="B440">
            <v>201105</v>
          </cell>
          <cell r="C440" t="str">
            <v>LI</v>
          </cell>
          <cell r="D440">
            <v>181791</v>
          </cell>
          <cell r="E440" t="str">
            <v>GAS</v>
          </cell>
          <cell r="F440">
            <v>-248620</v>
          </cell>
          <cell r="H440" t="str">
            <v>WSS OSS - NY</v>
          </cell>
          <cell r="W440">
            <v>0</v>
          </cell>
        </row>
        <row r="441">
          <cell r="B441">
            <v>201105</v>
          </cell>
          <cell r="C441" t="str">
            <v>NJRENERGY</v>
          </cell>
          <cell r="D441">
            <v>181802</v>
          </cell>
          <cell r="E441" t="str">
            <v>GAS</v>
          </cell>
          <cell r="F441">
            <v>0</v>
          </cell>
          <cell r="H441" t="str">
            <v>Sales - EN</v>
          </cell>
          <cell r="W441">
            <v>0</v>
          </cell>
        </row>
        <row r="442">
          <cell r="B442">
            <v>201106</v>
          </cell>
          <cell r="C442" t="str">
            <v>LI</v>
          </cell>
          <cell r="D442">
            <v>181791</v>
          </cell>
          <cell r="E442" t="str">
            <v>GAS</v>
          </cell>
          <cell r="F442">
            <v>-240600</v>
          </cell>
          <cell r="H442" t="str">
            <v>WSS OSS - NY</v>
          </cell>
          <cell r="W442">
            <v>0</v>
          </cell>
        </row>
        <row r="443">
          <cell r="B443">
            <v>201106</v>
          </cell>
          <cell r="C443" t="str">
            <v>NJRENERGY</v>
          </cell>
          <cell r="D443">
            <v>181802</v>
          </cell>
          <cell r="E443" t="str">
            <v>GAS</v>
          </cell>
          <cell r="F443">
            <v>0</v>
          </cell>
          <cell r="H443" t="str">
            <v>Sales - EN</v>
          </cell>
          <cell r="W443">
            <v>0</v>
          </cell>
        </row>
        <row r="444">
          <cell r="B444">
            <v>201107</v>
          </cell>
          <cell r="C444" t="str">
            <v>LI</v>
          </cell>
          <cell r="D444">
            <v>181791</v>
          </cell>
          <cell r="E444" t="str">
            <v>GAS</v>
          </cell>
          <cell r="F444">
            <v>-248620</v>
          </cell>
          <cell r="H444" t="str">
            <v>WSS OSS - NY</v>
          </cell>
          <cell r="W444">
            <v>0</v>
          </cell>
        </row>
        <row r="445">
          <cell r="B445">
            <v>201107</v>
          </cell>
          <cell r="C445" t="str">
            <v>NJRENERGY</v>
          </cell>
          <cell r="D445">
            <v>181802</v>
          </cell>
          <cell r="E445" t="str">
            <v>GAS</v>
          </cell>
          <cell r="F445">
            <v>0</v>
          </cell>
          <cell r="H445" t="str">
            <v>Sales - EN</v>
          </cell>
          <cell r="W445">
            <v>0</v>
          </cell>
        </row>
        <row r="446">
          <cell r="B446">
            <v>201108</v>
          </cell>
          <cell r="C446" t="str">
            <v>LI</v>
          </cell>
          <cell r="D446">
            <v>181791</v>
          </cell>
          <cell r="E446" t="str">
            <v>GAS</v>
          </cell>
          <cell r="F446">
            <v>-248620</v>
          </cell>
          <cell r="H446" t="str">
            <v>WSS OSS - NY</v>
          </cell>
          <cell r="W446">
            <v>0</v>
          </cell>
        </row>
        <row r="447">
          <cell r="B447">
            <v>201108</v>
          </cell>
          <cell r="C447" t="str">
            <v>NJRENERGY</v>
          </cell>
          <cell r="D447">
            <v>181802</v>
          </cell>
          <cell r="E447" t="str">
            <v>GAS</v>
          </cell>
          <cell r="F447">
            <v>0</v>
          </cell>
          <cell r="H447" t="str">
            <v>Sales - EN</v>
          </cell>
          <cell r="W447">
            <v>0</v>
          </cell>
        </row>
        <row r="448">
          <cell r="B448">
            <v>201109</v>
          </cell>
          <cell r="C448" t="str">
            <v>LI</v>
          </cell>
          <cell r="D448">
            <v>181791</v>
          </cell>
          <cell r="E448" t="str">
            <v>GAS</v>
          </cell>
          <cell r="F448">
            <v>-240600</v>
          </cell>
          <cell r="H448" t="str">
            <v>WSS OSS - NY</v>
          </cell>
          <cell r="W448">
            <v>0</v>
          </cell>
        </row>
        <row r="449">
          <cell r="B449">
            <v>201109</v>
          </cell>
          <cell r="C449" t="str">
            <v>NJRENERGY</v>
          </cell>
          <cell r="D449">
            <v>181802</v>
          </cell>
          <cell r="E449" t="str">
            <v>GAS</v>
          </cell>
          <cell r="F449">
            <v>0</v>
          </cell>
          <cell r="H449" t="str">
            <v>Sales - EN</v>
          </cell>
          <cell r="W449">
            <v>0</v>
          </cell>
        </row>
        <row r="450">
          <cell r="B450">
            <v>201110</v>
          </cell>
          <cell r="C450" t="str">
            <v>LI</v>
          </cell>
          <cell r="D450">
            <v>181791</v>
          </cell>
          <cell r="E450" t="str">
            <v>GAS</v>
          </cell>
          <cell r="F450">
            <v>-248620</v>
          </cell>
          <cell r="H450" t="str">
            <v>WSS OSS - NY</v>
          </cell>
          <cell r="W450">
            <v>0</v>
          </cell>
        </row>
        <row r="451">
          <cell r="B451">
            <v>201110</v>
          </cell>
          <cell r="C451" t="str">
            <v>NJRENERGY</v>
          </cell>
          <cell r="D451">
            <v>181802</v>
          </cell>
          <cell r="E451" t="str">
            <v>GAS</v>
          </cell>
          <cell r="F451">
            <v>0</v>
          </cell>
          <cell r="H451" t="str">
            <v>Sales - EN</v>
          </cell>
          <cell r="W451">
            <v>0</v>
          </cell>
        </row>
        <row r="452">
          <cell r="B452">
            <v>201111</v>
          </cell>
          <cell r="C452" t="str">
            <v>BP</v>
          </cell>
          <cell r="D452">
            <v>180007</v>
          </cell>
          <cell r="E452" t="str">
            <v>FUTTRG</v>
          </cell>
          <cell r="F452">
            <v>128580</v>
          </cell>
          <cell r="H452" t="str">
            <v>Sales - NIMO</v>
          </cell>
          <cell r="W452">
            <v>0</v>
          </cell>
        </row>
        <row r="453">
          <cell r="B453">
            <v>201111</v>
          </cell>
          <cell r="C453" t="str">
            <v>BP</v>
          </cell>
          <cell r="D453">
            <v>180007</v>
          </cell>
          <cell r="E453" t="str">
            <v>GASTRG</v>
          </cell>
          <cell r="F453">
            <v>-128580</v>
          </cell>
          <cell r="H453" t="str">
            <v>Sales - NIMO</v>
          </cell>
          <cell r="W453">
            <v>2564.9138400000002</v>
          </cell>
        </row>
        <row r="454">
          <cell r="B454">
            <v>201111</v>
          </cell>
          <cell r="C454" t="str">
            <v>LI</v>
          </cell>
          <cell r="D454">
            <v>181791</v>
          </cell>
          <cell r="E454" t="str">
            <v>GAS</v>
          </cell>
          <cell r="F454">
            <v>-240600</v>
          </cell>
          <cell r="H454" t="str">
            <v>WSS OSS - NY</v>
          </cell>
          <cell r="W454">
            <v>0</v>
          </cell>
        </row>
        <row r="455">
          <cell r="B455">
            <v>201112</v>
          </cell>
          <cell r="C455" t="str">
            <v>BP</v>
          </cell>
          <cell r="D455">
            <v>180007</v>
          </cell>
          <cell r="E455" t="str">
            <v>FUTTRG</v>
          </cell>
          <cell r="F455">
            <v>132760</v>
          </cell>
          <cell r="H455" t="str">
            <v>Sales - NIMO</v>
          </cell>
          <cell r="W455">
            <v>0</v>
          </cell>
        </row>
        <row r="456">
          <cell r="B456">
            <v>201112</v>
          </cell>
          <cell r="C456" t="str">
            <v>BP</v>
          </cell>
          <cell r="D456">
            <v>180007</v>
          </cell>
          <cell r="E456" t="str">
            <v>GASTRG</v>
          </cell>
          <cell r="F456">
            <v>-132760</v>
          </cell>
          <cell r="H456" t="str">
            <v>Sales - NIMO</v>
          </cell>
          <cell r="W456">
            <v>2646.9688799999999</v>
          </cell>
        </row>
        <row r="457">
          <cell r="B457">
            <v>201112</v>
          </cell>
          <cell r="C457" t="str">
            <v>LI</v>
          </cell>
          <cell r="D457">
            <v>181791</v>
          </cell>
          <cell r="E457" t="str">
            <v>GAS</v>
          </cell>
          <cell r="F457">
            <v>-248620</v>
          </cell>
          <cell r="H457" t="str">
            <v>WSS OSS - NY</v>
          </cell>
          <cell r="W457">
            <v>0</v>
          </cell>
        </row>
        <row r="458">
          <cell r="B458">
            <v>201201</v>
          </cell>
          <cell r="C458" t="str">
            <v>BP</v>
          </cell>
          <cell r="D458">
            <v>180007</v>
          </cell>
          <cell r="E458" t="str">
            <v>FUTTRG</v>
          </cell>
          <cell r="F458">
            <v>132630</v>
          </cell>
          <cell r="H458" t="str">
            <v>Sales - NIMO</v>
          </cell>
          <cell r="W458">
            <v>0</v>
          </cell>
        </row>
        <row r="459">
          <cell r="B459">
            <v>201201</v>
          </cell>
          <cell r="C459" t="str">
            <v>BP</v>
          </cell>
          <cell r="D459">
            <v>180007</v>
          </cell>
          <cell r="E459" t="str">
            <v>GASTRG</v>
          </cell>
          <cell r="F459">
            <v>-132630</v>
          </cell>
          <cell r="H459" t="str">
            <v>Sales - NIMO</v>
          </cell>
          <cell r="W459">
            <v>2643.0506399999999</v>
          </cell>
        </row>
        <row r="460">
          <cell r="B460">
            <v>201201</v>
          </cell>
          <cell r="C460" t="str">
            <v>LI</v>
          </cell>
          <cell r="D460">
            <v>181791</v>
          </cell>
          <cell r="E460" t="str">
            <v>GAS</v>
          </cell>
          <cell r="F460">
            <v>-248620</v>
          </cell>
          <cell r="H460" t="str">
            <v>WSS OSS - NY</v>
          </cell>
          <cell r="W460">
            <v>0</v>
          </cell>
        </row>
        <row r="461">
          <cell r="B461">
            <v>201202</v>
          </cell>
          <cell r="C461" t="str">
            <v>BP</v>
          </cell>
          <cell r="D461">
            <v>180007</v>
          </cell>
          <cell r="E461" t="str">
            <v>FUTTRG</v>
          </cell>
          <cell r="F461">
            <v>123950</v>
          </cell>
          <cell r="H461" t="str">
            <v>Sales - NIMO</v>
          </cell>
          <cell r="W461">
            <v>0</v>
          </cell>
        </row>
        <row r="462">
          <cell r="B462">
            <v>201202</v>
          </cell>
          <cell r="C462" t="str">
            <v>BP</v>
          </cell>
          <cell r="D462">
            <v>180007</v>
          </cell>
          <cell r="E462" t="str">
            <v>GASTRG</v>
          </cell>
          <cell r="F462">
            <v>-123950</v>
          </cell>
          <cell r="H462" t="str">
            <v>Sales - NIMO</v>
          </cell>
          <cell r="W462">
            <v>2468.5882000000001</v>
          </cell>
        </row>
        <row r="463">
          <cell r="B463">
            <v>201202</v>
          </cell>
          <cell r="C463" t="str">
            <v>LI</v>
          </cell>
          <cell r="D463">
            <v>181791</v>
          </cell>
          <cell r="E463" t="str">
            <v>GAS</v>
          </cell>
          <cell r="F463">
            <v>-232580</v>
          </cell>
          <cell r="H463" t="str">
            <v>WSS OSS - NY</v>
          </cell>
          <cell r="W463">
            <v>0</v>
          </cell>
        </row>
        <row r="464">
          <cell r="B464">
            <v>201203</v>
          </cell>
          <cell r="C464" t="str">
            <v>BP</v>
          </cell>
          <cell r="D464">
            <v>180007</v>
          </cell>
          <cell r="E464" t="str">
            <v>FUTTRG</v>
          </cell>
          <cell r="F464">
            <v>132350</v>
          </cell>
          <cell r="H464" t="str">
            <v>Sales - NIMO</v>
          </cell>
          <cell r="W464">
            <v>0</v>
          </cell>
        </row>
        <row r="465">
          <cell r="B465">
            <v>201203</v>
          </cell>
          <cell r="C465" t="str">
            <v>BP</v>
          </cell>
          <cell r="D465">
            <v>180007</v>
          </cell>
          <cell r="E465" t="str">
            <v>GASTRG</v>
          </cell>
          <cell r="F465">
            <v>-132350</v>
          </cell>
          <cell r="H465" t="str">
            <v>Sales - NIMO</v>
          </cell>
          <cell r="W465">
            <v>2634.0297</v>
          </cell>
        </row>
        <row r="466">
          <cell r="B466">
            <v>201203</v>
          </cell>
          <cell r="C466" t="str">
            <v>LI</v>
          </cell>
          <cell r="D466">
            <v>181791</v>
          </cell>
          <cell r="E466" t="str">
            <v>GAS</v>
          </cell>
          <cell r="F466">
            <v>-248620</v>
          </cell>
          <cell r="H466" t="str">
            <v>WSS OSS - NY</v>
          </cell>
          <cell r="W466">
            <v>0</v>
          </cell>
        </row>
        <row r="467">
          <cell r="B467">
            <v>201204</v>
          </cell>
          <cell r="C467" t="str">
            <v>LI</v>
          </cell>
          <cell r="D467">
            <v>181791</v>
          </cell>
          <cell r="E467" t="str">
            <v>GAS</v>
          </cell>
          <cell r="F467">
            <v>-240600</v>
          </cell>
          <cell r="H467" t="str">
            <v>WSS OSS - NY</v>
          </cell>
          <cell r="W467">
            <v>0</v>
          </cell>
        </row>
        <row r="468">
          <cell r="B468">
            <v>201205</v>
          </cell>
          <cell r="C468" t="str">
            <v>LI</v>
          </cell>
          <cell r="D468">
            <v>181791</v>
          </cell>
          <cell r="E468" t="str">
            <v>GAS</v>
          </cell>
          <cell r="F468">
            <v>-248620</v>
          </cell>
          <cell r="H468" t="str">
            <v>WSS OSS - NY</v>
          </cell>
          <cell r="W468">
            <v>0</v>
          </cell>
        </row>
        <row r="469">
          <cell r="B469">
            <v>201206</v>
          </cell>
          <cell r="C469" t="str">
            <v>LI</v>
          </cell>
          <cell r="D469">
            <v>181791</v>
          </cell>
          <cell r="E469" t="str">
            <v>GAS</v>
          </cell>
          <cell r="F469">
            <v>-240600</v>
          </cell>
          <cell r="H469" t="str">
            <v>WSS OSS - NY</v>
          </cell>
          <cell r="W469">
            <v>0</v>
          </cell>
        </row>
        <row r="470">
          <cell r="B470">
            <v>201207</v>
          </cell>
          <cell r="C470" t="str">
            <v>LI</v>
          </cell>
          <cell r="D470">
            <v>181791</v>
          </cell>
          <cell r="E470" t="str">
            <v>GAS</v>
          </cell>
          <cell r="F470">
            <v>-248620</v>
          </cell>
          <cell r="H470" t="str">
            <v>WSS OSS - NY</v>
          </cell>
          <cell r="W470">
            <v>0</v>
          </cell>
        </row>
        <row r="471">
          <cell r="B471">
            <v>201208</v>
          </cell>
          <cell r="C471" t="str">
            <v>LI</v>
          </cell>
          <cell r="D471">
            <v>181791</v>
          </cell>
          <cell r="E471" t="str">
            <v>GAS</v>
          </cell>
          <cell r="F471">
            <v>-248620</v>
          </cell>
          <cell r="H471" t="str">
            <v>WSS OSS - NY</v>
          </cell>
          <cell r="W471">
            <v>0</v>
          </cell>
        </row>
        <row r="472">
          <cell r="B472">
            <v>201209</v>
          </cell>
          <cell r="C472" t="str">
            <v>LI</v>
          </cell>
          <cell r="D472">
            <v>181791</v>
          </cell>
          <cell r="E472" t="str">
            <v>GAS</v>
          </cell>
          <cell r="F472">
            <v>-240600</v>
          </cell>
          <cell r="H472" t="str">
            <v>WSS OSS - NY</v>
          </cell>
          <cell r="W472">
            <v>0</v>
          </cell>
        </row>
        <row r="473">
          <cell r="B473">
            <v>201210</v>
          </cell>
          <cell r="C473" t="str">
            <v>LI</v>
          </cell>
          <cell r="D473">
            <v>181791</v>
          </cell>
          <cell r="E473" t="str">
            <v>GAS</v>
          </cell>
          <cell r="F473">
            <v>-248620</v>
          </cell>
          <cell r="H473" t="str">
            <v>WSS OSS - NY</v>
          </cell>
          <cell r="W473">
            <v>0</v>
          </cell>
        </row>
      </sheetData>
      <sheetData sheetId="27">
        <row r="2">
          <cell r="B2">
            <v>201101</v>
          </cell>
          <cell r="D2">
            <v>172518</v>
          </cell>
          <cell r="W2">
            <v>0</v>
          </cell>
        </row>
        <row r="3">
          <cell r="B3">
            <v>201101</v>
          </cell>
          <cell r="D3">
            <v>172518</v>
          </cell>
          <cell r="W3">
            <v>482.25538306146137</v>
          </cell>
        </row>
        <row r="4">
          <cell r="B4">
            <v>201101</v>
          </cell>
          <cell r="D4">
            <v>172518</v>
          </cell>
          <cell r="W4">
            <v>0</v>
          </cell>
        </row>
        <row r="5">
          <cell r="B5">
            <v>201101</v>
          </cell>
          <cell r="D5">
            <v>172519</v>
          </cell>
          <cell r="W5">
            <v>0</v>
          </cell>
        </row>
        <row r="6">
          <cell r="B6">
            <v>201101</v>
          </cell>
          <cell r="D6">
            <v>172519</v>
          </cell>
          <cell r="W6">
            <v>1735.6234865965191</v>
          </cell>
        </row>
        <row r="7">
          <cell r="B7">
            <v>201101</v>
          </cell>
          <cell r="D7">
            <v>172519</v>
          </cell>
          <cell r="W7">
            <v>0</v>
          </cell>
        </row>
        <row r="8">
          <cell r="B8">
            <v>201101</v>
          </cell>
          <cell r="D8">
            <v>172078</v>
          </cell>
          <cell r="W8">
            <v>6892.3048340432506</v>
          </cell>
        </row>
        <row r="9">
          <cell r="B9">
            <v>201101</v>
          </cell>
          <cell r="D9">
            <v>67038</v>
          </cell>
          <cell r="W9">
            <v>4569.6087026716878</v>
          </cell>
        </row>
        <row r="10">
          <cell r="B10">
            <v>201101</v>
          </cell>
          <cell r="D10">
            <v>67039</v>
          </cell>
          <cell r="W10">
            <v>4464.2315624140419</v>
          </cell>
        </row>
        <row r="11">
          <cell r="B11">
            <v>201101</v>
          </cell>
          <cell r="D11">
            <v>173097</v>
          </cell>
          <cell r="W11">
            <v>0</v>
          </cell>
        </row>
        <row r="12">
          <cell r="B12">
            <v>201101</v>
          </cell>
          <cell r="D12">
            <v>173097</v>
          </cell>
          <cell r="W12">
            <v>2607.1544230803424</v>
          </cell>
        </row>
        <row r="13">
          <cell r="B13">
            <v>201101</v>
          </cell>
          <cell r="D13">
            <v>173097</v>
          </cell>
          <cell r="W13">
            <v>0</v>
          </cell>
        </row>
        <row r="14">
          <cell r="B14">
            <v>201101</v>
          </cell>
          <cell r="D14">
            <v>166064</v>
          </cell>
          <cell r="W14">
            <v>15496.638273183205</v>
          </cell>
        </row>
        <row r="15">
          <cell r="B15">
            <v>201101</v>
          </cell>
          <cell r="D15">
            <v>166075</v>
          </cell>
          <cell r="W15">
            <v>0</v>
          </cell>
        </row>
        <row r="16">
          <cell r="B16">
            <v>201101</v>
          </cell>
          <cell r="D16">
            <v>168214</v>
          </cell>
          <cell r="W16">
            <v>0</v>
          </cell>
        </row>
        <row r="17">
          <cell r="B17">
            <v>201101</v>
          </cell>
          <cell r="D17">
            <v>153738</v>
          </cell>
          <cell r="W17">
            <v>0</v>
          </cell>
        </row>
        <row r="18">
          <cell r="B18">
            <v>201101</v>
          </cell>
          <cell r="D18">
            <v>153738</v>
          </cell>
          <cell r="W18">
            <v>5841.6127634591412</v>
          </cell>
        </row>
        <row r="19">
          <cell r="B19">
            <v>201101</v>
          </cell>
          <cell r="D19">
            <v>153738</v>
          </cell>
          <cell r="W19">
            <v>0</v>
          </cell>
        </row>
        <row r="20">
          <cell r="B20">
            <v>201101</v>
          </cell>
          <cell r="D20">
            <v>165934</v>
          </cell>
          <cell r="W20">
            <v>0</v>
          </cell>
        </row>
        <row r="21">
          <cell r="B21">
            <v>201101</v>
          </cell>
          <cell r="D21">
            <v>165934</v>
          </cell>
          <cell r="W21">
            <v>3103.0468478222051</v>
          </cell>
        </row>
        <row r="22">
          <cell r="B22">
            <v>201101</v>
          </cell>
          <cell r="D22">
            <v>165934</v>
          </cell>
          <cell r="W22">
            <v>0</v>
          </cell>
        </row>
        <row r="23">
          <cell r="B23">
            <v>201101</v>
          </cell>
          <cell r="D23">
            <v>166449</v>
          </cell>
          <cell r="W23">
            <v>0</v>
          </cell>
        </row>
        <row r="24">
          <cell r="B24">
            <v>201101</v>
          </cell>
          <cell r="D24">
            <v>166449</v>
          </cell>
          <cell r="W24">
            <v>0</v>
          </cell>
        </row>
        <row r="25">
          <cell r="B25">
            <v>201101</v>
          </cell>
          <cell r="D25">
            <v>48215</v>
          </cell>
          <cell r="W25">
            <v>1581.2569737333263</v>
          </cell>
        </row>
        <row r="26">
          <cell r="B26">
            <v>201101</v>
          </cell>
          <cell r="D26">
            <v>48216</v>
          </cell>
          <cell r="W26">
            <v>1982.969829098811</v>
          </cell>
        </row>
        <row r="27">
          <cell r="B27">
            <v>201101</v>
          </cell>
          <cell r="D27">
            <v>48217</v>
          </cell>
          <cell r="W27">
            <v>18949.889150317063</v>
          </cell>
        </row>
        <row r="28">
          <cell r="B28">
            <v>201101</v>
          </cell>
          <cell r="D28">
            <v>116952</v>
          </cell>
          <cell r="W28">
            <v>6668.5533730407733</v>
          </cell>
        </row>
        <row r="29">
          <cell r="B29">
            <v>201101</v>
          </cell>
          <cell r="D29">
            <v>116953</v>
          </cell>
          <cell r="W29">
            <v>1029.5766512080043</v>
          </cell>
        </row>
        <row r="30">
          <cell r="B30">
            <v>201101</v>
          </cell>
          <cell r="D30">
            <v>84190</v>
          </cell>
          <cell r="W30">
            <v>15835.164835718679</v>
          </cell>
        </row>
        <row r="31">
          <cell r="B31">
            <v>201101</v>
          </cell>
          <cell r="D31">
            <v>91709</v>
          </cell>
          <cell r="W31">
            <v>0</v>
          </cell>
        </row>
        <row r="32">
          <cell r="B32">
            <v>201101</v>
          </cell>
          <cell r="D32">
            <v>172389</v>
          </cell>
          <cell r="W32">
            <v>195.35762055354829</v>
          </cell>
        </row>
        <row r="33">
          <cell r="B33">
            <v>201101</v>
          </cell>
          <cell r="D33">
            <v>172387</v>
          </cell>
          <cell r="W33">
            <v>6198.655309273282</v>
          </cell>
        </row>
        <row r="34">
          <cell r="B34">
            <v>201101</v>
          </cell>
          <cell r="D34">
            <v>167165</v>
          </cell>
          <cell r="W34">
            <v>0</v>
          </cell>
        </row>
        <row r="35">
          <cell r="B35">
            <v>201101</v>
          </cell>
          <cell r="D35">
            <v>167165</v>
          </cell>
          <cell r="W35">
            <v>0</v>
          </cell>
        </row>
        <row r="36">
          <cell r="B36">
            <v>201101</v>
          </cell>
          <cell r="D36">
            <v>167167</v>
          </cell>
          <cell r="W36">
            <v>0</v>
          </cell>
        </row>
        <row r="37">
          <cell r="B37">
            <v>201101</v>
          </cell>
          <cell r="D37">
            <v>167167</v>
          </cell>
          <cell r="W37">
            <v>0</v>
          </cell>
        </row>
        <row r="38">
          <cell r="B38">
            <v>201101</v>
          </cell>
          <cell r="D38">
            <v>162978</v>
          </cell>
          <cell r="W38">
            <v>9917.8484948372516</v>
          </cell>
        </row>
        <row r="39">
          <cell r="B39">
            <v>201101</v>
          </cell>
          <cell r="D39">
            <v>172196</v>
          </cell>
          <cell r="W39">
            <v>6198.655309273282</v>
          </cell>
        </row>
        <row r="40">
          <cell r="B40">
            <v>201101</v>
          </cell>
          <cell r="D40">
            <v>172232</v>
          </cell>
          <cell r="W40">
            <v>2251.9114868721194</v>
          </cell>
        </row>
        <row r="41">
          <cell r="B41">
            <v>201101</v>
          </cell>
          <cell r="D41">
            <v>172366</v>
          </cell>
          <cell r="W41">
            <v>3007.5475647348208</v>
          </cell>
        </row>
        <row r="42">
          <cell r="B42">
            <v>201101</v>
          </cell>
          <cell r="D42">
            <v>172367</v>
          </cell>
          <cell r="W42">
            <v>1298.7182656041925</v>
          </cell>
        </row>
        <row r="43">
          <cell r="B43">
            <v>201101</v>
          </cell>
          <cell r="D43">
            <v>172219</v>
          </cell>
          <cell r="W43">
            <v>1239.7310618546564</v>
          </cell>
        </row>
        <row r="44">
          <cell r="B44">
            <v>201101</v>
          </cell>
          <cell r="D44">
            <v>144516</v>
          </cell>
          <cell r="W44">
            <v>0</v>
          </cell>
        </row>
        <row r="45">
          <cell r="B45">
            <v>201101</v>
          </cell>
          <cell r="D45">
            <v>144516</v>
          </cell>
          <cell r="W45">
            <v>8573.3601582558767</v>
          </cell>
        </row>
        <row r="46">
          <cell r="B46">
            <v>201101</v>
          </cell>
          <cell r="D46">
            <v>144516</v>
          </cell>
          <cell r="W46">
            <v>0</v>
          </cell>
        </row>
        <row r="47">
          <cell r="B47">
            <v>201101</v>
          </cell>
          <cell r="D47">
            <v>144517</v>
          </cell>
          <cell r="W47">
            <v>0</v>
          </cell>
        </row>
        <row r="48">
          <cell r="B48">
            <v>201101</v>
          </cell>
          <cell r="D48">
            <v>144517</v>
          </cell>
          <cell r="W48">
            <v>12397.310618546564</v>
          </cell>
        </row>
        <row r="49">
          <cell r="B49">
            <v>201101</v>
          </cell>
          <cell r="D49">
            <v>144517</v>
          </cell>
          <cell r="W49">
            <v>0</v>
          </cell>
        </row>
        <row r="50">
          <cell r="B50">
            <v>201101</v>
          </cell>
          <cell r="D50">
            <v>144663</v>
          </cell>
          <cell r="W50">
            <v>0</v>
          </cell>
        </row>
        <row r="51">
          <cell r="B51">
            <v>201101</v>
          </cell>
          <cell r="D51">
            <v>144663</v>
          </cell>
          <cell r="W51">
            <v>627.3039172984561</v>
          </cell>
        </row>
        <row r="52">
          <cell r="B52">
            <v>201101</v>
          </cell>
          <cell r="D52">
            <v>144663</v>
          </cell>
          <cell r="W52">
            <v>0</v>
          </cell>
        </row>
        <row r="53">
          <cell r="B53">
            <v>201101</v>
          </cell>
          <cell r="D53">
            <v>148798</v>
          </cell>
          <cell r="W53">
            <v>0</v>
          </cell>
        </row>
        <row r="54">
          <cell r="B54">
            <v>201101</v>
          </cell>
          <cell r="D54">
            <v>148799</v>
          </cell>
          <cell r="W54">
            <v>0</v>
          </cell>
        </row>
        <row r="55">
          <cell r="B55">
            <v>201101</v>
          </cell>
          <cell r="D55">
            <v>148800</v>
          </cell>
          <cell r="W55">
            <v>0</v>
          </cell>
        </row>
        <row r="56">
          <cell r="B56">
            <v>201101</v>
          </cell>
          <cell r="D56">
            <v>148801</v>
          </cell>
          <cell r="W56">
            <v>0</v>
          </cell>
        </row>
        <row r="57">
          <cell r="B57">
            <v>201101</v>
          </cell>
          <cell r="D57">
            <v>148803</v>
          </cell>
          <cell r="W57">
            <v>0</v>
          </cell>
        </row>
        <row r="58">
          <cell r="B58">
            <v>201101</v>
          </cell>
          <cell r="D58">
            <v>148804</v>
          </cell>
          <cell r="W58">
            <v>0</v>
          </cell>
        </row>
        <row r="59">
          <cell r="B59">
            <v>201101</v>
          </cell>
          <cell r="D59">
            <v>149152</v>
          </cell>
          <cell r="W59">
            <v>0</v>
          </cell>
        </row>
        <row r="60">
          <cell r="B60">
            <v>201101</v>
          </cell>
          <cell r="D60">
            <v>149153</v>
          </cell>
          <cell r="W60">
            <v>0</v>
          </cell>
        </row>
        <row r="61">
          <cell r="B61">
            <v>201101</v>
          </cell>
          <cell r="D61">
            <v>172694</v>
          </cell>
          <cell r="W61">
            <v>0</v>
          </cell>
        </row>
        <row r="62">
          <cell r="B62">
            <v>201101</v>
          </cell>
          <cell r="D62">
            <v>172842</v>
          </cell>
          <cell r="W62">
            <v>0</v>
          </cell>
        </row>
        <row r="63">
          <cell r="B63">
            <v>201101</v>
          </cell>
          <cell r="D63">
            <v>172842</v>
          </cell>
          <cell r="W63">
            <v>6818.5208402006101</v>
          </cell>
        </row>
        <row r="64">
          <cell r="B64">
            <v>201101</v>
          </cell>
          <cell r="D64">
            <v>172842</v>
          </cell>
          <cell r="W64">
            <v>0</v>
          </cell>
        </row>
        <row r="65">
          <cell r="B65">
            <v>201101</v>
          </cell>
          <cell r="D65">
            <v>162977</v>
          </cell>
          <cell r="W65">
            <v>14876.772742255876</v>
          </cell>
        </row>
        <row r="66">
          <cell r="B66">
            <v>201101</v>
          </cell>
          <cell r="D66">
            <v>172246</v>
          </cell>
          <cell r="W66">
            <v>2010.1639298104615</v>
          </cell>
        </row>
        <row r="67">
          <cell r="B67">
            <v>201101</v>
          </cell>
          <cell r="D67">
            <v>172248</v>
          </cell>
          <cell r="W67">
            <v>0</v>
          </cell>
        </row>
        <row r="68">
          <cell r="B68">
            <v>201101</v>
          </cell>
          <cell r="D68">
            <v>172248</v>
          </cell>
          <cell r="W68">
            <v>3099.327654636641</v>
          </cell>
        </row>
        <row r="69">
          <cell r="B69">
            <v>201101</v>
          </cell>
          <cell r="D69">
            <v>172248</v>
          </cell>
          <cell r="W69">
            <v>0</v>
          </cell>
        </row>
        <row r="70">
          <cell r="B70">
            <v>201101</v>
          </cell>
          <cell r="D70">
            <v>172349</v>
          </cell>
          <cell r="W70">
            <v>8383.7812841035538</v>
          </cell>
        </row>
        <row r="71">
          <cell r="B71">
            <v>201101</v>
          </cell>
          <cell r="D71">
            <v>172391</v>
          </cell>
          <cell r="W71">
            <v>0</v>
          </cell>
        </row>
        <row r="72">
          <cell r="B72">
            <v>201101</v>
          </cell>
          <cell r="D72">
            <v>172391</v>
          </cell>
          <cell r="W72">
            <v>1363.7041680401221</v>
          </cell>
        </row>
        <row r="73">
          <cell r="B73">
            <v>201101</v>
          </cell>
          <cell r="D73">
            <v>172391</v>
          </cell>
          <cell r="W73">
            <v>0</v>
          </cell>
        </row>
        <row r="74">
          <cell r="B74">
            <v>201101</v>
          </cell>
          <cell r="D74">
            <v>172513</v>
          </cell>
          <cell r="W74">
            <v>0</v>
          </cell>
        </row>
        <row r="75">
          <cell r="B75">
            <v>201101</v>
          </cell>
          <cell r="D75">
            <v>172513</v>
          </cell>
          <cell r="W75">
            <v>1549.6638273183205</v>
          </cell>
        </row>
        <row r="76">
          <cell r="B76">
            <v>201101</v>
          </cell>
          <cell r="D76">
            <v>172513</v>
          </cell>
          <cell r="W76">
            <v>0</v>
          </cell>
        </row>
        <row r="77">
          <cell r="B77">
            <v>201101</v>
          </cell>
          <cell r="D77">
            <v>172840</v>
          </cell>
          <cell r="W77">
            <v>6198.655309273282</v>
          </cell>
        </row>
        <row r="78">
          <cell r="B78">
            <v>201101</v>
          </cell>
          <cell r="D78">
            <v>172845</v>
          </cell>
          <cell r="W78">
            <v>0</v>
          </cell>
        </row>
        <row r="79">
          <cell r="B79">
            <v>201101</v>
          </cell>
          <cell r="D79">
            <v>172845</v>
          </cell>
          <cell r="W79">
            <v>6198.655309273282</v>
          </cell>
        </row>
        <row r="80">
          <cell r="B80">
            <v>201101</v>
          </cell>
          <cell r="D80">
            <v>172845</v>
          </cell>
          <cell r="W80">
            <v>0</v>
          </cell>
        </row>
        <row r="81">
          <cell r="B81">
            <v>201101</v>
          </cell>
          <cell r="D81">
            <v>173102</v>
          </cell>
          <cell r="W81">
            <v>0</v>
          </cell>
        </row>
        <row r="82">
          <cell r="B82">
            <v>201101</v>
          </cell>
          <cell r="D82">
            <v>173102</v>
          </cell>
          <cell r="W82">
            <v>6198.655309273282</v>
          </cell>
        </row>
        <row r="83">
          <cell r="B83">
            <v>201101</v>
          </cell>
          <cell r="D83">
            <v>173102</v>
          </cell>
          <cell r="W83">
            <v>0</v>
          </cell>
        </row>
        <row r="84">
          <cell r="B84">
            <v>201101</v>
          </cell>
          <cell r="D84">
            <v>173105</v>
          </cell>
          <cell r="W84">
            <v>0</v>
          </cell>
        </row>
        <row r="85">
          <cell r="B85">
            <v>201101</v>
          </cell>
          <cell r="D85">
            <v>173105</v>
          </cell>
          <cell r="W85">
            <v>4446.9153188726523</v>
          </cell>
        </row>
        <row r="86">
          <cell r="B86">
            <v>201101</v>
          </cell>
          <cell r="D86">
            <v>173105</v>
          </cell>
          <cell r="W86">
            <v>0</v>
          </cell>
        </row>
        <row r="87">
          <cell r="B87">
            <v>201101</v>
          </cell>
          <cell r="D87">
            <v>170051</v>
          </cell>
          <cell r="W87">
            <v>0</v>
          </cell>
        </row>
        <row r="88">
          <cell r="B88">
            <v>201101</v>
          </cell>
          <cell r="D88">
            <v>170051</v>
          </cell>
          <cell r="W88">
            <v>0</v>
          </cell>
        </row>
        <row r="89">
          <cell r="B89">
            <v>201101</v>
          </cell>
          <cell r="D89">
            <v>170052</v>
          </cell>
          <cell r="W89">
            <v>0</v>
          </cell>
        </row>
        <row r="90">
          <cell r="B90">
            <v>201101</v>
          </cell>
          <cell r="D90">
            <v>170052</v>
          </cell>
          <cell r="W90">
            <v>0</v>
          </cell>
        </row>
        <row r="91">
          <cell r="B91">
            <v>201101</v>
          </cell>
          <cell r="D91">
            <v>153741</v>
          </cell>
          <cell r="W91">
            <v>0</v>
          </cell>
        </row>
        <row r="92">
          <cell r="B92">
            <v>201101</v>
          </cell>
          <cell r="D92">
            <v>153741</v>
          </cell>
          <cell r="W92">
            <v>9310.3802745284702</v>
          </cell>
        </row>
        <row r="93">
          <cell r="B93">
            <v>201101</v>
          </cell>
          <cell r="D93">
            <v>153741</v>
          </cell>
          <cell r="W93">
            <v>0</v>
          </cell>
        </row>
        <row r="94">
          <cell r="B94">
            <v>201101</v>
          </cell>
          <cell r="D94">
            <v>172218</v>
          </cell>
          <cell r="W94">
            <v>3099.327654636641</v>
          </cell>
        </row>
        <row r="95">
          <cell r="B95">
            <v>201101</v>
          </cell>
          <cell r="D95">
            <v>172242</v>
          </cell>
          <cell r="W95">
            <v>1554.0628730216758</v>
          </cell>
        </row>
        <row r="96">
          <cell r="B96">
            <v>201101</v>
          </cell>
          <cell r="D96">
            <v>172533</v>
          </cell>
          <cell r="W96">
            <v>19468.176716821461</v>
          </cell>
        </row>
        <row r="97">
          <cell r="B97">
            <v>201101</v>
          </cell>
          <cell r="D97">
            <v>172678</v>
          </cell>
          <cell r="W97">
            <v>0</v>
          </cell>
        </row>
        <row r="98">
          <cell r="B98">
            <v>201101</v>
          </cell>
          <cell r="D98">
            <v>172678</v>
          </cell>
          <cell r="W98">
            <v>18534.599240258041</v>
          </cell>
        </row>
        <row r="99">
          <cell r="B99">
            <v>201101</v>
          </cell>
          <cell r="D99">
            <v>172678</v>
          </cell>
          <cell r="W99">
            <v>0</v>
          </cell>
        </row>
        <row r="100">
          <cell r="B100">
            <v>201101</v>
          </cell>
          <cell r="D100">
            <v>166065</v>
          </cell>
          <cell r="W100">
            <v>15496.638273183205</v>
          </cell>
        </row>
        <row r="101">
          <cell r="B101">
            <v>201101</v>
          </cell>
          <cell r="D101">
            <v>167264</v>
          </cell>
          <cell r="W101">
            <v>0</v>
          </cell>
        </row>
        <row r="102">
          <cell r="B102">
            <v>201101</v>
          </cell>
          <cell r="D102">
            <v>167264</v>
          </cell>
          <cell r="W102">
            <v>5393.4499845986829</v>
          </cell>
        </row>
        <row r="103">
          <cell r="B103">
            <v>201101</v>
          </cell>
          <cell r="D103">
            <v>167264</v>
          </cell>
          <cell r="W103">
            <v>0</v>
          </cell>
        </row>
        <row r="104">
          <cell r="B104">
            <v>201101</v>
          </cell>
          <cell r="D104">
            <v>167264</v>
          </cell>
          <cell r="W104">
            <v>0</v>
          </cell>
        </row>
        <row r="105">
          <cell r="B105">
            <v>201101</v>
          </cell>
          <cell r="D105">
            <v>167265</v>
          </cell>
          <cell r="W105">
            <v>0</v>
          </cell>
        </row>
        <row r="106">
          <cell r="B106">
            <v>201101</v>
          </cell>
          <cell r="D106">
            <v>167265</v>
          </cell>
          <cell r="W106">
            <v>3762.5837727288822</v>
          </cell>
        </row>
        <row r="107">
          <cell r="B107">
            <v>201101</v>
          </cell>
          <cell r="D107">
            <v>167265</v>
          </cell>
          <cell r="W107">
            <v>0</v>
          </cell>
        </row>
        <row r="108">
          <cell r="B108">
            <v>201101</v>
          </cell>
          <cell r="D108">
            <v>167265</v>
          </cell>
          <cell r="W108">
            <v>0</v>
          </cell>
        </row>
        <row r="109">
          <cell r="B109">
            <v>201101</v>
          </cell>
          <cell r="D109">
            <v>167266</v>
          </cell>
          <cell r="W109">
            <v>0</v>
          </cell>
        </row>
        <row r="110">
          <cell r="B110">
            <v>201101</v>
          </cell>
          <cell r="D110">
            <v>167266</v>
          </cell>
          <cell r="W110">
            <v>1253.987969065985</v>
          </cell>
        </row>
        <row r="111">
          <cell r="B111">
            <v>201101</v>
          </cell>
          <cell r="D111">
            <v>167266</v>
          </cell>
          <cell r="W111">
            <v>0</v>
          </cell>
        </row>
        <row r="112">
          <cell r="B112">
            <v>201101</v>
          </cell>
          <cell r="D112">
            <v>167266</v>
          </cell>
          <cell r="W112">
            <v>0</v>
          </cell>
        </row>
        <row r="113">
          <cell r="B113">
            <v>201101</v>
          </cell>
          <cell r="D113">
            <v>167267</v>
          </cell>
          <cell r="W113">
            <v>0</v>
          </cell>
        </row>
        <row r="114">
          <cell r="B114">
            <v>201101</v>
          </cell>
          <cell r="D114">
            <v>167267</v>
          </cell>
          <cell r="W114">
            <v>2508.5958036628972</v>
          </cell>
        </row>
        <row r="115">
          <cell r="B115">
            <v>201101</v>
          </cell>
          <cell r="D115">
            <v>167267</v>
          </cell>
          <cell r="W115">
            <v>0</v>
          </cell>
        </row>
        <row r="116">
          <cell r="B116">
            <v>201101</v>
          </cell>
          <cell r="D116">
            <v>167267</v>
          </cell>
          <cell r="W116">
            <v>0</v>
          </cell>
        </row>
        <row r="117">
          <cell r="B117">
            <v>201101</v>
          </cell>
          <cell r="D117">
            <v>168215</v>
          </cell>
          <cell r="W117">
            <v>0</v>
          </cell>
        </row>
        <row r="118">
          <cell r="B118">
            <v>201101</v>
          </cell>
          <cell r="D118">
            <v>166074</v>
          </cell>
          <cell r="W118">
            <v>7876.6912884804233</v>
          </cell>
        </row>
        <row r="119">
          <cell r="B119">
            <v>201101</v>
          </cell>
          <cell r="D119">
            <v>172222</v>
          </cell>
          <cell r="W119">
            <v>4153.0990572130986</v>
          </cell>
        </row>
        <row r="120">
          <cell r="B120">
            <v>201101</v>
          </cell>
          <cell r="D120">
            <v>172844</v>
          </cell>
          <cell r="W120">
            <v>6340.0246416492892</v>
          </cell>
        </row>
        <row r="121">
          <cell r="B121">
            <v>201101</v>
          </cell>
          <cell r="D121">
            <v>172225</v>
          </cell>
          <cell r="W121">
            <v>2293.5024644311143</v>
          </cell>
        </row>
        <row r="122">
          <cell r="B122">
            <v>201101</v>
          </cell>
          <cell r="D122">
            <v>165659</v>
          </cell>
          <cell r="W122">
            <v>0</v>
          </cell>
        </row>
        <row r="123">
          <cell r="B123">
            <v>201101</v>
          </cell>
          <cell r="D123">
            <v>172385</v>
          </cell>
          <cell r="W123">
            <v>6198.655309273282</v>
          </cell>
        </row>
        <row r="124">
          <cell r="B124">
            <v>201101</v>
          </cell>
          <cell r="D124">
            <v>121200</v>
          </cell>
          <cell r="W124">
            <v>0</v>
          </cell>
        </row>
        <row r="125">
          <cell r="B125">
            <v>201101</v>
          </cell>
          <cell r="D125">
            <v>121200</v>
          </cell>
          <cell r="W125">
            <v>0</v>
          </cell>
        </row>
        <row r="126">
          <cell r="B126">
            <v>201101</v>
          </cell>
          <cell r="D126">
            <v>121200</v>
          </cell>
          <cell r="W126">
            <v>0</v>
          </cell>
        </row>
        <row r="127">
          <cell r="B127">
            <v>201101</v>
          </cell>
          <cell r="D127">
            <v>121202</v>
          </cell>
          <cell r="W127">
            <v>0</v>
          </cell>
        </row>
        <row r="128">
          <cell r="B128">
            <v>201101</v>
          </cell>
          <cell r="D128">
            <v>121202</v>
          </cell>
          <cell r="W128">
            <v>0</v>
          </cell>
        </row>
        <row r="129">
          <cell r="B129">
            <v>201101</v>
          </cell>
          <cell r="D129">
            <v>121202</v>
          </cell>
          <cell r="W129">
            <v>0</v>
          </cell>
        </row>
        <row r="130">
          <cell r="B130">
            <v>201101</v>
          </cell>
          <cell r="D130">
            <v>165094</v>
          </cell>
          <cell r="W130">
            <v>0</v>
          </cell>
        </row>
        <row r="131">
          <cell r="B131">
            <v>201101</v>
          </cell>
          <cell r="D131">
            <v>165097</v>
          </cell>
          <cell r="W131">
            <v>0</v>
          </cell>
        </row>
        <row r="132">
          <cell r="B132">
            <v>201101</v>
          </cell>
          <cell r="D132">
            <v>166447</v>
          </cell>
          <cell r="W132">
            <v>0</v>
          </cell>
        </row>
        <row r="133">
          <cell r="B133">
            <v>201101</v>
          </cell>
          <cell r="D133">
            <v>165933</v>
          </cell>
          <cell r="W133">
            <v>0</v>
          </cell>
        </row>
        <row r="134">
          <cell r="B134">
            <v>201101</v>
          </cell>
          <cell r="D134">
            <v>165933</v>
          </cell>
          <cell r="W134">
            <v>2045.5562520601832</v>
          </cell>
        </row>
        <row r="135">
          <cell r="B135">
            <v>201101</v>
          </cell>
          <cell r="D135">
            <v>165933</v>
          </cell>
          <cell r="W135">
            <v>0</v>
          </cell>
        </row>
        <row r="136">
          <cell r="B136">
            <v>201101</v>
          </cell>
          <cell r="D136">
            <v>172239</v>
          </cell>
          <cell r="W136">
            <v>6198.655309273282</v>
          </cell>
        </row>
        <row r="137">
          <cell r="B137">
            <v>201101</v>
          </cell>
          <cell r="D137">
            <v>166076</v>
          </cell>
          <cell r="W137">
            <v>0</v>
          </cell>
        </row>
        <row r="138">
          <cell r="B138">
            <v>201101</v>
          </cell>
          <cell r="D138">
            <v>168216</v>
          </cell>
          <cell r="W138">
            <v>0</v>
          </cell>
        </row>
        <row r="139">
          <cell r="B139">
            <v>201101</v>
          </cell>
          <cell r="D139">
            <v>172250</v>
          </cell>
          <cell r="W139">
            <v>0</v>
          </cell>
        </row>
        <row r="140">
          <cell r="B140">
            <v>201101</v>
          </cell>
          <cell r="D140">
            <v>172250</v>
          </cell>
          <cell r="W140">
            <v>3190.4478876829585</v>
          </cell>
        </row>
        <row r="141">
          <cell r="B141">
            <v>201101</v>
          </cell>
          <cell r="D141">
            <v>172250</v>
          </cell>
          <cell r="W141">
            <v>0</v>
          </cell>
        </row>
        <row r="142">
          <cell r="B142">
            <v>201101</v>
          </cell>
          <cell r="D142">
            <v>153972</v>
          </cell>
          <cell r="W142">
            <v>0</v>
          </cell>
        </row>
        <row r="143">
          <cell r="B143">
            <v>201101</v>
          </cell>
          <cell r="D143">
            <v>153972</v>
          </cell>
          <cell r="W143">
            <v>0</v>
          </cell>
        </row>
        <row r="144">
          <cell r="B144">
            <v>201101</v>
          </cell>
          <cell r="D144">
            <v>153972</v>
          </cell>
          <cell r="W144">
            <v>111.57579556691908</v>
          </cell>
        </row>
        <row r="145">
          <cell r="B145">
            <v>201101</v>
          </cell>
          <cell r="D145">
            <v>153972</v>
          </cell>
          <cell r="W145">
            <v>199.55670963402372</v>
          </cell>
        </row>
        <row r="146">
          <cell r="B146">
            <v>201101</v>
          </cell>
          <cell r="D146">
            <v>153972</v>
          </cell>
          <cell r="W146">
            <v>264.14269882419376</v>
          </cell>
        </row>
        <row r="147">
          <cell r="B147">
            <v>201101</v>
          </cell>
          <cell r="D147">
            <v>153972</v>
          </cell>
          <cell r="W147">
            <v>2775.1979689485124</v>
          </cell>
        </row>
        <row r="148">
          <cell r="B148">
            <v>201101</v>
          </cell>
          <cell r="D148">
            <v>153972</v>
          </cell>
          <cell r="W148">
            <v>3196.7065299790956</v>
          </cell>
        </row>
        <row r="149">
          <cell r="B149">
            <v>201101</v>
          </cell>
          <cell r="D149">
            <v>153972</v>
          </cell>
          <cell r="W149">
            <v>4610.5998103620432</v>
          </cell>
        </row>
        <row r="150">
          <cell r="B150">
            <v>201101</v>
          </cell>
          <cell r="D150">
            <v>154130</v>
          </cell>
          <cell r="W150">
            <v>0</v>
          </cell>
        </row>
        <row r="151">
          <cell r="B151">
            <v>201101</v>
          </cell>
          <cell r="D151">
            <v>154130</v>
          </cell>
          <cell r="W151">
            <v>0</v>
          </cell>
        </row>
        <row r="152">
          <cell r="B152">
            <v>201101</v>
          </cell>
          <cell r="D152">
            <v>154130</v>
          </cell>
          <cell r="W152">
            <v>0</v>
          </cell>
        </row>
        <row r="153">
          <cell r="B153">
            <v>201101</v>
          </cell>
          <cell r="D153">
            <v>172197</v>
          </cell>
          <cell r="W153">
            <v>4732.7733069415908</v>
          </cell>
        </row>
        <row r="154">
          <cell r="B154">
            <v>201101</v>
          </cell>
          <cell r="D154">
            <v>172199</v>
          </cell>
          <cell r="W154">
            <v>6939.4945970428789</v>
          </cell>
        </row>
        <row r="155">
          <cell r="B155">
            <v>201101</v>
          </cell>
          <cell r="D155">
            <v>172200</v>
          </cell>
          <cell r="W155">
            <v>6846.5147674037798</v>
          </cell>
        </row>
        <row r="156">
          <cell r="B156">
            <v>201101</v>
          </cell>
          <cell r="D156">
            <v>172984</v>
          </cell>
          <cell r="W156">
            <v>6.7985251779126319</v>
          </cell>
        </row>
        <row r="157">
          <cell r="B157">
            <v>201101</v>
          </cell>
          <cell r="D157">
            <v>172245</v>
          </cell>
          <cell r="W157">
            <v>0</v>
          </cell>
        </row>
        <row r="158">
          <cell r="B158">
            <v>201101</v>
          </cell>
          <cell r="D158">
            <v>172233</v>
          </cell>
          <cell r="W158">
            <v>4339.0587164912977</v>
          </cell>
        </row>
        <row r="159">
          <cell r="B159">
            <v>201101</v>
          </cell>
          <cell r="D159">
            <v>172264</v>
          </cell>
          <cell r="W159">
            <v>4525.0183757694958</v>
          </cell>
        </row>
        <row r="160">
          <cell r="B160">
            <v>201101</v>
          </cell>
          <cell r="D160">
            <v>172365</v>
          </cell>
          <cell r="W160">
            <v>11.197570881267865</v>
          </cell>
        </row>
        <row r="161">
          <cell r="B161">
            <v>201101</v>
          </cell>
          <cell r="D161">
            <v>172664</v>
          </cell>
          <cell r="W161">
            <v>0</v>
          </cell>
        </row>
        <row r="162">
          <cell r="B162">
            <v>201101</v>
          </cell>
          <cell r="D162">
            <v>172664</v>
          </cell>
          <cell r="W162">
            <v>3099.327654636641</v>
          </cell>
        </row>
        <row r="163">
          <cell r="B163">
            <v>201101</v>
          </cell>
          <cell r="D163">
            <v>172664</v>
          </cell>
          <cell r="W163">
            <v>0</v>
          </cell>
        </row>
        <row r="164">
          <cell r="B164">
            <v>201101</v>
          </cell>
          <cell r="D164">
            <v>173119</v>
          </cell>
          <cell r="W164">
            <v>1066.7885787259318</v>
          </cell>
        </row>
        <row r="165">
          <cell r="B165">
            <v>201101</v>
          </cell>
          <cell r="D165">
            <v>173120</v>
          </cell>
          <cell r="W165">
            <v>6287.2960801958898</v>
          </cell>
        </row>
        <row r="166">
          <cell r="B166">
            <v>201101</v>
          </cell>
          <cell r="D166">
            <v>172843</v>
          </cell>
          <cell r="W166">
            <v>6198.655309273282</v>
          </cell>
        </row>
        <row r="167">
          <cell r="B167">
            <v>201101</v>
          </cell>
          <cell r="D167">
            <v>172833</v>
          </cell>
          <cell r="W167">
            <v>2789.3948891729769</v>
          </cell>
        </row>
        <row r="168">
          <cell r="B168">
            <v>201101</v>
          </cell>
          <cell r="D168">
            <v>165093</v>
          </cell>
          <cell r="W168">
            <v>0</v>
          </cell>
        </row>
        <row r="169">
          <cell r="B169">
            <v>201101</v>
          </cell>
          <cell r="D169">
            <v>165098</v>
          </cell>
          <cell r="W169">
            <v>0</v>
          </cell>
        </row>
        <row r="170">
          <cell r="B170">
            <v>201101</v>
          </cell>
          <cell r="D170">
            <v>165099</v>
          </cell>
          <cell r="W170">
            <v>0</v>
          </cell>
        </row>
        <row r="171">
          <cell r="B171">
            <v>201101</v>
          </cell>
          <cell r="D171">
            <v>172682</v>
          </cell>
          <cell r="W171">
            <v>0</v>
          </cell>
        </row>
        <row r="172">
          <cell r="B172">
            <v>201101</v>
          </cell>
          <cell r="D172">
            <v>172682</v>
          </cell>
          <cell r="W172">
            <v>6198.655309273282</v>
          </cell>
        </row>
        <row r="173">
          <cell r="B173">
            <v>201101</v>
          </cell>
          <cell r="D173">
            <v>172682</v>
          </cell>
          <cell r="W173">
            <v>0</v>
          </cell>
        </row>
        <row r="174">
          <cell r="B174">
            <v>201101</v>
          </cell>
          <cell r="D174">
            <v>172198</v>
          </cell>
          <cell r="W174">
            <v>6198.655309273282</v>
          </cell>
        </row>
        <row r="175">
          <cell r="B175">
            <v>201101</v>
          </cell>
          <cell r="D175">
            <v>166058</v>
          </cell>
          <cell r="W175">
            <v>0</v>
          </cell>
        </row>
        <row r="176">
          <cell r="B176">
            <v>201101</v>
          </cell>
          <cell r="D176">
            <v>166059</v>
          </cell>
          <cell r="W176">
            <v>0</v>
          </cell>
        </row>
        <row r="177">
          <cell r="B177">
            <v>201101</v>
          </cell>
          <cell r="D177">
            <v>166059</v>
          </cell>
          <cell r="W177">
            <v>0</v>
          </cell>
        </row>
        <row r="178">
          <cell r="B178">
            <v>201101</v>
          </cell>
          <cell r="D178">
            <v>166062</v>
          </cell>
          <cell r="W178">
            <v>0</v>
          </cell>
        </row>
        <row r="179">
          <cell r="B179">
            <v>201101</v>
          </cell>
          <cell r="D179">
            <v>166063</v>
          </cell>
          <cell r="W179">
            <v>0</v>
          </cell>
        </row>
        <row r="180">
          <cell r="B180">
            <v>201101</v>
          </cell>
          <cell r="D180">
            <v>167168</v>
          </cell>
          <cell r="W180">
            <v>0</v>
          </cell>
        </row>
        <row r="181">
          <cell r="B181">
            <v>201101</v>
          </cell>
          <cell r="D181">
            <v>167168</v>
          </cell>
          <cell r="W181">
            <v>1859.5965927819846</v>
          </cell>
        </row>
        <row r="182">
          <cell r="B182">
            <v>201101</v>
          </cell>
          <cell r="D182">
            <v>153851</v>
          </cell>
          <cell r="W182">
            <v>6380.215922848125</v>
          </cell>
        </row>
        <row r="183">
          <cell r="B183">
            <v>201101</v>
          </cell>
          <cell r="D183">
            <v>172380</v>
          </cell>
          <cell r="W183">
            <v>4587.0049288622286</v>
          </cell>
        </row>
        <row r="184">
          <cell r="B184">
            <v>201101</v>
          </cell>
          <cell r="D184">
            <v>172384</v>
          </cell>
          <cell r="W184">
            <v>24.19475136845378</v>
          </cell>
        </row>
        <row r="185">
          <cell r="B185">
            <v>201101</v>
          </cell>
          <cell r="D185">
            <v>172520</v>
          </cell>
          <cell r="W185">
            <v>0</v>
          </cell>
        </row>
        <row r="186">
          <cell r="B186">
            <v>201101</v>
          </cell>
          <cell r="D186">
            <v>172520</v>
          </cell>
          <cell r="W186">
            <v>136.37041680401219</v>
          </cell>
        </row>
        <row r="187">
          <cell r="B187">
            <v>201101</v>
          </cell>
          <cell r="D187">
            <v>172520</v>
          </cell>
          <cell r="W187">
            <v>0</v>
          </cell>
        </row>
        <row r="188">
          <cell r="B188">
            <v>201101</v>
          </cell>
          <cell r="D188">
            <v>153739</v>
          </cell>
          <cell r="W188">
            <v>0</v>
          </cell>
        </row>
        <row r="189">
          <cell r="B189">
            <v>201101</v>
          </cell>
          <cell r="D189">
            <v>153739</v>
          </cell>
          <cell r="W189">
            <v>5321.5455830111123</v>
          </cell>
        </row>
        <row r="190">
          <cell r="B190">
            <v>201101</v>
          </cell>
          <cell r="D190">
            <v>153739</v>
          </cell>
          <cell r="W190">
            <v>0</v>
          </cell>
        </row>
        <row r="191">
          <cell r="B191">
            <v>201101</v>
          </cell>
          <cell r="D191">
            <v>153740</v>
          </cell>
          <cell r="W191">
            <v>117.17458100755302</v>
          </cell>
        </row>
        <row r="192">
          <cell r="B192">
            <v>201101</v>
          </cell>
          <cell r="D192">
            <v>172381</v>
          </cell>
          <cell r="W192">
            <v>0</v>
          </cell>
        </row>
        <row r="193">
          <cell r="B193">
            <v>201101</v>
          </cell>
          <cell r="D193">
            <v>172381</v>
          </cell>
          <cell r="W193">
            <v>3127.2216035283709</v>
          </cell>
        </row>
        <row r="194">
          <cell r="B194">
            <v>201101</v>
          </cell>
          <cell r="D194">
            <v>172381</v>
          </cell>
          <cell r="W194">
            <v>0</v>
          </cell>
        </row>
        <row r="195">
          <cell r="B195">
            <v>201101</v>
          </cell>
          <cell r="D195">
            <v>164079</v>
          </cell>
          <cell r="W195">
            <v>8935.4616066288763</v>
          </cell>
        </row>
        <row r="196">
          <cell r="B196">
            <v>201101</v>
          </cell>
          <cell r="D196">
            <v>172247</v>
          </cell>
          <cell r="W196">
            <v>2917.1671711931585</v>
          </cell>
        </row>
        <row r="197">
          <cell r="B197">
            <v>201101</v>
          </cell>
          <cell r="D197">
            <v>172249</v>
          </cell>
          <cell r="W197">
            <v>0</v>
          </cell>
        </row>
        <row r="198">
          <cell r="B198">
            <v>201101</v>
          </cell>
          <cell r="D198">
            <v>172249</v>
          </cell>
          <cell r="W198">
            <v>3099.327654636641</v>
          </cell>
        </row>
        <row r="199">
          <cell r="B199">
            <v>201101</v>
          </cell>
          <cell r="D199">
            <v>172249</v>
          </cell>
          <cell r="W199">
            <v>0</v>
          </cell>
        </row>
        <row r="200">
          <cell r="B200">
            <v>201101</v>
          </cell>
          <cell r="D200">
            <v>172510</v>
          </cell>
          <cell r="W200">
            <v>0</v>
          </cell>
        </row>
        <row r="201">
          <cell r="B201">
            <v>201101</v>
          </cell>
          <cell r="D201">
            <v>172510</v>
          </cell>
          <cell r="W201">
            <v>3099.327654636641</v>
          </cell>
        </row>
        <row r="202">
          <cell r="B202">
            <v>201101</v>
          </cell>
          <cell r="D202">
            <v>172510</v>
          </cell>
          <cell r="W202">
            <v>0</v>
          </cell>
        </row>
        <row r="203">
          <cell r="B203">
            <v>201101</v>
          </cell>
          <cell r="D203">
            <v>172514</v>
          </cell>
          <cell r="W203">
            <v>0</v>
          </cell>
        </row>
        <row r="204">
          <cell r="B204">
            <v>201101</v>
          </cell>
          <cell r="D204">
            <v>172514</v>
          </cell>
          <cell r="W204">
            <v>1859.5965927819846</v>
          </cell>
        </row>
        <row r="205">
          <cell r="B205">
            <v>201101</v>
          </cell>
          <cell r="D205">
            <v>172514</v>
          </cell>
          <cell r="W205">
            <v>0</v>
          </cell>
        </row>
        <row r="206">
          <cell r="B206">
            <v>201101</v>
          </cell>
          <cell r="D206">
            <v>172515</v>
          </cell>
          <cell r="W206">
            <v>0</v>
          </cell>
        </row>
        <row r="207">
          <cell r="B207">
            <v>201101</v>
          </cell>
          <cell r="D207">
            <v>172515</v>
          </cell>
          <cell r="W207">
            <v>3099.327654636641</v>
          </cell>
        </row>
        <row r="208">
          <cell r="B208">
            <v>201101</v>
          </cell>
          <cell r="D208">
            <v>172515</v>
          </cell>
          <cell r="W208">
            <v>0</v>
          </cell>
        </row>
        <row r="209">
          <cell r="B209">
            <v>201101</v>
          </cell>
          <cell r="D209">
            <v>172670</v>
          </cell>
          <cell r="W209">
            <v>4243.079537509002</v>
          </cell>
        </row>
        <row r="210">
          <cell r="B210">
            <v>201101</v>
          </cell>
          <cell r="D210">
            <v>85138</v>
          </cell>
          <cell r="W210">
            <v>16147.4970806569</v>
          </cell>
        </row>
        <row r="211">
          <cell r="B211">
            <v>201101</v>
          </cell>
          <cell r="D211">
            <v>166066</v>
          </cell>
          <cell r="W211">
            <v>15496.638273183205</v>
          </cell>
        </row>
        <row r="212">
          <cell r="B212">
            <v>201101</v>
          </cell>
          <cell r="D212">
            <v>168217</v>
          </cell>
          <cell r="W212">
            <v>0</v>
          </cell>
        </row>
        <row r="213">
          <cell r="B213">
            <v>201101</v>
          </cell>
          <cell r="D213">
            <v>172079</v>
          </cell>
          <cell r="W213">
            <v>12397.310618546564</v>
          </cell>
        </row>
        <row r="214">
          <cell r="B214">
            <v>201101</v>
          </cell>
          <cell r="D214">
            <v>172240</v>
          </cell>
          <cell r="W214">
            <v>2107.5428051529161</v>
          </cell>
        </row>
        <row r="215">
          <cell r="B215">
            <v>201101</v>
          </cell>
          <cell r="D215">
            <v>172241</v>
          </cell>
          <cell r="W215">
            <v>18.595965927819847</v>
          </cell>
        </row>
        <row r="216">
          <cell r="B216">
            <v>201101</v>
          </cell>
          <cell r="D216">
            <v>172714</v>
          </cell>
          <cell r="W216">
            <v>0</v>
          </cell>
        </row>
        <row r="217">
          <cell r="B217">
            <v>201101</v>
          </cell>
          <cell r="D217">
            <v>172714</v>
          </cell>
          <cell r="W217">
            <v>0</v>
          </cell>
        </row>
        <row r="218">
          <cell r="B218">
            <v>201101</v>
          </cell>
          <cell r="D218">
            <v>172716</v>
          </cell>
          <cell r="W218">
            <v>0</v>
          </cell>
        </row>
        <row r="219">
          <cell r="B219">
            <v>201101</v>
          </cell>
          <cell r="D219">
            <v>172716</v>
          </cell>
          <cell r="W219">
            <v>0</v>
          </cell>
        </row>
        <row r="220">
          <cell r="B220">
            <v>201101</v>
          </cell>
          <cell r="D220">
            <v>172230</v>
          </cell>
          <cell r="W220">
            <v>2566.2432980391386</v>
          </cell>
        </row>
        <row r="221">
          <cell r="B221">
            <v>201101</v>
          </cell>
          <cell r="D221">
            <v>172386</v>
          </cell>
          <cell r="W221">
            <v>6198.655309273282</v>
          </cell>
        </row>
        <row r="222">
          <cell r="B222">
            <v>201101</v>
          </cell>
          <cell r="D222">
            <v>165074</v>
          </cell>
          <cell r="W222">
            <v>0</v>
          </cell>
        </row>
        <row r="223">
          <cell r="B223">
            <v>201101</v>
          </cell>
          <cell r="D223">
            <v>172220</v>
          </cell>
          <cell r="W223">
            <v>5156.6813474467317</v>
          </cell>
        </row>
        <row r="224">
          <cell r="B224">
            <v>201101</v>
          </cell>
          <cell r="D224">
            <v>172229</v>
          </cell>
          <cell r="W224">
            <v>3099.327654636641</v>
          </cell>
        </row>
        <row r="225">
          <cell r="B225">
            <v>201101</v>
          </cell>
          <cell r="D225">
            <v>172235</v>
          </cell>
          <cell r="W225">
            <v>1549.6638273183205</v>
          </cell>
        </row>
        <row r="226">
          <cell r="B226">
            <v>201101</v>
          </cell>
          <cell r="D226">
            <v>172350</v>
          </cell>
          <cell r="W226">
            <v>6198.655309273282</v>
          </cell>
        </row>
        <row r="227">
          <cell r="B227">
            <v>201101</v>
          </cell>
          <cell r="D227">
            <v>172069</v>
          </cell>
          <cell r="W227">
            <v>6198.655309273282</v>
          </cell>
        </row>
        <row r="228">
          <cell r="B228">
            <v>201101</v>
          </cell>
          <cell r="D228">
            <v>172070</v>
          </cell>
          <cell r="W228">
            <v>7343.6069318829213</v>
          </cell>
        </row>
        <row r="229">
          <cell r="B229">
            <v>201102</v>
          </cell>
          <cell r="D229">
            <v>67038</v>
          </cell>
          <cell r="W229">
            <v>4125.5348619667993</v>
          </cell>
        </row>
        <row r="230">
          <cell r="B230">
            <v>201102</v>
          </cell>
          <cell r="D230">
            <v>67039</v>
          </cell>
          <cell r="W230">
            <v>4030.3778820619591</v>
          </cell>
        </row>
        <row r="231">
          <cell r="B231">
            <v>201102</v>
          </cell>
          <cell r="D231">
            <v>166064</v>
          </cell>
          <cell r="W231">
            <v>48967.362048825533</v>
          </cell>
        </row>
        <row r="232">
          <cell r="B232">
            <v>201102</v>
          </cell>
          <cell r="D232">
            <v>166075</v>
          </cell>
          <cell r="W232">
            <v>0</v>
          </cell>
        </row>
        <row r="233">
          <cell r="B233">
            <v>201102</v>
          </cell>
          <cell r="D233">
            <v>168214</v>
          </cell>
          <cell r="W233">
            <v>0</v>
          </cell>
        </row>
        <row r="234">
          <cell r="B234">
            <v>201102</v>
          </cell>
          <cell r="D234">
            <v>153738</v>
          </cell>
          <cell r="W234">
            <v>0</v>
          </cell>
        </row>
        <row r="235">
          <cell r="B235">
            <v>201102</v>
          </cell>
          <cell r="D235">
            <v>153738</v>
          </cell>
          <cell r="W235">
            <v>5274.0156383392987</v>
          </cell>
        </row>
        <row r="236">
          <cell r="B236">
            <v>201102</v>
          </cell>
          <cell r="D236">
            <v>165934</v>
          </cell>
          <cell r="W236">
            <v>0</v>
          </cell>
        </row>
        <row r="237">
          <cell r="B237">
            <v>201102</v>
          </cell>
          <cell r="D237">
            <v>165934</v>
          </cell>
          <cell r="W237">
            <v>2801.533437786632</v>
          </cell>
        </row>
        <row r="238">
          <cell r="B238">
            <v>201102</v>
          </cell>
          <cell r="D238">
            <v>166449</v>
          </cell>
          <cell r="W238">
            <v>0</v>
          </cell>
        </row>
        <row r="239">
          <cell r="B239">
            <v>201102</v>
          </cell>
          <cell r="D239">
            <v>166449</v>
          </cell>
          <cell r="W239">
            <v>0</v>
          </cell>
        </row>
        <row r="240">
          <cell r="B240">
            <v>201102</v>
          </cell>
          <cell r="D240">
            <v>48215</v>
          </cell>
          <cell r="W240">
            <v>1070.6659561456938</v>
          </cell>
        </row>
        <row r="241">
          <cell r="B241">
            <v>201102</v>
          </cell>
          <cell r="D241">
            <v>48216</v>
          </cell>
          <cell r="W241">
            <v>1342.6429963989201</v>
          </cell>
        </row>
        <row r="242">
          <cell r="B242">
            <v>201102</v>
          </cell>
          <cell r="D242">
            <v>48217</v>
          </cell>
          <cell r="W242">
            <v>12831.348997746061</v>
          </cell>
        </row>
        <row r="243">
          <cell r="B243">
            <v>201102</v>
          </cell>
          <cell r="D243">
            <v>116952</v>
          </cell>
          <cell r="W243">
            <v>4515.3586241820076</v>
          </cell>
        </row>
        <row r="244">
          <cell r="B244">
            <v>201102</v>
          </cell>
          <cell r="D244">
            <v>116953</v>
          </cell>
          <cell r="W244">
            <v>697.18480550027675</v>
          </cell>
        </row>
        <row r="245">
          <cell r="B245">
            <v>201102</v>
          </cell>
          <cell r="D245">
            <v>84190</v>
          </cell>
          <cell r="W245">
            <v>14296.336682594065</v>
          </cell>
        </row>
        <row r="246">
          <cell r="B246">
            <v>201102</v>
          </cell>
          <cell r="D246">
            <v>91709</v>
          </cell>
          <cell r="W246">
            <v>0</v>
          </cell>
        </row>
        <row r="247">
          <cell r="B247">
            <v>201102</v>
          </cell>
          <cell r="D247">
            <v>167165</v>
          </cell>
          <cell r="W247">
            <v>0</v>
          </cell>
        </row>
        <row r="248">
          <cell r="B248">
            <v>201102</v>
          </cell>
          <cell r="D248">
            <v>167165</v>
          </cell>
          <cell r="W248">
            <v>0</v>
          </cell>
        </row>
        <row r="249">
          <cell r="B249">
            <v>201102</v>
          </cell>
          <cell r="D249">
            <v>167167</v>
          </cell>
          <cell r="W249">
            <v>0</v>
          </cell>
        </row>
        <row r="250">
          <cell r="B250">
            <v>201102</v>
          </cell>
          <cell r="D250">
            <v>167167</v>
          </cell>
          <cell r="W250">
            <v>0</v>
          </cell>
        </row>
        <row r="251">
          <cell r="B251">
            <v>201102</v>
          </cell>
          <cell r="D251">
            <v>162978</v>
          </cell>
          <cell r="W251">
            <v>8954.1518632725165</v>
          </cell>
        </row>
        <row r="252">
          <cell r="B252">
            <v>201102</v>
          </cell>
          <cell r="D252">
            <v>144516</v>
          </cell>
          <cell r="W252">
            <v>0</v>
          </cell>
        </row>
        <row r="253">
          <cell r="B253">
            <v>201102</v>
          </cell>
          <cell r="D253">
            <v>144516</v>
          </cell>
          <cell r="W253">
            <v>7740.3006406208515</v>
          </cell>
        </row>
        <row r="254">
          <cell r="B254">
            <v>201102</v>
          </cell>
          <cell r="D254">
            <v>144517</v>
          </cell>
          <cell r="W254">
            <v>0</v>
          </cell>
        </row>
        <row r="255">
          <cell r="B255">
            <v>201102</v>
          </cell>
          <cell r="D255">
            <v>144517</v>
          </cell>
          <cell r="W255">
            <v>11192.539896874408</v>
          </cell>
        </row>
        <row r="256">
          <cell r="B256">
            <v>201102</v>
          </cell>
          <cell r="D256">
            <v>144663</v>
          </cell>
          <cell r="W256">
            <v>0</v>
          </cell>
        </row>
        <row r="257">
          <cell r="B257">
            <v>201102</v>
          </cell>
          <cell r="D257">
            <v>144663</v>
          </cell>
          <cell r="W257">
            <v>566.34395813112098</v>
          </cell>
        </row>
        <row r="258">
          <cell r="B258">
            <v>201102</v>
          </cell>
          <cell r="D258">
            <v>148798</v>
          </cell>
          <cell r="W258">
            <v>0</v>
          </cell>
        </row>
        <row r="259">
          <cell r="B259">
            <v>201102</v>
          </cell>
          <cell r="D259">
            <v>148799</v>
          </cell>
          <cell r="W259">
            <v>0</v>
          </cell>
        </row>
        <row r="260">
          <cell r="B260">
            <v>201102</v>
          </cell>
          <cell r="D260">
            <v>148800</v>
          </cell>
          <cell r="W260">
            <v>0</v>
          </cell>
        </row>
        <row r="261">
          <cell r="B261">
            <v>201102</v>
          </cell>
          <cell r="D261">
            <v>148801</v>
          </cell>
          <cell r="W261">
            <v>0</v>
          </cell>
        </row>
        <row r="262">
          <cell r="B262">
            <v>201102</v>
          </cell>
          <cell r="D262">
            <v>148803</v>
          </cell>
          <cell r="W262">
            <v>0</v>
          </cell>
        </row>
        <row r="263">
          <cell r="B263">
            <v>201102</v>
          </cell>
          <cell r="D263">
            <v>148804</v>
          </cell>
          <cell r="W263">
            <v>0</v>
          </cell>
        </row>
        <row r="264">
          <cell r="B264">
            <v>201102</v>
          </cell>
          <cell r="D264">
            <v>149152</v>
          </cell>
          <cell r="W264">
            <v>0</v>
          </cell>
        </row>
        <row r="265">
          <cell r="B265">
            <v>201102</v>
          </cell>
          <cell r="D265">
            <v>149153</v>
          </cell>
          <cell r="W265">
            <v>0</v>
          </cell>
        </row>
        <row r="266">
          <cell r="B266">
            <v>201102</v>
          </cell>
          <cell r="D266">
            <v>162977</v>
          </cell>
          <cell r="W266">
            <v>6715.563920048975</v>
          </cell>
        </row>
        <row r="267">
          <cell r="B267">
            <v>201102</v>
          </cell>
          <cell r="D267">
            <v>170051</v>
          </cell>
          <cell r="W267">
            <v>0</v>
          </cell>
        </row>
        <row r="268">
          <cell r="B268">
            <v>201102</v>
          </cell>
          <cell r="D268">
            <v>170051</v>
          </cell>
          <cell r="W268">
            <v>0</v>
          </cell>
        </row>
        <row r="269">
          <cell r="B269">
            <v>201102</v>
          </cell>
          <cell r="D269">
            <v>170052</v>
          </cell>
          <cell r="W269">
            <v>0</v>
          </cell>
        </row>
        <row r="270">
          <cell r="B270">
            <v>201102</v>
          </cell>
          <cell r="D270">
            <v>170052</v>
          </cell>
          <cell r="W270">
            <v>0</v>
          </cell>
        </row>
        <row r="271">
          <cell r="B271">
            <v>201102</v>
          </cell>
          <cell r="D271">
            <v>153741</v>
          </cell>
          <cell r="W271">
            <v>0</v>
          </cell>
        </row>
        <row r="272">
          <cell r="B272">
            <v>201102</v>
          </cell>
          <cell r="D272">
            <v>153741</v>
          </cell>
          <cell r="W272">
            <v>4202.7999307340706</v>
          </cell>
        </row>
        <row r="273">
          <cell r="B273">
            <v>201102</v>
          </cell>
          <cell r="D273">
            <v>166065</v>
          </cell>
          <cell r="W273">
            <v>48967.362048825533</v>
          </cell>
        </row>
        <row r="274">
          <cell r="B274">
            <v>201102</v>
          </cell>
          <cell r="D274">
            <v>167264</v>
          </cell>
          <cell r="W274">
            <v>0</v>
          </cell>
        </row>
        <row r="275">
          <cell r="B275">
            <v>201102</v>
          </cell>
          <cell r="D275">
            <v>167264</v>
          </cell>
          <cell r="W275">
            <v>0</v>
          </cell>
        </row>
        <row r="276">
          <cell r="B276">
            <v>201102</v>
          </cell>
          <cell r="D276">
            <v>167264</v>
          </cell>
          <cell r="W276">
            <v>3652.0489230915573</v>
          </cell>
        </row>
        <row r="277">
          <cell r="B277">
            <v>201102</v>
          </cell>
          <cell r="D277">
            <v>167265</v>
          </cell>
          <cell r="W277">
            <v>0</v>
          </cell>
        </row>
        <row r="278">
          <cell r="B278">
            <v>201102</v>
          </cell>
          <cell r="D278">
            <v>167265</v>
          </cell>
          <cell r="W278">
            <v>0</v>
          </cell>
        </row>
        <row r="279">
          <cell r="B279">
            <v>201102</v>
          </cell>
          <cell r="D279">
            <v>167265</v>
          </cell>
          <cell r="W279">
            <v>2547.6482182926243</v>
          </cell>
        </row>
        <row r="280">
          <cell r="B280">
            <v>201102</v>
          </cell>
          <cell r="D280">
            <v>167266</v>
          </cell>
          <cell r="W280">
            <v>0</v>
          </cell>
        </row>
        <row r="281">
          <cell r="B281">
            <v>201102</v>
          </cell>
          <cell r="D281">
            <v>167266</v>
          </cell>
          <cell r="W281">
            <v>0</v>
          </cell>
        </row>
        <row r="282">
          <cell r="B282">
            <v>201102</v>
          </cell>
          <cell r="D282">
            <v>167266</v>
          </cell>
          <cell r="W282">
            <v>849.06614054797149</v>
          </cell>
        </row>
        <row r="283">
          <cell r="B283">
            <v>201102</v>
          </cell>
          <cell r="D283">
            <v>167267</v>
          </cell>
          <cell r="W283">
            <v>0</v>
          </cell>
        </row>
        <row r="284">
          <cell r="B284">
            <v>201102</v>
          </cell>
          <cell r="D284">
            <v>167267</v>
          </cell>
          <cell r="W284">
            <v>0</v>
          </cell>
        </row>
        <row r="285">
          <cell r="B285">
            <v>201102</v>
          </cell>
          <cell r="D285">
            <v>167267</v>
          </cell>
          <cell r="W285">
            <v>1698.5820777446529</v>
          </cell>
        </row>
        <row r="286">
          <cell r="B286">
            <v>201102</v>
          </cell>
          <cell r="D286">
            <v>168215</v>
          </cell>
          <cell r="W286">
            <v>0</v>
          </cell>
        </row>
        <row r="287">
          <cell r="B287">
            <v>201102</v>
          </cell>
          <cell r="D287">
            <v>166074</v>
          </cell>
          <cell r="W287">
            <v>3555.5925306459999</v>
          </cell>
        </row>
        <row r="288">
          <cell r="B288">
            <v>201102</v>
          </cell>
          <cell r="D288">
            <v>165659</v>
          </cell>
          <cell r="W288">
            <v>0</v>
          </cell>
        </row>
        <row r="289">
          <cell r="B289">
            <v>201102</v>
          </cell>
          <cell r="D289">
            <v>121200</v>
          </cell>
          <cell r="W289">
            <v>0</v>
          </cell>
        </row>
        <row r="290">
          <cell r="B290">
            <v>201102</v>
          </cell>
          <cell r="D290">
            <v>121200</v>
          </cell>
          <cell r="W290">
            <v>0</v>
          </cell>
        </row>
        <row r="291">
          <cell r="B291">
            <v>201102</v>
          </cell>
          <cell r="D291">
            <v>121200</v>
          </cell>
          <cell r="W291">
            <v>0</v>
          </cell>
        </row>
        <row r="292">
          <cell r="B292">
            <v>201102</v>
          </cell>
          <cell r="D292">
            <v>121202</v>
          </cell>
          <cell r="W292">
            <v>0</v>
          </cell>
        </row>
        <row r="293">
          <cell r="B293">
            <v>201102</v>
          </cell>
          <cell r="D293">
            <v>121202</v>
          </cell>
          <cell r="W293">
            <v>0</v>
          </cell>
        </row>
        <row r="294">
          <cell r="B294">
            <v>201102</v>
          </cell>
          <cell r="D294">
            <v>121202</v>
          </cell>
          <cell r="W294">
            <v>0</v>
          </cell>
        </row>
        <row r="295">
          <cell r="B295">
            <v>201102</v>
          </cell>
          <cell r="D295">
            <v>165094</v>
          </cell>
          <cell r="W295">
            <v>0</v>
          </cell>
        </row>
        <row r="296">
          <cell r="B296">
            <v>201102</v>
          </cell>
          <cell r="D296">
            <v>165097</v>
          </cell>
          <cell r="W296">
            <v>0</v>
          </cell>
        </row>
        <row r="297">
          <cell r="B297">
            <v>201102</v>
          </cell>
          <cell r="D297">
            <v>166447</v>
          </cell>
          <cell r="W297">
            <v>0</v>
          </cell>
        </row>
        <row r="298">
          <cell r="B298">
            <v>201102</v>
          </cell>
          <cell r="D298">
            <v>165933</v>
          </cell>
          <cell r="W298">
            <v>0</v>
          </cell>
        </row>
        <row r="299">
          <cell r="B299">
            <v>201102</v>
          </cell>
          <cell r="D299">
            <v>165933</v>
          </cell>
          <cell r="W299">
            <v>1846.7650847918444</v>
          </cell>
        </row>
        <row r="300">
          <cell r="B300">
            <v>201102</v>
          </cell>
          <cell r="D300">
            <v>166076</v>
          </cell>
          <cell r="W300">
            <v>0</v>
          </cell>
        </row>
        <row r="301">
          <cell r="B301">
            <v>201102</v>
          </cell>
          <cell r="D301">
            <v>168216</v>
          </cell>
          <cell r="W301">
            <v>0</v>
          </cell>
        </row>
        <row r="302">
          <cell r="B302">
            <v>201102</v>
          </cell>
          <cell r="D302">
            <v>153972</v>
          </cell>
          <cell r="W302">
            <v>0</v>
          </cell>
        </row>
        <row r="303">
          <cell r="B303">
            <v>201102</v>
          </cell>
          <cell r="D303">
            <v>153972</v>
          </cell>
          <cell r="W303">
            <v>0</v>
          </cell>
        </row>
        <row r="304">
          <cell r="B304">
            <v>201102</v>
          </cell>
          <cell r="D304">
            <v>153972</v>
          </cell>
          <cell r="W304">
            <v>100.75444931100775</v>
          </cell>
        </row>
        <row r="305">
          <cell r="B305">
            <v>201102</v>
          </cell>
          <cell r="D305">
            <v>153972</v>
          </cell>
          <cell r="W305">
            <v>180.11856910559123</v>
          </cell>
        </row>
        <row r="306">
          <cell r="B306">
            <v>201102</v>
          </cell>
          <cell r="D306">
            <v>153972</v>
          </cell>
          <cell r="W306">
            <v>238.4921786270481</v>
          </cell>
        </row>
        <row r="307">
          <cell r="B307">
            <v>201102</v>
          </cell>
          <cell r="D307">
            <v>153972</v>
          </cell>
          <cell r="W307">
            <v>2505.4672881247225</v>
          </cell>
        </row>
        <row r="308">
          <cell r="B308">
            <v>201102</v>
          </cell>
          <cell r="D308">
            <v>153972</v>
          </cell>
          <cell r="W308">
            <v>2886.0952077440852</v>
          </cell>
        </row>
        <row r="309">
          <cell r="B309">
            <v>201102</v>
          </cell>
          <cell r="D309">
            <v>153972</v>
          </cell>
          <cell r="W309">
            <v>4162.5181419718319</v>
          </cell>
        </row>
        <row r="310">
          <cell r="B310">
            <v>201102</v>
          </cell>
          <cell r="D310">
            <v>154130</v>
          </cell>
          <cell r="W310">
            <v>0</v>
          </cell>
        </row>
        <row r="311">
          <cell r="B311">
            <v>201102</v>
          </cell>
          <cell r="D311">
            <v>154130</v>
          </cell>
          <cell r="W311">
            <v>0</v>
          </cell>
        </row>
        <row r="312">
          <cell r="B312">
            <v>201102</v>
          </cell>
          <cell r="D312">
            <v>154130</v>
          </cell>
          <cell r="W312">
            <v>0</v>
          </cell>
        </row>
        <row r="313">
          <cell r="B313">
            <v>201102</v>
          </cell>
          <cell r="D313">
            <v>165093</v>
          </cell>
          <cell r="W313">
            <v>0</v>
          </cell>
        </row>
        <row r="314">
          <cell r="B314">
            <v>201102</v>
          </cell>
          <cell r="D314">
            <v>165098</v>
          </cell>
          <cell r="W314">
            <v>0</v>
          </cell>
        </row>
        <row r="315">
          <cell r="B315">
            <v>201102</v>
          </cell>
          <cell r="D315">
            <v>165099</v>
          </cell>
          <cell r="W315">
            <v>0</v>
          </cell>
        </row>
        <row r="316">
          <cell r="B316">
            <v>201102</v>
          </cell>
          <cell r="D316">
            <v>166058</v>
          </cell>
          <cell r="W316">
            <v>0</v>
          </cell>
        </row>
        <row r="317">
          <cell r="B317">
            <v>201102</v>
          </cell>
          <cell r="D317">
            <v>166059</v>
          </cell>
          <cell r="W317">
            <v>0</v>
          </cell>
        </row>
        <row r="318">
          <cell r="B318">
            <v>201102</v>
          </cell>
          <cell r="D318">
            <v>166059</v>
          </cell>
          <cell r="W318">
            <v>0</v>
          </cell>
        </row>
        <row r="319">
          <cell r="B319">
            <v>201102</v>
          </cell>
          <cell r="D319">
            <v>166062</v>
          </cell>
          <cell r="W319">
            <v>0</v>
          </cell>
        </row>
        <row r="320">
          <cell r="B320">
            <v>201102</v>
          </cell>
          <cell r="D320">
            <v>166063</v>
          </cell>
          <cell r="W320">
            <v>0</v>
          </cell>
        </row>
        <row r="321">
          <cell r="B321">
            <v>201102</v>
          </cell>
          <cell r="D321">
            <v>167168</v>
          </cell>
          <cell r="W321">
            <v>0</v>
          </cell>
        </row>
        <row r="322">
          <cell r="B322">
            <v>201102</v>
          </cell>
          <cell r="D322">
            <v>167168</v>
          </cell>
          <cell r="W322">
            <v>5875.9435091239102</v>
          </cell>
        </row>
        <row r="323">
          <cell r="B323">
            <v>201102</v>
          </cell>
          <cell r="D323">
            <v>153851</v>
          </cell>
          <cell r="W323">
            <v>2880.0979190946205</v>
          </cell>
        </row>
        <row r="324">
          <cell r="B324">
            <v>201102</v>
          </cell>
          <cell r="D324">
            <v>153739</v>
          </cell>
          <cell r="W324">
            <v>0</v>
          </cell>
        </row>
        <row r="325">
          <cell r="B325">
            <v>201102</v>
          </cell>
          <cell r="D325">
            <v>153739</v>
          </cell>
          <cell r="W325">
            <v>4804.4279370862087</v>
          </cell>
        </row>
        <row r="326">
          <cell r="B326">
            <v>201102</v>
          </cell>
          <cell r="D326">
            <v>153740</v>
          </cell>
          <cell r="W326">
            <v>52.876094926114185</v>
          </cell>
        </row>
        <row r="327">
          <cell r="B327">
            <v>201102</v>
          </cell>
          <cell r="D327">
            <v>164079</v>
          </cell>
          <cell r="W327">
            <v>8067.1528720166807</v>
          </cell>
        </row>
        <row r="328">
          <cell r="B328">
            <v>201102</v>
          </cell>
          <cell r="D328">
            <v>85138</v>
          </cell>
          <cell r="W328">
            <v>14578.409158740556</v>
          </cell>
        </row>
        <row r="329">
          <cell r="B329">
            <v>201102</v>
          </cell>
          <cell r="D329">
            <v>166066</v>
          </cell>
          <cell r="W329">
            <v>48967.362048825533</v>
          </cell>
        </row>
        <row r="330">
          <cell r="B330">
            <v>201102</v>
          </cell>
          <cell r="D330">
            <v>168217</v>
          </cell>
          <cell r="W330">
            <v>0</v>
          </cell>
        </row>
        <row r="331">
          <cell r="B331">
            <v>201102</v>
          </cell>
          <cell r="D331">
            <v>165074</v>
          </cell>
          <cell r="W331">
            <v>0</v>
          </cell>
        </row>
        <row r="332">
          <cell r="B332">
            <v>201103</v>
          </cell>
          <cell r="D332">
            <v>67038</v>
          </cell>
          <cell r="W332">
            <v>4565.3850462541077</v>
          </cell>
        </row>
        <row r="333">
          <cell r="B333">
            <v>201103</v>
          </cell>
          <cell r="D333">
            <v>67039</v>
          </cell>
          <cell r="W333">
            <v>4460.0592169245137</v>
          </cell>
        </row>
        <row r="334">
          <cell r="B334">
            <v>201103</v>
          </cell>
          <cell r="D334">
            <v>166064</v>
          </cell>
          <cell r="W334">
            <v>42575.768054642765</v>
          </cell>
        </row>
        <row r="335">
          <cell r="B335">
            <v>201103</v>
          </cell>
          <cell r="D335">
            <v>166075</v>
          </cell>
          <cell r="W335">
            <v>0</v>
          </cell>
        </row>
        <row r="336">
          <cell r="B336">
            <v>201103</v>
          </cell>
          <cell r="D336">
            <v>168214</v>
          </cell>
          <cell r="W336">
            <v>0</v>
          </cell>
        </row>
        <row r="337">
          <cell r="B337">
            <v>201103</v>
          </cell>
          <cell r="D337">
            <v>153738</v>
          </cell>
          <cell r="W337">
            <v>0</v>
          </cell>
        </row>
        <row r="338">
          <cell r="B338">
            <v>201103</v>
          </cell>
          <cell r="D338">
            <v>153738</v>
          </cell>
          <cell r="W338">
            <v>5836.0902130046925</v>
          </cell>
        </row>
        <row r="339">
          <cell r="B339">
            <v>201103</v>
          </cell>
          <cell r="D339">
            <v>165934</v>
          </cell>
          <cell r="W339">
            <v>0</v>
          </cell>
        </row>
        <row r="340">
          <cell r="B340">
            <v>201103</v>
          </cell>
          <cell r="D340">
            <v>165934</v>
          </cell>
          <cell r="W340">
            <v>3100.216820798219</v>
          </cell>
        </row>
        <row r="341">
          <cell r="B341">
            <v>201103</v>
          </cell>
          <cell r="D341">
            <v>166449</v>
          </cell>
          <cell r="W341">
            <v>0</v>
          </cell>
        </row>
        <row r="342">
          <cell r="B342">
            <v>201103</v>
          </cell>
          <cell r="D342">
            <v>166449</v>
          </cell>
          <cell r="W342">
            <v>0</v>
          </cell>
        </row>
        <row r="343">
          <cell r="B343">
            <v>201103</v>
          </cell>
          <cell r="D343">
            <v>48215</v>
          </cell>
          <cell r="W343">
            <v>1184.7656855139144</v>
          </cell>
        </row>
        <row r="344">
          <cell r="B344">
            <v>201103</v>
          </cell>
          <cell r="D344">
            <v>48216</v>
          </cell>
          <cell r="W344">
            <v>1485.7537291009514</v>
          </cell>
        </row>
        <row r="345">
          <cell r="B345">
            <v>201103</v>
          </cell>
          <cell r="D345">
            <v>48217</v>
          </cell>
          <cell r="W345">
            <v>14199.050998440862</v>
          </cell>
        </row>
        <row r="346">
          <cell r="B346">
            <v>201103</v>
          </cell>
          <cell r="D346">
            <v>116952</v>
          </cell>
          <cell r="W346">
            <v>4996.731291321652</v>
          </cell>
        </row>
        <row r="347">
          <cell r="B347">
            <v>201103</v>
          </cell>
          <cell r="D347">
            <v>116953</v>
          </cell>
          <cell r="W347">
            <v>771.50670335780842</v>
          </cell>
        </row>
        <row r="348">
          <cell r="B348">
            <v>201103</v>
          </cell>
          <cell r="D348">
            <v>84190</v>
          </cell>
          <cell r="W348">
            <v>15820.259340118915</v>
          </cell>
        </row>
        <row r="349">
          <cell r="B349">
            <v>201103</v>
          </cell>
          <cell r="D349">
            <v>91709</v>
          </cell>
          <cell r="W349">
            <v>0</v>
          </cell>
        </row>
        <row r="350">
          <cell r="B350">
            <v>201103</v>
          </cell>
          <cell r="D350">
            <v>167165</v>
          </cell>
          <cell r="W350">
            <v>0</v>
          </cell>
        </row>
        <row r="351">
          <cell r="B351">
            <v>201103</v>
          </cell>
          <cell r="D351">
            <v>167165</v>
          </cell>
          <cell r="W351">
            <v>0</v>
          </cell>
        </row>
        <row r="352">
          <cell r="B352">
            <v>201103</v>
          </cell>
          <cell r="D352">
            <v>167167</v>
          </cell>
          <cell r="W352">
            <v>0</v>
          </cell>
        </row>
        <row r="353">
          <cell r="B353">
            <v>201103</v>
          </cell>
          <cell r="D353">
            <v>167167</v>
          </cell>
          <cell r="W353">
            <v>0</v>
          </cell>
        </row>
        <row r="354">
          <cell r="B354">
            <v>201103</v>
          </cell>
          <cell r="D354">
            <v>162978</v>
          </cell>
          <cell r="W354">
            <v>9908.4224680707393</v>
          </cell>
        </row>
        <row r="355">
          <cell r="B355">
            <v>201103</v>
          </cell>
          <cell r="D355">
            <v>144516</v>
          </cell>
          <cell r="W355">
            <v>0</v>
          </cell>
        </row>
        <row r="356">
          <cell r="B356">
            <v>201103</v>
          </cell>
          <cell r="D356">
            <v>144516</v>
          </cell>
          <cell r="W356">
            <v>8565.3682496743986</v>
          </cell>
        </row>
        <row r="357">
          <cell r="B357">
            <v>201103</v>
          </cell>
          <cell r="D357">
            <v>144517</v>
          </cell>
          <cell r="W357">
            <v>0</v>
          </cell>
        </row>
        <row r="358">
          <cell r="B358">
            <v>201103</v>
          </cell>
          <cell r="D358">
            <v>144517</v>
          </cell>
          <cell r="W358">
            <v>12385.677979532442</v>
          </cell>
        </row>
        <row r="359">
          <cell r="B359">
            <v>201103</v>
          </cell>
          <cell r="D359">
            <v>144663</v>
          </cell>
          <cell r="W359">
            <v>0</v>
          </cell>
        </row>
        <row r="360">
          <cell r="B360">
            <v>201103</v>
          </cell>
          <cell r="D360">
            <v>144663</v>
          </cell>
          <cell r="W360">
            <v>626.75863525162549</v>
          </cell>
        </row>
        <row r="361">
          <cell r="B361">
            <v>201103</v>
          </cell>
          <cell r="D361">
            <v>148798</v>
          </cell>
          <cell r="W361">
            <v>0</v>
          </cell>
        </row>
        <row r="362">
          <cell r="B362">
            <v>201103</v>
          </cell>
          <cell r="D362">
            <v>148799</v>
          </cell>
          <cell r="W362">
            <v>0</v>
          </cell>
        </row>
        <row r="363">
          <cell r="B363">
            <v>201103</v>
          </cell>
          <cell r="D363">
            <v>148800</v>
          </cell>
          <cell r="W363">
            <v>0</v>
          </cell>
        </row>
        <row r="364">
          <cell r="B364">
            <v>201103</v>
          </cell>
          <cell r="D364">
            <v>148801</v>
          </cell>
          <cell r="W364">
            <v>0</v>
          </cell>
        </row>
        <row r="365">
          <cell r="B365">
            <v>201103</v>
          </cell>
          <cell r="D365">
            <v>148803</v>
          </cell>
          <cell r="W365">
            <v>0</v>
          </cell>
        </row>
        <row r="366">
          <cell r="B366">
            <v>201103</v>
          </cell>
          <cell r="D366">
            <v>148804</v>
          </cell>
          <cell r="W366">
            <v>0</v>
          </cell>
        </row>
        <row r="367">
          <cell r="B367">
            <v>201103</v>
          </cell>
          <cell r="D367">
            <v>149152</v>
          </cell>
          <cell r="W367">
            <v>0</v>
          </cell>
        </row>
        <row r="368">
          <cell r="B368">
            <v>201103</v>
          </cell>
          <cell r="D368">
            <v>149153</v>
          </cell>
          <cell r="W368">
            <v>0</v>
          </cell>
        </row>
        <row r="369">
          <cell r="B369">
            <v>201103</v>
          </cell>
          <cell r="D369">
            <v>162977</v>
          </cell>
          <cell r="W369">
            <v>7431.3668158677265</v>
          </cell>
        </row>
        <row r="370">
          <cell r="B370">
            <v>201103</v>
          </cell>
          <cell r="D370">
            <v>170051</v>
          </cell>
          <cell r="W370">
            <v>0</v>
          </cell>
        </row>
        <row r="371">
          <cell r="B371">
            <v>201103</v>
          </cell>
          <cell r="D371">
            <v>170051</v>
          </cell>
          <cell r="W371">
            <v>0</v>
          </cell>
        </row>
        <row r="372">
          <cell r="B372">
            <v>201103</v>
          </cell>
          <cell r="D372">
            <v>170052</v>
          </cell>
          <cell r="W372">
            <v>0</v>
          </cell>
        </row>
        <row r="373">
          <cell r="B373">
            <v>201103</v>
          </cell>
          <cell r="D373">
            <v>170052</v>
          </cell>
          <cell r="W373">
            <v>0</v>
          </cell>
        </row>
        <row r="374">
          <cell r="B374">
            <v>201103</v>
          </cell>
          <cell r="D374">
            <v>153741</v>
          </cell>
          <cell r="W374">
            <v>0</v>
          </cell>
        </row>
        <row r="375">
          <cell r="B375">
            <v>201103</v>
          </cell>
          <cell r="D375">
            <v>153741</v>
          </cell>
          <cell r="W375">
            <v>4650.8248793440534</v>
          </cell>
        </row>
        <row r="376">
          <cell r="B376">
            <v>201103</v>
          </cell>
          <cell r="D376">
            <v>166065</v>
          </cell>
          <cell r="W376">
            <v>42575.768054642765</v>
          </cell>
        </row>
        <row r="377">
          <cell r="B377">
            <v>201103</v>
          </cell>
          <cell r="D377">
            <v>167264</v>
          </cell>
          <cell r="W377">
            <v>0</v>
          </cell>
        </row>
        <row r="378">
          <cell r="B378">
            <v>201103</v>
          </cell>
          <cell r="D378">
            <v>167264</v>
          </cell>
          <cell r="W378">
            <v>0</v>
          </cell>
        </row>
        <row r="379">
          <cell r="B379">
            <v>201103</v>
          </cell>
          <cell r="D379">
            <v>167264</v>
          </cell>
          <cell r="W379">
            <v>4041.3041051544342</v>
          </cell>
        </row>
        <row r="380">
          <cell r="B380">
            <v>201103</v>
          </cell>
          <cell r="D380">
            <v>167265</v>
          </cell>
          <cell r="W380">
            <v>0</v>
          </cell>
        </row>
        <row r="381">
          <cell r="B381">
            <v>201103</v>
          </cell>
          <cell r="D381">
            <v>167265</v>
          </cell>
          <cell r="W381">
            <v>0</v>
          </cell>
        </row>
        <row r="382">
          <cell r="B382">
            <v>201103</v>
          </cell>
          <cell r="D382">
            <v>167265</v>
          </cell>
          <cell r="W382">
            <v>2819.2147030801752</v>
          </cell>
        </row>
        <row r="383">
          <cell r="B383">
            <v>201103</v>
          </cell>
          <cell r="D383">
            <v>167266</v>
          </cell>
          <cell r="W383">
            <v>0</v>
          </cell>
        </row>
        <row r="384">
          <cell r="B384">
            <v>201103</v>
          </cell>
          <cell r="D384">
            <v>167266</v>
          </cell>
          <cell r="W384">
            <v>0</v>
          </cell>
        </row>
        <row r="385">
          <cell r="B385">
            <v>201103</v>
          </cell>
          <cell r="D385">
            <v>167266</v>
          </cell>
          <cell r="W385">
            <v>939.53837510136839</v>
          </cell>
        </row>
        <row r="386">
          <cell r="B386">
            <v>201103</v>
          </cell>
          <cell r="D386">
            <v>167267</v>
          </cell>
          <cell r="W386">
            <v>0</v>
          </cell>
        </row>
        <row r="387">
          <cell r="B387">
            <v>201103</v>
          </cell>
          <cell r="D387">
            <v>167267</v>
          </cell>
          <cell r="W387">
            <v>0</v>
          </cell>
        </row>
        <row r="388">
          <cell r="B388">
            <v>201103</v>
          </cell>
          <cell r="D388">
            <v>167267</v>
          </cell>
          <cell r="W388">
            <v>1879.6763279788065</v>
          </cell>
        </row>
        <row r="389">
          <cell r="B389">
            <v>201103</v>
          </cell>
          <cell r="D389">
            <v>168215</v>
          </cell>
          <cell r="W389">
            <v>0</v>
          </cell>
        </row>
        <row r="390">
          <cell r="B390">
            <v>201103</v>
          </cell>
          <cell r="D390">
            <v>166074</v>
          </cell>
          <cell r="W390">
            <v>3934.6292258286835</v>
          </cell>
        </row>
        <row r="391">
          <cell r="B391">
            <v>201103</v>
          </cell>
          <cell r="D391">
            <v>165659</v>
          </cell>
          <cell r="W391">
            <v>0</v>
          </cell>
        </row>
        <row r="392">
          <cell r="B392">
            <v>201103</v>
          </cell>
          <cell r="D392">
            <v>121200</v>
          </cell>
          <cell r="W392">
            <v>0</v>
          </cell>
        </row>
        <row r="393">
          <cell r="B393">
            <v>201103</v>
          </cell>
          <cell r="D393">
            <v>121202</v>
          </cell>
          <cell r="W393">
            <v>0</v>
          </cell>
        </row>
        <row r="394">
          <cell r="B394">
            <v>201103</v>
          </cell>
          <cell r="D394">
            <v>165094</v>
          </cell>
          <cell r="W394">
            <v>0</v>
          </cell>
        </row>
        <row r="395">
          <cell r="B395">
            <v>201103</v>
          </cell>
          <cell r="D395">
            <v>165097</v>
          </cell>
          <cell r="W395">
            <v>0</v>
          </cell>
        </row>
        <row r="396">
          <cell r="B396">
            <v>201103</v>
          </cell>
          <cell r="D396">
            <v>166447</v>
          </cell>
          <cell r="W396">
            <v>0</v>
          </cell>
        </row>
        <row r="397">
          <cell r="B397">
            <v>201103</v>
          </cell>
          <cell r="D397">
            <v>165933</v>
          </cell>
          <cell r="W397">
            <v>0</v>
          </cell>
        </row>
        <row r="398">
          <cell r="B398">
            <v>201103</v>
          </cell>
          <cell r="D398">
            <v>165933</v>
          </cell>
          <cell r="W398">
            <v>2043.5609201045506</v>
          </cell>
        </row>
        <row r="399">
          <cell r="B399">
            <v>201103</v>
          </cell>
          <cell r="D399">
            <v>166076</v>
          </cell>
          <cell r="W399">
            <v>0</v>
          </cell>
        </row>
        <row r="400">
          <cell r="B400">
            <v>201103</v>
          </cell>
          <cell r="D400">
            <v>168216</v>
          </cell>
          <cell r="W400">
            <v>0</v>
          </cell>
        </row>
        <row r="401">
          <cell r="B401">
            <v>201103</v>
          </cell>
          <cell r="D401">
            <v>153972</v>
          </cell>
          <cell r="W401">
            <v>0</v>
          </cell>
        </row>
        <row r="402">
          <cell r="B402">
            <v>201103</v>
          </cell>
          <cell r="D402">
            <v>153972</v>
          </cell>
          <cell r="W402">
            <v>0</v>
          </cell>
        </row>
        <row r="403">
          <cell r="B403">
            <v>201103</v>
          </cell>
          <cell r="D403">
            <v>153972</v>
          </cell>
          <cell r="W403">
            <v>92.934555290818196</v>
          </cell>
        </row>
        <row r="404">
          <cell r="B404">
            <v>201103</v>
          </cell>
          <cell r="D404">
            <v>153972</v>
          </cell>
          <cell r="W404">
            <v>166.68262174740295</v>
          </cell>
        </row>
        <row r="405">
          <cell r="B405">
            <v>201103</v>
          </cell>
          <cell r="D405">
            <v>153972</v>
          </cell>
          <cell r="W405">
            <v>219.84518455892476</v>
          </cell>
        </row>
        <row r="406">
          <cell r="B406">
            <v>201103</v>
          </cell>
          <cell r="D406">
            <v>153972</v>
          </cell>
          <cell r="W406">
            <v>2310.5728897142994</v>
          </cell>
        </row>
        <row r="407">
          <cell r="B407">
            <v>201103</v>
          </cell>
          <cell r="D407">
            <v>153972</v>
          </cell>
          <cell r="W407">
            <v>2661.1260294564395</v>
          </cell>
        </row>
        <row r="408">
          <cell r="B408">
            <v>201103</v>
          </cell>
          <cell r="D408">
            <v>153972</v>
          </cell>
          <cell r="W408">
            <v>3838.2970631401363</v>
          </cell>
        </row>
        <row r="409">
          <cell r="B409">
            <v>201103</v>
          </cell>
          <cell r="D409">
            <v>154130</v>
          </cell>
          <cell r="W409">
            <v>0</v>
          </cell>
        </row>
        <row r="410">
          <cell r="B410">
            <v>201103</v>
          </cell>
          <cell r="D410">
            <v>154130</v>
          </cell>
          <cell r="W410">
            <v>0</v>
          </cell>
        </row>
        <row r="411">
          <cell r="B411">
            <v>201103</v>
          </cell>
          <cell r="D411">
            <v>154130</v>
          </cell>
          <cell r="W411">
            <v>0</v>
          </cell>
        </row>
        <row r="412">
          <cell r="B412">
            <v>201103</v>
          </cell>
          <cell r="D412">
            <v>165093</v>
          </cell>
          <cell r="W412">
            <v>0</v>
          </cell>
        </row>
        <row r="413">
          <cell r="B413">
            <v>201103</v>
          </cell>
          <cell r="D413">
            <v>165098</v>
          </cell>
          <cell r="W413">
            <v>0</v>
          </cell>
        </row>
        <row r="414">
          <cell r="B414">
            <v>201103</v>
          </cell>
          <cell r="D414">
            <v>165099</v>
          </cell>
          <cell r="W414">
            <v>0</v>
          </cell>
        </row>
        <row r="415">
          <cell r="B415">
            <v>201103</v>
          </cell>
          <cell r="D415">
            <v>166058</v>
          </cell>
          <cell r="W415">
            <v>0</v>
          </cell>
        </row>
        <row r="416">
          <cell r="B416">
            <v>201103</v>
          </cell>
          <cell r="D416">
            <v>166059</v>
          </cell>
          <cell r="W416">
            <v>0</v>
          </cell>
        </row>
        <row r="417">
          <cell r="B417">
            <v>201103</v>
          </cell>
          <cell r="D417">
            <v>166062</v>
          </cell>
          <cell r="W417">
            <v>0</v>
          </cell>
        </row>
        <row r="418">
          <cell r="B418">
            <v>201103</v>
          </cell>
          <cell r="D418">
            <v>166063</v>
          </cell>
          <cell r="W418">
            <v>0</v>
          </cell>
        </row>
        <row r="419">
          <cell r="B419">
            <v>201103</v>
          </cell>
          <cell r="D419">
            <v>167168</v>
          </cell>
          <cell r="W419">
            <v>0</v>
          </cell>
        </row>
        <row r="420">
          <cell r="B420">
            <v>201103</v>
          </cell>
          <cell r="D420">
            <v>153739</v>
          </cell>
          <cell r="W420">
            <v>0</v>
          </cell>
        </row>
        <row r="421">
          <cell r="B421">
            <v>201103</v>
          </cell>
          <cell r="D421">
            <v>153739</v>
          </cell>
          <cell r="W421">
            <v>5316.4561404108708</v>
          </cell>
        </row>
        <row r="422">
          <cell r="B422">
            <v>201103</v>
          </cell>
          <cell r="D422">
            <v>153740</v>
          </cell>
          <cell r="W422">
            <v>58.558762796149956</v>
          </cell>
        </row>
        <row r="423">
          <cell r="B423">
            <v>201103</v>
          </cell>
          <cell r="D423">
            <v>164079</v>
          </cell>
          <cell r="W423">
            <v>8926.9136486444859</v>
          </cell>
        </row>
        <row r="424">
          <cell r="B424">
            <v>201103</v>
          </cell>
          <cell r="D424">
            <v>85138</v>
          </cell>
          <cell r="W424">
            <v>16132.239642933899</v>
          </cell>
        </row>
        <row r="425">
          <cell r="B425">
            <v>201103</v>
          </cell>
          <cell r="D425">
            <v>166066</v>
          </cell>
          <cell r="W425">
            <v>42575.768054642765</v>
          </cell>
        </row>
        <row r="426">
          <cell r="B426">
            <v>201103</v>
          </cell>
          <cell r="D426">
            <v>168217</v>
          </cell>
          <cell r="W426">
            <v>0</v>
          </cell>
        </row>
        <row r="427">
          <cell r="B427">
            <v>201103</v>
          </cell>
          <cell r="D427">
            <v>165074</v>
          </cell>
          <cell r="W427">
            <v>0</v>
          </cell>
        </row>
        <row r="428">
          <cell r="B428">
            <v>201104</v>
          </cell>
          <cell r="D428">
            <v>67038</v>
          </cell>
          <cell r="W428">
            <v>4415.2133582114102</v>
          </cell>
        </row>
        <row r="429">
          <cell r="B429">
            <v>201104</v>
          </cell>
          <cell r="D429">
            <v>67039</v>
          </cell>
          <cell r="W429">
            <v>4313.3145975684638</v>
          </cell>
        </row>
        <row r="430">
          <cell r="B430">
            <v>201104</v>
          </cell>
          <cell r="D430">
            <v>166064</v>
          </cell>
          <cell r="W430">
            <v>0</v>
          </cell>
        </row>
        <row r="431">
          <cell r="B431">
            <v>201104</v>
          </cell>
          <cell r="D431">
            <v>166075</v>
          </cell>
          <cell r="W431">
            <v>0</v>
          </cell>
        </row>
        <row r="432">
          <cell r="B432">
            <v>201104</v>
          </cell>
          <cell r="D432">
            <v>168214</v>
          </cell>
          <cell r="W432">
            <v>0</v>
          </cell>
        </row>
        <row r="433">
          <cell r="B433">
            <v>201104</v>
          </cell>
          <cell r="D433">
            <v>153738</v>
          </cell>
          <cell r="W433">
            <v>0</v>
          </cell>
        </row>
        <row r="434">
          <cell r="B434">
            <v>201104</v>
          </cell>
          <cell r="D434">
            <v>153738</v>
          </cell>
          <cell r="W434">
            <v>5643.9925306704636</v>
          </cell>
        </row>
        <row r="435">
          <cell r="B435">
            <v>201104</v>
          </cell>
          <cell r="D435">
            <v>166449</v>
          </cell>
          <cell r="W435">
            <v>0</v>
          </cell>
        </row>
        <row r="436">
          <cell r="B436">
            <v>201104</v>
          </cell>
          <cell r="D436">
            <v>48215</v>
          </cell>
          <cell r="W436">
            <v>1145.9115038773639</v>
          </cell>
        </row>
        <row r="437">
          <cell r="B437">
            <v>201104</v>
          </cell>
          <cell r="D437">
            <v>48216</v>
          </cell>
          <cell r="W437">
            <v>1436.9223761841301</v>
          </cell>
        </row>
        <row r="438">
          <cell r="B438">
            <v>201104</v>
          </cell>
          <cell r="D438">
            <v>48217</v>
          </cell>
          <cell r="W438">
            <v>13731.757103348518</v>
          </cell>
        </row>
        <row r="439">
          <cell r="B439">
            <v>201104</v>
          </cell>
          <cell r="D439">
            <v>116952</v>
          </cell>
          <cell r="W439">
            <v>4832.2490212545254</v>
          </cell>
        </row>
        <row r="440">
          <cell r="B440">
            <v>201104</v>
          </cell>
          <cell r="D440">
            <v>116953</v>
          </cell>
          <cell r="W440">
            <v>746.10871947239377</v>
          </cell>
        </row>
        <row r="441">
          <cell r="B441">
            <v>201104</v>
          </cell>
          <cell r="D441">
            <v>84190</v>
          </cell>
          <cell r="W441">
            <v>15299.59940680969</v>
          </cell>
        </row>
        <row r="442">
          <cell r="B442">
            <v>201104</v>
          </cell>
          <cell r="D442">
            <v>91709</v>
          </cell>
          <cell r="W442">
            <v>0</v>
          </cell>
        </row>
        <row r="443">
          <cell r="B443">
            <v>201104</v>
          </cell>
          <cell r="D443">
            <v>167165</v>
          </cell>
          <cell r="W443">
            <v>0</v>
          </cell>
        </row>
        <row r="444">
          <cell r="B444">
            <v>201104</v>
          </cell>
          <cell r="D444">
            <v>167167</v>
          </cell>
          <cell r="W444">
            <v>0</v>
          </cell>
        </row>
        <row r="445">
          <cell r="B445">
            <v>201104</v>
          </cell>
          <cell r="D445">
            <v>167167</v>
          </cell>
          <cell r="W445">
            <v>0</v>
          </cell>
        </row>
        <row r="446">
          <cell r="B446">
            <v>201104</v>
          </cell>
          <cell r="D446">
            <v>166065</v>
          </cell>
          <cell r="W446">
            <v>0</v>
          </cell>
        </row>
        <row r="447">
          <cell r="B447">
            <v>201104</v>
          </cell>
          <cell r="D447">
            <v>168215</v>
          </cell>
          <cell r="W447">
            <v>0</v>
          </cell>
        </row>
        <row r="448">
          <cell r="B448">
            <v>201104</v>
          </cell>
          <cell r="D448">
            <v>165659</v>
          </cell>
          <cell r="W448">
            <v>0</v>
          </cell>
        </row>
        <row r="449">
          <cell r="B449">
            <v>201104</v>
          </cell>
          <cell r="D449">
            <v>121200</v>
          </cell>
          <cell r="W449">
            <v>0</v>
          </cell>
        </row>
        <row r="450">
          <cell r="B450">
            <v>201104</v>
          </cell>
          <cell r="D450">
            <v>121202</v>
          </cell>
          <cell r="W450">
            <v>0</v>
          </cell>
        </row>
        <row r="451">
          <cell r="B451">
            <v>201104</v>
          </cell>
          <cell r="D451">
            <v>166447</v>
          </cell>
          <cell r="W451">
            <v>0</v>
          </cell>
        </row>
        <row r="452">
          <cell r="B452">
            <v>201104</v>
          </cell>
          <cell r="D452">
            <v>166076</v>
          </cell>
          <cell r="W452">
            <v>0</v>
          </cell>
        </row>
        <row r="453">
          <cell r="B453">
            <v>201104</v>
          </cell>
          <cell r="D453">
            <v>168216</v>
          </cell>
          <cell r="W453">
            <v>0</v>
          </cell>
        </row>
        <row r="454">
          <cell r="B454">
            <v>201104</v>
          </cell>
          <cell r="D454">
            <v>153972</v>
          </cell>
          <cell r="W454">
            <v>0</v>
          </cell>
        </row>
        <row r="455">
          <cell r="B455">
            <v>201104</v>
          </cell>
          <cell r="D455">
            <v>153972</v>
          </cell>
          <cell r="W455">
            <v>0</v>
          </cell>
        </row>
        <row r="456">
          <cell r="B456">
            <v>201104</v>
          </cell>
          <cell r="D456">
            <v>153972</v>
          </cell>
          <cell r="W456">
            <v>77.922581668135123</v>
          </cell>
        </row>
        <row r="457">
          <cell r="B457">
            <v>201104</v>
          </cell>
          <cell r="D457">
            <v>153972</v>
          </cell>
          <cell r="W457">
            <v>139.46144103681618</v>
          </cell>
        </row>
        <row r="458">
          <cell r="B458">
            <v>201104</v>
          </cell>
          <cell r="D458">
            <v>153972</v>
          </cell>
          <cell r="W458">
            <v>184.41677661458644</v>
          </cell>
        </row>
        <row r="459">
          <cell r="B459">
            <v>201104</v>
          </cell>
          <cell r="D459">
            <v>153972</v>
          </cell>
          <cell r="W459">
            <v>1936.8756581817997</v>
          </cell>
        </row>
        <row r="460">
          <cell r="B460">
            <v>201104</v>
          </cell>
          <cell r="D460">
            <v>153972</v>
          </cell>
          <cell r="W460">
            <v>2229.7846446574049</v>
          </cell>
        </row>
        <row r="461">
          <cell r="B461">
            <v>201104</v>
          </cell>
          <cell r="D461">
            <v>153972</v>
          </cell>
          <cell r="W461">
            <v>3217.4034169281535</v>
          </cell>
        </row>
        <row r="462">
          <cell r="B462">
            <v>201104</v>
          </cell>
          <cell r="D462">
            <v>154130</v>
          </cell>
          <cell r="W462">
            <v>0</v>
          </cell>
        </row>
        <row r="463">
          <cell r="B463">
            <v>201104</v>
          </cell>
          <cell r="D463">
            <v>154130</v>
          </cell>
          <cell r="W463">
            <v>0</v>
          </cell>
        </row>
        <row r="464">
          <cell r="B464">
            <v>201104</v>
          </cell>
          <cell r="D464">
            <v>154130</v>
          </cell>
          <cell r="W464">
            <v>0</v>
          </cell>
        </row>
        <row r="465">
          <cell r="B465">
            <v>201104</v>
          </cell>
          <cell r="D465">
            <v>166059</v>
          </cell>
          <cell r="W465">
            <v>0</v>
          </cell>
        </row>
        <row r="466">
          <cell r="B466">
            <v>201104</v>
          </cell>
          <cell r="D466">
            <v>166062</v>
          </cell>
          <cell r="W466">
            <v>0</v>
          </cell>
        </row>
        <row r="467">
          <cell r="B467">
            <v>201104</v>
          </cell>
          <cell r="D467">
            <v>167168</v>
          </cell>
          <cell r="W467">
            <v>0</v>
          </cell>
        </row>
        <row r="468">
          <cell r="B468">
            <v>201104</v>
          </cell>
          <cell r="D468">
            <v>166066</v>
          </cell>
          <cell r="W468">
            <v>0</v>
          </cell>
        </row>
        <row r="469">
          <cell r="B469">
            <v>201104</v>
          </cell>
          <cell r="D469">
            <v>168217</v>
          </cell>
          <cell r="W469">
            <v>0</v>
          </cell>
        </row>
        <row r="470">
          <cell r="B470">
            <v>201105</v>
          </cell>
          <cell r="D470">
            <v>67038</v>
          </cell>
          <cell r="W470">
            <v>4558.7429762341544</v>
          </cell>
        </row>
        <row r="471">
          <cell r="B471">
            <v>201105</v>
          </cell>
          <cell r="D471">
            <v>67039</v>
          </cell>
          <cell r="W471">
            <v>4453.4828312781692</v>
          </cell>
        </row>
        <row r="472">
          <cell r="B472">
            <v>201105</v>
          </cell>
          <cell r="D472">
            <v>166064</v>
          </cell>
          <cell r="W472">
            <v>0</v>
          </cell>
        </row>
        <row r="473">
          <cell r="B473">
            <v>201105</v>
          </cell>
          <cell r="D473">
            <v>166075</v>
          </cell>
          <cell r="W473">
            <v>0</v>
          </cell>
        </row>
        <row r="474">
          <cell r="B474">
            <v>201105</v>
          </cell>
          <cell r="D474">
            <v>168214</v>
          </cell>
          <cell r="W474">
            <v>0</v>
          </cell>
        </row>
        <row r="475">
          <cell r="B475">
            <v>201105</v>
          </cell>
          <cell r="D475">
            <v>153738</v>
          </cell>
          <cell r="W475">
            <v>0</v>
          </cell>
        </row>
        <row r="476">
          <cell r="B476">
            <v>201105</v>
          </cell>
          <cell r="D476">
            <v>153738</v>
          </cell>
          <cell r="W476">
            <v>5827.6570196978582</v>
          </cell>
        </row>
        <row r="477">
          <cell r="B477">
            <v>201105</v>
          </cell>
          <cell r="D477">
            <v>166449</v>
          </cell>
          <cell r="W477">
            <v>0</v>
          </cell>
        </row>
        <row r="478">
          <cell r="B478">
            <v>201105</v>
          </cell>
          <cell r="D478">
            <v>48215</v>
          </cell>
          <cell r="W478">
            <v>1183.1280239976784</v>
          </cell>
        </row>
        <row r="479">
          <cell r="B479">
            <v>201105</v>
          </cell>
          <cell r="D479">
            <v>48216</v>
          </cell>
          <cell r="W479">
            <v>1483.6287604042805</v>
          </cell>
        </row>
        <row r="480">
          <cell r="B480">
            <v>201105</v>
          </cell>
          <cell r="D480">
            <v>48217</v>
          </cell>
          <cell r="W480">
            <v>14178.361764412795</v>
          </cell>
        </row>
        <row r="481">
          <cell r="B481">
            <v>201105</v>
          </cell>
          <cell r="D481">
            <v>116952</v>
          </cell>
          <cell r="W481">
            <v>4989.4207514928685</v>
          </cell>
        </row>
        <row r="482">
          <cell r="B482">
            <v>201105</v>
          </cell>
          <cell r="D482">
            <v>116953</v>
          </cell>
          <cell r="W482">
            <v>770.27656361054221</v>
          </cell>
        </row>
        <row r="483">
          <cell r="B483">
            <v>201105</v>
          </cell>
          <cell r="D483">
            <v>84190</v>
          </cell>
          <cell r="W483">
            <v>15797.21086283454</v>
          </cell>
        </row>
        <row r="484">
          <cell r="B484">
            <v>201105</v>
          </cell>
          <cell r="D484">
            <v>91709</v>
          </cell>
          <cell r="W484">
            <v>0</v>
          </cell>
        </row>
        <row r="485">
          <cell r="B485">
            <v>201105</v>
          </cell>
          <cell r="D485">
            <v>167165</v>
          </cell>
          <cell r="W485">
            <v>0</v>
          </cell>
        </row>
        <row r="486">
          <cell r="B486">
            <v>201105</v>
          </cell>
          <cell r="D486">
            <v>167167</v>
          </cell>
          <cell r="W486">
            <v>0</v>
          </cell>
        </row>
        <row r="487">
          <cell r="B487">
            <v>201105</v>
          </cell>
          <cell r="D487">
            <v>167167</v>
          </cell>
          <cell r="W487">
            <v>0</v>
          </cell>
        </row>
        <row r="488">
          <cell r="B488">
            <v>201105</v>
          </cell>
          <cell r="D488">
            <v>166065</v>
          </cell>
          <cell r="W488">
            <v>0</v>
          </cell>
        </row>
        <row r="489">
          <cell r="B489">
            <v>201105</v>
          </cell>
          <cell r="D489">
            <v>168215</v>
          </cell>
          <cell r="W489">
            <v>0</v>
          </cell>
        </row>
        <row r="490">
          <cell r="B490">
            <v>201105</v>
          </cell>
          <cell r="D490">
            <v>165659</v>
          </cell>
          <cell r="W490">
            <v>0</v>
          </cell>
        </row>
        <row r="491">
          <cell r="B491">
            <v>201105</v>
          </cell>
          <cell r="D491">
            <v>121200</v>
          </cell>
          <cell r="W491">
            <v>0</v>
          </cell>
        </row>
        <row r="492">
          <cell r="B492">
            <v>201105</v>
          </cell>
          <cell r="D492">
            <v>121202</v>
          </cell>
          <cell r="W492">
            <v>0</v>
          </cell>
        </row>
        <row r="493">
          <cell r="B493">
            <v>201105</v>
          </cell>
          <cell r="D493">
            <v>166447</v>
          </cell>
          <cell r="W493">
            <v>0</v>
          </cell>
        </row>
        <row r="494">
          <cell r="B494">
            <v>201105</v>
          </cell>
          <cell r="D494">
            <v>166076</v>
          </cell>
          <cell r="W494">
            <v>0</v>
          </cell>
        </row>
        <row r="495">
          <cell r="B495">
            <v>201105</v>
          </cell>
          <cell r="D495">
            <v>168216</v>
          </cell>
          <cell r="W495">
            <v>0</v>
          </cell>
        </row>
        <row r="496">
          <cell r="B496">
            <v>201105</v>
          </cell>
          <cell r="D496">
            <v>166059</v>
          </cell>
          <cell r="W496">
            <v>0</v>
          </cell>
        </row>
        <row r="497">
          <cell r="B497">
            <v>201105</v>
          </cell>
          <cell r="D497">
            <v>166062</v>
          </cell>
          <cell r="W497">
            <v>0</v>
          </cell>
        </row>
        <row r="498">
          <cell r="B498">
            <v>201105</v>
          </cell>
          <cell r="D498">
            <v>167168</v>
          </cell>
          <cell r="W498">
            <v>0</v>
          </cell>
        </row>
        <row r="499">
          <cell r="B499">
            <v>201105</v>
          </cell>
          <cell r="D499">
            <v>166066</v>
          </cell>
          <cell r="W499">
            <v>0</v>
          </cell>
        </row>
        <row r="500">
          <cell r="B500">
            <v>201105</v>
          </cell>
          <cell r="D500">
            <v>168217</v>
          </cell>
          <cell r="W500">
            <v>0</v>
          </cell>
        </row>
        <row r="501">
          <cell r="B501">
            <v>201106</v>
          </cell>
          <cell r="D501">
            <v>67038</v>
          </cell>
          <cell r="W501">
            <v>4407.6702753365353</v>
          </cell>
        </row>
        <row r="502">
          <cell r="B502">
            <v>201106</v>
          </cell>
          <cell r="D502">
            <v>67039</v>
          </cell>
          <cell r="W502">
            <v>4305.8442271202985</v>
          </cell>
        </row>
        <row r="503">
          <cell r="B503">
            <v>201106</v>
          </cell>
          <cell r="D503">
            <v>166064</v>
          </cell>
          <cell r="W503">
            <v>0</v>
          </cell>
        </row>
        <row r="504">
          <cell r="B504">
            <v>201106</v>
          </cell>
          <cell r="D504">
            <v>166075</v>
          </cell>
          <cell r="W504">
            <v>0</v>
          </cell>
        </row>
        <row r="505">
          <cell r="B505">
            <v>201106</v>
          </cell>
          <cell r="D505">
            <v>168214</v>
          </cell>
          <cell r="W505">
            <v>0</v>
          </cell>
        </row>
        <row r="506">
          <cell r="B506">
            <v>201106</v>
          </cell>
          <cell r="D506">
            <v>153738</v>
          </cell>
          <cell r="W506">
            <v>0</v>
          </cell>
        </row>
        <row r="507">
          <cell r="B507">
            <v>201106</v>
          </cell>
          <cell r="D507">
            <v>153738</v>
          </cell>
          <cell r="W507">
            <v>5634.3746679650758</v>
          </cell>
        </row>
        <row r="508">
          <cell r="B508">
            <v>201106</v>
          </cell>
          <cell r="D508">
            <v>166449</v>
          </cell>
          <cell r="W508">
            <v>0</v>
          </cell>
        </row>
        <row r="509">
          <cell r="B509">
            <v>201106</v>
          </cell>
          <cell r="D509">
            <v>48215</v>
          </cell>
          <cell r="W509">
            <v>1143.8958563585722</v>
          </cell>
        </row>
        <row r="510">
          <cell r="B510">
            <v>201106</v>
          </cell>
          <cell r="D510">
            <v>48216</v>
          </cell>
          <cell r="W510">
            <v>1434.3995821519522</v>
          </cell>
        </row>
        <row r="511">
          <cell r="B511">
            <v>201106</v>
          </cell>
          <cell r="D511">
            <v>48217</v>
          </cell>
          <cell r="W511">
            <v>13708.331741110813</v>
          </cell>
        </row>
        <row r="512">
          <cell r="B512">
            <v>201106</v>
          </cell>
          <cell r="D512">
            <v>116952</v>
          </cell>
          <cell r="W512">
            <v>4824.0090342441945</v>
          </cell>
        </row>
        <row r="513">
          <cell r="B513">
            <v>201106</v>
          </cell>
          <cell r="D513">
            <v>116953</v>
          </cell>
          <cell r="W513">
            <v>744.82759386405792</v>
          </cell>
        </row>
        <row r="514">
          <cell r="B514">
            <v>201106</v>
          </cell>
          <cell r="D514">
            <v>84190</v>
          </cell>
          <cell r="W514">
            <v>15273.507914599306</v>
          </cell>
        </row>
        <row r="515">
          <cell r="B515">
            <v>201106</v>
          </cell>
          <cell r="D515">
            <v>91709</v>
          </cell>
          <cell r="W515">
            <v>0</v>
          </cell>
        </row>
        <row r="516">
          <cell r="B516">
            <v>201106</v>
          </cell>
          <cell r="D516">
            <v>167165</v>
          </cell>
          <cell r="W516">
            <v>0</v>
          </cell>
        </row>
        <row r="517">
          <cell r="B517">
            <v>201106</v>
          </cell>
          <cell r="D517">
            <v>167165</v>
          </cell>
          <cell r="W517">
            <v>0</v>
          </cell>
        </row>
        <row r="518">
          <cell r="B518">
            <v>201106</v>
          </cell>
          <cell r="D518">
            <v>167167</v>
          </cell>
          <cell r="W518">
            <v>0</v>
          </cell>
        </row>
        <row r="519">
          <cell r="B519">
            <v>201106</v>
          </cell>
          <cell r="D519">
            <v>167167</v>
          </cell>
          <cell r="W519">
            <v>0</v>
          </cell>
        </row>
        <row r="520">
          <cell r="B520">
            <v>201106</v>
          </cell>
          <cell r="D520">
            <v>166065</v>
          </cell>
          <cell r="W520">
            <v>0</v>
          </cell>
        </row>
        <row r="521">
          <cell r="B521">
            <v>201106</v>
          </cell>
          <cell r="D521">
            <v>168215</v>
          </cell>
          <cell r="W521">
            <v>0</v>
          </cell>
        </row>
        <row r="522">
          <cell r="B522">
            <v>201106</v>
          </cell>
          <cell r="D522">
            <v>165659</v>
          </cell>
          <cell r="W522">
            <v>0</v>
          </cell>
        </row>
        <row r="523">
          <cell r="B523">
            <v>201106</v>
          </cell>
          <cell r="D523">
            <v>121200</v>
          </cell>
          <cell r="W523">
            <v>0</v>
          </cell>
        </row>
        <row r="524">
          <cell r="B524">
            <v>201106</v>
          </cell>
          <cell r="D524">
            <v>121202</v>
          </cell>
          <cell r="W524">
            <v>0</v>
          </cell>
        </row>
        <row r="525">
          <cell r="B525">
            <v>201106</v>
          </cell>
          <cell r="D525">
            <v>166447</v>
          </cell>
          <cell r="W525">
            <v>0</v>
          </cell>
        </row>
        <row r="526">
          <cell r="B526">
            <v>201106</v>
          </cell>
          <cell r="D526">
            <v>166076</v>
          </cell>
          <cell r="W526">
            <v>0</v>
          </cell>
        </row>
        <row r="527">
          <cell r="B527">
            <v>201106</v>
          </cell>
          <cell r="D527">
            <v>168216</v>
          </cell>
          <cell r="W527">
            <v>0</v>
          </cell>
        </row>
        <row r="528">
          <cell r="B528">
            <v>201106</v>
          </cell>
          <cell r="D528">
            <v>166059</v>
          </cell>
          <cell r="W528">
            <v>0</v>
          </cell>
        </row>
        <row r="529">
          <cell r="B529">
            <v>201106</v>
          </cell>
          <cell r="D529">
            <v>166062</v>
          </cell>
          <cell r="W529">
            <v>0</v>
          </cell>
        </row>
        <row r="530">
          <cell r="B530">
            <v>201106</v>
          </cell>
          <cell r="D530">
            <v>167168</v>
          </cell>
          <cell r="W530">
            <v>0</v>
          </cell>
        </row>
        <row r="531">
          <cell r="B531">
            <v>201106</v>
          </cell>
          <cell r="D531">
            <v>166066</v>
          </cell>
          <cell r="W531">
            <v>0</v>
          </cell>
        </row>
        <row r="532">
          <cell r="B532">
            <v>201106</v>
          </cell>
          <cell r="D532">
            <v>168217</v>
          </cell>
          <cell r="W532">
            <v>0</v>
          </cell>
        </row>
        <row r="533">
          <cell r="B533">
            <v>201107</v>
          </cell>
          <cell r="D533">
            <v>67038</v>
          </cell>
          <cell r="W533">
            <v>4549.5027193856222</v>
          </cell>
        </row>
        <row r="534">
          <cell r="B534">
            <v>201107</v>
          </cell>
          <cell r="D534">
            <v>67039</v>
          </cell>
          <cell r="W534">
            <v>4444.7260512123703</v>
          </cell>
        </row>
        <row r="535">
          <cell r="B535">
            <v>201107</v>
          </cell>
          <cell r="D535">
            <v>166064</v>
          </cell>
          <cell r="W535">
            <v>0</v>
          </cell>
        </row>
        <row r="536">
          <cell r="B536">
            <v>201107</v>
          </cell>
          <cell r="D536">
            <v>166075</v>
          </cell>
          <cell r="W536">
            <v>0</v>
          </cell>
        </row>
        <row r="537">
          <cell r="B537">
            <v>201107</v>
          </cell>
          <cell r="D537">
            <v>168214</v>
          </cell>
          <cell r="W537">
            <v>0</v>
          </cell>
        </row>
        <row r="538">
          <cell r="B538">
            <v>201107</v>
          </cell>
          <cell r="D538">
            <v>153738</v>
          </cell>
          <cell r="W538">
            <v>0</v>
          </cell>
        </row>
        <row r="539">
          <cell r="B539">
            <v>201107</v>
          </cell>
          <cell r="D539">
            <v>153738</v>
          </cell>
          <cell r="W539">
            <v>5816.0031693426827</v>
          </cell>
        </row>
        <row r="540">
          <cell r="B540">
            <v>201107</v>
          </cell>
          <cell r="D540">
            <v>166449</v>
          </cell>
          <cell r="W540">
            <v>0</v>
          </cell>
        </row>
        <row r="541">
          <cell r="B541">
            <v>201107</v>
          </cell>
          <cell r="D541">
            <v>48215</v>
          </cell>
          <cell r="W541">
            <v>1180.6833693580163</v>
          </cell>
        </row>
        <row r="542">
          <cell r="B542">
            <v>201107</v>
          </cell>
          <cell r="D542">
            <v>48216</v>
          </cell>
          <cell r="W542">
            <v>1480.6440022425834</v>
          </cell>
        </row>
        <row r="543">
          <cell r="B543">
            <v>201107</v>
          </cell>
          <cell r="D543">
            <v>48217</v>
          </cell>
          <cell r="W543">
            <v>14150.089036797675</v>
          </cell>
        </row>
        <row r="544">
          <cell r="B544">
            <v>201107</v>
          </cell>
          <cell r="D544">
            <v>116952</v>
          </cell>
          <cell r="W544">
            <v>4979.4363144565323</v>
          </cell>
        </row>
        <row r="545">
          <cell r="B545">
            <v>201107</v>
          </cell>
          <cell r="D545">
            <v>116953</v>
          </cell>
          <cell r="W545">
            <v>768.76138248260293</v>
          </cell>
        </row>
        <row r="546">
          <cell r="B546">
            <v>201107</v>
          </cell>
          <cell r="D546">
            <v>84190</v>
          </cell>
          <cell r="W546">
            <v>15765.595579074688</v>
          </cell>
        </row>
        <row r="547">
          <cell r="B547">
            <v>201107</v>
          </cell>
          <cell r="D547">
            <v>91709</v>
          </cell>
          <cell r="W547">
            <v>0</v>
          </cell>
        </row>
        <row r="548">
          <cell r="B548">
            <v>201107</v>
          </cell>
          <cell r="D548">
            <v>167165</v>
          </cell>
          <cell r="W548">
            <v>0</v>
          </cell>
        </row>
        <row r="549">
          <cell r="B549">
            <v>201107</v>
          </cell>
          <cell r="D549">
            <v>167165</v>
          </cell>
          <cell r="W549">
            <v>0</v>
          </cell>
        </row>
        <row r="550">
          <cell r="B550">
            <v>201107</v>
          </cell>
          <cell r="D550">
            <v>167167</v>
          </cell>
          <cell r="W550">
            <v>0</v>
          </cell>
        </row>
        <row r="551">
          <cell r="B551">
            <v>201107</v>
          </cell>
          <cell r="D551">
            <v>167167</v>
          </cell>
          <cell r="W551">
            <v>0</v>
          </cell>
        </row>
        <row r="552">
          <cell r="B552">
            <v>201107</v>
          </cell>
          <cell r="D552">
            <v>166065</v>
          </cell>
          <cell r="W552">
            <v>0</v>
          </cell>
        </row>
        <row r="553">
          <cell r="B553">
            <v>201107</v>
          </cell>
          <cell r="D553">
            <v>168215</v>
          </cell>
          <cell r="W553">
            <v>0</v>
          </cell>
        </row>
        <row r="554">
          <cell r="B554">
            <v>201107</v>
          </cell>
          <cell r="D554">
            <v>165659</v>
          </cell>
          <cell r="W554">
            <v>0</v>
          </cell>
        </row>
        <row r="555">
          <cell r="B555">
            <v>201107</v>
          </cell>
          <cell r="D555">
            <v>166447</v>
          </cell>
          <cell r="W555">
            <v>0</v>
          </cell>
        </row>
        <row r="556">
          <cell r="B556">
            <v>201107</v>
          </cell>
          <cell r="D556">
            <v>166076</v>
          </cell>
          <cell r="W556">
            <v>0</v>
          </cell>
        </row>
        <row r="557">
          <cell r="B557">
            <v>201107</v>
          </cell>
          <cell r="D557">
            <v>168216</v>
          </cell>
          <cell r="W557">
            <v>0</v>
          </cell>
        </row>
        <row r="558">
          <cell r="B558">
            <v>201107</v>
          </cell>
          <cell r="D558">
            <v>166059</v>
          </cell>
          <cell r="W558">
            <v>0</v>
          </cell>
        </row>
        <row r="559">
          <cell r="B559">
            <v>201107</v>
          </cell>
          <cell r="D559">
            <v>166062</v>
          </cell>
          <cell r="W559">
            <v>0</v>
          </cell>
        </row>
        <row r="560">
          <cell r="B560">
            <v>201107</v>
          </cell>
          <cell r="D560">
            <v>167168</v>
          </cell>
          <cell r="W560">
            <v>0</v>
          </cell>
        </row>
        <row r="561">
          <cell r="B561">
            <v>201107</v>
          </cell>
          <cell r="D561">
            <v>166066</v>
          </cell>
          <cell r="W561">
            <v>0</v>
          </cell>
        </row>
        <row r="562">
          <cell r="B562">
            <v>201107</v>
          </cell>
          <cell r="D562">
            <v>168217</v>
          </cell>
          <cell r="W562">
            <v>0</v>
          </cell>
        </row>
        <row r="563">
          <cell r="B563">
            <v>201108</v>
          </cell>
          <cell r="D563">
            <v>67038</v>
          </cell>
          <cell r="W563">
            <v>4544.3961418330373</v>
          </cell>
        </row>
        <row r="564">
          <cell r="B564">
            <v>201108</v>
          </cell>
          <cell r="D564">
            <v>67039</v>
          </cell>
          <cell r="W564">
            <v>4439.468686031968</v>
          </cell>
        </row>
        <row r="565">
          <cell r="B565">
            <v>201108</v>
          </cell>
          <cell r="D565">
            <v>166064</v>
          </cell>
          <cell r="W565">
            <v>0</v>
          </cell>
        </row>
        <row r="566">
          <cell r="B566">
            <v>201108</v>
          </cell>
          <cell r="D566">
            <v>166075</v>
          </cell>
          <cell r="W566">
            <v>0</v>
          </cell>
        </row>
        <row r="567">
          <cell r="B567">
            <v>201108</v>
          </cell>
          <cell r="D567">
            <v>168214</v>
          </cell>
          <cell r="W567">
            <v>0</v>
          </cell>
        </row>
        <row r="568">
          <cell r="B568">
            <v>201108</v>
          </cell>
          <cell r="D568">
            <v>153738</v>
          </cell>
          <cell r="W568">
            <v>0</v>
          </cell>
        </row>
        <row r="569">
          <cell r="B569">
            <v>201108</v>
          </cell>
          <cell r="D569">
            <v>153738</v>
          </cell>
          <cell r="W569">
            <v>5809.310585244797</v>
          </cell>
        </row>
        <row r="570">
          <cell r="B570">
            <v>201108</v>
          </cell>
          <cell r="D570">
            <v>166449</v>
          </cell>
          <cell r="W570">
            <v>0</v>
          </cell>
        </row>
        <row r="571">
          <cell r="B571">
            <v>201108</v>
          </cell>
          <cell r="D571">
            <v>48215</v>
          </cell>
          <cell r="W571">
            <v>1179.3865980225789</v>
          </cell>
        </row>
        <row r="572">
          <cell r="B572">
            <v>201108</v>
          </cell>
          <cell r="D572">
            <v>48216</v>
          </cell>
          <cell r="W572">
            <v>1478.9086035079529</v>
          </cell>
        </row>
        <row r="573">
          <cell r="B573">
            <v>201108</v>
          </cell>
          <cell r="D573">
            <v>48217</v>
          </cell>
          <cell r="W573">
            <v>14133.638529569329</v>
          </cell>
        </row>
        <row r="574">
          <cell r="B574">
            <v>201108</v>
          </cell>
          <cell r="D574">
            <v>116952</v>
          </cell>
          <cell r="W574">
            <v>4973.6810940838022</v>
          </cell>
        </row>
        <row r="575">
          <cell r="B575">
            <v>201108</v>
          </cell>
          <cell r="D575">
            <v>116953</v>
          </cell>
          <cell r="W575">
            <v>767.9552718064059</v>
          </cell>
        </row>
        <row r="576">
          <cell r="B576">
            <v>201108</v>
          </cell>
          <cell r="D576">
            <v>84190</v>
          </cell>
          <cell r="W576">
            <v>15747.297126221054</v>
          </cell>
        </row>
        <row r="577">
          <cell r="B577">
            <v>201108</v>
          </cell>
          <cell r="D577">
            <v>91709</v>
          </cell>
          <cell r="W577">
            <v>0</v>
          </cell>
        </row>
        <row r="578">
          <cell r="B578">
            <v>201108</v>
          </cell>
          <cell r="D578">
            <v>167165</v>
          </cell>
          <cell r="W578">
            <v>0</v>
          </cell>
        </row>
        <row r="579">
          <cell r="B579">
            <v>201108</v>
          </cell>
          <cell r="D579">
            <v>167167</v>
          </cell>
          <cell r="W579">
            <v>0</v>
          </cell>
        </row>
        <row r="580">
          <cell r="B580">
            <v>201108</v>
          </cell>
          <cell r="D580">
            <v>167167</v>
          </cell>
          <cell r="W580">
            <v>0</v>
          </cell>
        </row>
        <row r="581">
          <cell r="B581">
            <v>201108</v>
          </cell>
          <cell r="D581">
            <v>166065</v>
          </cell>
          <cell r="W581">
            <v>0</v>
          </cell>
        </row>
        <row r="582">
          <cell r="B582">
            <v>201108</v>
          </cell>
          <cell r="D582">
            <v>168215</v>
          </cell>
          <cell r="W582">
            <v>0</v>
          </cell>
        </row>
        <row r="583">
          <cell r="B583">
            <v>201108</v>
          </cell>
          <cell r="D583">
            <v>165659</v>
          </cell>
          <cell r="W583">
            <v>0</v>
          </cell>
        </row>
        <row r="584">
          <cell r="B584">
            <v>201108</v>
          </cell>
          <cell r="D584">
            <v>166447</v>
          </cell>
          <cell r="W584">
            <v>0</v>
          </cell>
        </row>
        <row r="585">
          <cell r="B585">
            <v>201108</v>
          </cell>
          <cell r="D585">
            <v>166076</v>
          </cell>
          <cell r="W585">
            <v>0</v>
          </cell>
        </row>
        <row r="586">
          <cell r="B586">
            <v>201108</v>
          </cell>
          <cell r="D586">
            <v>168216</v>
          </cell>
          <cell r="W586">
            <v>0</v>
          </cell>
        </row>
        <row r="587">
          <cell r="B587">
            <v>201108</v>
          </cell>
          <cell r="D587">
            <v>166059</v>
          </cell>
          <cell r="W587">
            <v>0</v>
          </cell>
        </row>
        <row r="588">
          <cell r="B588">
            <v>201108</v>
          </cell>
          <cell r="D588">
            <v>166062</v>
          </cell>
          <cell r="W588">
            <v>0</v>
          </cell>
        </row>
        <row r="589">
          <cell r="B589">
            <v>201108</v>
          </cell>
          <cell r="D589">
            <v>167168</v>
          </cell>
          <cell r="W589">
            <v>0</v>
          </cell>
        </row>
        <row r="590">
          <cell r="B590">
            <v>201108</v>
          </cell>
          <cell r="D590">
            <v>166066</v>
          </cell>
          <cell r="W590">
            <v>0</v>
          </cell>
        </row>
        <row r="591">
          <cell r="B591">
            <v>201108</v>
          </cell>
          <cell r="D591">
            <v>168217</v>
          </cell>
          <cell r="W591">
            <v>0</v>
          </cell>
        </row>
        <row r="592">
          <cell r="B592">
            <v>201109</v>
          </cell>
          <cell r="D592">
            <v>67038</v>
          </cell>
          <cell r="W592">
            <v>4391.9508486626637</v>
          </cell>
        </row>
        <row r="593">
          <cell r="B593">
            <v>201109</v>
          </cell>
          <cell r="D593">
            <v>67039</v>
          </cell>
          <cell r="W593">
            <v>4290.6656193581139</v>
          </cell>
        </row>
        <row r="594">
          <cell r="B594">
            <v>201109</v>
          </cell>
          <cell r="D594">
            <v>166064</v>
          </cell>
          <cell r="W594">
            <v>0</v>
          </cell>
        </row>
        <row r="595">
          <cell r="B595">
            <v>201109</v>
          </cell>
          <cell r="D595">
            <v>166075</v>
          </cell>
          <cell r="W595">
            <v>0</v>
          </cell>
        </row>
        <row r="596">
          <cell r="B596">
            <v>201109</v>
          </cell>
          <cell r="D596">
            <v>168214</v>
          </cell>
          <cell r="W596">
            <v>0</v>
          </cell>
        </row>
        <row r="597">
          <cell r="B597">
            <v>201109</v>
          </cell>
          <cell r="D597">
            <v>153738</v>
          </cell>
          <cell r="W597">
            <v>0</v>
          </cell>
        </row>
        <row r="598">
          <cell r="B598">
            <v>201109</v>
          </cell>
          <cell r="D598">
            <v>153738</v>
          </cell>
          <cell r="W598">
            <v>5614.3519133599038</v>
          </cell>
        </row>
        <row r="599">
          <cell r="B599">
            <v>201109</v>
          </cell>
          <cell r="D599">
            <v>166449</v>
          </cell>
          <cell r="W599">
            <v>0</v>
          </cell>
        </row>
        <row r="600">
          <cell r="B600">
            <v>201109</v>
          </cell>
          <cell r="D600">
            <v>48215</v>
          </cell>
          <cell r="W600">
            <v>1139.7579002351606</v>
          </cell>
        </row>
        <row r="601">
          <cell r="B601">
            <v>201109</v>
          </cell>
          <cell r="D601">
            <v>48216</v>
          </cell>
          <cell r="W601">
            <v>1429.4077365977303</v>
          </cell>
        </row>
        <row r="602">
          <cell r="B602">
            <v>201109</v>
          </cell>
          <cell r="D602">
            <v>48217</v>
          </cell>
          <cell r="W602">
            <v>13659.599175122174</v>
          </cell>
        </row>
        <row r="603">
          <cell r="B603">
            <v>201109</v>
          </cell>
          <cell r="D603">
            <v>116952</v>
          </cell>
          <cell r="W603">
            <v>4806.8115590473935</v>
          </cell>
        </row>
        <row r="604">
          <cell r="B604">
            <v>201109</v>
          </cell>
          <cell r="D604">
            <v>116953</v>
          </cell>
          <cell r="W604">
            <v>742.1435920843744</v>
          </cell>
        </row>
        <row r="605">
          <cell r="B605">
            <v>201109</v>
          </cell>
          <cell r="D605">
            <v>84190</v>
          </cell>
          <cell r="W605">
            <v>15219.10260487191</v>
          </cell>
        </row>
        <row r="606">
          <cell r="B606">
            <v>201109</v>
          </cell>
          <cell r="D606">
            <v>91709</v>
          </cell>
          <cell r="W606">
            <v>0</v>
          </cell>
        </row>
        <row r="607">
          <cell r="B607">
            <v>201109</v>
          </cell>
          <cell r="D607">
            <v>167165</v>
          </cell>
          <cell r="W607">
            <v>0</v>
          </cell>
        </row>
        <row r="608">
          <cell r="B608">
            <v>201109</v>
          </cell>
          <cell r="D608">
            <v>167167</v>
          </cell>
          <cell r="W608">
            <v>0</v>
          </cell>
        </row>
        <row r="609">
          <cell r="B609">
            <v>201109</v>
          </cell>
          <cell r="D609">
            <v>167167</v>
          </cell>
          <cell r="W609">
            <v>0</v>
          </cell>
        </row>
        <row r="610">
          <cell r="B610">
            <v>201109</v>
          </cell>
          <cell r="D610">
            <v>166065</v>
          </cell>
          <cell r="W610">
            <v>0</v>
          </cell>
        </row>
        <row r="611">
          <cell r="B611">
            <v>201109</v>
          </cell>
          <cell r="D611">
            <v>168215</v>
          </cell>
          <cell r="W611">
            <v>0</v>
          </cell>
        </row>
        <row r="612">
          <cell r="B612">
            <v>201109</v>
          </cell>
          <cell r="D612">
            <v>165659</v>
          </cell>
          <cell r="W612">
            <v>0</v>
          </cell>
        </row>
        <row r="613">
          <cell r="B613">
            <v>201109</v>
          </cell>
          <cell r="D613">
            <v>166447</v>
          </cell>
          <cell r="W613">
            <v>0</v>
          </cell>
        </row>
        <row r="614">
          <cell r="B614">
            <v>201109</v>
          </cell>
          <cell r="D614">
            <v>166076</v>
          </cell>
          <cell r="W614">
            <v>0</v>
          </cell>
        </row>
        <row r="615">
          <cell r="B615">
            <v>201109</v>
          </cell>
          <cell r="D615">
            <v>168216</v>
          </cell>
          <cell r="W615">
            <v>0</v>
          </cell>
        </row>
        <row r="616">
          <cell r="B616">
            <v>201109</v>
          </cell>
          <cell r="D616">
            <v>166059</v>
          </cell>
          <cell r="W616">
            <v>0</v>
          </cell>
        </row>
        <row r="617">
          <cell r="B617">
            <v>201109</v>
          </cell>
          <cell r="D617">
            <v>166062</v>
          </cell>
          <cell r="W617">
            <v>0</v>
          </cell>
        </row>
        <row r="618">
          <cell r="B618">
            <v>201109</v>
          </cell>
          <cell r="D618">
            <v>167168</v>
          </cell>
          <cell r="W618">
            <v>0</v>
          </cell>
        </row>
        <row r="619">
          <cell r="B619">
            <v>201109</v>
          </cell>
          <cell r="D619">
            <v>166066</v>
          </cell>
          <cell r="W619">
            <v>0</v>
          </cell>
        </row>
        <row r="620">
          <cell r="B620">
            <v>201109</v>
          </cell>
          <cell r="D620">
            <v>168217</v>
          </cell>
          <cell r="W620">
            <v>0</v>
          </cell>
        </row>
        <row r="621">
          <cell r="B621">
            <v>201110</v>
          </cell>
          <cell r="D621">
            <v>67038</v>
          </cell>
          <cell r="W621">
            <v>4531.6007222498511</v>
          </cell>
        </row>
        <row r="622">
          <cell r="B622">
            <v>201110</v>
          </cell>
          <cell r="D622">
            <v>67039</v>
          </cell>
          <cell r="W622">
            <v>4426.9839341059187</v>
          </cell>
        </row>
        <row r="623">
          <cell r="B623">
            <v>201110</v>
          </cell>
          <cell r="D623">
            <v>166064</v>
          </cell>
          <cell r="W623">
            <v>0</v>
          </cell>
        </row>
        <row r="624">
          <cell r="B624">
            <v>201110</v>
          </cell>
          <cell r="D624">
            <v>166075</v>
          </cell>
          <cell r="W624">
            <v>0</v>
          </cell>
        </row>
        <row r="625">
          <cell r="B625">
            <v>201110</v>
          </cell>
          <cell r="D625">
            <v>168214</v>
          </cell>
          <cell r="W625">
            <v>0</v>
          </cell>
        </row>
        <row r="626">
          <cell r="B626">
            <v>201110</v>
          </cell>
          <cell r="D626">
            <v>153738</v>
          </cell>
          <cell r="W626">
            <v>0</v>
          </cell>
        </row>
        <row r="627">
          <cell r="B627">
            <v>201110</v>
          </cell>
          <cell r="D627">
            <v>153738</v>
          </cell>
          <cell r="W627">
            <v>5792.9802821566964</v>
          </cell>
        </row>
        <row r="628">
          <cell r="B628">
            <v>201110</v>
          </cell>
          <cell r="D628">
            <v>166449</v>
          </cell>
          <cell r="W628">
            <v>0</v>
          </cell>
        </row>
        <row r="629">
          <cell r="B629">
            <v>201110</v>
          </cell>
          <cell r="D629">
            <v>48215</v>
          </cell>
          <cell r="W629">
            <v>1176.0421512922942</v>
          </cell>
        </row>
        <row r="630">
          <cell r="B630">
            <v>201110</v>
          </cell>
          <cell r="D630">
            <v>48216</v>
          </cell>
          <cell r="W630">
            <v>1474.7978077204675</v>
          </cell>
        </row>
        <row r="631">
          <cell r="B631">
            <v>201110</v>
          </cell>
          <cell r="D631">
            <v>48217</v>
          </cell>
          <cell r="W631">
            <v>14093.973698750604</v>
          </cell>
        </row>
        <row r="632">
          <cell r="B632">
            <v>201110</v>
          </cell>
          <cell r="D632">
            <v>116952</v>
          </cell>
          <cell r="W632">
            <v>4959.7324733493551</v>
          </cell>
        </row>
        <row r="633">
          <cell r="B633">
            <v>201110</v>
          </cell>
          <cell r="D633">
            <v>116953</v>
          </cell>
          <cell r="W633">
            <v>765.79488921358688</v>
          </cell>
        </row>
        <row r="634">
          <cell r="B634">
            <v>201110</v>
          </cell>
          <cell r="D634">
            <v>84190</v>
          </cell>
          <cell r="W634">
            <v>15703.079535440616</v>
          </cell>
        </row>
        <row r="635">
          <cell r="B635">
            <v>201110</v>
          </cell>
          <cell r="D635">
            <v>91709</v>
          </cell>
          <cell r="W635">
            <v>0</v>
          </cell>
        </row>
        <row r="636">
          <cell r="B636">
            <v>201110</v>
          </cell>
          <cell r="D636">
            <v>167165</v>
          </cell>
          <cell r="W636">
            <v>0</v>
          </cell>
        </row>
        <row r="637">
          <cell r="B637">
            <v>201110</v>
          </cell>
          <cell r="D637">
            <v>167167</v>
          </cell>
          <cell r="W637">
            <v>0</v>
          </cell>
        </row>
        <row r="638">
          <cell r="B638">
            <v>201110</v>
          </cell>
          <cell r="D638">
            <v>167167</v>
          </cell>
          <cell r="W638">
            <v>0</v>
          </cell>
        </row>
        <row r="639">
          <cell r="B639">
            <v>201110</v>
          </cell>
          <cell r="D639">
            <v>166065</v>
          </cell>
          <cell r="W639">
            <v>0</v>
          </cell>
        </row>
        <row r="640">
          <cell r="B640">
            <v>201110</v>
          </cell>
          <cell r="D640">
            <v>168215</v>
          </cell>
          <cell r="W640">
            <v>0</v>
          </cell>
        </row>
        <row r="641">
          <cell r="B641">
            <v>201110</v>
          </cell>
          <cell r="D641">
            <v>166447</v>
          </cell>
          <cell r="W641">
            <v>0</v>
          </cell>
        </row>
        <row r="642">
          <cell r="B642">
            <v>201110</v>
          </cell>
          <cell r="D642">
            <v>166076</v>
          </cell>
          <cell r="W642">
            <v>0</v>
          </cell>
        </row>
        <row r="643">
          <cell r="B643">
            <v>201110</v>
          </cell>
          <cell r="D643">
            <v>168216</v>
          </cell>
          <cell r="W643">
            <v>0</v>
          </cell>
        </row>
        <row r="644">
          <cell r="B644">
            <v>201110</v>
          </cell>
          <cell r="D644">
            <v>166059</v>
          </cell>
          <cell r="W644">
            <v>0</v>
          </cell>
        </row>
        <row r="645">
          <cell r="B645">
            <v>201110</v>
          </cell>
          <cell r="D645">
            <v>166062</v>
          </cell>
          <cell r="W645">
            <v>0</v>
          </cell>
        </row>
        <row r="646">
          <cell r="B646">
            <v>201110</v>
          </cell>
          <cell r="D646">
            <v>167168</v>
          </cell>
          <cell r="W646">
            <v>0</v>
          </cell>
        </row>
        <row r="647">
          <cell r="B647">
            <v>201110</v>
          </cell>
          <cell r="D647">
            <v>166066</v>
          </cell>
          <cell r="W647">
            <v>0</v>
          </cell>
        </row>
        <row r="648">
          <cell r="B648">
            <v>201110</v>
          </cell>
          <cell r="D648">
            <v>168217</v>
          </cell>
          <cell r="W648">
            <v>0</v>
          </cell>
        </row>
        <row r="649">
          <cell r="B649">
            <v>201111</v>
          </cell>
          <cell r="D649">
            <v>48215</v>
          </cell>
          <cell r="W649">
            <v>1325.7473467717441</v>
          </cell>
        </row>
        <row r="650">
          <cell r="B650">
            <v>201111</v>
          </cell>
          <cell r="D650">
            <v>48216</v>
          </cell>
          <cell r="W650">
            <v>1662.4118938226127</v>
          </cell>
        </row>
        <row r="651">
          <cell r="B651">
            <v>201111</v>
          </cell>
          <cell r="D651">
            <v>48217</v>
          </cell>
          <cell r="W651">
            <v>15887.534548793405</v>
          </cell>
        </row>
        <row r="652">
          <cell r="B652">
            <v>201111</v>
          </cell>
          <cell r="D652">
            <v>116952</v>
          </cell>
          <cell r="W652">
            <v>5590.8619707971393</v>
          </cell>
        </row>
        <row r="653">
          <cell r="B653">
            <v>201111</v>
          </cell>
          <cell r="D653">
            <v>116953</v>
          </cell>
          <cell r="W653">
            <v>863.2692371066272</v>
          </cell>
        </row>
        <row r="654">
          <cell r="B654">
            <v>201112</v>
          </cell>
          <cell r="D654">
            <v>48215</v>
          </cell>
          <cell r="W654">
            <v>1367.5535033802605</v>
          </cell>
        </row>
        <row r="655">
          <cell r="B655">
            <v>201112</v>
          </cell>
          <cell r="D655">
            <v>48216</v>
          </cell>
          <cell r="W655">
            <v>1714.7968098542501</v>
          </cell>
        </row>
        <row r="656">
          <cell r="B656">
            <v>201112</v>
          </cell>
          <cell r="D656">
            <v>48217</v>
          </cell>
          <cell r="W656">
            <v>16387.829165363481</v>
          </cell>
        </row>
        <row r="657">
          <cell r="B657">
            <v>201112</v>
          </cell>
          <cell r="D657">
            <v>116952</v>
          </cell>
          <cell r="W657">
            <v>5766.9555352019242</v>
          </cell>
        </row>
        <row r="658">
          <cell r="B658">
            <v>201112</v>
          </cell>
          <cell r="D658">
            <v>116953</v>
          </cell>
          <cell r="W658">
            <v>890.39870912813865</v>
          </cell>
        </row>
        <row r="659">
          <cell r="B659">
            <v>201201</v>
          </cell>
          <cell r="D659">
            <v>48215</v>
          </cell>
          <cell r="W659">
            <v>1365.6209113228781</v>
          </cell>
        </row>
        <row r="660">
          <cell r="B660">
            <v>201201</v>
          </cell>
          <cell r="D660">
            <v>48216</v>
          </cell>
          <cell r="W660">
            <v>1712.4646065269683</v>
          </cell>
        </row>
        <row r="661">
          <cell r="B661">
            <v>201201</v>
          </cell>
          <cell r="D661">
            <v>48217</v>
          </cell>
          <cell r="W661">
            <v>16365.349004469157</v>
          </cell>
        </row>
        <row r="662">
          <cell r="B662">
            <v>201201</v>
          </cell>
          <cell r="D662">
            <v>116952</v>
          </cell>
          <cell r="W662">
            <v>5759.0323942266696</v>
          </cell>
        </row>
        <row r="663">
          <cell r="B663">
            <v>201201</v>
          </cell>
          <cell r="D663">
            <v>116953</v>
          </cell>
          <cell r="W663">
            <v>889.12415393763013</v>
          </cell>
        </row>
        <row r="664">
          <cell r="B664">
            <v>201202</v>
          </cell>
          <cell r="D664">
            <v>48215</v>
          </cell>
          <cell r="W664">
            <v>1275.8596881274621</v>
          </cell>
        </row>
        <row r="665">
          <cell r="B665">
            <v>201202</v>
          </cell>
          <cell r="D665">
            <v>48216</v>
          </cell>
          <cell r="W665">
            <v>1599.8682212492536</v>
          </cell>
        </row>
        <row r="666">
          <cell r="B666">
            <v>201202</v>
          </cell>
          <cell r="D666">
            <v>48217</v>
          </cell>
          <cell r="W666">
            <v>15289.44614267468</v>
          </cell>
        </row>
        <row r="667">
          <cell r="B667">
            <v>201202</v>
          </cell>
          <cell r="D667">
            <v>116952</v>
          </cell>
          <cell r="W667">
            <v>5380.3156095844015</v>
          </cell>
        </row>
        <row r="668">
          <cell r="B668">
            <v>201202</v>
          </cell>
          <cell r="D668">
            <v>116953</v>
          </cell>
          <cell r="W668">
            <v>830.63057122365854</v>
          </cell>
        </row>
        <row r="669">
          <cell r="B669">
            <v>201203</v>
          </cell>
          <cell r="D669">
            <v>48215</v>
          </cell>
          <cell r="W669">
            <v>1361.9288454666369</v>
          </cell>
        </row>
        <row r="670">
          <cell r="B670">
            <v>201203</v>
          </cell>
          <cell r="D670">
            <v>48216</v>
          </cell>
          <cell r="W670">
            <v>1707.9727876978868</v>
          </cell>
        </row>
        <row r="671">
          <cell r="B671">
            <v>201203</v>
          </cell>
          <cell r="D671">
            <v>48217</v>
          </cell>
          <cell r="W671">
            <v>16321.94204667839</v>
          </cell>
        </row>
        <row r="672">
          <cell r="B672">
            <v>201203</v>
          </cell>
          <cell r="D672">
            <v>116952</v>
          </cell>
          <cell r="W672">
            <v>5743.7037463164816</v>
          </cell>
        </row>
        <row r="673">
          <cell r="B673">
            <v>201203</v>
          </cell>
          <cell r="D673">
            <v>116953</v>
          </cell>
          <cell r="W673">
            <v>886.74846472317267</v>
          </cell>
        </row>
        <row r="674">
          <cell r="B674">
            <v>201101</v>
          </cell>
          <cell r="D674">
            <v>172227</v>
          </cell>
          <cell r="W674">
            <v>6198.655309273282</v>
          </cell>
        </row>
        <row r="675">
          <cell r="B675">
            <v>201101</v>
          </cell>
          <cell r="D675">
            <v>172534</v>
          </cell>
          <cell r="W675">
            <v>9297.9829639099225</v>
          </cell>
        </row>
        <row r="676">
          <cell r="B676">
            <v>201101</v>
          </cell>
          <cell r="D676">
            <v>165935</v>
          </cell>
          <cell r="W676">
            <v>0</v>
          </cell>
        </row>
        <row r="677">
          <cell r="B677">
            <v>201101</v>
          </cell>
          <cell r="D677">
            <v>165935</v>
          </cell>
          <cell r="W677">
            <v>5148.6030998823881</v>
          </cell>
        </row>
        <row r="678">
          <cell r="B678">
            <v>201101</v>
          </cell>
          <cell r="D678">
            <v>165935</v>
          </cell>
          <cell r="W678">
            <v>0</v>
          </cell>
        </row>
        <row r="679">
          <cell r="B679">
            <v>201101</v>
          </cell>
          <cell r="D679">
            <v>172535</v>
          </cell>
          <cell r="W679">
            <v>19468.176716821461</v>
          </cell>
        </row>
        <row r="680">
          <cell r="B680">
            <v>201101</v>
          </cell>
          <cell r="D680">
            <v>172532</v>
          </cell>
          <cell r="W680">
            <v>5578.7897783459539</v>
          </cell>
        </row>
        <row r="681">
          <cell r="B681">
            <v>201101</v>
          </cell>
          <cell r="D681">
            <v>172251</v>
          </cell>
          <cell r="W681">
            <v>0</v>
          </cell>
        </row>
        <row r="682">
          <cell r="B682">
            <v>201101</v>
          </cell>
          <cell r="D682">
            <v>172251</v>
          </cell>
          <cell r="W682">
            <v>1549.6638273183205</v>
          </cell>
        </row>
        <row r="683">
          <cell r="B683">
            <v>201101</v>
          </cell>
          <cell r="D683">
            <v>172251</v>
          </cell>
          <cell r="W683">
            <v>0</v>
          </cell>
        </row>
        <row r="684">
          <cell r="B684">
            <v>201101</v>
          </cell>
          <cell r="D684">
            <v>172364</v>
          </cell>
          <cell r="W684">
            <v>0</v>
          </cell>
        </row>
        <row r="685">
          <cell r="B685">
            <v>201101</v>
          </cell>
          <cell r="D685">
            <v>172364</v>
          </cell>
          <cell r="W685">
            <v>1549.6638273183205</v>
          </cell>
        </row>
        <row r="686">
          <cell r="B686">
            <v>201101</v>
          </cell>
          <cell r="D686">
            <v>172364</v>
          </cell>
          <cell r="W686">
            <v>0</v>
          </cell>
        </row>
        <row r="687">
          <cell r="B687">
            <v>201101</v>
          </cell>
          <cell r="D687">
            <v>172673</v>
          </cell>
          <cell r="W687">
            <v>0</v>
          </cell>
        </row>
        <row r="688">
          <cell r="B688">
            <v>201101</v>
          </cell>
          <cell r="D688">
            <v>172673</v>
          </cell>
          <cell r="W688">
            <v>4958.9242474186258</v>
          </cell>
        </row>
        <row r="689">
          <cell r="B689">
            <v>201101</v>
          </cell>
          <cell r="D689">
            <v>172673</v>
          </cell>
          <cell r="W689">
            <v>0</v>
          </cell>
        </row>
        <row r="690">
          <cell r="B690">
            <v>201101</v>
          </cell>
          <cell r="D690">
            <v>172850</v>
          </cell>
          <cell r="W690">
            <v>0</v>
          </cell>
        </row>
        <row r="691">
          <cell r="B691">
            <v>201101</v>
          </cell>
          <cell r="D691">
            <v>172850</v>
          </cell>
          <cell r="W691">
            <v>3501.0005186775497</v>
          </cell>
        </row>
        <row r="692">
          <cell r="B692">
            <v>201101</v>
          </cell>
          <cell r="D692">
            <v>172850</v>
          </cell>
          <cell r="W692">
            <v>0</v>
          </cell>
        </row>
        <row r="693">
          <cell r="B693">
            <v>201101</v>
          </cell>
          <cell r="D693">
            <v>35675</v>
          </cell>
          <cell r="W693">
            <v>0</v>
          </cell>
        </row>
        <row r="694">
          <cell r="B694">
            <v>201101</v>
          </cell>
          <cell r="D694">
            <v>172968</v>
          </cell>
          <cell r="W694">
            <v>0</v>
          </cell>
        </row>
        <row r="695">
          <cell r="B695">
            <v>201101</v>
          </cell>
          <cell r="D695">
            <v>171374</v>
          </cell>
          <cell r="W695">
            <v>9297.9829639099225</v>
          </cell>
        </row>
        <row r="696">
          <cell r="B696">
            <v>201101</v>
          </cell>
          <cell r="D696">
            <v>171375</v>
          </cell>
          <cell r="W696">
            <v>1549.6638273183205</v>
          </cell>
        </row>
        <row r="697">
          <cell r="B697">
            <v>201101</v>
          </cell>
          <cell r="D697">
            <v>171376</v>
          </cell>
          <cell r="W697">
            <v>9297.9829639099225</v>
          </cell>
        </row>
        <row r="698">
          <cell r="B698">
            <v>201101</v>
          </cell>
          <cell r="D698">
            <v>172368</v>
          </cell>
          <cell r="W698">
            <v>0</v>
          </cell>
        </row>
        <row r="699">
          <cell r="B699">
            <v>201101</v>
          </cell>
          <cell r="D699">
            <v>172368</v>
          </cell>
          <cell r="W699">
            <v>3099.327654636641</v>
          </cell>
        </row>
        <row r="700">
          <cell r="B700">
            <v>201101</v>
          </cell>
          <cell r="D700">
            <v>172368</v>
          </cell>
          <cell r="W700">
            <v>0</v>
          </cell>
        </row>
        <row r="701">
          <cell r="B701">
            <v>201101</v>
          </cell>
          <cell r="D701">
            <v>172067</v>
          </cell>
          <cell r="W701">
            <v>9297.9829639099225</v>
          </cell>
        </row>
        <row r="702">
          <cell r="B702">
            <v>201101</v>
          </cell>
          <cell r="D702">
            <v>172068</v>
          </cell>
          <cell r="W702">
            <v>9297.9829639099225</v>
          </cell>
        </row>
        <row r="703">
          <cell r="B703">
            <v>201101</v>
          </cell>
          <cell r="D703">
            <v>172713</v>
          </cell>
          <cell r="W703">
            <v>0</v>
          </cell>
        </row>
        <row r="704">
          <cell r="B704">
            <v>201101</v>
          </cell>
          <cell r="D704">
            <v>172713</v>
          </cell>
          <cell r="W704">
            <v>0</v>
          </cell>
        </row>
        <row r="705">
          <cell r="B705">
            <v>201101</v>
          </cell>
          <cell r="D705">
            <v>172715</v>
          </cell>
          <cell r="W705">
            <v>0</v>
          </cell>
        </row>
        <row r="706">
          <cell r="B706">
            <v>201101</v>
          </cell>
          <cell r="D706">
            <v>172715</v>
          </cell>
          <cell r="W706">
            <v>0</v>
          </cell>
        </row>
        <row r="707">
          <cell r="B707">
            <v>201101</v>
          </cell>
          <cell r="D707">
            <v>171924</v>
          </cell>
          <cell r="W707">
            <v>6198.655309273282</v>
          </cell>
        </row>
        <row r="708">
          <cell r="B708">
            <v>201101</v>
          </cell>
          <cell r="D708">
            <v>172675</v>
          </cell>
          <cell r="W708">
            <v>754.43633812542237</v>
          </cell>
        </row>
        <row r="709">
          <cell r="B709">
            <v>201101</v>
          </cell>
          <cell r="D709">
            <v>172676</v>
          </cell>
          <cell r="W709">
            <v>3853.1641228934241</v>
          </cell>
        </row>
        <row r="710">
          <cell r="B710">
            <v>201102</v>
          </cell>
          <cell r="D710">
            <v>165935</v>
          </cell>
          <cell r="W710">
            <v>0</v>
          </cell>
        </row>
        <row r="711">
          <cell r="B711">
            <v>201102</v>
          </cell>
          <cell r="D711">
            <v>165935</v>
          </cell>
          <cell r="W711">
            <v>11620.746306446192</v>
          </cell>
        </row>
        <row r="712">
          <cell r="B712">
            <v>201103</v>
          </cell>
          <cell r="D712">
            <v>165935</v>
          </cell>
          <cell r="W712">
            <v>0</v>
          </cell>
        </row>
        <row r="713">
          <cell r="B713">
            <v>201103</v>
          </cell>
          <cell r="D713">
            <v>165935</v>
          </cell>
          <cell r="W713">
            <v>2571.8888704513847</v>
          </cell>
        </row>
        <row r="714">
          <cell r="B714">
            <v>201101</v>
          </cell>
          <cell r="D714">
            <v>171530</v>
          </cell>
          <cell r="W714">
            <v>7498.3733579918735</v>
          </cell>
        </row>
        <row r="715">
          <cell r="B715">
            <v>201102</v>
          </cell>
          <cell r="D715">
            <v>171530</v>
          </cell>
          <cell r="W715">
            <v>0</v>
          </cell>
        </row>
        <row r="716">
          <cell r="B716">
            <v>201101</v>
          </cell>
          <cell r="D716">
            <v>171529</v>
          </cell>
          <cell r="W716">
            <v>2399.4794745573995</v>
          </cell>
        </row>
        <row r="717">
          <cell r="B717">
            <v>201102</v>
          </cell>
          <cell r="D717">
            <v>171529</v>
          </cell>
          <cell r="W717">
            <v>0</v>
          </cell>
        </row>
      </sheetData>
      <sheetData sheetId="28"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Footnote"/>
      <sheetName val="234"/>
      <sheetName val="261"/>
      <sheetName val="261 Attachment"/>
      <sheetName val="262-263"/>
      <sheetName val="274-275"/>
      <sheetName val="276-277"/>
      <sheetName val="FERC JE"/>
      <sheetName val="FERC Below"/>
      <sheetName val="GAAP JE"/>
      <sheetName val="Footnote Detail"/>
      <sheetName val="BS Class"/>
      <sheetName val="ITA GAAP"/>
      <sheetName val="ITA State"/>
      <sheetName val="DTA (DTL) Fed Gross"/>
      <sheetName val="DTA (DTL) Fed Tax"/>
      <sheetName val="DTA (DTL) State Mods"/>
      <sheetName val="DTA (DTL) State Gross"/>
      <sheetName val="DTA (DTL) State Tax"/>
      <sheetName val="DTA (DTL) Fed &amp; State Tax"/>
      <sheetName val="CTR (CTP) Federal"/>
      <sheetName val="CTR (CTP) State"/>
      <sheetName val="CTR (CTP) Federal  &amp; State"/>
      <sheetName val="ITA Rec"/>
      <sheetName val="CTP Rec"/>
      <sheetName val="DTL Rec"/>
    </sheetNames>
    <sheetDataSet>
      <sheetData sheetId="0"/>
      <sheetData sheetId="1"/>
      <sheetData sheetId="2"/>
      <sheetData sheetId="3"/>
      <sheetData sheetId="4"/>
      <sheetData sheetId="5"/>
      <sheetData sheetId="6"/>
      <sheetData sheetId="7"/>
      <sheetData sheetId="8"/>
      <sheetData sheetId="9"/>
      <sheetData sheetId="10"/>
      <sheetData sheetId="11">
        <row r="31">
          <cell r="B31" t="str">
            <v xml:space="preserve">State income tax, net of Federal benefit </v>
          </cell>
        </row>
        <row r="32">
          <cell r="B32" t="str">
            <v xml:space="preserve">Change in cash surrender value </v>
          </cell>
        </row>
        <row r="33">
          <cell r="B33" t="str">
            <v xml:space="preserve">Allowance for equity funds used during construction </v>
          </cell>
        </row>
        <row r="34">
          <cell r="B34" t="str">
            <v>Equity-based Compensation and Dividends</v>
          </cell>
        </row>
        <row r="35">
          <cell r="B35" t="str">
            <v xml:space="preserve">Book/tax depreciation not normalized </v>
          </cell>
        </row>
        <row r="36">
          <cell r="B36" t="str">
            <v xml:space="preserve">Flowthrough of removal cost </v>
          </cell>
        </row>
        <row r="37">
          <cell r="B37" t="str">
            <v xml:space="preserve">Investment tax credit </v>
          </cell>
        </row>
        <row r="38">
          <cell r="B38" t="str">
            <v xml:space="preserve">TBBS Adjustment </v>
          </cell>
        </row>
        <row r="39">
          <cell r="B39" t="str">
            <v xml:space="preserve">Provision to return adjustment </v>
          </cell>
        </row>
        <row r="40">
          <cell r="B40" t="str">
            <v xml:space="preserve">Audit and related reserve movements </v>
          </cell>
        </row>
        <row r="41">
          <cell r="B41" t="str">
            <v xml:space="preserve">Other items - net </v>
          </cell>
        </row>
      </sheetData>
      <sheetData sheetId="12"/>
      <sheetData sheetId="13"/>
      <sheetData sheetId="14"/>
      <sheetData sheetId="15"/>
      <sheetData sheetId="16">
        <row r="141">
          <cell r="K141">
            <v>2711064.5460786726</v>
          </cell>
          <cell r="L141">
            <v>14543730.214999998</v>
          </cell>
          <cell r="M141">
            <v>0</v>
          </cell>
          <cell r="N141">
            <v>545350.24742589996</v>
          </cell>
          <cell r="O141">
            <v>0</v>
          </cell>
          <cell r="P141">
            <v>0</v>
          </cell>
          <cell r="Q141">
            <v>0</v>
          </cell>
          <cell r="R141">
            <v>0</v>
          </cell>
          <cell r="S141">
            <v>0</v>
          </cell>
          <cell r="T141">
            <v>0</v>
          </cell>
          <cell r="U141">
            <v>0</v>
          </cell>
          <cell r="V141">
            <v>0</v>
          </cell>
          <cell r="W141">
            <v>0</v>
          </cell>
          <cell r="X141">
            <v>0</v>
          </cell>
          <cell r="AE141">
            <v>0</v>
          </cell>
          <cell r="AL141">
            <v>-9610780.554095367</v>
          </cell>
          <cell r="AM141">
            <v>-4251.9922836999176</v>
          </cell>
          <cell r="AN141">
            <v>0</v>
          </cell>
          <cell r="AO141">
            <v>-10736579</v>
          </cell>
          <cell r="AP141">
            <v>0</v>
          </cell>
          <cell r="AQ141">
            <v>0</v>
          </cell>
          <cell r="AR141">
            <v>0</v>
          </cell>
          <cell r="AS141">
            <v>0</v>
          </cell>
          <cell r="AT141">
            <v>0</v>
          </cell>
          <cell r="AU141">
            <v>0</v>
          </cell>
          <cell r="AV141">
            <v>0</v>
          </cell>
          <cell r="AW141">
            <v>0</v>
          </cell>
          <cell r="AX141">
            <v>0</v>
          </cell>
          <cell r="AY141">
            <v>0</v>
          </cell>
        </row>
        <row r="151">
          <cell r="B151" t="str">
            <v>ACCRUED INCOME TAXES</v>
          </cell>
        </row>
        <row r="152">
          <cell r="B152" t="str">
            <v>ACCRUED INCOME TAXES - OCI</v>
          </cell>
        </row>
        <row r="153">
          <cell r="B153" t="str">
            <v>ACCRUED INTEREST</v>
          </cell>
        </row>
        <row r="154">
          <cell r="B154" t="str">
            <v>BAD DEBTS</v>
          </cell>
        </row>
        <row r="155">
          <cell r="B155" t="str">
            <v>DECOMMISSIONING / NUCLEAR COST PROV</v>
          </cell>
        </row>
        <row r="156">
          <cell r="B156" t="str">
            <v>DEFERRED COMPENSATION</v>
          </cell>
        </row>
        <row r="157">
          <cell r="B157" t="str">
            <v>EMISSIONS ALLOWANCE</v>
          </cell>
        </row>
        <row r="158">
          <cell r="B158" t="str">
            <v>EMPLOYEE COMPENSATION AND BENEFITS</v>
          </cell>
        </row>
        <row r="159">
          <cell r="B159" t="str">
            <v>GOODWILL AND INTANGIBLES</v>
          </cell>
        </row>
        <row r="160">
          <cell r="B160" t="str">
            <v xml:space="preserve">HEDGING </v>
          </cell>
        </row>
        <row r="161">
          <cell r="B161" t="str">
            <v>HEDGING - OCI</v>
          </cell>
        </row>
        <row r="162">
          <cell r="B162" t="str">
            <v>INVESTMENT TAX CREDIT</v>
          </cell>
        </row>
        <row r="163">
          <cell r="B163" t="str">
            <v>INVESTMENTS - OCI</v>
          </cell>
        </row>
        <row r="164">
          <cell r="B164" t="str">
            <v>NET OPERATING LOSS</v>
          </cell>
        </row>
        <row r="165">
          <cell r="B165" t="str">
            <v>OPEB - OCI</v>
          </cell>
        </row>
        <row r="166">
          <cell r="B166" t="str">
            <v>OPEB LIABILITY</v>
          </cell>
        </row>
        <row r="167">
          <cell r="B167" t="str">
            <v>OTHER ITEMS</v>
          </cell>
        </row>
        <row r="168">
          <cell r="B168" t="str">
            <v>PENSION - OCI</v>
          </cell>
        </row>
        <row r="169">
          <cell r="B169" t="str">
            <v>PENSION LIABILITY</v>
          </cell>
        </row>
        <row r="170">
          <cell r="B170" t="str">
            <v>PROPERTY RELATED</v>
          </cell>
        </row>
        <row r="171">
          <cell r="B171" t="str">
            <v>PROPERTY RELATED - FAS109</v>
          </cell>
        </row>
        <row r="172">
          <cell r="B172" t="str">
            <v>PROPERTY TAXES</v>
          </cell>
        </row>
        <row r="173">
          <cell r="B173" t="str">
            <v>REG ASSET - DECOMMISSIONING</v>
          </cell>
        </row>
        <row r="174">
          <cell r="B174" t="str">
            <v>REG ASSET - DEFERRED GAS COSTS</v>
          </cell>
        </row>
        <row r="175">
          <cell r="B175" t="str">
            <v>REG ASSET - ENVIRONMENTAL</v>
          </cell>
        </row>
        <row r="176">
          <cell r="B176" t="str">
            <v xml:space="preserve">REG ASSET - FAS 109 </v>
          </cell>
        </row>
        <row r="177">
          <cell r="B177" t="str">
            <v>REG ASSET - INTEREST CARRYING CHARGES</v>
          </cell>
        </row>
        <row r="178">
          <cell r="B178" t="str">
            <v>REG ASSET - MERGER RATE STRANDED</v>
          </cell>
        </row>
        <row r="179">
          <cell r="B179" t="str">
            <v>REG ASSET - OPEB</v>
          </cell>
        </row>
        <row r="180">
          <cell r="B180" t="str">
            <v>REG ASSET - OTHER</v>
          </cell>
        </row>
        <row r="181">
          <cell r="B181" t="str">
            <v>REG ASSET - PENSION</v>
          </cell>
        </row>
        <row r="182">
          <cell r="B182" t="str">
            <v>REG ASSET - PROPERTY TAXES</v>
          </cell>
        </row>
        <row r="183">
          <cell r="B183" t="str">
            <v>REG ASSET - STORM COST</v>
          </cell>
        </row>
        <row r="184">
          <cell r="B184" t="str">
            <v>REG ASSET - X Rate Base</v>
          </cell>
        </row>
        <row r="185">
          <cell r="B185" t="str">
            <v>REG LIABILITY - FAS109</v>
          </cell>
        </row>
        <row r="186">
          <cell r="B186" t="str">
            <v>REG LIABILITY - OTHER</v>
          </cell>
        </row>
        <row r="187">
          <cell r="B187" t="str">
            <v>RESERVE - ENVIRONMENTAL</v>
          </cell>
        </row>
        <row r="188">
          <cell r="B188" t="str">
            <v>RESERVE - FIN 48 STATE</v>
          </cell>
        </row>
        <row r="189">
          <cell r="B189" t="str">
            <v>RESERVE - OTHER</v>
          </cell>
        </row>
        <row r="190">
          <cell r="B190" t="str">
            <v>RESERVE - STORM</v>
          </cell>
        </row>
        <row r="191">
          <cell r="B191" t="str">
            <v>UNAMORTIZED DEBT DISCOUNT OR PREMIUM</v>
          </cell>
        </row>
        <row r="192">
          <cell r="B192" t="str">
            <v>UNBILLED REVENUE</v>
          </cell>
        </row>
      </sheetData>
      <sheetData sheetId="17"/>
      <sheetData sheetId="18"/>
      <sheetData sheetId="19">
        <row r="141">
          <cell r="K141">
            <v>818662.98812089826</v>
          </cell>
          <cell r="L141">
            <v>0</v>
          </cell>
          <cell r="M141">
            <v>0</v>
          </cell>
          <cell r="N141">
            <v>-1558143.5640740001</v>
          </cell>
          <cell r="O141">
            <v>0</v>
          </cell>
          <cell r="P141">
            <v>0</v>
          </cell>
          <cell r="Q141">
            <v>0</v>
          </cell>
          <cell r="R141">
            <v>0</v>
          </cell>
          <cell r="S141">
            <v>0</v>
          </cell>
          <cell r="T141">
            <v>0</v>
          </cell>
          <cell r="U141">
            <v>0</v>
          </cell>
          <cell r="V141">
            <v>0</v>
          </cell>
          <cell r="W141">
            <v>0</v>
          </cell>
          <cell r="X141">
            <v>0</v>
          </cell>
          <cell r="AE141">
            <v>0</v>
          </cell>
          <cell r="AL141">
            <v>-3483537.0356083433</v>
          </cell>
          <cell r="AM141">
            <v>12148.549381999766</v>
          </cell>
          <cell r="AN141">
            <v>0</v>
          </cell>
          <cell r="AO141">
            <v>0</v>
          </cell>
          <cell r="AP141">
            <v>0</v>
          </cell>
          <cell r="AQ141">
            <v>0</v>
          </cell>
          <cell r="AR141">
            <v>0</v>
          </cell>
          <cell r="AS141">
            <v>0</v>
          </cell>
          <cell r="AT141">
            <v>0</v>
          </cell>
          <cell r="AU141">
            <v>0</v>
          </cell>
          <cell r="AV141">
            <v>0</v>
          </cell>
          <cell r="AW141">
            <v>0</v>
          </cell>
          <cell r="AX141">
            <v>0</v>
          </cell>
          <cell r="AY141">
            <v>0</v>
          </cell>
        </row>
      </sheetData>
      <sheetData sheetId="20"/>
      <sheetData sheetId="21">
        <row r="28">
          <cell r="I28">
            <v>-6.4693196746520701E-2</v>
          </cell>
          <cell r="J28">
            <v>-14509387.66</v>
          </cell>
          <cell r="K28">
            <v>0</v>
          </cell>
          <cell r="L28">
            <v>0</v>
          </cell>
          <cell r="M28">
            <v>0</v>
          </cell>
          <cell r="N28">
            <v>0</v>
          </cell>
          <cell r="O28">
            <v>0</v>
          </cell>
          <cell r="P28">
            <v>0</v>
          </cell>
          <cell r="Q28">
            <v>0</v>
          </cell>
          <cell r="R28">
            <v>0</v>
          </cell>
          <cell r="S28">
            <v>0</v>
          </cell>
          <cell r="T28">
            <v>0</v>
          </cell>
          <cell r="U28">
            <v>0</v>
          </cell>
          <cell r="V28">
            <v>0</v>
          </cell>
          <cell r="AI28">
            <v>2655471.6860826975</v>
          </cell>
          <cell r="AJ28">
            <v>0</v>
          </cell>
          <cell r="AK28">
            <v>0</v>
          </cell>
          <cell r="AL28">
            <v>10736579</v>
          </cell>
          <cell r="AM28">
            <v>0</v>
          </cell>
          <cell r="AN28">
            <v>0</v>
          </cell>
          <cell r="AO28">
            <v>0</v>
          </cell>
          <cell r="AP28">
            <v>0</v>
          </cell>
          <cell r="AQ28">
            <v>0</v>
          </cell>
          <cell r="AR28">
            <v>0</v>
          </cell>
          <cell r="AS28">
            <v>0</v>
          </cell>
          <cell r="AT28">
            <v>0</v>
          </cell>
          <cell r="AU28">
            <v>0</v>
          </cell>
          <cell r="AV28">
            <v>0</v>
          </cell>
        </row>
      </sheetData>
      <sheetData sheetId="22">
        <row r="28">
          <cell r="I28">
            <v>-4.4437986612319948E-4</v>
          </cell>
          <cell r="J28">
            <v>0</v>
          </cell>
          <cell r="K28">
            <v>0</v>
          </cell>
          <cell r="L28">
            <v>1558143.5640740001</v>
          </cell>
          <cell r="M28">
            <v>-367506.6081000003</v>
          </cell>
          <cell r="N28">
            <v>0</v>
          </cell>
          <cell r="O28">
            <v>0</v>
          </cell>
          <cell r="P28">
            <v>0</v>
          </cell>
          <cell r="Q28">
            <v>0</v>
          </cell>
          <cell r="R28">
            <v>0</v>
          </cell>
          <cell r="S28">
            <v>0</v>
          </cell>
          <cell r="T28">
            <v>0</v>
          </cell>
          <cell r="U28">
            <v>0</v>
          </cell>
          <cell r="V28">
            <v>0</v>
          </cell>
          <cell r="AI28">
            <v>1606574.7519326927</v>
          </cell>
          <cell r="AJ28">
            <v>5.964041202738881E-2</v>
          </cell>
          <cell r="AK28">
            <v>0</v>
          </cell>
          <cell r="AL28">
            <v>0</v>
          </cell>
          <cell r="AM28">
            <v>0</v>
          </cell>
          <cell r="AN28">
            <v>0</v>
          </cell>
          <cell r="AO28">
            <v>0</v>
          </cell>
          <cell r="AP28">
            <v>0</v>
          </cell>
          <cell r="AQ28">
            <v>0</v>
          </cell>
          <cell r="AR28">
            <v>0</v>
          </cell>
          <cell r="AS28">
            <v>0</v>
          </cell>
          <cell r="AT28">
            <v>0</v>
          </cell>
          <cell r="AU28">
            <v>0</v>
          </cell>
          <cell r="AV28">
            <v>0</v>
          </cell>
        </row>
      </sheetData>
      <sheetData sheetId="23"/>
      <sheetData sheetId="24"/>
      <sheetData sheetId="25"/>
      <sheetData sheetId="26"/>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tion"/>
      <sheetName val="State Rate Change Analysis"/>
      <sheetName val="Blended Rate Summary"/>
      <sheetName val="234"/>
      <sheetName val="261"/>
      <sheetName val="261 Attachment"/>
      <sheetName val="P262-263"/>
      <sheetName val="266267"/>
      <sheetName val="274275"/>
      <sheetName val="276277"/>
      <sheetName val="Footnote - not needed"/>
      <sheetName val="Tax JE's"/>
      <sheetName val="Footnote Detail"/>
      <sheetName val="ITA GAAP"/>
      <sheetName val="ITA State"/>
      <sheetName val="DTA (DTL) Fed Gross"/>
      <sheetName val="DTA (DTL) Fed Tax"/>
      <sheetName val="DTA (DTL) State Mods"/>
      <sheetName val="DTA (DTL) State Gross"/>
      <sheetName val="DTA (DTL) State Tax"/>
      <sheetName val="DTA (DTL) Fed &amp; State Tax"/>
      <sheetName val="CTR (CTP) Federal"/>
      <sheetName val="CTR (CTP) State"/>
      <sheetName val="CTR (CTP) Federal  &amp; State"/>
      <sheetName val="DTL Recon"/>
      <sheetName val="CTP Recon"/>
      <sheetName val="SOX"/>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ow r="13">
          <cell r="BD13">
            <v>8244501.7333220858</v>
          </cell>
        </row>
      </sheetData>
      <sheetData sheetId="13">
        <row r="2">
          <cell r="B2" t="str">
            <v>KeySpan Gas East Corporation</v>
          </cell>
        </row>
      </sheetData>
      <sheetData sheetId="14" refreshError="1"/>
      <sheetData sheetId="15" refreshError="1"/>
      <sheetData sheetId="16">
        <row r="141">
          <cell r="M141">
            <v>-27239568.192104366</v>
          </cell>
          <cell r="N141">
            <v>-7689879.8879334852</v>
          </cell>
          <cell r="O141">
            <v>0</v>
          </cell>
          <cell r="P141">
            <v>2104346.6584999999</v>
          </cell>
          <cell r="Q141">
            <v>-3339997.8585000001</v>
          </cell>
          <cell r="R141">
            <v>0</v>
          </cell>
          <cell r="S141">
            <v>0</v>
          </cell>
          <cell r="T141">
            <v>0</v>
          </cell>
          <cell r="U141">
            <v>0</v>
          </cell>
          <cell r="V141">
            <v>0</v>
          </cell>
          <cell r="W141">
            <v>0</v>
          </cell>
          <cell r="X141">
            <v>0</v>
          </cell>
          <cell r="Y141">
            <v>-445781.11840499996</v>
          </cell>
          <cell r="Z141">
            <v>0</v>
          </cell>
          <cell r="AE141">
            <v>0</v>
          </cell>
          <cell r="AN141">
            <v>3535835.3781701978</v>
          </cell>
          <cell r="AO141">
            <v>2186337.6030319259</v>
          </cell>
          <cell r="AP141">
            <v>0</v>
          </cell>
          <cell r="AQ141">
            <v>0</v>
          </cell>
          <cell r="AR141">
            <v>0</v>
          </cell>
          <cell r="AS141">
            <v>493693.07858520182</v>
          </cell>
          <cell r="AT141">
            <v>664173.60103499994</v>
          </cell>
          <cell r="AU141">
            <v>0</v>
          </cell>
          <cell r="AV141">
            <v>0</v>
          </cell>
          <cell r="AW141">
            <v>0</v>
          </cell>
          <cell r="AX141">
            <v>0</v>
          </cell>
          <cell r="AY141">
            <v>0</v>
          </cell>
          <cell r="AZ141">
            <v>0</v>
          </cell>
          <cell r="BA141">
            <v>0</v>
          </cell>
        </row>
      </sheetData>
      <sheetData sheetId="17" refreshError="1"/>
      <sheetData sheetId="18" refreshError="1"/>
      <sheetData sheetId="19">
        <row r="141">
          <cell r="M141">
            <v>-4109877.7882732344</v>
          </cell>
          <cell r="N141">
            <v>0</v>
          </cell>
          <cell r="O141">
            <v>0</v>
          </cell>
          <cell r="P141">
            <v>1254222.29</v>
          </cell>
          <cell r="Q141">
            <v>-901333.08999999985</v>
          </cell>
          <cell r="R141">
            <v>0</v>
          </cell>
          <cell r="S141">
            <v>0</v>
          </cell>
          <cell r="T141">
            <v>0</v>
          </cell>
          <cell r="U141">
            <v>0</v>
          </cell>
          <cell r="V141">
            <v>0</v>
          </cell>
          <cell r="W141">
            <v>0</v>
          </cell>
          <cell r="X141">
            <v>0</v>
          </cell>
          <cell r="Y141">
            <v>-120298.6617</v>
          </cell>
          <cell r="Z141">
            <v>0</v>
          </cell>
          <cell r="AE141">
            <v>0</v>
          </cell>
          <cell r="AN141">
            <v>2554528.6352279996</v>
          </cell>
          <cell r="AO141">
            <v>-1008440.529804759</v>
          </cell>
          <cell r="AP141">
            <v>0</v>
          </cell>
          <cell r="AQ141">
            <v>0</v>
          </cell>
          <cell r="AR141">
            <v>0</v>
          </cell>
          <cell r="AS141">
            <v>135655.43623110026</v>
          </cell>
          <cell r="AT141">
            <v>179234.13990000001</v>
          </cell>
          <cell r="AU141">
            <v>0</v>
          </cell>
          <cell r="AV141">
            <v>0</v>
          </cell>
          <cell r="AW141">
            <v>0</v>
          </cell>
          <cell r="AX141">
            <v>0</v>
          </cell>
          <cell r="AY141">
            <v>0</v>
          </cell>
          <cell r="AZ141">
            <v>0</v>
          </cell>
          <cell r="BA141">
            <v>0</v>
          </cell>
        </row>
      </sheetData>
      <sheetData sheetId="20" refreshError="1"/>
      <sheetData sheetId="21">
        <row r="27">
          <cell r="I27">
            <v>21440348.480731163</v>
          </cell>
          <cell r="J27">
            <v>7699370.21</v>
          </cell>
          <cell r="K27">
            <v>0</v>
          </cell>
          <cell r="L27">
            <v>-2543324.46</v>
          </cell>
          <cell r="M27">
            <v>3850060.24</v>
          </cell>
          <cell r="N27">
            <v>0</v>
          </cell>
          <cell r="O27">
            <v>0</v>
          </cell>
          <cell r="P27">
            <v>0</v>
          </cell>
          <cell r="Q27">
            <v>0</v>
          </cell>
          <cell r="R27">
            <v>0</v>
          </cell>
          <cell r="S27">
            <v>0</v>
          </cell>
          <cell r="T27">
            <v>0</v>
          </cell>
          <cell r="U27">
            <v>0</v>
          </cell>
          <cell r="V27">
            <v>0</v>
          </cell>
          <cell r="AG27">
            <v>1685914.9099440807</v>
          </cell>
          <cell r="AH27">
            <v>-1833383.4189910255</v>
          </cell>
          <cell r="AI27">
            <v>0</v>
          </cell>
          <cell r="AJ27">
            <v>0</v>
          </cell>
          <cell r="AK27">
            <v>0</v>
          </cell>
          <cell r="AL27">
            <v>0.43300571106374264</v>
          </cell>
          <cell r="AM27">
            <v>0</v>
          </cell>
          <cell r="AN27">
            <v>0</v>
          </cell>
          <cell r="AO27">
            <v>0</v>
          </cell>
          <cell r="AP27">
            <v>0</v>
          </cell>
          <cell r="AQ27">
            <v>0</v>
          </cell>
          <cell r="AR27">
            <v>0</v>
          </cell>
          <cell r="AS27">
            <v>0</v>
          </cell>
          <cell r="AT27">
            <v>0</v>
          </cell>
        </row>
      </sheetData>
      <sheetData sheetId="22">
        <row r="13">
          <cell r="AX13">
            <v>-1000000</v>
          </cell>
        </row>
        <row r="27">
          <cell r="I27">
            <v>1734089.183625231</v>
          </cell>
          <cell r="J27">
            <v>0</v>
          </cell>
          <cell r="K27">
            <v>0</v>
          </cell>
          <cell r="L27">
            <v>-1254222.29</v>
          </cell>
          <cell r="M27">
            <v>4402123.1099999994</v>
          </cell>
          <cell r="N27">
            <v>0</v>
          </cell>
          <cell r="O27">
            <v>0</v>
          </cell>
          <cell r="P27">
            <v>0</v>
          </cell>
          <cell r="Q27">
            <v>0</v>
          </cell>
          <cell r="R27">
            <v>0</v>
          </cell>
          <cell r="S27">
            <v>0</v>
          </cell>
          <cell r="T27">
            <v>0</v>
          </cell>
          <cell r="U27">
            <v>0</v>
          </cell>
          <cell r="V27">
            <v>0</v>
          </cell>
          <cell r="AG27">
            <v>-1140014.4329989995</v>
          </cell>
          <cell r="AH27">
            <v>938862.0313233498</v>
          </cell>
          <cell r="AI27">
            <v>0</v>
          </cell>
          <cell r="AJ27">
            <v>2.81072489451617E-2</v>
          </cell>
          <cell r="AK27">
            <v>0</v>
          </cell>
          <cell r="AL27">
            <v>118000.03087103181</v>
          </cell>
          <cell r="AM27">
            <v>0</v>
          </cell>
          <cell r="AN27">
            <v>0</v>
          </cell>
          <cell r="AO27">
            <v>0</v>
          </cell>
          <cell r="AP27">
            <v>0</v>
          </cell>
          <cell r="AQ27">
            <v>0</v>
          </cell>
          <cell r="AR27">
            <v>0</v>
          </cell>
          <cell r="AS27">
            <v>0</v>
          </cell>
          <cell r="AT27">
            <v>0</v>
          </cell>
        </row>
      </sheetData>
      <sheetData sheetId="23" refreshError="1"/>
      <sheetData sheetId="24" refreshError="1"/>
      <sheetData sheetId="25" refreshError="1"/>
      <sheetData sheetId="26"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tion"/>
      <sheetName val="State Rate Change Analysis"/>
      <sheetName val="Blended Rate Summary"/>
      <sheetName val="P110 -113"/>
      <sheetName val="P114-117"/>
      <sheetName val="234"/>
      <sheetName val="261"/>
      <sheetName val="261 Attachment"/>
      <sheetName val="P262-263"/>
      <sheetName val="266267"/>
      <sheetName val="274275"/>
      <sheetName val="276277"/>
      <sheetName val="Footnote - not needed"/>
      <sheetName val="Tax JE's"/>
      <sheetName val="Footnote Detail"/>
      <sheetName val="ITA GAAP"/>
      <sheetName val="ITA State"/>
      <sheetName val="DTA (DTL) Fed Gross"/>
      <sheetName val="DTA (DTL) Fed Tax"/>
      <sheetName val="DTA (DTL) State Mods"/>
      <sheetName val="DTA (DTL) State Gross"/>
      <sheetName val="DTA (DTL) State Tax"/>
      <sheetName val="DTA (DTL) Fed &amp; State Tax"/>
      <sheetName val="CTR (CTP) Federal"/>
      <sheetName val="CTR (CTP) State"/>
      <sheetName val="CTR (CTP) Federal  &amp; State"/>
      <sheetName val="DTL Recon"/>
      <sheetName val="CTP Recon"/>
      <sheetName val="SOX"/>
    </sheetNames>
    <sheetDataSet>
      <sheetData sheetId="0">
        <row r="13">
          <cell r="C13">
            <v>41639</v>
          </cell>
        </row>
      </sheetData>
      <sheetData sheetId="1"/>
      <sheetData sheetId="2"/>
      <sheetData sheetId="3">
        <row r="171">
          <cell r="H171">
            <v>-5110057</v>
          </cell>
        </row>
      </sheetData>
      <sheetData sheetId="4">
        <row r="31">
          <cell r="AC31">
            <v>310817</v>
          </cell>
        </row>
      </sheetData>
      <sheetData sheetId="5"/>
      <sheetData sheetId="6"/>
      <sheetData sheetId="7"/>
      <sheetData sheetId="8"/>
      <sheetData sheetId="9"/>
      <sheetData sheetId="10"/>
      <sheetData sheetId="11"/>
      <sheetData sheetId="12"/>
      <sheetData sheetId="13"/>
      <sheetData sheetId="14">
        <row r="13">
          <cell r="G13">
            <v>0</v>
          </cell>
        </row>
      </sheetData>
      <sheetData sheetId="15">
        <row r="2">
          <cell r="B2" t="str">
            <v>KeySpan Gas East Corporation</v>
          </cell>
        </row>
      </sheetData>
      <sheetData sheetId="16"/>
      <sheetData sheetId="17"/>
      <sheetData sheetId="18">
        <row r="141">
          <cell r="M141">
            <v>-27239568.192104366</v>
          </cell>
          <cell r="N141">
            <v>-7689879.8879334852</v>
          </cell>
          <cell r="O141">
            <v>0</v>
          </cell>
          <cell r="P141">
            <v>2104346.6584999999</v>
          </cell>
          <cell r="Q141">
            <v>-3339997.8585000001</v>
          </cell>
          <cell r="R141">
            <v>0</v>
          </cell>
          <cell r="S141">
            <v>0</v>
          </cell>
          <cell r="T141">
            <v>0</v>
          </cell>
          <cell r="U141">
            <v>0</v>
          </cell>
          <cell r="V141">
            <v>0</v>
          </cell>
          <cell r="W141">
            <v>0</v>
          </cell>
          <cell r="X141">
            <v>0</v>
          </cell>
          <cell r="Y141">
            <v>-445781.11840499996</v>
          </cell>
          <cell r="Z141">
            <v>0</v>
          </cell>
          <cell r="AE141">
            <v>0</v>
          </cell>
          <cell r="AN141">
            <v>7501293.3781701978</v>
          </cell>
          <cell r="AO141">
            <v>2186337.6030319259</v>
          </cell>
          <cell r="AP141">
            <v>0</v>
          </cell>
          <cell r="AQ141">
            <v>0</v>
          </cell>
          <cell r="AR141">
            <v>0</v>
          </cell>
          <cell r="AS141">
            <v>493693.07858520182</v>
          </cell>
          <cell r="AT141">
            <v>664173.60103499994</v>
          </cell>
          <cell r="AU141">
            <v>0</v>
          </cell>
          <cell r="AV141">
            <v>0</v>
          </cell>
          <cell r="AW141">
            <v>0</v>
          </cell>
          <cell r="AX141">
            <v>0</v>
          </cell>
          <cell r="AY141">
            <v>0</v>
          </cell>
          <cell r="AZ141">
            <v>0</v>
          </cell>
          <cell r="BA141">
            <v>0</v>
          </cell>
        </row>
      </sheetData>
      <sheetData sheetId="19"/>
      <sheetData sheetId="20"/>
      <sheetData sheetId="21">
        <row r="141">
          <cell r="M141">
            <v>-4109877.7882732344</v>
          </cell>
          <cell r="N141">
            <v>0</v>
          </cell>
          <cell r="O141">
            <v>0</v>
          </cell>
          <cell r="P141">
            <v>1254222.29</v>
          </cell>
          <cell r="Q141">
            <v>-901333.08999999985</v>
          </cell>
          <cell r="R141">
            <v>0</v>
          </cell>
          <cell r="S141">
            <v>0</v>
          </cell>
          <cell r="T141">
            <v>0</v>
          </cell>
          <cell r="U141">
            <v>0</v>
          </cell>
          <cell r="V141">
            <v>0</v>
          </cell>
          <cell r="W141">
            <v>0</v>
          </cell>
          <cell r="X141">
            <v>0</v>
          </cell>
          <cell r="Y141">
            <v>-120298.6617</v>
          </cell>
          <cell r="Z141">
            <v>0</v>
          </cell>
          <cell r="AE141">
            <v>0</v>
          </cell>
          <cell r="AN141">
            <v>3624648.6352279996</v>
          </cell>
          <cell r="AO141">
            <v>-1008440.529804759</v>
          </cell>
          <cell r="AP141">
            <v>0</v>
          </cell>
          <cell r="AQ141">
            <v>0</v>
          </cell>
          <cell r="AR141">
            <v>0</v>
          </cell>
          <cell r="AS141">
            <v>135655.43623110026</v>
          </cell>
          <cell r="AT141">
            <v>179234.13990000001</v>
          </cell>
          <cell r="AU141">
            <v>0</v>
          </cell>
          <cell r="AV141">
            <v>0</v>
          </cell>
          <cell r="AW141">
            <v>0</v>
          </cell>
          <cell r="AX141">
            <v>0</v>
          </cell>
          <cell r="AY141">
            <v>0</v>
          </cell>
          <cell r="AZ141">
            <v>0</v>
          </cell>
          <cell r="BA141">
            <v>0</v>
          </cell>
        </row>
      </sheetData>
      <sheetData sheetId="22"/>
      <sheetData sheetId="23">
        <row r="27">
          <cell r="I27">
            <v>21440348.480731163</v>
          </cell>
          <cell r="J27">
            <v>7699370.21</v>
          </cell>
          <cell r="K27">
            <v>0</v>
          </cell>
          <cell r="L27">
            <v>-2543324.46</v>
          </cell>
          <cell r="M27">
            <v>3850060.24</v>
          </cell>
          <cell r="N27">
            <v>0</v>
          </cell>
          <cell r="O27">
            <v>0</v>
          </cell>
          <cell r="P27">
            <v>0</v>
          </cell>
          <cell r="Q27">
            <v>0</v>
          </cell>
          <cell r="R27">
            <v>0</v>
          </cell>
          <cell r="S27">
            <v>0</v>
          </cell>
          <cell r="T27">
            <v>0</v>
          </cell>
          <cell r="U27">
            <v>0</v>
          </cell>
          <cell r="V27">
            <v>0</v>
          </cell>
          <cell r="AG27">
            <v>1685914.9099440807</v>
          </cell>
          <cell r="AH27">
            <v>-1833383.4189910255</v>
          </cell>
          <cell r="AI27">
            <v>0</v>
          </cell>
          <cell r="AJ27">
            <v>0</v>
          </cell>
          <cell r="AK27">
            <v>0</v>
          </cell>
          <cell r="AL27">
            <v>0.43300571106374264</v>
          </cell>
          <cell r="AM27">
            <v>0</v>
          </cell>
          <cell r="AN27">
            <v>0</v>
          </cell>
          <cell r="AO27">
            <v>0</v>
          </cell>
          <cell r="AP27">
            <v>0</v>
          </cell>
          <cell r="AQ27">
            <v>0</v>
          </cell>
          <cell r="AR27">
            <v>0</v>
          </cell>
          <cell r="AS27">
            <v>0</v>
          </cell>
          <cell r="AT27">
            <v>0</v>
          </cell>
        </row>
      </sheetData>
      <sheetData sheetId="24">
        <row r="13">
          <cell r="AX13">
            <v>-1000000</v>
          </cell>
        </row>
        <row r="27">
          <cell r="I27">
            <v>1734089.183625231</v>
          </cell>
          <cell r="J27">
            <v>0</v>
          </cell>
          <cell r="K27">
            <v>0</v>
          </cell>
          <cell r="L27">
            <v>-1254222.29</v>
          </cell>
          <cell r="M27">
            <v>4402123.1099999994</v>
          </cell>
          <cell r="N27">
            <v>0</v>
          </cell>
          <cell r="O27">
            <v>0</v>
          </cell>
          <cell r="P27">
            <v>0</v>
          </cell>
          <cell r="Q27">
            <v>0</v>
          </cell>
          <cell r="R27">
            <v>0</v>
          </cell>
          <cell r="S27">
            <v>0</v>
          </cell>
          <cell r="T27">
            <v>0</v>
          </cell>
          <cell r="U27">
            <v>0</v>
          </cell>
          <cell r="V27">
            <v>0</v>
          </cell>
          <cell r="AG27">
            <v>-1140014.4329989995</v>
          </cell>
          <cell r="AH27">
            <v>938862.0313233498</v>
          </cell>
          <cell r="AI27">
            <v>0</v>
          </cell>
          <cell r="AJ27">
            <v>2.81072489451617E-2</v>
          </cell>
          <cell r="AK27">
            <v>0</v>
          </cell>
          <cell r="AL27">
            <v>118000.03087103181</v>
          </cell>
          <cell r="AM27">
            <v>0</v>
          </cell>
          <cell r="AN27">
            <v>0</v>
          </cell>
          <cell r="AO27">
            <v>0</v>
          </cell>
          <cell r="AP27">
            <v>0</v>
          </cell>
          <cell r="AQ27">
            <v>0</v>
          </cell>
          <cell r="AR27">
            <v>0</v>
          </cell>
          <cell r="AS27">
            <v>0</v>
          </cell>
          <cell r="AT27">
            <v>0</v>
          </cell>
        </row>
      </sheetData>
      <sheetData sheetId="25"/>
      <sheetData sheetId="26"/>
      <sheetData sheetId="27"/>
      <sheetData sheetId="28"/>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Item"/>
      <sheetName val="Inputs --&gt;"/>
      <sheetName val="6860_BS"/>
      <sheetName val="6800_IS"/>
      <sheetName val="Adjustments --&gt;"/>
      <sheetName val="Presentation Reclasses"/>
      <sheetName val="Adj. Entries"/>
      <sheetName val="Adj. Entry Impact - GAAP"/>
      <sheetName val="Financial Statements --&gt;"/>
      <sheetName val="BS - GAAP"/>
      <sheetName val="BS - FLUX"/>
      <sheetName val="IS - GAAP"/>
      <sheetName val="IS - Flux"/>
      <sheetName val="CF-GAAP"/>
      <sheetName val="Revised CF 11"/>
      <sheetName val="CF_Mar 12"/>
      <sheetName val="CF Worksheet-old version"/>
      <sheetName val="CF_Mar 11"/>
      <sheetName val="Pension &amp; OPEB_Mar 2011"/>
      <sheetName val="Stmt of Comp Inc - GAAP"/>
      <sheetName val="Capitalization - GAAP"/>
      <sheetName val="OCI - GAAP"/>
      <sheetName val="RE - GAAP"/>
      <sheetName val="Extra Schedules &amp; Analysis --&gt;"/>
      <sheetName val="Total Reg Assets"/>
      <sheetName val="Total Reg Liab"/>
      <sheetName val="Current Reg Assets. Liab"/>
      <sheetName val="Note 2. Carrying charges"/>
      <sheetName val="Oracle BS_Mar 12"/>
      <sheetName val="Oracle IS_Mar 12"/>
      <sheetName val="Pension &amp; OPEB Interco Balances"/>
      <sheetName val="Pension &amp; OPEB_Mar 2012"/>
      <sheetName val="Environmental spent_Mar 12"/>
      <sheetName val="Allocated Contributions"/>
      <sheetName val="UIR_Mar 12"/>
      <sheetName val="COR Reclass"/>
      <sheetName val="FA Cash Flow Analysis"/>
      <sheetName val="Supports for CF_Mar 2011--&gt;"/>
      <sheetName val="6860_BS_03.31.11"/>
      <sheetName val="6800_IS_03.31.11"/>
      <sheetName val="Oracle_BS_Mar 2011"/>
      <sheetName val="Oracle_IS_Mar_2011"/>
      <sheetName val="Environmental_payments_Mar 2011"/>
      <sheetName val="UIR_Mar 2011"/>
      <sheetName val="2011 UIR_Details v2 (CF)"/>
      <sheetName val="FIN48_Mar 2011"/>
      <sheetName val="CAPEX_Mar 2011"/>
      <sheetName val="Pension &amp; OPEB Interco_Mar 11"/>
      <sheetName val="Allocated Contributions_Mar 1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Item"/>
      <sheetName val="Inputs --&gt;"/>
      <sheetName val="6860_BS"/>
      <sheetName val="6800_IS"/>
      <sheetName val="Adjustments --&gt;"/>
      <sheetName val="Presentation Reclasses"/>
      <sheetName val="Adj. Entries"/>
      <sheetName val="Adj. Entry Impact - GAAP"/>
      <sheetName val="Financial Statements --&gt;"/>
      <sheetName val="BS - GAAP"/>
      <sheetName val="BS - FLUX"/>
      <sheetName val="IS - GAAP"/>
      <sheetName val="IS - Flux"/>
      <sheetName val="CF-GAAP"/>
      <sheetName val="Revised CF 11"/>
      <sheetName val="CF_Mar 12"/>
      <sheetName val="CF Worksheet-old version"/>
      <sheetName val="CF_Mar 11"/>
      <sheetName val="Pension &amp; OPEB_Mar 2011"/>
      <sheetName val="Stmt of Comp Inc - GAAP"/>
      <sheetName val="Capitalization - GAAP"/>
      <sheetName val="OCI - GAAP"/>
      <sheetName val="RE - GAAP"/>
      <sheetName val="Extra Schedules &amp; Analysis --&gt;"/>
      <sheetName val="Total Reg Assets"/>
      <sheetName val="Total Reg Liab"/>
      <sheetName val="Current Reg Assets. Liab"/>
      <sheetName val="Note 2. Carrying charges"/>
      <sheetName val="Oracle BS_Mar 12"/>
      <sheetName val="Oracle IS_Mar 12"/>
      <sheetName val="Pension &amp; OPEB Interco Balances"/>
      <sheetName val="Pension &amp; OPEB_Mar 2012"/>
      <sheetName val="Environmental spent_Mar 12"/>
      <sheetName val="Allocated Contributions"/>
      <sheetName val="UIR_Mar 12"/>
      <sheetName val="COR Reclass"/>
      <sheetName val="FA Cash Flow Analysis"/>
      <sheetName val="Supports for CF_Mar 2011--&gt;"/>
      <sheetName val="6860_BS_03.31.11"/>
      <sheetName val="6800_IS_03.31.11"/>
      <sheetName val="Oracle_BS_Mar 2011"/>
      <sheetName val="Oracle_IS_Mar_2011"/>
      <sheetName val="Environmental_payments_Mar 2011"/>
      <sheetName val="UIR_Mar 2011"/>
      <sheetName val="2011 UIR_Details v2 (CF)"/>
      <sheetName val="FIN48_Mar 2011"/>
      <sheetName val="CAPEX_Mar 2011"/>
      <sheetName val="Pension &amp; OPEB Interco_Mar 11"/>
      <sheetName val="Allocated Contributions_Mar 1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Item"/>
      <sheetName val="Inputs --&gt;"/>
      <sheetName val="6860_BS"/>
      <sheetName val="6800_IS"/>
      <sheetName val="Adjustments --&gt;"/>
      <sheetName val="Presentation Reclasses"/>
      <sheetName val="Adj. Entries"/>
      <sheetName val="Adj. Entry Impact - GAAP"/>
      <sheetName val="Financial Statements --&gt;"/>
      <sheetName val="BS - GAAP"/>
      <sheetName val="BS - FLUX"/>
      <sheetName val="IS - GAAP"/>
      <sheetName val="IS - Flux"/>
      <sheetName val="CF-GAAP"/>
      <sheetName val="Revised CF 11"/>
      <sheetName val="CF_Mar 12"/>
      <sheetName val="CF Worksheet-old version"/>
      <sheetName val="CF_Mar 11"/>
      <sheetName val="Pension &amp; OPEB_Mar 2011"/>
      <sheetName val="Stmt of Comp Inc - GAAP"/>
      <sheetName val="Capitalization - GAAP"/>
      <sheetName val="OCI - GAAP"/>
      <sheetName val="RE - GAAP"/>
      <sheetName val="Extra Schedules &amp; Analysis --&gt;"/>
      <sheetName val="Total Reg Assets"/>
      <sheetName val="Total Reg Liab"/>
      <sheetName val="Current Reg Assets. Liab"/>
      <sheetName val="Note 2. Carrying charges"/>
      <sheetName val="Oracle BS_Mar 12"/>
      <sheetName val="Oracle IS_Mar 12"/>
      <sheetName val="Pension &amp; OPEB Interco Balances"/>
      <sheetName val="Pension &amp; OPEB_Mar 2012"/>
      <sheetName val="Environmental spent_Mar 12"/>
      <sheetName val="Allocated Contributions"/>
      <sheetName val="UIR_Mar 12"/>
      <sheetName val="COR Reclass"/>
      <sheetName val="FA Cash Flow Analysis"/>
      <sheetName val="Supports for CF_Mar 2011--&gt;"/>
      <sheetName val="6860_BS_03.31.11"/>
      <sheetName val="6800_IS_03.31.11"/>
      <sheetName val="Oracle_BS_Mar 2011"/>
      <sheetName val="Oracle_IS_Mar_2011"/>
      <sheetName val="Environmental_payments_Mar 2011"/>
      <sheetName val="UIR_Mar 2011"/>
      <sheetName val="2011 UIR_Details v2 (CF)"/>
      <sheetName val="FIN48_Mar 2011"/>
      <sheetName val="CAPEX_Mar 2011"/>
      <sheetName val="Pension &amp; OPEB Interco_Mar 11"/>
      <sheetName val="Allocated Contributions_Mar 1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Item"/>
      <sheetName val="Inputs --&gt;"/>
      <sheetName val="6860_BS"/>
      <sheetName val="6800_IS"/>
      <sheetName val="Adjustments --&gt;"/>
      <sheetName val="Presentation Reclasses"/>
      <sheetName val="Adj. Entries"/>
      <sheetName val="Adj. Entry Impact - GAAP"/>
      <sheetName val="Financial Statements --&gt;"/>
      <sheetName val="BS - GAAP"/>
      <sheetName val="BS - FLUX"/>
      <sheetName val="IS - GAAP"/>
      <sheetName val="IS - Flux"/>
      <sheetName val="CF-GAAP"/>
      <sheetName val="Revised CF 11"/>
      <sheetName val="CF_Mar 12"/>
      <sheetName val="CF Worksheet-old version"/>
      <sheetName val="CF_Mar 11"/>
      <sheetName val="Pension &amp; OPEB_Mar 2011"/>
      <sheetName val="Stmt of Comp Inc - GAAP"/>
      <sheetName val="Capitalization - GAAP"/>
      <sheetName val="OCI - GAAP"/>
      <sheetName val="RE - GAAP"/>
      <sheetName val="Extra Schedules &amp; Analysis --&gt;"/>
      <sheetName val="Total Reg Assets"/>
      <sheetName val="Total Reg Liab"/>
      <sheetName val="Current Reg Assets. Liab"/>
      <sheetName val="Note 2. Carrying charges"/>
      <sheetName val="Oracle BS_Mar 12"/>
      <sheetName val="Oracle IS_Mar 12"/>
      <sheetName val="Pension &amp; OPEB Interco Balances"/>
      <sheetName val="Pension &amp; OPEB_Mar 2012"/>
      <sheetName val="Environmental spent_Mar 12"/>
      <sheetName val="Allocated Contributions"/>
      <sheetName val="UIR_Mar 12"/>
      <sheetName val="COR Reclass"/>
      <sheetName val="FA Cash Flow Analysis"/>
      <sheetName val="Supports for CF_Mar 2011--&gt;"/>
      <sheetName val="6860_BS_03.31.11"/>
      <sheetName val="6800_IS_03.31.11"/>
      <sheetName val="Oracle_BS_Mar 2011"/>
      <sheetName val="Oracle_IS_Mar_2011"/>
      <sheetName val="Environmental_payments_Mar 2011"/>
      <sheetName val="UIR_Mar 2011"/>
      <sheetName val="2011 UIR_Details v2 (CF)"/>
      <sheetName val="FIN48_Mar 2011"/>
      <sheetName val="CAPEX_Mar 2011"/>
      <sheetName val="Pension &amp; OPEB Interco_Mar 11"/>
      <sheetName val="Allocated Contributions_Mar 1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Errors"/>
      <sheetName val="GAAP vs FERC"/>
      <sheetName val="Taxes"/>
      <sheetName val="Reconciliations"/>
      <sheetName val="6865_BS"/>
      <sheetName val="6825_IS"/>
      <sheetName val="Jan-Mar 2011 Calendar Year"/>
      <sheetName val="6887 IS"/>
      <sheetName val="SAP BS"/>
      <sheetName val="SAP IS (10 MOS)"/>
      <sheetName val="SAP IS (Nov-Dec)"/>
      <sheetName val="SAP IS (12 MOS)"/>
      <sheetName val="FN Support"/>
      <sheetName val="ADJ' Entries"/>
      <sheetName val="ADJ' Entry Impact"/>
      <sheetName val="ADJ's-&gt;"/>
      <sheetName val="FERC Supp-&gt;"/>
      <sheetName val="IS-SUPPL"/>
      <sheetName val="RE-SUPPL"/>
      <sheetName val="CF-SUPPL"/>
      <sheetName val="CF Worksheet-SUPPL"/>
      <sheetName val="6887 IS (2)"/>
      <sheetName val="BS-SUPPL"/>
      <sheetName val="FERC SUPPL-&gt;"/>
      <sheetName val="Blank Page"/>
      <sheetName val="Page 110-113"/>
      <sheetName val="Page 111"/>
      <sheetName val="Page 112"/>
      <sheetName val="Page 113"/>
      <sheetName val="Page 114-117"/>
      <sheetName val="Page 116"/>
      <sheetName val="Page 115"/>
      <sheetName val="Page 117"/>
      <sheetName val="Page 118-119"/>
      <sheetName val="Page 119"/>
      <sheetName val="Page 121"/>
      <sheetName val="Page 121b"/>
      <sheetName val="Page 120-121"/>
      <sheetName val="CF Worksheet (SUPPL)"/>
      <sheetName val="CF - PPE"/>
      <sheetName val="Page 122a-b"/>
      <sheetName val="OCI Calc (SUPPL)"/>
      <sheetName val="CF Worksheet (SUPPL PY)"/>
      <sheetName val="Inputs&gt;"/>
      <sheetName val="FERC -&gt;  "/>
      <sheetName val="BS "/>
      <sheetName val="IS"/>
      <sheetName val="RE "/>
      <sheetName val="CF"/>
      <sheetName val="CF FN"/>
      <sheetName val="OCI "/>
      <sheetName val="Extra-&gt;"/>
      <sheetName val="CF Worksheet"/>
      <sheetName val="CF Support"/>
      <sheetName val="PS 6200"/>
      <sheetName val="OCI Calc "/>
      <sheetName val="YTD Real-Unreal (APR-DEC)"/>
      <sheetName val="YTD Real-Unreal (JAN-MAR)"/>
      <sheetName val="RE roll"/>
      <sheetName val="Tax Supp ADJ's"/>
      <sheetName val="Tax Reclass"/>
      <sheetName val="OCI Calc - ORIGINAL "/>
    </sheetNames>
    <sheetDataSet>
      <sheetData sheetId="0">
        <row r="26">
          <cell r="B26">
            <v>69971943</v>
          </cell>
        </row>
      </sheetData>
      <sheetData sheetId="1"/>
      <sheetData sheetId="2"/>
      <sheetData sheetId="3"/>
      <sheetData sheetId="4"/>
      <sheetData sheetId="5"/>
      <sheetData sheetId="6"/>
      <sheetData sheetId="7">
        <row r="394">
          <cell r="E394" t="e">
            <v>#N/A</v>
          </cell>
        </row>
      </sheetData>
      <sheetData sheetId="8"/>
      <sheetData sheetId="9"/>
      <sheetData sheetId="10"/>
      <sheetData sheetId="11"/>
      <sheetData sheetId="12"/>
      <sheetData sheetId="13"/>
      <sheetData sheetId="14">
        <row r="297">
          <cell r="CS297">
            <v>0</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ow r="8">
          <cell r="E8">
            <v>4633894534</v>
          </cell>
        </row>
      </sheetData>
      <sheetData sheetId="46">
        <row r="12">
          <cell r="D12">
            <v>112030827</v>
          </cell>
        </row>
      </sheetData>
      <sheetData sheetId="47">
        <row r="12">
          <cell r="E12">
            <v>-100277</v>
          </cell>
        </row>
      </sheetData>
      <sheetData sheetId="48">
        <row r="95">
          <cell r="D95">
            <v>9687201</v>
          </cell>
        </row>
      </sheetData>
      <sheetData sheetId="49"/>
      <sheetData sheetId="50"/>
      <sheetData sheetId="51"/>
      <sheetData sheetId="52">
        <row r="12">
          <cell r="AB12">
            <v>-174594410.07691342</v>
          </cell>
        </row>
      </sheetData>
      <sheetData sheetId="53">
        <row r="3">
          <cell r="G3">
            <v>571654.24999999721</v>
          </cell>
        </row>
      </sheetData>
      <sheetData sheetId="54">
        <row r="341">
          <cell r="C341" t="e">
            <v>#N/A</v>
          </cell>
        </row>
        <row r="342">
          <cell r="B342" t="str">
            <v/>
          </cell>
        </row>
      </sheetData>
      <sheetData sheetId="55">
        <row r="53">
          <cell r="G53">
            <v>-147125.43999999994</v>
          </cell>
        </row>
      </sheetData>
      <sheetData sheetId="56">
        <row r="13">
          <cell r="D13">
            <v>11396.66</v>
          </cell>
        </row>
      </sheetData>
      <sheetData sheetId="57">
        <row r="22">
          <cell r="D22">
            <v>32585.651602623439</v>
          </cell>
        </row>
      </sheetData>
      <sheetData sheetId="58"/>
      <sheetData sheetId="59"/>
      <sheetData sheetId="60"/>
      <sheetData sheetId="61"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NEET Recommendation"/>
      <sheetName val="NEH and NHH Recommendations"/>
      <sheetName val="Summary"/>
      <sheetName val="Inputs"/>
      <sheetName val="NEET Current Financials"/>
      <sheetName val="NEET Forecast"/>
      <sheetName val="NEH Current Financials"/>
      <sheetName val="NEH Forecast"/>
      <sheetName val="NHH Current Financials"/>
      <sheetName val="NHH Forecast"/>
      <sheetName val="NEH Dividend"/>
      <sheetName val="NHH Dividend"/>
      <sheetName val="NEH Buyback"/>
      <sheetName val="NHH Buyback"/>
      <sheetName val="NEET Acctg Entries"/>
      <sheetName val="NEH Acctg Entries"/>
      <sheetName val="NHH Acctg Entries"/>
      <sheetName val="NEH BECo Allocation"/>
      <sheetName val="NHH BECo Allocation"/>
      <sheetName val="NEET Act vs Forecast"/>
      <sheetName val="NEH Act vs Forecast"/>
      <sheetName val="NHH Act vs Forecast"/>
      <sheetName val="Change Log"/>
      <sheetName val="Start Balance"/>
    </sheetNames>
    <sheetDataSet>
      <sheetData sheetId="0" refreshError="1">
        <row r="1">
          <cell r="A1" t="str">
            <v>Hydro Financial Planning Model</v>
          </cell>
        </row>
      </sheetData>
      <sheetData sheetId="1" refreshError="1"/>
      <sheetData sheetId="2" refreshError="1"/>
      <sheetData sheetId="3"/>
      <sheetData sheetId="4" refreshError="1">
        <row r="8">
          <cell r="G8">
            <v>39903</v>
          </cell>
        </row>
        <row r="10">
          <cell r="G10">
            <v>39872</v>
          </cell>
        </row>
      </sheetData>
      <sheetData sheetId="5"/>
      <sheetData sheetId="6" refreshError="1"/>
      <sheetData sheetId="7"/>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sheetData sheetId="23" refreshError="1"/>
      <sheetData sheetId="24"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ation"/>
      <sheetName val="Mo_Thru_Put"/>
      <sheetName val="Daily_Yr1"/>
      <sheetName val="Daily_Yr2"/>
      <sheetName val="Daily_Yr3"/>
      <sheetName val="Daily_Yr4"/>
      <sheetName val="Daily_Yr5"/>
      <sheetName val="Daily_Yr6"/>
      <sheetName val="DesignDD"/>
      <sheetName val="PeakDay"/>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refreshError="1"/>
      <sheetData sheetId="1" refreshError="1">
        <row r="11">
          <cell r="E11">
            <v>2000</v>
          </cell>
          <cell r="F11">
            <v>104176.901</v>
          </cell>
          <cell r="G11">
            <v>112256.90399999999</v>
          </cell>
          <cell r="H11">
            <v>142900.258</v>
          </cell>
          <cell r="I11">
            <v>149307.11900000001</v>
          </cell>
          <cell r="J11">
            <v>154576.465</v>
          </cell>
          <cell r="K11">
            <v>144244.035</v>
          </cell>
          <cell r="L11">
            <v>118557.21400000001</v>
          </cell>
          <cell r="M11">
            <v>129211.825</v>
          </cell>
          <cell r="N11">
            <v>117932.484</v>
          </cell>
          <cell r="O11">
            <v>100527.7</v>
          </cell>
          <cell r="P11">
            <v>99313.646999999997</v>
          </cell>
          <cell r="Q11">
            <v>109700.24</v>
          </cell>
          <cell r="R11">
            <v>104964.726</v>
          </cell>
        </row>
        <row r="12">
          <cell r="E12">
            <v>2001</v>
          </cell>
          <cell r="F12">
            <v>104964.726</v>
          </cell>
          <cell r="G12">
            <v>113790.514</v>
          </cell>
          <cell r="H12">
            <v>145319.361</v>
          </cell>
          <cell r="I12">
            <v>152040.50899999999</v>
          </cell>
          <cell r="J12">
            <v>157111.726</v>
          </cell>
          <cell r="K12">
            <v>145819.31200000001</v>
          </cell>
          <cell r="L12">
            <v>118917.25900000001</v>
          </cell>
          <cell r="M12">
            <v>129367.42200000001</v>
          </cell>
          <cell r="N12">
            <v>117939.181</v>
          </cell>
          <cell r="O12">
            <v>100625.901</v>
          </cell>
          <cell r="P12">
            <v>99513.95</v>
          </cell>
          <cell r="Q12">
            <v>110010.05</v>
          </cell>
          <cell r="R12">
            <v>105729.74</v>
          </cell>
        </row>
        <row r="13">
          <cell r="E13">
            <v>2002</v>
          </cell>
          <cell r="F13">
            <v>105729.74</v>
          </cell>
          <cell r="G13">
            <v>115315.05</v>
          </cell>
          <cell r="H13">
            <v>147740.21799999999</v>
          </cell>
          <cell r="I13">
            <v>154779.755</v>
          </cell>
          <cell r="J13">
            <v>159646.10999999999</v>
          </cell>
          <cell r="K13">
            <v>147386.527</v>
          </cell>
          <cell r="L13">
            <v>119255.481</v>
          </cell>
          <cell r="M13">
            <v>129492.789</v>
          </cell>
          <cell r="N13">
            <v>117919.74400000001</v>
          </cell>
          <cell r="O13">
            <v>100708.50900000001</v>
          </cell>
          <cell r="P13">
            <v>99701.372000000003</v>
          </cell>
          <cell r="Q13">
            <v>110298.728</v>
          </cell>
          <cell r="R13">
            <v>106494.584</v>
          </cell>
        </row>
        <row r="14">
          <cell r="E14">
            <v>2003</v>
          </cell>
          <cell r="F14">
            <v>106494.584</v>
          </cell>
          <cell r="G14">
            <v>116861.068</v>
          </cell>
          <cell r="H14">
            <v>150190.291</v>
          </cell>
          <cell r="I14">
            <v>157533.674</v>
          </cell>
          <cell r="J14">
            <v>162164.31400000001</v>
          </cell>
          <cell r="K14">
            <v>148918.796</v>
          </cell>
          <cell r="L14">
            <v>119547.67200000001</v>
          </cell>
          <cell r="M14">
            <v>129570.17200000001</v>
          </cell>
          <cell r="N14">
            <v>117858.27800000001</v>
          </cell>
          <cell r="O14">
            <v>100768.26300000001</v>
          </cell>
          <cell r="P14">
            <v>99868.206999999995</v>
          </cell>
          <cell r="Q14">
            <v>110545.371</v>
          </cell>
          <cell r="R14">
            <v>107227.37699999999</v>
          </cell>
        </row>
        <row r="15">
          <cell r="E15">
            <v>2004</v>
          </cell>
          <cell r="F15">
            <v>107227.37699999999</v>
          </cell>
          <cell r="G15">
            <v>118384.39599999999</v>
          </cell>
          <cell r="H15">
            <v>152616.114</v>
          </cell>
          <cell r="I15">
            <v>160263.736</v>
          </cell>
          <cell r="J15">
            <v>164645.91099999999</v>
          </cell>
          <cell r="K15">
            <v>150410.13800000001</v>
          </cell>
          <cell r="L15">
            <v>119794.155</v>
          </cell>
          <cell r="M15">
            <v>129593.14200000001</v>
          </cell>
          <cell r="N15">
            <v>117752.001</v>
          </cell>
          <cell r="O15">
            <v>100805.22500000001</v>
          </cell>
          <cell r="P15">
            <v>100014.61500000001</v>
          </cell>
          <cell r="Q15">
            <v>110751.992</v>
          </cell>
          <cell r="R15">
            <v>107892.01700000001</v>
          </cell>
        </row>
        <row r="16">
          <cell r="E16">
            <v>2005</v>
          </cell>
          <cell r="F16">
            <v>107892.01700000001</v>
          </cell>
          <cell r="G16">
            <v>119790.758</v>
          </cell>
          <cell r="H16">
            <v>154869.32199999999</v>
          </cell>
          <cell r="I16">
            <v>162802.56899999999</v>
          </cell>
          <cell r="J16">
            <v>166943.1</v>
          </cell>
          <cell r="K16">
            <v>151760.19500000001</v>
          </cell>
          <cell r="L16">
            <v>119943.899</v>
          </cell>
          <cell r="M16">
            <v>129567.62699999999</v>
          </cell>
          <cell r="N16">
            <v>117612.43799999999</v>
          </cell>
          <cell r="O16">
            <v>100825.746</v>
          </cell>
          <cell r="P16">
            <v>100014.61500000001</v>
          </cell>
          <cell r="Q16">
            <v>110751.992</v>
          </cell>
          <cell r="R16">
            <v>108560.77671589683</v>
          </cell>
        </row>
        <row r="18">
          <cell r="E18">
            <v>2000</v>
          </cell>
          <cell r="F18">
            <v>11874.085999999999</v>
          </cell>
          <cell r="G18">
            <v>14079.272999999999</v>
          </cell>
          <cell r="H18">
            <v>14079.272999999999</v>
          </cell>
          <cell r="I18">
            <v>14079.272999999999</v>
          </cell>
          <cell r="J18">
            <v>14079.272999999999</v>
          </cell>
          <cell r="K18">
            <v>14079.272999999999</v>
          </cell>
          <cell r="L18">
            <v>14079.272999999999</v>
          </cell>
          <cell r="M18">
            <v>5251.7920000000004</v>
          </cell>
          <cell r="N18">
            <v>0</v>
          </cell>
          <cell r="O18">
            <v>0</v>
          </cell>
          <cell r="P18">
            <v>0</v>
          </cell>
          <cell r="Q18">
            <v>0</v>
          </cell>
          <cell r="R18">
            <v>11975.41</v>
          </cell>
        </row>
        <row r="19">
          <cell r="E19">
            <v>2001</v>
          </cell>
          <cell r="F19">
            <v>11975.41</v>
          </cell>
          <cell r="G19">
            <v>14199.415000000001</v>
          </cell>
          <cell r="H19">
            <v>14199.415000000001</v>
          </cell>
          <cell r="I19">
            <v>14199.415000000001</v>
          </cell>
          <cell r="J19">
            <v>14199.415000000001</v>
          </cell>
          <cell r="K19">
            <v>14199.415000000001</v>
          </cell>
          <cell r="L19">
            <v>14199.415000000001</v>
          </cell>
          <cell r="M19">
            <v>5296.607</v>
          </cell>
          <cell r="N19">
            <v>0</v>
          </cell>
          <cell r="O19">
            <v>0</v>
          </cell>
          <cell r="P19">
            <v>0</v>
          </cell>
          <cell r="Q19">
            <v>0</v>
          </cell>
          <cell r="R19">
            <v>12075.441000000001</v>
          </cell>
        </row>
        <row r="20">
          <cell r="E20">
            <v>2002</v>
          </cell>
          <cell r="F20">
            <v>12075.441000000001</v>
          </cell>
          <cell r="G20">
            <v>14318.022000000001</v>
          </cell>
          <cell r="H20">
            <v>14318.022000000001</v>
          </cell>
          <cell r="I20">
            <v>14318.022000000001</v>
          </cell>
          <cell r="J20">
            <v>14318.022000000001</v>
          </cell>
          <cell r="K20">
            <v>14318.022000000001</v>
          </cell>
          <cell r="L20">
            <v>14318.022000000001</v>
          </cell>
          <cell r="M20">
            <v>5340.85</v>
          </cell>
          <cell r="N20">
            <v>0</v>
          </cell>
          <cell r="O20">
            <v>0</v>
          </cell>
          <cell r="P20">
            <v>0</v>
          </cell>
          <cell r="Q20">
            <v>0</v>
          </cell>
          <cell r="R20">
            <v>12173.816999999999</v>
          </cell>
        </row>
        <row r="21">
          <cell r="E21">
            <v>2003</v>
          </cell>
          <cell r="F21">
            <v>12173.816999999999</v>
          </cell>
          <cell r="G21">
            <v>14434.669</v>
          </cell>
          <cell r="H21">
            <v>14434.669</v>
          </cell>
          <cell r="I21">
            <v>14434.669</v>
          </cell>
          <cell r="J21">
            <v>14434.669</v>
          </cell>
          <cell r="K21">
            <v>14434.669</v>
          </cell>
          <cell r="L21">
            <v>14434.669</v>
          </cell>
          <cell r="M21">
            <v>5384.3609999999999</v>
          </cell>
          <cell r="N21">
            <v>0</v>
          </cell>
          <cell r="O21">
            <v>0</v>
          </cell>
          <cell r="P21">
            <v>0</v>
          </cell>
          <cell r="Q21">
            <v>0</v>
          </cell>
          <cell r="R21">
            <v>12268.924000000001</v>
          </cell>
        </row>
        <row r="22">
          <cell r="E22">
            <v>2004</v>
          </cell>
          <cell r="F22">
            <v>12268.924000000001</v>
          </cell>
          <cell r="G22">
            <v>14547.438</v>
          </cell>
          <cell r="H22">
            <v>14547.438</v>
          </cell>
          <cell r="I22">
            <v>14547.438</v>
          </cell>
          <cell r="J22">
            <v>14547.438</v>
          </cell>
          <cell r="K22">
            <v>14547.438</v>
          </cell>
          <cell r="L22">
            <v>14547.438</v>
          </cell>
          <cell r="M22">
            <v>5426.4250000000002</v>
          </cell>
          <cell r="N22">
            <v>0</v>
          </cell>
          <cell r="O22">
            <v>0</v>
          </cell>
          <cell r="P22">
            <v>0</v>
          </cell>
          <cell r="Q22">
            <v>0</v>
          </cell>
          <cell r="R22">
            <v>12366.078</v>
          </cell>
        </row>
        <row r="23">
          <cell r="E23">
            <v>2005</v>
          </cell>
          <cell r="F23">
            <v>12366.078</v>
          </cell>
          <cell r="G23">
            <v>14662.636</v>
          </cell>
          <cell r="H23">
            <v>14662.636</v>
          </cell>
          <cell r="I23">
            <v>14662.636</v>
          </cell>
          <cell r="J23">
            <v>14662.636</v>
          </cell>
          <cell r="K23">
            <v>14662.636</v>
          </cell>
          <cell r="L23">
            <v>14662.636</v>
          </cell>
          <cell r="M23">
            <v>5469.3959999999997</v>
          </cell>
          <cell r="N23">
            <v>0</v>
          </cell>
          <cell r="O23">
            <v>0</v>
          </cell>
          <cell r="P23">
            <v>0</v>
          </cell>
          <cell r="Q23">
            <v>0</v>
          </cell>
          <cell r="R23">
            <v>12464.001333946153</v>
          </cell>
        </row>
        <row r="90">
          <cell r="E90">
            <v>2000</v>
          </cell>
          <cell r="F90">
            <v>37273.560563151601</v>
          </cell>
          <cell r="G90">
            <v>66186.279727499772</v>
          </cell>
          <cell r="H90">
            <v>59560.234500908053</v>
          </cell>
          <cell r="I90">
            <v>91150.426365830353</v>
          </cell>
          <cell r="J90">
            <v>76146.144463809935</v>
          </cell>
          <cell r="K90">
            <v>78147.544656753074</v>
          </cell>
          <cell r="L90">
            <v>56305.190313411993</v>
          </cell>
          <cell r="M90">
            <v>50700.693410934269</v>
          </cell>
          <cell r="N90">
            <v>53304.361654963759</v>
          </cell>
          <cell r="O90">
            <v>51704.78400996964</v>
          </cell>
          <cell r="P90">
            <v>51125.802624663083</v>
          </cell>
          <cell r="Q90">
            <v>50158.674483229865</v>
          </cell>
          <cell r="R90">
            <v>40125.167258924266</v>
          </cell>
        </row>
        <row r="91">
          <cell r="E91">
            <v>2001</v>
          </cell>
          <cell r="F91">
            <v>40125.167258924266</v>
          </cell>
          <cell r="G91">
            <v>71385.221325735023</v>
          </cell>
          <cell r="H91">
            <v>63467.559422127139</v>
          </cell>
          <cell r="I91">
            <v>96103.541942635668</v>
          </cell>
          <cell r="J91">
            <v>81005.91539880159</v>
          </cell>
          <cell r="K91">
            <v>81827.277871956379</v>
          </cell>
          <cell r="L91">
            <v>58617.821627339807</v>
          </cell>
          <cell r="M91">
            <v>53921.547177943627</v>
          </cell>
          <cell r="N91">
            <v>55624.064795602222</v>
          </cell>
          <cell r="O91">
            <v>55053.9948700764</v>
          </cell>
          <cell r="P91">
            <v>53484.714261691821</v>
          </cell>
          <cell r="Q91">
            <v>52699.108248524259</v>
          </cell>
          <cell r="R91">
            <v>42408.311210991407</v>
          </cell>
        </row>
        <row r="92">
          <cell r="E92">
            <v>2002</v>
          </cell>
          <cell r="F92">
            <v>42408.311210991407</v>
          </cell>
          <cell r="G92">
            <v>75164.986369070612</v>
          </cell>
          <cell r="H92">
            <v>67156.025130845359</v>
          </cell>
          <cell r="I92">
            <v>100123.53062254361</v>
          </cell>
          <cell r="J92">
            <v>85809.452144153998</v>
          </cell>
          <cell r="K92">
            <v>86015.912966717573</v>
          </cell>
          <cell r="L92">
            <v>61540.47303041265</v>
          </cell>
          <cell r="M92">
            <v>56854.572524374642</v>
          </cell>
          <cell r="N92">
            <v>58393.644251946243</v>
          </cell>
          <cell r="O92">
            <v>58020.411966315995</v>
          </cell>
          <cell r="P92">
            <v>56217.616548061575</v>
          </cell>
          <cell r="Q92">
            <v>55741.570026516638</v>
          </cell>
          <cell r="R92">
            <v>44692.930359535749</v>
          </cell>
        </row>
        <row r="93">
          <cell r="E93">
            <v>2003</v>
          </cell>
          <cell r="F93">
            <v>44692.930359535749</v>
          </cell>
          <cell r="G93">
            <v>78944.677012559318</v>
          </cell>
          <cell r="H93">
            <v>70844.370052167462</v>
          </cell>
          <cell r="I93">
            <v>104143.37738768564</v>
          </cell>
          <cell r="J93">
            <v>90612.855776156444</v>
          </cell>
          <cell r="K93">
            <v>90204.451737352691</v>
          </cell>
          <cell r="L93">
            <v>64463.070572592478</v>
          </cell>
          <cell r="M93">
            <v>59787.580357328181</v>
          </cell>
          <cell r="N93">
            <v>61163.223708290265</v>
          </cell>
          <cell r="O93">
            <v>60986.829062555604</v>
          </cell>
          <cell r="P93">
            <v>58950.518834431336</v>
          </cell>
          <cell r="Q93">
            <v>58784.031804509039</v>
          </cell>
          <cell r="R93">
            <v>46977.549508080105</v>
          </cell>
        </row>
        <row r="94">
          <cell r="E94">
            <v>2004</v>
          </cell>
          <cell r="F94">
            <v>46977.549508080105</v>
          </cell>
          <cell r="G94">
            <v>82724.367656048009</v>
          </cell>
          <cell r="H94">
            <v>74532.714973489434</v>
          </cell>
          <cell r="I94">
            <v>108163.22415282772</v>
          </cell>
          <cell r="J94">
            <v>95416.25940815892</v>
          </cell>
          <cell r="K94">
            <v>94392.990507987779</v>
          </cell>
          <cell r="L94">
            <v>67385.668114772299</v>
          </cell>
          <cell r="M94">
            <v>62720.588190281698</v>
          </cell>
          <cell r="N94">
            <v>63932.803164634293</v>
          </cell>
          <cell r="O94">
            <v>63953.246158795228</v>
          </cell>
          <cell r="P94">
            <v>61683.421120801089</v>
          </cell>
          <cell r="Q94">
            <v>61826.49358250144</v>
          </cell>
          <cell r="R94">
            <v>49266.283150135736</v>
          </cell>
        </row>
        <row r="95">
          <cell r="E95">
            <v>2005</v>
          </cell>
          <cell r="F95">
            <v>49266.283150135736</v>
          </cell>
          <cell r="G95">
            <v>86512.903083580168</v>
          </cell>
          <cell r="H95">
            <v>78235.419311925201</v>
          </cell>
          <cell r="I95">
            <v>112199.94199377307</v>
          </cell>
          <cell r="J95">
            <v>100235.48778822584</v>
          </cell>
          <cell r="K95">
            <v>98592.98045935914</v>
          </cell>
          <cell r="L95">
            <v>70314.668734203646</v>
          </cell>
          <cell r="M95">
            <v>65655.678056096382</v>
          </cell>
          <cell r="N95">
            <v>66702.382620978329</v>
          </cell>
          <cell r="O95">
            <v>66919.663255034829</v>
          </cell>
          <cell r="P95">
            <v>64416.323407170858</v>
          </cell>
          <cell r="Q95">
            <v>64868.955360493834</v>
          </cell>
          <cell r="R95">
            <v>51666.523282826354</v>
          </cell>
        </row>
        <row r="98">
          <cell r="E98">
            <v>2000</v>
          </cell>
          <cell r="F98">
            <v>3566.4533606605173</v>
          </cell>
          <cell r="G98">
            <v>3566.4533606605173</v>
          </cell>
          <cell r="H98">
            <v>3566.4533606605173</v>
          </cell>
          <cell r="I98">
            <v>3566.4533606605173</v>
          </cell>
          <cell r="J98">
            <v>3566.4533606605173</v>
          </cell>
          <cell r="K98">
            <v>3566.4533606605173</v>
          </cell>
          <cell r="L98">
            <v>3566.4533606605173</v>
          </cell>
          <cell r="M98">
            <v>3566.4533606605173</v>
          </cell>
          <cell r="N98">
            <v>0</v>
          </cell>
          <cell r="O98">
            <v>0</v>
          </cell>
          <cell r="P98">
            <v>0</v>
          </cell>
          <cell r="Q98">
            <v>0</v>
          </cell>
          <cell r="R98">
            <v>3771.6468032279417</v>
          </cell>
        </row>
        <row r="99">
          <cell r="E99">
            <v>2001</v>
          </cell>
          <cell r="F99">
            <v>3771.6468032279417</v>
          </cell>
          <cell r="G99">
            <v>3771.6468032279417</v>
          </cell>
          <cell r="H99">
            <v>3771.6468032279417</v>
          </cell>
          <cell r="I99">
            <v>3771.6468032279417</v>
          </cell>
          <cell r="J99">
            <v>3771.6468032279417</v>
          </cell>
          <cell r="K99">
            <v>3771.6468032279417</v>
          </cell>
          <cell r="L99">
            <v>3771.6468032279417</v>
          </cell>
          <cell r="M99">
            <v>3771.6468032279417</v>
          </cell>
          <cell r="N99">
            <v>0</v>
          </cell>
          <cell r="O99">
            <v>0</v>
          </cell>
          <cell r="P99">
            <v>0</v>
          </cell>
          <cell r="Q99">
            <v>0</v>
          </cell>
          <cell r="R99">
            <v>3969.6739704053512</v>
          </cell>
        </row>
        <row r="100">
          <cell r="E100">
            <v>2002</v>
          </cell>
          <cell r="F100">
            <v>3969.6739704053512</v>
          </cell>
          <cell r="G100">
            <v>3969.6739704053512</v>
          </cell>
          <cell r="H100">
            <v>3969.6739704053512</v>
          </cell>
          <cell r="I100">
            <v>3969.6739704053512</v>
          </cell>
          <cell r="J100">
            <v>3969.6739704053512</v>
          </cell>
          <cell r="K100">
            <v>3969.6739704053512</v>
          </cell>
          <cell r="L100">
            <v>3969.6739704053512</v>
          </cell>
          <cell r="M100">
            <v>3969.6739704053512</v>
          </cell>
          <cell r="N100">
            <v>0</v>
          </cell>
          <cell r="O100">
            <v>0</v>
          </cell>
          <cell r="P100">
            <v>0</v>
          </cell>
          <cell r="Q100">
            <v>0</v>
          </cell>
          <cell r="R100">
            <v>4167.7054464542025</v>
          </cell>
        </row>
        <row r="101">
          <cell r="E101">
            <v>2003</v>
          </cell>
          <cell r="F101">
            <v>4167.7054464542025</v>
          </cell>
          <cell r="G101">
            <v>4167.7054464542025</v>
          </cell>
          <cell r="H101">
            <v>4167.7054464542025</v>
          </cell>
          <cell r="I101">
            <v>4167.7054464542025</v>
          </cell>
          <cell r="J101">
            <v>4167.7054464542025</v>
          </cell>
          <cell r="K101">
            <v>4167.7054464542025</v>
          </cell>
          <cell r="L101">
            <v>4167.7054464542025</v>
          </cell>
          <cell r="M101">
            <v>4167.7054464542025</v>
          </cell>
          <cell r="N101">
            <v>0</v>
          </cell>
          <cell r="O101">
            <v>0</v>
          </cell>
          <cell r="P101">
            <v>0</v>
          </cell>
          <cell r="Q101">
            <v>0</v>
          </cell>
          <cell r="R101">
            <v>4365.7369225030552</v>
          </cell>
        </row>
        <row r="102">
          <cell r="E102">
            <v>2004</v>
          </cell>
          <cell r="F102">
            <v>4365.7369225030552</v>
          </cell>
          <cell r="G102">
            <v>4365.7369225030552</v>
          </cell>
          <cell r="H102">
            <v>4365.7369225030552</v>
          </cell>
          <cell r="I102">
            <v>4365.7369225030552</v>
          </cell>
          <cell r="J102">
            <v>4365.7369225030552</v>
          </cell>
          <cell r="K102">
            <v>4365.7369225030552</v>
          </cell>
          <cell r="L102">
            <v>4365.7369225030552</v>
          </cell>
          <cell r="M102">
            <v>4365.7369225030552</v>
          </cell>
          <cell r="N102">
            <v>0</v>
          </cell>
          <cell r="O102">
            <v>0</v>
          </cell>
          <cell r="P102">
            <v>0</v>
          </cell>
          <cell r="Q102">
            <v>0</v>
          </cell>
          <cell r="R102">
            <v>4563.2561523717859</v>
          </cell>
        </row>
        <row r="103">
          <cell r="E103">
            <v>2005</v>
          </cell>
          <cell r="F103">
            <v>4563.2561523717859</v>
          </cell>
          <cell r="G103">
            <v>4563.2561523717859</v>
          </cell>
          <cell r="H103">
            <v>4563.2561523717859</v>
          </cell>
          <cell r="I103">
            <v>4563.2561523717859</v>
          </cell>
          <cell r="J103">
            <v>4563.2561523717859</v>
          </cell>
          <cell r="K103">
            <v>4563.2561523717859</v>
          </cell>
          <cell r="L103">
            <v>4563.2561523717859</v>
          </cell>
          <cell r="M103">
            <v>4563.2561523717859</v>
          </cell>
          <cell r="N103">
            <v>0</v>
          </cell>
          <cell r="O103">
            <v>0</v>
          </cell>
          <cell r="P103">
            <v>0</v>
          </cell>
          <cell r="Q103">
            <v>0</v>
          </cell>
          <cell r="R103">
            <v>4769.7117535474636</v>
          </cell>
        </row>
      </sheetData>
      <sheetData sheetId="2"/>
      <sheetData sheetId="3"/>
      <sheetData sheetId="4" refreshError="1"/>
      <sheetData sheetId="5" refreshError="1"/>
      <sheetData sheetId="6" refreshError="1"/>
      <sheetData sheetId="7" refreshError="1"/>
      <sheetData sheetId="8"/>
      <sheetData sheetId="9" refreshError="1">
        <row r="14">
          <cell r="A14">
            <v>0</v>
          </cell>
          <cell r="B14">
            <v>1</v>
          </cell>
          <cell r="C14">
            <v>0</v>
          </cell>
        </row>
        <row r="15">
          <cell r="A15">
            <v>1</v>
          </cell>
          <cell r="B15">
            <v>1</v>
          </cell>
          <cell r="C15">
            <v>0</v>
          </cell>
        </row>
        <row r="16">
          <cell r="A16">
            <v>2</v>
          </cell>
          <cell r="B16">
            <v>1</v>
          </cell>
          <cell r="C16">
            <v>0</v>
          </cell>
        </row>
        <row r="17">
          <cell r="A17">
            <v>3</v>
          </cell>
          <cell r="B17">
            <v>1</v>
          </cell>
          <cell r="C17">
            <v>0</v>
          </cell>
        </row>
        <row r="18">
          <cell r="A18">
            <v>4</v>
          </cell>
          <cell r="B18">
            <v>1</v>
          </cell>
          <cell r="C18">
            <v>0</v>
          </cell>
        </row>
        <row r="19">
          <cell r="A19">
            <v>5</v>
          </cell>
          <cell r="B19">
            <v>1</v>
          </cell>
          <cell r="C19">
            <v>0</v>
          </cell>
        </row>
        <row r="20">
          <cell r="A20">
            <v>6</v>
          </cell>
          <cell r="B20">
            <v>1</v>
          </cell>
          <cell r="C20">
            <v>0</v>
          </cell>
        </row>
        <row r="21">
          <cell r="A21">
            <v>7</v>
          </cell>
          <cell r="B21">
            <v>1</v>
          </cell>
          <cell r="C21">
            <v>0</v>
          </cell>
        </row>
        <row r="22">
          <cell r="A22">
            <v>8</v>
          </cell>
          <cell r="B22">
            <v>1</v>
          </cell>
          <cell r="C22">
            <v>0</v>
          </cell>
        </row>
        <row r="23">
          <cell r="A23">
            <v>9</v>
          </cell>
          <cell r="B23">
            <v>1</v>
          </cell>
          <cell r="C23">
            <v>0</v>
          </cell>
        </row>
        <row r="24">
          <cell r="A24">
            <v>10</v>
          </cell>
          <cell r="B24">
            <v>1</v>
          </cell>
          <cell r="C24">
            <v>0</v>
          </cell>
        </row>
        <row r="25">
          <cell r="A25">
            <v>11</v>
          </cell>
          <cell r="B25">
            <v>1</v>
          </cell>
          <cell r="C25">
            <v>0</v>
          </cell>
        </row>
        <row r="26">
          <cell r="A26">
            <v>12</v>
          </cell>
          <cell r="B26">
            <v>1</v>
          </cell>
          <cell r="C26">
            <v>0</v>
          </cell>
        </row>
        <row r="27">
          <cell r="A27">
            <v>13</v>
          </cell>
          <cell r="B27">
            <v>1</v>
          </cell>
          <cell r="C27">
            <v>0</v>
          </cell>
        </row>
        <row r="28">
          <cell r="A28">
            <v>14</v>
          </cell>
          <cell r="B28">
            <v>1</v>
          </cell>
          <cell r="C28">
            <v>0</v>
          </cell>
        </row>
        <row r="29">
          <cell r="A29">
            <v>15</v>
          </cell>
          <cell r="B29">
            <v>1</v>
          </cell>
          <cell r="C29">
            <v>0</v>
          </cell>
        </row>
        <row r="30">
          <cell r="A30">
            <v>16</v>
          </cell>
          <cell r="B30">
            <v>1</v>
          </cell>
          <cell r="C30">
            <v>0</v>
          </cell>
        </row>
        <row r="31">
          <cell r="A31">
            <v>17</v>
          </cell>
          <cell r="B31">
            <v>1</v>
          </cell>
          <cell r="C31">
            <v>0</v>
          </cell>
        </row>
        <row r="32">
          <cell r="A32">
            <v>18</v>
          </cell>
          <cell r="B32">
            <v>1</v>
          </cell>
          <cell r="C32">
            <v>0</v>
          </cell>
        </row>
        <row r="33">
          <cell r="A33">
            <v>19</v>
          </cell>
          <cell r="B33">
            <v>1</v>
          </cell>
          <cell r="C33">
            <v>0</v>
          </cell>
        </row>
        <row r="34">
          <cell r="A34">
            <v>20</v>
          </cell>
          <cell r="B34">
            <v>1</v>
          </cell>
          <cell r="C34">
            <v>0</v>
          </cell>
        </row>
        <row r="35">
          <cell r="A35">
            <v>21</v>
          </cell>
          <cell r="B35">
            <v>1</v>
          </cell>
          <cell r="C35">
            <v>0</v>
          </cell>
        </row>
        <row r="36">
          <cell r="A36">
            <v>22</v>
          </cell>
          <cell r="B36">
            <v>1</v>
          </cell>
          <cell r="C36">
            <v>0</v>
          </cell>
        </row>
        <row r="37">
          <cell r="A37">
            <v>23</v>
          </cell>
          <cell r="B37">
            <v>1</v>
          </cell>
          <cell r="C37">
            <v>0</v>
          </cell>
        </row>
        <row r="38">
          <cell r="A38">
            <v>24</v>
          </cell>
          <cell r="B38">
            <v>1</v>
          </cell>
          <cell r="C38">
            <v>0</v>
          </cell>
        </row>
        <row r="39">
          <cell r="A39">
            <v>25</v>
          </cell>
          <cell r="B39">
            <v>1</v>
          </cell>
          <cell r="C39">
            <v>0</v>
          </cell>
        </row>
        <row r="40">
          <cell r="A40">
            <v>26</v>
          </cell>
          <cell r="B40">
            <v>1</v>
          </cell>
          <cell r="C40">
            <v>0</v>
          </cell>
        </row>
        <row r="41">
          <cell r="A41">
            <v>27</v>
          </cell>
          <cell r="B41">
            <v>1</v>
          </cell>
          <cell r="C41">
            <v>0</v>
          </cell>
        </row>
        <row r="42">
          <cell r="A42">
            <v>28</v>
          </cell>
          <cell r="B42">
            <v>1</v>
          </cell>
          <cell r="C42">
            <v>0</v>
          </cell>
        </row>
        <row r="43">
          <cell r="A43">
            <v>29</v>
          </cell>
          <cell r="B43">
            <v>1</v>
          </cell>
          <cell r="C43">
            <v>0</v>
          </cell>
        </row>
        <row r="44">
          <cell r="A44">
            <v>30</v>
          </cell>
          <cell r="B44">
            <v>1</v>
          </cell>
          <cell r="C44">
            <v>0</v>
          </cell>
        </row>
        <row r="45">
          <cell r="A45">
            <v>31</v>
          </cell>
          <cell r="B45">
            <v>1</v>
          </cell>
          <cell r="C45">
            <v>0</v>
          </cell>
        </row>
        <row r="46">
          <cell r="A46">
            <v>32</v>
          </cell>
          <cell r="B46">
            <v>1</v>
          </cell>
          <cell r="C46">
            <v>0</v>
          </cell>
        </row>
        <row r="47">
          <cell r="A47">
            <v>33</v>
          </cell>
          <cell r="B47">
            <v>1</v>
          </cell>
          <cell r="C47">
            <v>0</v>
          </cell>
        </row>
        <row r="48">
          <cell r="A48">
            <v>34</v>
          </cell>
          <cell r="B48">
            <v>1</v>
          </cell>
          <cell r="C48">
            <v>0</v>
          </cell>
        </row>
        <row r="49">
          <cell r="A49">
            <v>35</v>
          </cell>
          <cell r="B49">
            <v>1</v>
          </cell>
          <cell r="C49">
            <v>0</v>
          </cell>
        </row>
        <row r="50">
          <cell r="A50">
            <v>36</v>
          </cell>
          <cell r="B50">
            <v>1</v>
          </cell>
          <cell r="C50">
            <v>0</v>
          </cell>
        </row>
        <row r="51">
          <cell r="A51">
            <v>37</v>
          </cell>
          <cell r="B51">
            <v>1</v>
          </cell>
          <cell r="C51">
            <v>0</v>
          </cell>
        </row>
        <row r="52">
          <cell r="A52">
            <v>38</v>
          </cell>
          <cell r="B52">
            <v>1</v>
          </cell>
          <cell r="C52">
            <v>0</v>
          </cell>
        </row>
        <row r="53">
          <cell r="A53">
            <v>39</v>
          </cell>
          <cell r="B53">
            <v>1</v>
          </cell>
          <cell r="C53">
            <v>0</v>
          </cell>
        </row>
        <row r="54">
          <cell r="A54">
            <v>40</v>
          </cell>
          <cell r="B54">
            <v>1</v>
          </cell>
          <cell r="C54">
            <v>0</v>
          </cell>
        </row>
        <row r="55">
          <cell r="A55">
            <v>41</v>
          </cell>
          <cell r="B55">
            <v>1</v>
          </cell>
          <cell r="C55">
            <v>0</v>
          </cell>
        </row>
        <row r="56">
          <cell r="A56">
            <v>42</v>
          </cell>
          <cell r="B56">
            <v>1</v>
          </cell>
          <cell r="C56">
            <v>0</v>
          </cell>
        </row>
        <row r="57">
          <cell r="A57">
            <v>43</v>
          </cell>
          <cell r="B57">
            <v>1</v>
          </cell>
          <cell r="C57">
            <v>0</v>
          </cell>
        </row>
        <row r="58">
          <cell r="A58">
            <v>44</v>
          </cell>
          <cell r="B58">
            <v>1</v>
          </cell>
          <cell r="C58">
            <v>0</v>
          </cell>
        </row>
        <row r="59">
          <cell r="A59">
            <v>45</v>
          </cell>
          <cell r="B59">
            <v>1</v>
          </cell>
          <cell r="C59">
            <v>0</v>
          </cell>
        </row>
        <row r="60">
          <cell r="A60">
            <v>46</v>
          </cell>
          <cell r="B60">
            <v>0.84</v>
          </cell>
          <cell r="C60">
            <v>0</v>
          </cell>
        </row>
        <row r="61">
          <cell r="A61">
            <v>47</v>
          </cell>
          <cell r="B61">
            <v>0.67999999999999994</v>
          </cell>
          <cell r="C61">
            <v>0</v>
          </cell>
        </row>
        <row r="62">
          <cell r="A62">
            <v>48</v>
          </cell>
          <cell r="B62">
            <v>0.51999999999999991</v>
          </cell>
          <cell r="C62">
            <v>0</v>
          </cell>
        </row>
        <row r="63">
          <cell r="A63">
            <v>49</v>
          </cell>
          <cell r="B63">
            <v>0.35999999999999988</v>
          </cell>
          <cell r="C63">
            <v>0</v>
          </cell>
        </row>
        <row r="64">
          <cell r="A64">
            <v>50</v>
          </cell>
          <cell r="B64">
            <v>0.19999999999999987</v>
          </cell>
          <cell r="C64">
            <v>0</v>
          </cell>
        </row>
        <row r="65">
          <cell r="A65">
            <v>51</v>
          </cell>
          <cell r="B65">
            <v>3.9999999999999869E-2</v>
          </cell>
          <cell r="C65">
            <v>0</v>
          </cell>
        </row>
        <row r="66">
          <cell r="A66">
            <v>52</v>
          </cell>
          <cell r="B66">
            <v>3.9999999999999869E-2</v>
          </cell>
          <cell r="C66">
            <v>0</v>
          </cell>
        </row>
        <row r="67">
          <cell r="A67">
            <v>53</v>
          </cell>
          <cell r="B67">
            <v>3.9999999999999869E-2</v>
          </cell>
          <cell r="C67">
            <v>0</v>
          </cell>
        </row>
        <row r="68">
          <cell r="A68">
            <v>54</v>
          </cell>
          <cell r="B68">
            <v>3.9999999999999869E-2</v>
          </cell>
          <cell r="C68">
            <v>0</v>
          </cell>
        </row>
        <row r="69">
          <cell r="A69">
            <v>55</v>
          </cell>
          <cell r="B69">
            <v>3.9999999999999869E-2</v>
          </cell>
          <cell r="C69">
            <v>0</v>
          </cell>
        </row>
        <row r="70">
          <cell r="A70">
            <v>56</v>
          </cell>
          <cell r="B70">
            <v>3.9999999999999869E-2</v>
          </cell>
          <cell r="C70">
            <v>4652.255884247048</v>
          </cell>
        </row>
        <row r="71">
          <cell r="A71">
            <v>57</v>
          </cell>
          <cell r="B71">
            <v>3.9999999999999869E-2</v>
          </cell>
          <cell r="C71">
            <v>9304.5117684940888</v>
          </cell>
        </row>
        <row r="72">
          <cell r="A72">
            <v>58</v>
          </cell>
          <cell r="B72">
            <v>3.9999999999999869E-2</v>
          </cell>
          <cell r="C72">
            <v>13956.767652741129</v>
          </cell>
        </row>
        <row r="73">
          <cell r="A73">
            <v>59</v>
          </cell>
          <cell r="B73">
            <v>3.9999999999999869E-2</v>
          </cell>
          <cell r="C73">
            <v>18609.02353698817</v>
          </cell>
        </row>
        <row r="74">
          <cell r="A74">
            <v>60</v>
          </cell>
          <cell r="B74">
            <v>3.9999999999999869E-2</v>
          </cell>
          <cell r="C74">
            <v>23261.279421235209</v>
          </cell>
        </row>
        <row r="75">
          <cell r="A75">
            <v>61</v>
          </cell>
          <cell r="B75">
            <v>3.9999999999999869E-2</v>
          </cell>
          <cell r="C75">
            <v>27913.535305482248</v>
          </cell>
        </row>
        <row r="76">
          <cell r="A76">
            <v>62</v>
          </cell>
          <cell r="B76">
            <v>3.9999999999999869E-2</v>
          </cell>
          <cell r="C76">
            <v>32565.791189729287</v>
          </cell>
        </row>
        <row r="77">
          <cell r="A77">
            <v>63</v>
          </cell>
          <cell r="B77">
            <v>3.9999999999999869E-2</v>
          </cell>
          <cell r="C77">
            <v>37218.047073976326</v>
          </cell>
        </row>
        <row r="78">
          <cell r="A78">
            <v>64</v>
          </cell>
          <cell r="B78">
            <v>3.9999999999999869E-2</v>
          </cell>
          <cell r="C78">
            <v>41870.302958223365</v>
          </cell>
        </row>
        <row r="79">
          <cell r="A79">
            <v>65</v>
          </cell>
          <cell r="B79">
            <v>3.9999999999999869E-2</v>
          </cell>
          <cell r="C79">
            <v>46522.558842470404</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CA Summary"/>
      <sheetName val="FinPlanLI"/>
      <sheetName val="FinPlanNY"/>
      <sheetName val="2003"/>
      <sheetName val="2004"/>
      <sheetName val="2005"/>
      <sheetName val="2006"/>
      <sheetName val="2007"/>
      <sheetName val="2008"/>
      <sheetName val="2009"/>
      <sheetName val="Sheet3"/>
      <sheetName val="DB G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ers"/>
      <sheetName val="--- README ---"/>
      <sheetName val="_ScratchPad_"/>
      <sheetName val="Report"/>
      <sheetName val="Parameters1"/>
      <sheetName val="Parameters2"/>
    </sheetNames>
    <sheetDataSet>
      <sheetData sheetId="0"/>
      <sheetData sheetId="1"/>
      <sheetData sheetId="2"/>
      <sheetData sheetId="3"/>
      <sheetData sheetId="4"/>
      <sheetData sheetId="5"/>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BNY"/>
      <sheetName val="NYPA-Holtsvile"/>
      <sheetName val="TRIGEN"/>
      <sheetName val="SCADA Cogen Meter Data"/>
      <sheetName val="BNY Balance Acct"/>
      <sheetName val="BNY Swaps-Remarketing"/>
      <sheetName val="BNY Cap Release"/>
      <sheetName val="Jan 06 KED-LI  "/>
    </sheetNames>
    <sheetDataSet>
      <sheetData sheetId="0"/>
      <sheetData sheetId="1"/>
      <sheetData sheetId="2"/>
      <sheetData sheetId="3"/>
      <sheetData sheetId="4"/>
      <sheetData sheetId="5"/>
      <sheetData sheetId="6"/>
      <sheetData sheetId="7"/>
      <sheetData sheetId="8"/>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caSummary"/>
      <sheetName val="MarginSummary"/>
      <sheetName val="Basis Data 03312008"/>
      <sheetName val="Retrieval"/>
      <sheetName val="RI_VOL_NF"/>
    </sheetNames>
    <sheetDataSet>
      <sheetData sheetId="0">
        <row r="16">
          <cell r="A16" t="str">
            <v>A-1-1.)  Billed Fuel Revenue Summary</v>
          </cell>
          <cell r="DC16" t="str">
            <v>B-1-1.)  Billed Fuel Revenue Summary</v>
          </cell>
        </row>
        <row r="17">
          <cell r="B17" t="str">
            <v>P1</v>
          </cell>
          <cell r="C17" t="str">
            <v>P2</v>
          </cell>
          <cell r="D17" t="str">
            <v>P3</v>
          </cell>
          <cell r="E17" t="str">
            <v>P4</v>
          </cell>
          <cell r="F17" t="str">
            <v>P5</v>
          </cell>
          <cell r="G17" t="str">
            <v>P7</v>
          </cell>
          <cell r="H17" t="str">
            <v>P8</v>
          </cell>
          <cell r="I17" t="str">
            <v>P9</v>
          </cell>
          <cell r="J17" t="str">
            <v>P9a</v>
          </cell>
          <cell r="K17" t="str">
            <v>P9b</v>
          </cell>
          <cell r="L17" t="str">
            <v>P9c</v>
          </cell>
          <cell r="M17" t="str">
            <v>P10</v>
          </cell>
          <cell r="N17" t="str">
            <v>P10a</v>
          </cell>
          <cell r="O17" t="str">
            <v>P10b</v>
          </cell>
          <cell r="P17" t="str">
            <v>P20</v>
          </cell>
          <cell r="Q17" t="str">
            <v>P21</v>
          </cell>
          <cell r="R17" t="str">
            <v>P22</v>
          </cell>
          <cell r="S17" t="str">
            <v>P23</v>
          </cell>
          <cell r="T17" t="str">
            <v>P24</v>
          </cell>
          <cell r="U17" t="str">
            <v>P25</v>
          </cell>
          <cell r="V17" t="str">
            <v>P26</v>
          </cell>
          <cell r="W17" t="str">
            <v>P27</v>
          </cell>
          <cell r="X17" t="str">
            <v>P28</v>
          </cell>
          <cell r="Y17" t="str">
            <v>P29</v>
          </cell>
          <cell r="Z17" t="str">
            <v>P30</v>
          </cell>
          <cell r="AA17" t="str">
            <v>P31</v>
          </cell>
          <cell r="AB17" t="str">
            <v>P32</v>
          </cell>
          <cell r="AC17" t="str">
            <v>P33</v>
          </cell>
          <cell r="AD17" t="str">
            <v>P34</v>
          </cell>
          <cell r="AE17" t="str">
            <v>P35</v>
          </cell>
          <cell r="AF17" t="str">
            <v>P36</v>
          </cell>
          <cell r="AG17" t="str">
            <v>P37</v>
          </cell>
          <cell r="AH17" t="str">
            <v>P38</v>
          </cell>
          <cell r="AI17" t="str">
            <v>P49</v>
          </cell>
          <cell r="AJ17" t="str">
            <v>P50</v>
          </cell>
          <cell r="AK17" t="str">
            <v>P51</v>
          </cell>
          <cell r="AL17" t="str">
            <v>P52</v>
          </cell>
          <cell r="AM17" t="str">
            <v>P62</v>
          </cell>
          <cell r="AN17" t="str">
            <v>P63</v>
          </cell>
          <cell r="AO17" t="str">
            <v>P64</v>
          </cell>
          <cell r="AP17" t="str">
            <v>P65</v>
          </cell>
          <cell r="AQ17" t="str">
            <v>P66</v>
          </cell>
          <cell r="AR17" t="str">
            <v>Spare 1a</v>
          </cell>
          <cell r="AS17" t="str">
            <v>Spare 2a</v>
          </cell>
          <cell r="AT17" t="str">
            <v>Spare 3a</v>
          </cell>
          <cell r="AU17" t="str">
            <v>Spare 4a</v>
          </cell>
          <cell r="AV17" t="str">
            <v>Spare 5a</v>
          </cell>
          <cell r="AW17" t="str">
            <v>Spare 6a</v>
          </cell>
          <cell r="AX17" t="str">
            <v>Spare 7a</v>
          </cell>
          <cell r="AY17" t="str">
            <v>Spare 8a</v>
          </cell>
          <cell r="AZ17" t="str">
            <v>P58</v>
          </cell>
          <cell r="BA17" t="str">
            <v>P61</v>
          </cell>
          <cell r="BD17" t="str">
            <v>P11</v>
          </cell>
          <cell r="BE17" t="str">
            <v>P12</v>
          </cell>
          <cell r="BF17" t="str">
            <v>P13</v>
          </cell>
          <cell r="BG17" t="str">
            <v>P14</v>
          </cell>
          <cell r="BH17" t="str">
            <v>P15</v>
          </cell>
          <cell r="BI17" t="str">
            <v>P17</v>
          </cell>
          <cell r="BJ17" t="str">
            <v>P18</v>
          </cell>
          <cell r="BK17" t="str">
            <v>P19</v>
          </cell>
          <cell r="BL17" t="str">
            <v>P19a</v>
          </cell>
          <cell r="BM17" t="str">
            <v>P19b</v>
          </cell>
          <cell r="BN17" t="str">
            <v>P19c</v>
          </cell>
          <cell r="BP17" t="str">
            <v>P39</v>
          </cell>
          <cell r="BQ17" t="str">
            <v>P40</v>
          </cell>
          <cell r="BR17" t="str">
            <v>P41</v>
          </cell>
          <cell r="BS17" t="str">
            <v>P42</v>
          </cell>
          <cell r="BT17" t="str">
            <v>P43</v>
          </cell>
          <cell r="BU17" t="str">
            <v>P44</v>
          </cell>
          <cell r="CA17" t="str">
            <v>P45</v>
          </cell>
          <cell r="CB17" t="str">
            <v>P46</v>
          </cell>
          <cell r="CC17" t="str">
            <v>P47</v>
          </cell>
          <cell r="CH17" t="str">
            <v>P48</v>
          </cell>
          <cell r="CI17" t="str">
            <v>P53</v>
          </cell>
          <cell r="CJ17" t="str">
            <v>P54</v>
          </cell>
          <cell r="CK17" t="str">
            <v>P55</v>
          </cell>
          <cell r="CL17" t="str">
            <v>P56</v>
          </cell>
          <cell r="CR17" t="str">
            <v>Spare 1b</v>
          </cell>
          <cell r="CS17" t="str">
            <v>Spare 2b</v>
          </cell>
          <cell r="CT17" t="str">
            <v>Spare 3b</v>
          </cell>
          <cell r="CU17" t="str">
            <v>Spare 4b</v>
          </cell>
          <cell r="CV17" t="str">
            <v>Spare 5b</v>
          </cell>
          <cell r="CW17" t="str">
            <v>Spare 6b</v>
          </cell>
          <cell r="CX17" t="str">
            <v>Spare 7b</v>
          </cell>
          <cell r="CY17" t="str">
            <v>Spare 8b</v>
          </cell>
          <cell r="CZ17" t="str">
            <v>p57</v>
          </cell>
          <cell r="DA17" t="str">
            <v>p60</v>
          </cell>
          <cell r="DD17" t="str">
            <v>Total Firm</v>
          </cell>
          <cell r="DE17" t="str">
            <v>Total TC</v>
          </cell>
          <cell r="DF17" t="str">
            <v>Total Interruptible</v>
          </cell>
          <cell r="DG17" t="str">
            <v>Total Firm</v>
          </cell>
          <cell r="DH17" t="str">
            <v>Total TC</v>
          </cell>
          <cell r="DI17" t="str">
            <v>Total Interruptible</v>
          </cell>
          <cell r="DJ17" t="str">
            <v>Others</v>
          </cell>
          <cell r="DK17" t="str">
            <v>Grand</v>
          </cell>
        </row>
        <row r="18">
          <cell r="B18" t="str">
            <v>Resid - Firm</v>
          </cell>
          <cell r="D18" t="str">
            <v>Comm - Firm</v>
          </cell>
          <cell r="P18" t="str">
            <v>TC</v>
          </cell>
          <cell r="AI18" t="str">
            <v>Interruptible</v>
          </cell>
          <cell r="AR18" t="str">
            <v>Resid</v>
          </cell>
          <cell r="AS18" t="str">
            <v>Comm</v>
          </cell>
          <cell r="AT18" t="str">
            <v>Comm</v>
          </cell>
          <cell r="AU18" t="str">
            <v>TC</v>
          </cell>
          <cell r="AV18" t="str">
            <v>TC</v>
          </cell>
          <cell r="AW18" t="str">
            <v>TC</v>
          </cell>
          <cell r="AX18" t="str">
            <v>Interrupt</v>
          </cell>
          <cell r="AY18" t="str">
            <v>Interrupt</v>
          </cell>
          <cell r="AZ18" t="str">
            <v>Edgar</v>
          </cell>
          <cell r="BA18" t="str">
            <v>S. Allowance</v>
          </cell>
          <cell r="BD18" t="str">
            <v>Resid - Firm</v>
          </cell>
          <cell r="BF18" t="str">
            <v>Comm - Firm</v>
          </cell>
          <cell r="BP18" t="str">
            <v>TC</v>
          </cell>
          <cell r="CI18" t="str">
            <v>Interruptible</v>
          </cell>
          <cell r="CR18" t="str">
            <v>Resid</v>
          </cell>
          <cell r="CS18" t="str">
            <v>Comm</v>
          </cell>
          <cell r="CT18" t="str">
            <v>Comm</v>
          </cell>
          <cell r="CU18" t="str">
            <v>TC</v>
          </cell>
          <cell r="CV18" t="str">
            <v>TC</v>
          </cell>
          <cell r="CW18" t="str">
            <v>TC</v>
          </cell>
          <cell r="CX18" t="str">
            <v>Interrupt</v>
          </cell>
          <cell r="CY18" t="str">
            <v>Interrupt</v>
          </cell>
          <cell r="CZ18" t="str">
            <v>Offsys</v>
          </cell>
          <cell r="DA18" t="str">
            <v>Rev Char</v>
          </cell>
          <cell r="DD18" t="str">
            <v>Sales</v>
          </cell>
          <cell r="DE18" t="str">
            <v>Sales</v>
          </cell>
          <cell r="DF18" t="str">
            <v>Sales</v>
          </cell>
          <cell r="DG18" t="str">
            <v>Trans</v>
          </cell>
          <cell r="DH18" t="str">
            <v>Trans</v>
          </cell>
          <cell r="DI18" t="str">
            <v>Trans</v>
          </cell>
          <cell r="DJ18" t="str">
            <v>(Edgar, S.Allow, Choff, Offsys)</v>
          </cell>
          <cell r="DK18" t="str">
            <v>Total</v>
          </cell>
        </row>
        <row r="19">
          <cell r="B19" t="str">
            <v>1A</v>
          </cell>
          <cell r="C19" t="str">
            <v>1B</v>
          </cell>
          <cell r="D19">
            <v>3</v>
          </cell>
          <cell r="E19" t="str">
            <v>2-1</v>
          </cell>
          <cell r="F19" t="str">
            <v>2-2</v>
          </cell>
          <cell r="G19" t="str">
            <v>4A</v>
          </cell>
          <cell r="H19" t="str">
            <v>4B</v>
          </cell>
          <cell r="I19">
            <v>7</v>
          </cell>
          <cell r="J19" t="str">
            <v>SC 21 - R1</v>
          </cell>
          <cell r="K19" t="str">
            <v>SC 21 - R2</v>
          </cell>
          <cell r="L19" t="str">
            <v>SC 21 - R3</v>
          </cell>
          <cell r="M19" t="str">
            <v>NGV</v>
          </cell>
          <cell r="N19" t="str">
            <v>WC Ad</v>
          </cell>
          <cell r="O19" t="str">
            <v>1 Time Adj</v>
          </cell>
          <cell r="P19" t="str">
            <v>6C-1</v>
          </cell>
          <cell r="Q19" t="str">
            <v>6CT-1</v>
          </cell>
          <cell r="R19" t="str">
            <v>6C-2</v>
          </cell>
          <cell r="S19" t="str">
            <v>6CT-2</v>
          </cell>
          <cell r="T19" t="str">
            <v>6G-1</v>
          </cell>
          <cell r="U19" t="str">
            <v>6G-2</v>
          </cell>
          <cell r="V19" t="str">
            <v>NYH1</v>
          </cell>
          <cell r="W19" t="str">
            <v>NYH2</v>
          </cell>
          <cell r="X19" t="str">
            <v>NYSGS</v>
          </cell>
          <cell r="Y19" t="str">
            <v>Kingsboro</v>
          </cell>
          <cell r="Z19" t="str">
            <v>NYCDGS</v>
          </cell>
          <cell r="AA19" t="str">
            <v>6M-1</v>
          </cell>
          <cell r="AB19" t="str">
            <v>6M-2</v>
          </cell>
          <cell r="AC19" t="str">
            <v>6M-3</v>
          </cell>
          <cell r="AD19" t="str">
            <v>LFK-A</v>
          </cell>
          <cell r="AE19" t="str">
            <v>LFK-B</v>
          </cell>
          <cell r="AF19" t="str">
            <v>TRP-A</v>
          </cell>
          <cell r="AG19" t="str">
            <v>TRP-B</v>
          </cell>
          <cell r="AH19" t="str">
            <v>6M-4</v>
          </cell>
          <cell r="AI19" t="str">
            <v>5A1</v>
          </cell>
          <cell r="AJ19" t="str">
            <v>5A2</v>
          </cell>
          <cell r="AK19" t="str">
            <v>5B1</v>
          </cell>
          <cell r="AL19" t="str">
            <v>5B2</v>
          </cell>
          <cell r="AM19" t="str">
            <v>Power Gen</v>
          </cell>
          <cell r="AN19" t="str">
            <v>SC20-Spare 1</v>
          </cell>
          <cell r="AO19" t="str">
            <v>SC20-Spare 2</v>
          </cell>
          <cell r="AP19" t="str">
            <v>SC20-Spare 3</v>
          </cell>
          <cell r="AQ19" t="str">
            <v>PG &lt; 50MW</v>
          </cell>
          <cell r="AR19" t="str">
            <v>Spare 1a</v>
          </cell>
          <cell r="AS19" t="str">
            <v>Spare 2a</v>
          </cell>
          <cell r="AT19" t="str">
            <v>Spare 3a</v>
          </cell>
          <cell r="AU19" t="str">
            <v>Spare 4a</v>
          </cell>
          <cell r="AV19" t="str">
            <v>Spare 5a</v>
          </cell>
          <cell r="AW19" t="str">
            <v>Spare 6a</v>
          </cell>
          <cell r="AX19" t="str">
            <v>Spare 7a</v>
          </cell>
          <cell r="AY19" t="str">
            <v>Spare 8a</v>
          </cell>
          <cell r="BD19" t="str">
            <v>T1A</v>
          </cell>
          <cell r="BE19" t="str">
            <v>T1B</v>
          </cell>
          <cell r="BF19" t="str">
            <v>T3</v>
          </cell>
          <cell r="BG19" t="str">
            <v>T2-1</v>
          </cell>
          <cell r="BH19" t="str">
            <v>T2-2</v>
          </cell>
          <cell r="BI19" t="str">
            <v>T4A</v>
          </cell>
          <cell r="BJ19" t="str">
            <v>T4B</v>
          </cell>
          <cell r="BK19" t="str">
            <v>T7</v>
          </cell>
          <cell r="BL19" t="str">
            <v>T7</v>
          </cell>
          <cell r="BM19" t="str">
            <v>T7</v>
          </cell>
          <cell r="BN19" t="str">
            <v>T7</v>
          </cell>
          <cell r="BP19" t="str">
            <v>T6C-1</v>
          </cell>
          <cell r="BQ19" t="str">
            <v>T6CT-1</v>
          </cell>
          <cell r="BR19" t="str">
            <v>T6C-2</v>
          </cell>
          <cell r="BS19" t="str">
            <v>T6CT-2</v>
          </cell>
          <cell r="BT19" t="str">
            <v>T6G-1</v>
          </cell>
          <cell r="BU19" t="str">
            <v>T6G-2</v>
          </cell>
          <cell r="CA19" t="str">
            <v>T6M-1</v>
          </cell>
          <cell r="CB19" t="str">
            <v>T6M-2</v>
          </cell>
          <cell r="CC19" t="str">
            <v>T6M-3</v>
          </cell>
          <cell r="CH19" t="str">
            <v>T6M-4</v>
          </cell>
          <cell r="CI19" t="str">
            <v>T5A1</v>
          </cell>
          <cell r="CJ19" t="str">
            <v>T5A2</v>
          </cell>
          <cell r="CK19" t="str">
            <v>T5B1</v>
          </cell>
          <cell r="CL19" t="str">
            <v>T5B2</v>
          </cell>
          <cell r="CR19" t="str">
            <v>Spare 1b</v>
          </cell>
          <cell r="CS19" t="str">
            <v>Spare 2b</v>
          </cell>
          <cell r="CT19" t="str">
            <v>Spare 3b</v>
          </cell>
          <cell r="CU19" t="str">
            <v>Spare 4b</v>
          </cell>
          <cell r="CV19" t="str">
            <v>Spare 5b</v>
          </cell>
          <cell r="CW19" t="str">
            <v>Spare 6b</v>
          </cell>
          <cell r="CX19" t="str">
            <v>Spare 7b</v>
          </cell>
          <cell r="CY19" t="str">
            <v>Spare 8b</v>
          </cell>
          <cell r="CZ19" t="str">
            <v>Sales</v>
          </cell>
          <cell r="DA19" t="str">
            <v>Off</v>
          </cell>
        </row>
        <row r="20">
          <cell r="A20">
            <v>38353</v>
          </cell>
          <cell r="B20">
            <v>5159.5914106</v>
          </cell>
          <cell r="C20">
            <v>90536.476777146687</v>
          </cell>
          <cell r="D20">
            <v>8621.3377409926343</v>
          </cell>
          <cell r="E20">
            <v>7883.3883278313788</v>
          </cell>
          <cell r="F20">
            <v>9871.1344544320527</v>
          </cell>
          <cell r="G20">
            <v>2488.2108840218102</v>
          </cell>
          <cell r="H20">
            <v>117.21614977452001</v>
          </cell>
          <cell r="I20">
            <v>20.608885662300001</v>
          </cell>
          <cell r="J20">
            <v>0</v>
          </cell>
          <cell r="K20">
            <v>0</v>
          </cell>
          <cell r="L20">
            <v>0</v>
          </cell>
          <cell r="M20">
            <v>453.54247366158006</v>
          </cell>
          <cell r="N20">
            <v>0</v>
          </cell>
          <cell r="O20">
            <v>0</v>
          </cell>
          <cell r="P20">
            <v>422.512677165718</v>
          </cell>
          <cell r="Q20">
            <v>280.77245342539402</v>
          </cell>
          <cell r="R20">
            <v>2305.6633570410349</v>
          </cell>
          <cell r="S20">
            <v>2253.5677653969051</v>
          </cell>
          <cell r="T20">
            <v>1112.3198632620631</v>
          </cell>
          <cell r="U20">
            <v>4122.3035265660837</v>
          </cell>
          <cell r="V20">
            <v>76.459355420273994</v>
          </cell>
          <cell r="W20">
            <v>6010.5139836461076</v>
          </cell>
          <cell r="X20">
            <v>139.06532191544201</v>
          </cell>
          <cell r="Y20">
            <v>46.629113997186323</v>
          </cell>
          <cell r="Z20">
            <v>834.88489310486284</v>
          </cell>
          <cell r="AA20">
            <v>1573.6126971155527</v>
          </cell>
          <cell r="AB20">
            <v>9783.339624729002</v>
          </cell>
          <cell r="AC20">
            <v>6521.3661640309765</v>
          </cell>
          <cell r="AD20">
            <v>262.05282800552862</v>
          </cell>
          <cell r="AE20">
            <v>503.77845647559093</v>
          </cell>
          <cell r="AF20">
            <v>260.40187691460346</v>
          </cell>
          <cell r="AG20">
            <v>464.92462994462687</v>
          </cell>
          <cell r="AH20">
            <v>2579.5324711123335</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C20">
            <v>38353</v>
          </cell>
          <cell r="BD20">
            <v>0</v>
          </cell>
          <cell r="BE20">
            <v>0</v>
          </cell>
          <cell r="BF20">
            <v>0</v>
          </cell>
          <cell r="BG20">
            <v>0</v>
          </cell>
          <cell r="BH20">
            <v>0</v>
          </cell>
          <cell r="BI20">
            <v>0</v>
          </cell>
          <cell r="BJ20">
            <v>0</v>
          </cell>
          <cell r="BK20">
            <v>0</v>
          </cell>
          <cell r="BL20">
            <v>0</v>
          </cell>
          <cell r="BM20">
            <v>0</v>
          </cell>
          <cell r="BN20">
            <v>0</v>
          </cell>
          <cell r="BP20">
            <v>0</v>
          </cell>
          <cell r="BQ20">
            <v>0</v>
          </cell>
          <cell r="BR20">
            <v>0</v>
          </cell>
          <cell r="BS20">
            <v>0</v>
          </cell>
          <cell r="BT20">
            <v>0</v>
          </cell>
          <cell r="BU20">
            <v>0</v>
          </cell>
          <cell r="CA20">
            <v>0</v>
          </cell>
          <cell r="CB20">
            <v>0</v>
          </cell>
          <cell r="CC20">
            <v>0</v>
          </cell>
          <cell r="CH20">
            <v>0</v>
          </cell>
          <cell r="CI20">
            <v>0</v>
          </cell>
          <cell r="CJ20">
            <v>0</v>
          </cell>
          <cell r="CK20">
            <v>0</v>
          </cell>
          <cell r="CL20">
            <v>0</v>
          </cell>
          <cell r="CR20">
            <v>0</v>
          </cell>
          <cell r="CS20">
            <v>0</v>
          </cell>
          <cell r="CT20">
            <v>0</v>
          </cell>
          <cell r="CU20">
            <v>0</v>
          </cell>
          <cell r="CV20">
            <v>0</v>
          </cell>
          <cell r="CW20">
            <v>0</v>
          </cell>
          <cell r="CX20">
            <v>0</v>
          </cell>
          <cell r="CY20">
            <v>0</v>
          </cell>
          <cell r="CZ20">
            <v>0</v>
          </cell>
          <cell r="DA20">
            <v>0</v>
          </cell>
          <cell r="DC20">
            <v>38353</v>
          </cell>
          <cell r="DD20">
            <v>125151.50710412297</v>
          </cell>
          <cell r="DE20">
            <v>39553.701059269282</v>
          </cell>
          <cell r="DF20">
            <v>0</v>
          </cell>
          <cell r="DG20">
            <v>0</v>
          </cell>
          <cell r="DH20">
            <v>0</v>
          </cell>
          <cell r="DI20">
            <v>0</v>
          </cell>
          <cell r="DJ20">
            <v>0</v>
          </cell>
          <cell r="DK20">
            <v>164705.20816339226</v>
          </cell>
        </row>
        <row r="21">
          <cell r="A21">
            <v>38384</v>
          </cell>
          <cell r="B21">
            <v>5375.2795096999998</v>
          </cell>
          <cell r="C21">
            <v>97292.10362284779</v>
          </cell>
          <cell r="D21">
            <v>9666.5811204134588</v>
          </cell>
          <cell r="E21">
            <v>7720.7205971725398</v>
          </cell>
          <cell r="F21">
            <v>9877.5784667013031</v>
          </cell>
          <cell r="G21">
            <v>2375.4052501924352</v>
          </cell>
          <cell r="H21">
            <v>115.62132648423</v>
          </cell>
          <cell r="I21">
            <v>19.678692850049998</v>
          </cell>
          <cell r="J21">
            <v>0</v>
          </cell>
          <cell r="K21">
            <v>0</v>
          </cell>
          <cell r="L21">
            <v>0</v>
          </cell>
          <cell r="M21">
            <v>433.07159736272996</v>
          </cell>
          <cell r="N21">
            <v>0</v>
          </cell>
          <cell r="O21">
            <v>0</v>
          </cell>
          <cell r="P21">
            <v>378.48926191992848</v>
          </cell>
          <cell r="Q21">
            <v>250.84392072736426</v>
          </cell>
          <cell r="R21">
            <v>2091.6458516487114</v>
          </cell>
          <cell r="S21">
            <v>2041.9331055637567</v>
          </cell>
          <cell r="T21">
            <v>988.48139880267979</v>
          </cell>
          <cell r="U21">
            <v>3680.5249369251646</v>
          </cell>
          <cell r="V21">
            <v>68.364492998193029</v>
          </cell>
          <cell r="W21">
            <v>5382.945329099316</v>
          </cell>
          <cell r="X21">
            <v>124.01831102966599</v>
          </cell>
          <cell r="Y21">
            <v>41.776132181946771</v>
          </cell>
          <cell r="Z21">
            <v>750.42543826867961</v>
          </cell>
          <cell r="AA21">
            <v>1406.6082639191764</v>
          </cell>
          <cell r="AB21">
            <v>8776.5487679708058</v>
          </cell>
          <cell r="AC21">
            <v>5822.0867314879888</v>
          </cell>
          <cell r="AD21">
            <v>237.45423928473122</v>
          </cell>
          <cell r="AE21">
            <v>457.44853474202887</v>
          </cell>
          <cell r="AF21">
            <v>232.63907303495634</v>
          </cell>
          <cell r="AG21">
            <v>415.03317670946353</v>
          </cell>
          <cell r="AH21">
            <v>2311.7344768875887</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C21">
            <v>38384</v>
          </cell>
          <cell r="BD21">
            <v>0</v>
          </cell>
          <cell r="BE21">
            <v>0</v>
          </cell>
          <cell r="BF21">
            <v>0</v>
          </cell>
          <cell r="BG21">
            <v>0</v>
          </cell>
          <cell r="BH21">
            <v>0</v>
          </cell>
          <cell r="BI21">
            <v>0</v>
          </cell>
          <cell r="BJ21">
            <v>0</v>
          </cell>
          <cell r="BK21">
            <v>0</v>
          </cell>
          <cell r="BL21">
            <v>0</v>
          </cell>
          <cell r="BM21">
            <v>0</v>
          </cell>
          <cell r="BN21">
            <v>0</v>
          </cell>
          <cell r="BP21">
            <v>0</v>
          </cell>
          <cell r="BQ21">
            <v>0</v>
          </cell>
          <cell r="BR21">
            <v>0</v>
          </cell>
          <cell r="BS21">
            <v>0</v>
          </cell>
          <cell r="BT21">
            <v>0</v>
          </cell>
          <cell r="BU21">
            <v>0</v>
          </cell>
          <cell r="CA21">
            <v>0</v>
          </cell>
          <cell r="CB21">
            <v>0</v>
          </cell>
          <cell r="CC21">
            <v>0</v>
          </cell>
          <cell r="CH21">
            <v>0</v>
          </cell>
          <cell r="CI21">
            <v>0</v>
          </cell>
          <cell r="CJ21">
            <v>0</v>
          </cell>
          <cell r="CK21">
            <v>0</v>
          </cell>
          <cell r="CL21">
            <v>0</v>
          </cell>
          <cell r="CR21">
            <v>0</v>
          </cell>
          <cell r="CS21">
            <v>0</v>
          </cell>
          <cell r="CT21">
            <v>0</v>
          </cell>
          <cell r="CU21">
            <v>0</v>
          </cell>
          <cell r="CV21">
            <v>0</v>
          </cell>
          <cell r="CW21">
            <v>0</v>
          </cell>
          <cell r="CX21">
            <v>0</v>
          </cell>
          <cell r="CY21">
            <v>0</v>
          </cell>
          <cell r="CZ21">
            <v>0</v>
          </cell>
          <cell r="DA21">
            <v>0</v>
          </cell>
          <cell r="DC21">
            <v>38384</v>
          </cell>
          <cell r="DD21">
            <v>132876.04018372452</v>
          </cell>
          <cell r="DE21">
            <v>35459.001443202149</v>
          </cell>
          <cell r="DF21">
            <v>0</v>
          </cell>
          <cell r="DG21">
            <v>0</v>
          </cell>
          <cell r="DH21">
            <v>0</v>
          </cell>
          <cell r="DI21">
            <v>0</v>
          </cell>
          <cell r="DJ21">
            <v>0</v>
          </cell>
          <cell r="DK21">
            <v>168335.04162692666</v>
          </cell>
        </row>
        <row r="22">
          <cell r="A22">
            <v>38412</v>
          </cell>
          <cell r="B22">
            <v>5132.7288934999997</v>
          </cell>
          <cell r="C22">
            <v>82769.852260789092</v>
          </cell>
          <cell r="D22">
            <v>8925.2782901361134</v>
          </cell>
          <cell r="E22">
            <v>7023.5081847412303</v>
          </cell>
          <cell r="F22">
            <v>8504.601786632762</v>
          </cell>
          <cell r="G22">
            <v>2385.0145223992804</v>
          </cell>
          <cell r="H22">
            <v>102.00806142840001</v>
          </cell>
          <cell r="I22">
            <v>19.7635135009</v>
          </cell>
          <cell r="J22">
            <v>0</v>
          </cell>
          <cell r="K22">
            <v>0</v>
          </cell>
          <cell r="L22">
            <v>0</v>
          </cell>
          <cell r="M22">
            <v>434.93825664914004</v>
          </cell>
          <cell r="N22">
            <v>0</v>
          </cell>
          <cell r="O22">
            <v>0</v>
          </cell>
          <cell r="P22">
            <v>327.55260292640668</v>
          </cell>
          <cell r="Q22">
            <v>212.52994643161682</v>
          </cell>
          <cell r="R22">
            <v>1987.4707850227614</v>
          </cell>
          <cell r="S22">
            <v>1923.854222814864</v>
          </cell>
          <cell r="T22">
            <v>801.74909497753413</v>
          </cell>
          <cell r="U22">
            <v>3102.3058109759986</v>
          </cell>
          <cell r="V22">
            <v>58.296867060277442</v>
          </cell>
          <cell r="W22">
            <v>4649.6735016857629</v>
          </cell>
          <cell r="X22">
            <v>103.55987875423087</v>
          </cell>
          <cell r="Y22">
            <v>36.191185580819848</v>
          </cell>
          <cell r="Z22">
            <v>666.54921869201019</v>
          </cell>
          <cell r="AA22">
            <v>1196.7297457723575</v>
          </cell>
          <cell r="AB22">
            <v>7485.8507109836619</v>
          </cell>
          <cell r="AC22">
            <v>4904.7202815534492</v>
          </cell>
          <cell r="AD22">
            <v>223.79677009962771</v>
          </cell>
          <cell r="AE22">
            <v>437.55052312257322</v>
          </cell>
          <cell r="AF22">
            <v>197.06744600907189</v>
          </cell>
          <cell r="AG22">
            <v>349.37954117898676</v>
          </cell>
          <cell r="AH22">
            <v>2007.2148569213</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C22">
            <v>38412</v>
          </cell>
          <cell r="BD22">
            <v>0</v>
          </cell>
          <cell r="BE22">
            <v>0</v>
          </cell>
          <cell r="BF22">
            <v>0</v>
          </cell>
          <cell r="BG22">
            <v>0</v>
          </cell>
          <cell r="BH22">
            <v>0</v>
          </cell>
          <cell r="BI22">
            <v>0</v>
          </cell>
          <cell r="BJ22">
            <v>0</v>
          </cell>
          <cell r="BK22">
            <v>0</v>
          </cell>
          <cell r="BL22">
            <v>0</v>
          </cell>
          <cell r="BM22">
            <v>0</v>
          </cell>
          <cell r="BN22">
            <v>0</v>
          </cell>
          <cell r="BP22">
            <v>0</v>
          </cell>
          <cell r="BQ22">
            <v>0</v>
          </cell>
          <cell r="BR22">
            <v>0</v>
          </cell>
          <cell r="BS22">
            <v>0</v>
          </cell>
          <cell r="BT22">
            <v>0</v>
          </cell>
          <cell r="BU22">
            <v>0</v>
          </cell>
          <cell r="CA22">
            <v>0</v>
          </cell>
          <cell r="CB22">
            <v>0</v>
          </cell>
          <cell r="CC22">
            <v>0</v>
          </cell>
          <cell r="CH22">
            <v>0</v>
          </cell>
          <cell r="CI22">
            <v>0</v>
          </cell>
          <cell r="CJ22">
            <v>0</v>
          </cell>
          <cell r="CK22">
            <v>0</v>
          </cell>
          <cell r="CL22">
            <v>0</v>
          </cell>
          <cell r="CR22">
            <v>0</v>
          </cell>
          <cell r="CS22">
            <v>0</v>
          </cell>
          <cell r="CT22">
            <v>0</v>
          </cell>
          <cell r="CU22">
            <v>0</v>
          </cell>
          <cell r="CV22">
            <v>0</v>
          </cell>
          <cell r="CW22">
            <v>0</v>
          </cell>
          <cell r="CX22">
            <v>0</v>
          </cell>
          <cell r="CY22">
            <v>0</v>
          </cell>
          <cell r="CZ22">
            <v>0</v>
          </cell>
          <cell r="DA22">
            <v>0</v>
          </cell>
          <cell r="DC22">
            <v>38412</v>
          </cell>
          <cell r="DD22">
            <v>115297.69376977692</v>
          </cell>
          <cell r="DE22">
            <v>30672.04299056331</v>
          </cell>
          <cell r="DF22">
            <v>0</v>
          </cell>
          <cell r="DG22">
            <v>0</v>
          </cell>
          <cell r="DH22">
            <v>0</v>
          </cell>
          <cell r="DI22">
            <v>0</v>
          </cell>
          <cell r="DJ22">
            <v>0</v>
          </cell>
          <cell r="DK22">
            <v>145969.73676034022</v>
          </cell>
        </row>
        <row r="23">
          <cell r="A23">
            <v>38443</v>
          </cell>
          <cell r="B23">
            <v>4628.6498344499996</v>
          </cell>
          <cell r="C23">
            <v>55447.020729518037</v>
          </cell>
          <cell r="D23">
            <v>6984.0249717008091</v>
          </cell>
          <cell r="E23">
            <v>5890.2432801798604</v>
          </cell>
          <cell r="F23">
            <v>6193.5344157712652</v>
          </cell>
          <cell r="G23">
            <v>2380.9729363507645</v>
          </cell>
          <cell r="H23">
            <v>79.485930941710009</v>
          </cell>
          <cell r="I23">
            <v>19.684146665950003</v>
          </cell>
          <cell r="J23">
            <v>0</v>
          </cell>
          <cell r="K23">
            <v>0</v>
          </cell>
          <cell r="L23">
            <v>0</v>
          </cell>
          <cell r="M23">
            <v>433.1916202108701</v>
          </cell>
          <cell r="N23">
            <v>0</v>
          </cell>
          <cell r="O23">
            <v>0</v>
          </cell>
          <cell r="P23">
            <v>215.16948658004469</v>
          </cell>
          <cell r="Q23">
            <v>133.03531207952446</v>
          </cell>
          <cell r="R23">
            <v>1561.5111839093436</v>
          </cell>
          <cell r="S23">
            <v>1489.9956464901479</v>
          </cell>
          <cell r="T23">
            <v>449.15299615115737</v>
          </cell>
          <cell r="U23">
            <v>1918.2500843359592</v>
          </cell>
          <cell r="V23">
            <v>37.043503484703471</v>
          </cell>
          <cell r="W23">
            <v>3041.6117462835446</v>
          </cell>
          <cell r="X23">
            <v>62.589493053096028</v>
          </cell>
          <cell r="Y23">
            <v>23.827760055883786</v>
          </cell>
          <cell r="Z23">
            <v>462.56083193857165</v>
          </cell>
          <cell r="AA23">
            <v>756.42879467687624</v>
          </cell>
          <cell r="AB23">
            <v>4755.9856150644</v>
          </cell>
          <cell r="AC23">
            <v>3028.7321056509413</v>
          </cell>
          <cell r="AD23">
            <v>173.42501763665442</v>
          </cell>
          <cell r="AE23">
            <v>347.56681277064985</v>
          </cell>
          <cell r="AF23">
            <v>123.29998209919113</v>
          </cell>
          <cell r="AG23">
            <v>215.36370597313493</v>
          </cell>
          <cell r="AH23">
            <v>1328.0540913550276</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C23">
            <v>38443</v>
          </cell>
          <cell r="BD23">
            <v>0</v>
          </cell>
          <cell r="BE23">
            <v>0</v>
          </cell>
          <cell r="BF23">
            <v>0</v>
          </cell>
          <cell r="BG23">
            <v>0</v>
          </cell>
          <cell r="BH23">
            <v>0</v>
          </cell>
          <cell r="BI23">
            <v>0</v>
          </cell>
          <cell r="BJ23">
            <v>0</v>
          </cell>
          <cell r="BK23">
            <v>0</v>
          </cell>
          <cell r="BL23">
            <v>0</v>
          </cell>
          <cell r="BM23">
            <v>0</v>
          </cell>
          <cell r="BN23">
            <v>0</v>
          </cell>
          <cell r="BP23">
            <v>0</v>
          </cell>
          <cell r="BQ23">
            <v>0</v>
          </cell>
          <cell r="BR23">
            <v>0</v>
          </cell>
          <cell r="BS23">
            <v>0</v>
          </cell>
          <cell r="BT23">
            <v>0</v>
          </cell>
          <cell r="BU23">
            <v>0</v>
          </cell>
          <cell r="CA23">
            <v>0</v>
          </cell>
          <cell r="CB23">
            <v>0</v>
          </cell>
          <cell r="CC23">
            <v>0</v>
          </cell>
          <cell r="CH23">
            <v>0</v>
          </cell>
          <cell r="CI23">
            <v>0</v>
          </cell>
          <cell r="CJ23">
            <v>0</v>
          </cell>
          <cell r="CK23">
            <v>0</v>
          </cell>
          <cell r="CL23">
            <v>0</v>
          </cell>
          <cell r="CR23">
            <v>0</v>
          </cell>
          <cell r="CS23">
            <v>0</v>
          </cell>
          <cell r="CT23">
            <v>0</v>
          </cell>
          <cell r="CU23">
            <v>0</v>
          </cell>
          <cell r="CV23">
            <v>0</v>
          </cell>
          <cell r="CW23">
            <v>0</v>
          </cell>
          <cell r="CX23">
            <v>0</v>
          </cell>
          <cell r="CY23">
            <v>0</v>
          </cell>
          <cell r="CZ23">
            <v>0</v>
          </cell>
          <cell r="DA23">
            <v>0</v>
          </cell>
          <cell r="DC23">
            <v>38443</v>
          </cell>
          <cell r="DD23">
            <v>82056.807865789262</v>
          </cell>
          <cell r="DE23">
            <v>20123.604169588849</v>
          </cell>
          <cell r="DF23">
            <v>0</v>
          </cell>
          <cell r="DG23">
            <v>0</v>
          </cell>
          <cell r="DH23">
            <v>0</v>
          </cell>
          <cell r="DI23">
            <v>0</v>
          </cell>
          <cell r="DJ23">
            <v>0</v>
          </cell>
          <cell r="DK23">
            <v>102180.4120353781</v>
          </cell>
        </row>
        <row r="24">
          <cell r="A24">
            <v>38473</v>
          </cell>
          <cell r="B24">
            <v>4010.5445614499999</v>
          </cell>
          <cell r="C24">
            <v>32525.439560555089</v>
          </cell>
          <cell r="D24">
            <v>4640.5143538466627</v>
          </cell>
          <cell r="E24">
            <v>4513.7976733333653</v>
          </cell>
          <cell r="F24">
            <v>3548.8421338240942</v>
          </cell>
          <cell r="G24">
            <v>2283.3552733826095</v>
          </cell>
          <cell r="H24">
            <v>53.785665934559994</v>
          </cell>
          <cell r="I24">
            <v>18.822479566799998</v>
          </cell>
          <cell r="J24">
            <v>0</v>
          </cell>
          <cell r="K24">
            <v>0</v>
          </cell>
          <cell r="L24">
            <v>0</v>
          </cell>
          <cell r="M24">
            <v>414.22879834727996</v>
          </cell>
          <cell r="N24">
            <v>0</v>
          </cell>
          <cell r="O24">
            <v>0</v>
          </cell>
          <cell r="P24">
            <v>126.03791024897099</v>
          </cell>
          <cell r="Q24">
            <v>69.518244363993404</v>
          </cell>
          <cell r="R24">
            <v>1241.9545340500927</v>
          </cell>
          <cell r="S24">
            <v>1162.0518901896642</v>
          </cell>
          <cell r="T24">
            <v>163.97277926751221</v>
          </cell>
          <cell r="U24">
            <v>970.6265916305689</v>
          </cell>
          <cell r="V24">
            <v>20.097988127978532</v>
          </cell>
          <cell r="W24">
            <v>1765.3392823055767</v>
          </cell>
          <cell r="X24">
            <v>29.707345287070492</v>
          </cell>
          <cell r="Y24">
            <v>14.026107033059823</v>
          </cell>
          <cell r="Z24">
            <v>302.54054805926006</v>
          </cell>
          <cell r="AA24">
            <v>405.10323542944099</v>
          </cell>
          <cell r="AB24">
            <v>2565.2382558159616</v>
          </cell>
          <cell r="AC24">
            <v>1527.0841270319763</v>
          </cell>
          <cell r="AD24">
            <v>135.36079274601167</v>
          </cell>
          <cell r="AE24">
            <v>280.49422196687135</v>
          </cell>
          <cell r="AF24">
            <v>64.355290150208518</v>
          </cell>
          <cell r="AG24">
            <v>108.06525750466541</v>
          </cell>
          <cell r="AH24">
            <v>790.08776230761214</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C24">
            <v>38473</v>
          </cell>
          <cell r="BD24">
            <v>0</v>
          </cell>
          <cell r="BE24">
            <v>0</v>
          </cell>
          <cell r="BF24">
            <v>0</v>
          </cell>
          <cell r="BG24">
            <v>0</v>
          </cell>
          <cell r="BH24">
            <v>0</v>
          </cell>
          <cell r="BI24">
            <v>0</v>
          </cell>
          <cell r="BJ24">
            <v>0</v>
          </cell>
          <cell r="BK24">
            <v>0</v>
          </cell>
          <cell r="BL24">
            <v>0</v>
          </cell>
          <cell r="BM24">
            <v>0</v>
          </cell>
          <cell r="BN24">
            <v>0</v>
          </cell>
          <cell r="BP24">
            <v>0</v>
          </cell>
          <cell r="BQ24">
            <v>0</v>
          </cell>
          <cell r="BR24">
            <v>0</v>
          </cell>
          <cell r="BS24">
            <v>0</v>
          </cell>
          <cell r="BT24">
            <v>0</v>
          </cell>
          <cell r="BU24">
            <v>0</v>
          </cell>
          <cell r="CA24">
            <v>0</v>
          </cell>
          <cell r="CB24">
            <v>0</v>
          </cell>
          <cell r="CC24">
            <v>0</v>
          </cell>
          <cell r="CH24">
            <v>0</v>
          </cell>
          <cell r="CI24">
            <v>0</v>
          </cell>
          <cell r="CJ24">
            <v>0</v>
          </cell>
          <cell r="CK24">
            <v>0</v>
          </cell>
          <cell r="CL24">
            <v>0</v>
          </cell>
          <cell r="CR24">
            <v>0</v>
          </cell>
          <cell r="CS24">
            <v>0</v>
          </cell>
          <cell r="CT24">
            <v>0</v>
          </cell>
          <cell r="CU24">
            <v>0</v>
          </cell>
          <cell r="CV24">
            <v>0</v>
          </cell>
          <cell r="CW24">
            <v>0</v>
          </cell>
          <cell r="CX24">
            <v>0</v>
          </cell>
          <cell r="CY24">
            <v>0</v>
          </cell>
          <cell r="CZ24">
            <v>0</v>
          </cell>
          <cell r="DA24">
            <v>0</v>
          </cell>
          <cell r="DC24">
            <v>38473</v>
          </cell>
          <cell r="DD24">
            <v>52009.33050024046</v>
          </cell>
          <cell r="DE24">
            <v>11741.662163516497</v>
          </cell>
          <cell r="DF24">
            <v>0</v>
          </cell>
          <cell r="DG24">
            <v>0</v>
          </cell>
          <cell r="DH24">
            <v>0</v>
          </cell>
          <cell r="DI24">
            <v>0</v>
          </cell>
          <cell r="DJ24">
            <v>0</v>
          </cell>
          <cell r="DK24">
            <v>63750.992663756959</v>
          </cell>
        </row>
        <row r="25">
          <cell r="A25">
            <v>38504</v>
          </cell>
          <cell r="B25">
            <v>3510.648874125</v>
          </cell>
          <cell r="C25">
            <v>16622.946594000579</v>
          </cell>
          <cell r="D25">
            <v>2701.9997716895659</v>
          </cell>
          <cell r="E25">
            <v>3690.8354774864251</v>
          </cell>
          <cell r="F25">
            <v>1866.097774298599</v>
          </cell>
          <cell r="G25">
            <v>2251.4642440463999</v>
          </cell>
          <cell r="H25">
            <v>72.149216354800004</v>
          </cell>
          <cell r="I25">
            <v>18.5409787615</v>
          </cell>
          <cell r="J25">
            <v>0</v>
          </cell>
          <cell r="K25">
            <v>0</v>
          </cell>
          <cell r="L25">
            <v>0</v>
          </cell>
          <cell r="M25">
            <v>408.03377287790005</v>
          </cell>
          <cell r="N25">
            <v>0</v>
          </cell>
          <cell r="O25">
            <v>0</v>
          </cell>
          <cell r="P25">
            <v>78.601599087782503</v>
          </cell>
          <cell r="Q25">
            <v>36.347426537946944</v>
          </cell>
          <cell r="R25">
            <v>1047.2349625976819</v>
          </cell>
          <cell r="S25">
            <v>965.73156215784115</v>
          </cell>
          <cell r="T25">
            <v>19.66396403355138</v>
          </cell>
          <cell r="U25">
            <v>477.82036873008451</v>
          </cell>
          <cell r="V25">
            <v>11.200048292656907</v>
          </cell>
          <cell r="W25">
            <v>1087.3291681444171</v>
          </cell>
          <cell r="X25">
            <v>12.731124782276684</v>
          </cell>
          <cell r="Y25">
            <v>8.8044371137238446</v>
          </cell>
          <cell r="Z25">
            <v>214.99759655144342</v>
          </cell>
          <cell r="AA25">
            <v>220.98663081888517</v>
          </cell>
          <cell r="AB25">
            <v>1421.2599264114285</v>
          </cell>
          <cell r="AC25">
            <v>746.50428973118278</v>
          </cell>
          <cell r="AD25">
            <v>112.55897309166326</v>
          </cell>
          <cell r="AE25">
            <v>239.00574070881544</v>
          </cell>
          <cell r="AF25">
            <v>33.577273057164149</v>
          </cell>
          <cell r="AG25">
            <v>52.322645854990107</v>
          </cell>
          <cell r="AH25">
            <v>502.86289287946624</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C25">
            <v>38504</v>
          </cell>
          <cell r="BD25">
            <v>0</v>
          </cell>
          <cell r="BE25">
            <v>0</v>
          </cell>
          <cell r="BF25">
            <v>0</v>
          </cell>
          <cell r="BG25">
            <v>0</v>
          </cell>
          <cell r="BH25">
            <v>0</v>
          </cell>
          <cell r="BI25">
            <v>0</v>
          </cell>
          <cell r="BJ25">
            <v>0</v>
          </cell>
          <cell r="BK25">
            <v>0</v>
          </cell>
          <cell r="BL25">
            <v>0</v>
          </cell>
          <cell r="BM25">
            <v>0</v>
          </cell>
          <cell r="BN25">
            <v>0</v>
          </cell>
          <cell r="BP25">
            <v>0</v>
          </cell>
          <cell r="BQ25">
            <v>0</v>
          </cell>
          <cell r="BR25">
            <v>0</v>
          </cell>
          <cell r="BS25">
            <v>0</v>
          </cell>
          <cell r="BT25">
            <v>0</v>
          </cell>
          <cell r="BU25">
            <v>0</v>
          </cell>
          <cell r="CA25">
            <v>0</v>
          </cell>
          <cell r="CB25">
            <v>0</v>
          </cell>
          <cell r="CC25">
            <v>0</v>
          </cell>
          <cell r="CH25">
            <v>0</v>
          </cell>
          <cell r="CI25">
            <v>0</v>
          </cell>
          <cell r="CJ25">
            <v>0</v>
          </cell>
          <cell r="CK25">
            <v>0</v>
          </cell>
          <cell r="CL25">
            <v>0</v>
          </cell>
          <cell r="CR25">
            <v>0</v>
          </cell>
          <cell r="CS25">
            <v>0</v>
          </cell>
          <cell r="CT25">
            <v>0</v>
          </cell>
          <cell r="CU25">
            <v>0</v>
          </cell>
          <cell r="CV25">
            <v>0</v>
          </cell>
          <cell r="CW25">
            <v>0</v>
          </cell>
          <cell r="CX25">
            <v>0</v>
          </cell>
          <cell r="CY25">
            <v>0</v>
          </cell>
          <cell r="CZ25">
            <v>0</v>
          </cell>
          <cell r="DA25">
            <v>0</v>
          </cell>
          <cell r="DC25">
            <v>38504</v>
          </cell>
          <cell r="DD25">
            <v>31142.71670364077</v>
          </cell>
          <cell r="DE25">
            <v>7289.5406305830029</v>
          </cell>
          <cell r="DF25">
            <v>0</v>
          </cell>
          <cell r="DG25">
            <v>0</v>
          </cell>
          <cell r="DH25">
            <v>0</v>
          </cell>
          <cell r="DI25">
            <v>0</v>
          </cell>
          <cell r="DJ25">
            <v>0</v>
          </cell>
          <cell r="DK25">
            <v>38432.257334223774</v>
          </cell>
        </row>
        <row r="26">
          <cell r="A26">
            <v>38534</v>
          </cell>
          <cell r="B26">
            <v>3248.8970742000001</v>
          </cell>
          <cell r="C26">
            <v>8187.3501123883289</v>
          </cell>
          <cell r="D26">
            <v>1681.7499143451701</v>
          </cell>
          <cell r="E26">
            <v>3411.5637926515501</v>
          </cell>
          <cell r="F26">
            <v>1306.2884401687791</v>
          </cell>
          <cell r="G26">
            <v>2233.2205953352195</v>
          </cell>
          <cell r="H26">
            <v>101.35316962611999</v>
          </cell>
          <cell r="I26">
            <v>18.379942824099999</v>
          </cell>
          <cell r="J26">
            <v>0</v>
          </cell>
          <cell r="K26">
            <v>0</v>
          </cell>
          <cell r="L26">
            <v>0</v>
          </cell>
          <cell r="M26">
            <v>404.48983369586</v>
          </cell>
          <cell r="N26">
            <v>0</v>
          </cell>
          <cell r="O26">
            <v>0</v>
          </cell>
          <cell r="P26">
            <v>75.973741468145789</v>
          </cell>
          <cell r="Q26">
            <v>34.102539390432582</v>
          </cell>
          <cell r="R26">
            <v>1052.3010391082992</v>
          </cell>
          <cell r="S26">
            <v>968.86773207735018</v>
          </cell>
          <cell r="T26">
            <v>6.8681995475055544</v>
          </cell>
          <cell r="U26">
            <v>443.10852120152782</v>
          </cell>
          <cell r="V26">
            <v>10.629590415004849</v>
          </cell>
          <cell r="W26">
            <v>1048.9785932529289</v>
          </cell>
          <cell r="X26">
            <v>11.453785809453873</v>
          </cell>
          <cell r="Y26">
            <v>8.5184984611303065</v>
          </cell>
          <cell r="Z26">
            <v>211.6781218559658</v>
          </cell>
          <cell r="AA26">
            <v>208.94715650337687</v>
          </cell>
          <cell r="AB26">
            <v>1349.8829039257744</v>
          </cell>
          <cell r="AC26">
            <v>691.29630087190026</v>
          </cell>
          <cell r="AD26">
            <v>112.93182767457334</v>
          </cell>
          <cell r="AE26">
            <v>240.43245477493159</v>
          </cell>
          <cell r="AF26">
            <v>31.491079889476573</v>
          </cell>
          <cell r="AG26">
            <v>48.358559011017526</v>
          </cell>
          <cell r="AH26">
            <v>487.54059839369228</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C26">
            <v>38534</v>
          </cell>
          <cell r="BD26">
            <v>0</v>
          </cell>
          <cell r="BE26">
            <v>0</v>
          </cell>
          <cell r="BF26">
            <v>0</v>
          </cell>
          <cell r="BG26">
            <v>0</v>
          </cell>
          <cell r="BH26">
            <v>0</v>
          </cell>
          <cell r="BI26">
            <v>0</v>
          </cell>
          <cell r="BJ26">
            <v>0</v>
          </cell>
          <cell r="BK26">
            <v>0</v>
          </cell>
          <cell r="BL26">
            <v>0</v>
          </cell>
          <cell r="BM26">
            <v>0</v>
          </cell>
          <cell r="BN26">
            <v>0</v>
          </cell>
          <cell r="BP26">
            <v>0</v>
          </cell>
          <cell r="BQ26">
            <v>0</v>
          </cell>
          <cell r="BR26">
            <v>0</v>
          </cell>
          <cell r="BS26">
            <v>0</v>
          </cell>
          <cell r="BT26">
            <v>0</v>
          </cell>
          <cell r="BU26">
            <v>0</v>
          </cell>
          <cell r="CA26">
            <v>0</v>
          </cell>
          <cell r="CB26">
            <v>0</v>
          </cell>
          <cell r="CC26">
            <v>0</v>
          </cell>
          <cell r="CH26">
            <v>0</v>
          </cell>
          <cell r="CI26">
            <v>0</v>
          </cell>
          <cell r="CJ26">
            <v>0</v>
          </cell>
          <cell r="CK26">
            <v>0</v>
          </cell>
          <cell r="CL26">
            <v>0</v>
          </cell>
          <cell r="CR26">
            <v>0</v>
          </cell>
          <cell r="CS26">
            <v>0</v>
          </cell>
          <cell r="CT26">
            <v>0</v>
          </cell>
          <cell r="CU26">
            <v>0</v>
          </cell>
          <cell r="CV26">
            <v>0</v>
          </cell>
          <cell r="CW26">
            <v>0</v>
          </cell>
          <cell r="CX26">
            <v>0</v>
          </cell>
          <cell r="CY26">
            <v>0</v>
          </cell>
          <cell r="CZ26">
            <v>0</v>
          </cell>
          <cell r="DA26">
            <v>0</v>
          </cell>
          <cell r="DC26">
            <v>38534</v>
          </cell>
          <cell r="DD26">
            <v>20593.292875235129</v>
          </cell>
          <cell r="DE26">
            <v>7043.3612436324875</v>
          </cell>
          <cell r="DF26">
            <v>0</v>
          </cell>
          <cell r="DG26">
            <v>0</v>
          </cell>
          <cell r="DH26">
            <v>0</v>
          </cell>
          <cell r="DI26">
            <v>0</v>
          </cell>
          <cell r="DJ26">
            <v>0</v>
          </cell>
          <cell r="DK26">
            <v>27636.654118867616</v>
          </cell>
        </row>
        <row r="27">
          <cell r="A27">
            <v>38565</v>
          </cell>
          <cell r="B27">
            <v>3227.1662008499993</v>
          </cell>
          <cell r="C27">
            <v>9395.6605436458394</v>
          </cell>
          <cell r="D27">
            <v>1444.9505860842921</v>
          </cell>
          <cell r="E27">
            <v>3483.0725284190999</v>
          </cell>
          <cell r="F27">
            <v>1351.5401487383649</v>
          </cell>
          <cell r="G27">
            <v>2279.28180905607</v>
          </cell>
          <cell r="H27">
            <v>103.42368294761999</v>
          </cell>
          <cell r="I27">
            <v>18.764677304099997</v>
          </cell>
          <cell r="J27">
            <v>0</v>
          </cell>
          <cell r="K27">
            <v>0</v>
          </cell>
          <cell r="L27">
            <v>0</v>
          </cell>
          <cell r="M27">
            <v>412.95673630386</v>
          </cell>
          <cell r="N27">
            <v>0</v>
          </cell>
          <cell r="O27">
            <v>0</v>
          </cell>
          <cell r="P27">
            <v>76.543789850455653</v>
          </cell>
          <cell r="Q27">
            <v>34.358418553897579</v>
          </cell>
          <cell r="R27">
            <v>1060.1966948105814</v>
          </cell>
          <cell r="S27">
            <v>976.13736856845946</v>
          </cell>
          <cell r="T27">
            <v>6.919733221716907</v>
          </cell>
          <cell r="U27">
            <v>446.43326592012983</v>
          </cell>
          <cell r="V27">
            <v>10.709346666356909</v>
          </cell>
          <cell r="W27">
            <v>1056.849319883027</v>
          </cell>
          <cell r="X27">
            <v>11.539726187613878</v>
          </cell>
          <cell r="Y27">
            <v>8.5824147060543829</v>
          </cell>
          <cell r="Z27">
            <v>213.26639128435744</v>
          </cell>
          <cell r="AA27">
            <v>210.51493487326192</v>
          </cell>
          <cell r="AB27">
            <v>1366.038549931035</v>
          </cell>
          <cell r="AC27">
            <v>696.48325534319042</v>
          </cell>
          <cell r="AD27">
            <v>113.7791810421073</v>
          </cell>
          <cell r="AE27">
            <v>242.23647454874654</v>
          </cell>
          <cell r="AF27">
            <v>31.727364674209916</v>
          </cell>
          <cell r="AG27">
            <v>48.721404354715979</v>
          </cell>
          <cell r="AH27">
            <v>491.19872716363369</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C27">
            <v>38565</v>
          </cell>
          <cell r="BD27">
            <v>0</v>
          </cell>
          <cell r="BE27">
            <v>0</v>
          </cell>
          <cell r="BF27">
            <v>0</v>
          </cell>
          <cell r="BG27">
            <v>0</v>
          </cell>
          <cell r="BH27">
            <v>0</v>
          </cell>
          <cell r="BI27">
            <v>0</v>
          </cell>
          <cell r="BJ27">
            <v>0</v>
          </cell>
          <cell r="BK27">
            <v>0</v>
          </cell>
          <cell r="BL27">
            <v>0</v>
          </cell>
          <cell r="BM27">
            <v>0</v>
          </cell>
          <cell r="BN27">
            <v>0</v>
          </cell>
          <cell r="BP27">
            <v>0</v>
          </cell>
          <cell r="BQ27">
            <v>0</v>
          </cell>
          <cell r="BR27">
            <v>0</v>
          </cell>
          <cell r="BS27">
            <v>0</v>
          </cell>
          <cell r="BT27">
            <v>0</v>
          </cell>
          <cell r="BU27">
            <v>0</v>
          </cell>
          <cell r="CA27">
            <v>0</v>
          </cell>
          <cell r="CB27">
            <v>0</v>
          </cell>
          <cell r="CC27">
            <v>0</v>
          </cell>
          <cell r="CH27">
            <v>0</v>
          </cell>
          <cell r="CI27">
            <v>0</v>
          </cell>
          <cell r="CJ27">
            <v>0</v>
          </cell>
          <cell r="CK27">
            <v>0</v>
          </cell>
          <cell r="CL27">
            <v>0</v>
          </cell>
          <cell r="CR27">
            <v>0</v>
          </cell>
          <cell r="CS27">
            <v>0</v>
          </cell>
          <cell r="CT27">
            <v>0</v>
          </cell>
          <cell r="CU27">
            <v>0</v>
          </cell>
          <cell r="CV27">
            <v>0</v>
          </cell>
          <cell r="CW27">
            <v>0</v>
          </cell>
          <cell r="CX27">
            <v>0</v>
          </cell>
          <cell r="CY27">
            <v>0</v>
          </cell>
          <cell r="CZ27">
            <v>0</v>
          </cell>
          <cell r="DA27">
            <v>0</v>
          </cell>
          <cell r="DC27">
            <v>38565</v>
          </cell>
          <cell r="DD27">
            <v>21716.816913349245</v>
          </cell>
          <cell r="DE27">
            <v>7102.2363615835502</v>
          </cell>
          <cell r="DF27">
            <v>0</v>
          </cell>
          <cell r="DG27">
            <v>0</v>
          </cell>
          <cell r="DH27">
            <v>0</v>
          </cell>
          <cell r="DI27">
            <v>0</v>
          </cell>
          <cell r="DJ27">
            <v>0</v>
          </cell>
          <cell r="DK27">
            <v>28819.053274932794</v>
          </cell>
        </row>
        <row r="28">
          <cell r="A28">
            <v>38596</v>
          </cell>
          <cell r="B28">
            <v>3300.3373972017648</v>
          </cell>
          <cell r="C28">
            <v>10301.16711777206</v>
          </cell>
          <cell r="D28">
            <v>1476.5884376120746</v>
          </cell>
          <cell r="E28">
            <v>3506.4342518652602</v>
          </cell>
          <cell r="F28">
            <v>1380.4240350394084</v>
          </cell>
          <cell r="G28">
            <v>2272.9959922345952</v>
          </cell>
          <cell r="H28">
            <v>103.07441707237001</v>
          </cell>
          <cell r="I28">
            <v>18.73103861785</v>
          </cell>
          <cell r="J28">
            <v>0</v>
          </cell>
          <cell r="K28">
            <v>0</v>
          </cell>
          <cell r="L28">
            <v>0</v>
          </cell>
          <cell r="M28">
            <v>412.21644528461002</v>
          </cell>
          <cell r="N28">
            <v>0</v>
          </cell>
          <cell r="O28">
            <v>0</v>
          </cell>
          <cell r="P28">
            <v>75.354081680524445</v>
          </cell>
          <cell r="Q28">
            <v>33.824391020908308</v>
          </cell>
          <cell r="R28">
            <v>1043.7182231799702</v>
          </cell>
          <cell r="S28">
            <v>960.96541791603011</v>
          </cell>
          <cell r="T28">
            <v>6.8121808890756208</v>
          </cell>
          <cell r="U28">
            <v>439.49442339832757</v>
          </cell>
          <cell r="V28">
            <v>10.542892963862135</v>
          </cell>
          <cell r="W28">
            <v>1040.4228759780735</v>
          </cell>
          <cell r="X28">
            <v>11.360366025920873</v>
          </cell>
          <cell r="Y28">
            <v>8.4490195748036427</v>
          </cell>
          <cell r="Z28">
            <v>209.95162507564936</v>
          </cell>
          <cell r="AA28">
            <v>207.24293412178929</v>
          </cell>
          <cell r="AB28">
            <v>1357.2516961739684</v>
          </cell>
          <cell r="AC28">
            <v>685.6579248922036</v>
          </cell>
          <cell r="AD28">
            <v>112.01072900284532</v>
          </cell>
          <cell r="AE28">
            <v>238.47143086082599</v>
          </cell>
          <cell r="AF28">
            <v>31.234231200716653</v>
          </cell>
          <cell r="AG28">
            <v>47.964135176843122</v>
          </cell>
          <cell r="AH28">
            <v>483.56410206983963</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C28">
            <v>38596</v>
          </cell>
          <cell r="BD28">
            <v>0</v>
          </cell>
          <cell r="BE28">
            <v>0</v>
          </cell>
          <cell r="BF28">
            <v>0</v>
          </cell>
          <cell r="BG28">
            <v>0</v>
          </cell>
          <cell r="BH28">
            <v>0</v>
          </cell>
          <cell r="BI28">
            <v>0</v>
          </cell>
          <cell r="BJ28">
            <v>0</v>
          </cell>
          <cell r="BK28">
            <v>0</v>
          </cell>
          <cell r="BL28">
            <v>0</v>
          </cell>
          <cell r="BM28">
            <v>0</v>
          </cell>
          <cell r="BN28">
            <v>0</v>
          </cell>
          <cell r="BP28">
            <v>0</v>
          </cell>
          <cell r="BQ28">
            <v>0</v>
          </cell>
          <cell r="BR28">
            <v>0</v>
          </cell>
          <cell r="BS28">
            <v>0</v>
          </cell>
          <cell r="BT28">
            <v>0</v>
          </cell>
          <cell r="BU28">
            <v>0</v>
          </cell>
          <cell r="CA28">
            <v>0</v>
          </cell>
          <cell r="CB28">
            <v>0</v>
          </cell>
          <cell r="CC28">
            <v>0</v>
          </cell>
          <cell r="CH28">
            <v>0</v>
          </cell>
          <cell r="CI28">
            <v>0</v>
          </cell>
          <cell r="CJ28">
            <v>0</v>
          </cell>
          <cell r="CK28">
            <v>0</v>
          </cell>
          <cell r="CL28">
            <v>0</v>
          </cell>
          <cell r="CR28">
            <v>0</v>
          </cell>
          <cell r="CS28">
            <v>0</v>
          </cell>
          <cell r="CT28">
            <v>0</v>
          </cell>
          <cell r="CU28">
            <v>0</v>
          </cell>
          <cell r="CV28">
            <v>0</v>
          </cell>
          <cell r="CW28">
            <v>0</v>
          </cell>
          <cell r="CX28">
            <v>0</v>
          </cell>
          <cell r="CY28">
            <v>0</v>
          </cell>
          <cell r="CZ28">
            <v>0</v>
          </cell>
          <cell r="DA28">
            <v>0</v>
          </cell>
          <cell r="DC28">
            <v>38596</v>
          </cell>
          <cell r="DD28">
            <v>22771.969132699996</v>
          </cell>
          <cell r="DE28">
            <v>7004.2926812021778</v>
          </cell>
          <cell r="DF28">
            <v>0</v>
          </cell>
          <cell r="DG28">
            <v>0</v>
          </cell>
          <cell r="DH28">
            <v>0</v>
          </cell>
          <cell r="DI28">
            <v>0</v>
          </cell>
          <cell r="DJ28">
            <v>0</v>
          </cell>
          <cell r="DK28">
            <v>29776.261813902172</v>
          </cell>
        </row>
        <row r="29">
          <cell r="A29">
            <v>38626</v>
          </cell>
          <cell r="B29">
            <v>3507.8730778723188</v>
          </cell>
          <cell r="C29">
            <v>14317.148341600432</v>
          </cell>
          <cell r="D29">
            <v>1964.2779880622477</v>
          </cell>
          <cell r="E29">
            <v>4168.5517094467477</v>
          </cell>
          <cell r="F29">
            <v>2564.0974408370175</v>
          </cell>
          <cell r="G29">
            <v>2362.5878640061651</v>
          </cell>
          <cell r="H29">
            <v>80.607361030919989</v>
          </cell>
          <cell r="I29">
            <v>19.521862387949998</v>
          </cell>
          <cell r="J29">
            <v>0</v>
          </cell>
          <cell r="K29">
            <v>0</v>
          </cell>
          <cell r="L29">
            <v>0</v>
          </cell>
          <cell r="M29">
            <v>429.62020863206999</v>
          </cell>
          <cell r="N29">
            <v>0</v>
          </cell>
          <cell r="O29">
            <v>0</v>
          </cell>
          <cell r="P29">
            <v>154.77935251724901</v>
          </cell>
          <cell r="Q29">
            <v>89.379934795875428</v>
          </cell>
          <cell r="R29">
            <v>1369.1336431068453</v>
          </cell>
          <cell r="S29">
            <v>1289.1324392813972</v>
          </cell>
          <cell r="T29">
            <v>248.62260734036605</v>
          </cell>
          <cell r="U29">
            <v>1264.9147339372739</v>
          </cell>
          <cell r="V29">
            <v>25.44421681299799</v>
          </cell>
          <cell r="W29">
            <v>2175.6837962731815</v>
          </cell>
          <cell r="X29">
            <v>39.797660160128878</v>
          </cell>
          <cell r="Y29">
            <v>17.191824740629229</v>
          </cell>
          <cell r="Z29">
            <v>356.47037908140095</v>
          </cell>
          <cell r="AA29">
            <v>515.5909823592599</v>
          </cell>
          <cell r="AB29">
            <v>3316.3912218640198</v>
          </cell>
          <cell r="AC29">
            <v>1993.0902225584659</v>
          </cell>
          <cell r="AD29">
            <v>150.12568054768062</v>
          </cell>
          <cell r="AE29">
            <v>307.79353508405319</v>
          </cell>
          <cell r="AF29">
            <v>82.782361662886956</v>
          </cell>
          <cell r="AG29">
            <v>141.33106626416165</v>
          </cell>
          <cell r="AH29">
            <v>964.45793730277637</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C29">
            <v>38626</v>
          </cell>
          <cell r="BD29">
            <v>0</v>
          </cell>
          <cell r="BE29">
            <v>0</v>
          </cell>
          <cell r="BF29">
            <v>0</v>
          </cell>
          <cell r="BG29">
            <v>0</v>
          </cell>
          <cell r="BH29">
            <v>0</v>
          </cell>
          <cell r="BI29">
            <v>0</v>
          </cell>
          <cell r="BJ29">
            <v>0</v>
          </cell>
          <cell r="BK29">
            <v>0</v>
          </cell>
          <cell r="BL29">
            <v>0</v>
          </cell>
          <cell r="BM29">
            <v>0</v>
          </cell>
          <cell r="BN29">
            <v>0</v>
          </cell>
          <cell r="BP29">
            <v>0</v>
          </cell>
          <cell r="BQ29">
            <v>0</v>
          </cell>
          <cell r="BR29">
            <v>0</v>
          </cell>
          <cell r="BS29">
            <v>0</v>
          </cell>
          <cell r="BT29">
            <v>0</v>
          </cell>
          <cell r="BU29">
            <v>0</v>
          </cell>
          <cell r="CA29">
            <v>0</v>
          </cell>
          <cell r="CB29">
            <v>0</v>
          </cell>
          <cell r="CC29">
            <v>0</v>
          </cell>
          <cell r="CH29">
            <v>0</v>
          </cell>
          <cell r="CI29">
            <v>0</v>
          </cell>
          <cell r="CJ29">
            <v>0</v>
          </cell>
          <cell r="CK29">
            <v>0</v>
          </cell>
          <cell r="CL29">
            <v>0</v>
          </cell>
          <cell r="CR29">
            <v>0</v>
          </cell>
          <cell r="CS29">
            <v>0</v>
          </cell>
          <cell r="CT29">
            <v>0</v>
          </cell>
          <cell r="CU29">
            <v>0</v>
          </cell>
          <cell r="CV29">
            <v>0</v>
          </cell>
          <cell r="CW29">
            <v>0</v>
          </cell>
          <cell r="CX29">
            <v>0</v>
          </cell>
          <cell r="CY29">
            <v>0</v>
          </cell>
          <cell r="CZ29">
            <v>0</v>
          </cell>
          <cell r="DA29">
            <v>0</v>
          </cell>
          <cell r="DC29">
            <v>38626</v>
          </cell>
          <cell r="DD29">
            <v>29414.285853875866</v>
          </cell>
          <cell r="DE29">
            <v>14502.113595690651</v>
          </cell>
          <cell r="DF29">
            <v>0</v>
          </cell>
          <cell r="DG29">
            <v>0</v>
          </cell>
          <cell r="DH29">
            <v>0</v>
          </cell>
          <cell r="DI29">
            <v>0</v>
          </cell>
          <cell r="DJ29">
            <v>0</v>
          </cell>
          <cell r="DK29">
            <v>43916.399449566517</v>
          </cell>
        </row>
        <row r="30">
          <cell r="A30">
            <v>38657</v>
          </cell>
          <cell r="B30">
            <v>4239.11839344493</v>
          </cell>
          <cell r="C30">
            <v>36192.939194681327</v>
          </cell>
          <cell r="D30">
            <v>3767.6479392105894</v>
          </cell>
          <cell r="E30">
            <v>5771.2296854161514</v>
          </cell>
          <cell r="F30">
            <v>5678.4905725297212</v>
          </cell>
          <cell r="G30">
            <v>2616.5847096284847</v>
          </cell>
          <cell r="H30">
            <v>73.348519469699994</v>
          </cell>
          <cell r="I30">
            <v>21.76388210555</v>
          </cell>
          <cell r="J30">
            <v>0</v>
          </cell>
          <cell r="K30">
            <v>0</v>
          </cell>
          <cell r="L30">
            <v>0</v>
          </cell>
          <cell r="M30">
            <v>478.96063321303006</v>
          </cell>
          <cell r="N30">
            <v>0</v>
          </cell>
          <cell r="O30">
            <v>0</v>
          </cell>
          <cell r="P30">
            <v>267.71831148064973</v>
          </cell>
          <cell r="Q30">
            <v>168.57953411488884</v>
          </cell>
          <cell r="R30">
            <v>1823.9866353348334</v>
          </cell>
          <cell r="S30">
            <v>1748.8123887616728</v>
          </cell>
          <cell r="T30">
            <v>594.84980112622759</v>
          </cell>
          <cell r="U30">
            <v>2442.3035822329202</v>
          </cell>
          <cell r="V30">
            <v>46.671692127210896</v>
          </cell>
          <cell r="W30">
            <v>3790.3633665379207</v>
          </cell>
          <cell r="X30">
            <v>80.401435621808432</v>
          </cell>
          <cell r="Y30">
            <v>29.622024764507291</v>
          </cell>
          <cell r="Z30">
            <v>564.05322265445318</v>
          </cell>
          <cell r="AA30">
            <v>954.96087670877898</v>
          </cell>
          <cell r="AB30">
            <v>6136.208888603157</v>
          </cell>
          <cell r="AC30">
            <v>3858.1386961517019</v>
          </cell>
          <cell r="AD30">
            <v>203.51092013459015</v>
          </cell>
          <cell r="AE30">
            <v>404.51648613649019</v>
          </cell>
          <cell r="AF30">
            <v>156.27062997805049</v>
          </cell>
          <cell r="AG30">
            <v>274.52944408303142</v>
          </cell>
          <cell r="AH30">
            <v>1647.9734884819843</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C30">
            <v>38657</v>
          </cell>
          <cell r="BD30">
            <v>0</v>
          </cell>
          <cell r="BE30">
            <v>0</v>
          </cell>
          <cell r="BF30">
            <v>0</v>
          </cell>
          <cell r="BG30">
            <v>0</v>
          </cell>
          <cell r="BH30">
            <v>0</v>
          </cell>
          <cell r="BI30">
            <v>0</v>
          </cell>
          <cell r="BJ30">
            <v>0</v>
          </cell>
          <cell r="BK30">
            <v>0</v>
          </cell>
          <cell r="BL30">
            <v>0</v>
          </cell>
          <cell r="BM30">
            <v>0</v>
          </cell>
          <cell r="BN30">
            <v>0</v>
          </cell>
          <cell r="BP30">
            <v>0</v>
          </cell>
          <cell r="BQ30">
            <v>0</v>
          </cell>
          <cell r="BR30">
            <v>0</v>
          </cell>
          <cell r="BS30">
            <v>0</v>
          </cell>
          <cell r="BT30">
            <v>0</v>
          </cell>
          <cell r="BU30">
            <v>0</v>
          </cell>
          <cell r="CA30">
            <v>0</v>
          </cell>
          <cell r="CB30">
            <v>0</v>
          </cell>
          <cell r="CC30">
            <v>0</v>
          </cell>
          <cell r="CH30">
            <v>0</v>
          </cell>
          <cell r="CI30">
            <v>0</v>
          </cell>
          <cell r="CJ30">
            <v>0</v>
          </cell>
          <cell r="CK30">
            <v>0</v>
          </cell>
          <cell r="CL30">
            <v>0</v>
          </cell>
          <cell r="CR30">
            <v>0</v>
          </cell>
          <cell r="CS30">
            <v>0</v>
          </cell>
          <cell r="CT30">
            <v>0</v>
          </cell>
          <cell r="CU30">
            <v>0</v>
          </cell>
          <cell r="CV30">
            <v>0</v>
          </cell>
          <cell r="CW30">
            <v>0</v>
          </cell>
          <cell r="CX30">
            <v>0</v>
          </cell>
          <cell r="CY30">
            <v>0</v>
          </cell>
          <cell r="CZ30">
            <v>0</v>
          </cell>
          <cell r="DA30">
            <v>0</v>
          </cell>
          <cell r="DC30">
            <v>38657</v>
          </cell>
          <cell r="DD30">
            <v>58840.083529699485</v>
          </cell>
          <cell r="DE30">
            <v>25193.471425034881</v>
          </cell>
          <cell r="DF30">
            <v>0</v>
          </cell>
          <cell r="DG30">
            <v>0</v>
          </cell>
          <cell r="DH30">
            <v>0</v>
          </cell>
          <cell r="DI30">
            <v>0</v>
          </cell>
          <cell r="DJ30">
            <v>0</v>
          </cell>
          <cell r="DK30">
            <v>84033.554954734369</v>
          </cell>
        </row>
        <row r="31">
          <cell r="A31">
            <v>38687</v>
          </cell>
          <cell r="B31">
            <v>5032.5175643563334</v>
          </cell>
          <cell r="C31">
            <v>72832.722415089534</v>
          </cell>
          <cell r="D31">
            <v>6643.5402573465262</v>
          </cell>
          <cell r="E31">
            <v>7515.1510921345962</v>
          </cell>
          <cell r="F31">
            <v>10011.317047138642</v>
          </cell>
          <cell r="G31">
            <v>2726.2233814373399</v>
          </cell>
          <cell r="H31">
            <v>105.56577795799998</v>
          </cell>
          <cell r="I31">
            <v>22.731658155699996</v>
          </cell>
          <cell r="J31">
            <v>0</v>
          </cell>
          <cell r="K31">
            <v>0</v>
          </cell>
          <cell r="L31">
            <v>0</v>
          </cell>
          <cell r="M31">
            <v>500.25860880122002</v>
          </cell>
          <cell r="N31">
            <v>0</v>
          </cell>
          <cell r="O31">
            <v>0</v>
          </cell>
          <cell r="P31">
            <v>413.10159659648781</v>
          </cell>
          <cell r="Q31">
            <v>271.13987858692218</v>
          </cell>
          <cell r="R31">
            <v>2385.8097826600947</v>
          </cell>
          <cell r="S31">
            <v>2319.6013826354506</v>
          </cell>
          <cell r="T31">
            <v>1047.7158063400739</v>
          </cell>
          <cell r="U31">
            <v>3969.0032618466012</v>
          </cell>
          <cell r="V31">
            <v>74.113145810610519</v>
          </cell>
          <cell r="W31">
            <v>5870.0785024510724</v>
          </cell>
          <cell r="X31">
            <v>133.17317163101586</v>
          </cell>
          <cell r="Y31">
            <v>45.618110435029593</v>
          </cell>
          <cell r="Z31">
            <v>828.98172937585548</v>
          </cell>
          <cell r="AA31">
            <v>1523.3001118002351</v>
          </cell>
          <cell r="AB31">
            <v>9810.8150013509112</v>
          </cell>
          <cell r="AC31">
            <v>6276.8516173399994</v>
          </cell>
          <cell r="AD31">
            <v>269.78681036296786</v>
          </cell>
          <cell r="AE31">
            <v>523.45716543216804</v>
          </cell>
          <cell r="AF31">
            <v>251.43986016708456</v>
          </cell>
          <cell r="AG31">
            <v>447.30168270344336</v>
          </cell>
          <cell r="AH31">
            <v>2526.9638446050444</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C31">
            <v>38687</v>
          </cell>
          <cell r="BD31">
            <v>0</v>
          </cell>
          <cell r="BE31">
            <v>0</v>
          </cell>
          <cell r="BF31">
            <v>0</v>
          </cell>
          <cell r="BG31">
            <v>0</v>
          </cell>
          <cell r="BH31">
            <v>0</v>
          </cell>
          <cell r="BI31">
            <v>0</v>
          </cell>
          <cell r="BJ31">
            <v>0</v>
          </cell>
          <cell r="BK31">
            <v>0</v>
          </cell>
          <cell r="BL31">
            <v>0</v>
          </cell>
          <cell r="BM31">
            <v>0</v>
          </cell>
          <cell r="BN31">
            <v>0</v>
          </cell>
          <cell r="BP31">
            <v>0</v>
          </cell>
          <cell r="BQ31">
            <v>0</v>
          </cell>
          <cell r="BR31">
            <v>0</v>
          </cell>
          <cell r="BS31">
            <v>0</v>
          </cell>
          <cell r="BT31">
            <v>0</v>
          </cell>
          <cell r="BU31">
            <v>0</v>
          </cell>
          <cell r="CA31">
            <v>0</v>
          </cell>
          <cell r="CB31">
            <v>0</v>
          </cell>
          <cell r="CC31">
            <v>0</v>
          </cell>
          <cell r="CH31">
            <v>0</v>
          </cell>
          <cell r="CI31">
            <v>0</v>
          </cell>
          <cell r="CJ31">
            <v>0</v>
          </cell>
          <cell r="CK31">
            <v>0</v>
          </cell>
          <cell r="CL31">
            <v>0</v>
          </cell>
          <cell r="CR31">
            <v>0</v>
          </cell>
          <cell r="CS31">
            <v>0</v>
          </cell>
          <cell r="CT31">
            <v>0</v>
          </cell>
          <cell r="CU31">
            <v>0</v>
          </cell>
          <cell r="CV31">
            <v>0</v>
          </cell>
          <cell r="CW31">
            <v>0</v>
          </cell>
          <cell r="CX31">
            <v>0</v>
          </cell>
          <cell r="CY31">
            <v>0</v>
          </cell>
          <cell r="CZ31">
            <v>0</v>
          </cell>
          <cell r="DA31">
            <v>0</v>
          </cell>
          <cell r="DC31">
            <v>38687</v>
          </cell>
          <cell r="DD31">
            <v>105390.02780241788</v>
          </cell>
          <cell r="DE31">
            <v>38988.252462131073</v>
          </cell>
          <cell r="DF31">
            <v>0</v>
          </cell>
          <cell r="DG31">
            <v>0</v>
          </cell>
          <cell r="DH31">
            <v>0</v>
          </cell>
          <cell r="DI31">
            <v>0</v>
          </cell>
          <cell r="DJ31">
            <v>0</v>
          </cell>
          <cell r="DK31">
            <v>144378.28026454896</v>
          </cell>
        </row>
        <row r="32">
          <cell r="A32">
            <v>38718</v>
          </cell>
          <cell r="B32">
            <v>5605.5867389465539</v>
          </cell>
          <cell r="C32">
            <v>99542.128133445862</v>
          </cell>
          <cell r="D32">
            <v>9274.708697146234</v>
          </cell>
          <cell r="E32">
            <v>8692.1565120353862</v>
          </cell>
          <cell r="F32">
            <v>13093.578806075066</v>
          </cell>
          <cell r="G32">
            <v>2804.5512085700402</v>
          </cell>
          <cell r="H32">
            <v>131.48384195887999</v>
          </cell>
          <cell r="I32">
            <v>23.401208706199998</v>
          </cell>
          <cell r="J32">
            <v>0</v>
          </cell>
          <cell r="K32">
            <v>0</v>
          </cell>
          <cell r="L32">
            <v>0</v>
          </cell>
          <cell r="M32">
            <v>514.99349635852002</v>
          </cell>
          <cell r="N32">
            <v>0</v>
          </cell>
          <cell r="O32">
            <v>0</v>
          </cell>
          <cell r="P32">
            <v>485.29034276754578</v>
          </cell>
          <cell r="Q32">
            <v>322.49011101044869</v>
          </cell>
          <cell r="R32">
            <v>2648.2428133301974</v>
          </cell>
          <cell r="S32">
            <v>2588.4067684208467</v>
          </cell>
          <cell r="T32">
            <v>1277.5902757063941</v>
          </cell>
          <cell r="U32">
            <v>4734.8025266812901</v>
          </cell>
          <cell r="V32">
            <v>87.819818919035782</v>
          </cell>
          <cell r="W32">
            <v>6903.566564912092</v>
          </cell>
          <cell r="X32">
            <v>159.72788838464646</v>
          </cell>
          <cell r="Y32">
            <v>53.557348542623984</v>
          </cell>
          <cell r="Z32">
            <v>958.93353701051728</v>
          </cell>
          <cell r="AA32">
            <v>1807.4227980313276</v>
          </cell>
          <cell r="AB32">
            <v>11639.021644467202</v>
          </cell>
          <cell r="AC32">
            <v>7490.3220473405754</v>
          </cell>
          <cell r="AD32">
            <v>300.98909121282634</v>
          </cell>
          <cell r="AE32">
            <v>578.6307323651148</v>
          </cell>
          <cell r="AF32">
            <v>299.09283894843969</v>
          </cell>
          <cell r="AG32">
            <v>534.00393697159609</v>
          </cell>
          <cell r="AH32">
            <v>2962.8038748648692</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C32">
            <v>38718</v>
          </cell>
          <cell r="BD32">
            <v>0</v>
          </cell>
          <cell r="BE32">
            <v>0</v>
          </cell>
          <cell r="BF32">
            <v>0</v>
          </cell>
          <cell r="BG32">
            <v>0</v>
          </cell>
          <cell r="BH32">
            <v>0</v>
          </cell>
          <cell r="BI32">
            <v>0</v>
          </cell>
          <cell r="BJ32">
            <v>0</v>
          </cell>
          <cell r="BK32">
            <v>0</v>
          </cell>
          <cell r="BL32">
            <v>0</v>
          </cell>
          <cell r="BM32">
            <v>0</v>
          </cell>
          <cell r="BN32">
            <v>0</v>
          </cell>
          <cell r="BP32">
            <v>0</v>
          </cell>
          <cell r="BQ32">
            <v>0</v>
          </cell>
          <cell r="BR32">
            <v>0</v>
          </cell>
          <cell r="BS32">
            <v>0</v>
          </cell>
          <cell r="BT32">
            <v>0</v>
          </cell>
          <cell r="BU32">
            <v>0</v>
          </cell>
          <cell r="CA32">
            <v>0</v>
          </cell>
          <cell r="CB32">
            <v>0</v>
          </cell>
          <cell r="CC32">
            <v>0</v>
          </cell>
          <cell r="CH32">
            <v>0</v>
          </cell>
          <cell r="CI32">
            <v>0</v>
          </cell>
          <cell r="CJ32">
            <v>0</v>
          </cell>
          <cell r="CK32">
            <v>0</v>
          </cell>
          <cell r="CL32">
            <v>0</v>
          </cell>
          <cell r="CR32">
            <v>0</v>
          </cell>
          <cell r="CS32">
            <v>0</v>
          </cell>
          <cell r="CT32">
            <v>0</v>
          </cell>
          <cell r="CU32">
            <v>0</v>
          </cell>
          <cell r="CV32">
            <v>0</v>
          </cell>
          <cell r="CW32">
            <v>0</v>
          </cell>
          <cell r="CX32">
            <v>0</v>
          </cell>
          <cell r="CY32">
            <v>0</v>
          </cell>
          <cell r="CZ32">
            <v>0</v>
          </cell>
          <cell r="DA32">
            <v>0</v>
          </cell>
          <cell r="DC32">
            <v>38718</v>
          </cell>
          <cell r="DD32">
            <v>139682.58864324278</v>
          </cell>
          <cell r="DE32">
            <v>45832.714959887584</v>
          </cell>
          <cell r="DF32">
            <v>0</v>
          </cell>
          <cell r="DG32">
            <v>0</v>
          </cell>
          <cell r="DH32">
            <v>0</v>
          </cell>
          <cell r="DI32">
            <v>0</v>
          </cell>
          <cell r="DJ32">
            <v>0</v>
          </cell>
          <cell r="DK32">
            <v>185515.30360313036</v>
          </cell>
        </row>
        <row r="33">
          <cell r="A33">
            <v>38749</v>
          </cell>
          <cell r="B33">
            <v>5834.3165246956851</v>
          </cell>
          <cell r="C33">
            <v>105105.11122485755</v>
          </cell>
          <cell r="D33">
            <v>10405.519243550947</v>
          </cell>
          <cell r="E33">
            <v>8511.3426791980091</v>
          </cell>
          <cell r="F33">
            <v>13009.766285533096</v>
          </cell>
          <cell r="G33">
            <v>2676.57557163615</v>
          </cell>
          <cell r="H33">
            <v>129.65820147349999</v>
          </cell>
          <cell r="I33">
            <v>22.337110899999999</v>
          </cell>
          <cell r="J33">
            <v>0</v>
          </cell>
          <cell r="K33">
            <v>0</v>
          </cell>
          <cell r="L33">
            <v>0</v>
          </cell>
          <cell r="M33">
            <v>491.57575514000001</v>
          </cell>
          <cell r="N33">
            <v>0</v>
          </cell>
          <cell r="O33">
            <v>0</v>
          </cell>
          <cell r="P33">
            <v>429.67882063534921</v>
          </cell>
          <cell r="Q33">
            <v>284.76982272876967</v>
          </cell>
          <cell r="R33">
            <v>2374.5347970093048</v>
          </cell>
          <cell r="S33">
            <v>2318.0985483295553</v>
          </cell>
          <cell r="T33">
            <v>1122.1705987193097</v>
          </cell>
          <cell r="U33">
            <v>4178.305102223906</v>
          </cell>
          <cell r="V33">
            <v>77.610589467691597</v>
          </cell>
          <cell r="W33">
            <v>6110.9728419224502</v>
          </cell>
          <cell r="X33">
            <v>140.79142258912535</v>
          </cell>
          <cell r="Y33">
            <v>47.42623110518479</v>
          </cell>
          <cell r="Z33">
            <v>851.91827016288164</v>
          </cell>
          <cell r="AA33">
            <v>1596.8478917232524</v>
          </cell>
          <cell r="AB33">
            <v>10366.790786493522</v>
          </cell>
          <cell r="AC33">
            <v>6609.5068265152186</v>
          </cell>
          <cell r="AD33">
            <v>269.56922627916492</v>
          </cell>
          <cell r="AE33">
            <v>519.3171027158653</v>
          </cell>
          <cell r="AF33">
            <v>264.1028229659737</v>
          </cell>
          <cell r="AG33">
            <v>471.16519234511776</v>
          </cell>
          <cell r="AH33">
            <v>2624.3897610529139</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C33">
            <v>38749</v>
          </cell>
          <cell r="BD33">
            <v>0</v>
          </cell>
          <cell r="BE33">
            <v>0</v>
          </cell>
          <cell r="BF33">
            <v>0</v>
          </cell>
          <cell r="BG33">
            <v>0</v>
          </cell>
          <cell r="BH33">
            <v>0</v>
          </cell>
          <cell r="BI33">
            <v>0</v>
          </cell>
          <cell r="BJ33">
            <v>0</v>
          </cell>
          <cell r="BK33">
            <v>0</v>
          </cell>
          <cell r="BL33">
            <v>0</v>
          </cell>
          <cell r="BM33">
            <v>0</v>
          </cell>
          <cell r="BN33">
            <v>0</v>
          </cell>
          <cell r="BP33">
            <v>0</v>
          </cell>
          <cell r="BQ33">
            <v>0</v>
          </cell>
          <cell r="BR33">
            <v>0</v>
          </cell>
          <cell r="BS33">
            <v>0</v>
          </cell>
          <cell r="BT33">
            <v>0</v>
          </cell>
          <cell r="BU33">
            <v>0</v>
          </cell>
          <cell r="CA33">
            <v>0</v>
          </cell>
          <cell r="CB33">
            <v>0</v>
          </cell>
          <cell r="CC33">
            <v>0</v>
          </cell>
          <cell r="CH33">
            <v>0</v>
          </cell>
          <cell r="CI33">
            <v>0</v>
          </cell>
          <cell r="CJ33">
            <v>0</v>
          </cell>
          <cell r="CK33">
            <v>0</v>
          </cell>
          <cell r="CL33">
            <v>0</v>
          </cell>
          <cell r="CR33">
            <v>0</v>
          </cell>
          <cell r="CS33">
            <v>0</v>
          </cell>
          <cell r="CT33">
            <v>0</v>
          </cell>
          <cell r="CU33">
            <v>0</v>
          </cell>
          <cell r="CV33">
            <v>0</v>
          </cell>
          <cell r="CW33">
            <v>0</v>
          </cell>
          <cell r="CX33">
            <v>0</v>
          </cell>
          <cell r="CY33">
            <v>0</v>
          </cell>
          <cell r="CZ33">
            <v>0</v>
          </cell>
          <cell r="DA33">
            <v>0</v>
          </cell>
          <cell r="DC33">
            <v>38749</v>
          </cell>
          <cell r="DD33">
            <v>146186.20259698492</v>
          </cell>
          <cell r="DE33">
            <v>40657.966654984564</v>
          </cell>
          <cell r="DF33">
            <v>0</v>
          </cell>
          <cell r="DG33">
            <v>0</v>
          </cell>
          <cell r="DH33">
            <v>0</v>
          </cell>
          <cell r="DI33">
            <v>0</v>
          </cell>
          <cell r="DJ33">
            <v>0</v>
          </cell>
          <cell r="DK33">
            <v>186844.16925196949</v>
          </cell>
        </row>
        <row r="34">
          <cell r="A34">
            <v>38777</v>
          </cell>
          <cell r="B34">
            <v>5468.289322593685</v>
          </cell>
          <cell r="C34">
            <v>87865.434010476849</v>
          </cell>
          <cell r="D34">
            <v>9404.5689186475229</v>
          </cell>
          <cell r="E34">
            <v>7600.1239230799329</v>
          </cell>
          <cell r="F34">
            <v>10972.862530542889</v>
          </cell>
          <cell r="G34">
            <v>2628.5976039984148</v>
          </cell>
          <cell r="H34">
            <v>111.98558836395001</v>
          </cell>
          <cell r="I34">
            <v>21.913611351450001</v>
          </cell>
          <cell r="J34">
            <v>0</v>
          </cell>
          <cell r="K34">
            <v>0</v>
          </cell>
          <cell r="L34">
            <v>0</v>
          </cell>
          <cell r="M34">
            <v>482.25574453917005</v>
          </cell>
          <cell r="N34">
            <v>0</v>
          </cell>
          <cell r="O34">
            <v>0</v>
          </cell>
          <cell r="P34">
            <v>363.87266785375266</v>
          </cell>
          <cell r="Q34">
            <v>236.0959367013873</v>
          </cell>
          <cell r="R34">
            <v>2207.8478093795125</v>
          </cell>
          <cell r="S34">
            <v>2137.1772422600302</v>
          </cell>
          <cell r="T34">
            <v>890.64956142129313</v>
          </cell>
          <cell r="U34">
            <v>3446.2992565247941</v>
          </cell>
          <cell r="V34">
            <v>64.761007408341953</v>
          </cell>
          <cell r="W34">
            <v>5165.2439534648611</v>
          </cell>
          <cell r="X34">
            <v>115.04292448984</v>
          </cell>
          <cell r="Y34">
            <v>40.20417829817076</v>
          </cell>
          <cell r="Z34">
            <v>740.45829675726611</v>
          </cell>
          <cell r="AA34">
            <v>1329.4269115973655</v>
          </cell>
          <cell r="AB34">
            <v>8711.786621140247</v>
          </cell>
          <cell r="AC34">
            <v>5448.5711240897726</v>
          </cell>
          <cell r="AD34">
            <v>248.61206128623155</v>
          </cell>
          <cell r="AE34">
            <v>486.06750411074324</v>
          </cell>
          <cell r="AF34">
            <v>218.91890550037036</v>
          </cell>
          <cell r="AG34">
            <v>388.119845809563</v>
          </cell>
          <cell r="AH34">
            <v>2229.781166195583</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C34">
            <v>38777</v>
          </cell>
          <cell r="BD34">
            <v>0</v>
          </cell>
          <cell r="BE34">
            <v>0</v>
          </cell>
          <cell r="BF34">
            <v>0</v>
          </cell>
          <cell r="BG34">
            <v>0</v>
          </cell>
          <cell r="BH34">
            <v>0</v>
          </cell>
          <cell r="BI34">
            <v>0</v>
          </cell>
          <cell r="BJ34">
            <v>0</v>
          </cell>
          <cell r="BK34">
            <v>0</v>
          </cell>
          <cell r="BL34">
            <v>0</v>
          </cell>
          <cell r="BM34">
            <v>0</v>
          </cell>
          <cell r="BN34">
            <v>0</v>
          </cell>
          <cell r="BP34">
            <v>0</v>
          </cell>
          <cell r="BQ34">
            <v>0</v>
          </cell>
          <cell r="BR34">
            <v>0</v>
          </cell>
          <cell r="BS34">
            <v>0</v>
          </cell>
          <cell r="BT34">
            <v>0</v>
          </cell>
          <cell r="BU34">
            <v>0</v>
          </cell>
          <cell r="CA34">
            <v>0</v>
          </cell>
          <cell r="CB34">
            <v>0</v>
          </cell>
          <cell r="CC34">
            <v>0</v>
          </cell>
          <cell r="CH34">
            <v>0</v>
          </cell>
          <cell r="CI34">
            <v>0</v>
          </cell>
          <cell r="CJ34">
            <v>0</v>
          </cell>
          <cell r="CK34">
            <v>0</v>
          </cell>
          <cell r="CL34">
            <v>0</v>
          </cell>
          <cell r="CR34">
            <v>0</v>
          </cell>
          <cell r="CS34">
            <v>0</v>
          </cell>
          <cell r="CT34">
            <v>0</v>
          </cell>
          <cell r="CU34">
            <v>0</v>
          </cell>
          <cell r="CV34">
            <v>0</v>
          </cell>
          <cell r="CW34">
            <v>0</v>
          </cell>
          <cell r="CX34">
            <v>0</v>
          </cell>
          <cell r="CY34">
            <v>0</v>
          </cell>
          <cell r="CZ34">
            <v>0</v>
          </cell>
          <cell r="DA34">
            <v>0</v>
          </cell>
          <cell r="DC34">
            <v>38777</v>
          </cell>
          <cell r="DD34">
            <v>124556.03125359386</v>
          </cell>
          <cell r="DE34">
            <v>34468.936974289129</v>
          </cell>
          <cell r="DF34">
            <v>0</v>
          </cell>
          <cell r="DG34">
            <v>0</v>
          </cell>
          <cell r="DH34">
            <v>0</v>
          </cell>
          <cell r="DI34">
            <v>0</v>
          </cell>
          <cell r="DJ34">
            <v>0</v>
          </cell>
          <cell r="DK34">
            <v>159024.96822788299</v>
          </cell>
        </row>
        <row r="35">
          <cell r="A35">
            <v>38808</v>
          </cell>
          <cell r="B35">
            <v>4510.4790935047622</v>
          </cell>
          <cell r="C35">
            <v>53985.224191522648</v>
          </cell>
          <cell r="D35">
            <v>6728.3565611271661</v>
          </cell>
          <cell r="E35">
            <v>5827.4404951684128</v>
          </cell>
          <cell r="F35">
            <v>7286.2937897800221</v>
          </cell>
          <cell r="G35">
            <v>2359.0876290790197</v>
          </cell>
          <cell r="H35">
            <v>78.787270117079998</v>
          </cell>
          <cell r="I35">
            <v>19.490965958099999</v>
          </cell>
          <cell r="J35">
            <v>0</v>
          </cell>
          <cell r="K35">
            <v>0</v>
          </cell>
          <cell r="L35">
            <v>0</v>
          </cell>
          <cell r="M35">
            <v>428.94026681225995</v>
          </cell>
          <cell r="N35">
            <v>0</v>
          </cell>
          <cell r="O35">
            <v>0</v>
          </cell>
          <cell r="P35">
            <v>212.95098758951423</v>
          </cell>
          <cell r="Q35">
            <v>131.66365520454494</v>
          </cell>
          <cell r="R35">
            <v>1545.4112663965684</v>
          </cell>
          <cell r="S35">
            <v>1474.6330879314391</v>
          </cell>
          <cell r="T35">
            <v>444.52201671075045</v>
          </cell>
          <cell r="U35">
            <v>1898.472020339412</v>
          </cell>
          <cell r="V35">
            <v>36.661567475129203</v>
          </cell>
          <cell r="W35">
            <v>3010.2512932008744</v>
          </cell>
          <cell r="X35">
            <v>61.944165830527908</v>
          </cell>
          <cell r="Y35">
            <v>23.582084600359032</v>
          </cell>
          <cell r="Z35">
            <v>457.79161138120924</v>
          </cell>
          <cell r="AA35">
            <v>748.62965668537231</v>
          </cell>
          <cell r="AB35">
            <v>5049.6120213847789</v>
          </cell>
          <cell r="AC35">
            <v>2997.5044477438141</v>
          </cell>
          <cell r="AD35">
            <v>171.63692382895493</v>
          </cell>
          <cell r="AE35">
            <v>343.98323484085478</v>
          </cell>
          <cell r="AF35">
            <v>122.02870107246561</v>
          </cell>
          <cell r="AG35">
            <v>213.14320448896859</v>
          </cell>
          <cell r="AH35">
            <v>1314.3612266841583</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C35">
            <v>38808</v>
          </cell>
          <cell r="BD35">
            <v>0</v>
          </cell>
          <cell r="BE35">
            <v>0</v>
          </cell>
          <cell r="BF35">
            <v>0</v>
          </cell>
          <cell r="BG35">
            <v>0</v>
          </cell>
          <cell r="BH35">
            <v>0</v>
          </cell>
          <cell r="BI35">
            <v>0</v>
          </cell>
          <cell r="BJ35">
            <v>0</v>
          </cell>
          <cell r="BK35">
            <v>0</v>
          </cell>
          <cell r="BL35">
            <v>0</v>
          </cell>
          <cell r="BM35">
            <v>0</v>
          </cell>
          <cell r="BN35">
            <v>0</v>
          </cell>
          <cell r="BP35">
            <v>0</v>
          </cell>
          <cell r="BQ35">
            <v>0</v>
          </cell>
          <cell r="BR35">
            <v>0</v>
          </cell>
          <cell r="BS35">
            <v>0</v>
          </cell>
          <cell r="BT35">
            <v>0</v>
          </cell>
          <cell r="BU35">
            <v>0</v>
          </cell>
          <cell r="CA35">
            <v>0</v>
          </cell>
          <cell r="CB35">
            <v>0</v>
          </cell>
          <cell r="CC35">
            <v>0</v>
          </cell>
          <cell r="CH35">
            <v>0</v>
          </cell>
          <cell r="CI35">
            <v>0</v>
          </cell>
          <cell r="CJ35">
            <v>0</v>
          </cell>
          <cell r="CK35">
            <v>0</v>
          </cell>
          <cell r="CL35">
            <v>0</v>
          </cell>
          <cell r="CR35">
            <v>0</v>
          </cell>
          <cell r="CS35">
            <v>0</v>
          </cell>
          <cell r="CT35">
            <v>0</v>
          </cell>
          <cell r="CU35">
            <v>0</v>
          </cell>
          <cell r="CV35">
            <v>0</v>
          </cell>
          <cell r="CW35">
            <v>0</v>
          </cell>
          <cell r="CX35">
            <v>0</v>
          </cell>
          <cell r="CY35">
            <v>0</v>
          </cell>
          <cell r="CZ35">
            <v>0</v>
          </cell>
          <cell r="DA35">
            <v>0</v>
          </cell>
          <cell r="DC35">
            <v>38808</v>
          </cell>
          <cell r="DD35">
            <v>81224.100263069471</v>
          </cell>
          <cell r="DE35">
            <v>20258.7831733897</v>
          </cell>
          <cell r="DF35">
            <v>0</v>
          </cell>
          <cell r="DG35">
            <v>0</v>
          </cell>
          <cell r="DH35">
            <v>0</v>
          </cell>
          <cell r="DI35">
            <v>0</v>
          </cell>
          <cell r="DJ35">
            <v>0</v>
          </cell>
          <cell r="DK35">
            <v>101482.88343645917</v>
          </cell>
        </row>
        <row r="36">
          <cell r="A36">
            <v>38838</v>
          </cell>
          <cell r="B36">
            <v>3800.0968020160612</v>
          </cell>
          <cell r="C36">
            <v>30981.733193191332</v>
          </cell>
          <cell r="D36">
            <v>4344.1418188625648</v>
          </cell>
          <cell r="E36">
            <v>4339.217598377938</v>
          </cell>
          <cell r="F36">
            <v>4042.5764837898446</v>
          </cell>
          <cell r="G36">
            <v>2185.8083222311648</v>
          </cell>
          <cell r="H36">
            <v>51.592490262639991</v>
          </cell>
          <cell r="I36">
            <v>17.961436637949998</v>
          </cell>
          <cell r="J36">
            <v>0</v>
          </cell>
          <cell r="K36">
            <v>0</v>
          </cell>
          <cell r="L36">
            <v>0</v>
          </cell>
          <cell r="M36">
            <v>395.27971268206994</v>
          </cell>
          <cell r="N36">
            <v>0</v>
          </cell>
          <cell r="O36">
            <v>0</v>
          </cell>
          <cell r="P36">
            <v>120.53374439231487</v>
          </cell>
          <cell r="Q36">
            <v>66.482332817323709</v>
          </cell>
          <cell r="R36">
            <v>1187.7174895899434</v>
          </cell>
          <cell r="S36">
            <v>1111.3042514434335</v>
          </cell>
          <cell r="T36">
            <v>156.81197049749676</v>
          </cell>
          <cell r="U36">
            <v>928.23863284370771</v>
          </cell>
          <cell r="V36">
            <v>19.220294584639234</v>
          </cell>
          <cell r="W36">
            <v>1688.2456508427408</v>
          </cell>
          <cell r="X36">
            <v>28.410004230732866</v>
          </cell>
          <cell r="Y36">
            <v>13.413576888116371</v>
          </cell>
          <cell r="Z36">
            <v>289.32838553139555</v>
          </cell>
          <cell r="AA36">
            <v>387.41208684988209</v>
          </cell>
          <cell r="AB36">
            <v>2770.1651830305859</v>
          </cell>
          <cell r="AC36">
            <v>1460.3952689285111</v>
          </cell>
          <cell r="AD36">
            <v>129.44948993013065</v>
          </cell>
          <cell r="AE36">
            <v>268.24483829738938</v>
          </cell>
          <cell r="AF36">
            <v>61.544848513717909</v>
          </cell>
          <cell r="AG36">
            <v>103.34597027217349</v>
          </cell>
          <cell r="AH36">
            <v>755.58406356756666</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C36">
            <v>38838</v>
          </cell>
          <cell r="BD36">
            <v>0</v>
          </cell>
          <cell r="BE36">
            <v>0</v>
          </cell>
          <cell r="BF36">
            <v>0</v>
          </cell>
          <cell r="BG36">
            <v>0</v>
          </cell>
          <cell r="BH36">
            <v>0</v>
          </cell>
          <cell r="BI36">
            <v>0</v>
          </cell>
          <cell r="BJ36">
            <v>0</v>
          </cell>
          <cell r="BK36">
            <v>0</v>
          </cell>
          <cell r="BL36">
            <v>0</v>
          </cell>
          <cell r="BM36">
            <v>0</v>
          </cell>
          <cell r="BN36">
            <v>0</v>
          </cell>
          <cell r="BP36">
            <v>0</v>
          </cell>
          <cell r="BQ36">
            <v>0</v>
          </cell>
          <cell r="BR36">
            <v>0</v>
          </cell>
          <cell r="BS36">
            <v>0</v>
          </cell>
          <cell r="BT36">
            <v>0</v>
          </cell>
          <cell r="BU36">
            <v>0</v>
          </cell>
          <cell r="CA36">
            <v>0</v>
          </cell>
          <cell r="CB36">
            <v>0</v>
          </cell>
          <cell r="CC36">
            <v>0</v>
          </cell>
          <cell r="CH36">
            <v>0</v>
          </cell>
          <cell r="CI36">
            <v>0</v>
          </cell>
          <cell r="CJ36">
            <v>0</v>
          </cell>
          <cell r="CK36">
            <v>0</v>
          </cell>
          <cell r="CL36">
            <v>0</v>
          </cell>
          <cell r="CR36">
            <v>0</v>
          </cell>
          <cell r="CS36">
            <v>0</v>
          </cell>
          <cell r="CT36">
            <v>0</v>
          </cell>
          <cell r="CU36">
            <v>0</v>
          </cell>
          <cell r="CV36">
            <v>0</v>
          </cell>
          <cell r="CW36">
            <v>0</v>
          </cell>
          <cell r="CX36">
            <v>0</v>
          </cell>
          <cell r="CY36">
            <v>0</v>
          </cell>
          <cell r="CZ36">
            <v>0</v>
          </cell>
          <cell r="DA36">
            <v>0</v>
          </cell>
          <cell r="DC36">
            <v>38838</v>
          </cell>
          <cell r="DD36">
            <v>50158.407858051563</v>
          </cell>
          <cell r="DE36">
            <v>11545.848083051802</v>
          </cell>
          <cell r="DF36">
            <v>0</v>
          </cell>
          <cell r="DG36">
            <v>0</v>
          </cell>
          <cell r="DH36">
            <v>0</v>
          </cell>
          <cell r="DI36">
            <v>0</v>
          </cell>
          <cell r="DJ36">
            <v>0</v>
          </cell>
          <cell r="DK36">
            <v>61704.255941103365</v>
          </cell>
        </row>
        <row r="37">
          <cell r="A37">
            <v>38869</v>
          </cell>
          <cell r="B37">
            <v>3193.8962700525549</v>
          </cell>
          <cell r="C37">
            <v>15429.209172225739</v>
          </cell>
          <cell r="D37">
            <v>2426.6228843582908</v>
          </cell>
          <cell r="E37">
            <v>3403.7936368584105</v>
          </cell>
          <cell r="F37">
            <v>2033.9438200052255</v>
          </cell>
          <cell r="G37">
            <v>2047.6020764714697</v>
          </cell>
          <cell r="H37">
            <v>65.91775467862</v>
          </cell>
          <cell r="I37">
            <v>16.741495786600002</v>
          </cell>
          <cell r="J37">
            <v>0</v>
          </cell>
          <cell r="K37">
            <v>0</v>
          </cell>
          <cell r="L37">
            <v>0</v>
          </cell>
          <cell r="M37">
            <v>368.43231294836005</v>
          </cell>
          <cell r="N37">
            <v>0</v>
          </cell>
          <cell r="O37">
            <v>0</v>
          </cell>
          <cell r="P37">
            <v>71.323546875717753</v>
          </cell>
          <cell r="Q37">
            <v>32.981865643671398</v>
          </cell>
          <cell r="R37">
            <v>950.26707868003405</v>
          </cell>
          <cell r="S37">
            <v>876.31042042796355</v>
          </cell>
          <cell r="T37">
            <v>17.843195008578768</v>
          </cell>
          <cell r="U37">
            <v>433.57697378691313</v>
          </cell>
          <cell r="V37">
            <v>10.162988777359161</v>
          </cell>
          <cell r="W37">
            <v>986.6487933263677</v>
          </cell>
          <cell r="X37">
            <v>11.552296463781019</v>
          </cell>
          <cell r="Y37">
            <v>7.9891972998371212</v>
          </cell>
          <cell r="Z37">
            <v>195.09006602623995</v>
          </cell>
          <cell r="AA37">
            <v>200.5245504549487</v>
          </cell>
          <cell r="AB37">
            <v>1586.102271906746</v>
          </cell>
          <cell r="AC37">
            <v>677.38232198182243</v>
          </cell>
          <cell r="AD37">
            <v>102.13666498845765</v>
          </cell>
          <cell r="AE37">
            <v>216.87519527399178</v>
          </cell>
          <cell r="AF37">
            <v>30.468212309228548</v>
          </cell>
          <cell r="AG37">
            <v>47.47787230298254</v>
          </cell>
          <cell r="AH37">
            <v>456.30070543847881</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C37">
            <v>38869</v>
          </cell>
          <cell r="BD37">
            <v>0</v>
          </cell>
          <cell r="BE37">
            <v>0</v>
          </cell>
          <cell r="BF37">
            <v>0</v>
          </cell>
          <cell r="BG37">
            <v>0</v>
          </cell>
          <cell r="BH37">
            <v>0</v>
          </cell>
          <cell r="BI37">
            <v>0</v>
          </cell>
          <cell r="BJ37">
            <v>0</v>
          </cell>
          <cell r="BK37">
            <v>0</v>
          </cell>
          <cell r="BL37">
            <v>0</v>
          </cell>
          <cell r="BM37">
            <v>0</v>
          </cell>
          <cell r="BN37">
            <v>0</v>
          </cell>
          <cell r="BP37">
            <v>0</v>
          </cell>
          <cell r="BQ37">
            <v>0</v>
          </cell>
          <cell r="BR37">
            <v>0</v>
          </cell>
          <cell r="BS37">
            <v>0</v>
          </cell>
          <cell r="BT37">
            <v>0</v>
          </cell>
          <cell r="BU37">
            <v>0</v>
          </cell>
          <cell r="CA37">
            <v>0</v>
          </cell>
          <cell r="CB37">
            <v>0</v>
          </cell>
          <cell r="CC37">
            <v>0</v>
          </cell>
          <cell r="CH37">
            <v>0</v>
          </cell>
          <cell r="CI37">
            <v>0</v>
          </cell>
          <cell r="CJ37">
            <v>0</v>
          </cell>
          <cell r="CK37">
            <v>0</v>
          </cell>
          <cell r="CL37">
            <v>0</v>
          </cell>
          <cell r="CR37">
            <v>0</v>
          </cell>
          <cell r="CS37">
            <v>0</v>
          </cell>
          <cell r="CT37">
            <v>0</v>
          </cell>
          <cell r="CU37">
            <v>0</v>
          </cell>
          <cell r="CV37">
            <v>0</v>
          </cell>
          <cell r="CW37">
            <v>0</v>
          </cell>
          <cell r="CX37">
            <v>0</v>
          </cell>
          <cell r="CY37">
            <v>0</v>
          </cell>
          <cell r="CZ37">
            <v>0</v>
          </cell>
          <cell r="DA37">
            <v>0</v>
          </cell>
          <cell r="DC37">
            <v>38869</v>
          </cell>
          <cell r="DD37">
            <v>28986.15942338527</v>
          </cell>
          <cell r="DE37">
            <v>6911.0142169731216</v>
          </cell>
          <cell r="DF37">
            <v>0</v>
          </cell>
          <cell r="DG37">
            <v>0</v>
          </cell>
          <cell r="DH37">
            <v>0</v>
          </cell>
          <cell r="DI37">
            <v>0</v>
          </cell>
          <cell r="DJ37">
            <v>0</v>
          </cell>
          <cell r="DK37">
            <v>35897.173640358393</v>
          </cell>
        </row>
        <row r="38">
          <cell r="A38">
            <v>38899</v>
          </cell>
          <cell r="B38">
            <v>2932.1425444340221</v>
          </cell>
          <cell r="C38">
            <v>7779.2552648349074</v>
          </cell>
          <cell r="D38">
            <v>1497.4776653311696</v>
          </cell>
          <cell r="E38">
            <v>3119.3525508355892</v>
          </cell>
          <cell r="F38">
            <v>1408.4395970451217</v>
          </cell>
          <cell r="G38">
            <v>2009.453051356425</v>
          </cell>
          <cell r="H38">
            <v>91.669813992950026</v>
          </cell>
          <cell r="I38">
            <v>16.404755909749998</v>
          </cell>
          <cell r="J38">
            <v>0</v>
          </cell>
          <cell r="K38">
            <v>0</v>
          </cell>
          <cell r="L38">
            <v>0</v>
          </cell>
          <cell r="M38">
            <v>361.02163392235002</v>
          </cell>
          <cell r="N38">
            <v>0</v>
          </cell>
          <cell r="O38">
            <v>0</v>
          </cell>
          <cell r="P38">
            <v>68.186514713969146</v>
          </cell>
          <cell r="Q38">
            <v>30.607065796600359</v>
          </cell>
          <cell r="R38">
            <v>944.44131485570551</v>
          </cell>
          <cell r="S38">
            <v>869.55983202276923</v>
          </cell>
          <cell r="T38">
            <v>6.1642164839389935</v>
          </cell>
          <cell r="U38">
            <v>397.69037455475586</v>
          </cell>
          <cell r="V38">
            <v>9.5400688347050124</v>
          </cell>
          <cell r="W38">
            <v>941.45941612562206</v>
          </cell>
          <cell r="X38">
            <v>10.27978508804166</v>
          </cell>
          <cell r="Y38">
            <v>7.6453615346076118</v>
          </cell>
          <cell r="Z38">
            <v>189.98134212738321</v>
          </cell>
          <cell r="AA38">
            <v>187.53029778496759</v>
          </cell>
          <cell r="AB38">
            <v>1502.3010316936204</v>
          </cell>
          <cell r="AC38">
            <v>620.43917385427005</v>
          </cell>
          <cell r="AD38">
            <v>101.35643685043934</v>
          </cell>
          <cell r="AE38">
            <v>215.78838686127312</v>
          </cell>
          <cell r="AF38">
            <v>28.263278084611333</v>
          </cell>
          <cell r="AG38">
            <v>43.401858745282716</v>
          </cell>
          <cell r="AH38">
            <v>437.56821164279785</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C38">
            <v>38899</v>
          </cell>
          <cell r="BD38">
            <v>0</v>
          </cell>
          <cell r="BE38">
            <v>0</v>
          </cell>
          <cell r="BF38">
            <v>0</v>
          </cell>
          <cell r="BG38">
            <v>0</v>
          </cell>
          <cell r="BH38">
            <v>0</v>
          </cell>
          <cell r="BI38">
            <v>0</v>
          </cell>
          <cell r="BJ38">
            <v>0</v>
          </cell>
          <cell r="BK38">
            <v>0</v>
          </cell>
          <cell r="BL38">
            <v>0</v>
          </cell>
          <cell r="BM38">
            <v>0</v>
          </cell>
          <cell r="BN38">
            <v>0</v>
          </cell>
          <cell r="BP38">
            <v>0</v>
          </cell>
          <cell r="BQ38">
            <v>0</v>
          </cell>
          <cell r="BR38">
            <v>0</v>
          </cell>
          <cell r="BS38">
            <v>0</v>
          </cell>
          <cell r="BT38">
            <v>0</v>
          </cell>
          <cell r="BU38">
            <v>0</v>
          </cell>
          <cell r="CA38">
            <v>0</v>
          </cell>
          <cell r="CB38">
            <v>0</v>
          </cell>
          <cell r="CC38">
            <v>0</v>
          </cell>
          <cell r="CH38">
            <v>0</v>
          </cell>
          <cell r="CI38">
            <v>0</v>
          </cell>
          <cell r="CJ38">
            <v>0</v>
          </cell>
          <cell r="CK38">
            <v>0</v>
          </cell>
          <cell r="CL38">
            <v>0</v>
          </cell>
          <cell r="CR38">
            <v>0</v>
          </cell>
          <cell r="CS38">
            <v>0</v>
          </cell>
          <cell r="CT38">
            <v>0</v>
          </cell>
          <cell r="CU38">
            <v>0</v>
          </cell>
          <cell r="CV38">
            <v>0</v>
          </cell>
          <cell r="CW38">
            <v>0</v>
          </cell>
          <cell r="CX38">
            <v>0</v>
          </cell>
          <cell r="CY38">
            <v>0</v>
          </cell>
          <cell r="CZ38">
            <v>0</v>
          </cell>
          <cell r="DA38">
            <v>0</v>
          </cell>
          <cell r="DC38">
            <v>38899</v>
          </cell>
          <cell r="DD38">
            <v>19215.216877662282</v>
          </cell>
          <cell r="DE38">
            <v>6612.2039676553613</v>
          </cell>
          <cell r="DF38">
            <v>0</v>
          </cell>
          <cell r="DG38">
            <v>0</v>
          </cell>
          <cell r="DH38">
            <v>0</v>
          </cell>
          <cell r="DI38">
            <v>0</v>
          </cell>
          <cell r="DJ38">
            <v>0</v>
          </cell>
          <cell r="DK38">
            <v>25827.420845317643</v>
          </cell>
        </row>
        <row r="39">
          <cell r="A39">
            <v>38930</v>
          </cell>
          <cell r="B39">
            <v>2909.3542621353554</v>
          </cell>
          <cell r="C39">
            <v>8850.2648028300737</v>
          </cell>
          <cell r="D39">
            <v>1285.1169934914635</v>
          </cell>
          <cell r="E39">
            <v>3180.9438069461753</v>
          </cell>
          <cell r="F39">
            <v>1452.0549243672917</v>
          </cell>
          <cell r="G39">
            <v>2047.8930382090805</v>
          </cell>
          <cell r="H39">
            <v>93.410525016880001</v>
          </cell>
          <cell r="I39">
            <v>16.722218133399998</v>
          </cell>
          <cell r="J39">
            <v>0</v>
          </cell>
          <cell r="K39">
            <v>0</v>
          </cell>
          <cell r="L39">
            <v>0</v>
          </cell>
          <cell r="M39">
            <v>368.00806708364007</v>
          </cell>
          <cell r="N39">
            <v>0</v>
          </cell>
          <cell r="O39">
            <v>0</v>
          </cell>
          <cell r="P39">
            <v>68.596130569492971</v>
          </cell>
          <cell r="Q39">
            <v>30.790931176638331</v>
          </cell>
          <cell r="R39">
            <v>950.11484339429535</v>
          </cell>
          <cell r="S39">
            <v>874.78352612148228</v>
          </cell>
          <cell r="T39">
            <v>6.2012466917343989</v>
          </cell>
          <cell r="U39">
            <v>400.07941414257141</v>
          </cell>
          <cell r="V39">
            <v>9.5973787510994235</v>
          </cell>
          <cell r="W39">
            <v>947.11503154745355</v>
          </cell>
          <cell r="X39">
            <v>10.341538691097965</v>
          </cell>
          <cell r="Y39">
            <v>7.6912894034673727</v>
          </cell>
          <cell r="Z39">
            <v>191.12261427357683</v>
          </cell>
          <cell r="AA39">
            <v>188.65684580822489</v>
          </cell>
          <cell r="AB39">
            <v>1515.7835045749516</v>
          </cell>
          <cell r="AC39">
            <v>624.16632905592394</v>
          </cell>
          <cell r="AD39">
            <v>101.96531389551924</v>
          </cell>
          <cell r="AE39">
            <v>217.08468929097012</v>
          </cell>
          <cell r="AF39">
            <v>28.433063662904932</v>
          </cell>
          <cell r="AG39">
            <v>43.662586098423574</v>
          </cell>
          <cell r="AH39">
            <v>440.19680877984104</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C39">
            <v>38930</v>
          </cell>
          <cell r="BD39">
            <v>0</v>
          </cell>
          <cell r="BE39">
            <v>0</v>
          </cell>
          <cell r="BF39">
            <v>0</v>
          </cell>
          <cell r="BG39">
            <v>0</v>
          </cell>
          <cell r="BH39">
            <v>0</v>
          </cell>
          <cell r="BI39">
            <v>0</v>
          </cell>
          <cell r="BJ39">
            <v>0</v>
          </cell>
          <cell r="BK39">
            <v>0</v>
          </cell>
          <cell r="BL39">
            <v>0</v>
          </cell>
          <cell r="BM39">
            <v>0</v>
          </cell>
          <cell r="BN39">
            <v>0</v>
          </cell>
          <cell r="BP39">
            <v>0</v>
          </cell>
          <cell r="BQ39">
            <v>0</v>
          </cell>
          <cell r="BR39">
            <v>0</v>
          </cell>
          <cell r="BS39">
            <v>0</v>
          </cell>
          <cell r="BT39">
            <v>0</v>
          </cell>
          <cell r="BU39">
            <v>0</v>
          </cell>
          <cell r="CA39">
            <v>0</v>
          </cell>
          <cell r="CB39">
            <v>0</v>
          </cell>
          <cell r="CC39">
            <v>0</v>
          </cell>
          <cell r="CH39">
            <v>0</v>
          </cell>
          <cell r="CI39">
            <v>0</v>
          </cell>
          <cell r="CJ39">
            <v>0</v>
          </cell>
          <cell r="CK39">
            <v>0</v>
          </cell>
          <cell r="CL39">
            <v>0</v>
          </cell>
          <cell r="CR39">
            <v>0</v>
          </cell>
          <cell r="CS39">
            <v>0</v>
          </cell>
          <cell r="CT39">
            <v>0</v>
          </cell>
          <cell r="CU39">
            <v>0</v>
          </cell>
          <cell r="CV39">
            <v>0</v>
          </cell>
          <cell r="CW39">
            <v>0</v>
          </cell>
          <cell r="CX39">
            <v>0</v>
          </cell>
          <cell r="CY39">
            <v>0</v>
          </cell>
          <cell r="CZ39">
            <v>0</v>
          </cell>
          <cell r="DA39">
            <v>0</v>
          </cell>
          <cell r="DC39">
            <v>38930</v>
          </cell>
          <cell r="DD39">
            <v>20203.768638213358</v>
          </cell>
          <cell r="DE39">
            <v>6656.3830859296686</v>
          </cell>
          <cell r="DF39">
            <v>0</v>
          </cell>
          <cell r="DG39">
            <v>0</v>
          </cell>
          <cell r="DH39">
            <v>0</v>
          </cell>
          <cell r="DI39">
            <v>0</v>
          </cell>
          <cell r="DJ39">
            <v>0</v>
          </cell>
          <cell r="DK39">
            <v>26860.151724143027</v>
          </cell>
        </row>
        <row r="40">
          <cell r="A40">
            <v>38961</v>
          </cell>
          <cell r="B40">
            <v>3031.7424221088404</v>
          </cell>
          <cell r="C40">
            <v>9856.1675932001981</v>
          </cell>
          <cell r="D40">
            <v>1338.1636866152664</v>
          </cell>
          <cell r="E40">
            <v>3262.9482368869008</v>
          </cell>
          <cell r="F40">
            <v>1507.3486376767637</v>
          </cell>
          <cell r="G40">
            <v>2055.6278676680549</v>
          </cell>
          <cell r="H40">
            <v>93.667991028329993</v>
          </cell>
          <cell r="I40">
            <v>16.812339115649998</v>
          </cell>
          <cell r="J40">
            <v>0</v>
          </cell>
          <cell r="K40">
            <v>0</v>
          </cell>
          <cell r="L40">
            <v>0</v>
          </cell>
          <cell r="M40">
            <v>369.99137146448999</v>
          </cell>
          <cell r="N40">
            <v>0</v>
          </cell>
          <cell r="O40">
            <v>0</v>
          </cell>
          <cell r="P40">
            <v>67.986553293354206</v>
          </cell>
          <cell r="Q40">
            <v>30.517308571389243</v>
          </cell>
          <cell r="R40">
            <v>941.67167883899208</v>
          </cell>
          <cell r="S40">
            <v>867.00979085919982</v>
          </cell>
          <cell r="T40">
            <v>6.1461395153437079</v>
          </cell>
          <cell r="U40">
            <v>396.52412148265745</v>
          </cell>
          <cell r="V40">
            <v>9.5120919579727996</v>
          </cell>
          <cell r="W40">
            <v>938.69852472224875</v>
          </cell>
          <cell r="X40">
            <v>10.249638944945131</v>
          </cell>
          <cell r="Y40">
            <v>7.6229410111362492</v>
          </cell>
          <cell r="Z40">
            <v>189.42420939781812</v>
          </cell>
          <cell r="AA40">
            <v>186.98035290348005</v>
          </cell>
          <cell r="AB40">
            <v>1522.1829611976805</v>
          </cell>
          <cell r="AC40">
            <v>618.61969533818103</v>
          </cell>
          <cell r="AD40">
            <v>101.05920246052951</v>
          </cell>
          <cell r="AE40">
            <v>215.15557328266468</v>
          </cell>
          <cell r="AF40">
            <v>28.18039417038371</v>
          </cell>
          <cell r="AG40">
            <v>43.27457995169074</v>
          </cell>
          <cell r="AH40">
            <v>436.28501420144056</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C40">
            <v>38961</v>
          </cell>
          <cell r="BD40">
            <v>0</v>
          </cell>
          <cell r="BE40">
            <v>0</v>
          </cell>
          <cell r="BF40">
            <v>0</v>
          </cell>
          <cell r="BG40">
            <v>0</v>
          </cell>
          <cell r="BH40">
            <v>0</v>
          </cell>
          <cell r="BI40">
            <v>0</v>
          </cell>
          <cell r="BJ40">
            <v>0</v>
          </cell>
          <cell r="BK40">
            <v>0</v>
          </cell>
          <cell r="BL40">
            <v>0</v>
          </cell>
          <cell r="BM40">
            <v>0</v>
          </cell>
          <cell r="BN40">
            <v>0</v>
          </cell>
          <cell r="BP40">
            <v>0</v>
          </cell>
          <cell r="BQ40">
            <v>0</v>
          </cell>
          <cell r="BR40">
            <v>0</v>
          </cell>
          <cell r="BS40">
            <v>0</v>
          </cell>
          <cell r="BT40">
            <v>0</v>
          </cell>
          <cell r="BU40">
            <v>0</v>
          </cell>
          <cell r="CA40">
            <v>0</v>
          </cell>
          <cell r="CB40">
            <v>0</v>
          </cell>
          <cell r="CC40">
            <v>0</v>
          </cell>
          <cell r="CH40">
            <v>0</v>
          </cell>
          <cell r="CI40">
            <v>0</v>
          </cell>
          <cell r="CJ40">
            <v>0</v>
          </cell>
          <cell r="CK40">
            <v>0</v>
          </cell>
          <cell r="CL40">
            <v>0</v>
          </cell>
          <cell r="CR40">
            <v>0</v>
          </cell>
          <cell r="CS40">
            <v>0</v>
          </cell>
          <cell r="CT40">
            <v>0</v>
          </cell>
          <cell r="CU40">
            <v>0</v>
          </cell>
          <cell r="CV40">
            <v>0</v>
          </cell>
          <cell r="CW40">
            <v>0</v>
          </cell>
          <cell r="CX40">
            <v>0</v>
          </cell>
          <cell r="CY40">
            <v>0</v>
          </cell>
          <cell r="CZ40">
            <v>0</v>
          </cell>
          <cell r="DA40">
            <v>0</v>
          </cell>
          <cell r="DC40">
            <v>38961</v>
          </cell>
          <cell r="DD40">
            <v>21532.470145764499</v>
          </cell>
          <cell r="DE40">
            <v>6617.1007721011083</v>
          </cell>
          <cell r="DF40">
            <v>0</v>
          </cell>
          <cell r="DG40">
            <v>0</v>
          </cell>
          <cell r="DH40">
            <v>0</v>
          </cell>
          <cell r="DI40">
            <v>0</v>
          </cell>
          <cell r="DJ40">
            <v>0</v>
          </cell>
          <cell r="DK40">
            <v>28149.570917865607</v>
          </cell>
        </row>
        <row r="41">
          <cell r="A41">
            <v>38991</v>
          </cell>
          <cell r="B41">
            <v>3258.1554219479249</v>
          </cell>
          <cell r="C41">
            <v>13697.584352097443</v>
          </cell>
          <cell r="D41">
            <v>1800.3031483361267</v>
          </cell>
          <cell r="E41">
            <v>3922.9271863418994</v>
          </cell>
          <cell r="F41">
            <v>2872.9925853288028</v>
          </cell>
          <cell r="G41">
            <v>2168.2717916870847</v>
          </cell>
          <cell r="H41">
            <v>74.269749537479996</v>
          </cell>
          <cell r="I41">
            <v>17.806642403550001</v>
          </cell>
          <cell r="J41">
            <v>0</v>
          </cell>
          <cell r="K41">
            <v>0</v>
          </cell>
          <cell r="L41">
            <v>0</v>
          </cell>
          <cell r="M41">
            <v>391.87313548382997</v>
          </cell>
          <cell r="N41">
            <v>0</v>
          </cell>
          <cell r="O41">
            <v>0</v>
          </cell>
          <cell r="P41">
            <v>141.7753435440014</v>
          </cell>
          <cell r="Q41">
            <v>81.8705515660656</v>
          </cell>
          <cell r="R41">
            <v>1254.103919238783</v>
          </cell>
          <cell r="S41">
            <v>1180.8241311286565</v>
          </cell>
          <cell r="T41">
            <v>227.73422291295321</v>
          </cell>
          <cell r="U41">
            <v>1158.6411109830731</v>
          </cell>
          <cell r="V41">
            <v>23.306484496818349</v>
          </cell>
          <cell r="W41">
            <v>1992.8906061638422</v>
          </cell>
          <cell r="X41">
            <v>36.454002744460979</v>
          </cell>
          <cell r="Y41">
            <v>15.747428963300152</v>
          </cell>
          <cell r="Z41">
            <v>326.52100965400967</v>
          </cell>
          <cell r="AA41">
            <v>472.2728675585264</v>
          </cell>
          <cell r="AB41">
            <v>3352.1089463955282</v>
          </cell>
          <cell r="AC41">
            <v>1825.6378930511821</v>
          </cell>
          <cell r="AD41">
            <v>137.51265648984071</v>
          </cell>
          <cell r="AE41">
            <v>281.93382041898127</v>
          </cell>
          <cell r="AF41">
            <v>75.82728298874116</v>
          </cell>
          <cell r="AG41">
            <v>129.45693432080054</v>
          </cell>
          <cell r="AH41">
            <v>883.42762242529614</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C41">
            <v>38991</v>
          </cell>
          <cell r="BD41">
            <v>0</v>
          </cell>
          <cell r="BE41">
            <v>0</v>
          </cell>
          <cell r="BF41">
            <v>0</v>
          </cell>
          <cell r="BG41">
            <v>0</v>
          </cell>
          <cell r="BH41">
            <v>0</v>
          </cell>
          <cell r="BI41">
            <v>0</v>
          </cell>
          <cell r="BJ41">
            <v>0</v>
          </cell>
          <cell r="BK41">
            <v>0</v>
          </cell>
          <cell r="BL41">
            <v>0</v>
          </cell>
          <cell r="BM41">
            <v>0</v>
          </cell>
          <cell r="BN41">
            <v>0</v>
          </cell>
          <cell r="BP41">
            <v>0</v>
          </cell>
          <cell r="BQ41">
            <v>0</v>
          </cell>
          <cell r="BR41">
            <v>0</v>
          </cell>
          <cell r="BS41">
            <v>0</v>
          </cell>
          <cell r="BT41">
            <v>0</v>
          </cell>
          <cell r="BU41">
            <v>0</v>
          </cell>
          <cell r="CA41">
            <v>0</v>
          </cell>
          <cell r="CB41">
            <v>0</v>
          </cell>
          <cell r="CC41">
            <v>0</v>
          </cell>
          <cell r="CH41">
            <v>0</v>
          </cell>
          <cell r="CI41">
            <v>0</v>
          </cell>
          <cell r="CJ41">
            <v>0</v>
          </cell>
          <cell r="CK41">
            <v>0</v>
          </cell>
          <cell r="CL41">
            <v>0</v>
          </cell>
          <cell r="CR41">
            <v>0</v>
          </cell>
          <cell r="CS41">
            <v>0</v>
          </cell>
          <cell r="CT41">
            <v>0</v>
          </cell>
          <cell r="CU41">
            <v>0</v>
          </cell>
          <cell r="CV41">
            <v>0</v>
          </cell>
          <cell r="CW41">
            <v>0</v>
          </cell>
          <cell r="CX41">
            <v>0</v>
          </cell>
          <cell r="CY41">
            <v>0</v>
          </cell>
          <cell r="CZ41">
            <v>0</v>
          </cell>
          <cell r="DA41">
            <v>0</v>
          </cell>
          <cell r="DC41">
            <v>38991</v>
          </cell>
          <cell r="DD41">
            <v>28204.184013164144</v>
          </cell>
          <cell r="DE41">
            <v>13598.046835044859</v>
          </cell>
          <cell r="DF41">
            <v>0</v>
          </cell>
          <cell r="DG41">
            <v>0</v>
          </cell>
          <cell r="DH41">
            <v>0</v>
          </cell>
          <cell r="DI41">
            <v>0</v>
          </cell>
          <cell r="DJ41">
            <v>0</v>
          </cell>
          <cell r="DK41">
            <v>41802.230848209001</v>
          </cell>
        </row>
        <row r="42">
          <cell r="A42">
            <v>39022</v>
          </cell>
          <cell r="B42">
            <v>3969.5525198341738</v>
          </cell>
          <cell r="C42">
            <v>34125.743985483678</v>
          </cell>
          <cell r="D42">
            <v>3484.0590521371805</v>
          </cell>
          <cell r="E42">
            <v>5479.6545784956343</v>
          </cell>
          <cell r="F42">
            <v>6370.8611765231972</v>
          </cell>
          <cell r="G42">
            <v>2430.01158123915</v>
          </cell>
          <cell r="H42">
            <v>68.327437610999993</v>
          </cell>
          <cell r="I42">
            <v>20.117008768999998</v>
          </cell>
          <cell r="J42">
            <v>0</v>
          </cell>
          <cell r="K42">
            <v>0</v>
          </cell>
          <cell r="L42">
            <v>0</v>
          </cell>
          <cell r="M42">
            <v>442.71767378740003</v>
          </cell>
          <cell r="N42">
            <v>0</v>
          </cell>
          <cell r="O42">
            <v>0</v>
          </cell>
          <cell r="P42">
            <v>248.26077035431916</v>
          </cell>
          <cell r="Q42">
            <v>156.32731572923996</v>
          </cell>
          <cell r="R42">
            <v>1691.4208247460049</v>
          </cell>
          <cell r="S42">
            <v>1621.7101790234863</v>
          </cell>
          <cell r="T42">
            <v>551.61661918439495</v>
          </cell>
          <cell r="U42">
            <v>2264.79901733611</v>
          </cell>
          <cell r="V42">
            <v>43.279632899068481</v>
          </cell>
          <cell r="W42">
            <v>3514.8829532622713</v>
          </cell>
          <cell r="X42">
            <v>74.557927078910609</v>
          </cell>
          <cell r="Y42">
            <v>27.469120983242245</v>
          </cell>
          <cell r="Z42">
            <v>523.05831006689345</v>
          </cell>
          <cell r="AA42">
            <v>885.55512545541058</v>
          </cell>
          <cell r="AB42">
            <v>6043.4260536254978</v>
          </cell>
          <cell r="AC42">
            <v>3577.7324290709194</v>
          </cell>
          <cell r="AD42">
            <v>188.71991806874016</v>
          </cell>
          <cell r="AE42">
            <v>375.11656903052716</v>
          </cell>
          <cell r="AF42">
            <v>144.91301236564718</v>
          </cell>
          <cell r="AG42">
            <v>254.57687558261216</v>
          </cell>
          <cell r="AH42">
            <v>1528.2001649842437</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C42">
            <v>39022</v>
          </cell>
          <cell r="BD42">
            <v>0</v>
          </cell>
          <cell r="BE42">
            <v>0</v>
          </cell>
          <cell r="BF42">
            <v>0</v>
          </cell>
          <cell r="BG42">
            <v>0</v>
          </cell>
          <cell r="BH42">
            <v>0</v>
          </cell>
          <cell r="BI42">
            <v>0</v>
          </cell>
          <cell r="BJ42">
            <v>0</v>
          </cell>
          <cell r="BK42">
            <v>0</v>
          </cell>
          <cell r="BL42">
            <v>0</v>
          </cell>
          <cell r="BM42">
            <v>0</v>
          </cell>
          <cell r="BN42">
            <v>0</v>
          </cell>
          <cell r="BP42">
            <v>0</v>
          </cell>
          <cell r="BQ42">
            <v>0</v>
          </cell>
          <cell r="BR42">
            <v>0</v>
          </cell>
          <cell r="BS42">
            <v>0</v>
          </cell>
          <cell r="BT42">
            <v>0</v>
          </cell>
          <cell r="BU42">
            <v>0</v>
          </cell>
          <cell r="CA42">
            <v>0</v>
          </cell>
          <cell r="CB42">
            <v>0</v>
          </cell>
          <cell r="CC42">
            <v>0</v>
          </cell>
          <cell r="CH42">
            <v>0</v>
          </cell>
          <cell r="CI42">
            <v>0</v>
          </cell>
          <cell r="CJ42">
            <v>0</v>
          </cell>
          <cell r="CK42">
            <v>0</v>
          </cell>
          <cell r="CL42">
            <v>0</v>
          </cell>
          <cell r="CR42">
            <v>0</v>
          </cell>
          <cell r="CS42">
            <v>0</v>
          </cell>
          <cell r="CT42">
            <v>0</v>
          </cell>
          <cell r="CU42">
            <v>0</v>
          </cell>
          <cell r="CV42">
            <v>0</v>
          </cell>
          <cell r="CW42">
            <v>0</v>
          </cell>
          <cell r="CX42">
            <v>0</v>
          </cell>
          <cell r="CY42">
            <v>0</v>
          </cell>
          <cell r="CZ42">
            <v>0</v>
          </cell>
          <cell r="DA42">
            <v>0</v>
          </cell>
          <cell r="DC42">
            <v>39022</v>
          </cell>
          <cell r="DD42">
            <v>56391.045013880408</v>
          </cell>
          <cell r="DE42">
            <v>23715.622818847536</v>
          </cell>
          <cell r="DF42">
            <v>0</v>
          </cell>
          <cell r="DG42">
            <v>0</v>
          </cell>
          <cell r="DH42">
            <v>0</v>
          </cell>
          <cell r="DI42">
            <v>0</v>
          </cell>
          <cell r="DJ42">
            <v>0</v>
          </cell>
          <cell r="DK42">
            <v>80106.667832727951</v>
          </cell>
        </row>
        <row r="43">
          <cell r="A43">
            <v>39052</v>
          </cell>
          <cell r="B43">
            <v>4729.8769095119305</v>
          </cell>
          <cell r="C43">
            <v>68316.439943820063</v>
          </cell>
          <cell r="D43">
            <v>6171.6282011177882</v>
          </cell>
          <cell r="E43">
            <v>7167.8988967470359</v>
          </cell>
          <cell r="F43">
            <v>11089.335376435511</v>
          </cell>
          <cell r="G43">
            <v>2546.6153669939399</v>
          </cell>
          <cell r="H43">
            <v>98.878067177999995</v>
          </cell>
          <cell r="I43">
            <v>21.146265593700001</v>
          </cell>
          <cell r="J43">
            <v>0</v>
          </cell>
          <cell r="K43">
            <v>0</v>
          </cell>
          <cell r="L43">
            <v>0</v>
          </cell>
          <cell r="M43">
            <v>465.36866491602007</v>
          </cell>
          <cell r="N43">
            <v>0</v>
          </cell>
          <cell r="O43">
            <v>0</v>
          </cell>
          <cell r="P43">
            <v>385.37690070424986</v>
          </cell>
          <cell r="Q43">
            <v>252.94273110549159</v>
          </cell>
          <cell r="R43">
            <v>2225.6897269015408</v>
          </cell>
          <cell r="S43">
            <v>2163.9248046347125</v>
          </cell>
          <cell r="T43">
            <v>977.39992678020212</v>
          </cell>
          <cell r="U43">
            <v>3702.629543282927</v>
          </cell>
          <cell r="V43">
            <v>69.139152860340388</v>
          </cell>
          <cell r="W43">
            <v>5476.1169620337205</v>
          </cell>
          <cell r="X43">
            <v>124.23545336777417</v>
          </cell>
          <cell r="Y43">
            <v>42.556519171742586</v>
          </cell>
          <cell r="Z43">
            <v>773.34586029056402</v>
          </cell>
          <cell r="AA43">
            <v>1421.0661027810781</v>
          </cell>
          <cell r="AB43">
            <v>9522.8680606658108</v>
          </cell>
          <cell r="AC43">
            <v>5855.5901076164309</v>
          </cell>
          <cell r="AD43">
            <v>251.68047203197304</v>
          </cell>
          <cell r="AE43">
            <v>488.32612056623509</v>
          </cell>
          <cell r="AF43">
            <v>234.56484996195934</v>
          </cell>
          <cell r="AG43">
            <v>417.28169917587371</v>
          </cell>
          <cell r="AH43">
            <v>2357.3704450646687</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C43">
            <v>39052</v>
          </cell>
          <cell r="BD43">
            <v>0</v>
          </cell>
          <cell r="BE43">
            <v>0</v>
          </cell>
          <cell r="BF43">
            <v>0</v>
          </cell>
          <cell r="BG43">
            <v>0</v>
          </cell>
          <cell r="BH43">
            <v>0</v>
          </cell>
          <cell r="BI43">
            <v>0</v>
          </cell>
          <cell r="BJ43">
            <v>0</v>
          </cell>
          <cell r="BK43">
            <v>0</v>
          </cell>
          <cell r="BL43">
            <v>0</v>
          </cell>
          <cell r="BM43">
            <v>0</v>
          </cell>
          <cell r="BN43">
            <v>0</v>
          </cell>
          <cell r="BP43">
            <v>0</v>
          </cell>
          <cell r="BQ43">
            <v>0</v>
          </cell>
          <cell r="BR43">
            <v>0</v>
          </cell>
          <cell r="BS43">
            <v>0</v>
          </cell>
          <cell r="BT43">
            <v>0</v>
          </cell>
          <cell r="BU43">
            <v>0</v>
          </cell>
          <cell r="CA43">
            <v>0</v>
          </cell>
          <cell r="CB43">
            <v>0</v>
          </cell>
          <cell r="CC43">
            <v>0</v>
          </cell>
          <cell r="CH43">
            <v>0</v>
          </cell>
          <cell r="CI43">
            <v>0</v>
          </cell>
          <cell r="CJ43">
            <v>0</v>
          </cell>
          <cell r="CK43">
            <v>0</v>
          </cell>
          <cell r="CL43">
            <v>0</v>
          </cell>
          <cell r="CR43">
            <v>0</v>
          </cell>
          <cell r="CS43">
            <v>0</v>
          </cell>
          <cell r="CT43">
            <v>0</v>
          </cell>
          <cell r="CU43">
            <v>0</v>
          </cell>
          <cell r="CV43">
            <v>0</v>
          </cell>
          <cell r="CW43">
            <v>0</v>
          </cell>
          <cell r="CX43">
            <v>0</v>
          </cell>
          <cell r="CY43">
            <v>0</v>
          </cell>
          <cell r="CZ43">
            <v>0</v>
          </cell>
          <cell r="DA43">
            <v>0</v>
          </cell>
          <cell r="DC43">
            <v>39052</v>
          </cell>
          <cell r="DD43">
            <v>100607.18769231399</v>
          </cell>
          <cell r="DE43">
            <v>36742.105438997292</v>
          </cell>
          <cell r="DF43">
            <v>0</v>
          </cell>
          <cell r="DG43">
            <v>0</v>
          </cell>
          <cell r="DH43">
            <v>0</v>
          </cell>
          <cell r="DI43">
            <v>0</v>
          </cell>
          <cell r="DJ43">
            <v>0</v>
          </cell>
          <cell r="DK43">
            <v>137349.29313131128</v>
          </cell>
        </row>
        <row r="44">
          <cell r="A44">
            <v>39083</v>
          </cell>
          <cell r="B44">
            <v>5423.1836525741646</v>
          </cell>
          <cell r="C44">
            <v>95907.236681736205</v>
          </cell>
          <cell r="D44">
            <v>8875.1654096150141</v>
          </cell>
          <cell r="E44">
            <v>8539.8015255472692</v>
          </cell>
          <cell r="F44">
            <v>14878.803567504543</v>
          </cell>
          <cell r="G44">
            <v>2629.5811937767498</v>
          </cell>
          <cell r="H44">
            <v>123.59228303059999</v>
          </cell>
          <cell r="I44">
            <v>21.856755576499999</v>
          </cell>
          <cell r="J44">
            <v>0</v>
          </cell>
          <cell r="K44">
            <v>0</v>
          </cell>
          <cell r="L44">
            <v>0</v>
          </cell>
          <cell r="M44">
            <v>481.00451197690001</v>
          </cell>
          <cell r="N44">
            <v>0</v>
          </cell>
          <cell r="O44">
            <v>0</v>
          </cell>
          <cell r="P44">
            <v>454.45784143097006</v>
          </cell>
          <cell r="Q44">
            <v>302.0009813029472</v>
          </cell>
          <cell r="R44">
            <v>2479.9890013628492</v>
          </cell>
          <cell r="S44">
            <v>2423.954587708145</v>
          </cell>
          <cell r="T44">
            <v>1196.4196848006072</v>
          </cell>
          <cell r="U44">
            <v>4433.980951704576</v>
          </cell>
          <cell r="V44">
            <v>82.240262835645936</v>
          </cell>
          <cell r="W44">
            <v>6464.9544463895754</v>
          </cell>
          <cell r="X44">
            <v>149.57971542900407</v>
          </cell>
          <cell r="Y44">
            <v>50.15462882002096</v>
          </cell>
          <cell r="Z44">
            <v>898.00852582453047</v>
          </cell>
          <cell r="AA44">
            <v>1692.5897570145773</v>
          </cell>
          <cell r="AB44">
            <v>11276.058650415198</v>
          </cell>
          <cell r="AC44">
            <v>7014.4309277708762</v>
          </cell>
          <cell r="AD44">
            <v>281.86601016367507</v>
          </cell>
          <cell r="AE44">
            <v>541.86793027165368</v>
          </cell>
          <cell r="AF44">
            <v>280.09023464346342</v>
          </cell>
          <cell r="AG44">
            <v>500.07645964633628</v>
          </cell>
          <cell r="AH44">
            <v>2774.5646984765194</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C44">
            <v>39083</v>
          </cell>
          <cell r="BD44">
            <v>0</v>
          </cell>
          <cell r="BE44">
            <v>0</v>
          </cell>
          <cell r="BF44">
            <v>0</v>
          </cell>
          <cell r="BG44">
            <v>0</v>
          </cell>
          <cell r="BH44">
            <v>0</v>
          </cell>
          <cell r="BI44">
            <v>0</v>
          </cell>
          <cell r="BJ44">
            <v>0</v>
          </cell>
          <cell r="BK44">
            <v>0</v>
          </cell>
          <cell r="BL44">
            <v>0</v>
          </cell>
          <cell r="BM44">
            <v>0</v>
          </cell>
          <cell r="BN44">
            <v>0</v>
          </cell>
          <cell r="BP44">
            <v>0</v>
          </cell>
          <cell r="BQ44">
            <v>0</v>
          </cell>
          <cell r="BR44">
            <v>0</v>
          </cell>
          <cell r="BS44">
            <v>0</v>
          </cell>
          <cell r="BT44">
            <v>0</v>
          </cell>
          <cell r="BU44">
            <v>0</v>
          </cell>
          <cell r="CA44">
            <v>0</v>
          </cell>
          <cell r="CB44">
            <v>0</v>
          </cell>
          <cell r="CC44">
            <v>0</v>
          </cell>
          <cell r="CH44">
            <v>0</v>
          </cell>
          <cell r="CI44">
            <v>0</v>
          </cell>
          <cell r="CJ44">
            <v>0</v>
          </cell>
          <cell r="CK44">
            <v>0</v>
          </cell>
          <cell r="CL44">
            <v>0</v>
          </cell>
          <cell r="CR44">
            <v>0</v>
          </cell>
          <cell r="CS44">
            <v>0</v>
          </cell>
          <cell r="CT44">
            <v>0</v>
          </cell>
          <cell r="CU44">
            <v>0</v>
          </cell>
          <cell r="CV44">
            <v>0</v>
          </cell>
          <cell r="CW44">
            <v>0</v>
          </cell>
          <cell r="CX44">
            <v>0</v>
          </cell>
          <cell r="CY44">
            <v>0</v>
          </cell>
          <cell r="CZ44">
            <v>0</v>
          </cell>
          <cell r="DA44">
            <v>0</v>
          </cell>
          <cell r="DC44">
            <v>39083</v>
          </cell>
          <cell r="DD44">
            <v>136880.22558133796</v>
          </cell>
          <cell r="DE44">
            <v>43297.285296011178</v>
          </cell>
          <cell r="DF44">
            <v>0</v>
          </cell>
          <cell r="DG44">
            <v>0</v>
          </cell>
          <cell r="DH44">
            <v>0</v>
          </cell>
          <cell r="DI44">
            <v>0</v>
          </cell>
          <cell r="DJ44">
            <v>0</v>
          </cell>
          <cell r="DK44">
            <v>180177.51087734912</v>
          </cell>
        </row>
        <row r="45">
          <cell r="A45">
            <v>39114</v>
          </cell>
          <cell r="B45">
            <v>5635.5558676884739</v>
          </cell>
          <cell r="C45">
            <v>101094.79161286209</v>
          </cell>
          <cell r="D45">
            <v>9943.5121548670595</v>
          </cell>
          <cell r="E45">
            <v>8350.5147122048493</v>
          </cell>
          <cell r="F45">
            <v>14778.817191054597</v>
          </cell>
          <cell r="G45">
            <v>2505.5920804111502</v>
          </cell>
          <cell r="H45">
            <v>121.68904342349997</v>
          </cell>
          <cell r="I45">
            <v>20.827846649999998</v>
          </cell>
          <cell r="J45">
            <v>0</v>
          </cell>
          <cell r="K45">
            <v>0</v>
          </cell>
          <cell r="L45">
            <v>0</v>
          </cell>
          <cell r="M45">
            <v>458.36117708999996</v>
          </cell>
          <cell r="N45">
            <v>0</v>
          </cell>
          <cell r="O45">
            <v>0</v>
          </cell>
          <cell r="P45">
            <v>401.73067860568199</v>
          </cell>
          <cell r="Q45">
            <v>266.24717960752281</v>
          </cell>
          <cell r="R45">
            <v>2220.0849321938281</v>
          </cell>
          <cell r="S45">
            <v>2167.3195376916037</v>
          </cell>
          <cell r="T45">
            <v>1049.1798396491993</v>
          </cell>
          <cell r="U45">
            <v>3906.5303280622084</v>
          </cell>
          <cell r="V45">
            <v>72.56246590823406</v>
          </cell>
          <cell r="W45">
            <v>5713.4891198415089</v>
          </cell>
          <cell r="X45">
            <v>131.63374833080039</v>
          </cell>
          <cell r="Y45">
            <v>44.341426876529539</v>
          </cell>
          <cell r="Z45">
            <v>796.5058745112309</v>
          </cell>
          <cell r="AA45">
            <v>1492.9820981715361</v>
          </cell>
          <cell r="AB45">
            <v>10069.501728856127</v>
          </cell>
          <cell r="AC45">
            <v>6179.5963290409454</v>
          </cell>
          <cell r="AD45">
            <v>252.03529474458887</v>
          </cell>
          <cell r="AE45">
            <v>485.53850473033481</v>
          </cell>
          <cell r="AF45">
            <v>246.92444960380789</v>
          </cell>
          <cell r="AG45">
            <v>440.51859986093268</v>
          </cell>
          <cell r="AH45">
            <v>2453.6882643520617</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C45">
            <v>39114</v>
          </cell>
          <cell r="BD45">
            <v>0</v>
          </cell>
          <cell r="BE45">
            <v>0</v>
          </cell>
          <cell r="BF45">
            <v>0</v>
          </cell>
          <cell r="BG45">
            <v>0</v>
          </cell>
          <cell r="BH45">
            <v>0</v>
          </cell>
          <cell r="BI45">
            <v>0</v>
          </cell>
          <cell r="BJ45">
            <v>0</v>
          </cell>
          <cell r="BK45">
            <v>0</v>
          </cell>
          <cell r="BL45">
            <v>0</v>
          </cell>
          <cell r="BM45">
            <v>0</v>
          </cell>
          <cell r="BN45">
            <v>0</v>
          </cell>
          <cell r="BP45">
            <v>0</v>
          </cell>
          <cell r="BQ45">
            <v>0</v>
          </cell>
          <cell r="BR45">
            <v>0</v>
          </cell>
          <cell r="BS45">
            <v>0</v>
          </cell>
          <cell r="BT45">
            <v>0</v>
          </cell>
          <cell r="BU45">
            <v>0</v>
          </cell>
          <cell r="CA45">
            <v>0</v>
          </cell>
          <cell r="CB45">
            <v>0</v>
          </cell>
          <cell r="CC45">
            <v>0</v>
          </cell>
          <cell r="CH45">
            <v>0</v>
          </cell>
          <cell r="CI45">
            <v>0</v>
          </cell>
          <cell r="CJ45">
            <v>0</v>
          </cell>
          <cell r="CK45">
            <v>0</v>
          </cell>
          <cell r="CL45">
            <v>0</v>
          </cell>
          <cell r="CR45">
            <v>0</v>
          </cell>
          <cell r="CS45">
            <v>0</v>
          </cell>
          <cell r="CT45">
            <v>0</v>
          </cell>
          <cell r="CU45">
            <v>0</v>
          </cell>
          <cell r="CV45">
            <v>0</v>
          </cell>
          <cell r="CW45">
            <v>0</v>
          </cell>
          <cell r="CX45">
            <v>0</v>
          </cell>
          <cell r="CY45">
            <v>0</v>
          </cell>
          <cell r="CZ45">
            <v>0</v>
          </cell>
          <cell r="DA45">
            <v>0</v>
          </cell>
          <cell r="DC45">
            <v>39114</v>
          </cell>
          <cell r="DD45">
            <v>142909.66168625173</v>
          </cell>
          <cell r="DE45">
            <v>38390.41040063867</v>
          </cell>
          <cell r="DF45">
            <v>0</v>
          </cell>
          <cell r="DG45">
            <v>0</v>
          </cell>
          <cell r="DH45">
            <v>0</v>
          </cell>
          <cell r="DI45">
            <v>0</v>
          </cell>
          <cell r="DJ45">
            <v>0</v>
          </cell>
          <cell r="DK45">
            <v>181300.0720868904</v>
          </cell>
        </row>
        <row r="46">
          <cell r="A46">
            <v>39142</v>
          </cell>
          <cell r="B46">
            <v>5267.7451401579674</v>
          </cell>
          <cell r="C46">
            <v>84360.500883956105</v>
          </cell>
          <cell r="D46">
            <v>8960.4531426130052</v>
          </cell>
          <cell r="E46">
            <v>7434.3718771312897</v>
          </cell>
          <cell r="F46">
            <v>12410.498904013089</v>
          </cell>
          <cell r="G46">
            <v>2450.3986094437205</v>
          </cell>
          <cell r="H46">
            <v>104.68629131760001</v>
          </cell>
          <cell r="I46">
            <v>20.340656150099999</v>
          </cell>
          <cell r="J46">
            <v>0</v>
          </cell>
          <cell r="K46">
            <v>0</v>
          </cell>
          <cell r="L46">
            <v>0</v>
          </cell>
          <cell r="M46">
            <v>447.63951129546001</v>
          </cell>
          <cell r="N46">
            <v>0</v>
          </cell>
          <cell r="O46">
            <v>0</v>
          </cell>
          <cell r="P46">
            <v>338.74371643582623</v>
          </cell>
          <cell r="Q46">
            <v>219.79121296840407</v>
          </cell>
          <cell r="R46">
            <v>2055.3744162353705</v>
          </cell>
          <cell r="S46">
            <v>1989.5843400257918</v>
          </cell>
          <cell r="T46">
            <v>829.14153529950545</v>
          </cell>
          <cell r="U46">
            <v>3208.2987298579915</v>
          </cell>
          <cell r="V46">
            <v>60.288629148828711</v>
          </cell>
          <cell r="W46">
            <v>4808.5335549236743</v>
          </cell>
          <cell r="X46">
            <v>107.09809016762242</v>
          </cell>
          <cell r="Y46">
            <v>37.427688244077331</v>
          </cell>
          <cell r="Z46">
            <v>689.32244015126128</v>
          </cell>
          <cell r="AA46">
            <v>1237.6170362575633</v>
          </cell>
          <cell r="AB46">
            <v>8478.6946513885996</v>
          </cell>
          <cell r="AC46">
            <v>5072.2942251351124</v>
          </cell>
          <cell r="AD46">
            <v>231.44297725796042</v>
          </cell>
          <cell r="AE46">
            <v>452.4998092116561</v>
          </cell>
          <cell r="AF46">
            <v>203.80042305640873</v>
          </cell>
          <cell r="AG46">
            <v>361.31639061407253</v>
          </cell>
          <cell r="AH46">
            <v>2075.7930611575412</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C46">
            <v>39142</v>
          </cell>
          <cell r="BD46">
            <v>0</v>
          </cell>
          <cell r="BE46">
            <v>0</v>
          </cell>
          <cell r="BF46">
            <v>0</v>
          </cell>
          <cell r="BG46">
            <v>0</v>
          </cell>
          <cell r="BH46">
            <v>0</v>
          </cell>
          <cell r="BI46">
            <v>0</v>
          </cell>
          <cell r="BJ46">
            <v>0</v>
          </cell>
          <cell r="BK46">
            <v>0</v>
          </cell>
          <cell r="BL46">
            <v>0</v>
          </cell>
          <cell r="BM46">
            <v>0</v>
          </cell>
          <cell r="BN46">
            <v>0</v>
          </cell>
          <cell r="BP46">
            <v>0</v>
          </cell>
          <cell r="BQ46">
            <v>0</v>
          </cell>
          <cell r="BR46">
            <v>0</v>
          </cell>
          <cell r="BS46">
            <v>0</v>
          </cell>
          <cell r="BT46">
            <v>0</v>
          </cell>
          <cell r="BU46">
            <v>0</v>
          </cell>
          <cell r="CA46">
            <v>0</v>
          </cell>
          <cell r="CB46">
            <v>0</v>
          </cell>
          <cell r="CC46">
            <v>0</v>
          </cell>
          <cell r="CH46">
            <v>0</v>
          </cell>
          <cell r="CI46">
            <v>0</v>
          </cell>
          <cell r="CJ46">
            <v>0</v>
          </cell>
          <cell r="CK46">
            <v>0</v>
          </cell>
          <cell r="CL46">
            <v>0</v>
          </cell>
          <cell r="CR46">
            <v>0</v>
          </cell>
          <cell r="CS46">
            <v>0</v>
          </cell>
          <cell r="CT46">
            <v>0</v>
          </cell>
          <cell r="CU46">
            <v>0</v>
          </cell>
          <cell r="CV46">
            <v>0</v>
          </cell>
          <cell r="CW46">
            <v>0</v>
          </cell>
          <cell r="CX46">
            <v>0</v>
          </cell>
          <cell r="CY46">
            <v>0</v>
          </cell>
          <cell r="CZ46">
            <v>0</v>
          </cell>
          <cell r="DA46">
            <v>0</v>
          </cell>
          <cell r="DC46">
            <v>39142</v>
          </cell>
          <cell r="DD46">
            <v>121456.63501607835</v>
          </cell>
          <cell r="DE46">
            <v>32457.062927537263</v>
          </cell>
          <cell r="DF46">
            <v>0</v>
          </cell>
          <cell r="DG46">
            <v>0</v>
          </cell>
          <cell r="DH46">
            <v>0</v>
          </cell>
          <cell r="DI46">
            <v>0</v>
          </cell>
          <cell r="DJ46">
            <v>0</v>
          </cell>
          <cell r="DK46">
            <v>153913.69794361561</v>
          </cell>
        </row>
        <row r="47">
          <cell r="A47">
            <v>39173</v>
          </cell>
          <cell r="B47">
            <v>4332.9474610518337</v>
          </cell>
          <cell r="C47">
            <v>51842.415566173557</v>
          </cell>
          <cell r="D47">
            <v>6390.0989565449454</v>
          </cell>
          <cell r="E47">
            <v>5681.9991872929177</v>
          </cell>
          <cell r="F47">
            <v>8199.3272914035806</v>
          </cell>
          <cell r="G47">
            <v>2179.5149705439749</v>
          </cell>
          <cell r="H47">
            <v>73.054639538250001</v>
          </cell>
          <cell r="I47">
            <v>17.905885481249999</v>
          </cell>
          <cell r="J47">
            <v>0</v>
          </cell>
          <cell r="K47">
            <v>0</v>
          </cell>
          <cell r="L47">
            <v>0</v>
          </cell>
          <cell r="M47">
            <v>394.05719102625</v>
          </cell>
          <cell r="N47">
            <v>0</v>
          </cell>
          <cell r="O47">
            <v>0</v>
          </cell>
          <cell r="P47">
            <v>196.39232773241318</v>
          </cell>
          <cell r="Q47">
            <v>121.42574221455118</v>
          </cell>
          <cell r="R47">
            <v>1425.2430540334501</v>
          </cell>
          <cell r="S47">
            <v>1359.9684508077482</v>
          </cell>
          <cell r="T47">
            <v>409.95683832381377</v>
          </cell>
          <cell r="U47">
            <v>1750.8504817456571</v>
          </cell>
          <cell r="V47">
            <v>33.810834390861899</v>
          </cell>
          <cell r="W47">
            <v>2776.1799333413242</v>
          </cell>
          <cell r="X47">
            <v>57.127506449277504</v>
          </cell>
          <cell r="Y47">
            <v>21.748386987406739</v>
          </cell>
          <cell r="Z47">
            <v>422.19461479480373</v>
          </cell>
          <cell r="AA47">
            <v>690.41765220344621</v>
          </cell>
          <cell r="AB47">
            <v>4972.9819447016616</v>
          </cell>
          <cell r="AC47">
            <v>2764.4242581087542</v>
          </cell>
          <cell r="AD47">
            <v>158.29076623291115</v>
          </cell>
          <cell r="AE47">
            <v>317.23575906368455</v>
          </cell>
          <cell r="AF47">
            <v>112.53998361341442</v>
          </cell>
          <cell r="AG47">
            <v>196.56959821488738</v>
          </cell>
          <cell r="AH47">
            <v>1212.159021714921</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C47">
            <v>39173</v>
          </cell>
          <cell r="BD47">
            <v>0</v>
          </cell>
          <cell r="BE47">
            <v>0</v>
          </cell>
          <cell r="BF47">
            <v>0</v>
          </cell>
          <cell r="BG47">
            <v>0</v>
          </cell>
          <cell r="BH47">
            <v>0</v>
          </cell>
          <cell r="BI47">
            <v>0</v>
          </cell>
          <cell r="BJ47">
            <v>0</v>
          </cell>
          <cell r="BK47">
            <v>0</v>
          </cell>
          <cell r="BL47">
            <v>0</v>
          </cell>
          <cell r="BM47">
            <v>0</v>
          </cell>
          <cell r="BN47">
            <v>0</v>
          </cell>
          <cell r="BP47">
            <v>0</v>
          </cell>
          <cell r="BQ47">
            <v>0</v>
          </cell>
          <cell r="BR47">
            <v>0</v>
          </cell>
          <cell r="BS47">
            <v>0</v>
          </cell>
          <cell r="BT47">
            <v>0</v>
          </cell>
          <cell r="BU47">
            <v>0</v>
          </cell>
          <cell r="CA47">
            <v>0</v>
          </cell>
          <cell r="CB47">
            <v>0</v>
          </cell>
          <cell r="CC47">
            <v>0</v>
          </cell>
          <cell r="CH47">
            <v>0</v>
          </cell>
          <cell r="CI47">
            <v>0</v>
          </cell>
          <cell r="CJ47">
            <v>0</v>
          </cell>
          <cell r="CK47">
            <v>0</v>
          </cell>
          <cell r="CL47">
            <v>0</v>
          </cell>
          <cell r="CR47">
            <v>0</v>
          </cell>
          <cell r="CS47">
            <v>0</v>
          </cell>
          <cell r="CT47">
            <v>0</v>
          </cell>
          <cell r="CU47">
            <v>0</v>
          </cell>
          <cell r="CV47">
            <v>0</v>
          </cell>
          <cell r="CW47">
            <v>0</v>
          </cell>
          <cell r="CX47">
            <v>0</v>
          </cell>
          <cell r="CY47">
            <v>0</v>
          </cell>
          <cell r="CZ47">
            <v>0</v>
          </cell>
          <cell r="DA47">
            <v>0</v>
          </cell>
          <cell r="DC47">
            <v>39173</v>
          </cell>
          <cell r="DD47">
            <v>79111.321149056559</v>
          </cell>
          <cell r="DE47">
            <v>18999.517154674988</v>
          </cell>
          <cell r="DF47">
            <v>0</v>
          </cell>
          <cell r="DG47">
            <v>0</v>
          </cell>
          <cell r="DH47">
            <v>0</v>
          </cell>
          <cell r="DI47">
            <v>0</v>
          </cell>
          <cell r="DJ47">
            <v>0</v>
          </cell>
          <cell r="DK47">
            <v>98110.838303731551</v>
          </cell>
        </row>
        <row r="48">
          <cell r="A48">
            <v>39203</v>
          </cell>
          <cell r="B48">
            <v>3595.7020494048252</v>
          </cell>
          <cell r="C48">
            <v>29491.352850986066</v>
          </cell>
          <cell r="D48">
            <v>4061.0807482140053</v>
          </cell>
          <cell r="E48">
            <v>4164.5125947009747</v>
          </cell>
          <cell r="F48">
            <v>4467.2448279341133</v>
          </cell>
          <cell r="G48">
            <v>1972.8596862090001</v>
          </cell>
          <cell r="H48">
            <v>46.804705894399994</v>
          </cell>
          <cell r="I48">
            <v>16.081747779500002</v>
          </cell>
          <cell r="J48">
            <v>0</v>
          </cell>
          <cell r="K48">
            <v>0</v>
          </cell>
          <cell r="L48">
            <v>0</v>
          </cell>
          <cell r="M48">
            <v>353.91315126070003</v>
          </cell>
          <cell r="N48">
            <v>0</v>
          </cell>
          <cell r="O48">
            <v>0</v>
          </cell>
          <cell r="P48">
            <v>108.51663218540129</v>
          </cell>
          <cell r="Q48">
            <v>59.854100555304221</v>
          </cell>
          <cell r="R48">
            <v>1069.3030620412535</v>
          </cell>
          <cell r="S48">
            <v>1000.5081590052122</v>
          </cell>
          <cell r="T48">
            <v>141.17794988064625</v>
          </cell>
          <cell r="U48">
            <v>835.69402749760445</v>
          </cell>
          <cell r="V48">
            <v>17.304047496838074</v>
          </cell>
          <cell r="W48">
            <v>1519.9289896347564</v>
          </cell>
          <cell r="X48">
            <v>25.577550876190152</v>
          </cell>
          <cell r="Y48">
            <v>12.076254635553589</v>
          </cell>
          <cell r="Z48">
            <v>260.48259059566954</v>
          </cell>
          <cell r="AA48">
            <v>348.78742998336548</v>
          </cell>
          <cell r="AB48">
            <v>2779.3348633577489</v>
          </cell>
          <cell r="AC48">
            <v>1314.7950977761197</v>
          </cell>
          <cell r="AD48">
            <v>116.54348544598476</v>
          </cell>
          <cell r="AE48">
            <v>241.5010551601699</v>
          </cell>
          <cell r="AF48">
            <v>55.408879254025663</v>
          </cell>
          <cell r="AG48">
            <v>93.04246458458077</v>
          </cell>
          <cell r="AH48">
            <v>680.25297251563961</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C48">
            <v>39203</v>
          </cell>
          <cell r="BD48">
            <v>0</v>
          </cell>
          <cell r="BE48">
            <v>0</v>
          </cell>
          <cell r="BF48">
            <v>0</v>
          </cell>
          <cell r="BG48">
            <v>0</v>
          </cell>
          <cell r="BH48">
            <v>0</v>
          </cell>
          <cell r="BI48">
            <v>0</v>
          </cell>
          <cell r="BJ48">
            <v>0</v>
          </cell>
          <cell r="BK48">
            <v>0</v>
          </cell>
          <cell r="BL48">
            <v>0</v>
          </cell>
          <cell r="BM48">
            <v>0</v>
          </cell>
          <cell r="BN48">
            <v>0</v>
          </cell>
          <cell r="BP48">
            <v>0</v>
          </cell>
          <cell r="BQ48">
            <v>0</v>
          </cell>
          <cell r="BR48">
            <v>0</v>
          </cell>
          <cell r="BS48">
            <v>0</v>
          </cell>
          <cell r="BT48">
            <v>0</v>
          </cell>
          <cell r="BU48">
            <v>0</v>
          </cell>
          <cell r="CA48">
            <v>0</v>
          </cell>
          <cell r="CB48">
            <v>0</v>
          </cell>
          <cell r="CC48">
            <v>0</v>
          </cell>
          <cell r="CH48">
            <v>0</v>
          </cell>
          <cell r="CI48">
            <v>0</v>
          </cell>
          <cell r="CJ48">
            <v>0</v>
          </cell>
          <cell r="CK48">
            <v>0</v>
          </cell>
          <cell r="CL48">
            <v>0</v>
          </cell>
          <cell r="CR48">
            <v>0</v>
          </cell>
          <cell r="CS48">
            <v>0</v>
          </cell>
          <cell r="CT48">
            <v>0</v>
          </cell>
          <cell r="CU48">
            <v>0</v>
          </cell>
          <cell r="CV48">
            <v>0</v>
          </cell>
          <cell r="CW48">
            <v>0</v>
          </cell>
          <cell r="CX48">
            <v>0</v>
          </cell>
          <cell r="CY48">
            <v>0</v>
          </cell>
          <cell r="CZ48">
            <v>0</v>
          </cell>
          <cell r="DA48">
            <v>0</v>
          </cell>
          <cell r="DC48">
            <v>39203</v>
          </cell>
          <cell r="DD48">
            <v>48169.552362383576</v>
          </cell>
          <cell r="DE48">
            <v>10680.089612482067</v>
          </cell>
          <cell r="DF48">
            <v>0</v>
          </cell>
          <cell r="DG48">
            <v>0</v>
          </cell>
          <cell r="DH48">
            <v>0</v>
          </cell>
          <cell r="DI48">
            <v>0</v>
          </cell>
          <cell r="DJ48">
            <v>0</v>
          </cell>
          <cell r="DK48">
            <v>58849.641974865641</v>
          </cell>
        </row>
        <row r="49">
          <cell r="A49">
            <v>39234</v>
          </cell>
          <cell r="B49">
            <v>3122.5892831413248</v>
          </cell>
          <cell r="C49">
            <v>15409.147423123699</v>
          </cell>
          <cell r="D49">
            <v>2341.9830967009348</v>
          </cell>
          <cell r="E49">
            <v>3372.4864789818848</v>
          </cell>
          <cell r="F49">
            <v>2315.9551811473602</v>
          </cell>
          <cell r="G49">
            <v>1920.356162301825</v>
          </cell>
          <cell r="H49">
            <v>62.028224575849997</v>
          </cell>
          <cell r="I49">
            <v>15.618301331749999</v>
          </cell>
          <cell r="J49">
            <v>0</v>
          </cell>
          <cell r="K49">
            <v>0</v>
          </cell>
          <cell r="L49">
            <v>0</v>
          </cell>
          <cell r="M49">
            <v>343.71402396355001</v>
          </cell>
          <cell r="N49">
            <v>0</v>
          </cell>
          <cell r="O49">
            <v>0</v>
          </cell>
          <cell r="P49">
            <v>66.779798786202534</v>
          </cell>
          <cell r="Q49">
            <v>30.880718188564956</v>
          </cell>
          <cell r="R49">
            <v>889.72922810446744</v>
          </cell>
          <cell r="S49">
            <v>820.4840633122684</v>
          </cell>
          <cell r="T49">
            <v>16.706473872537234</v>
          </cell>
          <cell r="U49">
            <v>405.95545701440972</v>
          </cell>
          <cell r="V49">
            <v>9.5155439591512803</v>
          </cell>
          <cell r="W49">
            <v>923.79320402833389</v>
          </cell>
          <cell r="X49">
            <v>10.816344211178043</v>
          </cell>
          <cell r="Y49">
            <v>7.4802363527441527</v>
          </cell>
          <cell r="Z49">
            <v>182.66163034657922</v>
          </cell>
          <cell r="AA49">
            <v>187.74990473215206</v>
          </cell>
          <cell r="AB49">
            <v>1762.6153596433196</v>
          </cell>
          <cell r="AC49">
            <v>634.2289067886677</v>
          </cell>
          <cell r="AD49">
            <v>95.629931984567193</v>
          </cell>
          <cell r="AE49">
            <v>203.05891303123454</v>
          </cell>
          <cell r="AF49">
            <v>28.527200013356122</v>
          </cell>
          <cell r="AG49">
            <v>44.453240172070252</v>
          </cell>
          <cell r="AH49">
            <v>427.23154736375051</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C49">
            <v>39234</v>
          </cell>
          <cell r="BD49">
            <v>0</v>
          </cell>
          <cell r="BE49">
            <v>0</v>
          </cell>
          <cell r="BF49">
            <v>0</v>
          </cell>
          <cell r="BG49">
            <v>0</v>
          </cell>
          <cell r="BH49">
            <v>0</v>
          </cell>
          <cell r="BI49">
            <v>0</v>
          </cell>
          <cell r="BJ49">
            <v>0</v>
          </cell>
          <cell r="BK49">
            <v>0</v>
          </cell>
          <cell r="BL49">
            <v>0</v>
          </cell>
          <cell r="BM49">
            <v>0</v>
          </cell>
          <cell r="BN49">
            <v>0</v>
          </cell>
          <cell r="BP49">
            <v>0</v>
          </cell>
          <cell r="BQ49">
            <v>0</v>
          </cell>
          <cell r="BR49">
            <v>0</v>
          </cell>
          <cell r="BS49">
            <v>0</v>
          </cell>
          <cell r="BT49">
            <v>0</v>
          </cell>
          <cell r="BU49">
            <v>0</v>
          </cell>
          <cell r="CA49">
            <v>0</v>
          </cell>
          <cell r="CB49">
            <v>0</v>
          </cell>
          <cell r="CC49">
            <v>0</v>
          </cell>
          <cell r="CH49">
            <v>0</v>
          </cell>
          <cell r="CI49">
            <v>0</v>
          </cell>
          <cell r="CJ49">
            <v>0</v>
          </cell>
          <cell r="CK49">
            <v>0</v>
          </cell>
          <cell r="CL49">
            <v>0</v>
          </cell>
          <cell r="CR49">
            <v>0</v>
          </cell>
          <cell r="CS49">
            <v>0</v>
          </cell>
          <cell r="CT49">
            <v>0</v>
          </cell>
          <cell r="CU49">
            <v>0</v>
          </cell>
          <cell r="CV49">
            <v>0</v>
          </cell>
          <cell r="CW49">
            <v>0</v>
          </cell>
          <cell r="CX49">
            <v>0</v>
          </cell>
          <cell r="CY49">
            <v>0</v>
          </cell>
          <cell r="CZ49">
            <v>0</v>
          </cell>
          <cell r="DA49">
            <v>0</v>
          </cell>
          <cell r="DC49">
            <v>39234</v>
          </cell>
          <cell r="DD49">
            <v>28903.878175268175</v>
          </cell>
          <cell r="DE49">
            <v>6748.2977019055561</v>
          </cell>
          <cell r="DF49">
            <v>0</v>
          </cell>
          <cell r="DG49">
            <v>0</v>
          </cell>
          <cell r="DH49">
            <v>0</v>
          </cell>
          <cell r="DI49">
            <v>0</v>
          </cell>
          <cell r="DJ49">
            <v>0</v>
          </cell>
          <cell r="DK49">
            <v>35652.17587717373</v>
          </cell>
        </row>
        <row r="50">
          <cell r="A50">
            <v>39264</v>
          </cell>
          <cell r="B50">
            <v>2867.376626885627</v>
          </cell>
          <cell r="C50">
            <v>8016.1944700798567</v>
          </cell>
          <cell r="D50">
            <v>1444.8264303984079</v>
          </cell>
          <cell r="E50">
            <v>3089.6984208364411</v>
          </cell>
          <cell r="F50">
            <v>1600.3487765227501</v>
          </cell>
          <cell r="G50">
            <v>1882.4546285452648</v>
          </cell>
          <cell r="H50">
            <v>86.174062146790021</v>
          </cell>
          <cell r="I50">
            <v>15.283746050949999</v>
          </cell>
          <cell r="J50">
            <v>0</v>
          </cell>
          <cell r="K50">
            <v>0</v>
          </cell>
          <cell r="L50">
            <v>0</v>
          </cell>
          <cell r="M50">
            <v>336.35142163187004</v>
          </cell>
          <cell r="N50">
            <v>0</v>
          </cell>
          <cell r="O50">
            <v>0</v>
          </cell>
          <cell r="P50">
            <v>63.767708911013123</v>
          </cell>
          <cell r="Q50">
            <v>28.623584451046749</v>
          </cell>
          <cell r="R50">
            <v>883.23709023530819</v>
          </cell>
          <cell r="S50">
            <v>813.20827852457455</v>
          </cell>
          <cell r="T50">
            <v>5.7647463587365602</v>
          </cell>
          <cell r="U50">
            <v>371.91817396298262</v>
          </cell>
          <cell r="V50">
            <v>8.9218276516172637</v>
          </cell>
          <cell r="W50">
            <v>880.44843252168653</v>
          </cell>
          <cell r="X50">
            <v>9.6136068240443464</v>
          </cell>
          <cell r="Y50">
            <v>7.1499062667069664</v>
          </cell>
          <cell r="Z50">
            <v>177.66966054976666</v>
          </cell>
          <cell r="AA50">
            <v>175.3774553709159</v>
          </cell>
          <cell r="AB50">
            <v>1676.8806692745159</v>
          </cell>
          <cell r="AC50">
            <v>580.23180685055911</v>
          </cell>
          <cell r="AD50">
            <v>94.788064596769757</v>
          </cell>
          <cell r="AE50">
            <v>201.8042878048395</v>
          </cell>
          <cell r="AF50">
            <v>26.431685170165824</v>
          </cell>
          <cell r="AG50">
            <v>40.589214836333333</v>
          </cell>
          <cell r="AH50">
            <v>409.21174026561852</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C50">
            <v>39264</v>
          </cell>
          <cell r="BD50">
            <v>0</v>
          </cell>
          <cell r="BE50">
            <v>0</v>
          </cell>
          <cell r="BF50">
            <v>0</v>
          </cell>
          <cell r="BG50">
            <v>0</v>
          </cell>
          <cell r="BH50">
            <v>0</v>
          </cell>
          <cell r="BI50">
            <v>0</v>
          </cell>
          <cell r="BJ50">
            <v>0</v>
          </cell>
          <cell r="BK50">
            <v>0</v>
          </cell>
          <cell r="BL50">
            <v>0</v>
          </cell>
          <cell r="BM50">
            <v>0</v>
          </cell>
          <cell r="BN50">
            <v>0</v>
          </cell>
          <cell r="BP50">
            <v>0</v>
          </cell>
          <cell r="BQ50">
            <v>0</v>
          </cell>
          <cell r="BR50">
            <v>0</v>
          </cell>
          <cell r="BS50">
            <v>0</v>
          </cell>
          <cell r="BT50">
            <v>0</v>
          </cell>
          <cell r="BU50">
            <v>0</v>
          </cell>
          <cell r="CA50">
            <v>0</v>
          </cell>
          <cell r="CB50">
            <v>0</v>
          </cell>
          <cell r="CC50">
            <v>0</v>
          </cell>
          <cell r="CH50">
            <v>0</v>
          </cell>
          <cell r="CI50">
            <v>0</v>
          </cell>
          <cell r="CJ50">
            <v>0</v>
          </cell>
          <cell r="CK50">
            <v>0</v>
          </cell>
          <cell r="CL50">
            <v>0</v>
          </cell>
          <cell r="CR50">
            <v>0</v>
          </cell>
          <cell r="CS50">
            <v>0</v>
          </cell>
          <cell r="CT50">
            <v>0</v>
          </cell>
          <cell r="CU50">
            <v>0</v>
          </cell>
          <cell r="CV50">
            <v>0</v>
          </cell>
          <cell r="CW50">
            <v>0</v>
          </cell>
          <cell r="CX50">
            <v>0</v>
          </cell>
          <cell r="CY50">
            <v>0</v>
          </cell>
          <cell r="CZ50">
            <v>0</v>
          </cell>
          <cell r="DA50">
            <v>0</v>
          </cell>
          <cell r="DC50">
            <v>39264</v>
          </cell>
          <cell r="DD50">
            <v>19338.708583097956</v>
          </cell>
          <cell r="DE50">
            <v>6455.637940427202</v>
          </cell>
          <cell r="DF50">
            <v>0</v>
          </cell>
          <cell r="DG50">
            <v>0</v>
          </cell>
          <cell r="DH50">
            <v>0</v>
          </cell>
          <cell r="DI50">
            <v>0</v>
          </cell>
          <cell r="DJ50">
            <v>0</v>
          </cell>
          <cell r="DK50">
            <v>25794.346523525157</v>
          </cell>
        </row>
        <row r="51">
          <cell r="A51">
            <v>39295</v>
          </cell>
          <cell r="B51">
            <v>2847.6135400223229</v>
          </cell>
          <cell r="C51">
            <v>9058.1754507399346</v>
          </cell>
          <cell r="D51">
            <v>1240.9309211655079</v>
          </cell>
          <cell r="E51">
            <v>3153.1838139507363</v>
          </cell>
          <cell r="F51">
            <v>1648.4133282572</v>
          </cell>
          <cell r="G51">
            <v>1920.6813207376804</v>
          </cell>
          <cell r="H51">
            <v>87.905543020480025</v>
          </cell>
          <cell r="I51">
            <v>15.5993255314</v>
          </cell>
          <cell r="J51">
            <v>0</v>
          </cell>
          <cell r="K51">
            <v>0</v>
          </cell>
          <cell r="L51">
            <v>0</v>
          </cell>
          <cell r="M51">
            <v>343.29642101444006</v>
          </cell>
          <cell r="N51">
            <v>0</v>
          </cell>
          <cell r="O51">
            <v>0</v>
          </cell>
          <cell r="P51">
            <v>64.226315726723982</v>
          </cell>
          <cell r="Q51">
            <v>28.829440536258225</v>
          </cell>
          <cell r="R51">
            <v>889.58918530643268</v>
          </cell>
          <cell r="S51">
            <v>819.05673796419956</v>
          </cell>
          <cell r="T51">
            <v>5.80620546109588</v>
          </cell>
          <cell r="U51">
            <v>374.59294795720257</v>
          </cell>
          <cell r="V51">
            <v>8.9859919604736334</v>
          </cell>
          <cell r="W51">
            <v>886.78047202776099</v>
          </cell>
          <cell r="X51">
            <v>9.6827462942928975</v>
          </cell>
          <cell r="Y51">
            <v>7.2013272100276922</v>
          </cell>
          <cell r="Z51">
            <v>178.94743136299854</v>
          </cell>
          <cell r="AA51">
            <v>176.63874102361777</v>
          </cell>
          <cell r="AB51">
            <v>1692.2307459604792</v>
          </cell>
          <cell r="AC51">
            <v>584.40473803874465</v>
          </cell>
          <cell r="AD51">
            <v>95.469764680001276</v>
          </cell>
          <cell r="AE51">
            <v>203.25563086557469</v>
          </cell>
          <cell r="AF51">
            <v>26.621777478275529</v>
          </cell>
          <cell r="AG51">
            <v>40.881125756235939</v>
          </cell>
          <cell r="AH51">
            <v>412.15472342056614</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C51">
            <v>39295</v>
          </cell>
          <cell r="BD51">
            <v>0</v>
          </cell>
          <cell r="BE51">
            <v>0</v>
          </cell>
          <cell r="BF51">
            <v>0</v>
          </cell>
          <cell r="BG51">
            <v>0</v>
          </cell>
          <cell r="BH51">
            <v>0</v>
          </cell>
          <cell r="BI51">
            <v>0</v>
          </cell>
          <cell r="BJ51">
            <v>0</v>
          </cell>
          <cell r="BK51">
            <v>0</v>
          </cell>
          <cell r="BL51">
            <v>0</v>
          </cell>
          <cell r="BM51">
            <v>0</v>
          </cell>
          <cell r="BN51">
            <v>0</v>
          </cell>
          <cell r="BP51">
            <v>0</v>
          </cell>
          <cell r="BQ51">
            <v>0</v>
          </cell>
          <cell r="BR51">
            <v>0</v>
          </cell>
          <cell r="BS51">
            <v>0</v>
          </cell>
          <cell r="BT51">
            <v>0</v>
          </cell>
          <cell r="BU51">
            <v>0</v>
          </cell>
          <cell r="CA51">
            <v>0</v>
          </cell>
          <cell r="CB51">
            <v>0</v>
          </cell>
          <cell r="CC51">
            <v>0</v>
          </cell>
          <cell r="CH51">
            <v>0</v>
          </cell>
          <cell r="CI51">
            <v>0</v>
          </cell>
          <cell r="CJ51">
            <v>0</v>
          </cell>
          <cell r="CK51">
            <v>0</v>
          </cell>
          <cell r="CL51">
            <v>0</v>
          </cell>
          <cell r="CR51">
            <v>0</v>
          </cell>
          <cell r="CS51">
            <v>0</v>
          </cell>
          <cell r="CT51">
            <v>0</v>
          </cell>
          <cell r="CU51">
            <v>0</v>
          </cell>
          <cell r="CV51">
            <v>0</v>
          </cell>
          <cell r="CW51">
            <v>0</v>
          </cell>
          <cell r="CX51">
            <v>0</v>
          </cell>
          <cell r="CY51">
            <v>0</v>
          </cell>
          <cell r="CZ51">
            <v>0</v>
          </cell>
          <cell r="DA51">
            <v>0</v>
          </cell>
          <cell r="DC51">
            <v>39295</v>
          </cell>
          <cell r="DD51">
            <v>20315.799664439699</v>
          </cell>
          <cell r="DE51">
            <v>6505.3560490309619</v>
          </cell>
          <cell r="DF51">
            <v>0</v>
          </cell>
          <cell r="DG51">
            <v>0</v>
          </cell>
          <cell r="DH51">
            <v>0</v>
          </cell>
          <cell r="DI51">
            <v>0</v>
          </cell>
          <cell r="DJ51">
            <v>0</v>
          </cell>
          <cell r="DK51">
            <v>26821.15571347066</v>
          </cell>
        </row>
        <row r="52">
          <cell r="A52">
            <v>39326</v>
          </cell>
          <cell r="B52">
            <v>2909.0600762207691</v>
          </cell>
          <cell r="C52">
            <v>9853.2595147565753</v>
          </cell>
          <cell r="D52">
            <v>1266.7510497742194</v>
          </cell>
          <cell r="E52">
            <v>3170.8212426992918</v>
          </cell>
          <cell r="F52">
            <v>1674.4497982953983</v>
          </cell>
          <cell r="G52">
            <v>1930.2911725495799</v>
          </cell>
          <cell r="H52">
            <v>88.244149075479996</v>
          </cell>
          <cell r="I52">
            <v>15.7059972589</v>
          </cell>
          <cell r="J52">
            <v>0</v>
          </cell>
          <cell r="K52">
            <v>0</v>
          </cell>
          <cell r="L52">
            <v>0</v>
          </cell>
          <cell r="M52">
            <v>345.64395983594</v>
          </cell>
          <cell r="N52">
            <v>0</v>
          </cell>
          <cell r="O52">
            <v>0</v>
          </cell>
          <cell r="P52">
            <v>63.737859035153804</v>
          </cell>
          <cell r="Q52">
            <v>28.610185656310311</v>
          </cell>
          <cell r="R52">
            <v>882.82364402643395</v>
          </cell>
          <cell r="S52">
            <v>812.82761303452867</v>
          </cell>
          <cell r="T52">
            <v>5.7620478618624018</v>
          </cell>
          <cell r="U52">
            <v>371.7440778332612</v>
          </cell>
          <cell r="V52">
            <v>8.9176513145277418</v>
          </cell>
          <cell r="W52">
            <v>880.03629169272915</v>
          </cell>
          <cell r="X52">
            <v>9.6091066628317456</v>
          </cell>
          <cell r="Y52">
            <v>7.1465593718896434</v>
          </cell>
          <cell r="Z52">
            <v>177.58649279288872</v>
          </cell>
          <cell r="AA52">
            <v>175.29536060287825</v>
          </cell>
          <cell r="AB52">
            <v>1706.0895834262792</v>
          </cell>
          <cell r="AC52">
            <v>579.96019841895827</v>
          </cell>
          <cell r="AD52">
            <v>94.743693989616418</v>
          </cell>
          <cell r="AE52">
            <v>201.70982254896441</v>
          </cell>
          <cell r="AF52">
            <v>26.419312410746443</v>
          </cell>
          <cell r="AG52">
            <v>40.570214890360958</v>
          </cell>
          <cell r="AH52">
            <v>409.02018689392457</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C52">
            <v>39326</v>
          </cell>
          <cell r="BD52">
            <v>0</v>
          </cell>
          <cell r="BE52">
            <v>0</v>
          </cell>
          <cell r="BF52">
            <v>0</v>
          </cell>
          <cell r="BG52">
            <v>0</v>
          </cell>
          <cell r="BH52">
            <v>0</v>
          </cell>
          <cell r="BI52">
            <v>0</v>
          </cell>
          <cell r="BJ52">
            <v>0</v>
          </cell>
          <cell r="BK52">
            <v>0</v>
          </cell>
          <cell r="BL52">
            <v>0</v>
          </cell>
          <cell r="BM52">
            <v>0</v>
          </cell>
          <cell r="BN52">
            <v>0</v>
          </cell>
          <cell r="BP52">
            <v>0</v>
          </cell>
          <cell r="BQ52">
            <v>0</v>
          </cell>
          <cell r="BR52">
            <v>0</v>
          </cell>
          <cell r="BS52">
            <v>0</v>
          </cell>
          <cell r="BT52">
            <v>0</v>
          </cell>
          <cell r="BU52">
            <v>0</v>
          </cell>
          <cell r="CA52">
            <v>0</v>
          </cell>
          <cell r="CB52">
            <v>0</v>
          </cell>
          <cell r="CC52">
            <v>0</v>
          </cell>
          <cell r="CH52">
            <v>0</v>
          </cell>
          <cell r="CI52">
            <v>0</v>
          </cell>
          <cell r="CJ52">
            <v>0</v>
          </cell>
          <cell r="CK52">
            <v>0</v>
          </cell>
          <cell r="CL52">
            <v>0</v>
          </cell>
          <cell r="CR52">
            <v>0</v>
          </cell>
          <cell r="CS52">
            <v>0</v>
          </cell>
          <cell r="CT52">
            <v>0</v>
          </cell>
          <cell r="CU52">
            <v>0</v>
          </cell>
          <cell r="CV52">
            <v>0</v>
          </cell>
          <cell r="CW52">
            <v>0</v>
          </cell>
          <cell r="CX52">
            <v>0</v>
          </cell>
          <cell r="CY52">
            <v>0</v>
          </cell>
          <cell r="CZ52">
            <v>0</v>
          </cell>
          <cell r="DA52">
            <v>0</v>
          </cell>
          <cell r="DC52">
            <v>39326</v>
          </cell>
          <cell r="DD52">
            <v>21254.226960466152</v>
          </cell>
          <cell r="DE52">
            <v>6482.6099024641462</v>
          </cell>
          <cell r="DF52">
            <v>0</v>
          </cell>
          <cell r="DG52">
            <v>0</v>
          </cell>
          <cell r="DH52">
            <v>0</v>
          </cell>
          <cell r="DI52">
            <v>0</v>
          </cell>
          <cell r="DJ52">
            <v>0</v>
          </cell>
          <cell r="DK52">
            <v>27736.8368629303</v>
          </cell>
        </row>
        <row r="53">
          <cell r="A53">
            <v>39356</v>
          </cell>
          <cell r="B53">
            <v>3124.3997662598563</v>
          </cell>
          <cell r="C53">
            <v>13507.998273032716</v>
          </cell>
          <cell r="D53">
            <v>1703.5724434039992</v>
          </cell>
          <cell r="E53">
            <v>3810.5951119648989</v>
          </cell>
          <cell r="F53">
            <v>3202.1790651193728</v>
          </cell>
          <cell r="G53">
            <v>2036.9953039649699</v>
          </cell>
          <cell r="H53">
            <v>69.988171758160007</v>
          </cell>
          <cell r="I53">
            <v>16.6478702416</v>
          </cell>
          <cell r="J53">
            <v>0</v>
          </cell>
          <cell r="K53">
            <v>0</v>
          </cell>
          <cell r="L53">
            <v>0</v>
          </cell>
          <cell r="M53">
            <v>366.37188319135998</v>
          </cell>
          <cell r="N53">
            <v>0</v>
          </cell>
          <cell r="O53">
            <v>0</v>
          </cell>
          <cell r="P53">
            <v>132.98829006097068</v>
          </cell>
          <cell r="Q53">
            <v>76.796320057869906</v>
          </cell>
          <cell r="R53">
            <v>1176.3761709846624</v>
          </cell>
          <cell r="S53">
            <v>1107.6381699106505</v>
          </cell>
          <cell r="T53">
            <v>213.619548621711</v>
          </cell>
          <cell r="U53">
            <v>1086.8300248284022</v>
          </cell>
          <cell r="V53">
            <v>21.861978557663925</v>
          </cell>
          <cell r="W53">
            <v>1869.3738090646607</v>
          </cell>
          <cell r="X53">
            <v>34.194630530795976</v>
          </cell>
          <cell r="Y53">
            <v>14.771423565875038</v>
          </cell>
          <cell r="Z53">
            <v>306.28365735112146</v>
          </cell>
          <cell r="AA53">
            <v>443.00200252596818</v>
          </cell>
          <cell r="AB53">
            <v>3439.2156751717266</v>
          </cell>
          <cell r="AC53">
            <v>1712.4872040393834</v>
          </cell>
          <cell r="AD53">
            <v>128.98979886901017</v>
          </cell>
          <cell r="AE53">
            <v>264.4599247699266</v>
          </cell>
          <cell r="AF53">
            <v>71.12760549589008</v>
          </cell>
          <cell r="AG53">
            <v>121.43336000110216</v>
          </cell>
          <cell r="AH53">
            <v>828.67391439264031</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C53">
            <v>39356</v>
          </cell>
          <cell r="BD53">
            <v>0</v>
          </cell>
          <cell r="BE53">
            <v>0</v>
          </cell>
          <cell r="BF53">
            <v>0</v>
          </cell>
          <cell r="BG53">
            <v>0</v>
          </cell>
          <cell r="BH53">
            <v>0</v>
          </cell>
          <cell r="BI53">
            <v>0</v>
          </cell>
          <cell r="BJ53">
            <v>0</v>
          </cell>
          <cell r="BK53">
            <v>0</v>
          </cell>
          <cell r="BL53">
            <v>0</v>
          </cell>
          <cell r="BM53">
            <v>0</v>
          </cell>
          <cell r="BN53">
            <v>0</v>
          </cell>
          <cell r="BP53">
            <v>0</v>
          </cell>
          <cell r="BQ53">
            <v>0</v>
          </cell>
          <cell r="BR53">
            <v>0</v>
          </cell>
          <cell r="BS53">
            <v>0</v>
          </cell>
          <cell r="BT53">
            <v>0</v>
          </cell>
          <cell r="BU53">
            <v>0</v>
          </cell>
          <cell r="CA53">
            <v>0</v>
          </cell>
          <cell r="CB53">
            <v>0</v>
          </cell>
          <cell r="CC53">
            <v>0</v>
          </cell>
          <cell r="CH53">
            <v>0</v>
          </cell>
          <cell r="CI53">
            <v>0</v>
          </cell>
          <cell r="CJ53">
            <v>0</v>
          </cell>
          <cell r="CK53">
            <v>0</v>
          </cell>
          <cell r="CL53">
            <v>0</v>
          </cell>
          <cell r="CR53">
            <v>0</v>
          </cell>
          <cell r="CS53">
            <v>0</v>
          </cell>
          <cell r="CT53">
            <v>0</v>
          </cell>
          <cell r="CU53">
            <v>0</v>
          </cell>
          <cell r="CV53">
            <v>0</v>
          </cell>
          <cell r="CW53">
            <v>0</v>
          </cell>
          <cell r="CX53">
            <v>0</v>
          </cell>
          <cell r="CY53">
            <v>0</v>
          </cell>
          <cell r="CZ53">
            <v>0</v>
          </cell>
          <cell r="DA53">
            <v>0</v>
          </cell>
          <cell r="DC53">
            <v>39356</v>
          </cell>
          <cell r="DD53">
            <v>27838.747888936934</v>
          </cell>
          <cell r="DE53">
            <v>13050.123508800032</v>
          </cell>
          <cell r="DF53">
            <v>0</v>
          </cell>
          <cell r="DG53">
            <v>0</v>
          </cell>
          <cell r="DH53">
            <v>0</v>
          </cell>
          <cell r="DI53">
            <v>0</v>
          </cell>
          <cell r="DJ53">
            <v>0</v>
          </cell>
          <cell r="DK53">
            <v>40888.871397736963</v>
          </cell>
        </row>
        <row r="54">
          <cell r="A54">
            <v>39387</v>
          </cell>
          <cell r="B54">
            <v>3831.858091628586</v>
          </cell>
          <cell r="C54">
            <v>33135.879956793426</v>
          </cell>
          <cell r="D54">
            <v>3321.2836040296229</v>
          </cell>
          <cell r="E54">
            <v>5362.0258676237336</v>
          </cell>
          <cell r="F54">
            <v>7125.0600626098949</v>
          </cell>
          <cell r="G54">
            <v>2308.3872564979501</v>
          </cell>
          <cell r="H54">
            <v>65.054266946999988</v>
          </cell>
          <cell r="I54">
            <v>19.043435853000002</v>
          </cell>
          <cell r="J54">
            <v>0</v>
          </cell>
          <cell r="K54">
            <v>0</v>
          </cell>
          <cell r="L54">
            <v>0</v>
          </cell>
          <cell r="M54">
            <v>419.09141257380003</v>
          </cell>
          <cell r="N54">
            <v>0</v>
          </cell>
          <cell r="O54">
            <v>0</v>
          </cell>
          <cell r="P54">
            <v>235.57270238833058</v>
          </cell>
          <cell r="Q54">
            <v>148.33776665919436</v>
          </cell>
          <cell r="R54">
            <v>1604.9759855036359</v>
          </cell>
          <cell r="S54">
            <v>1538.8280992522089</v>
          </cell>
          <cell r="T54">
            <v>523.42469363211569</v>
          </cell>
          <cell r="U54">
            <v>2149.0500658595934</v>
          </cell>
          <cell r="V54">
            <v>41.067705001710038</v>
          </cell>
          <cell r="W54">
            <v>3335.2449309527569</v>
          </cell>
          <cell r="X54">
            <v>70.747433601305161</v>
          </cell>
          <cell r="Y54">
            <v>26.065233959513463</v>
          </cell>
          <cell r="Z54">
            <v>496.32593757472694</v>
          </cell>
          <cell r="AA54">
            <v>840.29632921719804</v>
          </cell>
          <cell r="AB54">
            <v>6069.7004890387725</v>
          </cell>
          <cell r="AC54">
            <v>3394.8823067604708</v>
          </cell>
          <cell r="AD54">
            <v>179.07485355220561</v>
          </cell>
          <cell r="AE54">
            <v>355.94517712581751</v>
          </cell>
          <cell r="AF54">
            <v>137.5068235125822</v>
          </cell>
          <cell r="AG54">
            <v>241.56600521694301</v>
          </cell>
          <cell r="AH54">
            <v>1450.0971786312987</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C54">
            <v>39387</v>
          </cell>
          <cell r="BD54">
            <v>0</v>
          </cell>
          <cell r="BE54">
            <v>0</v>
          </cell>
          <cell r="BF54">
            <v>0</v>
          </cell>
          <cell r="BG54">
            <v>0</v>
          </cell>
          <cell r="BH54">
            <v>0</v>
          </cell>
          <cell r="BI54">
            <v>0</v>
          </cell>
          <cell r="BJ54">
            <v>0</v>
          </cell>
          <cell r="BK54">
            <v>0</v>
          </cell>
          <cell r="BL54">
            <v>0</v>
          </cell>
          <cell r="BM54">
            <v>0</v>
          </cell>
          <cell r="BN54">
            <v>0</v>
          </cell>
          <cell r="BP54">
            <v>0</v>
          </cell>
          <cell r="BQ54">
            <v>0</v>
          </cell>
          <cell r="BR54">
            <v>0</v>
          </cell>
          <cell r="BS54">
            <v>0</v>
          </cell>
          <cell r="BT54">
            <v>0</v>
          </cell>
          <cell r="BU54">
            <v>0</v>
          </cell>
          <cell r="CA54">
            <v>0</v>
          </cell>
          <cell r="CB54">
            <v>0</v>
          </cell>
          <cell r="CC54">
            <v>0</v>
          </cell>
          <cell r="CH54">
            <v>0</v>
          </cell>
          <cell r="CI54">
            <v>0</v>
          </cell>
          <cell r="CJ54">
            <v>0</v>
          </cell>
          <cell r="CK54">
            <v>0</v>
          </cell>
          <cell r="CL54">
            <v>0</v>
          </cell>
          <cell r="CR54">
            <v>0</v>
          </cell>
          <cell r="CS54">
            <v>0</v>
          </cell>
          <cell r="CT54">
            <v>0</v>
          </cell>
          <cell r="CU54">
            <v>0</v>
          </cell>
          <cell r="CV54">
            <v>0</v>
          </cell>
          <cell r="CW54">
            <v>0</v>
          </cell>
          <cell r="CX54">
            <v>0</v>
          </cell>
          <cell r="CY54">
            <v>0</v>
          </cell>
          <cell r="CZ54">
            <v>0</v>
          </cell>
          <cell r="DA54">
            <v>0</v>
          </cell>
          <cell r="DC54">
            <v>39387</v>
          </cell>
          <cell r="DD54">
            <v>55587.683954557011</v>
          </cell>
          <cell r="DE54">
            <v>22838.709717440386</v>
          </cell>
          <cell r="DF54">
            <v>0</v>
          </cell>
          <cell r="DG54">
            <v>0</v>
          </cell>
          <cell r="DH54">
            <v>0</v>
          </cell>
          <cell r="DI54">
            <v>0</v>
          </cell>
          <cell r="DJ54">
            <v>0</v>
          </cell>
          <cell r="DK54">
            <v>78426.393671997401</v>
          </cell>
        </row>
        <row r="55">
          <cell r="A55">
            <v>39417</v>
          </cell>
          <cell r="B55">
            <v>4616.3015541809718</v>
          </cell>
          <cell r="C55">
            <v>66539.737327584284</v>
          </cell>
          <cell r="D55">
            <v>5953.6192660162851</v>
          </cell>
          <cell r="E55">
            <v>7097.6287873022829</v>
          </cell>
          <cell r="F55">
            <v>12457.013728627211</v>
          </cell>
          <cell r="G55">
            <v>2456.4931565970451</v>
          </cell>
          <cell r="H55">
            <v>95.522363481499994</v>
          </cell>
          <cell r="I55">
            <v>20.350760546349999</v>
          </cell>
          <cell r="J55">
            <v>0</v>
          </cell>
          <cell r="K55">
            <v>0</v>
          </cell>
          <cell r="L55">
            <v>0</v>
          </cell>
          <cell r="M55">
            <v>447.86188008071002</v>
          </cell>
          <cell r="N55">
            <v>0</v>
          </cell>
          <cell r="O55">
            <v>0</v>
          </cell>
          <cell r="P55">
            <v>371.4682380676897</v>
          </cell>
          <cell r="Q55">
            <v>243.81375864531725</v>
          </cell>
          <cell r="R55">
            <v>2145.3622150850288</v>
          </cell>
          <cell r="S55">
            <v>2085.8264546206151</v>
          </cell>
          <cell r="T55">
            <v>942.12452283735604</v>
          </cell>
          <cell r="U55">
            <v>3568.9977010744992</v>
          </cell>
          <cell r="V55">
            <v>66.643847224858035</v>
          </cell>
          <cell r="W55">
            <v>5278.4780707455175</v>
          </cell>
          <cell r="X55">
            <v>119.75166358889857</v>
          </cell>
          <cell r="Y55">
            <v>41.020609087187943</v>
          </cell>
          <cell r="Z55">
            <v>745.43498485276371</v>
          </cell>
          <cell r="AA55">
            <v>1369.7783141987475</v>
          </cell>
          <cell r="AB55">
            <v>9536.2974274632179</v>
          </cell>
          <cell r="AC55">
            <v>5644.2556264994155</v>
          </cell>
          <cell r="AD55">
            <v>242.59705584562158</v>
          </cell>
          <cell r="AE55">
            <v>470.70191098033587</v>
          </cell>
          <cell r="AF55">
            <v>226.09915479820071</v>
          </cell>
          <cell r="AG55">
            <v>402.22155839514272</v>
          </cell>
          <cell r="AH55">
            <v>2272.2904359362428</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C55">
            <v>39417</v>
          </cell>
          <cell r="BD55">
            <v>0</v>
          </cell>
          <cell r="BE55">
            <v>0</v>
          </cell>
          <cell r="BF55">
            <v>0</v>
          </cell>
          <cell r="BG55">
            <v>0</v>
          </cell>
          <cell r="BH55">
            <v>0</v>
          </cell>
          <cell r="BI55">
            <v>0</v>
          </cell>
          <cell r="BJ55">
            <v>0</v>
          </cell>
          <cell r="BK55">
            <v>0</v>
          </cell>
          <cell r="BL55">
            <v>0</v>
          </cell>
          <cell r="BM55">
            <v>0</v>
          </cell>
          <cell r="BN55">
            <v>0</v>
          </cell>
          <cell r="BP55">
            <v>0</v>
          </cell>
          <cell r="BQ55">
            <v>0</v>
          </cell>
          <cell r="BR55">
            <v>0</v>
          </cell>
          <cell r="BS55">
            <v>0</v>
          </cell>
          <cell r="BT55">
            <v>0</v>
          </cell>
          <cell r="BU55">
            <v>0</v>
          </cell>
          <cell r="CA55">
            <v>0</v>
          </cell>
          <cell r="CB55">
            <v>0</v>
          </cell>
          <cell r="CC55">
            <v>0</v>
          </cell>
          <cell r="CH55">
            <v>0</v>
          </cell>
          <cell r="CI55">
            <v>0</v>
          </cell>
          <cell r="CJ55">
            <v>0</v>
          </cell>
          <cell r="CK55">
            <v>0</v>
          </cell>
          <cell r="CL55">
            <v>0</v>
          </cell>
          <cell r="CR55">
            <v>0</v>
          </cell>
          <cell r="CS55">
            <v>0</v>
          </cell>
          <cell r="CT55">
            <v>0</v>
          </cell>
          <cell r="CU55">
            <v>0</v>
          </cell>
          <cell r="CV55">
            <v>0</v>
          </cell>
          <cell r="CW55">
            <v>0</v>
          </cell>
          <cell r="CX55">
            <v>0</v>
          </cell>
          <cell r="CY55">
            <v>0</v>
          </cell>
          <cell r="CZ55">
            <v>0</v>
          </cell>
          <cell r="DA55">
            <v>0</v>
          </cell>
          <cell r="DC55">
            <v>39417</v>
          </cell>
          <cell r="DD55">
            <v>99684.528824416644</v>
          </cell>
          <cell r="DE55">
            <v>35773.16354994665</v>
          </cell>
          <cell r="DF55">
            <v>0</v>
          </cell>
          <cell r="DG55">
            <v>0</v>
          </cell>
          <cell r="DH55">
            <v>0</v>
          </cell>
          <cell r="DI55">
            <v>0</v>
          </cell>
          <cell r="DJ55">
            <v>0</v>
          </cell>
          <cell r="DK55">
            <v>135457.69237436331</v>
          </cell>
        </row>
        <row r="56">
          <cell r="A56">
            <v>39448</v>
          </cell>
          <cell r="B56">
            <v>5316.4565201086434</v>
          </cell>
          <cell r="C56">
            <v>93644.877737422852</v>
          </cell>
          <cell r="D56">
            <v>8605.7298302060535</v>
          </cell>
          <cell r="E56">
            <v>8499.424945895862</v>
          </cell>
          <cell r="F56">
            <v>16764.180420389115</v>
          </cell>
          <cell r="G56">
            <v>2553.0026147000403</v>
          </cell>
          <cell r="H56">
            <v>120.13840911887999</v>
          </cell>
          <cell r="I56">
            <v>21.180799606199997</v>
          </cell>
          <cell r="J56">
            <v>0</v>
          </cell>
          <cell r="K56">
            <v>0</v>
          </cell>
          <cell r="L56">
            <v>0</v>
          </cell>
          <cell r="M56">
            <v>466.12865949852005</v>
          </cell>
          <cell r="N56">
            <v>0</v>
          </cell>
          <cell r="O56">
            <v>0</v>
          </cell>
          <cell r="P56">
            <v>440.9593806127445</v>
          </cell>
          <cell r="Q56">
            <v>293.03084581062626</v>
          </cell>
          <cell r="R56">
            <v>2406.3275275963952</v>
          </cell>
          <cell r="S56">
            <v>2351.9574670856668</v>
          </cell>
          <cell r="T56">
            <v>1160.8832218658206</v>
          </cell>
          <cell r="U56">
            <v>4302.2813468371924</v>
          </cell>
          <cell r="V56">
            <v>79.797534678349606</v>
          </cell>
          <cell r="W56">
            <v>6272.9301785027628</v>
          </cell>
          <cell r="X56">
            <v>145.13684802999049</v>
          </cell>
          <cell r="Y56">
            <v>48.664919037815487</v>
          </cell>
          <cell r="Z56">
            <v>871.33557226275082</v>
          </cell>
          <cell r="AA56">
            <v>1642.3158824469147</v>
          </cell>
          <cell r="AB56">
            <v>11306.462202106679</v>
          </cell>
          <cell r="AC56">
            <v>6806.0859232209941</v>
          </cell>
          <cell r="AD56">
            <v>273.49393040770968</v>
          </cell>
          <cell r="AE56">
            <v>525.77318537211841</v>
          </cell>
          <cell r="AF56">
            <v>271.77089957379513</v>
          </cell>
          <cell r="AG56">
            <v>485.22301917010157</v>
          </cell>
          <cell r="AH56">
            <v>2692.1536375251021</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C56">
            <v>39448</v>
          </cell>
          <cell r="BD56">
            <v>0</v>
          </cell>
          <cell r="BE56">
            <v>0</v>
          </cell>
          <cell r="BF56">
            <v>0</v>
          </cell>
          <cell r="BG56">
            <v>0</v>
          </cell>
          <cell r="BH56">
            <v>0</v>
          </cell>
          <cell r="BI56">
            <v>0</v>
          </cell>
          <cell r="BJ56">
            <v>0</v>
          </cell>
          <cell r="BK56">
            <v>0</v>
          </cell>
          <cell r="BL56">
            <v>0</v>
          </cell>
          <cell r="BM56">
            <v>0</v>
          </cell>
          <cell r="BN56">
            <v>0</v>
          </cell>
          <cell r="BP56">
            <v>0</v>
          </cell>
          <cell r="BQ56">
            <v>0</v>
          </cell>
          <cell r="BR56">
            <v>0</v>
          </cell>
          <cell r="BS56">
            <v>0</v>
          </cell>
          <cell r="BT56">
            <v>0</v>
          </cell>
          <cell r="BU56">
            <v>0</v>
          </cell>
          <cell r="CA56">
            <v>0</v>
          </cell>
          <cell r="CB56">
            <v>0</v>
          </cell>
          <cell r="CC56">
            <v>0</v>
          </cell>
          <cell r="CH56">
            <v>0</v>
          </cell>
          <cell r="CI56">
            <v>0</v>
          </cell>
          <cell r="CJ56">
            <v>0</v>
          </cell>
          <cell r="CK56">
            <v>0</v>
          </cell>
          <cell r="CL56">
            <v>0</v>
          </cell>
          <cell r="CR56">
            <v>0</v>
          </cell>
          <cell r="CS56">
            <v>0</v>
          </cell>
          <cell r="CT56">
            <v>0</v>
          </cell>
          <cell r="CU56">
            <v>0</v>
          </cell>
          <cell r="CV56">
            <v>0</v>
          </cell>
          <cell r="CW56">
            <v>0</v>
          </cell>
          <cell r="CX56">
            <v>0</v>
          </cell>
          <cell r="CY56">
            <v>0</v>
          </cell>
          <cell r="CZ56">
            <v>0</v>
          </cell>
          <cell r="DA56">
            <v>0</v>
          </cell>
          <cell r="DC56">
            <v>39448</v>
          </cell>
          <cell r="DD56">
            <v>135991.11993694614</v>
          </cell>
          <cell r="DE56">
            <v>42376.583522143526</v>
          </cell>
          <cell r="DF56">
            <v>0</v>
          </cell>
          <cell r="DG56">
            <v>0</v>
          </cell>
          <cell r="DH56">
            <v>0</v>
          </cell>
          <cell r="DI56">
            <v>0</v>
          </cell>
          <cell r="DJ56">
            <v>0</v>
          </cell>
          <cell r="DK56">
            <v>178367.70345908968</v>
          </cell>
        </row>
        <row r="57">
          <cell r="A57">
            <v>39479</v>
          </cell>
          <cell r="B57">
            <v>5547.5502635503026</v>
          </cell>
          <cell r="C57">
            <v>100046.48947531656</v>
          </cell>
          <cell r="D57">
            <v>9687.5963459626018</v>
          </cell>
          <cell r="E57">
            <v>8411.6291439918405</v>
          </cell>
          <cell r="F57">
            <v>16856.688727631477</v>
          </cell>
          <cell r="G57">
            <v>2463.6576546819006</v>
          </cell>
          <cell r="H57">
            <v>119.60167092212998</v>
          </cell>
          <cell r="I57">
            <v>20.435847236999997</v>
          </cell>
          <cell r="J57">
            <v>0</v>
          </cell>
          <cell r="K57">
            <v>0</v>
          </cell>
          <cell r="L57">
            <v>0</v>
          </cell>
          <cell r="M57">
            <v>449.73439414019987</v>
          </cell>
          <cell r="N57">
            <v>0</v>
          </cell>
          <cell r="O57">
            <v>0</v>
          </cell>
          <cell r="P57">
            <v>399.19760883085905</v>
          </cell>
          <cell r="Q57">
            <v>264.49798885345797</v>
          </cell>
          <cell r="R57">
            <v>2208.8264432093051</v>
          </cell>
          <cell r="S57">
            <v>2156.0755203650992</v>
          </cell>
          <cell r="T57">
            <v>1041.7344819865884</v>
          </cell>
          <cell r="U57">
            <v>3880.6171163989907</v>
          </cell>
          <cell r="V57">
            <v>72.091530305748478</v>
          </cell>
          <cell r="W57">
            <v>5677.3267069494359</v>
          </cell>
          <cell r="X57">
            <v>130.74551707963431</v>
          </cell>
          <cell r="Y57">
            <v>44.06241219006948</v>
          </cell>
          <cell r="Z57">
            <v>791.7480682767557</v>
          </cell>
          <cell r="AA57">
            <v>1483.2502615979715</v>
          </cell>
          <cell r="AB57">
            <v>10346.381814582632</v>
          </cell>
          <cell r="AC57">
            <v>6138.5634070955384</v>
          </cell>
          <cell r="AD57">
            <v>250.72888026917465</v>
          </cell>
          <cell r="AE57">
            <v>483.12082968018518</v>
          </cell>
          <cell r="AF57">
            <v>245.30161400183883</v>
          </cell>
          <cell r="AG57">
            <v>437.5895367623271</v>
          </cell>
          <cell r="AH57">
            <v>2438.3186447049561</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C57">
            <v>39479</v>
          </cell>
          <cell r="BD57">
            <v>0</v>
          </cell>
          <cell r="BE57">
            <v>0</v>
          </cell>
          <cell r="BF57">
            <v>0</v>
          </cell>
          <cell r="BG57">
            <v>0</v>
          </cell>
          <cell r="BH57">
            <v>0</v>
          </cell>
          <cell r="BI57">
            <v>0</v>
          </cell>
          <cell r="BJ57">
            <v>0</v>
          </cell>
          <cell r="BK57">
            <v>0</v>
          </cell>
          <cell r="BL57">
            <v>0</v>
          </cell>
          <cell r="BM57">
            <v>0</v>
          </cell>
          <cell r="BN57">
            <v>0</v>
          </cell>
          <cell r="BP57">
            <v>0</v>
          </cell>
          <cell r="BQ57">
            <v>0</v>
          </cell>
          <cell r="BR57">
            <v>0</v>
          </cell>
          <cell r="BS57">
            <v>0</v>
          </cell>
          <cell r="BT57">
            <v>0</v>
          </cell>
          <cell r="BU57">
            <v>0</v>
          </cell>
          <cell r="CA57">
            <v>0</v>
          </cell>
          <cell r="CB57">
            <v>0</v>
          </cell>
          <cell r="CC57">
            <v>0</v>
          </cell>
          <cell r="CH57">
            <v>0</v>
          </cell>
          <cell r="CI57">
            <v>0</v>
          </cell>
          <cell r="CJ57">
            <v>0</v>
          </cell>
          <cell r="CK57">
            <v>0</v>
          </cell>
          <cell r="CL57">
            <v>0</v>
          </cell>
          <cell r="CR57">
            <v>0</v>
          </cell>
          <cell r="CS57">
            <v>0</v>
          </cell>
          <cell r="CT57">
            <v>0</v>
          </cell>
          <cell r="CU57">
            <v>0</v>
          </cell>
          <cell r="CV57">
            <v>0</v>
          </cell>
          <cell r="CW57">
            <v>0</v>
          </cell>
          <cell r="CX57">
            <v>0</v>
          </cell>
          <cell r="CY57">
            <v>0</v>
          </cell>
          <cell r="CZ57">
            <v>0</v>
          </cell>
          <cell r="DA57">
            <v>0</v>
          </cell>
          <cell r="DC57">
            <v>39479</v>
          </cell>
          <cell r="DD57">
            <v>143603.38352343402</v>
          </cell>
          <cell r="DE57">
            <v>38490.17838314057</v>
          </cell>
          <cell r="DF57">
            <v>0</v>
          </cell>
          <cell r="DG57">
            <v>0</v>
          </cell>
          <cell r="DH57">
            <v>0</v>
          </cell>
          <cell r="DI57">
            <v>0</v>
          </cell>
          <cell r="DJ57">
            <v>0</v>
          </cell>
          <cell r="DK57">
            <v>182093.56190657459</v>
          </cell>
        </row>
        <row r="58">
          <cell r="A58">
            <v>39508</v>
          </cell>
          <cell r="B58">
            <v>5211.525939486839</v>
          </cell>
          <cell r="C58">
            <v>83527.224670939657</v>
          </cell>
          <cell r="D58">
            <v>8780.9434397766363</v>
          </cell>
          <cell r="E58">
            <v>7473.0679465016574</v>
          </cell>
          <cell r="F58">
            <v>14126.152252980259</v>
          </cell>
          <cell r="G58">
            <v>2397.9999940515004</v>
          </cell>
          <cell r="H58">
            <v>102.63824494925001</v>
          </cell>
          <cell r="I58">
            <v>19.856289765</v>
          </cell>
          <cell r="J58">
            <v>0</v>
          </cell>
          <cell r="K58">
            <v>0</v>
          </cell>
          <cell r="L58">
            <v>0</v>
          </cell>
          <cell r="M58">
            <v>436.97999616899995</v>
          </cell>
          <cell r="N58">
            <v>0</v>
          </cell>
          <cell r="O58">
            <v>0</v>
          </cell>
          <cell r="P58">
            <v>326.912274791779</v>
          </cell>
          <cell r="Q58">
            <v>212.1234626310297</v>
          </cell>
          <cell r="R58">
            <v>1983.2356702818483</v>
          </cell>
          <cell r="S58">
            <v>1919.7841022375424</v>
          </cell>
          <cell r="T58">
            <v>800.28772073847051</v>
          </cell>
          <cell r="U58">
            <v>3096.4047090343502</v>
          </cell>
          <cell r="V58">
            <v>58.18461426226753</v>
          </cell>
          <cell r="W58">
            <v>4640.601361108801</v>
          </cell>
          <cell r="X58">
            <v>103.36486537696894</v>
          </cell>
          <cell r="Y58">
            <v>36.120362454671621</v>
          </cell>
          <cell r="Z58">
            <v>665.21242336216005</v>
          </cell>
          <cell r="AA58">
            <v>1194.4308757899123</v>
          </cell>
          <cell r="AB58">
            <v>8535.2924966517749</v>
          </cell>
          <cell r="AC58">
            <v>4895.3961625531874</v>
          </cell>
          <cell r="AD58">
            <v>223.32317021593587</v>
          </cell>
          <cell r="AE58">
            <v>436.61295903610602</v>
          </cell>
          <cell r="AF58">
            <v>196.69061283190484</v>
          </cell>
          <cell r="AG58">
            <v>348.71587661488769</v>
          </cell>
          <cell r="AH58">
            <v>2003.2779761759159</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C58">
            <v>39508</v>
          </cell>
          <cell r="BD58">
            <v>0</v>
          </cell>
          <cell r="BE58">
            <v>0</v>
          </cell>
          <cell r="BF58">
            <v>0</v>
          </cell>
          <cell r="BG58">
            <v>0</v>
          </cell>
          <cell r="BH58">
            <v>0</v>
          </cell>
          <cell r="BI58">
            <v>0</v>
          </cell>
          <cell r="BJ58">
            <v>0</v>
          </cell>
          <cell r="BK58">
            <v>0</v>
          </cell>
          <cell r="BL58">
            <v>0</v>
          </cell>
          <cell r="BM58">
            <v>0</v>
          </cell>
          <cell r="BN58">
            <v>0</v>
          </cell>
          <cell r="BP58">
            <v>0</v>
          </cell>
          <cell r="BQ58">
            <v>0</v>
          </cell>
          <cell r="BR58">
            <v>0</v>
          </cell>
          <cell r="BS58">
            <v>0</v>
          </cell>
          <cell r="BT58">
            <v>0</v>
          </cell>
          <cell r="BU58">
            <v>0</v>
          </cell>
          <cell r="CA58">
            <v>0</v>
          </cell>
          <cell r="CB58">
            <v>0</v>
          </cell>
          <cell r="CC58">
            <v>0</v>
          </cell>
          <cell r="CH58">
            <v>0</v>
          </cell>
          <cell r="CI58">
            <v>0</v>
          </cell>
          <cell r="CJ58">
            <v>0</v>
          </cell>
          <cell r="CK58">
            <v>0</v>
          </cell>
          <cell r="CL58">
            <v>0</v>
          </cell>
          <cell r="CR58">
            <v>0</v>
          </cell>
          <cell r="CS58">
            <v>0</v>
          </cell>
          <cell r="CT58">
            <v>0</v>
          </cell>
          <cell r="CU58">
            <v>0</v>
          </cell>
          <cell r="CV58">
            <v>0</v>
          </cell>
          <cell r="CW58">
            <v>0</v>
          </cell>
          <cell r="CX58">
            <v>0</v>
          </cell>
          <cell r="CY58">
            <v>0</v>
          </cell>
          <cell r="CZ58">
            <v>0</v>
          </cell>
          <cell r="DA58">
            <v>0</v>
          </cell>
          <cell r="DC58">
            <v>39508</v>
          </cell>
          <cell r="DD58">
            <v>122076.38877461979</v>
          </cell>
          <cell r="DE58">
            <v>31675.971696149514</v>
          </cell>
          <cell r="DF58">
            <v>0</v>
          </cell>
          <cell r="DG58">
            <v>0</v>
          </cell>
          <cell r="DH58">
            <v>0</v>
          </cell>
          <cell r="DI58">
            <v>0</v>
          </cell>
          <cell r="DJ58">
            <v>0</v>
          </cell>
          <cell r="DK58">
            <v>153752.36047076929</v>
          </cell>
        </row>
        <row r="59">
          <cell r="A59">
            <v>39539</v>
          </cell>
          <cell r="B59">
            <v>4211.7850310800668</v>
          </cell>
          <cell r="C59">
            <v>49945.313777512543</v>
          </cell>
          <cell r="D59">
            <v>6154.7809908753215</v>
          </cell>
          <cell r="E59">
            <v>5555.8426724159453</v>
          </cell>
          <cell r="F59">
            <v>9054.4052443233195</v>
          </cell>
          <cell r="G59">
            <v>2065.4568101907448</v>
          </cell>
          <cell r="H59">
            <v>69.413476662229996</v>
          </cell>
          <cell r="I59">
            <v>16.899098787349999</v>
          </cell>
          <cell r="J59">
            <v>0</v>
          </cell>
          <cell r="K59">
            <v>0</v>
          </cell>
          <cell r="L59">
            <v>0</v>
          </cell>
          <cell r="M59">
            <v>371.90070303930997</v>
          </cell>
          <cell r="N59">
            <v>0</v>
          </cell>
          <cell r="O59">
            <v>0</v>
          </cell>
          <cell r="P59">
            <v>185.87399086453712</v>
          </cell>
          <cell r="Q59">
            <v>114.92244915931164</v>
          </cell>
          <cell r="R59">
            <v>1348.9102016556833</v>
          </cell>
          <cell r="S59">
            <v>1287.1315611978364</v>
          </cell>
          <cell r="T59">
            <v>388.00046061513621</v>
          </cell>
          <cell r="U59">
            <v>1657.0788187437502</v>
          </cell>
          <cell r="V59">
            <v>32.000001197868691</v>
          </cell>
          <cell r="W59">
            <v>2627.4939022632257</v>
          </cell>
          <cell r="X59">
            <v>54.06788408931456</v>
          </cell>
          <cell r="Y59">
            <v>20.583591685534458</v>
          </cell>
          <cell r="Z59">
            <v>399.58280895956995</v>
          </cell>
          <cell r="AA59">
            <v>653.44041623270834</v>
          </cell>
          <cell r="AB59">
            <v>5006.5831330492483</v>
          </cell>
          <cell r="AC59">
            <v>2616.3678348856729</v>
          </cell>
          <cell r="AD59">
            <v>149.81306437186646</v>
          </cell>
          <cell r="AE59">
            <v>300.2453164181112</v>
          </cell>
          <cell r="AF59">
            <v>106.51259205276244</v>
          </cell>
          <cell r="AG59">
            <v>186.0417671337041</v>
          </cell>
          <cell r="AH59">
            <v>1147.2384768288473</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C59">
            <v>39539</v>
          </cell>
          <cell r="BD59">
            <v>0</v>
          </cell>
          <cell r="BE59">
            <v>0</v>
          </cell>
          <cell r="BF59">
            <v>0</v>
          </cell>
          <cell r="BG59">
            <v>0</v>
          </cell>
          <cell r="BH59">
            <v>0</v>
          </cell>
          <cell r="BI59">
            <v>0</v>
          </cell>
          <cell r="BJ59">
            <v>0</v>
          </cell>
          <cell r="BK59">
            <v>0</v>
          </cell>
          <cell r="BL59">
            <v>0</v>
          </cell>
          <cell r="BM59">
            <v>0</v>
          </cell>
          <cell r="BN59">
            <v>0</v>
          </cell>
          <cell r="BP59">
            <v>0</v>
          </cell>
          <cell r="BQ59">
            <v>0</v>
          </cell>
          <cell r="BR59">
            <v>0</v>
          </cell>
          <cell r="BS59">
            <v>0</v>
          </cell>
          <cell r="BT59">
            <v>0</v>
          </cell>
          <cell r="BU59">
            <v>0</v>
          </cell>
          <cell r="CA59">
            <v>0</v>
          </cell>
          <cell r="CB59">
            <v>0</v>
          </cell>
          <cell r="CC59">
            <v>0</v>
          </cell>
          <cell r="CH59">
            <v>0</v>
          </cell>
          <cell r="CI59">
            <v>0</v>
          </cell>
          <cell r="CJ59">
            <v>0</v>
          </cell>
          <cell r="CK59">
            <v>0</v>
          </cell>
          <cell r="CL59">
            <v>0</v>
          </cell>
          <cell r="CR59">
            <v>0</v>
          </cell>
          <cell r="CS59">
            <v>0</v>
          </cell>
          <cell r="CT59">
            <v>0</v>
          </cell>
          <cell r="CU59">
            <v>0</v>
          </cell>
          <cell r="CV59">
            <v>0</v>
          </cell>
          <cell r="CW59">
            <v>0</v>
          </cell>
          <cell r="CX59">
            <v>0</v>
          </cell>
          <cell r="CY59">
            <v>0</v>
          </cell>
          <cell r="CZ59">
            <v>0</v>
          </cell>
          <cell r="DA59">
            <v>0</v>
          </cell>
          <cell r="DC59">
            <v>39539</v>
          </cell>
          <cell r="DD59">
            <v>77445.797804886839</v>
          </cell>
          <cell r="DE59">
            <v>18281.888271404685</v>
          </cell>
          <cell r="DF59">
            <v>0</v>
          </cell>
          <cell r="DG59">
            <v>0</v>
          </cell>
          <cell r="DH59">
            <v>0</v>
          </cell>
          <cell r="DI59">
            <v>0</v>
          </cell>
          <cell r="DJ59">
            <v>0</v>
          </cell>
          <cell r="DK59">
            <v>95727.686076291517</v>
          </cell>
        </row>
        <row r="60">
          <cell r="A60">
            <v>39569</v>
          </cell>
          <cell r="B60">
            <v>3459.7779401866765</v>
          </cell>
          <cell r="C60">
            <v>28549.534619660437</v>
          </cell>
          <cell r="D60">
            <v>3860.5635763706832</v>
          </cell>
          <cell r="E60">
            <v>4063.2706952107342</v>
          </cell>
          <cell r="F60">
            <v>4913.9104141754478</v>
          </cell>
          <cell r="G60">
            <v>1861.382507165685</v>
          </cell>
          <cell r="H60">
            <v>44.298332971760004</v>
          </cell>
          <cell r="I60">
            <v>15.097743301550002</v>
          </cell>
          <cell r="J60">
            <v>0</v>
          </cell>
          <cell r="K60">
            <v>0</v>
          </cell>
          <cell r="L60">
            <v>0</v>
          </cell>
          <cell r="M60">
            <v>332.25803451463003</v>
          </cell>
          <cell r="N60">
            <v>0</v>
          </cell>
          <cell r="O60">
            <v>0</v>
          </cell>
          <cell r="P60">
            <v>102.22378366356961</v>
          </cell>
          <cell r="Q60">
            <v>56.383178350848986</v>
          </cell>
          <cell r="R60">
            <v>1007.2944827309417</v>
          </cell>
          <cell r="S60">
            <v>942.48897648285333</v>
          </cell>
          <cell r="T60">
            <v>132.99108086960103</v>
          </cell>
          <cell r="U60">
            <v>787.23236941133962</v>
          </cell>
          <cell r="V60">
            <v>16.300590722339759</v>
          </cell>
          <cell r="W60">
            <v>1431.7887414249624</v>
          </cell>
          <cell r="X60">
            <v>24.094316002587419</v>
          </cell>
          <cell r="Y60">
            <v>11.375956076685947</v>
          </cell>
          <cell r="Z60">
            <v>245.37727952784812</v>
          </cell>
          <cell r="AA60">
            <v>328.5613464881244</v>
          </cell>
          <cell r="AB60">
            <v>2887.7314291119396</v>
          </cell>
          <cell r="AC60">
            <v>1238.5505053949614</v>
          </cell>
          <cell r="AD60">
            <v>109.78516199502403</v>
          </cell>
          <cell r="AE60">
            <v>227.49647791353178</v>
          </cell>
          <cell r="AF60">
            <v>52.195734163839631</v>
          </cell>
          <cell r="AG60">
            <v>87.646958624459188</v>
          </cell>
          <cell r="AH60">
            <v>640.80529683351006</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C60">
            <v>39569</v>
          </cell>
          <cell r="BD60">
            <v>0</v>
          </cell>
          <cell r="BE60">
            <v>0</v>
          </cell>
          <cell r="BF60">
            <v>0</v>
          </cell>
          <cell r="BG60">
            <v>0</v>
          </cell>
          <cell r="BH60">
            <v>0</v>
          </cell>
          <cell r="BI60">
            <v>0</v>
          </cell>
          <cell r="BJ60">
            <v>0</v>
          </cell>
          <cell r="BK60">
            <v>0</v>
          </cell>
          <cell r="BL60">
            <v>0</v>
          </cell>
          <cell r="BM60">
            <v>0</v>
          </cell>
          <cell r="BN60">
            <v>0</v>
          </cell>
          <cell r="BP60">
            <v>0</v>
          </cell>
          <cell r="BQ60">
            <v>0</v>
          </cell>
          <cell r="BR60">
            <v>0</v>
          </cell>
          <cell r="BS60">
            <v>0</v>
          </cell>
          <cell r="BT60">
            <v>0</v>
          </cell>
          <cell r="BU60">
            <v>0</v>
          </cell>
          <cell r="CA60">
            <v>0</v>
          </cell>
          <cell r="CB60">
            <v>0</v>
          </cell>
          <cell r="CC60">
            <v>0</v>
          </cell>
          <cell r="CH60">
            <v>0</v>
          </cell>
          <cell r="CI60">
            <v>0</v>
          </cell>
          <cell r="CJ60">
            <v>0</v>
          </cell>
          <cell r="CK60">
            <v>0</v>
          </cell>
          <cell r="CL60">
            <v>0</v>
          </cell>
          <cell r="CR60">
            <v>0</v>
          </cell>
          <cell r="CS60">
            <v>0</v>
          </cell>
          <cell r="CT60">
            <v>0</v>
          </cell>
          <cell r="CU60">
            <v>0</v>
          </cell>
          <cell r="CV60">
            <v>0</v>
          </cell>
          <cell r="CW60">
            <v>0</v>
          </cell>
          <cell r="CX60">
            <v>0</v>
          </cell>
          <cell r="CY60">
            <v>0</v>
          </cell>
          <cell r="CZ60">
            <v>0</v>
          </cell>
          <cell r="DA60">
            <v>0</v>
          </cell>
          <cell r="DC60">
            <v>39569</v>
          </cell>
          <cell r="DD60">
            <v>47100.093863557602</v>
          </cell>
          <cell r="DE60">
            <v>10330.323665788967</v>
          </cell>
          <cell r="DF60">
            <v>0</v>
          </cell>
          <cell r="DG60">
            <v>0</v>
          </cell>
          <cell r="DH60">
            <v>0</v>
          </cell>
          <cell r="DI60">
            <v>0</v>
          </cell>
          <cell r="DJ60">
            <v>0</v>
          </cell>
          <cell r="DK60">
            <v>57430.417529346567</v>
          </cell>
        </row>
        <row r="61">
          <cell r="A61">
            <v>39600</v>
          </cell>
          <cell r="B61">
            <v>3006.9933411464644</v>
          </cell>
          <cell r="C61">
            <v>15152.405374230606</v>
          </cell>
          <cell r="D61">
            <v>2226.3118774722352</v>
          </cell>
          <cell r="E61">
            <v>3290.3770501912759</v>
          </cell>
          <cell r="F61">
            <v>2543.824744253975</v>
          </cell>
          <cell r="G61">
            <v>1810.9296259431001</v>
          </cell>
          <cell r="H61">
            <v>58.683379988999995</v>
          </cell>
          <cell r="I61">
            <v>14.652397792499999</v>
          </cell>
          <cell r="J61">
            <v>0</v>
          </cell>
          <cell r="K61">
            <v>0</v>
          </cell>
          <cell r="L61">
            <v>0</v>
          </cell>
          <cell r="M61">
            <v>322.4572569705</v>
          </cell>
          <cell r="N61">
            <v>0</v>
          </cell>
          <cell r="O61">
            <v>0</v>
          </cell>
          <cell r="P61">
            <v>62.873812517843028</v>
          </cell>
          <cell r="Q61">
            <v>29.074488409589698</v>
          </cell>
          <cell r="R61">
            <v>837.68848807977326</v>
          </cell>
          <cell r="S61">
            <v>772.49351013666228</v>
          </cell>
          <cell r="T61">
            <v>15.729303250209455</v>
          </cell>
          <cell r="U61">
            <v>382.21090447778965</v>
          </cell>
          <cell r="V61">
            <v>8.9589746864673447</v>
          </cell>
          <cell r="W61">
            <v>869.76004377143238</v>
          </cell>
          <cell r="X61">
            <v>10.183690433679084</v>
          </cell>
          <cell r="Y61">
            <v>7.0427133142060505</v>
          </cell>
          <cell r="Z61">
            <v>171.97765356231085</v>
          </cell>
          <cell r="AA61">
            <v>176.76831204845098</v>
          </cell>
          <cell r="AB61">
            <v>1921.5849544208374</v>
          </cell>
          <cell r="AC61">
            <v>597.13251767188819</v>
          </cell>
          <cell r="AD61">
            <v>90.03648594302193</v>
          </cell>
          <cell r="AE61">
            <v>191.18188823654643</v>
          </cell>
          <cell r="AF61">
            <v>26.858628775463497</v>
          </cell>
          <cell r="AG61">
            <v>41.853146298590829</v>
          </cell>
          <cell r="AH61">
            <v>402.24254488479147</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C61">
            <v>39600</v>
          </cell>
          <cell r="BD61">
            <v>0</v>
          </cell>
          <cell r="BE61">
            <v>0</v>
          </cell>
          <cell r="BF61">
            <v>0</v>
          </cell>
          <cell r="BG61">
            <v>0</v>
          </cell>
          <cell r="BH61">
            <v>0</v>
          </cell>
          <cell r="BI61">
            <v>0</v>
          </cell>
          <cell r="BJ61">
            <v>0</v>
          </cell>
          <cell r="BK61">
            <v>0</v>
          </cell>
          <cell r="BL61">
            <v>0</v>
          </cell>
          <cell r="BM61">
            <v>0</v>
          </cell>
          <cell r="BN61">
            <v>0</v>
          </cell>
          <cell r="BP61">
            <v>0</v>
          </cell>
          <cell r="BQ61">
            <v>0</v>
          </cell>
          <cell r="BR61">
            <v>0</v>
          </cell>
          <cell r="BS61">
            <v>0</v>
          </cell>
          <cell r="BT61">
            <v>0</v>
          </cell>
          <cell r="BU61">
            <v>0</v>
          </cell>
          <cell r="CA61">
            <v>0</v>
          </cell>
          <cell r="CB61">
            <v>0</v>
          </cell>
          <cell r="CC61">
            <v>0</v>
          </cell>
          <cell r="CH61">
            <v>0</v>
          </cell>
          <cell r="CI61">
            <v>0</v>
          </cell>
          <cell r="CJ61">
            <v>0</v>
          </cell>
          <cell r="CK61">
            <v>0</v>
          </cell>
          <cell r="CL61">
            <v>0</v>
          </cell>
          <cell r="CR61">
            <v>0</v>
          </cell>
          <cell r="CS61">
            <v>0</v>
          </cell>
          <cell r="CT61">
            <v>0</v>
          </cell>
          <cell r="CU61">
            <v>0</v>
          </cell>
          <cell r="CV61">
            <v>0</v>
          </cell>
          <cell r="CW61">
            <v>0</v>
          </cell>
          <cell r="CX61">
            <v>0</v>
          </cell>
          <cell r="CY61">
            <v>0</v>
          </cell>
          <cell r="CZ61">
            <v>0</v>
          </cell>
          <cell r="DA61">
            <v>0</v>
          </cell>
          <cell r="DC61">
            <v>39600</v>
          </cell>
          <cell r="DD61">
            <v>28426.635047989661</v>
          </cell>
          <cell r="DE61">
            <v>6615.6520609195541</v>
          </cell>
          <cell r="DF61">
            <v>0</v>
          </cell>
          <cell r="DG61">
            <v>0</v>
          </cell>
          <cell r="DH61">
            <v>0</v>
          </cell>
          <cell r="DI61">
            <v>0</v>
          </cell>
          <cell r="DJ61">
            <v>0</v>
          </cell>
          <cell r="DK61">
            <v>35042.287108909215</v>
          </cell>
        </row>
        <row r="62">
          <cell r="A62">
            <v>39630</v>
          </cell>
          <cell r="B62">
            <v>2763.167442871068</v>
          </cell>
          <cell r="C62">
            <v>8118.5313537901211</v>
          </cell>
          <cell r="D62">
            <v>1373.7004220315202</v>
          </cell>
          <cell r="E62">
            <v>3014.9264176340712</v>
          </cell>
          <cell r="F62">
            <v>1755.7157998837572</v>
          </cell>
          <cell r="G62">
            <v>1774.93731123771</v>
          </cell>
          <cell r="H62">
            <v>81.521339049860003</v>
          </cell>
          <cell r="I62">
            <v>14.3346951098</v>
          </cell>
          <cell r="J62">
            <v>0</v>
          </cell>
          <cell r="K62">
            <v>0</v>
          </cell>
          <cell r="L62">
            <v>0</v>
          </cell>
          <cell r="M62">
            <v>315.46553199508003</v>
          </cell>
          <cell r="N62">
            <v>0</v>
          </cell>
          <cell r="O62">
            <v>0</v>
          </cell>
          <cell r="P62">
            <v>60.02560656135897</v>
          </cell>
          <cell r="Q62">
            <v>26.943856819946507</v>
          </cell>
          <cell r="R62">
            <v>831.40578490672021</v>
          </cell>
          <cell r="S62">
            <v>765.48649799029783</v>
          </cell>
          <cell r="T62">
            <v>5.4264517694752135</v>
          </cell>
          <cell r="U62">
            <v>350.0927721031145</v>
          </cell>
          <cell r="V62">
            <v>8.3982649772091786</v>
          </cell>
          <cell r="W62">
            <v>828.78077495088587</v>
          </cell>
          <cell r="X62">
            <v>9.049448235014431</v>
          </cell>
          <cell r="Y62">
            <v>6.7303258631238894</v>
          </cell>
          <cell r="Z62">
            <v>167.24341087638831</v>
          </cell>
          <cell r="AA62">
            <v>165.08571996082455</v>
          </cell>
          <cell r="AB62">
            <v>1835.1810528531933</v>
          </cell>
          <cell r="AC62">
            <v>546.18186457037552</v>
          </cell>
          <cell r="AD62">
            <v>89.225584066981099</v>
          </cell>
          <cell r="AE62">
            <v>189.96173751628197</v>
          </cell>
          <cell r="AF62">
            <v>24.880585516913051</v>
          </cell>
          <cell r="AG62">
            <v>38.207304010250198</v>
          </cell>
          <cell r="AH62">
            <v>385.19782725376854</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C62">
            <v>39630</v>
          </cell>
          <cell r="BD62">
            <v>0</v>
          </cell>
          <cell r="BE62">
            <v>0</v>
          </cell>
          <cell r="BF62">
            <v>0</v>
          </cell>
          <cell r="BG62">
            <v>0</v>
          </cell>
          <cell r="BH62">
            <v>0</v>
          </cell>
          <cell r="BI62">
            <v>0</v>
          </cell>
          <cell r="BJ62">
            <v>0</v>
          </cell>
          <cell r="BK62">
            <v>0</v>
          </cell>
          <cell r="BL62">
            <v>0</v>
          </cell>
          <cell r="BM62">
            <v>0</v>
          </cell>
          <cell r="BN62">
            <v>0</v>
          </cell>
          <cell r="BP62">
            <v>0</v>
          </cell>
          <cell r="BQ62">
            <v>0</v>
          </cell>
          <cell r="BR62">
            <v>0</v>
          </cell>
          <cell r="BS62">
            <v>0</v>
          </cell>
          <cell r="BT62">
            <v>0</v>
          </cell>
          <cell r="BU62">
            <v>0</v>
          </cell>
          <cell r="CA62">
            <v>0</v>
          </cell>
          <cell r="CB62">
            <v>0</v>
          </cell>
          <cell r="CC62">
            <v>0</v>
          </cell>
          <cell r="CH62">
            <v>0</v>
          </cell>
          <cell r="CI62">
            <v>0</v>
          </cell>
          <cell r="CJ62">
            <v>0</v>
          </cell>
          <cell r="CK62">
            <v>0</v>
          </cell>
          <cell r="CL62">
            <v>0</v>
          </cell>
          <cell r="CR62">
            <v>0</v>
          </cell>
          <cell r="CS62">
            <v>0</v>
          </cell>
          <cell r="CT62">
            <v>0</v>
          </cell>
          <cell r="CU62">
            <v>0</v>
          </cell>
          <cell r="CV62">
            <v>0</v>
          </cell>
          <cell r="CW62">
            <v>0</v>
          </cell>
          <cell r="CX62">
            <v>0</v>
          </cell>
          <cell r="CY62">
            <v>0</v>
          </cell>
          <cell r="CZ62">
            <v>0</v>
          </cell>
          <cell r="DA62">
            <v>0</v>
          </cell>
          <cell r="DC62">
            <v>39630</v>
          </cell>
          <cell r="DD62">
            <v>19212.300313602987</v>
          </cell>
          <cell r="DE62">
            <v>6333.5048708021241</v>
          </cell>
          <cell r="DF62">
            <v>0</v>
          </cell>
          <cell r="DG62">
            <v>0</v>
          </cell>
          <cell r="DH62">
            <v>0</v>
          </cell>
          <cell r="DI62">
            <v>0</v>
          </cell>
          <cell r="DJ62">
            <v>0</v>
          </cell>
          <cell r="DK62">
            <v>25545.805184405112</v>
          </cell>
        </row>
        <row r="63">
          <cell r="A63">
            <v>39661</v>
          </cell>
          <cell r="B63">
            <v>2746.7351273949525</v>
          </cell>
          <cell r="C63">
            <v>9118.8585811686244</v>
          </cell>
          <cell r="D63">
            <v>1180.8704084442868</v>
          </cell>
          <cell r="E63">
            <v>3079.5020098041291</v>
          </cell>
          <cell r="F63">
            <v>1807.6945235125452</v>
          </cell>
          <cell r="G63">
            <v>1813.19820012837</v>
          </cell>
          <cell r="H63">
            <v>83.254299757420014</v>
          </cell>
          <cell r="I63">
            <v>14.650576443099999</v>
          </cell>
          <cell r="J63">
            <v>0</v>
          </cell>
          <cell r="K63">
            <v>0</v>
          </cell>
          <cell r="L63">
            <v>0</v>
          </cell>
          <cell r="M63">
            <v>322.41717429326002</v>
          </cell>
          <cell r="N63">
            <v>0</v>
          </cell>
          <cell r="O63">
            <v>0</v>
          </cell>
          <cell r="P63">
            <v>60.535541457390138</v>
          </cell>
          <cell r="Q63">
            <v>27.17275267978448</v>
          </cell>
          <cell r="R63">
            <v>838.4688176151484</v>
          </cell>
          <cell r="S63">
            <v>771.98952728275356</v>
          </cell>
          <cell r="T63">
            <v>5.472551047390164</v>
          </cell>
          <cell r="U63">
            <v>353.06691150079263</v>
          </cell>
          <cell r="V63">
            <v>8.4696106682121961</v>
          </cell>
          <cell r="W63">
            <v>835.82150744019771</v>
          </cell>
          <cell r="X63">
            <v>9.1263259162111119</v>
          </cell>
          <cell r="Y63">
            <v>6.7875019287378162</v>
          </cell>
          <cell r="Z63">
            <v>168.66419204333863</v>
          </cell>
          <cell r="AA63">
            <v>166.48817091912352</v>
          </cell>
          <cell r="AB63">
            <v>1853.0374851712995</v>
          </cell>
          <cell r="AC63">
            <v>550.82183754656035</v>
          </cell>
          <cell r="AD63">
            <v>89.983581220879188</v>
          </cell>
          <cell r="AE63">
            <v>191.57551744154179</v>
          </cell>
          <cell r="AF63">
            <v>25.091953290028222</v>
          </cell>
          <cell r="AG63">
            <v>38.531886113026324</v>
          </cell>
          <cell r="AH63">
            <v>388.47019425253086</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C63">
            <v>39661</v>
          </cell>
          <cell r="BD63">
            <v>0</v>
          </cell>
          <cell r="BE63">
            <v>0</v>
          </cell>
          <cell r="BF63">
            <v>0</v>
          </cell>
          <cell r="BG63">
            <v>0</v>
          </cell>
          <cell r="BH63">
            <v>0</v>
          </cell>
          <cell r="BI63">
            <v>0</v>
          </cell>
          <cell r="BJ63">
            <v>0</v>
          </cell>
          <cell r="BK63">
            <v>0</v>
          </cell>
          <cell r="BL63">
            <v>0</v>
          </cell>
          <cell r="BM63">
            <v>0</v>
          </cell>
          <cell r="BN63">
            <v>0</v>
          </cell>
          <cell r="BP63">
            <v>0</v>
          </cell>
          <cell r="BQ63">
            <v>0</v>
          </cell>
          <cell r="BR63">
            <v>0</v>
          </cell>
          <cell r="BS63">
            <v>0</v>
          </cell>
          <cell r="BT63">
            <v>0</v>
          </cell>
          <cell r="BU63">
            <v>0</v>
          </cell>
          <cell r="CA63">
            <v>0</v>
          </cell>
          <cell r="CB63">
            <v>0</v>
          </cell>
          <cell r="CC63">
            <v>0</v>
          </cell>
          <cell r="CH63">
            <v>0</v>
          </cell>
          <cell r="CI63">
            <v>0</v>
          </cell>
          <cell r="CJ63">
            <v>0</v>
          </cell>
          <cell r="CK63">
            <v>0</v>
          </cell>
          <cell r="CL63">
            <v>0</v>
          </cell>
          <cell r="CR63">
            <v>0</v>
          </cell>
          <cell r="CS63">
            <v>0</v>
          </cell>
          <cell r="CT63">
            <v>0</v>
          </cell>
          <cell r="CU63">
            <v>0</v>
          </cell>
          <cell r="CV63">
            <v>0</v>
          </cell>
          <cell r="CW63">
            <v>0</v>
          </cell>
          <cell r="CX63">
            <v>0</v>
          </cell>
          <cell r="CY63">
            <v>0</v>
          </cell>
          <cell r="CZ63">
            <v>0</v>
          </cell>
          <cell r="DA63">
            <v>0</v>
          </cell>
          <cell r="DC63">
            <v>39661</v>
          </cell>
          <cell r="DD63">
            <v>20167.180900946685</v>
          </cell>
          <cell r="DE63">
            <v>6389.5758655349464</v>
          </cell>
          <cell r="DF63">
            <v>0</v>
          </cell>
          <cell r="DG63">
            <v>0</v>
          </cell>
          <cell r="DH63">
            <v>0</v>
          </cell>
          <cell r="DI63">
            <v>0</v>
          </cell>
          <cell r="DJ63">
            <v>0</v>
          </cell>
          <cell r="DK63">
            <v>26556.756766481631</v>
          </cell>
        </row>
        <row r="64">
          <cell r="A64">
            <v>39692</v>
          </cell>
          <cell r="B64">
            <v>2794.0561408333424</v>
          </cell>
          <cell r="C64">
            <v>9843.9712756683257</v>
          </cell>
          <cell r="D64">
            <v>1200.3101839418894</v>
          </cell>
          <cell r="E64">
            <v>3083.4862472698564</v>
          </cell>
          <cell r="F64">
            <v>1825.8857550055507</v>
          </cell>
          <cell r="G64">
            <v>1822.80921115038</v>
          </cell>
          <cell r="H64">
            <v>83.59295597628001</v>
          </cell>
          <cell r="I64">
            <v>14.7572584029</v>
          </cell>
          <cell r="J64">
            <v>0</v>
          </cell>
          <cell r="K64">
            <v>0</v>
          </cell>
          <cell r="L64">
            <v>0</v>
          </cell>
          <cell r="M64">
            <v>324.76493829833998</v>
          </cell>
          <cell r="N64">
            <v>0</v>
          </cell>
          <cell r="O64">
            <v>0</v>
          </cell>
          <cell r="P64">
            <v>60.094510121211258</v>
          </cell>
          <cell r="Q64">
            <v>26.974785747739137</v>
          </cell>
          <cell r="R64">
            <v>832.36015790757131</v>
          </cell>
          <cell r="S64">
            <v>766.36520205931015</v>
          </cell>
          <cell r="T64">
            <v>5.4326808084754523</v>
          </cell>
          <cell r="U64">
            <v>350.49464456485811</v>
          </cell>
          <cell r="V64">
            <v>8.4079053688130685</v>
          </cell>
          <cell r="W64">
            <v>829.73213469554548</v>
          </cell>
          <cell r="X64">
            <v>9.0598361216816699</v>
          </cell>
          <cell r="Y64">
            <v>6.7380516228038223</v>
          </cell>
          <cell r="Z64">
            <v>167.43539005046702</v>
          </cell>
          <cell r="AA64">
            <v>165.27522231553135</v>
          </cell>
          <cell r="AB64">
            <v>1872.3976019513436</v>
          </cell>
          <cell r="AC64">
            <v>546.8088282439071</v>
          </cell>
          <cell r="AD64">
            <v>89.328006361803375</v>
          </cell>
          <cell r="AE64">
            <v>190.17979512036834</v>
          </cell>
          <cell r="AF64">
            <v>24.90914600986822</v>
          </cell>
          <cell r="AG64">
            <v>38.251162280236592</v>
          </cell>
          <cell r="AH64">
            <v>385.63999690544915</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C64">
            <v>39692</v>
          </cell>
          <cell r="BD64">
            <v>0</v>
          </cell>
          <cell r="BE64">
            <v>0</v>
          </cell>
          <cell r="BF64">
            <v>0</v>
          </cell>
          <cell r="BG64">
            <v>0</v>
          </cell>
          <cell r="BH64">
            <v>0</v>
          </cell>
          <cell r="BI64">
            <v>0</v>
          </cell>
          <cell r="BJ64">
            <v>0</v>
          </cell>
          <cell r="BK64">
            <v>0</v>
          </cell>
          <cell r="BL64">
            <v>0</v>
          </cell>
          <cell r="BM64">
            <v>0</v>
          </cell>
          <cell r="BN64">
            <v>0</v>
          </cell>
          <cell r="BP64">
            <v>0</v>
          </cell>
          <cell r="BQ64">
            <v>0</v>
          </cell>
          <cell r="BR64">
            <v>0</v>
          </cell>
          <cell r="BS64">
            <v>0</v>
          </cell>
          <cell r="BT64">
            <v>0</v>
          </cell>
          <cell r="BU64">
            <v>0</v>
          </cell>
          <cell r="CA64">
            <v>0</v>
          </cell>
          <cell r="CB64">
            <v>0</v>
          </cell>
          <cell r="CC64">
            <v>0</v>
          </cell>
          <cell r="CH64">
            <v>0</v>
          </cell>
          <cell r="CI64">
            <v>0</v>
          </cell>
          <cell r="CJ64">
            <v>0</v>
          </cell>
          <cell r="CK64">
            <v>0</v>
          </cell>
          <cell r="CL64">
            <v>0</v>
          </cell>
          <cell r="CR64">
            <v>0</v>
          </cell>
          <cell r="CS64">
            <v>0</v>
          </cell>
          <cell r="CT64">
            <v>0</v>
          </cell>
          <cell r="CU64">
            <v>0</v>
          </cell>
          <cell r="CV64">
            <v>0</v>
          </cell>
          <cell r="CW64">
            <v>0</v>
          </cell>
          <cell r="CX64">
            <v>0</v>
          </cell>
          <cell r="CY64">
            <v>0</v>
          </cell>
          <cell r="CZ64">
            <v>0</v>
          </cell>
          <cell r="DA64">
            <v>0</v>
          </cell>
          <cell r="DC64">
            <v>39692</v>
          </cell>
          <cell r="DD64">
            <v>20993.633966546862</v>
          </cell>
          <cell r="DE64">
            <v>6375.885058256983</v>
          </cell>
          <cell r="DF64">
            <v>0</v>
          </cell>
          <cell r="DG64">
            <v>0</v>
          </cell>
          <cell r="DH64">
            <v>0</v>
          </cell>
          <cell r="DI64">
            <v>0</v>
          </cell>
          <cell r="DJ64">
            <v>0</v>
          </cell>
          <cell r="DK64">
            <v>27369.519024803845</v>
          </cell>
        </row>
        <row r="65">
          <cell r="A65">
            <v>39722</v>
          </cell>
          <cell r="B65">
            <v>3001.2862650301845</v>
          </cell>
          <cell r="C65">
            <v>13334.410197775047</v>
          </cell>
          <cell r="D65">
            <v>1614.8000994645058</v>
          </cell>
          <cell r="E65">
            <v>3706.8706642403345</v>
          </cell>
          <cell r="F65">
            <v>3502.852238440742</v>
          </cell>
          <cell r="G65">
            <v>1925.8363280968499</v>
          </cell>
          <cell r="H65">
            <v>66.362725881999992</v>
          </cell>
          <cell r="I65">
            <v>15.66667453</v>
          </cell>
          <cell r="J65">
            <v>0</v>
          </cell>
          <cell r="K65">
            <v>0</v>
          </cell>
          <cell r="L65">
            <v>0</v>
          </cell>
          <cell r="M65">
            <v>344.77857933800004</v>
          </cell>
          <cell r="N65">
            <v>0</v>
          </cell>
          <cell r="O65">
            <v>0</v>
          </cell>
          <cell r="P65">
            <v>125.55020884313991</v>
          </cell>
          <cell r="Q65">
            <v>72.501075224215171</v>
          </cell>
          <cell r="R65">
            <v>1110.5810434701039</v>
          </cell>
          <cell r="S65">
            <v>1045.687582652271</v>
          </cell>
          <cell r="T65">
            <v>201.67173312881184</v>
          </cell>
          <cell r="U65">
            <v>1026.043244346117</v>
          </cell>
          <cell r="V65">
            <v>20.639230509547602</v>
          </cell>
          <cell r="W65">
            <v>1764.8190831415452</v>
          </cell>
          <cell r="X65">
            <v>32.282112977670295</v>
          </cell>
          <cell r="Y65">
            <v>13.945252719287076</v>
          </cell>
          <cell r="Z65">
            <v>289.15310609711679</v>
          </cell>
          <cell r="AA65">
            <v>418.22474677706623</v>
          </cell>
          <cell r="AB65">
            <v>3526.0246420959884</v>
          </cell>
          <cell r="AC65">
            <v>1616.7072003841663</v>
          </cell>
          <cell r="AD65">
            <v>121.77535465125624</v>
          </cell>
          <cell r="AE65">
            <v>249.66858939447141</v>
          </cell>
          <cell r="AF65">
            <v>67.149413835062632</v>
          </cell>
          <cell r="AG65">
            <v>114.64155003175691</v>
          </cell>
          <cell r="AH65">
            <v>782.32589476230805</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C65">
            <v>39722</v>
          </cell>
          <cell r="BD65">
            <v>0</v>
          </cell>
          <cell r="BE65">
            <v>0</v>
          </cell>
          <cell r="BF65">
            <v>0</v>
          </cell>
          <cell r="BG65">
            <v>0</v>
          </cell>
          <cell r="BH65">
            <v>0</v>
          </cell>
          <cell r="BI65">
            <v>0</v>
          </cell>
          <cell r="BJ65">
            <v>0</v>
          </cell>
          <cell r="BK65">
            <v>0</v>
          </cell>
          <cell r="BL65">
            <v>0</v>
          </cell>
          <cell r="BM65">
            <v>0</v>
          </cell>
          <cell r="BN65">
            <v>0</v>
          </cell>
          <cell r="BP65">
            <v>0</v>
          </cell>
          <cell r="BQ65">
            <v>0</v>
          </cell>
          <cell r="BR65">
            <v>0</v>
          </cell>
          <cell r="BS65">
            <v>0</v>
          </cell>
          <cell r="BT65">
            <v>0</v>
          </cell>
          <cell r="BU65">
            <v>0</v>
          </cell>
          <cell r="CA65">
            <v>0</v>
          </cell>
          <cell r="CB65">
            <v>0</v>
          </cell>
          <cell r="CC65">
            <v>0</v>
          </cell>
          <cell r="CH65">
            <v>0</v>
          </cell>
          <cell r="CI65">
            <v>0</v>
          </cell>
          <cell r="CJ65">
            <v>0</v>
          </cell>
          <cell r="CK65">
            <v>0</v>
          </cell>
          <cell r="CL65">
            <v>0</v>
          </cell>
          <cell r="CR65">
            <v>0</v>
          </cell>
          <cell r="CS65">
            <v>0</v>
          </cell>
          <cell r="CT65">
            <v>0</v>
          </cell>
          <cell r="CU65">
            <v>0</v>
          </cell>
          <cell r="CV65">
            <v>0</v>
          </cell>
          <cell r="CW65">
            <v>0</v>
          </cell>
          <cell r="CX65">
            <v>0</v>
          </cell>
          <cell r="CY65">
            <v>0</v>
          </cell>
          <cell r="CZ65">
            <v>0</v>
          </cell>
          <cell r="DA65">
            <v>0</v>
          </cell>
          <cell r="DC65">
            <v>39722</v>
          </cell>
          <cell r="DD65">
            <v>27512.863772797664</v>
          </cell>
          <cell r="DE65">
            <v>12599.391065041902</v>
          </cell>
          <cell r="DF65">
            <v>0</v>
          </cell>
          <cell r="DG65">
            <v>0</v>
          </cell>
          <cell r="DH65">
            <v>0</v>
          </cell>
          <cell r="DI65">
            <v>0</v>
          </cell>
          <cell r="DJ65">
            <v>0</v>
          </cell>
          <cell r="DK65">
            <v>40112.254837839566</v>
          </cell>
        </row>
        <row r="66">
          <cell r="A66">
            <v>39753</v>
          </cell>
          <cell r="B66">
            <v>3841.4573698906515</v>
          </cell>
          <cell r="C66">
            <v>33417.268021383992</v>
          </cell>
          <cell r="D66">
            <v>3288.0707679893267</v>
          </cell>
          <cell r="E66">
            <v>5447.6428589080588</v>
          </cell>
          <cell r="F66">
            <v>8115.9868708441873</v>
          </cell>
          <cell r="G66">
            <v>2308.3872564979501</v>
          </cell>
          <cell r="H66">
            <v>65.054266946999988</v>
          </cell>
          <cell r="I66">
            <v>19.043435853000002</v>
          </cell>
          <cell r="J66">
            <v>0</v>
          </cell>
          <cell r="K66">
            <v>0</v>
          </cell>
          <cell r="L66">
            <v>0</v>
          </cell>
          <cell r="M66">
            <v>419.09141257380003</v>
          </cell>
          <cell r="N66">
            <v>0</v>
          </cell>
          <cell r="O66">
            <v>0</v>
          </cell>
          <cell r="P66">
            <v>235.57270238833058</v>
          </cell>
          <cell r="Q66">
            <v>148.33776665919436</v>
          </cell>
          <cell r="R66">
            <v>1604.9759855036359</v>
          </cell>
          <cell r="S66">
            <v>1538.8280992522089</v>
          </cell>
          <cell r="T66">
            <v>523.42469363211569</v>
          </cell>
          <cell r="U66">
            <v>2149.0500658595934</v>
          </cell>
          <cell r="V66">
            <v>41.067705001710038</v>
          </cell>
          <cell r="W66">
            <v>3335.2449309527569</v>
          </cell>
          <cell r="X66">
            <v>70.747433601305161</v>
          </cell>
          <cell r="Y66">
            <v>26.065233959513463</v>
          </cell>
          <cell r="Z66">
            <v>496.32593757472694</v>
          </cell>
          <cell r="AA66">
            <v>840.29632921719804</v>
          </cell>
          <cell r="AB66">
            <v>6405.7939812607474</v>
          </cell>
          <cell r="AC66">
            <v>3394.8823067604708</v>
          </cell>
          <cell r="AD66">
            <v>179.07485355220561</v>
          </cell>
          <cell r="AE66">
            <v>355.94517712581751</v>
          </cell>
          <cell r="AF66">
            <v>137.5068235125822</v>
          </cell>
          <cell r="AG66">
            <v>241.56600521694301</v>
          </cell>
          <cell r="AH66">
            <v>1450.0971786312987</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C66">
            <v>39753</v>
          </cell>
          <cell r="BD66">
            <v>0</v>
          </cell>
          <cell r="BE66">
            <v>0</v>
          </cell>
          <cell r="BF66">
            <v>0</v>
          </cell>
          <cell r="BG66">
            <v>0</v>
          </cell>
          <cell r="BH66">
            <v>0</v>
          </cell>
          <cell r="BI66">
            <v>0</v>
          </cell>
          <cell r="BJ66">
            <v>0</v>
          </cell>
          <cell r="BK66">
            <v>0</v>
          </cell>
          <cell r="BL66">
            <v>0</v>
          </cell>
          <cell r="BM66">
            <v>0</v>
          </cell>
          <cell r="BN66">
            <v>0</v>
          </cell>
          <cell r="BP66">
            <v>0</v>
          </cell>
          <cell r="BQ66">
            <v>0</v>
          </cell>
          <cell r="BR66">
            <v>0</v>
          </cell>
          <cell r="BS66">
            <v>0</v>
          </cell>
          <cell r="BT66">
            <v>0</v>
          </cell>
          <cell r="BU66">
            <v>0</v>
          </cell>
          <cell r="CA66">
            <v>0</v>
          </cell>
          <cell r="CB66">
            <v>0</v>
          </cell>
          <cell r="CC66">
            <v>0</v>
          </cell>
          <cell r="CH66">
            <v>0</v>
          </cell>
          <cell r="CI66">
            <v>0</v>
          </cell>
          <cell r="CJ66">
            <v>0</v>
          </cell>
          <cell r="CK66">
            <v>0</v>
          </cell>
          <cell r="CL66">
            <v>0</v>
          </cell>
          <cell r="CR66">
            <v>0</v>
          </cell>
          <cell r="CS66">
            <v>0</v>
          </cell>
          <cell r="CT66">
            <v>0</v>
          </cell>
          <cell r="CU66">
            <v>0</v>
          </cell>
          <cell r="CV66">
            <v>0</v>
          </cell>
          <cell r="CW66">
            <v>0</v>
          </cell>
          <cell r="CX66">
            <v>0</v>
          </cell>
          <cell r="CY66">
            <v>0</v>
          </cell>
          <cell r="CZ66">
            <v>0</v>
          </cell>
          <cell r="DA66">
            <v>0</v>
          </cell>
          <cell r="DC66">
            <v>39753</v>
          </cell>
          <cell r="DD66">
            <v>56922.002260887966</v>
          </cell>
          <cell r="DE66">
            <v>23174.803209662361</v>
          </cell>
          <cell r="DF66">
            <v>0</v>
          </cell>
          <cell r="DG66">
            <v>0</v>
          </cell>
          <cell r="DH66">
            <v>0</v>
          </cell>
          <cell r="DI66">
            <v>0</v>
          </cell>
          <cell r="DJ66">
            <v>0</v>
          </cell>
          <cell r="DK66">
            <v>80096.805470550331</v>
          </cell>
        </row>
        <row r="67">
          <cell r="A67">
            <v>39783</v>
          </cell>
          <cell r="B67">
            <v>4623.7730640760929</v>
          </cell>
          <cell r="C67">
            <v>66519.55102816454</v>
          </cell>
          <cell r="D67">
            <v>5894.0830733561224</v>
          </cell>
          <cell r="E67">
            <v>7210.7148293844439</v>
          </cell>
          <cell r="F67">
            <v>14109.104709489538</v>
          </cell>
          <cell r="G67">
            <v>2456.4931565970451</v>
          </cell>
          <cell r="H67">
            <v>95.522363481499994</v>
          </cell>
          <cell r="I67">
            <v>20.350760546349999</v>
          </cell>
          <cell r="J67">
            <v>0</v>
          </cell>
          <cell r="K67">
            <v>0</v>
          </cell>
          <cell r="L67">
            <v>0</v>
          </cell>
          <cell r="M67">
            <v>447.86188008071002</v>
          </cell>
          <cell r="N67">
            <v>0</v>
          </cell>
          <cell r="O67">
            <v>0</v>
          </cell>
          <cell r="P67">
            <v>371.4682380676897</v>
          </cell>
          <cell r="Q67">
            <v>243.81375864531725</v>
          </cell>
          <cell r="R67">
            <v>2145.3622150850288</v>
          </cell>
          <cell r="S67">
            <v>2085.8264546206151</v>
          </cell>
          <cell r="T67">
            <v>942.12452283735604</v>
          </cell>
          <cell r="U67">
            <v>3568.9977010744992</v>
          </cell>
          <cell r="V67">
            <v>66.643847224858035</v>
          </cell>
          <cell r="W67">
            <v>5278.4780707455175</v>
          </cell>
          <cell r="X67">
            <v>119.75166358889857</v>
          </cell>
          <cell r="Y67">
            <v>41.020609087187943</v>
          </cell>
          <cell r="Z67">
            <v>745.43498485276371</v>
          </cell>
          <cell r="AA67">
            <v>1369.7783141987475</v>
          </cell>
          <cell r="AB67">
            <v>9894.4324169045085</v>
          </cell>
          <cell r="AC67">
            <v>5644.2556264994155</v>
          </cell>
          <cell r="AD67">
            <v>242.59705584562158</v>
          </cell>
          <cell r="AE67">
            <v>470.70191098033587</v>
          </cell>
          <cell r="AF67">
            <v>226.09915479820071</v>
          </cell>
          <cell r="AG67">
            <v>402.22155839514272</v>
          </cell>
          <cell r="AH67">
            <v>2272.2904359362428</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C67">
            <v>39783</v>
          </cell>
          <cell r="BD67">
            <v>0</v>
          </cell>
          <cell r="BE67">
            <v>0</v>
          </cell>
          <cell r="BF67">
            <v>0</v>
          </cell>
          <cell r="BG67">
            <v>0</v>
          </cell>
          <cell r="BH67">
            <v>0</v>
          </cell>
          <cell r="BI67">
            <v>0</v>
          </cell>
          <cell r="BJ67">
            <v>0</v>
          </cell>
          <cell r="BK67">
            <v>0</v>
          </cell>
          <cell r="BL67">
            <v>0</v>
          </cell>
          <cell r="BM67">
            <v>0</v>
          </cell>
          <cell r="BN67">
            <v>0</v>
          </cell>
          <cell r="BP67">
            <v>0</v>
          </cell>
          <cell r="BQ67">
            <v>0</v>
          </cell>
          <cell r="BR67">
            <v>0</v>
          </cell>
          <cell r="BS67">
            <v>0</v>
          </cell>
          <cell r="BT67">
            <v>0</v>
          </cell>
          <cell r="BU67">
            <v>0</v>
          </cell>
          <cell r="CA67">
            <v>0</v>
          </cell>
          <cell r="CB67">
            <v>0</v>
          </cell>
          <cell r="CC67">
            <v>0</v>
          </cell>
          <cell r="CH67">
            <v>0</v>
          </cell>
          <cell r="CI67">
            <v>0</v>
          </cell>
          <cell r="CJ67">
            <v>0</v>
          </cell>
          <cell r="CK67">
            <v>0</v>
          </cell>
          <cell r="CL67">
            <v>0</v>
          </cell>
          <cell r="CR67">
            <v>0</v>
          </cell>
          <cell r="CS67">
            <v>0</v>
          </cell>
          <cell r="CT67">
            <v>0</v>
          </cell>
          <cell r="CU67">
            <v>0</v>
          </cell>
          <cell r="CV67">
            <v>0</v>
          </cell>
          <cell r="CW67">
            <v>0</v>
          </cell>
          <cell r="CX67">
            <v>0</v>
          </cell>
          <cell r="CY67">
            <v>0</v>
          </cell>
          <cell r="CZ67">
            <v>0</v>
          </cell>
          <cell r="DA67">
            <v>0</v>
          </cell>
          <cell r="DC67">
            <v>39783</v>
          </cell>
          <cell r="DD67">
            <v>101377.45486517635</v>
          </cell>
          <cell r="DE67">
            <v>36131.298539387943</v>
          </cell>
          <cell r="DF67">
            <v>0</v>
          </cell>
          <cell r="DG67">
            <v>0</v>
          </cell>
          <cell r="DH67">
            <v>0</v>
          </cell>
          <cell r="DI67">
            <v>0</v>
          </cell>
          <cell r="DJ67">
            <v>0</v>
          </cell>
          <cell r="DK67">
            <v>137508.75340456428</v>
          </cell>
        </row>
        <row r="68">
          <cell r="A68">
            <v>39814</v>
          </cell>
          <cell r="B68">
            <v>5321.304213420115</v>
          </cell>
          <cell r="C68">
            <v>93366.493830478139</v>
          </cell>
          <cell r="D68">
            <v>8519.6725319039924</v>
          </cell>
          <cell r="E68">
            <v>8634.660954492876</v>
          </cell>
          <cell r="F68">
            <v>18956.519160042313</v>
          </cell>
          <cell r="G68">
            <v>2553.0026147000403</v>
          </cell>
          <cell r="H68">
            <v>120.13840911887999</v>
          </cell>
          <cell r="I68">
            <v>21.180799606199997</v>
          </cell>
          <cell r="J68">
            <v>0</v>
          </cell>
          <cell r="K68">
            <v>0</v>
          </cell>
          <cell r="L68">
            <v>0</v>
          </cell>
          <cell r="M68">
            <v>466.12865949852005</v>
          </cell>
          <cell r="N68">
            <v>0</v>
          </cell>
          <cell r="O68">
            <v>0</v>
          </cell>
          <cell r="P68">
            <v>440.9593806127445</v>
          </cell>
          <cell r="Q68">
            <v>293.03084581062626</v>
          </cell>
          <cell r="R68">
            <v>2406.3275275963952</v>
          </cell>
          <cell r="S68">
            <v>2351.9574670856668</v>
          </cell>
          <cell r="T68">
            <v>1160.8832218658206</v>
          </cell>
          <cell r="U68">
            <v>4302.2813468371924</v>
          </cell>
          <cell r="V68">
            <v>79.797534678349606</v>
          </cell>
          <cell r="W68">
            <v>6272.9301785027628</v>
          </cell>
          <cell r="X68">
            <v>145.13684802999049</v>
          </cell>
          <cell r="Y68">
            <v>48.664919037815487</v>
          </cell>
          <cell r="Z68">
            <v>871.33557226275082</v>
          </cell>
          <cell r="AA68">
            <v>1642.3158824469147</v>
          </cell>
          <cell r="AB68">
            <v>11672.829580721298</v>
          </cell>
          <cell r="AC68">
            <v>6806.0859232209941</v>
          </cell>
          <cell r="AD68">
            <v>273.49393040770968</v>
          </cell>
          <cell r="AE68">
            <v>525.77318537211841</v>
          </cell>
          <cell r="AF68">
            <v>271.77089957379513</v>
          </cell>
          <cell r="AG68">
            <v>485.22301917010157</v>
          </cell>
          <cell r="AH68">
            <v>2692.1536375251021</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C68">
            <v>39814</v>
          </cell>
          <cell r="BD68">
            <v>0</v>
          </cell>
          <cell r="BE68">
            <v>0</v>
          </cell>
          <cell r="BF68">
            <v>0</v>
          </cell>
          <cell r="BG68">
            <v>0</v>
          </cell>
          <cell r="BH68">
            <v>0</v>
          </cell>
          <cell r="BI68">
            <v>0</v>
          </cell>
          <cell r="BJ68">
            <v>0</v>
          </cell>
          <cell r="BK68">
            <v>0</v>
          </cell>
          <cell r="BL68">
            <v>0</v>
          </cell>
          <cell r="BM68">
            <v>0</v>
          </cell>
          <cell r="BN68">
            <v>0</v>
          </cell>
          <cell r="BP68">
            <v>0</v>
          </cell>
          <cell r="BQ68">
            <v>0</v>
          </cell>
          <cell r="BR68">
            <v>0</v>
          </cell>
          <cell r="BS68">
            <v>0</v>
          </cell>
          <cell r="BT68">
            <v>0</v>
          </cell>
          <cell r="BU68">
            <v>0</v>
          </cell>
          <cell r="CA68">
            <v>0</v>
          </cell>
          <cell r="CB68">
            <v>0</v>
          </cell>
          <cell r="CC68">
            <v>0</v>
          </cell>
          <cell r="CH68">
            <v>0</v>
          </cell>
          <cell r="CI68">
            <v>0</v>
          </cell>
          <cell r="CJ68">
            <v>0</v>
          </cell>
          <cell r="CK68">
            <v>0</v>
          </cell>
          <cell r="CL68">
            <v>0</v>
          </cell>
          <cell r="CR68">
            <v>0</v>
          </cell>
          <cell r="CS68">
            <v>0</v>
          </cell>
          <cell r="CT68">
            <v>0</v>
          </cell>
          <cell r="CU68">
            <v>0</v>
          </cell>
          <cell r="CV68">
            <v>0</v>
          </cell>
          <cell r="CW68">
            <v>0</v>
          </cell>
          <cell r="CX68">
            <v>0</v>
          </cell>
          <cell r="CY68">
            <v>0</v>
          </cell>
          <cell r="CZ68">
            <v>0</v>
          </cell>
          <cell r="DA68">
            <v>0</v>
          </cell>
          <cell r="DC68">
            <v>39814</v>
          </cell>
          <cell r="DD68">
            <v>137959.10117326106</v>
          </cell>
          <cell r="DE68">
            <v>42742.950900758144</v>
          </cell>
          <cell r="DF68">
            <v>0</v>
          </cell>
          <cell r="DG68">
            <v>0</v>
          </cell>
          <cell r="DH68">
            <v>0</v>
          </cell>
          <cell r="DI68">
            <v>0</v>
          </cell>
          <cell r="DJ68">
            <v>0</v>
          </cell>
          <cell r="DK68">
            <v>180702.05207401922</v>
          </cell>
        </row>
        <row r="69">
          <cell r="A69">
            <v>39845</v>
          </cell>
          <cell r="B69">
            <v>5508.8383534728046</v>
          </cell>
          <cell r="C69">
            <v>98010.713689369615</v>
          </cell>
          <cell r="D69">
            <v>9513.127422753103</v>
          </cell>
          <cell r="E69">
            <v>8414.6952362010088</v>
          </cell>
          <cell r="F69">
            <v>18765.409736053563</v>
          </cell>
          <cell r="G69">
            <v>2422.5966937705352</v>
          </cell>
          <cell r="H69">
            <v>117.82081410602997</v>
          </cell>
          <cell r="I69">
            <v>20.095249783049997</v>
          </cell>
          <cell r="J69">
            <v>0</v>
          </cell>
          <cell r="K69">
            <v>0</v>
          </cell>
          <cell r="L69">
            <v>0</v>
          </cell>
          <cell r="M69">
            <v>442.23882090453003</v>
          </cell>
          <cell r="N69">
            <v>0</v>
          </cell>
          <cell r="O69">
            <v>0</v>
          </cell>
          <cell r="P69">
            <v>388.15732740983441</v>
          </cell>
          <cell r="Q69">
            <v>257.2514352788603</v>
          </cell>
          <cell r="R69">
            <v>2145.0744984030493</v>
          </cell>
          <cell r="S69">
            <v>2094.0918983666393</v>
          </cell>
          <cell r="T69">
            <v>1013.7309999424868</v>
          </cell>
          <cell r="U69">
            <v>3774.5396414558109</v>
          </cell>
          <cell r="V69">
            <v>70.110784008241751</v>
          </cell>
          <cell r="W69">
            <v>5520.4463712856204</v>
          </cell>
          <cell r="X69">
            <v>127.18621372497681</v>
          </cell>
          <cell r="Y69">
            <v>42.843254614433306</v>
          </cell>
          <cell r="Z69">
            <v>769.59417834249393</v>
          </cell>
          <cell r="AA69">
            <v>1442.5384267598079</v>
          </cell>
          <cell r="AB69">
            <v>10458.863169541415</v>
          </cell>
          <cell r="AC69">
            <v>5970.805127149757</v>
          </cell>
          <cell r="AD69">
            <v>243.5197300852239</v>
          </cell>
          <cell r="AE69">
            <v>469.13352250023655</v>
          </cell>
          <cell r="AF69">
            <v>238.58156604573244</v>
          </cell>
          <cell r="AG69">
            <v>425.63471375851111</v>
          </cell>
          <cell r="AH69">
            <v>2370.7850301435774</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C69">
            <v>39845</v>
          </cell>
          <cell r="BD69">
            <v>0</v>
          </cell>
          <cell r="BE69">
            <v>0</v>
          </cell>
          <cell r="BF69">
            <v>0</v>
          </cell>
          <cell r="BG69">
            <v>0</v>
          </cell>
          <cell r="BH69">
            <v>0</v>
          </cell>
          <cell r="BI69">
            <v>0</v>
          </cell>
          <cell r="BJ69">
            <v>0</v>
          </cell>
          <cell r="BK69">
            <v>0</v>
          </cell>
          <cell r="BL69">
            <v>0</v>
          </cell>
          <cell r="BM69">
            <v>0</v>
          </cell>
          <cell r="BN69">
            <v>0</v>
          </cell>
          <cell r="BP69">
            <v>0</v>
          </cell>
          <cell r="BQ69">
            <v>0</v>
          </cell>
          <cell r="BR69">
            <v>0</v>
          </cell>
          <cell r="BS69">
            <v>0</v>
          </cell>
          <cell r="BT69">
            <v>0</v>
          </cell>
          <cell r="BU69">
            <v>0</v>
          </cell>
          <cell r="CA69">
            <v>0</v>
          </cell>
          <cell r="CB69">
            <v>0</v>
          </cell>
          <cell r="CC69">
            <v>0</v>
          </cell>
          <cell r="CH69">
            <v>0</v>
          </cell>
          <cell r="CI69">
            <v>0</v>
          </cell>
          <cell r="CJ69">
            <v>0</v>
          </cell>
          <cell r="CK69">
            <v>0</v>
          </cell>
          <cell r="CL69">
            <v>0</v>
          </cell>
          <cell r="CR69">
            <v>0</v>
          </cell>
          <cell r="CS69">
            <v>0</v>
          </cell>
          <cell r="CT69">
            <v>0</v>
          </cell>
          <cell r="CU69">
            <v>0</v>
          </cell>
          <cell r="CV69">
            <v>0</v>
          </cell>
          <cell r="CW69">
            <v>0</v>
          </cell>
          <cell r="CX69">
            <v>0</v>
          </cell>
          <cell r="CY69">
            <v>0</v>
          </cell>
          <cell r="CZ69">
            <v>0</v>
          </cell>
          <cell r="DA69">
            <v>0</v>
          </cell>
          <cell r="DC69">
            <v>39845</v>
          </cell>
          <cell r="DD69">
            <v>143215.5360164142</v>
          </cell>
          <cell r="DE69">
            <v>37822.887888816702</v>
          </cell>
          <cell r="DF69">
            <v>0</v>
          </cell>
          <cell r="DG69">
            <v>0</v>
          </cell>
          <cell r="DH69">
            <v>0</v>
          </cell>
          <cell r="DI69">
            <v>0</v>
          </cell>
          <cell r="DJ69">
            <v>0</v>
          </cell>
          <cell r="DK69">
            <v>181038.42390523091</v>
          </cell>
        </row>
        <row r="70">
          <cell r="A70">
            <v>39873</v>
          </cell>
          <cell r="B70">
            <v>5133.0598202005667</v>
          </cell>
          <cell r="C70">
            <v>81677.742972531603</v>
          </cell>
          <cell r="D70">
            <v>8541.310201926326</v>
          </cell>
          <cell r="E70">
            <v>7463.9356062285788</v>
          </cell>
          <cell r="F70">
            <v>15671.553445129386</v>
          </cell>
          <cell r="G70">
            <v>2358.033327483975</v>
          </cell>
          <cell r="H70">
            <v>100.90287137475001</v>
          </cell>
          <cell r="I70">
            <v>19.525351602249998</v>
          </cell>
          <cell r="J70">
            <v>0</v>
          </cell>
          <cell r="K70">
            <v>0</v>
          </cell>
          <cell r="L70">
            <v>0</v>
          </cell>
          <cell r="M70">
            <v>429.69699623284998</v>
          </cell>
          <cell r="N70">
            <v>0</v>
          </cell>
          <cell r="O70">
            <v>0</v>
          </cell>
          <cell r="P70">
            <v>325.71892157498303</v>
          </cell>
          <cell r="Q70">
            <v>211.34017661782516</v>
          </cell>
          <cell r="R70">
            <v>1976.3446694540376</v>
          </cell>
          <cell r="S70">
            <v>1913.0842408952706</v>
          </cell>
          <cell r="T70">
            <v>797.26080103376296</v>
          </cell>
          <cell r="U70">
            <v>3084.9387063913409</v>
          </cell>
          <cell r="V70">
            <v>57.970513744749461</v>
          </cell>
          <cell r="W70">
            <v>4623.6440349250743</v>
          </cell>
          <cell r="X70">
            <v>102.9801373119991</v>
          </cell>
          <cell r="Y70">
            <v>35.988582696603501</v>
          </cell>
          <cell r="Z70">
            <v>662.81779094207968</v>
          </cell>
          <cell r="AA70">
            <v>1190.0302996439757</v>
          </cell>
          <cell r="AB70">
            <v>8862.4361308459556</v>
          </cell>
          <cell r="AC70">
            <v>4877.2630303092737</v>
          </cell>
          <cell r="AD70">
            <v>222.54392716638827</v>
          </cell>
          <cell r="AE70">
            <v>435.10105934977037</v>
          </cell>
          <cell r="AF70">
            <v>195.96423724965101</v>
          </cell>
          <cell r="AG70">
            <v>347.42366983647509</v>
          </cell>
          <cell r="AH70">
            <v>1995.9782115136491</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C70">
            <v>39873</v>
          </cell>
          <cell r="BD70">
            <v>0</v>
          </cell>
          <cell r="BE70">
            <v>0</v>
          </cell>
          <cell r="BF70">
            <v>0</v>
          </cell>
          <cell r="BG70">
            <v>0</v>
          </cell>
          <cell r="BH70">
            <v>0</v>
          </cell>
          <cell r="BI70">
            <v>0</v>
          </cell>
          <cell r="BJ70">
            <v>0</v>
          </cell>
          <cell r="BK70">
            <v>0</v>
          </cell>
          <cell r="BL70">
            <v>0</v>
          </cell>
          <cell r="BM70">
            <v>0</v>
          </cell>
          <cell r="BN70">
            <v>0</v>
          </cell>
          <cell r="BP70">
            <v>0</v>
          </cell>
          <cell r="BQ70">
            <v>0</v>
          </cell>
          <cell r="BR70">
            <v>0</v>
          </cell>
          <cell r="BS70">
            <v>0</v>
          </cell>
          <cell r="BT70">
            <v>0</v>
          </cell>
          <cell r="BU70">
            <v>0</v>
          </cell>
          <cell r="CA70">
            <v>0</v>
          </cell>
          <cell r="CB70">
            <v>0</v>
          </cell>
          <cell r="CC70">
            <v>0</v>
          </cell>
          <cell r="CH70">
            <v>0</v>
          </cell>
          <cell r="CI70">
            <v>0</v>
          </cell>
          <cell r="CJ70">
            <v>0</v>
          </cell>
          <cell r="CK70">
            <v>0</v>
          </cell>
          <cell r="CL70">
            <v>0</v>
          </cell>
          <cell r="CR70">
            <v>0</v>
          </cell>
          <cell r="CS70">
            <v>0</v>
          </cell>
          <cell r="CT70">
            <v>0</v>
          </cell>
          <cell r="CU70">
            <v>0</v>
          </cell>
          <cell r="CV70">
            <v>0</v>
          </cell>
          <cell r="CW70">
            <v>0</v>
          </cell>
          <cell r="CX70">
            <v>0</v>
          </cell>
          <cell r="CY70">
            <v>0</v>
          </cell>
          <cell r="CZ70">
            <v>0</v>
          </cell>
          <cell r="DA70">
            <v>0</v>
          </cell>
          <cell r="DC70">
            <v>39873</v>
          </cell>
          <cell r="DD70">
            <v>121395.76059271028</v>
          </cell>
          <cell r="DE70">
            <v>31918.829141502865</v>
          </cell>
          <cell r="DF70">
            <v>0</v>
          </cell>
          <cell r="DG70">
            <v>0</v>
          </cell>
          <cell r="DH70">
            <v>0</v>
          </cell>
          <cell r="DI70">
            <v>0</v>
          </cell>
          <cell r="DJ70">
            <v>0</v>
          </cell>
          <cell r="DK70">
            <v>153314.58973421314</v>
          </cell>
        </row>
        <row r="71">
          <cell r="A71">
            <v>39904</v>
          </cell>
          <cell r="B71">
            <v>4180.9720306925765</v>
          </cell>
          <cell r="C71">
            <v>50006.409140063253</v>
          </cell>
          <cell r="D71">
            <v>6026.7024377872631</v>
          </cell>
          <cell r="E71">
            <v>5644.0071787209881</v>
          </cell>
          <cell r="F71">
            <v>10219.279225735594</v>
          </cell>
          <cell r="G71">
            <v>2065.4568101907448</v>
          </cell>
          <cell r="H71">
            <v>69.413476662229996</v>
          </cell>
          <cell r="I71">
            <v>16.899098787349999</v>
          </cell>
          <cell r="J71">
            <v>0</v>
          </cell>
          <cell r="K71">
            <v>0</v>
          </cell>
          <cell r="L71">
            <v>0</v>
          </cell>
          <cell r="M71">
            <v>371.90070303930997</v>
          </cell>
          <cell r="N71">
            <v>0</v>
          </cell>
          <cell r="O71">
            <v>0</v>
          </cell>
          <cell r="P71">
            <v>185.87399086453712</v>
          </cell>
          <cell r="Q71">
            <v>114.92244915931164</v>
          </cell>
          <cell r="R71">
            <v>1348.9102016556833</v>
          </cell>
          <cell r="S71">
            <v>1287.1315611978364</v>
          </cell>
          <cell r="T71">
            <v>388.00046061513621</v>
          </cell>
          <cell r="U71">
            <v>1657.0788187437502</v>
          </cell>
          <cell r="V71">
            <v>32.000001197868691</v>
          </cell>
          <cell r="W71">
            <v>2627.4939022632257</v>
          </cell>
          <cell r="X71">
            <v>54.06788408931456</v>
          </cell>
          <cell r="Y71">
            <v>20.583591685534458</v>
          </cell>
          <cell r="Z71">
            <v>399.58280895956995</v>
          </cell>
          <cell r="AA71">
            <v>653.44041623270834</v>
          </cell>
          <cell r="AB71">
            <v>5305.6759649524183</v>
          </cell>
          <cell r="AC71">
            <v>2616.3678348856729</v>
          </cell>
          <cell r="AD71">
            <v>149.81306437186646</v>
          </cell>
          <cell r="AE71">
            <v>300.2453164181112</v>
          </cell>
          <cell r="AF71">
            <v>106.51259205276244</v>
          </cell>
          <cell r="AG71">
            <v>186.0417671337041</v>
          </cell>
          <cell r="AH71">
            <v>1147.2384768288473</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C71">
            <v>39904</v>
          </cell>
          <cell r="BD71">
            <v>0</v>
          </cell>
          <cell r="BE71">
            <v>0</v>
          </cell>
          <cell r="BF71">
            <v>0</v>
          </cell>
          <cell r="BG71">
            <v>0</v>
          </cell>
          <cell r="BH71">
            <v>0</v>
          </cell>
          <cell r="BI71">
            <v>0</v>
          </cell>
          <cell r="BJ71">
            <v>0</v>
          </cell>
          <cell r="BK71">
            <v>0</v>
          </cell>
          <cell r="BL71">
            <v>0</v>
          </cell>
          <cell r="BM71">
            <v>0</v>
          </cell>
          <cell r="BN71">
            <v>0</v>
          </cell>
          <cell r="BP71">
            <v>0</v>
          </cell>
          <cell r="BQ71">
            <v>0</v>
          </cell>
          <cell r="BR71">
            <v>0</v>
          </cell>
          <cell r="BS71">
            <v>0</v>
          </cell>
          <cell r="BT71">
            <v>0</v>
          </cell>
          <cell r="BU71">
            <v>0</v>
          </cell>
          <cell r="CA71">
            <v>0</v>
          </cell>
          <cell r="CB71">
            <v>0</v>
          </cell>
          <cell r="CC71">
            <v>0</v>
          </cell>
          <cell r="CH71">
            <v>0</v>
          </cell>
          <cell r="CI71">
            <v>0</v>
          </cell>
          <cell r="CJ71">
            <v>0</v>
          </cell>
          <cell r="CK71">
            <v>0</v>
          </cell>
          <cell r="CL71">
            <v>0</v>
          </cell>
          <cell r="CR71">
            <v>0</v>
          </cell>
          <cell r="CS71">
            <v>0</v>
          </cell>
          <cell r="CT71">
            <v>0</v>
          </cell>
          <cell r="CU71">
            <v>0</v>
          </cell>
          <cell r="CV71">
            <v>0</v>
          </cell>
          <cell r="CW71">
            <v>0</v>
          </cell>
          <cell r="CX71">
            <v>0</v>
          </cell>
          <cell r="CY71">
            <v>0</v>
          </cell>
          <cell r="CZ71">
            <v>0</v>
          </cell>
          <cell r="DA71">
            <v>0</v>
          </cell>
          <cell r="DC71">
            <v>39904</v>
          </cell>
          <cell r="DD71">
            <v>78601.040101679318</v>
          </cell>
          <cell r="DE71">
            <v>18580.981103307855</v>
          </cell>
          <cell r="DF71">
            <v>0</v>
          </cell>
          <cell r="DG71">
            <v>0</v>
          </cell>
          <cell r="DH71">
            <v>0</v>
          </cell>
          <cell r="DI71">
            <v>0</v>
          </cell>
          <cell r="DJ71">
            <v>0</v>
          </cell>
          <cell r="DK71">
            <v>97182.021204987177</v>
          </cell>
        </row>
        <row r="72">
          <cell r="A72">
            <v>39934</v>
          </cell>
          <cell r="B72">
            <v>3466.8210627045478</v>
          </cell>
          <cell r="C72">
            <v>28781.43074828267</v>
          </cell>
          <cell r="D72">
            <v>3821.9579406069765</v>
          </cell>
          <cell r="E72">
            <v>4127.6641762038435</v>
          </cell>
          <cell r="F72">
            <v>5538.5331787406267</v>
          </cell>
          <cell r="G72">
            <v>1861.382507165685</v>
          </cell>
          <cell r="H72">
            <v>44.298332971760004</v>
          </cell>
          <cell r="I72">
            <v>15.097743301550002</v>
          </cell>
          <cell r="J72">
            <v>0</v>
          </cell>
          <cell r="K72">
            <v>0</v>
          </cell>
          <cell r="L72">
            <v>0</v>
          </cell>
          <cell r="M72">
            <v>332.25803451463003</v>
          </cell>
          <cell r="N72">
            <v>0</v>
          </cell>
          <cell r="O72">
            <v>0</v>
          </cell>
          <cell r="P72">
            <v>102.22378366356961</v>
          </cell>
          <cell r="Q72">
            <v>56.383178350848986</v>
          </cell>
          <cell r="R72">
            <v>1007.2944827309417</v>
          </cell>
          <cell r="S72">
            <v>942.48897648285333</v>
          </cell>
          <cell r="T72">
            <v>132.99108086960103</v>
          </cell>
          <cell r="U72">
            <v>787.23236941133962</v>
          </cell>
          <cell r="V72">
            <v>16.300590722339759</v>
          </cell>
          <cell r="W72">
            <v>1431.7887414249624</v>
          </cell>
          <cell r="X72">
            <v>24.094316002587419</v>
          </cell>
          <cell r="Y72">
            <v>11.375956076685947</v>
          </cell>
          <cell r="Z72">
            <v>245.37727952784812</v>
          </cell>
          <cell r="AA72">
            <v>328.5613464881244</v>
          </cell>
          <cell r="AB72">
            <v>3156.536703920453</v>
          </cell>
          <cell r="AC72">
            <v>1238.5505053949614</v>
          </cell>
          <cell r="AD72">
            <v>109.78516199502403</v>
          </cell>
          <cell r="AE72">
            <v>227.49647791353178</v>
          </cell>
          <cell r="AF72">
            <v>52.195734163839631</v>
          </cell>
          <cell r="AG72">
            <v>87.646958624459188</v>
          </cell>
          <cell r="AH72">
            <v>640.80529683351006</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C72">
            <v>39934</v>
          </cell>
          <cell r="BD72">
            <v>0</v>
          </cell>
          <cell r="BE72">
            <v>0</v>
          </cell>
          <cell r="BF72">
            <v>0</v>
          </cell>
          <cell r="BG72">
            <v>0</v>
          </cell>
          <cell r="BH72">
            <v>0</v>
          </cell>
          <cell r="BI72">
            <v>0</v>
          </cell>
          <cell r="BJ72">
            <v>0</v>
          </cell>
          <cell r="BK72">
            <v>0</v>
          </cell>
          <cell r="BL72">
            <v>0</v>
          </cell>
          <cell r="BM72">
            <v>0</v>
          </cell>
          <cell r="BN72">
            <v>0</v>
          </cell>
          <cell r="BP72">
            <v>0</v>
          </cell>
          <cell r="BQ72">
            <v>0</v>
          </cell>
          <cell r="BR72">
            <v>0</v>
          </cell>
          <cell r="BS72">
            <v>0</v>
          </cell>
          <cell r="BT72">
            <v>0</v>
          </cell>
          <cell r="BU72">
            <v>0</v>
          </cell>
          <cell r="CA72">
            <v>0</v>
          </cell>
          <cell r="CB72">
            <v>0</v>
          </cell>
          <cell r="CC72">
            <v>0</v>
          </cell>
          <cell r="CH72">
            <v>0</v>
          </cell>
          <cell r="CI72">
            <v>0</v>
          </cell>
          <cell r="CJ72">
            <v>0</v>
          </cell>
          <cell r="CK72">
            <v>0</v>
          </cell>
          <cell r="CL72">
            <v>0</v>
          </cell>
          <cell r="CR72">
            <v>0</v>
          </cell>
          <cell r="CS72">
            <v>0</v>
          </cell>
          <cell r="CT72">
            <v>0</v>
          </cell>
          <cell r="CU72">
            <v>0</v>
          </cell>
          <cell r="CV72">
            <v>0</v>
          </cell>
          <cell r="CW72">
            <v>0</v>
          </cell>
          <cell r="CX72">
            <v>0</v>
          </cell>
          <cell r="CY72">
            <v>0</v>
          </cell>
          <cell r="CZ72">
            <v>0</v>
          </cell>
          <cell r="DA72">
            <v>0</v>
          </cell>
          <cell r="DC72">
            <v>39934</v>
          </cell>
          <cell r="DD72">
            <v>47989.443724492281</v>
          </cell>
          <cell r="DE72">
            <v>10599.128940597479</v>
          </cell>
          <cell r="DF72">
            <v>0</v>
          </cell>
          <cell r="DG72">
            <v>0</v>
          </cell>
          <cell r="DH72">
            <v>0</v>
          </cell>
          <cell r="DI72">
            <v>0</v>
          </cell>
          <cell r="DJ72">
            <v>0</v>
          </cell>
          <cell r="DK72">
            <v>58588.572665089756</v>
          </cell>
        </row>
        <row r="73">
          <cell r="A73">
            <v>39965</v>
          </cell>
          <cell r="B73">
            <v>3015.5956217064913</v>
          </cell>
          <cell r="C73">
            <v>15508.202717182316</v>
          </cell>
          <cell r="D73">
            <v>2204.0487586975123</v>
          </cell>
          <cell r="E73">
            <v>3342.4526851329597</v>
          </cell>
          <cell r="F73">
            <v>2863.9857923773839</v>
          </cell>
          <cell r="G73">
            <v>1810.9296259431001</v>
          </cell>
          <cell r="H73">
            <v>58.683379988999995</v>
          </cell>
          <cell r="I73">
            <v>14.652397792499999</v>
          </cell>
          <cell r="J73">
            <v>0</v>
          </cell>
          <cell r="K73">
            <v>0</v>
          </cell>
          <cell r="L73">
            <v>0</v>
          </cell>
          <cell r="M73">
            <v>322.4572569705</v>
          </cell>
          <cell r="N73">
            <v>0</v>
          </cell>
          <cell r="O73">
            <v>0</v>
          </cell>
          <cell r="P73">
            <v>62.873812517843028</v>
          </cell>
          <cell r="Q73">
            <v>29.074488409589698</v>
          </cell>
          <cell r="R73">
            <v>837.68848807977326</v>
          </cell>
          <cell r="S73">
            <v>772.49351013666228</v>
          </cell>
          <cell r="T73">
            <v>15.729303250209455</v>
          </cell>
          <cell r="U73">
            <v>382.21090447778965</v>
          </cell>
          <cell r="V73">
            <v>8.9589746864673447</v>
          </cell>
          <cell r="W73">
            <v>869.76004377143238</v>
          </cell>
          <cell r="X73">
            <v>10.183690433679084</v>
          </cell>
          <cell r="Y73">
            <v>7.0427133142060505</v>
          </cell>
          <cell r="Z73">
            <v>171.97765356231085</v>
          </cell>
          <cell r="AA73">
            <v>176.76831204845098</v>
          </cell>
          <cell r="AB73">
            <v>2182.9080107661002</v>
          </cell>
          <cell r="AC73">
            <v>597.13251767188819</v>
          </cell>
          <cell r="AD73">
            <v>90.03648594302193</v>
          </cell>
          <cell r="AE73">
            <v>191.18188823654643</v>
          </cell>
          <cell r="AF73">
            <v>26.858628775463497</v>
          </cell>
          <cell r="AG73">
            <v>41.853146298590829</v>
          </cell>
          <cell r="AH73">
            <v>402.24254488479147</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C73">
            <v>39965</v>
          </cell>
          <cell r="BD73">
            <v>0</v>
          </cell>
          <cell r="BE73">
            <v>0</v>
          </cell>
          <cell r="BF73">
            <v>0</v>
          </cell>
          <cell r="BG73">
            <v>0</v>
          </cell>
          <cell r="BH73">
            <v>0</v>
          </cell>
          <cell r="BI73">
            <v>0</v>
          </cell>
          <cell r="BJ73">
            <v>0</v>
          </cell>
          <cell r="BK73">
            <v>0</v>
          </cell>
          <cell r="BL73">
            <v>0</v>
          </cell>
          <cell r="BM73">
            <v>0</v>
          </cell>
          <cell r="BN73">
            <v>0</v>
          </cell>
          <cell r="BP73">
            <v>0</v>
          </cell>
          <cell r="BQ73">
            <v>0</v>
          </cell>
          <cell r="BR73">
            <v>0</v>
          </cell>
          <cell r="BS73">
            <v>0</v>
          </cell>
          <cell r="BT73">
            <v>0</v>
          </cell>
          <cell r="BU73">
            <v>0</v>
          </cell>
          <cell r="CA73">
            <v>0</v>
          </cell>
          <cell r="CB73">
            <v>0</v>
          </cell>
          <cell r="CC73">
            <v>0</v>
          </cell>
          <cell r="CH73">
            <v>0</v>
          </cell>
          <cell r="CI73">
            <v>0</v>
          </cell>
          <cell r="CJ73">
            <v>0</v>
          </cell>
          <cell r="CK73">
            <v>0</v>
          </cell>
          <cell r="CL73">
            <v>0</v>
          </cell>
          <cell r="CR73">
            <v>0</v>
          </cell>
          <cell r="CS73">
            <v>0</v>
          </cell>
          <cell r="CT73">
            <v>0</v>
          </cell>
          <cell r="CU73">
            <v>0</v>
          </cell>
          <cell r="CV73">
            <v>0</v>
          </cell>
          <cell r="CW73">
            <v>0</v>
          </cell>
          <cell r="CX73">
            <v>0</v>
          </cell>
          <cell r="CY73">
            <v>0</v>
          </cell>
          <cell r="CZ73">
            <v>0</v>
          </cell>
          <cell r="DA73">
            <v>0</v>
          </cell>
          <cell r="DC73">
            <v>39965</v>
          </cell>
          <cell r="DD73">
            <v>29141.008235791764</v>
          </cell>
          <cell r="DE73">
            <v>6876.9751172648166</v>
          </cell>
          <cell r="DF73">
            <v>0</v>
          </cell>
          <cell r="DG73">
            <v>0</v>
          </cell>
          <cell r="DH73">
            <v>0</v>
          </cell>
          <cell r="DI73">
            <v>0</v>
          </cell>
          <cell r="DJ73">
            <v>0</v>
          </cell>
          <cell r="DK73">
            <v>36017.983353056581</v>
          </cell>
        </row>
        <row r="74">
          <cell r="A74">
            <v>39995</v>
          </cell>
          <cell r="B74">
            <v>2772.5328440875187</v>
          </cell>
          <cell r="C74">
            <v>8537.2606315041576</v>
          </cell>
          <cell r="D74">
            <v>1359.9634178112049</v>
          </cell>
          <cell r="E74">
            <v>3062.5815742406862</v>
          </cell>
          <cell r="F74">
            <v>1974.5934829742132</v>
          </cell>
          <cell r="G74">
            <v>1774.93731123771</v>
          </cell>
          <cell r="H74">
            <v>81.521339049860003</v>
          </cell>
          <cell r="I74">
            <v>14.3346951098</v>
          </cell>
          <cell r="J74">
            <v>0</v>
          </cell>
          <cell r="K74">
            <v>0</v>
          </cell>
          <cell r="L74">
            <v>0</v>
          </cell>
          <cell r="M74">
            <v>315.46553199508003</v>
          </cell>
          <cell r="N74">
            <v>0</v>
          </cell>
          <cell r="O74">
            <v>0</v>
          </cell>
          <cell r="P74">
            <v>60.02560656135897</v>
          </cell>
          <cell r="Q74">
            <v>26.943856819946507</v>
          </cell>
          <cell r="R74">
            <v>831.40578490672021</v>
          </cell>
          <cell r="S74">
            <v>765.48649799029783</v>
          </cell>
          <cell r="T74">
            <v>5.4264517694752135</v>
          </cell>
          <cell r="U74">
            <v>350.0927721031145</v>
          </cell>
          <cell r="V74">
            <v>8.3982649772091786</v>
          </cell>
          <cell r="W74">
            <v>828.78077495088587</v>
          </cell>
          <cell r="X74">
            <v>9.049448235014431</v>
          </cell>
          <cell r="Y74">
            <v>6.7303258631238894</v>
          </cell>
          <cell r="Z74">
            <v>167.24341087638831</v>
          </cell>
          <cell r="AA74">
            <v>165.08571996082455</v>
          </cell>
          <cell r="AB74">
            <v>2091.1587387499117</v>
          </cell>
          <cell r="AC74">
            <v>546.18186457037552</v>
          </cell>
          <cell r="AD74">
            <v>89.225584066981099</v>
          </cell>
          <cell r="AE74">
            <v>189.96173751628197</v>
          </cell>
          <cell r="AF74">
            <v>24.880585516913051</v>
          </cell>
          <cell r="AG74">
            <v>38.207304010250198</v>
          </cell>
          <cell r="AH74">
            <v>385.19782725376854</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C74">
            <v>39995</v>
          </cell>
          <cell r="BD74">
            <v>0</v>
          </cell>
          <cell r="BE74">
            <v>0</v>
          </cell>
          <cell r="BF74">
            <v>0</v>
          </cell>
          <cell r="BG74">
            <v>0</v>
          </cell>
          <cell r="BH74">
            <v>0</v>
          </cell>
          <cell r="BI74">
            <v>0</v>
          </cell>
          <cell r="BJ74">
            <v>0</v>
          </cell>
          <cell r="BK74">
            <v>0</v>
          </cell>
          <cell r="BL74">
            <v>0</v>
          </cell>
          <cell r="BM74">
            <v>0</v>
          </cell>
          <cell r="BN74">
            <v>0</v>
          </cell>
          <cell r="BP74">
            <v>0</v>
          </cell>
          <cell r="BQ74">
            <v>0</v>
          </cell>
          <cell r="BR74">
            <v>0</v>
          </cell>
          <cell r="BS74">
            <v>0</v>
          </cell>
          <cell r="BT74">
            <v>0</v>
          </cell>
          <cell r="BU74">
            <v>0</v>
          </cell>
          <cell r="CA74">
            <v>0</v>
          </cell>
          <cell r="CB74">
            <v>0</v>
          </cell>
          <cell r="CC74">
            <v>0</v>
          </cell>
          <cell r="CH74">
            <v>0</v>
          </cell>
          <cell r="CI74">
            <v>0</v>
          </cell>
          <cell r="CJ74">
            <v>0</v>
          </cell>
          <cell r="CK74">
            <v>0</v>
          </cell>
          <cell r="CL74">
            <v>0</v>
          </cell>
          <cell r="CR74">
            <v>0</v>
          </cell>
          <cell r="CS74">
            <v>0</v>
          </cell>
          <cell r="CT74">
            <v>0</v>
          </cell>
          <cell r="CU74">
            <v>0</v>
          </cell>
          <cell r="CV74">
            <v>0</v>
          </cell>
          <cell r="CW74">
            <v>0</v>
          </cell>
          <cell r="CX74">
            <v>0</v>
          </cell>
          <cell r="CY74">
            <v>0</v>
          </cell>
          <cell r="CZ74">
            <v>0</v>
          </cell>
          <cell r="DA74">
            <v>0</v>
          </cell>
          <cell r="DC74">
            <v>39995</v>
          </cell>
          <cell r="DD74">
            <v>19893.190828010233</v>
          </cell>
          <cell r="DE74">
            <v>6589.482556698842</v>
          </cell>
          <cell r="DF74">
            <v>0</v>
          </cell>
          <cell r="DG74">
            <v>0</v>
          </cell>
          <cell r="DH74">
            <v>0</v>
          </cell>
          <cell r="DI74">
            <v>0</v>
          </cell>
          <cell r="DJ74">
            <v>0</v>
          </cell>
          <cell r="DK74">
            <v>26482.673384709073</v>
          </cell>
        </row>
        <row r="75">
          <cell r="A75">
            <v>40026</v>
          </cell>
          <cell r="B75">
            <v>2756.2649497253601</v>
          </cell>
          <cell r="C75">
            <v>9529.7321529572473</v>
          </cell>
          <cell r="D75">
            <v>1169.061704359844</v>
          </cell>
          <cell r="E75">
            <v>3128.1241213230119</v>
          </cell>
          <cell r="F75">
            <v>2031.0133807784905</v>
          </cell>
          <cell r="G75">
            <v>1813.19820012837</v>
          </cell>
          <cell r="H75">
            <v>83.254299757420014</v>
          </cell>
          <cell r="I75">
            <v>14.650576443099999</v>
          </cell>
          <cell r="J75">
            <v>0</v>
          </cell>
          <cell r="K75">
            <v>0</v>
          </cell>
          <cell r="L75">
            <v>0</v>
          </cell>
          <cell r="M75">
            <v>322.41717429326002</v>
          </cell>
          <cell r="N75">
            <v>0</v>
          </cell>
          <cell r="O75">
            <v>0</v>
          </cell>
          <cell r="P75">
            <v>60.535541457390138</v>
          </cell>
          <cell r="Q75">
            <v>27.17275267978448</v>
          </cell>
          <cell r="R75">
            <v>838.4688176151484</v>
          </cell>
          <cell r="S75">
            <v>771.98952728275356</v>
          </cell>
          <cell r="T75">
            <v>5.472551047390164</v>
          </cell>
          <cell r="U75">
            <v>353.06691150079263</v>
          </cell>
          <cell r="V75">
            <v>8.4696106682121961</v>
          </cell>
          <cell r="W75">
            <v>835.82150744019771</v>
          </cell>
          <cell r="X75">
            <v>9.1263259162111119</v>
          </cell>
          <cell r="Y75">
            <v>6.7875019287378162</v>
          </cell>
          <cell r="Z75">
            <v>168.66419204333863</v>
          </cell>
          <cell r="AA75">
            <v>166.48817091912352</v>
          </cell>
          <cell r="AB75">
            <v>2110.3570262524686</v>
          </cell>
          <cell r="AC75">
            <v>550.82183754656035</v>
          </cell>
          <cell r="AD75">
            <v>89.983581220879188</v>
          </cell>
          <cell r="AE75">
            <v>191.57551744154179</v>
          </cell>
          <cell r="AF75">
            <v>25.091953290028222</v>
          </cell>
          <cell r="AG75">
            <v>38.531886113026324</v>
          </cell>
          <cell r="AH75">
            <v>388.47019425253086</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C75">
            <v>40026</v>
          </cell>
          <cell r="BD75">
            <v>0</v>
          </cell>
          <cell r="BE75">
            <v>0</v>
          </cell>
          <cell r="BF75">
            <v>0</v>
          </cell>
          <cell r="BG75">
            <v>0</v>
          </cell>
          <cell r="BH75">
            <v>0</v>
          </cell>
          <cell r="BI75">
            <v>0</v>
          </cell>
          <cell r="BJ75">
            <v>0</v>
          </cell>
          <cell r="BK75">
            <v>0</v>
          </cell>
          <cell r="BL75">
            <v>0</v>
          </cell>
          <cell r="BM75">
            <v>0</v>
          </cell>
          <cell r="BN75">
            <v>0</v>
          </cell>
          <cell r="BP75">
            <v>0</v>
          </cell>
          <cell r="BQ75">
            <v>0</v>
          </cell>
          <cell r="BR75">
            <v>0</v>
          </cell>
          <cell r="BS75">
            <v>0</v>
          </cell>
          <cell r="BT75">
            <v>0</v>
          </cell>
          <cell r="BU75">
            <v>0</v>
          </cell>
          <cell r="CA75">
            <v>0</v>
          </cell>
          <cell r="CB75">
            <v>0</v>
          </cell>
          <cell r="CC75">
            <v>0</v>
          </cell>
          <cell r="CH75">
            <v>0</v>
          </cell>
          <cell r="CI75">
            <v>0</v>
          </cell>
          <cell r="CJ75">
            <v>0</v>
          </cell>
          <cell r="CK75">
            <v>0</v>
          </cell>
          <cell r="CL75">
            <v>0</v>
          </cell>
          <cell r="CR75">
            <v>0</v>
          </cell>
          <cell r="CS75">
            <v>0</v>
          </cell>
          <cell r="CT75">
            <v>0</v>
          </cell>
          <cell r="CU75">
            <v>0</v>
          </cell>
          <cell r="CV75">
            <v>0</v>
          </cell>
          <cell r="CW75">
            <v>0</v>
          </cell>
          <cell r="CX75">
            <v>0</v>
          </cell>
          <cell r="CY75">
            <v>0</v>
          </cell>
          <cell r="CZ75">
            <v>0</v>
          </cell>
          <cell r="DA75">
            <v>0</v>
          </cell>
          <cell r="DC75">
            <v>40026</v>
          </cell>
          <cell r="DD75">
            <v>20847.716559766104</v>
          </cell>
          <cell r="DE75">
            <v>6646.895406616115</v>
          </cell>
          <cell r="DF75">
            <v>0</v>
          </cell>
          <cell r="DG75">
            <v>0</v>
          </cell>
          <cell r="DH75">
            <v>0</v>
          </cell>
          <cell r="DI75">
            <v>0</v>
          </cell>
          <cell r="DJ75">
            <v>0</v>
          </cell>
          <cell r="DK75">
            <v>27494.611966382217</v>
          </cell>
        </row>
        <row r="76">
          <cell r="A76">
            <v>40057</v>
          </cell>
          <cell r="B76">
            <v>2803.7445418593852</v>
          </cell>
          <cell r="C76">
            <v>10256.061175580951</v>
          </cell>
          <cell r="D76">
            <v>1188.3070821024703</v>
          </cell>
          <cell r="E76">
            <v>3132.1116500484209</v>
          </cell>
          <cell r="F76">
            <v>2049.2197288579241</v>
          </cell>
          <cell r="G76">
            <v>1822.80921115038</v>
          </cell>
          <cell r="H76">
            <v>83.59295597628001</v>
          </cell>
          <cell r="I76">
            <v>14.7572584029</v>
          </cell>
          <cell r="J76">
            <v>0</v>
          </cell>
          <cell r="K76">
            <v>0</v>
          </cell>
          <cell r="L76">
            <v>0</v>
          </cell>
          <cell r="M76">
            <v>324.76493829833998</v>
          </cell>
          <cell r="N76">
            <v>0</v>
          </cell>
          <cell r="O76">
            <v>0</v>
          </cell>
          <cell r="P76">
            <v>60.094510121211258</v>
          </cell>
          <cell r="Q76">
            <v>26.974785747739137</v>
          </cell>
          <cell r="R76">
            <v>832.36015790757131</v>
          </cell>
          <cell r="S76">
            <v>766.36520205931015</v>
          </cell>
          <cell r="T76">
            <v>5.4326808084754523</v>
          </cell>
          <cell r="U76">
            <v>350.49464456485811</v>
          </cell>
          <cell r="V76">
            <v>8.4079053688130685</v>
          </cell>
          <cell r="W76">
            <v>829.73213469554548</v>
          </cell>
          <cell r="X76">
            <v>9.0598361216816699</v>
          </cell>
          <cell r="Y76">
            <v>6.7380516228038223</v>
          </cell>
          <cell r="Z76">
            <v>167.43539005046702</v>
          </cell>
          <cell r="AA76">
            <v>165.27522231553135</v>
          </cell>
          <cell r="AB76">
            <v>2135.4803286214337</v>
          </cell>
          <cell r="AC76">
            <v>546.8088282439071</v>
          </cell>
          <cell r="AD76">
            <v>89.328006361803375</v>
          </cell>
          <cell r="AE76">
            <v>190.17979512036834</v>
          </cell>
          <cell r="AF76">
            <v>24.90914600986822</v>
          </cell>
          <cell r="AG76">
            <v>38.251162280236592</v>
          </cell>
          <cell r="AH76">
            <v>385.63999690544915</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C76">
            <v>40057</v>
          </cell>
          <cell r="BD76">
            <v>0</v>
          </cell>
          <cell r="BE76">
            <v>0</v>
          </cell>
          <cell r="BF76">
            <v>0</v>
          </cell>
          <cell r="BG76">
            <v>0</v>
          </cell>
          <cell r="BH76">
            <v>0</v>
          </cell>
          <cell r="BI76">
            <v>0</v>
          </cell>
          <cell r="BJ76">
            <v>0</v>
          </cell>
          <cell r="BK76">
            <v>0</v>
          </cell>
          <cell r="BL76">
            <v>0</v>
          </cell>
          <cell r="BM76">
            <v>0</v>
          </cell>
          <cell r="BN76">
            <v>0</v>
          </cell>
          <cell r="BP76">
            <v>0</v>
          </cell>
          <cell r="BQ76">
            <v>0</v>
          </cell>
          <cell r="BR76">
            <v>0</v>
          </cell>
          <cell r="BS76">
            <v>0</v>
          </cell>
          <cell r="BT76">
            <v>0</v>
          </cell>
          <cell r="BU76">
            <v>0</v>
          </cell>
          <cell r="CA76">
            <v>0</v>
          </cell>
          <cell r="CB76">
            <v>0</v>
          </cell>
          <cell r="CC76">
            <v>0</v>
          </cell>
          <cell r="CH76">
            <v>0</v>
          </cell>
          <cell r="CI76">
            <v>0</v>
          </cell>
          <cell r="CJ76">
            <v>0</v>
          </cell>
          <cell r="CK76">
            <v>0</v>
          </cell>
          <cell r="CL76">
            <v>0</v>
          </cell>
          <cell r="CR76">
            <v>0</v>
          </cell>
          <cell r="CS76">
            <v>0</v>
          </cell>
          <cell r="CT76">
            <v>0</v>
          </cell>
          <cell r="CU76">
            <v>0</v>
          </cell>
          <cell r="CV76">
            <v>0</v>
          </cell>
          <cell r="CW76">
            <v>0</v>
          </cell>
          <cell r="CX76">
            <v>0</v>
          </cell>
          <cell r="CY76">
            <v>0</v>
          </cell>
          <cell r="CZ76">
            <v>0</v>
          </cell>
          <cell r="DA76">
            <v>0</v>
          </cell>
          <cell r="DC76">
            <v>40057</v>
          </cell>
          <cell r="DD76">
            <v>21675.36854227705</v>
          </cell>
          <cell r="DE76">
            <v>6638.9677849270738</v>
          </cell>
          <cell r="DF76">
            <v>0</v>
          </cell>
          <cell r="DG76">
            <v>0</v>
          </cell>
          <cell r="DH76">
            <v>0</v>
          </cell>
          <cell r="DI76">
            <v>0</v>
          </cell>
          <cell r="DJ76">
            <v>0</v>
          </cell>
          <cell r="DK76">
            <v>28314.336327204124</v>
          </cell>
        </row>
        <row r="77">
          <cell r="A77">
            <v>40087</v>
          </cell>
          <cell r="B77">
            <v>3011.0226989139815</v>
          </cell>
          <cell r="C77">
            <v>13734.519015271793</v>
          </cell>
          <cell r="D77">
            <v>1598.6520984698604</v>
          </cell>
          <cell r="E77">
            <v>3765.2293829014507</v>
          </cell>
          <cell r="F77">
            <v>3939.9129257725795</v>
          </cell>
          <cell r="G77">
            <v>1925.8363280968499</v>
          </cell>
          <cell r="H77">
            <v>66.362725881999992</v>
          </cell>
          <cell r="I77">
            <v>15.66667453</v>
          </cell>
          <cell r="J77">
            <v>0</v>
          </cell>
          <cell r="K77">
            <v>0</v>
          </cell>
          <cell r="L77">
            <v>0</v>
          </cell>
          <cell r="M77">
            <v>344.77857933800004</v>
          </cell>
          <cell r="N77">
            <v>0</v>
          </cell>
          <cell r="O77">
            <v>0</v>
          </cell>
          <cell r="P77">
            <v>125.55020884313991</v>
          </cell>
          <cell r="Q77">
            <v>72.501075224215171</v>
          </cell>
          <cell r="R77">
            <v>1110.5810434701039</v>
          </cell>
          <cell r="S77">
            <v>1045.687582652271</v>
          </cell>
          <cell r="T77">
            <v>201.67173312881184</v>
          </cell>
          <cell r="U77">
            <v>1026.043244346117</v>
          </cell>
          <cell r="V77">
            <v>20.639230509547602</v>
          </cell>
          <cell r="W77">
            <v>1764.8190831415452</v>
          </cell>
          <cell r="X77">
            <v>32.282112977670295</v>
          </cell>
          <cell r="Y77">
            <v>13.945252719287076</v>
          </cell>
          <cell r="Z77">
            <v>289.15310609711679</v>
          </cell>
          <cell r="AA77">
            <v>418.22474677706623</v>
          </cell>
          <cell r="AB77">
            <v>3804.3988078412458</v>
          </cell>
          <cell r="AC77">
            <v>1616.7072003841663</v>
          </cell>
          <cell r="AD77">
            <v>121.77535465125624</v>
          </cell>
          <cell r="AE77">
            <v>249.66858939447141</v>
          </cell>
          <cell r="AF77">
            <v>67.149413835062632</v>
          </cell>
          <cell r="AG77">
            <v>114.64155003175691</v>
          </cell>
          <cell r="AH77">
            <v>782.32589476230805</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C77">
            <v>40087</v>
          </cell>
          <cell r="BD77">
            <v>0</v>
          </cell>
          <cell r="BE77">
            <v>0</v>
          </cell>
          <cell r="BF77">
            <v>0</v>
          </cell>
          <cell r="BG77">
            <v>0</v>
          </cell>
          <cell r="BH77">
            <v>0</v>
          </cell>
          <cell r="BI77">
            <v>0</v>
          </cell>
          <cell r="BJ77">
            <v>0</v>
          </cell>
          <cell r="BK77">
            <v>0</v>
          </cell>
          <cell r="BL77">
            <v>0</v>
          </cell>
          <cell r="BM77">
            <v>0</v>
          </cell>
          <cell r="BN77">
            <v>0</v>
          </cell>
          <cell r="BP77">
            <v>0</v>
          </cell>
          <cell r="BQ77">
            <v>0</v>
          </cell>
          <cell r="BR77">
            <v>0</v>
          </cell>
          <cell r="BS77">
            <v>0</v>
          </cell>
          <cell r="BT77">
            <v>0</v>
          </cell>
          <cell r="BU77">
            <v>0</v>
          </cell>
          <cell r="CA77">
            <v>0</v>
          </cell>
          <cell r="CB77">
            <v>0</v>
          </cell>
          <cell r="CC77">
            <v>0</v>
          </cell>
          <cell r="CH77">
            <v>0</v>
          </cell>
          <cell r="CI77">
            <v>0</v>
          </cell>
          <cell r="CJ77">
            <v>0</v>
          </cell>
          <cell r="CK77">
            <v>0</v>
          </cell>
          <cell r="CL77">
            <v>0</v>
          </cell>
          <cell r="CR77">
            <v>0</v>
          </cell>
          <cell r="CS77">
            <v>0</v>
          </cell>
          <cell r="CT77">
            <v>0</v>
          </cell>
          <cell r="CU77">
            <v>0</v>
          </cell>
          <cell r="CV77">
            <v>0</v>
          </cell>
          <cell r="CW77">
            <v>0</v>
          </cell>
          <cell r="CX77">
            <v>0</v>
          </cell>
          <cell r="CY77">
            <v>0</v>
          </cell>
          <cell r="CZ77">
            <v>0</v>
          </cell>
          <cell r="DA77">
            <v>0</v>
          </cell>
          <cell r="DC77">
            <v>40087</v>
          </cell>
          <cell r="DD77">
            <v>28401.980429176518</v>
          </cell>
          <cell r="DE77">
            <v>12877.765230787158</v>
          </cell>
          <cell r="DF77">
            <v>0</v>
          </cell>
          <cell r="DG77">
            <v>0</v>
          </cell>
          <cell r="DH77">
            <v>0</v>
          </cell>
          <cell r="DI77">
            <v>0</v>
          </cell>
          <cell r="DJ77">
            <v>0</v>
          </cell>
          <cell r="DK77">
            <v>41279.745659963679</v>
          </cell>
        </row>
        <row r="78">
          <cell r="A78">
            <v>40118</v>
          </cell>
          <cell r="B78">
            <v>3851.0036134661868</v>
          </cell>
          <cell r="C78">
            <v>33699.468809800361</v>
          </cell>
          <cell r="D78">
            <v>3255.1900603094332</v>
          </cell>
          <cell r="E78">
            <v>5533.2598501923858</v>
          </cell>
          <cell r="F78">
            <v>9107.3359170800686</v>
          </cell>
          <cell r="G78">
            <v>2308.3872564979501</v>
          </cell>
          <cell r="H78">
            <v>65.054266946999988</v>
          </cell>
          <cell r="I78">
            <v>19.043435853000002</v>
          </cell>
          <cell r="J78">
            <v>0</v>
          </cell>
          <cell r="K78">
            <v>0</v>
          </cell>
          <cell r="L78">
            <v>0</v>
          </cell>
          <cell r="M78">
            <v>419.09141257380003</v>
          </cell>
          <cell r="N78">
            <v>0</v>
          </cell>
          <cell r="O78">
            <v>0</v>
          </cell>
          <cell r="P78">
            <v>235.57270238833058</v>
          </cell>
          <cell r="Q78">
            <v>148.33776665919436</v>
          </cell>
          <cell r="R78">
            <v>1604.9759855036359</v>
          </cell>
          <cell r="S78">
            <v>1538.8280992522089</v>
          </cell>
          <cell r="T78">
            <v>523.42469363211569</v>
          </cell>
          <cell r="U78">
            <v>2149.0500658595934</v>
          </cell>
          <cell r="V78">
            <v>41.067705001710038</v>
          </cell>
          <cell r="W78">
            <v>3335.2449309527569</v>
          </cell>
          <cell r="X78">
            <v>70.747433601305161</v>
          </cell>
          <cell r="Y78">
            <v>26.065233959513463</v>
          </cell>
          <cell r="Z78">
            <v>496.32593757472694</v>
          </cell>
          <cell r="AA78">
            <v>840.29632921719804</v>
          </cell>
          <cell r="AB78">
            <v>6740.9347768580701</v>
          </cell>
          <cell r="AC78">
            <v>3394.8823067604708</v>
          </cell>
          <cell r="AD78">
            <v>179.07485355220561</v>
          </cell>
          <cell r="AE78">
            <v>355.94517712581751</v>
          </cell>
          <cell r="AF78">
            <v>137.5068235125822</v>
          </cell>
          <cell r="AG78">
            <v>241.56600521694301</v>
          </cell>
          <cell r="AH78">
            <v>1450.0971786312987</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C78">
            <v>40118</v>
          </cell>
          <cell r="BD78">
            <v>0</v>
          </cell>
          <cell r="BE78">
            <v>0</v>
          </cell>
          <cell r="BF78">
            <v>0</v>
          </cell>
          <cell r="BG78">
            <v>0</v>
          </cell>
          <cell r="BH78">
            <v>0</v>
          </cell>
          <cell r="BI78">
            <v>0</v>
          </cell>
          <cell r="BJ78">
            <v>0</v>
          </cell>
          <cell r="BK78">
            <v>0</v>
          </cell>
          <cell r="BL78">
            <v>0</v>
          </cell>
          <cell r="BM78">
            <v>0</v>
          </cell>
          <cell r="BN78">
            <v>0</v>
          </cell>
          <cell r="BP78">
            <v>0</v>
          </cell>
          <cell r="BQ78">
            <v>0</v>
          </cell>
          <cell r="BR78">
            <v>0</v>
          </cell>
          <cell r="BS78">
            <v>0</v>
          </cell>
          <cell r="BT78">
            <v>0</v>
          </cell>
          <cell r="BU78">
            <v>0</v>
          </cell>
          <cell r="CA78">
            <v>0</v>
          </cell>
          <cell r="CB78">
            <v>0</v>
          </cell>
          <cell r="CC78">
            <v>0</v>
          </cell>
          <cell r="CH78">
            <v>0</v>
          </cell>
          <cell r="CI78">
            <v>0</v>
          </cell>
          <cell r="CJ78">
            <v>0</v>
          </cell>
          <cell r="CK78">
            <v>0</v>
          </cell>
          <cell r="CL78">
            <v>0</v>
          </cell>
          <cell r="CR78">
            <v>0</v>
          </cell>
          <cell r="CS78">
            <v>0</v>
          </cell>
          <cell r="CT78">
            <v>0</v>
          </cell>
          <cell r="CU78">
            <v>0</v>
          </cell>
          <cell r="CV78">
            <v>0</v>
          </cell>
          <cell r="CW78">
            <v>0</v>
          </cell>
          <cell r="CX78">
            <v>0</v>
          </cell>
          <cell r="CY78">
            <v>0</v>
          </cell>
          <cell r="CZ78">
            <v>0</v>
          </cell>
          <cell r="DA78">
            <v>0</v>
          </cell>
          <cell r="DC78">
            <v>40118</v>
          </cell>
          <cell r="DD78">
            <v>58257.834622720184</v>
          </cell>
          <cell r="DE78">
            <v>23509.944005259684</v>
          </cell>
          <cell r="DF78">
            <v>0</v>
          </cell>
          <cell r="DG78">
            <v>0</v>
          </cell>
          <cell r="DH78">
            <v>0</v>
          </cell>
          <cell r="DI78">
            <v>0</v>
          </cell>
          <cell r="DJ78">
            <v>0</v>
          </cell>
          <cell r="DK78">
            <v>81767.77862797986</v>
          </cell>
        </row>
        <row r="79">
          <cell r="A79">
            <v>40148</v>
          </cell>
          <cell r="B79">
            <v>4631.1909609553186</v>
          </cell>
          <cell r="C79">
            <v>66503.379389448208</v>
          </cell>
          <cell r="D79">
            <v>5835.1422426225608</v>
          </cell>
          <cell r="E79">
            <v>7323.8008714666039</v>
          </cell>
          <cell r="F79">
            <v>15761.933658148882</v>
          </cell>
          <cell r="G79">
            <v>2456.4931565970451</v>
          </cell>
          <cell r="H79">
            <v>95.522363481499994</v>
          </cell>
          <cell r="I79">
            <v>20.350760546349999</v>
          </cell>
          <cell r="J79">
            <v>0</v>
          </cell>
          <cell r="K79">
            <v>0</v>
          </cell>
          <cell r="L79">
            <v>0</v>
          </cell>
          <cell r="M79">
            <v>447.86188008071002</v>
          </cell>
          <cell r="N79">
            <v>0</v>
          </cell>
          <cell r="O79">
            <v>0</v>
          </cell>
          <cell r="P79">
            <v>371.4682380676897</v>
          </cell>
          <cell r="Q79">
            <v>243.81375864531725</v>
          </cell>
          <cell r="R79">
            <v>2145.3622150850288</v>
          </cell>
          <cell r="S79">
            <v>2085.8264546206151</v>
          </cell>
          <cell r="T79">
            <v>942.12452283735604</v>
          </cell>
          <cell r="U79">
            <v>3568.9977010744992</v>
          </cell>
          <cell r="V79">
            <v>66.643847224858035</v>
          </cell>
          <cell r="W79">
            <v>5278.4780707455175</v>
          </cell>
          <cell r="X79">
            <v>119.75166358889857</v>
          </cell>
          <cell r="Y79">
            <v>41.020609087187943</v>
          </cell>
          <cell r="Z79">
            <v>745.43498485276371</v>
          </cell>
          <cell r="AA79">
            <v>1369.7783141987475</v>
          </cell>
          <cell r="AB79">
            <v>10251.552230498883</v>
          </cell>
          <cell r="AC79">
            <v>5644.2556264994155</v>
          </cell>
          <cell r="AD79">
            <v>242.59705584562158</v>
          </cell>
          <cell r="AE79">
            <v>470.70191098033587</v>
          </cell>
          <cell r="AF79">
            <v>226.09915479820071</v>
          </cell>
          <cell r="AG79">
            <v>402.22155839514272</v>
          </cell>
          <cell r="AH79">
            <v>2272.2904359362428</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C79">
            <v>40148</v>
          </cell>
          <cell r="BD79">
            <v>0</v>
          </cell>
          <cell r="BE79">
            <v>0</v>
          </cell>
          <cell r="BF79">
            <v>0</v>
          </cell>
          <cell r="BG79">
            <v>0</v>
          </cell>
          <cell r="BH79">
            <v>0</v>
          </cell>
          <cell r="BI79">
            <v>0</v>
          </cell>
          <cell r="BJ79">
            <v>0</v>
          </cell>
          <cell r="BK79">
            <v>0</v>
          </cell>
          <cell r="BL79">
            <v>0</v>
          </cell>
          <cell r="BM79">
            <v>0</v>
          </cell>
          <cell r="BN79">
            <v>0</v>
          </cell>
          <cell r="BP79">
            <v>0</v>
          </cell>
          <cell r="BQ79">
            <v>0</v>
          </cell>
          <cell r="BR79">
            <v>0</v>
          </cell>
          <cell r="BS79">
            <v>0</v>
          </cell>
          <cell r="BT79">
            <v>0</v>
          </cell>
          <cell r="BU79">
            <v>0</v>
          </cell>
          <cell r="CA79">
            <v>0</v>
          </cell>
          <cell r="CB79">
            <v>0</v>
          </cell>
          <cell r="CC79">
            <v>0</v>
          </cell>
          <cell r="CH79">
            <v>0</v>
          </cell>
          <cell r="CI79">
            <v>0</v>
          </cell>
          <cell r="CJ79">
            <v>0</v>
          </cell>
          <cell r="CK79">
            <v>0</v>
          </cell>
          <cell r="CL79">
            <v>0</v>
          </cell>
          <cell r="CR79">
            <v>0</v>
          </cell>
          <cell r="CS79">
            <v>0</v>
          </cell>
          <cell r="CT79">
            <v>0</v>
          </cell>
          <cell r="CU79">
            <v>0</v>
          </cell>
          <cell r="CV79">
            <v>0</v>
          </cell>
          <cell r="CW79">
            <v>0</v>
          </cell>
          <cell r="CX79">
            <v>0</v>
          </cell>
          <cell r="CY79">
            <v>0</v>
          </cell>
          <cell r="CZ79">
            <v>0</v>
          </cell>
          <cell r="DA79">
            <v>0</v>
          </cell>
          <cell r="DC79">
            <v>40148</v>
          </cell>
          <cell r="DD79">
            <v>103075.6752833472</v>
          </cell>
          <cell r="DE79">
            <v>36488.41835298232</v>
          </cell>
          <cell r="DF79">
            <v>0</v>
          </cell>
          <cell r="DG79">
            <v>0</v>
          </cell>
          <cell r="DH79">
            <v>0</v>
          </cell>
          <cell r="DI79">
            <v>0</v>
          </cell>
          <cell r="DJ79">
            <v>0</v>
          </cell>
          <cell r="DK79">
            <v>139564.09363632952</v>
          </cell>
        </row>
      </sheetData>
      <sheetData sheetId="1">
        <row r="19">
          <cell r="A19" t="str">
            <v>A-1-1.)  Billed Net Margin Rev Summary</v>
          </cell>
        </row>
      </sheetData>
      <sheetData sheetId="2" refreshError="1"/>
      <sheetData sheetId="3" refreshError="1"/>
      <sheetData sheetId="4"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 Sheet"/>
      <sheetName val="Income Statement"/>
      <sheetName val="List of Adjustments"/>
      <sheetName val="Area List"/>
    </sheetNames>
    <sheetDataSet>
      <sheetData sheetId="0"/>
      <sheetData sheetId="1"/>
      <sheetData sheetId="2" refreshError="1">
        <row r="1">
          <cell r="A1" t="str">
            <v>Acc Def Invest Tax Credit</v>
          </cell>
        </row>
        <row r="2">
          <cell r="A2" t="str">
            <v>ACCRUAL TO RETURN ADJ.</v>
          </cell>
        </row>
        <row r="3">
          <cell r="A3" t="str">
            <v>Accrued Bonus</v>
          </cell>
        </row>
        <row r="4">
          <cell r="A4" t="str">
            <v>ACCRUED DONATIONS</v>
          </cell>
        </row>
        <row r="5">
          <cell r="A5" t="str">
            <v>ACCRUED INTEREST</v>
          </cell>
        </row>
        <row r="6">
          <cell r="A6" t="str">
            <v>ACCRUED INTEREST - PERM</v>
          </cell>
        </row>
        <row r="7">
          <cell r="A7" t="str">
            <v>ACCRUED NYCIT RESERVE</v>
          </cell>
        </row>
        <row r="8">
          <cell r="A8" t="str">
            <v>ACCRUED OTHER</v>
          </cell>
        </row>
        <row r="9">
          <cell r="A9" t="str">
            <v>Add-back of Fed Manufacturing Deduction</v>
          </cell>
        </row>
        <row r="10">
          <cell r="A10" t="str">
            <v>AFUDC DEBT</v>
          </cell>
        </row>
        <row r="11">
          <cell r="A11" t="str">
            <v>AMORT INVEST CREDIT POST-1970</v>
          </cell>
        </row>
        <row r="12">
          <cell r="A12" t="str">
            <v>AMORT ITC (ESSEX)</v>
          </cell>
        </row>
        <row r="13">
          <cell r="A13" t="str">
            <v>AMORT OF INTANGIBLE ASSETS</v>
          </cell>
        </row>
        <row r="14">
          <cell r="A14" t="str">
            <v>AMORTIZATION EXPENSE</v>
          </cell>
        </row>
        <row r="15">
          <cell r="A15" t="str">
            <v>AMORTIZATION MEDS</v>
          </cell>
        </row>
        <row r="16">
          <cell r="A16" t="str">
            <v>AMORTIZATION OF SOFTWARE</v>
          </cell>
        </row>
        <row r="17">
          <cell r="A17" t="str">
            <v>ASSET RETIRE OBLIGN</v>
          </cell>
        </row>
        <row r="18">
          <cell r="A18" t="str">
            <v>ASSET RETIREMENT OBLIGATION</v>
          </cell>
        </row>
        <row r="19">
          <cell r="A19" t="str">
            <v>BAD DEBTS</v>
          </cell>
        </row>
        <row r="20">
          <cell r="A20" t="str">
            <v>BALANCING ACCOUNT</v>
          </cell>
        </row>
        <row r="21">
          <cell r="A21" t="str">
            <v>BALANCING ACCT CARRYING COSTS</v>
          </cell>
        </row>
        <row r="22">
          <cell r="A22" t="str">
            <v>CAPITALIZED INTEREST - TAX</v>
          </cell>
        </row>
        <row r="23">
          <cell r="A23" t="str">
            <v>CARRYING CHG ON TRANSITN COST</v>
          </cell>
        </row>
        <row r="24">
          <cell r="A24" t="str">
            <v>CATHODIC PROTECTION</v>
          </cell>
        </row>
        <row r="25">
          <cell r="A25" t="str">
            <v>CC IMBALANCE OLD VS. NEW SIT</v>
          </cell>
        </row>
        <row r="26">
          <cell r="A26" t="str">
            <v>CHARITABLE CONTR CARRYOVER</v>
          </cell>
        </row>
        <row r="27">
          <cell r="A27" t="str">
            <v>CONTRIB - AID OF CONSTRUCTION</v>
          </cell>
        </row>
        <row r="28">
          <cell r="A28" t="str">
            <v>DEF STATE ACCR TO RET ADJ</v>
          </cell>
        </row>
        <row r="29">
          <cell r="A29" t="str">
            <v>DEF. STATE AND LOCAL INC TAXES</v>
          </cell>
        </row>
        <row r="30">
          <cell r="A30" t="str">
            <v>DEFAULT ACTIVITY</v>
          </cell>
        </row>
        <row r="31">
          <cell r="A31" t="str">
            <v>DEFAULT ACTIVITY</v>
          </cell>
        </row>
        <row r="32">
          <cell r="A32" t="str">
            <v>DEFAULT ACTIVITY</v>
          </cell>
        </row>
        <row r="33">
          <cell r="A33" t="str">
            <v>DEFAULT ACTIVITY</v>
          </cell>
        </row>
        <row r="34">
          <cell r="A34" t="str">
            <v>Deferred Comp - Pension Liability</v>
          </cell>
        </row>
        <row r="35">
          <cell r="A35" t="str">
            <v>DEFERRED COMPENSATION</v>
          </cell>
        </row>
        <row r="36">
          <cell r="A36" t="str">
            <v>DEFERRED DSM</v>
          </cell>
        </row>
        <row r="37">
          <cell r="A37" t="str">
            <v>DEFERRED GAS COSTS</v>
          </cell>
        </row>
        <row r="38">
          <cell r="A38" t="str">
            <v>DEPLETION - TAX</v>
          </cell>
        </row>
        <row r="39">
          <cell r="A39" t="str">
            <v>DEPRECIATION EXPENSE</v>
          </cell>
        </row>
        <row r="40">
          <cell r="A40" t="str">
            <v>DEPRECIATION EXPENSE - TAX</v>
          </cell>
        </row>
        <row r="41">
          <cell r="A41" t="str">
            <v>DERIVATIVE INCOME/LOSS</v>
          </cell>
        </row>
        <row r="42">
          <cell r="A42" t="str">
            <v>DIRECTORS' FEES</v>
          </cell>
        </row>
        <row r="43">
          <cell r="A43" t="str">
            <v>DIRECTORS' PENSION PAYMENTS</v>
          </cell>
        </row>
        <row r="44">
          <cell r="A44" t="str">
            <v>Dividends Accrued VS Received</v>
          </cell>
        </row>
        <row r="45">
          <cell r="A45" t="str">
            <v>Dividend Received Deduction 70% Deductible</v>
          </cell>
        </row>
        <row r="46">
          <cell r="A46" t="str">
            <v>Dividend Received Deduction 80% Deductible</v>
          </cell>
        </row>
        <row r="47">
          <cell r="A47" t="str">
            <v>Dividend Received Deduction 100% Deductible</v>
          </cell>
        </row>
        <row r="48">
          <cell r="A48" t="str">
            <v>Dividends Stock Redemption</v>
          </cell>
        </row>
        <row r="49">
          <cell r="A49" t="str">
            <v>Early Retirement</v>
          </cell>
        </row>
        <row r="50">
          <cell r="A50" t="str">
            <v>ENVIRON CLEAN UP COST CC</v>
          </cell>
        </row>
        <row r="51">
          <cell r="A51" t="str">
            <v>ENVIRONMENTAL CLEAN UP COSTS</v>
          </cell>
        </row>
        <row r="52">
          <cell r="A52" t="str">
            <v>Equity Income (Loss) of Subs</v>
          </cell>
        </row>
        <row r="53">
          <cell r="A53" t="str">
            <v>FAS 158 ADJUSTMENT</v>
          </cell>
        </row>
        <row r="54">
          <cell r="A54" t="str">
            <v>FAS109 Exc Gross Up Dfit</v>
          </cell>
        </row>
        <row r="55">
          <cell r="A55" t="str">
            <v>FAS109 Excess Dfit</v>
          </cell>
        </row>
        <row r="56">
          <cell r="A56" t="str">
            <v>FAS109 Flowthrough Dfit</v>
          </cell>
        </row>
        <row r="57">
          <cell r="A57" t="str">
            <v>FAS109 Gr Up Flowthru Dfit</v>
          </cell>
        </row>
        <row r="58">
          <cell r="A58" t="str">
            <v>FASB 112</v>
          </cell>
        </row>
        <row r="59">
          <cell r="A59" t="str">
            <v>Federal Tax Current</v>
          </cell>
        </row>
        <row r="60">
          <cell r="A60" t="str">
            <v>Federal Tax Deferred</v>
          </cell>
        </row>
        <row r="61">
          <cell r="A61" t="str">
            <v>FIT ON OCI</v>
          </cell>
        </row>
        <row r="62">
          <cell r="A62" t="str">
            <v>FOREIGN CURRENCY ADJUSTMENTS</v>
          </cell>
        </row>
        <row r="63">
          <cell r="A63" t="str">
            <v>Gain/Loss on disposal of property - Book</v>
          </cell>
        </row>
        <row r="64">
          <cell r="A64" t="str">
            <v>GAS RESEARCH INSTITUTE</v>
          </cell>
        </row>
        <row r="65">
          <cell r="A65" t="str">
            <v>GOODWILL</v>
          </cell>
        </row>
        <row r="66">
          <cell r="A66" t="str">
            <v>INCENTIVE PLAN</v>
          </cell>
        </row>
        <row r="67">
          <cell r="A67" t="str">
            <v>INJURIES AND DAMAGES</v>
          </cell>
        </row>
        <row r="68">
          <cell r="A68" t="str">
            <v>INSURANCE PROVISION</v>
          </cell>
        </row>
        <row r="69">
          <cell r="A69" t="str">
            <v>INTANGIBLE DRILLING COSTS</v>
          </cell>
        </row>
        <row r="70">
          <cell r="A70" t="str">
            <v>INTEREST RATE SWAP INCOME</v>
          </cell>
        </row>
        <row r="71">
          <cell r="A71" t="str">
            <v>INVESTMENT TAX CREDITS</v>
          </cell>
        </row>
        <row r="72">
          <cell r="A72" t="str">
            <v>INVESTMENT TAX CREDITS</v>
          </cell>
        </row>
        <row r="73">
          <cell r="A73" t="str">
            <v>INVESTMENT TAX CREDITS</v>
          </cell>
        </row>
        <row r="74">
          <cell r="A74" t="str">
            <v>INWOOD CARRYING CHARGES</v>
          </cell>
        </row>
        <row r="75">
          <cell r="A75" t="str">
            <v>LEGAL FEE ACCRUAL</v>
          </cell>
        </row>
        <row r="76">
          <cell r="A76" t="str">
            <v>LIEN DATE PROPERTY TAXES</v>
          </cell>
        </row>
        <row r="77">
          <cell r="A77" t="str">
            <v>Lobbying Expenses</v>
          </cell>
        </row>
        <row r="78">
          <cell r="A78" t="str">
            <v>Mat Int Fmb 1983</v>
          </cell>
        </row>
        <row r="79">
          <cell r="A79" t="str">
            <v>Meals and Entertainment</v>
          </cell>
        </row>
        <row r="80">
          <cell r="A80" t="str">
            <v>MEDICARE ACT</v>
          </cell>
        </row>
        <row r="81">
          <cell r="A81" t="str">
            <v>Medicare Income</v>
          </cell>
        </row>
        <row r="82">
          <cell r="A82" t="str">
            <v>MEDS</v>
          </cell>
        </row>
        <row r="83">
          <cell r="A83" t="str">
            <v>MERGER CARRYING COSTS</v>
          </cell>
        </row>
        <row r="84">
          <cell r="A84" t="str">
            <v>MERGER COSTS DEFERRAL</v>
          </cell>
        </row>
        <row r="85">
          <cell r="A85" t="str">
            <v>MTA AMORTIZATION</v>
          </cell>
        </row>
        <row r="86">
          <cell r="A86" t="str">
            <v>MTA DEFERRAL</v>
          </cell>
        </row>
        <row r="87">
          <cell r="A87" t="str">
            <v>NON IMPROVEMENT - MAINS</v>
          </cell>
        </row>
        <row r="88">
          <cell r="A88" t="str">
            <v>Non-Deductible Parachute Payment</v>
          </cell>
        </row>
        <row r="89">
          <cell r="A89" t="str">
            <v>OCI Tax Acc</v>
          </cell>
        </row>
        <row r="90">
          <cell r="A90" t="str">
            <v>Officers' Life Insurance</v>
          </cell>
        </row>
        <row r="91">
          <cell r="A91" t="str">
            <v>OPEB / FASB 106</v>
          </cell>
        </row>
        <row r="92">
          <cell r="A92" t="str">
            <v>OPEB/FASB 106 CARRYING COSTS</v>
          </cell>
        </row>
        <row r="93">
          <cell r="A93" t="str">
            <v>PARTNERSHIPS - INCOME &lt;LOSS&gt;</v>
          </cell>
        </row>
        <row r="94">
          <cell r="A94" t="str">
            <v>PARTNERSHIPS - INCOME &lt;LOSS&gt; - PERM</v>
          </cell>
        </row>
        <row r="95">
          <cell r="A95" t="str">
            <v>Penalties &amp; Fines</v>
          </cell>
        </row>
        <row r="96">
          <cell r="A96" t="str">
            <v>PENSION COST</v>
          </cell>
        </row>
        <row r="97">
          <cell r="A97" t="str">
            <v>PERFORMANCE SHARES</v>
          </cell>
        </row>
        <row r="98">
          <cell r="A98" t="str">
            <v>Political Contribution</v>
          </cell>
        </row>
        <row r="99">
          <cell r="A99" t="str">
            <v>PREMIUM/DISCOUNT- REFINANCING</v>
          </cell>
        </row>
        <row r="100">
          <cell r="A100" t="str">
            <v>PROPERTY TAX CARRYING CHARGES</v>
          </cell>
        </row>
        <row r="101">
          <cell r="A101" t="str">
            <v>PROPERTY TAX DEFERRAL</v>
          </cell>
        </row>
        <row r="102">
          <cell r="A102" t="str">
            <v>R&amp;E EXPENSE</v>
          </cell>
        </row>
        <row r="103">
          <cell r="A103" t="str">
            <v>RATE CASE DEFERRAL</v>
          </cell>
        </row>
        <row r="104">
          <cell r="A104" t="str">
            <v>RAVENSWOOD MASTER LEASE</v>
          </cell>
        </row>
        <row r="105">
          <cell r="A105" t="str">
            <v>REGULATORY LIABILITY</v>
          </cell>
        </row>
        <row r="106">
          <cell r="A106" t="str">
            <v>RELOCATION OF MAINS</v>
          </cell>
        </row>
        <row r="107">
          <cell r="A107" t="str">
            <v>REMOVAL COSTS</v>
          </cell>
        </row>
        <row r="108">
          <cell r="A108" t="str">
            <v>RENTAL EXPENSE</v>
          </cell>
        </row>
        <row r="109">
          <cell r="A109" t="str">
            <v>RESERVE - ENVIRONMENTAL</v>
          </cell>
        </row>
        <row r="110">
          <cell r="A110" t="str">
            <v>RESERVE - GENERAL</v>
          </cell>
        </row>
        <row r="111">
          <cell r="A111" t="str">
            <v>Reserve - Sales Tax Audit</v>
          </cell>
        </row>
        <row r="112">
          <cell r="A112" t="str">
            <v xml:space="preserve">Reserve - Storm </v>
          </cell>
        </row>
        <row r="113">
          <cell r="A113" t="str">
            <v>RESERVE R &amp; E</v>
          </cell>
        </row>
        <row r="114">
          <cell r="A114" t="str">
            <v>SEC. 481A ADJUSTMENT - UNICAP</v>
          </cell>
        </row>
        <row r="115">
          <cell r="A115" t="str">
            <v>STATE INCOME TAX NOT IN RATES</v>
          </cell>
        </row>
        <row r="116">
          <cell r="A116" t="str">
            <v>State Tax Current</v>
          </cell>
        </row>
        <row r="117">
          <cell r="A117" t="str">
            <v>State Tax Deferred</v>
          </cell>
        </row>
        <row r="118">
          <cell r="A118" t="str">
            <v>STOCK OPTION COMPENSATION</v>
          </cell>
        </row>
        <row r="119">
          <cell r="A119" t="str">
            <v>STRIKE EXPENSE DEFERRAL</v>
          </cell>
        </row>
        <row r="120">
          <cell r="A120" t="str">
            <v>Swap Income</v>
          </cell>
        </row>
        <row r="121">
          <cell r="A121" t="str">
            <v>Tax Exempt Interest Income</v>
          </cell>
        </row>
        <row r="122">
          <cell r="A122" t="str">
            <v>TRANSITION COSTS</v>
          </cell>
        </row>
        <row r="123">
          <cell r="A123" t="str">
            <v>UNAMORTIZED DEBT DISCOUNT AND EXPENSE -</v>
          </cell>
        </row>
        <row r="124">
          <cell r="A124" t="str">
            <v>UNAMORTIZED DEBT EXPENSE</v>
          </cell>
        </row>
        <row r="125">
          <cell r="A125" t="str">
            <v>UNBILLED REVENUE</v>
          </cell>
        </row>
        <row r="126">
          <cell r="A126" t="str">
            <v>UNICAP - INVENTORY</v>
          </cell>
        </row>
        <row r="127">
          <cell r="A127" t="str">
            <v>UNICAP - INVENTORY</v>
          </cell>
        </row>
        <row r="128">
          <cell r="A128" t="str">
            <v>UNICAP - SELF CONSTRUCTED ASSETS</v>
          </cell>
        </row>
        <row r="129">
          <cell r="A129" t="str">
            <v>UNIFORM CAPITALIZATION SEC263</v>
          </cell>
        </row>
        <row r="130">
          <cell r="A130" t="str">
            <v>Unrecgonized Pension - FAS 106</v>
          </cell>
        </row>
        <row r="131">
          <cell r="A131" t="str">
            <v>VACATION ACCRUAL</v>
          </cell>
        </row>
        <row r="132">
          <cell r="A132" t="str">
            <v>WORKERS' COMPENSATION</v>
          </cell>
        </row>
      </sheetData>
      <sheetData sheetId="3"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of Gas Cal rev 10-27-04"/>
      <sheetName val="Cost of Gas Calculation"/>
      <sheetName val="Shared Asset Demand$ Allocation"/>
      <sheetName val="SC 5 Transportation Credits"/>
      <sheetName val="MSV Annual Sendout"/>
      <sheetName val="MSV Billed Sales"/>
    </sheetNames>
    <sheetDataSet>
      <sheetData sheetId="0"/>
      <sheetData sheetId="1"/>
      <sheetData sheetId="2"/>
      <sheetData sheetId="3"/>
      <sheetData sheetId="4"/>
      <sheetData sheetId="5"/>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cess"/>
      <sheetName val="Start"/>
      <sheetName val="Revenue"/>
      <sheetName val="Co-Pays"/>
      <sheetName val="Projections"/>
      <sheetName val="Expenses"/>
      <sheetName val="Reports"/>
      <sheetName val="Table 1"/>
      <sheetName val="Table 2"/>
      <sheetName val="Table 3"/>
      <sheetName val="Table 4"/>
      <sheetName val="Start Balance"/>
    </sheetNames>
    <sheetDataSet>
      <sheetData sheetId="0" refreshError="1"/>
      <sheetData sheetId="1" refreshError="1">
        <row r="27">
          <cell r="E27">
            <v>12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 Asset"/>
      <sheetName val="BS Input (NF)"/>
      <sheetName val="PPST Data"/>
      <sheetName val="BS Group &amp; Calc"/>
      <sheetName val="P&amp;L"/>
      <sheetName val="B.S. - Liab."/>
      <sheetName val="Sheet1"/>
      <sheetName val="Worldscope"/>
    </sheetNames>
    <sheetDataSet>
      <sheetData sheetId="0" refreshError="1"/>
      <sheetData sheetId="1"/>
      <sheetData sheetId="2"/>
      <sheetData sheetId="3" refreshError="1"/>
      <sheetData sheetId="4" refreshError="1"/>
      <sheetData sheetId="5" refreshError="1"/>
      <sheetData sheetId="6"/>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45.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6.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4.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
    <pageSetUpPr fitToPage="1"/>
  </sheetPr>
  <dimension ref="A1:IO70"/>
  <sheetViews>
    <sheetView defaultGridColor="0" topLeftCell="A53" colorId="8" zoomScale="75" zoomScaleNormal="100" workbookViewId="0">
      <selection activeCell="F27" sqref="A27:F27"/>
    </sheetView>
  </sheetViews>
  <sheetFormatPr defaultColWidth="9.6640625" defaultRowHeight="15"/>
  <cols>
    <col min="1" max="1" width="35.6640625" style="6" customWidth="1"/>
    <col min="2" max="2" width="3.6640625" style="6" customWidth="1"/>
    <col min="3" max="3" width="39.6640625" style="6" customWidth="1"/>
    <col min="4" max="4" width="2.6640625" style="6" customWidth="1"/>
    <col min="5" max="5" width="24.6640625" style="6" customWidth="1"/>
    <col min="6" max="8" width="9.6640625" style="6"/>
    <col min="9" max="9" width="19.5546875" style="6" bestFit="1" customWidth="1"/>
    <col min="10" max="16384" width="9.6640625" style="6"/>
  </cols>
  <sheetData>
    <row r="1" spans="1:9" ht="40.9" customHeight="1">
      <c r="A1" s="49" t="s">
        <v>247</v>
      </c>
      <c r="B1" s="49"/>
      <c r="C1" s="49"/>
      <c r="D1" s="23"/>
      <c r="F1" s="5"/>
      <c r="G1" s="23"/>
      <c r="H1" s="5"/>
      <c r="I1" s="5"/>
    </row>
    <row r="2" spans="1:9" ht="43.15" customHeight="1">
      <c r="A2" s="49" t="s">
        <v>248</v>
      </c>
      <c r="B2" s="49"/>
      <c r="C2" s="49"/>
      <c r="D2" s="23"/>
      <c r="F2" s="5"/>
      <c r="G2" s="23"/>
      <c r="H2" s="5"/>
      <c r="I2" s="5"/>
    </row>
    <row r="3" spans="1:9" ht="19.899999999999999" customHeight="1">
      <c r="A3" s="1"/>
      <c r="B3" s="1"/>
      <c r="C3" s="23"/>
      <c r="D3" s="23"/>
      <c r="F3" s="5"/>
      <c r="G3" s="5"/>
      <c r="H3" s="5"/>
      <c r="I3" s="5"/>
    </row>
    <row r="4" spans="1:9" ht="19.899999999999999" customHeight="1">
      <c r="A4" s="24" t="s">
        <v>249</v>
      </c>
      <c r="B4" s="24"/>
      <c r="C4" s="23"/>
      <c r="D4" s="23"/>
      <c r="F4" s="5"/>
      <c r="G4" s="5"/>
      <c r="H4" s="5"/>
      <c r="I4" s="5"/>
    </row>
    <row r="5" spans="1:9" ht="28.9" customHeight="1">
      <c r="A5" s="24" t="s">
        <v>250</v>
      </c>
      <c r="B5" s="24"/>
      <c r="C5" s="23"/>
      <c r="D5" s="23"/>
      <c r="F5" s="5"/>
      <c r="G5" s="5"/>
      <c r="H5" s="5"/>
      <c r="I5" s="5"/>
    </row>
    <row r="6" spans="1:9" ht="29.45" customHeight="1">
      <c r="A6" s="25" t="str">
        <f>A46</f>
        <v>Year ended December 31, 2014</v>
      </c>
      <c r="B6" s="25"/>
      <c r="C6" s="23"/>
      <c r="D6" s="23"/>
      <c r="F6" s="5"/>
      <c r="G6" s="5"/>
      <c r="H6" s="5"/>
      <c r="I6" s="5"/>
    </row>
    <row r="7" spans="1:9" ht="14.45" customHeight="1">
      <c r="A7" s="5"/>
      <c r="B7" s="5"/>
      <c r="C7" s="5"/>
      <c r="D7" s="5"/>
      <c r="F7" s="5"/>
      <c r="G7" s="5"/>
      <c r="H7" s="5"/>
      <c r="I7" s="5"/>
    </row>
    <row r="8" spans="1:9" ht="22.9" customHeight="1">
      <c r="A8" s="47" t="s">
        <v>251</v>
      </c>
      <c r="B8" s="50"/>
      <c r="C8" s="5"/>
      <c r="F8" s="5"/>
      <c r="G8" s="2"/>
      <c r="H8" s="5"/>
      <c r="I8" s="5"/>
    </row>
    <row r="9" spans="1:9" ht="18" customHeight="1">
      <c r="B9" s="66">
        <v>1</v>
      </c>
      <c r="C9" s="67" t="s">
        <v>252</v>
      </c>
      <c r="D9" s="45"/>
      <c r="F9" s="5"/>
      <c r="G9" s="5"/>
      <c r="H9" s="5"/>
      <c r="I9" s="5"/>
    </row>
    <row r="10" spans="1:9" ht="18" customHeight="1">
      <c r="B10" s="66"/>
      <c r="C10" s="68" t="s">
        <v>253</v>
      </c>
      <c r="D10" s="45"/>
      <c r="F10" s="23"/>
      <c r="G10" s="5"/>
      <c r="H10" s="5"/>
      <c r="I10" s="5"/>
    </row>
    <row r="11" spans="1:9" ht="18" customHeight="1">
      <c r="B11" s="66"/>
      <c r="C11" s="4"/>
      <c r="D11" s="5"/>
      <c r="F11" s="5"/>
      <c r="G11" s="5"/>
      <c r="H11" s="5"/>
      <c r="I11" s="5"/>
    </row>
    <row r="12" spans="1:9" ht="21.6" customHeight="1">
      <c r="B12" s="66">
        <v>2</v>
      </c>
      <c r="C12" s="69" t="s">
        <v>663</v>
      </c>
      <c r="D12" s="23"/>
      <c r="F12" s="23"/>
      <c r="G12" s="23"/>
      <c r="H12" s="24"/>
      <c r="I12" s="5"/>
    </row>
    <row r="13" spans="1:9" ht="18" customHeight="1">
      <c r="B13" s="28"/>
      <c r="C13" s="67" t="s">
        <v>518</v>
      </c>
      <c r="D13" s="5"/>
      <c r="F13" s="5"/>
      <c r="G13" s="5"/>
      <c r="H13" s="24"/>
      <c r="I13" s="5"/>
    </row>
    <row r="14" spans="1:9" ht="18" customHeight="1">
      <c r="B14" s="28"/>
      <c r="C14" s="67" t="s">
        <v>519</v>
      </c>
      <c r="D14" s="5"/>
      <c r="F14" s="5"/>
      <c r="G14" s="23"/>
      <c r="H14" s="25"/>
      <c r="I14" s="5"/>
    </row>
    <row r="15" spans="1:9" ht="13.15" customHeight="1">
      <c r="A15" s="5"/>
      <c r="B15" s="5"/>
      <c r="C15" s="44"/>
      <c r="D15" s="5"/>
      <c r="F15" s="5"/>
      <c r="G15" s="5"/>
      <c r="H15" s="5"/>
      <c r="I15" s="5"/>
    </row>
    <row r="16" spans="1:9" ht="23.45" customHeight="1">
      <c r="A16" s="5"/>
      <c r="B16" s="5"/>
      <c r="C16" s="48" t="s">
        <v>520</v>
      </c>
      <c r="D16" s="26"/>
      <c r="F16" s="5"/>
      <c r="G16" s="5"/>
      <c r="H16" s="5"/>
      <c r="I16" s="5"/>
    </row>
    <row r="17" spans="1:249" ht="13.15" customHeight="1">
      <c r="A17" s="3"/>
      <c r="B17" s="3"/>
      <c r="C17" s="46"/>
      <c r="F17" s="5"/>
      <c r="G17" s="5"/>
      <c r="H17" s="5"/>
    </row>
    <row r="18" spans="1:249" ht="13.5" customHeight="1">
      <c r="A18" s="5"/>
      <c r="B18" s="5"/>
      <c r="C18" s="44"/>
      <c r="D18" s="5"/>
      <c r="F18" s="5"/>
      <c r="G18" s="5"/>
      <c r="H18" s="5"/>
      <c r="I18" s="5"/>
    </row>
    <row r="19" spans="1:249" ht="13.5" customHeight="1">
      <c r="A19" s="5"/>
      <c r="B19" s="5"/>
      <c r="C19" s="44"/>
      <c r="D19" s="5"/>
      <c r="F19" s="5"/>
      <c r="G19" s="5"/>
      <c r="H19" s="5"/>
      <c r="I19" s="5"/>
    </row>
    <row r="20" spans="1:249" ht="13.5" customHeight="1">
      <c r="A20" s="5"/>
      <c r="B20" s="5"/>
      <c r="C20" s="44"/>
      <c r="D20" s="5"/>
      <c r="F20" s="5"/>
      <c r="G20" s="5"/>
      <c r="H20" s="5"/>
      <c r="I20" s="5"/>
    </row>
    <row r="21" spans="1:249" ht="13.15" customHeight="1">
      <c r="A21" s="5"/>
      <c r="B21" s="5"/>
      <c r="C21" s="44"/>
      <c r="D21" s="5"/>
      <c r="F21" s="5"/>
      <c r="G21" s="5"/>
      <c r="H21" s="5"/>
      <c r="I21" s="5"/>
    </row>
    <row r="22" spans="1:249" ht="15" customHeight="1">
      <c r="A22" s="65"/>
      <c r="B22" s="65"/>
      <c r="C22" s="27" t="s">
        <v>521</v>
      </c>
      <c r="D22" s="55"/>
      <c r="F22" s="4"/>
      <c r="G22" s="5"/>
      <c r="H22" s="5"/>
      <c r="I22" s="5"/>
    </row>
    <row r="23" spans="1:249" ht="15" customHeight="1">
      <c r="A23" s="52"/>
      <c r="B23" s="52"/>
      <c r="C23" s="52"/>
      <c r="D23" s="52"/>
      <c r="E23" s="4"/>
      <c r="F23" s="4"/>
      <c r="G23" s="5"/>
      <c r="H23" s="5"/>
      <c r="I23" s="5"/>
    </row>
    <row r="24" spans="1:249" ht="15" customHeight="1">
      <c r="A24" s="52"/>
      <c r="B24" s="52"/>
      <c r="C24" s="52"/>
      <c r="D24" s="52"/>
      <c r="E24" s="4"/>
      <c r="F24" s="4"/>
      <c r="G24" s="4"/>
      <c r="H24" s="4"/>
      <c r="I24" s="4"/>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28"/>
      <c r="AY24" s="28"/>
      <c r="AZ24" s="28"/>
      <c r="BA24" s="28"/>
      <c r="BB24" s="28"/>
      <c r="BC24" s="28"/>
      <c r="BD24" s="28"/>
      <c r="BE24" s="28"/>
      <c r="BF24" s="28"/>
      <c r="BG24" s="28"/>
      <c r="BH24" s="28"/>
      <c r="BI24" s="28"/>
      <c r="BJ24" s="28"/>
      <c r="BK24" s="28"/>
      <c r="BL24" s="28"/>
      <c r="BM24" s="28"/>
      <c r="BN24" s="28"/>
      <c r="BO24" s="28"/>
      <c r="BP24" s="28"/>
      <c r="BQ24" s="28"/>
      <c r="BR24" s="28"/>
      <c r="BS24" s="28"/>
      <c r="BT24" s="28"/>
      <c r="BU24" s="28"/>
      <c r="BV24" s="28"/>
      <c r="BW24" s="28"/>
      <c r="BX24" s="28"/>
      <c r="BY24" s="28"/>
      <c r="BZ24" s="28"/>
      <c r="CA24" s="28"/>
      <c r="CB24" s="28"/>
      <c r="CC24" s="28"/>
      <c r="CD24" s="28"/>
      <c r="CE24" s="28"/>
      <c r="CF24" s="28"/>
      <c r="CG24" s="28"/>
      <c r="CH24" s="28"/>
      <c r="CI24" s="28"/>
      <c r="CJ24" s="28"/>
      <c r="CK24" s="28"/>
      <c r="CL24" s="28"/>
      <c r="CM24" s="28"/>
      <c r="CN24" s="28"/>
      <c r="CO24" s="28"/>
      <c r="CP24" s="28"/>
      <c r="CQ24" s="28"/>
      <c r="CR24" s="28"/>
      <c r="CS24" s="28"/>
      <c r="CT24" s="28"/>
      <c r="CU24" s="28"/>
      <c r="CV24" s="28"/>
      <c r="CW24" s="28"/>
      <c r="CX24" s="28"/>
      <c r="CY24" s="28"/>
      <c r="CZ24" s="28"/>
      <c r="DA24" s="28"/>
      <c r="DB24" s="28"/>
      <c r="DC24" s="28"/>
      <c r="DD24" s="28"/>
      <c r="DE24" s="28"/>
      <c r="DF24" s="28"/>
      <c r="DG24" s="28"/>
      <c r="DH24" s="28"/>
      <c r="DI24" s="28"/>
      <c r="DJ24" s="28"/>
      <c r="DK24" s="28"/>
      <c r="DL24" s="28"/>
      <c r="DM24" s="28"/>
      <c r="DN24" s="28"/>
      <c r="DO24" s="28"/>
      <c r="DP24" s="28"/>
      <c r="DQ24" s="28"/>
      <c r="DR24" s="28"/>
      <c r="DS24" s="28"/>
      <c r="DT24" s="28"/>
      <c r="DU24" s="28"/>
      <c r="DV24" s="28"/>
      <c r="DW24" s="28"/>
      <c r="DX24" s="28"/>
      <c r="DY24" s="28"/>
      <c r="DZ24" s="28"/>
      <c r="EA24" s="28"/>
      <c r="EB24" s="28"/>
      <c r="EC24" s="28"/>
      <c r="ED24" s="28"/>
      <c r="EE24" s="28"/>
      <c r="EF24" s="28"/>
      <c r="EG24" s="28"/>
      <c r="EH24" s="28"/>
      <c r="EI24" s="28"/>
      <c r="EJ24" s="28"/>
      <c r="EK24" s="28"/>
      <c r="EL24" s="28"/>
      <c r="EM24" s="28"/>
      <c r="EN24" s="28"/>
      <c r="EO24" s="28"/>
      <c r="EP24" s="28"/>
      <c r="EQ24" s="28"/>
      <c r="ER24" s="28"/>
      <c r="ES24" s="28"/>
      <c r="ET24" s="28"/>
      <c r="EU24" s="28"/>
      <c r="EV24" s="28"/>
      <c r="EW24" s="28"/>
      <c r="EX24" s="28"/>
      <c r="EY24" s="28"/>
      <c r="EZ24" s="28"/>
      <c r="FA24" s="28"/>
      <c r="FB24" s="28"/>
      <c r="FC24" s="28"/>
      <c r="FD24" s="28"/>
      <c r="FE24" s="28"/>
      <c r="FF24" s="28"/>
      <c r="FG24" s="28"/>
      <c r="FH24" s="28"/>
      <c r="FI24" s="28"/>
      <c r="FJ24" s="28"/>
      <c r="FK24" s="28"/>
      <c r="FL24" s="28"/>
      <c r="FM24" s="28"/>
      <c r="FN24" s="28"/>
      <c r="FO24" s="28"/>
      <c r="FP24" s="28"/>
      <c r="FQ24" s="28"/>
      <c r="FR24" s="28"/>
      <c r="FS24" s="28"/>
      <c r="FT24" s="28"/>
      <c r="FU24" s="28"/>
      <c r="FV24" s="28"/>
      <c r="FW24" s="28"/>
      <c r="FX24" s="28"/>
      <c r="FY24" s="28"/>
      <c r="FZ24" s="28"/>
      <c r="GA24" s="28"/>
      <c r="GB24" s="28"/>
      <c r="GC24" s="28"/>
      <c r="GD24" s="28"/>
      <c r="GE24" s="28"/>
      <c r="GF24" s="28"/>
      <c r="GG24" s="28"/>
      <c r="GH24" s="28"/>
      <c r="GI24" s="28"/>
      <c r="GJ24" s="28"/>
      <c r="GK24" s="28"/>
      <c r="GL24" s="28"/>
      <c r="GM24" s="28"/>
      <c r="GN24" s="28"/>
      <c r="GO24" s="28"/>
      <c r="GP24" s="28"/>
      <c r="GQ24" s="28"/>
      <c r="GR24" s="28"/>
      <c r="GS24" s="28"/>
      <c r="GT24" s="28"/>
      <c r="GU24" s="28"/>
      <c r="GV24" s="28"/>
      <c r="GW24" s="28"/>
      <c r="GX24" s="28"/>
      <c r="GY24" s="28"/>
      <c r="GZ24" s="28"/>
      <c r="HA24" s="28"/>
      <c r="HB24" s="28"/>
      <c r="HC24" s="28"/>
      <c r="HD24" s="28"/>
      <c r="HE24" s="28"/>
      <c r="HF24" s="28"/>
      <c r="HG24" s="28"/>
      <c r="HH24" s="28"/>
      <c r="HI24" s="28"/>
      <c r="HJ24" s="28"/>
      <c r="HK24" s="28"/>
      <c r="HL24" s="28"/>
      <c r="HM24" s="28"/>
      <c r="HN24" s="28"/>
      <c r="HO24" s="28"/>
      <c r="HP24" s="28"/>
      <c r="HQ24" s="28"/>
      <c r="HR24" s="28"/>
      <c r="HS24" s="28"/>
      <c r="HT24" s="28"/>
      <c r="HU24" s="28"/>
      <c r="HV24" s="28"/>
      <c r="HW24" s="28"/>
      <c r="HX24" s="28"/>
      <c r="HY24" s="28"/>
      <c r="HZ24" s="28"/>
      <c r="IA24" s="28"/>
      <c r="IB24" s="28"/>
      <c r="IC24" s="28"/>
      <c r="ID24" s="28"/>
      <c r="IE24" s="28"/>
      <c r="IF24" s="28"/>
      <c r="IG24" s="28"/>
      <c r="IH24" s="28"/>
      <c r="II24" s="28"/>
      <c r="IJ24" s="28"/>
      <c r="IK24" s="28"/>
      <c r="IL24" s="28"/>
      <c r="IM24" s="28"/>
      <c r="IN24" s="28"/>
      <c r="IO24" s="28"/>
    </row>
    <row r="25" spans="1:249" ht="18" customHeight="1">
      <c r="A25" s="53" t="s">
        <v>522</v>
      </c>
      <c r="B25" s="54"/>
      <c r="C25" s="55" t="s">
        <v>4729</v>
      </c>
      <c r="D25" s="56"/>
      <c r="E25" s="4"/>
      <c r="F25" s="4"/>
      <c r="G25" s="4"/>
      <c r="H25" s="4"/>
      <c r="I25" s="4"/>
      <c r="J25" s="28"/>
      <c r="K25" s="28"/>
      <c r="L25" s="28"/>
      <c r="M25" s="28"/>
      <c r="N25" s="28"/>
      <c r="O25" s="28"/>
      <c r="P25" s="28"/>
      <c r="Q25" s="28"/>
      <c r="R25" s="28"/>
      <c r="S25" s="28"/>
      <c r="T25" s="28"/>
      <c r="U25" s="28"/>
      <c r="V25" s="28"/>
      <c r="W25" s="28"/>
      <c r="X25" s="28"/>
      <c r="Y25" s="28"/>
      <c r="Z25" s="28"/>
      <c r="AA25" s="28"/>
      <c r="AB25" s="28"/>
      <c r="AC25" s="28"/>
      <c r="AD25" s="28"/>
      <c r="AE25" s="28"/>
      <c r="AF25" s="28"/>
      <c r="AG25" s="28"/>
      <c r="AH25" s="28"/>
      <c r="AI25" s="28"/>
      <c r="AJ25" s="28"/>
      <c r="AK25" s="28"/>
      <c r="AL25" s="28"/>
      <c r="AM25" s="28"/>
      <c r="AN25" s="28"/>
      <c r="AO25" s="28"/>
      <c r="AP25" s="28"/>
      <c r="AQ25" s="28"/>
      <c r="AR25" s="28"/>
      <c r="AS25" s="28"/>
      <c r="AT25" s="28"/>
      <c r="AU25" s="28"/>
      <c r="AV25" s="28"/>
      <c r="AW25" s="28"/>
      <c r="AX25" s="28"/>
      <c r="AY25" s="28"/>
      <c r="AZ25" s="28"/>
      <c r="BA25" s="28"/>
      <c r="BB25" s="28"/>
      <c r="BC25" s="28"/>
      <c r="BD25" s="28"/>
      <c r="BE25" s="28"/>
      <c r="BF25" s="28"/>
      <c r="BG25" s="28"/>
      <c r="BH25" s="28"/>
      <c r="BI25" s="28"/>
      <c r="BJ25" s="28"/>
      <c r="BK25" s="28"/>
      <c r="BL25" s="28"/>
      <c r="BM25" s="28"/>
      <c r="BN25" s="28"/>
      <c r="BO25" s="28"/>
      <c r="BP25" s="28"/>
      <c r="BQ25" s="28"/>
      <c r="BR25" s="28"/>
      <c r="BS25" s="28"/>
      <c r="BT25" s="28"/>
      <c r="BU25" s="28"/>
      <c r="BV25" s="28"/>
      <c r="BW25" s="28"/>
      <c r="BX25" s="28"/>
      <c r="BY25" s="28"/>
      <c r="BZ25" s="28"/>
      <c r="CA25" s="28"/>
      <c r="CB25" s="28"/>
      <c r="CC25" s="28"/>
      <c r="CD25" s="28"/>
      <c r="CE25" s="28"/>
      <c r="CF25" s="28"/>
      <c r="CG25" s="28"/>
      <c r="CH25" s="28"/>
      <c r="CI25" s="28"/>
      <c r="CJ25" s="28"/>
      <c r="CK25" s="28"/>
      <c r="CL25" s="28"/>
      <c r="CM25" s="28"/>
      <c r="CN25" s="28"/>
      <c r="CO25" s="28"/>
      <c r="CP25" s="28"/>
      <c r="CQ25" s="28"/>
      <c r="CR25" s="28"/>
      <c r="CS25" s="28"/>
      <c r="CT25" s="28"/>
      <c r="CU25" s="28"/>
      <c r="CV25" s="28"/>
      <c r="CW25" s="28"/>
      <c r="CX25" s="28"/>
      <c r="CY25" s="28"/>
      <c r="CZ25" s="28"/>
      <c r="DA25" s="28"/>
      <c r="DB25" s="28"/>
      <c r="DC25" s="28"/>
      <c r="DD25" s="28"/>
      <c r="DE25" s="28"/>
      <c r="DF25" s="28"/>
      <c r="DG25" s="28"/>
      <c r="DH25" s="28"/>
      <c r="DI25" s="28"/>
      <c r="DJ25" s="28"/>
      <c r="DK25" s="28"/>
      <c r="DL25" s="28"/>
      <c r="DM25" s="28"/>
      <c r="DN25" s="28"/>
      <c r="DO25" s="28"/>
      <c r="DP25" s="28"/>
      <c r="DQ25" s="28"/>
      <c r="DR25" s="28"/>
      <c r="DS25" s="28"/>
      <c r="DT25" s="28"/>
      <c r="DU25" s="28"/>
      <c r="DV25" s="28"/>
      <c r="DW25" s="28"/>
      <c r="DX25" s="28"/>
      <c r="DY25" s="28"/>
      <c r="DZ25" s="28"/>
      <c r="EA25" s="28"/>
      <c r="EB25" s="28"/>
      <c r="EC25" s="28"/>
      <c r="ED25" s="28"/>
      <c r="EE25" s="28"/>
      <c r="EF25" s="28"/>
      <c r="EG25" s="28"/>
      <c r="EH25" s="28"/>
      <c r="EI25" s="28"/>
      <c r="EJ25" s="28"/>
      <c r="EK25" s="28"/>
      <c r="EL25" s="28"/>
      <c r="EM25" s="28"/>
      <c r="EN25" s="28"/>
      <c r="EO25" s="28"/>
      <c r="EP25" s="28"/>
      <c r="EQ25" s="28"/>
      <c r="ER25" s="28"/>
      <c r="ES25" s="28"/>
      <c r="ET25" s="28"/>
      <c r="EU25" s="28"/>
      <c r="EV25" s="28"/>
      <c r="EW25" s="28"/>
      <c r="EX25" s="28"/>
      <c r="EY25" s="28"/>
      <c r="EZ25" s="28"/>
      <c r="FA25" s="28"/>
      <c r="FB25" s="28"/>
      <c r="FC25" s="28"/>
      <c r="FD25" s="28"/>
      <c r="FE25" s="28"/>
      <c r="FF25" s="28"/>
      <c r="FG25" s="28"/>
      <c r="FH25" s="28"/>
      <c r="FI25" s="28"/>
      <c r="FJ25" s="28"/>
      <c r="FK25" s="28"/>
      <c r="FL25" s="28"/>
      <c r="FM25" s="28"/>
      <c r="FN25" s="28"/>
      <c r="FO25" s="28"/>
      <c r="FP25" s="28"/>
      <c r="FQ25" s="28"/>
      <c r="FR25" s="28"/>
      <c r="FS25" s="28"/>
      <c r="FT25" s="28"/>
      <c r="FU25" s="28"/>
      <c r="FV25" s="28"/>
      <c r="FW25" s="28"/>
      <c r="FX25" s="28"/>
      <c r="FY25" s="28"/>
      <c r="FZ25" s="28"/>
      <c r="GA25" s="28"/>
      <c r="GB25" s="28"/>
      <c r="GC25" s="28"/>
      <c r="GD25" s="28"/>
      <c r="GE25" s="28"/>
      <c r="GF25" s="28"/>
      <c r="GG25" s="28"/>
      <c r="GH25" s="28"/>
      <c r="GI25" s="28"/>
      <c r="GJ25" s="28"/>
      <c r="GK25" s="28"/>
      <c r="GL25" s="28"/>
      <c r="GM25" s="28"/>
      <c r="GN25" s="28"/>
      <c r="GO25" s="28"/>
      <c r="GP25" s="28"/>
      <c r="GQ25" s="28"/>
      <c r="GR25" s="28"/>
      <c r="GS25" s="28"/>
      <c r="GT25" s="28"/>
      <c r="GU25" s="28"/>
      <c r="GV25" s="28"/>
      <c r="GW25" s="28"/>
      <c r="GX25" s="28"/>
      <c r="GY25" s="28"/>
      <c r="GZ25" s="28"/>
      <c r="HA25" s="28"/>
      <c r="HB25" s="28"/>
      <c r="HC25" s="28"/>
      <c r="HD25" s="28"/>
      <c r="HE25" s="28"/>
      <c r="HF25" s="28"/>
      <c r="HG25" s="28"/>
      <c r="HH25" s="28"/>
      <c r="HI25" s="28"/>
      <c r="HJ25" s="28"/>
      <c r="HK25" s="28"/>
      <c r="HL25" s="28"/>
      <c r="HM25" s="28"/>
      <c r="HN25" s="28"/>
      <c r="HO25" s="28"/>
      <c r="HP25" s="28"/>
      <c r="HQ25" s="28"/>
      <c r="HR25" s="28"/>
      <c r="HS25" s="28"/>
      <c r="HT25" s="28"/>
      <c r="HU25" s="28"/>
      <c r="HV25" s="28"/>
      <c r="HW25" s="28"/>
      <c r="HX25" s="28"/>
      <c r="HY25" s="28"/>
      <c r="HZ25" s="28"/>
      <c r="IA25" s="28"/>
      <c r="IB25" s="28"/>
      <c r="IC25" s="28"/>
      <c r="ID25" s="28"/>
      <c r="IE25" s="28"/>
      <c r="IF25" s="28"/>
      <c r="IG25" s="28"/>
      <c r="IH25" s="28"/>
      <c r="II25" s="28"/>
      <c r="IJ25" s="28"/>
      <c r="IK25" s="28"/>
      <c r="IL25" s="28"/>
      <c r="IM25" s="28"/>
      <c r="IN25" s="28"/>
      <c r="IO25" s="28"/>
    </row>
    <row r="26" spans="1:249" ht="18" customHeight="1">
      <c r="A26" s="53"/>
      <c r="B26" s="54"/>
      <c r="C26" s="54"/>
      <c r="D26" s="56"/>
      <c r="E26" s="4"/>
      <c r="F26" s="4"/>
      <c r="G26" s="4"/>
      <c r="H26" s="4"/>
      <c r="I26" s="4"/>
      <c r="J26" s="28"/>
      <c r="K26" s="28"/>
      <c r="L26" s="28"/>
      <c r="M26" s="28"/>
      <c r="N26" s="28"/>
      <c r="O26" s="28"/>
      <c r="P26" s="28"/>
      <c r="Q26" s="28"/>
      <c r="R26" s="28"/>
      <c r="S26" s="28"/>
      <c r="T26" s="28"/>
      <c r="U26" s="28"/>
      <c r="V26" s="28"/>
      <c r="W26" s="28"/>
      <c r="X26" s="28"/>
      <c r="Y26" s="28"/>
      <c r="Z26" s="28"/>
      <c r="AA26" s="28"/>
      <c r="AB26" s="28"/>
      <c r="AC26" s="28"/>
      <c r="AD26" s="28"/>
      <c r="AE26" s="28"/>
      <c r="AF26" s="28"/>
      <c r="AG26" s="28"/>
      <c r="AH26" s="28"/>
      <c r="AI26" s="28"/>
      <c r="AJ26" s="28"/>
      <c r="AK26" s="28"/>
      <c r="AL26" s="28"/>
      <c r="AM26" s="28"/>
      <c r="AN26" s="28"/>
      <c r="AO26" s="28"/>
      <c r="AP26" s="28"/>
      <c r="AQ26" s="28"/>
      <c r="AR26" s="28"/>
      <c r="AS26" s="28"/>
      <c r="AT26" s="28"/>
      <c r="AU26" s="28"/>
      <c r="AV26" s="28"/>
      <c r="AW26" s="28"/>
      <c r="AX26" s="28"/>
      <c r="AY26" s="28"/>
      <c r="AZ26" s="28"/>
      <c r="BA26" s="28"/>
      <c r="BB26" s="28"/>
      <c r="BC26" s="28"/>
      <c r="BD26" s="28"/>
      <c r="BE26" s="28"/>
      <c r="BF26" s="28"/>
      <c r="BG26" s="28"/>
      <c r="BH26" s="28"/>
      <c r="BI26" s="28"/>
      <c r="BJ26" s="28"/>
      <c r="BK26" s="28"/>
      <c r="BL26" s="28"/>
      <c r="BM26" s="28"/>
      <c r="BN26" s="28"/>
      <c r="BO26" s="28"/>
      <c r="BP26" s="28"/>
      <c r="BQ26" s="28"/>
      <c r="BR26" s="28"/>
      <c r="BS26" s="28"/>
      <c r="BT26" s="28"/>
      <c r="BU26" s="28"/>
      <c r="BV26" s="28"/>
      <c r="BW26" s="28"/>
      <c r="BX26" s="28"/>
      <c r="BY26" s="28"/>
      <c r="BZ26" s="28"/>
      <c r="CA26" s="28"/>
      <c r="CB26" s="28"/>
      <c r="CC26" s="28"/>
      <c r="CD26" s="28"/>
      <c r="CE26" s="28"/>
      <c r="CF26" s="28"/>
      <c r="CG26" s="28"/>
      <c r="CH26" s="28"/>
      <c r="CI26" s="28"/>
      <c r="CJ26" s="28"/>
      <c r="CK26" s="28"/>
      <c r="CL26" s="28"/>
      <c r="CM26" s="28"/>
      <c r="CN26" s="28"/>
      <c r="CO26" s="28"/>
      <c r="CP26" s="28"/>
      <c r="CQ26" s="28"/>
      <c r="CR26" s="28"/>
      <c r="CS26" s="28"/>
      <c r="CT26" s="28"/>
      <c r="CU26" s="28"/>
      <c r="CV26" s="28"/>
      <c r="CW26" s="28"/>
      <c r="CX26" s="28"/>
      <c r="CY26" s="28"/>
      <c r="CZ26" s="28"/>
      <c r="DA26" s="28"/>
      <c r="DB26" s="28"/>
      <c r="DC26" s="28"/>
      <c r="DD26" s="28"/>
      <c r="DE26" s="28"/>
      <c r="DF26" s="28"/>
      <c r="DG26" s="28"/>
      <c r="DH26" s="28"/>
      <c r="DI26" s="28"/>
      <c r="DJ26" s="28"/>
      <c r="DK26" s="28"/>
      <c r="DL26" s="28"/>
      <c r="DM26" s="28"/>
      <c r="DN26" s="28"/>
      <c r="DO26" s="28"/>
      <c r="DP26" s="28"/>
      <c r="DQ26" s="28"/>
      <c r="DR26" s="28"/>
      <c r="DS26" s="28"/>
      <c r="DT26" s="28"/>
      <c r="DU26" s="28"/>
      <c r="DV26" s="28"/>
      <c r="DW26" s="28"/>
      <c r="DX26" s="28"/>
      <c r="DY26" s="28"/>
      <c r="DZ26" s="28"/>
      <c r="EA26" s="28"/>
      <c r="EB26" s="28"/>
      <c r="EC26" s="28"/>
      <c r="ED26" s="28"/>
      <c r="EE26" s="28"/>
      <c r="EF26" s="28"/>
      <c r="EG26" s="28"/>
      <c r="EH26" s="28"/>
      <c r="EI26" s="28"/>
      <c r="EJ26" s="28"/>
      <c r="EK26" s="28"/>
      <c r="EL26" s="28"/>
      <c r="EM26" s="28"/>
      <c r="EN26" s="28"/>
      <c r="EO26" s="28"/>
      <c r="EP26" s="28"/>
      <c r="EQ26" s="28"/>
      <c r="ER26" s="28"/>
      <c r="ES26" s="28"/>
      <c r="ET26" s="28"/>
      <c r="EU26" s="28"/>
      <c r="EV26" s="28"/>
      <c r="EW26" s="28"/>
      <c r="EX26" s="28"/>
      <c r="EY26" s="28"/>
      <c r="EZ26" s="28"/>
      <c r="FA26" s="28"/>
      <c r="FB26" s="28"/>
      <c r="FC26" s="28"/>
      <c r="FD26" s="28"/>
      <c r="FE26" s="28"/>
      <c r="FF26" s="28"/>
      <c r="FG26" s="28"/>
      <c r="FH26" s="28"/>
      <c r="FI26" s="28"/>
      <c r="FJ26" s="28"/>
      <c r="FK26" s="28"/>
      <c r="FL26" s="28"/>
      <c r="FM26" s="28"/>
      <c r="FN26" s="28"/>
      <c r="FO26" s="28"/>
      <c r="FP26" s="28"/>
      <c r="FQ26" s="28"/>
      <c r="FR26" s="28"/>
      <c r="FS26" s="28"/>
      <c r="FT26" s="28"/>
      <c r="FU26" s="28"/>
      <c r="FV26" s="28"/>
      <c r="FW26" s="28"/>
      <c r="FX26" s="28"/>
      <c r="FY26" s="28"/>
      <c r="FZ26" s="28"/>
      <c r="GA26" s="28"/>
      <c r="GB26" s="28"/>
      <c r="GC26" s="28"/>
      <c r="GD26" s="28"/>
      <c r="GE26" s="28"/>
      <c r="GF26" s="28"/>
      <c r="GG26" s="28"/>
      <c r="GH26" s="28"/>
      <c r="GI26" s="28"/>
      <c r="GJ26" s="28"/>
      <c r="GK26" s="28"/>
      <c r="GL26" s="28"/>
      <c r="GM26" s="28"/>
      <c r="GN26" s="28"/>
      <c r="GO26" s="28"/>
      <c r="GP26" s="28"/>
      <c r="GQ26" s="28"/>
      <c r="GR26" s="28"/>
      <c r="GS26" s="28"/>
      <c r="GT26" s="28"/>
      <c r="GU26" s="28"/>
      <c r="GV26" s="28"/>
      <c r="GW26" s="28"/>
      <c r="GX26" s="28"/>
      <c r="GY26" s="28"/>
      <c r="GZ26" s="28"/>
      <c r="HA26" s="28"/>
      <c r="HB26" s="28"/>
      <c r="HC26" s="28"/>
      <c r="HD26" s="28"/>
      <c r="HE26" s="28"/>
      <c r="HF26" s="28"/>
      <c r="HG26" s="28"/>
      <c r="HH26" s="28"/>
      <c r="HI26" s="28"/>
      <c r="HJ26" s="28"/>
      <c r="HK26" s="28"/>
      <c r="HL26" s="28"/>
      <c r="HM26" s="28"/>
      <c r="HN26" s="28"/>
      <c r="HO26" s="28"/>
      <c r="HP26" s="28"/>
      <c r="HQ26" s="28"/>
      <c r="HR26" s="28"/>
      <c r="HS26" s="28"/>
      <c r="HT26" s="28"/>
      <c r="HU26" s="28"/>
      <c r="HV26" s="28"/>
      <c r="HW26" s="28"/>
      <c r="HX26" s="28"/>
      <c r="HY26" s="28"/>
      <c r="HZ26" s="28"/>
      <c r="IA26" s="28"/>
      <c r="IB26" s="28"/>
      <c r="IC26" s="28"/>
      <c r="ID26" s="28"/>
      <c r="IE26" s="28"/>
      <c r="IF26" s="28"/>
      <c r="IG26" s="28"/>
      <c r="IH26" s="28"/>
      <c r="II26" s="28"/>
      <c r="IJ26" s="28"/>
      <c r="IK26" s="28"/>
      <c r="IL26" s="28"/>
      <c r="IM26" s="28"/>
      <c r="IN26" s="28"/>
      <c r="IO26" s="28"/>
    </row>
    <row r="27" spans="1:249" ht="18" customHeight="1">
      <c r="A27" s="53" t="s">
        <v>524</v>
      </c>
      <c r="B27" s="54"/>
      <c r="C27" s="55" t="s">
        <v>323</v>
      </c>
      <c r="D27" s="56"/>
      <c r="E27" s="4"/>
      <c r="F27" s="4"/>
      <c r="G27" s="4"/>
      <c r="H27" s="4"/>
      <c r="I27" s="4"/>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28"/>
      <c r="AY27" s="28"/>
      <c r="AZ27" s="28"/>
      <c r="BA27" s="28"/>
      <c r="BB27" s="28"/>
      <c r="BC27" s="28"/>
      <c r="BD27" s="28"/>
      <c r="BE27" s="28"/>
      <c r="BF27" s="28"/>
      <c r="BG27" s="28"/>
      <c r="BH27" s="28"/>
      <c r="BI27" s="28"/>
      <c r="BJ27" s="28"/>
      <c r="BK27" s="28"/>
      <c r="BL27" s="28"/>
      <c r="BM27" s="28"/>
      <c r="BN27" s="28"/>
      <c r="BO27" s="28"/>
      <c r="BP27" s="28"/>
      <c r="BQ27" s="28"/>
      <c r="BR27" s="28"/>
      <c r="BS27" s="28"/>
      <c r="BT27" s="28"/>
      <c r="BU27" s="28"/>
      <c r="BV27" s="28"/>
      <c r="BW27" s="28"/>
      <c r="BX27" s="28"/>
      <c r="BY27" s="28"/>
      <c r="BZ27" s="28"/>
      <c r="CA27" s="28"/>
      <c r="CB27" s="28"/>
      <c r="CC27" s="28"/>
      <c r="CD27" s="28"/>
      <c r="CE27" s="28"/>
      <c r="CF27" s="28"/>
      <c r="CG27" s="28"/>
      <c r="CH27" s="28"/>
      <c r="CI27" s="28"/>
      <c r="CJ27" s="28"/>
      <c r="CK27" s="28"/>
      <c r="CL27" s="28"/>
      <c r="CM27" s="28"/>
      <c r="CN27" s="28"/>
      <c r="CO27" s="28"/>
      <c r="CP27" s="28"/>
      <c r="CQ27" s="28"/>
      <c r="CR27" s="28"/>
      <c r="CS27" s="28"/>
      <c r="CT27" s="28"/>
      <c r="CU27" s="28"/>
      <c r="CV27" s="28"/>
      <c r="CW27" s="28"/>
      <c r="CX27" s="28"/>
      <c r="CY27" s="28"/>
      <c r="CZ27" s="28"/>
      <c r="DA27" s="28"/>
      <c r="DB27" s="28"/>
      <c r="DC27" s="28"/>
      <c r="DD27" s="28"/>
      <c r="DE27" s="28"/>
      <c r="DF27" s="28"/>
      <c r="DG27" s="28"/>
      <c r="DH27" s="28"/>
      <c r="DI27" s="28"/>
      <c r="DJ27" s="28"/>
      <c r="DK27" s="28"/>
      <c r="DL27" s="28"/>
      <c r="DM27" s="28"/>
      <c r="DN27" s="28"/>
      <c r="DO27" s="28"/>
      <c r="DP27" s="28"/>
      <c r="DQ27" s="28"/>
      <c r="DR27" s="28"/>
      <c r="DS27" s="28"/>
      <c r="DT27" s="28"/>
      <c r="DU27" s="28"/>
      <c r="DV27" s="28"/>
      <c r="DW27" s="28"/>
      <c r="DX27" s="28"/>
      <c r="DY27" s="28"/>
      <c r="DZ27" s="28"/>
      <c r="EA27" s="28"/>
      <c r="EB27" s="28"/>
      <c r="EC27" s="28"/>
      <c r="ED27" s="28"/>
      <c r="EE27" s="28"/>
      <c r="EF27" s="28"/>
      <c r="EG27" s="28"/>
      <c r="EH27" s="28"/>
      <c r="EI27" s="28"/>
      <c r="EJ27" s="28"/>
      <c r="EK27" s="28"/>
      <c r="EL27" s="28"/>
      <c r="EM27" s="28"/>
      <c r="EN27" s="28"/>
      <c r="EO27" s="28"/>
      <c r="EP27" s="28"/>
      <c r="EQ27" s="28"/>
      <c r="ER27" s="28"/>
      <c r="ES27" s="28"/>
      <c r="ET27" s="28"/>
      <c r="EU27" s="28"/>
      <c r="EV27" s="28"/>
      <c r="EW27" s="28"/>
      <c r="EX27" s="28"/>
      <c r="EY27" s="28"/>
      <c r="EZ27" s="28"/>
      <c r="FA27" s="28"/>
      <c r="FB27" s="28"/>
      <c r="FC27" s="28"/>
      <c r="FD27" s="28"/>
      <c r="FE27" s="28"/>
      <c r="FF27" s="28"/>
      <c r="FG27" s="28"/>
      <c r="FH27" s="28"/>
      <c r="FI27" s="28"/>
      <c r="FJ27" s="28"/>
      <c r="FK27" s="28"/>
      <c r="FL27" s="28"/>
      <c r="FM27" s="28"/>
      <c r="FN27" s="28"/>
      <c r="FO27" s="28"/>
      <c r="FP27" s="28"/>
      <c r="FQ27" s="28"/>
      <c r="FR27" s="28"/>
      <c r="FS27" s="28"/>
      <c r="FT27" s="28"/>
      <c r="FU27" s="28"/>
      <c r="FV27" s="28"/>
      <c r="FW27" s="28"/>
      <c r="FX27" s="28"/>
      <c r="FY27" s="28"/>
      <c r="FZ27" s="28"/>
      <c r="GA27" s="28"/>
      <c r="GB27" s="28"/>
      <c r="GC27" s="28"/>
      <c r="GD27" s="28"/>
      <c r="GE27" s="28"/>
      <c r="GF27" s="28"/>
      <c r="GG27" s="28"/>
      <c r="GH27" s="28"/>
      <c r="GI27" s="28"/>
      <c r="GJ27" s="28"/>
      <c r="GK27" s="28"/>
      <c r="GL27" s="28"/>
      <c r="GM27" s="28"/>
      <c r="GN27" s="28"/>
      <c r="GO27" s="28"/>
      <c r="GP27" s="28"/>
      <c r="GQ27" s="28"/>
      <c r="GR27" s="28"/>
      <c r="GS27" s="28"/>
      <c r="GT27" s="28"/>
      <c r="GU27" s="28"/>
      <c r="GV27" s="28"/>
      <c r="GW27" s="28"/>
      <c r="GX27" s="28"/>
      <c r="GY27" s="28"/>
      <c r="GZ27" s="28"/>
      <c r="HA27" s="28"/>
      <c r="HB27" s="28"/>
      <c r="HC27" s="28"/>
      <c r="HD27" s="28"/>
      <c r="HE27" s="28"/>
      <c r="HF27" s="28"/>
      <c r="HG27" s="28"/>
      <c r="HH27" s="28"/>
      <c r="HI27" s="28"/>
      <c r="HJ27" s="28"/>
      <c r="HK27" s="28"/>
      <c r="HL27" s="28"/>
      <c r="HM27" s="28"/>
      <c r="HN27" s="28"/>
      <c r="HO27" s="28"/>
      <c r="HP27" s="28"/>
      <c r="HQ27" s="28"/>
      <c r="HR27" s="28"/>
      <c r="HS27" s="28"/>
      <c r="HT27" s="28"/>
      <c r="HU27" s="28"/>
      <c r="HV27" s="28"/>
      <c r="HW27" s="28"/>
      <c r="HX27" s="28"/>
      <c r="HY27" s="28"/>
      <c r="HZ27" s="28"/>
      <c r="IA27" s="28"/>
      <c r="IB27" s="28"/>
      <c r="IC27" s="28"/>
      <c r="ID27" s="28"/>
      <c r="IE27" s="28"/>
      <c r="IF27" s="28"/>
      <c r="IG27" s="28"/>
      <c r="IH27" s="28"/>
      <c r="II27" s="28"/>
      <c r="IJ27" s="28"/>
      <c r="IK27" s="28"/>
      <c r="IL27" s="28"/>
      <c r="IM27" s="28"/>
      <c r="IN27" s="28"/>
      <c r="IO27" s="28"/>
    </row>
    <row r="28" spans="1:249" ht="18" customHeight="1">
      <c r="A28" s="53"/>
      <c r="B28" s="54"/>
      <c r="C28" s="54"/>
      <c r="D28" s="56"/>
      <c r="E28" s="4"/>
      <c r="F28" s="4"/>
      <c r="G28" s="4"/>
      <c r="H28" s="4"/>
      <c r="I28" s="4"/>
      <c r="J28" s="28"/>
      <c r="K28" s="28"/>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c r="BQ28" s="28"/>
      <c r="BR28" s="28"/>
      <c r="BS28" s="28"/>
      <c r="BT28" s="28"/>
      <c r="BU28" s="28"/>
      <c r="BV28" s="28"/>
      <c r="BW28" s="28"/>
      <c r="BX28" s="28"/>
      <c r="BY28" s="28"/>
      <c r="BZ28" s="28"/>
      <c r="CA28" s="28"/>
      <c r="CB28" s="28"/>
      <c r="CC28" s="28"/>
      <c r="CD28" s="28"/>
      <c r="CE28" s="28"/>
      <c r="CF28" s="28"/>
      <c r="CG28" s="28"/>
      <c r="CH28" s="28"/>
      <c r="CI28" s="28"/>
      <c r="CJ28" s="28"/>
      <c r="CK28" s="28"/>
      <c r="CL28" s="28"/>
      <c r="CM28" s="28"/>
      <c r="CN28" s="28"/>
      <c r="CO28" s="28"/>
      <c r="CP28" s="28"/>
      <c r="CQ28" s="28"/>
      <c r="CR28" s="28"/>
      <c r="CS28" s="28"/>
      <c r="CT28" s="28"/>
      <c r="CU28" s="28"/>
      <c r="CV28" s="28"/>
      <c r="CW28" s="28"/>
      <c r="CX28" s="28"/>
      <c r="CY28" s="28"/>
      <c r="CZ28" s="28"/>
      <c r="DA28" s="28"/>
      <c r="DB28" s="28"/>
      <c r="DC28" s="28"/>
      <c r="DD28" s="28"/>
      <c r="DE28" s="28"/>
      <c r="DF28" s="28"/>
      <c r="DG28" s="28"/>
      <c r="DH28" s="28"/>
      <c r="DI28" s="28"/>
      <c r="DJ28" s="28"/>
      <c r="DK28" s="28"/>
      <c r="DL28" s="28"/>
      <c r="DM28" s="28"/>
      <c r="DN28" s="28"/>
      <c r="DO28" s="28"/>
      <c r="DP28" s="28"/>
      <c r="DQ28" s="28"/>
      <c r="DR28" s="28"/>
      <c r="DS28" s="28"/>
      <c r="DT28" s="28"/>
      <c r="DU28" s="28"/>
      <c r="DV28" s="28"/>
      <c r="DW28" s="28"/>
      <c r="DX28" s="28"/>
      <c r="DY28" s="28"/>
      <c r="DZ28" s="28"/>
      <c r="EA28" s="28"/>
      <c r="EB28" s="28"/>
      <c r="EC28" s="28"/>
      <c r="ED28" s="28"/>
      <c r="EE28" s="28"/>
      <c r="EF28" s="28"/>
      <c r="EG28" s="28"/>
      <c r="EH28" s="28"/>
      <c r="EI28" s="28"/>
      <c r="EJ28" s="28"/>
      <c r="EK28" s="28"/>
      <c r="EL28" s="28"/>
      <c r="EM28" s="28"/>
      <c r="EN28" s="28"/>
      <c r="EO28" s="28"/>
      <c r="EP28" s="28"/>
      <c r="EQ28" s="28"/>
      <c r="ER28" s="28"/>
      <c r="ES28" s="28"/>
      <c r="ET28" s="28"/>
      <c r="EU28" s="28"/>
      <c r="EV28" s="28"/>
      <c r="EW28" s="28"/>
      <c r="EX28" s="28"/>
      <c r="EY28" s="28"/>
      <c r="EZ28" s="28"/>
      <c r="FA28" s="28"/>
      <c r="FB28" s="28"/>
      <c r="FC28" s="28"/>
      <c r="FD28" s="28"/>
      <c r="FE28" s="28"/>
      <c r="FF28" s="28"/>
      <c r="FG28" s="28"/>
      <c r="FH28" s="28"/>
      <c r="FI28" s="28"/>
      <c r="FJ28" s="28"/>
      <c r="FK28" s="28"/>
      <c r="FL28" s="28"/>
      <c r="FM28" s="28"/>
      <c r="FN28" s="28"/>
      <c r="FO28" s="28"/>
      <c r="FP28" s="28"/>
      <c r="FQ28" s="28"/>
      <c r="FR28" s="28"/>
      <c r="FS28" s="28"/>
      <c r="FT28" s="28"/>
      <c r="FU28" s="28"/>
      <c r="FV28" s="28"/>
      <c r="FW28" s="28"/>
      <c r="FX28" s="28"/>
      <c r="FY28" s="28"/>
      <c r="FZ28" s="28"/>
      <c r="GA28" s="28"/>
      <c r="GB28" s="28"/>
      <c r="GC28" s="28"/>
      <c r="GD28" s="28"/>
      <c r="GE28" s="28"/>
      <c r="GF28" s="28"/>
      <c r="GG28" s="28"/>
      <c r="GH28" s="28"/>
      <c r="GI28" s="28"/>
      <c r="GJ28" s="28"/>
      <c r="GK28" s="28"/>
      <c r="GL28" s="28"/>
      <c r="GM28" s="28"/>
      <c r="GN28" s="28"/>
      <c r="GO28" s="28"/>
      <c r="GP28" s="28"/>
      <c r="GQ28" s="28"/>
      <c r="GR28" s="28"/>
      <c r="GS28" s="28"/>
      <c r="GT28" s="28"/>
      <c r="GU28" s="28"/>
      <c r="GV28" s="28"/>
      <c r="GW28" s="28"/>
      <c r="GX28" s="28"/>
      <c r="GY28" s="28"/>
      <c r="GZ28" s="28"/>
      <c r="HA28" s="28"/>
      <c r="HB28" s="28"/>
      <c r="HC28" s="28"/>
      <c r="HD28" s="28"/>
      <c r="HE28" s="28"/>
      <c r="HF28" s="28"/>
      <c r="HG28" s="28"/>
      <c r="HH28" s="28"/>
      <c r="HI28" s="28"/>
      <c r="HJ28" s="28"/>
      <c r="HK28" s="28"/>
      <c r="HL28" s="28"/>
      <c r="HM28" s="28"/>
      <c r="HN28" s="28"/>
      <c r="HO28" s="28"/>
      <c r="HP28" s="28"/>
      <c r="HQ28" s="28"/>
      <c r="HR28" s="28"/>
      <c r="HS28" s="28"/>
      <c r="HT28" s="28"/>
      <c r="HU28" s="28"/>
      <c r="HV28" s="28"/>
      <c r="HW28" s="28"/>
      <c r="HX28" s="28"/>
      <c r="HY28" s="28"/>
      <c r="HZ28" s="28"/>
      <c r="IA28" s="28"/>
      <c r="IB28" s="28"/>
      <c r="IC28" s="28"/>
      <c r="ID28" s="28"/>
      <c r="IE28" s="28"/>
      <c r="IF28" s="28"/>
      <c r="IG28" s="28"/>
      <c r="IH28" s="28"/>
      <c r="II28" s="28"/>
      <c r="IJ28" s="28"/>
      <c r="IK28" s="28"/>
      <c r="IL28" s="28"/>
      <c r="IM28" s="28"/>
      <c r="IN28" s="28"/>
      <c r="IO28" s="28"/>
    </row>
    <row r="29" spans="1:249" ht="18" customHeight="1">
      <c r="A29" s="53" t="s">
        <v>525</v>
      </c>
      <c r="B29" s="54"/>
      <c r="C29" s="55" t="s">
        <v>4730</v>
      </c>
      <c r="D29" s="56"/>
      <c r="E29" s="4"/>
      <c r="F29" s="4"/>
      <c r="G29" s="4"/>
      <c r="H29" s="4"/>
      <c r="I29" s="4"/>
      <c r="J29" s="28"/>
      <c r="K29" s="28"/>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28"/>
      <c r="AY29" s="28"/>
      <c r="AZ29" s="28"/>
      <c r="BA29" s="28"/>
      <c r="BB29" s="28"/>
      <c r="BC29" s="28"/>
      <c r="BD29" s="28"/>
      <c r="BE29" s="28"/>
      <c r="BF29" s="28"/>
      <c r="BG29" s="28"/>
      <c r="BH29" s="28"/>
      <c r="BI29" s="28"/>
      <c r="BJ29" s="28"/>
      <c r="BK29" s="28"/>
      <c r="BL29" s="28"/>
      <c r="BM29" s="28"/>
      <c r="BN29" s="28"/>
      <c r="BO29" s="28"/>
      <c r="BP29" s="28"/>
      <c r="BQ29" s="28"/>
      <c r="BR29" s="28"/>
      <c r="BS29" s="28"/>
      <c r="BT29" s="28"/>
      <c r="BU29" s="28"/>
      <c r="BV29" s="28"/>
      <c r="BW29" s="28"/>
      <c r="BX29" s="28"/>
      <c r="BY29" s="28"/>
      <c r="BZ29" s="28"/>
      <c r="CA29" s="28"/>
      <c r="CB29" s="28"/>
      <c r="CC29" s="28"/>
      <c r="CD29" s="28"/>
      <c r="CE29" s="28"/>
      <c r="CF29" s="28"/>
      <c r="CG29" s="28"/>
      <c r="CH29" s="28"/>
      <c r="CI29" s="28"/>
      <c r="CJ29" s="28"/>
      <c r="CK29" s="28"/>
      <c r="CL29" s="28"/>
      <c r="CM29" s="28"/>
      <c r="CN29" s="28"/>
      <c r="CO29" s="28"/>
      <c r="CP29" s="28"/>
      <c r="CQ29" s="28"/>
      <c r="CR29" s="28"/>
      <c r="CS29" s="28"/>
      <c r="CT29" s="28"/>
      <c r="CU29" s="28"/>
      <c r="CV29" s="28"/>
      <c r="CW29" s="28"/>
      <c r="CX29" s="28"/>
      <c r="CY29" s="28"/>
      <c r="CZ29" s="28"/>
      <c r="DA29" s="28"/>
      <c r="DB29" s="28"/>
      <c r="DC29" s="28"/>
      <c r="DD29" s="28"/>
      <c r="DE29" s="28"/>
      <c r="DF29" s="28"/>
      <c r="DG29" s="28"/>
      <c r="DH29" s="28"/>
      <c r="DI29" s="28"/>
      <c r="DJ29" s="28"/>
      <c r="DK29" s="28"/>
      <c r="DL29" s="28"/>
      <c r="DM29" s="28"/>
      <c r="DN29" s="28"/>
      <c r="DO29" s="28"/>
      <c r="DP29" s="28"/>
      <c r="DQ29" s="28"/>
      <c r="DR29" s="28"/>
      <c r="DS29" s="28"/>
      <c r="DT29" s="28"/>
      <c r="DU29" s="28"/>
      <c r="DV29" s="28"/>
      <c r="DW29" s="28"/>
      <c r="DX29" s="28"/>
      <c r="DY29" s="28"/>
      <c r="DZ29" s="28"/>
      <c r="EA29" s="28"/>
      <c r="EB29" s="28"/>
      <c r="EC29" s="28"/>
      <c r="ED29" s="28"/>
      <c r="EE29" s="28"/>
      <c r="EF29" s="28"/>
      <c r="EG29" s="28"/>
      <c r="EH29" s="28"/>
      <c r="EI29" s="28"/>
      <c r="EJ29" s="28"/>
      <c r="EK29" s="28"/>
      <c r="EL29" s="28"/>
      <c r="EM29" s="28"/>
      <c r="EN29" s="28"/>
      <c r="EO29" s="28"/>
      <c r="EP29" s="28"/>
      <c r="EQ29" s="28"/>
      <c r="ER29" s="28"/>
      <c r="ES29" s="28"/>
      <c r="ET29" s="28"/>
      <c r="EU29" s="28"/>
      <c r="EV29" s="28"/>
      <c r="EW29" s="28"/>
      <c r="EX29" s="28"/>
      <c r="EY29" s="28"/>
      <c r="EZ29" s="28"/>
      <c r="FA29" s="28"/>
      <c r="FB29" s="28"/>
      <c r="FC29" s="28"/>
      <c r="FD29" s="28"/>
      <c r="FE29" s="28"/>
      <c r="FF29" s="28"/>
      <c r="FG29" s="28"/>
      <c r="FH29" s="28"/>
      <c r="FI29" s="28"/>
      <c r="FJ29" s="28"/>
      <c r="FK29" s="28"/>
      <c r="FL29" s="28"/>
      <c r="FM29" s="28"/>
      <c r="FN29" s="28"/>
      <c r="FO29" s="28"/>
      <c r="FP29" s="28"/>
      <c r="FQ29" s="28"/>
      <c r="FR29" s="28"/>
      <c r="FS29" s="28"/>
      <c r="FT29" s="28"/>
      <c r="FU29" s="28"/>
      <c r="FV29" s="28"/>
      <c r="FW29" s="28"/>
      <c r="FX29" s="28"/>
      <c r="FY29" s="28"/>
      <c r="FZ29" s="28"/>
      <c r="GA29" s="28"/>
      <c r="GB29" s="28"/>
      <c r="GC29" s="28"/>
      <c r="GD29" s="28"/>
      <c r="GE29" s="28"/>
      <c r="GF29" s="28"/>
      <c r="GG29" s="28"/>
      <c r="GH29" s="28"/>
      <c r="GI29" s="28"/>
      <c r="GJ29" s="28"/>
      <c r="GK29" s="28"/>
      <c r="GL29" s="28"/>
      <c r="GM29" s="28"/>
      <c r="GN29" s="28"/>
      <c r="GO29" s="28"/>
      <c r="GP29" s="28"/>
      <c r="GQ29" s="28"/>
      <c r="GR29" s="28"/>
      <c r="GS29" s="28"/>
      <c r="GT29" s="28"/>
      <c r="GU29" s="28"/>
      <c r="GV29" s="28"/>
      <c r="GW29" s="28"/>
      <c r="GX29" s="28"/>
      <c r="GY29" s="28"/>
      <c r="GZ29" s="28"/>
      <c r="HA29" s="28"/>
      <c r="HB29" s="28"/>
      <c r="HC29" s="28"/>
      <c r="HD29" s="28"/>
      <c r="HE29" s="28"/>
      <c r="HF29" s="28"/>
      <c r="HG29" s="28"/>
      <c r="HH29" s="28"/>
      <c r="HI29" s="28"/>
      <c r="HJ29" s="28"/>
      <c r="HK29" s="28"/>
      <c r="HL29" s="28"/>
      <c r="HM29" s="28"/>
      <c r="HN29" s="28"/>
      <c r="HO29" s="28"/>
      <c r="HP29" s="28"/>
      <c r="HQ29" s="28"/>
      <c r="HR29" s="28"/>
      <c r="HS29" s="28"/>
      <c r="HT29" s="28"/>
      <c r="HU29" s="28"/>
      <c r="HV29" s="28"/>
      <c r="HW29" s="28"/>
      <c r="HX29" s="28"/>
      <c r="HY29" s="28"/>
      <c r="HZ29" s="28"/>
      <c r="IA29" s="28"/>
      <c r="IB29" s="28"/>
      <c r="IC29" s="28"/>
      <c r="ID29" s="28"/>
      <c r="IE29" s="28"/>
      <c r="IF29" s="28"/>
      <c r="IG29" s="28"/>
      <c r="IH29" s="28"/>
      <c r="II29" s="28"/>
      <c r="IJ29" s="28"/>
      <c r="IK29" s="28"/>
      <c r="IL29" s="28"/>
      <c r="IM29" s="28"/>
      <c r="IN29" s="28"/>
      <c r="IO29" s="28"/>
    </row>
    <row r="30" spans="1:249" ht="18" customHeight="1">
      <c r="A30" s="57"/>
      <c r="B30" s="52"/>
      <c r="C30" s="52"/>
      <c r="D30" s="52"/>
      <c r="E30" s="4"/>
      <c r="F30" s="4"/>
      <c r="G30" s="4"/>
      <c r="H30" s="4"/>
      <c r="I30" s="4"/>
      <c r="J30" s="28"/>
      <c r="K30" s="28"/>
      <c r="L30" s="28"/>
      <c r="M30" s="28"/>
      <c r="N30" s="28"/>
      <c r="O30" s="28"/>
      <c r="P30" s="28"/>
      <c r="Q30" s="28"/>
      <c r="R30" s="28"/>
      <c r="S30" s="28"/>
      <c r="T30" s="28"/>
      <c r="U30" s="28"/>
      <c r="V30" s="28"/>
      <c r="W30" s="28"/>
      <c r="X30" s="28"/>
      <c r="Y30" s="28"/>
      <c r="Z30" s="28"/>
      <c r="AA30" s="28"/>
      <c r="AB30" s="28"/>
      <c r="AC30" s="28"/>
      <c r="AD30" s="28"/>
      <c r="AE30" s="28"/>
      <c r="AF30" s="28"/>
      <c r="AG30" s="28"/>
      <c r="AH30" s="28"/>
      <c r="AI30" s="28"/>
      <c r="AJ30" s="28"/>
      <c r="AK30" s="28"/>
      <c r="AL30" s="28"/>
      <c r="AM30" s="28"/>
      <c r="AN30" s="28"/>
      <c r="AO30" s="28"/>
      <c r="AP30" s="28"/>
      <c r="AQ30" s="28"/>
      <c r="AR30" s="28"/>
      <c r="AS30" s="28"/>
      <c r="AT30" s="28"/>
      <c r="AU30" s="28"/>
      <c r="AV30" s="28"/>
      <c r="AW30" s="28"/>
      <c r="AX30" s="28"/>
      <c r="AY30" s="28"/>
      <c r="AZ30" s="28"/>
      <c r="BA30" s="28"/>
      <c r="BB30" s="28"/>
      <c r="BC30" s="28"/>
      <c r="BD30" s="28"/>
      <c r="BE30" s="28"/>
      <c r="BF30" s="28"/>
      <c r="BG30" s="28"/>
      <c r="BH30" s="28"/>
      <c r="BI30" s="28"/>
      <c r="BJ30" s="28"/>
      <c r="BK30" s="28"/>
      <c r="BL30" s="28"/>
      <c r="BM30" s="28"/>
      <c r="BN30" s="28"/>
      <c r="BO30" s="28"/>
      <c r="BP30" s="28"/>
      <c r="BQ30" s="28"/>
      <c r="BR30" s="28"/>
      <c r="BS30" s="28"/>
      <c r="BT30" s="28"/>
      <c r="BU30" s="28"/>
      <c r="BV30" s="28"/>
      <c r="BW30" s="28"/>
      <c r="BX30" s="28"/>
      <c r="BY30" s="28"/>
      <c r="BZ30" s="28"/>
      <c r="CA30" s="28"/>
      <c r="CB30" s="28"/>
      <c r="CC30" s="28"/>
      <c r="CD30" s="28"/>
      <c r="CE30" s="28"/>
      <c r="CF30" s="28"/>
      <c r="CG30" s="28"/>
      <c r="CH30" s="28"/>
      <c r="CI30" s="28"/>
      <c r="CJ30" s="28"/>
      <c r="CK30" s="28"/>
      <c r="CL30" s="28"/>
      <c r="CM30" s="28"/>
      <c r="CN30" s="28"/>
      <c r="CO30" s="28"/>
      <c r="CP30" s="28"/>
      <c r="CQ30" s="28"/>
      <c r="CR30" s="28"/>
      <c r="CS30" s="28"/>
      <c r="CT30" s="28"/>
      <c r="CU30" s="28"/>
      <c r="CV30" s="28"/>
      <c r="CW30" s="28"/>
      <c r="CX30" s="28"/>
      <c r="CY30" s="28"/>
      <c r="CZ30" s="28"/>
      <c r="DA30" s="28"/>
      <c r="DB30" s="28"/>
      <c r="DC30" s="28"/>
      <c r="DD30" s="28"/>
      <c r="DE30" s="28"/>
      <c r="DF30" s="28"/>
      <c r="DG30" s="28"/>
      <c r="DH30" s="28"/>
      <c r="DI30" s="28"/>
      <c r="DJ30" s="28"/>
      <c r="DK30" s="28"/>
      <c r="DL30" s="28"/>
      <c r="DM30" s="28"/>
      <c r="DN30" s="28"/>
      <c r="DO30" s="28"/>
      <c r="DP30" s="28"/>
      <c r="DQ30" s="28"/>
      <c r="DR30" s="28"/>
      <c r="DS30" s="28"/>
      <c r="DT30" s="28"/>
      <c r="DU30" s="28"/>
      <c r="DV30" s="28"/>
      <c r="DW30" s="28"/>
      <c r="DX30" s="28"/>
      <c r="DY30" s="28"/>
      <c r="DZ30" s="28"/>
      <c r="EA30" s="28"/>
      <c r="EB30" s="28"/>
      <c r="EC30" s="28"/>
      <c r="ED30" s="28"/>
      <c r="EE30" s="28"/>
      <c r="EF30" s="28"/>
      <c r="EG30" s="28"/>
      <c r="EH30" s="28"/>
      <c r="EI30" s="28"/>
      <c r="EJ30" s="28"/>
      <c r="EK30" s="28"/>
      <c r="EL30" s="28"/>
      <c r="EM30" s="28"/>
      <c r="EN30" s="28"/>
      <c r="EO30" s="28"/>
      <c r="EP30" s="28"/>
      <c r="EQ30" s="28"/>
      <c r="ER30" s="28"/>
      <c r="ES30" s="28"/>
      <c r="ET30" s="28"/>
      <c r="EU30" s="28"/>
      <c r="EV30" s="28"/>
      <c r="EW30" s="28"/>
      <c r="EX30" s="28"/>
      <c r="EY30" s="28"/>
      <c r="EZ30" s="28"/>
      <c r="FA30" s="28"/>
      <c r="FB30" s="28"/>
      <c r="FC30" s="28"/>
      <c r="FD30" s="28"/>
      <c r="FE30" s="28"/>
      <c r="FF30" s="28"/>
      <c r="FG30" s="28"/>
      <c r="FH30" s="28"/>
      <c r="FI30" s="28"/>
      <c r="FJ30" s="28"/>
      <c r="FK30" s="28"/>
      <c r="FL30" s="28"/>
      <c r="FM30" s="28"/>
      <c r="FN30" s="28"/>
      <c r="FO30" s="28"/>
      <c r="FP30" s="28"/>
      <c r="FQ30" s="28"/>
      <c r="FR30" s="28"/>
      <c r="FS30" s="28"/>
      <c r="FT30" s="28"/>
      <c r="FU30" s="28"/>
      <c r="FV30" s="28"/>
      <c r="FW30" s="28"/>
      <c r="FX30" s="28"/>
      <c r="FY30" s="28"/>
      <c r="FZ30" s="28"/>
      <c r="GA30" s="28"/>
      <c r="GB30" s="28"/>
      <c r="GC30" s="28"/>
      <c r="GD30" s="28"/>
      <c r="GE30" s="28"/>
      <c r="GF30" s="28"/>
      <c r="GG30" s="28"/>
      <c r="GH30" s="28"/>
      <c r="GI30" s="28"/>
      <c r="GJ30" s="28"/>
      <c r="GK30" s="28"/>
      <c r="GL30" s="28"/>
      <c r="GM30" s="28"/>
      <c r="GN30" s="28"/>
      <c r="GO30" s="28"/>
      <c r="GP30" s="28"/>
      <c r="GQ30" s="28"/>
      <c r="GR30" s="28"/>
      <c r="GS30" s="28"/>
      <c r="GT30" s="28"/>
      <c r="GU30" s="28"/>
      <c r="GV30" s="28"/>
      <c r="GW30" s="28"/>
      <c r="GX30" s="28"/>
      <c r="GY30" s="28"/>
      <c r="GZ30" s="28"/>
      <c r="HA30" s="28"/>
      <c r="HB30" s="28"/>
      <c r="HC30" s="28"/>
      <c r="HD30" s="28"/>
      <c r="HE30" s="28"/>
      <c r="HF30" s="28"/>
      <c r="HG30" s="28"/>
      <c r="HH30" s="28"/>
      <c r="HI30" s="28"/>
      <c r="HJ30" s="28"/>
      <c r="HK30" s="28"/>
      <c r="HL30" s="28"/>
      <c r="HM30" s="28"/>
      <c r="HN30" s="28"/>
      <c r="HO30" s="28"/>
      <c r="HP30" s="28"/>
      <c r="HQ30" s="28"/>
      <c r="HR30" s="28"/>
      <c r="HS30" s="28"/>
      <c r="HT30" s="28"/>
      <c r="HU30" s="28"/>
      <c r="HV30" s="28"/>
      <c r="HW30" s="28"/>
      <c r="HX30" s="28"/>
      <c r="HY30" s="28"/>
      <c r="HZ30" s="28"/>
      <c r="IA30" s="28"/>
      <c r="IB30" s="28"/>
      <c r="IC30" s="28"/>
      <c r="ID30" s="28"/>
      <c r="IE30" s="28"/>
      <c r="IF30" s="28"/>
      <c r="IG30" s="28"/>
      <c r="IH30" s="28"/>
      <c r="II30" s="28"/>
      <c r="IJ30" s="28"/>
      <c r="IK30" s="28"/>
      <c r="IL30" s="28"/>
      <c r="IM30" s="28"/>
      <c r="IN30" s="28"/>
      <c r="IO30" s="28"/>
    </row>
    <row r="31" spans="1:249" ht="18" customHeight="1">
      <c r="A31" s="58"/>
      <c r="B31" s="59"/>
      <c r="C31" s="59"/>
      <c r="D31" s="60"/>
      <c r="E31" s="29"/>
      <c r="F31" s="29"/>
      <c r="G31" s="4"/>
      <c r="H31" s="4"/>
      <c r="I31" s="4"/>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c r="AW31" s="28"/>
      <c r="AX31" s="28"/>
      <c r="AY31" s="28"/>
      <c r="AZ31" s="28"/>
      <c r="BA31" s="28"/>
      <c r="BB31" s="28"/>
      <c r="BC31" s="28"/>
      <c r="BD31" s="28"/>
      <c r="BE31" s="28"/>
      <c r="BF31" s="28"/>
      <c r="BG31" s="28"/>
      <c r="BH31" s="28"/>
      <c r="BI31" s="28"/>
      <c r="BJ31" s="28"/>
      <c r="BK31" s="28"/>
      <c r="BL31" s="28"/>
      <c r="BM31" s="28"/>
      <c r="BN31" s="28"/>
      <c r="BO31" s="28"/>
      <c r="BP31" s="28"/>
      <c r="BQ31" s="28"/>
      <c r="BR31" s="28"/>
      <c r="BS31" s="28"/>
      <c r="BT31" s="28"/>
      <c r="BU31" s="28"/>
      <c r="BV31" s="28"/>
      <c r="BW31" s="28"/>
      <c r="BX31" s="28"/>
      <c r="BY31" s="28"/>
      <c r="BZ31" s="28"/>
      <c r="CA31" s="28"/>
      <c r="CB31" s="28"/>
      <c r="CC31" s="28"/>
      <c r="CD31" s="28"/>
      <c r="CE31" s="28"/>
      <c r="CF31" s="28"/>
      <c r="CG31" s="28"/>
      <c r="CH31" s="28"/>
      <c r="CI31" s="28"/>
      <c r="CJ31" s="28"/>
      <c r="CK31" s="28"/>
      <c r="CL31" s="28"/>
      <c r="CM31" s="28"/>
      <c r="CN31" s="28"/>
      <c r="CO31" s="28"/>
      <c r="CP31" s="28"/>
      <c r="CQ31" s="28"/>
      <c r="CR31" s="28"/>
      <c r="CS31" s="28"/>
      <c r="CT31" s="28"/>
      <c r="CU31" s="28"/>
      <c r="CV31" s="28"/>
      <c r="CW31" s="28"/>
      <c r="CX31" s="28"/>
      <c r="CY31" s="28"/>
      <c r="CZ31" s="28"/>
      <c r="DA31" s="28"/>
      <c r="DB31" s="28"/>
      <c r="DC31" s="28"/>
      <c r="DD31" s="28"/>
      <c r="DE31" s="28"/>
      <c r="DF31" s="28"/>
      <c r="DG31" s="28"/>
      <c r="DH31" s="28"/>
      <c r="DI31" s="28"/>
      <c r="DJ31" s="28"/>
      <c r="DK31" s="28"/>
      <c r="DL31" s="28"/>
      <c r="DM31" s="28"/>
      <c r="DN31" s="28"/>
      <c r="DO31" s="28"/>
      <c r="DP31" s="28"/>
      <c r="DQ31" s="28"/>
      <c r="DR31" s="28"/>
      <c r="DS31" s="28"/>
      <c r="DT31" s="28"/>
      <c r="DU31" s="28"/>
      <c r="DV31" s="28"/>
      <c r="DW31" s="28"/>
      <c r="DX31" s="28"/>
      <c r="DY31" s="28"/>
      <c r="DZ31" s="28"/>
      <c r="EA31" s="28"/>
      <c r="EB31" s="28"/>
      <c r="EC31" s="28"/>
      <c r="ED31" s="28"/>
      <c r="EE31" s="28"/>
      <c r="EF31" s="28"/>
      <c r="EG31" s="28"/>
      <c r="EH31" s="28"/>
      <c r="EI31" s="28"/>
      <c r="EJ31" s="28"/>
      <c r="EK31" s="28"/>
      <c r="EL31" s="28"/>
      <c r="EM31" s="28"/>
      <c r="EN31" s="28"/>
      <c r="EO31" s="28"/>
      <c r="EP31" s="28"/>
      <c r="EQ31" s="28"/>
      <c r="ER31" s="28"/>
      <c r="ES31" s="28"/>
      <c r="ET31" s="28"/>
      <c r="EU31" s="28"/>
      <c r="EV31" s="28"/>
      <c r="EW31" s="28"/>
      <c r="EX31" s="28"/>
      <c r="EY31" s="28"/>
      <c r="EZ31" s="28"/>
      <c r="FA31" s="28"/>
      <c r="FB31" s="28"/>
      <c r="FC31" s="28"/>
      <c r="FD31" s="28"/>
      <c r="FE31" s="28"/>
      <c r="FF31" s="28"/>
      <c r="FG31" s="28"/>
      <c r="FH31" s="28"/>
      <c r="FI31" s="28"/>
      <c r="FJ31" s="28"/>
      <c r="FK31" s="28"/>
      <c r="FL31" s="28"/>
      <c r="FM31" s="28"/>
      <c r="FN31" s="28"/>
      <c r="FO31" s="28"/>
      <c r="FP31" s="28"/>
      <c r="FQ31" s="28"/>
      <c r="FR31" s="28"/>
      <c r="FS31" s="28"/>
      <c r="FT31" s="28"/>
      <c r="FU31" s="28"/>
      <c r="FV31" s="28"/>
      <c r="FW31" s="28"/>
      <c r="FX31" s="28"/>
      <c r="FY31" s="28"/>
      <c r="FZ31" s="28"/>
      <c r="GA31" s="28"/>
      <c r="GB31" s="28"/>
      <c r="GC31" s="28"/>
      <c r="GD31" s="28"/>
      <c r="GE31" s="28"/>
      <c r="GF31" s="28"/>
      <c r="GG31" s="28"/>
      <c r="GH31" s="28"/>
      <c r="GI31" s="28"/>
      <c r="GJ31" s="28"/>
      <c r="GK31" s="28"/>
      <c r="GL31" s="28"/>
      <c r="GM31" s="28"/>
      <c r="GN31" s="28"/>
      <c r="GO31" s="28"/>
      <c r="GP31" s="28"/>
      <c r="GQ31" s="28"/>
      <c r="GR31" s="28"/>
      <c r="GS31" s="28"/>
      <c r="GT31" s="28"/>
      <c r="GU31" s="28"/>
      <c r="GV31" s="28"/>
      <c r="GW31" s="28"/>
      <c r="GX31" s="28"/>
      <c r="GY31" s="28"/>
      <c r="GZ31" s="28"/>
      <c r="HA31" s="28"/>
      <c r="HB31" s="28"/>
      <c r="HC31" s="28"/>
      <c r="HD31" s="28"/>
      <c r="HE31" s="28"/>
      <c r="HF31" s="28"/>
      <c r="HG31" s="28"/>
      <c r="HH31" s="28"/>
      <c r="HI31" s="28"/>
      <c r="HJ31" s="28"/>
      <c r="HK31" s="28"/>
      <c r="HL31" s="28"/>
      <c r="HM31" s="28"/>
      <c r="HN31" s="28"/>
      <c r="HO31" s="28"/>
      <c r="HP31" s="28"/>
      <c r="HQ31" s="28"/>
      <c r="HR31" s="28"/>
      <c r="HS31" s="28"/>
      <c r="HT31" s="28"/>
      <c r="HU31" s="28"/>
      <c r="HV31" s="28"/>
      <c r="HW31" s="28"/>
      <c r="HX31" s="28"/>
      <c r="HY31" s="28"/>
      <c r="HZ31" s="28"/>
      <c r="IA31" s="28"/>
      <c r="IB31" s="28"/>
      <c r="IC31" s="28"/>
      <c r="ID31" s="28"/>
      <c r="IE31" s="28"/>
      <c r="IF31" s="28"/>
      <c r="IG31" s="28"/>
      <c r="IH31" s="28"/>
      <c r="II31" s="28"/>
      <c r="IJ31" s="28"/>
      <c r="IK31" s="28"/>
      <c r="IL31" s="28"/>
      <c r="IM31" s="28"/>
      <c r="IN31" s="28"/>
      <c r="IO31" s="28"/>
    </row>
    <row r="32" spans="1:249" ht="18" customHeight="1">
      <c r="A32" s="58"/>
      <c r="B32" s="59"/>
      <c r="C32" s="59"/>
      <c r="D32" s="60"/>
      <c r="E32" s="29"/>
      <c r="F32" s="29"/>
      <c r="G32" s="4"/>
      <c r="H32" s="4"/>
      <c r="I32" s="4"/>
      <c r="J32" s="28"/>
      <c r="K32" s="28"/>
      <c r="L32" s="28"/>
      <c r="M32" s="28"/>
      <c r="N32" s="28"/>
      <c r="O32" s="28"/>
      <c r="P32" s="28"/>
      <c r="Q32" s="28"/>
      <c r="R32" s="28"/>
      <c r="S32" s="28"/>
      <c r="T32" s="28"/>
      <c r="U32" s="28"/>
      <c r="V32" s="28"/>
      <c r="W32" s="28"/>
      <c r="X32" s="28"/>
      <c r="Y32" s="28"/>
      <c r="Z32" s="28"/>
      <c r="AA32" s="28"/>
      <c r="AB32" s="28"/>
      <c r="AC32" s="28"/>
      <c r="AD32" s="28"/>
      <c r="AE32" s="28"/>
      <c r="AF32" s="28"/>
      <c r="AG32" s="28"/>
      <c r="AH32" s="28"/>
      <c r="AI32" s="28"/>
      <c r="AJ32" s="28"/>
      <c r="AK32" s="28"/>
      <c r="AL32" s="28"/>
      <c r="AM32" s="28"/>
      <c r="AN32" s="28"/>
      <c r="AO32" s="28"/>
      <c r="AP32" s="28"/>
      <c r="AQ32" s="28"/>
      <c r="AR32" s="28"/>
      <c r="AS32" s="28"/>
      <c r="AT32" s="28"/>
      <c r="AU32" s="28"/>
      <c r="AV32" s="28"/>
      <c r="AW32" s="28"/>
      <c r="AX32" s="28"/>
      <c r="AY32" s="28"/>
      <c r="AZ32" s="28"/>
      <c r="BA32" s="28"/>
      <c r="BB32" s="28"/>
      <c r="BC32" s="28"/>
      <c r="BD32" s="28"/>
      <c r="BE32" s="28"/>
      <c r="BF32" s="28"/>
      <c r="BG32" s="28"/>
      <c r="BH32" s="28"/>
      <c r="BI32" s="28"/>
      <c r="BJ32" s="28"/>
      <c r="BK32" s="28"/>
      <c r="BL32" s="28"/>
      <c r="BM32" s="28"/>
      <c r="BN32" s="28"/>
      <c r="BO32" s="28"/>
      <c r="BP32" s="28"/>
      <c r="BQ32" s="28"/>
      <c r="BR32" s="28"/>
      <c r="BS32" s="28"/>
      <c r="BT32" s="28"/>
      <c r="BU32" s="28"/>
      <c r="BV32" s="28"/>
      <c r="BW32" s="28"/>
      <c r="BX32" s="28"/>
      <c r="BY32" s="28"/>
      <c r="BZ32" s="28"/>
      <c r="CA32" s="28"/>
      <c r="CB32" s="28"/>
      <c r="CC32" s="28"/>
      <c r="CD32" s="28"/>
      <c r="CE32" s="28"/>
      <c r="CF32" s="28"/>
      <c r="CG32" s="28"/>
      <c r="CH32" s="28"/>
      <c r="CI32" s="28"/>
      <c r="CJ32" s="28"/>
      <c r="CK32" s="28"/>
      <c r="CL32" s="28"/>
      <c r="CM32" s="28"/>
      <c r="CN32" s="28"/>
      <c r="CO32" s="28"/>
      <c r="CP32" s="28"/>
      <c r="CQ32" s="28"/>
      <c r="CR32" s="28"/>
      <c r="CS32" s="28"/>
      <c r="CT32" s="28"/>
      <c r="CU32" s="28"/>
      <c r="CV32" s="28"/>
      <c r="CW32" s="28"/>
      <c r="CX32" s="28"/>
      <c r="CY32" s="28"/>
      <c r="CZ32" s="28"/>
      <c r="DA32" s="28"/>
      <c r="DB32" s="28"/>
      <c r="DC32" s="28"/>
      <c r="DD32" s="28"/>
      <c r="DE32" s="28"/>
      <c r="DF32" s="28"/>
      <c r="DG32" s="28"/>
      <c r="DH32" s="28"/>
      <c r="DI32" s="28"/>
      <c r="DJ32" s="28"/>
      <c r="DK32" s="28"/>
      <c r="DL32" s="28"/>
      <c r="DM32" s="28"/>
      <c r="DN32" s="28"/>
      <c r="DO32" s="28"/>
      <c r="DP32" s="28"/>
      <c r="DQ32" s="28"/>
      <c r="DR32" s="28"/>
      <c r="DS32" s="28"/>
      <c r="DT32" s="28"/>
      <c r="DU32" s="28"/>
      <c r="DV32" s="28"/>
      <c r="DW32" s="28"/>
      <c r="DX32" s="28"/>
      <c r="DY32" s="28"/>
      <c r="DZ32" s="28"/>
      <c r="EA32" s="28"/>
      <c r="EB32" s="28"/>
      <c r="EC32" s="28"/>
      <c r="ED32" s="28"/>
      <c r="EE32" s="28"/>
      <c r="EF32" s="28"/>
      <c r="EG32" s="28"/>
      <c r="EH32" s="28"/>
      <c r="EI32" s="28"/>
      <c r="EJ32" s="28"/>
      <c r="EK32" s="28"/>
      <c r="EL32" s="28"/>
      <c r="EM32" s="28"/>
      <c r="EN32" s="28"/>
      <c r="EO32" s="28"/>
      <c r="EP32" s="28"/>
      <c r="EQ32" s="28"/>
      <c r="ER32" s="28"/>
      <c r="ES32" s="28"/>
      <c r="ET32" s="28"/>
      <c r="EU32" s="28"/>
      <c r="EV32" s="28"/>
      <c r="EW32" s="28"/>
      <c r="EX32" s="28"/>
      <c r="EY32" s="28"/>
      <c r="EZ32" s="28"/>
      <c r="FA32" s="28"/>
      <c r="FB32" s="28"/>
      <c r="FC32" s="28"/>
      <c r="FD32" s="28"/>
      <c r="FE32" s="28"/>
      <c r="FF32" s="28"/>
      <c r="FG32" s="28"/>
      <c r="FH32" s="28"/>
      <c r="FI32" s="28"/>
      <c r="FJ32" s="28"/>
      <c r="FK32" s="28"/>
      <c r="FL32" s="28"/>
      <c r="FM32" s="28"/>
      <c r="FN32" s="28"/>
      <c r="FO32" s="28"/>
      <c r="FP32" s="28"/>
      <c r="FQ32" s="28"/>
      <c r="FR32" s="28"/>
      <c r="FS32" s="28"/>
      <c r="FT32" s="28"/>
      <c r="FU32" s="28"/>
      <c r="FV32" s="28"/>
      <c r="FW32" s="28"/>
      <c r="FX32" s="28"/>
      <c r="FY32" s="28"/>
      <c r="FZ32" s="28"/>
      <c r="GA32" s="28"/>
      <c r="GB32" s="28"/>
      <c r="GC32" s="28"/>
      <c r="GD32" s="28"/>
      <c r="GE32" s="28"/>
      <c r="GF32" s="28"/>
      <c r="GG32" s="28"/>
      <c r="GH32" s="28"/>
      <c r="GI32" s="28"/>
      <c r="GJ32" s="28"/>
      <c r="GK32" s="28"/>
      <c r="GL32" s="28"/>
      <c r="GM32" s="28"/>
      <c r="GN32" s="28"/>
      <c r="GO32" s="28"/>
      <c r="GP32" s="28"/>
      <c r="GQ32" s="28"/>
      <c r="GR32" s="28"/>
      <c r="GS32" s="28"/>
      <c r="GT32" s="28"/>
      <c r="GU32" s="28"/>
      <c r="GV32" s="28"/>
      <c r="GW32" s="28"/>
      <c r="GX32" s="28"/>
      <c r="GY32" s="28"/>
      <c r="GZ32" s="28"/>
      <c r="HA32" s="28"/>
      <c r="HB32" s="28"/>
      <c r="HC32" s="28"/>
      <c r="HD32" s="28"/>
      <c r="HE32" s="28"/>
      <c r="HF32" s="28"/>
      <c r="HG32" s="28"/>
      <c r="HH32" s="28"/>
      <c r="HI32" s="28"/>
      <c r="HJ32" s="28"/>
      <c r="HK32" s="28"/>
      <c r="HL32" s="28"/>
      <c r="HM32" s="28"/>
      <c r="HN32" s="28"/>
      <c r="HO32" s="28"/>
      <c r="HP32" s="28"/>
      <c r="HQ32" s="28"/>
      <c r="HR32" s="28"/>
      <c r="HS32" s="28"/>
      <c r="HT32" s="28"/>
      <c r="HU32" s="28"/>
      <c r="HV32" s="28"/>
      <c r="HW32" s="28"/>
      <c r="HX32" s="28"/>
      <c r="HY32" s="28"/>
      <c r="HZ32" s="28"/>
      <c r="IA32" s="28"/>
      <c r="IB32" s="28"/>
      <c r="IC32" s="28"/>
      <c r="ID32" s="28"/>
      <c r="IE32" s="28"/>
      <c r="IF32" s="28"/>
      <c r="IG32" s="28"/>
      <c r="IH32" s="28"/>
      <c r="II32" s="28"/>
      <c r="IJ32" s="28"/>
      <c r="IK32" s="28"/>
      <c r="IL32" s="28"/>
      <c r="IM32" s="28"/>
      <c r="IN32" s="28"/>
      <c r="IO32" s="28"/>
    </row>
    <row r="33" spans="1:249" ht="18" customHeight="1">
      <c r="A33" s="58"/>
      <c r="B33" s="59"/>
      <c r="C33" s="59"/>
      <c r="D33" s="61"/>
      <c r="E33" s="5"/>
      <c r="F33" s="5"/>
      <c r="G33" s="29"/>
      <c r="H33" s="29"/>
      <c r="I33" s="29"/>
      <c r="J33" s="30"/>
      <c r="K33" s="30"/>
      <c r="L33" s="30"/>
      <c r="M33" s="30"/>
      <c r="N33" s="30"/>
      <c r="O33" s="30"/>
      <c r="P33" s="30"/>
      <c r="Q33" s="30"/>
      <c r="R33" s="30"/>
      <c r="S33" s="30"/>
      <c r="T33" s="30"/>
      <c r="U33" s="30"/>
      <c r="V33" s="30"/>
      <c r="W33" s="30"/>
      <c r="X33" s="30"/>
      <c r="Y33" s="30"/>
      <c r="Z33" s="30"/>
      <c r="AA33" s="30"/>
      <c r="AB33" s="30"/>
      <c r="AC33" s="30"/>
      <c r="AD33" s="30"/>
      <c r="AE33" s="30"/>
      <c r="AF33" s="30"/>
      <c r="AG33" s="30"/>
      <c r="AH33" s="30"/>
      <c r="AI33" s="30"/>
      <c r="AJ33" s="30"/>
      <c r="AK33" s="30"/>
      <c r="AL33" s="30"/>
      <c r="AM33" s="30"/>
      <c r="AN33" s="30"/>
      <c r="AO33" s="30"/>
      <c r="AP33" s="30"/>
      <c r="AQ33" s="30"/>
      <c r="AR33" s="30"/>
      <c r="AS33" s="30"/>
      <c r="AT33" s="30"/>
      <c r="AU33" s="30"/>
      <c r="AV33" s="30"/>
      <c r="AW33" s="30"/>
      <c r="AX33" s="30"/>
      <c r="AY33" s="30"/>
      <c r="AZ33" s="30"/>
      <c r="BA33" s="30"/>
      <c r="BB33" s="30"/>
      <c r="BC33" s="30"/>
      <c r="BD33" s="30"/>
      <c r="BE33" s="30"/>
      <c r="BF33" s="30"/>
      <c r="BG33" s="30"/>
      <c r="BH33" s="30"/>
      <c r="BI33" s="30"/>
      <c r="BJ33" s="30"/>
      <c r="BK33" s="30"/>
      <c r="BL33" s="30"/>
      <c r="BM33" s="30"/>
      <c r="BN33" s="30"/>
      <c r="BO33" s="30"/>
      <c r="BP33" s="30"/>
      <c r="BQ33" s="30"/>
      <c r="BR33" s="30"/>
      <c r="BS33" s="30"/>
      <c r="BT33" s="30"/>
      <c r="BU33" s="30"/>
      <c r="BV33" s="30"/>
      <c r="BW33" s="30"/>
      <c r="BX33" s="30"/>
      <c r="BY33" s="30"/>
      <c r="BZ33" s="30"/>
      <c r="CA33" s="30"/>
      <c r="CB33" s="30"/>
      <c r="CC33" s="30"/>
      <c r="CD33" s="30"/>
      <c r="CE33" s="30"/>
      <c r="CF33" s="30"/>
      <c r="CG33" s="30"/>
      <c r="CH33" s="30"/>
      <c r="CI33" s="30"/>
      <c r="CJ33" s="30"/>
      <c r="CK33" s="30"/>
      <c r="CL33" s="30"/>
      <c r="CM33" s="30"/>
      <c r="CN33" s="30"/>
      <c r="CO33" s="30"/>
      <c r="CP33" s="30"/>
      <c r="CQ33" s="30"/>
      <c r="CR33" s="30"/>
      <c r="CS33" s="30"/>
      <c r="CT33" s="30"/>
      <c r="CU33" s="30"/>
      <c r="CV33" s="30"/>
      <c r="CW33" s="30"/>
      <c r="CX33" s="30"/>
      <c r="CY33" s="30"/>
      <c r="CZ33" s="30"/>
      <c r="DA33" s="30"/>
      <c r="DB33" s="30"/>
      <c r="DC33" s="30"/>
      <c r="DD33" s="30"/>
      <c r="DE33" s="30"/>
      <c r="DF33" s="30"/>
      <c r="DG33" s="30"/>
      <c r="DH33" s="30"/>
      <c r="DI33" s="30"/>
      <c r="DJ33" s="30"/>
      <c r="DK33" s="30"/>
      <c r="DL33" s="30"/>
      <c r="DM33" s="30"/>
      <c r="DN33" s="30"/>
      <c r="DO33" s="30"/>
      <c r="DP33" s="30"/>
      <c r="DQ33" s="30"/>
      <c r="DR33" s="30"/>
      <c r="DS33" s="30"/>
      <c r="DT33" s="30"/>
      <c r="DU33" s="30"/>
      <c r="DV33" s="30"/>
      <c r="DW33" s="30"/>
      <c r="DX33" s="30"/>
      <c r="DY33" s="30"/>
      <c r="DZ33" s="30"/>
      <c r="EA33" s="30"/>
      <c r="EB33" s="30"/>
      <c r="EC33" s="30"/>
      <c r="ED33" s="30"/>
      <c r="EE33" s="30"/>
      <c r="EF33" s="30"/>
      <c r="EG33" s="30"/>
      <c r="EH33" s="30"/>
      <c r="EI33" s="30"/>
      <c r="EJ33" s="30"/>
      <c r="EK33" s="30"/>
      <c r="EL33" s="30"/>
      <c r="EM33" s="30"/>
      <c r="EN33" s="30"/>
      <c r="EO33" s="30"/>
      <c r="EP33" s="30"/>
      <c r="EQ33" s="30"/>
      <c r="ER33" s="30"/>
      <c r="ES33" s="30"/>
      <c r="ET33" s="30"/>
      <c r="EU33" s="30"/>
      <c r="EV33" s="30"/>
      <c r="EW33" s="30"/>
      <c r="EX33" s="30"/>
      <c r="EY33" s="30"/>
      <c r="EZ33" s="30"/>
      <c r="FA33" s="30"/>
      <c r="FB33" s="30"/>
      <c r="FC33" s="30"/>
      <c r="FD33" s="30"/>
      <c r="FE33" s="30"/>
      <c r="FF33" s="30"/>
      <c r="FG33" s="30"/>
      <c r="FH33" s="30"/>
      <c r="FI33" s="30"/>
      <c r="FJ33" s="30"/>
      <c r="FK33" s="30"/>
      <c r="FL33" s="30"/>
      <c r="FM33" s="30"/>
      <c r="FN33" s="30"/>
      <c r="FO33" s="30"/>
      <c r="FP33" s="30"/>
      <c r="FQ33" s="30"/>
      <c r="FR33" s="30"/>
      <c r="FS33" s="30"/>
      <c r="FT33" s="30"/>
      <c r="FU33" s="30"/>
      <c r="FV33" s="30"/>
      <c r="FW33" s="30"/>
      <c r="FX33" s="30"/>
      <c r="FY33" s="30"/>
      <c r="FZ33" s="30"/>
      <c r="GA33" s="30"/>
      <c r="GB33" s="30"/>
      <c r="GC33" s="30"/>
      <c r="GD33" s="30"/>
      <c r="GE33" s="30"/>
      <c r="GF33" s="30"/>
      <c r="GG33" s="30"/>
      <c r="GH33" s="30"/>
      <c r="GI33" s="30"/>
      <c r="GJ33" s="30"/>
      <c r="GK33" s="30"/>
      <c r="GL33" s="30"/>
      <c r="GM33" s="30"/>
      <c r="GN33" s="30"/>
      <c r="GO33" s="30"/>
      <c r="GP33" s="30"/>
      <c r="GQ33" s="30"/>
      <c r="GR33" s="30"/>
      <c r="GS33" s="30"/>
      <c r="GT33" s="30"/>
      <c r="GU33" s="30"/>
      <c r="GV33" s="30"/>
      <c r="GW33" s="30"/>
      <c r="GX33" s="30"/>
      <c r="GY33" s="30"/>
      <c r="GZ33" s="30"/>
      <c r="HA33" s="30"/>
      <c r="HB33" s="30"/>
      <c r="HC33" s="30"/>
      <c r="HD33" s="30"/>
      <c r="HE33" s="30"/>
      <c r="HF33" s="30"/>
      <c r="HG33" s="30"/>
      <c r="HH33" s="30"/>
      <c r="HI33" s="30"/>
      <c r="HJ33" s="30"/>
      <c r="HK33" s="30"/>
      <c r="HL33" s="30"/>
      <c r="HM33" s="30"/>
      <c r="HN33" s="30"/>
      <c r="HO33" s="30"/>
      <c r="HP33" s="30"/>
      <c r="HQ33" s="30"/>
      <c r="HR33" s="30"/>
      <c r="HS33" s="30"/>
      <c r="HT33" s="30"/>
      <c r="HU33" s="30"/>
      <c r="HV33" s="30"/>
      <c r="HW33" s="30"/>
      <c r="HX33" s="30"/>
      <c r="HY33" s="30"/>
      <c r="HZ33" s="30"/>
      <c r="IA33" s="30"/>
      <c r="IB33" s="30"/>
      <c r="IC33" s="30"/>
      <c r="ID33" s="30"/>
      <c r="IE33" s="30"/>
      <c r="IF33" s="30"/>
      <c r="IG33" s="30"/>
      <c r="IH33" s="30"/>
      <c r="II33" s="30"/>
      <c r="IJ33" s="30"/>
      <c r="IK33" s="30"/>
      <c r="IL33" s="30"/>
      <c r="IM33" s="30"/>
      <c r="IN33" s="30"/>
      <c r="IO33" s="30"/>
    </row>
    <row r="34" spans="1:249" ht="18" customHeight="1">
      <c r="A34" s="58"/>
      <c r="B34" s="59"/>
      <c r="C34" s="59"/>
      <c r="D34" s="61"/>
      <c r="E34" s="5"/>
      <c r="F34" s="5"/>
      <c r="G34" s="29"/>
      <c r="H34" s="29"/>
      <c r="I34" s="29"/>
      <c r="J34" s="30"/>
      <c r="K34" s="30"/>
      <c r="L34" s="30"/>
      <c r="M34" s="30"/>
      <c r="N34" s="30"/>
      <c r="O34" s="30"/>
      <c r="P34" s="30"/>
      <c r="Q34" s="30"/>
      <c r="R34" s="30"/>
      <c r="S34" s="30"/>
      <c r="T34" s="30"/>
      <c r="U34" s="30"/>
      <c r="V34" s="30"/>
      <c r="W34" s="30"/>
      <c r="X34" s="30"/>
      <c r="Y34" s="30"/>
      <c r="Z34" s="30"/>
      <c r="AA34" s="30"/>
      <c r="AB34" s="30"/>
      <c r="AC34" s="30"/>
      <c r="AD34" s="30"/>
      <c r="AE34" s="30"/>
      <c r="AF34" s="30"/>
      <c r="AG34" s="30"/>
      <c r="AH34" s="30"/>
      <c r="AI34" s="30"/>
      <c r="AJ34" s="30"/>
      <c r="AK34" s="30"/>
      <c r="AL34" s="30"/>
      <c r="AM34" s="30"/>
      <c r="AN34" s="30"/>
      <c r="AO34" s="30"/>
      <c r="AP34" s="30"/>
      <c r="AQ34" s="30"/>
      <c r="AR34" s="30"/>
      <c r="AS34" s="30"/>
      <c r="AT34" s="30"/>
      <c r="AU34" s="30"/>
      <c r="AV34" s="30"/>
      <c r="AW34" s="30"/>
      <c r="AX34" s="30"/>
      <c r="AY34" s="30"/>
      <c r="AZ34" s="30"/>
      <c r="BA34" s="30"/>
      <c r="BB34" s="30"/>
      <c r="BC34" s="30"/>
      <c r="BD34" s="30"/>
      <c r="BE34" s="30"/>
      <c r="BF34" s="30"/>
      <c r="BG34" s="30"/>
      <c r="BH34" s="30"/>
      <c r="BI34" s="30"/>
      <c r="BJ34" s="30"/>
      <c r="BK34" s="30"/>
      <c r="BL34" s="30"/>
      <c r="BM34" s="30"/>
      <c r="BN34" s="30"/>
      <c r="BO34" s="30"/>
      <c r="BP34" s="30"/>
      <c r="BQ34" s="30"/>
      <c r="BR34" s="30"/>
      <c r="BS34" s="30"/>
      <c r="BT34" s="30"/>
      <c r="BU34" s="30"/>
      <c r="BV34" s="30"/>
      <c r="BW34" s="30"/>
      <c r="BX34" s="30"/>
      <c r="BY34" s="30"/>
      <c r="BZ34" s="30"/>
      <c r="CA34" s="30"/>
      <c r="CB34" s="30"/>
      <c r="CC34" s="30"/>
      <c r="CD34" s="30"/>
      <c r="CE34" s="30"/>
      <c r="CF34" s="30"/>
      <c r="CG34" s="30"/>
      <c r="CH34" s="30"/>
      <c r="CI34" s="30"/>
      <c r="CJ34" s="30"/>
      <c r="CK34" s="30"/>
      <c r="CL34" s="30"/>
      <c r="CM34" s="30"/>
      <c r="CN34" s="30"/>
      <c r="CO34" s="30"/>
      <c r="CP34" s="30"/>
      <c r="CQ34" s="30"/>
      <c r="CR34" s="30"/>
      <c r="CS34" s="30"/>
      <c r="CT34" s="30"/>
      <c r="CU34" s="30"/>
      <c r="CV34" s="30"/>
      <c r="CW34" s="30"/>
      <c r="CX34" s="30"/>
      <c r="CY34" s="30"/>
      <c r="CZ34" s="30"/>
      <c r="DA34" s="30"/>
      <c r="DB34" s="30"/>
      <c r="DC34" s="30"/>
      <c r="DD34" s="30"/>
      <c r="DE34" s="30"/>
      <c r="DF34" s="30"/>
      <c r="DG34" s="30"/>
      <c r="DH34" s="30"/>
      <c r="DI34" s="30"/>
      <c r="DJ34" s="30"/>
      <c r="DK34" s="30"/>
      <c r="DL34" s="30"/>
      <c r="DM34" s="30"/>
      <c r="DN34" s="30"/>
      <c r="DO34" s="30"/>
      <c r="DP34" s="30"/>
      <c r="DQ34" s="30"/>
      <c r="DR34" s="30"/>
      <c r="DS34" s="30"/>
      <c r="DT34" s="30"/>
      <c r="DU34" s="30"/>
      <c r="DV34" s="30"/>
      <c r="DW34" s="30"/>
      <c r="DX34" s="30"/>
      <c r="DY34" s="30"/>
      <c r="DZ34" s="30"/>
      <c r="EA34" s="30"/>
      <c r="EB34" s="30"/>
      <c r="EC34" s="30"/>
      <c r="ED34" s="30"/>
      <c r="EE34" s="30"/>
      <c r="EF34" s="30"/>
      <c r="EG34" s="30"/>
      <c r="EH34" s="30"/>
      <c r="EI34" s="30"/>
      <c r="EJ34" s="30"/>
      <c r="EK34" s="30"/>
      <c r="EL34" s="30"/>
      <c r="EM34" s="30"/>
      <c r="EN34" s="30"/>
      <c r="EO34" s="30"/>
      <c r="EP34" s="30"/>
      <c r="EQ34" s="30"/>
      <c r="ER34" s="30"/>
      <c r="ES34" s="30"/>
      <c r="ET34" s="30"/>
      <c r="EU34" s="30"/>
      <c r="EV34" s="30"/>
      <c r="EW34" s="30"/>
      <c r="EX34" s="30"/>
      <c r="EY34" s="30"/>
      <c r="EZ34" s="30"/>
      <c r="FA34" s="30"/>
      <c r="FB34" s="30"/>
      <c r="FC34" s="30"/>
      <c r="FD34" s="30"/>
      <c r="FE34" s="30"/>
      <c r="FF34" s="30"/>
      <c r="FG34" s="30"/>
      <c r="FH34" s="30"/>
      <c r="FI34" s="30"/>
      <c r="FJ34" s="30"/>
      <c r="FK34" s="30"/>
      <c r="FL34" s="30"/>
      <c r="FM34" s="30"/>
      <c r="FN34" s="30"/>
      <c r="FO34" s="30"/>
      <c r="FP34" s="30"/>
      <c r="FQ34" s="30"/>
      <c r="FR34" s="30"/>
      <c r="FS34" s="30"/>
      <c r="FT34" s="30"/>
      <c r="FU34" s="30"/>
      <c r="FV34" s="30"/>
      <c r="FW34" s="30"/>
      <c r="FX34" s="30"/>
      <c r="FY34" s="30"/>
      <c r="FZ34" s="30"/>
      <c r="GA34" s="30"/>
      <c r="GB34" s="30"/>
      <c r="GC34" s="30"/>
      <c r="GD34" s="30"/>
      <c r="GE34" s="30"/>
      <c r="GF34" s="30"/>
      <c r="GG34" s="30"/>
      <c r="GH34" s="30"/>
      <c r="GI34" s="30"/>
      <c r="GJ34" s="30"/>
      <c r="GK34" s="30"/>
      <c r="GL34" s="30"/>
      <c r="GM34" s="30"/>
      <c r="GN34" s="30"/>
      <c r="GO34" s="30"/>
      <c r="GP34" s="30"/>
      <c r="GQ34" s="30"/>
      <c r="GR34" s="30"/>
      <c r="GS34" s="30"/>
      <c r="GT34" s="30"/>
      <c r="GU34" s="30"/>
      <c r="GV34" s="30"/>
      <c r="GW34" s="30"/>
      <c r="GX34" s="30"/>
      <c r="GY34" s="30"/>
      <c r="GZ34" s="30"/>
      <c r="HA34" s="30"/>
      <c r="HB34" s="30"/>
      <c r="HC34" s="30"/>
      <c r="HD34" s="30"/>
      <c r="HE34" s="30"/>
      <c r="HF34" s="30"/>
      <c r="HG34" s="30"/>
      <c r="HH34" s="30"/>
      <c r="HI34" s="30"/>
      <c r="HJ34" s="30"/>
      <c r="HK34" s="30"/>
      <c r="HL34" s="30"/>
      <c r="HM34" s="30"/>
      <c r="HN34" s="30"/>
      <c r="HO34" s="30"/>
      <c r="HP34" s="30"/>
      <c r="HQ34" s="30"/>
      <c r="HR34" s="30"/>
      <c r="HS34" s="30"/>
      <c r="HT34" s="30"/>
      <c r="HU34" s="30"/>
      <c r="HV34" s="30"/>
      <c r="HW34" s="30"/>
      <c r="HX34" s="30"/>
      <c r="HY34" s="30"/>
      <c r="HZ34" s="30"/>
      <c r="IA34" s="30"/>
      <c r="IB34" s="30"/>
      <c r="IC34" s="30"/>
      <c r="ID34" s="30"/>
      <c r="IE34" s="30"/>
      <c r="IF34" s="30"/>
      <c r="IG34" s="30"/>
      <c r="IH34" s="30"/>
      <c r="II34" s="30"/>
      <c r="IJ34" s="30"/>
      <c r="IK34" s="30"/>
      <c r="IL34" s="30"/>
      <c r="IM34" s="30"/>
      <c r="IN34" s="30"/>
      <c r="IO34" s="30"/>
    </row>
    <row r="35" spans="1:249" ht="18" customHeight="1">
      <c r="A35" s="62"/>
      <c r="B35" s="61"/>
      <c r="C35" s="61"/>
      <c r="D35" s="61"/>
      <c r="E35" s="4" t="s">
        <v>3963</v>
      </c>
      <c r="F35" s="5"/>
      <c r="G35" s="5"/>
      <c r="H35" s="5"/>
      <c r="I35" s="5"/>
    </row>
    <row r="36" spans="1:249" ht="18" customHeight="1">
      <c r="A36" s="53" t="s">
        <v>526</v>
      </c>
      <c r="B36" s="54"/>
      <c r="C36" s="71" t="s">
        <v>4568</v>
      </c>
      <c r="D36" s="56"/>
      <c r="E36" s="72" t="s">
        <v>3964</v>
      </c>
      <c r="F36" s="5"/>
      <c r="G36" s="5"/>
      <c r="H36" s="5"/>
      <c r="I36" s="5"/>
    </row>
    <row r="37" spans="1:249" ht="18" customHeight="1">
      <c r="A37" s="63"/>
      <c r="B37" s="64"/>
      <c r="C37" s="64"/>
      <c r="D37" s="56"/>
      <c r="E37" s="72"/>
      <c r="F37" s="5"/>
      <c r="G37" s="5"/>
      <c r="H37" s="5"/>
      <c r="I37" s="5"/>
    </row>
    <row r="38" spans="1:249" ht="18" customHeight="1">
      <c r="A38" s="53" t="s">
        <v>527</v>
      </c>
      <c r="B38" s="54"/>
      <c r="C38" s="71" t="s">
        <v>4567</v>
      </c>
      <c r="D38" s="56"/>
      <c r="E38" s="72" t="s">
        <v>3965</v>
      </c>
      <c r="F38" s="5"/>
      <c r="G38" s="5"/>
      <c r="H38" s="5"/>
      <c r="I38" s="5"/>
    </row>
    <row r="39" spans="1:249" ht="18" customHeight="1">
      <c r="A39" s="63"/>
      <c r="B39" s="64"/>
      <c r="C39" s="64" t="s">
        <v>2029</v>
      </c>
      <c r="D39" s="56"/>
      <c r="E39" s="72"/>
      <c r="F39" s="5"/>
      <c r="G39" s="5"/>
      <c r="H39" s="5"/>
      <c r="I39" s="5"/>
    </row>
    <row r="40" spans="1:249" ht="18" customHeight="1">
      <c r="A40" s="53" t="s">
        <v>528</v>
      </c>
      <c r="B40" s="54"/>
      <c r="C40" s="71" t="s">
        <v>4855</v>
      </c>
      <c r="D40" s="56"/>
      <c r="E40" s="72" t="s">
        <v>3966</v>
      </c>
      <c r="F40" s="5"/>
      <c r="G40" s="5"/>
      <c r="H40" s="5"/>
      <c r="I40" s="5"/>
    </row>
    <row r="41" spans="1:249" ht="18" customHeight="1">
      <c r="A41" s="57"/>
      <c r="B41" s="52"/>
      <c r="C41" s="61"/>
      <c r="D41" s="61"/>
      <c r="E41" s="5"/>
      <c r="F41" s="5"/>
      <c r="G41" s="5"/>
      <c r="H41" s="5"/>
      <c r="I41" s="5"/>
    </row>
    <row r="42" spans="1:249" ht="18" customHeight="1">
      <c r="A42" s="57"/>
      <c r="B42" s="52"/>
      <c r="C42" s="61"/>
      <c r="D42" s="61"/>
      <c r="E42" s="5"/>
      <c r="F42" s="5"/>
      <c r="G42" s="5"/>
      <c r="H42" s="5"/>
      <c r="I42" s="5"/>
    </row>
    <row r="43" spans="1:249" ht="18" customHeight="1">
      <c r="A43" s="57"/>
      <c r="B43" s="52"/>
      <c r="C43" s="61"/>
      <c r="D43" s="61"/>
      <c r="E43" s="5"/>
      <c r="F43" s="5"/>
      <c r="G43" s="5"/>
      <c r="H43" s="5"/>
      <c r="I43" s="5"/>
    </row>
    <row r="44" spans="1:249" ht="18" customHeight="1">
      <c r="A44" s="57"/>
      <c r="B44" s="52"/>
      <c r="C44" s="61"/>
      <c r="D44" s="61"/>
      <c r="E44" s="5"/>
      <c r="F44" s="5"/>
      <c r="G44" s="5"/>
      <c r="H44" s="5"/>
      <c r="I44" s="5"/>
    </row>
    <row r="45" spans="1:249" ht="18" customHeight="1">
      <c r="A45" s="57"/>
      <c r="B45" s="52"/>
      <c r="C45" s="61"/>
      <c r="D45" s="61"/>
      <c r="E45" s="5"/>
      <c r="F45" s="5"/>
      <c r="G45" s="5"/>
      <c r="H45" s="5"/>
      <c r="I45" s="5"/>
    </row>
    <row r="46" spans="1:249" ht="18" customHeight="1">
      <c r="A46" s="57" t="str">
        <f>"Year ended "&amp;C38</f>
        <v>Year ended December 31, 2014</v>
      </c>
      <c r="B46" s="52"/>
      <c r="C46" s="61"/>
      <c r="D46" s="61"/>
      <c r="E46" s="5"/>
      <c r="F46" s="5"/>
      <c r="G46" s="5"/>
      <c r="H46" s="5"/>
      <c r="I46" s="5"/>
    </row>
    <row r="47" spans="1:249" ht="18" customHeight="1">
      <c r="A47" s="57"/>
      <c r="B47" s="52"/>
      <c r="C47" s="61"/>
      <c r="D47" s="61"/>
      <c r="E47" s="5"/>
      <c r="F47" s="5"/>
      <c r="G47" s="5"/>
      <c r="H47" s="5"/>
      <c r="I47" s="5"/>
    </row>
    <row r="48" spans="1:249" ht="18" customHeight="1">
      <c r="A48" s="57"/>
      <c r="B48" s="52"/>
      <c r="C48" s="61"/>
      <c r="D48" s="61"/>
      <c r="E48" s="5"/>
      <c r="F48" s="5"/>
      <c r="G48" s="5"/>
      <c r="H48" s="5"/>
      <c r="I48" s="5"/>
    </row>
    <row r="49" spans="1:9" ht="13.5" customHeight="1">
      <c r="A49" s="51"/>
      <c r="B49" s="4"/>
      <c r="C49" s="5"/>
      <c r="D49" s="5"/>
      <c r="E49" s="5"/>
      <c r="F49" s="5"/>
      <c r="G49" s="5"/>
      <c r="H49" s="5"/>
      <c r="I49" s="5"/>
    </row>
    <row r="50" spans="1:9" ht="15" customHeight="1">
      <c r="A50" s="51" t="str">
        <f>"Annual Report of "&amp;C25</f>
        <v xml:space="preserve">Annual Report of KeySpan Gas East Corp. D/B/A National Grid </v>
      </c>
      <c r="B50" s="4"/>
      <c r="C50" s="5"/>
      <c r="D50" s="5"/>
      <c r="E50" s="5"/>
      <c r="F50" s="5"/>
      <c r="G50" s="5"/>
      <c r="H50" s="5"/>
      <c r="I50" s="5"/>
    </row>
    <row r="51" spans="1:9" ht="13.5" customHeight="1">
      <c r="A51" s="51"/>
      <c r="B51" s="4"/>
      <c r="C51" s="5"/>
      <c r="D51" s="5"/>
      <c r="E51" s="5"/>
      <c r="F51" s="5"/>
      <c r="G51" s="5"/>
      <c r="H51" s="5"/>
      <c r="I51" s="5"/>
    </row>
    <row r="52" spans="1:9" ht="15.6" customHeight="1">
      <c r="A52" s="51" t="str">
        <f>"Annual Report of "&amp;C25&amp;"                                                       "&amp;A6</f>
        <v>Annual Report of KeySpan Gas East Corp. D/B/A National Grid                                                        Year ended December 31, 2014</v>
      </c>
      <c r="B52" s="4"/>
      <c r="C52" s="5"/>
      <c r="D52" s="5"/>
      <c r="E52" s="5"/>
      <c r="F52" s="5"/>
      <c r="G52" s="5"/>
      <c r="H52" s="5"/>
      <c r="I52" s="5"/>
    </row>
    <row r="53" spans="1:9" ht="13.5" customHeight="1">
      <c r="A53" s="51"/>
      <c r="B53" s="4"/>
      <c r="C53" s="5"/>
      <c r="D53" s="5"/>
      <c r="E53" s="5"/>
      <c r="F53" s="5"/>
      <c r="G53" s="5"/>
      <c r="H53" s="5"/>
      <c r="I53" s="5"/>
    </row>
    <row r="54" spans="1:9" ht="15" customHeight="1">
      <c r="A54" s="51" t="str">
        <f>"Annual Report of "&amp;C25&amp;"                                                                           "&amp;A6</f>
        <v>Annual Report of KeySpan Gas East Corp. D/B/A National Grid                                                                            Year ended December 31, 2014</v>
      </c>
      <c r="B54" s="4"/>
      <c r="C54" s="5"/>
      <c r="D54" s="5"/>
      <c r="E54" s="5"/>
      <c r="F54" s="5"/>
      <c r="G54" s="5"/>
      <c r="H54" s="5"/>
      <c r="I54" s="5"/>
    </row>
    <row r="55" spans="1:9" ht="13.5" customHeight="1">
      <c r="A55" s="51"/>
      <c r="B55" s="4"/>
      <c r="C55" s="5"/>
      <c r="D55" s="5"/>
      <c r="E55" s="5"/>
      <c r="F55" s="5"/>
      <c r="G55" s="5"/>
      <c r="H55" s="5"/>
      <c r="I55" s="5"/>
    </row>
    <row r="56" spans="1:9" ht="15" customHeight="1">
      <c r="A56" s="51" t="str">
        <f>"Annual Report of "&amp;C25&amp;"                                        "&amp;A6</f>
        <v>Annual Report of KeySpan Gas East Corp. D/B/A National Grid                                         Year ended December 31, 2014</v>
      </c>
      <c r="B56" s="4"/>
      <c r="C56" s="5"/>
      <c r="D56" s="5"/>
      <c r="E56" s="5"/>
      <c r="F56" s="5"/>
      <c r="G56" s="5"/>
      <c r="H56" s="5"/>
      <c r="I56" s="5"/>
    </row>
    <row r="57" spans="1:9" ht="13.5" customHeight="1">
      <c r="A57" s="51"/>
      <c r="B57" s="4"/>
      <c r="C57" s="5"/>
      <c r="D57" s="5"/>
      <c r="E57" s="5"/>
      <c r="F57" s="5"/>
      <c r="G57" s="5"/>
      <c r="H57" s="5"/>
      <c r="I57" s="5"/>
    </row>
    <row r="58" spans="1:9" ht="15" customHeight="1">
      <c r="A58" s="51" t="str">
        <f>"Annual Report of "&amp;C25&amp;"                                                                                                 "&amp;A6</f>
        <v>Annual Report of KeySpan Gas East Corp. D/B/A National Grid                                                                                                  Year ended December 31, 2014</v>
      </c>
      <c r="B58" s="4"/>
      <c r="C58" s="5"/>
      <c r="D58" s="5"/>
      <c r="E58" s="5"/>
      <c r="F58" s="5"/>
      <c r="G58" s="5"/>
      <c r="H58" s="5"/>
      <c r="I58" s="5"/>
    </row>
    <row r="59" spans="1:9" ht="13.5" customHeight="1">
      <c r="A59" s="51"/>
      <c r="B59" s="4"/>
      <c r="C59" s="5"/>
      <c r="D59" s="5"/>
      <c r="E59" s="5"/>
      <c r="F59" s="5"/>
      <c r="G59" s="5"/>
      <c r="H59" s="5"/>
      <c r="I59" s="5"/>
    </row>
    <row r="60" spans="1:9" ht="15" customHeight="1">
      <c r="A60" s="51" t="str">
        <f>"Annual Report of "&amp;C25&amp;"                                                                                                              "&amp;A6</f>
        <v>Annual Report of KeySpan Gas East Corp. D/B/A National Grid                                                                                                               Year ended December 31, 2014</v>
      </c>
      <c r="B60" s="4"/>
      <c r="C60" s="5"/>
      <c r="D60" s="5"/>
      <c r="E60" s="5"/>
      <c r="F60" s="5"/>
      <c r="G60" s="5"/>
      <c r="H60" s="5"/>
      <c r="I60" s="5"/>
    </row>
    <row r="61" spans="1:9" ht="13.5" customHeight="1">
      <c r="A61" s="51"/>
      <c r="B61" s="4"/>
      <c r="C61" s="5"/>
      <c r="D61" s="5"/>
      <c r="E61" s="5"/>
      <c r="F61" s="5"/>
      <c r="G61" s="5"/>
      <c r="H61" s="5"/>
      <c r="I61" s="5"/>
    </row>
    <row r="62" spans="1:9" ht="15" customHeight="1">
      <c r="A62" s="51" t="str">
        <f>"Annual Report of "&amp;C25&amp;"                                                                                                                            "&amp;A6</f>
        <v>Annual Report of KeySpan Gas East Corp. D/B/A National Grid                                                                                                                             Year ended December 31, 2014</v>
      </c>
      <c r="B62" s="4"/>
      <c r="C62" s="5"/>
      <c r="D62" s="5"/>
      <c r="E62" s="5"/>
      <c r="F62" s="5"/>
      <c r="G62" s="5"/>
      <c r="H62" s="5"/>
      <c r="I62" s="5"/>
    </row>
    <row r="63" spans="1:9" ht="13.5" customHeight="1">
      <c r="A63" s="51"/>
      <c r="B63" s="4"/>
      <c r="C63" s="5"/>
      <c r="D63" s="5"/>
      <c r="E63" s="5"/>
      <c r="F63" s="5"/>
      <c r="G63" s="5"/>
      <c r="H63" s="5"/>
      <c r="I63" s="5"/>
    </row>
    <row r="64" spans="1:9" ht="15.6" customHeight="1">
      <c r="A64" s="51" t="str">
        <f>"Annual Report of "&amp;C25&amp;"                                                 "&amp;A6</f>
        <v>Annual Report of KeySpan Gas East Corp. D/B/A National Grid                                                  Year ended December 31, 2014</v>
      </c>
      <c r="B64" s="4"/>
      <c r="C64" s="5"/>
      <c r="D64" s="5"/>
      <c r="E64" s="5"/>
      <c r="F64" s="5"/>
      <c r="G64" s="5"/>
      <c r="H64" s="5"/>
      <c r="I64" s="5"/>
    </row>
    <row r="65" spans="1:9" ht="13.5" customHeight="1">
      <c r="A65" s="51"/>
      <c r="B65" s="4"/>
      <c r="C65" s="5"/>
      <c r="D65" s="5"/>
      <c r="E65" s="5"/>
      <c r="F65" s="5"/>
      <c r="G65" s="5"/>
      <c r="H65" s="5"/>
      <c r="I65" s="5"/>
    </row>
    <row r="66" spans="1:9" ht="13.5" customHeight="1">
      <c r="A66" s="4"/>
      <c r="B66" s="4"/>
      <c r="C66" s="5"/>
      <c r="D66" s="5"/>
      <c r="E66" s="5"/>
      <c r="F66" s="5"/>
      <c r="G66" s="5"/>
      <c r="H66" s="5"/>
      <c r="I66" s="5"/>
    </row>
    <row r="67" spans="1:9" ht="13.5" customHeight="1">
      <c r="A67" s="4"/>
      <c r="B67" s="4"/>
      <c r="C67" s="5"/>
      <c r="D67" s="5"/>
      <c r="E67" s="5"/>
      <c r="F67" s="5"/>
      <c r="G67" s="5"/>
      <c r="H67" s="5"/>
      <c r="I67" s="5"/>
    </row>
    <row r="68" spans="1:9" ht="13.5" customHeight="1">
      <c r="A68" s="4"/>
      <c r="B68" s="4"/>
      <c r="C68" s="5"/>
      <c r="D68" s="5"/>
      <c r="E68" s="5"/>
      <c r="F68" s="5"/>
      <c r="G68" s="5"/>
      <c r="H68" s="5"/>
      <c r="I68" s="5"/>
    </row>
    <row r="69" spans="1:9" ht="13.5" customHeight="1">
      <c r="A69" s="5"/>
      <c r="B69" s="5"/>
      <c r="C69" s="5"/>
      <c r="D69" s="5"/>
      <c r="E69" s="5"/>
      <c r="F69" s="5"/>
      <c r="G69" s="5"/>
      <c r="H69" s="5"/>
      <c r="I69" s="5"/>
    </row>
    <row r="70" spans="1:9" ht="13.5" customHeight="1">
      <c r="A70" s="31"/>
      <c r="B70" s="31"/>
      <c r="C70" s="31"/>
      <c r="D70" s="31"/>
      <c r="E70" s="31"/>
    </row>
  </sheetData>
  <phoneticPr fontId="0" type="noConversion"/>
  <pageMargins left="0.5" right="0.5" top="0.5" bottom="0.5" header="0.5" footer="0.5"/>
  <pageSetup scale="58" orientation="portrait" horizontalDpi="300" verticalDpi="300" r:id="rId1"/>
  <headerFooter alignWithMargins="0"/>
  <colBreaks count="1" manualBreakCount="1">
    <brk id="4"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Y118"/>
  <sheetViews>
    <sheetView topLeftCell="E19" zoomScale="80" zoomScaleNormal="80" zoomScaleSheetLayoutView="70" workbookViewId="0">
      <selection activeCell="C30" sqref="C30"/>
    </sheetView>
  </sheetViews>
  <sheetFormatPr defaultColWidth="9.6640625" defaultRowHeight="15"/>
  <cols>
    <col min="1" max="1" width="3.109375" style="83" customWidth="1"/>
    <col min="2" max="2" width="23.6640625" style="83" customWidth="1"/>
    <col min="3" max="3" width="26.21875" style="83" bestFit="1" customWidth="1"/>
    <col min="4" max="4" width="19.109375" style="83" bestFit="1" customWidth="1"/>
    <col min="5" max="5" width="1.77734375" style="83" customWidth="1"/>
    <col min="6" max="6" width="11" style="83" customWidth="1"/>
    <col min="7" max="7" width="1.77734375" style="83" customWidth="1"/>
    <col min="8" max="8" width="13.44140625" style="83" customWidth="1"/>
    <col min="9" max="9" width="1.77734375" style="83" customWidth="1"/>
    <col min="10" max="10" width="12" style="83" customWidth="1"/>
    <col min="11" max="11" width="1.77734375" style="83" customWidth="1"/>
    <col min="12" max="12" width="12.109375" style="83" customWidth="1"/>
    <col min="13" max="13" width="2" style="83" customWidth="1"/>
    <col min="14" max="14" width="9.109375" style="83" customWidth="1"/>
    <col min="15" max="15" width="1.77734375" style="83" customWidth="1"/>
    <col min="16" max="16" width="12.44140625" style="83" customWidth="1"/>
    <col min="17" max="17" width="1.77734375" style="83" customWidth="1"/>
    <col min="18" max="18" width="12.6640625" style="83" customWidth="1"/>
    <col min="19" max="19" width="15.109375" style="83" customWidth="1"/>
    <col min="20" max="20" width="1.5546875" style="83" customWidth="1"/>
    <col min="21" max="21" width="9.6640625" style="83"/>
    <col min="22" max="22" width="11.77734375" style="83" customWidth="1"/>
    <col min="23" max="16384" width="9.6640625" style="83"/>
  </cols>
  <sheetData>
    <row r="1" spans="1:25" ht="13.5" customHeight="1"/>
    <row r="2" spans="1:25" ht="13.5" customHeight="1">
      <c r="A2" s="1895" t="s">
        <v>4729</v>
      </c>
      <c r="B2" s="537"/>
      <c r="C2" s="537"/>
      <c r="D2" s="537"/>
      <c r="E2" s="537"/>
      <c r="F2" s="537"/>
      <c r="G2" s="537"/>
      <c r="H2" s="2497"/>
      <c r="I2" s="2497"/>
      <c r="J2" s="2497"/>
      <c r="K2" s="2497"/>
      <c r="L2" s="2497"/>
      <c r="M2" s="2497"/>
      <c r="N2" s="2497"/>
      <c r="O2" s="2497"/>
      <c r="P2" s="2497"/>
      <c r="Q2" s="2497"/>
      <c r="R2" s="2497"/>
      <c r="S2" s="1895"/>
    </row>
    <row r="3" spans="1:25" ht="15" customHeight="1">
      <c r="A3" s="1895" t="s">
        <v>1340</v>
      </c>
      <c r="B3" s="537"/>
      <c r="C3" s="537"/>
      <c r="D3" s="537"/>
      <c r="E3" s="537"/>
      <c r="F3" s="537"/>
      <c r="G3" s="537"/>
      <c r="H3" s="2497"/>
      <c r="I3" s="2497"/>
      <c r="J3" s="2497"/>
      <c r="K3" s="2497"/>
      <c r="L3" s="2497"/>
      <c r="M3" s="2497"/>
      <c r="N3" s="2497"/>
      <c r="O3" s="2497"/>
      <c r="P3" s="2497"/>
      <c r="Q3" s="2497"/>
      <c r="R3" s="2497"/>
      <c r="S3" s="1895"/>
    </row>
    <row r="4" spans="1:25" ht="15" customHeight="1" thickBot="1">
      <c r="A4" s="1895" t="s">
        <v>4569</v>
      </c>
      <c r="B4" s="537"/>
      <c r="C4" s="709"/>
      <c r="D4" s="537"/>
      <c r="E4" s="537"/>
      <c r="F4" s="537"/>
      <c r="G4" s="537"/>
      <c r="H4" s="2497"/>
      <c r="I4" s="2497"/>
      <c r="J4" s="2497"/>
      <c r="K4" s="2497"/>
      <c r="L4" s="2497"/>
      <c r="M4" s="2497"/>
      <c r="N4" s="2497"/>
      <c r="O4" s="2497"/>
      <c r="P4" s="2498"/>
      <c r="Q4" s="2499"/>
      <c r="R4" s="543"/>
      <c r="S4" s="1895"/>
    </row>
    <row r="5" spans="1:25" ht="16.5" customHeight="1">
      <c r="A5" s="507"/>
      <c r="B5" s="1892"/>
      <c r="C5" s="1892"/>
      <c r="D5" s="1892"/>
      <c r="E5" s="1892"/>
      <c r="F5" s="1892"/>
      <c r="G5" s="1892"/>
      <c r="H5" s="2500"/>
      <c r="I5" s="2500"/>
      <c r="J5" s="2500"/>
      <c r="K5" s="2500"/>
      <c r="L5" s="2500"/>
      <c r="M5" s="2500"/>
      <c r="N5" s="2500"/>
      <c r="O5" s="2500"/>
      <c r="P5" s="2500"/>
      <c r="Q5" s="2500"/>
      <c r="R5" s="2500"/>
      <c r="S5" s="1561"/>
    </row>
    <row r="6" spans="1:25" ht="13.5" customHeight="1">
      <c r="A6" s="514"/>
      <c r="B6" s="1902" t="s">
        <v>1342</v>
      </c>
      <c r="C6" s="1902" t="s">
        <v>1343</v>
      </c>
      <c r="D6" s="2501" t="s">
        <v>1341</v>
      </c>
      <c r="E6" s="1902"/>
      <c r="F6" s="1902" t="s">
        <v>1344</v>
      </c>
      <c r="G6" s="1902"/>
      <c r="H6" s="2502" t="s">
        <v>1345</v>
      </c>
      <c r="I6" s="2502"/>
      <c r="J6" s="2502" t="s">
        <v>1350</v>
      </c>
      <c r="K6" s="2502"/>
      <c r="L6" s="2502" t="s">
        <v>1346</v>
      </c>
      <c r="M6" s="2502"/>
      <c r="N6" s="2502" t="s">
        <v>1347</v>
      </c>
      <c r="O6" s="2502"/>
      <c r="P6" s="2502" t="s">
        <v>1348</v>
      </c>
      <c r="Q6" s="2502"/>
      <c r="R6" s="2502" t="s">
        <v>1349</v>
      </c>
      <c r="S6" s="534"/>
    </row>
    <row r="7" spans="1:25" s="1182" customFormat="1" ht="14.25">
      <c r="A7" s="2503"/>
      <c r="B7" s="76"/>
      <c r="C7" s="76"/>
      <c r="D7" s="76"/>
      <c r="E7" s="76"/>
      <c r="F7" s="76" t="s">
        <v>2154</v>
      </c>
      <c r="G7" s="76"/>
      <c r="H7" s="2504" t="s">
        <v>3591</v>
      </c>
      <c r="I7" s="2504"/>
      <c r="J7" s="2504"/>
      <c r="K7" s="2504"/>
      <c r="L7" s="2504" t="s">
        <v>89</v>
      </c>
      <c r="M7" s="2504"/>
      <c r="N7" s="2504"/>
      <c r="O7" s="2504"/>
      <c r="P7" s="2504" t="s">
        <v>2165</v>
      </c>
      <c r="Q7" s="2504"/>
      <c r="R7" s="2504"/>
      <c r="S7" s="2505"/>
    </row>
    <row r="8" spans="1:25" s="1182" customFormat="1" ht="14.25">
      <c r="A8" s="2503"/>
      <c r="B8" s="76" t="s">
        <v>90</v>
      </c>
      <c r="C8" s="76"/>
      <c r="D8" s="76" t="s">
        <v>3184</v>
      </c>
      <c r="E8" s="76"/>
      <c r="F8" s="76" t="s">
        <v>91</v>
      </c>
      <c r="G8" s="76"/>
      <c r="H8" s="2504" t="s">
        <v>92</v>
      </c>
      <c r="I8" s="2504"/>
      <c r="J8" s="2504" t="s">
        <v>93</v>
      </c>
      <c r="K8" s="2504"/>
      <c r="L8" s="2504" t="s">
        <v>2162</v>
      </c>
      <c r="M8" s="2504"/>
      <c r="N8" s="2504" t="s">
        <v>2958</v>
      </c>
      <c r="O8" s="2504"/>
      <c r="P8" s="2504" t="s">
        <v>94</v>
      </c>
      <c r="Q8" s="2504"/>
      <c r="R8" s="2504" t="s">
        <v>2166</v>
      </c>
      <c r="S8" s="2505"/>
    </row>
    <row r="9" spans="1:25" s="1182" customFormat="1" thickBot="1">
      <c r="A9" s="2506"/>
      <c r="B9" s="2507" t="s">
        <v>95</v>
      </c>
      <c r="C9" s="2507" t="s">
        <v>2000</v>
      </c>
      <c r="D9" s="2507" t="s">
        <v>96</v>
      </c>
      <c r="E9" s="2507"/>
      <c r="F9" s="2507" t="s">
        <v>828</v>
      </c>
      <c r="G9" s="2507"/>
      <c r="H9" s="2508" t="s">
        <v>985</v>
      </c>
      <c r="I9" s="2508"/>
      <c r="J9" s="2508" t="s">
        <v>97</v>
      </c>
      <c r="K9" s="2508"/>
      <c r="L9" s="2508" t="s">
        <v>98</v>
      </c>
      <c r="M9" s="2508"/>
      <c r="N9" s="2508" t="s">
        <v>99</v>
      </c>
      <c r="O9" s="2508"/>
      <c r="P9" s="2508" t="s">
        <v>100</v>
      </c>
      <c r="Q9" s="2508"/>
      <c r="R9" s="2508" t="s">
        <v>101</v>
      </c>
      <c r="S9" s="2509"/>
      <c r="U9" s="75"/>
      <c r="V9" s="75"/>
      <c r="W9" s="75"/>
      <c r="X9" s="75"/>
      <c r="Y9" s="75"/>
    </row>
    <row r="10" spans="1:25" s="1182" customFormat="1" ht="13.5" customHeight="1">
      <c r="A10" s="2503"/>
      <c r="B10" s="76"/>
      <c r="C10" s="2510"/>
      <c r="D10" s="76"/>
      <c r="E10" s="2510"/>
      <c r="F10" s="2511"/>
      <c r="G10" s="2511"/>
      <c r="H10" s="2511"/>
      <c r="I10" s="2511"/>
      <c r="J10" s="2511"/>
      <c r="K10" s="2511"/>
      <c r="L10" s="2511"/>
      <c r="M10" s="2511"/>
      <c r="N10" s="2511"/>
      <c r="O10" s="2511"/>
      <c r="P10" s="2511"/>
      <c r="Q10" s="2511"/>
      <c r="R10" s="2511"/>
      <c r="S10" s="2505"/>
      <c r="U10" s="75"/>
      <c r="V10" s="75"/>
      <c r="W10" s="75"/>
      <c r="X10" s="75"/>
      <c r="Y10" s="75"/>
    </row>
    <row r="11" spans="1:25" s="1182" customFormat="1" ht="13.5" customHeight="1">
      <c r="A11" s="2503"/>
      <c r="B11" s="75" t="s">
        <v>4058</v>
      </c>
      <c r="C11" s="75" t="s">
        <v>4057</v>
      </c>
      <c r="D11" s="2510" t="s">
        <v>4781</v>
      </c>
      <c r="E11" s="2510"/>
      <c r="F11" s="2512">
        <v>15256.1</v>
      </c>
      <c r="G11" s="2511"/>
      <c r="H11" s="2511">
        <v>8547.2775440000005</v>
      </c>
      <c r="I11" s="2511"/>
      <c r="J11" s="2513">
        <v>2847.5248959999999</v>
      </c>
      <c r="K11" s="2511"/>
      <c r="L11" s="2512">
        <v>411.14439200000004</v>
      </c>
      <c r="M11" s="2511"/>
      <c r="N11" s="2512">
        <v>60.0480096</v>
      </c>
      <c r="O11" s="2512"/>
      <c r="P11" s="2511">
        <v>24507.198472</v>
      </c>
      <c r="Q11" s="2511"/>
      <c r="R11" s="2511">
        <v>51629.293313599999</v>
      </c>
      <c r="S11" s="2505"/>
      <c r="U11" s="75"/>
      <c r="V11" s="75"/>
      <c r="W11" s="75"/>
      <c r="X11" s="75"/>
      <c r="Y11" s="75"/>
    </row>
    <row r="12" spans="1:25" s="1182" customFormat="1" ht="13.5" customHeight="1">
      <c r="A12" s="2503"/>
      <c r="B12" s="76"/>
      <c r="C12" s="2510"/>
      <c r="D12" s="76"/>
      <c r="E12" s="2510"/>
      <c r="F12" s="2511"/>
      <c r="G12" s="2511"/>
      <c r="H12" s="2511"/>
      <c r="I12" s="2511"/>
      <c r="J12" s="2511"/>
      <c r="K12" s="2511"/>
      <c r="L12" s="2511"/>
      <c r="M12" s="2511"/>
      <c r="N12" s="2511"/>
      <c r="O12" s="2511"/>
      <c r="P12" s="2511"/>
      <c r="Q12" s="2511"/>
      <c r="R12" s="2511"/>
      <c r="S12" s="2505"/>
      <c r="U12" s="2764"/>
      <c r="V12" s="2765"/>
      <c r="W12" s="75"/>
      <c r="X12" s="75"/>
      <c r="Y12" s="75"/>
    </row>
    <row r="13" spans="1:25" s="1182" customFormat="1" ht="13.5" customHeight="1">
      <c r="A13" s="2503"/>
      <c r="B13" s="75" t="s">
        <v>4059</v>
      </c>
      <c r="C13" s="75" t="s">
        <v>4056</v>
      </c>
      <c r="D13" s="2510" t="s">
        <v>4782</v>
      </c>
      <c r="E13" s="2510"/>
      <c r="F13" s="2512">
        <v>32431</v>
      </c>
      <c r="G13" s="2511"/>
      <c r="H13" s="2511">
        <v>15368.564435</v>
      </c>
      <c r="I13" s="2511"/>
      <c r="J13" s="2513">
        <v>10138.437631000001</v>
      </c>
      <c r="K13" s="2511"/>
      <c r="L13" s="2512">
        <v>822.64</v>
      </c>
      <c r="M13" s="2511"/>
      <c r="N13" s="2512">
        <v>127.64841600000003</v>
      </c>
      <c r="O13" s="2512"/>
      <c r="P13" s="2511">
        <v>26958.198350999999</v>
      </c>
      <c r="Q13" s="2511"/>
      <c r="R13" s="2511">
        <v>85846.48883300001</v>
      </c>
      <c r="S13" s="2505"/>
      <c r="U13" s="2764"/>
      <c r="V13" s="2765"/>
      <c r="W13" s="75"/>
      <c r="X13" s="75"/>
      <c r="Y13" s="75"/>
    </row>
    <row r="14" spans="1:25" s="1182" customFormat="1" ht="13.5" customHeight="1">
      <c r="A14" s="2503"/>
      <c r="B14" s="75"/>
      <c r="C14" s="75"/>
      <c r="D14" s="75"/>
      <c r="E14" s="75"/>
      <c r="F14" s="2512"/>
      <c r="G14" s="2511"/>
      <c r="H14" s="75"/>
      <c r="I14" s="75"/>
      <c r="J14" s="75"/>
      <c r="K14" s="75"/>
      <c r="L14" s="75"/>
      <c r="M14" s="2511"/>
      <c r="N14" s="75"/>
      <c r="O14" s="75"/>
      <c r="P14" s="75"/>
      <c r="Q14" s="75"/>
      <c r="R14" s="2511"/>
      <c r="S14" s="2505"/>
      <c r="U14" s="2764"/>
      <c r="V14" s="2765"/>
      <c r="W14" s="75"/>
      <c r="X14" s="75"/>
      <c r="Y14" s="75"/>
    </row>
    <row r="15" spans="1:25" s="1182" customFormat="1" ht="13.5" customHeight="1">
      <c r="A15" s="2514"/>
      <c r="B15" s="75" t="s">
        <v>414</v>
      </c>
      <c r="C15" s="75" t="s">
        <v>4722</v>
      </c>
      <c r="D15" s="2510" t="s">
        <v>4721</v>
      </c>
      <c r="E15" s="76"/>
      <c r="F15" s="2512">
        <v>27991.279999999999</v>
      </c>
      <c r="G15" s="2511"/>
      <c r="H15" s="2511">
        <v>25084.748340000002</v>
      </c>
      <c r="I15" s="2511"/>
      <c r="J15" s="2513">
        <v>9236.0882899999997</v>
      </c>
      <c r="K15" s="2511"/>
      <c r="L15" s="2511">
        <v>691.21919000000003</v>
      </c>
      <c r="M15" s="2515"/>
      <c r="N15" s="2512">
        <v>110.17367807999999</v>
      </c>
      <c r="O15" s="2512"/>
      <c r="P15" s="2511">
        <v>60068.834210000001</v>
      </c>
      <c r="Q15" s="2511"/>
      <c r="R15" s="2511">
        <v>123182.34370808001</v>
      </c>
      <c r="S15" s="2516"/>
      <c r="U15" s="2764"/>
      <c r="V15" s="2765"/>
      <c r="W15" s="75"/>
      <c r="X15" s="75"/>
      <c r="Y15" s="75"/>
    </row>
    <row r="16" spans="1:25" s="1182" customFormat="1" ht="13.5" customHeight="1">
      <c r="A16" s="2503"/>
      <c r="B16" s="75"/>
      <c r="C16" s="75"/>
      <c r="D16" s="2510"/>
      <c r="E16" s="2510"/>
      <c r="F16" s="2512"/>
      <c r="G16" s="2511"/>
      <c r="H16" s="75"/>
      <c r="I16" s="2511"/>
      <c r="J16" s="75"/>
      <c r="K16" s="2511"/>
      <c r="L16" s="75"/>
      <c r="M16" s="2511"/>
      <c r="N16" s="75"/>
      <c r="O16" s="75"/>
      <c r="P16" s="75"/>
      <c r="Q16" s="75"/>
      <c r="R16" s="2511"/>
      <c r="S16" s="2505"/>
      <c r="U16" s="2764"/>
      <c r="V16" s="2765"/>
      <c r="W16" s="75"/>
      <c r="X16" s="75"/>
      <c r="Y16" s="75"/>
    </row>
    <row r="17" spans="1:25" s="1182" customFormat="1" ht="13.5" customHeight="1">
      <c r="A17" s="2503"/>
      <c r="B17" s="75" t="s">
        <v>4720</v>
      </c>
      <c r="C17" s="75" t="s">
        <v>4672</v>
      </c>
      <c r="D17" s="2510" t="s">
        <v>4673</v>
      </c>
      <c r="E17" s="2518"/>
      <c r="F17" s="2512">
        <v>33751.409999999996</v>
      </c>
      <c r="G17" s="2511"/>
      <c r="H17" s="2511">
        <v>30860.342196000001</v>
      </c>
      <c r="I17" s="2515"/>
      <c r="J17" s="2513">
        <v>12870.445399999999</v>
      </c>
      <c r="K17" s="2515"/>
      <c r="L17" s="2511">
        <v>1295.7788419999999</v>
      </c>
      <c r="M17" s="2511"/>
      <c r="N17" s="2512">
        <v>11.07046248</v>
      </c>
      <c r="O17" s="2512"/>
      <c r="P17" s="2511">
        <v>24568.121197999997</v>
      </c>
      <c r="Q17" s="2511"/>
      <c r="R17" s="2511">
        <v>103357.16809847999</v>
      </c>
      <c r="S17" s="2505"/>
      <c r="U17" s="2764"/>
      <c r="V17" s="2765"/>
      <c r="W17" s="75"/>
      <c r="X17" s="75"/>
      <c r="Y17" s="75"/>
    </row>
    <row r="18" spans="1:25" s="1182" customFormat="1" ht="13.5" customHeight="1">
      <c r="A18" s="2503"/>
      <c r="B18" s="75"/>
      <c r="C18" s="75"/>
      <c r="D18" s="2510"/>
      <c r="E18" s="76"/>
      <c r="F18" s="2512"/>
      <c r="G18" s="2511"/>
      <c r="H18" s="2511"/>
      <c r="I18" s="2511"/>
      <c r="J18" s="75"/>
      <c r="K18" s="2511"/>
      <c r="L18" s="2511"/>
      <c r="M18" s="2511"/>
      <c r="N18" s="75"/>
      <c r="O18" s="75"/>
      <c r="P18" s="75"/>
      <c r="Q18" s="75"/>
      <c r="R18" s="2511"/>
      <c r="S18" s="2505"/>
      <c r="U18" s="2764"/>
      <c r="V18" s="2765"/>
      <c r="W18" s="75"/>
      <c r="X18" s="75"/>
      <c r="Y18" s="75"/>
    </row>
    <row r="19" spans="1:25" s="1182" customFormat="1" ht="13.5" customHeight="1">
      <c r="A19" s="2514"/>
      <c r="B19" s="75" t="s">
        <v>4570</v>
      </c>
      <c r="C19" s="75" t="s">
        <v>4675</v>
      </c>
      <c r="D19" s="2510" t="s">
        <v>4674</v>
      </c>
      <c r="E19" s="75"/>
      <c r="F19" s="2512">
        <v>32352.749464141256</v>
      </c>
      <c r="G19" s="75"/>
      <c r="H19" s="2511">
        <v>30330.021843000002</v>
      </c>
      <c r="I19" s="75"/>
      <c r="J19" s="2513">
        <v>9566.5685880551209</v>
      </c>
      <c r="K19" s="75"/>
      <c r="L19" s="2511">
        <v>1357.0896300766212</v>
      </c>
      <c r="M19" s="75"/>
      <c r="N19" s="2512">
        <v>10.611701824238333</v>
      </c>
      <c r="O19" s="2512"/>
      <c r="P19" s="2511">
        <v>11401.168506293756</v>
      </c>
      <c r="Q19" s="2511"/>
      <c r="R19" s="2511">
        <v>85018.209733390991</v>
      </c>
      <c r="S19" s="2516"/>
      <c r="U19" s="75"/>
      <c r="V19" s="75"/>
      <c r="W19" s="75"/>
      <c r="X19" s="75"/>
      <c r="Y19" s="75"/>
    </row>
    <row r="20" spans="1:25" s="1182" customFormat="1" ht="13.5" customHeight="1">
      <c r="A20" s="2514"/>
      <c r="B20" s="75"/>
      <c r="C20" s="75"/>
      <c r="D20" s="2510"/>
      <c r="E20" s="75"/>
      <c r="F20" s="2512"/>
      <c r="G20" s="75"/>
      <c r="H20" s="2511"/>
      <c r="I20" s="75"/>
      <c r="J20" s="2513"/>
      <c r="K20" s="75"/>
      <c r="L20" s="2511"/>
      <c r="M20" s="75"/>
      <c r="N20" s="2512"/>
      <c r="O20" s="2512"/>
      <c r="P20" s="2511"/>
      <c r="Q20" s="2511"/>
      <c r="R20" s="2511"/>
      <c r="S20" s="2516"/>
      <c r="U20" s="75"/>
      <c r="V20" s="75"/>
      <c r="W20" s="75"/>
      <c r="X20" s="75"/>
      <c r="Y20" s="75"/>
    </row>
    <row r="21" spans="1:25" s="1182" customFormat="1" ht="13.5" customHeight="1">
      <c r="A21" s="2514"/>
      <c r="B21" s="75"/>
      <c r="C21" s="75"/>
      <c r="D21" s="2510"/>
      <c r="E21" s="75"/>
      <c r="F21" s="2512"/>
      <c r="G21" s="75"/>
      <c r="H21" s="2511"/>
      <c r="I21" s="75"/>
      <c r="J21" s="2513"/>
      <c r="K21" s="75"/>
      <c r="L21" s="2511"/>
      <c r="M21" s="75"/>
      <c r="N21" s="2512"/>
      <c r="O21" s="2512"/>
      <c r="P21" s="2511"/>
      <c r="Q21" s="2511"/>
      <c r="R21" s="2511"/>
      <c r="S21" s="2516"/>
      <c r="U21" s="75"/>
      <c r="V21" s="75"/>
      <c r="W21" s="75"/>
      <c r="X21" s="75"/>
      <c r="Y21" s="75"/>
    </row>
    <row r="22" spans="1:25" s="1182" customFormat="1" ht="13.5" customHeight="1">
      <c r="A22" s="2503"/>
      <c r="B22" s="75"/>
      <c r="C22" s="75"/>
      <c r="D22" s="2510"/>
      <c r="E22" s="2510"/>
      <c r="F22" s="2512"/>
      <c r="G22" s="2511"/>
      <c r="H22" s="2511"/>
      <c r="I22" s="2511"/>
      <c r="J22" s="75"/>
      <c r="K22" s="2511"/>
      <c r="L22" s="75"/>
      <c r="M22" s="2511"/>
      <c r="N22" s="75"/>
      <c r="O22" s="75"/>
      <c r="P22" s="75"/>
      <c r="Q22" s="75"/>
      <c r="R22" s="2511"/>
      <c r="S22" s="2505"/>
      <c r="U22" s="75"/>
      <c r="V22" s="75"/>
      <c r="W22" s="75"/>
      <c r="X22" s="75"/>
      <c r="Y22" s="75"/>
    </row>
    <row r="23" spans="1:25" s="1182" customFormat="1" ht="13.5" customHeight="1">
      <c r="A23" s="2503"/>
      <c r="B23" s="75"/>
      <c r="C23" s="75"/>
      <c r="D23" s="2510"/>
      <c r="E23" s="2510"/>
      <c r="F23" s="2512"/>
      <c r="G23" s="75"/>
      <c r="H23" s="2511"/>
      <c r="I23" s="75"/>
      <c r="J23" s="2513"/>
      <c r="K23" s="75"/>
      <c r="L23" s="2511"/>
      <c r="M23" s="75"/>
      <c r="N23" s="2512"/>
      <c r="O23" s="2512"/>
      <c r="P23" s="2511"/>
      <c r="Q23" s="2511"/>
      <c r="R23" s="2511"/>
      <c r="S23" s="2516"/>
      <c r="U23" s="75"/>
      <c r="V23" s="75"/>
      <c r="W23" s="75"/>
      <c r="X23" s="75"/>
      <c r="Y23" s="75"/>
    </row>
    <row r="24" spans="1:25" s="1182" customFormat="1" ht="13.5" customHeight="1">
      <c r="A24" s="2503"/>
      <c r="B24" s="75"/>
      <c r="C24" s="75"/>
      <c r="D24" s="2510"/>
      <c r="E24" s="2510"/>
      <c r="F24" s="2512"/>
      <c r="G24" s="2511"/>
      <c r="H24" s="75"/>
      <c r="I24" s="2511"/>
      <c r="J24" s="75"/>
      <c r="K24" s="2511"/>
      <c r="L24" s="75"/>
      <c r="M24" s="2511"/>
      <c r="N24" s="75"/>
      <c r="O24" s="75"/>
      <c r="P24" s="75"/>
      <c r="Q24" s="75"/>
      <c r="R24" s="2511"/>
      <c r="S24" s="2505"/>
      <c r="U24" s="75"/>
      <c r="V24" s="75"/>
      <c r="W24" s="75"/>
      <c r="X24" s="75"/>
      <c r="Y24" s="75"/>
    </row>
    <row r="25" spans="1:25" s="1182" customFormat="1" ht="13.5" customHeight="1">
      <c r="A25" s="2503"/>
      <c r="B25" s="75"/>
      <c r="C25" s="75"/>
      <c r="D25" s="2510"/>
      <c r="E25" s="2510"/>
      <c r="F25" s="2512"/>
      <c r="G25" s="2511"/>
      <c r="H25" s="75"/>
      <c r="I25" s="2511"/>
      <c r="J25" s="75"/>
      <c r="K25" s="2511"/>
      <c r="L25" s="75"/>
      <c r="M25" s="2511"/>
      <c r="N25" s="75"/>
      <c r="O25" s="75"/>
      <c r="P25" s="75"/>
      <c r="Q25" s="75"/>
      <c r="R25" s="2511"/>
      <c r="S25" s="2505"/>
      <c r="U25" s="75"/>
      <c r="V25" s="75"/>
      <c r="W25" s="75"/>
      <c r="X25" s="75"/>
      <c r="Y25" s="75"/>
    </row>
    <row r="26" spans="1:25" s="1182" customFormat="1" ht="13.5" customHeight="1">
      <c r="A26" s="2503"/>
      <c r="B26" s="75"/>
      <c r="C26" s="75"/>
      <c r="D26" s="2510"/>
      <c r="E26" s="2510"/>
      <c r="F26" s="2512"/>
      <c r="G26" s="2511"/>
      <c r="H26" s="2511"/>
      <c r="I26" s="2511"/>
      <c r="J26" s="75"/>
      <c r="K26" s="2511"/>
      <c r="L26" s="75"/>
      <c r="M26" s="2511"/>
      <c r="N26" s="75"/>
      <c r="O26" s="75"/>
      <c r="P26" s="75"/>
      <c r="Q26" s="75"/>
      <c r="R26" s="2511"/>
      <c r="S26" s="2505"/>
      <c r="U26" s="75"/>
      <c r="V26" s="75"/>
      <c r="W26" s="75"/>
      <c r="X26" s="75"/>
      <c r="Y26" s="75"/>
    </row>
    <row r="27" spans="1:25" s="1182" customFormat="1" ht="13.5" customHeight="1">
      <c r="A27" s="2503"/>
      <c r="B27" s="75"/>
      <c r="C27" s="75"/>
      <c r="D27" s="75"/>
      <c r="E27" s="76"/>
      <c r="F27" s="2512"/>
      <c r="G27" s="2511"/>
      <c r="H27" s="2511"/>
      <c r="I27" s="2511"/>
      <c r="J27" s="2513"/>
      <c r="K27" s="2511"/>
      <c r="L27" s="2511"/>
      <c r="M27" s="2515"/>
      <c r="N27" s="2512"/>
      <c r="O27" s="2512"/>
      <c r="P27" s="2511"/>
      <c r="Q27" s="2511"/>
      <c r="R27" s="2511"/>
      <c r="S27" s="2505"/>
      <c r="U27" s="75"/>
      <c r="V27" s="75"/>
      <c r="W27" s="75"/>
      <c r="X27" s="75"/>
      <c r="Y27" s="75"/>
    </row>
    <row r="28" spans="1:25" s="1182" customFormat="1" ht="13.5" customHeight="1">
      <c r="A28" s="2503"/>
      <c r="B28" s="75"/>
      <c r="C28" s="76"/>
      <c r="D28" s="2510"/>
      <c r="E28" s="2510"/>
      <c r="F28" s="2512"/>
      <c r="G28" s="2511"/>
      <c r="H28" s="2511"/>
      <c r="I28" s="2511"/>
      <c r="J28" s="2511"/>
      <c r="K28" s="2511"/>
      <c r="L28" s="2511"/>
      <c r="M28" s="2511"/>
      <c r="N28" s="2511"/>
      <c r="O28" s="2511"/>
      <c r="P28" s="2511"/>
      <c r="Q28" s="2511"/>
      <c r="R28" s="2511"/>
      <c r="S28" s="2505"/>
      <c r="U28" s="75"/>
      <c r="V28" s="75"/>
      <c r="W28" s="75"/>
      <c r="X28" s="75"/>
      <c r="Y28" s="75"/>
    </row>
    <row r="29" spans="1:25" s="1182" customFormat="1" ht="13.5" customHeight="1">
      <c r="A29" s="2503"/>
      <c r="B29" s="75"/>
      <c r="C29" s="75"/>
      <c r="D29" s="2519"/>
      <c r="E29" s="2510"/>
      <c r="F29" s="2512"/>
      <c r="G29" s="2511"/>
      <c r="H29" s="2511"/>
      <c r="I29" s="2511"/>
      <c r="J29" s="2511"/>
      <c r="K29" s="2511"/>
      <c r="L29" s="2511"/>
      <c r="M29" s="2511"/>
      <c r="N29" s="2511"/>
      <c r="O29" s="2511"/>
      <c r="P29" s="2511"/>
      <c r="Q29" s="2511"/>
      <c r="R29" s="2511"/>
      <c r="S29" s="2505"/>
    </row>
    <row r="30" spans="1:25" s="1182" customFormat="1" ht="13.5" customHeight="1">
      <c r="A30" s="2503"/>
      <c r="B30" s="75"/>
      <c r="C30" s="76"/>
      <c r="D30" s="2510"/>
      <c r="E30" s="2510"/>
      <c r="F30" s="2512"/>
      <c r="G30" s="2511"/>
      <c r="H30" s="2511"/>
      <c r="I30" s="2511"/>
      <c r="J30" s="2511"/>
      <c r="K30" s="2511"/>
      <c r="L30" s="2511"/>
      <c r="M30" s="2511"/>
      <c r="N30" s="2511"/>
      <c r="O30" s="2511"/>
      <c r="P30" s="2511"/>
      <c r="Q30" s="2511"/>
      <c r="R30" s="2511"/>
      <c r="S30" s="2505"/>
    </row>
    <row r="31" spans="1:25" s="1182" customFormat="1" ht="13.5" customHeight="1">
      <c r="A31" s="2503"/>
      <c r="B31" s="75"/>
      <c r="C31" s="75"/>
      <c r="D31" s="2519"/>
      <c r="E31" s="76"/>
      <c r="F31" s="2512"/>
      <c r="G31" s="2511"/>
      <c r="H31" s="2511"/>
      <c r="I31" s="2511"/>
      <c r="J31" s="2513"/>
      <c r="K31" s="2511"/>
      <c r="L31" s="2511"/>
      <c r="M31" s="2511"/>
      <c r="N31" s="2512"/>
      <c r="O31" s="2512"/>
      <c r="P31" s="2511"/>
      <c r="Q31" s="2511"/>
      <c r="R31" s="2511"/>
      <c r="S31" s="2505"/>
    </row>
    <row r="32" spans="1:25" s="1182" customFormat="1" ht="13.5" customHeight="1">
      <c r="A32" s="2503"/>
      <c r="B32" s="76"/>
      <c r="C32" s="76"/>
      <c r="D32" s="2510"/>
      <c r="E32" s="76"/>
      <c r="F32" s="2520"/>
      <c r="G32" s="2511"/>
      <c r="H32" s="2511"/>
      <c r="I32" s="2511"/>
      <c r="J32" s="2511"/>
      <c r="K32" s="2511"/>
      <c r="L32" s="2511"/>
      <c r="M32" s="2511"/>
      <c r="N32" s="2511"/>
      <c r="O32" s="2511"/>
      <c r="P32" s="2511"/>
      <c r="Q32" s="2511"/>
      <c r="R32" s="2511"/>
      <c r="S32" s="2505"/>
    </row>
    <row r="33" spans="1:19" s="1182" customFormat="1" ht="13.5" customHeight="1">
      <c r="A33" s="2503"/>
      <c r="B33" s="75"/>
      <c r="C33" s="75"/>
      <c r="D33" s="2519"/>
      <c r="E33" s="2510"/>
      <c r="F33" s="2512"/>
      <c r="G33" s="2511"/>
      <c r="H33" s="2512"/>
      <c r="I33" s="2511"/>
      <c r="J33" s="2513"/>
      <c r="K33" s="2511"/>
      <c r="L33" s="2511"/>
      <c r="M33" s="2511"/>
      <c r="N33" s="2512"/>
      <c r="O33" s="2512"/>
      <c r="P33" s="2511"/>
      <c r="Q33" s="2511"/>
      <c r="R33" s="2511"/>
      <c r="S33" s="2505"/>
    </row>
    <row r="34" spans="1:19" s="1182" customFormat="1" ht="13.5" customHeight="1">
      <c r="A34" s="2503"/>
      <c r="B34" s="76"/>
      <c r="C34" s="2510"/>
      <c r="D34" s="2510"/>
      <c r="E34" s="2510"/>
      <c r="F34" s="2520"/>
      <c r="G34" s="2511"/>
      <c r="H34" s="2511"/>
      <c r="I34" s="2511"/>
      <c r="J34" s="2511"/>
      <c r="K34" s="2511"/>
      <c r="L34" s="2511"/>
      <c r="M34" s="2511"/>
      <c r="N34" s="2511"/>
      <c r="O34" s="2511"/>
      <c r="P34" s="2511"/>
      <c r="Q34" s="2511"/>
      <c r="R34" s="2511"/>
      <c r="S34" s="2505"/>
    </row>
    <row r="35" spans="1:19" s="1182" customFormat="1" ht="13.5" customHeight="1">
      <c r="A35" s="2503"/>
      <c r="B35" s="75"/>
      <c r="C35" s="75"/>
      <c r="D35" s="2517"/>
      <c r="E35" s="76"/>
      <c r="F35" s="2512"/>
      <c r="G35" s="2511"/>
      <c r="H35" s="2511"/>
      <c r="I35" s="2511"/>
      <c r="J35" s="2513"/>
      <c r="K35" s="2511"/>
      <c r="L35" s="2511"/>
      <c r="M35" s="2511"/>
      <c r="N35" s="2512"/>
      <c r="O35" s="2512"/>
      <c r="P35" s="2511"/>
      <c r="Q35" s="2511"/>
      <c r="R35" s="2511"/>
      <c r="S35" s="2505"/>
    </row>
    <row r="36" spans="1:19" s="1182" customFormat="1" ht="13.5" customHeight="1">
      <c r="A36" s="2503"/>
      <c r="B36" s="75"/>
      <c r="C36" s="75"/>
      <c r="D36" s="76"/>
      <c r="E36" s="76"/>
      <c r="F36" s="2512"/>
      <c r="G36" s="2511"/>
      <c r="H36" s="2511"/>
      <c r="I36" s="2511"/>
      <c r="J36" s="2513"/>
      <c r="K36" s="2511"/>
      <c r="L36" s="2511"/>
      <c r="M36" s="2511"/>
      <c r="N36" s="2512"/>
      <c r="O36" s="2512"/>
      <c r="P36" s="2511"/>
      <c r="Q36" s="2511"/>
      <c r="R36" s="2511"/>
      <c r="S36" s="2505"/>
    </row>
    <row r="37" spans="1:19" s="1182" customFormat="1" ht="13.5" customHeight="1">
      <c r="A37" s="2503"/>
      <c r="B37" s="75"/>
      <c r="C37" s="75"/>
      <c r="D37" s="2517"/>
      <c r="E37" s="76"/>
      <c r="F37" s="2512"/>
      <c r="G37" s="2511"/>
      <c r="H37" s="2511"/>
      <c r="I37" s="2511"/>
      <c r="J37" s="2511"/>
      <c r="K37" s="2511"/>
      <c r="L37" s="2511"/>
      <c r="M37" s="2511"/>
      <c r="N37" s="2511"/>
      <c r="O37" s="2511"/>
      <c r="P37" s="2511"/>
      <c r="Q37" s="2511"/>
      <c r="R37" s="2511"/>
      <c r="S37" s="2505"/>
    </row>
    <row r="38" spans="1:19" s="1182" customFormat="1" ht="13.5" customHeight="1">
      <c r="A38" s="2503"/>
      <c r="B38" s="75"/>
      <c r="C38" s="75"/>
      <c r="D38" s="2517"/>
      <c r="E38" s="76"/>
      <c r="F38" s="2512"/>
      <c r="G38" s="2511"/>
      <c r="H38" s="2511"/>
      <c r="I38" s="2511"/>
      <c r="J38" s="2511"/>
      <c r="K38" s="2511"/>
      <c r="L38" s="2511"/>
      <c r="M38" s="2511"/>
      <c r="N38" s="2511"/>
      <c r="O38" s="2511"/>
      <c r="P38" s="2511"/>
      <c r="Q38" s="2511"/>
      <c r="R38" s="2511"/>
      <c r="S38" s="2505"/>
    </row>
    <row r="39" spans="1:19" s="1182" customFormat="1" ht="13.5" customHeight="1" thickBot="1">
      <c r="A39" s="2503"/>
      <c r="B39" s="76"/>
      <c r="C39" s="76"/>
      <c r="D39" s="76"/>
      <c r="E39" s="76"/>
      <c r="F39" s="2521">
        <v>141782.53946414127</v>
      </c>
      <c r="G39" s="2521"/>
      <c r="H39" s="2521">
        <v>110190.95435800002</v>
      </c>
      <c r="I39" s="2521"/>
      <c r="J39" s="2521">
        <v>44659.064805055124</v>
      </c>
      <c r="K39" s="2521"/>
      <c r="L39" s="2521">
        <v>4577.8720540766208</v>
      </c>
      <c r="M39" s="2521"/>
      <c r="N39" s="2521">
        <v>319.55226798423831</v>
      </c>
      <c r="O39" s="2521"/>
      <c r="P39" s="2521">
        <v>147503.52073729376</v>
      </c>
      <c r="Q39" s="2521"/>
      <c r="R39" s="2521">
        <v>449033.503686551</v>
      </c>
      <c r="S39" s="2505"/>
    </row>
    <row r="40" spans="1:19" s="1182" customFormat="1" ht="13.5" customHeight="1" thickTop="1">
      <c r="A40" s="2503"/>
      <c r="B40" s="75"/>
      <c r="C40" s="76"/>
      <c r="D40" s="76"/>
      <c r="E40" s="76"/>
      <c r="F40" s="2511"/>
      <c r="G40" s="2511"/>
      <c r="H40" s="2511"/>
      <c r="I40" s="2511"/>
      <c r="J40" s="2511"/>
      <c r="K40" s="2511"/>
      <c r="L40" s="2511"/>
      <c r="M40" s="2511"/>
      <c r="N40" s="2511"/>
      <c r="O40" s="2511"/>
      <c r="P40" s="2511"/>
      <c r="Q40" s="2511"/>
      <c r="R40" s="2511"/>
      <c r="S40" s="2505"/>
    </row>
    <row r="41" spans="1:19" s="1182" customFormat="1" ht="13.5" customHeight="1">
      <c r="A41" s="2503"/>
      <c r="B41" s="3282" t="s">
        <v>4713</v>
      </c>
      <c r="C41" s="3282"/>
      <c r="D41" s="3282"/>
      <c r="E41" s="3282"/>
      <c r="F41" s="3282"/>
      <c r="G41" s="3282"/>
      <c r="H41" s="3282"/>
      <c r="I41" s="3282"/>
      <c r="J41" s="3282"/>
      <c r="K41" s="3282"/>
      <c r="L41" s="3282"/>
      <c r="M41" s="3282"/>
      <c r="N41" s="3282"/>
      <c r="O41" s="2522"/>
      <c r="P41" s="2522"/>
      <c r="Q41" s="2522"/>
      <c r="R41" s="2522"/>
      <c r="S41" s="2505"/>
    </row>
    <row r="42" spans="1:19" s="1182" customFormat="1" ht="13.5" customHeight="1">
      <c r="A42" s="2503"/>
      <c r="B42" s="3282"/>
      <c r="C42" s="3282"/>
      <c r="D42" s="3282"/>
      <c r="E42" s="3282"/>
      <c r="F42" s="3282"/>
      <c r="G42" s="3282"/>
      <c r="H42" s="3282"/>
      <c r="I42" s="3282"/>
      <c r="J42" s="3282"/>
      <c r="K42" s="3282"/>
      <c r="L42" s="3282"/>
      <c r="M42" s="3282"/>
      <c r="N42" s="3282"/>
      <c r="O42" s="2504"/>
      <c r="P42" s="2504"/>
      <c r="Q42" s="2504"/>
      <c r="R42" s="2504"/>
      <c r="S42" s="2505"/>
    </row>
    <row r="43" spans="1:19" s="1182" customFormat="1" ht="13.5" customHeight="1">
      <c r="A43" s="2503"/>
      <c r="B43" s="75" t="s">
        <v>1338</v>
      </c>
      <c r="C43" s="76"/>
      <c r="D43" s="76"/>
      <c r="E43" s="76"/>
      <c r="F43" s="76"/>
      <c r="G43" s="76"/>
      <c r="H43" s="2504"/>
      <c r="I43" s="2504"/>
      <c r="J43" s="2504"/>
      <c r="K43" s="2504"/>
      <c r="L43" s="2504"/>
      <c r="M43" s="2504"/>
      <c r="N43" s="2504"/>
      <c r="O43" s="2504"/>
      <c r="P43" s="2504"/>
      <c r="Q43" s="2504"/>
      <c r="R43" s="2504"/>
      <c r="S43" s="2505"/>
    </row>
    <row r="44" spans="1:19" s="1182" customFormat="1" ht="13.5" customHeight="1">
      <c r="A44" s="2503" t="s">
        <v>1351</v>
      </c>
      <c r="B44" s="75" t="s">
        <v>1352</v>
      </c>
      <c r="C44" s="76"/>
      <c r="D44" s="76"/>
      <c r="E44" s="76"/>
      <c r="F44" s="76"/>
      <c r="G44" s="76"/>
      <c r="H44" s="2504"/>
      <c r="I44" s="2504"/>
      <c r="J44" s="2504"/>
      <c r="K44" s="2504"/>
      <c r="L44" s="2504"/>
      <c r="M44" s="2504"/>
      <c r="N44" s="2504"/>
      <c r="O44" s="2504"/>
      <c r="P44" s="2504"/>
      <c r="Q44" s="2504"/>
      <c r="R44" s="2504"/>
      <c r="S44" s="2505"/>
    </row>
    <row r="45" spans="1:19" s="1182" customFormat="1" ht="13.5" customHeight="1">
      <c r="A45" s="2503"/>
      <c r="B45" s="75"/>
      <c r="C45" s="76"/>
      <c r="D45" s="76"/>
      <c r="E45" s="76"/>
      <c r="F45" s="76"/>
      <c r="G45" s="76"/>
      <c r="H45" s="2504"/>
      <c r="I45" s="2504"/>
      <c r="J45" s="2504"/>
      <c r="K45" s="2504"/>
      <c r="L45" s="2504"/>
      <c r="M45" s="2504"/>
      <c r="N45" s="2504"/>
      <c r="O45" s="2504"/>
      <c r="P45" s="2504"/>
      <c r="Q45" s="2504"/>
      <c r="R45" s="2504"/>
      <c r="S45" s="2505"/>
    </row>
    <row r="46" spans="1:19" s="1182" customFormat="1" ht="13.5" customHeight="1">
      <c r="A46" s="2503"/>
      <c r="B46" s="75"/>
      <c r="C46" s="76"/>
      <c r="D46" s="76"/>
      <c r="E46" s="76"/>
      <c r="F46" s="76"/>
      <c r="G46" s="76"/>
      <c r="H46" s="2504"/>
      <c r="I46" s="2504"/>
      <c r="J46" s="2504"/>
      <c r="K46" s="2504"/>
      <c r="L46" s="2504"/>
      <c r="M46" s="2504"/>
      <c r="N46" s="2504"/>
      <c r="O46" s="2504"/>
      <c r="P46" s="2504"/>
      <c r="Q46" s="2504"/>
      <c r="R46" s="2504"/>
      <c r="S46" s="2505"/>
    </row>
    <row r="47" spans="1:19" s="1182" customFormat="1" ht="13.5" customHeight="1">
      <c r="A47" s="2523" t="s">
        <v>1339</v>
      </c>
      <c r="B47" s="75"/>
      <c r="C47" s="76"/>
      <c r="D47" s="76"/>
      <c r="E47" s="76"/>
      <c r="F47" s="76"/>
      <c r="G47" s="76"/>
      <c r="H47" s="2504"/>
      <c r="I47" s="2504"/>
      <c r="J47" s="2504"/>
      <c r="K47" s="2504"/>
      <c r="L47" s="2504"/>
      <c r="M47" s="2504"/>
      <c r="N47" s="2504"/>
      <c r="O47" s="2504"/>
      <c r="P47" s="2504"/>
      <c r="Q47" s="2504"/>
      <c r="R47" s="2504"/>
      <c r="S47" s="2505"/>
    </row>
    <row r="48" spans="1:19" ht="13.5" customHeight="1">
      <c r="A48" s="514"/>
      <c r="B48" s="1895"/>
      <c r="C48" s="1902"/>
      <c r="D48" s="1902"/>
      <c r="E48" s="1902"/>
      <c r="F48" s="1902"/>
      <c r="G48" s="1902"/>
      <c r="H48" s="2502"/>
      <c r="I48" s="2502"/>
      <c r="J48" s="2502"/>
      <c r="K48" s="2502"/>
      <c r="L48" s="2502"/>
      <c r="M48" s="2502"/>
      <c r="N48" s="2502"/>
      <c r="O48" s="2502"/>
      <c r="P48" s="2502"/>
      <c r="Q48" s="2502"/>
      <c r="R48" s="2502"/>
      <c r="S48" s="534"/>
    </row>
    <row r="49" spans="1:19" ht="15.75" thickBot="1">
      <c r="A49" s="517"/>
      <c r="B49" s="518"/>
      <c r="C49" s="1905"/>
      <c r="D49" s="1905"/>
      <c r="E49" s="1905"/>
      <c r="F49" s="1905"/>
      <c r="G49" s="1905"/>
      <c r="H49" s="2524"/>
      <c r="I49" s="2524"/>
      <c r="J49" s="2524" t="s">
        <v>3515</v>
      </c>
      <c r="K49" s="2524"/>
      <c r="L49" s="2524"/>
      <c r="M49" s="2524"/>
      <c r="N49" s="2524"/>
      <c r="O49" s="2524"/>
      <c r="P49" s="2524"/>
      <c r="Q49" s="2524"/>
      <c r="R49" s="2524"/>
      <c r="S49" s="540"/>
    </row>
    <row r="50" spans="1:19" ht="13.5" customHeight="1"/>
    <row r="51" spans="1:19" ht="13.5" customHeight="1"/>
    <row r="52" spans="1:19" ht="13.5" customHeight="1"/>
    <row r="73" spans="7:7">
      <c r="G73" s="537"/>
    </row>
    <row r="74" spans="7:7">
      <c r="G74" s="537"/>
    </row>
    <row r="75" spans="7:7" ht="15.75" thickBot="1">
      <c r="G75" s="537"/>
    </row>
    <row r="76" spans="7:7" ht="15" customHeight="1">
      <c r="G76" s="2525"/>
    </row>
    <row r="77" spans="7:7">
      <c r="G77" s="1902"/>
    </row>
    <row r="78" spans="7:7">
      <c r="G78" s="1902"/>
    </row>
    <row r="79" spans="7:7" ht="15" customHeight="1">
      <c r="G79" s="1902"/>
    </row>
    <row r="80" spans="7:7" ht="15.75" thickBot="1">
      <c r="G80" s="2526"/>
    </row>
    <row r="81" spans="7:7">
      <c r="G81" s="2527"/>
    </row>
    <row r="82" spans="7:7">
      <c r="G82" s="2527"/>
    </row>
    <row r="83" spans="7:7" ht="15" customHeight="1">
      <c r="G83" s="2527"/>
    </row>
    <row r="84" spans="7:7">
      <c r="G84" s="2527"/>
    </row>
    <row r="85" spans="7:7">
      <c r="G85" s="2527"/>
    </row>
    <row r="86" spans="7:7">
      <c r="G86" s="2527"/>
    </row>
    <row r="87" spans="7:7">
      <c r="G87" s="2527"/>
    </row>
    <row r="88" spans="7:7" ht="15.75">
      <c r="G88" s="2528"/>
    </row>
    <row r="89" spans="7:7">
      <c r="G89" s="2527"/>
    </row>
    <row r="90" spans="7:7">
      <c r="G90" s="2527"/>
    </row>
    <row r="91" spans="7:7">
      <c r="G91" s="2527"/>
    </row>
    <row r="92" spans="7:7" ht="15.75">
      <c r="G92" s="2528"/>
    </row>
    <row r="93" spans="7:7">
      <c r="G93" s="2527"/>
    </row>
    <row r="94" spans="7:7" ht="15.75">
      <c r="G94" s="2528"/>
    </row>
    <row r="95" spans="7:7">
      <c r="G95" s="2527"/>
    </row>
    <row r="96" spans="7:7">
      <c r="G96" s="2527"/>
    </row>
    <row r="97" spans="7:7">
      <c r="G97" s="2527"/>
    </row>
    <row r="98" spans="7:7">
      <c r="G98" s="2527"/>
    </row>
    <row r="99" spans="7:7">
      <c r="G99" s="2527"/>
    </row>
    <row r="100" spans="7:7">
      <c r="G100" s="2527"/>
    </row>
    <row r="101" spans="7:7">
      <c r="G101" s="2527"/>
    </row>
    <row r="102" spans="7:7">
      <c r="G102" s="2527"/>
    </row>
    <row r="103" spans="7:7">
      <c r="G103" s="2527"/>
    </row>
    <row r="104" spans="7:7">
      <c r="G104" s="2527"/>
    </row>
    <row r="105" spans="7:7">
      <c r="G105" s="2527"/>
    </row>
    <row r="106" spans="7:7">
      <c r="G106" s="2527"/>
    </row>
    <row r="107" spans="7:7">
      <c r="G107" s="2527"/>
    </row>
    <row r="108" spans="7:7">
      <c r="G108" s="2527"/>
    </row>
    <row r="109" spans="7:7">
      <c r="G109" s="2529"/>
    </row>
    <row r="110" spans="7:7">
      <c r="G110" s="1902"/>
    </row>
    <row r="111" spans="7:7">
      <c r="G111" s="1902"/>
    </row>
    <row r="112" spans="7:7">
      <c r="G112" s="1902"/>
    </row>
    <row r="113" spans="7:7">
      <c r="G113" s="1902"/>
    </row>
    <row r="114" spans="7:7">
      <c r="G114" s="1902"/>
    </row>
    <row r="115" spans="7:7">
      <c r="G115" s="1902"/>
    </row>
    <row r="116" spans="7:7">
      <c r="G116" s="1902"/>
    </row>
    <row r="117" spans="7:7" ht="15.75" thickBot="1">
      <c r="G117" s="2526"/>
    </row>
    <row r="118" spans="7:7">
      <c r="G118" s="537"/>
    </row>
  </sheetData>
  <mergeCells count="1">
    <mergeCell ref="B41:N42"/>
  </mergeCells>
  <phoneticPr fontId="58" type="noConversion"/>
  <pageMargins left="0.75" right="0.75" top="1" bottom="1" header="0.5" footer="0.5"/>
  <pageSetup scale="56"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2"/>
  <dimension ref="A1:G175"/>
  <sheetViews>
    <sheetView defaultGridColor="0" topLeftCell="A64" colorId="22" zoomScale="85" zoomScaleNormal="85" zoomScaleSheetLayoutView="50" workbookViewId="0">
      <selection activeCell="C30" sqref="C30"/>
    </sheetView>
  </sheetViews>
  <sheetFormatPr defaultColWidth="9.6640625" defaultRowHeight="15"/>
  <cols>
    <col min="1" max="1" width="4.6640625" style="83" customWidth="1"/>
    <col min="2" max="2" width="39" style="83" customWidth="1"/>
    <col min="3" max="3" width="11.33203125" style="83" customWidth="1"/>
    <col min="4" max="4" width="11.44140625" style="83" customWidth="1"/>
    <col min="5" max="5" width="16.33203125" style="83" customWidth="1"/>
    <col min="6" max="6" width="17.109375" style="83" bestFit="1" customWidth="1"/>
    <col min="7" max="16384" width="9.6640625" style="83"/>
  </cols>
  <sheetData>
    <row r="1" spans="1:7">
      <c r="A1" s="1219"/>
      <c r="B1" s="1220" t="s">
        <v>394</v>
      </c>
      <c r="C1" s="1222" t="s">
        <v>377</v>
      </c>
      <c r="D1" s="1220"/>
      <c r="E1" s="1221" t="s">
        <v>283</v>
      </c>
      <c r="F1" s="2467" t="s">
        <v>284</v>
      </c>
    </row>
    <row r="2" spans="1:7">
      <c r="A2" s="1240"/>
      <c r="B2" s="1828" t="s">
        <v>4729</v>
      </c>
      <c r="C2" s="1228" t="s">
        <v>1353</v>
      </c>
      <c r="D2" s="925"/>
      <c r="E2" s="1227" t="s">
        <v>286</v>
      </c>
      <c r="F2" s="1229"/>
    </row>
    <row r="3" spans="1:7" ht="15" customHeight="1">
      <c r="A3" s="1231"/>
      <c r="B3" s="1232"/>
      <c r="C3" s="1235" t="s">
        <v>287</v>
      </c>
      <c r="D3" s="951"/>
      <c r="E3" s="1710" t="s">
        <v>4855</v>
      </c>
      <c r="F3" s="754" t="s">
        <v>4567</v>
      </c>
    </row>
    <row r="4" spans="1:7" ht="15" customHeight="1">
      <c r="A4" s="2084" t="s">
        <v>850</v>
      </c>
      <c r="B4" s="1246"/>
      <c r="C4" s="1246"/>
      <c r="D4" s="1246"/>
      <c r="E4" s="1246"/>
      <c r="F4" s="1247"/>
    </row>
    <row r="5" spans="1:7">
      <c r="A5" s="2090"/>
      <c r="B5" s="2091"/>
      <c r="C5" s="2091"/>
      <c r="D5" s="2091"/>
      <c r="E5" s="2091"/>
      <c r="F5" s="2468"/>
    </row>
    <row r="6" spans="1:7">
      <c r="A6" s="1240"/>
      <c r="B6" s="2469" t="s">
        <v>851</v>
      </c>
      <c r="C6" s="2470"/>
      <c r="D6" s="2471" t="s">
        <v>852</v>
      </c>
      <c r="E6" s="2470"/>
      <c r="F6" s="2472"/>
    </row>
    <row r="7" spans="1:7">
      <c r="A7" s="1240"/>
      <c r="B7" s="2469" t="s">
        <v>465</v>
      </c>
      <c r="C7" s="2473"/>
      <c r="D7" s="2471" t="s">
        <v>466</v>
      </c>
      <c r="E7" s="2470"/>
      <c r="F7" s="2472"/>
    </row>
    <row r="8" spans="1:7">
      <c r="A8" s="1240"/>
      <c r="B8" s="2469" t="s">
        <v>467</v>
      </c>
      <c r="C8" s="2473"/>
      <c r="D8" s="2471" t="s">
        <v>468</v>
      </c>
      <c r="E8" s="2470"/>
      <c r="F8" s="2472"/>
    </row>
    <row r="9" spans="1:7">
      <c r="A9" s="1240"/>
      <c r="B9" s="2469" t="s">
        <v>469</v>
      </c>
      <c r="C9" s="2473"/>
      <c r="D9" s="2471" t="s">
        <v>470</v>
      </c>
      <c r="E9" s="2470"/>
      <c r="F9" s="2472"/>
    </row>
    <row r="10" spans="1:7">
      <c r="A10" s="1240"/>
      <c r="B10" s="2469" t="s">
        <v>385</v>
      </c>
      <c r="C10" s="2473"/>
      <c r="D10" s="2471" t="s">
        <v>386</v>
      </c>
      <c r="E10" s="2470"/>
      <c r="F10" s="2472"/>
    </row>
    <row r="11" spans="1:7">
      <c r="A11" s="1240"/>
      <c r="B11" s="2469" t="s">
        <v>387</v>
      </c>
      <c r="C11" s="2473"/>
      <c r="D11" s="2471" t="s">
        <v>388</v>
      </c>
      <c r="E11" s="2470"/>
      <c r="F11" s="2472"/>
    </row>
    <row r="12" spans="1:7">
      <c r="A12" s="1240"/>
      <c r="B12" s="2469" t="s">
        <v>1648</v>
      </c>
      <c r="C12" s="2473"/>
      <c r="D12" s="2471" t="s">
        <v>1649</v>
      </c>
      <c r="E12" s="2470"/>
      <c r="F12" s="2472"/>
    </row>
    <row r="13" spans="1:7">
      <c r="A13" s="1240"/>
      <c r="B13" s="2469" t="s">
        <v>1650</v>
      </c>
      <c r="C13" s="2473"/>
      <c r="D13" s="2471" t="s">
        <v>3072</v>
      </c>
      <c r="E13" s="2470"/>
      <c r="F13" s="2472"/>
    </row>
    <row r="14" spans="1:7">
      <c r="A14" s="1240"/>
      <c r="B14" s="2469" t="s">
        <v>1710</v>
      </c>
      <c r="C14" s="2473"/>
      <c r="D14" s="2471" t="s">
        <v>1711</v>
      </c>
      <c r="E14" s="2470"/>
      <c r="F14" s="2472"/>
    </row>
    <row r="15" spans="1:7">
      <c r="A15" s="1240"/>
      <c r="B15" s="2469" t="s">
        <v>1712</v>
      </c>
      <c r="C15" s="2473"/>
      <c r="D15" s="2471" t="s">
        <v>1713</v>
      </c>
      <c r="E15" s="2470"/>
      <c r="F15" s="2472"/>
    </row>
    <row r="16" spans="1:7">
      <c r="A16" s="1240"/>
      <c r="B16" s="2469" t="s">
        <v>429</v>
      </c>
      <c r="C16" s="2473"/>
      <c r="D16" s="2471" t="s">
        <v>430</v>
      </c>
      <c r="E16" s="2470"/>
      <c r="F16" s="2472"/>
      <c r="G16" s="2474"/>
    </row>
    <row r="17" spans="1:7">
      <c r="A17" s="2090"/>
      <c r="B17" s="2469" t="s">
        <v>1298</v>
      </c>
      <c r="C17" s="2473"/>
      <c r="D17" s="2471" t="s">
        <v>1299</v>
      </c>
      <c r="E17" s="2470"/>
      <c r="F17" s="2472"/>
      <c r="G17" s="2474"/>
    </row>
    <row r="18" spans="1:7">
      <c r="A18" s="2090"/>
      <c r="B18" s="2471" t="s">
        <v>1300</v>
      </c>
      <c r="C18" s="2473"/>
      <c r="D18" s="2471" t="s">
        <v>1301</v>
      </c>
      <c r="E18" s="2470"/>
      <c r="F18" s="2472"/>
      <c r="G18" s="2474"/>
    </row>
    <row r="19" spans="1:7">
      <c r="A19" s="2090"/>
      <c r="B19" s="2471" t="s">
        <v>1302</v>
      </c>
      <c r="C19" s="2473"/>
      <c r="D19" s="2471" t="s">
        <v>1303</v>
      </c>
      <c r="E19" s="2470"/>
      <c r="F19" s="2472"/>
      <c r="G19" s="2474"/>
    </row>
    <row r="20" spans="1:7">
      <c r="A20" s="1240"/>
      <c r="B20" s="2469" t="s">
        <v>1304</v>
      </c>
      <c r="C20" s="2473"/>
      <c r="D20" s="2471" t="s">
        <v>1305</v>
      </c>
      <c r="E20" s="2470"/>
      <c r="F20" s="2472"/>
      <c r="G20" s="2474"/>
    </row>
    <row r="21" spans="1:7">
      <c r="A21" s="1240"/>
      <c r="B21" s="2469" t="s">
        <v>1306</v>
      </c>
      <c r="C21" s="2473"/>
      <c r="D21" s="2471" t="s">
        <v>1307</v>
      </c>
      <c r="E21" s="2470"/>
      <c r="F21" s="2472"/>
      <c r="G21" s="2474"/>
    </row>
    <row r="22" spans="1:7">
      <c r="A22" s="1240"/>
      <c r="B22" s="2471" t="s">
        <v>1308</v>
      </c>
      <c r="C22" s="2473"/>
      <c r="D22" s="2471" t="s">
        <v>1309</v>
      </c>
      <c r="E22" s="2470"/>
      <c r="F22" s="2472"/>
      <c r="G22" s="2474"/>
    </row>
    <row r="23" spans="1:7">
      <c r="A23" s="1240"/>
      <c r="B23" s="2471" t="s">
        <v>1310</v>
      </c>
      <c r="C23" s="2473"/>
      <c r="D23" s="2471" t="s">
        <v>1244</v>
      </c>
      <c r="E23" s="2470"/>
      <c r="F23" s="2472"/>
      <c r="G23" s="2474"/>
    </row>
    <row r="24" spans="1:7">
      <c r="A24" s="1240"/>
      <c r="B24" s="2471" t="s">
        <v>1245</v>
      </c>
      <c r="C24" s="2473"/>
      <c r="D24" s="2471" t="s">
        <v>1246</v>
      </c>
      <c r="E24" s="2470"/>
      <c r="F24" s="2472"/>
      <c r="G24" s="2474"/>
    </row>
    <row r="25" spans="1:7">
      <c r="A25" s="1240"/>
      <c r="B25" s="2471" t="s">
        <v>1247</v>
      </c>
      <c r="C25" s="2473"/>
      <c r="D25" s="2471" t="s">
        <v>1248</v>
      </c>
      <c r="E25" s="2470"/>
      <c r="F25" s="2472"/>
      <c r="G25" s="2474"/>
    </row>
    <row r="26" spans="1:7">
      <c r="A26" s="1240"/>
      <c r="B26" s="2469" t="s">
        <v>1249</v>
      </c>
      <c r="C26" s="2473"/>
      <c r="D26" s="2471" t="s">
        <v>1250</v>
      </c>
      <c r="E26" s="2470"/>
      <c r="F26" s="2472"/>
      <c r="G26" s="2474"/>
    </row>
    <row r="27" spans="1:7">
      <c r="A27" s="1231"/>
      <c r="B27" s="2475"/>
      <c r="C27" s="2476"/>
      <c r="D27" s="2477"/>
      <c r="E27" s="2477"/>
      <c r="F27" s="2478"/>
      <c r="G27" s="2474"/>
    </row>
    <row r="28" spans="1:7">
      <c r="A28" s="1240"/>
      <c r="B28" s="2470" t="s">
        <v>1280</v>
      </c>
      <c r="C28" s="2479"/>
      <c r="D28" s="2471" t="s">
        <v>1281</v>
      </c>
      <c r="E28" s="2480"/>
      <c r="F28" s="2472" t="s">
        <v>1282</v>
      </c>
      <c r="G28" s="2474"/>
    </row>
    <row r="29" spans="1:7">
      <c r="A29" s="1240"/>
      <c r="B29" s="2470" t="s">
        <v>1283</v>
      </c>
      <c r="C29" s="2479"/>
      <c r="D29" s="2471" t="s">
        <v>1284</v>
      </c>
      <c r="E29" s="2480"/>
      <c r="F29" s="2472" t="s">
        <v>1285</v>
      </c>
      <c r="G29" s="2474"/>
    </row>
    <row r="30" spans="1:7">
      <c r="A30" s="1240"/>
      <c r="B30" s="2470"/>
      <c r="C30" s="2479"/>
      <c r="D30" s="2471" t="s">
        <v>1286</v>
      </c>
      <c r="E30" s="2480"/>
      <c r="F30" s="2472"/>
      <c r="G30" s="2474"/>
    </row>
    <row r="31" spans="1:7">
      <c r="A31" s="1240"/>
      <c r="B31" s="2470"/>
      <c r="C31" s="2479"/>
      <c r="D31" s="2471" t="s">
        <v>1287</v>
      </c>
      <c r="E31" s="2480"/>
      <c r="F31" s="2472"/>
      <c r="G31" s="2474"/>
    </row>
    <row r="32" spans="1:7">
      <c r="A32" s="1240"/>
      <c r="B32" s="2470"/>
      <c r="C32" s="2479"/>
      <c r="D32" s="2471" t="s">
        <v>1699</v>
      </c>
      <c r="E32" s="2479"/>
      <c r="F32" s="2481"/>
      <c r="G32" s="2474"/>
    </row>
    <row r="33" spans="1:7">
      <c r="A33" s="1240"/>
      <c r="B33" s="2470"/>
      <c r="C33" s="2479"/>
      <c r="D33" s="2471" t="s">
        <v>1700</v>
      </c>
      <c r="E33" s="2479"/>
      <c r="F33" s="2481"/>
      <c r="G33" s="2474"/>
    </row>
    <row r="34" spans="1:7">
      <c r="A34" s="1231"/>
      <c r="B34" s="2477"/>
      <c r="C34" s="2482"/>
      <c r="D34" s="2483" t="s">
        <v>1701</v>
      </c>
      <c r="E34" s="2482"/>
      <c r="F34" s="2484"/>
      <c r="G34" s="2474"/>
    </row>
    <row r="35" spans="1:7">
      <c r="A35" s="2102"/>
      <c r="B35" s="2091"/>
      <c r="C35" s="2097" t="s">
        <v>1702</v>
      </c>
      <c r="D35" s="2091"/>
      <c r="E35" s="2091"/>
      <c r="F35" s="2468"/>
      <c r="G35" s="2474"/>
    </row>
    <row r="36" spans="1:7">
      <c r="A36" s="2103" t="s">
        <v>290</v>
      </c>
      <c r="B36" s="2091"/>
      <c r="C36" s="1235" t="s">
        <v>1703</v>
      </c>
      <c r="D36" s="1233"/>
      <c r="E36" s="1233"/>
      <c r="F36" s="1155"/>
      <c r="G36" s="2474"/>
    </row>
    <row r="37" spans="1:7">
      <c r="A37" s="2103" t="s">
        <v>293</v>
      </c>
      <c r="B37" s="1251" t="s">
        <v>1704</v>
      </c>
      <c r="C37" s="2081" t="s">
        <v>2166</v>
      </c>
      <c r="D37" s="2079" t="s">
        <v>1705</v>
      </c>
      <c r="E37" s="1251" t="s">
        <v>1706</v>
      </c>
      <c r="F37" s="1229"/>
      <c r="G37" s="2474"/>
    </row>
    <row r="38" spans="1:7">
      <c r="A38" s="2102"/>
      <c r="B38" s="1251" t="s">
        <v>1707</v>
      </c>
      <c r="C38" s="2081" t="s">
        <v>1708</v>
      </c>
      <c r="D38" s="2079" t="s">
        <v>2163</v>
      </c>
      <c r="E38" s="1251" t="s">
        <v>2163</v>
      </c>
      <c r="F38" s="1253" t="s">
        <v>2165</v>
      </c>
      <c r="G38" s="2474"/>
    </row>
    <row r="39" spans="1:7">
      <c r="A39" s="2117"/>
      <c r="B39" s="1246" t="s">
        <v>1709</v>
      </c>
      <c r="C39" s="2485" t="s">
        <v>1861</v>
      </c>
      <c r="D39" s="2100" t="s">
        <v>1862</v>
      </c>
      <c r="E39" s="1246" t="s">
        <v>1863</v>
      </c>
      <c r="F39" s="2486" t="s">
        <v>838</v>
      </c>
      <c r="G39" s="2474"/>
    </row>
    <row r="40" spans="1:7">
      <c r="A40" s="2487" t="s">
        <v>677</v>
      </c>
      <c r="B40" s="1233" t="s">
        <v>3413</v>
      </c>
      <c r="C40" s="2488"/>
      <c r="D40" s="1232"/>
      <c r="E40" s="1233"/>
      <c r="F40" s="1258"/>
      <c r="G40" s="2474"/>
    </row>
    <row r="41" spans="1:7">
      <c r="A41" s="2487" t="s">
        <v>678</v>
      </c>
      <c r="B41" s="1233" t="s">
        <v>3414</v>
      </c>
      <c r="C41" s="2488"/>
      <c r="D41" s="1232"/>
      <c r="E41" s="1233"/>
      <c r="F41" s="1258"/>
      <c r="G41" s="2474"/>
    </row>
    <row r="42" spans="1:7">
      <c r="A42" s="2103" t="s">
        <v>679</v>
      </c>
      <c r="B42" s="1227" t="s">
        <v>3415</v>
      </c>
      <c r="C42" s="2489"/>
      <c r="D42" s="1226"/>
      <c r="E42" s="1227"/>
      <c r="F42" s="1229"/>
      <c r="G42" s="2474"/>
    </row>
    <row r="43" spans="1:7">
      <c r="A43" s="1116"/>
      <c r="B43" s="1233" t="s">
        <v>3416</v>
      </c>
      <c r="C43" s="2488"/>
      <c r="D43" s="1232"/>
      <c r="E43" s="1233"/>
      <c r="F43" s="1258"/>
      <c r="G43" s="2474"/>
    </row>
    <row r="44" spans="1:7" ht="15" customHeight="1">
      <c r="A44" s="2103" t="s">
        <v>680</v>
      </c>
      <c r="B44" s="2842"/>
      <c r="C44" s="2843"/>
      <c r="D44" s="2843"/>
      <c r="E44" s="2843"/>
      <c r="F44" s="2844"/>
      <c r="G44" s="2474"/>
    </row>
    <row r="45" spans="1:7">
      <c r="A45" s="2103" t="s">
        <v>681</v>
      </c>
      <c r="B45" s="2851" t="s">
        <v>4594</v>
      </c>
      <c r="C45" s="2846"/>
      <c r="D45" s="2846"/>
      <c r="E45" s="2846"/>
      <c r="F45" s="2847"/>
      <c r="G45" s="2474"/>
    </row>
    <row r="46" spans="1:7">
      <c r="A46" s="2103" t="s">
        <v>682</v>
      </c>
      <c r="B46" s="2851" t="s">
        <v>4595</v>
      </c>
      <c r="C46" s="2846"/>
      <c r="D46" s="2846"/>
      <c r="E46" s="2846"/>
      <c r="F46" s="2847"/>
      <c r="G46" s="2474"/>
    </row>
    <row r="47" spans="1:7">
      <c r="A47" s="2103" t="s">
        <v>683</v>
      </c>
      <c r="B47" s="2851" t="s">
        <v>4596</v>
      </c>
      <c r="C47" s="2846"/>
      <c r="D47" s="2846"/>
      <c r="E47" s="2846"/>
      <c r="F47" s="2847"/>
    </row>
    <row r="48" spans="1:7">
      <c r="A48" s="2103" t="s">
        <v>684</v>
      </c>
      <c r="B48" s="2851" t="s">
        <v>4714</v>
      </c>
      <c r="C48" s="2846"/>
      <c r="D48" s="2846"/>
      <c r="E48" s="2846"/>
      <c r="F48" s="2847"/>
    </row>
    <row r="49" spans="1:6">
      <c r="A49" s="2103" t="s">
        <v>685</v>
      </c>
      <c r="B49" s="2851" t="s">
        <v>4731</v>
      </c>
      <c r="C49" s="2846"/>
      <c r="D49" s="2846"/>
      <c r="E49" s="2846"/>
      <c r="F49" s="2847"/>
    </row>
    <row r="50" spans="1:6">
      <c r="A50" s="2103" t="s">
        <v>686</v>
      </c>
      <c r="B50" s="2845"/>
      <c r="C50" s="2846"/>
      <c r="D50" s="2846"/>
      <c r="E50" s="2846"/>
      <c r="F50" s="2847"/>
    </row>
    <row r="51" spans="1:6">
      <c r="A51" s="2103" t="s">
        <v>687</v>
      </c>
      <c r="B51" s="2845"/>
      <c r="C51" s="2846"/>
      <c r="D51" s="2846"/>
      <c r="E51" s="2846"/>
      <c r="F51" s="2847"/>
    </row>
    <row r="52" spans="1:6">
      <c r="A52" s="2103" t="s">
        <v>688</v>
      </c>
      <c r="B52" s="2845"/>
      <c r="C52" s="2846"/>
      <c r="D52" s="2846"/>
      <c r="E52" s="2846"/>
      <c r="F52" s="2847"/>
    </row>
    <row r="53" spans="1:6">
      <c r="A53" s="2103" t="s">
        <v>689</v>
      </c>
      <c r="B53" s="2845"/>
      <c r="C53" s="2846"/>
      <c r="D53" s="2846"/>
      <c r="E53" s="2846"/>
      <c r="F53" s="2847"/>
    </row>
    <row r="54" spans="1:6">
      <c r="A54" s="2103" t="s">
        <v>690</v>
      </c>
      <c r="B54" s="2845"/>
      <c r="C54" s="2846"/>
      <c r="D54" s="2846"/>
      <c r="E54" s="2846"/>
      <c r="F54" s="2847"/>
    </row>
    <row r="55" spans="1:6" ht="15.75" thickBot="1">
      <c r="A55" s="2490" t="s">
        <v>691</v>
      </c>
      <c r="B55" s="2848"/>
      <c r="C55" s="2849"/>
      <c r="D55" s="2849"/>
      <c r="E55" s="2849"/>
      <c r="F55" s="2850"/>
    </row>
    <row r="56" spans="1:6">
      <c r="A56" s="82"/>
      <c r="B56" s="2491"/>
      <c r="C56" s="1227"/>
      <c r="D56" s="1227"/>
      <c r="E56" s="1227"/>
      <c r="F56" s="1227"/>
    </row>
    <row r="57" spans="1:6">
      <c r="A57" s="82" t="s">
        <v>281</v>
      </c>
      <c r="B57" s="2491"/>
      <c r="C57" s="1227"/>
      <c r="D57" s="1227"/>
      <c r="E57" s="1227"/>
      <c r="F57" s="1227"/>
    </row>
    <row r="58" spans="1:6" ht="15.75" thickBot="1">
      <c r="A58" s="2091" t="s">
        <v>3417</v>
      </c>
      <c r="B58" s="2091"/>
      <c r="C58" s="2091"/>
      <c r="D58" s="2091"/>
      <c r="E58" s="2091"/>
      <c r="F58" s="2091"/>
    </row>
    <row r="59" spans="1:6">
      <c r="A59" s="1219"/>
      <c r="B59" s="1220" t="s">
        <v>394</v>
      </c>
      <c r="C59" s="1222" t="s">
        <v>377</v>
      </c>
      <c r="D59" s="1220"/>
      <c r="E59" s="1221" t="s">
        <v>283</v>
      </c>
      <c r="F59" s="2467" t="s">
        <v>284</v>
      </c>
    </row>
    <row r="60" spans="1:6">
      <c r="A60" s="1240"/>
      <c r="B60" s="1828" t="s">
        <v>4729</v>
      </c>
      <c r="C60" s="1228" t="s">
        <v>1353</v>
      </c>
      <c r="D60" s="1226"/>
      <c r="E60" s="1227" t="s">
        <v>286</v>
      </c>
      <c r="F60" s="1229"/>
    </row>
    <row r="61" spans="1:6">
      <c r="A61" s="1231"/>
      <c r="B61" s="1232"/>
      <c r="C61" s="1235" t="s">
        <v>287</v>
      </c>
      <c r="D61" s="1232"/>
      <c r="E61" s="1710" t="s">
        <v>4855</v>
      </c>
      <c r="F61" s="1159" t="s">
        <v>4567</v>
      </c>
    </row>
    <row r="62" spans="1:6">
      <c r="A62" s="2084" t="s">
        <v>3418</v>
      </c>
      <c r="B62" s="1246"/>
      <c r="C62" s="1246"/>
      <c r="D62" s="1246"/>
      <c r="E62" s="1246"/>
      <c r="F62" s="2486"/>
    </row>
    <row r="63" spans="1:6">
      <c r="A63" s="2103" t="s">
        <v>290</v>
      </c>
      <c r="B63" s="1227" t="s">
        <v>1704</v>
      </c>
      <c r="C63" s="2081" t="s">
        <v>2166</v>
      </c>
      <c r="D63" s="2079" t="s">
        <v>1705</v>
      </c>
      <c r="E63" s="1251" t="s">
        <v>1706</v>
      </c>
      <c r="F63" s="1229"/>
    </row>
    <row r="64" spans="1:6">
      <c r="A64" s="2103" t="s">
        <v>293</v>
      </c>
      <c r="B64" s="1251" t="s">
        <v>1707</v>
      </c>
      <c r="C64" s="2081" t="s">
        <v>1708</v>
      </c>
      <c r="D64" s="2079" t="s">
        <v>2163</v>
      </c>
      <c r="E64" s="1251" t="s">
        <v>2163</v>
      </c>
      <c r="F64" s="1253" t="s">
        <v>2165</v>
      </c>
    </row>
    <row r="65" spans="1:6">
      <c r="A65" s="2117"/>
      <c r="B65" s="1246" t="s">
        <v>1709</v>
      </c>
      <c r="C65" s="2485" t="s">
        <v>1861</v>
      </c>
      <c r="D65" s="2100" t="s">
        <v>1862</v>
      </c>
      <c r="E65" s="1246" t="s">
        <v>1863</v>
      </c>
      <c r="F65" s="2486" t="s">
        <v>838</v>
      </c>
    </row>
    <row r="66" spans="1:6">
      <c r="A66" s="2103" t="s">
        <v>692</v>
      </c>
      <c r="B66" s="1227" t="s">
        <v>4732</v>
      </c>
      <c r="C66" s="2489"/>
      <c r="D66" s="1226"/>
      <c r="E66" s="1227"/>
      <c r="F66" s="1229"/>
    </row>
    <row r="67" spans="1:6">
      <c r="A67" s="2103" t="s">
        <v>693</v>
      </c>
      <c r="B67" s="1227" t="s">
        <v>4585</v>
      </c>
      <c r="C67" s="2489"/>
      <c r="D67" s="1226"/>
      <c r="E67" s="1227"/>
      <c r="F67" s="1229"/>
    </row>
    <row r="68" spans="1:6">
      <c r="A68" s="2103" t="s">
        <v>1953</v>
      </c>
      <c r="B68" s="1227" t="s">
        <v>4586</v>
      </c>
      <c r="C68" s="2489"/>
      <c r="D68" s="1226"/>
      <c r="E68" s="1227"/>
      <c r="F68" s="1229"/>
    </row>
    <row r="69" spans="1:6">
      <c r="A69" s="2103" t="s">
        <v>1954</v>
      </c>
      <c r="B69" s="1227" t="s">
        <v>4587</v>
      </c>
      <c r="C69" s="2489"/>
      <c r="D69" s="1226"/>
      <c r="E69" s="1227"/>
      <c r="F69" s="1229"/>
    </row>
    <row r="70" spans="1:6">
      <c r="A70" s="2103" t="s">
        <v>1955</v>
      </c>
      <c r="B70" s="1227" t="s">
        <v>4588</v>
      </c>
      <c r="C70" s="2489"/>
      <c r="D70" s="1226"/>
      <c r="E70" s="1227"/>
      <c r="F70" s="1229"/>
    </row>
    <row r="71" spans="1:6">
      <c r="A71" s="2103" t="s">
        <v>1956</v>
      </c>
      <c r="B71" s="1227" t="s">
        <v>4589</v>
      </c>
      <c r="C71" s="2489"/>
      <c r="D71" s="1226"/>
      <c r="E71" s="1227"/>
      <c r="F71" s="1229"/>
    </row>
    <row r="72" spans="1:6">
      <c r="A72" s="2103" t="s">
        <v>1957</v>
      </c>
      <c r="B72" s="2492" t="s">
        <v>4733</v>
      </c>
      <c r="C72" s="2489"/>
      <c r="D72" s="1226"/>
      <c r="E72" s="1227"/>
      <c r="F72" s="1229"/>
    </row>
    <row r="73" spans="1:6" ht="15" customHeight="1">
      <c r="A73" s="2103" t="s">
        <v>1958</v>
      </c>
      <c r="B73" s="2492" t="s">
        <v>4590</v>
      </c>
      <c r="C73" s="2489"/>
      <c r="D73" s="1226"/>
      <c r="E73" s="1227"/>
      <c r="F73" s="1229"/>
    </row>
    <row r="74" spans="1:6">
      <c r="A74" s="2103" t="s">
        <v>1959</v>
      </c>
      <c r="B74" s="2492" t="s">
        <v>4591</v>
      </c>
      <c r="C74" s="2489"/>
      <c r="D74" s="1226"/>
      <c r="E74" s="1227"/>
      <c r="F74" s="1229"/>
    </row>
    <row r="75" spans="1:6">
      <c r="A75" s="2103" t="s">
        <v>475</v>
      </c>
      <c r="B75" s="2492" t="s">
        <v>4592</v>
      </c>
      <c r="C75" s="2489"/>
      <c r="D75" s="1226"/>
      <c r="E75" s="1227"/>
      <c r="F75" s="1229"/>
    </row>
    <row r="76" spans="1:6">
      <c r="A76" s="2103" t="s">
        <v>476</v>
      </c>
      <c r="B76" s="2492" t="s">
        <v>4593</v>
      </c>
      <c r="C76" s="2489"/>
      <c r="D76" s="1226"/>
      <c r="E76" s="1227"/>
      <c r="F76" s="1229"/>
    </row>
    <row r="77" spans="1:6">
      <c r="A77" s="2103" t="s">
        <v>477</v>
      </c>
      <c r="B77" s="2493"/>
      <c r="C77" s="2489"/>
      <c r="D77" s="1226"/>
      <c r="E77" s="1227"/>
      <c r="F77" s="1229"/>
    </row>
    <row r="78" spans="1:6">
      <c r="A78" s="2103" t="s">
        <v>478</v>
      </c>
      <c r="B78" s="2493"/>
      <c r="C78" s="2489"/>
      <c r="D78" s="1226"/>
      <c r="E78" s="1227"/>
      <c r="F78" s="1229"/>
    </row>
    <row r="79" spans="1:6">
      <c r="A79" s="2103" t="s">
        <v>479</v>
      </c>
      <c r="B79" s="2493"/>
      <c r="C79" s="2489"/>
      <c r="D79" s="1226"/>
      <c r="E79" s="1227"/>
      <c r="F79" s="1229"/>
    </row>
    <row r="80" spans="1:6">
      <c r="A80" s="2103" t="s">
        <v>480</v>
      </c>
      <c r="B80" s="2493"/>
      <c r="C80" s="2489"/>
      <c r="D80" s="1226"/>
      <c r="E80" s="1227"/>
      <c r="F80" s="1229"/>
    </row>
    <row r="81" spans="1:6">
      <c r="A81" s="2103" t="s">
        <v>481</v>
      </c>
      <c r="B81" s="2493"/>
      <c r="C81" s="2489"/>
      <c r="D81" s="1226"/>
      <c r="E81" s="1227"/>
      <c r="F81" s="1229"/>
    </row>
    <row r="82" spans="1:6">
      <c r="A82" s="2103" t="s">
        <v>482</v>
      </c>
      <c r="B82" s="2493"/>
      <c r="C82" s="2489"/>
      <c r="D82" s="1226"/>
      <c r="E82" s="1227"/>
      <c r="F82" s="1229"/>
    </row>
    <row r="83" spans="1:6">
      <c r="A83" s="2103" t="s">
        <v>483</v>
      </c>
      <c r="B83" s="2493"/>
      <c r="C83" s="2489"/>
      <c r="D83" s="1226"/>
      <c r="E83" s="1227"/>
      <c r="F83" s="1229"/>
    </row>
    <row r="84" spans="1:6">
      <c r="A84" s="2103" t="s">
        <v>484</v>
      </c>
      <c r="B84" s="2493"/>
      <c r="C84" s="2489"/>
      <c r="D84" s="1226"/>
      <c r="E84" s="1227"/>
      <c r="F84" s="1229"/>
    </row>
    <row r="85" spans="1:6">
      <c r="A85" s="2103" t="s">
        <v>485</v>
      </c>
      <c r="B85" s="2493"/>
      <c r="C85" s="2489"/>
      <c r="D85" s="1226"/>
      <c r="E85" s="1227"/>
      <c r="F85" s="1229"/>
    </row>
    <row r="86" spans="1:6">
      <c r="A86" s="2103" t="s">
        <v>486</v>
      </c>
      <c r="B86" s="2492"/>
      <c r="C86" s="2489"/>
      <c r="D86" s="1226"/>
      <c r="E86" s="1227"/>
      <c r="F86" s="1229"/>
    </row>
    <row r="87" spans="1:6">
      <c r="A87" s="2103" t="s">
        <v>487</v>
      </c>
      <c r="B87" s="2492"/>
      <c r="C87" s="2489"/>
      <c r="D87" s="1226"/>
      <c r="E87" s="1227"/>
      <c r="F87" s="1229"/>
    </row>
    <row r="88" spans="1:6">
      <c r="A88" s="2103" t="s">
        <v>488</v>
      </c>
      <c r="B88" s="1227"/>
      <c r="C88" s="2489"/>
      <c r="D88" s="1226"/>
      <c r="E88" s="1227"/>
      <c r="F88" s="1229"/>
    </row>
    <row r="89" spans="1:6">
      <c r="A89" s="2103" t="s">
        <v>489</v>
      </c>
      <c r="B89" s="1227"/>
      <c r="C89" s="2489"/>
      <c r="D89" s="1226"/>
      <c r="E89" s="1227"/>
      <c r="F89" s="1229"/>
    </row>
    <row r="90" spans="1:6">
      <c r="A90" s="2103" t="s">
        <v>490</v>
      </c>
      <c r="B90" s="1227"/>
      <c r="C90" s="2489"/>
      <c r="D90" s="1226"/>
      <c r="E90" s="1227"/>
      <c r="F90" s="1229"/>
    </row>
    <row r="91" spans="1:6">
      <c r="A91" s="2103" t="s">
        <v>491</v>
      </c>
      <c r="B91" s="1227"/>
      <c r="C91" s="2489"/>
      <c r="D91" s="1226"/>
      <c r="E91" s="1227"/>
      <c r="F91" s="1229"/>
    </row>
    <row r="92" spans="1:6">
      <c r="A92" s="2103" t="s">
        <v>492</v>
      </c>
      <c r="B92" s="1227"/>
      <c r="C92" s="2489"/>
      <c r="D92" s="1226"/>
      <c r="E92" s="1227"/>
      <c r="F92" s="1229"/>
    </row>
    <row r="93" spans="1:6">
      <c r="A93" s="2103" t="s">
        <v>493</v>
      </c>
      <c r="B93" s="1227"/>
      <c r="C93" s="2489"/>
      <c r="D93" s="1226"/>
      <c r="E93" s="1227"/>
      <c r="F93" s="1229"/>
    </row>
    <row r="94" spans="1:6">
      <c r="A94" s="2103" t="s">
        <v>494</v>
      </c>
      <c r="B94" s="1227"/>
      <c r="C94" s="2489"/>
      <c r="D94" s="1226"/>
      <c r="E94" s="1227"/>
      <c r="F94" s="1229"/>
    </row>
    <row r="95" spans="1:6">
      <c r="A95" s="2103" t="s">
        <v>495</v>
      </c>
      <c r="B95" s="1227"/>
      <c r="C95" s="2489"/>
      <c r="D95" s="1226"/>
      <c r="E95" s="1227"/>
      <c r="F95" s="1229"/>
    </row>
    <row r="96" spans="1:6">
      <c r="A96" s="2103" t="s">
        <v>496</v>
      </c>
      <c r="B96" s="1227"/>
      <c r="C96" s="2489"/>
      <c r="D96" s="1226"/>
      <c r="E96" s="1227"/>
      <c r="F96" s="1229"/>
    </row>
    <row r="97" spans="1:6">
      <c r="A97" s="2103" t="s">
        <v>497</v>
      </c>
      <c r="B97" s="1227"/>
      <c r="C97" s="2489"/>
      <c r="D97" s="1226"/>
      <c r="E97" s="1227"/>
      <c r="F97" s="1229"/>
    </row>
    <row r="98" spans="1:6">
      <c r="A98" s="2103" t="s">
        <v>3419</v>
      </c>
      <c r="B98" s="1227"/>
      <c r="C98" s="2489"/>
      <c r="D98" s="1226"/>
      <c r="E98" s="1227"/>
      <c r="F98" s="1229"/>
    </row>
    <row r="99" spans="1:6">
      <c r="A99" s="2103" t="s">
        <v>3420</v>
      </c>
      <c r="B99" s="1227"/>
      <c r="C99" s="2489"/>
      <c r="D99" s="1226"/>
      <c r="E99" s="1227"/>
      <c r="F99" s="1229"/>
    </row>
    <row r="100" spans="1:6">
      <c r="A100" s="2487" t="s">
        <v>3421</v>
      </c>
      <c r="B100" s="1233"/>
      <c r="C100" s="2488"/>
      <c r="D100" s="1232"/>
      <c r="E100" s="1233"/>
      <c r="F100" s="1258"/>
    </row>
    <row r="101" spans="1:6">
      <c r="A101" s="513"/>
      <c r="B101" s="82"/>
      <c r="C101" s="82"/>
      <c r="D101" s="82"/>
      <c r="E101" s="82"/>
      <c r="F101" s="609"/>
    </row>
    <row r="102" spans="1:6">
      <c r="A102" s="513"/>
      <c r="B102" s="82"/>
      <c r="C102" s="82"/>
      <c r="D102" s="82"/>
      <c r="E102" s="82"/>
      <c r="F102" s="609"/>
    </row>
    <row r="103" spans="1:6">
      <c r="A103" s="513"/>
      <c r="B103" s="82"/>
      <c r="C103" s="82"/>
      <c r="D103" s="82"/>
      <c r="E103" s="82"/>
      <c r="F103" s="609"/>
    </row>
    <row r="104" spans="1:6">
      <c r="A104" s="513"/>
      <c r="B104" s="82"/>
      <c r="C104" s="82"/>
      <c r="D104" s="82"/>
      <c r="E104" s="82"/>
      <c r="F104" s="609"/>
    </row>
    <row r="105" spans="1:6">
      <c r="A105" s="513"/>
      <c r="B105" s="82"/>
      <c r="C105" s="82"/>
      <c r="D105" s="82"/>
      <c r="E105" s="82"/>
      <c r="F105" s="609"/>
    </row>
    <row r="106" spans="1:6">
      <c r="A106" s="513"/>
      <c r="B106" s="82"/>
      <c r="C106" s="82"/>
      <c r="D106" s="82"/>
      <c r="E106" s="82"/>
      <c r="F106" s="609"/>
    </row>
    <row r="107" spans="1:6">
      <c r="A107" s="513"/>
      <c r="B107" s="82"/>
      <c r="C107" s="82"/>
      <c r="D107" s="82"/>
      <c r="E107" s="82"/>
      <c r="F107" s="609"/>
    </row>
    <row r="108" spans="1:6">
      <c r="A108" s="513"/>
      <c r="B108" s="82"/>
      <c r="C108" s="82"/>
      <c r="D108" s="82"/>
      <c r="E108" s="82"/>
      <c r="F108" s="609"/>
    </row>
    <row r="109" spans="1:6">
      <c r="A109" s="513"/>
      <c r="B109" s="82"/>
      <c r="C109" s="82"/>
      <c r="D109" s="82"/>
      <c r="E109" s="82"/>
      <c r="F109" s="609"/>
    </row>
    <row r="110" spans="1:6">
      <c r="A110" s="513"/>
      <c r="B110" s="82"/>
      <c r="C110" s="82"/>
      <c r="D110" s="82"/>
      <c r="E110" s="82"/>
      <c r="F110" s="609"/>
    </row>
    <row r="111" spans="1:6">
      <c r="A111" s="513"/>
      <c r="B111" s="82"/>
      <c r="C111" s="82"/>
      <c r="D111" s="82"/>
      <c r="E111" s="82"/>
      <c r="F111" s="609"/>
    </row>
    <row r="112" spans="1:6" ht="15.75" thickBot="1">
      <c r="A112" s="610"/>
      <c r="B112" s="611"/>
      <c r="C112" s="611"/>
      <c r="D112" s="611"/>
      <c r="E112" s="611"/>
      <c r="F112" s="612"/>
    </row>
    <row r="113" spans="1:6">
      <c r="A113" s="82"/>
      <c r="B113" s="82"/>
      <c r="C113" s="82"/>
      <c r="D113" s="82"/>
      <c r="E113" s="82"/>
      <c r="F113" s="82"/>
    </row>
    <row r="114" spans="1:6">
      <c r="A114" s="82" t="s">
        <v>3422</v>
      </c>
      <c r="B114" s="82"/>
      <c r="C114" s="82"/>
      <c r="D114" s="82"/>
      <c r="E114" s="82"/>
      <c r="F114" s="82"/>
    </row>
    <row r="115" spans="1:6">
      <c r="A115" s="607" t="s">
        <v>3423</v>
      </c>
      <c r="B115" s="607"/>
      <c r="C115" s="607"/>
      <c r="D115" s="607"/>
      <c r="E115" s="607"/>
      <c r="F115" s="607"/>
    </row>
    <row r="116" spans="1:6">
      <c r="A116" s="82"/>
      <c r="B116" s="82"/>
      <c r="C116" s="1227"/>
      <c r="D116" s="1227"/>
      <c r="E116" s="1227"/>
      <c r="F116" s="1227"/>
    </row>
    <row r="117" spans="1:6" ht="15.75">
      <c r="A117" s="2494" t="s">
        <v>2750</v>
      </c>
      <c r="B117" s="82"/>
      <c r="C117" s="1227"/>
      <c r="D117" s="1227"/>
      <c r="E117" s="1227"/>
      <c r="F117" s="1227"/>
    </row>
    <row r="118" spans="1:6">
      <c r="A118" s="82"/>
      <c r="B118" s="82"/>
      <c r="C118" s="1227"/>
      <c r="D118" s="1227"/>
      <c r="E118" s="1227"/>
      <c r="F118" s="1227"/>
    </row>
    <row r="119" spans="1:6">
      <c r="A119" s="1227"/>
      <c r="B119" s="2491"/>
      <c r="C119" s="1227"/>
      <c r="D119" s="1227"/>
      <c r="E119" s="1227"/>
      <c r="F119" s="1227"/>
    </row>
    <row r="120" spans="1:6" ht="15.75" thickBot="1">
      <c r="A120" s="1227"/>
      <c r="B120" s="82" t="s">
        <v>4729</v>
      </c>
      <c r="C120" s="1227"/>
      <c r="D120" s="1227"/>
      <c r="E120" s="1710" t="s">
        <v>4855</v>
      </c>
      <c r="F120" s="83" t="s">
        <v>4567</v>
      </c>
    </row>
    <row r="121" spans="1:6">
      <c r="A121" s="1219"/>
      <c r="B121" s="1221"/>
      <c r="C121" s="1221"/>
      <c r="D121" s="1221"/>
      <c r="E121" s="1221"/>
      <c r="F121" s="1225"/>
    </row>
    <row r="122" spans="1:6" ht="15.75">
      <c r="A122" s="2495" t="s">
        <v>3587</v>
      </c>
      <c r="B122" s="2464"/>
      <c r="C122" s="2464"/>
      <c r="D122" s="2464"/>
      <c r="E122" s="2464"/>
      <c r="F122" s="2496"/>
    </row>
    <row r="123" spans="1:6" ht="15.75">
      <c r="A123" s="2495" t="s">
        <v>1536</v>
      </c>
      <c r="B123" s="2464"/>
      <c r="C123" s="2464"/>
      <c r="D123" s="2464"/>
      <c r="E123" s="2464"/>
      <c r="F123" s="2496"/>
    </row>
    <row r="124" spans="1:6">
      <c r="A124" s="2084"/>
      <c r="B124" s="1246"/>
      <c r="C124" s="1246"/>
      <c r="D124" s="1246"/>
      <c r="E124" s="1246"/>
      <c r="F124" s="1247"/>
    </row>
    <row r="125" spans="1:6">
      <c r="A125" s="1240"/>
      <c r="B125" s="1227"/>
      <c r="C125" s="1227"/>
      <c r="D125" s="1227"/>
      <c r="E125" s="1227"/>
      <c r="F125" s="1230"/>
    </row>
    <row r="126" spans="1:6">
      <c r="A126" s="1240"/>
      <c r="B126" s="1227"/>
      <c r="C126" s="1227"/>
      <c r="D126" s="1227"/>
      <c r="E126" s="1227"/>
      <c r="F126" s="1230"/>
    </row>
    <row r="127" spans="1:6">
      <c r="A127" s="1240"/>
      <c r="B127" s="2091"/>
      <c r="C127" s="2091"/>
      <c r="D127" s="2091"/>
      <c r="E127" s="2091"/>
      <c r="F127" s="2468"/>
    </row>
    <row r="128" spans="1:6">
      <c r="A128" s="1240"/>
      <c r="B128" s="1227"/>
      <c r="C128" s="1227"/>
      <c r="D128" s="1227"/>
      <c r="E128" s="1227"/>
      <c r="F128" s="1230"/>
    </row>
    <row r="129" spans="1:6">
      <c r="A129" s="1240"/>
      <c r="B129" s="1227"/>
      <c r="C129" s="1227"/>
      <c r="D129" s="1227"/>
      <c r="E129" s="1227"/>
      <c r="F129" s="1230"/>
    </row>
    <row r="130" spans="1:6">
      <c r="A130" s="1240"/>
      <c r="B130" s="1227"/>
      <c r="C130" s="1227"/>
      <c r="D130" s="1227"/>
      <c r="E130" s="1227"/>
      <c r="F130" s="1230"/>
    </row>
    <row r="131" spans="1:6">
      <c r="A131" s="1240"/>
      <c r="B131" s="1227"/>
      <c r="C131" s="1227"/>
      <c r="D131" s="1227"/>
      <c r="E131" s="1227"/>
      <c r="F131" s="1230"/>
    </row>
    <row r="132" spans="1:6">
      <c r="A132" s="1240"/>
      <c r="B132" s="1227"/>
      <c r="C132" s="1227"/>
      <c r="D132" s="1227"/>
      <c r="E132" s="1227"/>
      <c r="F132" s="1230"/>
    </row>
    <row r="133" spans="1:6">
      <c r="A133" s="1240"/>
      <c r="B133" s="1227"/>
      <c r="C133" s="1227"/>
      <c r="D133" s="1227"/>
      <c r="E133" s="1227"/>
      <c r="F133" s="1230"/>
    </row>
    <row r="134" spans="1:6">
      <c r="A134" s="1240"/>
      <c r="B134" s="1227"/>
      <c r="C134" s="1227"/>
      <c r="D134" s="1227"/>
      <c r="E134" s="1227"/>
      <c r="F134" s="1230"/>
    </row>
    <row r="135" spans="1:6">
      <c r="A135" s="1240"/>
      <c r="B135" s="1227"/>
      <c r="C135" s="1227"/>
      <c r="D135" s="1227"/>
      <c r="E135" s="1227"/>
      <c r="F135" s="1230"/>
    </row>
    <row r="136" spans="1:6">
      <c r="A136" s="1240"/>
      <c r="B136" s="1227"/>
      <c r="C136" s="2091"/>
      <c r="D136" s="2091"/>
      <c r="E136" s="2091"/>
      <c r="F136" s="2468"/>
    </row>
    <row r="137" spans="1:6">
      <c r="A137" s="1240"/>
      <c r="B137" s="1227"/>
      <c r="C137" s="1227"/>
      <c r="D137" s="1227"/>
      <c r="E137" s="1227"/>
      <c r="F137" s="1230"/>
    </row>
    <row r="138" spans="1:6">
      <c r="A138" s="1240"/>
      <c r="B138" s="1227"/>
      <c r="C138" s="1227"/>
      <c r="D138" s="1227"/>
      <c r="E138" s="1227"/>
      <c r="F138" s="1230"/>
    </row>
    <row r="139" spans="1:6">
      <c r="A139" s="1240"/>
      <c r="B139" s="1227"/>
      <c r="C139" s="1227"/>
      <c r="D139" s="1227"/>
      <c r="E139" s="1227"/>
      <c r="F139" s="1230"/>
    </row>
    <row r="140" spans="1:6">
      <c r="A140" s="1240"/>
      <c r="B140" s="1227"/>
      <c r="C140" s="1227"/>
      <c r="D140" s="1227"/>
      <c r="E140" s="1227"/>
      <c r="F140" s="1230"/>
    </row>
    <row r="141" spans="1:6">
      <c r="A141" s="1240"/>
      <c r="B141" s="1227"/>
      <c r="C141" s="1227"/>
      <c r="D141" s="1227"/>
      <c r="E141" s="1227"/>
      <c r="F141" s="1230"/>
    </row>
    <row r="142" spans="1:6">
      <c r="A142" s="1240"/>
      <c r="B142" s="1227"/>
      <c r="C142" s="1227"/>
      <c r="D142" s="1227"/>
      <c r="E142" s="1227"/>
      <c r="F142" s="1230"/>
    </row>
    <row r="143" spans="1:6">
      <c r="A143" s="1240"/>
      <c r="B143" s="1227"/>
      <c r="C143" s="1227"/>
      <c r="D143" s="1227"/>
      <c r="E143" s="1227"/>
      <c r="F143" s="1230"/>
    </row>
    <row r="144" spans="1:6">
      <c r="A144" s="1240"/>
      <c r="B144" s="1227"/>
      <c r="C144" s="1227"/>
      <c r="D144" s="1227"/>
      <c r="E144" s="1227"/>
      <c r="F144" s="1230"/>
    </row>
    <row r="145" spans="1:6">
      <c r="A145" s="1240"/>
      <c r="B145" s="1227"/>
      <c r="C145" s="1227"/>
      <c r="D145" s="1227"/>
      <c r="E145" s="1227"/>
      <c r="F145" s="1230"/>
    </row>
    <row r="146" spans="1:6">
      <c r="A146" s="1240"/>
      <c r="B146" s="1227"/>
      <c r="C146" s="1227"/>
      <c r="D146" s="1227"/>
      <c r="E146" s="1227"/>
      <c r="F146" s="1230"/>
    </row>
    <row r="147" spans="1:6">
      <c r="A147" s="1240"/>
      <c r="B147" s="1227"/>
      <c r="C147" s="1227"/>
      <c r="D147" s="1227"/>
      <c r="E147" s="1227"/>
      <c r="F147" s="1230"/>
    </row>
    <row r="148" spans="1:6">
      <c r="A148" s="1240"/>
      <c r="B148" s="1227"/>
      <c r="C148" s="1227"/>
      <c r="D148" s="1227"/>
      <c r="E148" s="1227"/>
      <c r="F148" s="1230"/>
    </row>
    <row r="149" spans="1:6">
      <c r="A149" s="1240"/>
      <c r="B149" s="1227"/>
      <c r="C149" s="1227"/>
      <c r="D149" s="1227"/>
      <c r="E149" s="1227"/>
      <c r="F149" s="1230"/>
    </row>
    <row r="150" spans="1:6">
      <c r="A150" s="1240"/>
      <c r="B150" s="1227"/>
      <c r="C150" s="1227"/>
      <c r="D150" s="1227"/>
      <c r="E150" s="1227"/>
      <c r="F150" s="1230"/>
    </row>
    <row r="151" spans="1:6">
      <c r="A151" s="1240"/>
      <c r="B151" s="1227"/>
      <c r="C151" s="1227"/>
      <c r="D151" s="1227"/>
      <c r="E151" s="1227"/>
      <c r="F151" s="1230"/>
    </row>
    <row r="152" spans="1:6">
      <c r="A152" s="1240"/>
      <c r="B152" s="1227"/>
      <c r="C152" s="1227"/>
      <c r="D152" s="1227"/>
      <c r="E152" s="1227"/>
      <c r="F152" s="1230"/>
    </row>
    <row r="153" spans="1:6">
      <c r="A153" s="1240"/>
      <c r="B153" s="1227"/>
      <c r="C153" s="1227"/>
      <c r="D153" s="1227"/>
      <c r="E153" s="1227"/>
      <c r="F153" s="1230"/>
    </row>
    <row r="154" spans="1:6">
      <c r="A154" s="1240"/>
      <c r="B154" s="1227"/>
      <c r="C154" s="1227"/>
      <c r="D154" s="1227"/>
      <c r="E154" s="1227"/>
      <c r="F154" s="1230"/>
    </row>
    <row r="155" spans="1:6">
      <c r="A155" s="1240"/>
      <c r="B155" s="1227"/>
      <c r="C155" s="1227"/>
      <c r="D155" s="1227"/>
      <c r="E155" s="1227"/>
      <c r="F155" s="1230"/>
    </row>
    <row r="156" spans="1:6">
      <c r="A156" s="1240"/>
      <c r="B156" s="1227"/>
      <c r="C156" s="1227"/>
      <c r="D156" s="1227"/>
      <c r="E156" s="1227"/>
      <c r="F156" s="1230"/>
    </row>
    <row r="157" spans="1:6">
      <c r="A157" s="1240"/>
      <c r="B157" s="1227"/>
      <c r="C157" s="1227"/>
      <c r="D157" s="1227"/>
      <c r="E157" s="1227"/>
      <c r="F157" s="1230"/>
    </row>
    <row r="158" spans="1:6">
      <c r="A158" s="1240"/>
      <c r="B158" s="1227"/>
      <c r="C158" s="1227"/>
      <c r="D158" s="1227"/>
      <c r="E158" s="1227"/>
      <c r="F158" s="1230"/>
    </row>
    <row r="159" spans="1:6">
      <c r="A159" s="1240"/>
      <c r="B159" s="1227"/>
      <c r="C159" s="1227"/>
      <c r="D159" s="1227"/>
      <c r="E159" s="1227"/>
      <c r="F159" s="1230"/>
    </row>
    <row r="160" spans="1:6">
      <c r="A160" s="1240"/>
      <c r="B160" s="1227"/>
      <c r="C160" s="1227"/>
      <c r="D160" s="1227"/>
      <c r="E160" s="1227"/>
      <c r="F160" s="1230"/>
    </row>
    <row r="161" spans="1:6">
      <c r="A161" s="1240"/>
      <c r="B161" s="1227"/>
      <c r="C161" s="1227"/>
      <c r="D161" s="1227"/>
      <c r="E161" s="1227"/>
      <c r="F161" s="1230"/>
    </row>
    <row r="162" spans="1:6">
      <c r="A162" s="1240"/>
      <c r="B162" s="1227"/>
      <c r="C162" s="1227"/>
      <c r="D162" s="1227"/>
      <c r="E162" s="1227"/>
      <c r="F162" s="1230"/>
    </row>
    <row r="163" spans="1:6">
      <c r="A163" s="513"/>
      <c r="B163" s="82"/>
      <c r="C163" s="82"/>
      <c r="D163" s="82"/>
      <c r="E163" s="82"/>
      <c r="F163" s="609"/>
    </row>
    <row r="164" spans="1:6">
      <c r="A164" s="513"/>
      <c r="B164" s="82"/>
      <c r="C164" s="82"/>
      <c r="D164" s="82"/>
      <c r="E164" s="82"/>
      <c r="F164" s="609"/>
    </row>
    <row r="165" spans="1:6">
      <c r="A165" s="513"/>
      <c r="B165" s="82"/>
      <c r="C165" s="82"/>
      <c r="D165" s="82"/>
      <c r="E165" s="82"/>
      <c r="F165" s="609"/>
    </row>
    <row r="166" spans="1:6">
      <c r="A166" s="513"/>
      <c r="B166" s="82"/>
      <c r="C166" s="82"/>
      <c r="D166" s="82"/>
      <c r="E166" s="82"/>
      <c r="F166" s="609"/>
    </row>
    <row r="167" spans="1:6">
      <c r="A167" s="513"/>
      <c r="B167" s="82"/>
      <c r="C167" s="82"/>
      <c r="D167" s="82"/>
      <c r="E167" s="82"/>
      <c r="F167" s="609"/>
    </row>
    <row r="168" spans="1:6">
      <c r="A168" s="513"/>
      <c r="B168" s="82"/>
      <c r="C168" s="82"/>
      <c r="D168" s="82"/>
      <c r="E168" s="82"/>
      <c r="F168" s="609"/>
    </row>
    <row r="169" spans="1:6">
      <c r="A169" s="513"/>
      <c r="B169" s="82"/>
      <c r="C169" s="82"/>
      <c r="D169" s="82"/>
      <c r="E169" s="82"/>
      <c r="F169" s="609"/>
    </row>
    <row r="170" spans="1:6">
      <c r="A170" s="513"/>
      <c r="B170" s="82"/>
      <c r="C170" s="82"/>
      <c r="D170" s="82"/>
      <c r="E170" s="82"/>
      <c r="F170" s="609"/>
    </row>
    <row r="171" spans="1:6">
      <c r="A171" s="513"/>
      <c r="B171" s="82"/>
      <c r="C171" s="82"/>
      <c r="D171" s="82"/>
      <c r="E171" s="82"/>
      <c r="F171" s="609"/>
    </row>
    <row r="172" spans="1:6" ht="15.75" thickBot="1">
      <c r="A172" s="610"/>
      <c r="B172" s="611"/>
      <c r="C172" s="611"/>
      <c r="D172" s="611"/>
      <c r="E172" s="611"/>
      <c r="F172" s="612"/>
    </row>
    <row r="173" spans="1:6">
      <c r="A173" s="82"/>
      <c r="B173" s="82"/>
      <c r="C173" s="82"/>
      <c r="D173" s="82"/>
      <c r="E173" s="82"/>
      <c r="F173" s="82"/>
    </row>
    <row r="174" spans="1:6">
      <c r="A174" s="82" t="s">
        <v>278</v>
      </c>
      <c r="B174" s="82"/>
      <c r="C174" s="82"/>
      <c r="D174" s="82"/>
      <c r="E174" s="82"/>
      <c r="F174" s="82"/>
    </row>
    <row r="175" spans="1:6">
      <c r="A175" s="607" t="s">
        <v>1537</v>
      </c>
      <c r="B175" s="607"/>
      <c r="C175" s="607"/>
      <c r="D175" s="607"/>
      <c r="E175" s="607"/>
      <c r="F175" s="607"/>
    </row>
  </sheetData>
  <phoneticPr fontId="0" type="noConversion"/>
  <printOptions horizontalCentered="1" verticalCentered="1"/>
  <pageMargins left="0.5" right="0.5" top="0" bottom="0" header="0.25" footer="0.25"/>
  <pageSetup scale="80" fitToHeight="3" orientation="portrait" horizontalDpi="300" verticalDpi="300" r:id="rId1"/>
  <headerFooter alignWithMargins="0"/>
  <rowBreaks count="1" manualBreakCount="1">
    <brk id="58"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3">
    <pageSetUpPr fitToPage="1"/>
  </sheetPr>
  <dimension ref="A1:M210"/>
  <sheetViews>
    <sheetView defaultGridColor="0" topLeftCell="A73" colorId="22" zoomScaleNormal="100" zoomScaleSheetLayoutView="100" workbookViewId="0">
      <selection activeCell="C30" sqref="C30"/>
    </sheetView>
  </sheetViews>
  <sheetFormatPr defaultColWidth="9.6640625" defaultRowHeight="15"/>
  <cols>
    <col min="1" max="1" width="1.21875" style="512" customWidth="1"/>
    <col min="2" max="2" width="36.6640625" style="512" customWidth="1"/>
    <col min="3" max="3" width="5.6640625" style="512" customWidth="1"/>
    <col min="4" max="4" width="2.6640625" style="512" customWidth="1"/>
    <col min="5" max="5" width="1.6640625" style="512" customWidth="1"/>
    <col min="6" max="6" width="13.6640625" style="512" customWidth="1"/>
    <col min="7" max="7" width="19.21875" style="512" customWidth="1"/>
    <col min="8" max="8" width="17" style="512" customWidth="1"/>
    <col min="9" max="16384" width="9.6640625" style="512"/>
  </cols>
  <sheetData>
    <row r="1" spans="1:8">
      <c r="A1" s="1219"/>
      <c r="B1" s="1220" t="s">
        <v>394</v>
      </c>
      <c r="C1" s="1222" t="s">
        <v>377</v>
      </c>
      <c r="D1" s="1221"/>
      <c r="E1" s="1221"/>
      <c r="F1" s="1220"/>
      <c r="G1" s="1220" t="s">
        <v>283</v>
      </c>
      <c r="H1" s="1225" t="s">
        <v>284</v>
      </c>
    </row>
    <row r="2" spans="1:8">
      <c r="A2" s="1240"/>
      <c r="B2" s="1828" t="s">
        <v>4729</v>
      </c>
      <c r="C2" s="1252" t="s">
        <v>378</v>
      </c>
      <c r="D2" s="1227" t="s">
        <v>79</v>
      </c>
      <c r="E2" s="82"/>
      <c r="F2" s="1226" t="s">
        <v>380</v>
      </c>
      <c r="G2" s="1226" t="s">
        <v>286</v>
      </c>
      <c r="H2" s="1230"/>
    </row>
    <row r="3" spans="1:8" ht="15" customHeight="1">
      <c r="A3" s="1231"/>
      <c r="B3" s="1233"/>
      <c r="C3" s="1256" t="s">
        <v>381</v>
      </c>
      <c r="D3" s="1233" t="s">
        <v>379</v>
      </c>
      <c r="E3" s="838"/>
      <c r="F3" s="1232" t="s">
        <v>382</v>
      </c>
      <c r="G3" s="1517" t="s">
        <v>4855</v>
      </c>
      <c r="H3" s="2449" t="s">
        <v>4567</v>
      </c>
    </row>
    <row r="4" spans="1:8" ht="15" customHeight="1">
      <c r="A4" s="2084" t="s">
        <v>1538</v>
      </c>
      <c r="B4" s="1246"/>
      <c r="C4" s="1246"/>
      <c r="D4" s="1246"/>
      <c r="E4" s="1246"/>
      <c r="F4" s="1246"/>
      <c r="G4" s="1246"/>
      <c r="H4" s="1247"/>
    </row>
    <row r="5" spans="1:8">
      <c r="A5" s="1240"/>
      <c r="B5" s="3289" t="s">
        <v>404</v>
      </c>
      <c r="C5" s="3290"/>
      <c r="D5" s="2088" t="s">
        <v>1539</v>
      </c>
      <c r="E5" s="3291" t="s">
        <v>405</v>
      </c>
      <c r="F5" s="3291"/>
      <c r="G5" s="3291"/>
      <c r="H5" s="3292"/>
    </row>
    <row r="6" spans="1:8">
      <c r="A6" s="1240"/>
      <c r="B6" s="3286"/>
      <c r="C6" s="3286"/>
      <c r="D6" s="2088"/>
      <c r="E6" s="3293"/>
      <c r="F6" s="3293"/>
      <c r="G6" s="3293"/>
      <c r="H6" s="3288"/>
    </row>
    <row r="7" spans="1:8">
      <c r="A7" s="1240"/>
      <c r="B7" s="3286"/>
      <c r="C7" s="3286"/>
      <c r="D7" s="2088"/>
      <c r="E7" s="3293"/>
      <c r="F7" s="3293"/>
      <c r="G7" s="3293"/>
      <c r="H7" s="3288"/>
    </row>
    <row r="8" spans="1:8">
      <c r="A8" s="1240"/>
      <c r="B8" s="3286"/>
      <c r="C8" s="3286"/>
      <c r="D8" s="2088"/>
      <c r="E8" s="3294" t="s">
        <v>406</v>
      </c>
      <c r="F8" s="3294"/>
      <c r="G8" s="3294"/>
      <c r="H8" s="3295"/>
    </row>
    <row r="9" spans="1:8">
      <c r="A9" s="1240"/>
      <c r="B9" s="3286"/>
      <c r="C9" s="3286"/>
      <c r="D9" s="2088"/>
      <c r="E9" s="3294"/>
      <c r="F9" s="3294"/>
      <c r="G9" s="3294"/>
      <c r="H9" s="3295"/>
    </row>
    <row r="10" spans="1:8">
      <c r="A10" s="1240"/>
      <c r="B10" s="3286"/>
      <c r="C10" s="3286"/>
      <c r="D10" s="2088"/>
      <c r="E10" s="3294"/>
      <c r="F10" s="3294"/>
      <c r="G10" s="3294"/>
      <c r="H10" s="3295"/>
    </row>
    <row r="11" spans="1:8">
      <c r="A11" s="1240"/>
      <c r="B11" s="2450"/>
      <c r="C11" s="2450"/>
      <c r="D11" s="2088"/>
      <c r="E11" s="3294"/>
      <c r="F11" s="3294"/>
      <c r="G11" s="3294"/>
      <c r="H11" s="3295"/>
    </row>
    <row r="12" spans="1:8">
      <c r="A12" s="1240"/>
      <c r="B12" s="3287" t="s">
        <v>2388</v>
      </c>
      <c r="C12" s="3268"/>
      <c r="D12" s="2088"/>
      <c r="E12" s="3294"/>
      <c r="F12" s="3294"/>
      <c r="G12" s="3294"/>
      <c r="H12" s="3295"/>
    </row>
    <row r="13" spans="1:8">
      <c r="A13" s="1240"/>
      <c r="B13" s="3268"/>
      <c r="C13" s="3268"/>
      <c r="D13" s="2088"/>
      <c r="E13" s="2451"/>
      <c r="F13" s="2452"/>
      <c r="G13" s="2452"/>
      <c r="H13" s="2453"/>
    </row>
    <row r="14" spans="1:8" ht="21" customHeight="1">
      <c r="A14" s="1240"/>
      <c r="B14" s="3268"/>
      <c r="C14" s="3268"/>
      <c r="D14" s="2088"/>
      <c r="E14" s="3296" t="s">
        <v>2389</v>
      </c>
      <c r="F14" s="3297"/>
      <c r="G14" s="3297"/>
      <c r="H14" s="3298"/>
    </row>
    <row r="15" spans="1:8">
      <c r="A15" s="1240"/>
      <c r="B15" s="2454"/>
      <c r="C15" s="2454"/>
      <c r="D15" s="2088"/>
      <c r="E15" s="3297"/>
      <c r="F15" s="3297"/>
      <c r="G15" s="3297"/>
      <c r="H15" s="3298"/>
    </row>
    <row r="16" spans="1:8">
      <c r="A16" s="1240"/>
      <c r="B16" s="3285" t="s">
        <v>3364</v>
      </c>
      <c r="C16" s="3286"/>
      <c r="D16" s="2088"/>
      <c r="E16" s="2455"/>
      <c r="F16" s="2455"/>
      <c r="G16" s="2455"/>
      <c r="H16" s="2453"/>
    </row>
    <row r="17" spans="1:8">
      <c r="A17" s="1240"/>
      <c r="B17" s="3286"/>
      <c r="C17" s="3286"/>
      <c r="D17" s="2088"/>
      <c r="E17" s="2452"/>
      <c r="F17" s="2452"/>
      <c r="G17" s="2452"/>
      <c r="H17" s="2453"/>
    </row>
    <row r="18" spans="1:8">
      <c r="A18" s="1240"/>
      <c r="B18" s="3286"/>
      <c r="C18" s="3286"/>
      <c r="D18" s="2088"/>
      <c r="E18" s="3287" t="s">
        <v>2390</v>
      </c>
      <c r="F18" s="3287"/>
      <c r="G18" s="3287"/>
      <c r="H18" s="3288"/>
    </row>
    <row r="19" spans="1:8">
      <c r="A19" s="1240"/>
      <c r="B19" s="3286"/>
      <c r="C19" s="3286"/>
      <c r="D19" s="2088"/>
      <c r="E19" s="3287"/>
      <c r="F19" s="3287"/>
      <c r="G19" s="3287"/>
      <c r="H19" s="3288"/>
    </row>
    <row r="20" spans="1:8">
      <c r="A20" s="1240"/>
      <c r="B20" s="2088"/>
      <c r="C20" s="2088"/>
      <c r="D20" s="2088"/>
      <c r="E20" s="2452"/>
      <c r="F20" s="2452"/>
      <c r="G20" s="2452"/>
      <c r="H20" s="2453"/>
    </row>
    <row r="21" spans="1:8">
      <c r="A21" s="1240"/>
      <c r="B21" s="3285" t="s">
        <v>3667</v>
      </c>
      <c r="C21" s="3286"/>
      <c r="D21" s="2088"/>
      <c r="E21" s="3287" t="s">
        <v>2394</v>
      </c>
      <c r="F21" s="3287"/>
      <c r="G21" s="3287"/>
      <c r="H21" s="3288"/>
    </row>
    <row r="22" spans="1:8">
      <c r="A22" s="1240"/>
      <c r="B22" s="3286"/>
      <c r="C22" s="3286"/>
      <c r="D22" s="2088"/>
      <c r="E22" s="3287"/>
      <c r="F22" s="3287"/>
      <c r="G22" s="3287"/>
      <c r="H22" s="3288"/>
    </row>
    <row r="23" spans="1:8">
      <c r="A23" s="1240"/>
      <c r="B23" s="3286"/>
      <c r="C23" s="3286"/>
      <c r="D23" s="2088"/>
      <c r="E23" s="3287"/>
      <c r="F23" s="3287"/>
      <c r="G23" s="3287"/>
      <c r="H23" s="3288"/>
    </row>
    <row r="24" spans="1:8">
      <c r="A24" s="1240"/>
      <c r="B24" s="3286"/>
      <c r="C24" s="3286"/>
      <c r="D24" s="2088"/>
      <c r="H24" s="2453"/>
    </row>
    <row r="25" spans="1:8">
      <c r="A25" s="1240"/>
      <c r="B25" s="2456"/>
      <c r="C25" s="2456"/>
      <c r="D25" s="2088"/>
      <c r="E25" s="3285" t="s">
        <v>1607</v>
      </c>
      <c r="F25" s="3285"/>
      <c r="G25" s="3285"/>
      <c r="H25" s="3304"/>
    </row>
    <row r="26" spans="1:8">
      <c r="A26" s="1240"/>
      <c r="B26" s="3285" t="s">
        <v>295</v>
      </c>
      <c r="C26" s="3285"/>
      <c r="D26" s="2088"/>
      <c r="E26" s="3285"/>
      <c r="F26" s="3285"/>
      <c r="G26" s="3285"/>
      <c r="H26" s="3304"/>
    </row>
    <row r="27" spans="1:8">
      <c r="A27" s="1240"/>
      <c r="B27" s="3285"/>
      <c r="C27" s="3285"/>
      <c r="D27" s="2088"/>
      <c r="E27" s="3285"/>
      <c r="F27" s="3285"/>
      <c r="G27" s="3285"/>
      <c r="H27" s="3304"/>
    </row>
    <row r="28" spans="1:8">
      <c r="A28" s="1240"/>
      <c r="B28" s="3285"/>
      <c r="C28" s="3285"/>
      <c r="D28" s="2088"/>
      <c r="E28" s="3285"/>
      <c r="F28" s="3285"/>
      <c r="G28" s="3285"/>
      <c r="H28" s="3304"/>
    </row>
    <row r="29" spans="1:8" ht="21.75" customHeight="1">
      <c r="A29" s="1240"/>
      <c r="B29" s="3285"/>
      <c r="C29" s="3285"/>
      <c r="D29" s="2088"/>
      <c r="E29" s="3285"/>
      <c r="F29" s="3285"/>
      <c r="G29" s="3285"/>
      <c r="H29" s="3304"/>
    </row>
    <row r="30" spans="1:8">
      <c r="A30" s="1240"/>
      <c r="B30" s="2450"/>
      <c r="C30" s="2450"/>
      <c r="D30" s="2088"/>
      <c r="F30" s="2457"/>
      <c r="G30" s="2457"/>
      <c r="H30" s="2458"/>
    </row>
    <row r="31" spans="1:8">
      <c r="A31" s="1240"/>
      <c r="B31" s="3285" t="s">
        <v>296</v>
      </c>
      <c r="C31" s="3262"/>
      <c r="D31" s="2088"/>
      <c r="E31" s="2086" t="s">
        <v>1001</v>
      </c>
      <c r="F31" s="2457"/>
      <c r="G31" s="2457"/>
      <c r="H31" s="2458"/>
    </row>
    <row r="32" spans="1:8">
      <c r="A32" s="1240"/>
      <c r="B32" s="3262"/>
      <c r="C32" s="3262"/>
      <c r="D32" s="2088"/>
      <c r="E32" s="2459"/>
      <c r="F32" s="2452"/>
      <c r="G32" s="2452"/>
      <c r="H32" s="2453"/>
    </row>
    <row r="33" spans="1:13">
      <c r="A33" s="1240"/>
      <c r="B33" s="3262"/>
      <c r="C33" s="3262"/>
      <c r="D33" s="2088"/>
      <c r="E33" s="3299" t="s">
        <v>1934</v>
      </c>
      <c r="F33" s="3300"/>
      <c r="G33" s="3300"/>
      <c r="H33" s="3301"/>
    </row>
    <row r="34" spans="1:13">
      <c r="A34" s="1240"/>
      <c r="B34" s="3262"/>
      <c r="C34" s="3262"/>
      <c r="D34" s="2088"/>
      <c r="E34" s="3300"/>
      <c r="F34" s="3300"/>
      <c r="G34" s="3300"/>
      <c r="H34" s="3301"/>
    </row>
    <row r="35" spans="1:13">
      <c r="A35" s="1240"/>
      <c r="B35" s="3262"/>
      <c r="C35" s="3262"/>
      <c r="D35" s="2088"/>
      <c r="E35" s="3300"/>
      <c r="F35" s="3300"/>
      <c r="G35" s="3300"/>
      <c r="H35" s="3301"/>
    </row>
    <row r="36" spans="1:13">
      <c r="A36" s="1240"/>
      <c r="B36" s="3262"/>
      <c r="C36" s="3262"/>
      <c r="D36" s="2088"/>
      <c r="E36" s="3300"/>
      <c r="F36" s="3300"/>
      <c r="G36" s="3300"/>
      <c r="H36" s="3301"/>
    </row>
    <row r="37" spans="1:13">
      <c r="A37" s="1231"/>
      <c r="B37" s="3274"/>
      <c r="C37" s="3274"/>
      <c r="D37" s="2460"/>
      <c r="E37" s="3302"/>
      <c r="F37" s="3302"/>
      <c r="G37" s="3302"/>
      <c r="H37" s="3303"/>
      <c r="M37" s="83"/>
    </row>
    <row r="38" spans="1:13">
      <c r="A38" s="1240"/>
      <c r="B38" s="2461" t="s">
        <v>1360</v>
      </c>
      <c r="C38" s="2091"/>
      <c r="D38" s="2091"/>
      <c r="E38" s="2091"/>
      <c r="F38" s="1227"/>
      <c r="G38" s="1270"/>
      <c r="H38" s="1271"/>
    </row>
    <row r="39" spans="1:13">
      <c r="A39" s="1240"/>
      <c r="B39" s="2461" t="s">
        <v>1359</v>
      </c>
      <c r="C39" s="2091"/>
      <c r="D39" s="2091"/>
      <c r="E39" s="2091"/>
      <c r="F39" s="1227"/>
      <c r="G39" s="1270"/>
      <c r="H39" s="1271"/>
    </row>
    <row r="40" spans="1:13">
      <c r="A40" s="1240"/>
      <c r="B40" s="2461" t="s">
        <v>1358</v>
      </c>
      <c r="C40" s="2091"/>
      <c r="D40" s="2091"/>
      <c r="E40" s="2091"/>
      <c r="F40" s="1227"/>
      <c r="G40" s="1270"/>
      <c r="H40" s="1271"/>
    </row>
    <row r="41" spans="1:13">
      <c r="A41" s="1240"/>
      <c r="B41" s="2461" t="s">
        <v>4523</v>
      </c>
      <c r="C41" s="2091"/>
      <c r="D41" s="2091"/>
      <c r="E41" s="2091"/>
      <c r="F41" s="1227"/>
      <c r="G41" s="1270"/>
      <c r="H41" s="1271"/>
    </row>
    <row r="42" spans="1:13">
      <c r="A42" s="1240"/>
      <c r="B42" s="2461" t="s">
        <v>1357</v>
      </c>
      <c r="C42" s="2091"/>
      <c r="D42" s="2091"/>
      <c r="E42" s="2091"/>
      <c r="F42" s="1227"/>
      <c r="G42" s="1270"/>
      <c r="H42" s="1271"/>
    </row>
    <row r="43" spans="1:13">
      <c r="A43" s="1240"/>
      <c r="B43" s="3283" t="s">
        <v>4765</v>
      </c>
      <c r="C43" s="3283"/>
      <c r="D43" s="3283"/>
      <c r="E43" s="3283"/>
      <c r="F43" s="3283"/>
      <c r="G43" s="3283"/>
      <c r="H43" s="1271"/>
    </row>
    <row r="44" spans="1:13">
      <c r="A44" s="1240"/>
      <c r="B44" s="3283"/>
      <c r="C44" s="3283"/>
      <c r="D44" s="3283"/>
      <c r="E44" s="3283"/>
      <c r="F44" s="3283"/>
      <c r="G44" s="3283"/>
      <c r="H44" s="1271"/>
    </row>
    <row r="45" spans="1:13">
      <c r="A45" s="1240"/>
      <c r="B45" s="3283"/>
      <c r="C45" s="3283"/>
      <c r="D45" s="3283"/>
      <c r="E45" s="3283"/>
      <c r="F45" s="3283"/>
      <c r="G45" s="3283"/>
      <c r="H45" s="1271"/>
    </row>
    <row r="46" spans="1:13">
      <c r="A46" s="1240"/>
      <c r="B46" s="3283"/>
      <c r="C46" s="3283"/>
      <c r="D46" s="3283"/>
      <c r="E46" s="3283"/>
      <c r="F46" s="3283"/>
      <c r="G46" s="3283"/>
      <c r="H46" s="1271"/>
    </row>
    <row r="47" spans="1:13">
      <c r="A47" s="1240"/>
      <c r="B47" s="3283"/>
      <c r="C47" s="3283"/>
      <c r="D47" s="3283"/>
      <c r="E47" s="3283"/>
      <c r="F47" s="3283"/>
      <c r="G47" s="3283"/>
      <c r="H47" s="1271"/>
    </row>
    <row r="48" spans="1:13">
      <c r="A48" s="1240"/>
      <c r="B48" s="3283"/>
      <c r="C48" s="3283"/>
      <c r="D48" s="3283"/>
      <c r="E48" s="3283"/>
      <c r="F48" s="3283"/>
      <c r="G48" s="3283"/>
      <c r="H48" s="1271"/>
    </row>
    <row r="49" spans="1:8">
      <c r="A49" s="1240"/>
      <c r="B49" s="3283"/>
      <c r="C49" s="3283"/>
      <c r="D49" s="3283"/>
      <c r="E49" s="3283"/>
      <c r="F49" s="3283"/>
      <c r="G49" s="3283"/>
      <c r="H49" s="1271"/>
    </row>
    <row r="50" spans="1:8">
      <c r="A50" s="1240"/>
      <c r="B50" s="3283"/>
      <c r="C50" s="3283"/>
      <c r="D50" s="3283"/>
      <c r="E50" s="3283"/>
      <c r="F50" s="3283"/>
      <c r="G50" s="3283"/>
      <c r="H50" s="1271"/>
    </row>
    <row r="51" spans="1:8">
      <c r="A51" s="1240"/>
      <c r="B51" s="3283"/>
      <c r="C51" s="3283"/>
      <c r="D51" s="3283"/>
      <c r="E51" s="3283"/>
      <c r="F51" s="3283"/>
      <c r="G51" s="3283"/>
      <c r="H51" s="1271"/>
    </row>
    <row r="52" spans="1:8" ht="15.75" thickBot="1">
      <c r="A52" s="1272"/>
      <c r="B52" s="1273"/>
      <c r="C52" s="2141"/>
      <c r="D52" s="2141"/>
      <c r="E52" s="2141"/>
      <c r="F52" s="1273"/>
      <c r="G52" s="2142"/>
      <c r="H52" s="2462"/>
    </row>
    <row r="53" spans="1:8">
      <c r="A53" s="1227" t="s">
        <v>1540</v>
      </c>
      <c r="B53" s="1227"/>
      <c r="C53" s="2091"/>
      <c r="D53" s="2091"/>
      <c r="E53" s="2091"/>
      <c r="F53" s="1227"/>
      <c r="G53" s="1270"/>
      <c r="H53" s="1270"/>
    </row>
    <row r="54" spans="1:8" ht="15.75" thickBot="1">
      <c r="A54" s="2091" t="s">
        <v>1541</v>
      </c>
      <c r="B54" s="2091"/>
      <c r="C54" s="2091"/>
      <c r="D54" s="607"/>
      <c r="E54" s="2091"/>
      <c r="F54" s="2143"/>
      <c r="G54" s="607"/>
      <c r="H54" s="2143"/>
    </row>
    <row r="55" spans="1:8">
      <c r="A55" s="740"/>
      <c r="B55" s="1220" t="s">
        <v>394</v>
      </c>
      <c r="C55" s="1222" t="s">
        <v>377</v>
      </c>
      <c r="D55" s="1221"/>
      <c r="E55" s="1221"/>
      <c r="F55" s="1220"/>
      <c r="G55" s="1220" t="s">
        <v>283</v>
      </c>
      <c r="H55" s="1225" t="s">
        <v>284</v>
      </c>
    </row>
    <row r="56" spans="1:8">
      <c r="A56" s="513"/>
      <c r="B56" s="1828" t="s">
        <v>4729</v>
      </c>
      <c r="C56" s="1252" t="s">
        <v>378</v>
      </c>
      <c r="D56" s="1227" t="s">
        <v>79</v>
      </c>
      <c r="E56" s="82"/>
      <c r="F56" s="1226" t="s">
        <v>380</v>
      </c>
      <c r="G56" s="1226" t="s">
        <v>286</v>
      </c>
      <c r="H56" s="1230"/>
    </row>
    <row r="57" spans="1:8">
      <c r="A57" s="950"/>
      <c r="B57" s="1233"/>
      <c r="C57" s="1256" t="s">
        <v>381</v>
      </c>
      <c r="D57" s="1233" t="s">
        <v>379</v>
      </c>
      <c r="E57" s="1246"/>
      <c r="F57" s="1232" t="s">
        <v>382</v>
      </c>
      <c r="G57" s="1517" t="s">
        <v>4855</v>
      </c>
      <c r="H57" s="2449" t="s">
        <v>4567</v>
      </c>
    </row>
    <row r="58" spans="1:8">
      <c r="A58" s="969" t="s">
        <v>3619</v>
      </c>
      <c r="B58" s="1246"/>
      <c r="C58" s="1246"/>
      <c r="D58" s="1246"/>
      <c r="E58" s="1246"/>
      <c r="F58" s="1246"/>
      <c r="G58" s="1246"/>
      <c r="H58" s="1247"/>
    </row>
    <row r="59" spans="1:8">
      <c r="A59" s="513"/>
      <c r="B59" s="607"/>
      <c r="C59" s="607"/>
      <c r="D59" s="607"/>
      <c r="E59" s="607"/>
      <c r="F59" s="607"/>
      <c r="G59" s="607"/>
      <c r="H59" s="924"/>
    </row>
    <row r="60" spans="1:8">
      <c r="A60" s="513"/>
      <c r="B60" s="3044"/>
      <c r="C60" s="3044"/>
      <c r="D60" s="3044"/>
      <c r="E60" s="3044"/>
      <c r="F60" s="3044"/>
      <c r="G60" s="3044"/>
      <c r="H60" s="924"/>
    </row>
    <row r="61" spans="1:8">
      <c r="A61" s="513"/>
      <c r="B61" s="2461" t="s">
        <v>1356</v>
      </c>
      <c r="C61" s="3047"/>
      <c r="D61" s="3047"/>
      <c r="E61" s="3047"/>
      <c r="F61" s="3047"/>
      <c r="G61" s="3047"/>
      <c r="H61" s="924"/>
    </row>
    <row r="62" spans="1:8">
      <c r="A62" s="513"/>
      <c r="B62" s="2461" t="s">
        <v>4617</v>
      </c>
      <c r="C62" s="3047"/>
      <c r="D62" s="3047"/>
      <c r="E62" s="3047"/>
      <c r="F62" s="3047"/>
      <c r="G62" s="3047"/>
      <c r="H62" s="924"/>
    </row>
    <row r="63" spans="1:8" ht="14.25" customHeight="1">
      <c r="A63" s="513"/>
      <c r="B63" s="2461" t="s">
        <v>4715</v>
      </c>
      <c r="C63" s="3047"/>
      <c r="D63" s="3047"/>
      <c r="E63" s="3047"/>
      <c r="F63" s="3047"/>
      <c r="G63" s="3047"/>
      <c r="H63" s="924"/>
    </row>
    <row r="64" spans="1:8" ht="15" hidden="1" customHeight="1">
      <c r="A64" s="513"/>
      <c r="B64" s="3283" t="s">
        <v>4857</v>
      </c>
      <c r="C64" s="3283"/>
      <c r="D64" s="3283"/>
      <c r="E64" s="3283"/>
      <c r="F64" s="3283"/>
      <c r="G64" s="3283"/>
      <c r="H64" s="3284"/>
    </row>
    <row r="65" spans="1:8">
      <c r="A65" s="513"/>
      <c r="B65" s="3283"/>
      <c r="C65" s="3283"/>
      <c r="D65" s="3283"/>
      <c r="E65" s="3283"/>
      <c r="F65" s="3283"/>
      <c r="G65" s="3283"/>
      <c r="H65" s="3284"/>
    </row>
    <row r="66" spans="1:8">
      <c r="A66" s="513"/>
      <c r="B66" s="3283"/>
      <c r="C66" s="3283"/>
      <c r="D66" s="3283"/>
      <c r="E66" s="3283"/>
      <c r="F66" s="3283"/>
      <c r="G66" s="3283"/>
      <c r="H66" s="3284"/>
    </row>
    <row r="67" spans="1:8">
      <c r="A67" s="513"/>
      <c r="B67" s="3283"/>
      <c r="C67" s="3283"/>
      <c r="D67" s="3283"/>
      <c r="E67" s="3283"/>
      <c r="F67" s="3283"/>
      <c r="G67" s="3283"/>
      <c r="H67" s="3284"/>
    </row>
    <row r="68" spans="1:8">
      <c r="A68" s="513"/>
      <c r="B68" s="3283"/>
      <c r="C68" s="3283"/>
      <c r="D68" s="3283"/>
      <c r="E68" s="3283"/>
      <c r="F68" s="3283"/>
      <c r="G68" s="3283"/>
      <c r="H68" s="3284"/>
    </row>
    <row r="69" spans="1:8">
      <c r="A69" s="513"/>
      <c r="B69" s="3283"/>
      <c r="C69" s="3283"/>
      <c r="D69" s="3283"/>
      <c r="E69" s="3283"/>
      <c r="F69" s="3283"/>
      <c r="G69" s="3283"/>
      <c r="H69" s="3284"/>
    </row>
    <row r="70" spans="1:8">
      <c r="A70" s="513"/>
      <c r="B70" s="3283"/>
      <c r="C70" s="3283"/>
      <c r="D70" s="3283"/>
      <c r="E70" s="3283"/>
      <c r="F70" s="3283"/>
      <c r="G70" s="3283"/>
      <c r="H70" s="3284"/>
    </row>
    <row r="71" spans="1:8">
      <c r="A71" s="513"/>
      <c r="B71" s="3283"/>
      <c r="C71" s="3283"/>
      <c r="D71" s="3283"/>
      <c r="E71" s="3283"/>
      <c r="F71" s="3283"/>
      <c r="G71" s="3283"/>
      <c r="H71" s="3284"/>
    </row>
    <row r="72" spans="1:8">
      <c r="A72" s="513"/>
      <c r="B72" s="3213"/>
      <c r="C72" s="3213"/>
      <c r="D72" s="3213"/>
      <c r="E72" s="3213"/>
      <c r="F72" s="3213"/>
      <c r="G72" s="3213"/>
      <c r="H72" s="3214"/>
    </row>
    <row r="73" spans="1:8">
      <c r="A73" s="513"/>
      <c r="B73" s="2461" t="s">
        <v>1355</v>
      </c>
      <c r="C73" s="3213"/>
      <c r="D73" s="3213"/>
      <c r="E73" s="3213"/>
      <c r="F73" s="3213"/>
      <c r="G73" s="3213"/>
      <c r="H73" s="3214"/>
    </row>
    <row r="74" spans="1:8">
      <c r="A74" s="513"/>
      <c r="B74" s="2461" t="s">
        <v>1354</v>
      </c>
      <c r="C74" s="3210"/>
      <c r="D74" s="3210"/>
      <c r="E74" s="607"/>
      <c r="F74" s="607"/>
      <c r="G74" s="607"/>
      <c r="H74" s="924"/>
    </row>
    <row r="75" spans="1:8">
      <c r="A75" s="513"/>
      <c r="B75" s="2461" t="s">
        <v>3514</v>
      </c>
      <c r="C75" s="3210"/>
      <c r="D75" s="3210"/>
      <c r="E75" s="607"/>
      <c r="F75" s="607"/>
      <c r="G75" s="607"/>
      <c r="H75" s="924"/>
    </row>
    <row r="76" spans="1:8">
      <c r="A76" s="513"/>
      <c r="B76" s="3210"/>
      <c r="C76" s="3210"/>
      <c r="D76" s="3210"/>
      <c r="E76" s="607"/>
      <c r="F76" s="607"/>
      <c r="G76" s="607"/>
      <c r="H76" s="924"/>
    </row>
    <row r="77" spans="1:8">
      <c r="A77" s="513"/>
      <c r="B77" s="3210"/>
      <c r="C77" s="3210"/>
      <c r="D77" s="3210"/>
      <c r="E77" s="607"/>
      <c r="F77" s="607"/>
      <c r="G77" s="607"/>
      <c r="H77" s="924"/>
    </row>
    <row r="78" spans="1:8">
      <c r="A78" s="513"/>
      <c r="B78" s="3210"/>
      <c r="C78" s="3210"/>
      <c r="D78" s="3210"/>
      <c r="E78" s="607"/>
      <c r="F78" s="607"/>
      <c r="G78" s="607"/>
      <c r="H78" s="924"/>
    </row>
    <row r="79" spans="1:8">
      <c r="A79" s="513"/>
      <c r="C79" s="3210"/>
      <c r="D79" s="3210"/>
      <c r="E79" s="607"/>
      <c r="F79" s="607"/>
      <c r="G79" s="607"/>
      <c r="H79" s="924"/>
    </row>
    <row r="80" spans="1:8">
      <c r="A80" s="513"/>
      <c r="C80" s="3210"/>
      <c r="D80" s="3210"/>
      <c r="E80" s="607"/>
      <c r="F80" s="607"/>
      <c r="G80" s="607"/>
      <c r="H80" s="924"/>
    </row>
    <row r="81" spans="1:8">
      <c r="A81" s="513"/>
      <c r="C81" s="3210"/>
      <c r="D81" s="3210"/>
      <c r="E81" s="607"/>
      <c r="F81" s="607"/>
      <c r="G81" s="607"/>
      <c r="H81" s="924"/>
    </row>
    <row r="82" spans="1:8">
      <c r="A82" s="513"/>
      <c r="B82" s="3210"/>
      <c r="C82" s="3210"/>
      <c r="D82" s="3210"/>
      <c r="E82" s="607"/>
      <c r="F82" s="607"/>
      <c r="G82" s="607"/>
      <c r="H82" s="924"/>
    </row>
    <row r="83" spans="1:8">
      <c r="A83" s="513"/>
      <c r="B83" s="3210"/>
      <c r="C83" s="3210"/>
      <c r="D83" s="3210"/>
      <c r="E83" s="607"/>
      <c r="F83" s="607"/>
      <c r="G83" s="607"/>
      <c r="H83" s="924"/>
    </row>
    <row r="84" spans="1:8">
      <c r="A84" s="513"/>
      <c r="B84" s="3210"/>
      <c r="C84" s="3210"/>
      <c r="D84" s="3210"/>
      <c r="E84" s="607"/>
      <c r="F84" s="607"/>
      <c r="G84" s="607"/>
      <c r="H84" s="924"/>
    </row>
    <row r="85" spans="1:8">
      <c r="A85" s="513"/>
      <c r="B85" s="3210"/>
      <c r="C85" s="3210"/>
      <c r="D85" s="3210"/>
      <c r="E85" s="607"/>
      <c r="F85" s="607"/>
      <c r="G85" s="607"/>
      <c r="H85" s="924"/>
    </row>
    <row r="86" spans="1:8">
      <c r="A86" s="513"/>
      <c r="B86" s="3210"/>
      <c r="C86" s="3210"/>
      <c r="D86" s="3210"/>
      <c r="E86" s="607"/>
      <c r="F86" s="607"/>
      <c r="G86" s="607"/>
      <c r="H86" s="924"/>
    </row>
    <row r="87" spans="1:8">
      <c r="A87" s="513"/>
      <c r="B87" s="3210"/>
      <c r="C87" s="3210"/>
      <c r="D87" s="3210"/>
      <c r="E87" s="607"/>
      <c r="F87" s="607"/>
      <c r="G87" s="607"/>
      <c r="H87" s="924"/>
    </row>
    <row r="88" spans="1:8">
      <c r="A88" s="513"/>
      <c r="B88" s="3210"/>
      <c r="C88" s="3210"/>
      <c r="D88" s="3210"/>
      <c r="E88" s="607"/>
      <c r="F88" s="607"/>
      <c r="G88" s="607"/>
      <c r="H88" s="924"/>
    </row>
    <row r="89" spans="1:8">
      <c r="A89" s="513"/>
      <c r="B89" s="3210"/>
      <c r="C89" s="3210"/>
      <c r="D89" s="3210"/>
      <c r="E89" s="607"/>
      <c r="F89" s="607"/>
      <c r="G89" s="607"/>
      <c r="H89" s="924"/>
    </row>
    <row r="90" spans="1:8">
      <c r="A90" s="513"/>
      <c r="B90" s="3210"/>
      <c r="C90" s="3210"/>
      <c r="D90" s="3210"/>
      <c r="E90" s="607"/>
      <c r="F90" s="607"/>
      <c r="G90" s="607"/>
      <c r="H90" s="924"/>
    </row>
    <row r="91" spans="1:8">
      <c r="A91" s="513"/>
      <c r="B91" s="3210"/>
      <c r="C91" s="3210"/>
      <c r="D91" s="3210"/>
      <c r="E91" s="607"/>
      <c r="F91" s="607"/>
      <c r="G91" s="607"/>
      <c r="H91" s="924"/>
    </row>
    <row r="92" spans="1:8">
      <c r="A92" s="513"/>
      <c r="B92" s="3210"/>
      <c r="C92" s="3210"/>
      <c r="D92" s="3210"/>
      <c r="E92" s="607"/>
      <c r="F92" s="607"/>
      <c r="G92" s="607"/>
      <c r="H92" s="924"/>
    </row>
    <row r="93" spans="1:8">
      <c r="A93" s="513"/>
      <c r="B93" s="3210"/>
      <c r="C93" s="3210"/>
      <c r="D93" s="3210"/>
      <c r="E93" s="607"/>
      <c r="F93" s="607"/>
      <c r="G93" s="607"/>
      <c r="H93" s="924"/>
    </row>
    <row r="94" spans="1:8">
      <c r="A94" s="513"/>
      <c r="B94" s="3210"/>
      <c r="C94" s="3210"/>
      <c r="D94" s="3210"/>
      <c r="E94" s="607"/>
      <c r="F94" s="607"/>
      <c r="G94" s="607"/>
      <c r="H94" s="924"/>
    </row>
    <row r="95" spans="1:8">
      <c r="A95" s="513"/>
      <c r="B95" s="3210"/>
      <c r="C95" s="3210"/>
      <c r="D95" s="3210"/>
      <c r="E95" s="607"/>
      <c r="F95" s="607"/>
      <c r="G95" s="607"/>
      <c r="H95" s="924"/>
    </row>
    <row r="96" spans="1:8">
      <c r="A96" s="513"/>
      <c r="B96" s="3210"/>
      <c r="C96" s="3210"/>
      <c r="D96" s="3210"/>
      <c r="E96" s="607"/>
      <c r="F96" s="607"/>
      <c r="G96" s="607"/>
      <c r="H96" s="924"/>
    </row>
    <row r="97" spans="1:8">
      <c r="A97" s="513"/>
      <c r="B97" s="3210"/>
      <c r="C97" s="3210"/>
      <c r="D97" s="3210"/>
      <c r="E97" s="607"/>
      <c r="F97" s="607"/>
      <c r="G97" s="607"/>
      <c r="H97" s="924"/>
    </row>
    <row r="98" spans="1:8">
      <c r="A98" s="513"/>
      <c r="B98" s="3210"/>
      <c r="C98" s="3210"/>
      <c r="D98" s="3210"/>
      <c r="E98" s="607"/>
      <c r="F98" s="607"/>
      <c r="G98" s="607"/>
      <c r="H98" s="924"/>
    </row>
    <row r="99" spans="1:8">
      <c r="A99" s="513"/>
      <c r="B99" s="3210"/>
      <c r="C99" s="3210"/>
      <c r="D99" s="3210"/>
      <c r="E99" s="607"/>
      <c r="F99" s="607"/>
      <c r="G99" s="607"/>
      <c r="H99" s="924"/>
    </row>
    <row r="100" spans="1:8">
      <c r="A100" s="513"/>
      <c r="B100" s="3210"/>
      <c r="C100" s="3210"/>
      <c r="D100" s="3210"/>
      <c r="E100" s="607"/>
      <c r="F100" s="607"/>
      <c r="G100" s="607"/>
      <c r="H100" s="924"/>
    </row>
    <row r="101" spans="1:8">
      <c r="A101" s="513"/>
      <c r="B101" s="3210"/>
      <c r="C101" s="3210"/>
      <c r="D101" s="3210"/>
      <c r="E101" s="607"/>
      <c r="F101" s="607"/>
      <c r="G101" s="607"/>
      <c r="H101" s="924"/>
    </row>
    <row r="102" spans="1:8">
      <c r="A102" s="513"/>
      <c r="B102" s="82"/>
      <c r="C102" s="3210"/>
      <c r="D102" s="3210"/>
      <c r="E102" s="607"/>
      <c r="F102" s="607"/>
      <c r="G102" s="607"/>
      <c r="H102" s="924"/>
    </row>
    <row r="103" spans="1:8" ht="15.75" thickBot="1">
      <c r="A103" s="610"/>
      <c r="B103" s="611"/>
      <c r="C103" s="2065"/>
      <c r="D103" s="2065"/>
      <c r="E103" s="821"/>
      <c r="F103" s="821"/>
      <c r="G103" s="821"/>
      <c r="H103" s="1073"/>
    </row>
    <row r="104" spans="1:8" ht="15.75">
      <c r="A104" s="2463" t="s">
        <v>1540</v>
      </c>
      <c r="B104" s="82"/>
      <c r="C104" s="3210"/>
      <c r="D104" s="3210"/>
      <c r="E104" s="607"/>
      <c r="F104" s="607"/>
      <c r="G104" s="607"/>
      <c r="H104" s="607"/>
    </row>
    <row r="105" spans="1:8">
      <c r="A105" s="607" t="s">
        <v>3620</v>
      </c>
      <c r="B105" s="3210"/>
      <c r="C105" s="3210"/>
      <c r="D105" s="3210"/>
      <c r="E105" s="607"/>
      <c r="F105" s="607"/>
      <c r="G105" s="607"/>
      <c r="H105" s="607"/>
    </row>
    <row r="106" spans="1:8" ht="15.75">
      <c r="A106" s="2464" t="s">
        <v>474</v>
      </c>
      <c r="B106" s="1251"/>
      <c r="C106" s="1251"/>
      <c r="D106" s="1251"/>
      <c r="E106" s="2091"/>
      <c r="F106" s="2091"/>
      <c r="G106" s="2091"/>
      <c r="H106" s="2091"/>
    </row>
    <row r="107" spans="1:8" ht="15.75" thickBot="1">
      <c r="A107" s="1227"/>
      <c r="B107" s="1227"/>
      <c r="C107" s="1227"/>
      <c r="D107" s="1227"/>
      <c r="E107" s="1227"/>
      <c r="F107" s="1227"/>
      <c r="G107" s="1227"/>
      <c r="H107" s="1227"/>
    </row>
    <row r="108" spans="1:8">
      <c r="A108" s="740"/>
      <c r="B108" s="1220" t="s">
        <v>394</v>
      </c>
      <c r="C108" s="1222" t="s">
        <v>377</v>
      </c>
      <c r="D108" s="1221"/>
      <c r="E108" s="1221"/>
      <c r="F108" s="1220"/>
      <c r="G108" s="1220" t="s">
        <v>283</v>
      </c>
      <c r="H108" s="1225" t="s">
        <v>284</v>
      </c>
    </row>
    <row r="109" spans="1:8">
      <c r="A109" s="513"/>
      <c r="B109" s="1828" t="s">
        <v>4729</v>
      </c>
      <c r="C109" s="1228">
        <v>-1</v>
      </c>
      <c r="D109" s="1227" t="s">
        <v>79</v>
      </c>
      <c r="E109" s="82"/>
      <c r="F109" s="1226" t="s">
        <v>380</v>
      </c>
      <c r="G109" s="1226" t="s">
        <v>286</v>
      </c>
      <c r="H109" s="1230"/>
    </row>
    <row r="110" spans="1:8">
      <c r="A110" s="950"/>
      <c r="B110" s="1233"/>
      <c r="C110" s="1235">
        <v>-2</v>
      </c>
      <c r="D110" s="1233" t="s">
        <v>379</v>
      </c>
      <c r="E110" s="1246"/>
      <c r="F110" s="1232" t="s">
        <v>382</v>
      </c>
      <c r="G110" s="1517" t="s">
        <v>4855</v>
      </c>
      <c r="H110" s="2465" t="s">
        <v>4567</v>
      </c>
    </row>
    <row r="111" spans="1:8">
      <c r="A111" s="969" t="s">
        <v>3619</v>
      </c>
      <c r="B111" s="1255"/>
      <c r="C111" s="1255"/>
      <c r="D111" s="1255"/>
      <c r="E111" s="1246"/>
      <c r="F111" s="1246"/>
      <c r="G111" s="1246"/>
      <c r="H111" s="1247"/>
    </row>
    <row r="112" spans="1:8">
      <c r="A112" s="513"/>
      <c r="B112" s="3210"/>
      <c r="C112" s="3210"/>
      <c r="D112" s="3210"/>
      <c r="E112" s="607"/>
      <c r="F112" s="607"/>
      <c r="G112" s="607"/>
      <c r="H112" s="924"/>
    </row>
    <row r="113" spans="1:8">
      <c r="A113" s="513"/>
      <c r="B113" s="3210"/>
      <c r="C113" s="3210"/>
      <c r="D113" s="3210"/>
      <c r="E113" s="607"/>
      <c r="F113" s="607"/>
      <c r="G113" s="607"/>
      <c r="H113" s="924"/>
    </row>
    <row r="114" spans="1:8">
      <c r="A114" s="513"/>
      <c r="B114" s="3210"/>
      <c r="C114" s="3210"/>
      <c r="D114" s="3210"/>
      <c r="E114" s="607"/>
      <c r="F114" s="607"/>
      <c r="G114" s="607"/>
      <c r="H114" s="924"/>
    </row>
    <row r="115" spans="1:8">
      <c r="A115" s="513"/>
      <c r="B115" s="3210"/>
      <c r="C115" s="3210"/>
      <c r="D115" s="3210"/>
      <c r="E115" s="607"/>
      <c r="F115" s="607"/>
      <c r="G115" s="607"/>
      <c r="H115" s="924"/>
    </row>
    <row r="116" spans="1:8">
      <c r="A116" s="513"/>
      <c r="B116" s="3210"/>
      <c r="C116" s="3210"/>
      <c r="D116" s="3210"/>
      <c r="E116" s="607"/>
      <c r="F116" s="607"/>
      <c r="G116" s="607"/>
      <c r="H116" s="924"/>
    </row>
    <row r="117" spans="1:8">
      <c r="A117" s="513"/>
      <c r="B117" s="3210"/>
      <c r="C117" s="3210"/>
      <c r="D117" s="3210"/>
      <c r="E117" s="607"/>
      <c r="F117" s="607"/>
      <c r="G117" s="607"/>
      <c r="H117" s="924"/>
    </row>
    <row r="118" spans="1:8">
      <c r="A118" s="513"/>
      <c r="B118" s="3210"/>
      <c r="C118" s="3210"/>
      <c r="D118" s="3210"/>
      <c r="E118" s="607"/>
      <c r="F118" s="607"/>
      <c r="G118" s="607"/>
      <c r="H118" s="924"/>
    </row>
    <row r="119" spans="1:8">
      <c r="A119" s="513"/>
      <c r="B119" s="3210"/>
      <c r="C119" s="3210"/>
      <c r="D119" s="3210"/>
      <c r="E119" s="607"/>
      <c r="F119" s="607"/>
      <c r="G119" s="607"/>
      <c r="H119" s="924"/>
    </row>
    <row r="120" spans="1:8">
      <c r="A120" s="513"/>
      <c r="B120" s="3210"/>
      <c r="C120" s="3210"/>
      <c r="D120" s="3210"/>
      <c r="E120" s="607"/>
      <c r="F120" s="607"/>
      <c r="G120" s="607"/>
      <c r="H120" s="924"/>
    </row>
    <row r="121" spans="1:8">
      <c r="A121" s="513"/>
      <c r="B121" s="3210"/>
      <c r="C121" s="3210"/>
      <c r="D121" s="3210"/>
      <c r="E121" s="607"/>
      <c r="F121" s="607"/>
      <c r="G121" s="607"/>
      <c r="H121" s="924"/>
    </row>
    <row r="122" spans="1:8">
      <c r="A122" s="513"/>
      <c r="B122" s="3210"/>
      <c r="C122" s="3210"/>
      <c r="D122" s="3210"/>
      <c r="E122" s="607"/>
      <c r="F122" s="607"/>
      <c r="G122" s="607"/>
      <c r="H122" s="924"/>
    </row>
    <row r="123" spans="1:8">
      <c r="A123" s="513"/>
      <c r="B123" s="3210"/>
      <c r="C123" s="3210"/>
      <c r="D123" s="3210"/>
      <c r="E123" s="607"/>
      <c r="F123" s="607"/>
      <c r="G123" s="607"/>
      <c r="H123" s="924"/>
    </row>
    <row r="124" spans="1:8">
      <c r="A124" s="513"/>
      <c r="B124" s="3210"/>
      <c r="C124" s="3210"/>
      <c r="D124" s="3210"/>
      <c r="E124" s="607"/>
      <c r="F124" s="607"/>
      <c r="G124" s="607"/>
      <c r="H124" s="924"/>
    </row>
    <row r="125" spans="1:8">
      <c r="A125" s="513"/>
      <c r="B125" s="3210"/>
      <c r="C125" s="3210"/>
      <c r="D125" s="3210"/>
      <c r="E125" s="607"/>
      <c r="F125" s="607"/>
      <c r="G125" s="607"/>
      <c r="H125" s="924"/>
    </row>
    <row r="126" spans="1:8">
      <c r="A126" s="513"/>
      <c r="B126" s="3210"/>
      <c r="C126" s="3210"/>
      <c r="D126" s="3210"/>
      <c r="E126" s="607"/>
      <c r="F126" s="607"/>
      <c r="G126" s="607"/>
      <c r="H126" s="924"/>
    </row>
    <row r="127" spans="1:8">
      <c r="A127" s="513"/>
      <c r="B127" s="607"/>
      <c r="C127" s="607"/>
      <c r="D127" s="607"/>
      <c r="E127" s="607"/>
      <c r="F127" s="607"/>
      <c r="G127" s="607"/>
      <c r="H127" s="924"/>
    </row>
    <row r="128" spans="1:8">
      <c r="A128" s="513"/>
      <c r="B128" s="607"/>
      <c r="C128" s="607"/>
      <c r="D128" s="607"/>
      <c r="E128" s="607"/>
      <c r="F128" s="607"/>
      <c r="G128" s="607"/>
      <c r="H128" s="924"/>
    </row>
    <row r="129" spans="1:8">
      <c r="A129" s="513"/>
      <c r="B129" s="607"/>
      <c r="C129" s="607"/>
      <c r="D129" s="607"/>
      <c r="E129" s="607"/>
      <c r="F129" s="607"/>
      <c r="G129" s="607"/>
      <c r="H129" s="924"/>
    </row>
    <row r="130" spans="1:8">
      <c r="A130" s="513"/>
      <c r="B130" s="607"/>
      <c r="C130" s="607"/>
      <c r="D130" s="607"/>
      <c r="E130" s="607"/>
      <c r="F130" s="607"/>
      <c r="G130" s="607"/>
      <c r="H130" s="924"/>
    </row>
    <row r="131" spans="1:8">
      <c r="A131" s="513"/>
      <c r="B131" s="607"/>
      <c r="C131" s="607"/>
      <c r="D131" s="607"/>
      <c r="E131" s="607"/>
      <c r="F131" s="607"/>
      <c r="G131" s="607"/>
      <c r="H131" s="924"/>
    </row>
    <row r="132" spans="1:8">
      <c r="A132" s="513"/>
      <c r="B132" s="607"/>
      <c r="C132" s="607"/>
      <c r="D132" s="607"/>
      <c r="E132" s="607"/>
      <c r="F132" s="607"/>
      <c r="G132" s="607"/>
      <c r="H132" s="924"/>
    </row>
    <row r="133" spans="1:8">
      <c r="A133" s="513"/>
      <c r="B133" s="607"/>
      <c r="C133" s="607"/>
      <c r="D133" s="607"/>
      <c r="E133" s="607"/>
      <c r="F133" s="607"/>
      <c r="G133" s="607"/>
      <c r="H133" s="924"/>
    </row>
    <row r="134" spans="1:8">
      <c r="A134" s="513"/>
      <c r="B134" s="607"/>
      <c r="C134" s="607"/>
      <c r="D134" s="607"/>
      <c r="E134" s="607"/>
      <c r="F134" s="607"/>
      <c r="G134" s="607"/>
      <c r="H134" s="924"/>
    </row>
    <row r="135" spans="1:8">
      <c r="A135" s="513"/>
      <c r="B135" s="607"/>
      <c r="C135" s="607"/>
      <c r="D135" s="607"/>
      <c r="E135" s="607"/>
      <c r="F135" s="607"/>
      <c r="G135" s="607"/>
      <c r="H135" s="924"/>
    </row>
    <row r="136" spans="1:8">
      <c r="A136" s="513"/>
      <c r="B136" s="607"/>
      <c r="C136" s="607"/>
      <c r="D136" s="607"/>
      <c r="E136" s="607"/>
      <c r="F136" s="607"/>
      <c r="G136" s="607"/>
      <c r="H136" s="924"/>
    </row>
    <row r="137" spans="1:8">
      <c r="A137" s="513"/>
      <c r="B137" s="607"/>
      <c r="C137" s="607"/>
      <c r="D137" s="607"/>
      <c r="E137" s="607"/>
      <c r="F137" s="607"/>
      <c r="G137" s="607"/>
      <c r="H137" s="924"/>
    </row>
    <row r="138" spans="1:8">
      <c r="A138" s="513"/>
      <c r="B138" s="607"/>
      <c r="C138" s="607"/>
      <c r="D138" s="607"/>
      <c r="E138" s="607"/>
      <c r="F138" s="607"/>
      <c r="G138" s="607"/>
      <c r="H138" s="924"/>
    </row>
    <row r="139" spans="1:8">
      <c r="A139" s="513"/>
      <c r="B139" s="607"/>
      <c r="C139" s="607"/>
      <c r="D139" s="607"/>
      <c r="E139" s="607"/>
      <c r="F139" s="607"/>
      <c r="G139" s="607"/>
      <c r="H139" s="924"/>
    </row>
    <row r="140" spans="1:8">
      <c r="A140" s="513"/>
      <c r="B140" s="607"/>
      <c r="C140" s="607"/>
      <c r="D140" s="607"/>
      <c r="E140" s="607"/>
      <c r="F140" s="607"/>
      <c r="G140" s="607"/>
      <c r="H140" s="924"/>
    </row>
    <row r="141" spans="1:8">
      <c r="A141" s="513"/>
      <c r="B141" s="607"/>
      <c r="C141" s="607"/>
      <c r="D141" s="607"/>
      <c r="E141" s="607"/>
      <c r="F141" s="607"/>
      <c r="G141" s="607"/>
      <c r="H141" s="924"/>
    </row>
    <row r="142" spans="1:8">
      <c r="A142" s="513"/>
      <c r="B142" s="607"/>
      <c r="C142" s="607"/>
      <c r="D142" s="607"/>
      <c r="E142" s="607"/>
      <c r="F142" s="607"/>
      <c r="G142" s="607"/>
      <c r="H142" s="924"/>
    </row>
    <row r="143" spans="1:8">
      <c r="A143" s="513"/>
      <c r="B143" s="607"/>
      <c r="C143" s="607"/>
      <c r="D143" s="607"/>
      <c r="E143" s="607"/>
      <c r="F143" s="607"/>
      <c r="G143" s="607"/>
      <c r="H143" s="924"/>
    </row>
    <row r="144" spans="1:8">
      <c r="A144" s="513"/>
      <c r="B144" s="607"/>
      <c r="C144" s="607"/>
      <c r="D144" s="607"/>
      <c r="E144" s="607"/>
      <c r="F144" s="607"/>
      <c r="G144" s="607"/>
      <c r="H144" s="924"/>
    </row>
    <row r="145" spans="1:8">
      <c r="A145" s="513"/>
      <c r="B145" s="607"/>
      <c r="C145" s="607"/>
      <c r="D145" s="607"/>
      <c r="E145" s="607"/>
      <c r="F145" s="607"/>
      <c r="G145" s="607"/>
      <c r="H145" s="924"/>
    </row>
    <row r="146" spans="1:8">
      <c r="A146" s="513"/>
      <c r="B146" s="607"/>
      <c r="C146" s="607"/>
      <c r="D146" s="607"/>
      <c r="E146" s="607"/>
      <c r="F146" s="607"/>
      <c r="G146" s="607"/>
      <c r="H146" s="924"/>
    </row>
    <row r="147" spans="1:8">
      <c r="A147" s="513"/>
      <c r="B147" s="607"/>
      <c r="C147" s="607"/>
      <c r="D147" s="607"/>
      <c r="E147" s="607"/>
      <c r="F147" s="607"/>
      <c r="G147" s="607"/>
      <c r="H147" s="924"/>
    </row>
    <row r="148" spans="1:8">
      <c r="A148" s="513"/>
      <c r="B148" s="607"/>
      <c r="C148" s="607"/>
      <c r="D148" s="607"/>
      <c r="E148" s="607"/>
      <c r="F148" s="607"/>
      <c r="G148" s="607"/>
      <c r="H148" s="924"/>
    </row>
    <row r="149" spans="1:8">
      <c r="A149" s="513"/>
      <c r="B149" s="607"/>
      <c r="C149" s="607"/>
      <c r="D149" s="607"/>
      <c r="E149" s="607"/>
      <c r="F149" s="607"/>
      <c r="G149" s="607"/>
      <c r="H149" s="924"/>
    </row>
    <row r="150" spans="1:8">
      <c r="A150" s="513"/>
      <c r="B150" s="607"/>
      <c r="C150" s="607"/>
      <c r="D150" s="607"/>
      <c r="E150" s="607"/>
      <c r="F150" s="607"/>
      <c r="G150" s="607"/>
      <c r="H150" s="924"/>
    </row>
    <row r="151" spans="1:8">
      <c r="A151" s="513"/>
      <c r="B151" s="607"/>
      <c r="C151" s="607"/>
      <c r="D151" s="607"/>
      <c r="E151" s="607"/>
      <c r="F151" s="607"/>
      <c r="G151" s="607"/>
      <c r="H151" s="924"/>
    </row>
    <row r="152" spans="1:8">
      <c r="A152" s="513"/>
      <c r="B152" s="607"/>
      <c r="C152" s="607"/>
      <c r="D152" s="607"/>
      <c r="E152" s="607"/>
      <c r="F152" s="607"/>
      <c r="G152" s="607"/>
      <c r="H152" s="924"/>
    </row>
    <row r="153" spans="1:8">
      <c r="A153" s="513"/>
      <c r="B153" s="607"/>
      <c r="C153" s="607"/>
      <c r="D153" s="607"/>
      <c r="E153" s="607"/>
      <c r="F153" s="607"/>
      <c r="G153" s="607"/>
      <c r="H153" s="924"/>
    </row>
    <row r="154" spans="1:8">
      <c r="A154" s="513"/>
      <c r="B154" s="607"/>
      <c r="C154" s="607"/>
      <c r="D154" s="607"/>
      <c r="E154" s="607"/>
      <c r="F154" s="607"/>
      <c r="G154" s="607"/>
      <c r="H154" s="924"/>
    </row>
    <row r="155" spans="1:8">
      <c r="A155" s="513"/>
      <c r="B155" s="82"/>
      <c r="C155" s="607"/>
      <c r="D155" s="607"/>
      <c r="E155" s="607"/>
      <c r="F155" s="607"/>
      <c r="G155" s="607"/>
      <c r="H155" s="924"/>
    </row>
    <row r="156" spans="1:8" ht="15.75" thickBot="1">
      <c r="A156" s="610"/>
      <c r="B156" s="611"/>
      <c r="C156" s="821"/>
      <c r="D156" s="821"/>
      <c r="E156" s="821"/>
      <c r="F156" s="821"/>
      <c r="G156" s="821"/>
      <c r="H156" s="1073"/>
    </row>
    <row r="157" spans="1:8" ht="15.75">
      <c r="A157" s="2463" t="s">
        <v>1540</v>
      </c>
      <c r="B157" s="82"/>
      <c r="C157" s="607"/>
      <c r="D157" s="607"/>
      <c r="E157" s="607"/>
      <c r="F157" s="607"/>
      <c r="G157" s="607"/>
      <c r="H157" s="607"/>
    </row>
    <row r="158" spans="1:8" ht="15.75" thickBot="1">
      <c r="A158" s="607" t="s">
        <v>3621</v>
      </c>
      <c r="B158" s="607"/>
      <c r="C158" s="607"/>
      <c r="D158" s="607"/>
      <c r="E158" s="607"/>
      <c r="F158" s="607"/>
      <c r="G158" s="607"/>
      <c r="H158" s="607"/>
    </row>
    <row r="159" spans="1:8">
      <c r="A159" s="740"/>
      <c r="B159" s="1220" t="s">
        <v>394</v>
      </c>
      <c r="C159" s="1222" t="s">
        <v>377</v>
      </c>
      <c r="D159" s="1221"/>
      <c r="E159" s="1221"/>
      <c r="F159" s="1220"/>
      <c r="G159" s="1220" t="s">
        <v>283</v>
      </c>
      <c r="H159" s="1225" t="s">
        <v>284</v>
      </c>
    </row>
    <row r="160" spans="1:8">
      <c r="A160" s="513"/>
      <c r="B160" s="1828" t="s">
        <v>4729</v>
      </c>
      <c r="C160" s="1228">
        <v>-1</v>
      </c>
      <c r="D160" s="1227" t="s">
        <v>79</v>
      </c>
      <c r="E160" s="82"/>
      <c r="F160" s="1226" t="s">
        <v>380</v>
      </c>
      <c r="G160" s="1226" t="s">
        <v>286</v>
      </c>
      <c r="H160" s="1230"/>
    </row>
    <row r="161" spans="1:8">
      <c r="A161" s="950"/>
      <c r="B161" s="1233"/>
      <c r="C161" s="1235">
        <v>-2</v>
      </c>
      <c r="D161" s="1233" t="s">
        <v>379</v>
      </c>
      <c r="E161" s="1246"/>
      <c r="F161" s="1232" t="s">
        <v>382</v>
      </c>
      <c r="G161" s="1517" t="s">
        <v>4855</v>
      </c>
      <c r="H161" s="2466" t="s">
        <v>4567</v>
      </c>
    </row>
    <row r="162" spans="1:8">
      <c r="A162" s="969" t="s">
        <v>3619</v>
      </c>
      <c r="B162" s="1246"/>
      <c r="C162" s="1246"/>
      <c r="D162" s="1246"/>
      <c r="E162" s="1246"/>
      <c r="F162" s="1246"/>
      <c r="G162" s="1246"/>
      <c r="H162" s="1247"/>
    </row>
    <row r="163" spans="1:8">
      <c r="A163" s="513"/>
      <c r="B163" s="607"/>
      <c r="C163" s="607"/>
      <c r="D163" s="607"/>
      <c r="E163" s="607"/>
      <c r="F163" s="607"/>
      <c r="G163" s="607"/>
      <c r="H163" s="924"/>
    </row>
    <row r="164" spans="1:8">
      <c r="A164" s="513"/>
      <c r="B164" s="607"/>
      <c r="C164" s="607"/>
      <c r="D164" s="607"/>
      <c r="E164" s="607"/>
      <c r="F164" s="607"/>
      <c r="G164" s="607"/>
      <c r="H164" s="924"/>
    </row>
    <row r="165" spans="1:8">
      <c r="A165" s="513"/>
      <c r="B165" s="607"/>
      <c r="C165" s="607"/>
      <c r="D165" s="607"/>
      <c r="E165" s="607"/>
      <c r="F165" s="607"/>
      <c r="G165" s="607"/>
      <c r="H165" s="924"/>
    </row>
    <row r="166" spans="1:8">
      <c r="A166" s="513"/>
      <c r="B166" s="607"/>
      <c r="C166" s="607"/>
      <c r="D166" s="607"/>
      <c r="E166" s="607"/>
      <c r="F166" s="607"/>
      <c r="G166" s="607"/>
      <c r="H166" s="924"/>
    </row>
    <row r="167" spans="1:8">
      <c r="A167" s="513"/>
      <c r="B167" s="607"/>
      <c r="C167" s="607"/>
      <c r="D167" s="607"/>
      <c r="E167" s="607"/>
      <c r="F167" s="607"/>
      <c r="G167" s="607"/>
      <c r="H167" s="924"/>
    </row>
    <row r="168" spans="1:8">
      <c r="A168" s="513"/>
      <c r="B168" s="607"/>
      <c r="C168" s="607"/>
      <c r="D168" s="607"/>
      <c r="E168" s="607"/>
      <c r="F168" s="607"/>
      <c r="G168" s="607"/>
      <c r="H168" s="924"/>
    </row>
    <row r="169" spans="1:8">
      <c r="A169" s="513"/>
      <c r="B169" s="607"/>
      <c r="C169" s="607"/>
      <c r="D169" s="607"/>
      <c r="E169" s="607"/>
      <c r="F169" s="607"/>
      <c r="G169" s="607"/>
      <c r="H169" s="924"/>
    </row>
    <row r="170" spans="1:8">
      <c r="A170" s="513"/>
      <c r="B170" s="607"/>
      <c r="C170" s="607"/>
      <c r="D170" s="607"/>
      <c r="E170" s="607"/>
      <c r="F170" s="607"/>
      <c r="G170" s="607"/>
      <c r="H170" s="924"/>
    </row>
    <row r="171" spans="1:8">
      <c r="A171" s="513"/>
      <c r="B171" s="607"/>
      <c r="C171" s="607"/>
      <c r="D171" s="607"/>
      <c r="E171" s="607"/>
      <c r="F171" s="607"/>
      <c r="G171" s="607"/>
      <c r="H171" s="924"/>
    </row>
    <row r="172" spans="1:8">
      <c r="A172" s="513"/>
      <c r="B172" s="607"/>
      <c r="C172" s="607"/>
      <c r="D172" s="607"/>
      <c r="E172" s="607"/>
      <c r="F172" s="607"/>
      <c r="G172" s="607"/>
      <c r="H172" s="924"/>
    </row>
    <row r="173" spans="1:8">
      <c r="A173" s="513"/>
      <c r="B173" s="607"/>
      <c r="C173" s="607"/>
      <c r="D173" s="607"/>
      <c r="E173" s="607"/>
      <c r="F173" s="607"/>
      <c r="G173" s="607"/>
      <c r="H173" s="924"/>
    </row>
    <row r="174" spans="1:8">
      <c r="A174" s="513"/>
      <c r="B174" s="607"/>
      <c r="C174" s="607"/>
      <c r="D174" s="607"/>
      <c r="E174" s="607"/>
      <c r="F174" s="607"/>
      <c r="G174" s="607"/>
      <c r="H174" s="924"/>
    </row>
    <row r="175" spans="1:8">
      <c r="A175" s="513"/>
      <c r="B175" s="607"/>
      <c r="C175" s="607"/>
      <c r="D175" s="607"/>
      <c r="E175" s="607"/>
      <c r="F175" s="607"/>
      <c r="G175" s="607"/>
      <c r="H175" s="924"/>
    </row>
    <row r="176" spans="1:8">
      <c r="A176" s="513"/>
      <c r="B176" s="607"/>
      <c r="C176" s="607"/>
      <c r="D176" s="607"/>
      <c r="E176" s="607"/>
      <c r="F176" s="607"/>
      <c r="G176" s="607"/>
      <c r="H176" s="924"/>
    </row>
    <row r="177" spans="1:8">
      <c r="A177" s="513"/>
      <c r="B177" s="607"/>
      <c r="C177" s="607"/>
      <c r="D177" s="607"/>
      <c r="E177" s="607"/>
      <c r="F177" s="607"/>
      <c r="G177" s="607"/>
      <c r="H177" s="924"/>
    </row>
    <row r="178" spans="1:8">
      <c r="A178" s="513"/>
      <c r="B178" s="607"/>
      <c r="C178" s="607"/>
      <c r="D178" s="607"/>
      <c r="E178" s="607"/>
      <c r="F178" s="607"/>
      <c r="G178" s="607"/>
      <c r="H178" s="924"/>
    </row>
    <row r="179" spans="1:8">
      <c r="A179" s="513"/>
      <c r="B179" s="607"/>
      <c r="C179" s="607"/>
      <c r="D179" s="607"/>
      <c r="E179" s="607"/>
      <c r="F179" s="607"/>
      <c r="G179" s="607"/>
      <c r="H179" s="924"/>
    </row>
    <row r="180" spans="1:8">
      <c r="A180" s="513"/>
      <c r="B180" s="607"/>
      <c r="C180" s="607"/>
      <c r="D180" s="607"/>
      <c r="E180" s="607"/>
      <c r="F180" s="607"/>
      <c r="G180" s="607"/>
      <c r="H180" s="924"/>
    </row>
    <row r="181" spans="1:8">
      <c r="A181" s="513"/>
      <c r="B181" s="607"/>
      <c r="C181" s="607"/>
      <c r="D181" s="607"/>
      <c r="E181" s="607"/>
      <c r="F181" s="607"/>
      <c r="G181" s="607"/>
      <c r="H181" s="924"/>
    </row>
    <row r="182" spans="1:8">
      <c r="A182" s="513"/>
      <c r="B182" s="607"/>
      <c r="C182" s="607"/>
      <c r="D182" s="607"/>
      <c r="E182" s="607"/>
      <c r="F182" s="607"/>
      <c r="G182" s="607"/>
      <c r="H182" s="924"/>
    </row>
    <row r="183" spans="1:8">
      <c r="A183" s="513"/>
      <c r="B183" s="607"/>
      <c r="C183" s="607"/>
      <c r="D183" s="607"/>
      <c r="E183" s="607"/>
      <c r="F183" s="607"/>
      <c r="G183" s="607"/>
      <c r="H183" s="924"/>
    </row>
    <row r="184" spans="1:8">
      <c r="A184" s="513"/>
      <c r="B184" s="607"/>
      <c r="C184" s="607"/>
      <c r="D184" s="607"/>
      <c r="E184" s="607"/>
      <c r="F184" s="607"/>
      <c r="G184" s="607"/>
      <c r="H184" s="924"/>
    </row>
    <row r="185" spans="1:8">
      <c r="A185" s="513"/>
      <c r="B185" s="607"/>
      <c r="C185" s="607"/>
      <c r="D185" s="607"/>
      <c r="E185" s="607"/>
      <c r="F185" s="607"/>
      <c r="G185" s="607"/>
      <c r="H185" s="924"/>
    </row>
    <row r="186" spans="1:8">
      <c r="A186" s="513"/>
      <c r="B186" s="607"/>
      <c r="C186" s="607"/>
      <c r="D186" s="607"/>
      <c r="E186" s="607"/>
      <c r="F186" s="607"/>
      <c r="G186" s="607"/>
      <c r="H186" s="924"/>
    </row>
    <row r="187" spans="1:8">
      <c r="A187" s="513"/>
      <c r="B187" s="607"/>
      <c r="C187" s="607"/>
      <c r="D187" s="607"/>
      <c r="E187" s="607"/>
      <c r="F187" s="607"/>
      <c r="G187" s="607"/>
      <c r="H187" s="924"/>
    </row>
    <row r="188" spans="1:8">
      <c r="A188" s="513"/>
      <c r="B188" s="607"/>
      <c r="C188" s="607"/>
      <c r="D188" s="607"/>
      <c r="E188" s="607"/>
      <c r="F188" s="607"/>
      <c r="G188" s="607"/>
      <c r="H188" s="924"/>
    </row>
    <row r="189" spans="1:8">
      <c r="A189" s="513"/>
      <c r="B189" s="607"/>
      <c r="C189" s="607"/>
      <c r="D189" s="607"/>
      <c r="E189" s="607"/>
      <c r="F189" s="607"/>
      <c r="G189" s="607"/>
      <c r="H189" s="924"/>
    </row>
    <row r="190" spans="1:8">
      <c r="A190" s="513"/>
      <c r="B190" s="607"/>
      <c r="C190" s="607"/>
      <c r="D190" s="607"/>
      <c r="E190" s="607"/>
      <c r="F190" s="607"/>
      <c r="G190" s="607"/>
      <c r="H190" s="924"/>
    </row>
    <row r="191" spans="1:8">
      <c r="A191" s="513"/>
      <c r="B191" s="607"/>
      <c r="C191" s="607"/>
      <c r="D191" s="607"/>
      <c r="E191" s="607"/>
      <c r="F191" s="607"/>
      <c r="G191" s="607"/>
      <c r="H191" s="924"/>
    </row>
    <row r="192" spans="1:8">
      <c r="A192" s="513"/>
      <c r="B192" s="607"/>
      <c r="C192" s="607"/>
      <c r="D192" s="607"/>
      <c r="E192" s="607"/>
      <c r="F192" s="607"/>
      <c r="G192" s="607"/>
      <c r="H192" s="924"/>
    </row>
    <row r="193" spans="1:8">
      <c r="A193" s="513"/>
      <c r="B193" s="607"/>
      <c r="C193" s="607"/>
      <c r="D193" s="607"/>
      <c r="E193" s="607"/>
      <c r="F193" s="607"/>
      <c r="G193" s="607"/>
      <c r="H193" s="924"/>
    </row>
    <row r="194" spans="1:8">
      <c r="A194" s="513"/>
      <c r="B194" s="607"/>
      <c r="C194" s="607"/>
      <c r="D194" s="607"/>
      <c r="E194" s="607"/>
      <c r="F194" s="607"/>
      <c r="G194" s="607"/>
      <c r="H194" s="924"/>
    </row>
    <row r="195" spans="1:8">
      <c r="A195" s="513"/>
      <c r="B195" s="607"/>
      <c r="C195" s="607"/>
      <c r="D195" s="607"/>
      <c r="E195" s="607"/>
      <c r="F195" s="607"/>
      <c r="G195" s="607"/>
      <c r="H195" s="924"/>
    </row>
    <row r="196" spans="1:8">
      <c r="A196" s="513"/>
      <c r="B196" s="607"/>
      <c r="C196" s="607"/>
      <c r="D196" s="607"/>
      <c r="E196" s="607"/>
      <c r="F196" s="607"/>
      <c r="G196" s="607"/>
      <c r="H196" s="924"/>
    </row>
    <row r="197" spans="1:8">
      <c r="A197" s="513"/>
      <c r="B197" s="607"/>
      <c r="C197" s="607"/>
      <c r="D197" s="607"/>
      <c r="E197" s="607"/>
      <c r="F197" s="607"/>
      <c r="G197" s="607"/>
      <c r="H197" s="924"/>
    </row>
    <row r="198" spans="1:8">
      <c r="A198" s="513"/>
      <c r="B198" s="607"/>
      <c r="C198" s="607"/>
      <c r="D198" s="607"/>
      <c r="E198" s="607"/>
      <c r="F198" s="607"/>
      <c r="G198" s="607"/>
      <c r="H198" s="924"/>
    </row>
    <row r="199" spans="1:8">
      <c r="A199" s="513"/>
      <c r="B199" s="607"/>
      <c r="C199" s="607"/>
      <c r="D199" s="607"/>
      <c r="E199" s="607"/>
      <c r="F199" s="607"/>
      <c r="G199" s="607"/>
      <c r="H199" s="924"/>
    </row>
    <row r="200" spans="1:8">
      <c r="A200" s="513"/>
      <c r="B200" s="607"/>
      <c r="C200" s="607"/>
      <c r="D200" s="607"/>
      <c r="E200" s="607"/>
      <c r="F200" s="607"/>
      <c r="G200" s="607"/>
      <c r="H200" s="924"/>
    </row>
    <row r="201" spans="1:8">
      <c r="A201" s="513"/>
      <c r="B201" s="607"/>
      <c r="C201" s="607"/>
      <c r="D201" s="607"/>
      <c r="E201" s="607"/>
      <c r="F201" s="607"/>
      <c r="G201" s="607"/>
      <c r="H201" s="924"/>
    </row>
    <row r="202" spans="1:8">
      <c r="A202" s="513"/>
      <c r="B202" s="607"/>
      <c r="C202" s="607"/>
      <c r="D202" s="607"/>
      <c r="E202" s="607"/>
      <c r="F202" s="607"/>
      <c r="G202" s="607"/>
      <c r="H202" s="924"/>
    </row>
    <row r="203" spans="1:8">
      <c r="A203" s="513"/>
      <c r="B203" s="607"/>
      <c r="C203" s="607"/>
      <c r="D203" s="607"/>
      <c r="E203" s="607"/>
      <c r="F203" s="607"/>
      <c r="G203" s="607"/>
      <c r="H203" s="924"/>
    </row>
    <row r="204" spans="1:8">
      <c r="A204" s="513"/>
      <c r="B204" s="607"/>
      <c r="C204" s="607"/>
      <c r="D204" s="607"/>
      <c r="E204" s="607"/>
      <c r="F204" s="607"/>
      <c r="G204" s="607"/>
      <c r="H204" s="924"/>
    </row>
    <row r="205" spans="1:8">
      <c r="A205" s="513"/>
      <c r="B205" s="607"/>
      <c r="C205" s="607"/>
      <c r="D205" s="607"/>
      <c r="E205" s="607"/>
      <c r="F205" s="607"/>
      <c r="G205" s="607"/>
      <c r="H205" s="924"/>
    </row>
    <row r="206" spans="1:8">
      <c r="A206" s="513"/>
      <c r="B206" s="607"/>
      <c r="C206" s="607"/>
      <c r="D206" s="607"/>
      <c r="E206" s="607"/>
      <c r="F206" s="607"/>
      <c r="G206" s="607"/>
      <c r="H206" s="924"/>
    </row>
    <row r="207" spans="1:8">
      <c r="A207" s="513"/>
      <c r="B207" s="82"/>
      <c r="C207" s="607"/>
      <c r="D207" s="607"/>
      <c r="E207" s="607"/>
      <c r="F207" s="607"/>
      <c r="G207" s="607"/>
      <c r="H207" s="924"/>
    </row>
    <row r="208" spans="1:8" ht="15.75" thickBot="1">
      <c r="A208" s="610"/>
      <c r="B208" s="611"/>
      <c r="C208" s="821"/>
      <c r="D208" s="821"/>
      <c r="E208" s="821"/>
      <c r="F208" s="821"/>
      <c r="G208" s="821"/>
      <c r="H208" s="1073"/>
    </row>
    <row r="209" spans="1:8" ht="15.75">
      <c r="A209" s="2463" t="s">
        <v>1540</v>
      </c>
      <c r="B209" s="82"/>
      <c r="C209" s="607"/>
      <c r="D209" s="607"/>
      <c r="E209" s="607"/>
      <c r="F209" s="607"/>
      <c r="G209" s="607"/>
      <c r="H209" s="607"/>
    </row>
    <row r="210" spans="1:8">
      <c r="A210" s="607" t="s">
        <v>3622</v>
      </c>
      <c r="B210" s="607"/>
      <c r="C210" s="607"/>
      <c r="D210" s="607"/>
      <c r="E210" s="607"/>
      <c r="F210" s="607"/>
      <c r="G210" s="607"/>
      <c r="H210" s="607"/>
    </row>
  </sheetData>
  <mergeCells count="15">
    <mergeCell ref="B64:H71"/>
    <mergeCell ref="B43:G51"/>
    <mergeCell ref="B16:C19"/>
    <mergeCell ref="E18:H19"/>
    <mergeCell ref="B5:C10"/>
    <mergeCell ref="E5:H7"/>
    <mergeCell ref="E8:H12"/>
    <mergeCell ref="B12:C14"/>
    <mergeCell ref="E14:H15"/>
    <mergeCell ref="B31:C37"/>
    <mergeCell ref="E33:H37"/>
    <mergeCell ref="B21:C24"/>
    <mergeCell ref="E21:H23"/>
    <mergeCell ref="E25:H29"/>
    <mergeCell ref="B26:C29"/>
  </mergeCells>
  <phoneticPr fontId="0" type="noConversion"/>
  <printOptions horizontalCentered="1" verticalCentered="1"/>
  <pageMargins left="0.5" right="0.5" top="0" bottom="0" header="0.5" footer="0.5"/>
  <pageSetup scale="81" fitToHeight="0" orientation="portrait" horizontalDpi="300" verticalDpi="300" r:id="rId1"/>
  <headerFooter alignWithMargins="0"/>
  <rowBreaks count="3" manualBreakCount="3">
    <brk id="54" max="16383" man="1"/>
    <brk id="106" max="16383" man="1"/>
    <brk id="158"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6"/>
  <sheetViews>
    <sheetView topLeftCell="A106" zoomScale="70" zoomScaleNormal="70" workbookViewId="0">
      <selection activeCell="H220" sqref="H220"/>
    </sheetView>
  </sheetViews>
  <sheetFormatPr defaultColWidth="9.6640625" defaultRowHeight="15" outlineLevelCol="1"/>
  <cols>
    <col min="1" max="1" width="4.6640625" style="173" customWidth="1"/>
    <col min="2" max="2" width="51.6640625" style="173" customWidth="1"/>
    <col min="3" max="3" width="4.5546875" style="173" customWidth="1"/>
    <col min="4" max="4" width="2.6640625" style="173" customWidth="1"/>
    <col min="5" max="5" width="1.6640625" style="173" customWidth="1"/>
    <col min="6" max="6" width="14.109375" style="173" customWidth="1"/>
    <col min="7" max="7" width="18.44140625" style="173" bestFit="1" customWidth="1"/>
    <col min="8" max="8" width="17.5546875" style="173" bestFit="1" customWidth="1"/>
    <col min="9" max="9" width="14.88671875" style="173" bestFit="1" customWidth="1"/>
    <col min="10" max="10" width="14.88671875" style="173" customWidth="1"/>
    <col min="11" max="11" width="20.21875" style="2354" hidden="1" customWidth="1" outlineLevel="1"/>
    <col min="12" max="12" width="9.6640625" style="173" collapsed="1"/>
    <col min="13" max="16384" width="9.6640625" style="173"/>
  </cols>
  <sheetData>
    <row r="1" spans="1:11">
      <c r="A1" s="2356"/>
      <c r="B1" s="2357" t="s">
        <v>394</v>
      </c>
      <c r="C1" s="2358" t="s">
        <v>377</v>
      </c>
      <c r="D1" s="2359"/>
      <c r="E1" s="2359"/>
      <c r="F1" s="2357"/>
      <c r="G1" s="2360" t="s">
        <v>283</v>
      </c>
      <c r="H1" s="2361" t="s">
        <v>284</v>
      </c>
    </row>
    <row r="2" spans="1:11">
      <c r="A2" s="2362"/>
      <c r="B2" s="925" t="s">
        <v>4729</v>
      </c>
      <c r="C2" s="2363" t="s">
        <v>378</v>
      </c>
      <c r="D2" s="2364" t="s">
        <v>4538</v>
      </c>
      <c r="E2" s="2364"/>
      <c r="F2" s="234" t="s">
        <v>380</v>
      </c>
      <c r="G2" s="2365" t="s">
        <v>286</v>
      </c>
      <c r="H2" s="2366"/>
    </row>
    <row r="3" spans="1:11" ht="15" customHeight="1">
      <c r="A3" s="2367"/>
      <c r="B3" s="2368"/>
      <c r="C3" s="2369" t="s">
        <v>381</v>
      </c>
      <c r="D3" s="2368" t="s">
        <v>379</v>
      </c>
      <c r="E3" s="2368"/>
      <c r="F3" s="430" t="s">
        <v>382</v>
      </c>
      <c r="G3" s="2370" t="s">
        <v>4855</v>
      </c>
      <c r="H3" s="2371" t="s">
        <v>4567</v>
      </c>
    </row>
    <row r="4" spans="1:11" ht="15" customHeight="1">
      <c r="A4" s="2372" t="s">
        <v>3623</v>
      </c>
      <c r="B4" s="2373"/>
      <c r="C4" s="2373"/>
      <c r="D4" s="2373"/>
      <c r="E4" s="2373"/>
      <c r="F4" s="2373"/>
      <c r="G4" s="2373"/>
      <c r="H4" s="2374"/>
    </row>
    <row r="5" spans="1:11">
      <c r="A5" s="2375"/>
      <c r="B5" s="2376"/>
      <c r="C5" s="2376"/>
      <c r="D5" s="2376"/>
      <c r="E5" s="2376"/>
      <c r="F5" s="2377" t="s">
        <v>673</v>
      </c>
      <c r="G5" s="2377" t="s">
        <v>3624</v>
      </c>
      <c r="H5" s="2378" t="s">
        <v>3624</v>
      </c>
    </row>
    <row r="6" spans="1:11">
      <c r="A6" s="2375" t="s">
        <v>290</v>
      </c>
      <c r="B6" s="2376" t="s">
        <v>1208</v>
      </c>
      <c r="C6" s="2376"/>
      <c r="D6" s="2376"/>
      <c r="E6" s="2376"/>
      <c r="F6" s="2377" t="s">
        <v>1858</v>
      </c>
      <c r="G6" s="2377" t="s">
        <v>3625</v>
      </c>
      <c r="H6" s="2378" t="s">
        <v>2589</v>
      </c>
    </row>
    <row r="7" spans="1:11" ht="15.75">
      <c r="A7" s="2379" t="s">
        <v>293</v>
      </c>
      <c r="B7" s="2373" t="s">
        <v>1860</v>
      </c>
      <c r="C7" s="2373"/>
      <c r="D7" s="2373"/>
      <c r="E7" s="2373"/>
      <c r="F7" s="2380" t="s">
        <v>1861</v>
      </c>
      <c r="G7" s="2380" t="s">
        <v>1862</v>
      </c>
      <c r="H7" s="2381" t="s">
        <v>1863</v>
      </c>
      <c r="K7" s="2382" t="s">
        <v>4539</v>
      </c>
    </row>
    <row r="8" spans="1:11" ht="15.75">
      <c r="A8" s="2383" t="s">
        <v>2590</v>
      </c>
      <c r="B8" s="2384" t="s">
        <v>2591</v>
      </c>
      <c r="C8" s="2373"/>
      <c r="D8" s="2373"/>
      <c r="E8" s="2373"/>
      <c r="F8" s="2380"/>
      <c r="G8" s="2385"/>
      <c r="H8" s="2386"/>
      <c r="K8" s="2382"/>
    </row>
    <row r="9" spans="1:11" ht="15.75">
      <c r="A9" s="2383" t="s">
        <v>2592</v>
      </c>
      <c r="B9" s="2387" t="s">
        <v>2593</v>
      </c>
      <c r="C9" s="2373"/>
      <c r="D9" s="2373"/>
      <c r="E9" s="2373"/>
      <c r="F9" s="2388" t="s">
        <v>3519</v>
      </c>
      <c r="G9" s="256">
        <v>2991732779</v>
      </c>
      <c r="H9" s="257">
        <v>3233787611</v>
      </c>
      <c r="K9" s="2389">
        <v>242054832</v>
      </c>
    </row>
    <row r="10" spans="1:11" ht="15.75">
      <c r="A10" s="2383" t="s">
        <v>2594</v>
      </c>
      <c r="B10" s="2387" t="s">
        <v>2595</v>
      </c>
      <c r="C10" s="2373"/>
      <c r="D10" s="2373"/>
      <c r="E10" s="2373"/>
      <c r="F10" s="2388" t="s">
        <v>3519</v>
      </c>
      <c r="G10" s="258">
        <v>131997182</v>
      </c>
      <c r="H10" s="259">
        <v>97015470</v>
      </c>
      <c r="K10" s="2389">
        <v>-34981712</v>
      </c>
    </row>
    <row r="11" spans="1:11" ht="15.75">
      <c r="A11" s="2383" t="s">
        <v>2596</v>
      </c>
      <c r="B11" s="2387" t="s">
        <v>4000</v>
      </c>
      <c r="C11" s="2373"/>
      <c r="D11" s="2373"/>
      <c r="E11" s="2373"/>
      <c r="F11" s="2388"/>
      <c r="G11" s="258">
        <v>3123729961</v>
      </c>
      <c r="H11" s="259">
        <v>3330803081</v>
      </c>
      <c r="I11" s="2390"/>
      <c r="J11" s="2390"/>
      <c r="K11" s="2389">
        <v>207073120</v>
      </c>
    </row>
    <row r="12" spans="1:11" ht="15.75">
      <c r="A12" s="2383" t="s">
        <v>4001</v>
      </c>
      <c r="B12" s="2387" t="s">
        <v>3776</v>
      </c>
      <c r="C12" s="2373"/>
      <c r="D12" s="2373"/>
      <c r="E12" s="2373"/>
      <c r="F12" s="2388" t="s">
        <v>3519</v>
      </c>
      <c r="G12" s="258">
        <v>715359157</v>
      </c>
      <c r="H12" s="259">
        <v>751142408</v>
      </c>
      <c r="K12" s="2389">
        <v>35783251</v>
      </c>
    </row>
    <row r="13" spans="1:11" ht="15.75">
      <c r="A13" s="2383" t="s">
        <v>3777</v>
      </c>
      <c r="B13" s="2387" t="s">
        <v>3326</v>
      </c>
      <c r="C13" s="2373"/>
      <c r="D13" s="2373"/>
      <c r="E13" s="2373"/>
      <c r="F13" s="2388" t="s">
        <v>3327</v>
      </c>
      <c r="G13" s="258">
        <v>2408370804</v>
      </c>
      <c r="H13" s="259">
        <v>2579660673</v>
      </c>
      <c r="I13" s="2390"/>
      <c r="J13" s="2390"/>
      <c r="K13" s="2389">
        <v>171289869</v>
      </c>
    </row>
    <row r="14" spans="1:11" ht="15.75">
      <c r="A14" s="2383" t="s">
        <v>3328</v>
      </c>
      <c r="B14" s="2387" t="s">
        <v>3329</v>
      </c>
      <c r="C14" s="2373"/>
      <c r="D14" s="2373"/>
      <c r="E14" s="2373"/>
      <c r="F14" s="2388" t="s">
        <v>3522</v>
      </c>
      <c r="G14" s="258"/>
      <c r="H14" s="259"/>
      <c r="K14" s="2389">
        <v>0</v>
      </c>
    </row>
    <row r="15" spans="1:11" ht="15.75">
      <c r="A15" s="2383" t="s">
        <v>3330</v>
      </c>
      <c r="B15" s="2387" t="s">
        <v>3331</v>
      </c>
      <c r="C15" s="2373"/>
      <c r="D15" s="2373"/>
      <c r="E15" s="2373"/>
      <c r="F15" s="2388" t="s">
        <v>3522</v>
      </c>
      <c r="G15" s="258"/>
      <c r="H15" s="259"/>
      <c r="K15" s="2389">
        <v>0</v>
      </c>
    </row>
    <row r="16" spans="1:11" ht="15.75">
      <c r="A16" s="2383" t="s">
        <v>3332</v>
      </c>
      <c r="B16" s="2387" t="s">
        <v>3333</v>
      </c>
      <c r="C16" s="2373"/>
      <c r="D16" s="2373"/>
      <c r="E16" s="2373"/>
      <c r="F16" s="2388" t="s">
        <v>3327</v>
      </c>
      <c r="G16" s="260"/>
      <c r="H16" s="261"/>
      <c r="K16" s="2389">
        <v>0</v>
      </c>
    </row>
    <row r="17" spans="1:11" ht="15.75">
      <c r="A17" s="2383" t="s">
        <v>3334</v>
      </c>
      <c r="B17" s="2387" t="s">
        <v>3335</v>
      </c>
      <c r="C17" s="2373"/>
      <c r="D17" s="2373"/>
      <c r="E17" s="2373"/>
      <c r="F17" s="2388" t="s">
        <v>3327</v>
      </c>
      <c r="G17" s="258">
        <v>2408370804</v>
      </c>
      <c r="H17" s="259">
        <v>2579660673</v>
      </c>
      <c r="K17" s="2389">
        <v>171289869</v>
      </c>
    </row>
    <row r="18" spans="1:11" ht="15.75">
      <c r="A18" s="2383" t="s">
        <v>3336</v>
      </c>
      <c r="B18" s="2387" t="s">
        <v>3337</v>
      </c>
      <c r="C18" s="2373"/>
      <c r="D18" s="2373"/>
      <c r="E18" s="2373"/>
      <c r="F18" s="2388">
        <v>122</v>
      </c>
      <c r="G18" s="258"/>
      <c r="H18" s="259"/>
      <c r="K18" s="2389">
        <v>0</v>
      </c>
    </row>
    <row r="19" spans="1:11" ht="15.75">
      <c r="A19" s="2383" t="s">
        <v>3338</v>
      </c>
      <c r="B19" s="2387" t="s">
        <v>3339</v>
      </c>
      <c r="C19" s="2373"/>
      <c r="D19" s="2373"/>
      <c r="E19" s="2373"/>
      <c r="F19" s="2388" t="s">
        <v>3327</v>
      </c>
      <c r="G19" s="258"/>
      <c r="H19" s="259"/>
      <c r="K19" s="2389">
        <v>0</v>
      </c>
    </row>
    <row r="20" spans="1:11" ht="15.75">
      <c r="A20" s="2383" t="s">
        <v>3340</v>
      </c>
      <c r="B20" s="2384" t="s">
        <v>3341</v>
      </c>
      <c r="C20" s="2373"/>
      <c r="D20" s="2373"/>
      <c r="E20" s="2373"/>
      <c r="F20" s="2388"/>
      <c r="G20" s="2391"/>
      <c r="H20" s="2392"/>
      <c r="K20" s="2389">
        <v>0</v>
      </c>
    </row>
    <row r="21" spans="1:11" ht="15.75">
      <c r="A21" s="2383" t="s">
        <v>3342</v>
      </c>
      <c r="B21" s="2387" t="s">
        <v>3841</v>
      </c>
      <c r="C21" s="2373"/>
      <c r="D21" s="2373"/>
      <c r="E21" s="2373"/>
      <c r="F21" s="2388">
        <v>221</v>
      </c>
      <c r="G21" s="258">
        <v>2167674</v>
      </c>
      <c r="H21" s="259">
        <v>1252521</v>
      </c>
      <c r="K21" s="2389">
        <v>-915153</v>
      </c>
    </row>
    <row r="22" spans="1:11" ht="15.75">
      <c r="A22" s="2383" t="s">
        <v>3842</v>
      </c>
      <c r="B22" s="2387" t="s">
        <v>3843</v>
      </c>
      <c r="C22" s="2373"/>
      <c r="D22" s="2373"/>
      <c r="E22" s="2373"/>
      <c r="F22" s="2388" t="s">
        <v>3327</v>
      </c>
      <c r="G22" s="258">
        <v>932263</v>
      </c>
      <c r="H22" s="259">
        <v>18218</v>
      </c>
      <c r="K22" s="2389">
        <v>-914045</v>
      </c>
    </row>
    <row r="23" spans="1:11" ht="15.75">
      <c r="A23" s="2383" t="s">
        <v>3844</v>
      </c>
      <c r="B23" s="2387" t="s">
        <v>3845</v>
      </c>
      <c r="C23" s="2373"/>
      <c r="D23" s="2373"/>
      <c r="E23" s="2373"/>
      <c r="F23" s="2388" t="s">
        <v>3327</v>
      </c>
      <c r="G23" s="262"/>
      <c r="H23" s="263"/>
      <c r="K23" s="2389">
        <v>0</v>
      </c>
    </row>
    <row r="24" spans="1:11" ht="15.75">
      <c r="A24" s="2383" t="s">
        <v>3846</v>
      </c>
      <c r="B24" s="2387" t="s">
        <v>3847</v>
      </c>
      <c r="C24" s="2373"/>
      <c r="D24" s="2373"/>
      <c r="E24" s="2373"/>
      <c r="F24" s="2388" t="s">
        <v>3542</v>
      </c>
      <c r="G24" s="262"/>
      <c r="H24" s="259"/>
      <c r="K24" s="2389">
        <v>0</v>
      </c>
    </row>
    <row r="25" spans="1:11" ht="15.75">
      <c r="A25" s="2383" t="s">
        <v>3848</v>
      </c>
      <c r="B25" s="2387" t="s">
        <v>3849</v>
      </c>
      <c r="C25" s="2373"/>
      <c r="D25" s="2373"/>
      <c r="E25" s="2373"/>
      <c r="F25" s="2388" t="s">
        <v>3327</v>
      </c>
      <c r="G25" s="2391"/>
      <c r="H25" s="2392"/>
      <c r="K25" s="2389">
        <v>0</v>
      </c>
    </row>
    <row r="26" spans="1:11" ht="15.75">
      <c r="A26" s="2383" t="s">
        <v>3850</v>
      </c>
      <c r="B26" s="2387" t="s">
        <v>3851</v>
      </c>
      <c r="C26" s="2373"/>
      <c r="D26" s="2373"/>
      <c r="E26" s="2373"/>
      <c r="F26" s="2388" t="s">
        <v>3327</v>
      </c>
      <c r="G26" s="258"/>
      <c r="H26" s="259"/>
      <c r="K26" s="2389">
        <v>0</v>
      </c>
    </row>
    <row r="27" spans="1:11" ht="15.75">
      <c r="A27" s="2383" t="s">
        <v>3852</v>
      </c>
      <c r="B27" s="2387" t="s">
        <v>3853</v>
      </c>
      <c r="C27" s="2373"/>
      <c r="D27" s="2373"/>
      <c r="E27" s="2373"/>
      <c r="F27" s="2388"/>
      <c r="G27" s="262"/>
      <c r="H27" s="259"/>
      <c r="K27" s="2389">
        <v>0</v>
      </c>
    </row>
    <row r="28" spans="1:11" ht="15.75">
      <c r="A28" s="2383" t="s">
        <v>3854</v>
      </c>
      <c r="B28" s="2387" t="s">
        <v>3855</v>
      </c>
      <c r="C28" s="2373"/>
      <c r="D28" s="2373"/>
      <c r="E28" s="2373"/>
      <c r="F28" s="2388" t="s">
        <v>3327</v>
      </c>
      <c r="G28" s="262"/>
      <c r="H28" s="263"/>
      <c r="K28" s="2389">
        <v>0</v>
      </c>
    </row>
    <row r="29" spans="1:11" ht="15.75">
      <c r="A29" s="2383" t="s">
        <v>3856</v>
      </c>
      <c r="B29" s="2387" t="s">
        <v>3857</v>
      </c>
      <c r="C29" s="2373"/>
      <c r="D29" s="2373"/>
      <c r="E29" s="2373"/>
      <c r="F29" s="2388"/>
      <c r="G29" s="262">
        <v>1235411</v>
      </c>
      <c r="H29" s="263">
        <v>1234303</v>
      </c>
      <c r="K29" s="2389">
        <v>-1108</v>
      </c>
    </row>
    <row r="30" spans="1:11" ht="15.75">
      <c r="A30" s="2383" t="s">
        <v>3858</v>
      </c>
      <c r="B30" s="2384" t="s">
        <v>3859</v>
      </c>
      <c r="C30" s="2373"/>
      <c r="D30" s="2373"/>
      <c r="E30" s="2373"/>
      <c r="F30" s="2388"/>
      <c r="G30" s="2393"/>
      <c r="H30" s="2394"/>
      <c r="K30" s="2389">
        <v>0</v>
      </c>
    </row>
    <row r="31" spans="1:11" ht="15.75">
      <c r="A31" s="2383" t="s">
        <v>3860</v>
      </c>
      <c r="B31" s="2387" t="s">
        <v>3861</v>
      </c>
      <c r="C31" s="2373"/>
      <c r="D31" s="2373"/>
      <c r="E31" s="2373"/>
      <c r="F31" s="2388" t="s">
        <v>3327</v>
      </c>
      <c r="G31" s="258">
        <v>4648170</v>
      </c>
      <c r="H31" s="259">
        <v>6908452</v>
      </c>
      <c r="K31" s="2389">
        <v>2260282</v>
      </c>
    </row>
    <row r="32" spans="1:11" ht="15.75">
      <c r="A32" s="2383" t="s">
        <v>3862</v>
      </c>
      <c r="B32" s="2387" t="s">
        <v>3863</v>
      </c>
      <c r="C32" s="2373"/>
      <c r="D32" s="2373"/>
      <c r="E32" s="2373"/>
      <c r="F32" s="2388" t="s">
        <v>3327</v>
      </c>
      <c r="G32" s="262"/>
      <c r="H32" s="259"/>
      <c r="K32" s="2389">
        <v>0</v>
      </c>
    </row>
    <row r="33" spans="1:12" ht="15.75">
      <c r="A33" s="2383" t="s">
        <v>3864</v>
      </c>
      <c r="B33" s="2387" t="s">
        <v>3865</v>
      </c>
      <c r="C33" s="2373"/>
      <c r="D33" s="2373"/>
      <c r="E33" s="2373"/>
      <c r="F33" s="2388" t="s">
        <v>3327</v>
      </c>
      <c r="G33" s="262"/>
      <c r="H33" s="263"/>
      <c r="K33" s="2389">
        <v>0</v>
      </c>
    </row>
    <row r="34" spans="1:12" ht="15.75">
      <c r="A34" s="2383" t="s">
        <v>3866</v>
      </c>
      <c r="B34" s="2387" t="s">
        <v>3867</v>
      </c>
      <c r="C34" s="2373"/>
      <c r="D34" s="2373"/>
      <c r="E34" s="2373"/>
      <c r="F34" s="2388" t="s">
        <v>3327</v>
      </c>
      <c r="G34" s="262"/>
      <c r="H34" s="259"/>
      <c r="K34" s="2389">
        <v>0</v>
      </c>
    </row>
    <row r="35" spans="1:12" ht="15.75">
      <c r="A35" s="2383" t="s">
        <v>3868</v>
      </c>
      <c r="B35" s="2387" t="s">
        <v>3869</v>
      </c>
      <c r="C35" s="2373"/>
      <c r="D35" s="2373"/>
      <c r="E35" s="2373"/>
      <c r="F35" s="2388"/>
      <c r="G35" s="258"/>
      <c r="H35" s="263"/>
      <c r="K35" s="2389">
        <v>0</v>
      </c>
    </row>
    <row r="36" spans="1:12" ht="15.75">
      <c r="A36" s="2383" t="s">
        <v>3870</v>
      </c>
      <c r="B36" s="2387" t="s">
        <v>3871</v>
      </c>
      <c r="C36" s="2373"/>
      <c r="D36" s="2373"/>
      <c r="E36" s="2373"/>
      <c r="F36" s="2388" t="s">
        <v>3327</v>
      </c>
      <c r="G36" s="258">
        <v>140467889</v>
      </c>
      <c r="H36" s="259">
        <v>104264764</v>
      </c>
      <c r="K36" s="2389">
        <v>-36203125</v>
      </c>
    </row>
    <row r="37" spans="1:12" ht="15.75">
      <c r="A37" s="2383" t="s">
        <v>3872</v>
      </c>
      <c r="B37" s="2387" t="s">
        <v>1557</v>
      </c>
      <c r="C37" s="2373"/>
      <c r="D37" s="2373"/>
      <c r="E37" s="2373"/>
      <c r="F37" s="2388" t="s">
        <v>3327</v>
      </c>
      <c r="G37" s="258">
        <v>126685749</v>
      </c>
      <c r="H37" s="259">
        <v>21827162</v>
      </c>
      <c r="K37" s="2389">
        <v>-104858587</v>
      </c>
    </row>
    <row r="38" spans="1:12" ht="15.75">
      <c r="A38" s="2383" t="s">
        <v>1558</v>
      </c>
      <c r="B38" s="2387" t="s">
        <v>1559</v>
      </c>
      <c r="C38" s="2373"/>
      <c r="D38" s="2373"/>
      <c r="E38" s="2373"/>
      <c r="F38" s="2388" t="s">
        <v>3327</v>
      </c>
      <c r="G38" s="258">
        <v>20021680</v>
      </c>
      <c r="H38" s="259">
        <v>15030996</v>
      </c>
      <c r="I38" s="919"/>
      <c r="J38" s="919"/>
      <c r="K38" s="2389">
        <v>-4990684</v>
      </c>
    </row>
    <row r="39" spans="1:12" ht="15.75">
      <c r="A39" s="2383" t="s">
        <v>1560</v>
      </c>
      <c r="B39" s="2387" t="s">
        <v>1561</v>
      </c>
      <c r="C39" s="2373"/>
      <c r="D39" s="2373"/>
      <c r="E39" s="2373"/>
      <c r="F39" s="2388" t="s">
        <v>3327</v>
      </c>
      <c r="G39" s="262"/>
      <c r="H39" s="263"/>
      <c r="K39" s="2389">
        <v>0</v>
      </c>
    </row>
    <row r="40" spans="1:12" ht="15.75">
      <c r="A40" s="2383" t="s">
        <v>1562</v>
      </c>
      <c r="B40" s="2387" t="s">
        <v>1563</v>
      </c>
      <c r="C40" s="2373"/>
      <c r="D40" s="2373"/>
      <c r="E40" s="2373"/>
      <c r="F40" s="2388" t="s">
        <v>3327</v>
      </c>
      <c r="G40" s="258">
        <v>369247516</v>
      </c>
      <c r="H40" s="259">
        <v>130913731</v>
      </c>
      <c r="K40" s="2389">
        <v>-238333785</v>
      </c>
    </row>
    <row r="41" spans="1:12" ht="15.75">
      <c r="A41" s="2383" t="s">
        <v>1564</v>
      </c>
      <c r="B41" s="2387" t="s">
        <v>1565</v>
      </c>
      <c r="C41" s="2373"/>
      <c r="D41" s="2373"/>
      <c r="E41" s="2373"/>
      <c r="F41" s="2388">
        <v>227</v>
      </c>
      <c r="G41" s="262"/>
      <c r="H41" s="263"/>
      <c r="K41" s="2389">
        <v>0</v>
      </c>
      <c r="L41" s="919"/>
    </row>
    <row r="42" spans="1:12" ht="15.75">
      <c r="A42" s="2383" t="s">
        <v>1566</v>
      </c>
      <c r="B42" s="2387" t="s">
        <v>1567</v>
      </c>
      <c r="C42" s="2373"/>
      <c r="D42" s="2373"/>
      <c r="E42" s="2373"/>
      <c r="F42" s="2388">
        <v>227</v>
      </c>
      <c r="G42" s="262"/>
      <c r="H42" s="263"/>
      <c r="K42" s="2389">
        <v>0</v>
      </c>
    </row>
    <row r="43" spans="1:12" ht="15.75">
      <c r="A43" s="2383" t="s">
        <v>1568</v>
      </c>
      <c r="B43" s="2387" t="s">
        <v>1569</v>
      </c>
      <c r="C43" s="2373"/>
      <c r="D43" s="2373"/>
      <c r="E43" s="2373"/>
      <c r="F43" s="2388">
        <v>227</v>
      </c>
      <c r="G43" s="262"/>
      <c r="H43" s="263"/>
      <c r="K43" s="2389">
        <v>0</v>
      </c>
    </row>
    <row r="44" spans="1:12" ht="15.75">
      <c r="A44" s="2383" t="s">
        <v>144</v>
      </c>
      <c r="B44" s="2387" t="s">
        <v>145</v>
      </c>
      <c r="C44" s="2373"/>
      <c r="D44" s="2373"/>
      <c r="E44" s="2373"/>
      <c r="F44" s="2388">
        <v>227</v>
      </c>
      <c r="G44" s="258">
        <v>9728848</v>
      </c>
      <c r="H44" s="259">
        <v>4789932</v>
      </c>
      <c r="K44" s="2389">
        <v>-4938916</v>
      </c>
    </row>
    <row r="45" spans="1:12" ht="15.75">
      <c r="A45" s="2383" t="s">
        <v>146</v>
      </c>
      <c r="B45" s="2387" t="s">
        <v>147</v>
      </c>
      <c r="C45" s="2373"/>
      <c r="D45" s="2373"/>
      <c r="E45" s="2373"/>
      <c r="F45" s="2388">
        <v>227</v>
      </c>
      <c r="G45" s="262"/>
      <c r="H45" s="263"/>
      <c r="K45" s="2389">
        <v>0</v>
      </c>
    </row>
    <row r="46" spans="1:12" ht="15.75">
      <c r="A46" s="2383" t="s">
        <v>148</v>
      </c>
      <c r="B46" s="2387" t="s">
        <v>149</v>
      </c>
      <c r="C46" s="2373"/>
      <c r="D46" s="2373"/>
      <c r="E46" s="2373"/>
      <c r="F46" s="2388">
        <v>227</v>
      </c>
      <c r="G46" s="262"/>
      <c r="H46" s="263"/>
      <c r="K46" s="2389">
        <v>0</v>
      </c>
    </row>
    <row r="47" spans="1:12" ht="15.75" customHeight="1">
      <c r="A47" s="2383" t="s">
        <v>150</v>
      </c>
      <c r="B47" s="2387" t="s">
        <v>151</v>
      </c>
      <c r="C47" s="2373"/>
      <c r="D47" s="2373"/>
      <c r="E47" s="2373"/>
      <c r="F47" s="2388" t="s">
        <v>152</v>
      </c>
      <c r="G47" s="262"/>
      <c r="H47" s="263"/>
      <c r="K47" s="2389">
        <v>0</v>
      </c>
    </row>
    <row r="48" spans="1:12" ht="15.75">
      <c r="A48" s="2383" t="s">
        <v>1877</v>
      </c>
      <c r="B48" s="2387" t="s">
        <v>1878</v>
      </c>
      <c r="C48" s="2373"/>
      <c r="D48" s="2373"/>
      <c r="E48" s="2373"/>
      <c r="F48" s="2388" t="s">
        <v>3546</v>
      </c>
      <c r="G48" s="262"/>
      <c r="H48" s="263"/>
      <c r="K48" s="2389">
        <v>0</v>
      </c>
    </row>
    <row r="49" spans="1:11" ht="15.75">
      <c r="A49" s="2383" t="s">
        <v>1879</v>
      </c>
      <c r="B49" s="2387" t="s">
        <v>1880</v>
      </c>
      <c r="C49" s="2373"/>
      <c r="D49" s="2373"/>
      <c r="E49" s="2373"/>
      <c r="F49" s="2388" t="s">
        <v>3546</v>
      </c>
      <c r="G49" s="262"/>
      <c r="H49" s="263"/>
      <c r="K49" s="2389">
        <v>0</v>
      </c>
    </row>
    <row r="50" spans="1:11" ht="15.75">
      <c r="A50" s="2383" t="s">
        <v>1881</v>
      </c>
      <c r="B50" s="2387" t="s">
        <v>1882</v>
      </c>
      <c r="C50" s="2373"/>
      <c r="D50" s="2373"/>
      <c r="E50" s="2373"/>
      <c r="F50" s="2388" t="s">
        <v>3327</v>
      </c>
      <c r="G50" s="258">
        <v>-7445</v>
      </c>
      <c r="H50" s="259"/>
      <c r="K50" s="2389">
        <v>7445</v>
      </c>
    </row>
    <row r="51" spans="1:11" ht="15.75">
      <c r="A51" s="2383" t="s">
        <v>1883</v>
      </c>
      <c r="B51" s="2387" t="s">
        <v>1884</v>
      </c>
      <c r="C51" s="2373"/>
      <c r="D51" s="2373"/>
      <c r="E51" s="2373"/>
      <c r="F51" s="2388" t="s">
        <v>3327</v>
      </c>
      <c r="G51" s="258">
        <v>87803723</v>
      </c>
      <c r="H51" s="259">
        <v>78131724</v>
      </c>
      <c r="K51" s="2389">
        <v>-9671999</v>
      </c>
    </row>
    <row r="52" spans="1:11" ht="15.75">
      <c r="A52" s="2383" t="s">
        <v>1885</v>
      </c>
      <c r="B52" s="2387" t="s">
        <v>1935</v>
      </c>
      <c r="C52" s="2373"/>
      <c r="D52" s="2373"/>
      <c r="E52" s="2373"/>
      <c r="F52" s="2388" t="s">
        <v>3327</v>
      </c>
      <c r="G52" s="258">
        <v>2459566</v>
      </c>
      <c r="H52" s="259">
        <v>2059311</v>
      </c>
      <c r="K52" s="2389">
        <v>-400255</v>
      </c>
    </row>
    <row r="53" spans="1:11" ht="15.75">
      <c r="A53" s="2383" t="s">
        <v>1886</v>
      </c>
      <c r="B53" s="2387" t="s">
        <v>1887</v>
      </c>
      <c r="C53" s="2373"/>
      <c r="D53" s="2373"/>
      <c r="E53" s="2373"/>
      <c r="F53" s="2388" t="s">
        <v>3327</v>
      </c>
      <c r="G53" s="258">
        <v>24699912</v>
      </c>
      <c r="H53" s="259">
        <v>18847726</v>
      </c>
      <c r="K53" s="2389">
        <v>-5852186</v>
      </c>
    </row>
    <row r="54" spans="1:11" ht="15.75">
      <c r="A54" s="2383" t="s">
        <v>1888</v>
      </c>
      <c r="B54" s="2387" t="s">
        <v>1889</v>
      </c>
      <c r="C54" s="2373"/>
      <c r="D54" s="2373"/>
      <c r="E54" s="2373"/>
      <c r="F54" s="2388" t="s">
        <v>3327</v>
      </c>
      <c r="G54" s="2395"/>
      <c r="H54" s="264"/>
      <c r="K54" s="2389">
        <v>0</v>
      </c>
    </row>
    <row r="55" spans="1:11" ht="15.75">
      <c r="A55" s="2383" t="s">
        <v>1890</v>
      </c>
      <c r="B55" s="2387" t="s">
        <v>1891</v>
      </c>
      <c r="C55" s="2373"/>
      <c r="D55" s="2373"/>
      <c r="E55" s="2373"/>
      <c r="F55" s="2388" t="s">
        <v>3327</v>
      </c>
      <c r="G55" s="262"/>
      <c r="H55" s="263"/>
      <c r="K55" s="2389">
        <v>0</v>
      </c>
    </row>
    <row r="56" spans="1:11" ht="15.75">
      <c r="A56" s="2383" t="s">
        <v>1892</v>
      </c>
      <c r="B56" s="2387" t="s">
        <v>1893</v>
      </c>
      <c r="C56" s="2373"/>
      <c r="D56" s="2373"/>
      <c r="E56" s="2373"/>
      <c r="F56" s="2388" t="s">
        <v>3327</v>
      </c>
      <c r="G56" s="258">
        <v>8841858</v>
      </c>
      <c r="H56" s="259">
        <v>8950416</v>
      </c>
      <c r="K56" s="2389">
        <v>108558</v>
      </c>
    </row>
    <row r="57" spans="1:11" ht="15.75">
      <c r="A57" s="2383" t="s">
        <v>1894</v>
      </c>
      <c r="B57" s="2387" t="s">
        <v>1895</v>
      </c>
      <c r="C57" s="2373"/>
      <c r="D57" s="2373"/>
      <c r="E57" s="2373"/>
      <c r="F57" s="2388" t="s">
        <v>3327</v>
      </c>
      <c r="G57" s="258">
        <v>78936853</v>
      </c>
      <c r="H57" s="259">
        <v>58303264</v>
      </c>
      <c r="K57" s="2389">
        <v>-20633589</v>
      </c>
    </row>
    <row r="58" spans="1:11" ht="15.75">
      <c r="A58" s="2383" t="s">
        <v>1896</v>
      </c>
      <c r="B58" s="2387" t="s">
        <v>1897</v>
      </c>
      <c r="C58" s="2373"/>
      <c r="D58" s="2373"/>
      <c r="E58" s="2373"/>
      <c r="F58" s="2388"/>
      <c r="G58" s="258">
        <v>17781445</v>
      </c>
      <c r="H58" s="259">
        <v>5340714</v>
      </c>
      <c r="K58" s="2389">
        <v>-12440731</v>
      </c>
    </row>
    <row r="59" spans="1:11" ht="16.5" thickBot="1">
      <c r="A59" s="2396" t="s">
        <v>1898</v>
      </c>
      <c r="B59" s="2397" t="s">
        <v>4521</v>
      </c>
      <c r="C59" s="2398"/>
      <c r="D59" s="2398"/>
      <c r="E59" s="2398"/>
      <c r="F59" s="2399"/>
      <c r="G59" s="2400"/>
      <c r="H59" s="2401"/>
      <c r="K59" s="2389">
        <v>0</v>
      </c>
    </row>
    <row r="60" spans="1:11" ht="15.75">
      <c r="A60" s="2402"/>
      <c r="B60" s="2403"/>
      <c r="C60" s="2404"/>
      <c r="D60" s="2404"/>
      <c r="E60" s="2404"/>
      <c r="F60" s="2405"/>
      <c r="G60" s="2406"/>
      <c r="H60" s="2406"/>
      <c r="K60" s="2389"/>
    </row>
    <row r="61" spans="1:11" ht="15.75">
      <c r="A61" s="2407" t="s">
        <v>1899</v>
      </c>
      <c r="B61" s="2364"/>
      <c r="C61" s="2376"/>
      <c r="D61" s="2376"/>
      <c r="E61" s="2376"/>
      <c r="F61" s="2376"/>
      <c r="G61" s="2252"/>
      <c r="H61" s="2252"/>
      <c r="K61" s="2389"/>
    </row>
    <row r="62" spans="1:11" ht="15.75">
      <c r="A62" s="2376" t="s">
        <v>1900</v>
      </c>
      <c r="B62" s="2376"/>
      <c r="C62" s="2376"/>
      <c r="D62" s="451"/>
      <c r="E62" s="2376"/>
      <c r="F62" s="2376"/>
      <c r="G62" s="2252"/>
      <c r="H62" s="2252"/>
      <c r="K62" s="2389"/>
    </row>
    <row r="63" spans="1:11" ht="15.75">
      <c r="A63" s="2376"/>
      <c r="B63" s="2376"/>
      <c r="C63" s="2376"/>
      <c r="D63" s="451"/>
      <c r="E63" s="2376"/>
      <c r="F63" s="2376"/>
      <c r="G63" s="2252"/>
      <c r="H63" s="2252"/>
      <c r="K63" s="2389"/>
    </row>
    <row r="64" spans="1:11" ht="16.5" thickBot="1">
      <c r="A64" s="2364"/>
      <c r="B64" s="2364"/>
      <c r="C64" s="2364"/>
      <c r="D64" s="2364"/>
      <c r="E64" s="2364"/>
      <c r="F64" s="2364"/>
      <c r="G64" s="2251"/>
      <c r="H64" s="2251"/>
      <c r="K64" s="2389"/>
    </row>
    <row r="65" spans="1:11" ht="15.75">
      <c r="A65" s="2408"/>
      <c r="B65" s="2357" t="s">
        <v>394</v>
      </c>
      <c r="C65" s="2358" t="s">
        <v>377</v>
      </c>
      <c r="D65" s="2359"/>
      <c r="E65" s="2359"/>
      <c r="F65" s="2357"/>
      <c r="G65" s="2357" t="s">
        <v>283</v>
      </c>
      <c r="H65" s="2409" t="s">
        <v>284</v>
      </c>
      <c r="K65" s="2389"/>
    </row>
    <row r="66" spans="1:11" ht="15.75">
      <c r="A66" s="2362"/>
      <c r="B66" s="925" t="s">
        <v>4729</v>
      </c>
      <c r="C66" s="2363" t="s">
        <v>378</v>
      </c>
      <c r="D66" s="2364" t="s">
        <v>4538</v>
      </c>
      <c r="E66" s="2364"/>
      <c r="F66" s="2410" t="s">
        <v>380</v>
      </c>
      <c r="G66" s="2410" t="s">
        <v>286</v>
      </c>
      <c r="H66" s="2366"/>
      <c r="K66" s="2389"/>
    </row>
    <row r="67" spans="1:11" ht="15.75">
      <c r="A67" s="2367"/>
      <c r="B67" s="2368"/>
      <c r="C67" s="2369" t="s">
        <v>381</v>
      </c>
      <c r="D67" s="2368" t="s">
        <v>379</v>
      </c>
      <c r="E67" s="2368"/>
      <c r="F67" s="2411" t="s">
        <v>382</v>
      </c>
      <c r="G67" s="2370" t="s">
        <v>4855</v>
      </c>
      <c r="H67" s="2371" t="s">
        <v>4567</v>
      </c>
      <c r="K67" s="2389"/>
    </row>
    <row r="68" spans="1:11" ht="15.75">
      <c r="A68" s="2372" t="s">
        <v>1901</v>
      </c>
      <c r="B68" s="2412"/>
      <c r="C68" s="2373"/>
      <c r="D68" s="2373"/>
      <c r="E68" s="2373"/>
      <c r="F68" s="2373"/>
      <c r="G68" s="2373"/>
      <c r="H68" s="2374"/>
      <c r="K68" s="2389"/>
    </row>
    <row r="69" spans="1:11" ht="15.75">
      <c r="A69" s="2413"/>
      <c r="B69" s="2376"/>
      <c r="C69" s="2376"/>
      <c r="D69" s="2376"/>
      <c r="E69" s="2376"/>
      <c r="F69" s="2377" t="s">
        <v>673</v>
      </c>
      <c r="G69" s="2377" t="s">
        <v>3624</v>
      </c>
      <c r="H69" s="2378" t="s">
        <v>3624</v>
      </c>
      <c r="K69" s="2389"/>
    </row>
    <row r="70" spans="1:11" ht="15.75">
      <c r="A70" s="2413" t="s">
        <v>290</v>
      </c>
      <c r="B70" s="2376" t="s">
        <v>1208</v>
      </c>
      <c r="C70" s="2376"/>
      <c r="D70" s="2376"/>
      <c r="E70" s="2376"/>
      <c r="F70" s="2377" t="s">
        <v>1858</v>
      </c>
      <c r="G70" s="2377" t="s">
        <v>3625</v>
      </c>
      <c r="H70" s="2378" t="s">
        <v>2589</v>
      </c>
      <c r="K70" s="2389"/>
    </row>
    <row r="71" spans="1:11" ht="15.75">
      <c r="A71" s="2383" t="s">
        <v>293</v>
      </c>
      <c r="B71" s="2373" t="s">
        <v>1860</v>
      </c>
      <c r="C71" s="2373"/>
      <c r="D71" s="2373"/>
      <c r="E71" s="2373"/>
      <c r="F71" s="2380" t="s">
        <v>1861</v>
      </c>
      <c r="G71" s="2380" t="s">
        <v>1862</v>
      </c>
      <c r="H71" s="2381" t="s">
        <v>1863</v>
      </c>
      <c r="K71" s="2389"/>
    </row>
    <row r="72" spans="1:11" ht="15.75">
      <c r="A72" s="2383" t="s">
        <v>1902</v>
      </c>
      <c r="B72" s="2403" t="s">
        <v>4540</v>
      </c>
      <c r="C72" s="2404"/>
      <c r="D72" s="2404"/>
      <c r="E72" s="2404"/>
      <c r="F72" s="3221"/>
      <c r="G72" s="272"/>
      <c r="H72" s="212"/>
      <c r="K72" s="2389">
        <v>0</v>
      </c>
    </row>
    <row r="73" spans="1:11" ht="15.75">
      <c r="A73" s="2367" t="s">
        <v>1904</v>
      </c>
      <c r="B73" s="3222" t="s">
        <v>4541</v>
      </c>
      <c r="C73" s="3223"/>
      <c r="D73" s="3223"/>
      <c r="E73" s="3223"/>
      <c r="F73" s="3224"/>
      <c r="G73" s="3225">
        <v>851272404</v>
      </c>
      <c r="H73" s="2416">
        <v>425306200</v>
      </c>
      <c r="J73" s="919"/>
      <c r="K73" s="2389">
        <v>-425966204</v>
      </c>
    </row>
    <row r="74" spans="1:11" ht="15.75">
      <c r="A74" s="2383" t="s">
        <v>1907</v>
      </c>
      <c r="B74" s="2384" t="s">
        <v>1903</v>
      </c>
      <c r="C74" s="2373"/>
      <c r="D74" s="2373"/>
      <c r="E74" s="2373"/>
      <c r="F74" s="2419"/>
      <c r="G74" s="2417"/>
      <c r="H74" s="2418"/>
      <c r="K74" s="2389">
        <v>0</v>
      </c>
    </row>
    <row r="75" spans="1:11" ht="15.75">
      <c r="A75" s="2383" t="s">
        <v>1909</v>
      </c>
      <c r="B75" s="2387" t="s">
        <v>1905</v>
      </c>
      <c r="C75" s="2373"/>
      <c r="D75" s="2373"/>
      <c r="E75" s="2373"/>
      <c r="F75" s="2419" t="s">
        <v>1906</v>
      </c>
      <c r="G75" s="258">
        <v>3248747</v>
      </c>
      <c r="H75" s="259">
        <v>3082075</v>
      </c>
      <c r="K75" s="2389">
        <v>-166672</v>
      </c>
    </row>
    <row r="76" spans="1:11" ht="15.75">
      <c r="A76" s="2383" t="s">
        <v>1911</v>
      </c>
      <c r="B76" s="2387" t="s">
        <v>1908</v>
      </c>
      <c r="C76" s="2373"/>
      <c r="D76" s="2373"/>
      <c r="E76" s="2373"/>
      <c r="F76" s="2419">
        <v>230</v>
      </c>
      <c r="G76" s="258"/>
      <c r="H76" s="263"/>
      <c r="K76" s="2389">
        <v>0</v>
      </c>
    </row>
    <row r="77" spans="1:11" ht="15.75">
      <c r="A77" s="2383" t="s">
        <v>1913</v>
      </c>
      <c r="B77" s="2387" t="s">
        <v>1910</v>
      </c>
      <c r="C77" s="2373"/>
      <c r="D77" s="2373"/>
      <c r="E77" s="2373"/>
      <c r="F77" s="2419">
        <v>230</v>
      </c>
      <c r="G77" s="258"/>
      <c r="H77" s="263"/>
      <c r="K77" s="2389">
        <v>0</v>
      </c>
    </row>
    <row r="78" spans="1:11" ht="15.75">
      <c r="A78" s="2383" t="s">
        <v>1915</v>
      </c>
      <c r="B78" s="2387" t="s">
        <v>1912</v>
      </c>
      <c r="C78" s="2373"/>
      <c r="D78" s="2373"/>
      <c r="E78" s="2373"/>
      <c r="F78" s="2419">
        <v>232</v>
      </c>
      <c r="G78" s="258">
        <v>554624460</v>
      </c>
      <c r="H78" s="259">
        <v>623293420</v>
      </c>
      <c r="K78" s="2389">
        <v>68668960</v>
      </c>
    </row>
    <row r="79" spans="1:11" ht="15.75">
      <c r="A79" s="2383" t="s">
        <v>1917</v>
      </c>
      <c r="B79" s="2387" t="s">
        <v>1914</v>
      </c>
      <c r="C79" s="2373"/>
      <c r="D79" s="2373"/>
      <c r="E79" s="2373"/>
      <c r="F79" s="2419" t="s">
        <v>1906</v>
      </c>
      <c r="G79" s="258"/>
      <c r="H79" s="259"/>
      <c r="K79" s="2389">
        <v>0</v>
      </c>
    </row>
    <row r="80" spans="1:11" ht="15.75">
      <c r="A80" s="2383" t="s">
        <v>1919</v>
      </c>
      <c r="B80" s="2387" t="s">
        <v>1916</v>
      </c>
      <c r="C80" s="2373"/>
      <c r="D80" s="2373"/>
      <c r="E80" s="2373"/>
      <c r="F80" s="2419" t="s">
        <v>1906</v>
      </c>
      <c r="G80" s="258"/>
      <c r="H80" s="263"/>
      <c r="K80" s="2389">
        <v>0</v>
      </c>
    </row>
    <row r="81" spans="1:11" ht="15.75">
      <c r="A81" s="2383" t="s">
        <v>1921</v>
      </c>
      <c r="B81" s="2387" t="s">
        <v>1918</v>
      </c>
      <c r="C81" s="2373"/>
      <c r="D81" s="2373"/>
      <c r="E81" s="2373"/>
      <c r="F81" s="2419" t="s">
        <v>1906</v>
      </c>
      <c r="G81" s="258">
        <v>56004</v>
      </c>
      <c r="H81" s="259">
        <v>75390</v>
      </c>
      <c r="K81" s="2389">
        <v>19386</v>
      </c>
    </row>
    <row r="82" spans="1:11" ht="15.75">
      <c r="A82" s="2383" t="s">
        <v>1923</v>
      </c>
      <c r="B82" s="2387" t="s">
        <v>1920</v>
      </c>
      <c r="C82" s="2373"/>
      <c r="D82" s="2373"/>
      <c r="E82" s="2373"/>
      <c r="F82" s="2419" t="s">
        <v>1906</v>
      </c>
      <c r="G82" s="265"/>
      <c r="H82" s="263"/>
      <c r="K82" s="2389">
        <v>0</v>
      </c>
    </row>
    <row r="83" spans="1:11" ht="15.75">
      <c r="A83" s="2383" t="s">
        <v>1925</v>
      </c>
      <c r="B83" s="2387" t="s">
        <v>1922</v>
      </c>
      <c r="C83" s="2373"/>
      <c r="D83" s="2373"/>
      <c r="E83" s="2373"/>
      <c r="F83" s="2419">
        <v>233</v>
      </c>
      <c r="G83" s="258">
        <v>13165802</v>
      </c>
      <c r="H83" s="259">
        <v>17604015</v>
      </c>
      <c r="K83" s="2389">
        <v>4438213</v>
      </c>
    </row>
    <row r="84" spans="1:11" ht="15.75">
      <c r="A84" s="2383" t="s">
        <v>1927</v>
      </c>
      <c r="B84" s="2387" t="s">
        <v>1924</v>
      </c>
      <c r="C84" s="2373"/>
      <c r="D84" s="2373"/>
      <c r="E84" s="2373"/>
      <c r="F84" s="2419" t="s">
        <v>1906</v>
      </c>
      <c r="G84" s="265"/>
      <c r="H84" s="263"/>
      <c r="K84" s="2389">
        <v>0</v>
      </c>
    </row>
    <row r="85" spans="1:11" ht="15.75">
      <c r="A85" s="2383" t="s">
        <v>1929</v>
      </c>
      <c r="B85" s="2387" t="s">
        <v>1926</v>
      </c>
      <c r="C85" s="2373"/>
      <c r="D85" s="2373"/>
      <c r="E85" s="2373"/>
      <c r="F85" s="2419" t="s">
        <v>3905</v>
      </c>
      <c r="G85" s="265"/>
      <c r="H85" s="259"/>
      <c r="K85" s="2389">
        <v>0</v>
      </c>
    </row>
    <row r="86" spans="1:11" ht="15.75">
      <c r="A86" s="2383" t="s">
        <v>1931</v>
      </c>
      <c r="B86" s="2387" t="s">
        <v>1928</v>
      </c>
      <c r="C86" s="2373"/>
      <c r="D86" s="2373"/>
      <c r="E86" s="2373"/>
      <c r="F86" s="2419" t="s">
        <v>1906</v>
      </c>
      <c r="G86" s="265"/>
      <c r="H86" s="263"/>
      <c r="K86" s="2389">
        <v>0</v>
      </c>
    </row>
    <row r="87" spans="1:11" ht="15.75">
      <c r="A87" s="2383" t="s">
        <v>1933</v>
      </c>
      <c r="B87" s="2387" t="s">
        <v>1930</v>
      </c>
      <c r="C87" s="2373"/>
      <c r="D87" s="2373"/>
      <c r="E87" s="2373"/>
      <c r="F87" s="2419">
        <v>234</v>
      </c>
      <c r="G87" s="258">
        <v>271742120</v>
      </c>
      <c r="H87" s="259">
        <v>335704351</v>
      </c>
      <c r="K87" s="2389">
        <v>63962231</v>
      </c>
    </row>
    <row r="88" spans="1:11" ht="15.75">
      <c r="A88" s="2383" t="s">
        <v>340</v>
      </c>
      <c r="B88" s="2387" t="s">
        <v>1932</v>
      </c>
      <c r="C88" s="2373"/>
      <c r="D88" s="2373"/>
      <c r="E88" s="2373"/>
      <c r="F88" s="2369" t="s">
        <v>1906</v>
      </c>
      <c r="G88" s="2420"/>
      <c r="H88" s="240"/>
      <c r="K88" s="2389">
        <v>0</v>
      </c>
    </row>
    <row r="89" spans="1:11" ht="15.75">
      <c r="A89" s="2379">
        <v>70</v>
      </c>
      <c r="B89" s="2387" t="s">
        <v>339</v>
      </c>
      <c r="C89" s="2373"/>
      <c r="D89" s="2373"/>
      <c r="E89" s="2373"/>
      <c r="F89" s="2414"/>
      <c r="G89" s="2421">
        <v>842837133</v>
      </c>
      <c r="H89" s="263">
        <v>979759251</v>
      </c>
      <c r="K89" s="2389">
        <v>136922118</v>
      </c>
    </row>
    <row r="90" spans="1:11" ht="15.75">
      <c r="A90" s="2375">
        <v>71</v>
      </c>
      <c r="B90" s="2407" t="s">
        <v>1936</v>
      </c>
      <c r="C90" s="2376"/>
      <c r="D90" s="2376"/>
      <c r="E90" s="2376"/>
      <c r="F90" s="2422"/>
      <c r="G90" s="2317"/>
      <c r="H90" s="2241"/>
      <c r="K90" s="2389">
        <v>0</v>
      </c>
    </row>
    <row r="91" spans="1:11" ht="15.75">
      <c r="A91" s="2383"/>
      <c r="B91" s="2387" t="s">
        <v>4542</v>
      </c>
      <c r="C91" s="2373"/>
      <c r="D91" s="2373"/>
      <c r="E91" s="2373"/>
      <c r="F91" s="2414"/>
      <c r="G91" s="2328">
        <v>4103715752</v>
      </c>
      <c r="H91" s="2423">
        <v>3985960427</v>
      </c>
      <c r="I91" s="2424"/>
      <c r="J91" s="2424"/>
      <c r="K91" s="2389">
        <v>-117755325</v>
      </c>
    </row>
    <row r="92" spans="1:11" ht="15.75">
      <c r="A92" s="2362"/>
      <c r="B92" s="2376"/>
      <c r="C92" s="2376"/>
      <c r="D92" s="2376"/>
      <c r="E92" s="2376"/>
      <c r="F92" s="2364"/>
      <c r="G92" s="2251"/>
      <c r="H92" s="2241"/>
      <c r="J92" s="2424"/>
      <c r="K92" s="2389"/>
    </row>
    <row r="93" spans="1:11" ht="15.75">
      <c r="A93" s="2362"/>
      <c r="B93" s="2376"/>
      <c r="C93" s="2376"/>
      <c r="D93" s="2376"/>
      <c r="E93" s="2376"/>
      <c r="F93" s="2364"/>
      <c r="G93" s="2251"/>
      <c r="H93" s="2241"/>
      <c r="K93" s="2389"/>
    </row>
    <row r="94" spans="1:11" ht="15.75">
      <c r="A94" s="2362"/>
      <c r="B94" s="2376"/>
      <c r="C94" s="2376"/>
      <c r="D94" s="2376"/>
      <c r="E94" s="2376"/>
      <c r="F94" s="2364"/>
      <c r="G94" s="2251"/>
      <c r="H94" s="2241"/>
      <c r="K94" s="2389"/>
    </row>
    <row r="95" spans="1:11" ht="15.75">
      <c r="A95" s="2362"/>
      <c r="B95" s="2376"/>
      <c r="C95" s="2376"/>
      <c r="D95" s="2376"/>
      <c r="E95" s="2376"/>
      <c r="F95" s="2364"/>
      <c r="G95" s="2251"/>
      <c r="H95" s="2241"/>
      <c r="K95" s="2389"/>
    </row>
    <row r="96" spans="1:11" ht="15.75">
      <c r="A96" s="2362"/>
      <c r="B96" s="2376"/>
      <c r="C96" s="2376"/>
      <c r="D96" s="2376"/>
      <c r="E96" s="2376"/>
      <c r="F96" s="2364"/>
      <c r="G96" s="2251"/>
      <c r="H96" s="2241"/>
      <c r="K96" s="2389"/>
    </row>
    <row r="97" spans="1:11" ht="15.75">
      <c r="A97" s="2362"/>
      <c r="B97" s="2376"/>
      <c r="C97" s="2376"/>
      <c r="D97" s="2376"/>
      <c r="E97" s="2376"/>
      <c r="F97" s="2364"/>
      <c r="G97" s="2251"/>
      <c r="H97" s="2241"/>
      <c r="K97" s="2389"/>
    </row>
    <row r="98" spans="1:11" ht="15.75">
      <c r="A98" s="2362"/>
      <c r="B98" s="2376"/>
      <c r="C98" s="2376"/>
      <c r="D98" s="2376"/>
      <c r="E98" s="2376"/>
      <c r="F98" s="2364"/>
      <c r="G98" s="2251"/>
      <c r="H98" s="2241"/>
      <c r="K98" s="2389"/>
    </row>
    <row r="99" spans="1:11" ht="15.75">
      <c r="A99" s="2362"/>
      <c r="B99" s="2376"/>
      <c r="C99" s="2376"/>
      <c r="D99" s="2376"/>
      <c r="E99" s="2376"/>
      <c r="F99" s="2364"/>
      <c r="G99" s="2251"/>
      <c r="H99" s="2241"/>
      <c r="K99" s="2389"/>
    </row>
    <row r="100" spans="1:11" ht="15.75">
      <c r="A100" s="2362"/>
      <c r="B100" s="2376"/>
      <c r="C100" s="2376"/>
      <c r="D100" s="2376"/>
      <c r="E100" s="2376"/>
      <c r="F100" s="2364"/>
      <c r="G100" s="2251"/>
      <c r="H100" s="2241"/>
      <c r="K100" s="2389"/>
    </row>
    <row r="101" spans="1:11" ht="15.75">
      <c r="A101" s="2362"/>
      <c r="B101" s="2376"/>
      <c r="C101" s="2376"/>
      <c r="D101" s="2376"/>
      <c r="E101" s="2376"/>
      <c r="F101" s="2364"/>
      <c r="G101" s="2251"/>
      <c r="H101" s="2241"/>
      <c r="K101" s="2389"/>
    </row>
    <row r="102" spans="1:11" ht="15.75">
      <c r="A102" s="2362"/>
      <c r="B102" s="2376"/>
      <c r="C102" s="2376"/>
      <c r="D102" s="2376"/>
      <c r="E102" s="2376"/>
      <c r="F102" s="2364"/>
      <c r="G102" s="2251"/>
      <c r="H102" s="2241"/>
      <c r="K102" s="2389"/>
    </row>
    <row r="103" spans="1:11" ht="15.75">
      <c r="A103" s="2362"/>
      <c r="B103" s="2376"/>
      <c r="C103" s="2376"/>
      <c r="D103" s="2376"/>
      <c r="E103" s="2376"/>
      <c r="F103" s="2364"/>
      <c r="G103" s="2251"/>
      <c r="H103" s="2241"/>
      <c r="K103" s="2389"/>
    </row>
    <row r="104" spans="1:11" ht="15.75">
      <c r="A104" s="2362"/>
      <c r="B104" s="2376"/>
      <c r="C104" s="2376"/>
      <c r="D104" s="2376"/>
      <c r="E104" s="2376"/>
      <c r="F104" s="2364"/>
      <c r="G104" s="2251"/>
      <c r="H104" s="2241"/>
      <c r="K104" s="2389"/>
    </row>
    <row r="105" spans="1:11" ht="15.75">
      <c r="A105" s="2362"/>
      <c r="B105" s="2376"/>
      <c r="C105" s="2376"/>
      <c r="D105" s="2376"/>
      <c r="E105" s="2376"/>
      <c r="F105" s="2364"/>
      <c r="G105" s="2251"/>
      <c r="H105" s="2241"/>
      <c r="K105" s="2389"/>
    </row>
    <row r="106" spans="1:11" ht="15.75">
      <c r="A106" s="2362"/>
      <c r="B106" s="2376"/>
      <c r="C106" s="2376"/>
      <c r="D106" s="2376"/>
      <c r="E106" s="2376"/>
      <c r="F106" s="2364"/>
      <c r="G106" s="2251"/>
      <c r="H106" s="2241"/>
      <c r="K106" s="2389"/>
    </row>
    <row r="107" spans="1:11" ht="15.75">
      <c r="A107" s="2362"/>
      <c r="B107" s="2376"/>
      <c r="C107" s="2376"/>
      <c r="D107" s="2376"/>
      <c r="E107" s="2376"/>
      <c r="F107" s="2364"/>
      <c r="G107" s="2251"/>
      <c r="H107" s="2241"/>
      <c r="K107" s="2389"/>
    </row>
    <row r="108" spans="1:11" ht="15.75">
      <c r="A108" s="2362"/>
      <c r="B108" s="2376"/>
      <c r="C108" s="2376"/>
      <c r="D108" s="2376"/>
      <c r="E108" s="2376"/>
      <c r="F108" s="2364"/>
      <c r="G108" s="2251"/>
      <c r="H108" s="2241"/>
      <c r="K108" s="2389"/>
    </row>
    <row r="109" spans="1:11" ht="15.75">
      <c r="A109" s="2362"/>
      <c r="B109" s="2376"/>
      <c r="C109" s="2376"/>
      <c r="D109" s="2376"/>
      <c r="E109" s="2376"/>
      <c r="F109" s="2364"/>
      <c r="G109" s="2251"/>
      <c r="H109" s="2241"/>
      <c r="K109" s="2389"/>
    </row>
    <row r="110" spans="1:11" ht="15.75">
      <c r="A110" s="2362"/>
      <c r="B110" s="2376"/>
      <c r="C110" s="2376"/>
      <c r="D110" s="2376"/>
      <c r="E110" s="2376"/>
      <c r="F110" s="2364"/>
      <c r="G110" s="2251"/>
      <c r="H110" s="2241"/>
      <c r="K110" s="2389"/>
    </row>
    <row r="111" spans="1:11" ht="15.75">
      <c r="A111" s="2362"/>
      <c r="B111" s="2376"/>
      <c r="C111" s="2376"/>
      <c r="D111" s="2376"/>
      <c r="E111" s="2376"/>
      <c r="F111" s="2364"/>
      <c r="G111" s="2251"/>
      <c r="H111" s="2241"/>
      <c r="K111" s="2389"/>
    </row>
    <row r="112" spans="1:11" ht="15.75">
      <c r="A112" s="2362"/>
      <c r="B112" s="2376"/>
      <c r="C112" s="2376"/>
      <c r="D112" s="2376"/>
      <c r="E112" s="2376"/>
      <c r="F112" s="2364"/>
      <c r="G112" s="2251"/>
      <c r="H112" s="2241"/>
      <c r="K112" s="2389"/>
    </row>
    <row r="113" spans="1:11" ht="15.75">
      <c r="A113" s="2362"/>
      <c r="B113" s="2376"/>
      <c r="C113" s="2376"/>
      <c r="D113" s="2376"/>
      <c r="E113" s="2376"/>
      <c r="F113" s="2364"/>
      <c r="G113" s="2251"/>
      <c r="H113" s="2241"/>
      <c r="K113" s="2389"/>
    </row>
    <row r="114" spans="1:11" ht="15.75">
      <c r="A114" s="2362"/>
      <c r="B114" s="2364"/>
      <c r="C114" s="2376"/>
      <c r="D114" s="2376"/>
      <c r="E114" s="2376"/>
      <c r="F114" s="2364"/>
      <c r="G114" s="2251"/>
      <c r="H114" s="2241"/>
      <c r="K114" s="2389"/>
    </row>
    <row r="115" spans="1:11" ht="15.75">
      <c r="A115" s="2362"/>
      <c r="B115" s="2364"/>
      <c r="C115" s="2376"/>
      <c r="D115" s="2376"/>
      <c r="E115" s="2376"/>
      <c r="F115" s="2364"/>
      <c r="G115" s="2251"/>
      <c r="H115" s="2241"/>
      <c r="K115" s="2389"/>
    </row>
    <row r="116" spans="1:11" ht="15.75">
      <c r="A116" s="2362"/>
      <c r="B116" s="2364"/>
      <c r="C116" s="2376"/>
      <c r="D116" s="2376"/>
      <c r="E116" s="2376"/>
      <c r="F116" s="2364"/>
      <c r="G116" s="2251"/>
      <c r="H116" s="2241"/>
      <c r="K116" s="2389"/>
    </row>
    <row r="117" spans="1:11" ht="15.75">
      <c r="A117" s="2362"/>
      <c r="B117" s="2364"/>
      <c r="C117" s="2376"/>
      <c r="D117" s="2376"/>
      <c r="E117" s="2376"/>
      <c r="F117" s="2364"/>
      <c r="G117" s="2251"/>
      <c r="H117" s="2241"/>
      <c r="K117" s="2389"/>
    </row>
    <row r="118" spans="1:11" ht="15.75">
      <c r="A118" s="2362"/>
      <c r="B118" s="2364"/>
      <c r="C118" s="2376"/>
      <c r="D118" s="2376"/>
      <c r="E118" s="2376"/>
      <c r="F118" s="2364"/>
      <c r="G118" s="2251"/>
      <c r="H118" s="2241"/>
      <c r="K118" s="2389"/>
    </row>
    <row r="119" spans="1:11" ht="15.75">
      <c r="A119" s="2362"/>
      <c r="B119" s="2364"/>
      <c r="C119" s="2376"/>
      <c r="D119" s="2376"/>
      <c r="E119" s="2376"/>
      <c r="F119" s="2364"/>
      <c r="G119" s="2251"/>
      <c r="H119" s="2241"/>
      <c r="K119" s="2389"/>
    </row>
    <row r="120" spans="1:11" ht="15.75">
      <c r="A120" s="2362"/>
      <c r="B120" s="2364"/>
      <c r="C120" s="2376"/>
      <c r="D120" s="2376"/>
      <c r="E120" s="2376"/>
      <c r="F120" s="2364"/>
      <c r="G120" s="2251"/>
      <c r="H120" s="2241"/>
      <c r="K120" s="2389"/>
    </row>
    <row r="121" spans="1:11" ht="15.75">
      <c r="A121" s="2362"/>
      <c r="B121" s="2364"/>
      <c r="C121" s="2376"/>
      <c r="D121" s="2376"/>
      <c r="E121" s="2376"/>
      <c r="F121" s="2364"/>
      <c r="G121" s="2251"/>
      <c r="H121" s="2241"/>
      <c r="K121" s="2389"/>
    </row>
    <row r="122" spans="1:11" ht="16.5" thickBot="1">
      <c r="A122" s="2396"/>
      <c r="B122" s="2397"/>
      <c r="C122" s="2398"/>
      <c r="D122" s="2398"/>
      <c r="E122" s="2398"/>
      <c r="F122" s="2397"/>
      <c r="G122" s="2249"/>
      <c r="H122" s="2250"/>
      <c r="K122" s="2389"/>
    </row>
    <row r="123" spans="1:11" ht="15.75">
      <c r="A123" s="2407" t="s">
        <v>341</v>
      </c>
      <c r="B123" s="2364"/>
      <c r="C123" s="2376"/>
      <c r="D123" s="2376"/>
      <c r="E123" s="2376"/>
      <c r="F123" s="2364"/>
      <c r="G123" s="2251"/>
      <c r="H123" s="2251"/>
      <c r="K123" s="2389"/>
    </row>
    <row r="124" spans="1:11" ht="15.75">
      <c r="A124" s="2376" t="s">
        <v>342</v>
      </c>
      <c r="B124" s="2376"/>
      <c r="C124" s="2376"/>
      <c r="D124" s="2376"/>
      <c r="E124" s="2376"/>
      <c r="F124" s="2376"/>
      <c r="G124" s="2252"/>
      <c r="H124" s="2252"/>
      <c r="K124" s="2389"/>
    </row>
    <row r="125" spans="1:11" ht="15.75">
      <c r="A125" s="2376"/>
      <c r="B125" s="2376"/>
      <c r="C125" s="2376"/>
      <c r="D125" s="2376"/>
      <c r="E125" s="2376"/>
      <c r="F125" s="2376"/>
      <c r="G125" s="2252"/>
      <c r="H125" s="2252"/>
      <c r="K125" s="2389"/>
    </row>
    <row r="126" spans="1:11" ht="16.5" thickBot="1">
      <c r="A126" s="2364"/>
      <c r="B126" s="2364"/>
      <c r="C126" s="2364"/>
      <c r="D126" s="2364"/>
      <c r="E126" s="2364"/>
      <c r="F126" s="2364"/>
      <c r="G126" s="2251"/>
      <c r="H126" s="2251"/>
      <c r="K126" s="2389"/>
    </row>
    <row r="127" spans="1:11" ht="15.75">
      <c r="A127" s="2408"/>
      <c r="B127" s="2357" t="s">
        <v>394</v>
      </c>
      <c r="C127" s="2358" t="s">
        <v>377</v>
      </c>
      <c r="D127" s="2359"/>
      <c r="E127" s="2359"/>
      <c r="F127" s="2357"/>
      <c r="G127" s="2357" t="s">
        <v>283</v>
      </c>
      <c r="H127" s="2409" t="s">
        <v>284</v>
      </c>
      <c r="K127" s="2389"/>
    </row>
    <row r="128" spans="1:11" ht="15.75">
      <c r="A128" s="2362"/>
      <c r="B128" s="925" t="s">
        <v>4729</v>
      </c>
      <c r="C128" s="2363" t="s">
        <v>378</v>
      </c>
      <c r="D128" s="2364" t="s">
        <v>4538</v>
      </c>
      <c r="E128" s="2364"/>
      <c r="F128" s="2410" t="s">
        <v>380</v>
      </c>
      <c r="G128" s="2410" t="s">
        <v>286</v>
      </c>
      <c r="H128" s="2366"/>
      <c r="K128" s="2389"/>
    </row>
    <row r="129" spans="1:11" ht="15.75">
      <c r="A129" s="2367"/>
      <c r="B129" s="2368"/>
      <c r="C129" s="2369" t="s">
        <v>381</v>
      </c>
      <c r="D129" s="2368" t="s">
        <v>379</v>
      </c>
      <c r="E129" s="2368"/>
      <c r="F129" s="2411" t="s">
        <v>382</v>
      </c>
      <c r="G129" s="2370" t="s">
        <v>4855</v>
      </c>
      <c r="H129" s="2371" t="s">
        <v>4567</v>
      </c>
      <c r="K129" s="2389"/>
    </row>
    <row r="130" spans="1:11" ht="15.75">
      <c r="A130" s="2372" t="s">
        <v>343</v>
      </c>
      <c r="B130" s="2373"/>
      <c r="C130" s="2373"/>
      <c r="D130" s="2373"/>
      <c r="E130" s="2373"/>
      <c r="F130" s="2373"/>
      <c r="G130" s="2373"/>
      <c r="H130" s="2374"/>
      <c r="K130" s="2389"/>
    </row>
    <row r="131" spans="1:11" ht="15.75">
      <c r="A131" s="2413"/>
      <c r="B131" s="2376"/>
      <c r="C131" s="2376"/>
      <c r="D131" s="2376"/>
      <c r="E131" s="2376"/>
      <c r="F131" s="2377" t="s">
        <v>673</v>
      </c>
      <c r="G131" s="2377" t="s">
        <v>3624</v>
      </c>
      <c r="H131" s="2378" t="s">
        <v>3624</v>
      </c>
      <c r="K131" s="2389"/>
    </row>
    <row r="132" spans="1:11" ht="15.75">
      <c r="A132" s="2413" t="s">
        <v>290</v>
      </c>
      <c r="B132" s="2376" t="s">
        <v>1208</v>
      </c>
      <c r="C132" s="2376"/>
      <c r="D132" s="2376"/>
      <c r="E132" s="2376"/>
      <c r="F132" s="2377" t="s">
        <v>1858</v>
      </c>
      <c r="G132" s="2377" t="s">
        <v>3625</v>
      </c>
      <c r="H132" s="2378" t="s">
        <v>2589</v>
      </c>
      <c r="K132" s="2389"/>
    </row>
    <row r="133" spans="1:11" ht="15.75">
      <c r="A133" s="2383" t="s">
        <v>293</v>
      </c>
      <c r="B133" s="2373" t="s">
        <v>1860</v>
      </c>
      <c r="C133" s="2373"/>
      <c r="D133" s="2373"/>
      <c r="E133" s="2373"/>
      <c r="F133" s="2380" t="s">
        <v>1861</v>
      </c>
      <c r="G133" s="2380" t="s">
        <v>1862</v>
      </c>
      <c r="H133" s="2381" t="s">
        <v>1863</v>
      </c>
      <c r="K133" s="2389"/>
    </row>
    <row r="134" spans="1:11" ht="15.75">
      <c r="A134" s="2383" t="s">
        <v>2590</v>
      </c>
      <c r="B134" s="2384" t="s">
        <v>344</v>
      </c>
      <c r="C134" s="2373"/>
      <c r="D134" s="2373"/>
      <c r="E134" s="2373"/>
      <c r="F134" s="2414"/>
      <c r="G134" s="2425"/>
      <c r="H134" s="2392"/>
      <c r="K134" s="2389"/>
    </row>
    <row r="135" spans="1:11" ht="15.75">
      <c r="A135" s="2383" t="s">
        <v>2592</v>
      </c>
      <c r="B135" s="2387" t="s">
        <v>345</v>
      </c>
      <c r="C135" s="2373"/>
      <c r="D135" s="2373"/>
      <c r="E135" s="2373"/>
      <c r="F135" s="2426" t="s">
        <v>257</v>
      </c>
      <c r="G135" s="3237">
        <v>1</v>
      </c>
      <c r="H135" s="3238">
        <v>1</v>
      </c>
      <c r="K135" s="2389">
        <v>0</v>
      </c>
    </row>
    <row r="136" spans="1:11" ht="15.75">
      <c r="A136" s="2383" t="s">
        <v>2594</v>
      </c>
      <c r="B136" s="2387" t="s">
        <v>346</v>
      </c>
      <c r="C136" s="2373"/>
      <c r="D136" s="2373"/>
      <c r="E136" s="2373"/>
      <c r="F136" s="2369" t="s">
        <v>257</v>
      </c>
      <c r="G136" s="268">
        <v>1</v>
      </c>
      <c r="H136" s="269">
        <v>1</v>
      </c>
      <c r="K136" s="2389">
        <v>0</v>
      </c>
    </row>
    <row r="137" spans="1:11" ht="15.75">
      <c r="A137" s="2383" t="s">
        <v>2596</v>
      </c>
      <c r="B137" s="2387" t="s">
        <v>347</v>
      </c>
      <c r="C137" s="2373"/>
      <c r="D137" s="2373"/>
      <c r="E137" s="2373"/>
      <c r="F137" s="2369">
        <v>252</v>
      </c>
      <c r="G137" s="268"/>
      <c r="H137" s="269"/>
      <c r="K137" s="2389">
        <v>0</v>
      </c>
    </row>
    <row r="138" spans="1:11" ht="15.75">
      <c r="A138" s="2383" t="s">
        <v>4001</v>
      </c>
      <c r="B138" s="2387" t="s">
        <v>348</v>
      </c>
      <c r="C138" s="2373"/>
      <c r="D138" s="2373"/>
      <c r="E138" s="2373"/>
      <c r="F138" s="2369">
        <v>252</v>
      </c>
      <c r="G138" s="268"/>
      <c r="H138" s="269"/>
      <c r="K138" s="2389">
        <v>0</v>
      </c>
    </row>
    <row r="139" spans="1:11" ht="15.75">
      <c r="A139" s="2383" t="s">
        <v>3777</v>
      </c>
      <c r="B139" s="2387" t="s">
        <v>349</v>
      </c>
      <c r="C139" s="2373"/>
      <c r="D139" s="2373"/>
      <c r="E139" s="2373"/>
      <c r="F139" s="2369">
        <v>252</v>
      </c>
      <c r="G139" s="268">
        <v>582861727</v>
      </c>
      <c r="H139" s="269">
        <v>582861727</v>
      </c>
      <c r="K139" s="2389">
        <v>0</v>
      </c>
    </row>
    <row r="140" spans="1:11" ht="15.75">
      <c r="A140" s="2383" t="s">
        <v>3328</v>
      </c>
      <c r="B140" s="2387" t="s">
        <v>694</v>
      </c>
      <c r="C140" s="2373"/>
      <c r="D140" s="2373"/>
      <c r="E140" s="2373"/>
      <c r="F140" s="2369">
        <v>253</v>
      </c>
      <c r="G140" s="268">
        <v>-64996421</v>
      </c>
      <c r="H140" s="269">
        <v>-64996421</v>
      </c>
      <c r="K140" s="2389">
        <v>0</v>
      </c>
    </row>
    <row r="141" spans="1:11" ht="15.75">
      <c r="A141" s="2383" t="s">
        <v>3330</v>
      </c>
      <c r="B141" s="2387" t="s">
        <v>503</v>
      </c>
      <c r="C141" s="2373"/>
      <c r="D141" s="2373"/>
      <c r="E141" s="2373"/>
      <c r="F141" s="2369">
        <v>252</v>
      </c>
      <c r="G141" s="268"/>
      <c r="H141" s="269"/>
      <c r="K141" s="2389">
        <v>0</v>
      </c>
    </row>
    <row r="142" spans="1:11" ht="15.75">
      <c r="A142" s="2383" t="s">
        <v>3332</v>
      </c>
      <c r="B142" s="2387" t="s">
        <v>504</v>
      </c>
      <c r="C142" s="2373"/>
      <c r="D142" s="2373"/>
      <c r="E142" s="2373"/>
      <c r="F142" s="2369">
        <v>254</v>
      </c>
      <c r="G142" s="268"/>
      <c r="H142" s="269"/>
      <c r="K142" s="2389">
        <v>0</v>
      </c>
    </row>
    <row r="143" spans="1:11" ht="15.75">
      <c r="A143" s="2383" t="s">
        <v>3334</v>
      </c>
      <c r="B143" s="2387" t="s">
        <v>505</v>
      </c>
      <c r="C143" s="2373"/>
      <c r="D143" s="2373"/>
      <c r="E143" s="2373"/>
      <c r="F143" s="2369">
        <v>254</v>
      </c>
      <c r="G143" s="268"/>
      <c r="H143" s="269"/>
      <c r="K143" s="2389">
        <v>0</v>
      </c>
    </row>
    <row r="144" spans="1:11" ht="15.75">
      <c r="A144" s="2383" t="s">
        <v>3336</v>
      </c>
      <c r="B144" s="2387" t="s">
        <v>506</v>
      </c>
      <c r="C144" s="2373"/>
      <c r="D144" s="2373"/>
      <c r="E144" s="2373"/>
      <c r="F144" s="2369" t="s">
        <v>2214</v>
      </c>
      <c r="G144" s="268">
        <v>437180932</v>
      </c>
      <c r="H144" s="269">
        <v>475631198</v>
      </c>
      <c r="K144" s="2389">
        <v>38450266</v>
      </c>
    </row>
    <row r="145" spans="1:11" ht="15.75">
      <c r="A145" s="2383" t="s">
        <v>3338</v>
      </c>
      <c r="B145" s="2387" t="s">
        <v>507</v>
      </c>
      <c r="C145" s="2373"/>
      <c r="D145" s="2373"/>
      <c r="E145" s="2373"/>
      <c r="F145" s="2369" t="s">
        <v>2214</v>
      </c>
      <c r="G145" s="268"/>
      <c r="H145" s="269"/>
      <c r="K145" s="2389">
        <v>0</v>
      </c>
    </row>
    <row r="146" spans="1:11" ht="15.75">
      <c r="A146" s="2383" t="s">
        <v>3340</v>
      </c>
      <c r="B146" s="2387" t="s">
        <v>508</v>
      </c>
      <c r="C146" s="2373"/>
      <c r="D146" s="2373"/>
      <c r="E146" s="2373"/>
      <c r="F146" s="2369" t="s">
        <v>257</v>
      </c>
      <c r="G146" s="268"/>
      <c r="H146" s="269"/>
      <c r="K146" s="2389">
        <v>0</v>
      </c>
    </row>
    <row r="147" spans="1:11" ht="15.75">
      <c r="A147" s="2383" t="s">
        <v>3342</v>
      </c>
      <c r="B147" s="2387" t="s">
        <v>2618</v>
      </c>
      <c r="C147" s="2373"/>
      <c r="D147" s="2373"/>
      <c r="E147" s="2373"/>
      <c r="F147" s="2369">
        <v>122</v>
      </c>
      <c r="G147" s="268"/>
      <c r="H147" s="269"/>
      <c r="K147" s="2389">
        <v>0</v>
      </c>
    </row>
    <row r="148" spans="1:11" ht="15.75">
      <c r="A148" s="2383" t="s">
        <v>3842</v>
      </c>
      <c r="B148" s="2387" t="s">
        <v>4543</v>
      </c>
      <c r="C148" s="2373"/>
      <c r="D148" s="2373"/>
      <c r="E148" s="2373"/>
      <c r="F148" s="2369" t="s">
        <v>1906</v>
      </c>
      <c r="G148" s="268">
        <v>955046240</v>
      </c>
      <c r="H148" s="269">
        <v>993496506</v>
      </c>
      <c r="K148" s="2389">
        <v>38450266</v>
      </c>
    </row>
    <row r="149" spans="1:11" ht="15.75">
      <c r="A149" s="2383" t="s">
        <v>3844</v>
      </c>
      <c r="B149" s="2384" t="s">
        <v>509</v>
      </c>
      <c r="C149" s="2373"/>
      <c r="D149" s="2373"/>
      <c r="E149" s="2373"/>
      <c r="F149" s="2414"/>
      <c r="G149" s="2427"/>
      <c r="H149" s="2428"/>
      <c r="K149" s="2389">
        <v>0</v>
      </c>
    </row>
    <row r="150" spans="1:11" ht="15.75">
      <c r="A150" s="2383" t="s">
        <v>3846</v>
      </c>
      <c r="B150" s="2387" t="s">
        <v>510</v>
      </c>
      <c r="C150" s="2373"/>
      <c r="D150" s="2373"/>
      <c r="E150" s="2373"/>
      <c r="F150" s="2369" t="s">
        <v>2050</v>
      </c>
      <c r="G150" s="268">
        <v>600000000</v>
      </c>
      <c r="H150" s="269">
        <v>600000000</v>
      </c>
      <c r="K150" s="2389">
        <v>0</v>
      </c>
    </row>
    <row r="151" spans="1:11" ht="15.75">
      <c r="A151" s="2383" t="s">
        <v>3848</v>
      </c>
      <c r="B151" s="2387" t="s">
        <v>511</v>
      </c>
      <c r="C151" s="2373"/>
      <c r="D151" s="2373"/>
      <c r="E151" s="2373"/>
      <c r="F151" s="2369" t="s">
        <v>2050</v>
      </c>
      <c r="G151" s="268"/>
      <c r="H151" s="269"/>
      <c r="K151" s="2389">
        <v>0</v>
      </c>
    </row>
    <row r="152" spans="1:11" ht="15.75">
      <c r="A152" s="2383" t="s">
        <v>3850</v>
      </c>
      <c r="B152" s="2387" t="s">
        <v>512</v>
      </c>
      <c r="C152" s="2373"/>
      <c r="D152" s="2373"/>
      <c r="E152" s="2373"/>
      <c r="F152" s="2369" t="s">
        <v>2050</v>
      </c>
      <c r="G152" s="268"/>
      <c r="H152" s="269"/>
      <c r="K152" s="2389">
        <v>0</v>
      </c>
    </row>
    <row r="153" spans="1:11" ht="15.75">
      <c r="A153" s="2383" t="s">
        <v>3852</v>
      </c>
      <c r="B153" s="2387" t="s">
        <v>513</v>
      </c>
      <c r="C153" s="2373"/>
      <c r="D153" s="2373"/>
      <c r="E153" s="2373"/>
      <c r="F153" s="2369" t="s">
        <v>2050</v>
      </c>
      <c r="G153" s="268"/>
      <c r="H153" s="269"/>
      <c r="K153" s="2389">
        <v>0</v>
      </c>
    </row>
    <row r="154" spans="1:11" ht="15.75">
      <c r="A154" s="2383" t="s">
        <v>3854</v>
      </c>
      <c r="B154" s="2387" t="s">
        <v>514</v>
      </c>
      <c r="C154" s="2373"/>
      <c r="D154" s="2373"/>
      <c r="E154" s="2373"/>
      <c r="F154" s="2369" t="s">
        <v>1906</v>
      </c>
      <c r="G154" s="268"/>
      <c r="H154" s="269"/>
      <c r="K154" s="2389">
        <v>0</v>
      </c>
    </row>
    <row r="155" spans="1:11" ht="15.75">
      <c r="A155" s="2383" t="s">
        <v>3856</v>
      </c>
      <c r="B155" s="2387" t="s">
        <v>515</v>
      </c>
      <c r="C155" s="2373"/>
      <c r="D155" s="2373"/>
      <c r="E155" s="2373"/>
      <c r="F155" s="2369" t="s">
        <v>1906</v>
      </c>
      <c r="G155" s="268"/>
      <c r="H155" s="269"/>
      <c r="K155" s="2389">
        <v>0</v>
      </c>
    </row>
    <row r="156" spans="1:11" ht="15.75">
      <c r="A156" s="2383" t="s">
        <v>3858</v>
      </c>
      <c r="B156" s="2387" t="s">
        <v>516</v>
      </c>
      <c r="C156" s="2373"/>
      <c r="D156" s="2373"/>
      <c r="E156" s="2373"/>
      <c r="F156" s="2369" t="s">
        <v>1906</v>
      </c>
      <c r="G156" s="269">
        <v>600000000</v>
      </c>
      <c r="H156" s="269">
        <v>600000000</v>
      </c>
      <c r="K156" s="2389">
        <v>0</v>
      </c>
    </row>
    <row r="157" spans="1:11" ht="15.75">
      <c r="A157" s="2383" t="s">
        <v>3860</v>
      </c>
      <c r="B157" s="2384" t="s">
        <v>517</v>
      </c>
      <c r="C157" s="2373"/>
      <c r="D157" s="2373"/>
      <c r="E157" s="2373"/>
      <c r="F157" s="2414"/>
      <c r="G157" s="2427"/>
      <c r="H157" s="2428"/>
      <c r="K157" s="2389">
        <v>0</v>
      </c>
    </row>
    <row r="158" spans="1:11" ht="15.75">
      <c r="A158" s="2383" t="s">
        <v>3862</v>
      </c>
      <c r="B158" s="2387" t="s">
        <v>920</v>
      </c>
      <c r="C158" s="2373"/>
      <c r="D158" s="2373"/>
      <c r="E158" s="2373"/>
      <c r="F158" s="2369" t="s">
        <v>1906</v>
      </c>
      <c r="G158" s="268"/>
      <c r="H158" s="269"/>
      <c r="K158" s="2389">
        <v>0</v>
      </c>
    </row>
    <row r="159" spans="1:11" ht="15.75">
      <c r="A159" s="2383" t="s">
        <v>3864</v>
      </c>
      <c r="B159" s="2387" t="s">
        <v>921</v>
      </c>
      <c r="C159" s="2373"/>
      <c r="D159" s="2373"/>
      <c r="E159" s="2373"/>
      <c r="F159" s="2369" t="s">
        <v>1906</v>
      </c>
      <c r="G159" s="268"/>
      <c r="H159" s="269"/>
      <c r="K159" s="2389">
        <v>0</v>
      </c>
    </row>
    <row r="160" spans="1:11" ht="15.75">
      <c r="A160" s="2383" t="s">
        <v>3866</v>
      </c>
      <c r="B160" s="2387" t="s">
        <v>3013</v>
      </c>
      <c r="C160" s="2373"/>
      <c r="D160" s="2373"/>
      <c r="E160" s="2373"/>
      <c r="F160" s="2369" t="s">
        <v>1906</v>
      </c>
      <c r="G160" s="268">
        <v>27307042</v>
      </c>
      <c r="H160" s="269">
        <v>19582670</v>
      </c>
      <c r="K160" s="2389">
        <v>-7724372</v>
      </c>
    </row>
    <row r="161" spans="1:11" ht="15.75">
      <c r="A161" s="2383" t="s">
        <v>3868</v>
      </c>
      <c r="B161" s="2387" t="s">
        <v>3014</v>
      </c>
      <c r="C161" s="2373"/>
      <c r="D161" s="2373"/>
      <c r="E161" s="2373"/>
      <c r="F161" s="2369" t="s">
        <v>1906</v>
      </c>
      <c r="G161" s="268"/>
      <c r="H161" s="269"/>
      <c r="K161" s="2389">
        <v>0</v>
      </c>
    </row>
    <row r="162" spans="1:11" ht="15.75">
      <c r="A162" s="2383" t="s">
        <v>3870</v>
      </c>
      <c r="B162" s="2387" t="s">
        <v>3015</v>
      </c>
      <c r="C162" s="2373"/>
      <c r="D162" s="2373"/>
      <c r="E162" s="2373"/>
      <c r="F162" s="2369" t="s">
        <v>1906</v>
      </c>
      <c r="G162" s="268">
        <v>73375874</v>
      </c>
      <c r="H162" s="269">
        <v>5855671</v>
      </c>
      <c r="K162" s="2389">
        <v>-67520203</v>
      </c>
    </row>
    <row r="163" spans="1:11" ht="15.75">
      <c r="A163" s="2383" t="s">
        <v>3872</v>
      </c>
      <c r="B163" s="2387" t="s">
        <v>3016</v>
      </c>
      <c r="C163" s="2373"/>
      <c r="D163" s="2373"/>
      <c r="E163" s="2373"/>
      <c r="F163" s="2369" t="s">
        <v>1906</v>
      </c>
      <c r="G163" s="268"/>
      <c r="H163" s="269"/>
      <c r="K163" s="2389">
        <v>0</v>
      </c>
    </row>
    <row r="164" spans="1:11" ht="15.75">
      <c r="A164" s="2383" t="s">
        <v>1558</v>
      </c>
      <c r="B164" s="2387" t="s">
        <v>3017</v>
      </c>
      <c r="C164" s="2373"/>
      <c r="D164" s="2373"/>
      <c r="E164" s="2373"/>
      <c r="F164" s="2414"/>
      <c r="G164" s="268">
        <v>100682916</v>
      </c>
      <c r="H164" s="269">
        <v>25438341</v>
      </c>
      <c r="K164" s="2389">
        <v>-75244575</v>
      </c>
    </row>
    <row r="165" spans="1:11" ht="15.75">
      <c r="A165" s="2383" t="s">
        <v>1560</v>
      </c>
      <c r="B165" s="2384" t="s">
        <v>3018</v>
      </c>
      <c r="C165" s="2373"/>
      <c r="D165" s="2373"/>
      <c r="E165" s="2373"/>
      <c r="F165" s="2414"/>
      <c r="G165" s="2427"/>
      <c r="H165" s="2428"/>
      <c r="K165" s="2389">
        <v>0</v>
      </c>
    </row>
    <row r="166" spans="1:11" ht="15.75">
      <c r="A166" s="2383" t="s">
        <v>1562</v>
      </c>
      <c r="B166" s="2387" t="s">
        <v>3019</v>
      </c>
      <c r="C166" s="2373"/>
      <c r="D166" s="2373"/>
      <c r="E166" s="2373"/>
      <c r="F166" s="2369" t="s">
        <v>1906</v>
      </c>
      <c r="G166" s="268"/>
      <c r="H166" s="269"/>
      <c r="K166" s="2389">
        <v>0</v>
      </c>
    </row>
    <row r="167" spans="1:11" ht="15.75">
      <c r="A167" s="2383" t="s">
        <v>1564</v>
      </c>
      <c r="B167" s="2387" t="s">
        <v>3020</v>
      </c>
      <c r="C167" s="2373"/>
      <c r="D167" s="2373"/>
      <c r="E167" s="2373"/>
      <c r="F167" s="2369" t="s">
        <v>1906</v>
      </c>
      <c r="G167" s="268">
        <v>18555517</v>
      </c>
      <c r="H167" s="269">
        <v>31413978</v>
      </c>
      <c r="K167" s="2389">
        <v>12858461</v>
      </c>
    </row>
    <row r="168" spans="1:11" ht="15.75">
      <c r="A168" s="2383" t="s">
        <v>1566</v>
      </c>
      <c r="B168" s="2387" t="s">
        <v>3021</v>
      </c>
      <c r="C168" s="2373"/>
      <c r="D168" s="2373"/>
      <c r="E168" s="2373"/>
      <c r="F168" s="2369" t="s">
        <v>1906</v>
      </c>
      <c r="G168" s="268">
        <v>467676474</v>
      </c>
      <c r="H168" s="269">
        <v>494922333</v>
      </c>
      <c r="K168" s="2389">
        <v>27245859</v>
      </c>
    </row>
    <row r="169" spans="1:11" ht="15.75">
      <c r="A169" s="2383" t="s">
        <v>1568</v>
      </c>
      <c r="B169" s="2387" t="s">
        <v>3022</v>
      </c>
      <c r="C169" s="2373"/>
      <c r="D169" s="2373"/>
      <c r="E169" s="2373"/>
      <c r="F169" s="2369" t="s">
        <v>1906</v>
      </c>
      <c r="G169" s="268">
        <v>718856913</v>
      </c>
      <c r="H169" s="269">
        <v>459346593</v>
      </c>
      <c r="K169" s="2389">
        <v>-259510320</v>
      </c>
    </row>
    <row r="170" spans="1:11" ht="15.75">
      <c r="A170" s="2383" t="s">
        <v>144</v>
      </c>
      <c r="B170" s="2387" t="s">
        <v>3023</v>
      </c>
      <c r="C170" s="2373"/>
      <c r="D170" s="2373"/>
      <c r="E170" s="2373"/>
      <c r="F170" s="2369" t="s">
        <v>1906</v>
      </c>
      <c r="G170" s="268">
        <v>9002906</v>
      </c>
      <c r="H170" s="269">
        <v>11789035</v>
      </c>
      <c r="K170" s="2389">
        <v>2786129</v>
      </c>
    </row>
    <row r="171" spans="1:11" ht="15.75">
      <c r="A171" s="2383" t="s">
        <v>146</v>
      </c>
      <c r="B171" s="2387" t="s">
        <v>3051</v>
      </c>
      <c r="C171" s="2373"/>
      <c r="D171" s="2373"/>
      <c r="E171" s="2373"/>
      <c r="F171" s="2369" t="s">
        <v>2059</v>
      </c>
      <c r="G171" s="268">
        <v>-22240216</v>
      </c>
      <c r="H171" s="269">
        <v>2237447</v>
      </c>
      <c r="I171" s="919"/>
      <c r="K171" s="2389">
        <v>24477663</v>
      </c>
    </row>
    <row r="172" spans="1:11" ht="15.75">
      <c r="A172" s="2383" t="s">
        <v>148</v>
      </c>
      <c r="B172" s="2387" t="s">
        <v>3052</v>
      </c>
      <c r="C172" s="2373"/>
      <c r="D172" s="2373"/>
      <c r="E172" s="2373"/>
      <c r="F172" s="2369" t="s">
        <v>1906</v>
      </c>
      <c r="G172" s="268">
        <v>8061507</v>
      </c>
      <c r="H172" s="269">
        <v>8010920</v>
      </c>
      <c r="K172" s="2389">
        <v>-50587</v>
      </c>
    </row>
    <row r="173" spans="1:11" ht="15.75">
      <c r="A173" s="2383" t="s">
        <v>150</v>
      </c>
      <c r="B173" s="2387" t="s">
        <v>3053</v>
      </c>
      <c r="C173" s="2373"/>
      <c r="D173" s="2373"/>
      <c r="E173" s="2373"/>
      <c r="F173" s="2369" t="s">
        <v>1906</v>
      </c>
      <c r="G173" s="270"/>
      <c r="H173" s="269"/>
      <c r="K173" s="2389">
        <v>0</v>
      </c>
    </row>
    <row r="174" spans="1:11" ht="15.75">
      <c r="A174" s="2383" t="s">
        <v>1877</v>
      </c>
      <c r="B174" s="2387" t="s">
        <v>3054</v>
      </c>
      <c r="C174" s="2373"/>
      <c r="D174" s="2373"/>
      <c r="E174" s="2373"/>
      <c r="F174" s="2369" t="s">
        <v>1906</v>
      </c>
      <c r="G174" s="270"/>
      <c r="H174" s="269"/>
      <c r="K174" s="2389">
        <v>0</v>
      </c>
    </row>
    <row r="175" spans="1:11" ht="15.75">
      <c r="A175" s="2383" t="s">
        <v>1879</v>
      </c>
      <c r="B175" s="2387" t="s">
        <v>3055</v>
      </c>
      <c r="C175" s="2373"/>
      <c r="D175" s="2373"/>
      <c r="E175" s="2373"/>
      <c r="F175" s="2369" t="s">
        <v>1906</v>
      </c>
      <c r="G175" s="270"/>
      <c r="H175" s="269"/>
      <c r="K175" s="2389">
        <v>0</v>
      </c>
    </row>
    <row r="176" spans="1:11" ht="15.75">
      <c r="A176" s="2383" t="s">
        <v>1881</v>
      </c>
      <c r="B176" s="2387" t="s">
        <v>3056</v>
      </c>
      <c r="C176" s="2373"/>
      <c r="D176" s="2373"/>
      <c r="E176" s="2373"/>
      <c r="F176" s="2369" t="s">
        <v>1906</v>
      </c>
      <c r="G176" s="268">
        <v>-181117</v>
      </c>
      <c r="H176" s="269">
        <v>-858895</v>
      </c>
      <c r="I176" s="919"/>
      <c r="K176" s="2389">
        <v>-677778</v>
      </c>
    </row>
    <row r="177" spans="1:11" ht="15.75">
      <c r="A177" s="2383" t="s">
        <v>1883</v>
      </c>
      <c r="B177" s="2387" t="s">
        <v>3057</v>
      </c>
      <c r="C177" s="2373"/>
      <c r="D177" s="2373"/>
      <c r="E177" s="2373"/>
      <c r="F177" s="2369" t="s">
        <v>1906</v>
      </c>
      <c r="G177" s="268">
        <v>20047579</v>
      </c>
      <c r="H177" s="269">
        <v>8276682</v>
      </c>
      <c r="K177" s="2389">
        <v>-11770897</v>
      </c>
    </row>
    <row r="178" spans="1:11" ht="15.75">
      <c r="A178" s="2383" t="s">
        <v>1885</v>
      </c>
      <c r="B178" s="2387" t="s">
        <v>3058</v>
      </c>
      <c r="C178" s="2373"/>
      <c r="D178" s="2373"/>
      <c r="E178" s="2373"/>
      <c r="F178" s="2369" t="s">
        <v>1906</v>
      </c>
      <c r="G178" s="270"/>
      <c r="H178" s="269"/>
      <c r="K178" s="2389">
        <v>0</v>
      </c>
    </row>
    <row r="179" spans="1:11" ht="16.5" thickBot="1">
      <c r="A179" s="2383" t="s">
        <v>1886</v>
      </c>
      <c r="B179" s="2415" t="s">
        <v>4522</v>
      </c>
      <c r="C179" s="2398"/>
      <c r="D179" s="2398"/>
      <c r="E179" s="2398"/>
      <c r="F179" s="2429"/>
      <c r="G179" s="2430"/>
      <c r="H179" s="2430"/>
      <c r="K179" s="2389">
        <v>0</v>
      </c>
    </row>
    <row r="180" spans="1:11" ht="15.75">
      <c r="B180" s="2403"/>
      <c r="C180" s="2404"/>
      <c r="D180" s="2404"/>
      <c r="E180" s="2404"/>
      <c r="F180" s="2402"/>
      <c r="G180" s="2431"/>
      <c r="H180" s="2431"/>
      <c r="K180" s="2389"/>
    </row>
    <row r="181" spans="1:11" ht="15.75">
      <c r="B181" s="2403"/>
      <c r="C181" s="2404"/>
      <c r="D181" s="2404"/>
      <c r="E181" s="2404"/>
      <c r="F181" s="2402"/>
      <c r="G181" s="2431"/>
      <c r="H181" s="2431"/>
      <c r="K181" s="2389"/>
    </row>
    <row r="182" spans="1:11" ht="15.75">
      <c r="B182" s="2403"/>
      <c r="C182" s="2404"/>
      <c r="D182" s="2404"/>
      <c r="E182" s="2404"/>
      <c r="F182" s="2402"/>
      <c r="G182" s="2431"/>
      <c r="H182" s="2431"/>
      <c r="K182" s="2389"/>
    </row>
    <row r="183" spans="1:11" ht="15.75">
      <c r="B183" s="2403"/>
      <c r="C183" s="2404"/>
      <c r="D183" s="2404"/>
      <c r="E183" s="2404"/>
      <c r="F183" s="2402"/>
      <c r="G183" s="2431"/>
      <c r="H183" s="2431"/>
      <c r="K183" s="2389"/>
    </row>
    <row r="184" spans="1:11" ht="15.75">
      <c r="A184" s="2402"/>
      <c r="B184" s="2403"/>
      <c r="C184" s="2404"/>
      <c r="D184" s="2404"/>
      <c r="E184" s="2404"/>
      <c r="F184" s="2402"/>
      <c r="G184" s="2431"/>
      <c r="H184" s="2431"/>
      <c r="K184" s="2389"/>
    </row>
    <row r="185" spans="1:11" ht="15.75">
      <c r="A185" s="2407" t="s">
        <v>3059</v>
      </c>
      <c r="B185" s="2364"/>
      <c r="C185" s="2376"/>
      <c r="D185" s="2376"/>
      <c r="E185" s="2376"/>
      <c r="F185" s="2364"/>
      <c r="G185" s="2432"/>
      <c r="H185" s="2432"/>
      <c r="K185" s="2389"/>
    </row>
    <row r="186" spans="1:11" ht="15.75">
      <c r="A186" s="2376" t="s">
        <v>3060</v>
      </c>
      <c r="B186" s="2376"/>
      <c r="C186" s="2376"/>
      <c r="D186" s="451"/>
      <c r="E186" s="2376"/>
      <c r="F186" s="2376"/>
      <c r="G186" s="2433"/>
      <c r="H186" s="2433"/>
      <c r="K186" s="2389"/>
    </row>
    <row r="187" spans="1:11" ht="16.5" thickBot="1">
      <c r="A187" s="2364"/>
      <c r="B187" s="2364"/>
      <c r="C187" s="2364"/>
      <c r="D187" s="2364"/>
      <c r="E187" s="2364"/>
      <c r="F187" s="2364"/>
      <c r="G187" s="2432"/>
      <c r="H187" s="2432"/>
      <c r="K187" s="2389"/>
    </row>
    <row r="188" spans="1:11" ht="15.75">
      <c r="A188" s="2408"/>
      <c r="B188" s="2357" t="s">
        <v>394</v>
      </c>
      <c r="C188" s="2358" t="s">
        <v>377</v>
      </c>
      <c r="D188" s="2359"/>
      <c r="E188" s="2359"/>
      <c r="F188" s="2357"/>
      <c r="G188" s="2357" t="s">
        <v>283</v>
      </c>
      <c r="H188" s="2409" t="s">
        <v>284</v>
      </c>
      <c r="K188" s="2389"/>
    </row>
    <row r="189" spans="1:11" ht="15.75">
      <c r="A189" s="2362"/>
      <c r="B189" s="925" t="s">
        <v>4729</v>
      </c>
      <c r="C189" s="2363" t="s">
        <v>378</v>
      </c>
      <c r="D189" s="2364" t="s">
        <v>4538</v>
      </c>
      <c r="E189" s="2364"/>
      <c r="F189" s="2410" t="s">
        <v>380</v>
      </c>
      <c r="G189" s="2410" t="s">
        <v>286</v>
      </c>
      <c r="H189" s="2366"/>
      <c r="K189" s="2389"/>
    </row>
    <row r="190" spans="1:11" ht="15.75">
      <c r="A190" s="2367"/>
      <c r="B190" s="2368"/>
      <c r="C190" s="2369" t="s">
        <v>381</v>
      </c>
      <c r="D190" s="2368" t="s">
        <v>379</v>
      </c>
      <c r="E190" s="2368"/>
      <c r="F190" s="2411" t="s">
        <v>382</v>
      </c>
      <c r="G190" s="2370" t="s">
        <v>4855</v>
      </c>
      <c r="H190" s="2371" t="s">
        <v>4567</v>
      </c>
      <c r="K190" s="2389"/>
    </row>
    <row r="191" spans="1:11" ht="15.75">
      <c r="A191" s="2372" t="s">
        <v>3061</v>
      </c>
      <c r="B191" s="2373"/>
      <c r="C191" s="2373"/>
      <c r="D191" s="2373"/>
      <c r="E191" s="2373"/>
      <c r="F191" s="2373"/>
      <c r="G191" s="2434"/>
      <c r="H191" s="2435"/>
      <c r="K191" s="2389"/>
    </row>
    <row r="192" spans="1:11" ht="15.75">
      <c r="A192" s="2413"/>
      <c r="B192" s="2376"/>
      <c r="C192" s="2376"/>
      <c r="D192" s="2376"/>
      <c r="E192" s="2376"/>
      <c r="F192" s="2377" t="s">
        <v>673</v>
      </c>
      <c r="G192" s="2436" t="s">
        <v>3624</v>
      </c>
      <c r="H192" s="2437" t="s">
        <v>3624</v>
      </c>
      <c r="K192" s="2389"/>
    </row>
    <row r="193" spans="1:11" ht="15.75">
      <c r="A193" s="2413" t="s">
        <v>290</v>
      </c>
      <c r="B193" s="2376" t="s">
        <v>1208</v>
      </c>
      <c r="C193" s="2376"/>
      <c r="D193" s="2376"/>
      <c r="E193" s="2376"/>
      <c r="F193" s="2377" t="s">
        <v>1858</v>
      </c>
      <c r="G193" s="2436" t="s">
        <v>3625</v>
      </c>
      <c r="H193" s="2437" t="s">
        <v>2589</v>
      </c>
      <c r="K193" s="2389"/>
    </row>
    <row r="194" spans="1:11" ht="15.75">
      <c r="A194" s="2383" t="s">
        <v>293</v>
      </c>
      <c r="B194" s="2373" t="s">
        <v>1860</v>
      </c>
      <c r="C194" s="2373"/>
      <c r="D194" s="2373"/>
      <c r="E194" s="2373"/>
      <c r="F194" s="2380" t="s">
        <v>1861</v>
      </c>
      <c r="G194" s="2438" t="s">
        <v>1862</v>
      </c>
      <c r="H194" s="2439" t="s">
        <v>1863</v>
      </c>
      <c r="K194" s="2389"/>
    </row>
    <row r="195" spans="1:11" ht="15.75">
      <c r="A195" s="2379">
        <v>47</v>
      </c>
      <c r="B195" s="2387" t="s">
        <v>4544</v>
      </c>
      <c r="C195" s="2373"/>
      <c r="D195" s="2373"/>
      <c r="E195" s="2373"/>
      <c r="F195" s="2414"/>
      <c r="G195" s="3051"/>
      <c r="H195" s="269"/>
      <c r="K195" s="2389">
        <v>0</v>
      </c>
    </row>
    <row r="196" spans="1:11" ht="15.75">
      <c r="A196" s="2379">
        <v>48</v>
      </c>
      <c r="B196" s="2387" t="s">
        <v>4545</v>
      </c>
      <c r="C196" s="2373"/>
      <c r="D196" s="2373"/>
      <c r="E196" s="2373"/>
      <c r="F196" s="2369"/>
      <c r="G196" s="2441">
        <v>1219779563</v>
      </c>
      <c r="H196" s="271">
        <v>1015138093</v>
      </c>
      <c r="J196" s="919"/>
      <c r="K196" s="2389">
        <v>-204641470</v>
      </c>
    </row>
    <row r="197" spans="1:11" ht="15.75">
      <c r="A197" s="2379">
        <v>49</v>
      </c>
      <c r="B197" s="2384" t="s">
        <v>3062</v>
      </c>
      <c r="C197" s="2373"/>
      <c r="D197" s="2373"/>
      <c r="E197" s="2373"/>
      <c r="F197" s="2380"/>
      <c r="G197" s="3052"/>
      <c r="H197" s="3053"/>
      <c r="K197" s="2389">
        <v>0</v>
      </c>
    </row>
    <row r="198" spans="1:11" ht="15.75">
      <c r="A198" s="2379">
        <v>50</v>
      </c>
      <c r="B198" s="2387" t="s">
        <v>3063</v>
      </c>
      <c r="C198" s="2373"/>
      <c r="D198" s="2373"/>
      <c r="E198" s="2373"/>
      <c r="F198" s="2414"/>
      <c r="G198" s="266">
        <v>674253</v>
      </c>
      <c r="H198" s="267"/>
      <c r="K198" s="2389">
        <v>-674253</v>
      </c>
    </row>
    <row r="199" spans="1:11" ht="15.75">
      <c r="A199" s="2379">
        <v>51</v>
      </c>
      <c r="B199" s="2387" t="s">
        <v>3064</v>
      </c>
      <c r="C199" s="2373"/>
      <c r="D199" s="2373"/>
      <c r="E199" s="2373"/>
      <c r="F199" s="2369" t="s">
        <v>2061</v>
      </c>
      <c r="G199" s="268"/>
      <c r="H199" s="269"/>
      <c r="K199" s="2389">
        <v>0</v>
      </c>
    </row>
    <row r="200" spans="1:11" ht="15.75">
      <c r="A200" s="2379">
        <v>52</v>
      </c>
      <c r="B200" s="2387" t="s">
        <v>3065</v>
      </c>
      <c r="C200" s="2373"/>
      <c r="D200" s="2373"/>
      <c r="E200" s="2373"/>
      <c r="F200" s="2414"/>
      <c r="G200" s="268"/>
      <c r="H200" s="269"/>
      <c r="K200" s="2389">
        <v>0</v>
      </c>
    </row>
    <row r="201" spans="1:11" ht="15.75">
      <c r="A201" s="2379">
        <v>53</v>
      </c>
      <c r="B201" s="2387" t="s">
        <v>3066</v>
      </c>
      <c r="C201" s="2373"/>
      <c r="D201" s="2373"/>
      <c r="E201" s="2373"/>
      <c r="F201" s="2369">
        <v>269</v>
      </c>
      <c r="G201" s="268">
        <v>56562162</v>
      </c>
      <c r="H201" s="269">
        <v>46363803</v>
      </c>
      <c r="K201" s="2389">
        <v>-10198359</v>
      </c>
    </row>
    <row r="202" spans="1:11" ht="15.75">
      <c r="A202" s="2379">
        <v>54</v>
      </c>
      <c r="B202" s="2387" t="s">
        <v>3067</v>
      </c>
      <c r="C202" s="2373"/>
      <c r="D202" s="2373"/>
      <c r="E202" s="2373"/>
      <c r="F202" s="2369">
        <v>278</v>
      </c>
      <c r="G202" s="268">
        <v>246971861</v>
      </c>
      <c r="H202" s="269">
        <v>310876953</v>
      </c>
      <c r="K202" s="2389">
        <v>63905092</v>
      </c>
    </row>
    <row r="203" spans="1:11" ht="15.75">
      <c r="A203" s="2379">
        <v>55</v>
      </c>
      <c r="B203" s="2387" t="s">
        <v>3068</v>
      </c>
      <c r="C203" s="2373"/>
      <c r="D203" s="2373"/>
      <c r="E203" s="2373"/>
      <c r="F203" s="2369">
        <v>269</v>
      </c>
      <c r="G203" s="268"/>
      <c r="H203" s="269"/>
      <c r="K203" s="2389">
        <v>0</v>
      </c>
    </row>
    <row r="204" spans="1:11" ht="15.75">
      <c r="A204" s="2379">
        <v>56</v>
      </c>
      <c r="B204" s="2387" t="s">
        <v>3069</v>
      </c>
      <c r="C204" s="2373"/>
      <c r="D204" s="2373"/>
      <c r="E204" s="2373"/>
      <c r="F204" s="2369" t="s">
        <v>3070</v>
      </c>
      <c r="G204" s="268">
        <v>923998757</v>
      </c>
      <c r="H204" s="269">
        <v>994646731</v>
      </c>
      <c r="K204" s="2389">
        <v>70647974</v>
      </c>
    </row>
    <row r="205" spans="1:11" ht="15.75">
      <c r="A205" s="2379">
        <v>57</v>
      </c>
      <c r="B205" s="2387" t="s">
        <v>4546</v>
      </c>
      <c r="C205" s="2373"/>
      <c r="D205" s="2373"/>
      <c r="E205" s="2373"/>
      <c r="F205" s="2414"/>
      <c r="G205" s="266">
        <v>1228207033</v>
      </c>
      <c r="H205" s="267">
        <v>1351887487</v>
      </c>
      <c r="K205" s="2389">
        <v>123680454</v>
      </c>
    </row>
    <row r="206" spans="1:11" ht="15.75">
      <c r="A206" s="2379">
        <v>58</v>
      </c>
      <c r="B206" s="2387"/>
      <c r="C206" s="2373"/>
      <c r="D206" s="2373"/>
      <c r="E206" s="2373"/>
      <c r="F206" s="2414"/>
      <c r="G206" s="2324"/>
      <c r="H206" s="2416"/>
      <c r="K206" s="2389">
        <v>0</v>
      </c>
    </row>
    <row r="207" spans="1:11" ht="15.75">
      <c r="A207" s="2379">
        <v>59</v>
      </c>
      <c r="B207" s="2387"/>
      <c r="C207" s="2373"/>
      <c r="D207" s="2373"/>
      <c r="E207" s="2373"/>
      <c r="F207" s="2414"/>
      <c r="G207" s="272"/>
      <c r="H207" s="212"/>
      <c r="K207" s="2389">
        <v>0</v>
      </c>
    </row>
    <row r="208" spans="1:11" ht="15.75">
      <c r="A208" s="2379">
        <v>60</v>
      </c>
      <c r="B208" s="2387"/>
      <c r="C208" s="2373"/>
      <c r="D208" s="2373"/>
      <c r="E208" s="2373"/>
      <c r="F208" s="2414"/>
      <c r="G208" s="272"/>
      <c r="H208" s="212"/>
      <c r="K208" s="2389">
        <v>0</v>
      </c>
    </row>
    <row r="209" spans="1:11" ht="15.75">
      <c r="A209" s="2379">
        <v>61</v>
      </c>
      <c r="B209" s="2387"/>
      <c r="C209" s="2373"/>
      <c r="D209" s="2373"/>
      <c r="E209" s="2373"/>
      <c r="F209" s="2414"/>
      <c r="G209" s="272"/>
      <c r="H209" s="212"/>
      <c r="K209" s="2389">
        <v>0</v>
      </c>
    </row>
    <row r="210" spans="1:11" ht="15.75">
      <c r="A210" s="2379">
        <v>62</v>
      </c>
      <c r="B210" s="2387"/>
      <c r="C210" s="2373"/>
      <c r="D210" s="2373"/>
      <c r="E210" s="2373"/>
      <c r="F210" s="2414"/>
      <c r="G210" s="272"/>
      <c r="H210" s="212"/>
      <c r="K210" s="2389">
        <v>0</v>
      </c>
    </row>
    <row r="211" spans="1:11" ht="15.75">
      <c r="A211" s="2379">
        <v>63</v>
      </c>
      <c r="B211" s="2387"/>
      <c r="C211" s="2373"/>
      <c r="D211" s="2373"/>
      <c r="E211" s="2373"/>
      <c r="F211" s="2414"/>
      <c r="G211" s="272"/>
      <c r="H211" s="212"/>
      <c r="K211" s="2389">
        <v>0</v>
      </c>
    </row>
    <row r="212" spans="1:11" ht="15.75">
      <c r="A212" s="2379">
        <v>64</v>
      </c>
      <c r="B212" s="2387"/>
      <c r="C212" s="2373"/>
      <c r="D212" s="2373"/>
      <c r="E212" s="2373"/>
      <c r="F212" s="2414"/>
      <c r="G212" s="272"/>
      <c r="H212" s="212"/>
      <c r="K212" s="2389">
        <v>0</v>
      </c>
    </row>
    <row r="213" spans="1:11" ht="15.75">
      <c r="A213" s="2379">
        <v>65</v>
      </c>
      <c r="B213" s="2387"/>
      <c r="C213" s="2373"/>
      <c r="D213" s="2373"/>
      <c r="E213" s="2373"/>
      <c r="F213" s="2414"/>
      <c r="G213" s="272"/>
      <c r="H213" s="212"/>
      <c r="K213" s="2389">
        <v>0</v>
      </c>
    </row>
    <row r="214" spans="1:11" ht="15.75">
      <c r="A214" s="2379">
        <v>66</v>
      </c>
      <c r="B214" s="2387"/>
      <c r="C214" s="2373"/>
      <c r="D214" s="2373"/>
      <c r="E214" s="2373"/>
      <c r="F214" s="2414"/>
      <c r="G214" s="272"/>
      <c r="H214" s="212"/>
      <c r="K214" s="2389">
        <v>0</v>
      </c>
    </row>
    <row r="215" spans="1:11" ht="15.75">
      <c r="A215" s="2379">
        <v>67</v>
      </c>
      <c r="B215" s="2387"/>
      <c r="C215" s="2373"/>
      <c r="D215" s="2373"/>
      <c r="E215" s="2373"/>
      <c r="F215" s="2414"/>
      <c r="G215" s="272"/>
      <c r="H215" s="212"/>
      <c r="K215" s="2389">
        <v>0</v>
      </c>
    </row>
    <row r="216" spans="1:11" ht="15.75">
      <c r="A216" s="2379">
        <v>68</v>
      </c>
      <c r="B216" s="2387"/>
      <c r="C216" s="2373"/>
      <c r="D216" s="2373"/>
      <c r="E216" s="2373"/>
      <c r="F216" s="2414"/>
      <c r="G216" s="272"/>
      <c r="H216" s="212"/>
      <c r="K216" s="2389">
        <v>0</v>
      </c>
    </row>
    <row r="217" spans="1:11" ht="15.75">
      <c r="A217" s="2379">
        <v>69</v>
      </c>
      <c r="B217" s="2387"/>
      <c r="C217" s="2373"/>
      <c r="D217" s="2373"/>
      <c r="E217" s="2373"/>
      <c r="F217" s="2414"/>
      <c r="G217" s="272"/>
      <c r="H217" s="212"/>
      <c r="K217" s="2389">
        <v>0</v>
      </c>
    </row>
    <row r="218" spans="1:11" ht="15.75">
      <c r="A218" s="2379">
        <v>70</v>
      </c>
      <c r="B218" s="2387"/>
      <c r="C218" s="2373"/>
      <c r="D218" s="2373"/>
      <c r="E218" s="2373"/>
      <c r="F218" s="2414"/>
      <c r="G218" s="272"/>
      <c r="H218" s="212"/>
      <c r="K218" s="2389">
        <v>0</v>
      </c>
    </row>
    <row r="219" spans="1:11" ht="15.75">
      <c r="A219" s="2379">
        <v>71</v>
      </c>
      <c r="B219" s="2387" t="s">
        <v>3516</v>
      </c>
      <c r="C219" s="2373"/>
      <c r="D219" s="2373"/>
      <c r="E219" s="2373"/>
      <c r="F219" s="2414"/>
      <c r="G219" s="272"/>
      <c r="H219" s="212"/>
      <c r="K219" s="2389">
        <v>0</v>
      </c>
    </row>
    <row r="220" spans="1:11" ht="15.75">
      <c r="A220" s="2383"/>
      <c r="B220" s="2440" t="s">
        <v>4547</v>
      </c>
      <c r="C220" s="2373"/>
      <c r="D220" s="2373"/>
      <c r="E220" s="2373"/>
      <c r="F220" s="2380"/>
      <c r="G220" s="3239">
        <v>4103715752</v>
      </c>
      <c r="H220" s="3240">
        <v>3985960427</v>
      </c>
      <c r="K220" s="2389">
        <v>-117755325</v>
      </c>
    </row>
    <row r="221" spans="1:11">
      <c r="A221" s="2362"/>
      <c r="B221" s="2376"/>
      <c r="C221" s="2376"/>
      <c r="D221" s="2376"/>
      <c r="E221" s="2376"/>
      <c r="H221" s="2442"/>
    </row>
    <row r="222" spans="1:11" ht="15.75">
      <c r="A222" s="2362"/>
      <c r="B222" s="2443" t="s">
        <v>3071</v>
      </c>
      <c r="C222" s="2376"/>
      <c r="D222" s="2376"/>
      <c r="E222" s="2376"/>
      <c r="F222" s="2376"/>
      <c r="G222" s="2252"/>
      <c r="H222" s="2271"/>
    </row>
    <row r="223" spans="1:11">
      <c r="A223" s="2362"/>
      <c r="B223" s="2407" t="s">
        <v>3563</v>
      </c>
      <c r="C223" s="2376"/>
      <c r="D223" s="2376"/>
      <c r="E223" s="2376"/>
      <c r="F223" s="2376"/>
      <c r="G223" s="2252"/>
      <c r="H223" s="2271"/>
    </row>
    <row r="224" spans="1:11">
      <c r="A224" s="2362"/>
      <c r="B224" s="2407" t="s">
        <v>3564</v>
      </c>
      <c r="C224" s="2376"/>
      <c r="D224" s="2376"/>
      <c r="E224" s="2376"/>
      <c r="F224" s="2376"/>
      <c r="G224" s="2252"/>
      <c r="H224" s="2271"/>
    </row>
    <row r="225" spans="1:8">
      <c r="A225" s="2362"/>
      <c r="B225" s="2376"/>
      <c r="C225" s="2376"/>
      <c r="D225" s="2376"/>
      <c r="E225" s="2376"/>
      <c r="F225" s="2376"/>
      <c r="G225" s="2444"/>
      <c r="H225" s="2271"/>
    </row>
    <row r="226" spans="1:8">
      <c r="A226" s="2362"/>
      <c r="B226" s="2376"/>
      <c r="C226" s="2376"/>
      <c r="D226" s="2376"/>
      <c r="E226" s="2376"/>
      <c r="F226" s="2376"/>
      <c r="H226" s="2271"/>
    </row>
    <row r="227" spans="1:8">
      <c r="A227" s="2362"/>
      <c r="B227" s="2376"/>
      <c r="C227" s="2376"/>
      <c r="D227" s="2376"/>
      <c r="E227" s="2376"/>
      <c r="F227" s="2376"/>
      <c r="G227" s="2444"/>
      <c r="H227" s="2271"/>
    </row>
    <row r="228" spans="1:8">
      <c r="A228" s="2362"/>
      <c r="B228" s="2376"/>
      <c r="C228" s="2376"/>
      <c r="D228" s="2376"/>
      <c r="E228" s="2376"/>
      <c r="F228" s="2376"/>
      <c r="G228" s="2252"/>
      <c r="H228" s="2271"/>
    </row>
    <row r="229" spans="1:8">
      <c r="A229" s="2362"/>
      <c r="B229" s="2376"/>
      <c r="C229" s="2376"/>
      <c r="D229" s="2376"/>
      <c r="E229" s="2376"/>
      <c r="F229" s="2376"/>
      <c r="G229" s="2252"/>
      <c r="H229" s="2271"/>
    </row>
    <row r="230" spans="1:8">
      <c r="A230" s="2362"/>
      <c r="B230" s="2376"/>
      <c r="C230" s="2376"/>
      <c r="D230" s="2376"/>
      <c r="E230" s="2376"/>
      <c r="F230" s="2376"/>
      <c r="G230" s="2252"/>
      <c r="H230" s="2271"/>
    </row>
    <row r="231" spans="1:8">
      <c r="A231" s="2362"/>
      <c r="B231" s="2376"/>
      <c r="C231" s="2376"/>
      <c r="D231" s="2376"/>
      <c r="E231" s="2376"/>
      <c r="F231" s="2376"/>
      <c r="G231" s="2252"/>
      <c r="H231" s="2271"/>
    </row>
    <row r="232" spans="1:8">
      <c r="A232" s="2362"/>
      <c r="B232" s="2376"/>
      <c r="C232" s="2376"/>
      <c r="D232" s="2376"/>
      <c r="E232" s="2376"/>
      <c r="F232" s="2376"/>
      <c r="G232" s="2252"/>
      <c r="H232" s="2271"/>
    </row>
    <row r="233" spans="1:8">
      <c r="A233" s="2362"/>
      <c r="B233" s="2376"/>
      <c r="C233" s="2376"/>
      <c r="D233" s="2376"/>
      <c r="E233" s="2376"/>
      <c r="F233" s="2376"/>
      <c r="G233" s="2252"/>
      <c r="H233" s="2271"/>
    </row>
    <row r="234" spans="1:8">
      <c r="A234" s="2362"/>
      <c r="B234" s="2376"/>
      <c r="C234" s="2376"/>
      <c r="D234" s="2376"/>
      <c r="E234" s="2376"/>
      <c r="F234" s="2376"/>
      <c r="G234" s="2252"/>
      <c r="H234" s="2271"/>
    </row>
    <row r="235" spans="1:8">
      <c r="A235" s="2362"/>
      <c r="B235" s="2376"/>
      <c r="C235" s="2376"/>
      <c r="D235" s="2376"/>
      <c r="E235" s="2376"/>
      <c r="F235" s="2376"/>
      <c r="G235" s="2252"/>
      <c r="H235" s="2271"/>
    </row>
    <row r="236" spans="1:8">
      <c r="A236" s="2362"/>
      <c r="B236" s="2376"/>
      <c r="C236" s="2376"/>
      <c r="D236" s="2376"/>
      <c r="E236" s="2376"/>
      <c r="F236" s="2376"/>
      <c r="G236" s="2252"/>
      <c r="H236" s="2271"/>
    </row>
    <row r="237" spans="1:8">
      <c r="A237" s="2362"/>
      <c r="B237" s="2364"/>
      <c r="C237" s="2376"/>
      <c r="D237" s="2376"/>
      <c r="E237" s="2376"/>
      <c r="F237" s="2376"/>
      <c r="G237" s="2252"/>
      <c r="H237" s="2271"/>
    </row>
    <row r="238" spans="1:8">
      <c r="A238" s="2362"/>
      <c r="B238" s="2364"/>
      <c r="C238" s="2376"/>
      <c r="D238" s="2376"/>
      <c r="E238" s="2376"/>
      <c r="F238" s="2376"/>
      <c r="G238" s="2252"/>
      <c r="H238" s="2271"/>
    </row>
    <row r="239" spans="1:8">
      <c r="A239" s="2362"/>
      <c r="B239" s="2364"/>
      <c r="C239" s="2376"/>
      <c r="D239" s="2376"/>
      <c r="E239" s="2376"/>
      <c r="F239" s="2376"/>
      <c r="G239" s="2252"/>
      <c r="H239" s="2271"/>
    </row>
    <row r="240" spans="1:8">
      <c r="A240" s="2362"/>
      <c r="B240" s="2364"/>
      <c r="C240" s="2376"/>
      <c r="D240" s="2376"/>
      <c r="E240" s="2376"/>
      <c r="F240" s="2376"/>
      <c r="G240" s="2252"/>
      <c r="H240" s="2271"/>
    </row>
    <row r="241" spans="1:8">
      <c r="A241" s="2362"/>
      <c r="B241" s="2364"/>
      <c r="C241" s="2376"/>
      <c r="D241" s="2376"/>
      <c r="E241" s="2376"/>
      <c r="F241" s="2376"/>
      <c r="G241" s="2252"/>
      <c r="H241" s="2271"/>
    </row>
    <row r="242" spans="1:8">
      <c r="A242" s="2362"/>
      <c r="B242" s="2364"/>
      <c r="C242" s="2376"/>
      <c r="D242" s="2376"/>
      <c r="E242" s="2376"/>
      <c r="F242" s="2376"/>
      <c r="G242" s="2252"/>
      <c r="H242" s="2271"/>
    </row>
    <row r="243" spans="1:8">
      <c r="A243" s="2362"/>
      <c r="B243" s="2364"/>
      <c r="C243" s="2376"/>
      <c r="D243" s="2376"/>
      <c r="E243" s="2376"/>
      <c r="F243" s="2376"/>
      <c r="G243" s="2252"/>
      <c r="H243" s="2271"/>
    </row>
    <row r="244" spans="1:8">
      <c r="A244" s="2362"/>
      <c r="B244" s="2364"/>
      <c r="C244" s="2376"/>
      <c r="D244" s="2376"/>
      <c r="E244" s="2376"/>
      <c r="F244" s="2376"/>
      <c r="G244" s="2252"/>
      <c r="H244" s="2271"/>
    </row>
    <row r="245" spans="1:8">
      <c r="A245" s="2362"/>
      <c r="B245" s="2364"/>
      <c r="C245" s="2376"/>
      <c r="D245" s="2376"/>
      <c r="E245" s="2376"/>
      <c r="F245" s="2376"/>
      <c r="G245" s="2252"/>
      <c r="H245" s="2271"/>
    </row>
    <row r="246" spans="1:8">
      <c r="A246" s="2362"/>
      <c r="B246" s="2364"/>
      <c r="C246" s="2376"/>
      <c r="D246" s="2376"/>
      <c r="E246" s="2376"/>
      <c r="F246" s="2376"/>
      <c r="G246" s="2252"/>
      <c r="H246" s="2271"/>
    </row>
    <row r="247" spans="1:8" ht="15.75" thickBot="1">
      <c r="A247" s="2396"/>
      <c r="B247" s="2397"/>
      <c r="C247" s="2398"/>
      <c r="D247" s="2398"/>
      <c r="E247" s="2398"/>
      <c r="F247" s="2398"/>
      <c r="G247" s="2445"/>
      <c r="H247" s="2446"/>
    </row>
    <row r="248" spans="1:8">
      <c r="A248" s="2407" t="s">
        <v>341</v>
      </c>
      <c r="B248" s="2364"/>
      <c r="C248" s="2376"/>
      <c r="D248" s="2376"/>
      <c r="E248" s="2376"/>
      <c r="F248" s="2376"/>
      <c r="G248" s="2252"/>
      <c r="H248" s="2252"/>
    </row>
    <row r="249" spans="1:8">
      <c r="A249" s="2376" t="s">
        <v>2841</v>
      </c>
      <c r="B249" s="2376"/>
      <c r="C249" s="2376"/>
      <c r="D249" s="451"/>
      <c r="E249" s="2376"/>
      <c r="F249" s="2376"/>
      <c r="G249" s="2252"/>
      <c r="H249" s="2252"/>
    </row>
    <row r="254" spans="1:8" ht="15.75">
      <c r="F254" s="2447" t="s">
        <v>4427</v>
      </c>
      <c r="G254" s="2448">
        <v>0</v>
      </c>
      <c r="H254" s="2448">
        <v>0</v>
      </c>
    </row>
    <row r="256" spans="1:8">
      <c r="G256" s="2354"/>
      <c r="H256" s="2354"/>
    </row>
  </sheetData>
  <printOptions horizontalCentered="1"/>
  <pageMargins left="0.5" right="0.5" top="0.75" bottom="0.75" header="0.5" footer="0.5"/>
  <pageSetup scale="69" orientation="portrait" r:id="rId1"/>
  <headerFooter alignWithMargins="0"/>
  <rowBreaks count="3" manualBreakCount="3">
    <brk id="62" max="7" man="1"/>
    <brk id="125" max="7" man="1"/>
    <brk id="186" max="7"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71"/>
  <sheetViews>
    <sheetView topLeftCell="S7" zoomScale="70" zoomScaleNormal="70" workbookViewId="0">
      <selection activeCell="K59" sqref="K59:AD59"/>
    </sheetView>
  </sheetViews>
  <sheetFormatPr defaultColWidth="9.6640625" defaultRowHeight="15"/>
  <cols>
    <col min="1" max="1" width="4.6640625" style="173" customWidth="1"/>
    <col min="2" max="2" width="53.5546875" style="173" customWidth="1"/>
    <col min="3" max="3" width="3.6640625" style="173" customWidth="1"/>
    <col min="4" max="5" width="2.6640625" style="173" customWidth="1"/>
    <col min="6" max="6" width="15.44140625" style="173" customWidth="1"/>
    <col min="7" max="7" width="18.5546875" style="173" customWidth="1"/>
    <col min="8" max="8" width="17.33203125" style="173" bestFit="1" customWidth="1"/>
    <col min="9" max="9" width="18.6640625" style="173" customWidth="1"/>
    <col min="10" max="10" width="20.21875" style="173" customWidth="1"/>
    <col min="11" max="11" width="20.33203125" style="173" customWidth="1"/>
    <col min="12" max="12" width="16.6640625" style="173" customWidth="1"/>
    <col min="13" max="13" width="18.44140625" style="173" bestFit="1" customWidth="1"/>
    <col min="14" max="14" width="17.33203125" style="173" bestFit="1" customWidth="1"/>
    <col min="15" max="16" width="4.6640625" style="173" customWidth="1"/>
    <col min="17" max="20" width="14.6640625" style="173" customWidth="1"/>
    <col min="21" max="21" width="18.44140625" style="173" bestFit="1" customWidth="1"/>
    <col min="22" max="22" width="17.33203125" style="173" bestFit="1" customWidth="1"/>
    <col min="23" max="23" width="5.6640625" style="173" customWidth="1"/>
    <col min="24" max="24" width="48.88671875" style="173" customWidth="1"/>
    <col min="25" max="25" width="3.77734375" style="173" customWidth="1"/>
    <col min="26" max="26" width="3.109375" style="173" customWidth="1"/>
    <col min="27" max="27" width="3.5546875" style="173" customWidth="1"/>
    <col min="28" max="28" width="14.77734375" style="173" bestFit="1" customWidth="1"/>
    <col min="29" max="29" width="18.21875" style="173" customWidth="1"/>
    <col min="30" max="30" width="17.33203125" style="173" bestFit="1" customWidth="1"/>
    <col min="31" max="31" width="9.6640625" style="173"/>
    <col min="32" max="32" width="14.44140625" style="173" bestFit="1" customWidth="1"/>
    <col min="33" max="16384" width="9.6640625" style="173"/>
  </cols>
  <sheetData>
    <row r="1" spans="1:32">
      <c r="A1" s="2220"/>
      <c r="B1" s="2221" t="s">
        <v>394</v>
      </c>
      <c r="C1" s="2222" t="s">
        <v>377</v>
      </c>
      <c r="D1" s="2223"/>
      <c r="E1" s="2223"/>
      <c r="F1" s="2221"/>
      <c r="G1" s="2221" t="s">
        <v>283</v>
      </c>
      <c r="H1" s="2224" t="s">
        <v>284</v>
      </c>
      <c r="I1" s="2220" t="s">
        <v>394</v>
      </c>
      <c r="J1" s="1737"/>
      <c r="K1" s="2222" t="s">
        <v>377</v>
      </c>
      <c r="L1" s="2221"/>
      <c r="M1" s="2221" t="s">
        <v>396</v>
      </c>
      <c r="N1" s="2223" t="s">
        <v>284</v>
      </c>
      <c r="O1" s="2224"/>
      <c r="P1" s="2220" t="s">
        <v>394</v>
      </c>
      <c r="Q1" s="1737"/>
      <c r="R1" s="2223"/>
      <c r="S1" s="2222" t="s">
        <v>377</v>
      </c>
      <c r="T1" s="2221"/>
      <c r="U1" s="2221" t="s">
        <v>396</v>
      </c>
      <c r="V1" s="2297" t="s">
        <v>284</v>
      </c>
      <c r="W1" s="2220"/>
      <c r="X1" s="2221" t="s">
        <v>394</v>
      </c>
      <c r="Y1" s="2222" t="s">
        <v>377</v>
      </c>
      <c r="Z1" s="2223"/>
      <c r="AA1" s="2223"/>
      <c r="AB1" s="2221"/>
      <c r="AC1" s="2221" t="s">
        <v>283</v>
      </c>
      <c r="AD1" s="2275" t="s">
        <v>397</v>
      </c>
    </row>
    <row r="2" spans="1:32">
      <c r="A2" s="904"/>
      <c r="B2" s="925" t="s">
        <v>4729</v>
      </c>
      <c r="C2" s="2225" t="s">
        <v>378</v>
      </c>
      <c r="D2" s="1006" t="s">
        <v>4538</v>
      </c>
      <c r="E2" s="1006"/>
      <c r="F2" s="2227" t="s">
        <v>380</v>
      </c>
      <c r="G2" s="2227" t="s">
        <v>286</v>
      </c>
      <c r="H2" s="906"/>
      <c r="I2" s="925" t="s">
        <v>4729</v>
      </c>
      <c r="J2" s="255"/>
      <c r="K2" s="912" t="s">
        <v>4548</v>
      </c>
      <c r="L2" s="1742"/>
      <c r="M2" s="2227" t="s">
        <v>286</v>
      </c>
      <c r="N2" s="1006"/>
      <c r="O2" s="906"/>
      <c r="P2" s="1047" t="s">
        <v>4729</v>
      </c>
      <c r="Q2" s="255"/>
      <c r="R2" s="1006"/>
      <c r="S2" s="912" t="s">
        <v>324</v>
      </c>
      <c r="T2" s="2227"/>
      <c r="U2" s="2227" t="s">
        <v>286</v>
      </c>
      <c r="V2" s="903"/>
      <c r="W2" s="904"/>
      <c r="X2" s="925" t="s">
        <v>4729</v>
      </c>
      <c r="Y2" s="2225" t="s">
        <v>378</v>
      </c>
      <c r="Z2" s="1006" t="s">
        <v>4538</v>
      </c>
      <c r="AA2" s="1006"/>
      <c r="AB2" s="2227" t="s">
        <v>380</v>
      </c>
      <c r="AC2" s="2227" t="s">
        <v>286</v>
      </c>
      <c r="AD2" s="906"/>
    </row>
    <row r="3" spans="1:32" ht="15" customHeight="1">
      <c r="A3" s="2228"/>
      <c r="B3" s="2229"/>
      <c r="C3" s="2230" t="s">
        <v>381</v>
      </c>
      <c r="D3" s="2229" t="s">
        <v>379</v>
      </c>
      <c r="E3" s="2229"/>
      <c r="F3" s="2231" t="s">
        <v>382</v>
      </c>
      <c r="G3" s="2276" t="s">
        <v>4855</v>
      </c>
      <c r="H3" s="2277" t="s">
        <v>4567</v>
      </c>
      <c r="I3" s="2228"/>
      <c r="J3" s="974"/>
      <c r="K3" s="914" t="s">
        <v>2842</v>
      </c>
      <c r="L3" s="1744"/>
      <c r="M3" s="2276" t="s">
        <v>4855</v>
      </c>
      <c r="N3" s="2298" t="s">
        <v>4567</v>
      </c>
      <c r="O3" s="2299"/>
      <c r="P3" s="2228"/>
      <c r="Q3" s="974"/>
      <c r="R3" s="2229"/>
      <c r="S3" s="914" t="s">
        <v>2842</v>
      </c>
      <c r="T3" s="2231"/>
      <c r="U3" s="2276" t="s">
        <v>4855</v>
      </c>
      <c r="V3" s="2277" t="s">
        <v>4567</v>
      </c>
      <c r="W3" s="2228"/>
      <c r="X3" s="2229"/>
      <c r="Y3" s="2230" t="s">
        <v>381</v>
      </c>
      <c r="Z3" s="2229" t="s">
        <v>379</v>
      </c>
      <c r="AA3" s="2229"/>
      <c r="AB3" s="2231" t="s">
        <v>382</v>
      </c>
      <c r="AC3" s="2276" t="s">
        <v>4855</v>
      </c>
      <c r="AD3" s="2277" t="s">
        <v>4567</v>
      </c>
    </row>
    <row r="4" spans="1:32" ht="15" customHeight="1">
      <c r="A4" s="2253" t="s">
        <v>2843</v>
      </c>
      <c r="B4" s="2254"/>
      <c r="C4" s="2254"/>
      <c r="D4" s="2254"/>
      <c r="E4" s="2254"/>
      <c r="F4" s="2254"/>
      <c r="G4" s="2254"/>
      <c r="H4" s="2255"/>
      <c r="I4" s="2253" t="s">
        <v>2844</v>
      </c>
      <c r="J4" s="2254"/>
      <c r="K4" s="2254"/>
      <c r="L4" s="2254"/>
      <c r="M4" s="2254"/>
      <c r="N4" s="2254"/>
      <c r="O4" s="2255"/>
      <c r="P4" s="2253" t="s">
        <v>2844</v>
      </c>
      <c r="Q4" s="2254"/>
      <c r="R4" s="2254"/>
      <c r="S4" s="2254"/>
      <c r="T4" s="2254"/>
      <c r="U4" s="2254"/>
      <c r="V4" s="2255"/>
      <c r="W4" s="2253" t="s">
        <v>2844</v>
      </c>
      <c r="X4" s="2254"/>
      <c r="Y4" s="2254"/>
      <c r="Z4" s="2254"/>
      <c r="AA4" s="2254"/>
      <c r="AB4" s="2254"/>
      <c r="AC4" s="2254"/>
      <c r="AD4" s="2255"/>
    </row>
    <row r="5" spans="1:32" ht="15" customHeight="1">
      <c r="A5" s="904"/>
      <c r="B5" s="3307" t="s">
        <v>3778</v>
      </c>
      <c r="C5" s="502"/>
      <c r="D5" s="3307" t="s">
        <v>34</v>
      </c>
      <c r="E5" s="3309"/>
      <c r="F5" s="3309"/>
      <c r="G5" s="3309"/>
      <c r="H5" s="3310"/>
      <c r="I5" s="3312" t="s">
        <v>19</v>
      </c>
      <c r="J5" s="3309"/>
      <c r="K5" s="3309"/>
      <c r="L5" s="3307" t="s">
        <v>20</v>
      </c>
      <c r="M5" s="3309"/>
      <c r="N5" s="3309"/>
      <c r="O5" s="3314"/>
      <c r="P5" s="2234"/>
      <c r="Q5" s="502"/>
      <c r="R5" s="502"/>
      <c r="S5" s="502"/>
      <c r="T5" s="502"/>
      <c r="U5" s="502"/>
      <c r="V5" s="906"/>
      <c r="W5" s="2279"/>
      <c r="X5" s="1006"/>
      <c r="Y5" s="1006"/>
      <c r="Z5" s="1006"/>
      <c r="AA5" s="1006"/>
      <c r="AB5" s="2225" t="s">
        <v>33</v>
      </c>
      <c r="AC5" s="914" t="s">
        <v>915</v>
      </c>
      <c r="AD5" s="2299"/>
    </row>
    <row r="6" spans="1:32">
      <c r="A6" s="904"/>
      <c r="B6" s="3308"/>
      <c r="C6" s="502"/>
      <c r="D6" s="3308"/>
      <c r="E6" s="3308"/>
      <c r="F6" s="3308"/>
      <c r="G6" s="3308"/>
      <c r="H6" s="3311"/>
      <c r="I6" s="3313"/>
      <c r="J6" s="3308"/>
      <c r="K6" s="3308"/>
      <c r="L6" s="3308"/>
      <c r="M6" s="3308"/>
      <c r="N6" s="3308"/>
      <c r="O6" s="3315"/>
      <c r="P6" s="2234"/>
      <c r="Q6" s="502"/>
      <c r="R6" s="502"/>
      <c r="S6" s="502"/>
      <c r="T6" s="502"/>
      <c r="U6" s="502"/>
      <c r="V6" s="906"/>
      <c r="W6" s="2279" t="s">
        <v>290</v>
      </c>
      <c r="X6" s="2300" t="s">
        <v>916</v>
      </c>
      <c r="Y6" s="1006"/>
      <c r="Z6" s="1006"/>
      <c r="AA6" s="1006"/>
      <c r="AB6" s="2225" t="s">
        <v>1858</v>
      </c>
      <c r="AC6" s="2225" t="s">
        <v>2851</v>
      </c>
      <c r="AD6" s="907" t="s">
        <v>2854</v>
      </c>
    </row>
    <row r="7" spans="1:32">
      <c r="A7" s="904"/>
      <c r="B7" s="3308"/>
      <c r="C7" s="502"/>
      <c r="D7" s="3308"/>
      <c r="E7" s="3308"/>
      <c r="F7" s="3308"/>
      <c r="G7" s="3308"/>
      <c r="H7" s="3311"/>
      <c r="I7" s="3313"/>
      <c r="J7" s="3308"/>
      <c r="K7" s="3308"/>
      <c r="L7" s="469"/>
      <c r="M7" s="469"/>
      <c r="N7" s="469"/>
      <c r="O7" s="2301"/>
      <c r="P7" s="2234"/>
      <c r="Q7" s="502"/>
      <c r="R7" s="502"/>
      <c r="S7" s="502"/>
      <c r="T7" s="502"/>
      <c r="U7" s="502"/>
      <c r="V7" s="906"/>
      <c r="W7" s="2279"/>
      <c r="X7" s="2300"/>
      <c r="Y7" s="1006"/>
      <c r="Z7" s="1006"/>
      <c r="AA7" s="1006"/>
      <c r="AB7" s="2225"/>
      <c r="AC7" s="2225"/>
      <c r="AD7" s="907"/>
    </row>
    <row r="8" spans="1:32">
      <c r="A8" s="904"/>
      <c r="B8" s="3308"/>
      <c r="C8" s="502"/>
      <c r="D8" s="3308"/>
      <c r="E8" s="3308"/>
      <c r="F8" s="3308"/>
      <c r="G8" s="3308"/>
      <c r="H8" s="3311"/>
      <c r="I8" s="3313"/>
      <c r="J8" s="3308"/>
      <c r="K8" s="3308"/>
      <c r="L8" s="469"/>
      <c r="M8" s="469"/>
      <c r="N8" s="469"/>
      <c r="O8" s="2301"/>
      <c r="P8" s="2234"/>
      <c r="Q8" s="502"/>
      <c r="R8" s="502"/>
      <c r="S8" s="502"/>
      <c r="T8" s="502"/>
      <c r="U8" s="502"/>
      <c r="V8" s="906"/>
      <c r="W8" s="2279"/>
      <c r="X8" s="2300"/>
      <c r="Y8" s="1006"/>
      <c r="Z8" s="1006"/>
      <c r="AA8" s="1006"/>
      <c r="AB8" s="2225"/>
      <c r="AC8" s="2225"/>
      <c r="AD8" s="907"/>
    </row>
    <row r="9" spans="1:32">
      <c r="A9" s="904"/>
      <c r="B9" s="3308"/>
      <c r="C9" s="502"/>
      <c r="D9" s="3308"/>
      <c r="E9" s="3308"/>
      <c r="F9" s="3308"/>
      <c r="G9" s="3308"/>
      <c r="H9" s="3311"/>
      <c r="I9" s="3313"/>
      <c r="J9" s="3308"/>
      <c r="K9" s="3308"/>
      <c r="L9" s="3308" t="s">
        <v>21</v>
      </c>
      <c r="M9" s="3308"/>
      <c r="N9" s="3308"/>
      <c r="O9" s="3311"/>
      <c r="P9" s="2234"/>
      <c r="Q9" s="502"/>
      <c r="R9" s="502"/>
      <c r="S9" s="502"/>
      <c r="T9" s="502"/>
      <c r="U9" s="502"/>
      <c r="V9" s="906"/>
      <c r="W9" s="2265" t="s">
        <v>293</v>
      </c>
      <c r="X9" s="2254" t="s">
        <v>1860</v>
      </c>
      <c r="Y9" s="2254"/>
      <c r="Z9" s="2254"/>
      <c r="AA9" s="2254"/>
      <c r="AB9" s="2302" t="s">
        <v>1861</v>
      </c>
      <c r="AC9" s="2302" t="s">
        <v>1862</v>
      </c>
      <c r="AD9" s="2292" t="s">
        <v>1863</v>
      </c>
    </row>
    <row r="10" spans="1:32">
      <c r="A10" s="904"/>
      <c r="B10" s="3308"/>
      <c r="C10" s="502"/>
      <c r="D10" s="3308"/>
      <c r="E10" s="3308"/>
      <c r="F10" s="3308"/>
      <c r="G10" s="3308"/>
      <c r="H10" s="3311"/>
      <c r="I10" s="3313"/>
      <c r="J10" s="3308"/>
      <c r="K10" s="3308"/>
      <c r="L10" s="3308"/>
      <c r="M10" s="3308"/>
      <c r="N10" s="3308"/>
      <c r="O10" s="3311"/>
      <c r="P10" s="2234"/>
      <c r="Q10" s="502"/>
      <c r="R10" s="502"/>
      <c r="S10" s="502"/>
      <c r="T10" s="502"/>
      <c r="U10" s="2303"/>
      <c r="V10" s="906"/>
      <c r="W10" s="2265" t="s">
        <v>3862</v>
      </c>
      <c r="X10" s="2266" t="s">
        <v>917</v>
      </c>
      <c r="Y10" s="2254"/>
      <c r="Z10" s="2254"/>
      <c r="AA10" s="2254"/>
      <c r="AB10" s="2302"/>
      <c r="AC10" s="2304">
        <v>105168592</v>
      </c>
      <c r="AD10" s="2305">
        <v>114431852</v>
      </c>
      <c r="AF10" s="917"/>
    </row>
    <row r="11" spans="1:32" ht="15.75">
      <c r="A11" s="904"/>
      <c r="B11" s="3308"/>
      <c r="C11" s="502"/>
      <c r="D11" s="3308"/>
      <c r="E11" s="3308"/>
      <c r="F11" s="3308"/>
      <c r="G11" s="3308"/>
      <c r="H11" s="3311"/>
      <c r="I11" s="3316" t="s">
        <v>22</v>
      </c>
      <c r="J11" s="3308"/>
      <c r="K11" s="3308"/>
      <c r="L11" s="3308"/>
      <c r="M11" s="3308"/>
      <c r="N11" s="3308"/>
      <c r="O11" s="3311"/>
      <c r="P11" s="2234"/>
      <c r="Q11" s="502"/>
      <c r="R11" s="502"/>
      <c r="S11" s="502"/>
      <c r="T11" s="502"/>
      <c r="U11" s="502"/>
      <c r="V11" s="906"/>
      <c r="W11" s="2265" t="s">
        <v>3864</v>
      </c>
      <c r="X11" s="2306" t="s">
        <v>3454</v>
      </c>
      <c r="Y11" s="2229"/>
      <c r="Z11" s="2229"/>
      <c r="AA11" s="2229"/>
      <c r="AB11" s="914"/>
      <c r="AC11" s="914"/>
      <c r="AD11" s="2307"/>
      <c r="AF11" s="917"/>
    </row>
    <row r="12" spans="1:32">
      <c r="A12" s="904"/>
      <c r="B12" s="3308"/>
      <c r="C12" s="502"/>
      <c r="D12" s="3308"/>
      <c r="E12" s="3308"/>
      <c r="F12" s="3308"/>
      <c r="G12" s="3308"/>
      <c r="H12" s="3311"/>
      <c r="I12" s="3313"/>
      <c r="J12" s="3308"/>
      <c r="K12" s="3308"/>
      <c r="L12" s="3308"/>
      <c r="M12" s="3308"/>
      <c r="N12" s="3308"/>
      <c r="O12" s="3311"/>
      <c r="P12" s="2234"/>
      <c r="Q12" s="502"/>
      <c r="R12" s="502"/>
      <c r="S12" s="502"/>
      <c r="T12" s="502"/>
      <c r="U12" s="502"/>
      <c r="V12" s="906"/>
      <c r="W12" s="2265" t="s">
        <v>3866</v>
      </c>
      <c r="X12" s="2266" t="s">
        <v>918</v>
      </c>
      <c r="Y12" s="2254"/>
      <c r="Z12" s="2254"/>
      <c r="AA12" s="2254"/>
      <c r="AB12" s="914"/>
      <c r="AC12" s="272"/>
      <c r="AD12" s="212"/>
      <c r="AF12" s="917"/>
    </row>
    <row r="13" spans="1:32">
      <c r="A13" s="904"/>
      <c r="B13" s="3305" t="s">
        <v>3449</v>
      </c>
      <c r="C13" s="502"/>
      <c r="D13" s="3308"/>
      <c r="E13" s="3308"/>
      <c r="F13" s="3308"/>
      <c r="G13" s="3308"/>
      <c r="H13" s="3311"/>
      <c r="I13" s="3313"/>
      <c r="J13" s="3308"/>
      <c r="K13" s="3308"/>
      <c r="L13" s="502"/>
      <c r="M13" s="2252"/>
      <c r="N13" s="2252"/>
      <c r="O13" s="906"/>
      <c r="P13" s="2234"/>
      <c r="Q13" s="502"/>
      <c r="R13" s="502"/>
      <c r="S13" s="502"/>
      <c r="T13" s="2252"/>
      <c r="U13" s="2252"/>
      <c r="V13" s="906"/>
      <c r="W13" s="2265" t="s">
        <v>3868</v>
      </c>
      <c r="X13" s="2266" t="s">
        <v>919</v>
      </c>
      <c r="Y13" s="2254"/>
      <c r="Z13" s="2254"/>
      <c r="AA13" s="2254"/>
      <c r="AB13" s="914"/>
      <c r="AC13" s="914"/>
      <c r="AD13" s="2308"/>
      <c r="AF13" s="917"/>
    </row>
    <row r="14" spans="1:32">
      <c r="A14" s="904"/>
      <c r="B14" s="3308"/>
      <c r="C14" s="502"/>
      <c r="D14" s="3308"/>
      <c r="E14" s="3308"/>
      <c r="F14" s="3308"/>
      <c r="G14" s="3308"/>
      <c r="H14" s="3311"/>
      <c r="I14" s="3317" t="s">
        <v>3450</v>
      </c>
      <c r="J14" s="3308"/>
      <c r="K14" s="3308"/>
      <c r="L14" s="469"/>
      <c r="M14" s="2252"/>
      <c r="N14" s="2252"/>
      <c r="O14" s="906"/>
      <c r="P14" s="904"/>
      <c r="Q14" s="1006"/>
      <c r="R14" s="502"/>
      <c r="S14" s="502"/>
      <c r="T14" s="2252"/>
      <c r="U14" s="2252"/>
      <c r="V14" s="906"/>
      <c r="W14" s="2265" t="s">
        <v>3870</v>
      </c>
      <c r="X14" s="2266" t="s">
        <v>3347</v>
      </c>
      <c r="Y14" s="2254"/>
      <c r="Z14" s="2254"/>
      <c r="AA14" s="2254"/>
      <c r="AB14" s="914"/>
      <c r="AC14" s="272">
        <v>0</v>
      </c>
      <c r="AD14" s="259">
        <v>0</v>
      </c>
      <c r="AF14" s="917"/>
    </row>
    <row r="15" spans="1:32">
      <c r="A15" s="904"/>
      <c r="B15" s="3305" t="s">
        <v>3451</v>
      </c>
      <c r="C15" s="502"/>
      <c r="D15" s="3308"/>
      <c r="E15" s="3308"/>
      <c r="F15" s="3308"/>
      <c r="G15" s="3308"/>
      <c r="H15" s="3311"/>
      <c r="I15" s="3313"/>
      <c r="J15" s="3308"/>
      <c r="K15" s="3308"/>
      <c r="L15" s="469"/>
      <c r="M15" s="2252"/>
      <c r="N15" s="2252"/>
      <c r="O15" s="906"/>
      <c r="P15" s="904"/>
      <c r="Q15" s="1006"/>
      <c r="R15" s="502"/>
      <c r="S15" s="502"/>
      <c r="T15" s="2252"/>
      <c r="U15" s="2252"/>
      <c r="V15" s="906"/>
      <c r="W15" s="2265" t="s">
        <v>3872</v>
      </c>
      <c r="X15" s="2266" t="s">
        <v>3348</v>
      </c>
      <c r="Y15" s="2254"/>
      <c r="Z15" s="2254"/>
      <c r="AA15" s="2254"/>
      <c r="AB15" s="914"/>
      <c r="AC15" s="272">
        <v>0</v>
      </c>
      <c r="AD15" s="212">
        <v>0</v>
      </c>
      <c r="AF15" s="917"/>
    </row>
    <row r="16" spans="1:32">
      <c r="A16" s="904"/>
      <c r="B16" s="3308"/>
      <c r="C16" s="502"/>
      <c r="D16" s="3308"/>
      <c r="E16" s="3308"/>
      <c r="F16" s="3308"/>
      <c r="G16" s="3308"/>
      <c r="H16" s="3311"/>
      <c r="I16" s="3313"/>
      <c r="J16" s="3308"/>
      <c r="K16" s="3308"/>
      <c r="L16" s="469"/>
      <c r="M16" s="2252"/>
      <c r="N16" s="2252"/>
      <c r="O16" s="906"/>
      <c r="P16" s="2234"/>
      <c r="Q16" s="502"/>
      <c r="R16" s="502"/>
      <c r="S16" s="502"/>
      <c r="T16" s="2252"/>
      <c r="U16" s="2252"/>
      <c r="V16" s="906"/>
      <c r="W16" s="2265" t="s">
        <v>1558</v>
      </c>
      <c r="X16" s="2266" t="s">
        <v>3461</v>
      </c>
      <c r="Y16" s="2254"/>
      <c r="Z16" s="2254"/>
      <c r="AA16" s="2254"/>
      <c r="AB16" s="914"/>
      <c r="AC16" s="2309">
        <v>271536</v>
      </c>
      <c r="AD16" s="212">
        <v>-593126</v>
      </c>
      <c r="AF16" s="917"/>
    </row>
    <row r="17" spans="1:33" ht="15" customHeight="1">
      <c r="A17" s="904"/>
      <c r="B17" s="3308"/>
      <c r="C17" s="502"/>
      <c r="D17" s="3305" t="s">
        <v>3452</v>
      </c>
      <c r="E17" s="3308"/>
      <c r="F17" s="3308"/>
      <c r="G17" s="3308"/>
      <c r="H17" s="3311"/>
      <c r="I17" s="3313"/>
      <c r="J17" s="3308"/>
      <c r="K17" s="3308"/>
      <c r="L17" s="469"/>
      <c r="M17" s="2252"/>
      <c r="N17" s="2252"/>
      <c r="O17" s="906"/>
      <c r="P17" s="2234"/>
      <c r="Q17" s="502"/>
      <c r="R17" s="502"/>
      <c r="S17" s="502"/>
      <c r="T17" s="2252"/>
      <c r="U17" s="2252"/>
      <c r="V17" s="906"/>
      <c r="W17" s="2265" t="s">
        <v>1560</v>
      </c>
      <c r="X17" s="2266" t="s">
        <v>3462</v>
      </c>
      <c r="Y17" s="2254"/>
      <c r="Z17" s="2254"/>
      <c r="AA17" s="2254"/>
      <c r="AB17" s="914"/>
      <c r="AC17" s="2309">
        <v>3081016</v>
      </c>
      <c r="AD17" s="212">
        <v>2256208</v>
      </c>
      <c r="AF17" s="917"/>
    </row>
    <row r="18" spans="1:33">
      <c r="A18" s="904"/>
      <c r="B18" s="3305" t="s">
        <v>3453</v>
      </c>
      <c r="C18" s="502"/>
      <c r="D18" s="3308"/>
      <c r="E18" s="3308"/>
      <c r="F18" s="3308"/>
      <c r="G18" s="3308"/>
      <c r="H18" s="3311"/>
      <c r="I18" s="3313"/>
      <c r="J18" s="3308"/>
      <c r="K18" s="3308"/>
      <c r="L18" s="469"/>
      <c r="M18" s="502"/>
      <c r="N18" s="502"/>
      <c r="O18" s="906"/>
      <c r="P18" s="2234"/>
      <c r="Q18" s="502"/>
      <c r="R18" s="502"/>
      <c r="S18" s="502"/>
      <c r="T18" s="502"/>
      <c r="U18" s="502"/>
      <c r="V18" s="906"/>
      <c r="W18" s="2265" t="s">
        <v>1562</v>
      </c>
      <c r="X18" s="2266" t="s">
        <v>3463</v>
      </c>
      <c r="Y18" s="2254"/>
      <c r="Z18" s="2254"/>
      <c r="AA18" s="2254"/>
      <c r="AB18" s="914"/>
      <c r="AC18" s="272">
        <v>0</v>
      </c>
      <c r="AD18" s="259">
        <v>-369</v>
      </c>
      <c r="AF18" s="917"/>
    </row>
    <row r="19" spans="1:33">
      <c r="A19" s="2228"/>
      <c r="B19" s="3306"/>
      <c r="C19" s="2254"/>
      <c r="D19" s="2254"/>
      <c r="E19" s="2254"/>
      <c r="F19" s="2254"/>
      <c r="G19" s="2254"/>
      <c r="H19" s="2255"/>
      <c r="I19" s="3318"/>
      <c r="J19" s="3306"/>
      <c r="K19" s="3306"/>
      <c r="L19" s="2310"/>
      <c r="M19" s="2254"/>
      <c r="N19" s="2254"/>
      <c r="O19" s="906"/>
      <c r="P19" s="2253"/>
      <c r="Q19" s="2254"/>
      <c r="R19" s="2254"/>
      <c r="S19" s="2254"/>
      <c r="T19" s="2254"/>
      <c r="U19" s="2254"/>
      <c r="V19" s="906"/>
      <c r="W19" s="2265" t="s">
        <v>1564</v>
      </c>
      <c r="X19" s="2266" t="s">
        <v>3464</v>
      </c>
      <c r="Y19" s="2254"/>
      <c r="Z19" s="2254"/>
      <c r="AA19" s="2254"/>
      <c r="AB19" s="2230">
        <v>119</v>
      </c>
      <c r="AC19" s="272">
        <v>0</v>
      </c>
      <c r="AD19" s="212">
        <v>0</v>
      </c>
      <c r="AF19" s="917"/>
    </row>
    <row r="20" spans="1:33">
      <c r="A20" s="2279"/>
      <c r="B20" s="502"/>
      <c r="C20" s="502"/>
      <c r="D20" s="502"/>
      <c r="E20" s="502"/>
      <c r="F20" s="2225" t="s">
        <v>2845</v>
      </c>
      <c r="G20" s="2311" t="s">
        <v>2846</v>
      </c>
      <c r="H20" s="2262"/>
      <c r="I20" s="2253" t="s">
        <v>2847</v>
      </c>
      <c r="J20" s="2254"/>
      <c r="K20" s="2253" t="s">
        <v>2848</v>
      </c>
      <c r="L20" s="2254"/>
      <c r="M20" s="2311" t="s">
        <v>2849</v>
      </c>
      <c r="N20" s="2312"/>
      <c r="O20" s="2313"/>
      <c r="P20" s="2314"/>
      <c r="Q20" s="2311" t="s">
        <v>2849</v>
      </c>
      <c r="R20" s="2312"/>
      <c r="S20" s="2311" t="s">
        <v>2849</v>
      </c>
      <c r="T20" s="2312"/>
      <c r="U20" s="2311" t="s">
        <v>2849</v>
      </c>
      <c r="V20" s="2315"/>
      <c r="W20" s="2265" t="s">
        <v>1566</v>
      </c>
      <c r="X20" s="2266" t="s">
        <v>3465</v>
      </c>
      <c r="Y20" s="2254"/>
      <c r="Z20" s="2254"/>
      <c r="AA20" s="2254"/>
      <c r="AB20" s="914"/>
      <c r="AC20" s="2309">
        <v>-465161</v>
      </c>
      <c r="AD20" s="212">
        <v>-14976</v>
      </c>
      <c r="AF20" s="917"/>
      <c r="AG20" s="919"/>
    </row>
    <row r="21" spans="1:33">
      <c r="A21" s="910" t="s">
        <v>290</v>
      </c>
      <c r="B21" s="2300" t="s">
        <v>2850</v>
      </c>
      <c r="C21" s="502"/>
      <c r="D21" s="502"/>
      <c r="E21" s="502"/>
      <c r="F21" s="2225" t="s">
        <v>2026</v>
      </c>
      <c r="G21" s="2280" t="s">
        <v>2851</v>
      </c>
      <c r="H21" s="903" t="s">
        <v>2852</v>
      </c>
      <c r="I21" s="910" t="s">
        <v>2851</v>
      </c>
      <c r="J21" s="2227" t="s">
        <v>2852</v>
      </c>
      <c r="K21" s="2300" t="s">
        <v>2853</v>
      </c>
      <c r="L21" s="908" t="s">
        <v>2854</v>
      </c>
      <c r="M21" s="2316" t="s">
        <v>2851</v>
      </c>
      <c r="N21" s="908" t="s">
        <v>2854</v>
      </c>
      <c r="O21" s="907" t="s">
        <v>290</v>
      </c>
      <c r="P21" s="910" t="s">
        <v>290</v>
      </c>
      <c r="Q21" s="2316" t="s">
        <v>2851</v>
      </c>
      <c r="R21" s="908" t="s">
        <v>2854</v>
      </c>
      <c r="S21" s="2316" t="s">
        <v>2851</v>
      </c>
      <c r="T21" s="908" t="s">
        <v>2854</v>
      </c>
      <c r="U21" s="2316" t="s">
        <v>2851</v>
      </c>
      <c r="V21" s="907" t="s">
        <v>2854</v>
      </c>
      <c r="W21" s="2265" t="s">
        <v>1568</v>
      </c>
      <c r="X21" s="2266" t="s">
        <v>3466</v>
      </c>
      <c r="Y21" s="2254"/>
      <c r="Z21" s="2254"/>
      <c r="AA21" s="2254"/>
      <c r="AB21" s="914"/>
      <c r="AC21" s="2309">
        <v>-161555</v>
      </c>
      <c r="AD21" s="212">
        <v>-1144</v>
      </c>
      <c r="AF21" s="917"/>
    </row>
    <row r="22" spans="1:33">
      <c r="A22" s="910" t="s">
        <v>293</v>
      </c>
      <c r="B22" s="502"/>
      <c r="C22" s="502"/>
      <c r="D22" s="502"/>
      <c r="E22" s="502"/>
      <c r="F22" s="2225" t="s">
        <v>293</v>
      </c>
      <c r="G22" s="913"/>
      <c r="H22" s="911"/>
      <c r="I22" s="2279"/>
      <c r="J22" s="2227"/>
      <c r="K22" s="502"/>
      <c r="L22" s="912"/>
      <c r="M22" s="913"/>
      <c r="N22" s="2317"/>
      <c r="O22" s="907" t="s">
        <v>293</v>
      </c>
      <c r="P22" s="910" t="s">
        <v>293</v>
      </c>
      <c r="Q22" s="913"/>
      <c r="R22" s="2317"/>
      <c r="S22" s="913"/>
      <c r="T22" s="2317"/>
      <c r="U22" s="913"/>
      <c r="V22" s="911"/>
      <c r="W22" s="2265" t="s">
        <v>144</v>
      </c>
      <c r="X22" s="2266" t="s">
        <v>3467</v>
      </c>
      <c r="Y22" s="2254"/>
      <c r="Z22" s="2254"/>
      <c r="AA22" s="2254"/>
      <c r="AB22" s="914"/>
      <c r="AC22" s="2309">
        <v>837696</v>
      </c>
      <c r="AD22" s="212">
        <v>-2698</v>
      </c>
      <c r="AF22" s="917"/>
    </row>
    <row r="23" spans="1:33">
      <c r="A23" s="2265"/>
      <c r="B23" s="2318" t="s">
        <v>1860</v>
      </c>
      <c r="C23" s="2254"/>
      <c r="D23" s="2254"/>
      <c r="E23" s="2254"/>
      <c r="F23" s="2230" t="s">
        <v>1861</v>
      </c>
      <c r="G23" s="2282" t="s">
        <v>1862</v>
      </c>
      <c r="H23" s="2283" t="s">
        <v>1863</v>
      </c>
      <c r="I23" s="2264" t="s">
        <v>838</v>
      </c>
      <c r="J23" s="2319" t="s">
        <v>839</v>
      </c>
      <c r="K23" s="2319" t="s">
        <v>840</v>
      </c>
      <c r="L23" s="2319" t="s">
        <v>841</v>
      </c>
      <c r="M23" s="2282" t="s">
        <v>842</v>
      </c>
      <c r="N23" s="2320" t="s">
        <v>843</v>
      </c>
      <c r="O23" s="2299"/>
      <c r="P23" s="2265"/>
      <c r="Q23" s="2282" t="s">
        <v>844</v>
      </c>
      <c r="R23" s="2320" t="s">
        <v>845</v>
      </c>
      <c r="S23" s="2282" t="s">
        <v>2855</v>
      </c>
      <c r="T23" s="2320" t="s">
        <v>2856</v>
      </c>
      <c r="U23" s="2282" t="s">
        <v>2857</v>
      </c>
      <c r="V23" s="2283" t="s">
        <v>2858</v>
      </c>
      <c r="W23" s="2265" t="s">
        <v>146</v>
      </c>
      <c r="X23" s="2266" t="s">
        <v>3468</v>
      </c>
      <c r="Y23" s="2254"/>
      <c r="Z23" s="2254"/>
      <c r="AA23" s="2254"/>
      <c r="AB23" s="914"/>
      <c r="AC23" s="2309">
        <v>104795</v>
      </c>
      <c r="AD23" s="212">
        <v>12154</v>
      </c>
      <c r="AF23" s="917"/>
    </row>
    <row r="24" spans="1:33" ht="15.75">
      <c r="A24" s="2265">
        <v>1</v>
      </c>
      <c r="B24" s="2306" t="s">
        <v>2859</v>
      </c>
      <c r="C24" s="2254"/>
      <c r="D24" s="2254"/>
      <c r="E24" s="2254"/>
      <c r="F24" s="914"/>
      <c r="G24" s="272"/>
      <c r="H24" s="212"/>
      <c r="I24" s="2322"/>
      <c r="J24" s="2323"/>
      <c r="K24" s="2254"/>
      <c r="L24" s="914"/>
      <c r="M24" s="272"/>
      <c r="N24" s="2324"/>
      <c r="O24" s="2307">
        <v>1</v>
      </c>
      <c r="P24" s="2265">
        <v>1</v>
      </c>
      <c r="Q24" s="272"/>
      <c r="R24" s="2324"/>
      <c r="S24" s="272"/>
      <c r="T24" s="2324"/>
      <c r="U24" s="272"/>
      <c r="V24" s="212"/>
      <c r="W24" s="2265" t="s">
        <v>148</v>
      </c>
      <c r="X24" s="2266" t="s">
        <v>4232</v>
      </c>
      <c r="Y24" s="2254"/>
      <c r="Z24" s="2254"/>
      <c r="AA24" s="2254"/>
      <c r="AB24" s="914"/>
      <c r="AC24" s="272">
        <v>-2493705</v>
      </c>
      <c r="AD24" s="212">
        <v>-2856367</v>
      </c>
      <c r="AF24" s="917"/>
    </row>
    <row r="25" spans="1:33">
      <c r="A25" s="2265">
        <v>2</v>
      </c>
      <c r="B25" s="2266" t="s">
        <v>2860</v>
      </c>
      <c r="C25" s="2254"/>
      <c r="D25" s="2254"/>
      <c r="E25" s="2254"/>
      <c r="F25" s="2230" t="s">
        <v>2251</v>
      </c>
      <c r="G25" s="3241">
        <v>1081514275</v>
      </c>
      <c r="H25" s="3242">
        <v>1002781032</v>
      </c>
      <c r="I25" s="2325"/>
      <c r="J25" s="2326"/>
      <c r="K25" s="3243">
        <v>1081514275</v>
      </c>
      <c r="L25" s="3243">
        <v>1002781032</v>
      </c>
      <c r="M25" s="2327"/>
      <c r="N25" s="2328"/>
      <c r="O25" s="2307">
        <v>2</v>
      </c>
      <c r="P25" s="2265">
        <v>2</v>
      </c>
      <c r="Q25" s="2327"/>
      <c r="R25" s="2328"/>
      <c r="S25" s="2327"/>
      <c r="T25" s="2328"/>
      <c r="U25" s="2327"/>
      <c r="V25" s="2267"/>
      <c r="W25" s="2265" t="s">
        <v>150</v>
      </c>
      <c r="X25" s="2266" t="s">
        <v>4233</v>
      </c>
      <c r="Y25" s="2254"/>
      <c r="Z25" s="2254"/>
      <c r="AA25" s="2254"/>
      <c r="AB25" s="914"/>
      <c r="AC25" s="914"/>
      <c r="AD25" s="2307"/>
      <c r="AF25" s="917"/>
    </row>
    <row r="26" spans="1:33">
      <c r="A26" s="2265">
        <v>3</v>
      </c>
      <c r="B26" s="2266" t="s">
        <v>1551</v>
      </c>
      <c r="C26" s="2254"/>
      <c r="D26" s="2254"/>
      <c r="E26" s="2254"/>
      <c r="F26" s="914"/>
      <c r="G26" s="272"/>
      <c r="H26" s="212"/>
      <c r="I26" s="2322"/>
      <c r="J26" s="2323"/>
      <c r="K26" s="2329"/>
      <c r="L26" s="2329"/>
      <c r="M26" s="272"/>
      <c r="N26" s="2324"/>
      <c r="O26" s="2307">
        <v>3</v>
      </c>
      <c r="P26" s="2265">
        <v>3</v>
      </c>
      <c r="Q26" s="272"/>
      <c r="R26" s="2324"/>
      <c r="S26" s="272"/>
      <c r="T26" s="2324"/>
      <c r="U26" s="272"/>
      <c r="V26" s="212"/>
      <c r="W26" s="2265" t="s">
        <v>1877</v>
      </c>
      <c r="X26" s="2266" t="s">
        <v>4234</v>
      </c>
      <c r="Y26" s="2254"/>
      <c r="Z26" s="2254"/>
      <c r="AA26" s="2254"/>
      <c r="AB26" s="914"/>
      <c r="AC26" s="272"/>
      <c r="AD26" s="212"/>
      <c r="AF26" s="917"/>
    </row>
    <row r="27" spans="1:33">
      <c r="A27" s="2265">
        <v>4</v>
      </c>
      <c r="B27" s="2266" t="s">
        <v>1552</v>
      </c>
      <c r="C27" s="2254"/>
      <c r="D27" s="2254"/>
      <c r="E27" s="2254"/>
      <c r="F27" s="2230" t="s">
        <v>1272</v>
      </c>
      <c r="G27" s="272">
        <v>665851242</v>
      </c>
      <c r="H27" s="212">
        <v>603517676.29999995</v>
      </c>
      <c r="I27" s="2330"/>
      <c r="J27" s="2331"/>
      <c r="K27" s="2701">
        <v>665851242</v>
      </c>
      <c r="L27" s="2701">
        <v>603517676.29999995</v>
      </c>
      <c r="M27" s="272"/>
      <c r="N27" s="2324"/>
      <c r="O27" s="2307">
        <v>4</v>
      </c>
      <c r="P27" s="2265">
        <v>4</v>
      </c>
      <c r="Q27" s="272"/>
      <c r="R27" s="2324"/>
      <c r="S27" s="272"/>
      <c r="T27" s="2324"/>
      <c r="U27" s="272"/>
      <c r="V27" s="212"/>
      <c r="W27" s="2265" t="s">
        <v>1879</v>
      </c>
      <c r="X27" s="2266" t="s">
        <v>4235</v>
      </c>
      <c r="Y27" s="2254"/>
      <c r="Z27" s="2254"/>
      <c r="AA27" s="2254"/>
      <c r="AB27" s="2230">
        <v>340</v>
      </c>
      <c r="AC27" s="272"/>
      <c r="AD27" s="212"/>
      <c r="AF27" s="917"/>
    </row>
    <row r="28" spans="1:33">
      <c r="A28" s="2265">
        <v>5</v>
      </c>
      <c r="B28" s="2266" t="s">
        <v>1553</v>
      </c>
      <c r="C28" s="2254"/>
      <c r="D28" s="2254"/>
      <c r="E28" s="2254"/>
      <c r="F28" s="2230" t="s">
        <v>1272</v>
      </c>
      <c r="G28" s="272">
        <v>41715353</v>
      </c>
      <c r="H28" s="212">
        <v>15503616.699999999</v>
      </c>
      <c r="I28" s="2330"/>
      <c r="J28" s="2331"/>
      <c r="K28" s="2701">
        <v>41715353</v>
      </c>
      <c r="L28" s="2701">
        <v>15503616.699999999</v>
      </c>
      <c r="M28" s="272"/>
      <c r="N28" s="2324"/>
      <c r="O28" s="2307">
        <v>5</v>
      </c>
      <c r="P28" s="2265">
        <v>5</v>
      </c>
      <c r="Q28" s="272"/>
      <c r="R28" s="2324"/>
      <c r="S28" s="272"/>
      <c r="T28" s="2324"/>
      <c r="U28" s="272"/>
      <c r="V28" s="212"/>
      <c r="W28" s="2265" t="s">
        <v>1881</v>
      </c>
      <c r="X28" s="2266" t="s">
        <v>4236</v>
      </c>
      <c r="Y28" s="2254"/>
      <c r="Z28" s="2254"/>
      <c r="AA28" s="2254"/>
      <c r="AB28" s="2230">
        <v>340</v>
      </c>
      <c r="AC28" s="2309">
        <v>10727865</v>
      </c>
      <c r="AD28" s="212">
        <v>4450952</v>
      </c>
      <c r="AF28" s="917"/>
    </row>
    <row r="29" spans="1:33">
      <c r="A29" s="2265">
        <v>6</v>
      </c>
      <c r="B29" s="2266" t="s">
        <v>1554</v>
      </c>
      <c r="C29" s="2254"/>
      <c r="D29" s="2254"/>
      <c r="E29" s="2254"/>
      <c r="F29" s="2230" t="s">
        <v>3897</v>
      </c>
      <c r="G29" s="272">
        <v>62133726</v>
      </c>
      <c r="H29" s="212">
        <v>57580437</v>
      </c>
      <c r="I29" s="2330"/>
      <c r="J29" s="2331"/>
      <c r="K29" s="2701">
        <v>62133726</v>
      </c>
      <c r="L29" s="2701">
        <v>57580437</v>
      </c>
      <c r="M29" s="272"/>
      <c r="N29" s="2324"/>
      <c r="O29" s="2307">
        <v>6</v>
      </c>
      <c r="P29" s="2265">
        <v>6</v>
      </c>
      <c r="Q29" s="272"/>
      <c r="R29" s="2324"/>
      <c r="S29" s="272"/>
      <c r="T29" s="2324"/>
      <c r="U29" s="272"/>
      <c r="V29" s="212"/>
      <c r="W29" s="2265" t="s">
        <v>1883</v>
      </c>
      <c r="X29" s="2266" t="s">
        <v>4237</v>
      </c>
      <c r="Y29" s="2254"/>
      <c r="Z29" s="2254"/>
      <c r="AA29" s="2254"/>
      <c r="AB29" s="914"/>
      <c r="AC29" s="2324">
        <v>10727865</v>
      </c>
      <c r="AD29" s="212">
        <v>4450952</v>
      </c>
      <c r="AF29" s="917"/>
    </row>
    <row r="30" spans="1:33">
      <c r="A30" s="2265">
        <v>7</v>
      </c>
      <c r="B30" s="2266" t="s">
        <v>716</v>
      </c>
      <c r="C30" s="2254"/>
      <c r="D30" s="2254"/>
      <c r="E30" s="2254"/>
      <c r="F30" s="2230" t="s">
        <v>3897</v>
      </c>
      <c r="G30" s="272">
        <v>4992711</v>
      </c>
      <c r="H30" s="212">
        <v>808969</v>
      </c>
      <c r="I30" s="2330"/>
      <c r="J30" s="2331"/>
      <c r="K30" s="2701">
        <v>4992711</v>
      </c>
      <c r="L30" s="2701">
        <v>808969</v>
      </c>
      <c r="M30" s="272"/>
      <c r="N30" s="2324"/>
      <c r="O30" s="2307">
        <v>7</v>
      </c>
      <c r="P30" s="2265">
        <v>7</v>
      </c>
      <c r="Q30" s="272"/>
      <c r="R30" s="2324"/>
      <c r="S30" s="272"/>
      <c r="T30" s="2324"/>
      <c r="U30" s="272"/>
      <c r="V30" s="212"/>
      <c r="W30" s="2265" t="s">
        <v>1885</v>
      </c>
      <c r="X30" s="2266" t="s">
        <v>3638</v>
      </c>
      <c r="Y30" s="2254"/>
      <c r="Z30" s="2254"/>
      <c r="AA30" s="2254"/>
      <c r="AB30" s="914"/>
      <c r="AC30" s="914"/>
      <c r="AD30" s="2307"/>
      <c r="AF30" s="917"/>
    </row>
    <row r="31" spans="1:33">
      <c r="A31" s="2265">
        <v>8</v>
      </c>
      <c r="B31" s="2266" t="s">
        <v>1499</v>
      </c>
      <c r="C31" s="2254"/>
      <c r="D31" s="2254"/>
      <c r="E31" s="2254"/>
      <c r="F31" s="2230" t="s">
        <v>3897</v>
      </c>
      <c r="G31" s="2332">
        <v>0</v>
      </c>
      <c r="H31" s="2285">
        <v>0</v>
      </c>
      <c r="I31" s="2330"/>
      <c r="J31" s="2331"/>
      <c r="K31" s="273"/>
      <c r="L31" s="273"/>
      <c r="M31" s="272"/>
      <c r="N31" s="2324"/>
      <c r="O31" s="2307">
        <v>8</v>
      </c>
      <c r="P31" s="2265">
        <v>8</v>
      </c>
      <c r="Q31" s="272"/>
      <c r="R31" s="2324"/>
      <c r="S31" s="272"/>
      <c r="T31" s="2324"/>
      <c r="U31" s="272"/>
      <c r="V31" s="212"/>
      <c r="W31" s="2265" t="s">
        <v>1886</v>
      </c>
      <c r="X31" s="2266" t="s">
        <v>3639</v>
      </c>
      <c r="Y31" s="2254"/>
      <c r="Z31" s="2254"/>
      <c r="AA31" s="2254"/>
      <c r="AB31" s="2230" t="s">
        <v>2059</v>
      </c>
      <c r="AC31" s="2309">
        <v>465476</v>
      </c>
      <c r="AD31" s="212">
        <v>310817</v>
      </c>
      <c r="AF31" s="917"/>
    </row>
    <row r="32" spans="1:33">
      <c r="A32" s="2279">
        <v>9</v>
      </c>
      <c r="B32" s="501" t="s">
        <v>1500</v>
      </c>
      <c r="C32" s="502"/>
      <c r="D32" s="502"/>
      <c r="E32" s="502"/>
      <c r="F32" s="912"/>
      <c r="G32" s="2333"/>
      <c r="H32" s="2334"/>
      <c r="I32" s="2335"/>
      <c r="J32" s="2336"/>
      <c r="K32" s="2337"/>
      <c r="L32" s="2337"/>
      <c r="M32" s="913"/>
      <c r="N32" s="2317"/>
      <c r="O32" s="903">
        <v>9</v>
      </c>
      <c r="P32" s="2279">
        <v>9</v>
      </c>
      <c r="Q32" s="913"/>
      <c r="R32" s="2317"/>
      <c r="S32" s="913"/>
      <c r="T32" s="2317"/>
      <c r="U32" s="913"/>
      <c r="V32" s="911"/>
      <c r="W32" s="2265" t="s">
        <v>1888</v>
      </c>
      <c r="X32" s="2266" t="s">
        <v>3640</v>
      </c>
      <c r="Y32" s="2254"/>
      <c r="Z32" s="2254"/>
      <c r="AA32" s="2254"/>
      <c r="AB32" s="2230" t="s">
        <v>2059</v>
      </c>
      <c r="AC32" s="272"/>
      <c r="AD32" s="212"/>
      <c r="AF32" s="917"/>
    </row>
    <row r="33" spans="1:32">
      <c r="A33" s="2265"/>
      <c r="B33" s="2266" t="s">
        <v>1501</v>
      </c>
      <c r="C33" s="2254"/>
      <c r="D33" s="2254"/>
      <c r="E33" s="2254"/>
      <c r="F33" s="914"/>
      <c r="G33" s="2332">
        <v>0</v>
      </c>
      <c r="H33" s="2285">
        <v>0</v>
      </c>
      <c r="I33" s="2330"/>
      <c r="J33" s="2331"/>
      <c r="K33" s="273"/>
      <c r="L33" s="273"/>
      <c r="M33" s="272"/>
      <c r="N33" s="2324"/>
      <c r="O33" s="2307"/>
      <c r="P33" s="2265"/>
      <c r="Q33" s="272"/>
      <c r="R33" s="2324"/>
      <c r="S33" s="272"/>
      <c r="T33" s="2324"/>
      <c r="U33" s="272"/>
      <c r="V33" s="212"/>
      <c r="W33" s="2265" t="s">
        <v>1890</v>
      </c>
      <c r="X33" s="2266" t="s">
        <v>3641</v>
      </c>
      <c r="Y33" s="2254"/>
      <c r="Z33" s="2254"/>
      <c r="AA33" s="2254"/>
      <c r="AB33" s="2230" t="s">
        <v>2059</v>
      </c>
      <c r="AC33" s="272"/>
      <c r="AD33" s="212"/>
      <c r="AF33" s="917"/>
    </row>
    <row r="34" spans="1:32">
      <c r="A34" s="2265">
        <v>10</v>
      </c>
      <c r="B34" s="2266" t="s">
        <v>13</v>
      </c>
      <c r="C34" s="2254"/>
      <c r="D34" s="2254"/>
      <c r="E34" s="2254"/>
      <c r="F34" s="914"/>
      <c r="G34" s="2332">
        <v>0</v>
      </c>
      <c r="H34" s="2285">
        <v>0</v>
      </c>
      <c r="I34" s="2330"/>
      <c r="J34" s="2331"/>
      <c r="K34" s="273"/>
      <c r="L34" s="273"/>
      <c r="M34" s="272"/>
      <c r="N34" s="2324"/>
      <c r="O34" s="2307">
        <v>10</v>
      </c>
      <c r="P34" s="2265">
        <v>10</v>
      </c>
      <c r="Q34" s="272"/>
      <c r="R34" s="2324"/>
      <c r="S34" s="272"/>
      <c r="T34" s="2324"/>
      <c r="U34" s="272"/>
      <c r="V34" s="212"/>
      <c r="W34" s="2265" t="s">
        <v>1892</v>
      </c>
      <c r="X34" s="2266" t="s">
        <v>3642</v>
      </c>
      <c r="Y34" s="2254"/>
      <c r="Z34" s="2254"/>
      <c r="AA34" s="2254"/>
      <c r="AB34" s="2230" t="s">
        <v>3009</v>
      </c>
      <c r="AC34" s="272"/>
      <c r="AD34" s="212"/>
      <c r="AF34" s="917"/>
    </row>
    <row r="35" spans="1:32">
      <c r="A35" s="2265">
        <v>11</v>
      </c>
      <c r="B35" s="2266" t="s">
        <v>14</v>
      </c>
      <c r="C35" s="2254"/>
      <c r="D35" s="2254"/>
      <c r="E35" s="2254"/>
      <c r="F35" s="914"/>
      <c r="G35" s="272">
        <v>38835049</v>
      </c>
      <c r="H35" s="212">
        <v>33621441</v>
      </c>
      <c r="I35" s="2330"/>
      <c r="J35" s="2331"/>
      <c r="K35" s="2701">
        <v>38835049</v>
      </c>
      <c r="L35" s="2701">
        <v>33621441</v>
      </c>
      <c r="M35" s="272"/>
      <c r="N35" s="2324"/>
      <c r="O35" s="2307">
        <v>11</v>
      </c>
      <c r="P35" s="2265">
        <v>11</v>
      </c>
      <c r="Q35" s="272"/>
      <c r="R35" s="2324"/>
      <c r="S35" s="272"/>
      <c r="T35" s="2324"/>
      <c r="U35" s="272"/>
      <c r="V35" s="212"/>
      <c r="W35" s="2265" t="s">
        <v>1894</v>
      </c>
      <c r="X35" s="2266" t="s">
        <v>3643</v>
      </c>
      <c r="Y35" s="2254"/>
      <c r="Z35" s="2254"/>
      <c r="AA35" s="2254"/>
      <c r="AB35" s="2230" t="s">
        <v>3009</v>
      </c>
      <c r="AC35" s="272"/>
      <c r="AD35" s="212"/>
      <c r="AF35" s="917"/>
    </row>
    <row r="36" spans="1:32">
      <c r="A36" s="2265">
        <v>12</v>
      </c>
      <c r="B36" s="2266" t="s">
        <v>15</v>
      </c>
      <c r="C36" s="2254"/>
      <c r="D36" s="2254"/>
      <c r="E36" s="2254"/>
      <c r="F36" s="914"/>
      <c r="G36" s="2332">
        <v>0</v>
      </c>
      <c r="H36" s="2285">
        <v>0</v>
      </c>
      <c r="I36" s="2330"/>
      <c r="J36" s="2331"/>
      <c r="K36" s="273"/>
      <c r="L36" s="273"/>
      <c r="M36" s="272"/>
      <c r="N36" s="2324"/>
      <c r="O36" s="2307">
        <v>12</v>
      </c>
      <c r="P36" s="2265">
        <v>12</v>
      </c>
      <c r="Q36" s="272"/>
      <c r="R36" s="2324"/>
      <c r="S36" s="272"/>
      <c r="T36" s="2324"/>
      <c r="U36" s="272"/>
      <c r="V36" s="212"/>
      <c r="W36" s="2265" t="s">
        <v>1896</v>
      </c>
      <c r="X36" s="2266" t="s">
        <v>3644</v>
      </c>
      <c r="Y36" s="2254"/>
      <c r="Z36" s="2254"/>
      <c r="AA36" s="2254"/>
      <c r="AB36" s="914"/>
      <c r="AC36" s="272"/>
      <c r="AD36" s="212"/>
      <c r="AF36" s="917"/>
    </row>
    <row r="37" spans="1:32">
      <c r="A37" s="2265">
        <v>13</v>
      </c>
      <c r="B37" s="2266" t="s">
        <v>16</v>
      </c>
      <c r="C37" s="2254"/>
      <c r="D37" s="2254"/>
      <c r="E37" s="2254"/>
      <c r="F37" s="2230" t="s">
        <v>2059</v>
      </c>
      <c r="G37" s="272">
        <v>137006366</v>
      </c>
      <c r="H37" s="212">
        <v>133445869</v>
      </c>
      <c r="I37" s="2330"/>
      <c r="J37" s="2331"/>
      <c r="K37" s="2701">
        <v>137006366</v>
      </c>
      <c r="L37" s="2701">
        <v>133445869</v>
      </c>
      <c r="M37" s="272"/>
      <c r="N37" s="2324"/>
      <c r="O37" s="2307">
        <v>13</v>
      </c>
      <c r="P37" s="2265">
        <v>13</v>
      </c>
      <c r="Q37" s="272"/>
      <c r="R37" s="2324"/>
      <c r="S37" s="272"/>
      <c r="T37" s="2324"/>
      <c r="U37" s="272"/>
      <c r="V37" s="212"/>
      <c r="W37" s="2265" t="s">
        <v>1898</v>
      </c>
      <c r="X37" s="2266" t="s">
        <v>2387</v>
      </c>
      <c r="Y37" s="2254"/>
      <c r="Z37" s="2254"/>
      <c r="AA37" s="2254"/>
      <c r="AB37" s="914"/>
      <c r="AC37" s="272"/>
      <c r="AD37" s="212"/>
      <c r="AF37" s="917"/>
    </row>
    <row r="38" spans="1:32">
      <c r="A38" s="2265">
        <v>14</v>
      </c>
      <c r="B38" s="2266" t="s">
        <v>17</v>
      </c>
      <c r="C38" s="2254"/>
      <c r="D38" s="2254"/>
      <c r="E38" s="2254"/>
      <c r="F38" s="2230" t="s">
        <v>2059</v>
      </c>
      <c r="G38" s="272">
        <v>11401845</v>
      </c>
      <c r="H38" s="212">
        <v>8244501</v>
      </c>
      <c r="I38" s="2330"/>
      <c r="J38" s="2331"/>
      <c r="K38" s="2701">
        <v>11401845</v>
      </c>
      <c r="L38" s="2701">
        <v>8244501</v>
      </c>
      <c r="M38" s="272"/>
      <c r="N38" s="2324"/>
      <c r="O38" s="2307">
        <v>14</v>
      </c>
      <c r="P38" s="2265">
        <v>14</v>
      </c>
      <c r="Q38" s="272"/>
      <c r="R38" s="2324"/>
      <c r="S38" s="272"/>
      <c r="T38" s="2324"/>
      <c r="U38" s="272"/>
      <c r="V38" s="212"/>
      <c r="W38" s="2265" t="s">
        <v>1902</v>
      </c>
      <c r="X38" s="2266" t="s">
        <v>2281</v>
      </c>
      <c r="Y38" s="2254"/>
      <c r="Z38" s="2254"/>
      <c r="AA38" s="2254"/>
      <c r="AB38" s="914"/>
      <c r="AC38" s="272">
        <v>465476</v>
      </c>
      <c r="AD38" s="212">
        <v>310817</v>
      </c>
      <c r="AF38" s="917"/>
    </row>
    <row r="39" spans="1:32">
      <c r="A39" s="2265">
        <v>15</v>
      </c>
      <c r="B39" s="2266" t="s">
        <v>18</v>
      </c>
      <c r="C39" s="2254"/>
      <c r="D39" s="2254"/>
      <c r="E39" s="2254"/>
      <c r="F39" s="2230" t="s">
        <v>2059</v>
      </c>
      <c r="G39" s="2309">
        <v>1169192</v>
      </c>
      <c r="H39" s="2321">
        <v>6987421</v>
      </c>
      <c r="I39" s="2330"/>
      <c r="J39" s="2331"/>
      <c r="K39" s="2701">
        <v>1169192</v>
      </c>
      <c r="L39" s="2701">
        <v>6987421</v>
      </c>
      <c r="M39" s="272"/>
      <c r="N39" s="2324"/>
      <c r="O39" s="2307">
        <v>15</v>
      </c>
      <c r="P39" s="2265">
        <v>15</v>
      </c>
      <c r="Q39" s="272"/>
      <c r="R39" s="2324"/>
      <c r="S39" s="272"/>
      <c r="T39" s="2324"/>
      <c r="U39" s="272"/>
      <c r="V39" s="212"/>
      <c r="W39" s="2265" t="s">
        <v>1904</v>
      </c>
      <c r="X39" s="2266" t="s">
        <v>2282</v>
      </c>
      <c r="Y39" s="2254"/>
      <c r="Z39" s="2254"/>
      <c r="AA39" s="2254"/>
      <c r="AB39" s="914"/>
      <c r="AC39" s="272">
        <v>-13687046</v>
      </c>
      <c r="AD39" s="212">
        <v>-7618136</v>
      </c>
      <c r="AF39" s="917"/>
    </row>
    <row r="40" spans="1:32" ht="15.75">
      <c r="A40" s="2265">
        <v>16</v>
      </c>
      <c r="B40" s="2266" t="s">
        <v>3008</v>
      </c>
      <c r="C40" s="2254"/>
      <c r="D40" s="2254"/>
      <c r="E40" s="2254"/>
      <c r="F40" s="2230" t="s">
        <v>3009</v>
      </c>
      <c r="G40" s="272">
        <v>13240199</v>
      </c>
      <c r="H40" s="212">
        <v>28639249</v>
      </c>
      <c r="I40" s="2330"/>
      <c r="J40" s="2331"/>
      <c r="K40" s="2701">
        <v>13240199</v>
      </c>
      <c r="L40" s="2701">
        <v>28639249</v>
      </c>
      <c r="M40" s="272"/>
      <c r="N40" s="2324"/>
      <c r="O40" s="2307">
        <v>16</v>
      </c>
      <c r="P40" s="2265">
        <v>16</v>
      </c>
      <c r="Q40" s="272"/>
      <c r="R40" s="2324"/>
      <c r="S40" s="272"/>
      <c r="T40" s="2324"/>
      <c r="U40" s="272"/>
      <c r="V40" s="212"/>
      <c r="W40" s="2265" t="s">
        <v>1907</v>
      </c>
      <c r="X40" s="2306" t="s">
        <v>1779</v>
      </c>
      <c r="Y40" s="2229"/>
      <c r="Z40" s="2229"/>
      <c r="AA40" s="2229"/>
      <c r="AB40" s="914"/>
      <c r="AC40" s="914"/>
      <c r="AD40" s="2307"/>
      <c r="AF40" s="917"/>
    </row>
    <row r="41" spans="1:32">
      <c r="A41" s="2265">
        <v>17</v>
      </c>
      <c r="B41" s="2266" t="s">
        <v>3010</v>
      </c>
      <c r="C41" s="2254"/>
      <c r="D41" s="2254"/>
      <c r="E41" s="2254"/>
      <c r="F41" s="2230" t="s">
        <v>3009</v>
      </c>
      <c r="G41" s="2332">
        <v>0</v>
      </c>
      <c r="H41" s="2285">
        <v>0</v>
      </c>
      <c r="I41" s="2330"/>
      <c r="J41" s="2331"/>
      <c r="K41" s="273"/>
      <c r="L41" s="273"/>
      <c r="M41" s="272"/>
      <c r="N41" s="2324"/>
      <c r="O41" s="2307">
        <v>17</v>
      </c>
      <c r="P41" s="2265">
        <v>17</v>
      </c>
      <c r="Q41" s="272"/>
      <c r="R41" s="2324"/>
      <c r="S41" s="272"/>
      <c r="T41" s="2324"/>
      <c r="U41" s="272"/>
      <c r="V41" s="212"/>
      <c r="W41" s="2265" t="s">
        <v>1909</v>
      </c>
      <c r="X41" s="2266" t="s">
        <v>2283</v>
      </c>
      <c r="Y41" s="2254"/>
      <c r="Z41" s="2254"/>
      <c r="AA41" s="2254"/>
      <c r="AB41" s="914"/>
      <c r="AC41" s="2309">
        <v>34695000</v>
      </c>
      <c r="AD41" s="212">
        <v>34695000</v>
      </c>
      <c r="AF41" s="917"/>
    </row>
    <row r="42" spans="1:32">
      <c r="A42" s="2265">
        <v>18</v>
      </c>
      <c r="B42" s="2266" t="s">
        <v>3011</v>
      </c>
      <c r="C42" s="2254"/>
      <c r="D42" s="2254"/>
      <c r="E42" s="2254"/>
      <c r="F42" s="2230">
        <v>266</v>
      </c>
      <c r="G42" s="2332">
        <v>0</v>
      </c>
      <c r="H42" s="2285">
        <v>0</v>
      </c>
      <c r="I42" s="2330"/>
      <c r="J42" s="2331"/>
      <c r="K42" s="273"/>
      <c r="L42" s="273"/>
      <c r="M42" s="272"/>
      <c r="N42" s="2324"/>
      <c r="O42" s="2307">
        <v>18</v>
      </c>
      <c r="P42" s="2265">
        <v>18</v>
      </c>
      <c r="Q42" s="272"/>
      <c r="R42" s="2324"/>
      <c r="S42" s="272"/>
      <c r="T42" s="2324"/>
      <c r="U42" s="272"/>
      <c r="V42" s="212"/>
      <c r="W42" s="2265" t="s">
        <v>1911</v>
      </c>
      <c r="X42" s="2266" t="s">
        <v>2284</v>
      </c>
      <c r="Y42" s="2254"/>
      <c r="Z42" s="2254"/>
      <c r="AA42" s="2254"/>
      <c r="AB42" s="914"/>
      <c r="AC42" s="2309">
        <v>142484</v>
      </c>
      <c r="AD42" s="212">
        <v>154108</v>
      </c>
      <c r="AF42" s="917"/>
    </row>
    <row r="43" spans="1:32">
      <c r="A43" s="2265">
        <v>19</v>
      </c>
      <c r="B43" s="2266" t="s">
        <v>3012</v>
      </c>
      <c r="C43" s="2254"/>
      <c r="D43" s="2254"/>
      <c r="E43" s="2254"/>
      <c r="F43" s="914"/>
      <c r="G43" s="2332">
        <v>0</v>
      </c>
      <c r="H43" s="2285">
        <v>0</v>
      </c>
      <c r="I43" s="2330"/>
      <c r="J43" s="2331"/>
      <c r="K43" s="273"/>
      <c r="L43" s="273"/>
      <c r="M43" s="272"/>
      <c r="N43" s="2324"/>
      <c r="O43" s="2307">
        <v>19</v>
      </c>
      <c r="P43" s="2265">
        <v>19</v>
      </c>
      <c r="Q43" s="272"/>
      <c r="R43" s="2324"/>
      <c r="S43" s="272"/>
      <c r="T43" s="2324"/>
      <c r="U43" s="272"/>
      <c r="V43" s="212"/>
      <c r="W43" s="2265" t="s">
        <v>1913</v>
      </c>
      <c r="X43" s="2266" t="s">
        <v>2285</v>
      </c>
      <c r="Y43" s="2254"/>
      <c r="Z43" s="2254"/>
      <c r="AA43" s="2254"/>
      <c r="AB43" s="914"/>
      <c r="AC43" s="272"/>
      <c r="AD43" s="212"/>
      <c r="AF43" s="917"/>
    </row>
    <row r="44" spans="1:32">
      <c r="A44" s="2265">
        <v>20</v>
      </c>
      <c r="B44" s="2266" t="s">
        <v>3343</v>
      </c>
      <c r="C44" s="2254"/>
      <c r="D44" s="2254"/>
      <c r="E44" s="2254"/>
      <c r="F44" s="914"/>
      <c r="G44" s="2332">
        <v>0</v>
      </c>
      <c r="H44" s="2285">
        <v>0</v>
      </c>
      <c r="I44" s="2330"/>
      <c r="J44" s="2331"/>
      <c r="K44" s="273"/>
      <c r="L44" s="273"/>
      <c r="M44" s="272"/>
      <c r="N44" s="2324"/>
      <c r="O44" s="2307">
        <v>20</v>
      </c>
      <c r="P44" s="2265">
        <v>20</v>
      </c>
      <c r="Q44" s="272"/>
      <c r="R44" s="2324"/>
      <c r="S44" s="272"/>
      <c r="T44" s="2324"/>
      <c r="U44" s="272"/>
      <c r="V44" s="212"/>
      <c r="W44" s="2265" t="s">
        <v>1915</v>
      </c>
      <c r="X44" s="2266" t="s">
        <v>2286</v>
      </c>
      <c r="Y44" s="2254"/>
      <c r="Z44" s="2254"/>
      <c r="AA44" s="2254"/>
      <c r="AB44" s="914"/>
      <c r="AC44" s="272"/>
      <c r="AD44" s="212"/>
      <c r="AF44" s="917"/>
    </row>
    <row r="45" spans="1:32">
      <c r="A45" s="2265">
        <v>21</v>
      </c>
      <c r="B45" s="2266" t="s">
        <v>3344</v>
      </c>
      <c r="C45" s="2254"/>
      <c r="D45" s="2254"/>
      <c r="E45" s="2254"/>
      <c r="F45" s="914"/>
      <c r="G45" s="2332">
        <v>0</v>
      </c>
      <c r="H45" s="2285">
        <v>0</v>
      </c>
      <c r="I45" s="2330"/>
      <c r="J45" s="2331"/>
      <c r="K45" s="2338"/>
      <c r="L45" s="2338"/>
      <c r="M45" s="272"/>
      <c r="N45" s="2324"/>
      <c r="O45" s="2307">
        <v>21</v>
      </c>
      <c r="P45" s="2265">
        <v>21</v>
      </c>
      <c r="Q45" s="272"/>
      <c r="R45" s="2324"/>
      <c r="S45" s="272"/>
      <c r="T45" s="2324"/>
      <c r="U45" s="272"/>
      <c r="V45" s="212"/>
      <c r="W45" s="2265" t="s">
        <v>1917</v>
      </c>
      <c r="X45" s="2266" t="s">
        <v>2287</v>
      </c>
      <c r="Y45" s="2254"/>
      <c r="Z45" s="2254"/>
      <c r="AA45" s="2254"/>
      <c r="AB45" s="914"/>
      <c r="AC45" s="272"/>
      <c r="AD45" s="212"/>
      <c r="AF45" s="917"/>
    </row>
    <row r="46" spans="1:32">
      <c r="A46" s="2265">
        <v>22</v>
      </c>
      <c r="B46" s="2266" t="s">
        <v>3345</v>
      </c>
      <c r="C46" s="2254"/>
      <c r="D46" s="2254"/>
      <c r="E46" s="2254"/>
      <c r="F46" s="914"/>
      <c r="G46" s="2332">
        <v>0</v>
      </c>
      <c r="H46" s="2285">
        <v>0</v>
      </c>
      <c r="I46" s="2330"/>
      <c r="J46" s="2331"/>
      <c r="K46" s="2339"/>
      <c r="L46" s="2339"/>
      <c r="M46" s="272"/>
      <c r="N46" s="2324"/>
      <c r="O46" s="2307">
        <v>22</v>
      </c>
      <c r="P46" s="2265">
        <v>22</v>
      </c>
      <c r="Q46" s="272"/>
      <c r="R46" s="2324"/>
      <c r="S46" s="272"/>
      <c r="T46" s="2324"/>
      <c r="U46" s="272"/>
      <c r="V46" s="212"/>
      <c r="W46" s="2265" t="s">
        <v>1919</v>
      </c>
      <c r="X46" s="2266" t="s">
        <v>2288</v>
      </c>
      <c r="Y46" s="2254"/>
      <c r="Z46" s="2254"/>
      <c r="AA46" s="2254"/>
      <c r="AB46" s="2230">
        <v>340</v>
      </c>
      <c r="AC46" s="2309">
        <v>1317512</v>
      </c>
      <c r="AD46" s="212">
        <v>4312716</v>
      </c>
      <c r="AF46" s="917"/>
    </row>
    <row r="47" spans="1:32">
      <c r="A47" s="2265">
        <v>23</v>
      </c>
      <c r="B47" s="2266" t="s">
        <v>3346</v>
      </c>
      <c r="C47" s="2254"/>
      <c r="D47" s="2254"/>
      <c r="E47" s="2254"/>
      <c r="F47" s="914"/>
      <c r="G47" s="272">
        <v>976345683</v>
      </c>
      <c r="H47" s="212">
        <v>888349180</v>
      </c>
      <c r="I47" s="2340">
        <v>0</v>
      </c>
      <c r="J47" s="272">
        <v>0</v>
      </c>
      <c r="K47" s="2324">
        <v>976345683</v>
      </c>
      <c r="L47" s="2324">
        <v>888349180</v>
      </c>
      <c r="M47" s="272">
        <v>0</v>
      </c>
      <c r="N47" s="272">
        <v>0</v>
      </c>
      <c r="O47" s="2307">
        <v>23</v>
      </c>
      <c r="P47" s="2265">
        <v>23</v>
      </c>
      <c r="Q47" s="272">
        <v>0</v>
      </c>
      <c r="R47" s="272">
        <v>0</v>
      </c>
      <c r="S47" s="272">
        <v>0</v>
      </c>
      <c r="T47" s="272">
        <v>0</v>
      </c>
      <c r="U47" s="272">
        <v>0</v>
      </c>
      <c r="V47" s="212">
        <v>0</v>
      </c>
      <c r="W47" s="2265" t="s">
        <v>1921</v>
      </c>
      <c r="X47" s="2266" t="s">
        <v>2289</v>
      </c>
      <c r="Y47" s="2254"/>
      <c r="Z47" s="2254"/>
      <c r="AA47" s="2254"/>
      <c r="AB47" s="2230">
        <v>340</v>
      </c>
      <c r="AC47" s="2309">
        <v>16794816</v>
      </c>
      <c r="AD47" s="212">
        <v>2016764</v>
      </c>
      <c r="AF47" s="917"/>
    </row>
    <row r="48" spans="1:32">
      <c r="A48" s="2279">
        <v>24</v>
      </c>
      <c r="B48" s="501" t="s">
        <v>25</v>
      </c>
      <c r="C48" s="502"/>
      <c r="D48" s="502"/>
      <c r="E48" s="502"/>
      <c r="F48" s="912"/>
      <c r="G48" s="913"/>
      <c r="H48" s="911"/>
      <c r="I48" s="2341"/>
      <c r="J48" s="2342"/>
      <c r="K48" s="2343"/>
      <c r="L48" s="2343"/>
      <c r="M48" s="913"/>
      <c r="N48" s="2317"/>
      <c r="O48" s="903">
        <v>24</v>
      </c>
      <c r="P48" s="2279">
        <v>24</v>
      </c>
      <c r="Q48" s="913"/>
      <c r="R48" s="2317"/>
      <c r="S48" s="913"/>
      <c r="T48" s="2317"/>
      <c r="U48" s="913"/>
      <c r="V48" s="911"/>
      <c r="W48" s="2265" t="s">
        <v>1923</v>
      </c>
      <c r="X48" s="2266" t="s">
        <v>2290</v>
      </c>
      <c r="Y48" s="2254"/>
      <c r="Z48" s="2254"/>
      <c r="AA48" s="2254"/>
      <c r="AB48" s="914"/>
      <c r="AC48" s="2309">
        <v>-81468</v>
      </c>
      <c r="AD48" s="212">
        <v>505225</v>
      </c>
      <c r="AF48" s="917"/>
    </row>
    <row r="49" spans="1:32">
      <c r="A49" s="2265"/>
      <c r="B49" s="2266" t="s">
        <v>26</v>
      </c>
      <c r="C49" s="2254"/>
      <c r="D49" s="2254"/>
      <c r="E49" s="2254"/>
      <c r="F49" s="914"/>
      <c r="G49" s="3242">
        <v>105168592</v>
      </c>
      <c r="H49" s="3242">
        <v>114431852</v>
      </c>
      <c r="I49" s="2344">
        <v>0</v>
      </c>
      <c r="J49" s="2327">
        <v>0</v>
      </c>
      <c r="K49" s="2345">
        <v>105168592</v>
      </c>
      <c r="L49" s="2345">
        <v>114431852</v>
      </c>
      <c r="M49" s="2327">
        <v>0</v>
      </c>
      <c r="N49" s="2327">
        <v>0</v>
      </c>
      <c r="O49" s="2267"/>
      <c r="P49" s="2346"/>
      <c r="Q49" s="2327">
        <v>0</v>
      </c>
      <c r="R49" s="2327">
        <v>0</v>
      </c>
      <c r="S49" s="2327">
        <v>0</v>
      </c>
      <c r="T49" s="2327">
        <v>0</v>
      </c>
      <c r="U49" s="2327">
        <v>0</v>
      </c>
      <c r="V49" s="2267">
        <v>0</v>
      </c>
      <c r="W49" s="2265" t="s">
        <v>1925</v>
      </c>
      <c r="X49" s="2266" t="s">
        <v>2291</v>
      </c>
      <c r="Y49" s="2254"/>
      <c r="Z49" s="2254"/>
      <c r="AA49" s="2254"/>
      <c r="AB49" s="914"/>
      <c r="AC49" s="272">
        <v>53031280</v>
      </c>
      <c r="AD49" s="212">
        <v>40673363</v>
      </c>
      <c r="AF49" s="917"/>
    </row>
    <row r="50" spans="1:32">
      <c r="A50" s="904"/>
      <c r="B50" s="1006"/>
      <c r="C50" s="502"/>
      <c r="D50" s="502"/>
      <c r="E50" s="502"/>
      <c r="F50" s="1006"/>
      <c r="G50" s="2251"/>
      <c r="H50" s="2241"/>
      <c r="I50" s="904"/>
      <c r="J50" s="1006"/>
      <c r="K50" s="2347"/>
      <c r="L50" s="1006"/>
      <c r="M50" s="2251"/>
      <c r="N50" s="2251"/>
      <c r="O50" s="906"/>
      <c r="P50" s="310"/>
      <c r="Q50" s="1006"/>
      <c r="R50" s="1006"/>
      <c r="S50" s="1006"/>
      <c r="T50" s="1006"/>
      <c r="U50" s="1006"/>
      <c r="V50" s="906"/>
      <c r="W50" s="2265" t="s">
        <v>1927</v>
      </c>
      <c r="X50" s="2266" t="s">
        <v>2292</v>
      </c>
      <c r="Y50" s="2254"/>
      <c r="Z50" s="2254"/>
      <c r="AA50" s="2254"/>
      <c r="AB50" s="914"/>
      <c r="AC50" s="272">
        <v>38450266</v>
      </c>
      <c r="AD50" s="212">
        <v>66140353</v>
      </c>
      <c r="AF50" s="917"/>
    </row>
    <row r="51" spans="1:32" ht="15.75">
      <c r="A51" s="904"/>
      <c r="B51" s="1006"/>
      <c r="C51" s="502"/>
      <c r="D51" s="502"/>
      <c r="E51" s="502"/>
      <c r="F51" s="1006"/>
      <c r="G51" s="2251"/>
      <c r="H51" s="2241"/>
      <c r="I51" s="904"/>
      <c r="J51" s="1006"/>
      <c r="K51" s="2348"/>
      <c r="L51" s="1006"/>
      <c r="M51" s="2251"/>
      <c r="N51" s="2251"/>
      <c r="O51" s="906"/>
      <c r="P51" s="310"/>
      <c r="Q51" s="1006"/>
      <c r="R51" s="1006"/>
      <c r="S51" s="1006"/>
      <c r="T51" s="1006"/>
      <c r="U51" s="1006"/>
      <c r="V51" s="906"/>
      <c r="W51" s="2265" t="s">
        <v>1929</v>
      </c>
      <c r="X51" s="2306" t="s">
        <v>1792</v>
      </c>
      <c r="Y51" s="2229"/>
      <c r="Z51" s="2229"/>
      <c r="AA51" s="2229"/>
      <c r="AB51" s="914"/>
      <c r="AC51" s="914"/>
      <c r="AD51" s="2307"/>
      <c r="AF51" s="917"/>
    </row>
    <row r="52" spans="1:32">
      <c r="A52" s="904"/>
      <c r="B52" s="1006"/>
      <c r="C52" s="502"/>
      <c r="D52" s="502"/>
      <c r="E52" s="502"/>
      <c r="F52" s="1006"/>
      <c r="G52" s="2251"/>
      <c r="H52" s="2241"/>
      <c r="I52" s="904"/>
      <c r="J52" s="1006"/>
      <c r="K52" s="502"/>
      <c r="L52" s="1006"/>
      <c r="M52" s="2251"/>
      <c r="N52" s="2251"/>
      <c r="O52" s="906"/>
      <c r="P52" s="310"/>
      <c r="Q52" s="1006"/>
      <c r="R52" s="1006"/>
      <c r="S52" s="1006"/>
      <c r="T52" s="1006"/>
      <c r="U52" s="1006"/>
      <c r="V52" s="906"/>
      <c r="W52" s="2265" t="s">
        <v>1931</v>
      </c>
      <c r="X52" s="2266" t="s">
        <v>2293</v>
      </c>
      <c r="Y52" s="2254"/>
      <c r="Z52" s="2254"/>
      <c r="AA52" s="2254"/>
      <c r="AB52" s="914"/>
      <c r="AC52" s="272"/>
      <c r="AD52" s="212"/>
      <c r="AF52" s="917"/>
    </row>
    <row r="53" spans="1:32">
      <c r="A53" s="904"/>
      <c r="B53" s="1006"/>
      <c r="C53" s="502"/>
      <c r="D53" s="502"/>
      <c r="E53" s="502"/>
      <c r="F53" s="1006"/>
      <c r="G53" s="2251"/>
      <c r="H53" s="2241"/>
      <c r="I53" s="904"/>
      <c r="J53" s="1006"/>
      <c r="K53" s="502"/>
      <c r="L53" s="1006"/>
      <c r="M53" s="2251"/>
      <c r="N53" s="2251"/>
      <c r="O53" s="906"/>
      <c r="P53" s="310"/>
      <c r="Q53" s="1006"/>
      <c r="R53" s="1006"/>
      <c r="S53" s="1006"/>
      <c r="T53" s="1006"/>
      <c r="U53" s="1006"/>
      <c r="V53" s="906"/>
      <c r="W53" s="2265" t="s">
        <v>1933</v>
      </c>
      <c r="X53" s="2266" t="s">
        <v>2294</v>
      </c>
      <c r="Y53" s="2254"/>
      <c r="Z53" s="2254"/>
      <c r="AA53" s="2254"/>
      <c r="AB53" s="914"/>
      <c r="AC53" s="272">
        <v>0</v>
      </c>
      <c r="AD53" s="259">
        <v>0</v>
      </c>
      <c r="AF53" s="917"/>
    </row>
    <row r="54" spans="1:32">
      <c r="A54" s="904"/>
      <c r="B54" s="1006"/>
      <c r="C54" s="502"/>
      <c r="D54" s="502"/>
      <c r="E54" s="502"/>
      <c r="F54" s="1006"/>
      <c r="G54" s="2251"/>
      <c r="H54" s="2241"/>
      <c r="I54" s="904"/>
      <c r="J54" s="1006"/>
      <c r="K54" s="502"/>
      <c r="L54" s="1006"/>
      <c r="M54" s="2251"/>
      <c r="N54" s="2251"/>
      <c r="O54" s="906"/>
      <c r="P54" s="310"/>
      <c r="Q54" s="1006"/>
      <c r="R54" s="1006"/>
      <c r="S54" s="1006"/>
      <c r="T54" s="1006"/>
      <c r="U54" s="1006"/>
      <c r="V54" s="906"/>
      <c r="W54" s="2265" t="s">
        <v>340</v>
      </c>
      <c r="X54" s="2266" t="s">
        <v>2295</v>
      </c>
      <c r="Y54" s="2254"/>
      <c r="Z54" s="2254"/>
      <c r="AA54" s="2254"/>
      <c r="AB54" s="914"/>
      <c r="AC54" s="272">
        <v>0</v>
      </c>
      <c r="AD54" s="212">
        <v>0</v>
      </c>
      <c r="AF54" s="917"/>
    </row>
    <row r="55" spans="1:32">
      <c r="A55" s="904"/>
      <c r="B55" s="1006"/>
      <c r="C55" s="502"/>
      <c r="D55" s="502"/>
      <c r="E55" s="502"/>
      <c r="F55" s="1006"/>
      <c r="G55" s="2251"/>
      <c r="H55" s="2241"/>
      <c r="I55" s="904"/>
      <c r="J55" s="1006"/>
      <c r="K55" s="502"/>
      <c r="L55" s="1006"/>
      <c r="M55" s="2251"/>
      <c r="N55" s="2251"/>
      <c r="O55" s="906"/>
      <c r="P55" s="310"/>
      <c r="Q55" s="1006"/>
      <c r="R55" s="1006"/>
      <c r="S55" s="1006"/>
      <c r="T55" s="1006"/>
      <c r="U55" s="1006"/>
      <c r="V55" s="906"/>
      <c r="W55" s="2265" t="s">
        <v>2296</v>
      </c>
      <c r="X55" s="2266" t="s">
        <v>2297</v>
      </c>
      <c r="Y55" s="2254"/>
      <c r="Z55" s="2254"/>
      <c r="AA55" s="2254"/>
      <c r="AB55" s="2230" t="s">
        <v>2059</v>
      </c>
      <c r="AC55" s="2332"/>
      <c r="AD55" s="2285"/>
      <c r="AF55" s="917"/>
    </row>
    <row r="56" spans="1:32">
      <c r="A56" s="904"/>
      <c r="B56" s="1006"/>
      <c r="C56" s="502"/>
      <c r="D56" s="502"/>
      <c r="E56" s="502"/>
      <c r="F56" s="1006"/>
      <c r="G56" s="2251"/>
      <c r="H56" s="2241"/>
      <c r="I56" s="904"/>
      <c r="J56" s="1006"/>
      <c r="K56" s="502"/>
      <c r="L56" s="1006"/>
      <c r="M56" s="2251"/>
      <c r="N56" s="2251"/>
      <c r="O56" s="906"/>
      <c r="P56" s="310"/>
      <c r="Q56" s="1006"/>
      <c r="R56" s="1006"/>
      <c r="S56" s="1006"/>
      <c r="T56" s="1006"/>
      <c r="U56" s="1006"/>
      <c r="V56" s="906"/>
      <c r="W56" s="2265" t="s">
        <v>2298</v>
      </c>
      <c r="X56" s="2266" t="s">
        <v>2299</v>
      </c>
      <c r="Y56" s="2254"/>
      <c r="Z56" s="2254"/>
      <c r="AA56" s="2254"/>
      <c r="AB56" s="914"/>
      <c r="AC56" s="272">
        <v>0</v>
      </c>
      <c r="AD56" s="212">
        <v>0</v>
      </c>
      <c r="AF56" s="917"/>
    </row>
    <row r="57" spans="1:32">
      <c r="A57" s="904"/>
      <c r="B57" s="1006"/>
      <c r="C57" s="502"/>
      <c r="D57" s="502"/>
      <c r="E57" s="502"/>
      <c r="F57" s="1006"/>
      <c r="G57" s="2251"/>
      <c r="H57" s="2241"/>
      <c r="I57" s="904"/>
      <c r="J57" s="1006"/>
      <c r="K57" s="502"/>
      <c r="L57" s="1006"/>
      <c r="M57" s="2251"/>
      <c r="N57" s="2251"/>
      <c r="O57" s="906"/>
      <c r="P57" s="310"/>
      <c r="Q57" s="1006"/>
      <c r="R57" s="1006"/>
      <c r="S57" s="1006"/>
      <c r="T57" s="1006"/>
      <c r="U57" s="1006"/>
      <c r="V57" s="906"/>
      <c r="W57" s="2265" t="s">
        <v>2300</v>
      </c>
      <c r="X57" s="2266" t="s">
        <v>2301</v>
      </c>
      <c r="Y57" s="2254"/>
      <c r="Z57" s="2254"/>
      <c r="AA57" s="2254"/>
      <c r="AB57" s="914"/>
      <c r="AC57" s="2327">
        <v>38450266</v>
      </c>
      <c r="AD57" s="2349">
        <v>66140353</v>
      </c>
      <c r="AF57" s="917"/>
    </row>
    <row r="58" spans="1:32">
      <c r="A58" s="904"/>
      <c r="B58" s="1006"/>
      <c r="C58" s="502"/>
      <c r="D58" s="502"/>
      <c r="E58" s="502"/>
      <c r="F58" s="1006"/>
      <c r="G58" s="2251"/>
      <c r="H58" s="2241"/>
      <c r="I58" s="904"/>
      <c r="J58" s="1006"/>
      <c r="K58" s="502"/>
      <c r="L58" s="1006"/>
      <c r="M58" s="2251"/>
      <c r="N58" s="2251"/>
      <c r="O58" s="906"/>
      <c r="P58" s="310"/>
      <c r="Q58" s="1006"/>
      <c r="R58" s="1006"/>
      <c r="S58" s="1006"/>
      <c r="T58" s="1006"/>
      <c r="U58" s="1006"/>
      <c r="V58" s="906"/>
      <c r="W58" s="904"/>
      <c r="X58" s="1006"/>
      <c r="Y58" s="502"/>
      <c r="Z58" s="502"/>
      <c r="AA58" s="502"/>
      <c r="AB58" s="1006"/>
      <c r="AC58" s="2251"/>
      <c r="AD58" s="2241"/>
      <c r="AF58" s="917"/>
    </row>
    <row r="59" spans="1:32">
      <c r="A59" s="904"/>
      <c r="B59" s="1006"/>
      <c r="C59" s="502"/>
      <c r="D59" s="502"/>
      <c r="E59" s="502"/>
      <c r="F59" s="1006"/>
      <c r="G59" s="2251"/>
      <c r="H59" s="2241"/>
      <c r="I59" s="904"/>
      <c r="J59" s="1006"/>
      <c r="K59" s="502"/>
      <c r="L59" s="1006"/>
      <c r="M59" s="2251"/>
      <c r="N59" s="2251"/>
      <c r="O59" s="906"/>
      <c r="P59" s="310"/>
      <c r="Q59" s="1006"/>
      <c r="R59" s="1006"/>
      <c r="S59" s="1006"/>
      <c r="T59" s="1006"/>
      <c r="U59" s="1006"/>
      <c r="V59" s="906"/>
      <c r="W59" s="904"/>
      <c r="X59" s="1006"/>
      <c r="Y59" s="502"/>
      <c r="Z59" s="502"/>
      <c r="AA59" s="502"/>
      <c r="AB59" s="1006"/>
      <c r="AC59" s="2350"/>
      <c r="AD59" s="2241"/>
      <c r="AF59" s="917"/>
    </row>
    <row r="60" spans="1:32" ht="15.75" thickBot="1">
      <c r="A60" s="2247"/>
      <c r="B60" s="1927"/>
      <c r="C60" s="2248"/>
      <c r="D60" s="2248"/>
      <c r="E60" s="2248"/>
      <c r="F60" s="1927"/>
      <c r="G60" s="2249"/>
      <c r="H60" s="2250"/>
      <c r="I60" s="2247"/>
      <c r="J60" s="1927"/>
      <c r="K60" s="2248"/>
      <c r="L60" s="1927"/>
      <c r="M60" s="2249"/>
      <c r="N60" s="2249"/>
      <c r="O60" s="2351"/>
      <c r="P60" s="1926"/>
      <c r="Q60" s="1927"/>
      <c r="R60" s="1927"/>
      <c r="S60" s="1927"/>
      <c r="T60" s="1927"/>
      <c r="U60" s="1927"/>
      <c r="V60" s="2351"/>
      <c r="W60" s="2247"/>
      <c r="X60" s="1927"/>
      <c r="Y60" s="2248"/>
      <c r="Z60" s="2248"/>
      <c r="AA60" s="2248"/>
      <c r="AB60" s="1927"/>
      <c r="AC60" s="2249"/>
      <c r="AD60" s="2250"/>
    </row>
    <row r="61" spans="1:32">
      <c r="A61" s="1006"/>
      <c r="B61" s="1006"/>
      <c r="C61" s="502"/>
      <c r="D61" s="502"/>
      <c r="E61" s="502"/>
      <c r="F61" s="1006"/>
      <c r="G61" s="2251"/>
      <c r="H61" s="2251"/>
      <c r="I61" s="1006"/>
      <c r="J61" s="1006"/>
      <c r="K61" s="502"/>
      <c r="L61" s="1006"/>
      <c r="M61" s="2251"/>
      <c r="N61" s="2251"/>
      <c r="O61" s="1006"/>
      <c r="P61" s="255"/>
      <c r="Q61" s="1006"/>
      <c r="R61" s="1006"/>
      <c r="S61" s="1006"/>
      <c r="T61" s="1006"/>
      <c r="U61" s="1006"/>
      <c r="V61" s="1006"/>
      <c r="W61" s="1006"/>
      <c r="X61" s="1006"/>
      <c r="Y61" s="502"/>
      <c r="Z61" s="502"/>
      <c r="AA61" s="502"/>
      <c r="AB61" s="1006"/>
      <c r="AC61" s="2251"/>
      <c r="AD61" s="2251"/>
    </row>
    <row r="62" spans="1:32">
      <c r="A62" s="255" t="s">
        <v>27</v>
      </c>
      <c r="B62" s="1006"/>
      <c r="C62" s="502"/>
      <c r="D62" s="502"/>
      <c r="E62" s="502"/>
      <c r="F62" s="1006"/>
      <c r="G62" s="2251"/>
      <c r="H62" s="255"/>
      <c r="I62" s="255" t="s">
        <v>28</v>
      </c>
      <c r="J62" s="1006"/>
      <c r="K62" s="502"/>
      <c r="L62" s="1006"/>
      <c r="M62" s="2251"/>
      <c r="N62" s="2251"/>
      <c r="O62" s="1006"/>
      <c r="P62" s="255" t="s">
        <v>29</v>
      </c>
      <c r="Q62" s="1006"/>
      <c r="R62" s="1006"/>
      <c r="S62" s="1006"/>
      <c r="T62" s="1006"/>
      <c r="U62" s="1006"/>
      <c r="V62" s="1006"/>
      <c r="W62" s="501" t="s">
        <v>3422</v>
      </c>
      <c r="X62" s="1006"/>
      <c r="Y62" s="502"/>
      <c r="Z62" s="502"/>
      <c r="AA62" s="502"/>
      <c r="AB62" s="1006"/>
      <c r="AD62" s="2251"/>
    </row>
    <row r="63" spans="1:32">
      <c r="A63" s="502" t="s">
        <v>30</v>
      </c>
      <c r="B63" s="502"/>
      <c r="C63" s="983"/>
      <c r="D63" s="983"/>
      <c r="E63" s="502"/>
      <c r="F63" s="502"/>
      <c r="G63" s="2252"/>
      <c r="H63" s="983"/>
      <c r="I63" s="2252" t="s">
        <v>31</v>
      </c>
      <c r="J63" s="502"/>
      <c r="K63" s="502"/>
      <c r="L63" s="502"/>
      <c r="M63" s="2252"/>
      <c r="N63" s="2252"/>
      <c r="O63" s="502"/>
      <c r="P63" s="502" t="s">
        <v>32</v>
      </c>
      <c r="Q63" s="502"/>
      <c r="R63" s="502"/>
      <c r="S63" s="502"/>
      <c r="T63" s="502"/>
      <c r="U63" s="502"/>
      <c r="V63" s="502"/>
      <c r="W63" s="502" t="s">
        <v>2302</v>
      </c>
      <c r="X63" s="502"/>
      <c r="Y63" s="502"/>
      <c r="Z63" s="983"/>
      <c r="AA63" s="502"/>
      <c r="AB63" s="502"/>
      <c r="AC63" s="2252"/>
      <c r="AD63" s="2252"/>
    </row>
    <row r="64" spans="1:32">
      <c r="I64" s="1006"/>
      <c r="J64" s="1006"/>
      <c r="K64" s="502"/>
      <c r="L64" s="1006"/>
      <c r="M64" s="2251"/>
      <c r="N64" s="2251"/>
      <c r="O64" s="1006"/>
      <c r="P64" s="255"/>
      <c r="Q64" s="1006"/>
      <c r="R64" s="1006"/>
      <c r="S64" s="1006"/>
      <c r="T64" s="1006"/>
      <c r="U64" s="1006"/>
      <c r="V64" s="1006"/>
    </row>
    <row r="67" spans="28:30">
      <c r="AB67" s="2352"/>
      <c r="AC67" s="2353"/>
      <c r="AD67" s="2353"/>
    </row>
    <row r="69" spans="28:30">
      <c r="AC69" s="2354"/>
    </row>
    <row r="71" spans="28:30">
      <c r="AC71" s="2355"/>
    </row>
  </sheetData>
  <mergeCells count="11">
    <mergeCell ref="B18:B19"/>
    <mergeCell ref="B5:B12"/>
    <mergeCell ref="D5:H16"/>
    <mergeCell ref="I5:K10"/>
    <mergeCell ref="L5:O6"/>
    <mergeCell ref="L9:O12"/>
    <mergeCell ref="I11:K13"/>
    <mergeCell ref="B13:B14"/>
    <mergeCell ref="I14:K19"/>
    <mergeCell ref="B15:B17"/>
    <mergeCell ref="D17:H18"/>
  </mergeCells>
  <printOptions horizontalCentered="1"/>
  <pageMargins left="0.5" right="0.5" top="0.75" bottom="0.75" header="0.5" footer="0.5"/>
  <pageSetup scale="65" orientation="portrait" r:id="rId1"/>
  <headerFooter alignWithMargins="0"/>
  <colBreaks count="2" manualBreakCount="2">
    <brk id="15" max="1048575" man="1"/>
    <brk id="22"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1"/>
  <sheetViews>
    <sheetView view="pageBreakPreview" zoomScale="60" zoomScaleNormal="60" workbookViewId="0">
      <selection activeCell="G93" sqref="G93"/>
    </sheetView>
  </sheetViews>
  <sheetFormatPr defaultColWidth="9.6640625" defaultRowHeight="15"/>
  <cols>
    <col min="1" max="1" width="4.6640625" style="234" customWidth="1"/>
    <col min="2" max="2" width="50" style="234" customWidth="1"/>
    <col min="3" max="3" width="3.6640625" style="234" customWidth="1"/>
    <col min="4" max="4" width="2.6640625" style="234" customWidth="1"/>
    <col min="5" max="5" width="22.6640625" style="234" customWidth="1"/>
    <col min="6" max="6" width="18.44140625" style="234" bestFit="1" customWidth="1"/>
    <col min="7" max="7" width="18" style="234" customWidth="1"/>
    <col min="8" max="8" width="11.5546875" style="234" bestFit="1" customWidth="1"/>
    <col min="9" max="9" width="11.44140625" style="234" bestFit="1" customWidth="1"/>
    <col min="10" max="16384" width="9.6640625" style="234"/>
  </cols>
  <sheetData>
    <row r="1" spans="1:7">
      <c r="A1" s="2220"/>
      <c r="B1" s="2221" t="s">
        <v>394</v>
      </c>
      <c r="C1" s="2222" t="s">
        <v>377</v>
      </c>
      <c r="D1" s="2223"/>
      <c r="E1" s="2223"/>
      <c r="F1" s="2274" t="s">
        <v>396</v>
      </c>
      <c r="G1" s="2275" t="s">
        <v>397</v>
      </c>
    </row>
    <row r="2" spans="1:7">
      <c r="A2" s="904"/>
      <c r="B2" s="925" t="s">
        <v>4729</v>
      </c>
      <c r="C2" s="912" t="s">
        <v>378</v>
      </c>
      <c r="D2" s="1006" t="s">
        <v>4538</v>
      </c>
      <c r="E2" s="2227" t="s">
        <v>380</v>
      </c>
      <c r="F2" s="1970" t="s">
        <v>398</v>
      </c>
      <c r="G2" s="906"/>
    </row>
    <row r="3" spans="1:7" ht="15" customHeight="1">
      <c r="A3" s="2228"/>
      <c r="B3" s="2229"/>
      <c r="C3" s="914" t="s">
        <v>381</v>
      </c>
      <c r="D3" s="2229" t="s">
        <v>379</v>
      </c>
      <c r="E3" s="2231" t="s">
        <v>382</v>
      </c>
      <c r="F3" s="2276" t="s">
        <v>4855</v>
      </c>
      <c r="G3" s="2277" t="s">
        <v>4567</v>
      </c>
    </row>
    <row r="4" spans="1:7" ht="15" customHeight="1">
      <c r="A4" s="2253"/>
      <c r="B4" s="2254" t="s">
        <v>2303</v>
      </c>
      <c r="C4" s="2254"/>
      <c r="D4" s="2254"/>
      <c r="E4" s="2254"/>
      <c r="F4" s="2254"/>
      <c r="G4" s="2255"/>
    </row>
    <row r="5" spans="1:7">
      <c r="A5" s="904"/>
      <c r="B5" s="3307" t="s">
        <v>1152</v>
      </c>
      <c r="C5" s="3319"/>
      <c r="D5" s="502"/>
      <c r="E5" s="501" t="s">
        <v>2392</v>
      </c>
      <c r="F5" s="255"/>
      <c r="G5" s="905"/>
    </row>
    <row r="6" spans="1:7">
      <c r="A6" s="904"/>
      <c r="B6" s="3308"/>
      <c r="C6" s="3320"/>
      <c r="D6" s="502"/>
      <c r="E6" s="3305" t="s">
        <v>2393</v>
      </c>
      <c r="F6" s="3308"/>
      <c r="G6" s="3311"/>
    </row>
    <row r="7" spans="1:7">
      <c r="A7" s="904"/>
      <c r="B7" s="3308"/>
      <c r="C7" s="3320"/>
      <c r="D7" s="502"/>
      <c r="E7" s="3308"/>
      <c r="F7" s="3308"/>
      <c r="G7" s="3311"/>
    </row>
    <row r="8" spans="1:7">
      <c r="A8" s="904"/>
      <c r="B8" s="3305" t="s">
        <v>221</v>
      </c>
      <c r="C8" s="3308"/>
      <c r="D8" s="502"/>
      <c r="E8" s="3308"/>
      <c r="F8" s="3308"/>
      <c r="G8" s="3311"/>
    </row>
    <row r="9" spans="1:7">
      <c r="A9" s="904"/>
      <c r="B9" s="3308"/>
      <c r="C9" s="3308"/>
      <c r="D9" s="502"/>
      <c r="E9" s="3305" t="s">
        <v>222</v>
      </c>
      <c r="F9" s="3308"/>
      <c r="G9" s="3311"/>
    </row>
    <row r="10" spans="1:7">
      <c r="A10" s="904"/>
      <c r="B10" s="3308"/>
      <c r="C10" s="3308"/>
      <c r="D10" s="502"/>
      <c r="E10" s="3308"/>
      <c r="F10" s="3308"/>
      <c r="G10" s="3311"/>
    </row>
    <row r="11" spans="1:7">
      <c r="A11" s="904"/>
      <c r="B11" s="3308"/>
      <c r="C11" s="3308"/>
      <c r="D11" s="502"/>
      <c r="E11" s="3308"/>
      <c r="F11" s="3308"/>
      <c r="G11" s="3311"/>
    </row>
    <row r="12" spans="1:7">
      <c r="A12" s="904"/>
      <c r="B12" s="3305" t="s">
        <v>223</v>
      </c>
      <c r="C12" s="3308"/>
      <c r="D12" s="502"/>
      <c r="E12" s="3308"/>
      <c r="F12" s="3308"/>
      <c r="G12" s="3311"/>
    </row>
    <row r="13" spans="1:7">
      <c r="A13" s="904"/>
      <c r="B13" s="3308"/>
      <c r="C13" s="3308"/>
      <c r="D13" s="502"/>
      <c r="E13" s="3308"/>
      <c r="F13" s="3308"/>
      <c r="G13" s="3311"/>
    </row>
    <row r="14" spans="1:7">
      <c r="A14" s="904"/>
      <c r="B14" s="3305" t="s">
        <v>224</v>
      </c>
      <c r="C14" s="3308"/>
      <c r="D14" s="502"/>
      <c r="E14" s="3305" t="s">
        <v>225</v>
      </c>
      <c r="F14" s="3308"/>
      <c r="G14" s="3311"/>
    </row>
    <row r="15" spans="1:7">
      <c r="A15" s="904"/>
      <c r="B15" s="3308"/>
      <c r="C15" s="3308"/>
      <c r="D15" s="502"/>
      <c r="E15" s="3308"/>
      <c r="F15" s="3308"/>
      <c r="G15" s="3311"/>
    </row>
    <row r="16" spans="1:7">
      <c r="A16" s="2228"/>
      <c r="B16" s="3306"/>
      <c r="C16" s="3306"/>
      <c r="D16" s="2254"/>
      <c r="E16" s="470"/>
      <c r="F16" s="470"/>
      <c r="G16" s="471"/>
    </row>
    <row r="17" spans="1:7">
      <c r="A17" s="904"/>
      <c r="B17" s="2278"/>
      <c r="C17" s="502"/>
      <c r="D17" s="502"/>
      <c r="E17" s="502"/>
      <c r="F17" s="2225" t="s">
        <v>3626</v>
      </c>
      <c r="G17" s="903"/>
    </row>
    <row r="18" spans="1:7">
      <c r="A18" s="2279"/>
      <c r="B18" s="2278"/>
      <c r="C18" s="502"/>
      <c r="D18" s="502"/>
      <c r="E18" s="502"/>
      <c r="F18" s="2280" t="s">
        <v>3627</v>
      </c>
      <c r="G18" s="911"/>
    </row>
    <row r="19" spans="1:7">
      <c r="A19" s="910" t="s">
        <v>290</v>
      </c>
      <c r="B19" s="2225" t="s">
        <v>2023</v>
      </c>
      <c r="C19" s="502"/>
      <c r="D19" s="502"/>
      <c r="E19" s="502"/>
      <c r="F19" s="2280" t="s">
        <v>2850</v>
      </c>
      <c r="G19" s="2281" t="s">
        <v>3628</v>
      </c>
    </row>
    <row r="20" spans="1:7">
      <c r="A20" s="910" t="s">
        <v>293</v>
      </c>
      <c r="B20" s="2278"/>
      <c r="C20" s="502"/>
      <c r="D20" s="502"/>
      <c r="E20" s="502"/>
      <c r="F20" s="2280" t="s">
        <v>3629</v>
      </c>
      <c r="G20" s="911"/>
    </row>
    <row r="21" spans="1:7">
      <c r="A21" s="2265"/>
      <c r="B21" s="2230" t="s">
        <v>1860</v>
      </c>
      <c r="C21" s="2254"/>
      <c r="D21" s="2254"/>
      <c r="E21" s="2254"/>
      <c r="F21" s="2282" t="s">
        <v>1861</v>
      </c>
      <c r="G21" s="2283" t="s">
        <v>1862</v>
      </c>
    </row>
    <row r="22" spans="1:7" ht="15.75">
      <c r="A22" s="2265"/>
      <c r="B22" s="2284" t="s">
        <v>3630</v>
      </c>
      <c r="C22" s="2254"/>
      <c r="D22" s="2254"/>
      <c r="E22" s="2254"/>
      <c r="F22" s="914"/>
      <c r="G22" s="212"/>
    </row>
    <row r="23" spans="1:7">
      <c r="A23" s="2265">
        <v>1</v>
      </c>
      <c r="B23" s="2266" t="s">
        <v>3631</v>
      </c>
      <c r="C23" s="2254"/>
      <c r="D23" s="2254"/>
      <c r="E23" s="2254"/>
      <c r="F23" s="914"/>
      <c r="G23" s="3242">
        <v>437180932</v>
      </c>
    </row>
    <row r="24" spans="1:7">
      <c r="A24" s="2265">
        <v>2</v>
      </c>
      <c r="B24" s="2266" t="s">
        <v>3632</v>
      </c>
      <c r="C24" s="2254"/>
      <c r="D24" s="2254"/>
      <c r="E24" s="2254"/>
      <c r="F24" s="914"/>
      <c r="G24" s="212"/>
    </row>
    <row r="25" spans="1:7">
      <c r="A25" s="2265">
        <v>3</v>
      </c>
      <c r="B25" s="2266" t="s">
        <v>2446</v>
      </c>
      <c r="C25" s="2254"/>
      <c r="D25" s="2254"/>
      <c r="E25" s="2254"/>
      <c r="F25" s="975"/>
      <c r="G25" s="274"/>
    </row>
    <row r="26" spans="1:7">
      <c r="A26" s="2265">
        <v>4</v>
      </c>
      <c r="B26" s="2266" t="s">
        <v>2447</v>
      </c>
      <c r="C26" s="2254"/>
      <c r="D26" s="2254"/>
      <c r="E26" s="2254"/>
      <c r="F26" s="914"/>
      <c r="G26" s="212"/>
    </row>
    <row r="27" spans="1:7">
      <c r="A27" s="2265">
        <v>5</v>
      </c>
      <c r="B27" s="2266" t="s">
        <v>2447</v>
      </c>
      <c r="C27" s="2254"/>
      <c r="D27" s="2254"/>
      <c r="E27" s="2254"/>
      <c r="F27" s="914"/>
      <c r="G27" s="212"/>
    </row>
    <row r="28" spans="1:7">
      <c r="A28" s="2265">
        <v>6</v>
      </c>
      <c r="B28" s="2266" t="s">
        <v>2447</v>
      </c>
      <c r="C28" s="2254"/>
      <c r="D28" s="2254"/>
      <c r="E28" s="2254"/>
      <c r="F28" s="914"/>
      <c r="G28" s="212"/>
    </row>
    <row r="29" spans="1:7">
      <c r="A29" s="2265">
        <v>7</v>
      </c>
      <c r="B29" s="2266" t="s">
        <v>2447</v>
      </c>
      <c r="C29" s="2254"/>
      <c r="D29" s="2254"/>
      <c r="E29" s="2254"/>
      <c r="F29" s="914"/>
      <c r="G29" s="212"/>
    </row>
    <row r="30" spans="1:7">
      <c r="A30" s="2265">
        <v>8</v>
      </c>
      <c r="B30" s="2266" t="s">
        <v>2447</v>
      </c>
      <c r="C30" s="2254"/>
      <c r="D30" s="2254"/>
      <c r="E30" s="2254"/>
      <c r="F30" s="914"/>
      <c r="G30" s="212"/>
    </row>
    <row r="31" spans="1:7">
      <c r="A31" s="2265">
        <v>9</v>
      </c>
      <c r="B31" s="2266" t="s">
        <v>2448</v>
      </c>
      <c r="C31" s="2254"/>
      <c r="D31" s="2254"/>
      <c r="E31" s="2254"/>
      <c r="F31" s="914"/>
      <c r="G31" s="3054">
        <v>0</v>
      </c>
    </row>
    <row r="32" spans="1:7">
      <c r="A32" s="2265">
        <v>10</v>
      </c>
      <c r="B32" s="2266" t="s">
        <v>2449</v>
      </c>
      <c r="C32" s="2254"/>
      <c r="D32" s="2254"/>
      <c r="E32" s="2254"/>
      <c r="F32" s="914"/>
      <c r="G32" s="212"/>
    </row>
    <row r="33" spans="1:8">
      <c r="A33" s="2265">
        <v>11</v>
      </c>
      <c r="B33" s="2266" t="s">
        <v>2449</v>
      </c>
      <c r="C33" s="2254"/>
      <c r="D33" s="2254"/>
      <c r="E33" s="2254"/>
      <c r="F33" s="914"/>
      <c r="G33" s="212"/>
    </row>
    <row r="34" spans="1:8">
      <c r="A34" s="2265">
        <v>12</v>
      </c>
      <c r="B34" s="2266" t="s">
        <v>2449</v>
      </c>
      <c r="C34" s="2254"/>
      <c r="D34" s="2254"/>
      <c r="E34" s="2254"/>
      <c r="F34" s="914"/>
      <c r="G34" s="212"/>
    </row>
    <row r="35" spans="1:8">
      <c r="A35" s="2265">
        <v>13</v>
      </c>
      <c r="B35" s="2266" t="s">
        <v>2449</v>
      </c>
      <c r="C35" s="2254"/>
      <c r="D35" s="2254"/>
      <c r="E35" s="2254"/>
      <c r="F35" s="914"/>
      <c r="G35" s="212"/>
    </row>
    <row r="36" spans="1:8">
      <c r="A36" s="2265">
        <v>14</v>
      </c>
      <c r="B36" s="2266" t="s">
        <v>2449</v>
      </c>
      <c r="C36" s="2254"/>
      <c r="D36" s="2254"/>
      <c r="E36" s="2254"/>
      <c r="F36" s="914"/>
      <c r="G36" s="212"/>
    </row>
    <row r="37" spans="1:8">
      <c r="A37" s="2265">
        <v>15</v>
      </c>
      <c r="B37" s="2266" t="s">
        <v>2450</v>
      </c>
      <c r="C37" s="2254"/>
      <c r="D37" s="2254"/>
      <c r="E37" s="2254"/>
      <c r="F37" s="914"/>
      <c r="G37" s="3054">
        <v>0</v>
      </c>
    </row>
    <row r="38" spans="1:8">
      <c r="A38" s="2265">
        <v>16</v>
      </c>
      <c r="B38" s="2266" t="s">
        <v>2451</v>
      </c>
      <c r="C38" s="2254"/>
      <c r="D38" s="2254"/>
      <c r="E38" s="2254"/>
      <c r="F38" s="914"/>
      <c r="G38" s="212">
        <v>38450266</v>
      </c>
      <c r="H38" s="2268"/>
    </row>
    <row r="39" spans="1:8">
      <c r="A39" s="2265">
        <v>17</v>
      </c>
      <c r="B39" s="2266" t="s">
        <v>2452</v>
      </c>
      <c r="C39" s="2254"/>
      <c r="D39" s="2254"/>
      <c r="E39" s="2254"/>
      <c r="F39" s="914"/>
      <c r="G39" s="212"/>
      <c r="H39" s="1752"/>
    </row>
    <row r="40" spans="1:8" ht="15.75">
      <c r="A40" s="2265">
        <v>18</v>
      </c>
      <c r="B40" s="2266"/>
      <c r="C40" s="2254"/>
      <c r="D40" s="2254"/>
      <c r="E40" s="2254"/>
      <c r="F40" s="914"/>
      <c r="G40" s="2272"/>
    </row>
    <row r="41" spans="1:8">
      <c r="A41" s="2265">
        <v>19</v>
      </c>
      <c r="B41" s="2266"/>
      <c r="C41" s="2254"/>
      <c r="D41" s="2254"/>
      <c r="E41" s="2254"/>
      <c r="F41" s="914"/>
      <c r="G41" s="212"/>
    </row>
    <row r="42" spans="1:8">
      <c r="A42" s="2265">
        <v>20</v>
      </c>
      <c r="B42" s="2266" t="s">
        <v>4550</v>
      </c>
      <c r="C42" s="2254"/>
      <c r="D42" s="2254"/>
      <c r="E42" s="2254"/>
      <c r="F42" s="914"/>
      <c r="G42" s="212"/>
    </row>
    <row r="43" spans="1:8">
      <c r="A43" s="2265">
        <v>21</v>
      </c>
      <c r="B43" s="2266" t="s">
        <v>4551</v>
      </c>
      <c r="C43" s="2254"/>
      <c r="D43" s="2254"/>
      <c r="E43" s="2254"/>
      <c r="F43" s="914"/>
      <c r="G43" s="212"/>
    </row>
    <row r="44" spans="1:8">
      <c r="A44" s="2265">
        <v>22</v>
      </c>
      <c r="B44" s="2266"/>
      <c r="C44" s="2254"/>
      <c r="D44" s="2254"/>
      <c r="E44" s="2254"/>
      <c r="F44" s="914"/>
      <c r="G44" s="212"/>
    </row>
    <row r="45" spans="1:8">
      <c r="A45" s="2265">
        <v>23</v>
      </c>
      <c r="B45" s="2266" t="s">
        <v>2453</v>
      </c>
      <c r="C45" s="2254"/>
      <c r="D45" s="2254"/>
      <c r="E45" s="2254"/>
      <c r="F45" s="914"/>
      <c r="G45" s="212"/>
    </row>
    <row r="46" spans="1:8">
      <c r="A46" s="2265">
        <v>24</v>
      </c>
      <c r="B46" s="2266"/>
      <c r="C46" s="2254"/>
      <c r="D46" s="2254"/>
      <c r="E46" s="2254"/>
      <c r="F46" s="914"/>
      <c r="G46" s="212"/>
    </row>
    <row r="47" spans="1:8">
      <c r="A47" s="2265">
        <v>25</v>
      </c>
      <c r="B47" s="2266"/>
      <c r="C47" s="2254"/>
      <c r="D47" s="2254"/>
      <c r="E47" s="2254"/>
      <c r="F47" s="914"/>
      <c r="G47" s="212"/>
    </row>
    <row r="48" spans="1:8">
      <c r="A48" s="2265">
        <v>26</v>
      </c>
      <c r="B48" s="2266"/>
      <c r="C48" s="2254"/>
      <c r="D48" s="2254"/>
      <c r="E48" s="2254"/>
      <c r="F48" s="914"/>
      <c r="G48" s="212" t="s">
        <v>2029</v>
      </c>
    </row>
    <row r="49" spans="1:9">
      <c r="A49" s="2265">
        <v>27</v>
      </c>
      <c r="B49" s="2266"/>
      <c r="C49" s="2254"/>
      <c r="D49" s="2254"/>
      <c r="E49" s="2254"/>
      <c r="F49" s="914"/>
      <c r="G49" s="212"/>
    </row>
    <row r="50" spans="1:9">
      <c r="A50" s="2265">
        <v>28</v>
      </c>
      <c r="B50" s="2266"/>
      <c r="C50" s="2254"/>
      <c r="D50" s="2254"/>
      <c r="E50" s="2254"/>
      <c r="F50" s="914"/>
      <c r="G50" s="212"/>
    </row>
    <row r="51" spans="1:9">
      <c r="A51" s="2265">
        <v>29</v>
      </c>
      <c r="B51" s="2266" t="s">
        <v>2454</v>
      </c>
      <c r="C51" s="2254"/>
      <c r="D51" s="2254"/>
      <c r="E51" s="2254"/>
      <c r="F51" s="914"/>
      <c r="G51" s="3054">
        <v>0</v>
      </c>
    </row>
    <row r="52" spans="1:9">
      <c r="A52" s="2265">
        <v>30</v>
      </c>
      <c r="B52" s="2266" t="s">
        <v>2455</v>
      </c>
      <c r="C52" s="2254"/>
      <c r="D52" s="2254"/>
      <c r="E52" s="2254"/>
      <c r="F52" s="914"/>
      <c r="G52" s="212"/>
    </row>
    <row r="53" spans="1:9">
      <c r="A53" s="2265">
        <v>31</v>
      </c>
      <c r="B53" s="2266" t="s">
        <v>4552</v>
      </c>
      <c r="C53" s="2254"/>
      <c r="D53" s="2254"/>
      <c r="E53" s="2254"/>
      <c r="F53" s="914"/>
      <c r="G53" s="212"/>
      <c r="I53" s="2268"/>
    </row>
    <row r="54" spans="1:9">
      <c r="A54" s="2265">
        <v>32</v>
      </c>
      <c r="B54" s="2266" t="s">
        <v>4553</v>
      </c>
      <c r="C54" s="2254"/>
      <c r="D54" s="2254"/>
      <c r="E54" s="2254"/>
      <c r="F54" s="914"/>
      <c r="G54" s="212"/>
    </row>
    <row r="55" spans="1:9">
      <c r="A55" s="2265">
        <v>33</v>
      </c>
      <c r="B55" s="2266"/>
      <c r="C55" s="2254"/>
      <c r="D55" s="2254"/>
      <c r="E55" s="2254"/>
      <c r="F55" s="914"/>
      <c r="G55" s="212"/>
    </row>
    <row r="56" spans="1:9">
      <c r="A56" s="2265">
        <v>34</v>
      </c>
      <c r="B56" s="2266"/>
      <c r="C56" s="2254"/>
      <c r="D56" s="2254"/>
      <c r="E56" s="2254"/>
      <c r="F56" s="914"/>
      <c r="G56" s="212"/>
    </row>
    <row r="57" spans="1:9">
      <c r="A57" s="2265">
        <v>35</v>
      </c>
      <c r="B57" s="2266"/>
      <c r="C57" s="2254"/>
      <c r="D57" s="2254"/>
      <c r="E57" s="2254"/>
      <c r="F57" s="914"/>
      <c r="G57" s="212"/>
    </row>
    <row r="58" spans="1:9">
      <c r="A58" s="2265">
        <v>36</v>
      </c>
      <c r="B58" s="2266" t="s">
        <v>2456</v>
      </c>
      <c r="C58" s="2254"/>
      <c r="D58" s="2254"/>
      <c r="E58" s="2254"/>
      <c r="F58" s="914"/>
      <c r="G58" s="3054">
        <v>0</v>
      </c>
    </row>
    <row r="59" spans="1:9">
      <c r="A59" s="2265">
        <v>37</v>
      </c>
      <c r="B59" s="2266" t="s">
        <v>1961</v>
      </c>
      <c r="C59" s="2254"/>
      <c r="D59" s="2254"/>
      <c r="E59" s="2254"/>
      <c r="F59" s="914"/>
      <c r="G59" s="212"/>
    </row>
    <row r="60" spans="1:9" ht="15.75" thickBot="1">
      <c r="A60" s="2269">
        <v>38</v>
      </c>
      <c r="B60" s="2270" t="s">
        <v>1962</v>
      </c>
      <c r="C60" s="2248"/>
      <c r="D60" s="2248"/>
      <c r="E60" s="2248"/>
      <c r="F60" s="2286"/>
      <c r="G60" s="2287">
        <v>475631198</v>
      </c>
      <c r="H60" s="2268"/>
      <c r="I60" s="2268"/>
    </row>
    <row r="61" spans="1:9" ht="15.75">
      <c r="A61" s="2226"/>
      <c r="B61" s="276"/>
      <c r="C61" s="278"/>
      <c r="D61" s="278"/>
      <c r="E61" s="278"/>
      <c r="F61" s="2226"/>
      <c r="G61" s="2288"/>
      <c r="H61" s="2768"/>
      <c r="I61" s="2268"/>
    </row>
    <row r="62" spans="1:9">
      <c r="A62" s="255" t="s">
        <v>281</v>
      </c>
      <c r="B62" s="502"/>
      <c r="C62" s="255"/>
      <c r="D62" s="255"/>
      <c r="E62" s="502"/>
      <c r="F62" s="2273"/>
      <c r="G62" s="2251"/>
    </row>
    <row r="63" spans="1:9">
      <c r="A63" s="3321" t="s">
        <v>1963</v>
      </c>
      <c r="B63" s="3321"/>
      <c r="C63" s="3321"/>
      <c r="D63" s="3321"/>
      <c r="E63" s="3321"/>
      <c r="F63" s="3321"/>
      <c r="G63" s="3321"/>
    </row>
    <row r="64" spans="1:9" ht="15.75" thickBot="1">
      <c r="A64" s="502"/>
      <c r="B64" s="983"/>
      <c r="C64" s="983"/>
      <c r="D64" s="983"/>
      <c r="E64" s="502"/>
      <c r="F64" s="502"/>
      <c r="G64" s="2252"/>
    </row>
    <row r="65" spans="1:7">
      <c r="A65" s="2220"/>
      <c r="B65" s="2221" t="s">
        <v>394</v>
      </c>
      <c r="C65" s="2222" t="s">
        <v>377</v>
      </c>
      <c r="D65" s="2223"/>
      <c r="E65" s="2223"/>
      <c r="F65" s="2274" t="s">
        <v>396</v>
      </c>
      <c r="G65" s="2275" t="s">
        <v>397</v>
      </c>
    </row>
    <row r="66" spans="1:7">
      <c r="A66" s="904"/>
      <c r="B66" s="925" t="s">
        <v>4729</v>
      </c>
      <c r="C66" s="912" t="s">
        <v>378</v>
      </c>
      <c r="D66" s="1006" t="s">
        <v>4538</v>
      </c>
      <c r="E66" s="2227" t="s">
        <v>380</v>
      </c>
      <c r="F66" s="1970" t="s">
        <v>398</v>
      </c>
      <c r="G66" s="906"/>
    </row>
    <row r="67" spans="1:7">
      <c r="A67" s="2228"/>
      <c r="B67" s="2229"/>
      <c r="C67" s="914" t="s">
        <v>381</v>
      </c>
      <c r="D67" s="2229" t="s">
        <v>379</v>
      </c>
      <c r="E67" s="2231" t="s">
        <v>382</v>
      </c>
      <c r="F67" s="2276" t="s">
        <v>4855</v>
      </c>
      <c r="G67" s="2277" t="s">
        <v>4567</v>
      </c>
    </row>
    <row r="68" spans="1:7">
      <c r="A68" s="2253" t="s">
        <v>1964</v>
      </c>
      <c r="B68" s="2254"/>
      <c r="C68" s="2254"/>
      <c r="D68" s="2254"/>
      <c r="E68" s="2254"/>
      <c r="F68" s="2254"/>
      <c r="G68" s="2255"/>
    </row>
    <row r="69" spans="1:7">
      <c r="A69" s="2279" t="s">
        <v>290</v>
      </c>
      <c r="B69" s="2290" t="s">
        <v>2023</v>
      </c>
      <c r="C69" s="1006"/>
      <c r="D69" s="1006"/>
      <c r="E69" s="1006"/>
      <c r="F69" s="1006"/>
      <c r="G69" s="2263" t="s">
        <v>3628</v>
      </c>
    </row>
    <row r="70" spans="1:7">
      <c r="A70" s="2265" t="s">
        <v>293</v>
      </c>
      <c r="B70" s="2291" t="s">
        <v>1965</v>
      </c>
      <c r="C70" s="2229"/>
      <c r="D70" s="2254"/>
      <c r="E70" s="2254"/>
      <c r="F70" s="2254"/>
      <c r="G70" s="2292" t="s">
        <v>1861</v>
      </c>
    </row>
    <row r="71" spans="1:7">
      <c r="A71" s="2279"/>
      <c r="B71" s="1006"/>
      <c r="C71" s="1006"/>
      <c r="D71" s="502"/>
      <c r="E71" s="502"/>
      <c r="F71" s="502"/>
      <c r="G71" s="212"/>
    </row>
    <row r="72" spans="1:7" ht="15.75">
      <c r="A72" s="2279"/>
      <c r="B72" s="2293" t="s">
        <v>411</v>
      </c>
      <c r="C72" s="1591"/>
      <c r="D72" s="348"/>
      <c r="E72" s="2293"/>
      <c r="F72" s="502"/>
      <c r="G72" s="212"/>
    </row>
    <row r="73" spans="1:7">
      <c r="A73" s="2279"/>
      <c r="B73" s="3322" t="s">
        <v>226</v>
      </c>
      <c r="C73" s="3308"/>
      <c r="D73" s="3308"/>
      <c r="E73" s="3308"/>
      <c r="F73" s="3323"/>
      <c r="G73" s="212"/>
    </row>
    <row r="74" spans="1:7">
      <c r="A74" s="2279"/>
      <c r="B74" s="3324"/>
      <c r="C74" s="3308"/>
      <c r="D74" s="3308"/>
      <c r="E74" s="3308"/>
      <c r="F74" s="3323"/>
      <c r="G74" s="212"/>
    </row>
    <row r="75" spans="1:7">
      <c r="A75" s="2265"/>
      <c r="B75" s="2254"/>
      <c r="C75" s="2254"/>
      <c r="D75" s="2254"/>
      <c r="E75" s="2254"/>
      <c r="F75" s="2229"/>
      <c r="G75" s="212"/>
    </row>
    <row r="76" spans="1:7">
      <c r="A76" s="2279" t="s">
        <v>148</v>
      </c>
      <c r="B76" s="502"/>
      <c r="C76" s="502"/>
      <c r="D76" s="502"/>
      <c r="E76" s="502"/>
      <c r="F76" s="1006"/>
      <c r="G76" s="911"/>
    </row>
    <row r="77" spans="1:7">
      <c r="A77" s="2279" t="s">
        <v>150</v>
      </c>
      <c r="B77" s="502"/>
      <c r="C77" s="502"/>
      <c r="D77" s="502"/>
      <c r="E77" s="502"/>
      <c r="F77" s="1006"/>
      <c r="G77" s="911"/>
    </row>
    <row r="78" spans="1:7">
      <c r="A78" s="2279" t="s">
        <v>1877</v>
      </c>
      <c r="B78" s="502"/>
      <c r="C78" s="502"/>
      <c r="D78" s="502"/>
      <c r="E78" s="502"/>
      <c r="F78" s="1006"/>
      <c r="G78" s="911"/>
    </row>
    <row r="79" spans="1:7">
      <c r="A79" s="2279" t="s">
        <v>1879</v>
      </c>
      <c r="B79" s="502"/>
      <c r="C79" s="502"/>
      <c r="D79" s="502"/>
      <c r="E79" s="502"/>
      <c r="F79" s="1006"/>
      <c r="G79" s="911"/>
    </row>
    <row r="80" spans="1:7">
      <c r="A80" s="2279" t="s">
        <v>1881</v>
      </c>
      <c r="B80" s="502"/>
      <c r="C80" s="502"/>
      <c r="D80" s="502"/>
      <c r="E80" s="502"/>
      <c r="F80" s="1006"/>
      <c r="G80" s="911"/>
    </row>
    <row r="81" spans="1:8">
      <c r="A81" s="2265" t="s">
        <v>1883</v>
      </c>
      <c r="B81" s="2254"/>
      <c r="C81" s="2254"/>
      <c r="D81" s="2254"/>
      <c r="E81" s="2254"/>
      <c r="F81" s="2229"/>
      <c r="G81" s="212"/>
    </row>
    <row r="82" spans="1:8">
      <c r="A82" s="2265" t="s">
        <v>1885</v>
      </c>
      <c r="B82" s="2254" t="s">
        <v>102</v>
      </c>
      <c r="C82" s="2254"/>
      <c r="D82" s="2254"/>
      <c r="E82" s="2254"/>
      <c r="F82" s="2229"/>
      <c r="G82" s="3054">
        <v>0</v>
      </c>
    </row>
    <row r="83" spans="1:8">
      <c r="A83" s="2279"/>
      <c r="B83" s="502"/>
      <c r="C83" s="502"/>
      <c r="D83" s="502"/>
      <c r="E83" s="502"/>
      <c r="F83" s="1006"/>
      <c r="G83" s="212"/>
    </row>
    <row r="84" spans="1:8">
      <c r="A84" s="2279"/>
      <c r="B84" s="3321" t="s">
        <v>103</v>
      </c>
      <c r="C84" s="3321"/>
      <c r="D84" s="3321"/>
      <c r="E84" s="3321"/>
      <c r="F84" s="3321"/>
      <c r="G84" s="212"/>
    </row>
    <row r="85" spans="1:8">
      <c r="A85" s="2279"/>
      <c r="B85" s="3321" t="s">
        <v>104</v>
      </c>
      <c r="C85" s="3321"/>
      <c r="D85" s="3321"/>
      <c r="E85" s="3321"/>
      <c r="F85" s="3321"/>
      <c r="G85" s="212"/>
    </row>
    <row r="86" spans="1:8">
      <c r="A86" s="2279"/>
      <c r="B86" s="502"/>
      <c r="C86" s="502"/>
      <c r="D86" s="502"/>
      <c r="E86" s="502"/>
      <c r="F86" s="1006"/>
      <c r="G86" s="212"/>
    </row>
    <row r="87" spans="1:8">
      <c r="A87" s="2279"/>
      <c r="B87" s="3322" t="s">
        <v>710</v>
      </c>
      <c r="C87" s="3308"/>
      <c r="D87" s="3308"/>
      <c r="E87" s="3308"/>
      <c r="F87" s="1006"/>
      <c r="G87" s="212"/>
    </row>
    <row r="88" spans="1:8">
      <c r="A88" s="2279"/>
      <c r="B88" s="3324"/>
      <c r="C88" s="3308"/>
      <c r="D88" s="3308"/>
      <c r="E88" s="3308"/>
      <c r="F88" s="1006"/>
      <c r="G88" s="212"/>
    </row>
    <row r="89" spans="1:8">
      <c r="A89" s="2279"/>
      <c r="B89" s="3324"/>
      <c r="C89" s="3308"/>
      <c r="D89" s="3308"/>
      <c r="E89" s="3308"/>
      <c r="F89" s="1006"/>
      <c r="G89" s="212"/>
    </row>
    <row r="90" spans="1:8">
      <c r="A90" s="2265"/>
      <c r="B90" s="3325"/>
      <c r="C90" s="3306"/>
      <c r="D90" s="3306"/>
      <c r="E90" s="3306"/>
      <c r="F90" s="2229"/>
      <c r="G90" s="212"/>
    </row>
    <row r="91" spans="1:8">
      <c r="A91" s="2265" t="s">
        <v>1886</v>
      </c>
      <c r="B91" s="2294" t="s">
        <v>105</v>
      </c>
      <c r="C91" s="2254"/>
      <c r="D91" s="2254"/>
      <c r="E91" s="2254"/>
      <c r="F91" s="2229"/>
      <c r="G91" s="212"/>
    </row>
    <row r="92" spans="1:8" ht="15.75">
      <c r="A92" s="2265" t="s">
        <v>1888</v>
      </c>
      <c r="B92" s="2294" t="s">
        <v>106</v>
      </c>
      <c r="C92" s="2254"/>
      <c r="D92" s="2254"/>
      <c r="E92" s="2254"/>
      <c r="F92" s="2229"/>
      <c r="G92" s="3054">
        <v>0</v>
      </c>
      <c r="H92" s="2768"/>
    </row>
    <row r="93" spans="1:8">
      <c r="A93" s="2265" t="s">
        <v>1890</v>
      </c>
      <c r="B93" s="2294" t="s">
        <v>107</v>
      </c>
      <c r="C93" s="2254"/>
      <c r="D93" s="2254"/>
      <c r="E93" s="2254"/>
      <c r="F93" s="2229"/>
      <c r="G93" s="3242">
        <v>475631198</v>
      </c>
      <c r="H93" s="2268"/>
    </row>
    <row r="94" spans="1:8">
      <c r="A94" s="2279"/>
      <c r="B94" s="502"/>
      <c r="C94" s="502"/>
      <c r="D94" s="502"/>
      <c r="E94" s="502"/>
      <c r="F94" s="1006"/>
      <c r="G94" s="212"/>
    </row>
    <row r="95" spans="1:8" ht="15.75">
      <c r="A95" s="2279"/>
      <c r="B95" s="2293" t="s">
        <v>108</v>
      </c>
      <c r="C95" s="502"/>
      <c r="D95" s="502"/>
      <c r="E95" s="502"/>
      <c r="F95" s="1006"/>
      <c r="G95" s="212"/>
    </row>
    <row r="96" spans="1:8">
      <c r="A96" s="2265"/>
      <c r="B96" s="2254"/>
      <c r="C96" s="2254"/>
      <c r="D96" s="2254"/>
      <c r="E96" s="2254"/>
      <c r="F96" s="2229"/>
      <c r="G96" s="212"/>
    </row>
    <row r="97" spans="1:9">
      <c r="A97" s="2265" t="s">
        <v>1892</v>
      </c>
      <c r="B97" s="2266" t="s">
        <v>109</v>
      </c>
      <c r="C97" s="2254"/>
      <c r="D97" s="2254"/>
      <c r="E97" s="2254"/>
      <c r="F97" s="2229"/>
      <c r="G97" s="3054">
        <v>0</v>
      </c>
    </row>
    <row r="98" spans="1:9">
      <c r="A98" s="2265" t="s">
        <v>1894</v>
      </c>
      <c r="B98" s="2266" t="s">
        <v>110</v>
      </c>
      <c r="C98" s="2254"/>
      <c r="D98" s="2254"/>
      <c r="E98" s="2254"/>
      <c r="F98" s="2229"/>
      <c r="G98" s="3054">
        <v>0</v>
      </c>
    </row>
    <row r="99" spans="1:9">
      <c r="A99" s="2265" t="s">
        <v>1896</v>
      </c>
      <c r="B99" s="2266" t="s">
        <v>111</v>
      </c>
      <c r="C99" s="2254"/>
      <c r="D99" s="2254"/>
      <c r="E99" s="2254"/>
      <c r="F99" s="2229"/>
      <c r="G99" s="2285"/>
    </row>
    <row r="100" spans="1:9">
      <c r="A100" s="2265" t="s">
        <v>1898</v>
      </c>
      <c r="B100" s="2266" t="s">
        <v>325</v>
      </c>
      <c r="C100" s="2229"/>
      <c r="D100" s="2229"/>
      <c r="E100" s="2229"/>
      <c r="F100" s="2229"/>
      <c r="G100" s="3054">
        <v>0</v>
      </c>
    </row>
    <row r="101" spans="1:9">
      <c r="A101" s="2265" t="s">
        <v>1902</v>
      </c>
      <c r="B101" s="2266" t="s">
        <v>112</v>
      </c>
      <c r="C101" s="2254"/>
      <c r="D101" s="2254"/>
      <c r="E101" s="2254"/>
      <c r="F101" s="2229"/>
      <c r="G101" s="3054">
        <v>0</v>
      </c>
      <c r="I101" s="2268"/>
    </row>
    <row r="102" spans="1:9" ht="15.75">
      <c r="A102" s="904"/>
      <c r="B102" s="502"/>
      <c r="C102" s="502"/>
      <c r="D102" s="502"/>
      <c r="E102" s="502"/>
      <c r="F102" s="1006"/>
      <c r="G102" s="2295"/>
      <c r="H102" s="916"/>
      <c r="I102" s="2268"/>
    </row>
    <row r="103" spans="1:9">
      <c r="A103" s="904"/>
      <c r="B103" s="502"/>
      <c r="C103" s="502"/>
      <c r="D103" s="502"/>
      <c r="E103" s="502"/>
      <c r="F103" s="1006"/>
      <c r="G103" s="2241"/>
    </row>
    <row r="104" spans="1:9">
      <c r="A104" s="904"/>
      <c r="B104" s="502"/>
      <c r="C104" s="502"/>
      <c r="D104" s="502"/>
      <c r="E104" s="502"/>
      <c r="F104" s="1006"/>
      <c r="G104" s="2241"/>
    </row>
    <row r="105" spans="1:9">
      <c r="A105" s="904"/>
      <c r="B105" s="502"/>
      <c r="C105" s="502"/>
      <c r="D105" s="502"/>
      <c r="E105" s="502"/>
      <c r="F105" s="1006"/>
      <c r="G105" s="2241"/>
    </row>
    <row r="106" spans="1:9">
      <c r="A106" s="904"/>
      <c r="B106" s="502"/>
      <c r="C106" s="502"/>
      <c r="D106" s="502"/>
      <c r="E106" s="502"/>
      <c r="F106" s="1006"/>
      <c r="G106" s="2241"/>
    </row>
    <row r="107" spans="1:9">
      <c r="A107" s="904"/>
      <c r="B107" s="502"/>
      <c r="C107" s="502"/>
      <c r="D107" s="502"/>
      <c r="E107" s="502"/>
      <c r="F107" s="1006"/>
      <c r="G107" s="2241"/>
    </row>
    <row r="108" spans="1:9">
      <c r="A108" s="904"/>
      <c r="B108" s="502"/>
      <c r="C108" s="502"/>
      <c r="D108" s="502"/>
      <c r="E108" s="502"/>
      <c r="F108" s="1006"/>
      <c r="G108" s="2241"/>
    </row>
    <row r="109" spans="1:9">
      <c r="A109" s="904"/>
      <c r="B109" s="502"/>
      <c r="C109" s="502"/>
      <c r="D109" s="502"/>
      <c r="E109" s="502"/>
      <c r="F109" s="1006"/>
      <c r="G109" s="2241"/>
    </row>
    <row r="110" spans="1:9">
      <c r="A110" s="904"/>
      <c r="B110" s="502"/>
      <c r="C110" s="502"/>
      <c r="D110" s="502"/>
      <c r="E110" s="502"/>
      <c r="F110" s="1006"/>
      <c r="G110" s="2241"/>
    </row>
    <row r="111" spans="1:9">
      <c r="A111" s="904"/>
      <c r="B111" s="502"/>
      <c r="C111" s="502"/>
      <c r="D111" s="502"/>
      <c r="E111" s="502"/>
      <c r="F111" s="1006"/>
      <c r="G111" s="2241"/>
    </row>
    <row r="112" spans="1:9">
      <c r="A112" s="904"/>
      <c r="B112" s="1006"/>
      <c r="C112" s="502"/>
      <c r="D112" s="502"/>
      <c r="E112" s="502"/>
      <c r="F112" s="1006"/>
      <c r="G112" s="2241"/>
    </row>
    <row r="113" spans="1:7">
      <c r="A113" s="904"/>
      <c r="B113" s="1006"/>
      <c r="C113" s="502"/>
      <c r="D113" s="502"/>
      <c r="E113" s="502"/>
      <c r="F113" s="1006"/>
      <c r="G113" s="2241"/>
    </row>
    <row r="114" spans="1:7">
      <c r="A114" s="904"/>
      <c r="B114" s="502"/>
      <c r="C114" s="502"/>
      <c r="D114" s="502"/>
      <c r="E114" s="502"/>
      <c r="F114" s="1006"/>
      <c r="G114" s="2241"/>
    </row>
    <row r="115" spans="1:7">
      <c r="A115" s="904"/>
      <c r="B115" s="1006"/>
      <c r="C115" s="502"/>
      <c r="D115" s="502"/>
      <c r="E115" s="502"/>
      <c r="F115" s="1006"/>
      <c r="G115" s="2241"/>
    </row>
    <row r="116" spans="1:7">
      <c r="A116" s="904"/>
      <c r="B116" s="1006"/>
      <c r="C116" s="1006"/>
      <c r="D116" s="1006"/>
      <c r="E116" s="1006"/>
      <c r="F116" s="1006"/>
      <c r="G116" s="2241"/>
    </row>
    <row r="117" spans="1:7">
      <c r="A117" s="904"/>
      <c r="B117" s="1006"/>
      <c r="C117" s="502"/>
      <c r="D117" s="502"/>
      <c r="E117" s="502"/>
      <c r="F117" s="1006"/>
      <c r="G117" s="2241"/>
    </row>
    <row r="118" spans="1:7">
      <c r="A118" s="904"/>
      <c r="B118" s="1006"/>
      <c r="C118" s="502"/>
      <c r="D118" s="502"/>
      <c r="E118" s="502"/>
      <c r="F118" s="1006"/>
      <c r="G118" s="2241"/>
    </row>
    <row r="119" spans="1:7">
      <c r="A119" s="904"/>
      <c r="B119" s="1006"/>
      <c r="C119" s="502"/>
      <c r="D119" s="502"/>
      <c r="E119" s="502"/>
      <c r="F119" s="1006"/>
      <c r="G119" s="2241"/>
    </row>
    <row r="120" spans="1:7">
      <c r="A120" s="904"/>
      <c r="B120" s="502"/>
      <c r="C120" s="502"/>
      <c r="D120" s="502"/>
      <c r="E120" s="502"/>
      <c r="F120" s="1006"/>
      <c r="G120" s="2241"/>
    </row>
    <row r="121" spans="1:7">
      <c r="A121" s="904"/>
      <c r="B121" s="1006"/>
      <c r="C121" s="502"/>
      <c r="D121" s="502"/>
      <c r="E121" s="502"/>
      <c r="F121" s="1006"/>
      <c r="G121" s="2241"/>
    </row>
    <row r="122" spans="1:7">
      <c r="A122" s="904"/>
      <c r="B122" s="1006"/>
      <c r="C122" s="502"/>
      <c r="D122" s="502"/>
      <c r="E122" s="502"/>
      <c r="F122" s="1006"/>
      <c r="G122" s="2241"/>
    </row>
    <row r="123" spans="1:7" ht="15.75" thickBot="1">
      <c r="A123" s="2247"/>
      <c r="B123" s="1927"/>
      <c r="C123" s="2248"/>
      <c r="D123" s="2248"/>
      <c r="E123" s="2248"/>
      <c r="F123" s="1927"/>
      <c r="G123" s="2250"/>
    </row>
    <row r="124" spans="1:7">
      <c r="A124" s="2296" t="s">
        <v>281</v>
      </c>
      <c r="B124" s="2296"/>
      <c r="C124" s="502"/>
      <c r="D124" s="255"/>
      <c r="E124" s="502"/>
      <c r="F124" s="1006"/>
      <c r="G124" s="2251"/>
    </row>
    <row r="125" spans="1:7">
      <c r="A125" s="502" t="s">
        <v>113</v>
      </c>
      <c r="B125" s="502"/>
      <c r="C125" s="502"/>
      <c r="D125" s="502"/>
      <c r="E125" s="502"/>
      <c r="F125" s="502"/>
      <c r="G125" s="2252"/>
    </row>
    <row r="126" spans="1:7">
      <c r="A126" s="255"/>
      <c r="B126" s="255"/>
      <c r="C126" s="255"/>
      <c r="D126" s="255"/>
      <c r="E126" s="255"/>
      <c r="F126" s="255"/>
      <c r="G126" s="255"/>
    </row>
    <row r="127" spans="1:7">
      <c r="A127" s="255"/>
      <c r="B127" s="255"/>
      <c r="C127" s="255"/>
      <c r="D127" s="255"/>
      <c r="E127" s="255"/>
      <c r="F127" s="255"/>
      <c r="G127" s="255"/>
    </row>
    <row r="128" spans="1:7">
      <c r="A128" s="255"/>
      <c r="B128" s="255"/>
      <c r="C128" s="255"/>
      <c r="D128" s="255"/>
      <c r="E128" s="255"/>
      <c r="F128" s="255"/>
      <c r="G128" s="255"/>
    </row>
    <row r="129" spans="1:7">
      <c r="A129" s="1006"/>
      <c r="B129" s="1006"/>
      <c r="C129" s="1006"/>
      <c r="D129" s="1006"/>
      <c r="E129" s="1006"/>
      <c r="F129" s="1006"/>
      <c r="G129" s="2251"/>
    </row>
    <row r="130" spans="1:7">
      <c r="A130" s="1006"/>
      <c r="B130" s="1006"/>
      <c r="C130" s="1006"/>
      <c r="D130" s="1006"/>
      <c r="E130" s="1006"/>
      <c r="F130" s="1006"/>
      <c r="G130" s="2251"/>
    </row>
    <row r="131" spans="1:7">
      <c r="A131" s="1006"/>
      <c r="B131" s="1006"/>
      <c r="C131" s="1006"/>
      <c r="D131" s="1006"/>
      <c r="E131" s="1006"/>
      <c r="F131" s="1006"/>
      <c r="G131" s="2251"/>
    </row>
    <row r="132" spans="1:7">
      <c r="A132" s="1006"/>
      <c r="B132" s="1006"/>
      <c r="C132" s="1006"/>
      <c r="D132" s="1006"/>
      <c r="E132" s="1006"/>
      <c r="F132" s="1006"/>
      <c r="G132" s="2251"/>
    </row>
    <row r="133" spans="1:7">
      <c r="A133" s="1006"/>
      <c r="B133" s="1006"/>
      <c r="C133" s="1006"/>
      <c r="D133" s="1006"/>
      <c r="E133" s="1006"/>
      <c r="F133" s="1006"/>
      <c r="G133" s="2251"/>
    </row>
    <row r="134" spans="1:7">
      <c r="A134" s="1006"/>
      <c r="B134" s="1006"/>
      <c r="C134" s="1006"/>
      <c r="D134" s="1006"/>
      <c r="E134" s="1006"/>
      <c r="F134" s="1006"/>
      <c r="G134" s="2251"/>
    </row>
    <row r="135" spans="1:7">
      <c r="A135" s="1006"/>
      <c r="B135" s="1006"/>
      <c r="C135" s="1006"/>
      <c r="D135" s="1006"/>
      <c r="E135" s="1006"/>
      <c r="F135" s="1006"/>
      <c r="G135" s="2251"/>
    </row>
    <row r="136" spans="1:7">
      <c r="A136" s="1006"/>
      <c r="B136" s="1006"/>
      <c r="C136" s="1006"/>
      <c r="D136" s="1006"/>
      <c r="E136" s="1006"/>
      <c r="F136" s="1006"/>
      <c r="G136" s="2251"/>
    </row>
    <row r="137" spans="1:7">
      <c r="A137" s="1006"/>
      <c r="B137" s="1006"/>
      <c r="C137" s="1006"/>
      <c r="D137" s="1006"/>
      <c r="E137" s="1006"/>
      <c r="F137" s="1006"/>
      <c r="G137" s="2251"/>
    </row>
    <row r="138" spans="1:7">
      <c r="A138" s="1006"/>
      <c r="B138" s="1006"/>
      <c r="C138" s="1006"/>
      <c r="D138" s="1006"/>
      <c r="E138" s="1006"/>
      <c r="F138" s="1006"/>
      <c r="G138" s="2251"/>
    </row>
    <row r="139" spans="1:7">
      <c r="A139" s="1006"/>
      <c r="B139" s="1006"/>
      <c r="C139" s="1006"/>
      <c r="D139" s="1006"/>
      <c r="E139" s="1006"/>
      <c r="F139" s="1006"/>
      <c r="G139" s="2251"/>
    </row>
    <row r="140" spans="1:7">
      <c r="A140" s="1006"/>
      <c r="B140" s="1006"/>
      <c r="C140" s="1006"/>
      <c r="D140" s="1006"/>
      <c r="E140" s="1006"/>
      <c r="F140" s="1006"/>
      <c r="G140" s="1006"/>
    </row>
    <row r="141" spans="1:7">
      <c r="A141" s="1006"/>
      <c r="B141" s="1006"/>
      <c r="C141" s="1006"/>
      <c r="D141" s="1006"/>
      <c r="E141" s="1006"/>
      <c r="F141" s="1006"/>
      <c r="G141" s="1006"/>
    </row>
  </sheetData>
  <mergeCells count="12">
    <mergeCell ref="A63:G63"/>
    <mergeCell ref="B73:F74"/>
    <mergeCell ref="B84:F84"/>
    <mergeCell ref="B85:F85"/>
    <mergeCell ref="B87:E90"/>
    <mergeCell ref="B14:C16"/>
    <mergeCell ref="E14:G15"/>
    <mergeCell ref="B5:C7"/>
    <mergeCell ref="E6:G8"/>
    <mergeCell ref="B8:C11"/>
    <mergeCell ref="E9:G13"/>
    <mergeCell ref="B12:C13"/>
  </mergeCells>
  <pageMargins left="0.75" right="0.75" top="1" bottom="1" header="0.5" footer="0.5"/>
  <pageSetup scale="62" orientation="portrait" r:id="rId1"/>
  <headerFooter alignWithMargins="0"/>
  <rowBreaks count="1" manualBreakCount="1">
    <brk id="63" max="6" man="1"/>
  </rowBreaks>
  <colBreaks count="1" manualBreakCount="1">
    <brk id="7"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9"/>
  <sheetViews>
    <sheetView topLeftCell="A97" zoomScale="70" zoomScaleNormal="70" workbookViewId="0">
      <selection activeCell="H126" sqref="H126"/>
    </sheetView>
  </sheetViews>
  <sheetFormatPr defaultColWidth="9.6640625" defaultRowHeight="15"/>
  <cols>
    <col min="1" max="1" width="4.6640625" style="2708" customWidth="1"/>
    <col min="2" max="2" width="47" style="2708" customWidth="1"/>
    <col min="3" max="3" width="21.6640625" style="2708" customWidth="1"/>
    <col min="4" max="4" width="15.88671875" style="2708" customWidth="1"/>
    <col min="5" max="5" width="18.6640625" style="2708" customWidth="1"/>
    <col min="6" max="6" width="13.5546875" style="2708" bestFit="1" customWidth="1"/>
    <col min="7" max="7" width="14.109375" style="2708" bestFit="1" customWidth="1"/>
    <col min="8" max="16384" width="9.6640625" style="2708"/>
  </cols>
  <sheetData>
    <row r="1" spans="1:5">
      <c r="A1" s="2703"/>
      <c r="B1" s="2704" t="s">
        <v>394</v>
      </c>
      <c r="C1" s="2705" t="s">
        <v>377</v>
      </c>
      <c r="D1" s="2706" t="s">
        <v>396</v>
      </c>
      <c r="E1" s="2707" t="s">
        <v>397</v>
      </c>
    </row>
    <row r="2" spans="1:5">
      <c r="A2" s="2709"/>
      <c r="B2" s="925" t="s">
        <v>4729</v>
      </c>
      <c r="C2" s="2710" t="s">
        <v>420</v>
      </c>
      <c r="D2" s="2711" t="s">
        <v>398</v>
      </c>
      <c r="E2" s="2712"/>
    </row>
    <row r="3" spans="1:5" ht="15" customHeight="1">
      <c r="A3" s="2713"/>
      <c r="B3" s="2714"/>
      <c r="C3" s="2715" t="s">
        <v>287</v>
      </c>
      <c r="D3" s="2716" t="s">
        <v>4855</v>
      </c>
      <c r="E3" s="2971" t="s">
        <v>4567</v>
      </c>
    </row>
    <row r="4" spans="1:5" ht="15" customHeight="1">
      <c r="A4" s="2718"/>
      <c r="B4" s="2719" t="s">
        <v>114</v>
      </c>
      <c r="C4" s="2719"/>
      <c r="D4" s="2719"/>
      <c r="E4" s="2972"/>
    </row>
    <row r="5" spans="1:5" ht="15" customHeight="1">
      <c r="A5" s="2709"/>
      <c r="B5" s="3326" t="s">
        <v>3349</v>
      </c>
      <c r="C5" s="3327" t="s">
        <v>3350</v>
      </c>
      <c r="D5" s="3327"/>
      <c r="E5" s="3328"/>
    </row>
    <row r="6" spans="1:5">
      <c r="A6" s="2709"/>
      <c r="B6" s="3326"/>
      <c r="C6" s="3329"/>
      <c r="D6" s="3329"/>
      <c r="E6" s="3330"/>
    </row>
    <row r="7" spans="1:5">
      <c r="A7" s="2709"/>
      <c r="B7" s="3326"/>
      <c r="C7" s="3329"/>
      <c r="D7" s="3329"/>
      <c r="E7" s="3330"/>
    </row>
    <row r="8" spans="1:5">
      <c r="A8" s="2709"/>
      <c r="B8" s="3326"/>
      <c r="C8" s="3329"/>
      <c r="D8" s="3329"/>
      <c r="E8" s="3330"/>
    </row>
    <row r="9" spans="1:5">
      <c r="A9" s="2709"/>
      <c r="B9" s="3326"/>
      <c r="C9" s="3329"/>
      <c r="D9" s="3329"/>
      <c r="E9" s="3330"/>
    </row>
    <row r="10" spans="1:5">
      <c r="A10" s="2709"/>
      <c r="B10" s="3326"/>
      <c r="C10" s="3329"/>
      <c r="D10" s="3329"/>
      <c r="E10" s="3330"/>
    </row>
    <row r="11" spans="1:5">
      <c r="A11" s="2709"/>
      <c r="B11" s="3326"/>
      <c r="C11" s="2760"/>
      <c r="D11" s="2760"/>
      <c r="E11" s="2964"/>
    </row>
    <row r="12" spans="1:5">
      <c r="A12" s="2709"/>
      <c r="B12" s="3326"/>
      <c r="C12" s="2760"/>
      <c r="D12" s="2760"/>
      <c r="E12" s="2965"/>
    </row>
    <row r="13" spans="1:5">
      <c r="A13" s="2709"/>
      <c r="B13" s="3326" t="s">
        <v>3351</v>
      </c>
      <c r="C13" s="2761"/>
      <c r="D13" s="2762"/>
      <c r="E13" s="2965"/>
    </row>
    <row r="14" spans="1:5">
      <c r="A14" s="2709"/>
      <c r="B14" s="3326"/>
      <c r="C14" s="2761"/>
      <c r="D14" s="2762"/>
      <c r="E14" s="2965"/>
    </row>
    <row r="15" spans="1:5">
      <c r="A15" s="2713"/>
      <c r="B15" s="2719"/>
      <c r="C15" s="2719"/>
      <c r="D15" s="2724"/>
      <c r="E15" s="2966"/>
    </row>
    <row r="16" spans="1:5">
      <c r="A16" s="2726" t="s">
        <v>290</v>
      </c>
      <c r="B16" s="2722" t="s">
        <v>115</v>
      </c>
      <c r="C16" s="2722"/>
      <c r="D16" s="2727"/>
      <c r="E16" s="2967" t="s">
        <v>116</v>
      </c>
    </row>
    <row r="17" spans="1:7">
      <c r="A17" s="2729" t="s">
        <v>293</v>
      </c>
      <c r="B17" s="2719" t="s">
        <v>1860</v>
      </c>
      <c r="C17" s="2719"/>
      <c r="D17" s="2719"/>
      <c r="E17" s="2968" t="s">
        <v>1861</v>
      </c>
      <c r="G17" s="2731"/>
    </row>
    <row r="18" spans="1:7">
      <c r="A18" s="2732">
        <v>1</v>
      </c>
      <c r="B18" s="2733" t="s">
        <v>117</v>
      </c>
      <c r="C18" s="2719"/>
      <c r="D18" s="2734"/>
      <c r="E18" s="2969"/>
    </row>
    <row r="19" spans="1:7">
      <c r="A19" s="2732">
        <v>2</v>
      </c>
      <c r="B19" s="2733" t="s">
        <v>118</v>
      </c>
      <c r="C19" s="2719"/>
      <c r="D19" s="2734"/>
      <c r="E19" s="3244">
        <v>38450266</v>
      </c>
      <c r="G19" s="2737"/>
    </row>
    <row r="20" spans="1:7">
      <c r="A20" s="2732">
        <v>3</v>
      </c>
      <c r="B20" s="2733" t="s">
        <v>788</v>
      </c>
      <c r="C20" s="2719"/>
      <c r="D20" s="2734"/>
      <c r="E20" s="2969"/>
      <c r="G20" s="2737"/>
    </row>
    <row r="21" spans="1:7">
      <c r="A21" s="2732">
        <v>4</v>
      </c>
      <c r="B21" s="2733" t="s">
        <v>789</v>
      </c>
      <c r="C21" s="2719"/>
      <c r="D21" s="2734"/>
      <c r="E21" s="2970">
        <v>67126437</v>
      </c>
      <c r="G21" s="2737"/>
    </row>
    <row r="22" spans="1:7">
      <c r="A22" s="2732">
        <v>5</v>
      </c>
      <c r="B22" s="2733" t="s">
        <v>327</v>
      </c>
      <c r="C22" s="2719"/>
      <c r="D22" s="2714"/>
      <c r="E22" s="2970">
        <v>166672</v>
      </c>
      <c r="G22" s="2737"/>
    </row>
    <row r="23" spans="1:7">
      <c r="A23" s="2732">
        <v>6</v>
      </c>
      <c r="B23" s="2733" t="s">
        <v>328</v>
      </c>
      <c r="C23" s="2719"/>
      <c r="D23" s="2714"/>
      <c r="E23" s="2970">
        <v>38835049</v>
      </c>
      <c r="G23" s="2737"/>
    </row>
    <row r="24" spans="1:7">
      <c r="A24" s="2732">
        <v>7</v>
      </c>
      <c r="B24" s="2733" t="s">
        <v>790</v>
      </c>
      <c r="C24" s="2719"/>
      <c r="D24" s="2714"/>
      <c r="E24" s="2970">
        <v>34552516</v>
      </c>
      <c r="G24" s="2737"/>
    </row>
    <row r="25" spans="1:7">
      <c r="A25" s="2732">
        <v>8</v>
      </c>
      <c r="B25" s="2733" t="s">
        <v>791</v>
      </c>
      <c r="C25" s="2719"/>
      <c r="D25" s="2714"/>
      <c r="E25" s="2970">
        <v>0</v>
      </c>
      <c r="G25" s="2737"/>
    </row>
    <row r="26" spans="1:7">
      <c r="A26" s="2732">
        <v>9</v>
      </c>
      <c r="B26" s="2733" t="s">
        <v>792</v>
      </c>
      <c r="C26" s="2719"/>
      <c r="D26" s="2714"/>
      <c r="E26" s="2970">
        <v>135962470</v>
      </c>
      <c r="G26" s="2737"/>
    </row>
    <row r="27" spans="1:7">
      <c r="A27" s="2732">
        <v>10</v>
      </c>
      <c r="B27" s="2733" t="s">
        <v>793</v>
      </c>
      <c r="C27" s="2719"/>
      <c r="D27" s="2714"/>
      <c r="E27" s="2970">
        <v>15003725</v>
      </c>
      <c r="G27" s="2737"/>
    </row>
    <row r="28" spans="1:7">
      <c r="A28" s="2732">
        <v>11</v>
      </c>
      <c r="B28" s="2733" t="s">
        <v>794</v>
      </c>
      <c r="C28" s="2719"/>
      <c r="D28" s="2714"/>
      <c r="E28" s="2973">
        <v>0</v>
      </c>
      <c r="G28" s="2737"/>
    </row>
    <row r="29" spans="1:7">
      <c r="A29" s="2732">
        <v>12</v>
      </c>
      <c r="B29" s="2733" t="s">
        <v>795</v>
      </c>
      <c r="C29" s="2719"/>
      <c r="D29" s="2714"/>
      <c r="E29" s="2970">
        <v>27622991</v>
      </c>
      <c r="G29" s="2737"/>
    </row>
    <row r="30" spans="1:7">
      <c r="A30" s="2732">
        <v>13</v>
      </c>
      <c r="B30" s="2733" t="s">
        <v>796</v>
      </c>
      <c r="C30" s="2719"/>
      <c r="D30" s="2714"/>
      <c r="E30" s="2970">
        <v>-107504009</v>
      </c>
      <c r="G30" s="2737"/>
    </row>
    <row r="31" spans="1:7">
      <c r="A31" s="2732">
        <v>14</v>
      </c>
      <c r="B31" s="2733" t="s">
        <v>797</v>
      </c>
      <c r="C31" s="2719"/>
      <c r="D31" s="2714"/>
      <c r="E31" s="2970">
        <v>63905092</v>
      </c>
      <c r="G31" s="2737"/>
    </row>
    <row r="32" spans="1:7">
      <c r="A32" s="2732">
        <v>15</v>
      </c>
      <c r="B32" s="2733" t="s">
        <v>329</v>
      </c>
      <c r="C32" s="2719"/>
      <c r="D32" s="2714"/>
      <c r="E32" s="2970">
        <v>0</v>
      </c>
      <c r="G32" s="2737"/>
    </row>
    <row r="33" spans="1:7">
      <c r="A33" s="2732">
        <v>16</v>
      </c>
      <c r="B33" s="2733" t="s">
        <v>330</v>
      </c>
      <c r="C33" s="2719"/>
      <c r="D33" s="2714"/>
      <c r="E33" s="2970">
        <v>0</v>
      </c>
      <c r="G33" s="2737"/>
    </row>
    <row r="34" spans="1:7">
      <c r="A34" s="2732">
        <v>17</v>
      </c>
      <c r="B34" s="2733" t="s">
        <v>331</v>
      </c>
      <c r="C34" s="2719"/>
      <c r="D34" s="2714"/>
      <c r="E34" s="2970">
        <v>20633589</v>
      </c>
      <c r="G34" s="2737"/>
    </row>
    <row r="35" spans="1:7">
      <c r="A35" s="2732">
        <v>18</v>
      </c>
      <c r="B35" s="2733" t="s">
        <v>798</v>
      </c>
      <c r="C35" s="2719"/>
      <c r="D35" s="2714"/>
      <c r="E35" s="2970">
        <v>-161555</v>
      </c>
      <c r="G35" s="2737"/>
    </row>
    <row r="36" spans="1:7">
      <c r="A36" s="2732">
        <v>19</v>
      </c>
      <c r="B36" s="2733" t="s">
        <v>799</v>
      </c>
      <c r="C36" s="2719"/>
      <c r="D36" s="2714"/>
      <c r="E36" s="2970">
        <v>0</v>
      </c>
      <c r="G36" s="2737"/>
    </row>
    <row r="37" spans="1:7">
      <c r="A37" s="2732">
        <v>20</v>
      </c>
      <c r="B37" s="2733" t="s">
        <v>4554</v>
      </c>
      <c r="C37" s="2719"/>
      <c r="D37" s="2714"/>
      <c r="E37" s="2970">
        <v>-109442931.03</v>
      </c>
      <c r="G37" s="2737"/>
    </row>
    <row r="38" spans="1:7">
      <c r="A38" s="2732">
        <v>21</v>
      </c>
      <c r="B38" s="2733"/>
      <c r="C38" s="2719"/>
      <c r="D38" s="2714"/>
      <c r="E38" s="2974"/>
    </row>
    <row r="39" spans="1:7">
      <c r="A39" s="2732">
        <v>22</v>
      </c>
      <c r="B39" s="2733"/>
      <c r="C39" s="2719"/>
      <c r="D39" s="2714"/>
      <c r="E39" s="2974"/>
    </row>
    <row r="40" spans="1:7">
      <c r="A40" s="2732">
        <v>23</v>
      </c>
      <c r="B40" s="2733"/>
      <c r="C40" s="2719"/>
      <c r="D40" s="2714"/>
      <c r="E40" s="2974"/>
    </row>
    <row r="41" spans="1:7">
      <c r="A41" s="2732">
        <v>24</v>
      </c>
      <c r="B41" s="2733"/>
      <c r="C41" s="2719"/>
      <c r="D41" s="2714"/>
      <c r="E41" s="2974"/>
    </row>
    <row r="42" spans="1:7">
      <c r="A42" s="2732">
        <v>25</v>
      </c>
      <c r="B42" s="2733"/>
      <c r="C42" s="2719"/>
      <c r="D42" s="2714"/>
      <c r="E42" s="2974"/>
    </row>
    <row r="43" spans="1:7">
      <c r="A43" s="2732">
        <v>26</v>
      </c>
      <c r="B43" s="2733" t="s">
        <v>620</v>
      </c>
      <c r="C43" s="2719"/>
      <c r="D43" s="2714"/>
      <c r="E43" s="2974">
        <v>225473421.97</v>
      </c>
    </row>
    <row r="44" spans="1:7">
      <c r="A44" s="2732">
        <v>27</v>
      </c>
      <c r="B44" s="2733"/>
      <c r="C44" s="2719"/>
      <c r="D44" s="2714"/>
      <c r="E44" s="2974"/>
    </row>
    <row r="45" spans="1:7">
      <c r="A45" s="2732">
        <v>28</v>
      </c>
      <c r="B45" s="2733" t="s">
        <v>621</v>
      </c>
      <c r="C45" s="2719"/>
      <c r="D45" s="2714"/>
      <c r="E45" s="2974"/>
    </row>
    <row r="46" spans="1:7">
      <c r="A46" s="2732">
        <v>29</v>
      </c>
      <c r="B46" s="2733" t="s">
        <v>622</v>
      </c>
      <c r="C46" s="2719"/>
      <c r="D46" s="2714"/>
      <c r="E46" s="2974"/>
    </row>
    <row r="47" spans="1:7">
      <c r="A47" s="2732">
        <v>30</v>
      </c>
      <c r="B47" s="2733" t="s">
        <v>623</v>
      </c>
      <c r="C47" s="2719"/>
      <c r="D47" s="2714"/>
      <c r="E47" s="2970">
        <v>-223835401</v>
      </c>
    </row>
    <row r="48" spans="1:7">
      <c r="A48" s="2732">
        <v>31</v>
      </c>
      <c r="B48" s="2733" t="s">
        <v>1311</v>
      </c>
      <c r="C48" s="2719"/>
      <c r="D48" s="2714"/>
      <c r="E48" s="2970">
        <v>0</v>
      </c>
    </row>
    <row r="49" spans="1:7">
      <c r="A49" s="2732">
        <v>32</v>
      </c>
      <c r="B49" s="2733" t="s">
        <v>1312</v>
      </c>
      <c r="C49" s="2719"/>
      <c r="D49" s="2714"/>
      <c r="E49" s="2970">
        <v>0</v>
      </c>
    </row>
    <row r="50" spans="1:7">
      <c r="A50" s="2732">
        <v>33</v>
      </c>
      <c r="B50" s="2733" t="s">
        <v>1313</v>
      </c>
      <c r="C50" s="2719"/>
      <c r="D50" s="2714"/>
      <c r="E50" s="2970">
        <v>0</v>
      </c>
    </row>
    <row r="51" spans="1:7">
      <c r="A51" s="2732">
        <v>34</v>
      </c>
      <c r="B51" s="2733" t="s">
        <v>798</v>
      </c>
      <c r="C51" s="2719"/>
      <c r="D51" s="2714"/>
      <c r="E51" s="2970">
        <v>161555</v>
      </c>
    </row>
    <row r="52" spans="1:7">
      <c r="A52" s="2732">
        <v>35</v>
      </c>
      <c r="B52" s="2733" t="s">
        <v>4743</v>
      </c>
      <c r="C52" s="2719"/>
      <c r="D52" s="2714"/>
      <c r="E52" s="2970">
        <v>-5285507.9700000007</v>
      </c>
    </row>
    <row r="53" spans="1:7">
      <c r="A53" s="2732">
        <v>36</v>
      </c>
      <c r="B53" s="2733"/>
      <c r="C53" s="2719"/>
      <c r="D53" s="2714"/>
      <c r="E53" s="2970"/>
    </row>
    <row r="54" spans="1:7">
      <c r="A54" s="2732">
        <v>37</v>
      </c>
      <c r="B54" s="2733"/>
      <c r="C54" s="2719"/>
      <c r="D54" s="2714"/>
      <c r="E54" s="2974"/>
    </row>
    <row r="55" spans="1:7">
      <c r="A55" s="2732">
        <v>38</v>
      </c>
      <c r="B55" s="2733" t="s">
        <v>233</v>
      </c>
      <c r="C55" s="2719"/>
      <c r="D55" s="2714"/>
      <c r="E55" s="2974">
        <v>-229282463.97</v>
      </c>
      <c r="G55" s="2739"/>
    </row>
    <row r="56" spans="1:7">
      <c r="A56" s="2732">
        <v>39</v>
      </c>
      <c r="B56" s="2733"/>
      <c r="C56" s="2719"/>
      <c r="D56" s="2714"/>
      <c r="E56" s="2969"/>
    </row>
    <row r="57" spans="1:7">
      <c r="A57" s="2732">
        <v>40</v>
      </c>
      <c r="B57" s="2733" t="s">
        <v>234</v>
      </c>
      <c r="C57" s="2719"/>
      <c r="D57" s="2714"/>
      <c r="E57" s="2974"/>
    </row>
    <row r="58" spans="1:7">
      <c r="A58" s="2732">
        <v>41</v>
      </c>
      <c r="B58" s="2733" t="s">
        <v>1424</v>
      </c>
      <c r="C58" s="2719"/>
      <c r="D58" s="2714"/>
      <c r="E58" s="2974"/>
    </row>
    <row r="59" spans="1:7">
      <c r="A59" s="2732">
        <v>42</v>
      </c>
      <c r="B59" s="2733"/>
      <c r="C59" s="2719"/>
      <c r="D59" s="2714"/>
      <c r="E59" s="2974"/>
    </row>
    <row r="60" spans="1:7">
      <c r="A60" s="2732">
        <v>43</v>
      </c>
      <c r="B60" s="2733" t="s">
        <v>431</v>
      </c>
      <c r="C60" s="2719"/>
      <c r="D60" s="2714"/>
      <c r="E60" s="2974"/>
    </row>
    <row r="61" spans="1:7">
      <c r="A61" s="2732">
        <v>44</v>
      </c>
      <c r="B61" s="2733" t="s">
        <v>432</v>
      </c>
      <c r="C61" s="2719"/>
      <c r="D61" s="2714"/>
      <c r="E61" s="2974"/>
    </row>
    <row r="62" spans="1:7">
      <c r="A62" s="2732">
        <v>45</v>
      </c>
      <c r="B62" s="2733" t="s">
        <v>433</v>
      </c>
      <c r="C62" s="2719"/>
      <c r="D62" s="2714"/>
      <c r="E62" s="2969"/>
    </row>
    <row r="63" spans="1:7">
      <c r="A63" s="2732">
        <v>46</v>
      </c>
      <c r="B63" s="2733" t="s">
        <v>434</v>
      </c>
      <c r="C63" s="2719"/>
      <c r="D63" s="2714"/>
      <c r="E63" s="2974"/>
    </row>
    <row r="64" spans="1:7">
      <c r="A64" s="2732">
        <v>47</v>
      </c>
      <c r="B64" s="2733"/>
      <c r="C64" s="2719"/>
      <c r="D64" s="2714"/>
      <c r="E64" s="2974"/>
    </row>
    <row r="65" spans="1:5">
      <c r="A65" s="2732">
        <v>48</v>
      </c>
      <c r="B65" s="2733" t="s">
        <v>435</v>
      </c>
      <c r="C65" s="2719"/>
      <c r="D65" s="2714"/>
      <c r="E65" s="2974"/>
    </row>
    <row r="66" spans="1:5" ht="15.75" thickBot="1">
      <c r="A66" s="2740">
        <v>49</v>
      </c>
      <c r="B66" s="2741" t="s">
        <v>436</v>
      </c>
      <c r="C66" s="2742"/>
      <c r="D66" s="2743"/>
      <c r="E66" s="2975"/>
    </row>
    <row r="67" spans="1:5">
      <c r="A67" s="2745"/>
      <c r="B67" s="2746"/>
      <c r="C67" s="2747"/>
      <c r="D67" s="2745"/>
      <c r="E67" s="2748"/>
    </row>
    <row r="68" spans="1:5">
      <c r="A68" s="2723" t="s">
        <v>281</v>
      </c>
      <c r="B68" s="2749"/>
      <c r="C68" s="2722"/>
      <c r="D68" s="2749"/>
      <c r="E68" s="2750"/>
    </row>
    <row r="69" spans="1:5">
      <c r="A69" s="2723"/>
      <c r="B69" s="2749"/>
      <c r="C69" s="2722"/>
      <c r="D69" s="2749"/>
      <c r="E69" s="2750"/>
    </row>
    <row r="70" spans="1:5" ht="15.75" thickBot="1">
      <c r="A70" s="2722" t="s">
        <v>437</v>
      </c>
      <c r="B70" s="2727"/>
      <c r="C70" s="2722"/>
      <c r="D70" s="2722"/>
      <c r="E70" s="2751"/>
    </row>
    <row r="71" spans="1:5">
      <c r="A71" s="2703"/>
      <c r="B71" s="2704" t="s">
        <v>394</v>
      </c>
      <c r="C71" s="2705" t="s">
        <v>377</v>
      </c>
      <c r="D71" s="2706" t="s">
        <v>396</v>
      </c>
      <c r="E71" s="2707" t="s">
        <v>397</v>
      </c>
    </row>
    <row r="72" spans="1:5">
      <c r="A72" s="2709"/>
      <c r="B72" s="925" t="s">
        <v>4729</v>
      </c>
      <c r="C72" s="2710" t="s">
        <v>420</v>
      </c>
      <c r="D72" s="2711" t="s">
        <v>398</v>
      </c>
      <c r="E72" s="2712"/>
    </row>
    <row r="73" spans="1:5">
      <c r="A73" s="2713"/>
      <c r="B73" s="2714"/>
      <c r="C73" s="2715" t="s">
        <v>287</v>
      </c>
      <c r="D73" s="2716" t="s">
        <v>4855</v>
      </c>
      <c r="E73" s="2717" t="s">
        <v>4567</v>
      </c>
    </row>
    <row r="74" spans="1:5">
      <c r="A74" s="2718"/>
      <c r="B74" s="2719" t="s">
        <v>438</v>
      </c>
      <c r="C74" s="2719"/>
      <c r="D74" s="2719"/>
      <c r="E74" s="2720"/>
    </row>
    <row r="75" spans="1:5">
      <c r="A75" s="2752" t="s">
        <v>3352</v>
      </c>
      <c r="B75" s="2753" t="s">
        <v>3353</v>
      </c>
      <c r="C75" s="2753" t="s">
        <v>439</v>
      </c>
      <c r="D75" s="2723"/>
      <c r="E75" s="2754"/>
    </row>
    <row r="76" spans="1:5">
      <c r="A76" s="2755"/>
      <c r="B76" s="3331" t="s">
        <v>2106</v>
      </c>
      <c r="C76" s="2753" t="s">
        <v>440</v>
      </c>
      <c r="D76" s="2723"/>
      <c r="E76" s="2754"/>
    </row>
    <row r="77" spans="1:5">
      <c r="A77" s="2709"/>
      <c r="B77" s="3331"/>
      <c r="C77" s="2753" t="s">
        <v>441</v>
      </c>
      <c r="D77" s="2723"/>
      <c r="E77" s="2754"/>
    </row>
    <row r="78" spans="1:5">
      <c r="A78" s="2709"/>
      <c r="B78" s="3331"/>
      <c r="C78" s="2753" t="s">
        <v>442</v>
      </c>
      <c r="D78" s="2723"/>
      <c r="E78" s="2756"/>
    </row>
    <row r="79" spans="1:5">
      <c r="A79" s="2709"/>
      <c r="B79" s="2722"/>
      <c r="C79" s="2753" t="s">
        <v>443</v>
      </c>
      <c r="D79" s="2723"/>
      <c r="E79" s="2754"/>
    </row>
    <row r="80" spans="1:5">
      <c r="A80" s="2709"/>
      <c r="B80" s="3331" t="s">
        <v>2530</v>
      </c>
      <c r="C80" s="2753" t="s">
        <v>42</v>
      </c>
      <c r="D80" s="2723"/>
      <c r="E80" s="2976"/>
    </row>
    <row r="81" spans="1:5">
      <c r="A81" s="2709"/>
      <c r="B81" s="3331"/>
      <c r="C81" s="3332" t="s">
        <v>43</v>
      </c>
      <c r="D81" s="3332"/>
      <c r="E81" s="3333"/>
    </row>
    <row r="82" spans="1:5">
      <c r="A82" s="2709"/>
      <c r="B82" s="3331"/>
      <c r="C82" s="3332"/>
      <c r="D82" s="3332"/>
      <c r="E82" s="3333"/>
    </row>
    <row r="83" spans="1:5">
      <c r="A83" s="2709"/>
      <c r="B83" s="3331"/>
      <c r="C83" s="2722"/>
      <c r="D83" s="2723"/>
      <c r="E83" s="2721"/>
    </row>
    <row r="84" spans="1:5">
      <c r="A84" s="2709"/>
      <c r="B84" s="3331"/>
      <c r="C84" s="2722"/>
      <c r="D84" s="2723"/>
      <c r="E84" s="2721"/>
    </row>
    <row r="85" spans="1:5">
      <c r="A85" s="2713"/>
      <c r="B85" s="2719"/>
      <c r="C85" s="2719"/>
      <c r="D85" s="2724"/>
      <c r="E85" s="2725"/>
    </row>
    <row r="86" spans="1:5">
      <c r="A86" s="2726" t="s">
        <v>290</v>
      </c>
      <c r="B86" s="2722" t="s">
        <v>44</v>
      </c>
      <c r="C86" s="2722"/>
      <c r="D86" s="2727"/>
      <c r="E86" s="2728" t="s">
        <v>116</v>
      </c>
    </row>
    <row r="87" spans="1:5">
      <c r="A87" s="2729" t="s">
        <v>293</v>
      </c>
      <c r="B87" s="2719" t="s">
        <v>1860</v>
      </c>
      <c r="C87" s="2719"/>
      <c r="D87" s="2719"/>
      <c r="E87" s="2730" t="s">
        <v>1861</v>
      </c>
    </row>
    <row r="88" spans="1:5">
      <c r="A88" s="2732">
        <v>50</v>
      </c>
      <c r="B88" s="2733" t="s">
        <v>45</v>
      </c>
      <c r="C88" s="2719"/>
      <c r="D88" s="2734"/>
      <c r="E88" s="2736"/>
    </row>
    <row r="89" spans="1:5">
      <c r="A89" s="2732">
        <v>51</v>
      </c>
      <c r="B89" s="2733" t="s">
        <v>46</v>
      </c>
      <c r="C89" s="2719"/>
      <c r="D89" s="2734"/>
      <c r="E89" s="2738"/>
    </row>
    <row r="90" spans="1:5">
      <c r="A90" s="2732">
        <v>52</v>
      </c>
      <c r="B90" s="2733"/>
      <c r="C90" s="2719"/>
      <c r="D90" s="2734"/>
      <c r="E90" s="2738"/>
    </row>
    <row r="91" spans="1:5">
      <c r="A91" s="2732">
        <v>53</v>
      </c>
      <c r="B91" s="2733" t="s">
        <v>2107</v>
      </c>
      <c r="C91" s="2719"/>
      <c r="D91" s="2734"/>
      <c r="E91" s="2738"/>
    </row>
    <row r="92" spans="1:5">
      <c r="A92" s="2732">
        <v>54</v>
      </c>
      <c r="B92" s="2733" t="s">
        <v>2108</v>
      </c>
      <c r="C92" s="2719"/>
      <c r="D92" s="2714"/>
      <c r="E92" s="2738"/>
    </row>
    <row r="93" spans="1:5">
      <c r="A93" s="2732">
        <v>55</v>
      </c>
      <c r="B93" s="2733" t="s">
        <v>2109</v>
      </c>
      <c r="C93" s="2719"/>
      <c r="D93" s="2714"/>
      <c r="E93" s="2738"/>
    </row>
    <row r="94" spans="1:5">
      <c r="A94" s="2732">
        <v>56</v>
      </c>
      <c r="B94" s="2733" t="s">
        <v>2110</v>
      </c>
      <c r="C94" s="2719"/>
      <c r="D94" s="2714"/>
      <c r="E94" s="2738"/>
    </row>
    <row r="95" spans="1:5" ht="15.75">
      <c r="A95" s="2732">
        <v>57</v>
      </c>
      <c r="B95" s="2733" t="s">
        <v>2111</v>
      </c>
      <c r="C95" s="2719"/>
      <c r="D95" s="2714"/>
      <c r="E95" s="2757"/>
    </row>
    <row r="96" spans="1:5">
      <c r="A96" s="2732">
        <v>58</v>
      </c>
      <c r="B96" s="2733" t="s">
        <v>4744</v>
      </c>
      <c r="C96" s="2719"/>
      <c r="D96" s="2714"/>
      <c r="E96" s="2738">
        <v>6069324</v>
      </c>
    </row>
    <row r="97" spans="1:5">
      <c r="A97" s="2732">
        <v>59</v>
      </c>
      <c r="B97" s="2733"/>
      <c r="C97" s="2719"/>
      <c r="D97" s="2714"/>
      <c r="E97" s="2738"/>
    </row>
    <row r="98" spans="1:5">
      <c r="A98" s="2732">
        <v>60</v>
      </c>
      <c r="B98" s="2733" t="s">
        <v>2112</v>
      </c>
      <c r="C98" s="2719"/>
      <c r="D98" s="2714"/>
      <c r="E98" s="2735"/>
    </row>
    <row r="99" spans="1:5">
      <c r="A99" s="2732">
        <v>61</v>
      </c>
      <c r="B99" s="2733" t="s">
        <v>2113</v>
      </c>
      <c r="C99" s="2719"/>
      <c r="D99" s="2714"/>
      <c r="E99" s="2738">
        <v>-223213139.97</v>
      </c>
    </row>
    <row r="100" spans="1:5">
      <c r="A100" s="2732">
        <v>62</v>
      </c>
      <c r="B100" s="2733"/>
      <c r="C100" s="2719"/>
      <c r="D100" s="2714"/>
      <c r="E100" s="2735"/>
    </row>
    <row r="101" spans="1:5">
      <c r="A101" s="2732">
        <v>63</v>
      </c>
      <c r="B101" s="2733" t="s">
        <v>768</v>
      </c>
      <c r="C101" s="2719"/>
      <c r="D101" s="2714"/>
      <c r="E101" s="2735"/>
    </row>
    <row r="102" spans="1:5">
      <c r="A102" s="2732">
        <v>64</v>
      </c>
      <c r="B102" s="2733" t="s">
        <v>769</v>
      </c>
      <c r="C102" s="2719"/>
      <c r="D102" s="2714"/>
      <c r="E102" s="2735"/>
    </row>
    <row r="103" spans="1:5">
      <c r="A103" s="2732">
        <v>65</v>
      </c>
      <c r="B103" s="2733" t="s">
        <v>770</v>
      </c>
      <c r="C103" s="2719"/>
      <c r="D103" s="2714"/>
      <c r="E103" s="2738"/>
    </row>
    <row r="104" spans="1:5">
      <c r="A104" s="2732">
        <v>66</v>
      </c>
      <c r="B104" s="2733" t="s">
        <v>771</v>
      </c>
      <c r="C104" s="2719"/>
      <c r="D104" s="2714"/>
      <c r="E104" s="2738"/>
    </row>
    <row r="105" spans="1:5">
      <c r="A105" s="2732">
        <v>67</v>
      </c>
      <c r="B105" s="2733" t="s">
        <v>772</v>
      </c>
      <c r="C105" s="2719"/>
      <c r="D105" s="2714"/>
      <c r="E105" s="2738"/>
    </row>
    <row r="106" spans="1:5">
      <c r="A106" s="2732">
        <v>68</v>
      </c>
      <c r="B106" s="2733"/>
      <c r="C106" s="2719"/>
      <c r="D106" s="2714"/>
      <c r="E106" s="2738">
        <v>0</v>
      </c>
    </row>
    <row r="107" spans="1:5">
      <c r="A107" s="2732">
        <v>69</v>
      </c>
      <c r="B107" s="2733"/>
      <c r="C107" s="2719"/>
      <c r="D107" s="2714"/>
      <c r="E107" s="2738"/>
    </row>
    <row r="108" spans="1:5">
      <c r="A108" s="2732">
        <v>70</v>
      </c>
      <c r="B108" s="2733" t="s">
        <v>773</v>
      </c>
      <c r="C108" s="2719"/>
      <c r="D108" s="2714"/>
      <c r="E108" s="2738"/>
    </row>
    <row r="109" spans="1:5">
      <c r="A109" s="2732">
        <v>71</v>
      </c>
      <c r="B109" s="2733"/>
      <c r="C109" s="2719"/>
      <c r="D109" s="2714"/>
      <c r="E109" s="2738"/>
    </row>
    <row r="110" spans="1:5">
      <c r="A110" s="2732">
        <v>72</v>
      </c>
      <c r="B110" s="2733"/>
      <c r="C110" s="2719"/>
      <c r="D110" s="2714"/>
      <c r="E110" s="2738"/>
    </row>
    <row r="111" spans="1:5">
      <c r="A111" s="2732">
        <v>73</v>
      </c>
      <c r="B111" s="2733"/>
      <c r="C111" s="2719"/>
      <c r="D111" s="2714"/>
      <c r="E111" s="2738"/>
    </row>
    <row r="112" spans="1:5">
      <c r="A112" s="2732">
        <v>74</v>
      </c>
      <c r="B112" s="2733" t="s">
        <v>774</v>
      </c>
      <c r="C112" s="2719"/>
      <c r="D112" s="2714"/>
      <c r="E112" s="2738">
        <v>0</v>
      </c>
    </row>
    <row r="113" spans="1:5">
      <c r="A113" s="2732">
        <v>75</v>
      </c>
      <c r="B113" s="2733"/>
      <c r="C113" s="2719"/>
      <c r="D113" s="2714"/>
      <c r="E113" s="2738"/>
    </row>
    <row r="114" spans="1:5">
      <c r="A114" s="2732">
        <v>76</v>
      </c>
      <c r="B114" s="2733" t="s">
        <v>775</v>
      </c>
      <c r="C114" s="2719"/>
      <c r="D114" s="2714"/>
      <c r="E114" s="2735"/>
    </row>
    <row r="115" spans="1:5">
      <c r="A115" s="2732">
        <v>77</v>
      </c>
      <c r="B115" s="2733" t="s">
        <v>776</v>
      </c>
      <c r="C115" s="2719"/>
      <c r="D115" s="2714"/>
      <c r="E115" s="2738"/>
    </row>
    <row r="116" spans="1:5">
      <c r="A116" s="2732">
        <v>78</v>
      </c>
      <c r="B116" s="2733" t="s">
        <v>771</v>
      </c>
      <c r="C116" s="2719"/>
      <c r="D116" s="2714"/>
      <c r="E116" s="2738"/>
    </row>
    <row r="117" spans="1:5">
      <c r="A117" s="2732">
        <v>79</v>
      </c>
      <c r="B117" s="2733" t="s">
        <v>772</v>
      </c>
      <c r="C117" s="2719"/>
      <c r="D117" s="2714"/>
      <c r="E117" s="2738"/>
    </row>
    <row r="118" spans="1:5">
      <c r="A118" s="2732">
        <v>80</v>
      </c>
      <c r="B118" s="2733" t="s">
        <v>800</v>
      </c>
      <c r="C118" s="2719"/>
      <c r="D118" s="2714"/>
      <c r="E118" s="2738"/>
    </row>
    <row r="119" spans="1:5">
      <c r="A119" s="2732">
        <v>81</v>
      </c>
      <c r="B119" s="2733"/>
      <c r="C119" s="2719"/>
      <c r="D119" s="2714"/>
      <c r="E119" s="2738"/>
    </row>
    <row r="120" spans="1:5">
      <c r="A120" s="2732">
        <v>82</v>
      </c>
      <c r="B120" s="2733" t="s">
        <v>777</v>
      </c>
      <c r="C120" s="2719"/>
      <c r="D120" s="2714"/>
      <c r="E120" s="2738"/>
    </row>
    <row r="121" spans="1:5">
      <c r="A121" s="2732">
        <v>83</v>
      </c>
      <c r="B121" s="2733"/>
      <c r="C121" s="2719"/>
      <c r="D121" s="2714"/>
      <c r="E121" s="2738"/>
    </row>
    <row r="122" spans="1:5">
      <c r="A122" s="2732">
        <v>84</v>
      </c>
      <c r="B122" s="2733" t="s">
        <v>778</v>
      </c>
      <c r="C122" s="2719"/>
      <c r="D122" s="2714"/>
      <c r="E122" s="2738">
        <v>0</v>
      </c>
    </row>
    <row r="123" spans="1:5">
      <c r="A123" s="2732">
        <v>85</v>
      </c>
      <c r="B123" s="2733" t="s">
        <v>779</v>
      </c>
      <c r="C123" s="2719"/>
      <c r="D123" s="2714"/>
      <c r="E123" s="2738">
        <v>0</v>
      </c>
    </row>
    <row r="124" spans="1:5">
      <c r="A124" s="2732">
        <v>86</v>
      </c>
      <c r="B124" s="2733" t="s">
        <v>780</v>
      </c>
      <c r="C124" s="2719"/>
      <c r="D124" s="2714"/>
      <c r="E124" s="2735"/>
    </row>
    <row r="125" spans="1:5">
      <c r="A125" s="2732">
        <v>87</v>
      </c>
      <c r="B125" s="2733" t="s">
        <v>781</v>
      </c>
      <c r="C125" s="2719"/>
      <c r="D125" s="2714"/>
      <c r="E125" s="2738">
        <v>0</v>
      </c>
    </row>
    <row r="126" spans="1:5">
      <c r="A126" s="2732">
        <v>88</v>
      </c>
      <c r="B126" s="2733"/>
      <c r="C126" s="2719"/>
      <c r="D126" s="2714"/>
      <c r="E126" s="2738"/>
    </row>
    <row r="127" spans="1:5">
      <c r="A127" s="2732">
        <v>89</v>
      </c>
      <c r="B127" s="2733" t="s">
        <v>782</v>
      </c>
      <c r="C127" s="2719"/>
      <c r="D127" s="2714"/>
      <c r="E127" s="2735"/>
    </row>
    <row r="128" spans="1:5">
      <c r="A128" s="2732">
        <v>90</v>
      </c>
      <c r="B128" s="2733" t="s">
        <v>783</v>
      </c>
      <c r="C128" s="2719"/>
      <c r="D128" s="2714"/>
      <c r="E128" s="2738">
        <v>2260282</v>
      </c>
    </row>
    <row r="129" spans="1:6">
      <c r="A129" s="2732">
        <v>91</v>
      </c>
      <c r="B129" s="2733"/>
      <c r="C129" s="2719"/>
      <c r="D129" s="2714"/>
      <c r="E129" s="2735"/>
    </row>
    <row r="130" spans="1:6">
      <c r="A130" s="2732">
        <v>92</v>
      </c>
      <c r="B130" s="2733" t="s">
        <v>784</v>
      </c>
      <c r="C130" s="2719"/>
      <c r="D130" s="2714"/>
      <c r="E130" s="2738">
        <v>4648170</v>
      </c>
    </row>
    <row r="131" spans="1:6">
      <c r="A131" s="2732">
        <v>93</v>
      </c>
      <c r="B131" s="2733"/>
      <c r="C131" s="2719"/>
      <c r="D131" s="2714"/>
      <c r="E131" s="2735"/>
    </row>
    <row r="132" spans="1:6" ht="15.75" thickBot="1">
      <c r="A132" s="2740">
        <v>94</v>
      </c>
      <c r="B132" s="2741" t="s">
        <v>785</v>
      </c>
      <c r="C132" s="2742"/>
      <c r="D132" s="2743"/>
      <c r="E132" s="2744">
        <v>6908452</v>
      </c>
    </row>
    <row r="133" spans="1:6">
      <c r="A133" s="2723" t="s">
        <v>3422</v>
      </c>
      <c r="B133" s="2722"/>
      <c r="C133" s="2749"/>
      <c r="D133" s="2749"/>
      <c r="E133" s="2750"/>
    </row>
    <row r="134" spans="1:6">
      <c r="A134" s="2722" t="s">
        <v>786</v>
      </c>
      <c r="B134" s="2722"/>
      <c r="C134" s="2722"/>
      <c r="D134" s="2722"/>
    </row>
    <row r="135" spans="1:6">
      <c r="A135" s="2723"/>
      <c r="B135" s="2723"/>
      <c r="C135" s="2723"/>
      <c r="D135" s="3226"/>
      <c r="E135" s="3227"/>
      <c r="F135" s="3228"/>
    </row>
    <row r="136" spans="1:6">
      <c r="A136" s="2758"/>
      <c r="B136" s="2758"/>
      <c r="C136" s="2758"/>
      <c r="D136" s="3229"/>
      <c r="E136" s="2731"/>
      <c r="F136" s="2731"/>
    </row>
    <row r="137" spans="1:6">
      <c r="A137" s="2723"/>
      <c r="B137" s="2722"/>
      <c r="C137" s="2749"/>
      <c r="D137" s="3230"/>
      <c r="E137" s="3231"/>
      <c r="F137" s="3231"/>
    </row>
    <row r="138" spans="1:6">
      <c r="A138" s="2723"/>
      <c r="B138" s="2722"/>
      <c r="C138" s="2749"/>
      <c r="D138" s="2745"/>
      <c r="E138" s="3232"/>
      <c r="F138" s="3228"/>
    </row>
    <row r="139" spans="1:6">
      <c r="A139" s="2723"/>
      <c r="B139" s="2722"/>
      <c r="C139" s="2749"/>
      <c r="D139" s="3230"/>
      <c r="E139" s="2759"/>
      <c r="F139" s="3228"/>
    </row>
    <row r="140" spans="1:6">
      <c r="A140" s="2723"/>
      <c r="B140" s="2722"/>
      <c r="C140" s="2749"/>
      <c r="D140" s="3230"/>
      <c r="E140" s="2759"/>
      <c r="F140" s="3228"/>
    </row>
    <row r="141" spans="1:6">
      <c r="A141" s="2723"/>
      <c r="B141" s="2722"/>
      <c r="C141" s="2749"/>
      <c r="D141" s="3230"/>
      <c r="E141" s="3233"/>
      <c r="F141" s="3228"/>
    </row>
    <row r="142" spans="1:6">
      <c r="A142" s="2749"/>
      <c r="B142" s="2749"/>
      <c r="C142" s="2749"/>
      <c r="D142" s="3230"/>
      <c r="E142" s="3234"/>
      <c r="F142" s="3228"/>
    </row>
    <row r="143" spans="1:6">
      <c r="A143" s="2749"/>
      <c r="B143" s="2749"/>
      <c r="C143" s="2749"/>
      <c r="D143" s="2745"/>
      <c r="E143" s="3235"/>
      <c r="F143" s="3228"/>
    </row>
    <row r="144" spans="1:6">
      <c r="A144" s="2749"/>
      <c r="B144" s="2749"/>
      <c r="C144" s="2749"/>
      <c r="D144" s="2745"/>
      <c r="E144" s="3235"/>
      <c r="F144" s="3228"/>
    </row>
    <row r="145" spans="1:6">
      <c r="A145" s="2749"/>
      <c r="B145" s="2749"/>
      <c r="C145" s="2749"/>
      <c r="D145" s="2745"/>
      <c r="E145" s="3235"/>
      <c r="F145" s="3228"/>
    </row>
    <row r="146" spans="1:6">
      <c r="A146" s="2749"/>
      <c r="B146" s="2749"/>
      <c r="C146" s="2749"/>
      <c r="D146" s="2749"/>
      <c r="E146" s="2750"/>
    </row>
    <row r="147" spans="1:6">
      <c r="A147" s="2749"/>
      <c r="B147" s="2749"/>
      <c r="C147" s="2749"/>
      <c r="D147" s="2749"/>
      <c r="E147" s="2750"/>
    </row>
    <row r="148" spans="1:6">
      <c r="A148" s="2749"/>
      <c r="B148" s="2749"/>
      <c r="C148" s="2749"/>
      <c r="D148" s="2749"/>
      <c r="E148" s="2750"/>
    </row>
    <row r="149" spans="1:6">
      <c r="A149" s="2749"/>
      <c r="B149" s="2749"/>
      <c r="C149" s="2749"/>
      <c r="D149" s="2749"/>
      <c r="E149" s="2750"/>
    </row>
  </sheetData>
  <mergeCells count="6">
    <mergeCell ref="B5:B12"/>
    <mergeCell ref="C5:E10"/>
    <mergeCell ref="B13:B14"/>
    <mergeCell ref="B76:B78"/>
    <mergeCell ref="B80:B84"/>
    <mergeCell ref="C81:E82"/>
  </mergeCells>
  <pageMargins left="0.75" right="0.75" top="1" bottom="1" header="0.5" footer="0.5"/>
  <pageSetup scale="62" orientation="portrait" r:id="rId1"/>
  <headerFooter alignWithMargins="0"/>
  <rowBreaks count="1" manualBreakCount="1">
    <brk id="70" max="4"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0"/>
  <sheetViews>
    <sheetView zoomScale="70" zoomScaleNormal="70" workbookViewId="0">
      <selection activeCell="I141" sqref="I141"/>
    </sheetView>
  </sheetViews>
  <sheetFormatPr defaultColWidth="9.6640625" defaultRowHeight="15"/>
  <cols>
    <col min="1" max="1" width="6.6640625" style="234" customWidth="1"/>
    <col min="2" max="2" width="45.77734375" style="234" customWidth="1"/>
    <col min="3" max="3" width="4.6640625" style="234" customWidth="1"/>
    <col min="4" max="4" width="3.6640625" style="234" customWidth="1"/>
    <col min="5" max="5" width="5.88671875" style="234" customWidth="1"/>
    <col min="6" max="6" width="19.88671875" style="234" customWidth="1"/>
    <col min="7" max="7" width="18.44140625" style="234" bestFit="1" customWidth="1"/>
    <col min="8" max="8" width="32.44140625" style="234" customWidth="1"/>
    <col min="9" max="9" width="10.5546875" style="234" bestFit="1" customWidth="1"/>
    <col min="10" max="10" width="26.109375" style="234" customWidth="1"/>
    <col min="11" max="12" width="9.6640625" style="234"/>
    <col min="13" max="13" width="21" style="234" customWidth="1"/>
    <col min="14" max="16384" width="9.6640625" style="234"/>
  </cols>
  <sheetData>
    <row r="1" spans="1:8">
      <c r="A1" s="2220"/>
      <c r="B1" s="2221" t="s">
        <v>394</v>
      </c>
      <c r="C1" s="2222" t="s">
        <v>377</v>
      </c>
      <c r="D1" s="2223"/>
      <c r="E1" s="2223"/>
      <c r="F1" s="2221"/>
      <c r="G1" s="2221" t="s">
        <v>396</v>
      </c>
      <c r="H1" s="2224" t="s">
        <v>284</v>
      </c>
    </row>
    <row r="2" spans="1:8">
      <c r="A2" s="904"/>
      <c r="B2" s="925" t="s">
        <v>4729</v>
      </c>
      <c r="C2" s="2225" t="s">
        <v>378</v>
      </c>
      <c r="D2" s="2226" t="s">
        <v>4538</v>
      </c>
      <c r="E2" s="2226" t="s">
        <v>380</v>
      </c>
      <c r="F2" s="1742"/>
      <c r="G2" s="2227" t="s">
        <v>398</v>
      </c>
      <c r="H2" s="906"/>
    </row>
    <row r="3" spans="1:8" ht="15" customHeight="1">
      <c r="A3" s="2228"/>
      <c r="B3" s="2229"/>
      <c r="C3" s="2230" t="s">
        <v>381</v>
      </c>
      <c r="D3" s="2229" t="s">
        <v>379</v>
      </c>
      <c r="E3" s="2229" t="s">
        <v>382</v>
      </c>
      <c r="F3" s="2231"/>
      <c r="G3" s="2370" t="s">
        <v>4855</v>
      </c>
      <c r="H3" s="2277" t="s">
        <v>4567</v>
      </c>
    </row>
    <row r="4" spans="1:8" ht="15" customHeight="1">
      <c r="A4" s="2234" t="s">
        <v>787</v>
      </c>
      <c r="B4" s="278"/>
      <c r="C4" s="278"/>
      <c r="D4" s="278"/>
      <c r="E4" s="278"/>
      <c r="F4" s="278"/>
      <c r="G4" s="278"/>
      <c r="H4" s="905"/>
    </row>
    <row r="5" spans="1:8">
      <c r="A5" s="2235"/>
      <c r="B5" s="3334" t="s">
        <v>2531</v>
      </c>
      <c r="C5" s="3334"/>
      <c r="D5" s="2236"/>
      <c r="E5" s="3334" t="s">
        <v>2532</v>
      </c>
      <c r="F5" s="3334"/>
      <c r="G5" s="3334"/>
      <c r="H5" s="3336"/>
    </row>
    <row r="6" spans="1:8">
      <c r="A6" s="2237"/>
      <c r="B6" s="3335"/>
      <c r="C6" s="3335"/>
      <c r="D6" s="2238"/>
      <c r="E6" s="3335"/>
      <c r="F6" s="3335"/>
      <c r="G6" s="3335"/>
      <c r="H6" s="3337"/>
    </row>
    <row r="7" spans="1:8">
      <c r="A7" s="2237"/>
      <c r="B7" s="3335"/>
      <c r="C7" s="3335"/>
      <c r="D7" s="2238"/>
      <c r="E7" s="3335"/>
      <c r="F7" s="3335"/>
      <c r="G7" s="3335"/>
      <c r="H7" s="3337"/>
    </row>
    <row r="8" spans="1:8">
      <c r="A8" s="2237"/>
      <c r="B8" s="3335"/>
      <c r="C8" s="3335"/>
      <c r="D8" s="2238"/>
      <c r="E8" s="3335"/>
      <c r="F8" s="3335"/>
      <c r="G8" s="3335"/>
      <c r="H8" s="3337"/>
    </row>
    <row r="9" spans="1:8">
      <c r="A9" s="2237"/>
      <c r="B9" s="3335"/>
      <c r="C9" s="3335"/>
      <c r="D9" s="2238"/>
      <c r="E9" s="3335" t="s">
        <v>1651</v>
      </c>
      <c r="F9" s="3335"/>
      <c r="G9" s="3335"/>
      <c r="H9" s="3337"/>
    </row>
    <row r="10" spans="1:8">
      <c r="A10" s="2237"/>
      <c r="B10" s="3335"/>
      <c r="C10" s="3335"/>
      <c r="D10" s="2238"/>
      <c r="E10" s="3335"/>
      <c r="F10" s="3335"/>
      <c r="G10" s="3335"/>
      <c r="H10" s="3337"/>
    </row>
    <row r="11" spans="1:8">
      <c r="A11" s="2237"/>
      <c r="B11" s="3335"/>
      <c r="C11" s="3335"/>
      <c r="D11" s="2238"/>
      <c r="E11" s="3335"/>
      <c r="F11" s="3335"/>
      <c r="G11" s="3335"/>
      <c r="H11" s="3337"/>
    </row>
    <row r="12" spans="1:8">
      <c r="A12" s="2237"/>
      <c r="B12" s="3335" t="s">
        <v>1652</v>
      </c>
      <c r="C12" s="3335"/>
      <c r="D12" s="2238"/>
      <c r="E12" s="3335"/>
      <c r="F12" s="3335"/>
      <c r="G12" s="3335"/>
      <c r="H12" s="3337"/>
    </row>
    <row r="13" spans="1:8">
      <c r="A13" s="2237"/>
      <c r="B13" s="3335"/>
      <c r="C13" s="3335"/>
      <c r="D13" s="2238"/>
      <c r="E13" s="3335"/>
      <c r="F13" s="3335"/>
      <c r="G13" s="3335"/>
      <c r="H13" s="3337"/>
    </row>
    <row r="14" spans="1:8">
      <c r="A14" s="2237"/>
      <c r="B14" s="3335"/>
      <c r="C14" s="3335"/>
      <c r="D14" s="2238"/>
      <c r="E14" s="3335" t="s">
        <v>1653</v>
      </c>
      <c r="F14" s="3335"/>
      <c r="G14" s="3335"/>
      <c r="H14" s="3337"/>
    </row>
    <row r="15" spans="1:8">
      <c r="A15" s="2237"/>
      <c r="B15" s="3335"/>
      <c r="C15" s="3335"/>
      <c r="D15" s="2238"/>
      <c r="E15" s="3335"/>
      <c r="F15" s="3335"/>
      <c r="G15" s="3335"/>
      <c r="H15" s="3337"/>
    </row>
    <row r="16" spans="1:8">
      <c r="A16" s="2237"/>
      <c r="B16" s="3335"/>
      <c r="C16" s="3335"/>
      <c r="D16" s="2238"/>
      <c r="E16" s="3335"/>
      <c r="F16" s="3335"/>
      <c r="G16" s="3335"/>
      <c r="H16" s="3337"/>
    </row>
    <row r="17" spans="1:8">
      <c r="A17" s="2237"/>
      <c r="B17" s="3335"/>
      <c r="C17" s="3335"/>
      <c r="D17" s="2238"/>
      <c r="E17" s="3335" t="s">
        <v>211</v>
      </c>
      <c r="F17" s="3335"/>
      <c r="G17" s="3335"/>
      <c r="H17" s="3337"/>
    </row>
    <row r="18" spans="1:8">
      <c r="A18" s="2237"/>
      <c r="B18" s="3335"/>
      <c r="C18" s="3335"/>
      <c r="D18" s="2238"/>
      <c r="E18" s="3335"/>
      <c r="F18" s="3335"/>
      <c r="G18" s="3335"/>
      <c r="H18" s="3337"/>
    </row>
    <row r="19" spans="1:8">
      <c r="A19" s="2237"/>
      <c r="B19" s="3335"/>
      <c r="C19" s="3335"/>
      <c r="D19" s="2238"/>
      <c r="E19" s="3335"/>
      <c r="F19" s="3335"/>
      <c r="G19" s="3335"/>
      <c r="H19" s="3337"/>
    </row>
    <row r="20" spans="1:8">
      <c r="A20" s="2237"/>
      <c r="B20" s="3335" t="s">
        <v>212</v>
      </c>
      <c r="C20" s="3335"/>
      <c r="D20" s="2238"/>
      <c r="E20" s="3335"/>
      <c r="F20" s="3335"/>
      <c r="G20" s="3335"/>
      <c r="H20" s="3337"/>
    </row>
    <row r="21" spans="1:8">
      <c r="A21" s="2239"/>
      <c r="B21" s="3338"/>
      <c r="C21" s="3338"/>
      <c r="D21" s="2240"/>
      <c r="E21" s="3338"/>
      <c r="F21" s="3338"/>
      <c r="G21" s="3338"/>
      <c r="H21" s="3339"/>
    </row>
    <row r="22" spans="1:8">
      <c r="A22" s="904"/>
      <c r="B22" s="278"/>
      <c r="C22" s="278"/>
      <c r="D22" s="278"/>
      <c r="E22" s="278"/>
      <c r="F22" s="2226"/>
      <c r="G22" s="275"/>
      <c r="H22" s="2241"/>
    </row>
    <row r="23" spans="1:8">
      <c r="A23" s="904" t="s">
        <v>332</v>
      </c>
      <c r="B23" s="278"/>
      <c r="C23" s="278"/>
      <c r="D23" s="278"/>
      <c r="E23" s="278"/>
      <c r="F23" s="2226"/>
      <c r="G23" s="275"/>
      <c r="H23" s="2241"/>
    </row>
    <row r="24" spans="1:8">
      <c r="A24" s="904"/>
      <c r="B24" s="2226"/>
      <c r="C24" s="278"/>
      <c r="D24" s="278"/>
      <c r="E24" s="278"/>
      <c r="F24" s="2226"/>
      <c r="G24" s="275"/>
      <c r="H24" s="2241"/>
    </row>
    <row r="25" spans="1:8">
      <c r="A25" s="904"/>
      <c r="B25" s="2242" t="s">
        <v>4555</v>
      </c>
      <c r="C25" s="277"/>
      <c r="D25" s="278"/>
      <c r="E25" s="278"/>
      <c r="F25" s="213"/>
      <c r="G25" s="275"/>
      <c r="H25" s="2241"/>
    </row>
    <row r="26" spans="1:8">
      <c r="A26" s="904"/>
      <c r="B26" s="2242" t="s">
        <v>4618</v>
      </c>
      <c r="C26" s="277"/>
      <c r="D26" s="278"/>
      <c r="E26" s="278"/>
      <c r="F26" s="213">
        <v>-9294289.0299999993</v>
      </c>
      <c r="G26" s="275"/>
      <c r="H26" s="2241"/>
    </row>
    <row r="27" spans="1:8">
      <c r="A27" s="904"/>
      <c r="B27" s="234" t="s">
        <v>4619</v>
      </c>
      <c r="F27" s="1579">
        <v>5852186</v>
      </c>
      <c r="H27" s="2241"/>
    </row>
    <row r="28" spans="1:8">
      <c r="A28" s="904"/>
      <c r="B28" s="234" t="s">
        <v>4620</v>
      </c>
      <c r="F28" s="1579">
        <v>12440731</v>
      </c>
      <c r="G28" s="275"/>
      <c r="H28" s="2241"/>
    </row>
    <row r="29" spans="1:8">
      <c r="A29" s="904"/>
      <c r="B29" s="2242" t="s">
        <v>4621</v>
      </c>
      <c r="C29" s="277"/>
      <c r="D29" s="278"/>
      <c r="E29" s="278"/>
      <c r="F29" s="214">
        <v>-19386</v>
      </c>
      <c r="G29" s="275"/>
      <c r="H29" s="2241"/>
    </row>
    <row r="30" spans="1:8">
      <c r="A30" s="904"/>
      <c r="B30" s="276" t="s">
        <v>4622</v>
      </c>
      <c r="C30" s="277"/>
      <c r="D30" s="278"/>
      <c r="E30" s="278"/>
      <c r="F30" s="214">
        <v>-4438213</v>
      </c>
      <c r="G30" s="275"/>
      <c r="H30" s="2241"/>
    </row>
    <row r="31" spans="1:8">
      <c r="A31" s="904"/>
      <c r="B31" s="234" t="s">
        <v>4623</v>
      </c>
      <c r="F31" s="214">
        <v>-7724372</v>
      </c>
      <c r="H31" s="2241"/>
    </row>
    <row r="32" spans="1:8">
      <c r="A32" s="904"/>
      <c r="B32" s="276" t="s">
        <v>4624</v>
      </c>
      <c r="C32" s="277"/>
      <c r="D32" s="278"/>
      <c r="E32" s="278"/>
      <c r="F32" s="214">
        <v>-67520203</v>
      </c>
      <c r="G32" s="275"/>
      <c r="H32" s="2241"/>
    </row>
    <row r="33" spans="1:10">
      <c r="A33" s="904"/>
      <c r="B33" s="234" t="s">
        <v>4625</v>
      </c>
      <c r="F33" s="1579">
        <v>-674253</v>
      </c>
      <c r="H33" s="2241"/>
    </row>
    <row r="34" spans="1:10">
      <c r="A34" s="904"/>
      <c r="B34" s="276" t="s">
        <v>4626</v>
      </c>
      <c r="C34" s="425"/>
      <c r="D34" s="425"/>
      <c r="E34" s="425"/>
      <c r="F34" s="213">
        <v>-10198359</v>
      </c>
      <c r="G34" s="275"/>
      <c r="H34" s="2241"/>
    </row>
    <row r="35" spans="1:10">
      <c r="A35" s="904"/>
      <c r="B35" s="276" t="s">
        <v>4856</v>
      </c>
      <c r="C35" s="3211"/>
      <c r="D35" s="3212"/>
      <c r="E35" s="278"/>
      <c r="F35" s="275">
        <v>-27866773</v>
      </c>
      <c r="G35" s="275"/>
      <c r="H35" s="2241"/>
    </row>
    <row r="36" spans="1:10" ht="15.75" thickBot="1">
      <c r="A36" s="426"/>
      <c r="B36" s="2243" t="s">
        <v>4566</v>
      </c>
      <c r="C36" s="277"/>
      <c r="D36" s="278"/>
      <c r="E36" s="278"/>
      <c r="F36" s="2244">
        <v>-109442931.03</v>
      </c>
      <c r="G36" s="275"/>
      <c r="H36" s="2241"/>
    </row>
    <row r="37" spans="1:10" ht="15.75" thickTop="1">
      <c r="A37" s="904"/>
      <c r="H37" s="2241"/>
    </row>
    <row r="38" spans="1:10">
      <c r="A38" s="904"/>
      <c r="B38" s="276"/>
      <c r="C38" s="277"/>
      <c r="D38" s="278"/>
      <c r="E38" s="278"/>
      <c r="F38" s="214"/>
      <c r="H38" s="2241"/>
    </row>
    <row r="39" spans="1:10">
      <c r="A39" s="904"/>
      <c r="G39" s="275"/>
      <c r="H39" s="2241"/>
      <c r="J39" s="2257"/>
    </row>
    <row r="40" spans="1:10" ht="15.75">
      <c r="A40" s="2977"/>
      <c r="B40" s="278"/>
      <c r="C40" s="278"/>
      <c r="D40" s="278"/>
      <c r="E40" s="278"/>
      <c r="F40" s="2245"/>
      <c r="G40" s="275"/>
      <c r="H40" s="2241"/>
    </row>
    <row r="41" spans="1:10">
      <c r="A41" s="2978"/>
      <c r="H41" s="2241"/>
    </row>
    <row r="42" spans="1:10">
      <c r="A42" s="2977" t="s">
        <v>4556</v>
      </c>
      <c r="B42" s="2246" t="s">
        <v>4786</v>
      </c>
      <c r="C42" s="278"/>
      <c r="D42" s="278"/>
      <c r="E42" s="278"/>
      <c r="F42" s="275"/>
      <c r="G42" s="275"/>
      <c r="H42" s="2241"/>
    </row>
    <row r="43" spans="1:10">
      <c r="A43" s="2977"/>
      <c r="B43" s="276" t="s">
        <v>4853</v>
      </c>
      <c r="C43" s="278"/>
      <c r="D43" s="278"/>
      <c r="E43" s="278"/>
      <c r="F43" s="275"/>
      <c r="G43" s="275"/>
      <c r="H43" s="2241"/>
    </row>
    <row r="44" spans="1:10">
      <c r="A44" s="2977"/>
      <c r="B44" s="276"/>
      <c r="C44" s="278"/>
      <c r="D44" s="278"/>
      <c r="E44" s="278"/>
      <c r="F44" s="275"/>
      <c r="G44" s="275"/>
      <c r="H44" s="2241"/>
    </row>
    <row r="45" spans="1:10">
      <c r="A45" s="2977"/>
      <c r="B45" s="2243"/>
      <c r="C45" s="278"/>
      <c r="D45" s="278"/>
      <c r="E45" s="278"/>
      <c r="F45" s="275"/>
      <c r="G45" s="275"/>
      <c r="H45" s="2241"/>
    </row>
    <row r="46" spans="1:10">
      <c r="A46" s="2977"/>
      <c r="B46" s="276"/>
      <c r="C46" s="2243"/>
      <c r="D46" s="2243"/>
      <c r="E46" s="2243"/>
      <c r="F46" s="275"/>
      <c r="G46" s="275"/>
      <c r="H46" s="2241"/>
    </row>
    <row r="47" spans="1:10">
      <c r="A47" s="2977"/>
      <c r="B47" s="2243"/>
      <c r="C47" s="277"/>
      <c r="D47" s="2243"/>
      <c r="E47" s="2243"/>
      <c r="F47" s="275"/>
      <c r="G47" s="275"/>
      <c r="H47" s="2241"/>
    </row>
    <row r="48" spans="1:10">
      <c r="A48" s="2977"/>
      <c r="C48" s="2246"/>
      <c r="D48" s="2246"/>
      <c r="E48" s="2246"/>
      <c r="F48" s="2246"/>
      <c r="G48" s="2246"/>
      <c r="H48" s="2241"/>
    </row>
    <row r="49" spans="1:13">
      <c r="A49" s="2977"/>
      <c r="C49" s="2243"/>
      <c r="D49" s="2243"/>
      <c r="E49" s="2243"/>
      <c r="F49" s="2226"/>
      <c r="G49" s="275"/>
      <c r="H49" s="2241"/>
    </row>
    <row r="50" spans="1:13">
      <c r="A50" s="2978"/>
      <c r="H50" s="2241"/>
    </row>
    <row r="51" spans="1:13">
      <c r="A51" s="2978"/>
      <c r="H51" s="2241"/>
    </row>
    <row r="52" spans="1:13">
      <c r="A52" s="2978"/>
      <c r="H52" s="2241"/>
    </row>
    <row r="53" spans="1:13">
      <c r="A53" s="2978"/>
      <c r="H53" s="2241"/>
    </row>
    <row r="54" spans="1:13">
      <c r="A54" s="2977"/>
      <c r="B54" s="2226"/>
      <c r="C54" s="278"/>
      <c r="D54" s="278"/>
      <c r="E54" s="278"/>
      <c r="F54" s="2226"/>
      <c r="G54" s="275"/>
      <c r="H54" s="2241"/>
    </row>
    <row r="55" spans="1:13">
      <c r="A55" s="2977"/>
      <c r="B55" s="2226"/>
      <c r="C55" s="278"/>
      <c r="D55" s="278"/>
      <c r="E55" s="278"/>
      <c r="F55" s="2226"/>
      <c r="G55" s="275"/>
      <c r="H55" s="2241"/>
    </row>
    <row r="56" spans="1:13">
      <c r="A56" s="2977"/>
      <c r="B56" s="2226"/>
      <c r="C56" s="278"/>
      <c r="D56" s="278"/>
      <c r="E56" s="278"/>
      <c r="F56" s="2226"/>
      <c r="G56" s="275"/>
      <c r="H56" s="2241"/>
    </row>
    <row r="57" spans="1:13">
      <c r="A57" s="2977"/>
      <c r="B57" s="2226"/>
      <c r="C57" s="278"/>
      <c r="D57" s="278"/>
      <c r="E57" s="278"/>
      <c r="F57" s="2226"/>
      <c r="G57" s="275"/>
      <c r="H57" s="2241"/>
    </row>
    <row r="58" spans="1:13" ht="15.75" thickBot="1">
      <c r="A58" s="2979"/>
      <c r="B58" s="1927"/>
      <c r="C58" s="2248"/>
      <c r="D58" s="2248"/>
      <c r="E58" s="2248"/>
      <c r="F58" s="1927"/>
      <c r="G58" s="2249"/>
      <c r="H58" s="2250"/>
    </row>
    <row r="59" spans="1:13">
      <c r="A59" s="255" t="s">
        <v>1937</v>
      </c>
      <c r="B59" s="502"/>
      <c r="C59" s="255"/>
      <c r="D59" s="255"/>
      <c r="E59" s="1006"/>
      <c r="F59" s="1006"/>
      <c r="G59" s="2251"/>
      <c r="H59" s="2251"/>
    </row>
    <row r="60" spans="1:13" ht="15.75" thickBot="1">
      <c r="A60" s="502" t="s">
        <v>1938</v>
      </c>
      <c r="B60" s="502"/>
      <c r="C60" s="983"/>
      <c r="D60" s="983"/>
      <c r="E60" s="502"/>
      <c r="F60" s="502"/>
      <c r="G60" s="2252"/>
      <c r="H60" s="2252"/>
    </row>
    <row r="61" spans="1:13">
      <c r="A61" s="2220"/>
      <c r="B61" s="2221" t="s">
        <v>394</v>
      </c>
      <c r="C61" s="2222" t="s">
        <v>377</v>
      </c>
      <c r="D61" s="2223"/>
      <c r="E61" s="2223"/>
      <c r="F61" s="2221"/>
      <c r="G61" s="2221" t="s">
        <v>283</v>
      </c>
      <c r="H61" s="2224" t="s">
        <v>284</v>
      </c>
    </row>
    <row r="62" spans="1:13">
      <c r="A62" s="904"/>
      <c r="B62" s="1742" t="s">
        <v>4729</v>
      </c>
      <c r="C62" s="2225" t="s">
        <v>378</v>
      </c>
      <c r="D62" s="1006" t="s">
        <v>4538</v>
      </c>
      <c r="E62" s="1006"/>
      <c r="F62" s="2227" t="s">
        <v>380</v>
      </c>
      <c r="G62" s="2227" t="s">
        <v>286</v>
      </c>
      <c r="H62" s="906"/>
      <c r="M62" s="2769"/>
    </row>
    <row r="63" spans="1:13">
      <c r="A63" s="2228"/>
      <c r="B63" s="951"/>
      <c r="C63" s="2230" t="s">
        <v>381</v>
      </c>
      <c r="D63" s="2229" t="s">
        <v>379</v>
      </c>
      <c r="E63" s="2229"/>
      <c r="F63" s="2231" t="s">
        <v>382</v>
      </c>
      <c r="G63" s="2232" t="s">
        <v>4855</v>
      </c>
      <c r="H63" s="2233" t="s">
        <v>4567</v>
      </c>
    </row>
    <row r="64" spans="1:13">
      <c r="A64" s="2253" t="s">
        <v>1939</v>
      </c>
      <c r="B64" s="2254"/>
      <c r="C64" s="2254"/>
      <c r="D64" s="2254"/>
      <c r="E64" s="2254"/>
      <c r="F64" s="2254"/>
      <c r="G64" s="2254"/>
      <c r="H64" s="2255"/>
      <c r="M64" s="2257"/>
    </row>
    <row r="65" spans="1:8">
      <c r="A65" s="904"/>
      <c r="B65" s="502"/>
      <c r="C65" s="502"/>
      <c r="D65" s="502"/>
      <c r="E65" s="502"/>
      <c r="F65" s="255"/>
      <c r="G65" s="502"/>
      <c r="H65" s="905"/>
    </row>
    <row r="66" spans="1:8">
      <c r="A66" s="904"/>
      <c r="B66" s="1006"/>
      <c r="C66" s="502"/>
      <c r="D66" s="502"/>
      <c r="E66" s="502"/>
      <c r="F66" s="255"/>
      <c r="G66" s="502"/>
      <c r="H66" s="905"/>
    </row>
    <row r="67" spans="1:8">
      <c r="A67" s="904"/>
      <c r="B67" s="502"/>
      <c r="C67" s="502"/>
      <c r="D67" s="502"/>
      <c r="E67" s="502"/>
      <c r="F67" s="255"/>
      <c r="G67" s="502"/>
      <c r="H67" s="905"/>
    </row>
    <row r="68" spans="1:8">
      <c r="A68" s="904"/>
      <c r="B68" s="501"/>
      <c r="C68" s="502"/>
      <c r="D68" s="502"/>
      <c r="E68" s="502"/>
      <c r="F68" s="255"/>
      <c r="G68" s="502"/>
      <c r="H68" s="2256"/>
    </row>
    <row r="69" spans="1:8">
      <c r="A69" s="904"/>
      <c r="B69" s="502"/>
      <c r="C69" s="502"/>
      <c r="D69" s="502"/>
      <c r="E69" s="502"/>
      <c r="F69" s="2917"/>
      <c r="G69" s="1751"/>
      <c r="H69" s="905"/>
    </row>
    <row r="70" spans="1:8">
      <c r="A70" s="904"/>
      <c r="B70" s="502"/>
      <c r="C70" s="502"/>
      <c r="D70" s="502"/>
      <c r="E70" s="502"/>
      <c r="F70" s="2917"/>
      <c r="G70" s="2917"/>
      <c r="H70" s="2921"/>
    </row>
    <row r="71" spans="1:8" ht="15.75">
      <c r="A71" s="904"/>
      <c r="B71" s="501"/>
      <c r="C71" s="502"/>
      <c r="D71" s="502"/>
      <c r="E71" s="502"/>
      <c r="F71" s="503"/>
      <c r="G71" s="503"/>
      <c r="H71" s="504"/>
    </row>
    <row r="72" spans="1:8" ht="15.75">
      <c r="A72" s="904"/>
      <c r="B72" s="501"/>
      <c r="C72" s="502"/>
      <c r="D72" s="502"/>
      <c r="E72" s="502"/>
      <c r="F72" s="2918"/>
      <c r="G72" s="2918"/>
      <c r="H72" s="2241"/>
    </row>
    <row r="73" spans="1:8" ht="15.75">
      <c r="A73" s="904"/>
      <c r="B73" s="501"/>
      <c r="C73" s="502"/>
      <c r="D73" s="502"/>
      <c r="E73" s="502"/>
      <c r="F73" s="503"/>
      <c r="G73" s="503"/>
      <c r="H73" s="2241"/>
    </row>
    <row r="74" spans="1:8" ht="15.75">
      <c r="A74" s="904"/>
      <c r="B74" s="501"/>
      <c r="C74" s="502"/>
      <c r="D74" s="502"/>
      <c r="E74" s="502"/>
      <c r="F74" s="2918"/>
      <c r="G74" s="2918"/>
      <c r="H74" s="2241"/>
    </row>
    <row r="75" spans="1:8" ht="15.75">
      <c r="A75" s="904"/>
      <c r="B75" s="501"/>
      <c r="C75" s="502"/>
      <c r="D75" s="502"/>
      <c r="E75" s="502"/>
      <c r="F75" s="503"/>
      <c r="G75" s="503"/>
      <c r="H75" s="2241"/>
    </row>
    <row r="76" spans="1:8" ht="15.75">
      <c r="A76" s="904"/>
      <c r="B76" s="501"/>
      <c r="C76" s="502"/>
      <c r="D76" s="502"/>
      <c r="E76" s="502"/>
      <c r="F76" s="503"/>
      <c r="G76" s="503"/>
      <c r="H76" s="2241"/>
    </row>
    <row r="77" spans="1:8" ht="15.75">
      <c r="A77" s="904"/>
      <c r="B77" s="501"/>
      <c r="C77" s="502"/>
      <c r="D77" s="502"/>
      <c r="E77" s="502"/>
      <c r="F77" s="503"/>
      <c r="G77" s="503"/>
      <c r="H77" s="2241"/>
    </row>
    <row r="78" spans="1:8" ht="15.75">
      <c r="A78" s="904"/>
      <c r="B78" s="501"/>
      <c r="C78" s="502"/>
      <c r="D78" s="502"/>
      <c r="E78" s="502"/>
      <c r="F78" s="503"/>
      <c r="G78" s="503"/>
      <c r="H78" s="2241"/>
    </row>
    <row r="79" spans="1:8" ht="15.75">
      <c r="A79" s="904"/>
      <c r="B79" s="501"/>
      <c r="C79" s="502"/>
      <c r="D79" s="502"/>
      <c r="E79" s="502"/>
      <c r="F79" s="503"/>
      <c r="G79" s="503"/>
      <c r="H79" s="2241"/>
    </row>
    <row r="80" spans="1:8" ht="15.75">
      <c r="A80" s="904"/>
      <c r="B80" s="501"/>
      <c r="C80" s="502"/>
      <c r="D80" s="502"/>
      <c r="E80" s="502"/>
      <c r="F80" s="503"/>
      <c r="G80" s="503"/>
      <c r="H80" s="2241"/>
    </row>
    <row r="81" spans="1:8" ht="15.75">
      <c r="A81" s="904"/>
      <c r="B81" s="501"/>
      <c r="C81" s="502"/>
      <c r="D81" s="502"/>
      <c r="E81" s="502"/>
      <c r="F81" s="2918"/>
      <c r="G81" s="2918"/>
      <c r="H81" s="2241"/>
    </row>
    <row r="82" spans="1:8" ht="15.75">
      <c r="A82" s="904"/>
      <c r="B82" s="501"/>
      <c r="C82" s="502"/>
      <c r="D82" s="502"/>
      <c r="E82" s="502"/>
      <c r="F82" s="503"/>
      <c r="G82" s="503"/>
      <c r="H82" s="2241"/>
    </row>
    <row r="83" spans="1:8" ht="15.75">
      <c r="A83" s="904"/>
      <c r="B83" s="501"/>
      <c r="C83" s="502"/>
      <c r="D83" s="502"/>
      <c r="E83" s="502"/>
      <c r="F83" s="503"/>
      <c r="G83" s="503"/>
      <c r="H83" s="2241"/>
    </row>
    <row r="84" spans="1:8" ht="15.75">
      <c r="A84" s="904"/>
      <c r="B84" s="501"/>
      <c r="C84" s="502"/>
      <c r="D84" s="502"/>
      <c r="E84" s="502"/>
      <c r="F84" s="503"/>
      <c r="G84" s="503"/>
      <c r="H84" s="2241"/>
    </row>
    <row r="85" spans="1:8" ht="15.75">
      <c r="A85" s="904"/>
      <c r="B85" s="501"/>
      <c r="C85" s="502"/>
      <c r="D85" s="502"/>
      <c r="E85" s="502"/>
      <c r="F85" s="503"/>
      <c r="G85" s="503"/>
      <c r="H85" s="2241"/>
    </row>
    <row r="86" spans="1:8" ht="15.75">
      <c r="A86" s="904"/>
      <c r="B86" s="501"/>
      <c r="C86" s="502"/>
      <c r="D86" s="502"/>
      <c r="E86" s="502"/>
      <c r="F86" s="2918"/>
      <c r="G86" s="2918"/>
      <c r="H86" s="2241"/>
    </row>
    <row r="87" spans="1:8" ht="15.75">
      <c r="A87" s="904"/>
      <c r="B87" s="501"/>
      <c r="C87" s="502"/>
      <c r="D87" s="502"/>
      <c r="E87" s="502"/>
      <c r="F87" s="2919"/>
      <c r="G87" s="2919"/>
      <c r="H87" s="2241"/>
    </row>
    <row r="88" spans="1:8" ht="15.75">
      <c r="A88" s="904"/>
      <c r="B88" s="501"/>
      <c r="C88" s="502"/>
      <c r="D88" s="502"/>
      <c r="E88" s="502"/>
      <c r="F88" s="503"/>
      <c r="G88" s="503"/>
      <c r="H88" s="2241"/>
    </row>
    <row r="89" spans="1:8" ht="15.75">
      <c r="A89" s="904"/>
      <c r="B89" s="501"/>
      <c r="C89" s="502"/>
      <c r="D89" s="502"/>
      <c r="E89" s="502"/>
      <c r="F89" s="2918"/>
      <c r="G89" s="2918"/>
      <c r="H89" s="2241"/>
    </row>
    <row r="90" spans="1:8" ht="15.75">
      <c r="A90" s="904"/>
      <c r="B90" s="501"/>
      <c r="C90" s="502"/>
      <c r="D90" s="502"/>
      <c r="E90" s="502"/>
      <c r="F90" s="503"/>
      <c r="G90" s="503"/>
      <c r="H90" s="2241"/>
    </row>
    <row r="91" spans="1:8" ht="15.75">
      <c r="A91" s="904"/>
      <c r="B91" s="501"/>
      <c r="C91" s="502"/>
      <c r="D91" s="502"/>
      <c r="E91" s="502"/>
      <c r="F91" s="2918"/>
      <c r="G91" s="2918"/>
      <c r="H91" s="2241"/>
    </row>
    <row r="92" spans="1:8" ht="15.75">
      <c r="A92" s="904"/>
      <c r="B92" s="501"/>
      <c r="C92" s="502"/>
      <c r="D92" s="502"/>
      <c r="E92" s="502"/>
      <c r="F92" s="503"/>
      <c r="G92" s="503"/>
      <c r="H92" s="2241"/>
    </row>
    <row r="93" spans="1:8" ht="15.75">
      <c r="A93" s="904"/>
      <c r="B93" s="501"/>
      <c r="C93" s="502"/>
      <c r="D93" s="502"/>
      <c r="E93" s="502"/>
      <c r="F93" s="503"/>
      <c r="G93" s="503"/>
      <c r="H93" s="2241"/>
    </row>
    <row r="94" spans="1:8" ht="15.75">
      <c r="A94" s="904"/>
      <c r="B94" s="501"/>
      <c r="C94" s="502"/>
      <c r="D94" s="502"/>
      <c r="E94" s="502"/>
      <c r="F94" s="503"/>
      <c r="G94" s="503"/>
      <c r="H94" s="2241"/>
    </row>
    <row r="95" spans="1:8" ht="15.75">
      <c r="A95" s="904"/>
      <c r="B95" s="501"/>
      <c r="C95" s="502"/>
      <c r="D95" s="502"/>
      <c r="E95" s="502"/>
      <c r="F95" s="503"/>
      <c r="G95" s="503"/>
      <c r="H95" s="2241"/>
    </row>
    <row r="96" spans="1:8" ht="15.75">
      <c r="A96" s="904"/>
      <c r="B96" s="501"/>
      <c r="C96" s="502"/>
      <c r="D96" s="502"/>
      <c r="E96" s="502"/>
      <c r="F96" s="2918"/>
      <c r="G96" s="2918"/>
      <c r="H96" s="2241"/>
    </row>
    <row r="97" spans="1:9" ht="15.75">
      <c r="A97" s="904"/>
      <c r="B97" s="501"/>
      <c r="C97" s="502"/>
      <c r="D97" s="502"/>
      <c r="E97" s="502"/>
      <c r="F97" s="503"/>
      <c r="G97" s="503"/>
      <c r="H97" s="2241"/>
    </row>
    <row r="98" spans="1:9" ht="15.75">
      <c r="A98" s="904"/>
      <c r="B98" s="501"/>
      <c r="C98" s="502"/>
      <c r="D98" s="502"/>
      <c r="E98" s="502"/>
      <c r="F98" s="503"/>
      <c r="G98" s="503"/>
      <c r="H98" s="2241"/>
    </row>
    <row r="99" spans="1:9" ht="15.75">
      <c r="A99" s="904"/>
      <c r="B99" s="501"/>
      <c r="C99" s="502"/>
      <c r="D99" s="502"/>
      <c r="E99" s="502"/>
      <c r="F99" s="503"/>
      <c r="G99" s="503"/>
      <c r="H99" s="2241"/>
    </row>
    <row r="100" spans="1:9" ht="15.75">
      <c r="A100" s="904"/>
      <c r="B100" s="501"/>
      <c r="C100" s="502"/>
      <c r="D100" s="502"/>
      <c r="E100" s="502"/>
      <c r="F100" s="2919"/>
      <c r="G100" s="2919"/>
      <c r="H100" s="2241"/>
    </row>
    <row r="101" spans="1:9" ht="15.75">
      <c r="A101" s="904"/>
      <c r="B101" s="501"/>
      <c r="C101" s="502"/>
      <c r="D101" s="502"/>
      <c r="E101" s="502"/>
      <c r="F101" s="2919"/>
      <c r="G101" s="2919"/>
      <c r="H101" s="2241"/>
    </row>
    <row r="102" spans="1:9">
      <c r="A102" s="904"/>
      <c r="B102" s="502"/>
      <c r="C102" s="502"/>
      <c r="D102" s="502"/>
      <c r="E102" s="502"/>
      <c r="F102" s="2226"/>
      <c r="G102" s="275"/>
      <c r="H102" s="2241"/>
    </row>
    <row r="103" spans="1:9">
      <c r="A103" s="904"/>
      <c r="B103" s="501"/>
      <c r="C103" s="502"/>
      <c r="D103" s="502"/>
      <c r="E103" s="502"/>
      <c r="F103" s="2226"/>
      <c r="G103" s="275"/>
      <c r="H103" s="2241"/>
    </row>
    <row r="104" spans="1:9">
      <c r="A104" s="904"/>
      <c r="B104" s="502"/>
      <c r="C104" s="502"/>
      <c r="D104" s="502"/>
      <c r="E104" s="502"/>
      <c r="F104" s="2917"/>
      <c r="G104" s="2917"/>
      <c r="H104" s="2241"/>
    </row>
    <row r="105" spans="1:9">
      <c r="A105" s="904"/>
      <c r="B105" s="501"/>
      <c r="C105" s="502"/>
      <c r="D105" s="502"/>
      <c r="E105" s="502"/>
      <c r="F105" s="2917"/>
      <c r="G105" s="2917"/>
      <c r="H105" s="2241"/>
    </row>
    <row r="106" spans="1:9" ht="15.75">
      <c r="A106" s="904"/>
      <c r="B106" s="501"/>
      <c r="C106" s="502"/>
      <c r="D106" s="502"/>
      <c r="E106" s="502"/>
      <c r="F106" s="279"/>
      <c r="G106" s="279"/>
      <c r="H106" s="2241"/>
    </row>
    <row r="107" spans="1:9" ht="15.75">
      <c r="A107" s="904"/>
      <c r="B107" s="501"/>
      <c r="C107" s="502"/>
      <c r="D107" s="502"/>
      <c r="E107" s="502"/>
      <c r="F107" s="279"/>
      <c r="G107" s="279"/>
      <c r="H107" s="2241"/>
    </row>
    <row r="108" spans="1:9" ht="15.75">
      <c r="A108" s="904"/>
      <c r="B108" s="501"/>
      <c r="C108" s="502"/>
      <c r="D108" s="502"/>
      <c r="E108" s="502"/>
      <c r="F108" s="279"/>
      <c r="G108" s="279"/>
      <c r="H108" s="2241"/>
    </row>
    <row r="109" spans="1:9" ht="15.75">
      <c r="A109" s="904"/>
      <c r="B109" s="501"/>
      <c r="C109" s="502"/>
      <c r="D109" s="502"/>
      <c r="E109" s="502"/>
      <c r="F109" s="279"/>
      <c r="G109" s="279"/>
      <c r="H109" s="2241"/>
    </row>
    <row r="110" spans="1:9" ht="15.75">
      <c r="A110" s="904"/>
      <c r="B110" s="501"/>
      <c r="C110" s="502"/>
      <c r="D110" s="502"/>
      <c r="E110" s="502"/>
      <c r="F110" s="279"/>
      <c r="G110" s="279"/>
      <c r="H110" s="2241"/>
    </row>
    <row r="111" spans="1:9" ht="15.75">
      <c r="A111" s="904"/>
      <c r="B111" s="501"/>
      <c r="C111" s="502"/>
      <c r="D111" s="502"/>
      <c r="E111" s="502"/>
      <c r="F111" s="279"/>
      <c r="G111" s="279"/>
      <c r="H111" s="2241"/>
    </row>
    <row r="112" spans="1:9" ht="15.75">
      <c r="A112" s="904"/>
      <c r="B112" s="501"/>
      <c r="C112" s="502"/>
      <c r="D112" s="502"/>
      <c r="E112" s="502"/>
      <c r="F112" s="2920"/>
      <c r="G112" s="2920"/>
      <c r="H112" s="2241"/>
      <c r="I112" s="2257"/>
    </row>
    <row r="113" spans="1:9" ht="15.75">
      <c r="A113" s="904"/>
      <c r="B113" s="501"/>
      <c r="C113" s="502"/>
      <c r="D113" s="502"/>
      <c r="E113" s="502"/>
      <c r="F113" s="2920"/>
      <c r="G113" s="2920"/>
      <c r="H113" s="2241"/>
    </row>
    <row r="114" spans="1:9" ht="15.75">
      <c r="A114" s="904"/>
      <c r="B114" s="501"/>
      <c r="C114" s="502"/>
      <c r="D114" s="502"/>
      <c r="E114" s="502"/>
      <c r="F114" s="279"/>
      <c r="G114" s="279"/>
      <c r="H114" s="2241"/>
    </row>
    <row r="115" spans="1:9" ht="15.75">
      <c r="A115" s="904"/>
      <c r="B115" s="501"/>
      <c r="C115" s="502"/>
      <c r="D115" s="502"/>
      <c r="E115" s="502"/>
      <c r="F115" s="2920"/>
      <c r="G115" s="2920"/>
      <c r="H115" s="2241"/>
    </row>
    <row r="116" spans="1:9" ht="15.75">
      <c r="A116" s="904"/>
      <c r="B116" s="501"/>
      <c r="C116" s="502"/>
      <c r="D116" s="502"/>
      <c r="E116" s="502"/>
      <c r="F116" s="279"/>
      <c r="G116" s="279"/>
      <c r="H116" s="2241"/>
    </row>
    <row r="117" spans="1:9" ht="15.75">
      <c r="A117" s="904"/>
      <c r="B117" s="501"/>
      <c r="C117" s="502"/>
      <c r="D117" s="502"/>
      <c r="E117" s="502"/>
      <c r="F117" s="2920"/>
      <c r="G117" s="2920"/>
      <c r="H117" s="2241"/>
    </row>
    <row r="118" spans="1:9" ht="15.75">
      <c r="A118" s="904"/>
      <c r="B118" s="501"/>
      <c r="C118" s="502"/>
      <c r="D118" s="502"/>
      <c r="E118" s="502"/>
      <c r="F118" s="2920"/>
      <c r="G118" s="2920"/>
      <c r="H118" s="2241"/>
      <c r="I118" s="2257"/>
    </row>
    <row r="119" spans="1:9" ht="15.75">
      <c r="A119" s="904"/>
      <c r="B119" s="501"/>
      <c r="C119" s="502"/>
      <c r="D119" s="502"/>
      <c r="E119" s="502"/>
      <c r="F119" s="2920"/>
      <c r="G119" s="2920"/>
      <c r="H119" s="2241"/>
    </row>
    <row r="120" spans="1:9" ht="15.75">
      <c r="A120" s="904"/>
      <c r="B120" s="501"/>
      <c r="D120" s="502"/>
      <c r="E120" s="502"/>
      <c r="F120" s="2920"/>
      <c r="G120" s="2920"/>
      <c r="H120" s="2241"/>
    </row>
    <row r="121" spans="1:9">
      <c r="A121" s="904"/>
      <c r="B121" s="1006"/>
      <c r="C121" s="502"/>
      <c r="D121" s="502"/>
      <c r="E121" s="502"/>
      <c r="F121" s="1006"/>
      <c r="G121" s="275"/>
      <c r="H121" s="2241"/>
    </row>
    <row r="122" spans="1:9">
      <c r="A122" s="904"/>
      <c r="B122" s="1006"/>
      <c r="C122" s="502"/>
      <c r="D122" s="502"/>
      <c r="E122" s="502"/>
      <c r="F122" s="1006"/>
      <c r="G122" s="2251"/>
      <c r="H122" s="2241"/>
    </row>
    <row r="123" spans="1:9" ht="15.75" thickBot="1">
      <c r="A123" s="2247"/>
      <c r="B123" s="1927"/>
      <c r="C123" s="2248"/>
      <c r="D123" s="2248"/>
      <c r="E123" s="2248"/>
      <c r="F123" s="1927"/>
      <c r="G123" s="2249"/>
      <c r="H123" s="2250"/>
    </row>
    <row r="124" spans="1:9">
      <c r="A124" s="255" t="s">
        <v>1937</v>
      </c>
      <c r="B124" s="502"/>
      <c r="C124" s="255"/>
      <c r="D124" s="255"/>
      <c r="E124" s="1006"/>
      <c r="F124" s="1006"/>
      <c r="G124" s="2251"/>
      <c r="H124" s="2258" t="s">
        <v>1940</v>
      </c>
    </row>
    <row r="125" spans="1:9">
      <c r="A125" s="502" t="s">
        <v>1941</v>
      </c>
      <c r="B125" s="502"/>
      <c r="C125" s="502"/>
      <c r="D125" s="502"/>
      <c r="E125" s="502"/>
      <c r="F125" s="502"/>
      <c r="G125" s="2252"/>
      <c r="H125" s="2252"/>
    </row>
    <row r="126" spans="1:9">
      <c r="A126" s="255"/>
      <c r="B126" s="255"/>
      <c r="C126" s="255"/>
      <c r="D126" s="255"/>
      <c r="E126" s="255"/>
      <c r="F126" s="255"/>
      <c r="G126" s="255"/>
      <c r="H126" s="255"/>
    </row>
    <row r="127" spans="1:9">
      <c r="A127" s="173"/>
      <c r="B127" s="173"/>
      <c r="C127" s="173"/>
      <c r="D127" s="173"/>
      <c r="E127" s="173"/>
      <c r="F127" s="173"/>
      <c r="G127" s="173"/>
      <c r="H127" s="173"/>
    </row>
    <row r="128" spans="1:9">
      <c r="A128" s="173"/>
      <c r="B128" s="173"/>
      <c r="C128" s="173"/>
      <c r="D128" s="173"/>
      <c r="E128" s="2259"/>
      <c r="F128" s="2260"/>
      <c r="G128" s="2260"/>
      <c r="H128" s="2260"/>
    </row>
    <row r="129" spans="1:8">
      <c r="A129" s="173"/>
      <c r="B129" s="173"/>
      <c r="C129" s="173"/>
      <c r="D129" s="173"/>
      <c r="E129" s="2259"/>
      <c r="F129" s="2260"/>
      <c r="G129" s="2260"/>
      <c r="H129" s="2260"/>
    </row>
    <row r="130" spans="1:8">
      <c r="A130" s="173"/>
      <c r="B130" s="173"/>
      <c r="C130" s="173"/>
      <c r="D130" s="173"/>
      <c r="E130" s="2259"/>
      <c r="F130" s="2261"/>
      <c r="G130" s="2261"/>
      <c r="H130" s="2260"/>
    </row>
    <row r="131" spans="1:8">
      <c r="A131" s="173"/>
      <c r="B131" s="173"/>
      <c r="C131" s="173"/>
      <c r="D131" s="173"/>
      <c r="E131" s="2259"/>
      <c r="F131" s="2261"/>
      <c r="G131" s="2261"/>
      <c r="H131" s="2261"/>
    </row>
    <row r="132" spans="1:8">
      <c r="A132" s="173"/>
      <c r="B132" s="173"/>
      <c r="C132" s="173"/>
      <c r="D132" s="173"/>
      <c r="E132" s="2259"/>
      <c r="F132" s="2260"/>
      <c r="G132" s="2260"/>
      <c r="H132" s="2260"/>
    </row>
    <row r="133" spans="1:8">
      <c r="A133" s="173"/>
      <c r="B133" s="173"/>
      <c r="C133" s="173"/>
      <c r="D133" s="173"/>
      <c r="E133" s="173"/>
      <c r="F133" s="173"/>
      <c r="G133" s="173"/>
      <c r="H133" s="173"/>
    </row>
    <row r="134" spans="1:8">
      <c r="A134" s="1006"/>
      <c r="B134" s="1006"/>
      <c r="C134" s="1006"/>
      <c r="D134" s="1006"/>
      <c r="E134" s="1006"/>
      <c r="F134" s="1006"/>
      <c r="G134" s="2251"/>
      <c r="H134" s="2251"/>
    </row>
    <row r="135" spans="1:8">
      <c r="A135" s="1006"/>
      <c r="B135" s="1006"/>
      <c r="C135" s="1006"/>
      <c r="D135" s="1006"/>
      <c r="E135" s="1006"/>
      <c r="F135" s="1006"/>
      <c r="G135" s="2251"/>
      <c r="H135" s="2251"/>
    </row>
    <row r="136" spans="1:8">
      <c r="A136" s="1006"/>
      <c r="B136" s="1006"/>
      <c r="C136" s="1006"/>
      <c r="D136" s="1006"/>
      <c r="E136" s="1006"/>
      <c r="F136" s="1006"/>
      <c r="G136" s="2251"/>
      <c r="H136" s="2251"/>
    </row>
    <row r="137" spans="1:8">
      <c r="A137" s="1006"/>
      <c r="B137" s="1006"/>
      <c r="C137" s="1006"/>
      <c r="D137" s="1006"/>
      <c r="E137" s="1006"/>
      <c r="F137" s="1006"/>
      <c r="G137" s="2251"/>
      <c r="H137" s="2251"/>
    </row>
    <row r="138" spans="1:8">
      <c r="A138" s="1006"/>
      <c r="B138" s="1006"/>
      <c r="C138" s="1006"/>
      <c r="D138" s="1006"/>
      <c r="E138" s="1006"/>
      <c r="F138" s="1006"/>
      <c r="G138" s="2251"/>
      <c r="H138" s="2251"/>
    </row>
    <row r="139" spans="1:8">
      <c r="A139" s="1006"/>
      <c r="B139" s="173"/>
      <c r="C139" s="1006"/>
      <c r="D139" s="1006"/>
      <c r="E139" s="1006"/>
      <c r="F139" s="1006"/>
      <c r="G139" s="2251"/>
      <c r="H139" s="2251"/>
    </row>
    <row r="140" spans="1:8">
      <c r="A140" s="1006"/>
      <c r="B140" s="173"/>
      <c r="C140" s="1006"/>
      <c r="D140" s="1006"/>
      <c r="E140" s="1006"/>
      <c r="F140" s="1006"/>
      <c r="G140" s="2251"/>
      <c r="H140" s="2251"/>
    </row>
    <row r="141" spans="1:8">
      <c r="A141" s="1006"/>
      <c r="B141" s="173"/>
      <c r="C141" s="1006"/>
      <c r="D141" s="1006"/>
      <c r="E141" s="1006"/>
      <c r="F141" s="1006"/>
      <c r="G141" s="2251"/>
      <c r="H141" s="2251"/>
    </row>
    <row r="142" spans="1:8">
      <c r="A142" s="1006"/>
      <c r="B142" s="173"/>
      <c r="C142" s="1006"/>
      <c r="D142" s="1006"/>
      <c r="E142" s="1006"/>
      <c r="F142" s="1006"/>
      <c r="G142" s="2251"/>
      <c r="H142" s="2251"/>
    </row>
    <row r="143" spans="1:8">
      <c r="A143" s="1006"/>
      <c r="B143" s="173"/>
      <c r="C143" s="1006"/>
      <c r="D143" s="1006"/>
      <c r="E143" s="1006"/>
      <c r="F143" s="1006"/>
      <c r="G143" s="2251"/>
      <c r="H143" s="2251"/>
    </row>
    <row r="144" spans="1:8">
      <c r="A144" s="1006"/>
      <c r="B144" s="173"/>
      <c r="C144" s="1006"/>
      <c r="D144" s="1006"/>
      <c r="E144" s="1006"/>
      <c r="F144" s="1006"/>
      <c r="G144" s="2251"/>
      <c r="H144" s="2251"/>
    </row>
    <row r="145" spans="1:8">
      <c r="A145" s="1006"/>
      <c r="B145" s="173"/>
      <c r="C145" s="1006"/>
      <c r="D145" s="1006"/>
      <c r="E145" s="1006"/>
      <c r="F145" s="1006"/>
      <c r="G145" s="2251"/>
      <c r="H145" s="2251"/>
    </row>
    <row r="146" spans="1:8">
      <c r="A146" s="1006"/>
      <c r="B146" s="173"/>
      <c r="C146" s="1006"/>
      <c r="D146" s="1006"/>
      <c r="E146" s="1006"/>
      <c r="F146" s="1006"/>
      <c r="G146" s="2251"/>
      <c r="H146" s="2251"/>
    </row>
    <row r="147" spans="1:8">
      <c r="A147" s="1006"/>
      <c r="B147" s="173"/>
      <c r="C147" s="1006"/>
      <c r="D147" s="1006"/>
      <c r="E147" s="1006"/>
      <c r="F147" s="1006"/>
      <c r="G147" s="2251"/>
      <c r="H147" s="2251"/>
    </row>
    <row r="148" spans="1:8">
      <c r="A148" s="1006"/>
      <c r="B148" s="173"/>
      <c r="C148" s="1006"/>
      <c r="D148" s="1006"/>
      <c r="E148" s="1006"/>
      <c r="F148" s="1006"/>
      <c r="G148" s="1006"/>
      <c r="H148" s="1006"/>
    </row>
    <row r="149" spans="1:8">
      <c r="A149" s="1006"/>
      <c r="B149" s="1006"/>
      <c r="C149" s="1006"/>
      <c r="D149" s="1006"/>
      <c r="E149" s="1006"/>
      <c r="F149" s="1006"/>
      <c r="G149" s="1006"/>
      <c r="H149" s="1006"/>
    </row>
    <row r="150" spans="1:8">
      <c r="A150" s="1006"/>
      <c r="B150" s="1006"/>
      <c r="C150" s="1006"/>
      <c r="D150" s="1006"/>
      <c r="E150" s="1006"/>
      <c r="F150" s="1006"/>
      <c r="G150" s="1006"/>
      <c r="H150" s="1006"/>
    </row>
    <row r="151" spans="1:8">
      <c r="A151" s="1006"/>
      <c r="B151" s="1006"/>
      <c r="C151" s="1006"/>
      <c r="D151" s="1006"/>
      <c r="E151" s="1006"/>
      <c r="F151" s="1006"/>
      <c r="G151" s="1006"/>
      <c r="H151" s="1006"/>
    </row>
    <row r="152" spans="1:8">
      <c r="A152" s="1006"/>
      <c r="B152" s="1006"/>
      <c r="C152" s="1006"/>
      <c r="D152" s="1006"/>
      <c r="E152" s="1006"/>
      <c r="F152" s="1006"/>
      <c r="G152" s="1006"/>
      <c r="H152" s="1006"/>
    </row>
    <row r="230" spans="1:4">
      <c r="A230" s="255"/>
      <c r="B230" s="1749"/>
      <c r="C230" s="255"/>
      <c r="D230" s="1749"/>
    </row>
  </sheetData>
  <mergeCells count="7">
    <mergeCell ref="B5:C11"/>
    <mergeCell ref="E5:H8"/>
    <mergeCell ref="E9:H13"/>
    <mergeCell ref="B12:C19"/>
    <mergeCell ref="E14:H16"/>
    <mergeCell ref="E17:H21"/>
    <mergeCell ref="B20:C21"/>
  </mergeCells>
  <pageMargins left="0.75" right="0.75" top="1" bottom="1" header="0.5" footer="0.5"/>
  <pageSetup scale="54" orientation="portrait" r:id="rId1"/>
  <headerFooter alignWithMargins="0"/>
  <rowBreaks count="2" manualBreakCount="2">
    <brk id="60" max="16383" man="1"/>
    <brk id="125"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Q64"/>
  <sheetViews>
    <sheetView view="pageBreakPreview" topLeftCell="A34" zoomScale="80" zoomScaleNormal="90" zoomScaleSheetLayoutView="80" workbookViewId="0">
      <selection activeCell="F78" sqref="F78"/>
    </sheetView>
  </sheetViews>
  <sheetFormatPr defaultColWidth="3.88671875" defaultRowHeight="12.75"/>
  <cols>
    <col min="1" max="1" width="3.77734375" style="851" bestFit="1" customWidth="1"/>
    <col min="2" max="2" width="48.33203125" style="851" customWidth="1"/>
    <col min="3" max="3" width="16.88671875" style="851" hidden="1" customWidth="1"/>
    <col min="4" max="4" width="13.88671875" style="851" bestFit="1" customWidth="1"/>
    <col min="5" max="5" width="16.5546875" style="851" customWidth="1"/>
    <col min="6" max="6" width="17.5546875" style="851" customWidth="1"/>
    <col min="7" max="7" width="23.33203125" style="851" customWidth="1"/>
    <col min="8" max="8" width="19.88671875" style="851" customWidth="1"/>
    <col min="9" max="9" width="15" style="851" bestFit="1" customWidth="1"/>
    <col min="10" max="10" width="16.6640625" style="851" customWidth="1"/>
    <col min="11" max="11" width="3.77734375" style="851" bestFit="1" customWidth="1"/>
    <col min="12" max="16" width="3.88671875" style="851"/>
    <col min="17" max="17" width="9.5546875" style="851" customWidth="1"/>
    <col min="18" max="256" width="3.88671875" style="851"/>
    <col min="257" max="257" width="3.77734375" style="851" bestFit="1" customWidth="1"/>
    <col min="258" max="258" width="48.44140625" style="851" bestFit="1" customWidth="1"/>
    <col min="259" max="259" width="0" style="851" hidden="1" customWidth="1"/>
    <col min="260" max="260" width="13.88671875" style="851" bestFit="1" customWidth="1"/>
    <col min="261" max="261" width="14.77734375" style="851" bestFit="1" customWidth="1"/>
    <col min="262" max="262" width="17.5546875" style="851" customWidth="1"/>
    <col min="263" max="263" width="23.33203125" style="851" customWidth="1"/>
    <col min="264" max="264" width="16.33203125" style="851" customWidth="1"/>
    <col min="265" max="265" width="15" style="851" bestFit="1" customWidth="1"/>
    <col min="266" max="266" width="14.77734375" style="851" bestFit="1" customWidth="1"/>
    <col min="267" max="267" width="3.77734375" style="851" bestFit="1" customWidth="1"/>
    <col min="268" max="512" width="3.88671875" style="851"/>
    <col min="513" max="513" width="3.77734375" style="851" bestFit="1" customWidth="1"/>
    <col min="514" max="514" width="48.44140625" style="851" bestFit="1" customWidth="1"/>
    <col min="515" max="515" width="0" style="851" hidden="1" customWidth="1"/>
    <col min="516" max="516" width="13.88671875" style="851" bestFit="1" customWidth="1"/>
    <col min="517" max="517" width="14.77734375" style="851" bestFit="1" customWidth="1"/>
    <col min="518" max="518" width="17.5546875" style="851" customWidth="1"/>
    <col min="519" max="519" width="23.33203125" style="851" customWidth="1"/>
    <col min="520" max="520" width="16.33203125" style="851" customWidth="1"/>
    <col min="521" max="521" width="15" style="851" bestFit="1" customWidth="1"/>
    <col min="522" max="522" width="14.77734375" style="851" bestFit="1" customWidth="1"/>
    <col min="523" max="523" width="3.77734375" style="851" bestFit="1" customWidth="1"/>
    <col min="524" max="768" width="3.88671875" style="851"/>
    <col min="769" max="769" width="3.77734375" style="851" bestFit="1" customWidth="1"/>
    <col min="770" max="770" width="48.44140625" style="851" bestFit="1" customWidth="1"/>
    <col min="771" max="771" width="0" style="851" hidden="1" customWidth="1"/>
    <col min="772" max="772" width="13.88671875" style="851" bestFit="1" customWidth="1"/>
    <col min="773" max="773" width="14.77734375" style="851" bestFit="1" customWidth="1"/>
    <col min="774" max="774" width="17.5546875" style="851" customWidth="1"/>
    <col min="775" max="775" width="23.33203125" style="851" customWidth="1"/>
    <col min="776" max="776" width="16.33203125" style="851" customWidth="1"/>
    <col min="777" max="777" width="15" style="851" bestFit="1" customWidth="1"/>
    <col min="778" max="778" width="14.77734375" style="851" bestFit="1" customWidth="1"/>
    <col min="779" max="779" width="3.77734375" style="851" bestFit="1" customWidth="1"/>
    <col min="780" max="1024" width="3.88671875" style="851"/>
    <col min="1025" max="1025" width="3.77734375" style="851" bestFit="1" customWidth="1"/>
    <col min="1026" max="1026" width="48.44140625" style="851" bestFit="1" customWidth="1"/>
    <col min="1027" max="1027" width="0" style="851" hidden="1" customWidth="1"/>
    <col min="1028" max="1028" width="13.88671875" style="851" bestFit="1" customWidth="1"/>
    <col min="1029" max="1029" width="14.77734375" style="851" bestFit="1" customWidth="1"/>
    <col min="1030" max="1030" width="17.5546875" style="851" customWidth="1"/>
    <col min="1031" max="1031" width="23.33203125" style="851" customWidth="1"/>
    <col min="1032" max="1032" width="16.33203125" style="851" customWidth="1"/>
    <col min="1033" max="1033" width="15" style="851" bestFit="1" customWidth="1"/>
    <col min="1034" max="1034" width="14.77734375" style="851" bestFit="1" customWidth="1"/>
    <col min="1035" max="1035" width="3.77734375" style="851" bestFit="1" customWidth="1"/>
    <col min="1036" max="1280" width="3.88671875" style="851"/>
    <col min="1281" max="1281" width="3.77734375" style="851" bestFit="1" customWidth="1"/>
    <col min="1282" max="1282" width="48.44140625" style="851" bestFit="1" customWidth="1"/>
    <col min="1283" max="1283" width="0" style="851" hidden="1" customWidth="1"/>
    <col min="1284" max="1284" width="13.88671875" style="851" bestFit="1" customWidth="1"/>
    <col min="1285" max="1285" width="14.77734375" style="851" bestFit="1" customWidth="1"/>
    <col min="1286" max="1286" width="17.5546875" style="851" customWidth="1"/>
    <col min="1287" max="1287" width="23.33203125" style="851" customWidth="1"/>
    <col min="1288" max="1288" width="16.33203125" style="851" customWidth="1"/>
    <col min="1289" max="1289" width="15" style="851" bestFit="1" customWidth="1"/>
    <col min="1290" max="1290" width="14.77734375" style="851" bestFit="1" customWidth="1"/>
    <col min="1291" max="1291" width="3.77734375" style="851" bestFit="1" customWidth="1"/>
    <col min="1292" max="1536" width="3.88671875" style="851"/>
    <col min="1537" max="1537" width="3.77734375" style="851" bestFit="1" customWidth="1"/>
    <col min="1538" max="1538" width="48.44140625" style="851" bestFit="1" customWidth="1"/>
    <col min="1539" max="1539" width="0" style="851" hidden="1" customWidth="1"/>
    <col min="1540" max="1540" width="13.88671875" style="851" bestFit="1" customWidth="1"/>
    <col min="1541" max="1541" width="14.77734375" style="851" bestFit="1" customWidth="1"/>
    <col min="1542" max="1542" width="17.5546875" style="851" customWidth="1"/>
    <col min="1543" max="1543" width="23.33203125" style="851" customWidth="1"/>
    <col min="1544" max="1544" width="16.33203125" style="851" customWidth="1"/>
    <col min="1545" max="1545" width="15" style="851" bestFit="1" customWidth="1"/>
    <col min="1546" max="1546" width="14.77734375" style="851" bestFit="1" customWidth="1"/>
    <col min="1547" max="1547" width="3.77734375" style="851" bestFit="1" customWidth="1"/>
    <col min="1548" max="1792" width="3.88671875" style="851"/>
    <col min="1793" max="1793" width="3.77734375" style="851" bestFit="1" customWidth="1"/>
    <col min="1794" max="1794" width="48.44140625" style="851" bestFit="1" customWidth="1"/>
    <col min="1795" max="1795" width="0" style="851" hidden="1" customWidth="1"/>
    <col min="1796" max="1796" width="13.88671875" style="851" bestFit="1" customWidth="1"/>
    <col min="1797" max="1797" width="14.77734375" style="851" bestFit="1" customWidth="1"/>
    <col min="1798" max="1798" width="17.5546875" style="851" customWidth="1"/>
    <col min="1799" max="1799" width="23.33203125" style="851" customWidth="1"/>
    <col min="1800" max="1800" width="16.33203125" style="851" customWidth="1"/>
    <col min="1801" max="1801" width="15" style="851" bestFit="1" customWidth="1"/>
    <col min="1802" max="1802" width="14.77734375" style="851" bestFit="1" customWidth="1"/>
    <col min="1803" max="1803" width="3.77734375" style="851" bestFit="1" customWidth="1"/>
    <col min="1804" max="2048" width="3.88671875" style="851"/>
    <col min="2049" max="2049" width="3.77734375" style="851" bestFit="1" customWidth="1"/>
    <col min="2050" max="2050" width="48.44140625" style="851" bestFit="1" customWidth="1"/>
    <col min="2051" max="2051" width="0" style="851" hidden="1" customWidth="1"/>
    <col min="2052" max="2052" width="13.88671875" style="851" bestFit="1" customWidth="1"/>
    <col min="2053" max="2053" width="14.77734375" style="851" bestFit="1" customWidth="1"/>
    <col min="2054" max="2054" width="17.5546875" style="851" customWidth="1"/>
    <col min="2055" max="2055" width="23.33203125" style="851" customWidth="1"/>
    <col min="2056" max="2056" width="16.33203125" style="851" customWidth="1"/>
    <col min="2057" max="2057" width="15" style="851" bestFit="1" customWidth="1"/>
    <col min="2058" max="2058" width="14.77734375" style="851" bestFit="1" customWidth="1"/>
    <col min="2059" max="2059" width="3.77734375" style="851" bestFit="1" customWidth="1"/>
    <col min="2060" max="2304" width="3.88671875" style="851"/>
    <col min="2305" max="2305" width="3.77734375" style="851" bestFit="1" customWidth="1"/>
    <col min="2306" max="2306" width="48.44140625" style="851" bestFit="1" customWidth="1"/>
    <col min="2307" max="2307" width="0" style="851" hidden="1" customWidth="1"/>
    <col min="2308" max="2308" width="13.88671875" style="851" bestFit="1" customWidth="1"/>
    <col min="2309" max="2309" width="14.77734375" style="851" bestFit="1" customWidth="1"/>
    <col min="2310" max="2310" width="17.5546875" style="851" customWidth="1"/>
    <col min="2311" max="2311" width="23.33203125" style="851" customWidth="1"/>
    <col min="2312" max="2312" width="16.33203125" style="851" customWidth="1"/>
    <col min="2313" max="2313" width="15" style="851" bestFit="1" customWidth="1"/>
    <col min="2314" max="2314" width="14.77734375" style="851" bestFit="1" customWidth="1"/>
    <col min="2315" max="2315" width="3.77734375" style="851" bestFit="1" customWidth="1"/>
    <col min="2316" max="2560" width="3.88671875" style="851"/>
    <col min="2561" max="2561" width="3.77734375" style="851" bestFit="1" customWidth="1"/>
    <col min="2562" max="2562" width="48.44140625" style="851" bestFit="1" customWidth="1"/>
    <col min="2563" max="2563" width="0" style="851" hidden="1" customWidth="1"/>
    <col min="2564" max="2564" width="13.88671875" style="851" bestFit="1" customWidth="1"/>
    <col min="2565" max="2565" width="14.77734375" style="851" bestFit="1" customWidth="1"/>
    <col min="2566" max="2566" width="17.5546875" style="851" customWidth="1"/>
    <col min="2567" max="2567" width="23.33203125" style="851" customWidth="1"/>
    <col min="2568" max="2568" width="16.33203125" style="851" customWidth="1"/>
    <col min="2569" max="2569" width="15" style="851" bestFit="1" customWidth="1"/>
    <col min="2570" max="2570" width="14.77734375" style="851" bestFit="1" customWidth="1"/>
    <col min="2571" max="2571" width="3.77734375" style="851" bestFit="1" customWidth="1"/>
    <col min="2572" max="2816" width="3.88671875" style="851"/>
    <col min="2817" max="2817" width="3.77734375" style="851" bestFit="1" customWidth="1"/>
    <col min="2818" max="2818" width="48.44140625" style="851" bestFit="1" customWidth="1"/>
    <col min="2819" max="2819" width="0" style="851" hidden="1" customWidth="1"/>
    <col min="2820" max="2820" width="13.88671875" style="851" bestFit="1" customWidth="1"/>
    <col min="2821" max="2821" width="14.77734375" style="851" bestFit="1" customWidth="1"/>
    <col min="2822" max="2822" width="17.5546875" style="851" customWidth="1"/>
    <col min="2823" max="2823" width="23.33203125" style="851" customWidth="1"/>
    <col min="2824" max="2824" width="16.33203125" style="851" customWidth="1"/>
    <col min="2825" max="2825" width="15" style="851" bestFit="1" customWidth="1"/>
    <col min="2826" max="2826" width="14.77734375" style="851" bestFit="1" customWidth="1"/>
    <col min="2827" max="2827" width="3.77734375" style="851" bestFit="1" customWidth="1"/>
    <col min="2828" max="3072" width="3.88671875" style="851"/>
    <col min="3073" max="3073" width="3.77734375" style="851" bestFit="1" customWidth="1"/>
    <col min="3074" max="3074" width="48.44140625" style="851" bestFit="1" customWidth="1"/>
    <col min="3075" max="3075" width="0" style="851" hidden="1" customWidth="1"/>
    <col min="3076" max="3076" width="13.88671875" style="851" bestFit="1" customWidth="1"/>
    <col min="3077" max="3077" width="14.77734375" style="851" bestFit="1" customWidth="1"/>
    <col min="3078" max="3078" width="17.5546875" style="851" customWidth="1"/>
    <col min="3079" max="3079" width="23.33203125" style="851" customWidth="1"/>
    <col min="3080" max="3080" width="16.33203125" style="851" customWidth="1"/>
    <col min="3081" max="3081" width="15" style="851" bestFit="1" customWidth="1"/>
    <col min="3082" max="3082" width="14.77734375" style="851" bestFit="1" customWidth="1"/>
    <col min="3083" max="3083" width="3.77734375" style="851" bestFit="1" customWidth="1"/>
    <col min="3084" max="3328" width="3.88671875" style="851"/>
    <col min="3329" max="3329" width="3.77734375" style="851" bestFit="1" customWidth="1"/>
    <col min="3330" max="3330" width="48.44140625" style="851" bestFit="1" customWidth="1"/>
    <col min="3331" max="3331" width="0" style="851" hidden="1" customWidth="1"/>
    <col min="3332" max="3332" width="13.88671875" style="851" bestFit="1" customWidth="1"/>
    <col min="3333" max="3333" width="14.77734375" style="851" bestFit="1" customWidth="1"/>
    <col min="3334" max="3334" width="17.5546875" style="851" customWidth="1"/>
    <col min="3335" max="3335" width="23.33203125" style="851" customWidth="1"/>
    <col min="3336" max="3336" width="16.33203125" style="851" customWidth="1"/>
    <col min="3337" max="3337" width="15" style="851" bestFit="1" customWidth="1"/>
    <col min="3338" max="3338" width="14.77734375" style="851" bestFit="1" customWidth="1"/>
    <col min="3339" max="3339" width="3.77734375" style="851" bestFit="1" customWidth="1"/>
    <col min="3340" max="3584" width="3.88671875" style="851"/>
    <col min="3585" max="3585" width="3.77734375" style="851" bestFit="1" customWidth="1"/>
    <col min="3586" max="3586" width="48.44140625" style="851" bestFit="1" customWidth="1"/>
    <col min="3587" max="3587" width="0" style="851" hidden="1" customWidth="1"/>
    <col min="3588" max="3588" width="13.88671875" style="851" bestFit="1" customWidth="1"/>
    <col min="3589" max="3589" width="14.77734375" style="851" bestFit="1" customWidth="1"/>
    <col min="3590" max="3590" width="17.5546875" style="851" customWidth="1"/>
    <col min="3591" max="3591" width="23.33203125" style="851" customWidth="1"/>
    <col min="3592" max="3592" width="16.33203125" style="851" customWidth="1"/>
    <col min="3593" max="3593" width="15" style="851" bestFit="1" customWidth="1"/>
    <col min="3594" max="3594" width="14.77734375" style="851" bestFit="1" customWidth="1"/>
    <col min="3595" max="3595" width="3.77734375" style="851" bestFit="1" customWidth="1"/>
    <col min="3596" max="3840" width="3.88671875" style="851"/>
    <col min="3841" max="3841" width="3.77734375" style="851" bestFit="1" customWidth="1"/>
    <col min="3842" max="3842" width="48.44140625" style="851" bestFit="1" customWidth="1"/>
    <col min="3843" max="3843" width="0" style="851" hidden="1" customWidth="1"/>
    <col min="3844" max="3844" width="13.88671875" style="851" bestFit="1" customWidth="1"/>
    <col min="3845" max="3845" width="14.77734375" style="851" bestFit="1" customWidth="1"/>
    <col min="3846" max="3846" width="17.5546875" style="851" customWidth="1"/>
    <col min="3847" max="3847" width="23.33203125" style="851" customWidth="1"/>
    <col min="3848" max="3848" width="16.33203125" style="851" customWidth="1"/>
    <col min="3849" max="3849" width="15" style="851" bestFit="1" customWidth="1"/>
    <col min="3850" max="3850" width="14.77734375" style="851" bestFit="1" customWidth="1"/>
    <col min="3851" max="3851" width="3.77734375" style="851" bestFit="1" customWidth="1"/>
    <col min="3852" max="4096" width="3.88671875" style="851"/>
    <col min="4097" max="4097" width="3.77734375" style="851" bestFit="1" customWidth="1"/>
    <col min="4098" max="4098" width="48.44140625" style="851" bestFit="1" customWidth="1"/>
    <col min="4099" max="4099" width="0" style="851" hidden="1" customWidth="1"/>
    <col min="4100" max="4100" width="13.88671875" style="851" bestFit="1" customWidth="1"/>
    <col min="4101" max="4101" width="14.77734375" style="851" bestFit="1" customWidth="1"/>
    <col min="4102" max="4102" width="17.5546875" style="851" customWidth="1"/>
    <col min="4103" max="4103" width="23.33203125" style="851" customWidth="1"/>
    <col min="4104" max="4104" width="16.33203125" style="851" customWidth="1"/>
    <col min="4105" max="4105" width="15" style="851" bestFit="1" customWidth="1"/>
    <col min="4106" max="4106" width="14.77734375" style="851" bestFit="1" customWidth="1"/>
    <col min="4107" max="4107" width="3.77734375" style="851" bestFit="1" customWidth="1"/>
    <col min="4108" max="4352" width="3.88671875" style="851"/>
    <col min="4353" max="4353" width="3.77734375" style="851" bestFit="1" customWidth="1"/>
    <col min="4354" max="4354" width="48.44140625" style="851" bestFit="1" customWidth="1"/>
    <col min="4355" max="4355" width="0" style="851" hidden="1" customWidth="1"/>
    <col min="4356" max="4356" width="13.88671875" style="851" bestFit="1" customWidth="1"/>
    <col min="4357" max="4357" width="14.77734375" style="851" bestFit="1" customWidth="1"/>
    <col min="4358" max="4358" width="17.5546875" style="851" customWidth="1"/>
    <col min="4359" max="4359" width="23.33203125" style="851" customWidth="1"/>
    <col min="4360" max="4360" width="16.33203125" style="851" customWidth="1"/>
    <col min="4361" max="4361" width="15" style="851" bestFit="1" customWidth="1"/>
    <col min="4362" max="4362" width="14.77734375" style="851" bestFit="1" customWidth="1"/>
    <col min="4363" max="4363" width="3.77734375" style="851" bestFit="1" customWidth="1"/>
    <col min="4364" max="4608" width="3.88671875" style="851"/>
    <col min="4609" max="4609" width="3.77734375" style="851" bestFit="1" customWidth="1"/>
    <col min="4610" max="4610" width="48.44140625" style="851" bestFit="1" customWidth="1"/>
    <col min="4611" max="4611" width="0" style="851" hidden="1" customWidth="1"/>
    <col min="4612" max="4612" width="13.88671875" style="851" bestFit="1" customWidth="1"/>
    <col min="4613" max="4613" width="14.77734375" style="851" bestFit="1" customWidth="1"/>
    <col min="4614" max="4614" width="17.5546875" style="851" customWidth="1"/>
    <col min="4615" max="4615" width="23.33203125" style="851" customWidth="1"/>
    <col min="4616" max="4616" width="16.33203125" style="851" customWidth="1"/>
    <col min="4617" max="4617" width="15" style="851" bestFit="1" customWidth="1"/>
    <col min="4618" max="4618" width="14.77734375" style="851" bestFit="1" customWidth="1"/>
    <col min="4619" max="4619" width="3.77734375" style="851" bestFit="1" customWidth="1"/>
    <col min="4620" max="4864" width="3.88671875" style="851"/>
    <col min="4865" max="4865" width="3.77734375" style="851" bestFit="1" customWidth="1"/>
    <col min="4866" max="4866" width="48.44140625" style="851" bestFit="1" customWidth="1"/>
    <col min="4867" max="4867" width="0" style="851" hidden="1" customWidth="1"/>
    <col min="4868" max="4868" width="13.88671875" style="851" bestFit="1" customWidth="1"/>
    <col min="4869" max="4869" width="14.77734375" style="851" bestFit="1" customWidth="1"/>
    <col min="4870" max="4870" width="17.5546875" style="851" customWidth="1"/>
    <col min="4871" max="4871" width="23.33203125" style="851" customWidth="1"/>
    <col min="4872" max="4872" width="16.33203125" style="851" customWidth="1"/>
    <col min="4873" max="4873" width="15" style="851" bestFit="1" customWidth="1"/>
    <col min="4874" max="4874" width="14.77734375" style="851" bestFit="1" customWidth="1"/>
    <col min="4875" max="4875" width="3.77734375" style="851" bestFit="1" customWidth="1"/>
    <col min="4876" max="5120" width="3.88671875" style="851"/>
    <col min="5121" max="5121" width="3.77734375" style="851" bestFit="1" customWidth="1"/>
    <col min="5122" max="5122" width="48.44140625" style="851" bestFit="1" customWidth="1"/>
    <col min="5123" max="5123" width="0" style="851" hidden="1" customWidth="1"/>
    <col min="5124" max="5124" width="13.88671875" style="851" bestFit="1" customWidth="1"/>
    <col min="5125" max="5125" width="14.77734375" style="851" bestFit="1" customWidth="1"/>
    <col min="5126" max="5126" width="17.5546875" style="851" customWidth="1"/>
    <col min="5127" max="5127" width="23.33203125" style="851" customWidth="1"/>
    <col min="5128" max="5128" width="16.33203125" style="851" customWidth="1"/>
    <col min="5129" max="5129" width="15" style="851" bestFit="1" customWidth="1"/>
    <col min="5130" max="5130" width="14.77734375" style="851" bestFit="1" customWidth="1"/>
    <col min="5131" max="5131" width="3.77734375" style="851" bestFit="1" customWidth="1"/>
    <col min="5132" max="5376" width="3.88671875" style="851"/>
    <col min="5377" max="5377" width="3.77734375" style="851" bestFit="1" customWidth="1"/>
    <col min="5378" max="5378" width="48.44140625" style="851" bestFit="1" customWidth="1"/>
    <col min="5379" max="5379" width="0" style="851" hidden="1" customWidth="1"/>
    <col min="5380" max="5380" width="13.88671875" style="851" bestFit="1" customWidth="1"/>
    <col min="5381" max="5381" width="14.77734375" style="851" bestFit="1" customWidth="1"/>
    <col min="5382" max="5382" width="17.5546875" style="851" customWidth="1"/>
    <col min="5383" max="5383" width="23.33203125" style="851" customWidth="1"/>
    <col min="5384" max="5384" width="16.33203125" style="851" customWidth="1"/>
    <col min="5385" max="5385" width="15" style="851" bestFit="1" customWidth="1"/>
    <col min="5386" max="5386" width="14.77734375" style="851" bestFit="1" customWidth="1"/>
    <col min="5387" max="5387" width="3.77734375" style="851" bestFit="1" customWidth="1"/>
    <col min="5388" max="5632" width="3.88671875" style="851"/>
    <col min="5633" max="5633" width="3.77734375" style="851" bestFit="1" customWidth="1"/>
    <col min="5634" max="5634" width="48.44140625" style="851" bestFit="1" customWidth="1"/>
    <col min="5635" max="5635" width="0" style="851" hidden="1" customWidth="1"/>
    <col min="5636" max="5636" width="13.88671875" style="851" bestFit="1" customWidth="1"/>
    <col min="5637" max="5637" width="14.77734375" style="851" bestFit="1" customWidth="1"/>
    <col min="5638" max="5638" width="17.5546875" style="851" customWidth="1"/>
    <col min="5639" max="5639" width="23.33203125" style="851" customWidth="1"/>
    <col min="5640" max="5640" width="16.33203125" style="851" customWidth="1"/>
    <col min="5641" max="5641" width="15" style="851" bestFit="1" customWidth="1"/>
    <col min="5642" max="5642" width="14.77734375" style="851" bestFit="1" customWidth="1"/>
    <col min="5643" max="5643" width="3.77734375" style="851" bestFit="1" customWidth="1"/>
    <col min="5644" max="5888" width="3.88671875" style="851"/>
    <col min="5889" max="5889" width="3.77734375" style="851" bestFit="1" customWidth="1"/>
    <col min="5890" max="5890" width="48.44140625" style="851" bestFit="1" customWidth="1"/>
    <col min="5891" max="5891" width="0" style="851" hidden="1" customWidth="1"/>
    <col min="5892" max="5892" width="13.88671875" style="851" bestFit="1" customWidth="1"/>
    <col min="5893" max="5893" width="14.77734375" style="851" bestFit="1" customWidth="1"/>
    <col min="5894" max="5894" width="17.5546875" style="851" customWidth="1"/>
    <col min="5895" max="5895" width="23.33203125" style="851" customWidth="1"/>
    <col min="5896" max="5896" width="16.33203125" style="851" customWidth="1"/>
    <col min="5897" max="5897" width="15" style="851" bestFit="1" customWidth="1"/>
    <col min="5898" max="5898" width="14.77734375" style="851" bestFit="1" customWidth="1"/>
    <col min="5899" max="5899" width="3.77734375" style="851" bestFit="1" customWidth="1"/>
    <col min="5900" max="6144" width="3.88671875" style="851"/>
    <col min="6145" max="6145" width="3.77734375" style="851" bestFit="1" customWidth="1"/>
    <col min="6146" max="6146" width="48.44140625" style="851" bestFit="1" customWidth="1"/>
    <col min="6147" max="6147" width="0" style="851" hidden="1" customWidth="1"/>
    <col min="6148" max="6148" width="13.88671875" style="851" bestFit="1" customWidth="1"/>
    <col min="6149" max="6149" width="14.77734375" style="851" bestFit="1" customWidth="1"/>
    <col min="6150" max="6150" width="17.5546875" style="851" customWidth="1"/>
    <col min="6151" max="6151" width="23.33203125" style="851" customWidth="1"/>
    <col min="6152" max="6152" width="16.33203125" style="851" customWidth="1"/>
    <col min="6153" max="6153" width="15" style="851" bestFit="1" customWidth="1"/>
    <col min="6154" max="6154" width="14.77734375" style="851" bestFit="1" customWidth="1"/>
    <col min="6155" max="6155" width="3.77734375" style="851" bestFit="1" customWidth="1"/>
    <col min="6156" max="6400" width="3.88671875" style="851"/>
    <col min="6401" max="6401" width="3.77734375" style="851" bestFit="1" customWidth="1"/>
    <col min="6402" max="6402" width="48.44140625" style="851" bestFit="1" customWidth="1"/>
    <col min="6403" max="6403" width="0" style="851" hidden="1" customWidth="1"/>
    <col min="6404" max="6404" width="13.88671875" style="851" bestFit="1" customWidth="1"/>
    <col min="6405" max="6405" width="14.77734375" style="851" bestFit="1" customWidth="1"/>
    <col min="6406" max="6406" width="17.5546875" style="851" customWidth="1"/>
    <col min="6407" max="6407" width="23.33203125" style="851" customWidth="1"/>
    <col min="6408" max="6408" width="16.33203125" style="851" customWidth="1"/>
    <col min="6409" max="6409" width="15" style="851" bestFit="1" customWidth="1"/>
    <col min="6410" max="6410" width="14.77734375" style="851" bestFit="1" customWidth="1"/>
    <col min="6411" max="6411" width="3.77734375" style="851" bestFit="1" customWidth="1"/>
    <col min="6412" max="6656" width="3.88671875" style="851"/>
    <col min="6657" max="6657" width="3.77734375" style="851" bestFit="1" customWidth="1"/>
    <col min="6658" max="6658" width="48.44140625" style="851" bestFit="1" customWidth="1"/>
    <col min="6659" max="6659" width="0" style="851" hidden="1" customWidth="1"/>
    <col min="6660" max="6660" width="13.88671875" style="851" bestFit="1" customWidth="1"/>
    <col min="6661" max="6661" width="14.77734375" style="851" bestFit="1" customWidth="1"/>
    <col min="6662" max="6662" width="17.5546875" style="851" customWidth="1"/>
    <col min="6663" max="6663" width="23.33203125" style="851" customWidth="1"/>
    <col min="6664" max="6664" width="16.33203125" style="851" customWidth="1"/>
    <col min="6665" max="6665" width="15" style="851" bestFit="1" customWidth="1"/>
    <col min="6666" max="6666" width="14.77734375" style="851" bestFit="1" customWidth="1"/>
    <col min="6667" max="6667" width="3.77734375" style="851" bestFit="1" customWidth="1"/>
    <col min="6668" max="6912" width="3.88671875" style="851"/>
    <col min="6913" max="6913" width="3.77734375" style="851" bestFit="1" customWidth="1"/>
    <col min="6914" max="6914" width="48.44140625" style="851" bestFit="1" customWidth="1"/>
    <col min="6915" max="6915" width="0" style="851" hidden="1" customWidth="1"/>
    <col min="6916" max="6916" width="13.88671875" style="851" bestFit="1" customWidth="1"/>
    <col min="6917" max="6917" width="14.77734375" style="851" bestFit="1" customWidth="1"/>
    <col min="6918" max="6918" width="17.5546875" style="851" customWidth="1"/>
    <col min="6919" max="6919" width="23.33203125" style="851" customWidth="1"/>
    <col min="6920" max="6920" width="16.33203125" style="851" customWidth="1"/>
    <col min="6921" max="6921" width="15" style="851" bestFit="1" customWidth="1"/>
    <col min="6922" max="6922" width="14.77734375" style="851" bestFit="1" customWidth="1"/>
    <col min="6923" max="6923" width="3.77734375" style="851" bestFit="1" customWidth="1"/>
    <col min="6924" max="7168" width="3.88671875" style="851"/>
    <col min="7169" max="7169" width="3.77734375" style="851" bestFit="1" customWidth="1"/>
    <col min="7170" max="7170" width="48.44140625" style="851" bestFit="1" customWidth="1"/>
    <col min="7171" max="7171" width="0" style="851" hidden="1" customWidth="1"/>
    <col min="7172" max="7172" width="13.88671875" style="851" bestFit="1" customWidth="1"/>
    <col min="7173" max="7173" width="14.77734375" style="851" bestFit="1" customWidth="1"/>
    <col min="7174" max="7174" width="17.5546875" style="851" customWidth="1"/>
    <col min="7175" max="7175" width="23.33203125" style="851" customWidth="1"/>
    <col min="7176" max="7176" width="16.33203125" style="851" customWidth="1"/>
    <col min="7177" max="7177" width="15" style="851" bestFit="1" customWidth="1"/>
    <col min="7178" max="7178" width="14.77734375" style="851" bestFit="1" customWidth="1"/>
    <col min="7179" max="7179" width="3.77734375" style="851" bestFit="1" customWidth="1"/>
    <col min="7180" max="7424" width="3.88671875" style="851"/>
    <col min="7425" max="7425" width="3.77734375" style="851" bestFit="1" customWidth="1"/>
    <col min="7426" max="7426" width="48.44140625" style="851" bestFit="1" customWidth="1"/>
    <col min="7427" max="7427" width="0" style="851" hidden="1" customWidth="1"/>
    <col min="7428" max="7428" width="13.88671875" style="851" bestFit="1" customWidth="1"/>
    <col min="7429" max="7429" width="14.77734375" style="851" bestFit="1" customWidth="1"/>
    <col min="7430" max="7430" width="17.5546875" style="851" customWidth="1"/>
    <col min="7431" max="7431" width="23.33203125" style="851" customWidth="1"/>
    <col min="7432" max="7432" width="16.33203125" style="851" customWidth="1"/>
    <col min="7433" max="7433" width="15" style="851" bestFit="1" customWidth="1"/>
    <col min="7434" max="7434" width="14.77734375" style="851" bestFit="1" customWidth="1"/>
    <col min="7435" max="7435" width="3.77734375" style="851" bestFit="1" customWidth="1"/>
    <col min="7436" max="7680" width="3.88671875" style="851"/>
    <col min="7681" max="7681" width="3.77734375" style="851" bestFit="1" customWidth="1"/>
    <col min="7682" max="7682" width="48.44140625" style="851" bestFit="1" customWidth="1"/>
    <col min="7683" max="7683" width="0" style="851" hidden="1" customWidth="1"/>
    <col min="7684" max="7684" width="13.88671875" style="851" bestFit="1" customWidth="1"/>
    <col min="7685" max="7685" width="14.77734375" style="851" bestFit="1" customWidth="1"/>
    <col min="7686" max="7686" width="17.5546875" style="851" customWidth="1"/>
    <col min="7687" max="7687" width="23.33203125" style="851" customWidth="1"/>
    <col min="7688" max="7688" width="16.33203125" style="851" customWidth="1"/>
    <col min="7689" max="7689" width="15" style="851" bestFit="1" customWidth="1"/>
    <col min="7690" max="7690" width="14.77734375" style="851" bestFit="1" customWidth="1"/>
    <col min="7691" max="7691" width="3.77734375" style="851" bestFit="1" customWidth="1"/>
    <col min="7692" max="7936" width="3.88671875" style="851"/>
    <col min="7937" max="7937" width="3.77734375" style="851" bestFit="1" customWidth="1"/>
    <col min="7938" max="7938" width="48.44140625" style="851" bestFit="1" customWidth="1"/>
    <col min="7939" max="7939" width="0" style="851" hidden="1" customWidth="1"/>
    <col min="7940" max="7940" width="13.88671875" style="851" bestFit="1" customWidth="1"/>
    <col min="7941" max="7941" width="14.77734375" style="851" bestFit="1" customWidth="1"/>
    <col min="7942" max="7942" width="17.5546875" style="851" customWidth="1"/>
    <col min="7943" max="7943" width="23.33203125" style="851" customWidth="1"/>
    <col min="7944" max="7944" width="16.33203125" style="851" customWidth="1"/>
    <col min="7945" max="7945" width="15" style="851" bestFit="1" customWidth="1"/>
    <col min="7946" max="7946" width="14.77734375" style="851" bestFit="1" customWidth="1"/>
    <col min="7947" max="7947" width="3.77734375" style="851" bestFit="1" customWidth="1"/>
    <col min="7948" max="8192" width="3.88671875" style="851"/>
    <col min="8193" max="8193" width="3.77734375" style="851" bestFit="1" customWidth="1"/>
    <col min="8194" max="8194" width="48.44140625" style="851" bestFit="1" customWidth="1"/>
    <col min="8195" max="8195" width="0" style="851" hidden="1" customWidth="1"/>
    <col min="8196" max="8196" width="13.88671875" style="851" bestFit="1" customWidth="1"/>
    <col min="8197" max="8197" width="14.77734375" style="851" bestFit="1" customWidth="1"/>
    <col min="8198" max="8198" width="17.5546875" style="851" customWidth="1"/>
    <col min="8199" max="8199" width="23.33203125" style="851" customWidth="1"/>
    <col min="8200" max="8200" width="16.33203125" style="851" customWidth="1"/>
    <col min="8201" max="8201" width="15" style="851" bestFit="1" customWidth="1"/>
    <col min="8202" max="8202" width="14.77734375" style="851" bestFit="1" customWidth="1"/>
    <col min="8203" max="8203" width="3.77734375" style="851" bestFit="1" customWidth="1"/>
    <col min="8204" max="8448" width="3.88671875" style="851"/>
    <col min="8449" max="8449" width="3.77734375" style="851" bestFit="1" customWidth="1"/>
    <col min="8450" max="8450" width="48.44140625" style="851" bestFit="1" customWidth="1"/>
    <col min="8451" max="8451" width="0" style="851" hidden="1" customWidth="1"/>
    <col min="8452" max="8452" width="13.88671875" style="851" bestFit="1" customWidth="1"/>
    <col min="8453" max="8453" width="14.77734375" style="851" bestFit="1" customWidth="1"/>
    <col min="8454" max="8454" width="17.5546875" style="851" customWidth="1"/>
    <col min="8455" max="8455" width="23.33203125" style="851" customWidth="1"/>
    <col min="8456" max="8456" width="16.33203125" style="851" customWidth="1"/>
    <col min="8457" max="8457" width="15" style="851" bestFit="1" customWidth="1"/>
    <col min="8458" max="8458" width="14.77734375" style="851" bestFit="1" customWidth="1"/>
    <col min="8459" max="8459" width="3.77734375" style="851" bestFit="1" customWidth="1"/>
    <col min="8460" max="8704" width="3.88671875" style="851"/>
    <col min="8705" max="8705" width="3.77734375" style="851" bestFit="1" customWidth="1"/>
    <col min="8706" max="8706" width="48.44140625" style="851" bestFit="1" customWidth="1"/>
    <col min="8707" max="8707" width="0" style="851" hidden="1" customWidth="1"/>
    <col min="8708" max="8708" width="13.88671875" style="851" bestFit="1" customWidth="1"/>
    <col min="8709" max="8709" width="14.77734375" style="851" bestFit="1" customWidth="1"/>
    <col min="8710" max="8710" width="17.5546875" style="851" customWidth="1"/>
    <col min="8711" max="8711" width="23.33203125" style="851" customWidth="1"/>
    <col min="8712" max="8712" width="16.33203125" style="851" customWidth="1"/>
    <col min="8713" max="8713" width="15" style="851" bestFit="1" customWidth="1"/>
    <col min="8714" max="8714" width="14.77734375" style="851" bestFit="1" customWidth="1"/>
    <col min="8715" max="8715" width="3.77734375" style="851" bestFit="1" customWidth="1"/>
    <col min="8716" max="8960" width="3.88671875" style="851"/>
    <col min="8961" max="8961" width="3.77734375" style="851" bestFit="1" customWidth="1"/>
    <col min="8962" max="8962" width="48.44140625" style="851" bestFit="1" customWidth="1"/>
    <col min="8963" max="8963" width="0" style="851" hidden="1" customWidth="1"/>
    <col min="8964" max="8964" width="13.88671875" style="851" bestFit="1" customWidth="1"/>
    <col min="8965" max="8965" width="14.77734375" style="851" bestFit="1" customWidth="1"/>
    <col min="8966" max="8966" width="17.5546875" style="851" customWidth="1"/>
    <col min="8967" max="8967" width="23.33203125" style="851" customWidth="1"/>
    <col min="8968" max="8968" width="16.33203125" style="851" customWidth="1"/>
    <col min="8969" max="8969" width="15" style="851" bestFit="1" customWidth="1"/>
    <col min="8970" max="8970" width="14.77734375" style="851" bestFit="1" customWidth="1"/>
    <col min="8971" max="8971" width="3.77734375" style="851" bestFit="1" customWidth="1"/>
    <col min="8972" max="9216" width="3.88671875" style="851"/>
    <col min="9217" max="9217" width="3.77734375" style="851" bestFit="1" customWidth="1"/>
    <col min="9218" max="9218" width="48.44140625" style="851" bestFit="1" customWidth="1"/>
    <col min="9219" max="9219" width="0" style="851" hidden="1" customWidth="1"/>
    <col min="9220" max="9220" width="13.88671875" style="851" bestFit="1" customWidth="1"/>
    <col min="9221" max="9221" width="14.77734375" style="851" bestFit="1" customWidth="1"/>
    <col min="9222" max="9222" width="17.5546875" style="851" customWidth="1"/>
    <col min="9223" max="9223" width="23.33203125" style="851" customWidth="1"/>
    <col min="9224" max="9224" width="16.33203125" style="851" customWidth="1"/>
    <col min="9225" max="9225" width="15" style="851" bestFit="1" customWidth="1"/>
    <col min="9226" max="9226" width="14.77734375" style="851" bestFit="1" customWidth="1"/>
    <col min="9227" max="9227" width="3.77734375" style="851" bestFit="1" customWidth="1"/>
    <col min="9228" max="9472" width="3.88671875" style="851"/>
    <col min="9473" max="9473" width="3.77734375" style="851" bestFit="1" customWidth="1"/>
    <col min="9474" max="9474" width="48.44140625" style="851" bestFit="1" customWidth="1"/>
    <col min="9475" max="9475" width="0" style="851" hidden="1" customWidth="1"/>
    <col min="9476" max="9476" width="13.88671875" style="851" bestFit="1" customWidth="1"/>
    <col min="9477" max="9477" width="14.77734375" style="851" bestFit="1" customWidth="1"/>
    <col min="9478" max="9478" width="17.5546875" style="851" customWidth="1"/>
    <col min="9479" max="9479" width="23.33203125" style="851" customWidth="1"/>
    <col min="9480" max="9480" width="16.33203125" style="851" customWidth="1"/>
    <col min="9481" max="9481" width="15" style="851" bestFit="1" customWidth="1"/>
    <col min="9482" max="9482" width="14.77734375" style="851" bestFit="1" customWidth="1"/>
    <col min="9483" max="9483" width="3.77734375" style="851" bestFit="1" customWidth="1"/>
    <col min="9484" max="9728" width="3.88671875" style="851"/>
    <col min="9729" max="9729" width="3.77734375" style="851" bestFit="1" customWidth="1"/>
    <col min="9730" max="9730" width="48.44140625" style="851" bestFit="1" customWidth="1"/>
    <col min="9731" max="9731" width="0" style="851" hidden="1" customWidth="1"/>
    <col min="9732" max="9732" width="13.88671875" style="851" bestFit="1" customWidth="1"/>
    <col min="9733" max="9733" width="14.77734375" style="851" bestFit="1" customWidth="1"/>
    <col min="9734" max="9734" width="17.5546875" style="851" customWidth="1"/>
    <col min="9735" max="9735" width="23.33203125" style="851" customWidth="1"/>
    <col min="9736" max="9736" width="16.33203125" style="851" customWidth="1"/>
    <col min="9737" max="9737" width="15" style="851" bestFit="1" customWidth="1"/>
    <col min="9738" max="9738" width="14.77734375" style="851" bestFit="1" customWidth="1"/>
    <col min="9739" max="9739" width="3.77734375" style="851" bestFit="1" customWidth="1"/>
    <col min="9740" max="9984" width="3.88671875" style="851"/>
    <col min="9985" max="9985" width="3.77734375" style="851" bestFit="1" customWidth="1"/>
    <col min="9986" max="9986" width="48.44140625" style="851" bestFit="1" customWidth="1"/>
    <col min="9987" max="9987" width="0" style="851" hidden="1" customWidth="1"/>
    <col min="9988" max="9988" width="13.88671875" style="851" bestFit="1" customWidth="1"/>
    <col min="9989" max="9989" width="14.77734375" style="851" bestFit="1" customWidth="1"/>
    <col min="9990" max="9990" width="17.5546875" style="851" customWidth="1"/>
    <col min="9991" max="9991" width="23.33203125" style="851" customWidth="1"/>
    <col min="9992" max="9992" width="16.33203125" style="851" customWidth="1"/>
    <col min="9993" max="9993" width="15" style="851" bestFit="1" customWidth="1"/>
    <col min="9994" max="9994" width="14.77734375" style="851" bestFit="1" customWidth="1"/>
    <col min="9995" max="9995" width="3.77734375" style="851" bestFit="1" customWidth="1"/>
    <col min="9996" max="10240" width="3.88671875" style="851"/>
    <col min="10241" max="10241" width="3.77734375" style="851" bestFit="1" customWidth="1"/>
    <col min="10242" max="10242" width="48.44140625" style="851" bestFit="1" customWidth="1"/>
    <col min="10243" max="10243" width="0" style="851" hidden="1" customWidth="1"/>
    <col min="10244" max="10244" width="13.88671875" style="851" bestFit="1" customWidth="1"/>
    <col min="10245" max="10245" width="14.77734375" style="851" bestFit="1" customWidth="1"/>
    <col min="10246" max="10246" width="17.5546875" style="851" customWidth="1"/>
    <col min="10247" max="10247" width="23.33203125" style="851" customWidth="1"/>
    <col min="10248" max="10248" width="16.33203125" style="851" customWidth="1"/>
    <col min="10249" max="10249" width="15" style="851" bestFit="1" customWidth="1"/>
    <col min="10250" max="10250" width="14.77734375" style="851" bestFit="1" customWidth="1"/>
    <col min="10251" max="10251" width="3.77734375" style="851" bestFit="1" customWidth="1"/>
    <col min="10252" max="10496" width="3.88671875" style="851"/>
    <col min="10497" max="10497" width="3.77734375" style="851" bestFit="1" customWidth="1"/>
    <col min="10498" max="10498" width="48.44140625" style="851" bestFit="1" customWidth="1"/>
    <col min="10499" max="10499" width="0" style="851" hidden="1" customWidth="1"/>
    <col min="10500" max="10500" width="13.88671875" style="851" bestFit="1" customWidth="1"/>
    <col min="10501" max="10501" width="14.77734375" style="851" bestFit="1" customWidth="1"/>
    <col min="10502" max="10502" width="17.5546875" style="851" customWidth="1"/>
    <col min="10503" max="10503" width="23.33203125" style="851" customWidth="1"/>
    <col min="10504" max="10504" width="16.33203125" style="851" customWidth="1"/>
    <col min="10505" max="10505" width="15" style="851" bestFit="1" customWidth="1"/>
    <col min="10506" max="10506" width="14.77734375" style="851" bestFit="1" customWidth="1"/>
    <col min="10507" max="10507" width="3.77734375" style="851" bestFit="1" customWidth="1"/>
    <col min="10508" max="10752" width="3.88671875" style="851"/>
    <col min="10753" max="10753" width="3.77734375" style="851" bestFit="1" customWidth="1"/>
    <col min="10754" max="10754" width="48.44140625" style="851" bestFit="1" customWidth="1"/>
    <col min="10755" max="10755" width="0" style="851" hidden="1" customWidth="1"/>
    <col min="10756" max="10756" width="13.88671875" style="851" bestFit="1" customWidth="1"/>
    <col min="10757" max="10757" width="14.77734375" style="851" bestFit="1" customWidth="1"/>
    <col min="10758" max="10758" width="17.5546875" style="851" customWidth="1"/>
    <col min="10759" max="10759" width="23.33203125" style="851" customWidth="1"/>
    <col min="10760" max="10760" width="16.33203125" style="851" customWidth="1"/>
    <col min="10761" max="10761" width="15" style="851" bestFit="1" customWidth="1"/>
    <col min="10762" max="10762" width="14.77734375" style="851" bestFit="1" customWidth="1"/>
    <col min="10763" max="10763" width="3.77734375" style="851" bestFit="1" customWidth="1"/>
    <col min="10764" max="11008" width="3.88671875" style="851"/>
    <col min="11009" max="11009" width="3.77734375" style="851" bestFit="1" customWidth="1"/>
    <col min="11010" max="11010" width="48.44140625" style="851" bestFit="1" customWidth="1"/>
    <col min="11011" max="11011" width="0" style="851" hidden="1" customWidth="1"/>
    <col min="11012" max="11012" width="13.88671875" style="851" bestFit="1" customWidth="1"/>
    <col min="11013" max="11013" width="14.77734375" style="851" bestFit="1" customWidth="1"/>
    <col min="11014" max="11014" width="17.5546875" style="851" customWidth="1"/>
    <col min="11015" max="11015" width="23.33203125" style="851" customWidth="1"/>
    <col min="11016" max="11016" width="16.33203125" style="851" customWidth="1"/>
    <col min="11017" max="11017" width="15" style="851" bestFit="1" customWidth="1"/>
    <col min="11018" max="11018" width="14.77734375" style="851" bestFit="1" customWidth="1"/>
    <col min="11019" max="11019" width="3.77734375" style="851" bestFit="1" customWidth="1"/>
    <col min="11020" max="11264" width="3.88671875" style="851"/>
    <col min="11265" max="11265" width="3.77734375" style="851" bestFit="1" customWidth="1"/>
    <col min="11266" max="11266" width="48.44140625" style="851" bestFit="1" customWidth="1"/>
    <col min="11267" max="11267" width="0" style="851" hidden="1" customWidth="1"/>
    <col min="11268" max="11268" width="13.88671875" style="851" bestFit="1" customWidth="1"/>
    <col min="11269" max="11269" width="14.77734375" style="851" bestFit="1" customWidth="1"/>
    <col min="11270" max="11270" width="17.5546875" style="851" customWidth="1"/>
    <col min="11271" max="11271" width="23.33203125" style="851" customWidth="1"/>
    <col min="11272" max="11272" width="16.33203125" style="851" customWidth="1"/>
    <col min="11273" max="11273" width="15" style="851" bestFit="1" customWidth="1"/>
    <col min="11274" max="11274" width="14.77734375" style="851" bestFit="1" customWidth="1"/>
    <col min="11275" max="11275" width="3.77734375" style="851" bestFit="1" customWidth="1"/>
    <col min="11276" max="11520" width="3.88671875" style="851"/>
    <col min="11521" max="11521" width="3.77734375" style="851" bestFit="1" customWidth="1"/>
    <col min="11522" max="11522" width="48.44140625" style="851" bestFit="1" customWidth="1"/>
    <col min="11523" max="11523" width="0" style="851" hidden="1" customWidth="1"/>
    <col min="11524" max="11524" width="13.88671875" style="851" bestFit="1" customWidth="1"/>
    <col min="11525" max="11525" width="14.77734375" style="851" bestFit="1" customWidth="1"/>
    <col min="11526" max="11526" width="17.5546875" style="851" customWidth="1"/>
    <col min="11527" max="11527" width="23.33203125" style="851" customWidth="1"/>
    <col min="11528" max="11528" width="16.33203125" style="851" customWidth="1"/>
    <col min="11529" max="11529" width="15" style="851" bestFit="1" customWidth="1"/>
    <col min="11530" max="11530" width="14.77734375" style="851" bestFit="1" customWidth="1"/>
    <col min="11531" max="11531" width="3.77734375" style="851" bestFit="1" customWidth="1"/>
    <col min="11532" max="11776" width="3.88671875" style="851"/>
    <col min="11777" max="11777" width="3.77734375" style="851" bestFit="1" customWidth="1"/>
    <col min="11778" max="11778" width="48.44140625" style="851" bestFit="1" customWidth="1"/>
    <col min="11779" max="11779" width="0" style="851" hidden="1" customWidth="1"/>
    <col min="11780" max="11780" width="13.88671875" style="851" bestFit="1" customWidth="1"/>
    <col min="11781" max="11781" width="14.77734375" style="851" bestFit="1" customWidth="1"/>
    <col min="11782" max="11782" width="17.5546875" style="851" customWidth="1"/>
    <col min="11783" max="11783" width="23.33203125" style="851" customWidth="1"/>
    <col min="11784" max="11784" width="16.33203125" style="851" customWidth="1"/>
    <col min="11785" max="11785" width="15" style="851" bestFit="1" customWidth="1"/>
    <col min="11786" max="11786" width="14.77734375" style="851" bestFit="1" customWidth="1"/>
    <col min="11787" max="11787" width="3.77734375" style="851" bestFit="1" customWidth="1"/>
    <col min="11788" max="12032" width="3.88671875" style="851"/>
    <col min="12033" max="12033" width="3.77734375" style="851" bestFit="1" customWidth="1"/>
    <col min="12034" max="12034" width="48.44140625" style="851" bestFit="1" customWidth="1"/>
    <col min="12035" max="12035" width="0" style="851" hidden="1" customWidth="1"/>
    <col min="12036" max="12036" width="13.88671875" style="851" bestFit="1" customWidth="1"/>
    <col min="12037" max="12037" width="14.77734375" style="851" bestFit="1" customWidth="1"/>
    <col min="12038" max="12038" width="17.5546875" style="851" customWidth="1"/>
    <col min="12039" max="12039" width="23.33203125" style="851" customWidth="1"/>
    <col min="12040" max="12040" width="16.33203125" style="851" customWidth="1"/>
    <col min="12041" max="12041" width="15" style="851" bestFit="1" customWidth="1"/>
    <col min="12042" max="12042" width="14.77734375" style="851" bestFit="1" customWidth="1"/>
    <col min="12043" max="12043" width="3.77734375" style="851" bestFit="1" customWidth="1"/>
    <col min="12044" max="12288" width="3.88671875" style="851"/>
    <col min="12289" max="12289" width="3.77734375" style="851" bestFit="1" customWidth="1"/>
    <col min="12290" max="12290" width="48.44140625" style="851" bestFit="1" customWidth="1"/>
    <col min="12291" max="12291" width="0" style="851" hidden="1" customWidth="1"/>
    <col min="12292" max="12292" width="13.88671875" style="851" bestFit="1" customWidth="1"/>
    <col min="12293" max="12293" width="14.77734375" style="851" bestFit="1" customWidth="1"/>
    <col min="12294" max="12294" width="17.5546875" style="851" customWidth="1"/>
    <col min="12295" max="12295" width="23.33203125" style="851" customWidth="1"/>
    <col min="12296" max="12296" width="16.33203125" style="851" customWidth="1"/>
    <col min="12297" max="12297" width="15" style="851" bestFit="1" customWidth="1"/>
    <col min="12298" max="12298" width="14.77734375" style="851" bestFit="1" customWidth="1"/>
    <col min="12299" max="12299" width="3.77734375" style="851" bestFit="1" customWidth="1"/>
    <col min="12300" max="12544" width="3.88671875" style="851"/>
    <col min="12545" max="12545" width="3.77734375" style="851" bestFit="1" customWidth="1"/>
    <col min="12546" max="12546" width="48.44140625" style="851" bestFit="1" customWidth="1"/>
    <col min="12547" max="12547" width="0" style="851" hidden="1" customWidth="1"/>
    <col min="12548" max="12548" width="13.88671875" style="851" bestFit="1" customWidth="1"/>
    <col min="12549" max="12549" width="14.77734375" style="851" bestFit="1" customWidth="1"/>
    <col min="12550" max="12550" width="17.5546875" style="851" customWidth="1"/>
    <col min="12551" max="12551" width="23.33203125" style="851" customWidth="1"/>
    <col min="12552" max="12552" width="16.33203125" style="851" customWidth="1"/>
    <col min="12553" max="12553" width="15" style="851" bestFit="1" customWidth="1"/>
    <col min="12554" max="12554" width="14.77734375" style="851" bestFit="1" customWidth="1"/>
    <col min="12555" max="12555" width="3.77734375" style="851" bestFit="1" customWidth="1"/>
    <col min="12556" max="12800" width="3.88671875" style="851"/>
    <col min="12801" max="12801" width="3.77734375" style="851" bestFit="1" customWidth="1"/>
    <col min="12802" max="12802" width="48.44140625" style="851" bestFit="1" customWidth="1"/>
    <col min="12803" max="12803" width="0" style="851" hidden="1" customWidth="1"/>
    <col min="12804" max="12804" width="13.88671875" style="851" bestFit="1" customWidth="1"/>
    <col min="12805" max="12805" width="14.77734375" style="851" bestFit="1" customWidth="1"/>
    <col min="12806" max="12806" width="17.5546875" style="851" customWidth="1"/>
    <col min="12807" max="12807" width="23.33203125" style="851" customWidth="1"/>
    <col min="12808" max="12808" width="16.33203125" style="851" customWidth="1"/>
    <col min="12809" max="12809" width="15" style="851" bestFit="1" customWidth="1"/>
    <col min="12810" max="12810" width="14.77734375" style="851" bestFit="1" customWidth="1"/>
    <col min="12811" max="12811" width="3.77734375" style="851" bestFit="1" customWidth="1"/>
    <col min="12812" max="13056" width="3.88671875" style="851"/>
    <col min="13057" max="13057" width="3.77734375" style="851" bestFit="1" customWidth="1"/>
    <col min="13058" max="13058" width="48.44140625" style="851" bestFit="1" customWidth="1"/>
    <col min="13059" max="13059" width="0" style="851" hidden="1" customWidth="1"/>
    <col min="13060" max="13060" width="13.88671875" style="851" bestFit="1" customWidth="1"/>
    <col min="13061" max="13061" width="14.77734375" style="851" bestFit="1" customWidth="1"/>
    <col min="13062" max="13062" width="17.5546875" style="851" customWidth="1"/>
    <col min="13063" max="13063" width="23.33203125" style="851" customWidth="1"/>
    <col min="13064" max="13064" width="16.33203125" style="851" customWidth="1"/>
    <col min="13065" max="13065" width="15" style="851" bestFit="1" customWidth="1"/>
    <col min="13066" max="13066" width="14.77734375" style="851" bestFit="1" customWidth="1"/>
    <col min="13067" max="13067" width="3.77734375" style="851" bestFit="1" customWidth="1"/>
    <col min="13068" max="13312" width="3.88671875" style="851"/>
    <col min="13313" max="13313" width="3.77734375" style="851" bestFit="1" customWidth="1"/>
    <col min="13314" max="13314" width="48.44140625" style="851" bestFit="1" customWidth="1"/>
    <col min="13315" max="13315" width="0" style="851" hidden="1" customWidth="1"/>
    <col min="13316" max="13316" width="13.88671875" style="851" bestFit="1" customWidth="1"/>
    <col min="13317" max="13317" width="14.77734375" style="851" bestFit="1" customWidth="1"/>
    <col min="13318" max="13318" width="17.5546875" style="851" customWidth="1"/>
    <col min="13319" max="13319" width="23.33203125" style="851" customWidth="1"/>
    <col min="13320" max="13320" width="16.33203125" style="851" customWidth="1"/>
    <col min="13321" max="13321" width="15" style="851" bestFit="1" customWidth="1"/>
    <col min="13322" max="13322" width="14.77734375" style="851" bestFit="1" customWidth="1"/>
    <col min="13323" max="13323" width="3.77734375" style="851" bestFit="1" customWidth="1"/>
    <col min="13324" max="13568" width="3.88671875" style="851"/>
    <col min="13569" max="13569" width="3.77734375" style="851" bestFit="1" customWidth="1"/>
    <col min="13570" max="13570" width="48.44140625" style="851" bestFit="1" customWidth="1"/>
    <col min="13571" max="13571" width="0" style="851" hidden="1" customWidth="1"/>
    <col min="13572" max="13572" width="13.88671875" style="851" bestFit="1" customWidth="1"/>
    <col min="13573" max="13573" width="14.77734375" style="851" bestFit="1" customWidth="1"/>
    <col min="13574" max="13574" width="17.5546875" style="851" customWidth="1"/>
    <col min="13575" max="13575" width="23.33203125" style="851" customWidth="1"/>
    <col min="13576" max="13576" width="16.33203125" style="851" customWidth="1"/>
    <col min="13577" max="13577" width="15" style="851" bestFit="1" customWidth="1"/>
    <col min="13578" max="13578" width="14.77734375" style="851" bestFit="1" customWidth="1"/>
    <col min="13579" max="13579" width="3.77734375" style="851" bestFit="1" customWidth="1"/>
    <col min="13580" max="13824" width="3.88671875" style="851"/>
    <col min="13825" max="13825" width="3.77734375" style="851" bestFit="1" customWidth="1"/>
    <col min="13826" max="13826" width="48.44140625" style="851" bestFit="1" customWidth="1"/>
    <col min="13827" max="13827" width="0" style="851" hidden="1" customWidth="1"/>
    <col min="13828" max="13828" width="13.88671875" style="851" bestFit="1" customWidth="1"/>
    <col min="13829" max="13829" width="14.77734375" style="851" bestFit="1" customWidth="1"/>
    <col min="13830" max="13830" width="17.5546875" style="851" customWidth="1"/>
    <col min="13831" max="13831" width="23.33203125" style="851" customWidth="1"/>
    <col min="13832" max="13832" width="16.33203125" style="851" customWidth="1"/>
    <col min="13833" max="13833" width="15" style="851" bestFit="1" customWidth="1"/>
    <col min="13834" max="13834" width="14.77734375" style="851" bestFit="1" customWidth="1"/>
    <col min="13835" max="13835" width="3.77734375" style="851" bestFit="1" customWidth="1"/>
    <col min="13836" max="14080" width="3.88671875" style="851"/>
    <col min="14081" max="14081" width="3.77734375" style="851" bestFit="1" customWidth="1"/>
    <col min="14082" max="14082" width="48.44140625" style="851" bestFit="1" customWidth="1"/>
    <col min="14083" max="14083" width="0" style="851" hidden="1" customWidth="1"/>
    <col min="14084" max="14084" width="13.88671875" style="851" bestFit="1" customWidth="1"/>
    <col min="14085" max="14085" width="14.77734375" style="851" bestFit="1" customWidth="1"/>
    <col min="14086" max="14086" width="17.5546875" style="851" customWidth="1"/>
    <col min="14087" max="14087" width="23.33203125" style="851" customWidth="1"/>
    <col min="14088" max="14088" width="16.33203125" style="851" customWidth="1"/>
    <col min="14089" max="14089" width="15" style="851" bestFit="1" customWidth="1"/>
    <col min="14090" max="14090" width="14.77734375" style="851" bestFit="1" customWidth="1"/>
    <col min="14091" max="14091" width="3.77734375" style="851" bestFit="1" customWidth="1"/>
    <col min="14092" max="14336" width="3.88671875" style="851"/>
    <col min="14337" max="14337" width="3.77734375" style="851" bestFit="1" customWidth="1"/>
    <col min="14338" max="14338" width="48.44140625" style="851" bestFit="1" customWidth="1"/>
    <col min="14339" max="14339" width="0" style="851" hidden="1" customWidth="1"/>
    <col min="14340" max="14340" width="13.88671875" style="851" bestFit="1" customWidth="1"/>
    <col min="14341" max="14341" width="14.77734375" style="851" bestFit="1" customWidth="1"/>
    <col min="14342" max="14342" width="17.5546875" style="851" customWidth="1"/>
    <col min="14343" max="14343" width="23.33203125" style="851" customWidth="1"/>
    <col min="14344" max="14344" width="16.33203125" style="851" customWidth="1"/>
    <col min="14345" max="14345" width="15" style="851" bestFit="1" customWidth="1"/>
    <col min="14346" max="14346" width="14.77734375" style="851" bestFit="1" customWidth="1"/>
    <col min="14347" max="14347" width="3.77734375" style="851" bestFit="1" customWidth="1"/>
    <col min="14348" max="14592" width="3.88671875" style="851"/>
    <col min="14593" max="14593" width="3.77734375" style="851" bestFit="1" customWidth="1"/>
    <col min="14594" max="14594" width="48.44140625" style="851" bestFit="1" customWidth="1"/>
    <col min="14595" max="14595" width="0" style="851" hidden="1" customWidth="1"/>
    <col min="14596" max="14596" width="13.88671875" style="851" bestFit="1" customWidth="1"/>
    <col min="14597" max="14597" width="14.77734375" style="851" bestFit="1" customWidth="1"/>
    <col min="14598" max="14598" width="17.5546875" style="851" customWidth="1"/>
    <col min="14599" max="14599" width="23.33203125" style="851" customWidth="1"/>
    <col min="14600" max="14600" width="16.33203125" style="851" customWidth="1"/>
    <col min="14601" max="14601" width="15" style="851" bestFit="1" customWidth="1"/>
    <col min="14602" max="14602" width="14.77734375" style="851" bestFit="1" customWidth="1"/>
    <col min="14603" max="14603" width="3.77734375" style="851" bestFit="1" customWidth="1"/>
    <col min="14604" max="14848" width="3.88671875" style="851"/>
    <col min="14849" max="14849" width="3.77734375" style="851" bestFit="1" customWidth="1"/>
    <col min="14850" max="14850" width="48.44140625" style="851" bestFit="1" customWidth="1"/>
    <col min="14851" max="14851" width="0" style="851" hidden="1" customWidth="1"/>
    <col min="14852" max="14852" width="13.88671875" style="851" bestFit="1" customWidth="1"/>
    <col min="14853" max="14853" width="14.77734375" style="851" bestFit="1" customWidth="1"/>
    <col min="14854" max="14854" width="17.5546875" style="851" customWidth="1"/>
    <col min="14855" max="14855" width="23.33203125" style="851" customWidth="1"/>
    <col min="14856" max="14856" width="16.33203125" style="851" customWidth="1"/>
    <col min="14857" max="14857" width="15" style="851" bestFit="1" customWidth="1"/>
    <col min="14858" max="14858" width="14.77734375" style="851" bestFit="1" customWidth="1"/>
    <col min="14859" max="14859" width="3.77734375" style="851" bestFit="1" customWidth="1"/>
    <col min="14860" max="15104" width="3.88671875" style="851"/>
    <col min="15105" max="15105" width="3.77734375" style="851" bestFit="1" customWidth="1"/>
    <col min="15106" max="15106" width="48.44140625" style="851" bestFit="1" customWidth="1"/>
    <col min="15107" max="15107" width="0" style="851" hidden="1" customWidth="1"/>
    <col min="15108" max="15108" width="13.88671875" style="851" bestFit="1" customWidth="1"/>
    <col min="15109" max="15109" width="14.77734375" style="851" bestFit="1" customWidth="1"/>
    <col min="15110" max="15110" width="17.5546875" style="851" customWidth="1"/>
    <col min="15111" max="15111" width="23.33203125" style="851" customWidth="1"/>
    <col min="15112" max="15112" width="16.33203125" style="851" customWidth="1"/>
    <col min="15113" max="15113" width="15" style="851" bestFit="1" customWidth="1"/>
    <col min="15114" max="15114" width="14.77734375" style="851" bestFit="1" customWidth="1"/>
    <col min="15115" max="15115" width="3.77734375" style="851" bestFit="1" customWidth="1"/>
    <col min="15116" max="15360" width="3.88671875" style="851"/>
    <col min="15361" max="15361" width="3.77734375" style="851" bestFit="1" customWidth="1"/>
    <col min="15362" max="15362" width="48.44140625" style="851" bestFit="1" customWidth="1"/>
    <col min="15363" max="15363" width="0" style="851" hidden="1" customWidth="1"/>
    <col min="15364" max="15364" width="13.88671875" style="851" bestFit="1" customWidth="1"/>
    <col min="15365" max="15365" width="14.77734375" style="851" bestFit="1" customWidth="1"/>
    <col min="15366" max="15366" width="17.5546875" style="851" customWidth="1"/>
    <col min="15367" max="15367" width="23.33203125" style="851" customWidth="1"/>
    <col min="15368" max="15368" width="16.33203125" style="851" customWidth="1"/>
    <col min="15369" max="15369" width="15" style="851" bestFit="1" customWidth="1"/>
    <col min="15370" max="15370" width="14.77734375" style="851" bestFit="1" customWidth="1"/>
    <col min="15371" max="15371" width="3.77734375" style="851" bestFit="1" customWidth="1"/>
    <col min="15372" max="15616" width="3.88671875" style="851"/>
    <col min="15617" max="15617" width="3.77734375" style="851" bestFit="1" customWidth="1"/>
    <col min="15618" max="15618" width="48.44140625" style="851" bestFit="1" customWidth="1"/>
    <col min="15619" max="15619" width="0" style="851" hidden="1" customWidth="1"/>
    <col min="15620" max="15620" width="13.88671875" style="851" bestFit="1" customWidth="1"/>
    <col min="15621" max="15621" width="14.77734375" style="851" bestFit="1" customWidth="1"/>
    <col min="15622" max="15622" width="17.5546875" style="851" customWidth="1"/>
    <col min="15623" max="15623" width="23.33203125" style="851" customWidth="1"/>
    <col min="15624" max="15624" width="16.33203125" style="851" customWidth="1"/>
    <col min="15625" max="15625" width="15" style="851" bestFit="1" customWidth="1"/>
    <col min="15626" max="15626" width="14.77734375" style="851" bestFit="1" customWidth="1"/>
    <col min="15627" max="15627" width="3.77734375" style="851" bestFit="1" customWidth="1"/>
    <col min="15628" max="15872" width="3.88671875" style="851"/>
    <col min="15873" max="15873" width="3.77734375" style="851" bestFit="1" customWidth="1"/>
    <col min="15874" max="15874" width="48.44140625" style="851" bestFit="1" customWidth="1"/>
    <col min="15875" max="15875" width="0" style="851" hidden="1" customWidth="1"/>
    <col min="15876" max="15876" width="13.88671875" style="851" bestFit="1" customWidth="1"/>
    <col min="15877" max="15877" width="14.77734375" style="851" bestFit="1" customWidth="1"/>
    <col min="15878" max="15878" width="17.5546875" style="851" customWidth="1"/>
    <col min="15879" max="15879" width="23.33203125" style="851" customWidth="1"/>
    <col min="15880" max="15880" width="16.33203125" style="851" customWidth="1"/>
    <col min="15881" max="15881" width="15" style="851" bestFit="1" customWidth="1"/>
    <col min="15882" max="15882" width="14.77734375" style="851" bestFit="1" customWidth="1"/>
    <col min="15883" max="15883" width="3.77734375" style="851" bestFit="1" customWidth="1"/>
    <col min="15884" max="16128" width="3.88671875" style="851"/>
    <col min="16129" max="16129" width="3.77734375" style="851" bestFit="1" customWidth="1"/>
    <col min="16130" max="16130" width="48.44140625" style="851" bestFit="1" customWidth="1"/>
    <col min="16131" max="16131" width="0" style="851" hidden="1" customWidth="1"/>
    <col min="16132" max="16132" width="13.88671875" style="851" bestFit="1" customWidth="1"/>
    <col min="16133" max="16133" width="14.77734375" style="851" bestFit="1" customWidth="1"/>
    <col min="16134" max="16134" width="17.5546875" style="851" customWidth="1"/>
    <col min="16135" max="16135" width="23.33203125" style="851" customWidth="1"/>
    <col min="16136" max="16136" width="16.33203125" style="851" customWidth="1"/>
    <col min="16137" max="16137" width="15" style="851" bestFit="1" customWidth="1"/>
    <col min="16138" max="16138" width="14.77734375" style="851" bestFit="1" customWidth="1"/>
    <col min="16139" max="16139" width="3.77734375" style="851" bestFit="1" customWidth="1"/>
    <col min="16140" max="16384" width="3.88671875" style="851"/>
  </cols>
  <sheetData>
    <row r="1" spans="1:11" s="3026" customFormat="1" ht="15">
      <c r="A1" s="3016"/>
      <c r="B1" s="3017" t="s">
        <v>394</v>
      </c>
      <c r="C1" s="3018" t="s">
        <v>377</v>
      </c>
      <c r="D1" s="3019" t="s">
        <v>283</v>
      </c>
      <c r="E1" s="3055" t="s">
        <v>284</v>
      </c>
      <c r="F1" s="3021" t="s">
        <v>394</v>
      </c>
      <c r="G1" s="3022"/>
      <c r="H1" s="3023" t="s">
        <v>377</v>
      </c>
      <c r="I1" s="3024" t="s">
        <v>396</v>
      </c>
      <c r="J1" s="3025" t="s">
        <v>397</v>
      </c>
      <c r="K1" s="3020"/>
    </row>
    <row r="2" spans="1:11" s="3026" customFormat="1" ht="15">
      <c r="A2" s="3027"/>
      <c r="B2" s="925" t="s">
        <v>4729</v>
      </c>
      <c r="C2" s="3028" t="s">
        <v>4428</v>
      </c>
      <c r="D2" s="3029" t="s">
        <v>1942</v>
      </c>
      <c r="E2" s="3056"/>
      <c r="F2" s="1047" t="s">
        <v>4729</v>
      </c>
      <c r="G2" s="3031"/>
      <c r="H2" s="3032" t="s">
        <v>4428</v>
      </c>
      <c r="I2" s="3033" t="s">
        <v>1943</v>
      </c>
      <c r="J2" s="3034"/>
      <c r="K2" s="3030"/>
    </row>
    <row r="3" spans="1:11" s="3026" customFormat="1" ht="15">
      <c r="A3" s="3035"/>
      <c r="B3" s="3036"/>
      <c r="C3" s="3037" t="s">
        <v>1839</v>
      </c>
      <c r="D3" s="1967" t="s">
        <v>4855</v>
      </c>
      <c r="E3" s="3057" t="s">
        <v>4567</v>
      </c>
      <c r="F3" s="3035"/>
      <c r="G3" s="3036"/>
      <c r="H3" s="3037" t="s">
        <v>1839</v>
      </c>
      <c r="I3" s="1967" t="s">
        <v>4855</v>
      </c>
      <c r="J3" s="3038" t="s">
        <v>4567</v>
      </c>
      <c r="K3" s="3039"/>
    </row>
    <row r="4" spans="1:11">
      <c r="A4" s="2149"/>
      <c r="B4" s="2150" t="s">
        <v>1840</v>
      </c>
      <c r="C4" s="2150"/>
      <c r="D4" s="2150"/>
      <c r="E4" s="2151"/>
      <c r="F4" s="2149" t="s">
        <v>1841</v>
      </c>
      <c r="G4" s="2150"/>
      <c r="H4" s="2150"/>
      <c r="I4" s="2150"/>
      <c r="J4" s="2150"/>
      <c r="K4" s="2151"/>
    </row>
    <row r="5" spans="1:11">
      <c r="A5" s="2152"/>
      <c r="B5" s="2153" t="s">
        <v>1842</v>
      </c>
      <c r="C5" s="2153"/>
      <c r="D5" s="2153"/>
      <c r="E5" s="2154"/>
      <c r="F5" s="2152" t="s">
        <v>1842</v>
      </c>
      <c r="G5" s="2153"/>
      <c r="H5" s="2153"/>
      <c r="I5" s="2153"/>
      <c r="J5" s="2153"/>
      <c r="K5" s="2154"/>
    </row>
    <row r="6" spans="1:11">
      <c r="A6" s="2155"/>
      <c r="B6" s="2146"/>
      <c r="C6" s="2146"/>
      <c r="D6" s="2156"/>
      <c r="E6" s="2157"/>
      <c r="F6" s="2158"/>
      <c r="G6" s="2147" t="s">
        <v>1843</v>
      </c>
      <c r="H6" s="2147" t="s">
        <v>1843</v>
      </c>
      <c r="I6" s="2147" t="s">
        <v>1843</v>
      </c>
      <c r="J6" s="2145"/>
      <c r="K6" s="2159"/>
    </row>
    <row r="7" spans="1:11">
      <c r="A7" s="2155" t="s">
        <v>290</v>
      </c>
      <c r="B7" s="2150" t="s">
        <v>2023</v>
      </c>
      <c r="C7" s="2150"/>
      <c r="D7" s="2160" t="s">
        <v>2166</v>
      </c>
      <c r="E7" s="2159" t="s">
        <v>1844</v>
      </c>
      <c r="F7" s="2155" t="s">
        <v>1845</v>
      </c>
      <c r="G7" s="2147" t="s">
        <v>1846</v>
      </c>
      <c r="H7" s="2147" t="s">
        <v>1846</v>
      </c>
      <c r="I7" s="2147" t="s">
        <v>1846</v>
      </c>
      <c r="J7" s="2147" t="s">
        <v>1705</v>
      </c>
      <c r="K7" s="2159" t="s">
        <v>290</v>
      </c>
    </row>
    <row r="8" spans="1:11">
      <c r="A8" s="2161" t="s">
        <v>293</v>
      </c>
      <c r="B8" s="2153" t="s">
        <v>1860</v>
      </c>
      <c r="C8" s="2153"/>
      <c r="D8" s="2162" t="s">
        <v>1861</v>
      </c>
      <c r="E8" s="2163" t="s">
        <v>1862</v>
      </c>
      <c r="F8" s="2161" t="s">
        <v>1863</v>
      </c>
      <c r="G8" s="2164" t="s">
        <v>838</v>
      </c>
      <c r="H8" s="2164" t="s">
        <v>839</v>
      </c>
      <c r="I8" s="2164" t="s">
        <v>840</v>
      </c>
      <c r="J8" s="2164" t="s">
        <v>841</v>
      </c>
      <c r="K8" s="2163" t="s">
        <v>293</v>
      </c>
    </row>
    <row r="9" spans="1:11">
      <c r="A9" s="2161" t="s">
        <v>2590</v>
      </c>
      <c r="B9" s="2153" t="s">
        <v>2591</v>
      </c>
      <c r="C9" s="2153"/>
      <c r="D9" s="2156"/>
      <c r="E9" s="2165"/>
      <c r="F9" s="2144"/>
      <c r="G9" s="2166"/>
      <c r="H9" s="2166"/>
      <c r="I9" s="2166"/>
      <c r="J9" s="2167"/>
      <c r="K9" s="2163" t="s">
        <v>2590</v>
      </c>
    </row>
    <row r="10" spans="1:11">
      <c r="A10" s="2161" t="s">
        <v>2592</v>
      </c>
      <c r="B10" s="2168" t="s">
        <v>1847</v>
      </c>
      <c r="C10" s="2153"/>
      <c r="D10" s="2169"/>
      <c r="E10" s="2154"/>
      <c r="F10" s="2152"/>
      <c r="G10" s="2153"/>
      <c r="H10" s="2153"/>
      <c r="I10" s="2153"/>
      <c r="J10" s="2170"/>
      <c r="K10" s="2163" t="s">
        <v>2592</v>
      </c>
    </row>
    <row r="11" spans="1:11">
      <c r="A11" s="2161" t="s">
        <v>2594</v>
      </c>
      <c r="B11" s="2168" t="s">
        <v>1848</v>
      </c>
      <c r="C11" s="2153"/>
      <c r="D11" s="2886">
        <v>3021266600</v>
      </c>
      <c r="E11" s="2887"/>
      <c r="F11" s="2888">
        <v>3021266600</v>
      </c>
      <c r="G11" s="2889"/>
      <c r="H11" s="2889"/>
      <c r="I11" s="2889"/>
      <c r="J11" s="2889"/>
      <c r="K11" s="2163" t="s">
        <v>2594</v>
      </c>
    </row>
    <row r="12" spans="1:11">
      <c r="A12" s="2161" t="s">
        <v>2596</v>
      </c>
      <c r="B12" s="2168" t="s">
        <v>1849</v>
      </c>
      <c r="C12" s="2153"/>
      <c r="D12" s="2890">
        <v>0</v>
      </c>
      <c r="E12" s="2891"/>
      <c r="F12" s="2888"/>
      <c r="G12" s="2892" t="s">
        <v>2029</v>
      </c>
      <c r="H12" s="2892"/>
      <c r="I12" s="2892"/>
      <c r="J12" s="2892"/>
      <c r="K12" s="2163" t="s">
        <v>2596</v>
      </c>
    </row>
    <row r="13" spans="1:11">
      <c r="A13" s="2161" t="s">
        <v>4001</v>
      </c>
      <c r="B13" s="2168" t="s">
        <v>2796</v>
      </c>
      <c r="C13" s="2153"/>
      <c r="D13" s="2890">
        <v>0</v>
      </c>
      <c r="E13" s="2891"/>
      <c r="F13" s="2888">
        <v>0</v>
      </c>
      <c r="G13" s="2892"/>
      <c r="H13" s="2892"/>
      <c r="I13" s="2892"/>
      <c r="J13" s="2892"/>
      <c r="K13" s="2163" t="s">
        <v>4001</v>
      </c>
    </row>
    <row r="14" spans="1:11">
      <c r="A14" s="2161" t="s">
        <v>3777</v>
      </c>
      <c r="B14" s="2168" t="s">
        <v>2797</v>
      </c>
      <c r="C14" s="2153"/>
      <c r="D14" s="2890">
        <v>212427492</v>
      </c>
      <c r="E14" s="2891"/>
      <c r="F14" s="2888">
        <v>212427492</v>
      </c>
      <c r="G14" s="2892"/>
      <c r="H14" s="2892"/>
      <c r="I14" s="2892"/>
      <c r="J14" s="2892"/>
      <c r="K14" s="2163" t="s">
        <v>3777</v>
      </c>
    </row>
    <row r="15" spans="1:11">
      <c r="A15" s="2161" t="s">
        <v>3328</v>
      </c>
      <c r="B15" s="2168" t="s">
        <v>2798</v>
      </c>
      <c r="C15" s="2153"/>
      <c r="D15" s="2890">
        <v>0</v>
      </c>
      <c r="E15" s="2891"/>
      <c r="F15" s="2888">
        <v>0</v>
      </c>
      <c r="G15" s="2892"/>
      <c r="H15" s="2892"/>
      <c r="I15" s="2892"/>
      <c r="J15" s="2892"/>
      <c r="K15" s="2163" t="s">
        <v>3328</v>
      </c>
    </row>
    <row r="16" spans="1:11">
      <c r="A16" s="2161" t="s">
        <v>3330</v>
      </c>
      <c r="B16" s="2168" t="s">
        <v>2799</v>
      </c>
      <c r="C16" s="2153"/>
      <c r="D16" s="2890">
        <v>3233694092</v>
      </c>
      <c r="E16" s="2893">
        <v>0</v>
      </c>
      <c r="F16" s="2894">
        <v>3233694092</v>
      </c>
      <c r="G16" s="2895">
        <v>0</v>
      </c>
      <c r="H16" s="2895">
        <v>0</v>
      </c>
      <c r="I16" s="2895">
        <v>0</v>
      </c>
      <c r="J16" s="2895">
        <v>0</v>
      </c>
      <c r="K16" s="2163" t="s">
        <v>3330</v>
      </c>
    </row>
    <row r="17" spans="1:11">
      <c r="A17" s="2161" t="s">
        <v>3332</v>
      </c>
      <c r="B17" s="2168" t="s">
        <v>2800</v>
      </c>
      <c r="C17" s="2153"/>
      <c r="D17" s="2890">
        <v>0</v>
      </c>
      <c r="E17" s="2891"/>
      <c r="F17" s="2888">
        <v>0</v>
      </c>
      <c r="G17" s="2892"/>
      <c r="H17" s="2892"/>
      <c r="I17" s="2892"/>
      <c r="J17" s="2892"/>
      <c r="K17" s="2163" t="s">
        <v>3332</v>
      </c>
    </row>
    <row r="18" spans="1:11">
      <c r="A18" s="2161" t="s">
        <v>3334</v>
      </c>
      <c r="B18" s="2168" t="s">
        <v>2801</v>
      </c>
      <c r="C18" s="2153"/>
      <c r="D18" s="2890">
        <v>93518.64</v>
      </c>
      <c r="E18" s="2891"/>
      <c r="F18" s="2888">
        <v>93518.64</v>
      </c>
      <c r="G18" s="2892"/>
      <c r="H18" s="2892"/>
      <c r="I18" s="2892"/>
      <c r="J18" s="2892"/>
      <c r="K18" s="2163" t="s">
        <v>3334</v>
      </c>
    </row>
    <row r="19" spans="1:11">
      <c r="A19" s="2161" t="s">
        <v>3336</v>
      </c>
      <c r="B19" s="2168" t="s">
        <v>3530</v>
      </c>
      <c r="C19" s="2153"/>
      <c r="D19" s="2890">
        <v>97015470</v>
      </c>
      <c r="E19" s="2891"/>
      <c r="F19" s="2896">
        <v>97015470</v>
      </c>
      <c r="G19" s="2892"/>
      <c r="H19" s="2892"/>
      <c r="I19" s="2892"/>
      <c r="J19" s="2892"/>
      <c r="K19" s="2163" t="s">
        <v>3336</v>
      </c>
    </row>
    <row r="20" spans="1:11">
      <c r="A20" s="2161" t="s">
        <v>3338</v>
      </c>
      <c r="B20" s="2168" t="s">
        <v>2802</v>
      </c>
      <c r="C20" s="2153"/>
      <c r="D20" s="2890">
        <v>0</v>
      </c>
      <c r="E20" s="2891"/>
      <c r="F20" s="2896">
        <v>0</v>
      </c>
      <c r="G20" s="2892"/>
      <c r="H20" s="2892"/>
      <c r="I20" s="2892"/>
      <c r="J20" s="2892"/>
      <c r="K20" s="2163" t="s">
        <v>3338</v>
      </c>
    </row>
    <row r="21" spans="1:11">
      <c r="A21" s="2161" t="s">
        <v>3340</v>
      </c>
      <c r="B21" s="2168" t="s">
        <v>3366</v>
      </c>
      <c r="C21" s="2153"/>
      <c r="D21" s="2897">
        <v>3330803080.6399999</v>
      </c>
      <c r="E21" s="2893">
        <v>0</v>
      </c>
      <c r="F21" s="2898">
        <v>3330803080.6399999</v>
      </c>
      <c r="G21" s="2895">
        <v>0</v>
      </c>
      <c r="H21" s="2895">
        <v>0</v>
      </c>
      <c r="I21" s="2895">
        <v>0</v>
      </c>
      <c r="J21" s="2895">
        <v>0</v>
      </c>
      <c r="K21" s="2163" t="s">
        <v>3340</v>
      </c>
    </row>
    <row r="22" spans="1:11">
      <c r="A22" s="2161" t="s">
        <v>3342</v>
      </c>
      <c r="B22" s="2168" t="s">
        <v>3367</v>
      </c>
      <c r="C22" s="2153"/>
      <c r="D22" s="2890">
        <v>751142408</v>
      </c>
      <c r="E22" s="2893">
        <v>0</v>
      </c>
      <c r="F22" s="2898">
        <v>751142408</v>
      </c>
      <c r="G22" s="2895">
        <v>0</v>
      </c>
      <c r="H22" s="2895">
        <v>0</v>
      </c>
      <c r="I22" s="2895">
        <v>0</v>
      </c>
      <c r="J22" s="2895">
        <v>0</v>
      </c>
      <c r="K22" s="2163" t="s">
        <v>3342</v>
      </c>
    </row>
    <row r="23" spans="1:11">
      <c r="A23" s="2161" t="s">
        <v>3842</v>
      </c>
      <c r="B23" s="2168" t="s">
        <v>3368</v>
      </c>
      <c r="C23" s="2153"/>
      <c r="D23" s="2899">
        <v>2579660672.6399999</v>
      </c>
      <c r="E23" s="2900">
        <v>0</v>
      </c>
      <c r="F23" s="2894">
        <v>2579660672.6399999</v>
      </c>
      <c r="G23" s="2901">
        <v>0</v>
      </c>
      <c r="H23" s="2901">
        <v>0</v>
      </c>
      <c r="I23" s="2901">
        <v>0</v>
      </c>
      <c r="J23" s="2901">
        <v>0</v>
      </c>
      <c r="K23" s="2163" t="s">
        <v>3842</v>
      </c>
    </row>
    <row r="24" spans="1:11">
      <c r="A24" s="2155" t="s">
        <v>3844</v>
      </c>
      <c r="B24" s="2177" t="s">
        <v>3369</v>
      </c>
      <c r="C24" s="2146"/>
      <c r="D24" s="2702"/>
      <c r="E24" s="2179"/>
      <c r="F24" s="2180"/>
      <c r="G24" s="2181"/>
      <c r="H24" s="2181"/>
      <c r="I24" s="2181"/>
      <c r="J24" s="2182"/>
      <c r="K24" s="2159" t="s">
        <v>3844</v>
      </c>
    </row>
    <row r="25" spans="1:11">
      <c r="A25" s="2183"/>
      <c r="B25" s="2184" t="s">
        <v>3370</v>
      </c>
      <c r="C25" s="2148"/>
      <c r="D25" s="2178"/>
      <c r="E25" s="2179"/>
      <c r="F25" s="2180"/>
      <c r="G25" s="2181"/>
      <c r="H25" s="2181"/>
      <c r="I25" s="2181"/>
      <c r="J25" s="2182"/>
      <c r="K25" s="2163"/>
    </row>
    <row r="26" spans="1:11">
      <c r="A26" s="2161" t="s">
        <v>3846</v>
      </c>
      <c r="B26" s="2168" t="s">
        <v>3371</v>
      </c>
      <c r="C26" s="2153"/>
      <c r="D26" s="2185"/>
      <c r="E26" s="2186"/>
      <c r="F26" s="2187"/>
      <c r="G26" s="2188"/>
      <c r="H26" s="2188"/>
      <c r="I26" s="2188"/>
      <c r="J26" s="2189"/>
      <c r="K26" s="2163" t="s">
        <v>3846</v>
      </c>
    </row>
    <row r="27" spans="1:11">
      <c r="A27" s="2161" t="s">
        <v>3848</v>
      </c>
      <c r="B27" s="2168" t="s">
        <v>3372</v>
      </c>
      <c r="C27" s="2153"/>
      <c r="D27" s="2890">
        <v>719722418.71000004</v>
      </c>
      <c r="E27" s="2190"/>
      <c r="F27" s="2902">
        <v>719722418.71000004</v>
      </c>
      <c r="G27" s="2191"/>
      <c r="H27" s="2191"/>
      <c r="I27" s="2191"/>
      <c r="J27" s="2191"/>
      <c r="K27" s="2163" t="s">
        <v>3848</v>
      </c>
    </row>
    <row r="28" spans="1:11">
      <c r="A28" s="2161" t="s">
        <v>3850</v>
      </c>
      <c r="B28" s="2168" t="s">
        <v>3373</v>
      </c>
      <c r="C28" s="2192"/>
      <c r="D28" s="2890">
        <v>0</v>
      </c>
      <c r="E28" s="2193"/>
      <c r="F28" s="2903">
        <v>0</v>
      </c>
      <c r="G28" s="2195"/>
      <c r="H28" s="2195"/>
      <c r="I28" s="2195"/>
      <c r="J28" s="2196"/>
      <c r="K28" s="2163" t="s">
        <v>3850</v>
      </c>
    </row>
    <row r="29" spans="1:11">
      <c r="A29" s="2161" t="s">
        <v>3852</v>
      </c>
      <c r="B29" s="2168" t="s">
        <v>3374</v>
      </c>
      <c r="C29" s="2197"/>
      <c r="D29" s="2890">
        <v>0</v>
      </c>
      <c r="E29" s="2198"/>
      <c r="F29" s="2903">
        <v>0</v>
      </c>
      <c r="G29" s="2199"/>
      <c r="H29" s="2199"/>
      <c r="I29" s="2199"/>
      <c r="J29" s="2200"/>
      <c r="K29" s="2163" t="s">
        <v>3852</v>
      </c>
    </row>
    <row r="30" spans="1:11">
      <c r="A30" s="2161" t="s">
        <v>3854</v>
      </c>
      <c r="B30" s="2168" t="s">
        <v>3375</v>
      </c>
      <c r="C30" s="2197"/>
      <c r="D30" s="2890">
        <v>31415762.41</v>
      </c>
      <c r="E30" s="2201"/>
      <c r="F30" s="2903">
        <v>31415762.41</v>
      </c>
      <c r="G30" s="2202"/>
      <c r="H30" s="2203"/>
      <c r="I30" s="2203"/>
      <c r="J30" s="2203"/>
      <c r="K30" s="2163" t="s">
        <v>3854</v>
      </c>
    </row>
    <row r="31" spans="1:11">
      <c r="A31" s="2161" t="s">
        <v>3856</v>
      </c>
      <c r="B31" s="2168" t="s">
        <v>3376</v>
      </c>
      <c r="C31" s="2197"/>
      <c r="D31" s="2890">
        <v>751138181.12</v>
      </c>
      <c r="E31" s="2172">
        <v>0</v>
      </c>
      <c r="F31" s="2904">
        <v>751138181.12</v>
      </c>
      <c r="G31" s="2174">
        <v>0</v>
      </c>
      <c r="H31" s="2173">
        <v>0</v>
      </c>
      <c r="I31" s="2173">
        <v>0</v>
      </c>
      <c r="J31" s="2173">
        <v>0</v>
      </c>
      <c r="K31" s="2163" t="s">
        <v>3856</v>
      </c>
    </row>
    <row r="32" spans="1:11">
      <c r="A32" s="2161" t="s">
        <v>3858</v>
      </c>
      <c r="B32" s="2168" t="s">
        <v>2800</v>
      </c>
      <c r="C32" s="2197"/>
      <c r="D32" s="2185"/>
      <c r="E32" s="2186"/>
      <c r="F32" s="2187"/>
      <c r="G32" s="2188"/>
      <c r="H32" s="2188"/>
      <c r="I32" s="2188"/>
      <c r="J32" s="2189"/>
      <c r="K32" s="2163" t="s">
        <v>3858</v>
      </c>
    </row>
    <row r="33" spans="1:17">
      <c r="A33" s="2161" t="s">
        <v>3860</v>
      </c>
      <c r="B33" s="2168" t="s">
        <v>3372</v>
      </c>
      <c r="C33" s="2192"/>
      <c r="D33" s="2171">
        <v>0</v>
      </c>
      <c r="E33" s="2201" t="s">
        <v>2029</v>
      </c>
      <c r="F33" s="2194">
        <v>0</v>
      </c>
      <c r="G33" s="2203"/>
      <c r="H33" s="2203"/>
      <c r="I33" s="2203"/>
      <c r="J33" s="2203"/>
      <c r="K33" s="2163" t="s">
        <v>3860</v>
      </c>
    </row>
    <row r="34" spans="1:17">
      <c r="A34" s="2161" t="s">
        <v>3862</v>
      </c>
      <c r="B34" s="2168" t="s">
        <v>3377</v>
      </c>
      <c r="C34" s="2153"/>
      <c r="D34" s="2171">
        <v>0</v>
      </c>
      <c r="E34" s="2201"/>
      <c r="F34" s="2194">
        <v>0</v>
      </c>
      <c r="G34" s="2203"/>
      <c r="H34" s="2203"/>
      <c r="I34" s="2203"/>
      <c r="J34" s="2203"/>
      <c r="K34" s="2163" t="s">
        <v>3862</v>
      </c>
    </row>
    <row r="35" spans="1:17">
      <c r="A35" s="2161" t="s">
        <v>3864</v>
      </c>
      <c r="B35" s="2168" t="s">
        <v>3378</v>
      </c>
      <c r="C35" s="2153"/>
      <c r="D35" s="2171">
        <v>0</v>
      </c>
      <c r="E35" s="2172">
        <v>0</v>
      </c>
      <c r="F35" s="2204">
        <v>0</v>
      </c>
      <c r="G35" s="2173">
        <v>0</v>
      </c>
      <c r="H35" s="2173">
        <v>0</v>
      </c>
      <c r="I35" s="2173">
        <v>0</v>
      </c>
      <c r="J35" s="2173">
        <v>0</v>
      </c>
      <c r="K35" s="2163" t="s">
        <v>3864</v>
      </c>
    </row>
    <row r="36" spans="1:17">
      <c r="A36" s="2161" t="s">
        <v>3866</v>
      </c>
      <c r="B36" s="2168" t="s">
        <v>2801</v>
      </c>
      <c r="C36" s="2153"/>
      <c r="D36" s="2185"/>
      <c r="E36" s="2186"/>
      <c r="F36" s="2187"/>
      <c r="G36" s="2188"/>
      <c r="H36" s="2188"/>
      <c r="I36" s="2188"/>
      <c r="J36" s="2189"/>
      <c r="K36" s="2163" t="s">
        <v>3866</v>
      </c>
    </row>
    <row r="37" spans="1:17">
      <c r="A37" s="2161" t="s">
        <v>3868</v>
      </c>
      <c r="B37" s="2168" t="s">
        <v>3372</v>
      </c>
      <c r="C37" s="2153"/>
      <c r="D37" s="2890">
        <v>4226.75</v>
      </c>
      <c r="E37" s="2201"/>
      <c r="F37" s="2903">
        <v>4226.75</v>
      </c>
      <c r="G37" s="2203"/>
      <c r="H37" s="2203"/>
      <c r="I37" s="2203"/>
      <c r="J37" s="2203"/>
      <c r="K37" s="2163" t="s">
        <v>3868</v>
      </c>
    </row>
    <row r="38" spans="1:17">
      <c r="A38" s="2161" t="s">
        <v>3870</v>
      </c>
      <c r="B38" s="2168" t="s">
        <v>3379</v>
      </c>
      <c r="C38" s="2153"/>
      <c r="D38" s="2890">
        <v>0</v>
      </c>
      <c r="E38" s="2201"/>
      <c r="F38" s="2903">
        <v>0</v>
      </c>
      <c r="G38" s="2203"/>
      <c r="H38" s="2203"/>
      <c r="I38" s="2203"/>
      <c r="J38" s="2203"/>
      <c r="K38" s="2163" t="s">
        <v>3870</v>
      </c>
    </row>
    <row r="39" spans="1:17">
      <c r="A39" s="2161" t="s">
        <v>3872</v>
      </c>
      <c r="B39" s="2168" t="s">
        <v>3380</v>
      </c>
      <c r="C39" s="2205"/>
      <c r="D39" s="2890">
        <v>4226.75</v>
      </c>
      <c r="E39" s="2172">
        <v>0</v>
      </c>
      <c r="F39" s="2904">
        <v>4226.75</v>
      </c>
      <c r="G39" s="2173">
        <v>0</v>
      </c>
      <c r="H39" s="2173">
        <v>0</v>
      </c>
      <c r="I39" s="2173">
        <v>0</v>
      </c>
      <c r="J39" s="2173">
        <v>0</v>
      </c>
      <c r="K39" s="2163" t="s">
        <v>3872</v>
      </c>
    </row>
    <row r="40" spans="1:17">
      <c r="A40" s="2161" t="s">
        <v>1558</v>
      </c>
      <c r="B40" s="2168" t="s">
        <v>3381</v>
      </c>
      <c r="C40" s="2153"/>
      <c r="D40" s="2890">
        <v>0</v>
      </c>
      <c r="E40" s="2198"/>
      <c r="F40" s="2903">
        <v>0</v>
      </c>
      <c r="G40" s="2199"/>
      <c r="H40" s="2199"/>
      <c r="I40" s="2199"/>
      <c r="J40" s="2200"/>
      <c r="K40" s="2163" t="s">
        <v>1558</v>
      </c>
    </row>
    <row r="41" spans="1:17">
      <c r="A41" s="2161" t="s">
        <v>1560</v>
      </c>
      <c r="B41" s="2168" t="s">
        <v>3382</v>
      </c>
      <c r="C41" s="2153"/>
      <c r="D41" s="2890">
        <v>0</v>
      </c>
      <c r="E41" s="2201"/>
      <c r="F41" s="2903">
        <v>0</v>
      </c>
      <c r="G41" s="2203"/>
      <c r="H41" s="2203"/>
      <c r="I41" s="2203"/>
      <c r="J41" s="2203"/>
      <c r="K41" s="2163" t="s">
        <v>1560</v>
      </c>
    </row>
    <row r="42" spans="1:17">
      <c r="A42" s="2155" t="s">
        <v>1562</v>
      </c>
      <c r="B42" s="2177" t="s">
        <v>3383</v>
      </c>
      <c r="C42" s="2150"/>
      <c r="D42" s="2886">
        <v>751142407.87</v>
      </c>
      <c r="E42" s="2175">
        <v>0</v>
      </c>
      <c r="F42" s="2980">
        <v>751142407.87</v>
      </c>
      <c r="G42" s="2176">
        <v>0</v>
      </c>
      <c r="H42" s="2176">
        <v>0</v>
      </c>
      <c r="I42" s="2176">
        <v>0</v>
      </c>
      <c r="J42" s="2176">
        <v>0</v>
      </c>
      <c r="K42" s="2159" t="s">
        <v>1562</v>
      </c>
    </row>
    <row r="43" spans="1:17">
      <c r="A43" s="2161"/>
      <c r="B43" s="2168" t="s">
        <v>874</v>
      </c>
      <c r="C43" s="2206"/>
      <c r="D43" s="2185"/>
      <c r="E43" s="2186"/>
      <c r="F43" s="2187"/>
      <c r="G43" s="2188"/>
      <c r="H43" s="2188"/>
      <c r="I43" s="2188"/>
      <c r="J43" s="2189"/>
      <c r="K43" s="2207"/>
    </row>
    <row r="44" spans="1:17">
      <c r="A44" s="2144"/>
      <c r="B44" s="2150"/>
      <c r="C44" s="2150"/>
      <c r="D44" s="2181"/>
      <c r="E44" s="2179"/>
      <c r="F44" s="2180"/>
      <c r="G44" s="2150"/>
      <c r="H44" s="2150"/>
      <c r="I44" s="2150"/>
      <c r="J44" s="2181"/>
      <c r="K44" s="2179"/>
      <c r="Q44" s="2916"/>
    </row>
    <row r="45" spans="1:17">
      <c r="A45" s="2144"/>
      <c r="B45" s="2150"/>
      <c r="C45" s="2150"/>
      <c r="D45" s="2208"/>
      <c r="E45" s="2179"/>
      <c r="F45" s="2209"/>
      <c r="G45" s="2150"/>
      <c r="H45" s="2150"/>
      <c r="I45" s="2150"/>
      <c r="J45" s="2181"/>
      <c r="K45" s="2179"/>
    </row>
    <row r="46" spans="1:17">
      <c r="A46" s="2144"/>
      <c r="B46" s="2150"/>
      <c r="C46" s="2150"/>
      <c r="D46" s="2181"/>
      <c r="E46" s="2179"/>
      <c r="F46" s="2144"/>
      <c r="G46" s="2146"/>
      <c r="H46" s="2150"/>
      <c r="I46" s="2150"/>
      <c r="J46" s="2181"/>
      <c r="K46" s="2179"/>
    </row>
    <row r="47" spans="1:17">
      <c r="A47" s="2144"/>
      <c r="B47" s="2210"/>
      <c r="C47" s="2150"/>
      <c r="D47" s="2211"/>
      <c r="E47" s="2179"/>
      <c r="F47" s="2144"/>
      <c r="G47" s="2146"/>
      <c r="H47" s="2150"/>
      <c r="I47" s="2150"/>
      <c r="J47" s="2181"/>
      <c r="K47" s="2179"/>
    </row>
    <row r="48" spans="1:17">
      <c r="A48" s="2144"/>
      <c r="B48" s="2146"/>
      <c r="C48" s="2150"/>
      <c r="D48" s="2181"/>
      <c r="E48" s="2179"/>
      <c r="F48" s="2144"/>
      <c r="G48" s="2212"/>
      <c r="H48" s="2150"/>
      <c r="I48" s="2150"/>
      <c r="J48" s="2181"/>
      <c r="K48" s="2179"/>
    </row>
    <row r="49" spans="1:11">
      <c r="A49" s="2144"/>
      <c r="B49" s="2210"/>
      <c r="C49" s="2150"/>
      <c r="D49" s="2208"/>
      <c r="E49" s="2179"/>
      <c r="F49" s="2144"/>
      <c r="G49" s="2212"/>
      <c r="H49" s="2150"/>
      <c r="I49" s="2150"/>
      <c r="J49" s="2181"/>
      <c r="K49" s="2179"/>
    </row>
    <row r="50" spans="1:11">
      <c r="A50" s="2144"/>
      <c r="B50" s="2146"/>
      <c r="C50" s="2150"/>
      <c r="D50" s="2181"/>
      <c r="E50" s="2179"/>
      <c r="F50" s="2144"/>
      <c r="G50" s="2146"/>
      <c r="H50" s="2150"/>
      <c r="I50" s="2150"/>
      <c r="J50" s="2181"/>
      <c r="K50" s="2179"/>
    </row>
    <row r="51" spans="1:11">
      <c r="A51" s="2144"/>
      <c r="B51" s="2210"/>
      <c r="C51" s="2150"/>
      <c r="D51" s="2213"/>
      <c r="E51" s="2179"/>
      <c r="F51" s="2144"/>
      <c r="G51" s="2146"/>
      <c r="H51" s="2150"/>
      <c r="I51" s="2150"/>
      <c r="J51" s="2181"/>
      <c r="K51" s="2179"/>
    </row>
    <row r="52" spans="1:11">
      <c r="A52" s="2144"/>
      <c r="B52" s="2146"/>
      <c r="C52" s="2150"/>
      <c r="D52" s="2181"/>
      <c r="E52" s="2179"/>
      <c r="F52" s="2144"/>
      <c r="G52" s="2146"/>
      <c r="H52" s="2150"/>
      <c r="I52" s="2150"/>
      <c r="J52" s="2181"/>
      <c r="K52" s="2179"/>
    </row>
    <row r="53" spans="1:11">
      <c r="A53" s="2144"/>
      <c r="B53" s="2146"/>
      <c r="C53" s="2150"/>
      <c r="D53" s="2181"/>
      <c r="E53" s="2179"/>
      <c r="F53" s="2144"/>
      <c r="G53" s="2146"/>
      <c r="H53" s="2150"/>
      <c r="I53" s="2150"/>
      <c r="J53" s="2181"/>
      <c r="K53" s="2179"/>
    </row>
    <row r="54" spans="1:11">
      <c r="A54" s="2144"/>
      <c r="B54" s="2146"/>
      <c r="C54" s="2150"/>
      <c r="D54" s="2181"/>
      <c r="E54" s="2179"/>
      <c r="F54" s="2144"/>
      <c r="G54" s="2146"/>
      <c r="H54" s="2150"/>
      <c r="I54" s="2150"/>
      <c r="J54" s="2181"/>
      <c r="K54" s="2179"/>
    </row>
    <row r="55" spans="1:11">
      <c r="A55" s="2144"/>
      <c r="B55" s="2146"/>
      <c r="C55" s="2150"/>
      <c r="D55" s="2181"/>
      <c r="E55" s="2179"/>
      <c r="F55" s="2144"/>
      <c r="G55" s="2146"/>
      <c r="H55" s="2150"/>
      <c r="I55" s="2150"/>
      <c r="J55" s="2181"/>
      <c r="K55" s="2179"/>
    </row>
    <row r="56" spans="1:11" ht="13.5" thickBot="1">
      <c r="A56" s="2214"/>
      <c r="B56" s="2215"/>
      <c r="C56" s="2216"/>
      <c r="D56" s="2217"/>
      <c r="E56" s="2218"/>
      <c r="F56" s="2214"/>
      <c r="G56" s="2215"/>
      <c r="H56" s="2216"/>
      <c r="I56" s="2216"/>
      <c r="J56" s="2217"/>
      <c r="K56" s="2218"/>
    </row>
    <row r="57" spans="1:11">
      <c r="A57" s="3340" t="s">
        <v>3059</v>
      </c>
      <c r="B57" s="3340"/>
      <c r="C57" s="2150"/>
      <c r="D57" s="2181"/>
      <c r="E57" s="2181"/>
      <c r="F57" s="3340" t="s">
        <v>3059</v>
      </c>
      <c r="G57" s="3340"/>
      <c r="H57" s="2150"/>
      <c r="I57" s="2150"/>
      <c r="J57" s="2181"/>
      <c r="K57" s="2181"/>
    </row>
    <row r="58" spans="1:11">
      <c r="A58" s="2150" t="s">
        <v>3384</v>
      </c>
      <c r="B58" s="2150"/>
      <c r="C58" s="2219"/>
      <c r="D58" s="2181"/>
      <c r="E58" s="2181"/>
      <c r="F58" s="2150" t="s">
        <v>3385</v>
      </c>
      <c r="G58" s="2150"/>
      <c r="H58" s="2219"/>
      <c r="I58" s="2150" t="s">
        <v>1426</v>
      </c>
      <c r="J58" s="2181"/>
      <c r="K58" s="2181"/>
    </row>
    <row r="62" spans="1:11">
      <c r="D62" s="2916"/>
      <c r="E62" s="2955"/>
      <c r="F62" s="2955"/>
    </row>
    <row r="63" spans="1:11">
      <c r="D63" s="2916"/>
      <c r="E63" s="2916"/>
    </row>
    <row r="64" spans="1:11">
      <c r="D64" s="2955"/>
    </row>
  </sheetData>
  <mergeCells count="2">
    <mergeCell ref="A57:B57"/>
    <mergeCell ref="F57:G57"/>
  </mergeCells>
  <printOptions horizontalCentered="1" verticalCentered="1"/>
  <pageMargins left="0.7" right="0.7" top="0.75" bottom="0.75" header="0.3" footer="0.3"/>
  <pageSetup scale="78" fitToWidth="2" orientation="portrait" r:id="rId1"/>
  <colBreaks count="1" manualBreakCount="1">
    <brk id="5" max="57"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0">
    <pageSetUpPr fitToPage="1"/>
  </sheetPr>
  <dimension ref="A1:I152"/>
  <sheetViews>
    <sheetView defaultGridColor="0" view="pageBreakPreview" topLeftCell="A40" colorId="22" zoomScale="60" zoomScaleNormal="60" workbookViewId="0">
      <selection activeCell="G98" sqref="G98:H98"/>
    </sheetView>
  </sheetViews>
  <sheetFormatPr defaultColWidth="9.6640625" defaultRowHeight="15"/>
  <cols>
    <col min="1" max="1" width="4.6640625" style="83" customWidth="1"/>
    <col min="2" max="2" width="41.109375" style="83" customWidth="1"/>
    <col min="3" max="3" width="23.88671875" style="83" customWidth="1"/>
    <col min="4" max="5" width="18.6640625" style="83" customWidth="1"/>
    <col min="6" max="6" width="41.77734375" style="83" customWidth="1"/>
    <col min="7" max="8" width="25.6640625" style="83" customWidth="1"/>
    <col min="9" max="9" width="17.33203125" style="83" bestFit="1" customWidth="1"/>
    <col min="10" max="16384" width="9.6640625" style="83"/>
  </cols>
  <sheetData>
    <row r="1" spans="1:9" ht="17.649999999999999" customHeight="1">
      <c r="A1" s="1219"/>
      <c r="B1" s="1220" t="s">
        <v>394</v>
      </c>
      <c r="C1" s="2074" t="s">
        <v>377</v>
      </c>
      <c r="D1" s="2075" t="s">
        <v>283</v>
      </c>
      <c r="E1" s="1225" t="s">
        <v>284</v>
      </c>
      <c r="F1" s="2076" t="s">
        <v>394</v>
      </c>
      <c r="G1" s="1222" t="s">
        <v>377</v>
      </c>
      <c r="H1" s="2077" t="s">
        <v>397</v>
      </c>
      <c r="I1" s="1756" t="s">
        <v>396</v>
      </c>
    </row>
    <row r="2" spans="1:9" ht="17.649999999999999" customHeight="1">
      <c r="A2" s="1240"/>
      <c r="B2" s="925" t="s">
        <v>4729</v>
      </c>
      <c r="C2" s="2078" t="s">
        <v>4428</v>
      </c>
      <c r="D2" s="2079" t="s">
        <v>1942</v>
      </c>
      <c r="E2" s="2080"/>
      <c r="F2" s="1047" t="s">
        <v>4729</v>
      </c>
      <c r="G2" s="2078" t="s">
        <v>4428</v>
      </c>
      <c r="H2" s="2081" t="s">
        <v>3386</v>
      </c>
      <c r="I2" s="1253"/>
    </row>
    <row r="3" spans="1:9" ht="17.649999999999999" customHeight="1">
      <c r="A3" s="1231"/>
      <c r="B3" s="2082"/>
      <c r="C3" s="2083" t="s">
        <v>1839</v>
      </c>
      <c r="D3" s="1517" t="s">
        <v>4855</v>
      </c>
      <c r="E3" s="1155" t="s">
        <v>4567</v>
      </c>
      <c r="F3" s="1231"/>
      <c r="G3" s="1235" t="s">
        <v>1839</v>
      </c>
      <c r="H3" s="753" t="s">
        <v>4855</v>
      </c>
      <c r="I3" s="754" t="s">
        <v>4567</v>
      </c>
    </row>
    <row r="4" spans="1:9" ht="21" customHeight="1">
      <c r="A4" s="2084" t="s">
        <v>3387</v>
      </c>
      <c r="B4" s="1246"/>
      <c r="C4" s="1246"/>
      <c r="D4" s="1246"/>
      <c r="E4" s="1247"/>
      <c r="F4" s="2084" t="s">
        <v>3388</v>
      </c>
      <c r="G4" s="1246"/>
      <c r="H4" s="1246"/>
      <c r="I4" s="820"/>
    </row>
    <row r="5" spans="1:9" ht="19.899999999999999" customHeight="1">
      <c r="A5" s="2085"/>
      <c r="B5" s="2086" t="s">
        <v>3389</v>
      </c>
      <c r="C5" s="2087" t="s">
        <v>3390</v>
      </c>
      <c r="D5" s="2088"/>
      <c r="E5" s="2089"/>
      <c r="F5" s="2090"/>
      <c r="G5" s="2091"/>
      <c r="H5" s="1227"/>
      <c r="I5" s="609"/>
    </row>
    <row r="6" spans="1:9" ht="17.649999999999999" customHeight="1">
      <c r="A6" s="2085"/>
      <c r="B6" s="2086" t="s">
        <v>3391</v>
      </c>
      <c r="C6" s="2087" t="s">
        <v>3392</v>
      </c>
      <c r="D6" s="2088"/>
      <c r="E6" s="2089"/>
      <c r="F6" s="2090"/>
      <c r="G6" s="2091"/>
      <c r="H6" s="1227"/>
      <c r="I6" s="609"/>
    </row>
    <row r="7" spans="1:9" ht="17.649999999999999" customHeight="1">
      <c r="A7" s="2085"/>
      <c r="B7" s="2086" t="s">
        <v>3645</v>
      </c>
      <c r="C7" s="2087" t="s">
        <v>3646</v>
      </c>
      <c r="D7" s="2088"/>
      <c r="E7" s="2089"/>
      <c r="F7" s="2090"/>
      <c r="G7" s="2091"/>
      <c r="H7" s="1227"/>
      <c r="I7" s="609"/>
    </row>
    <row r="8" spans="1:9" ht="17.649999999999999" customHeight="1">
      <c r="A8" s="2092"/>
      <c r="B8" s="2093" t="s">
        <v>3647</v>
      </c>
      <c r="C8" s="2093" t="s">
        <v>3668</v>
      </c>
      <c r="D8" s="2094"/>
      <c r="E8" s="2095"/>
      <c r="F8" s="2084"/>
      <c r="G8" s="2096"/>
      <c r="H8" s="1233"/>
      <c r="I8" s="609"/>
    </row>
    <row r="9" spans="1:9" ht="17.649999999999999" customHeight="1">
      <c r="A9" s="1240"/>
      <c r="B9" s="2097"/>
      <c r="C9" s="2091"/>
      <c r="D9" s="2098"/>
      <c r="E9" s="2099" t="s">
        <v>3669</v>
      </c>
      <c r="F9" s="2084" t="s">
        <v>3669</v>
      </c>
      <c r="G9" s="2100"/>
      <c r="H9" s="2101"/>
      <c r="I9" s="1249"/>
    </row>
    <row r="10" spans="1:9" ht="17.649999999999999" customHeight="1">
      <c r="A10" s="2102"/>
      <c r="B10" s="2091"/>
      <c r="C10" s="2091"/>
      <c r="D10" s="2098"/>
      <c r="E10" s="1230"/>
      <c r="F10" s="2090"/>
      <c r="G10" s="2098" t="s">
        <v>3670</v>
      </c>
      <c r="H10" s="2079" t="s">
        <v>3671</v>
      </c>
      <c r="I10" s="1253" t="s">
        <v>290</v>
      </c>
    </row>
    <row r="11" spans="1:9" ht="17.649999999999999" customHeight="1">
      <c r="A11" s="2103" t="s">
        <v>290</v>
      </c>
      <c r="B11" s="2091" t="s">
        <v>3672</v>
      </c>
      <c r="C11" s="2091"/>
      <c r="D11" s="2104" t="s">
        <v>3673</v>
      </c>
      <c r="E11" s="1230"/>
      <c r="F11" s="1250" t="s">
        <v>3674</v>
      </c>
      <c r="G11" s="2104" t="s">
        <v>3675</v>
      </c>
      <c r="H11" s="2079" t="s">
        <v>2589</v>
      </c>
      <c r="I11" s="1253" t="s">
        <v>293</v>
      </c>
    </row>
    <row r="12" spans="1:9" ht="17.649999999999999" customHeight="1">
      <c r="A12" s="2103" t="s">
        <v>293</v>
      </c>
      <c r="B12" s="2097"/>
      <c r="C12" s="2091"/>
      <c r="D12" s="2104" t="s">
        <v>3676</v>
      </c>
      <c r="E12" s="2105" t="s">
        <v>3677</v>
      </c>
      <c r="F12" s="2090"/>
      <c r="G12" s="2104" t="s">
        <v>3678</v>
      </c>
      <c r="H12" s="1226"/>
      <c r="I12" s="1229"/>
    </row>
    <row r="13" spans="1:9" ht="17.649999999999999" customHeight="1">
      <c r="A13" s="1240"/>
      <c r="B13" s="1228"/>
      <c r="C13" s="1227"/>
      <c r="D13" s="2104"/>
      <c r="E13" s="1230"/>
      <c r="F13" s="1250" t="s">
        <v>1863</v>
      </c>
      <c r="G13" s="2104"/>
      <c r="H13" s="1226"/>
      <c r="I13" s="1229"/>
    </row>
    <row r="14" spans="1:9" ht="17.649999999999999" customHeight="1">
      <c r="A14" s="1231"/>
      <c r="B14" s="2106" t="s">
        <v>1860</v>
      </c>
      <c r="C14" s="1246"/>
      <c r="D14" s="2107" t="s">
        <v>1861</v>
      </c>
      <c r="E14" s="2099" t="s">
        <v>1862</v>
      </c>
      <c r="F14" s="2084"/>
      <c r="G14" s="2107" t="s">
        <v>838</v>
      </c>
      <c r="H14" s="2108" t="s">
        <v>839</v>
      </c>
      <c r="I14" s="1258"/>
    </row>
    <row r="15" spans="1:9" ht="17.649999999999999" customHeight="1">
      <c r="A15" s="2102"/>
      <c r="B15" s="2109" t="s">
        <v>3679</v>
      </c>
      <c r="C15" s="1227"/>
      <c r="D15" s="2104"/>
      <c r="E15" s="1230"/>
      <c r="F15" s="1240"/>
      <c r="G15" s="2110"/>
      <c r="H15" s="2104"/>
      <c r="I15" s="1229"/>
    </row>
    <row r="16" spans="1:9" ht="17.649999999999999" customHeight="1">
      <c r="A16" s="1231">
        <v>1</v>
      </c>
      <c r="B16" s="2111" t="s">
        <v>1873</v>
      </c>
      <c r="C16" s="1233"/>
      <c r="D16" s="2112"/>
      <c r="E16" s="2113"/>
      <c r="F16" s="2114"/>
      <c r="G16" s="2115"/>
      <c r="H16" s="2116">
        <v>0</v>
      </c>
      <c r="I16" s="1258">
        <v>1</v>
      </c>
    </row>
    <row r="17" spans="1:9" ht="17.649999999999999" customHeight="1">
      <c r="A17" s="2117">
        <v>2</v>
      </c>
      <c r="B17" s="2111" t="s">
        <v>1874</v>
      </c>
      <c r="C17" s="1233"/>
      <c r="D17" s="2118"/>
      <c r="E17" s="2119"/>
      <c r="F17" s="1240"/>
      <c r="G17" s="2115"/>
      <c r="H17" s="2120">
        <v>0</v>
      </c>
      <c r="I17" s="1258">
        <v>2</v>
      </c>
    </row>
    <row r="18" spans="1:9" ht="17.649999999999999" customHeight="1">
      <c r="A18" s="2117">
        <v>3</v>
      </c>
      <c r="B18" s="2121" t="s">
        <v>1875</v>
      </c>
      <c r="C18" s="1246"/>
      <c r="D18" s="2122"/>
      <c r="E18" s="2123"/>
      <c r="F18" s="2090"/>
      <c r="G18" s="2115"/>
      <c r="H18" s="2120">
        <v>0</v>
      </c>
      <c r="I18" s="1258">
        <v>3</v>
      </c>
    </row>
    <row r="19" spans="1:9" ht="17.649999999999999" customHeight="1">
      <c r="A19" s="2117">
        <v>4</v>
      </c>
      <c r="B19" s="2121" t="s">
        <v>1876</v>
      </c>
      <c r="C19" s="1246"/>
      <c r="D19" s="2122"/>
      <c r="E19" s="2123"/>
      <c r="F19" s="1240"/>
      <c r="G19" s="2115"/>
      <c r="H19" s="2120">
        <v>0</v>
      </c>
      <c r="I19" s="1258">
        <v>4</v>
      </c>
    </row>
    <row r="20" spans="1:9" ht="17.649999999999999" customHeight="1">
      <c r="A20" s="2117">
        <v>5</v>
      </c>
      <c r="B20" s="2121" t="s">
        <v>1831</v>
      </c>
      <c r="C20" s="1246"/>
      <c r="D20" s="2122"/>
      <c r="E20" s="2123"/>
      <c r="F20" s="2090"/>
      <c r="G20" s="2115"/>
      <c r="H20" s="2120">
        <v>0</v>
      </c>
      <c r="I20" s="1258">
        <v>5</v>
      </c>
    </row>
    <row r="21" spans="1:9" ht="17.649999999999999" customHeight="1">
      <c r="A21" s="2117">
        <v>6</v>
      </c>
      <c r="B21" s="2121" t="s">
        <v>1832</v>
      </c>
      <c r="C21" s="1246"/>
      <c r="D21" s="2124">
        <v>0</v>
      </c>
      <c r="E21" s="1229"/>
      <c r="F21" s="1240"/>
      <c r="G21" s="2125"/>
      <c r="H21" s="2120">
        <v>0</v>
      </c>
      <c r="I21" s="1258">
        <v>6</v>
      </c>
    </row>
    <row r="22" spans="1:9" ht="17.649999999999999" customHeight="1">
      <c r="A22" s="2117">
        <v>7</v>
      </c>
      <c r="B22" s="2121" t="s">
        <v>1833</v>
      </c>
      <c r="C22" s="1246"/>
      <c r="D22" s="2126"/>
      <c r="E22" s="1155"/>
      <c r="F22" s="2084"/>
      <c r="G22" s="2127"/>
      <c r="H22" s="2100"/>
      <c r="I22" s="1258">
        <v>7</v>
      </c>
    </row>
    <row r="23" spans="1:9" ht="17.649999999999999" customHeight="1">
      <c r="A23" s="2117">
        <v>8</v>
      </c>
      <c r="B23" s="2121" t="s">
        <v>1834</v>
      </c>
      <c r="C23" s="1246"/>
      <c r="D23" s="2122"/>
      <c r="E23" s="2128"/>
      <c r="F23" s="2129"/>
      <c r="G23" s="2122"/>
      <c r="H23" s="2120">
        <v>0</v>
      </c>
      <c r="I23" s="1258">
        <v>8</v>
      </c>
    </row>
    <row r="24" spans="1:9" ht="17.649999999999999" customHeight="1">
      <c r="A24" s="2117">
        <v>9</v>
      </c>
      <c r="B24" s="2121" t="s">
        <v>1835</v>
      </c>
      <c r="C24" s="1246"/>
      <c r="D24" s="2122"/>
      <c r="E24" s="2128"/>
      <c r="F24" s="2129"/>
      <c r="G24" s="2122"/>
      <c r="H24" s="2120">
        <v>0</v>
      </c>
      <c r="I24" s="1258">
        <v>9</v>
      </c>
    </row>
    <row r="25" spans="1:9" ht="17.649999999999999" customHeight="1">
      <c r="A25" s="2117">
        <v>10</v>
      </c>
      <c r="B25" s="2121" t="s">
        <v>1836</v>
      </c>
      <c r="C25" s="1246"/>
      <c r="D25" s="2124">
        <v>0</v>
      </c>
      <c r="E25" s="2130"/>
      <c r="F25" s="1231"/>
      <c r="G25" s="2131"/>
      <c r="H25" s="2120">
        <v>0</v>
      </c>
      <c r="I25" s="1258">
        <v>10</v>
      </c>
    </row>
    <row r="26" spans="1:9" ht="17.649999999999999" customHeight="1">
      <c r="A26" s="2117">
        <v>11</v>
      </c>
      <c r="B26" s="2121" t="s">
        <v>3567</v>
      </c>
      <c r="C26" s="1246"/>
      <c r="D26" s="2122"/>
      <c r="E26" s="2128"/>
      <c r="F26" s="2129"/>
      <c r="G26" s="2122"/>
      <c r="H26" s="2120">
        <v>0</v>
      </c>
      <c r="I26" s="1258">
        <v>11</v>
      </c>
    </row>
    <row r="27" spans="1:9" ht="17.649999999999999" customHeight="1">
      <c r="A27" s="2117">
        <v>12</v>
      </c>
      <c r="B27" s="2121" t="s">
        <v>3568</v>
      </c>
      <c r="C27" s="1246"/>
      <c r="D27" s="2122"/>
      <c r="E27" s="2128"/>
      <c r="F27" s="2129"/>
      <c r="G27" s="2122"/>
      <c r="H27" s="2120">
        <v>0</v>
      </c>
      <c r="I27" s="1258">
        <v>12</v>
      </c>
    </row>
    <row r="28" spans="1:9" ht="17.649999999999999" customHeight="1">
      <c r="A28" s="2117">
        <v>13</v>
      </c>
      <c r="B28" s="2121" t="s">
        <v>3569</v>
      </c>
      <c r="C28" s="1246"/>
      <c r="D28" s="2122"/>
      <c r="E28" s="2123"/>
      <c r="F28" s="2132"/>
      <c r="G28" s="2122"/>
      <c r="H28" s="2120">
        <v>0</v>
      </c>
      <c r="I28" s="1258">
        <v>13</v>
      </c>
    </row>
    <row r="29" spans="1:9" ht="17.649999999999999" customHeight="1">
      <c r="A29" s="2102">
        <v>14</v>
      </c>
      <c r="B29" s="2133" t="s">
        <v>3570</v>
      </c>
      <c r="C29" s="2091"/>
      <c r="D29" s="2134">
        <v>0</v>
      </c>
      <c r="E29" s="1271"/>
      <c r="F29" s="2135"/>
      <c r="G29" s="2136"/>
      <c r="H29" s="2137">
        <v>0</v>
      </c>
      <c r="I29" s="1229">
        <v>14</v>
      </c>
    </row>
    <row r="30" spans="1:9" ht="17.649999999999999" customHeight="1">
      <c r="A30" s="1116"/>
      <c r="B30" s="2121" t="s">
        <v>3571</v>
      </c>
      <c r="C30" s="1246"/>
      <c r="D30" s="2124"/>
      <c r="E30" s="1271"/>
      <c r="F30" s="2090"/>
      <c r="G30" s="2125"/>
      <c r="H30" s="2120"/>
      <c r="I30" s="1159"/>
    </row>
    <row r="31" spans="1:9" ht="17.649999999999999" customHeight="1">
      <c r="A31" s="2117">
        <v>15</v>
      </c>
      <c r="B31" s="2121" t="s">
        <v>3572</v>
      </c>
      <c r="C31" s="1246"/>
      <c r="D31" s="2122"/>
      <c r="E31" s="1271"/>
      <c r="F31" s="2090"/>
      <c r="G31" s="2125"/>
      <c r="H31" s="2115"/>
      <c r="I31" s="1258">
        <v>15</v>
      </c>
    </row>
    <row r="32" spans="1:9" ht="17.649999999999999" customHeight="1">
      <c r="A32" s="2117">
        <v>16</v>
      </c>
      <c r="B32" s="2121" t="s">
        <v>3573</v>
      </c>
      <c r="C32" s="1246"/>
      <c r="D32" s="2122"/>
      <c r="E32" s="1271"/>
      <c r="F32" s="2090"/>
      <c r="G32" s="2125"/>
      <c r="H32" s="2115"/>
      <c r="I32" s="1258">
        <v>16</v>
      </c>
    </row>
    <row r="33" spans="1:9" ht="17.649999999999999" customHeight="1">
      <c r="A33" s="2117">
        <v>17</v>
      </c>
      <c r="B33" s="2121" t="s">
        <v>3574</v>
      </c>
      <c r="C33" s="1246"/>
      <c r="D33" s="2122"/>
      <c r="E33" s="2138"/>
      <c r="F33" s="2084"/>
      <c r="G33" s="2131"/>
      <c r="H33" s="2139"/>
      <c r="I33" s="1258">
        <v>17</v>
      </c>
    </row>
    <row r="34" spans="1:9" ht="17.649999999999999" customHeight="1">
      <c r="A34" s="2117">
        <v>18</v>
      </c>
      <c r="B34" s="2121" t="s">
        <v>3575</v>
      </c>
      <c r="C34" s="1246"/>
      <c r="D34" s="2122"/>
      <c r="E34" s="2128"/>
      <c r="F34" s="2129"/>
      <c r="G34" s="2122"/>
      <c r="H34" s="2139">
        <v>0</v>
      </c>
      <c r="I34" s="1258">
        <v>18</v>
      </c>
    </row>
    <row r="35" spans="1:9" ht="17.649999999999999" customHeight="1">
      <c r="A35" s="2117">
        <v>19</v>
      </c>
      <c r="B35" s="2121" t="s">
        <v>3576</v>
      </c>
      <c r="C35" s="1246"/>
      <c r="D35" s="2122"/>
      <c r="E35" s="2128"/>
      <c r="F35" s="2129"/>
      <c r="G35" s="2122"/>
      <c r="H35" s="2139">
        <v>0</v>
      </c>
      <c r="I35" s="1258">
        <v>19</v>
      </c>
    </row>
    <row r="36" spans="1:9" ht="17.649999999999999" customHeight="1">
      <c r="A36" s="2117">
        <v>20</v>
      </c>
      <c r="B36" s="2121" t="s">
        <v>3577</v>
      </c>
      <c r="C36" s="1246"/>
      <c r="D36" s="2122"/>
      <c r="E36" s="2128"/>
      <c r="F36" s="2129"/>
      <c r="G36" s="2122"/>
      <c r="H36" s="2139">
        <v>0</v>
      </c>
      <c r="I36" s="1258">
        <v>20</v>
      </c>
    </row>
    <row r="37" spans="1:9" ht="17.649999999999999" customHeight="1">
      <c r="A37" s="2117">
        <v>21</v>
      </c>
      <c r="B37" s="2121" t="s">
        <v>2165</v>
      </c>
      <c r="C37" s="1246"/>
      <c r="D37" s="2122"/>
      <c r="E37" s="2128"/>
      <c r="F37" s="2129"/>
      <c r="G37" s="2122"/>
      <c r="H37" s="2139">
        <v>0</v>
      </c>
      <c r="I37" s="1258">
        <v>21</v>
      </c>
    </row>
    <row r="38" spans="1:9" ht="17.649999999999999" customHeight="1">
      <c r="A38" s="2102">
        <v>22</v>
      </c>
      <c r="B38" s="2133" t="s">
        <v>3578</v>
      </c>
      <c r="C38" s="2091"/>
      <c r="D38" s="2134">
        <v>0</v>
      </c>
      <c r="E38" s="1271"/>
      <c r="F38" s="2135"/>
      <c r="G38" s="2136"/>
      <c r="H38" s="2140">
        <v>0</v>
      </c>
      <c r="I38" s="1229">
        <v>22</v>
      </c>
    </row>
    <row r="39" spans="1:9" ht="17.649999999999999" customHeight="1">
      <c r="A39" s="1116"/>
      <c r="B39" s="2121" t="s">
        <v>3579</v>
      </c>
      <c r="C39" s="1246"/>
      <c r="D39" s="2124"/>
      <c r="E39" s="2138"/>
      <c r="F39" s="2084"/>
      <c r="G39" s="2131"/>
      <c r="H39" s="2139"/>
      <c r="I39" s="1159"/>
    </row>
    <row r="40" spans="1:9">
      <c r="A40" s="513"/>
      <c r="B40" s="2091"/>
      <c r="C40" s="2091"/>
      <c r="D40" s="1270"/>
      <c r="E40" s="1230"/>
      <c r="F40" s="2090"/>
      <c r="G40" s="1270"/>
      <c r="H40" s="1227"/>
      <c r="I40" s="609"/>
    </row>
    <row r="41" spans="1:9">
      <c r="A41" s="513"/>
      <c r="B41" s="2091"/>
      <c r="C41" s="2091"/>
      <c r="D41" s="1270"/>
      <c r="E41" s="1230"/>
      <c r="F41" s="2090"/>
      <c r="G41" s="1270"/>
      <c r="H41" s="1227"/>
      <c r="I41" s="609"/>
    </row>
    <row r="42" spans="1:9">
      <c r="A42" s="1240"/>
      <c r="B42" s="2091"/>
      <c r="C42" s="2091"/>
      <c r="D42" s="1270"/>
      <c r="E42" s="1230"/>
      <c r="F42" s="2090"/>
      <c r="G42" s="1270"/>
      <c r="H42" s="1227"/>
      <c r="I42" s="609"/>
    </row>
    <row r="43" spans="1:9">
      <c r="A43" s="1240"/>
      <c r="B43" s="1227"/>
      <c r="C43" s="2091"/>
      <c r="D43" s="1270"/>
      <c r="E43" s="1230"/>
      <c r="F43" s="1240"/>
      <c r="G43" s="1270"/>
      <c r="H43" s="1227"/>
      <c r="I43" s="609"/>
    </row>
    <row r="44" spans="1:9">
      <c r="A44" s="1240"/>
      <c r="B44" s="2091"/>
      <c r="C44" s="2091"/>
      <c r="D44" s="1270"/>
      <c r="E44" s="1230"/>
      <c r="F44" s="1240"/>
      <c r="G44" s="1270"/>
      <c r="H44" s="1227"/>
      <c r="I44" s="609"/>
    </row>
    <row r="45" spans="1:9">
      <c r="A45" s="1240"/>
      <c r="B45" s="1227"/>
      <c r="C45" s="2091"/>
      <c r="D45" s="1270"/>
      <c r="E45" s="1230"/>
      <c r="F45" s="2090"/>
      <c r="G45" s="1270"/>
      <c r="H45" s="1227"/>
      <c r="I45" s="609"/>
    </row>
    <row r="46" spans="1:9">
      <c r="A46" s="1240"/>
      <c r="B46" s="1227"/>
      <c r="C46" s="2091"/>
      <c r="D46" s="1270"/>
      <c r="E46" s="1230"/>
      <c r="F46" s="1240"/>
      <c r="G46" s="1270"/>
      <c r="H46" s="1227"/>
      <c r="I46" s="609"/>
    </row>
    <row r="47" spans="1:9">
      <c r="A47" s="1240"/>
      <c r="B47" s="1227"/>
      <c r="C47" s="2091"/>
      <c r="D47" s="1270"/>
      <c r="E47" s="1230"/>
      <c r="F47" s="1240"/>
      <c r="G47" s="1270"/>
      <c r="H47" s="1227"/>
      <c r="I47" s="609"/>
    </row>
    <row r="48" spans="1:9">
      <c r="A48" s="1240"/>
      <c r="B48" s="1227"/>
      <c r="C48" s="2091"/>
      <c r="D48" s="1270"/>
      <c r="E48" s="1230"/>
      <c r="F48" s="1240"/>
      <c r="G48" s="1270"/>
      <c r="H48" s="1227"/>
      <c r="I48" s="609"/>
    </row>
    <row r="49" spans="1:9">
      <c r="A49" s="1240"/>
      <c r="B49" s="1227"/>
      <c r="C49" s="2091"/>
      <c r="D49" s="1270"/>
      <c r="E49" s="1230"/>
      <c r="F49" s="1240"/>
      <c r="G49" s="1270"/>
      <c r="H49" s="1227"/>
      <c r="I49" s="609"/>
    </row>
    <row r="50" spans="1:9">
      <c r="A50" s="1240"/>
      <c r="B50" s="1227"/>
      <c r="C50" s="2091"/>
      <c r="D50" s="1270"/>
      <c r="E50" s="1230"/>
      <c r="F50" s="1240"/>
      <c r="G50" s="1270"/>
      <c r="H50" s="1227"/>
      <c r="I50" s="609"/>
    </row>
    <row r="51" spans="1:9">
      <c r="A51" s="1240"/>
      <c r="B51" s="1227"/>
      <c r="C51" s="2091"/>
      <c r="D51" s="1270"/>
      <c r="E51" s="1230"/>
      <c r="F51" s="1240"/>
      <c r="G51" s="1270"/>
      <c r="H51" s="1227"/>
      <c r="I51" s="609"/>
    </row>
    <row r="52" spans="1:9">
      <c r="A52" s="1240"/>
      <c r="B52" s="1227"/>
      <c r="C52" s="2091"/>
      <c r="D52" s="1270"/>
      <c r="E52" s="1230"/>
      <c r="F52" s="1240"/>
      <c r="G52" s="1270"/>
      <c r="H52" s="1227"/>
      <c r="I52" s="609"/>
    </row>
    <row r="53" spans="1:9">
      <c r="A53" s="1240"/>
      <c r="B53" s="1227"/>
      <c r="C53" s="2091"/>
      <c r="D53" s="1270"/>
      <c r="E53" s="1230"/>
      <c r="F53" s="1240"/>
      <c r="G53" s="1270"/>
      <c r="H53" s="1227"/>
      <c r="I53" s="609"/>
    </row>
    <row r="54" spans="1:9" ht="15.75" thickBot="1">
      <c r="A54" s="1272"/>
      <c r="B54" s="1273"/>
      <c r="C54" s="2141"/>
      <c r="D54" s="2142"/>
      <c r="E54" s="1274"/>
      <c r="F54" s="1272"/>
      <c r="G54" s="2142"/>
      <c r="H54" s="1273"/>
      <c r="I54" s="612"/>
    </row>
    <row r="55" spans="1:9">
      <c r="A55" s="1227"/>
      <c r="B55" s="1227"/>
      <c r="C55" s="2091"/>
      <c r="D55" s="1270"/>
      <c r="E55" s="1227"/>
      <c r="F55" s="1227"/>
      <c r="G55" s="1270"/>
      <c r="H55" s="1227"/>
    </row>
    <row r="56" spans="1:9">
      <c r="A56" s="82" t="s">
        <v>3059</v>
      </c>
      <c r="B56" s="1227"/>
      <c r="C56" s="2091"/>
      <c r="D56" s="1270"/>
      <c r="E56" s="1227"/>
      <c r="F56" s="82" t="s">
        <v>3059</v>
      </c>
      <c r="G56" s="1270"/>
      <c r="H56" s="1227"/>
    </row>
    <row r="57" spans="1:9">
      <c r="A57" s="2091" t="s">
        <v>3580</v>
      </c>
      <c r="B57" s="607"/>
      <c r="C57" s="607"/>
      <c r="D57" s="2143"/>
      <c r="E57" s="2091"/>
      <c r="F57" s="2143" t="s">
        <v>3581</v>
      </c>
      <c r="G57" s="607"/>
      <c r="H57" s="2091"/>
      <c r="I57" s="607"/>
    </row>
    <row r="58" spans="1:9">
      <c r="A58" s="1227"/>
      <c r="B58" s="1227"/>
      <c r="C58" s="1227"/>
      <c r="D58" s="1270"/>
      <c r="E58" s="1227"/>
      <c r="F58" s="1227"/>
      <c r="G58" s="1270"/>
      <c r="H58" s="1227"/>
    </row>
    <row r="59" spans="1:9">
      <c r="A59" s="1227"/>
      <c r="B59" s="1227"/>
      <c r="C59" s="1227"/>
      <c r="D59" s="1270"/>
      <c r="E59" s="1227"/>
      <c r="F59" s="1227"/>
      <c r="G59" s="1270"/>
      <c r="H59" s="1227"/>
    </row>
    <row r="60" spans="1:9">
      <c r="A60" s="1227"/>
      <c r="B60" s="1227"/>
      <c r="C60" s="1227"/>
      <c r="D60" s="1270"/>
      <c r="E60" s="1227"/>
      <c r="F60" s="1227"/>
      <c r="G60" s="1270"/>
      <c r="H60" s="1227"/>
    </row>
    <row r="61" spans="1:9">
      <c r="A61" s="1227"/>
      <c r="B61" s="1227"/>
      <c r="C61" s="1227"/>
      <c r="D61" s="1270"/>
      <c r="E61" s="1227"/>
      <c r="F61" s="1227"/>
      <c r="G61" s="1270"/>
      <c r="H61" s="1227"/>
    </row>
    <row r="62" spans="1:9">
      <c r="A62" s="1227"/>
      <c r="B62" s="1227"/>
      <c r="C62" s="1227"/>
      <c r="D62" s="1270"/>
      <c r="E62" s="1227"/>
      <c r="F62" s="1227"/>
      <c r="G62" s="1270"/>
      <c r="H62" s="1227"/>
    </row>
    <row r="63" spans="1:9">
      <c r="A63" s="1227"/>
      <c r="B63" s="1227"/>
      <c r="C63" s="1227"/>
      <c r="D63" s="1270"/>
      <c r="E63" s="1227"/>
      <c r="F63" s="1227"/>
      <c r="G63" s="1270"/>
      <c r="H63" s="1227"/>
    </row>
    <row r="64" spans="1:9">
      <c r="A64" s="1227"/>
      <c r="B64" s="1227"/>
      <c r="C64" s="1227"/>
      <c r="D64" s="1270"/>
      <c r="E64" s="1227"/>
      <c r="F64" s="1227"/>
      <c r="G64" s="1270"/>
      <c r="H64" s="1227"/>
    </row>
    <row r="65" spans="1:8">
      <c r="A65" s="1227"/>
      <c r="B65" s="512"/>
      <c r="C65" s="1227"/>
      <c r="D65" s="1270"/>
      <c r="E65" s="1227"/>
      <c r="F65" s="1227"/>
      <c r="G65" s="1270"/>
      <c r="H65" s="1227"/>
    </row>
    <row r="66" spans="1:8">
      <c r="A66" s="1227"/>
      <c r="B66" s="512"/>
      <c r="C66" s="1227"/>
      <c r="D66" s="1270"/>
      <c r="E66" s="1227"/>
      <c r="F66" s="1227"/>
      <c r="G66" s="1270"/>
      <c r="H66" s="1227"/>
    </row>
    <row r="67" spans="1:8">
      <c r="A67" s="1227"/>
      <c r="B67" s="512"/>
      <c r="C67" s="1227"/>
      <c r="D67" s="1270"/>
      <c r="E67" s="1227"/>
      <c r="F67" s="1227"/>
      <c r="G67" s="1270"/>
      <c r="H67" s="1227"/>
    </row>
    <row r="68" spans="1:8">
      <c r="A68" s="1227"/>
      <c r="B68" s="512"/>
      <c r="C68" s="1227"/>
      <c r="D68" s="1270"/>
      <c r="E68" s="1227"/>
      <c r="F68" s="1227"/>
      <c r="G68" s="1270"/>
      <c r="H68" s="1227"/>
    </row>
    <row r="69" spans="1:8">
      <c r="A69" s="1227"/>
      <c r="B69" s="512"/>
      <c r="C69" s="1227"/>
      <c r="D69" s="1270"/>
      <c r="E69" s="1227"/>
      <c r="F69" s="1227"/>
      <c r="G69" s="1270"/>
      <c r="H69" s="1227"/>
    </row>
    <row r="70" spans="1:8">
      <c r="A70" s="1227"/>
      <c r="B70" s="512"/>
      <c r="C70" s="1227"/>
      <c r="D70" s="1227"/>
      <c r="E70" s="1227"/>
      <c r="F70" s="1227"/>
      <c r="G70" s="1227"/>
      <c r="H70" s="1227"/>
    </row>
    <row r="71" spans="1:8">
      <c r="A71" s="1227"/>
      <c r="B71" s="512"/>
      <c r="C71" s="1227"/>
      <c r="D71" s="1227"/>
      <c r="E71" s="1227"/>
      <c r="F71" s="1227"/>
      <c r="G71" s="1227"/>
      <c r="H71" s="1227"/>
    </row>
    <row r="72" spans="1:8">
      <c r="A72" s="1227"/>
      <c r="B72" s="512"/>
      <c r="C72" s="1227"/>
      <c r="D72" s="1227"/>
      <c r="E72" s="1227"/>
      <c r="F72" s="1227"/>
      <c r="G72" s="1227"/>
      <c r="H72" s="1227"/>
    </row>
    <row r="73" spans="1:8">
      <c r="A73" s="1227"/>
      <c r="B73" s="512"/>
      <c r="C73" s="1227"/>
      <c r="D73" s="1227"/>
      <c r="E73" s="1227"/>
      <c r="F73" s="1227"/>
      <c r="G73" s="1227"/>
      <c r="H73" s="1227"/>
    </row>
    <row r="74" spans="1:8">
      <c r="A74" s="1227"/>
      <c r="B74" s="512"/>
      <c r="C74" s="1227"/>
      <c r="D74" s="1227"/>
      <c r="E74" s="1227"/>
      <c r="F74" s="1227"/>
      <c r="G74" s="1227"/>
      <c r="H74" s="1227"/>
    </row>
    <row r="75" spans="1:8">
      <c r="B75" s="512"/>
    </row>
    <row r="152" spans="1:6">
      <c r="A152" s="82"/>
      <c r="B152" s="1910"/>
      <c r="C152" s="82"/>
      <c r="D152" s="82"/>
      <c r="E152" s="82"/>
      <c r="F152" s="1910"/>
    </row>
  </sheetData>
  <phoneticPr fontId="0" type="noConversion"/>
  <printOptions horizontalCentered="1" verticalCentered="1"/>
  <pageMargins left="0.5" right="0.5" top="0.5" bottom="0.5" header="0.5" footer="0.5"/>
  <pageSetup scale="72" fitToWidth="2" orientation="portrait" horizontalDpi="300" verticalDpi="300" r:id="rId1"/>
  <headerFooter alignWithMargins="0"/>
  <colBreaks count="1" manualBreakCount="1">
    <brk id="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3">
    <pageSetUpPr fitToPage="1"/>
  </sheetPr>
  <dimension ref="A1:J60"/>
  <sheetViews>
    <sheetView defaultGridColor="0" topLeftCell="A13" colorId="22" zoomScale="85" zoomScaleNormal="85" zoomScaleSheetLayoutView="100" workbookViewId="0">
      <selection activeCell="C30" sqref="C30"/>
    </sheetView>
  </sheetViews>
  <sheetFormatPr defaultColWidth="9.6640625" defaultRowHeight="15"/>
  <cols>
    <col min="1" max="1" width="2.6640625" style="83" customWidth="1"/>
    <col min="2" max="2" width="12.6640625" style="83" customWidth="1"/>
    <col min="3" max="3" width="8.6640625" style="83" customWidth="1"/>
    <col min="4" max="4" width="7.6640625" style="83" customWidth="1"/>
    <col min="5" max="6" width="12.6640625" style="83" customWidth="1"/>
    <col min="7" max="7" width="7.6640625" style="83" customWidth="1"/>
    <col min="8" max="8" width="8.6640625" style="83" customWidth="1"/>
    <col min="9" max="9" width="12.6640625" style="83" customWidth="1"/>
    <col min="10" max="10" width="2.6640625" style="83" customWidth="1"/>
    <col min="11" max="16384" width="9.6640625" style="83"/>
  </cols>
  <sheetData>
    <row r="1" spans="1:10" ht="15.75" thickBot="1"/>
    <row r="2" spans="1:10" ht="15.95" customHeight="1">
      <c r="A2" s="740"/>
      <c r="B2" s="741"/>
      <c r="C2" s="741"/>
      <c r="D2" s="741"/>
      <c r="E2" s="741"/>
      <c r="F2" s="741"/>
      <c r="G2" s="2680"/>
      <c r="H2" s="2681"/>
      <c r="I2" s="741"/>
      <c r="J2" s="1010"/>
    </row>
    <row r="3" spans="1:10" ht="15" customHeight="1">
      <c r="A3" s="513"/>
      <c r="B3" s="82"/>
      <c r="C3" s="82"/>
      <c r="D3" s="82"/>
      <c r="E3" s="82"/>
      <c r="F3" s="82"/>
      <c r="G3" s="82"/>
      <c r="H3" s="82"/>
      <c r="I3" s="82"/>
      <c r="J3" s="609"/>
    </row>
    <row r="4" spans="1:10" ht="15" customHeight="1">
      <c r="A4" s="513"/>
      <c r="B4" s="82"/>
      <c r="C4" s="82"/>
      <c r="D4" s="82"/>
      <c r="E4" s="82"/>
      <c r="F4" s="82"/>
      <c r="G4" s="82"/>
      <c r="H4" s="82"/>
      <c r="I4" s="82"/>
      <c r="J4" s="609"/>
    </row>
    <row r="5" spans="1:10" ht="27" customHeight="1">
      <c r="A5" s="2682" t="s">
        <v>401</v>
      </c>
      <c r="B5" s="607"/>
      <c r="C5" s="607"/>
      <c r="D5" s="607"/>
      <c r="E5" s="607"/>
      <c r="F5" s="607"/>
      <c r="G5" s="607"/>
      <c r="H5" s="607"/>
      <c r="I5" s="607"/>
      <c r="J5" s="924"/>
    </row>
    <row r="6" spans="1:10" ht="24" customHeight="1">
      <c r="A6" s="2683" t="s">
        <v>402</v>
      </c>
      <c r="B6" s="607"/>
      <c r="C6" s="607"/>
      <c r="D6" s="607"/>
      <c r="E6" s="607"/>
      <c r="F6" s="607"/>
      <c r="G6" s="607"/>
      <c r="H6" s="607"/>
      <c r="I6" s="607"/>
      <c r="J6" s="924"/>
    </row>
    <row r="7" spans="1:10" ht="13.5" customHeight="1">
      <c r="A7" s="513"/>
      <c r="B7" s="82"/>
      <c r="C7" s="82"/>
      <c r="D7" s="82"/>
      <c r="E7" s="82"/>
      <c r="F7" s="82"/>
      <c r="G7" s="82"/>
      <c r="H7" s="82"/>
      <c r="I7" s="82"/>
      <c r="J7" s="609"/>
    </row>
    <row r="8" spans="1:10" ht="24" customHeight="1">
      <c r="A8" s="2684" t="s">
        <v>249</v>
      </c>
      <c r="B8" s="2685"/>
      <c r="C8" s="2685"/>
      <c r="D8" s="2685"/>
      <c r="E8" s="2685"/>
      <c r="F8" s="2685"/>
      <c r="G8" s="2685"/>
      <c r="H8" s="2685"/>
      <c r="I8" s="2685"/>
      <c r="J8" s="2686"/>
    </row>
    <row r="9" spans="1:10" ht="13.5" customHeight="1">
      <c r="A9" s="513"/>
      <c r="B9" s="82"/>
      <c r="C9" s="82"/>
      <c r="D9" s="82"/>
      <c r="E9" s="82"/>
      <c r="F9" s="82"/>
      <c r="G9" s="82"/>
      <c r="H9" s="82"/>
      <c r="I9" s="82"/>
      <c r="J9" s="609"/>
    </row>
    <row r="10" spans="1:10" ht="13.5" customHeight="1">
      <c r="A10" s="513"/>
      <c r="B10" s="82"/>
      <c r="C10" s="82"/>
      <c r="D10" s="82"/>
      <c r="E10" s="82"/>
      <c r="F10" s="82"/>
      <c r="G10" s="82"/>
      <c r="H10" s="82"/>
      <c r="I10" s="82"/>
      <c r="J10" s="609"/>
    </row>
    <row r="11" spans="1:10" ht="17.45" customHeight="1">
      <c r="A11" s="2687" t="s">
        <v>403</v>
      </c>
      <c r="B11" s="607"/>
      <c r="C11" s="607"/>
      <c r="D11" s="607"/>
      <c r="E11" s="607"/>
      <c r="F11" s="607"/>
      <c r="G11" s="607"/>
      <c r="H11" s="607"/>
      <c r="I11" s="607"/>
      <c r="J11" s="924"/>
    </row>
    <row r="12" spans="1:10" ht="13.5" customHeight="1">
      <c r="A12" s="513"/>
      <c r="B12" s="82"/>
      <c r="C12" s="82"/>
      <c r="D12" s="82"/>
      <c r="E12" s="82"/>
      <c r="F12" s="82"/>
      <c r="G12" s="82"/>
      <c r="H12" s="82"/>
      <c r="I12" s="82"/>
      <c r="J12" s="609"/>
    </row>
    <row r="13" spans="1:10" ht="22.5" customHeight="1" thickBot="1">
      <c r="A13" s="513"/>
      <c r="B13" s="2688" t="str">
        <f>'Data Sheet'!$C$25</f>
        <v xml:space="preserve">KeySpan Gas East Corp. D/B/A National Grid </v>
      </c>
      <c r="C13" s="607"/>
      <c r="D13" s="607"/>
      <c r="E13" s="607"/>
      <c r="F13" s="607"/>
      <c r="G13" s="607"/>
      <c r="H13" s="607"/>
      <c r="I13" s="607"/>
      <c r="J13" s="609"/>
    </row>
    <row r="14" spans="1:10" ht="15.75">
      <c r="A14" s="708"/>
      <c r="B14" s="2689" t="s">
        <v>2013</v>
      </c>
      <c r="C14" s="2690"/>
      <c r="D14" s="2690"/>
      <c r="E14" s="2690"/>
      <c r="F14" s="2690"/>
      <c r="G14" s="2690"/>
      <c r="H14" s="2690"/>
      <c r="I14" s="2690"/>
      <c r="J14" s="609"/>
    </row>
    <row r="15" spans="1:10">
      <c r="A15" s="759" t="s">
        <v>2014</v>
      </c>
      <c r="B15" s="2691"/>
      <c r="C15" s="2691"/>
      <c r="D15" s="2691"/>
      <c r="E15" s="2691"/>
      <c r="F15" s="2691"/>
      <c r="G15" s="2691"/>
      <c r="H15" s="2691"/>
      <c r="I15" s="2691"/>
      <c r="J15" s="2692"/>
    </row>
    <row r="16" spans="1:10" ht="15.95" customHeight="1">
      <c r="A16" s="513"/>
      <c r="B16" s="82"/>
      <c r="C16" s="82"/>
      <c r="D16" s="82"/>
      <c r="E16" s="82"/>
      <c r="F16" s="82"/>
      <c r="G16" s="82"/>
      <c r="H16" s="82"/>
      <c r="I16" s="82"/>
      <c r="J16" s="609"/>
    </row>
    <row r="17" spans="1:10" ht="15.95" customHeight="1" thickBot="1">
      <c r="A17" s="513"/>
      <c r="B17" s="2693" t="str">
        <f>'Data Sheet'!C27</f>
        <v>One MetroTech Center</v>
      </c>
      <c r="C17" s="821"/>
      <c r="D17" s="821"/>
      <c r="E17" s="821"/>
      <c r="F17" s="821"/>
      <c r="G17" s="821"/>
      <c r="H17" s="821"/>
      <c r="I17" s="821"/>
      <c r="J17" s="609"/>
    </row>
    <row r="18" spans="1:10" ht="15.95" customHeight="1">
      <c r="A18" s="513"/>
      <c r="B18" s="82"/>
      <c r="C18" s="82"/>
      <c r="D18" s="82"/>
      <c r="E18" s="82"/>
      <c r="F18" s="82"/>
      <c r="G18" s="82"/>
      <c r="H18" s="82"/>
      <c r="I18" s="82"/>
      <c r="J18" s="609"/>
    </row>
    <row r="19" spans="1:10" ht="17.649999999999999" customHeight="1" thickBot="1">
      <c r="A19" s="513"/>
      <c r="B19" s="2693" t="str">
        <f>'Data Sheet'!C29</f>
        <v>Brooklyn, NY 11201</v>
      </c>
      <c r="C19" s="821"/>
      <c r="D19" s="821"/>
      <c r="E19" s="821"/>
      <c r="F19" s="821"/>
      <c r="G19" s="821"/>
      <c r="H19" s="821"/>
      <c r="I19" s="821"/>
      <c r="J19" s="609"/>
    </row>
    <row r="20" spans="1:10">
      <c r="A20" s="2085"/>
      <c r="B20" s="2694" t="s">
        <v>2015</v>
      </c>
      <c r="C20" s="607"/>
      <c r="D20" s="607"/>
      <c r="E20" s="607"/>
      <c r="F20" s="607"/>
      <c r="G20" s="607"/>
      <c r="H20" s="607"/>
      <c r="I20" s="607"/>
      <c r="J20" s="609"/>
    </row>
    <row r="21" spans="1:10">
      <c r="A21" s="513"/>
      <c r="B21" s="844"/>
      <c r="C21" s="82"/>
      <c r="D21" s="82"/>
      <c r="E21" s="82"/>
      <c r="F21" s="82"/>
      <c r="G21" s="82"/>
      <c r="H21" s="82"/>
      <c r="I21" s="82"/>
      <c r="J21" s="609"/>
    </row>
    <row r="22" spans="1:10">
      <c r="A22" s="513"/>
      <c r="B22" s="82"/>
      <c r="C22" s="82"/>
      <c r="D22" s="82"/>
      <c r="E22" s="82"/>
      <c r="F22" s="82"/>
      <c r="G22" s="82"/>
      <c r="H22" s="82"/>
      <c r="I22" s="82"/>
      <c r="J22" s="609"/>
    </row>
    <row r="23" spans="1:10" ht="14.45" customHeight="1">
      <c r="A23" s="513"/>
      <c r="B23" s="1076" t="s">
        <v>2016</v>
      </c>
      <c r="C23" s="607"/>
      <c r="D23" s="607"/>
      <c r="E23" s="607"/>
      <c r="F23" s="607"/>
      <c r="G23" s="607"/>
      <c r="H23" s="607"/>
      <c r="I23" s="607"/>
      <c r="J23" s="609"/>
    </row>
    <row r="24" spans="1:10">
      <c r="A24" s="513"/>
      <c r="B24" s="82"/>
      <c r="C24" s="82"/>
      <c r="D24" s="82"/>
      <c r="E24" s="82"/>
      <c r="F24" s="82"/>
      <c r="G24" s="82"/>
      <c r="H24" s="82"/>
      <c r="I24" s="82"/>
      <c r="J24" s="609"/>
    </row>
    <row r="25" spans="1:10" ht="22.35" customHeight="1">
      <c r="A25" s="2695"/>
      <c r="B25" s="2696" t="str">
        <f>'Data Sheet'!A46</f>
        <v>Year ended December 31, 2014</v>
      </c>
      <c r="C25" s="607"/>
      <c r="D25" s="607"/>
      <c r="E25" s="607"/>
      <c r="F25" s="607"/>
      <c r="G25" s="607"/>
      <c r="H25" s="607"/>
      <c r="I25" s="607"/>
      <c r="J25" s="609"/>
    </row>
    <row r="26" spans="1:10" ht="14.45" customHeight="1">
      <c r="A26" s="513"/>
      <c r="B26" s="82"/>
      <c r="C26" s="82"/>
      <c r="D26" s="82"/>
      <c r="E26" s="82"/>
      <c r="F26" s="82"/>
      <c r="G26" s="82"/>
      <c r="H26" s="82"/>
      <c r="I26" s="82"/>
      <c r="J26" s="609"/>
    </row>
    <row r="27" spans="1:10" ht="23.45" customHeight="1">
      <c r="A27" s="513"/>
      <c r="B27" s="2697" t="s">
        <v>2017</v>
      </c>
      <c r="C27" s="607"/>
      <c r="D27" s="607"/>
      <c r="E27" s="607"/>
      <c r="F27" s="607"/>
      <c r="G27" s="607"/>
      <c r="H27" s="607"/>
      <c r="I27" s="607"/>
      <c r="J27" s="609"/>
    </row>
    <row r="28" spans="1:10">
      <c r="A28" s="513"/>
      <c r="B28" s="82"/>
      <c r="C28" s="82"/>
      <c r="D28" s="82"/>
      <c r="E28" s="82"/>
      <c r="F28" s="82"/>
      <c r="G28" s="82"/>
      <c r="H28" s="82"/>
      <c r="I28" s="82"/>
      <c r="J28" s="609"/>
    </row>
    <row r="29" spans="1:10">
      <c r="A29" s="513"/>
      <c r="B29" s="82"/>
      <c r="C29" s="82"/>
      <c r="D29" s="82"/>
      <c r="E29" s="82"/>
      <c r="F29" s="82"/>
      <c r="G29" s="82"/>
      <c r="H29" s="82"/>
      <c r="I29" s="82"/>
      <c r="J29" s="609"/>
    </row>
    <row r="30" spans="1:10" ht="24" customHeight="1">
      <c r="A30" s="513"/>
      <c r="B30" s="2697" t="s">
        <v>247</v>
      </c>
      <c r="C30" s="607"/>
      <c r="D30" s="607"/>
      <c r="E30" s="607"/>
      <c r="F30" s="607"/>
      <c r="G30" s="607"/>
      <c r="H30" s="607"/>
      <c r="I30" s="607"/>
      <c r="J30" s="609"/>
    </row>
    <row r="31" spans="1:10">
      <c r="A31" s="513"/>
      <c r="B31" s="82"/>
      <c r="C31" s="82"/>
      <c r="D31" s="82"/>
      <c r="E31" s="82"/>
      <c r="F31" s="82"/>
      <c r="G31" s="82"/>
      <c r="H31" s="82"/>
      <c r="I31" s="82"/>
      <c r="J31" s="609"/>
    </row>
    <row r="32" spans="1:10" ht="9.6" customHeight="1">
      <c r="A32" s="513"/>
      <c r="B32" s="82"/>
      <c r="C32" s="82"/>
      <c r="D32" s="82"/>
      <c r="E32" s="82"/>
      <c r="F32" s="82"/>
      <c r="G32" s="82"/>
      <c r="H32" s="82"/>
      <c r="I32" s="82"/>
      <c r="J32" s="609"/>
    </row>
    <row r="33" spans="1:10" ht="21" customHeight="1">
      <c r="A33" s="513"/>
      <c r="B33" s="2697" t="s">
        <v>248</v>
      </c>
      <c r="C33" s="607"/>
      <c r="D33" s="607"/>
      <c r="E33" s="607"/>
      <c r="F33" s="607"/>
      <c r="G33" s="607"/>
      <c r="H33" s="607"/>
      <c r="I33" s="607"/>
      <c r="J33" s="609"/>
    </row>
    <row r="34" spans="1:10" ht="15.95" customHeight="1">
      <c r="A34" s="513"/>
      <c r="B34" s="82"/>
      <c r="C34" s="82"/>
      <c r="D34" s="82"/>
      <c r="E34" s="82"/>
      <c r="F34" s="82"/>
      <c r="G34" s="82"/>
      <c r="H34" s="82"/>
      <c r="I34" s="82"/>
      <c r="J34" s="609"/>
    </row>
    <row r="35" spans="1:10" ht="15.95" customHeight="1" thickBot="1">
      <c r="A35" s="513"/>
      <c r="B35" s="2698"/>
      <c r="C35" s="607"/>
      <c r="D35" s="821"/>
      <c r="E35" s="821"/>
      <c r="F35" s="821"/>
      <c r="G35" s="821"/>
      <c r="H35" s="607"/>
      <c r="I35" s="607"/>
      <c r="J35" s="609"/>
    </row>
    <row r="36" spans="1:10" ht="15.95" customHeight="1">
      <c r="A36" s="513"/>
      <c r="B36" s="82"/>
      <c r="C36" s="82"/>
      <c r="D36" s="82"/>
      <c r="E36" s="82"/>
      <c r="F36" s="82"/>
      <c r="G36" s="82"/>
      <c r="H36" s="82"/>
      <c r="I36" s="82"/>
      <c r="J36" s="609"/>
    </row>
    <row r="37" spans="1:10" ht="15.95" customHeight="1">
      <c r="A37" s="513"/>
      <c r="B37" s="82"/>
      <c r="C37" s="82" t="s">
        <v>2018</v>
      </c>
      <c r="D37" s="82"/>
      <c r="E37" s="82"/>
      <c r="F37" s="82"/>
      <c r="G37" s="82"/>
      <c r="H37" s="82"/>
      <c r="I37" s="82"/>
      <c r="J37" s="609"/>
    </row>
    <row r="38" spans="1:10" ht="15.95" customHeight="1">
      <c r="A38" s="513"/>
      <c r="B38" s="82"/>
      <c r="C38" s="82" t="s">
        <v>2019</v>
      </c>
      <c r="D38" s="82"/>
      <c r="E38" s="82"/>
      <c r="F38" s="82"/>
      <c r="G38" s="82"/>
      <c r="H38" s="82"/>
      <c r="I38" s="82"/>
      <c r="J38" s="609"/>
    </row>
    <row r="39" spans="1:10" ht="15.95" customHeight="1">
      <c r="A39" s="513"/>
      <c r="B39" s="2699" t="s">
        <v>4763</v>
      </c>
      <c r="C39" s="2700"/>
      <c r="D39" s="2700"/>
      <c r="E39" s="2700"/>
      <c r="F39" s="2700"/>
      <c r="G39" s="2700"/>
      <c r="H39" s="2700"/>
      <c r="I39" s="2700"/>
      <c r="J39" s="609"/>
    </row>
    <row r="40" spans="1:10" ht="15.95" customHeight="1">
      <c r="A40" s="513"/>
      <c r="B40" s="2699" t="s">
        <v>4712</v>
      </c>
      <c r="C40" s="2700"/>
      <c r="D40" s="2700"/>
      <c r="E40" s="2700"/>
      <c r="F40" s="2700"/>
      <c r="G40" s="2700"/>
      <c r="H40" s="2700"/>
      <c r="I40" s="2700"/>
      <c r="J40" s="609"/>
    </row>
    <row r="41" spans="1:10" ht="15.95" customHeight="1">
      <c r="A41" s="513"/>
      <c r="B41" s="82"/>
      <c r="C41" s="82"/>
      <c r="D41" s="82"/>
      <c r="E41" s="82"/>
      <c r="F41" s="82"/>
      <c r="G41" s="82"/>
      <c r="H41" s="82"/>
      <c r="I41" s="82"/>
      <c r="J41" s="609"/>
    </row>
    <row r="42" spans="1:10" ht="7.9" customHeight="1" thickBot="1">
      <c r="A42" s="610"/>
      <c r="B42" s="611"/>
      <c r="C42" s="611"/>
      <c r="D42" s="611"/>
      <c r="E42" s="611"/>
      <c r="F42" s="611"/>
      <c r="G42" s="611"/>
      <c r="H42" s="611"/>
      <c r="I42" s="611"/>
      <c r="J42" s="612"/>
    </row>
    <row r="43" spans="1:10">
      <c r="A43" s="82"/>
      <c r="B43" s="82"/>
      <c r="C43" s="82"/>
      <c r="D43" s="82"/>
      <c r="E43" s="82"/>
      <c r="F43" s="82"/>
      <c r="G43" s="82"/>
      <c r="H43" s="82"/>
      <c r="I43" s="2656" t="s">
        <v>2020</v>
      </c>
      <c r="J43" s="82"/>
    </row>
    <row r="53" spans="1:5">
      <c r="A53" s="512"/>
      <c r="B53" s="512"/>
      <c r="C53" s="512"/>
      <c r="D53" s="512"/>
      <c r="E53" s="512"/>
    </row>
    <row r="54" spans="1:5">
      <c r="A54" s="512"/>
      <c r="B54" s="512"/>
      <c r="C54" s="512"/>
      <c r="D54" s="512"/>
      <c r="E54" s="512"/>
    </row>
    <row r="55" spans="1:5">
      <c r="A55" s="512"/>
      <c r="B55" s="512"/>
      <c r="C55" s="512"/>
      <c r="D55" s="512"/>
      <c r="E55" s="512"/>
    </row>
    <row r="56" spans="1:5">
      <c r="A56" s="512"/>
      <c r="B56" s="512"/>
      <c r="C56" s="512"/>
      <c r="D56" s="512"/>
      <c r="E56" s="512"/>
    </row>
    <row r="57" spans="1:5">
      <c r="A57" s="512"/>
      <c r="B57" s="512"/>
      <c r="C57" s="512"/>
      <c r="D57" s="512"/>
      <c r="E57" s="512"/>
    </row>
    <row r="58" spans="1:5">
      <c r="A58" s="512"/>
      <c r="B58" s="512"/>
      <c r="C58" s="512"/>
      <c r="D58" s="512"/>
      <c r="E58" s="512"/>
    </row>
    <row r="59" spans="1:5">
      <c r="A59" s="512"/>
      <c r="B59" s="512"/>
      <c r="C59" s="512"/>
      <c r="D59" s="512"/>
      <c r="E59" s="512"/>
    </row>
    <row r="60" spans="1:5">
      <c r="A60" s="512"/>
      <c r="B60" s="512"/>
      <c r="C60" s="512"/>
      <c r="D60" s="512"/>
      <c r="E60" s="512"/>
    </row>
  </sheetData>
  <phoneticPr fontId="0" type="noConversion"/>
  <printOptions horizontalCentered="1" verticalCentered="1"/>
  <pageMargins left="0.25" right="0.25" top="0" bottom="0" header="0.25" footer="0.25"/>
  <pageSetup scale="96" orientation="portrait" horizontalDpi="300" verticalDpi="3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1"/>
  <dimension ref="A1:K150"/>
  <sheetViews>
    <sheetView defaultGridColor="0" view="pageBreakPreview" topLeftCell="A94" colorId="22" zoomScale="60" zoomScaleNormal="50" workbookViewId="0">
      <selection activeCell="R131" sqref="A131:R138"/>
    </sheetView>
  </sheetViews>
  <sheetFormatPr defaultColWidth="9.6640625" defaultRowHeight="15"/>
  <cols>
    <col min="1" max="1" width="4.6640625" style="83" customWidth="1"/>
    <col min="2" max="2" width="35.6640625" style="83" customWidth="1"/>
    <col min="3" max="3" width="25.6640625" style="83" customWidth="1"/>
    <col min="4" max="5" width="20.6640625" style="83" customWidth="1"/>
    <col min="6" max="6" width="39" style="83" customWidth="1"/>
    <col min="7" max="9" width="23.6640625" style="83" customWidth="1"/>
    <col min="10" max="10" width="5.6640625" style="83" customWidth="1"/>
    <col min="11" max="11" width="4.6640625" style="83" customWidth="1"/>
    <col min="12" max="16384" width="9.6640625" style="83"/>
  </cols>
  <sheetData>
    <row r="1" spans="1:11" ht="15.2" customHeight="1">
      <c r="A1" s="740" t="s">
        <v>1231</v>
      </c>
      <c r="B1" s="946"/>
      <c r="C1" s="741" t="s">
        <v>1232</v>
      </c>
      <c r="D1" s="1688" t="s">
        <v>396</v>
      </c>
      <c r="E1" s="1756" t="s">
        <v>397</v>
      </c>
      <c r="F1" s="740" t="s">
        <v>394</v>
      </c>
      <c r="G1" s="947" t="s">
        <v>1232</v>
      </c>
      <c r="H1" s="745" t="s">
        <v>396</v>
      </c>
      <c r="I1" s="745" t="s">
        <v>397</v>
      </c>
      <c r="J1" s="741"/>
      <c r="K1" s="1010"/>
    </row>
    <row r="2" spans="1:11" ht="15.2" customHeight="1">
      <c r="A2" s="513" t="s">
        <v>4729</v>
      </c>
      <c r="B2" s="925"/>
      <c r="C2" s="82" t="s">
        <v>4677</v>
      </c>
      <c r="D2" s="1689" t="s">
        <v>2432</v>
      </c>
      <c r="E2" s="1084"/>
      <c r="F2" s="513" t="s">
        <v>4729</v>
      </c>
      <c r="G2" s="931" t="s">
        <v>4678</v>
      </c>
      <c r="H2" s="750" t="s">
        <v>2432</v>
      </c>
      <c r="I2" s="750"/>
      <c r="J2" s="82"/>
      <c r="K2" s="609"/>
    </row>
    <row r="3" spans="1:11" ht="15.2" customHeight="1">
      <c r="A3" s="950" t="s">
        <v>1233</v>
      </c>
      <c r="B3" s="925"/>
      <c r="C3" s="82" t="s">
        <v>1234</v>
      </c>
      <c r="D3" s="1757" t="s">
        <v>4855</v>
      </c>
      <c r="E3" s="754" t="s">
        <v>4567</v>
      </c>
      <c r="F3" s="950"/>
      <c r="G3" s="952" t="s">
        <v>1234</v>
      </c>
      <c r="H3" s="1517" t="s">
        <v>4855</v>
      </c>
      <c r="I3" s="2066" t="s">
        <v>4567</v>
      </c>
      <c r="J3" s="838"/>
      <c r="K3" s="693"/>
    </row>
    <row r="4" spans="1:11" ht="15.2" customHeight="1">
      <c r="A4" s="930" t="s">
        <v>1235</v>
      </c>
      <c r="B4" s="757"/>
      <c r="C4" s="757"/>
      <c r="D4" s="757"/>
      <c r="E4" s="758"/>
      <c r="F4" s="930" t="s">
        <v>1236</v>
      </c>
      <c r="G4" s="757"/>
      <c r="H4" s="757"/>
      <c r="I4" s="757"/>
      <c r="J4" s="757"/>
      <c r="K4" s="758"/>
    </row>
    <row r="5" spans="1:11" ht="15.2" customHeight="1">
      <c r="A5" s="513"/>
      <c r="B5" s="82"/>
      <c r="C5" s="82"/>
      <c r="D5" s="82"/>
      <c r="E5" s="609"/>
      <c r="F5" s="513"/>
      <c r="G5" s="82"/>
      <c r="H5" s="82"/>
      <c r="I5" s="82"/>
      <c r="J5" s="82"/>
      <c r="K5" s="609"/>
    </row>
    <row r="6" spans="1:11" ht="15.2" customHeight="1">
      <c r="A6" s="661" t="s">
        <v>3888</v>
      </c>
      <c r="B6" s="662"/>
      <c r="C6" s="662"/>
      <c r="D6" s="662"/>
      <c r="E6" s="663"/>
      <c r="F6" s="661" t="s">
        <v>1000</v>
      </c>
      <c r="G6" s="662"/>
      <c r="H6" s="662"/>
      <c r="I6" s="662"/>
      <c r="J6" s="662"/>
      <c r="K6" s="609"/>
    </row>
    <row r="7" spans="1:11" ht="15.2" customHeight="1">
      <c r="A7" s="661"/>
      <c r="B7" s="662"/>
      <c r="C7" s="662"/>
      <c r="D7" s="662"/>
      <c r="E7" s="663"/>
      <c r="F7" s="661" t="s">
        <v>2244</v>
      </c>
      <c r="G7" s="662"/>
      <c r="H7" s="662"/>
      <c r="I7" s="662"/>
      <c r="J7" s="662"/>
      <c r="K7" s="609"/>
    </row>
    <row r="8" spans="1:11" ht="15.2" customHeight="1">
      <c r="A8" s="661" t="s">
        <v>2245</v>
      </c>
      <c r="B8" s="662"/>
      <c r="C8" s="662"/>
      <c r="D8" s="662"/>
      <c r="E8" s="663"/>
      <c r="F8" s="661" t="s">
        <v>2246</v>
      </c>
      <c r="G8" s="662"/>
      <c r="H8" s="662"/>
      <c r="I8" s="662"/>
      <c r="J8" s="662"/>
      <c r="K8" s="609"/>
    </row>
    <row r="9" spans="1:11" ht="15.2" customHeight="1">
      <c r="A9" s="661" t="s">
        <v>665</v>
      </c>
      <c r="B9" s="662"/>
      <c r="C9" s="662"/>
      <c r="D9" s="662"/>
      <c r="E9" s="663"/>
      <c r="F9" s="661"/>
      <c r="G9" s="662"/>
      <c r="H9" s="662"/>
      <c r="I9" s="662"/>
      <c r="J9" s="662"/>
      <c r="K9" s="609"/>
    </row>
    <row r="10" spans="1:11" ht="15.2" customHeight="1">
      <c r="A10" s="661" t="s">
        <v>666</v>
      </c>
      <c r="B10" s="662"/>
      <c r="C10" s="662"/>
      <c r="D10" s="662"/>
      <c r="E10" s="663"/>
      <c r="F10" s="661" t="s">
        <v>667</v>
      </c>
      <c r="G10" s="662"/>
      <c r="H10" s="662"/>
      <c r="I10" s="662"/>
      <c r="J10" s="662"/>
      <c r="K10" s="609"/>
    </row>
    <row r="11" spans="1:11" ht="15.2" customHeight="1">
      <c r="A11" s="661"/>
      <c r="B11" s="662"/>
      <c r="C11" s="662"/>
      <c r="D11" s="662"/>
      <c r="E11" s="663"/>
      <c r="F11" s="661" t="s">
        <v>668</v>
      </c>
      <c r="G11" s="662"/>
      <c r="H11" s="662"/>
      <c r="I11" s="662"/>
      <c r="J11" s="662"/>
      <c r="K11" s="609"/>
    </row>
    <row r="12" spans="1:11" ht="15.2" customHeight="1">
      <c r="A12" s="661" t="s">
        <v>669</v>
      </c>
      <c r="B12" s="662"/>
      <c r="C12" s="662"/>
      <c r="D12" s="662"/>
      <c r="E12" s="663"/>
      <c r="F12" s="661" t="s">
        <v>3928</v>
      </c>
      <c r="G12" s="662"/>
      <c r="H12" s="662"/>
      <c r="I12" s="662"/>
      <c r="J12" s="662"/>
      <c r="K12" s="609"/>
    </row>
    <row r="13" spans="1:11" ht="15.2" customHeight="1">
      <c r="A13" s="661"/>
      <c r="B13" s="662"/>
      <c r="C13" s="662"/>
      <c r="D13" s="662"/>
      <c r="E13" s="663"/>
      <c r="F13" s="661" t="s">
        <v>3929</v>
      </c>
      <c r="G13" s="662"/>
      <c r="H13" s="662"/>
      <c r="I13" s="662"/>
      <c r="J13" s="662"/>
      <c r="K13" s="609"/>
    </row>
    <row r="14" spans="1:11" ht="15.2" customHeight="1">
      <c r="A14" s="661" t="s">
        <v>2247</v>
      </c>
      <c r="B14" s="662"/>
      <c r="C14" s="662"/>
      <c r="D14" s="662"/>
      <c r="E14" s="663"/>
      <c r="F14" s="661"/>
      <c r="G14" s="662"/>
      <c r="H14" s="662"/>
      <c r="I14" s="662"/>
      <c r="J14" s="662"/>
      <c r="K14" s="609"/>
    </row>
    <row r="15" spans="1:11" ht="15.2" customHeight="1">
      <c r="A15" s="661"/>
      <c r="B15" s="662"/>
      <c r="C15" s="662"/>
      <c r="D15" s="662"/>
      <c r="E15" s="663"/>
      <c r="F15" s="661" t="s">
        <v>2248</v>
      </c>
      <c r="G15" s="662"/>
      <c r="H15" s="662"/>
      <c r="I15" s="662"/>
      <c r="J15" s="662"/>
      <c r="K15" s="609"/>
    </row>
    <row r="16" spans="1:11" ht="15.2" customHeight="1">
      <c r="A16" s="661" t="s">
        <v>3772</v>
      </c>
      <c r="B16" s="662"/>
      <c r="C16" s="662"/>
      <c r="D16" s="662"/>
      <c r="E16" s="663"/>
      <c r="F16" s="661" t="s">
        <v>3773</v>
      </c>
      <c r="G16" s="662"/>
      <c r="H16" s="662"/>
      <c r="I16" s="662"/>
      <c r="J16" s="662"/>
      <c r="K16" s="609"/>
    </row>
    <row r="17" spans="1:11" ht="15.2" customHeight="1">
      <c r="A17" s="661" t="s">
        <v>3774</v>
      </c>
      <c r="B17" s="662"/>
      <c r="C17" s="662"/>
      <c r="D17" s="662"/>
      <c r="E17" s="663"/>
      <c r="F17" s="661"/>
      <c r="G17" s="662"/>
      <c r="H17" s="662"/>
      <c r="I17" s="662"/>
      <c r="J17" s="662"/>
      <c r="K17" s="609"/>
    </row>
    <row r="18" spans="1:11" ht="15.2" customHeight="1">
      <c r="A18" s="661" t="s">
        <v>3775</v>
      </c>
      <c r="B18" s="662"/>
      <c r="C18" s="662"/>
      <c r="D18" s="662"/>
      <c r="E18" s="663"/>
      <c r="F18" s="661" t="s">
        <v>119</v>
      </c>
      <c r="G18" s="662"/>
      <c r="H18" s="662"/>
      <c r="I18" s="662"/>
      <c r="J18" s="662"/>
      <c r="K18" s="609"/>
    </row>
    <row r="19" spans="1:11" ht="15.2" customHeight="1">
      <c r="A19" s="661" t="s">
        <v>120</v>
      </c>
      <c r="B19" s="662"/>
      <c r="C19" s="662"/>
      <c r="D19" s="662"/>
      <c r="E19" s="663"/>
      <c r="F19" s="661" t="s">
        <v>813</v>
      </c>
      <c r="G19" s="662"/>
      <c r="H19" s="662"/>
      <c r="I19" s="662"/>
      <c r="J19" s="662"/>
      <c r="K19" s="609"/>
    </row>
    <row r="20" spans="1:11" ht="15.2" customHeight="1">
      <c r="A20" s="661" t="s">
        <v>814</v>
      </c>
      <c r="B20" s="662"/>
      <c r="C20" s="662"/>
      <c r="D20" s="662"/>
      <c r="E20" s="663"/>
      <c r="F20" s="661" t="s">
        <v>815</v>
      </c>
      <c r="G20" s="662"/>
      <c r="H20" s="662"/>
      <c r="I20" s="662"/>
      <c r="J20" s="662"/>
      <c r="K20" s="609"/>
    </row>
    <row r="21" spans="1:11" ht="15.2" customHeight="1">
      <c r="A21" s="661" t="s">
        <v>816</v>
      </c>
      <c r="B21" s="662"/>
      <c r="C21" s="662"/>
      <c r="D21" s="662"/>
      <c r="E21" s="663"/>
      <c r="F21" s="661"/>
      <c r="G21" s="662"/>
      <c r="H21" s="662"/>
      <c r="I21" s="662"/>
      <c r="J21" s="662"/>
      <c r="K21" s="609"/>
    </row>
    <row r="22" spans="1:11" ht="15.2" customHeight="1">
      <c r="A22" s="513"/>
      <c r="B22" s="82"/>
      <c r="C22" s="82"/>
      <c r="D22" s="82"/>
      <c r="E22" s="609"/>
      <c r="F22" s="950"/>
      <c r="G22" s="838"/>
      <c r="H22" s="838"/>
      <c r="I22" s="838"/>
      <c r="J22" s="838"/>
      <c r="K22" s="693"/>
    </row>
    <row r="23" spans="1:11" ht="15.2" customHeight="1">
      <c r="A23" s="2067"/>
      <c r="B23" s="1115"/>
      <c r="C23" s="1046"/>
      <c r="D23" s="1759" t="s">
        <v>3624</v>
      </c>
      <c r="E23" s="1015"/>
      <c r="F23" s="513"/>
      <c r="G23" s="938"/>
      <c r="H23" s="82"/>
      <c r="I23" s="1689" t="s">
        <v>3624</v>
      </c>
      <c r="J23" s="925"/>
      <c r="K23" s="932"/>
    </row>
    <row r="24" spans="1:11" ht="15.2" customHeight="1">
      <c r="A24" s="77" t="s">
        <v>290</v>
      </c>
      <c r="B24" s="750" t="s">
        <v>2850</v>
      </c>
      <c r="C24" s="925"/>
      <c r="D24" s="1689" t="s">
        <v>3676</v>
      </c>
      <c r="E24" s="1084" t="s">
        <v>817</v>
      </c>
      <c r="F24" s="77" t="s">
        <v>818</v>
      </c>
      <c r="G24" s="1689" t="s">
        <v>819</v>
      </c>
      <c r="H24" s="749" t="s">
        <v>820</v>
      </c>
      <c r="I24" s="1689" t="s">
        <v>2589</v>
      </c>
      <c r="J24" s="925"/>
      <c r="K24" s="932" t="s">
        <v>290</v>
      </c>
    </row>
    <row r="25" spans="1:11" ht="15.2" customHeight="1">
      <c r="A25" s="933" t="s">
        <v>293</v>
      </c>
      <c r="B25" s="934" t="s">
        <v>1860</v>
      </c>
      <c r="C25" s="951"/>
      <c r="D25" s="1761" t="s">
        <v>1861</v>
      </c>
      <c r="E25" s="1071" t="s">
        <v>1862</v>
      </c>
      <c r="F25" s="933" t="s">
        <v>1863</v>
      </c>
      <c r="G25" s="1761" t="s">
        <v>838</v>
      </c>
      <c r="H25" s="959" t="s">
        <v>839</v>
      </c>
      <c r="I25" s="1761" t="s">
        <v>840</v>
      </c>
      <c r="J25" s="951"/>
      <c r="K25" s="754" t="s">
        <v>293</v>
      </c>
    </row>
    <row r="26" spans="1:11" ht="15.2" customHeight="1">
      <c r="A26" s="2068">
        <v>1</v>
      </c>
      <c r="B26" s="961" t="s">
        <v>821</v>
      </c>
      <c r="C26" s="2069"/>
      <c r="D26" s="961"/>
      <c r="E26" s="958"/>
      <c r="F26" s="956"/>
      <c r="G26" s="957"/>
      <c r="H26" s="957"/>
      <c r="I26" s="2069"/>
      <c r="J26" s="951"/>
      <c r="K26" s="754">
        <v>1</v>
      </c>
    </row>
    <row r="27" spans="1:11" ht="15.2" customHeight="1">
      <c r="A27" s="2068">
        <v>2</v>
      </c>
      <c r="B27" s="961" t="s">
        <v>822</v>
      </c>
      <c r="C27" s="2069"/>
      <c r="D27" s="1546"/>
      <c r="E27" s="1698"/>
      <c r="F27" s="1548"/>
      <c r="G27" s="1547"/>
      <c r="H27" s="1547"/>
      <c r="I27" s="1547">
        <v>0</v>
      </c>
      <c r="J27" s="1040" t="s">
        <v>823</v>
      </c>
      <c r="K27" s="754">
        <v>2</v>
      </c>
    </row>
    <row r="28" spans="1:11" ht="15.2" customHeight="1">
      <c r="A28" s="2068">
        <v>3</v>
      </c>
      <c r="B28" s="961" t="s">
        <v>1013</v>
      </c>
      <c r="C28" s="2069"/>
      <c r="D28" s="1546"/>
      <c r="E28" s="1135"/>
      <c r="F28" s="1552"/>
      <c r="G28" s="1551"/>
      <c r="H28" s="1551"/>
      <c r="I28" s="1551">
        <v>0</v>
      </c>
      <c r="J28" s="1040" t="s">
        <v>1014</v>
      </c>
      <c r="K28" s="754">
        <v>3</v>
      </c>
    </row>
    <row r="29" spans="1:11" ht="15.2" customHeight="1">
      <c r="A29" s="2068">
        <v>4</v>
      </c>
      <c r="B29" s="961" t="s">
        <v>1015</v>
      </c>
      <c r="C29" s="2069"/>
      <c r="D29" s="1550"/>
      <c r="E29" s="1135"/>
      <c r="F29" s="1552"/>
      <c r="G29" s="1551"/>
      <c r="H29" s="1551"/>
      <c r="I29" s="1551">
        <v>0</v>
      </c>
      <c r="J29" s="1040" t="s">
        <v>1016</v>
      </c>
      <c r="K29" s="754">
        <v>4</v>
      </c>
    </row>
    <row r="30" spans="1:11" ht="15.2" customHeight="1">
      <c r="A30" s="2068">
        <v>5</v>
      </c>
      <c r="B30" s="961" t="s">
        <v>1017</v>
      </c>
      <c r="C30" s="2069"/>
      <c r="D30" s="1550">
        <v>0</v>
      </c>
      <c r="E30" s="1135">
        <v>0</v>
      </c>
      <c r="F30" s="1552">
        <v>0</v>
      </c>
      <c r="G30" s="1551">
        <v>0</v>
      </c>
      <c r="H30" s="1551">
        <v>0</v>
      </c>
      <c r="I30" s="1551">
        <v>0</v>
      </c>
      <c r="J30" s="951"/>
      <c r="K30" s="754">
        <v>5</v>
      </c>
    </row>
    <row r="31" spans="1:11" ht="15.2" customHeight="1">
      <c r="A31" s="2068">
        <v>6</v>
      </c>
      <c r="B31" s="961" t="s">
        <v>1018</v>
      </c>
      <c r="C31" s="2069"/>
      <c r="D31" s="1131"/>
      <c r="E31" s="1132"/>
      <c r="F31" s="1557"/>
      <c r="G31" s="1556"/>
      <c r="H31" s="1556"/>
      <c r="I31" s="1558" t="s">
        <v>2029</v>
      </c>
      <c r="J31" s="951"/>
      <c r="K31" s="754">
        <v>6</v>
      </c>
    </row>
    <row r="32" spans="1:11" ht="15.2" customHeight="1">
      <c r="A32" s="2068">
        <v>7</v>
      </c>
      <c r="B32" s="961" t="s">
        <v>1019</v>
      </c>
      <c r="C32" s="2069"/>
      <c r="D32" s="1133"/>
      <c r="E32" s="1129"/>
      <c r="F32" s="1098"/>
      <c r="G32" s="837"/>
      <c r="H32" s="837"/>
      <c r="I32" s="1035" t="s">
        <v>2029</v>
      </c>
      <c r="J32" s="951"/>
      <c r="K32" s="754">
        <v>7</v>
      </c>
    </row>
    <row r="33" spans="1:11" ht="15.2" customHeight="1">
      <c r="A33" s="2068">
        <v>8</v>
      </c>
      <c r="B33" s="961" t="s">
        <v>1020</v>
      </c>
      <c r="C33" s="2069"/>
      <c r="D33" s="1550"/>
      <c r="E33" s="1698"/>
      <c r="F33" s="1552"/>
      <c r="G33" s="1551"/>
      <c r="H33" s="1551"/>
      <c r="I33" s="1551">
        <v>0</v>
      </c>
      <c r="J33" s="1040" t="s">
        <v>1021</v>
      </c>
      <c r="K33" s="754">
        <v>8</v>
      </c>
    </row>
    <row r="34" spans="1:11" ht="15.2" customHeight="1">
      <c r="A34" s="2068">
        <v>9</v>
      </c>
      <c r="B34" s="961" t="s">
        <v>1022</v>
      </c>
      <c r="C34" s="2069"/>
      <c r="D34" s="1550"/>
      <c r="E34" s="1135"/>
      <c r="F34" s="1548"/>
      <c r="G34" s="1551"/>
      <c r="H34" s="1551"/>
      <c r="I34" s="1551">
        <v>0</v>
      </c>
      <c r="J34" s="1040" t="s">
        <v>1023</v>
      </c>
      <c r="K34" s="754">
        <v>9</v>
      </c>
    </row>
    <row r="35" spans="1:11" ht="15.2" customHeight="1">
      <c r="A35" s="2068">
        <v>10</v>
      </c>
      <c r="B35" s="961" t="s">
        <v>1024</v>
      </c>
      <c r="C35" s="2069"/>
      <c r="D35" s="1550"/>
      <c r="E35" s="1135"/>
      <c r="F35" s="1552"/>
      <c r="G35" s="1551"/>
      <c r="H35" s="1551"/>
      <c r="I35" s="1551">
        <v>0</v>
      </c>
      <c r="J35" s="1040" t="s">
        <v>1025</v>
      </c>
      <c r="K35" s="754">
        <v>10</v>
      </c>
    </row>
    <row r="36" spans="1:11" ht="15.2" customHeight="1">
      <c r="A36" s="2068">
        <v>11</v>
      </c>
      <c r="B36" s="961" t="s">
        <v>1026</v>
      </c>
      <c r="C36" s="2069"/>
      <c r="D36" s="1550"/>
      <c r="E36" s="1135"/>
      <c r="F36" s="1552"/>
      <c r="G36" s="1551"/>
      <c r="H36" s="1551"/>
      <c r="I36" s="1551">
        <v>0</v>
      </c>
      <c r="J36" s="1040" t="s">
        <v>1027</v>
      </c>
      <c r="K36" s="754">
        <v>11</v>
      </c>
    </row>
    <row r="37" spans="1:11" ht="15.2" customHeight="1">
      <c r="A37" s="2068">
        <v>12</v>
      </c>
      <c r="B37" s="961" t="s">
        <v>1028</v>
      </c>
      <c r="C37" s="2069"/>
      <c r="D37" s="1550"/>
      <c r="E37" s="1135"/>
      <c r="F37" s="1552"/>
      <c r="G37" s="1551"/>
      <c r="H37" s="1551"/>
      <c r="I37" s="1551">
        <v>0</v>
      </c>
      <c r="J37" s="1040" t="s">
        <v>1029</v>
      </c>
      <c r="K37" s="754">
        <v>12</v>
      </c>
    </row>
    <row r="38" spans="1:11" ht="15.2" customHeight="1">
      <c r="A38" s="2068">
        <v>13</v>
      </c>
      <c r="B38" s="961" t="s">
        <v>1030</v>
      </c>
      <c r="C38" s="2069"/>
      <c r="D38" s="1550"/>
      <c r="E38" s="1135"/>
      <c r="F38" s="1552"/>
      <c r="G38" s="1551"/>
      <c r="H38" s="1551"/>
      <c r="I38" s="1551">
        <v>0</v>
      </c>
      <c r="J38" s="1040" t="s">
        <v>1031</v>
      </c>
      <c r="K38" s="754">
        <v>13</v>
      </c>
    </row>
    <row r="39" spans="1:11" ht="15.2" customHeight="1">
      <c r="A39" s="2068">
        <v>14</v>
      </c>
      <c r="B39" s="961" t="s">
        <v>1032</v>
      </c>
      <c r="C39" s="2069"/>
      <c r="D39" s="1550"/>
      <c r="E39" s="1135"/>
      <c r="F39" s="1552"/>
      <c r="G39" s="1551"/>
      <c r="H39" s="1551"/>
      <c r="I39" s="1551">
        <v>0</v>
      </c>
      <c r="J39" s="1040" t="s">
        <v>1033</v>
      </c>
      <c r="K39" s="754">
        <v>14</v>
      </c>
    </row>
    <row r="40" spans="1:11" ht="15.2" customHeight="1">
      <c r="A40" s="2068">
        <v>15</v>
      </c>
      <c r="B40" s="961" t="s">
        <v>1034</v>
      </c>
      <c r="C40" s="2069"/>
      <c r="D40" s="1550">
        <v>0</v>
      </c>
      <c r="E40" s="1135">
        <v>0</v>
      </c>
      <c r="F40" s="1552">
        <v>0</v>
      </c>
      <c r="G40" s="1551">
        <v>0</v>
      </c>
      <c r="H40" s="1551">
        <v>0</v>
      </c>
      <c r="I40" s="1551">
        <v>0</v>
      </c>
      <c r="J40" s="951"/>
      <c r="K40" s="754">
        <v>15</v>
      </c>
    </row>
    <row r="41" spans="1:11" ht="15.2" customHeight="1">
      <c r="A41" s="2068">
        <v>16</v>
      </c>
      <c r="B41" s="961" t="s">
        <v>1035</v>
      </c>
      <c r="C41" s="2069"/>
      <c r="D41" s="1134"/>
      <c r="E41" s="1135"/>
      <c r="F41" s="1555"/>
      <c r="G41" s="1554"/>
      <c r="H41" s="1554"/>
      <c r="I41" s="1551" t="s">
        <v>2029</v>
      </c>
      <c r="J41" s="951"/>
      <c r="K41" s="754">
        <v>16</v>
      </c>
    </row>
    <row r="42" spans="1:11" ht="15.2" customHeight="1">
      <c r="A42" s="2068">
        <v>17</v>
      </c>
      <c r="B42" s="961" t="s">
        <v>1036</v>
      </c>
      <c r="C42" s="2069"/>
      <c r="D42" s="1550"/>
      <c r="E42" s="1135"/>
      <c r="F42" s="1552"/>
      <c r="G42" s="1551"/>
      <c r="H42" s="1551"/>
      <c r="I42" s="1551">
        <v>0</v>
      </c>
      <c r="J42" s="1040" t="s">
        <v>153</v>
      </c>
      <c r="K42" s="754">
        <v>17</v>
      </c>
    </row>
    <row r="43" spans="1:11" ht="15.2" customHeight="1">
      <c r="A43" s="2068">
        <v>18</v>
      </c>
      <c r="B43" s="961" t="s">
        <v>154</v>
      </c>
      <c r="C43" s="2069"/>
      <c r="D43" s="1550"/>
      <c r="E43" s="1135"/>
      <c r="F43" s="1552"/>
      <c r="G43" s="1551"/>
      <c r="H43" s="1551" t="s">
        <v>2029</v>
      </c>
      <c r="I43" s="1551">
        <v>0</v>
      </c>
      <c r="J43" s="1040" t="s">
        <v>155</v>
      </c>
      <c r="K43" s="754">
        <v>18</v>
      </c>
    </row>
    <row r="44" spans="1:11" ht="15.2" customHeight="1">
      <c r="A44" s="2068">
        <v>19</v>
      </c>
      <c r="B44" s="961" t="s">
        <v>156</v>
      </c>
      <c r="C44" s="2069"/>
      <c r="D44" s="1550"/>
      <c r="E44" s="1135"/>
      <c r="F44" s="1552"/>
      <c r="G44" s="1551"/>
      <c r="H44" s="1551" t="s">
        <v>2029</v>
      </c>
      <c r="I44" s="1551">
        <v>0</v>
      </c>
      <c r="J44" s="1040" t="s">
        <v>157</v>
      </c>
      <c r="K44" s="754">
        <v>19</v>
      </c>
    </row>
    <row r="45" spans="1:11" ht="15.2" customHeight="1">
      <c r="A45" s="2068">
        <v>20</v>
      </c>
      <c r="B45" s="961" t="s">
        <v>158</v>
      </c>
      <c r="C45" s="2069"/>
      <c r="D45" s="1550"/>
      <c r="E45" s="1135"/>
      <c r="F45" s="1552"/>
      <c r="G45" s="1551"/>
      <c r="H45" s="1551" t="s">
        <v>2029</v>
      </c>
      <c r="I45" s="1551">
        <v>0</v>
      </c>
      <c r="J45" s="1040" t="s">
        <v>159</v>
      </c>
      <c r="K45" s="754">
        <v>20</v>
      </c>
    </row>
    <row r="46" spans="1:11" ht="15.2" customHeight="1">
      <c r="A46" s="2068">
        <v>21</v>
      </c>
      <c r="B46" s="961" t="s">
        <v>160</v>
      </c>
      <c r="C46" s="2069"/>
      <c r="D46" s="1550"/>
      <c r="E46" s="1135"/>
      <c r="F46" s="1552"/>
      <c r="G46" s="1551"/>
      <c r="H46" s="1551" t="s">
        <v>2029</v>
      </c>
      <c r="I46" s="1551">
        <v>0</v>
      </c>
      <c r="J46" s="1040" t="s">
        <v>161</v>
      </c>
      <c r="K46" s="754">
        <v>21</v>
      </c>
    </row>
    <row r="47" spans="1:11" ht="15.2" customHeight="1">
      <c r="A47" s="2068">
        <v>22</v>
      </c>
      <c r="B47" s="961" t="s">
        <v>162</v>
      </c>
      <c r="C47" s="2069"/>
      <c r="D47" s="1550"/>
      <c r="E47" s="1135"/>
      <c r="F47" s="1552"/>
      <c r="G47" s="1551"/>
      <c r="H47" s="1551" t="s">
        <v>2029</v>
      </c>
      <c r="I47" s="1551">
        <v>0</v>
      </c>
      <c r="J47" s="1040" t="s">
        <v>163</v>
      </c>
      <c r="K47" s="754">
        <v>22</v>
      </c>
    </row>
    <row r="48" spans="1:11" ht="15.2" customHeight="1">
      <c r="A48" s="2068">
        <v>23</v>
      </c>
      <c r="B48" s="961" t="s">
        <v>164</v>
      </c>
      <c r="C48" s="2069"/>
      <c r="D48" s="1550">
        <v>0</v>
      </c>
      <c r="E48" s="1135">
        <v>0</v>
      </c>
      <c r="F48" s="1552">
        <v>0</v>
      </c>
      <c r="G48" s="1551">
        <v>0</v>
      </c>
      <c r="H48" s="1551">
        <v>0</v>
      </c>
      <c r="I48" s="1551">
        <v>0</v>
      </c>
      <c r="J48" s="951"/>
      <c r="K48" s="754">
        <v>23</v>
      </c>
    </row>
    <row r="49" spans="1:11" ht="15.2" customHeight="1">
      <c r="A49" s="2068">
        <v>24</v>
      </c>
      <c r="B49" s="961" t="s">
        <v>165</v>
      </c>
      <c r="C49" s="2069"/>
      <c r="D49" s="1134"/>
      <c r="E49" s="1135"/>
      <c r="F49" s="1555"/>
      <c r="G49" s="1554"/>
      <c r="H49" s="1554"/>
      <c r="I49" s="1551" t="s">
        <v>2029</v>
      </c>
      <c r="J49" s="951"/>
      <c r="K49" s="754">
        <v>24</v>
      </c>
    </row>
    <row r="50" spans="1:11" ht="15.2" customHeight="1">
      <c r="A50" s="2068">
        <v>25</v>
      </c>
      <c r="B50" s="961" t="s">
        <v>166</v>
      </c>
      <c r="C50" s="2069"/>
      <c r="D50" s="1550"/>
      <c r="E50" s="1135"/>
      <c r="F50" s="1552"/>
      <c r="G50" s="1551" t="s">
        <v>2029</v>
      </c>
      <c r="H50" s="1551"/>
      <c r="I50" s="1551">
        <v>0</v>
      </c>
      <c r="J50" s="1040" t="s">
        <v>167</v>
      </c>
      <c r="K50" s="754">
        <v>25</v>
      </c>
    </row>
    <row r="51" spans="1:11" ht="15.2" customHeight="1">
      <c r="A51" s="2068">
        <v>26</v>
      </c>
      <c r="B51" s="961" t="s">
        <v>235</v>
      </c>
      <c r="C51" s="2069"/>
      <c r="D51" s="1550"/>
      <c r="E51" s="1135"/>
      <c r="F51" s="1552"/>
      <c r="G51" s="1551"/>
      <c r="H51" s="1551" t="s">
        <v>2029</v>
      </c>
      <c r="I51" s="1551">
        <v>0</v>
      </c>
      <c r="J51" s="1040" t="s">
        <v>236</v>
      </c>
      <c r="K51" s="754">
        <v>26</v>
      </c>
    </row>
    <row r="52" spans="1:11" ht="15.2" customHeight="1">
      <c r="A52" s="2068">
        <v>27</v>
      </c>
      <c r="B52" s="961" t="s">
        <v>237</v>
      </c>
      <c r="C52" s="2069"/>
      <c r="D52" s="1550"/>
      <c r="E52" s="1135"/>
      <c r="F52" s="1552"/>
      <c r="G52" s="1551"/>
      <c r="H52" s="1551" t="s">
        <v>2029</v>
      </c>
      <c r="I52" s="1551">
        <v>0</v>
      </c>
      <c r="J52" s="1040" t="s">
        <v>238</v>
      </c>
      <c r="K52" s="754">
        <v>27</v>
      </c>
    </row>
    <row r="53" spans="1:11" ht="15.2" customHeight="1">
      <c r="A53" s="2068">
        <v>28</v>
      </c>
      <c r="B53" s="961" t="s">
        <v>239</v>
      </c>
      <c r="C53" s="2069"/>
      <c r="D53" s="1550"/>
      <c r="E53" s="1135"/>
      <c r="F53" s="1552"/>
      <c r="G53" s="1551" t="s">
        <v>2029</v>
      </c>
      <c r="H53" s="1551" t="s">
        <v>2029</v>
      </c>
      <c r="I53" s="1551">
        <v>0</v>
      </c>
      <c r="J53" s="1040" t="s">
        <v>240</v>
      </c>
      <c r="K53" s="754">
        <v>28</v>
      </c>
    </row>
    <row r="54" spans="1:11" ht="15.2" customHeight="1">
      <c r="A54" s="2068">
        <v>29</v>
      </c>
      <c r="B54" s="961" t="s">
        <v>241</v>
      </c>
      <c r="C54" s="2069"/>
      <c r="D54" s="1550"/>
      <c r="E54" s="1135"/>
      <c r="F54" s="1552"/>
      <c r="G54" s="1551" t="s">
        <v>2029</v>
      </c>
      <c r="H54" s="1551"/>
      <c r="I54" s="1551">
        <v>0</v>
      </c>
      <c r="J54" s="1040" t="s">
        <v>242</v>
      </c>
      <c r="K54" s="754">
        <v>29</v>
      </c>
    </row>
    <row r="55" spans="1:11" ht="15.2" customHeight="1">
      <c r="A55" s="2068">
        <v>30</v>
      </c>
      <c r="B55" s="961" t="s">
        <v>243</v>
      </c>
      <c r="C55" s="2069"/>
      <c r="D55" s="1550"/>
      <c r="E55" s="1135"/>
      <c r="F55" s="1552"/>
      <c r="G55" s="1551"/>
      <c r="H55" s="1551"/>
      <c r="I55" s="1551">
        <v>0</v>
      </c>
      <c r="J55" s="1040" t="s">
        <v>244</v>
      </c>
      <c r="K55" s="754">
        <v>30</v>
      </c>
    </row>
    <row r="56" spans="1:11" ht="15.2" customHeight="1">
      <c r="A56" s="2068">
        <v>31</v>
      </c>
      <c r="B56" s="961" t="s">
        <v>245</v>
      </c>
      <c r="C56" s="2069"/>
      <c r="D56" s="1550"/>
      <c r="E56" s="1135"/>
      <c r="F56" s="1552"/>
      <c r="G56" s="1551"/>
      <c r="H56" s="1551"/>
      <c r="I56" s="1551">
        <v>0</v>
      </c>
      <c r="J56" s="1040" t="s">
        <v>246</v>
      </c>
      <c r="K56" s="754">
        <v>31</v>
      </c>
    </row>
    <row r="57" spans="1:11" ht="15.2" customHeight="1">
      <c r="A57" s="2068">
        <v>32</v>
      </c>
      <c r="B57" s="961" t="s">
        <v>2832</v>
      </c>
      <c r="C57" s="2069"/>
      <c r="D57" s="1550">
        <v>0</v>
      </c>
      <c r="E57" s="1135">
        <v>0</v>
      </c>
      <c r="F57" s="1552">
        <v>0</v>
      </c>
      <c r="G57" s="1551">
        <v>0</v>
      </c>
      <c r="H57" s="1551">
        <v>0</v>
      </c>
      <c r="I57" s="1551">
        <v>0</v>
      </c>
      <c r="J57" s="951"/>
      <c r="K57" s="754">
        <v>32</v>
      </c>
    </row>
    <row r="58" spans="1:11" ht="15.2" customHeight="1">
      <c r="A58" s="2068">
        <v>33</v>
      </c>
      <c r="B58" s="961" t="s">
        <v>2505</v>
      </c>
      <c r="C58" s="2069"/>
      <c r="D58" s="1134"/>
      <c r="E58" s="1135"/>
      <c r="F58" s="1555"/>
      <c r="G58" s="1554"/>
      <c r="H58" s="1554"/>
      <c r="I58" s="1551" t="s">
        <v>2029</v>
      </c>
      <c r="J58" s="951"/>
      <c r="K58" s="754">
        <v>33</v>
      </c>
    </row>
    <row r="59" spans="1:11" ht="15.2" customHeight="1">
      <c r="A59" s="2068">
        <v>34</v>
      </c>
      <c r="B59" s="961" t="s">
        <v>2506</v>
      </c>
      <c r="C59" s="2069"/>
      <c r="D59" s="1550"/>
      <c r="E59" s="1135"/>
      <c r="F59" s="1552"/>
      <c r="G59" s="1551"/>
      <c r="H59" s="1551"/>
      <c r="I59" s="1551">
        <v>0</v>
      </c>
      <c r="J59" s="1040" t="s">
        <v>2507</v>
      </c>
      <c r="K59" s="754">
        <v>34</v>
      </c>
    </row>
    <row r="60" spans="1:11" ht="15.2" customHeight="1">
      <c r="A60" s="2068">
        <v>35</v>
      </c>
      <c r="B60" s="961" t="s">
        <v>2508</v>
      </c>
      <c r="C60" s="2069"/>
      <c r="D60" s="1550"/>
      <c r="E60" s="1135"/>
      <c r="F60" s="1552"/>
      <c r="G60" s="1551"/>
      <c r="H60" s="1551"/>
      <c r="I60" s="1551">
        <v>0</v>
      </c>
      <c r="J60" s="1040" t="s">
        <v>2509</v>
      </c>
      <c r="K60" s="754">
        <v>35</v>
      </c>
    </row>
    <row r="61" spans="1:11" ht="15.2" customHeight="1">
      <c r="A61" s="2068">
        <v>36</v>
      </c>
      <c r="B61" s="961" t="s">
        <v>2510</v>
      </c>
      <c r="C61" s="2069"/>
      <c r="D61" s="1550"/>
      <c r="E61" s="1135"/>
      <c r="F61" s="1552"/>
      <c r="G61" s="1551"/>
      <c r="H61" s="1551"/>
      <c r="I61" s="1551">
        <v>0</v>
      </c>
      <c r="J61" s="1040" t="s">
        <v>2511</v>
      </c>
      <c r="K61" s="754">
        <v>36</v>
      </c>
    </row>
    <row r="62" spans="1:11" ht="15.2" customHeight="1">
      <c r="A62" s="2068">
        <v>37</v>
      </c>
      <c r="B62" s="961" t="s">
        <v>2512</v>
      </c>
      <c r="C62" s="2069"/>
      <c r="D62" s="1550"/>
      <c r="E62" s="1135"/>
      <c r="F62" s="1552"/>
      <c r="G62" s="1551"/>
      <c r="H62" s="1551"/>
      <c r="I62" s="1551">
        <v>0</v>
      </c>
      <c r="J62" s="1040" t="s">
        <v>2737</v>
      </c>
      <c r="K62" s="754">
        <v>37</v>
      </c>
    </row>
    <row r="63" spans="1:11" ht="15.2" customHeight="1">
      <c r="A63" s="2068">
        <v>38</v>
      </c>
      <c r="B63" s="961" t="s">
        <v>2738</v>
      </c>
      <c r="C63" s="2069"/>
      <c r="D63" s="1550"/>
      <c r="E63" s="1135"/>
      <c r="F63" s="1552"/>
      <c r="G63" s="1551"/>
      <c r="H63" s="1551"/>
      <c r="I63" s="1551">
        <v>0</v>
      </c>
      <c r="J63" s="1040" t="s">
        <v>2739</v>
      </c>
      <c r="K63" s="754">
        <v>38</v>
      </c>
    </row>
    <row r="64" spans="1:11" ht="15.2" customHeight="1" thickBot="1">
      <c r="A64" s="1762">
        <v>39</v>
      </c>
      <c r="B64" s="1938" t="s">
        <v>2740</v>
      </c>
      <c r="C64" s="2070"/>
      <c r="D64" s="1763"/>
      <c r="E64" s="2071"/>
      <c r="F64" s="1869"/>
      <c r="G64" s="1867"/>
      <c r="H64" s="1867"/>
      <c r="I64" s="1867">
        <v>0</v>
      </c>
      <c r="J64" s="1052" t="s">
        <v>2741</v>
      </c>
      <c r="K64" s="1088">
        <v>39</v>
      </c>
    </row>
    <row r="65" spans="1:11" ht="15.2" customHeight="1">
      <c r="A65" s="1014"/>
      <c r="B65" s="1014"/>
      <c r="C65" s="1014"/>
      <c r="D65" s="1556"/>
      <c r="E65" s="1556"/>
      <c r="F65" s="1556"/>
      <c r="G65" s="1556"/>
      <c r="H65" s="1556"/>
      <c r="I65" s="1556"/>
      <c r="J65" s="82"/>
      <c r="K65" s="82"/>
    </row>
    <row r="66" spans="1:11" ht="15.2" customHeight="1">
      <c r="A66" s="82" t="s">
        <v>2742</v>
      </c>
      <c r="B66" s="82"/>
      <c r="C66" s="82"/>
      <c r="D66" s="82"/>
      <c r="E66" s="82"/>
      <c r="F66" s="82" t="s">
        <v>2743</v>
      </c>
      <c r="G66" s="82"/>
      <c r="H66" s="82"/>
      <c r="I66" s="82"/>
      <c r="J66" s="82"/>
      <c r="K66" s="82"/>
    </row>
    <row r="67" spans="1:11" ht="15.2" customHeight="1">
      <c r="A67" s="607" t="s">
        <v>2744</v>
      </c>
      <c r="B67" s="607"/>
      <c r="C67" s="607"/>
      <c r="D67" s="607"/>
      <c r="E67" s="607"/>
      <c r="F67" s="607" t="s">
        <v>2745</v>
      </c>
      <c r="G67" s="607"/>
      <c r="H67" s="607"/>
      <c r="I67" s="607"/>
      <c r="J67" s="607"/>
      <c r="K67" s="607"/>
    </row>
    <row r="68" spans="1:11" ht="15.6" customHeight="1" thickBot="1">
      <c r="A68" s="82"/>
      <c r="B68" s="82"/>
      <c r="C68" s="82"/>
      <c r="D68" s="82"/>
      <c r="E68" s="82"/>
      <c r="F68" s="82"/>
      <c r="G68" s="82"/>
      <c r="H68" s="82"/>
      <c r="I68" s="82"/>
      <c r="J68" s="82"/>
      <c r="K68" s="82"/>
    </row>
    <row r="69" spans="1:11" ht="15.6" customHeight="1">
      <c r="A69" s="740" t="s">
        <v>1231</v>
      </c>
      <c r="B69" s="946"/>
      <c r="C69" s="1101" t="s">
        <v>1232</v>
      </c>
      <c r="D69" s="1688" t="s">
        <v>396</v>
      </c>
      <c r="E69" s="746" t="s">
        <v>397</v>
      </c>
      <c r="F69" s="740" t="s">
        <v>1231</v>
      </c>
      <c r="G69" s="947" t="s">
        <v>1232</v>
      </c>
      <c r="H69" s="947" t="s">
        <v>396</v>
      </c>
      <c r="I69" s="947" t="s">
        <v>397</v>
      </c>
      <c r="J69" s="741"/>
      <c r="K69" s="1010"/>
    </row>
    <row r="70" spans="1:11" ht="15.6" customHeight="1">
      <c r="A70" s="513" t="s">
        <v>4729</v>
      </c>
      <c r="B70" s="82"/>
      <c r="C70" s="82" t="s">
        <v>4677</v>
      </c>
      <c r="D70" s="1689" t="s">
        <v>2432</v>
      </c>
      <c r="E70" s="932"/>
      <c r="F70" s="513" t="s">
        <v>4729</v>
      </c>
      <c r="G70" s="82" t="s">
        <v>4677</v>
      </c>
      <c r="H70" s="931" t="s">
        <v>2432</v>
      </c>
      <c r="I70" s="931"/>
      <c r="J70" s="82"/>
      <c r="K70" s="609"/>
    </row>
    <row r="71" spans="1:11" ht="15.6" customHeight="1">
      <c r="A71" s="950"/>
      <c r="B71" s="951"/>
      <c r="C71" s="1553" t="s">
        <v>1234</v>
      </c>
      <c r="D71" s="1517" t="s">
        <v>4855</v>
      </c>
      <c r="E71" s="754" t="s">
        <v>4567</v>
      </c>
      <c r="F71" s="950"/>
      <c r="G71" s="952" t="s">
        <v>1234</v>
      </c>
      <c r="H71" s="1757" t="s">
        <v>4855</v>
      </c>
      <c r="I71" s="952" t="s">
        <v>4567</v>
      </c>
      <c r="J71" s="838"/>
      <c r="K71" s="693"/>
    </row>
    <row r="72" spans="1:11" ht="15.6" customHeight="1">
      <c r="A72" s="956"/>
      <c r="B72" s="957" t="s">
        <v>2746</v>
      </c>
      <c r="C72" s="957"/>
      <c r="D72" s="957"/>
      <c r="E72" s="958"/>
      <c r="F72" s="956" t="s">
        <v>2493</v>
      </c>
      <c r="G72" s="957"/>
      <c r="H72" s="957"/>
      <c r="I72" s="957"/>
      <c r="J72" s="957"/>
      <c r="K72" s="958"/>
    </row>
    <row r="73" spans="1:11" ht="15.6" customHeight="1">
      <c r="A73" s="2067"/>
      <c r="B73" s="1115"/>
      <c r="C73" s="1046"/>
      <c r="D73" s="1768" t="s">
        <v>3624</v>
      </c>
      <c r="E73" s="1691"/>
      <c r="F73" s="513"/>
      <c r="G73" s="931"/>
      <c r="H73" s="931"/>
      <c r="I73" s="1689" t="s">
        <v>3624</v>
      </c>
      <c r="J73" s="82"/>
      <c r="K73" s="932"/>
    </row>
    <row r="74" spans="1:11" ht="15.6" customHeight="1">
      <c r="A74" s="77" t="s">
        <v>290</v>
      </c>
      <c r="B74" s="750" t="s">
        <v>2850</v>
      </c>
      <c r="C74" s="925"/>
      <c r="D74" s="749" t="s">
        <v>3676</v>
      </c>
      <c r="E74" s="932" t="s">
        <v>3677</v>
      </c>
      <c r="F74" s="77" t="s">
        <v>818</v>
      </c>
      <c r="G74" s="750" t="s">
        <v>819</v>
      </c>
      <c r="H74" s="750" t="s">
        <v>820</v>
      </c>
      <c r="I74" s="1689" t="s">
        <v>2589</v>
      </c>
      <c r="J74" s="82"/>
      <c r="K74" s="932" t="s">
        <v>290</v>
      </c>
    </row>
    <row r="75" spans="1:11" ht="15.6" customHeight="1">
      <c r="A75" s="933" t="s">
        <v>293</v>
      </c>
      <c r="B75" s="934" t="s">
        <v>1860</v>
      </c>
      <c r="C75" s="951"/>
      <c r="D75" s="959" t="s">
        <v>1861</v>
      </c>
      <c r="E75" s="754" t="s">
        <v>1862</v>
      </c>
      <c r="F75" s="933" t="s">
        <v>1863</v>
      </c>
      <c r="G75" s="934" t="s">
        <v>838</v>
      </c>
      <c r="H75" s="934" t="s">
        <v>839</v>
      </c>
      <c r="I75" s="1761" t="s">
        <v>840</v>
      </c>
      <c r="J75" s="838"/>
      <c r="K75" s="754" t="s">
        <v>293</v>
      </c>
    </row>
    <row r="76" spans="1:11" ht="15.6" customHeight="1">
      <c r="A76" s="2068">
        <v>40</v>
      </c>
      <c r="B76" s="957" t="s">
        <v>2494</v>
      </c>
      <c r="C76" s="2069"/>
      <c r="D76" s="1546"/>
      <c r="E76" s="963"/>
      <c r="F76" s="1548"/>
      <c r="G76" s="1773"/>
      <c r="H76" s="1773"/>
      <c r="I76" s="1546">
        <v>0</v>
      </c>
      <c r="J76" s="966" t="s">
        <v>2495</v>
      </c>
      <c r="K76" s="1099">
        <v>40</v>
      </c>
    </row>
    <row r="77" spans="1:11" ht="15.6" customHeight="1">
      <c r="A77" s="2068">
        <v>41</v>
      </c>
      <c r="B77" s="838" t="s">
        <v>2496</v>
      </c>
      <c r="C77" s="951"/>
      <c r="D77" s="1550">
        <v>0</v>
      </c>
      <c r="E77" s="965">
        <v>0</v>
      </c>
      <c r="F77" s="1552">
        <v>0</v>
      </c>
      <c r="G77" s="1550">
        <v>0</v>
      </c>
      <c r="H77" s="1550">
        <v>0</v>
      </c>
      <c r="I77" s="1550">
        <v>0</v>
      </c>
      <c r="J77" s="957"/>
      <c r="K77" s="1099">
        <v>41</v>
      </c>
    </row>
    <row r="78" spans="1:11" ht="15.6" customHeight="1">
      <c r="A78" s="2068">
        <v>42</v>
      </c>
      <c r="B78" s="838" t="s">
        <v>2497</v>
      </c>
      <c r="C78" s="951"/>
      <c r="D78" s="1550">
        <v>0</v>
      </c>
      <c r="E78" s="965">
        <v>0</v>
      </c>
      <c r="F78" s="1552">
        <v>0</v>
      </c>
      <c r="G78" s="1134">
        <v>0</v>
      </c>
      <c r="H78" s="1134">
        <v>0</v>
      </c>
      <c r="I78" s="1550">
        <v>0</v>
      </c>
      <c r="J78" s="957"/>
      <c r="K78" s="1099">
        <v>42</v>
      </c>
    </row>
    <row r="79" spans="1:11" ht="15.6" customHeight="1">
      <c r="A79" s="2068">
        <v>43</v>
      </c>
      <c r="B79" s="838" t="s">
        <v>2498</v>
      </c>
      <c r="C79" s="951"/>
      <c r="D79" s="1134"/>
      <c r="E79" s="1135"/>
      <c r="F79" s="1555"/>
      <c r="G79" s="1554"/>
      <c r="H79" s="1554"/>
      <c r="I79" s="1551"/>
      <c r="J79" s="957"/>
      <c r="K79" s="1099">
        <v>43</v>
      </c>
    </row>
    <row r="80" spans="1:11" ht="15.6" customHeight="1">
      <c r="A80" s="2068">
        <v>44</v>
      </c>
      <c r="B80" s="838" t="s">
        <v>2499</v>
      </c>
      <c r="C80" s="951"/>
      <c r="D80" s="1550"/>
      <c r="E80" s="965"/>
      <c r="F80" s="1552"/>
      <c r="G80" s="1554"/>
      <c r="H80" s="1134"/>
      <c r="I80" s="1550">
        <v>0</v>
      </c>
      <c r="J80" s="966" t="s">
        <v>2500</v>
      </c>
      <c r="K80" s="1099">
        <v>44</v>
      </c>
    </row>
    <row r="81" spans="1:11" ht="15.6" customHeight="1">
      <c r="A81" s="2068">
        <v>45</v>
      </c>
      <c r="B81" s="838" t="s">
        <v>2501</v>
      </c>
      <c r="C81" s="951"/>
      <c r="D81" s="1550"/>
      <c r="E81" s="965"/>
      <c r="F81" s="1552"/>
      <c r="G81" s="1554"/>
      <c r="H81" s="1134"/>
      <c r="I81" s="1550">
        <v>0</v>
      </c>
      <c r="J81" s="966" t="s">
        <v>2502</v>
      </c>
      <c r="K81" s="1099">
        <v>45</v>
      </c>
    </row>
    <row r="82" spans="1:11" ht="15.6" customHeight="1">
      <c r="A82" s="2068">
        <v>46</v>
      </c>
      <c r="B82" s="838" t="s">
        <v>2503</v>
      </c>
      <c r="C82" s="951"/>
      <c r="D82" s="1550"/>
      <c r="E82" s="965"/>
      <c r="F82" s="1552"/>
      <c r="G82" s="1554"/>
      <c r="H82" s="1773"/>
      <c r="I82" s="1550">
        <v>0</v>
      </c>
      <c r="J82" s="966" t="s">
        <v>2504</v>
      </c>
      <c r="K82" s="1099">
        <v>46</v>
      </c>
    </row>
    <row r="83" spans="1:11" ht="15.6" customHeight="1">
      <c r="A83" s="2068">
        <v>47</v>
      </c>
      <c r="B83" s="838" t="s">
        <v>2457</v>
      </c>
      <c r="C83" s="951"/>
      <c r="D83" s="1550"/>
      <c r="E83" s="965"/>
      <c r="F83" s="1552"/>
      <c r="G83" s="1554"/>
      <c r="H83" s="1134"/>
      <c r="I83" s="1550">
        <v>0</v>
      </c>
      <c r="J83" s="966" t="s">
        <v>2458</v>
      </c>
      <c r="K83" s="1099">
        <v>47</v>
      </c>
    </row>
    <row r="84" spans="1:11" ht="15.6" customHeight="1">
      <c r="A84" s="2068">
        <v>48</v>
      </c>
      <c r="B84" s="838" t="s">
        <v>2459</v>
      </c>
      <c r="C84" s="951"/>
      <c r="D84" s="1550"/>
      <c r="E84" s="965"/>
      <c r="F84" s="1552"/>
      <c r="G84" s="1554"/>
      <c r="H84" s="1134"/>
      <c r="I84" s="1550">
        <v>0</v>
      </c>
      <c r="J84" s="966" t="s">
        <v>2124</v>
      </c>
      <c r="K84" s="1099">
        <v>48</v>
      </c>
    </row>
    <row r="85" spans="1:11" ht="15.6" customHeight="1">
      <c r="A85" s="2068">
        <v>49</v>
      </c>
      <c r="B85" s="838" t="s">
        <v>2125</v>
      </c>
      <c r="C85" s="951"/>
      <c r="D85" s="1550"/>
      <c r="E85" s="965"/>
      <c r="F85" s="1552"/>
      <c r="G85" s="1554"/>
      <c r="H85" s="1134"/>
      <c r="I85" s="1550">
        <v>0</v>
      </c>
      <c r="J85" s="966" t="s">
        <v>2126</v>
      </c>
      <c r="K85" s="1099">
        <v>49</v>
      </c>
    </row>
    <row r="86" spans="1:11" ht="15.6" customHeight="1">
      <c r="A86" s="2068">
        <v>50</v>
      </c>
      <c r="B86" s="838" t="s">
        <v>2538</v>
      </c>
      <c r="C86" s="951"/>
      <c r="D86" s="1550"/>
      <c r="E86" s="965"/>
      <c r="F86" s="1552"/>
      <c r="G86" s="1554"/>
      <c r="H86" s="1134"/>
      <c r="I86" s="1550">
        <v>0</v>
      </c>
      <c r="J86" s="966" t="s">
        <v>2539</v>
      </c>
      <c r="K86" s="1099">
        <v>50</v>
      </c>
    </row>
    <row r="87" spans="1:11" ht="15.6" customHeight="1">
      <c r="A87" s="2068">
        <v>51</v>
      </c>
      <c r="B87" s="838" t="s">
        <v>2540</v>
      </c>
      <c r="C87" s="951"/>
      <c r="D87" s="1550"/>
      <c r="E87" s="965"/>
      <c r="F87" s="1552"/>
      <c r="G87" s="1554"/>
      <c r="H87" s="1134"/>
      <c r="I87" s="1550">
        <v>0</v>
      </c>
      <c r="J87" s="966" t="s">
        <v>2541</v>
      </c>
      <c r="K87" s="1099">
        <v>51</v>
      </c>
    </row>
    <row r="88" spans="1:11" ht="15.6" customHeight="1">
      <c r="A88" s="2068">
        <v>52</v>
      </c>
      <c r="B88" s="838" t="s">
        <v>2542</v>
      </c>
      <c r="C88" s="951"/>
      <c r="D88" s="1550"/>
      <c r="E88" s="965"/>
      <c r="F88" s="1552"/>
      <c r="G88" s="1554"/>
      <c r="H88" s="1134"/>
      <c r="I88" s="1550">
        <v>0</v>
      </c>
      <c r="J88" s="966" t="s">
        <v>2543</v>
      </c>
      <c r="K88" s="1099">
        <v>52</v>
      </c>
    </row>
    <row r="89" spans="1:11" ht="15.6" customHeight="1">
      <c r="A89" s="2068">
        <v>53</v>
      </c>
      <c r="B89" s="838" t="s">
        <v>2544</v>
      </c>
      <c r="C89" s="951"/>
      <c r="D89" s="1550">
        <v>0</v>
      </c>
      <c r="E89" s="965">
        <v>0</v>
      </c>
      <c r="F89" s="1552">
        <v>0</v>
      </c>
      <c r="G89" s="1554">
        <v>0</v>
      </c>
      <c r="H89" s="1134">
        <v>0</v>
      </c>
      <c r="I89" s="1550">
        <v>0</v>
      </c>
      <c r="J89" s="957"/>
      <c r="K89" s="1099">
        <v>53</v>
      </c>
    </row>
    <row r="90" spans="1:11" ht="15.6" customHeight="1">
      <c r="A90" s="2068">
        <v>54</v>
      </c>
      <c r="B90" s="838" t="s">
        <v>2545</v>
      </c>
      <c r="C90" s="951"/>
      <c r="D90" s="1134"/>
      <c r="E90" s="1135"/>
      <c r="F90" s="1555"/>
      <c r="G90" s="1554"/>
      <c r="H90" s="1554"/>
      <c r="I90" s="1551"/>
      <c r="J90" s="957"/>
      <c r="K90" s="1099">
        <v>54</v>
      </c>
    </row>
    <row r="91" spans="1:11" ht="15.6" customHeight="1">
      <c r="A91" s="2068">
        <v>55</v>
      </c>
      <c r="B91" s="838" t="s">
        <v>2546</v>
      </c>
      <c r="C91" s="951"/>
      <c r="D91" s="1550"/>
      <c r="E91" s="965"/>
      <c r="F91" s="1552"/>
      <c r="G91" s="1554" t="s">
        <v>2029</v>
      </c>
      <c r="H91" s="1134"/>
      <c r="I91" s="1550">
        <v>0</v>
      </c>
      <c r="J91" s="966" t="s">
        <v>2547</v>
      </c>
      <c r="K91" s="1099">
        <v>55</v>
      </c>
    </row>
    <row r="92" spans="1:11" ht="15.6" customHeight="1">
      <c r="A92" s="2068">
        <v>56</v>
      </c>
      <c r="B92" s="838" t="s">
        <v>2548</v>
      </c>
      <c r="C92" s="951"/>
      <c r="D92" s="1550"/>
      <c r="E92" s="965"/>
      <c r="F92" s="1552"/>
      <c r="G92" s="1554"/>
      <c r="H92" s="1134"/>
      <c r="I92" s="1550">
        <v>0</v>
      </c>
      <c r="J92" s="966" t="s">
        <v>2549</v>
      </c>
      <c r="K92" s="1099">
        <v>56</v>
      </c>
    </row>
    <row r="93" spans="1:11" ht="15.6" customHeight="1">
      <c r="A93" s="2068">
        <v>57</v>
      </c>
      <c r="B93" s="838" t="s">
        <v>2550</v>
      </c>
      <c r="C93" s="951"/>
      <c r="D93" s="1550"/>
      <c r="E93" s="965"/>
      <c r="F93" s="1552"/>
      <c r="G93" s="1554"/>
      <c r="H93" s="1134"/>
      <c r="I93" s="1550">
        <v>0</v>
      </c>
      <c r="J93" s="966" t="s">
        <v>2551</v>
      </c>
      <c r="K93" s="1099">
        <v>57</v>
      </c>
    </row>
    <row r="94" spans="1:11" ht="15.6" customHeight="1">
      <c r="A94" s="2068">
        <v>58</v>
      </c>
      <c r="B94" s="838" t="s">
        <v>4287</v>
      </c>
      <c r="C94" s="951"/>
      <c r="D94" s="1550"/>
      <c r="E94" s="965"/>
      <c r="F94" s="1552"/>
      <c r="G94" s="1554"/>
      <c r="H94" s="1134"/>
      <c r="I94" s="1550">
        <v>0</v>
      </c>
      <c r="J94" s="966" t="s">
        <v>4288</v>
      </c>
      <c r="K94" s="1099">
        <v>58</v>
      </c>
    </row>
    <row r="95" spans="1:11" ht="15.6" customHeight="1">
      <c r="A95" s="2068">
        <v>59</v>
      </c>
      <c r="B95" s="838" t="s">
        <v>2127</v>
      </c>
      <c r="C95" s="951"/>
      <c r="D95" s="1550"/>
      <c r="E95" s="965"/>
      <c r="F95" s="1552"/>
      <c r="G95" s="1554"/>
      <c r="H95" s="1134"/>
      <c r="I95" s="1550">
        <v>0</v>
      </c>
      <c r="J95" s="966" t="s">
        <v>2128</v>
      </c>
      <c r="K95" s="1099">
        <v>59</v>
      </c>
    </row>
    <row r="96" spans="1:11" ht="15.6" customHeight="1">
      <c r="A96" s="2068">
        <v>60</v>
      </c>
      <c r="B96" s="838" t="s">
        <v>2129</v>
      </c>
      <c r="C96" s="951"/>
      <c r="D96" s="1550"/>
      <c r="E96" s="965"/>
      <c r="F96" s="1552"/>
      <c r="G96" s="1554"/>
      <c r="H96" s="1134"/>
      <c r="I96" s="1550">
        <v>0</v>
      </c>
      <c r="J96" s="966" t="s">
        <v>2130</v>
      </c>
      <c r="K96" s="1099">
        <v>60</v>
      </c>
    </row>
    <row r="97" spans="1:11" ht="15.6" customHeight="1">
      <c r="A97" s="2068">
        <v>61</v>
      </c>
      <c r="B97" s="838" t="s">
        <v>2131</v>
      </c>
      <c r="C97" s="951"/>
      <c r="D97" s="1550"/>
      <c r="E97" s="965"/>
      <c r="F97" s="1552"/>
      <c r="G97" s="1554"/>
      <c r="H97" s="1134"/>
      <c r="I97" s="1550">
        <v>0</v>
      </c>
      <c r="J97" s="966" t="s">
        <v>2132</v>
      </c>
      <c r="K97" s="1099">
        <v>61</v>
      </c>
    </row>
    <row r="98" spans="1:11" ht="15.6" customHeight="1">
      <c r="A98" s="2068">
        <v>62</v>
      </c>
      <c r="B98" s="838" t="s">
        <v>2133</v>
      </c>
      <c r="C98" s="951"/>
      <c r="D98" s="1550"/>
      <c r="E98" s="965"/>
      <c r="F98" s="1552"/>
      <c r="G98" s="1554"/>
      <c r="H98" s="1134"/>
      <c r="I98" s="1550">
        <v>0</v>
      </c>
      <c r="J98" s="966" t="s">
        <v>2134</v>
      </c>
      <c r="K98" s="1099">
        <v>62</v>
      </c>
    </row>
    <row r="99" spans="1:11" ht="15.6" customHeight="1">
      <c r="A99" s="2068">
        <v>63</v>
      </c>
      <c r="B99" s="838" t="s">
        <v>2135</v>
      </c>
      <c r="C99" s="951"/>
      <c r="D99" s="1550"/>
      <c r="E99" s="965"/>
      <c r="F99" s="1552"/>
      <c r="G99" s="1554"/>
      <c r="H99" s="1134"/>
      <c r="I99" s="1550">
        <v>0</v>
      </c>
      <c r="J99" s="966" t="s">
        <v>2136</v>
      </c>
      <c r="K99" s="1099">
        <v>63</v>
      </c>
    </row>
    <row r="100" spans="1:11" ht="15.6" customHeight="1">
      <c r="A100" s="2068">
        <v>64</v>
      </c>
      <c r="B100" s="838" t="s">
        <v>2137</v>
      </c>
      <c r="C100" s="951"/>
      <c r="D100" s="1550"/>
      <c r="E100" s="965"/>
      <c r="F100" s="1552"/>
      <c r="G100" s="1554"/>
      <c r="H100" s="1134"/>
      <c r="I100" s="1550">
        <v>0</v>
      </c>
      <c r="J100" s="966" t="s">
        <v>2138</v>
      </c>
      <c r="K100" s="1099">
        <v>64</v>
      </c>
    </row>
    <row r="101" spans="1:11" ht="15.6" customHeight="1">
      <c r="A101" s="2068">
        <v>65</v>
      </c>
      <c r="B101" s="838" t="s">
        <v>2139</v>
      </c>
      <c r="C101" s="951"/>
      <c r="D101" s="1550"/>
      <c r="E101" s="965"/>
      <c r="F101" s="1552"/>
      <c r="G101" s="1554"/>
      <c r="H101" s="1134"/>
      <c r="I101" s="1550">
        <v>0</v>
      </c>
      <c r="J101" s="966" t="s">
        <v>2140</v>
      </c>
      <c r="K101" s="1099">
        <v>65</v>
      </c>
    </row>
    <row r="102" spans="1:11" ht="15.6" customHeight="1">
      <c r="A102" s="2068">
        <v>66</v>
      </c>
      <c r="B102" s="838" t="s">
        <v>2141</v>
      </c>
      <c r="C102" s="951"/>
      <c r="D102" s="1550"/>
      <c r="E102" s="965"/>
      <c r="F102" s="1552"/>
      <c r="G102" s="1554"/>
      <c r="H102" s="1134"/>
      <c r="I102" s="1550">
        <v>0</v>
      </c>
      <c r="J102" s="966" t="s">
        <v>2142</v>
      </c>
      <c r="K102" s="1099">
        <v>66</v>
      </c>
    </row>
    <row r="103" spans="1:11" ht="15.6" customHeight="1">
      <c r="A103" s="2068">
        <v>67</v>
      </c>
      <c r="B103" s="838" t="s">
        <v>2143</v>
      </c>
      <c r="C103" s="951"/>
      <c r="D103" s="1549"/>
      <c r="E103" s="965"/>
      <c r="F103" s="1552"/>
      <c r="G103" s="1554"/>
      <c r="H103" s="1134"/>
      <c r="I103" s="1550">
        <v>0</v>
      </c>
      <c r="J103" s="966" t="s">
        <v>2144</v>
      </c>
      <c r="K103" s="1099">
        <v>67</v>
      </c>
    </row>
    <row r="104" spans="1:11" ht="15.6" customHeight="1">
      <c r="A104" s="2068">
        <v>68</v>
      </c>
      <c r="B104" s="838" t="s">
        <v>854</v>
      </c>
      <c r="C104" s="951"/>
      <c r="D104" s="1550"/>
      <c r="E104" s="965"/>
      <c r="F104" s="1552"/>
      <c r="G104" s="1554"/>
      <c r="H104" s="1134"/>
      <c r="I104" s="1550">
        <v>0</v>
      </c>
      <c r="J104" s="966" t="s">
        <v>855</v>
      </c>
      <c r="K104" s="1099">
        <v>68</v>
      </c>
    </row>
    <row r="105" spans="1:11" ht="15.6" customHeight="1">
      <c r="A105" s="2068">
        <v>69</v>
      </c>
      <c r="B105" s="838" t="s">
        <v>856</v>
      </c>
      <c r="C105" s="951"/>
      <c r="D105" s="1550">
        <v>0</v>
      </c>
      <c r="E105" s="965">
        <v>0</v>
      </c>
      <c r="F105" s="1552">
        <v>0</v>
      </c>
      <c r="G105" s="1554">
        <v>0</v>
      </c>
      <c r="H105" s="1134">
        <v>0</v>
      </c>
      <c r="I105" s="1550">
        <v>0</v>
      </c>
      <c r="J105" s="957"/>
      <c r="K105" s="1099">
        <v>69</v>
      </c>
    </row>
    <row r="106" spans="1:11" ht="15.6" customHeight="1">
      <c r="A106" s="2068">
        <v>70</v>
      </c>
      <c r="B106" s="838" t="s">
        <v>857</v>
      </c>
      <c r="C106" s="951"/>
      <c r="D106" s="1134"/>
      <c r="E106" s="1135"/>
      <c r="F106" s="1555"/>
      <c r="G106" s="1554"/>
      <c r="H106" s="1554"/>
      <c r="I106" s="1551"/>
      <c r="J106" s="957"/>
      <c r="K106" s="1099">
        <v>70</v>
      </c>
    </row>
    <row r="107" spans="1:11" ht="15.6" customHeight="1">
      <c r="A107" s="2068">
        <v>71</v>
      </c>
      <c r="B107" s="838" t="s">
        <v>858</v>
      </c>
      <c r="C107" s="951"/>
      <c r="D107" s="1550"/>
      <c r="E107" s="965"/>
      <c r="F107" s="1552"/>
      <c r="G107" s="1554" t="s">
        <v>2029</v>
      </c>
      <c r="H107" s="1134"/>
      <c r="I107" s="1550">
        <v>0</v>
      </c>
      <c r="J107" s="966" t="s">
        <v>859</v>
      </c>
      <c r="K107" s="1099">
        <v>71</v>
      </c>
    </row>
    <row r="108" spans="1:11" ht="15.6" customHeight="1">
      <c r="A108" s="2068">
        <v>72</v>
      </c>
      <c r="B108" s="838" t="s">
        <v>860</v>
      </c>
      <c r="C108" s="951"/>
      <c r="D108" s="1550"/>
      <c r="E108" s="965"/>
      <c r="F108" s="1552"/>
      <c r="G108" s="1554" t="s">
        <v>2029</v>
      </c>
      <c r="H108" s="1134" t="s">
        <v>2029</v>
      </c>
      <c r="I108" s="1550">
        <v>0</v>
      </c>
      <c r="J108" s="966" t="s">
        <v>861</v>
      </c>
      <c r="K108" s="1099">
        <v>72</v>
      </c>
    </row>
    <row r="109" spans="1:11" ht="15.6" customHeight="1">
      <c r="A109" s="2068">
        <v>73</v>
      </c>
      <c r="B109" s="838" t="s">
        <v>862</v>
      </c>
      <c r="C109" s="951"/>
      <c r="D109" s="1550"/>
      <c r="E109" s="965"/>
      <c r="F109" s="1552"/>
      <c r="G109" s="1554"/>
      <c r="H109" s="1134"/>
      <c r="I109" s="1550">
        <v>0</v>
      </c>
      <c r="J109" s="966" t="s">
        <v>863</v>
      </c>
      <c r="K109" s="1099">
        <v>73</v>
      </c>
    </row>
    <row r="110" spans="1:11" ht="15.6" customHeight="1">
      <c r="A110" s="2068">
        <v>74</v>
      </c>
      <c r="B110" s="838" t="s">
        <v>864</v>
      </c>
      <c r="C110" s="951"/>
      <c r="D110" s="1550"/>
      <c r="E110" s="965"/>
      <c r="F110" s="1552"/>
      <c r="G110" s="1554"/>
      <c r="H110" s="1134"/>
      <c r="I110" s="1550">
        <v>0</v>
      </c>
      <c r="J110" s="966" t="s">
        <v>865</v>
      </c>
      <c r="K110" s="1099">
        <v>74</v>
      </c>
    </row>
    <row r="111" spans="1:11" ht="15.6" customHeight="1">
      <c r="A111" s="2068">
        <v>75</v>
      </c>
      <c r="B111" s="838" t="s">
        <v>866</v>
      </c>
      <c r="C111" s="951"/>
      <c r="D111" s="1550"/>
      <c r="E111" s="965"/>
      <c r="F111" s="1552"/>
      <c r="G111" s="1554"/>
      <c r="H111" s="1134"/>
      <c r="I111" s="1550">
        <v>0</v>
      </c>
      <c r="J111" s="966" t="s">
        <v>867</v>
      </c>
      <c r="K111" s="1099">
        <v>75</v>
      </c>
    </row>
    <row r="112" spans="1:11" ht="15.6" customHeight="1">
      <c r="A112" s="2068">
        <v>76</v>
      </c>
      <c r="B112" s="838" t="s">
        <v>868</v>
      </c>
      <c r="C112" s="951"/>
      <c r="D112" s="1550"/>
      <c r="E112" s="965"/>
      <c r="F112" s="1552"/>
      <c r="G112" s="1554"/>
      <c r="H112" s="1134"/>
      <c r="I112" s="1550">
        <v>0</v>
      </c>
      <c r="J112" s="966" t="s">
        <v>869</v>
      </c>
      <c r="K112" s="1099">
        <v>76</v>
      </c>
    </row>
    <row r="113" spans="1:11" ht="15.6" customHeight="1">
      <c r="A113" s="2068">
        <v>77</v>
      </c>
      <c r="B113" s="838" t="s">
        <v>870</v>
      </c>
      <c r="C113" s="951"/>
      <c r="D113" s="1550"/>
      <c r="E113" s="965"/>
      <c r="F113" s="1552"/>
      <c r="G113" s="1554"/>
      <c r="H113" s="1134"/>
      <c r="I113" s="1550">
        <v>0</v>
      </c>
      <c r="J113" s="966" t="s">
        <v>871</v>
      </c>
      <c r="K113" s="1099">
        <v>77</v>
      </c>
    </row>
    <row r="114" spans="1:11" ht="15.6" customHeight="1">
      <c r="A114" s="2068">
        <v>78</v>
      </c>
      <c r="B114" s="838" t="s">
        <v>872</v>
      </c>
      <c r="C114" s="951"/>
      <c r="D114" s="1550"/>
      <c r="E114" s="965"/>
      <c r="F114" s="1552"/>
      <c r="G114" s="1554"/>
      <c r="H114" s="1134"/>
      <c r="I114" s="1550">
        <v>0</v>
      </c>
      <c r="J114" s="966" t="s">
        <v>873</v>
      </c>
      <c r="K114" s="1099">
        <v>78</v>
      </c>
    </row>
    <row r="115" spans="1:11" ht="15.6" customHeight="1">
      <c r="A115" s="2068">
        <v>79</v>
      </c>
      <c r="B115" s="838" t="s">
        <v>168</v>
      </c>
      <c r="C115" s="951"/>
      <c r="D115" s="1550"/>
      <c r="E115" s="965"/>
      <c r="F115" s="1552"/>
      <c r="G115" s="1554" t="s">
        <v>2029</v>
      </c>
      <c r="H115" s="1134"/>
      <c r="I115" s="1550">
        <v>0</v>
      </c>
      <c r="J115" s="966" t="s">
        <v>169</v>
      </c>
      <c r="K115" s="1099">
        <v>79</v>
      </c>
    </row>
    <row r="116" spans="1:11" ht="15.6" customHeight="1">
      <c r="A116" s="2068">
        <v>80</v>
      </c>
      <c r="B116" s="838" t="s">
        <v>170</v>
      </c>
      <c r="C116" s="951"/>
      <c r="D116" s="1550"/>
      <c r="E116" s="965"/>
      <c r="F116" s="1552" t="s">
        <v>2029</v>
      </c>
      <c r="G116" s="1554"/>
      <c r="H116" s="1134"/>
      <c r="I116" s="1550">
        <v>0</v>
      </c>
      <c r="J116" s="966" t="s">
        <v>171</v>
      </c>
      <c r="K116" s="1099">
        <v>80</v>
      </c>
    </row>
    <row r="117" spans="1:11" ht="15.6" customHeight="1">
      <c r="A117" s="2068">
        <v>81</v>
      </c>
      <c r="B117" s="838" t="s">
        <v>172</v>
      </c>
      <c r="C117" s="951"/>
      <c r="D117" s="1550">
        <v>0</v>
      </c>
      <c r="E117" s="965">
        <v>0</v>
      </c>
      <c r="F117" s="1552">
        <v>0</v>
      </c>
      <c r="G117" s="1554">
        <v>0</v>
      </c>
      <c r="H117" s="1134">
        <v>0</v>
      </c>
      <c r="I117" s="1550">
        <v>0</v>
      </c>
      <c r="J117" s="957"/>
      <c r="K117" s="1099">
        <v>81</v>
      </c>
    </row>
    <row r="118" spans="1:11" ht="15.6" customHeight="1">
      <c r="A118" s="2068">
        <v>82</v>
      </c>
      <c r="B118" s="838" t="s">
        <v>35</v>
      </c>
      <c r="C118" s="951"/>
      <c r="D118" s="1550"/>
      <c r="E118" s="965"/>
      <c r="F118" s="1552"/>
      <c r="G118" s="1554"/>
      <c r="H118" s="1134" t="s">
        <v>2029</v>
      </c>
      <c r="I118" s="1550">
        <v>0</v>
      </c>
      <c r="J118" s="966" t="s">
        <v>36</v>
      </c>
      <c r="K118" s="1099">
        <v>82</v>
      </c>
    </row>
    <row r="119" spans="1:11" ht="15.6" customHeight="1">
      <c r="A119" s="2068">
        <v>83</v>
      </c>
      <c r="B119" s="838" t="s">
        <v>37</v>
      </c>
      <c r="C119" s="951"/>
      <c r="D119" s="1550">
        <v>0</v>
      </c>
      <c r="E119" s="965">
        <v>0</v>
      </c>
      <c r="F119" s="1552">
        <v>0</v>
      </c>
      <c r="G119" s="1554">
        <v>0</v>
      </c>
      <c r="H119" s="1134">
        <v>0</v>
      </c>
      <c r="I119" s="1550">
        <v>0</v>
      </c>
      <c r="J119" s="957"/>
      <c r="K119" s="1099">
        <v>83</v>
      </c>
    </row>
    <row r="120" spans="1:11" ht="15.6" customHeight="1">
      <c r="A120" s="2068">
        <v>84</v>
      </c>
      <c r="B120" s="838" t="s">
        <v>38</v>
      </c>
      <c r="C120" s="951"/>
      <c r="D120" s="1550">
        <v>0</v>
      </c>
      <c r="E120" s="965">
        <v>0</v>
      </c>
      <c r="F120" s="1552">
        <v>0</v>
      </c>
      <c r="G120" s="1554">
        <v>0</v>
      </c>
      <c r="H120" s="1134">
        <v>0</v>
      </c>
      <c r="I120" s="1550">
        <v>0</v>
      </c>
      <c r="J120" s="957"/>
      <c r="K120" s="1099">
        <v>84</v>
      </c>
    </row>
    <row r="121" spans="1:11" ht="15.6" customHeight="1">
      <c r="A121" s="2068">
        <v>85</v>
      </c>
      <c r="B121" s="838" t="s">
        <v>39</v>
      </c>
      <c r="C121" s="951"/>
      <c r="D121" s="1550"/>
      <c r="E121" s="965"/>
      <c r="F121" s="1552"/>
      <c r="G121" s="1554"/>
      <c r="H121" s="1134"/>
      <c r="I121" s="1550"/>
      <c r="J121" s="966" t="s">
        <v>40</v>
      </c>
      <c r="K121" s="1099">
        <v>85</v>
      </c>
    </row>
    <row r="122" spans="1:11" ht="15.6" customHeight="1">
      <c r="A122" s="2068">
        <v>86</v>
      </c>
      <c r="B122" s="838" t="s">
        <v>41</v>
      </c>
      <c r="C122" s="951"/>
      <c r="D122" s="1550"/>
      <c r="E122" s="965"/>
      <c r="F122" s="1552"/>
      <c r="G122" s="1554"/>
      <c r="H122" s="1134"/>
      <c r="I122" s="1550"/>
      <c r="J122" s="957"/>
      <c r="K122" s="1099">
        <v>86</v>
      </c>
    </row>
    <row r="123" spans="1:11" ht="15.6" customHeight="1">
      <c r="A123" s="2068">
        <v>87</v>
      </c>
      <c r="B123" s="838" t="s">
        <v>2627</v>
      </c>
      <c r="C123" s="951"/>
      <c r="D123" s="1550"/>
      <c r="E123" s="965"/>
      <c r="F123" s="1552"/>
      <c r="G123" s="1554"/>
      <c r="H123" s="1134"/>
      <c r="I123" s="1550">
        <v>0</v>
      </c>
      <c r="J123" s="966" t="s">
        <v>2628</v>
      </c>
      <c r="K123" s="1099">
        <v>87</v>
      </c>
    </row>
    <row r="124" spans="1:11" ht="15.6" customHeight="1" thickBot="1">
      <c r="A124" s="1762">
        <v>88</v>
      </c>
      <c r="B124" s="611" t="s">
        <v>2629</v>
      </c>
      <c r="C124" s="1087"/>
      <c r="D124" s="1709">
        <v>0</v>
      </c>
      <c r="E124" s="1706">
        <v>0</v>
      </c>
      <c r="F124" s="2072">
        <v>0</v>
      </c>
      <c r="G124" s="1708">
        <v>0</v>
      </c>
      <c r="H124" s="1705">
        <v>0</v>
      </c>
      <c r="I124" s="1709">
        <v>0</v>
      </c>
      <c r="J124" s="1704"/>
      <c r="K124" s="2073">
        <v>88</v>
      </c>
    </row>
    <row r="125" spans="1:11" ht="15.6" customHeight="1">
      <c r="A125" s="82"/>
      <c r="B125" s="82"/>
      <c r="C125" s="82"/>
      <c r="D125" s="82"/>
      <c r="E125" s="82"/>
      <c r="F125" s="82"/>
      <c r="G125" s="82"/>
      <c r="H125" s="82"/>
      <c r="I125" s="82"/>
      <c r="J125" s="82"/>
      <c r="K125" s="82"/>
    </row>
    <row r="126" spans="1:11" ht="15.6" customHeight="1">
      <c r="A126" s="82" t="s">
        <v>3168</v>
      </c>
      <c r="B126" s="82"/>
      <c r="C126" s="82"/>
      <c r="D126" s="82"/>
      <c r="E126" s="82"/>
      <c r="F126" s="82" t="s">
        <v>3169</v>
      </c>
      <c r="G126" s="82"/>
      <c r="H126" s="82"/>
      <c r="I126" s="82"/>
      <c r="J126" s="82"/>
      <c r="K126" s="844" t="s">
        <v>3170</v>
      </c>
    </row>
    <row r="127" spans="1:11" ht="15.6" customHeight="1">
      <c r="A127" s="607" t="s">
        <v>3171</v>
      </c>
      <c r="B127" s="607"/>
      <c r="C127" s="607"/>
      <c r="D127" s="607"/>
      <c r="E127" s="607"/>
      <c r="F127" s="607" t="s">
        <v>3172</v>
      </c>
      <c r="G127" s="607"/>
      <c r="H127" s="607"/>
      <c r="I127" s="607"/>
      <c r="J127" s="607"/>
      <c r="K127" s="607"/>
    </row>
    <row r="128" spans="1:11">
      <c r="A128" s="82"/>
      <c r="B128" s="82"/>
      <c r="C128" s="82"/>
      <c r="D128" s="82"/>
      <c r="E128" s="82"/>
      <c r="F128" s="82"/>
      <c r="G128" s="82"/>
      <c r="H128" s="82"/>
      <c r="I128" s="82"/>
      <c r="J128" s="82"/>
      <c r="K128" s="82"/>
    </row>
    <row r="129" spans="1:11">
      <c r="A129" s="82"/>
      <c r="B129" s="82"/>
      <c r="C129" s="82"/>
      <c r="D129" s="82"/>
      <c r="E129" s="82"/>
      <c r="F129" s="82"/>
      <c r="G129" s="82"/>
      <c r="H129" s="82"/>
      <c r="I129" s="82"/>
      <c r="J129" s="82"/>
      <c r="K129" s="82"/>
    </row>
    <row r="130" spans="1:11">
      <c r="A130" s="82"/>
      <c r="B130" s="82"/>
      <c r="C130" s="82"/>
      <c r="D130" s="82"/>
      <c r="E130" s="82"/>
      <c r="F130" s="82"/>
      <c r="G130" s="82"/>
      <c r="H130" s="82"/>
      <c r="I130" s="82"/>
      <c r="J130" s="82"/>
      <c r="K130" s="82"/>
    </row>
    <row r="131" spans="1:11">
      <c r="A131" s="82"/>
      <c r="B131" s="82"/>
      <c r="C131" s="82"/>
      <c r="D131" s="82"/>
      <c r="E131" s="82"/>
      <c r="F131" s="82"/>
      <c r="G131" s="82"/>
      <c r="H131" s="82"/>
      <c r="I131" s="82"/>
      <c r="J131" s="82"/>
      <c r="K131" s="82"/>
    </row>
    <row r="132" spans="1:11">
      <c r="A132" s="82"/>
      <c r="B132" s="82"/>
      <c r="C132" s="82"/>
      <c r="D132" s="82"/>
      <c r="E132" s="82"/>
      <c r="F132" s="82"/>
      <c r="G132" s="82"/>
      <c r="H132" s="82"/>
      <c r="I132" s="82"/>
      <c r="J132" s="82"/>
      <c r="K132" s="82"/>
    </row>
    <row r="133" spans="1:11">
      <c r="A133" s="82"/>
      <c r="B133" s="82"/>
      <c r="C133" s="82"/>
      <c r="D133" s="82"/>
      <c r="E133" s="82"/>
      <c r="F133" s="82"/>
      <c r="G133" s="82"/>
      <c r="H133" s="82"/>
      <c r="I133" s="82"/>
      <c r="J133" s="82"/>
      <c r="K133" s="82"/>
    </row>
    <row r="134" spans="1:11">
      <c r="A134" s="82"/>
      <c r="B134" s="512"/>
      <c r="C134" s="82"/>
      <c r="D134" s="82"/>
      <c r="E134" s="82"/>
      <c r="F134" s="82"/>
      <c r="G134" s="82"/>
      <c r="H134" s="82"/>
      <c r="I134" s="82"/>
      <c r="J134" s="82"/>
      <c r="K134" s="82"/>
    </row>
    <row r="135" spans="1:11">
      <c r="A135" s="82"/>
      <c r="B135" s="512"/>
      <c r="C135" s="82"/>
      <c r="D135" s="82"/>
      <c r="E135" s="82"/>
      <c r="F135" s="82"/>
      <c r="G135" s="82"/>
      <c r="H135" s="82"/>
      <c r="I135" s="82"/>
      <c r="J135" s="82"/>
      <c r="K135" s="82"/>
    </row>
    <row r="136" spans="1:11">
      <c r="A136" s="82"/>
      <c r="B136" s="512"/>
      <c r="C136" s="82"/>
      <c r="D136" s="82"/>
      <c r="E136" s="82"/>
      <c r="F136" s="82"/>
      <c r="G136" s="82"/>
      <c r="H136" s="82"/>
      <c r="I136" s="82"/>
      <c r="J136" s="82"/>
      <c r="K136" s="82"/>
    </row>
    <row r="137" spans="1:11">
      <c r="A137" s="82"/>
      <c r="B137" s="512"/>
      <c r="C137" s="82"/>
      <c r="D137" s="82"/>
      <c r="E137" s="82"/>
      <c r="F137" s="82"/>
      <c r="G137" s="82"/>
      <c r="H137" s="82"/>
      <c r="I137" s="82"/>
      <c r="J137" s="82"/>
      <c r="K137" s="82"/>
    </row>
    <row r="138" spans="1:11">
      <c r="A138" s="82"/>
      <c r="B138" s="512"/>
      <c r="C138" s="82"/>
      <c r="D138" s="82"/>
      <c r="E138" s="82"/>
      <c r="F138" s="82"/>
      <c r="G138" s="82"/>
      <c r="H138" s="82"/>
      <c r="I138" s="82"/>
      <c r="J138" s="82"/>
      <c r="K138" s="82"/>
    </row>
    <row r="139" spans="1:11">
      <c r="A139" s="82"/>
      <c r="B139" s="512"/>
      <c r="C139" s="82"/>
      <c r="D139" s="82"/>
      <c r="E139" s="82"/>
      <c r="F139" s="82"/>
      <c r="G139" s="82"/>
      <c r="H139" s="82"/>
      <c r="I139" s="82"/>
      <c r="J139" s="82"/>
      <c r="K139" s="82"/>
    </row>
    <row r="140" spans="1:11">
      <c r="A140" s="82"/>
      <c r="B140" s="512"/>
      <c r="C140" s="82"/>
      <c r="D140" s="82"/>
      <c r="E140" s="82"/>
      <c r="F140" s="82"/>
      <c r="G140" s="82"/>
      <c r="H140" s="82"/>
      <c r="I140" s="82"/>
      <c r="J140" s="82"/>
      <c r="K140" s="82"/>
    </row>
    <row r="141" spans="1:11">
      <c r="A141" s="82"/>
      <c r="B141" s="512"/>
      <c r="C141" s="82"/>
      <c r="D141" s="82"/>
      <c r="E141" s="82"/>
      <c r="F141" s="82"/>
      <c r="G141" s="82"/>
      <c r="H141" s="82"/>
      <c r="I141" s="82"/>
      <c r="J141" s="82"/>
      <c r="K141" s="82"/>
    </row>
    <row r="142" spans="1:11">
      <c r="A142" s="82"/>
      <c r="B142" s="512"/>
    </row>
    <row r="143" spans="1:11">
      <c r="A143" s="82"/>
      <c r="B143" s="512"/>
    </row>
    <row r="144" spans="1:11">
      <c r="A144" s="82"/>
      <c r="B144" s="512"/>
    </row>
    <row r="145" spans="1:2">
      <c r="A145" s="82"/>
      <c r="B145" s="512"/>
    </row>
    <row r="146" spans="1:2">
      <c r="A146" s="82"/>
      <c r="B146" s="512"/>
    </row>
    <row r="147" spans="1:2">
      <c r="A147" s="82"/>
      <c r="B147" s="512"/>
    </row>
    <row r="148" spans="1:2">
      <c r="A148" s="82"/>
      <c r="B148" s="512"/>
    </row>
    <row r="149" spans="1:2">
      <c r="A149" s="82"/>
      <c r="B149" s="82"/>
    </row>
    <row r="150" spans="1:2">
      <c r="A150" s="82"/>
      <c r="B150" s="82"/>
    </row>
  </sheetData>
  <phoneticPr fontId="0" type="noConversion"/>
  <printOptions horizontalCentered="1" verticalCentered="1"/>
  <pageMargins left="0.5" right="0.5" top="0.5" bottom="0.5" header="0.5" footer="0.5"/>
  <pageSetup scale="66" fitToWidth="2" fitToHeight="2" pageOrder="overThenDown" orientation="portrait" horizontalDpi="300" verticalDpi="300" r:id="rId1"/>
  <headerFooter alignWithMargins="0"/>
  <rowBreaks count="1" manualBreakCount="1">
    <brk id="67" max="16383" man="1"/>
  </rowBreaks>
  <colBreaks count="1" manualBreakCount="1">
    <brk id="5" max="126"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2">
    <pageSetUpPr fitToPage="1"/>
  </sheetPr>
  <dimension ref="A1:F77"/>
  <sheetViews>
    <sheetView defaultGridColor="0" topLeftCell="A22" colorId="22" zoomScale="85" zoomScaleNormal="85" workbookViewId="0">
      <selection activeCell="C30" sqref="C30"/>
    </sheetView>
  </sheetViews>
  <sheetFormatPr defaultColWidth="9.6640625" defaultRowHeight="15"/>
  <cols>
    <col min="1" max="1" width="4.6640625" style="83" customWidth="1"/>
    <col min="2" max="2" width="35.44140625" style="83" customWidth="1"/>
    <col min="3" max="3" width="25.6640625" style="83" customWidth="1"/>
    <col min="4" max="4" width="10.6640625" style="83" customWidth="1"/>
    <col min="5" max="5" width="9.6640625" style="83"/>
    <col min="6" max="6" width="18.6640625" style="83" customWidth="1"/>
    <col min="7" max="16384" width="9.6640625" style="83"/>
  </cols>
  <sheetData>
    <row r="1" spans="1:6">
      <c r="A1" s="740" t="s">
        <v>394</v>
      </c>
      <c r="B1" s="946"/>
      <c r="C1" s="1101" t="s">
        <v>1232</v>
      </c>
      <c r="D1" s="921" t="s">
        <v>396</v>
      </c>
      <c r="E1" s="1764"/>
      <c r="F1" s="746" t="s">
        <v>397</v>
      </c>
    </row>
    <row r="2" spans="1:6">
      <c r="A2" s="513" t="s">
        <v>4729</v>
      </c>
      <c r="B2" s="925"/>
      <c r="C2" s="938" t="s">
        <v>4726</v>
      </c>
      <c r="D2" s="923" t="s">
        <v>2432</v>
      </c>
      <c r="E2" s="1085"/>
      <c r="F2" s="932"/>
    </row>
    <row r="3" spans="1:6" ht="14.45" customHeight="1">
      <c r="A3" s="950"/>
      <c r="B3" s="951"/>
      <c r="C3" s="1553" t="s">
        <v>3174</v>
      </c>
      <c r="D3" s="1520" t="s">
        <v>4855</v>
      </c>
      <c r="E3" s="1086"/>
      <c r="F3" s="754" t="s">
        <v>4567</v>
      </c>
    </row>
    <row r="4" spans="1:6" ht="15" customHeight="1">
      <c r="A4" s="930" t="s">
        <v>3175</v>
      </c>
      <c r="B4" s="757"/>
      <c r="C4" s="757"/>
      <c r="D4" s="757"/>
      <c r="E4" s="757"/>
      <c r="F4" s="758"/>
    </row>
    <row r="5" spans="1:6">
      <c r="A5" s="1013"/>
      <c r="B5" s="1014" t="s">
        <v>3176</v>
      </c>
      <c r="C5" s="1014"/>
      <c r="D5" s="1014"/>
      <c r="E5" s="1014"/>
      <c r="F5" s="1015"/>
    </row>
    <row r="6" spans="1:6">
      <c r="A6" s="513"/>
      <c r="B6" s="82"/>
      <c r="C6" s="82"/>
      <c r="D6" s="82"/>
      <c r="E6" s="82"/>
      <c r="F6" s="609"/>
    </row>
    <row r="7" spans="1:6">
      <c r="A7" s="950"/>
      <c r="B7" s="838" t="s">
        <v>3177</v>
      </c>
      <c r="C7" s="838"/>
      <c r="D7" s="838"/>
      <c r="E7" s="838"/>
      <c r="F7" s="693"/>
    </row>
    <row r="8" spans="1:6">
      <c r="A8" s="1013"/>
      <c r="B8" s="1759" t="s">
        <v>3178</v>
      </c>
      <c r="C8" s="1096"/>
      <c r="D8" s="1096"/>
      <c r="E8" s="1096"/>
      <c r="F8" s="1691"/>
    </row>
    <row r="9" spans="1:6">
      <c r="A9" s="513"/>
      <c r="B9" s="938" t="s">
        <v>3179</v>
      </c>
      <c r="C9" s="938"/>
      <c r="D9" s="938"/>
      <c r="E9" s="1689" t="s">
        <v>3180</v>
      </c>
      <c r="F9" s="949"/>
    </row>
    <row r="10" spans="1:6">
      <c r="A10" s="513"/>
      <c r="B10" s="938" t="s">
        <v>3181</v>
      </c>
      <c r="C10" s="1689" t="s">
        <v>3182</v>
      </c>
      <c r="D10" s="938" t="s">
        <v>3183</v>
      </c>
      <c r="E10" s="1689" t="s">
        <v>3184</v>
      </c>
      <c r="F10" s="932" t="s">
        <v>3185</v>
      </c>
    </row>
    <row r="11" spans="1:6">
      <c r="A11" s="513" t="s">
        <v>290</v>
      </c>
      <c r="B11" s="938" t="s">
        <v>3186</v>
      </c>
      <c r="C11" s="1689" t="s">
        <v>3187</v>
      </c>
      <c r="D11" s="938" t="s">
        <v>3188</v>
      </c>
      <c r="E11" s="1689" t="s">
        <v>3189</v>
      </c>
      <c r="F11" s="932" t="s">
        <v>2589</v>
      </c>
    </row>
    <row r="12" spans="1:6">
      <c r="A12" s="950" t="s">
        <v>293</v>
      </c>
      <c r="B12" s="1761" t="s">
        <v>1860</v>
      </c>
      <c r="C12" s="1761" t="s">
        <v>1861</v>
      </c>
      <c r="D12" s="1761" t="s">
        <v>1862</v>
      </c>
      <c r="E12" s="1761" t="s">
        <v>1863</v>
      </c>
      <c r="F12" s="1159"/>
    </row>
    <row r="13" spans="1:6">
      <c r="A13" s="1095" t="s">
        <v>674</v>
      </c>
      <c r="B13" s="1096"/>
      <c r="C13" s="82"/>
      <c r="D13" s="1096"/>
      <c r="E13" s="82"/>
      <c r="F13" s="1937"/>
    </row>
    <row r="14" spans="1:6">
      <c r="A14" s="1049" t="s">
        <v>675</v>
      </c>
      <c r="B14" s="938"/>
      <c r="C14" s="82"/>
      <c r="D14" s="938"/>
      <c r="E14" s="82"/>
      <c r="F14" s="1136"/>
    </row>
    <row r="15" spans="1:6">
      <c r="A15" s="1049" t="s">
        <v>676</v>
      </c>
      <c r="B15" s="938"/>
      <c r="C15" s="82"/>
      <c r="D15" s="938"/>
      <c r="E15" s="82"/>
      <c r="F15" s="1136"/>
    </row>
    <row r="16" spans="1:6">
      <c r="A16" s="1049" t="s">
        <v>677</v>
      </c>
      <c r="B16" s="938"/>
      <c r="C16" s="82"/>
      <c r="D16" s="938"/>
      <c r="E16" s="82"/>
      <c r="F16" s="1136"/>
    </row>
    <row r="17" spans="1:6">
      <c r="A17" s="1049" t="s">
        <v>678</v>
      </c>
      <c r="B17" s="938"/>
      <c r="C17" s="82"/>
      <c r="D17" s="938"/>
      <c r="E17" s="82"/>
      <c r="F17" s="1136"/>
    </row>
    <row r="18" spans="1:6">
      <c r="A18" s="1049" t="s">
        <v>679</v>
      </c>
      <c r="B18" s="938"/>
      <c r="C18" s="82"/>
      <c r="D18" s="938"/>
      <c r="E18" s="82"/>
      <c r="F18" s="1136"/>
    </row>
    <row r="19" spans="1:6">
      <c r="A19" s="1049" t="s">
        <v>680</v>
      </c>
      <c r="B19" s="938"/>
      <c r="C19" s="82"/>
      <c r="D19" s="938"/>
      <c r="E19" s="82"/>
      <c r="F19" s="1136"/>
    </row>
    <row r="20" spans="1:6">
      <c r="A20" s="1049" t="s">
        <v>681</v>
      </c>
      <c r="B20" s="938"/>
      <c r="C20" s="82"/>
      <c r="D20" s="938"/>
      <c r="E20" s="82"/>
      <c r="F20" s="1136"/>
    </row>
    <row r="21" spans="1:6">
      <c r="A21" s="1049" t="s">
        <v>682</v>
      </c>
      <c r="B21" s="938"/>
      <c r="C21" s="82"/>
      <c r="D21" s="938"/>
      <c r="E21" s="82"/>
      <c r="F21" s="1136"/>
    </row>
    <row r="22" spans="1:6">
      <c r="A22" s="1049" t="s">
        <v>683</v>
      </c>
      <c r="B22" s="938"/>
      <c r="C22" s="82"/>
      <c r="D22" s="938"/>
      <c r="E22" s="82"/>
      <c r="F22" s="1136"/>
    </row>
    <row r="23" spans="1:6">
      <c r="A23" s="1049" t="s">
        <v>684</v>
      </c>
      <c r="B23" s="938"/>
      <c r="C23" s="82"/>
      <c r="D23" s="938"/>
      <c r="E23" s="82"/>
      <c r="F23" s="1136"/>
    </row>
    <row r="24" spans="1:6">
      <c r="A24" s="1049" t="s">
        <v>685</v>
      </c>
      <c r="B24" s="938"/>
      <c r="C24" s="82"/>
      <c r="D24" s="938"/>
      <c r="E24" s="82"/>
      <c r="F24" s="1136"/>
    </row>
    <row r="25" spans="1:6">
      <c r="A25" s="1049" t="s">
        <v>686</v>
      </c>
      <c r="B25" s="938"/>
      <c r="C25" s="82"/>
      <c r="D25" s="938"/>
      <c r="E25" s="82"/>
      <c r="F25" s="1136"/>
    </row>
    <row r="26" spans="1:6">
      <c r="A26" s="1049" t="s">
        <v>687</v>
      </c>
      <c r="B26" s="938"/>
      <c r="C26" s="82"/>
      <c r="D26" s="938"/>
      <c r="E26" s="82"/>
      <c r="F26" s="1136"/>
    </row>
    <row r="27" spans="1:6">
      <c r="A27" s="1049" t="s">
        <v>688</v>
      </c>
      <c r="B27" s="938"/>
      <c r="C27" s="82"/>
      <c r="D27" s="938"/>
      <c r="E27" s="82"/>
      <c r="F27" s="1136"/>
    </row>
    <row r="28" spans="1:6">
      <c r="A28" s="1049" t="s">
        <v>689</v>
      </c>
      <c r="B28" s="938"/>
      <c r="C28" s="82"/>
      <c r="D28" s="938"/>
      <c r="E28" s="82"/>
      <c r="F28" s="1136"/>
    </row>
    <row r="29" spans="1:6">
      <c r="A29" s="1049" t="s">
        <v>690</v>
      </c>
      <c r="B29" s="938"/>
      <c r="C29" s="82"/>
      <c r="D29" s="938"/>
      <c r="E29" s="82"/>
      <c r="F29" s="1136"/>
    </row>
    <row r="30" spans="1:6">
      <c r="A30" s="1049" t="s">
        <v>691</v>
      </c>
      <c r="B30" s="938"/>
      <c r="C30" s="82"/>
      <c r="D30" s="938"/>
      <c r="E30" s="82"/>
      <c r="F30" s="1136"/>
    </row>
    <row r="31" spans="1:6">
      <c r="A31" s="1049" t="s">
        <v>692</v>
      </c>
      <c r="B31" s="938"/>
      <c r="C31" s="82"/>
      <c r="D31" s="938"/>
      <c r="E31" s="82"/>
      <c r="F31" s="1136"/>
    </row>
    <row r="32" spans="1:6">
      <c r="A32" s="1049" t="s">
        <v>693</v>
      </c>
      <c r="B32" s="938"/>
      <c r="C32" s="82"/>
      <c r="D32" s="938"/>
      <c r="E32" s="82"/>
      <c r="F32" s="1136"/>
    </row>
    <row r="33" spans="1:6">
      <c r="A33" s="1049" t="s">
        <v>1953</v>
      </c>
      <c r="B33" s="938"/>
      <c r="C33" s="82"/>
      <c r="D33" s="938"/>
      <c r="E33" s="82"/>
      <c r="F33" s="1136"/>
    </row>
    <row r="34" spans="1:6">
      <c r="A34" s="1049" t="s">
        <v>1954</v>
      </c>
      <c r="B34" s="938"/>
      <c r="C34" s="82"/>
      <c r="D34" s="938"/>
      <c r="E34" s="82"/>
      <c r="F34" s="1136"/>
    </row>
    <row r="35" spans="1:6">
      <c r="A35" s="1049" t="s">
        <v>1955</v>
      </c>
      <c r="B35" s="938"/>
      <c r="C35" s="82"/>
      <c r="D35" s="938"/>
      <c r="E35" s="82"/>
      <c r="F35" s="1136"/>
    </row>
    <row r="36" spans="1:6">
      <c r="A36" s="1049" t="s">
        <v>1956</v>
      </c>
      <c r="B36" s="938"/>
      <c r="C36" s="82"/>
      <c r="D36" s="938"/>
      <c r="E36" s="82"/>
      <c r="F36" s="1136"/>
    </row>
    <row r="37" spans="1:6">
      <c r="A37" s="1049" t="s">
        <v>1957</v>
      </c>
      <c r="B37" s="938"/>
      <c r="C37" s="82"/>
      <c r="D37" s="938"/>
      <c r="E37" s="82"/>
      <c r="F37" s="1136"/>
    </row>
    <row r="38" spans="1:6">
      <c r="A38" s="1049" t="s">
        <v>1958</v>
      </c>
      <c r="B38" s="938"/>
      <c r="C38" s="82"/>
      <c r="D38" s="938"/>
      <c r="E38" s="82"/>
      <c r="F38" s="1136"/>
    </row>
    <row r="39" spans="1:6">
      <c r="A39" s="1049" t="s">
        <v>1959</v>
      </c>
      <c r="B39" s="938"/>
      <c r="C39" s="82"/>
      <c r="D39" s="938"/>
      <c r="E39" s="82"/>
      <c r="F39" s="1136"/>
    </row>
    <row r="40" spans="1:6">
      <c r="A40" s="1049" t="s">
        <v>475</v>
      </c>
      <c r="B40" s="938"/>
      <c r="C40" s="82"/>
      <c r="D40" s="938"/>
      <c r="E40" s="82"/>
      <c r="F40" s="1136"/>
    </row>
    <row r="41" spans="1:6">
      <c r="A41" s="1049" t="s">
        <v>476</v>
      </c>
      <c r="B41" s="938"/>
      <c r="C41" s="82"/>
      <c r="D41" s="938"/>
      <c r="E41" s="82"/>
      <c r="F41" s="1136"/>
    </row>
    <row r="42" spans="1:6">
      <c r="A42" s="1049" t="s">
        <v>477</v>
      </c>
      <c r="B42" s="938"/>
      <c r="C42" s="82"/>
      <c r="D42" s="938"/>
      <c r="E42" s="82"/>
      <c r="F42" s="1136"/>
    </row>
    <row r="43" spans="1:6">
      <c r="A43" s="1049" t="s">
        <v>478</v>
      </c>
      <c r="B43" s="938"/>
      <c r="C43" s="82"/>
      <c r="D43" s="938"/>
      <c r="E43" s="82"/>
      <c r="F43" s="1136"/>
    </row>
    <row r="44" spans="1:6">
      <c r="A44" s="1049" t="s">
        <v>479</v>
      </c>
      <c r="B44" s="938"/>
      <c r="C44" s="82"/>
      <c r="D44" s="938"/>
      <c r="E44" s="82"/>
      <c r="F44" s="1136"/>
    </row>
    <row r="45" spans="1:6">
      <c r="A45" s="1049" t="s">
        <v>480</v>
      </c>
      <c r="B45" s="938"/>
      <c r="C45" s="82"/>
      <c r="D45" s="938"/>
      <c r="E45" s="82"/>
      <c r="F45" s="1136"/>
    </row>
    <row r="46" spans="1:6">
      <c r="A46" s="1049" t="s">
        <v>481</v>
      </c>
      <c r="B46" s="938"/>
      <c r="C46" s="82"/>
      <c r="D46" s="938"/>
      <c r="E46" s="82"/>
      <c r="F46" s="1136"/>
    </row>
    <row r="47" spans="1:6">
      <c r="A47" s="1049" t="s">
        <v>482</v>
      </c>
      <c r="B47" s="938"/>
      <c r="C47" s="82"/>
      <c r="D47" s="938"/>
      <c r="E47" s="82"/>
      <c r="F47" s="1136"/>
    </row>
    <row r="48" spans="1:6">
      <c r="A48" s="1049" t="s">
        <v>483</v>
      </c>
      <c r="B48" s="938"/>
      <c r="C48" s="82"/>
      <c r="D48" s="938"/>
      <c r="E48" s="82"/>
      <c r="F48" s="1136"/>
    </row>
    <row r="49" spans="1:6">
      <c r="A49" s="1049" t="s">
        <v>484</v>
      </c>
      <c r="B49" s="938"/>
      <c r="C49" s="82"/>
      <c r="D49" s="938"/>
      <c r="E49" s="82"/>
      <c r="F49" s="1136"/>
    </row>
    <row r="50" spans="1:6">
      <c r="A50" s="1049" t="s">
        <v>485</v>
      </c>
      <c r="B50" s="938"/>
      <c r="C50" s="82"/>
      <c r="D50" s="938"/>
      <c r="E50" s="82"/>
      <c r="F50" s="1136"/>
    </row>
    <row r="51" spans="1:6">
      <c r="A51" s="1049" t="s">
        <v>486</v>
      </c>
      <c r="B51" s="938"/>
      <c r="C51" s="82"/>
      <c r="D51" s="938"/>
      <c r="E51" s="82"/>
      <c r="F51" s="1136"/>
    </row>
    <row r="52" spans="1:6">
      <c r="A52" s="1049" t="s">
        <v>487</v>
      </c>
      <c r="B52" s="938"/>
      <c r="C52" s="82"/>
      <c r="D52" s="938"/>
      <c r="E52" s="82"/>
      <c r="F52" s="1136"/>
    </row>
    <row r="53" spans="1:6">
      <c r="A53" s="1049" t="s">
        <v>488</v>
      </c>
      <c r="B53" s="938"/>
      <c r="C53" s="82"/>
      <c r="D53" s="938"/>
      <c r="E53" s="82"/>
      <c r="F53" s="1136"/>
    </row>
    <row r="54" spans="1:6">
      <c r="A54" s="1049" t="s">
        <v>489</v>
      </c>
      <c r="B54" s="925"/>
      <c r="C54" s="82"/>
      <c r="D54" s="938"/>
      <c r="E54" s="82"/>
      <c r="F54" s="1136"/>
    </row>
    <row r="55" spans="1:6">
      <c r="A55" s="1049" t="s">
        <v>490</v>
      </c>
      <c r="B55" s="938"/>
      <c r="C55" s="82"/>
      <c r="D55" s="938"/>
      <c r="E55" s="82"/>
      <c r="F55" s="1136"/>
    </row>
    <row r="56" spans="1:6">
      <c r="A56" s="1049" t="s">
        <v>491</v>
      </c>
      <c r="B56" s="938"/>
      <c r="C56" s="82"/>
      <c r="D56" s="938"/>
      <c r="E56" s="82"/>
      <c r="F56" s="1136"/>
    </row>
    <row r="57" spans="1:6">
      <c r="A57" s="1049" t="s">
        <v>492</v>
      </c>
      <c r="B57" s="938"/>
      <c r="C57" s="82"/>
      <c r="D57" s="938"/>
      <c r="E57" s="82"/>
      <c r="F57" s="1136"/>
    </row>
    <row r="58" spans="1:6">
      <c r="A58" s="1034" t="s">
        <v>493</v>
      </c>
      <c r="B58" s="1553"/>
      <c r="C58" s="82"/>
      <c r="D58" s="938"/>
      <c r="E58" s="82"/>
      <c r="F58" s="1130"/>
    </row>
    <row r="59" spans="1:6" ht="15.75" thickBot="1">
      <c r="A59" s="1051" t="s">
        <v>494</v>
      </c>
      <c r="B59" s="941" t="s">
        <v>2846</v>
      </c>
      <c r="C59" s="1704"/>
      <c r="D59" s="1704"/>
      <c r="E59" s="1704"/>
      <c r="F59" s="1150">
        <v>0</v>
      </c>
    </row>
    <row r="61" spans="1:6">
      <c r="A61" s="83" t="s">
        <v>3190</v>
      </c>
    </row>
    <row r="62" spans="1:6">
      <c r="A62" s="607" t="s">
        <v>3191</v>
      </c>
      <c r="B62" s="607"/>
      <c r="C62" s="607"/>
      <c r="D62" s="607"/>
      <c r="E62" s="607"/>
      <c r="F62" s="607"/>
    </row>
    <row r="69" spans="2:2">
      <c r="B69" s="512"/>
    </row>
    <row r="70" spans="2:2">
      <c r="B70" s="512"/>
    </row>
    <row r="71" spans="2:2">
      <c r="B71" s="512"/>
    </row>
    <row r="72" spans="2:2">
      <c r="B72" s="512"/>
    </row>
    <row r="73" spans="2:2">
      <c r="B73" s="512"/>
    </row>
    <row r="74" spans="2:2">
      <c r="B74" s="512"/>
    </row>
    <row r="75" spans="2:2">
      <c r="B75" s="512"/>
    </row>
    <row r="76" spans="2:2">
      <c r="B76" s="512"/>
    </row>
    <row r="77" spans="2:2">
      <c r="B77" s="512"/>
    </row>
  </sheetData>
  <phoneticPr fontId="0" type="noConversion"/>
  <printOptions horizontalCentered="1" verticalCentered="1"/>
  <pageMargins left="0.5" right="0.5" top="0.5" bottom="0.5" header="0.5" footer="0.5"/>
  <pageSetup scale="75" orientation="portrait"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3">
    <pageSetUpPr fitToPage="1"/>
  </sheetPr>
  <dimension ref="A1:P143"/>
  <sheetViews>
    <sheetView defaultGridColor="0" topLeftCell="A34" colorId="22" zoomScale="85" zoomScaleNormal="85" workbookViewId="0">
      <selection activeCell="C30" sqref="C30"/>
    </sheetView>
  </sheetViews>
  <sheetFormatPr defaultColWidth="9.6640625" defaultRowHeight="15"/>
  <cols>
    <col min="1" max="1" width="4.6640625" style="83" customWidth="1"/>
    <col min="2" max="2" width="45.6640625" style="83" customWidth="1"/>
    <col min="3" max="3" width="20.44140625" style="83" customWidth="1"/>
    <col min="4" max="5" width="18.6640625" style="83" customWidth="1"/>
    <col min="6" max="16384" width="9.6640625" style="83"/>
  </cols>
  <sheetData>
    <row r="1" spans="1:13" ht="15.6" customHeight="1">
      <c r="A1" s="740" t="s">
        <v>394</v>
      </c>
      <c r="B1" s="946"/>
      <c r="C1" s="741" t="s">
        <v>1232</v>
      </c>
      <c r="D1" s="1688" t="s">
        <v>396</v>
      </c>
      <c r="E1" s="1756" t="s">
        <v>3192</v>
      </c>
      <c r="F1" s="82"/>
      <c r="G1" s="82"/>
      <c r="H1" s="82"/>
      <c r="I1" s="82"/>
      <c r="J1" s="82"/>
      <c r="K1" s="82"/>
      <c r="L1" s="82"/>
    </row>
    <row r="2" spans="1:13" ht="15.6" customHeight="1">
      <c r="A2" s="513" t="s">
        <v>4729</v>
      </c>
      <c r="B2" s="925"/>
      <c r="C2" s="82" t="s">
        <v>4676</v>
      </c>
      <c r="D2" s="1689" t="s">
        <v>2432</v>
      </c>
      <c r="E2" s="1084"/>
      <c r="F2" s="82"/>
      <c r="G2" s="82"/>
      <c r="H2" s="82"/>
      <c r="I2" s="82"/>
      <c r="J2" s="82"/>
      <c r="K2" s="82"/>
      <c r="L2" s="82"/>
    </row>
    <row r="3" spans="1:13" ht="15.6" customHeight="1">
      <c r="A3" s="950"/>
      <c r="B3" s="951"/>
      <c r="C3" s="838" t="s">
        <v>3193</v>
      </c>
      <c r="D3" s="1757" t="s">
        <v>4855</v>
      </c>
      <c r="E3" s="754" t="s">
        <v>4567</v>
      </c>
      <c r="F3" s="82"/>
      <c r="G3" s="82"/>
      <c r="H3" s="82"/>
      <c r="I3" s="82"/>
      <c r="J3" s="82"/>
      <c r="K3" s="82"/>
      <c r="L3" s="82"/>
    </row>
    <row r="4" spans="1:13" ht="18" customHeight="1">
      <c r="A4" s="956"/>
      <c r="B4" s="957" t="s">
        <v>2691</v>
      </c>
      <c r="C4" s="957"/>
      <c r="D4" s="957"/>
      <c r="E4" s="958"/>
      <c r="F4" s="82"/>
      <c r="G4" s="82"/>
      <c r="H4" s="82"/>
      <c r="I4" s="82"/>
      <c r="J4" s="82"/>
      <c r="K4" s="82"/>
      <c r="L4" s="82"/>
    </row>
    <row r="5" spans="1:13" ht="15.6" customHeight="1">
      <c r="A5" s="513"/>
      <c r="B5" s="82" t="s">
        <v>2692</v>
      </c>
      <c r="C5" s="82"/>
      <c r="D5" s="82"/>
      <c r="E5" s="609"/>
      <c r="F5" s="82"/>
      <c r="G5" s="82"/>
      <c r="H5" s="82"/>
      <c r="I5" s="82"/>
      <c r="J5" s="82"/>
      <c r="K5" s="82"/>
      <c r="L5" s="82"/>
    </row>
    <row r="6" spans="1:13" ht="15.6" customHeight="1">
      <c r="A6" s="513"/>
      <c r="B6" s="82" t="s">
        <v>2693</v>
      </c>
      <c r="C6" s="82"/>
      <c r="D6" s="82"/>
      <c r="E6" s="609"/>
      <c r="F6" s="82"/>
      <c r="G6" s="82"/>
      <c r="H6" s="82"/>
      <c r="I6" s="82"/>
      <c r="J6" s="82"/>
      <c r="K6" s="82"/>
      <c r="L6" s="82"/>
    </row>
    <row r="7" spans="1:13" ht="15.6" customHeight="1">
      <c r="A7" s="513"/>
      <c r="B7" s="82" t="s">
        <v>2694</v>
      </c>
      <c r="C7" s="82"/>
      <c r="D7" s="82"/>
      <c r="E7" s="609"/>
      <c r="F7" s="82"/>
      <c r="G7" s="82"/>
      <c r="H7" s="82"/>
      <c r="I7" s="82"/>
      <c r="J7" s="82"/>
      <c r="K7" s="82"/>
      <c r="L7" s="82"/>
    </row>
    <row r="8" spans="1:13" ht="15.6" customHeight="1">
      <c r="A8" s="513"/>
      <c r="B8" s="82" t="s">
        <v>2706</v>
      </c>
      <c r="C8" s="82"/>
      <c r="D8" s="82"/>
      <c r="E8" s="609"/>
      <c r="F8" s="82"/>
      <c r="G8" s="82"/>
      <c r="H8" s="82"/>
      <c r="I8" s="82"/>
      <c r="J8" s="82"/>
      <c r="K8" s="82"/>
      <c r="L8" s="82"/>
    </row>
    <row r="9" spans="1:13" ht="15.6" customHeight="1">
      <c r="A9" s="513"/>
      <c r="B9" s="82" t="s">
        <v>2707</v>
      </c>
      <c r="C9" s="82"/>
      <c r="D9" s="82"/>
      <c r="E9" s="609"/>
      <c r="F9" s="82"/>
      <c r="G9" s="82"/>
      <c r="H9" s="82"/>
      <c r="I9" s="82"/>
      <c r="J9" s="82"/>
      <c r="K9" s="82"/>
      <c r="L9" s="82"/>
    </row>
    <row r="10" spans="1:13">
      <c r="A10" s="513"/>
      <c r="B10" s="82"/>
      <c r="C10" s="82"/>
      <c r="D10" s="82"/>
      <c r="E10" s="609"/>
      <c r="F10" s="82"/>
      <c r="G10" s="82"/>
      <c r="H10" s="82"/>
      <c r="I10" s="82"/>
      <c r="J10" s="82"/>
      <c r="K10" s="82"/>
      <c r="L10" s="82"/>
    </row>
    <row r="11" spans="1:13">
      <c r="A11" s="950"/>
      <c r="B11" s="838"/>
      <c r="C11" s="838"/>
      <c r="D11" s="838"/>
      <c r="E11" s="693"/>
      <c r="F11" s="82"/>
      <c r="G11" s="82"/>
      <c r="H11" s="82"/>
      <c r="I11" s="82"/>
      <c r="J11" s="82"/>
      <c r="K11" s="82"/>
      <c r="L11" s="82"/>
    </row>
    <row r="12" spans="1:13">
      <c r="A12" s="1047"/>
      <c r="B12" s="82"/>
      <c r="C12" s="750" t="s">
        <v>2708</v>
      </c>
      <c r="D12" s="750" t="s">
        <v>2709</v>
      </c>
      <c r="E12" s="932" t="s">
        <v>3624</v>
      </c>
      <c r="F12" s="82"/>
      <c r="G12" s="82"/>
      <c r="H12" s="82"/>
      <c r="I12" s="82"/>
      <c r="J12" s="82"/>
      <c r="K12" s="82"/>
      <c r="L12" s="82"/>
    </row>
    <row r="13" spans="1:13">
      <c r="A13" s="1047"/>
      <c r="B13" s="749" t="s">
        <v>2710</v>
      </c>
      <c r="C13" s="750" t="s">
        <v>2711</v>
      </c>
      <c r="D13" s="750" t="s">
        <v>2712</v>
      </c>
      <c r="E13" s="932" t="s">
        <v>2713</v>
      </c>
      <c r="F13" s="82"/>
      <c r="G13" s="82"/>
      <c r="H13" s="82"/>
      <c r="I13" s="82"/>
      <c r="J13" s="82"/>
      <c r="K13" s="82"/>
      <c r="L13" s="82"/>
    </row>
    <row r="14" spans="1:13">
      <c r="A14" s="1049" t="s">
        <v>290</v>
      </c>
      <c r="B14" s="749" t="s">
        <v>2714</v>
      </c>
      <c r="C14" s="750" t="s">
        <v>2715</v>
      </c>
      <c r="D14" s="750" t="s">
        <v>2716</v>
      </c>
      <c r="E14" s="932" t="s">
        <v>828</v>
      </c>
      <c r="F14" s="82"/>
      <c r="G14" s="82"/>
      <c r="H14" s="82"/>
      <c r="I14" s="82"/>
      <c r="J14" s="82"/>
      <c r="K14" s="82"/>
      <c r="L14" s="82"/>
    </row>
    <row r="15" spans="1:13">
      <c r="A15" s="1034" t="s">
        <v>293</v>
      </c>
      <c r="B15" s="959" t="s">
        <v>1860</v>
      </c>
      <c r="C15" s="934" t="s">
        <v>1861</v>
      </c>
      <c r="D15" s="934" t="s">
        <v>1862</v>
      </c>
      <c r="E15" s="754" t="s">
        <v>1863</v>
      </c>
      <c r="F15" s="82"/>
      <c r="G15" s="82"/>
      <c r="H15" s="82"/>
      <c r="I15" s="82"/>
      <c r="J15" s="82"/>
      <c r="K15" s="82"/>
      <c r="L15" s="82"/>
    </row>
    <row r="16" spans="1:13">
      <c r="A16" s="1049">
        <v>1</v>
      </c>
      <c r="B16" s="82" t="s">
        <v>2717</v>
      </c>
      <c r="C16" s="952"/>
      <c r="D16" s="838"/>
      <c r="E16" s="693"/>
      <c r="F16" s="82"/>
      <c r="G16" s="82"/>
      <c r="H16" s="82"/>
      <c r="I16" s="82"/>
      <c r="J16" s="82"/>
      <c r="K16" s="82"/>
      <c r="L16" s="82"/>
      <c r="M16" s="82"/>
    </row>
    <row r="17" spans="1:16">
      <c r="A17" s="1049">
        <v>2</v>
      </c>
      <c r="B17" s="136"/>
      <c r="C17" s="931"/>
      <c r="D17" s="931"/>
      <c r="E17" s="1138"/>
      <c r="F17" s="82"/>
      <c r="G17" s="82"/>
      <c r="H17" s="82"/>
      <c r="I17" s="82"/>
      <c r="J17" s="82"/>
      <c r="K17" s="82"/>
      <c r="L17" s="82"/>
      <c r="M17" s="82"/>
    </row>
    <row r="18" spans="1:16">
      <c r="A18" s="1049">
        <v>3</v>
      </c>
      <c r="B18" s="82"/>
      <c r="C18" s="931"/>
      <c r="D18" s="931"/>
      <c r="E18" s="1136"/>
      <c r="F18" s="82"/>
      <c r="G18" s="82"/>
      <c r="H18" s="82"/>
      <c r="I18" s="82"/>
      <c r="J18" s="82"/>
      <c r="K18" s="82"/>
      <c r="L18" s="82"/>
      <c r="M18" s="82"/>
    </row>
    <row r="19" spans="1:16">
      <c r="A19" s="1049">
        <v>4</v>
      </c>
      <c r="B19" s="82"/>
      <c r="C19" s="931"/>
      <c r="D19" s="931"/>
      <c r="E19" s="1136"/>
      <c r="F19" s="82"/>
      <c r="G19" s="82"/>
      <c r="H19" s="82"/>
      <c r="I19" s="82"/>
      <c r="J19" s="82"/>
      <c r="K19" s="82"/>
      <c r="L19" s="82"/>
      <c r="M19" s="82"/>
    </row>
    <row r="20" spans="1:16">
      <c r="A20" s="1049">
        <v>5</v>
      </c>
      <c r="B20" s="82"/>
      <c r="C20" s="931"/>
      <c r="D20" s="931"/>
      <c r="E20" s="1136"/>
      <c r="F20" s="82"/>
      <c r="G20" s="82"/>
      <c r="H20" s="82"/>
      <c r="I20" s="82"/>
      <c r="J20" s="82"/>
      <c r="K20" s="82"/>
      <c r="L20" s="82"/>
      <c r="M20" s="82"/>
    </row>
    <row r="21" spans="1:16">
      <c r="A21" s="1049">
        <v>6</v>
      </c>
      <c r="B21" s="82"/>
      <c r="C21" s="931"/>
      <c r="D21" s="931"/>
      <c r="E21" s="1136"/>
      <c r="F21" s="82"/>
      <c r="G21" s="82"/>
      <c r="H21" s="82"/>
      <c r="I21" s="82"/>
      <c r="J21" s="82"/>
      <c r="K21" s="82"/>
      <c r="L21" s="82"/>
      <c r="M21" s="82"/>
    </row>
    <row r="22" spans="1:16">
      <c r="A22" s="1049">
        <v>8</v>
      </c>
      <c r="B22" s="82"/>
      <c r="C22" s="931"/>
      <c r="D22" s="931"/>
      <c r="E22" s="1136"/>
      <c r="F22" s="82"/>
      <c r="G22" s="82"/>
      <c r="H22" s="82"/>
      <c r="I22" s="82"/>
      <c r="J22" s="82"/>
      <c r="K22" s="82"/>
      <c r="L22" s="82"/>
      <c r="M22" s="82"/>
    </row>
    <row r="23" spans="1:16">
      <c r="A23" s="1049">
        <v>9</v>
      </c>
      <c r="B23" s="82"/>
      <c r="C23" s="931"/>
      <c r="D23" s="931"/>
      <c r="E23" s="1136"/>
      <c r="F23" s="82"/>
      <c r="G23" s="82"/>
      <c r="H23" s="82"/>
      <c r="I23" s="82"/>
      <c r="J23" s="82"/>
      <c r="K23" s="82"/>
      <c r="L23" s="82"/>
      <c r="M23" s="82"/>
    </row>
    <row r="24" spans="1:16">
      <c r="A24" s="1049">
        <v>10</v>
      </c>
      <c r="B24" s="82"/>
      <c r="C24" s="931"/>
      <c r="D24" s="931"/>
      <c r="E24" s="1136"/>
      <c r="F24" s="82"/>
      <c r="G24" s="82"/>
      <c r="H24" s="82"/>
      <c r="I24" s="82"/>
      <c r="J24" s="82"/>
      <c r="K24" s="82"/>
      <c r="L24" s="82"/>
      <c r="M24" s="82"/>
    </row>
    <row r="25" spans="1:16">
      <c r="A25" s="1049">
        <v>11</v>
      </c>
      <c r="B25" s="82"/>
      <c r="C25" s="931"/>
      <c r="D25" s="931"/>
      <c r="E25" s="1136"/>
      <c r="F25" s="82"/>
      <c r="G25" s="82"/>
      <c r="H25" s="82"/>
      <c r="I25" s="82"/>
      <c r="J25" s="82"/>
      <c r="K25" s="82"/>
      <c r="L25" s="82"/>
      <c r="M25" s="82"/>
    </row>
    <row r="26" spans="1:16">
      <c r="A26" s="1049">
        <v>12</v>
      </c>
      <c r="B26" s="82"/>
      <c r="C26" s="931"/>
      <c r="D26" s="931"/>
      <c r="E26" s="1136"/>
      <c r="F26" s="82"/>
      <c r="G26" s="82"/>
      <c r="H26" s="82"/>
      <c r="I26" s="82"/>
      <c r="J26" s="82"/>
      <c r="K26" s="82"/>
      <c r="L26" s="82"/>
      <c r="M26" s="82"/>
    </row>
    <row r="27" spans="1:16">
      <c r="A27" s="1049">
        <v>13</v>
      </c>
      <c r="B27" s="82"/>
      <c r="C27" s="931"/>
      <c r="D27" s="931"/>
      <c r="E27" s="1136"/>
      <c r="F27" s="82"/>
      <c r="G27" s="82"/>
      <c r="H27" s="82"/>
      <c r="I27" s="82"/>
      <c r="J27" s="82"/>
      <c r="K27" s="82"/>
      <c r="L27" s="82"/>
      <c r="M27" s="82"/>
    </row>
    <row r="28" spans="1:16">
      <c r="A28" s="1049">
        <v>14</v>
      </c>
      <c r="B28" s="82"/>
      <c r="C28" s="931"/>
      <c r="D28" s="931"/>
      <c r="E28" s="1136"/>
      <c r="F28" s="82"/>
      <c r="G28" s="82"/>
      <c r="H28" s="82"/>
      <c r="I28" s="82"/>
      <c r="J28" s="82"/>
      <c r="K28" s="82"/>
      <c r="L28" s="82"/>
      <c r="M28" s="82"/>
    </row>
    <row r="29" spans="1:16">
      <c r="A29" s="1049">
        <v>15</v>
      </c>
      <c r="B29" s="82"/>
      <c r="C29" s="931"/>
      <c r="D29" s="931"/>
      <c r="E29" s="1136"/>
      <c r="F29" s="607"/>
      <c r="G29" s="607"/>
      <c r="H29" s="607"/>
      <c r="I29" s="607"/>
      <c r="J29" s="607"/>
      <c r="K29" s="607"/>
      <c r="L29" s="607"/>
      <c r="M29" s="607"/>
      <c r="N29" s="607"/>
      <c r="O29" s="607"/>
      <c r="P29" s="607"/>
    </row>
    <row r="30" spans="1:16">
      <c r="A30" s="1049">
        <v>16</v>
      </c>
      <c r="B30" s="82"/>
      <c r="C30" s="931"/>
      <c r="D30" s="931"/>
      <c r="E30" s="1136"/>
      <c r="F30" s="607"/>
      <c r="G30" s="607"/>
      <c r="H30" s="607"/>
      <c r="I30" s="607"/>
      <c r="J30" s="607"/>
      <c r="K30" s="607"/>
      <c r="L30" s="607"/>
      <c r="M30" s="607"/>
      <c r="N30" s="607"/>
      <c r="O30" s="607"/>
      <c r="P30" s="607"/>
    </row>
    <row r="31" spans="1:16">
      <c r="A31" s="1049">
        <v>17</v>
      </c>
      <c r="B31" s="82"/>
      <c r="C31" s="931"/>
      <c r="D31" s="931"/>
      <c r="E31" s="1136"/>
      <c r="F31" s="607"/>
      <c r="G31" s="607"/>
      <c r="H31" s="607"/>
      <c r="I31" s="607"/>
      <c r="J31" s="607"/>
      <c r="K31" s="607"/>
      <c r="L31" s="607"/>
      <c r="M31" s="607"/>
      <c r="N31" s="607"/>
      <c r="O31" s="607"/>
      <c r="P31" s="607"/>
    </row>
    <row r="32" spans="1:16">
      <c r="A32" s="1049">
        <v>18</v>
      </c>
      <c r="B32" s="82"/>
      <c r="C32" s="931"/>
      <c r="D32" s="931"/>
      <c r="E32" s="1136"/>
      <c r="F32" s="82"/>
      <c r="G32" s="82"/>
      <c r="H32" s="82"/>
      <c r="I32" s="82"/>
      <c r="J32" s="82"/>
      <c r="K32" s="82"/>
      <c r="L32" s="82"/>
      <c r="M32" s="82"/>
    </row>
    <row r="33" spans="1:13">
      <c r="A33" s="1049">
        <v>19</v>
      </c>
      <c r="B33" s="82"/>
      <c r="C33" s="931"/>
      <c r="D33" s="931"/>
      <c r="E33" s="1136"/>
      <c r="F33" s="82"/>
      <c r="G33" s="82"/>
      <c r="H33" s="82"/>
      <c r="I33" s="82"/>
      <c r="J33" s="82"/>
      <c r="K33" s="82"/>
      <c r="L33" s="82"/>
      <c r="M33" s="82"/>
    </row>
    <row r="34" spans="1:13">
      <c r="A34" s="1049">
        <v>20</v>
      </c>
      <c r="B34" s="82"/>
      <c r="C34" s="931"/>
      <c r="D34" s="931"/>
      <c r="E34" s="1136"/>
      <c r="F34" s="82"/>
      <c r="G34" s="82"/>
      <c r="H34" s="82"/>
      <c r="I34" s="82"/>
      <c r="J34" s="82"/>
      <c r="K34" s="82"/>
      <c r="L34" s="82"/>
      <c r="M34" s="82"/>
    </row>
    <row r="35" spans="1:13">
      <c r="A35" s="1049">
        <v>21</v>
      </c>
      <c r="B35" s="82" t="s">
        <v>2718</v>
      </c>
      <c r="C35" s="961"/>
      <c r="D35" s="957"/>
      <c r="E35" s="1135"/>
      <c r="F35" s="82"/>
      <c r="G35" s="82"/>
      <c r="H35" s="82"/>
      <c r="I35" s="82"/>
      <c r="J35" s="82"/>
      <c r="K35" s="82"/>
      <c r="L35" s="82"/>
      <c r="M35" s="82"/>
    </row>
    <row r="36" spans="1:13">
      <c r="A36" s="1049">
        <v>22</v>
      </c>
      <c r="B36" s="82"/>
      <c r="C36" s="931"/>
      <c r="D36" s="931"/>
      <c r="E36" s="1136"/>
      <c r="F36" s="82"/>
      <c r="G36" s="82"/>
      <c r="H36" s="82"/>
      <c r="I36" s="82"/>
      <c r="J36" s="82"/>
      <c r="K36" s="82"/>
      <c r="L36" s="82"/>
      <c r="M36" s="82"/>
    </row>
    <row r="37" spans="1:13">
      <c r="A37" s="1049">
        <v>23</v>
      </c>
      <c r="B37" s="82" t="s">
        <v>2029</v>
      </c>
      <c r="C37" s="931"/>
      <c r="D37" s="931"/>
      <c r="E37" s="1136"/>
      <c r="F37" s="82"/>
      <c r="G37" s="82"/>
      <c r="H37" s="82"/>
      <c r="I37" s="82"/>
      <c r="J37" s="82"/>
      <c r="K37" s="82"/>
      <c r="L37" s="82"/>
      <c r="M37" s="82"/>
    </row>
    <row r="38" spans="1:13">
      <c r="A38" s="1049">
        <v>24</v>
      </c>
      <c r="B38" s="82" t="s">
        <v>2029</v>
      </c>
      <c r="C38" s="931"/>
      <c r="D38" s="931"/>
      <c r="E38" s="1136"/>
      <c r="F38" s="82"/>
      <c r="G38" s="82"/>
      <c r="H38" s="82"/>
      <c r="I38" s="82"/>
      <c r="J38" s="82"/>
      <c r="K38" s="82"/>
      <c r="L38" s="82"/>
      <c r="M38" s="82"/>
    </row>
    <row r="39" spans="1:13">
      <c r="A39" s="1049">
        <v>25</v>
      </c>
      <c r="B39" s="82" t="s">
        <v>2029</v>
      </c>
      <c r="C39" s="931" t="s">
        <v>2029</v>
      </c>
      <c r="D39" s="931" t="s">
        <v>2029</v>
      </c>
      <c r="E39" s="1136" t="s">
        <v>2029</v>
      </c>
      <c r="F39" s="82"/>
      <c r="G39" s="82"/>
      <c r="H39" s="82"/>
      <c r="I39" s="82"/>
      <c r="J39" s="82"/>
      <c r="K39" s="82"/>
      <c r="L39" s="82"/>
      <c r="M39" s="82"/>
    </row>
    <row r="40" spans="1:13">
      <c r="A40" s="1049">
        <v>26</v>
      </c>
      <c r="B40" s="82"/>
      <c r="C40" s="931"/>
      <c r="D40" s="931"/>
      <c r="E40" s="1136"/>
      <c r="F40" s="82"/>
      <c r="G40" s="82"/>
      <c r="H40" s="82"/>
      <c r="I40" s="82"/>
      <c r="J40" s="82"/>
      <c r="K40" s="82"/>
      <c r="L40" s="82"/>
      <c r="M40" s="82"/>
    </row>
    <row r="41" spans="1:13">
      <c r="A41" s="1049">
        <v>27</v>
      </c>
      <c r="B41" s="82"/>
      <c r="C41" s="931"/>
      <c r="D41" s="931"/>
      <c r="E41" s="1136"/>
      <c r="F41" s="82"/>
      <c r="G41" s="82"/>
      <c r="H41" s="82"/>
      <c r="I41" s="82"/>
      <c r="J41" s="82"/>
      <c r="K41" s="82"/>
      <c r="L41" s="82"/>
      <c r="M41" s="82"/>
    </row>
    <row r="42" spans="1:13">
      <c r="A42" s="1049">
        <v>28</v>
      </c>
      <c r="B42" s="82"/>
      <c r="C42" s="931"/>
      <c r="D42" s="931"/>
      <c r="E42" s="1136"/>
      <c r="F42" s="82"/>
      <c r="G42" s="82"/>
      <c r="H42" s="82"/>
      <c r="I42" s="82"/>
      <c r="J42" s="82"/>
      <c r="K42" s="82"/>
      <c r="L42" s="82"/>
      <c r="M42" s="82"/>
    </row>
    <row r="43" spans="1:13">
      <c r="A43" s="1049">
        <v>29</v>
      </c>
      <c r="B43" s="82"/>
      <c r="C43" s="931"/>
      <c r="D43" s="931"/>
      <c r="E43" s="1136"/>
      <c r="F43" s="82"/>
      <c r="G43" s="82"/>
      <c r="H43" s="82"/>
      <c r="I43" s="82"/>
      <c r="J43" s="82"/>
      <c r="K43" s="82"/>
      <c r="L43" s="82"/>
      <c r="M43" s="82"/>
    </row>
    <row r="44" spans="1:13">
      <c r="A44" s="1049">
        <v>30</v>
      </c>
      <c r="B44" s="82"/>
      <c r="C44" s="931"/>
      <c r="D44" s="931"/>
      <c r="E44" s="1136"/>
      <c r="F44" s="82"/>
      <c r="G44" s="82"/>
      <c r="H44" s="82"/>
      <c r="I44" s="82"/>
      <c r="J44" s="82"/>
      <c r="K44" s="82"/>
      <c r="L44" s="82"/>
      <c r="M44" s="82"/>
    </row>
    <row r="45" spans="1:13">
      <c r="A45" s="1049">
        <v>31</v>
      </c>
      <c r="B45" s="82"/>
      <c r="C45" s="931"/>
      <c r="D45" s="931"/>
      <c r="E45" s="1136"/>
      <c r="F45" s="82"/>
      <c r="G45" s="82"/>
      <c r="H45" s="82"/>
      <c r="I45" s="82"/>
      <c r="J45" s="82"/>
      <c r="K45" s="82"/>
      <c r="L45" s="82"/>
      <c r="M45" s="82"/>
    </row>
    <row r="46" spans="1:13">
      <c r="A46" s="1049">
        <v>32</v>
      </c>
      <c r="B46" s="82"/>
      <c r="C46" s="931"/>
      <c r="D46" s="931"/>
      <c r="E46" s="1136"/>
      <c r="F46" s="82"/>
      <c r="G46" s="82"/>
      <c r="H46" s="82"/>
      <c r="I46" s="82"/>
      <c r="J46" s="82"/>
      <c r="K46" s="82"/>
      <c r="L46" s="82"/>
      <c r="M46" s="82"/>
    </row>
    <row r="47" spans="1:13">
      <c r="A47" s="1049">
        <v>33</v>
      </c>
      <c r="B47" s="82"/>
      <c r="C47" s="931"/>
      <c r="D47" s="931"/>
      <c r="E47" s="1136"/>
      <c r="F47" s="82"/>
      <c r="G47" s="82"/>
      <c r="H47" s="82"/>
      <c r="I47" s="82"/>
      <c r="J47" s="82"/>
      <c r="K47" s="82"/>
      <c r="L47" s="82"/>
      <c r="M47" s="82"/>
    </row>
    <row r="48" spans="1:13">
      <c r="A48" s="1049">
        <v>34</v>
      </c>
      <c r="B48" s="82"/>
      <c r="C48" s="931"/>
      <c r="D48" s="931"/>
      <c r="E48" s="1136"/>
      <c r="F48" s="82"/>
      <c r="G48" s="82"/>
      <c r="H48" s="82"/>
      <c r="I48" s="82"/>
      <c r="J48" s="82"/>
      <c r="K48" s="82"/>
      <c r="L48" s="82"/>
      <c r="M48" s="82"/>
    </row>
    <row r="49" spans="1:13">
      <c r="A49" s="1049">
        <v>35</v>
      </c>
      <c r="B49" s="82"/>
      <c r="C49" s="931"/>
      <c r="D49" s="931"/>
      <c r="E49" s="1136"/>
      <c r="F49" s="82"/>
      <c r="G49" s="82"/>
      <c r="H49" s="82"/>
      <c r="I49" s="82"/>
      <c r="J49" s="82"/>
      <c r="K49" s="82"/>
      <c r="L49" s="82"/>
      <c r="M49" s="82"/>
    </row>
    <row r="50" spans="1:13">
      <c r="A50" s="1049">
        <v>36</v>
      </c>
      <c r="B50" s="82"/>
      <c r="C50" s="931"/>
      <c r="D50" s="931"/>
      <c r="E50" s="1136"/>
      <c r="F50" s="82"/>
      <c r="G50" s="82"/>
      <c r="H50" s="82"/>
      <c r="I50" s="82"/>
      <c r="J50" s="82"/>
      <c r="K50" s="82"/>
      <c r="L50" s="82"/>
      <c r="M50" s="82"/>
    </row>
    <row r="51" spans="1:13">
      <c r="A51" s="1049">
        <v>37</v>
      </c>
      <c r="B51" s="82"/>
      <c r="C51" s="931"/>
      <c r="D51" s="931"/>
      <c r="E51" s="1136"/>
      <c r="F51" s="82"/>
      <c r="G51" s="82"/>
      <c r="H51" s="82"/>
      <c r="I51" s="82"/>
      <c r="J51" s="82"/>
      <c r="K51" s="82"/>
      <c r="L51" s="82"/>
      <c r="M51" s="82"/>
    </row>
    <row r="52" spans="1:13">
      <c r="A52" s="1049">
        <v>38</v>
      </c>
      <c r="B52" s="82"/>
      <c r="C52" s="931"/>
      <c r="D52" s="931"/>
      <c r="E52" s="1136"/>
      <c r="F52" s="82"/>
      <c r="G52" s="82"/>
      <c r="H52" s="82"/>
      <c r="I52" s="82"/>
      <c r="J52" s="82"/>
      <c r="K52" s="82"/>
      <c r="L52" s="82"/>
      <c r="M52" s="82"/>
    </row>
    <row r="53" spans="1:13">
      <c r="A53" s="1049">
        <v>39</v>
      </c>
      <c r="B53" s="82"/>
      <c r="C53" s="931"/>
      <c r="D53" s="931"/>
      <c r="E53" s="1136"/>
      <c r="F53" s="82"/>
      <c r="G53" s="82"/>
      <c r="H53" s="82"/>
      <c r="I53" s="82"/>
      <c r="J53" s="82"/>
      <c r="K53" s="82"/>
      <c r="L53" s="82"/>
      <c r="M53" s="82"/>
    </row>
    <row r="54" spans="1:13">
      <c r="A54" s="1049">
        <v>40</v>
      </c>
      <c r="B54" s="82"/>
      <c r="C54" s="931"/>
      <c r="D54" s="931"/>
      <c r="E54" s="1136"/>
      <c r="F54" s="82"/>
      <c r="G54" s="82"/>
      <c r="H54" s="82"/>
      <c r="I54" s="82"/>
      <c r="J54" s="82"/>
      <c r="K54" s="82"/>
      <c r="L54" s="82"/>
      <c r="M54" s="82"/>
    </row>
    <row r="55" spans="1:13">
      <c r="A55" s="1049">
        <v>41</v>
      </c>
      <c r="B55" s="82"/>
      <c r="C55" s="931"/>
      <c r="D55" s="931"/>
      <c r="E55" s="1136"/>
      <c r="F55" s="82"/>
      <c r="G55" s="82"/>
      <c r="H55" s="82"/>
      <c r="I55" s="82"/>
      <c r="J55" s="82"/>
      <c r="K55" s="82"/>
      <c r="L55" s="82"/>
      <c r="M55" s="82"/>
    </row>
    <row r="56" spans="1:13">
      <c r="A56" s="1049">
        <v>42</v>
      </c>
      <c r="B56" s="82"/>
      <c r="C56" s="931"/>
      <c r="D56" s="931"/>
      <c r="E56" s="1136"/>
      <c r="F56" s="82"/>
      <c r="G56" s="82"/>
      <c r="H56" s="82"/>
      <c r="I56" s="82"/>
      <c r="J56" s="82"/>
      <c r="K56" s="82"/>
      <c r="L56" s="82"/>
      <c r="M56" s="82"/>
    </row>
    <row r="57" spans="1:13">
      <c r="A57" s="1049">
        <v>43</v>
      </c>
      <c r="B57" s="82"/>
      <c r="C57" s="931"/>
      <c r="D57" s="931"/>
      <c r="E57" s="1136"/>
      <c r="F57" s="82"/>
      <c r="G57" s="82"/>
      <c r="H57" s="82"/>
      <c r="I57" s="82"/>
      <c r="J57" s="82"/>
      <c r="K57" s="82"/>
      <c r="L57" s="82"/>
      <c r="M57" s="82"/>
    </row>
    <row r="58" spans="1:13">
      <c r="A58" s="1049">
        <v>44</v>
      </c>
      <c r="B58" s="82"/>
      <c r="C58" s="931"/>
      <c r="D58" s="931"/>
      <c r="E58" s="1136"/>
      <c r="F58" s="82"/>
      <c r="G58" s="82"/>
      <c r="H58" s="82"/>
      <c r="I58" s="82"/>
      <c r="J58" s="82"/>
      <c r="K58" s="82"/>
      <c r="L58" s="82"/>
      <c r="M58" s="82"/>
    </row>
    <row r="59" spans="1:13">
      <c r="A59" s="1049">
        <v>45</v>
      </c>
      <c r="B59" s="82"/>
      <c r="C59" s="931"/>
      <c r="D59" s="931"/>
      <c r="E59" s="1136"/>
      <c r="F59" s="82"/>
      <c r="G59" s="82"/>
      <c r="H59" s="82"/>
      <c r="I59" s="82"/>
      <c r="J59" s="82"/>
      <c r="K59" s="82"/>
      <c r="L59" s="82"/>
      <c r="M59" s="82"/>
    </row>
    <row r="60" spans="1:13">
      <c r="A60" s="1049">
        <v>46</v>
      </c>
      <c r="B60" s="838"/>
      <c r="C60" s="952"/>
      <c r="D60" s="952"/>
      <c r="E60" s="1130"/>
      <c r="F60" s="82"/>
      <c r="G60" s="82"/>
      <c r="H60" s="82"/>
      <c r="I60" s="82"/>
      <c r="J60" s="82"/>
      <c r="K60" s="82"/>
      <c r="L60" s="82"/>
      <c r="M60" s="82"/>
    </row>
    <row r="61" spans="1:13" ht="15.75" thickBot="1">
      <c r="A61" s="1051">
        <v>47</v>
      </c>
      <c r="B61" s="2065" t="s">
        <v>2846</v>
      </c>
      <c r="C61" s="1163"/>
      <c r="D61" s="611"/>
      <c r="E61" s="1150">
        <v>0</v>
      </c>
      <c r="F61" s="82"/>
      <c r="G61" s="82"/>
      <c r="H61" s="82"/>
      <c r="I61" s="82"/>
      <c r="J61" s="82"/>
      <c r="K61" s="82"/>
      <c r="L61" s="82"/>
      <c r="M61" s="82"/>
    </row>
    <row r="62" spans="1:13">
      <c r="A62" s="82"/>
      <c r="B62" s="82"/>
      <c r="C62" s="82"/>
      <c r="D62" s="82"/>
      <c r="E62" s="82"/>
      <c r="F62" s="82"/>
      <c r="G62" s="82"/>
      <c r="H62" s="82"/>
      <c r="I62" s="82"/>
      <c r="J62" s="82"/>
      <c r="K62" s="82"/>
      <c r="L62" s="82"/>
      <c r="M62" s="82"/>
    </row>
    <row r="63" spans="1:13">
      <c r="A63" s="82" t="s">
        <v>1425</v>
      </c>
      <c r="B63" s="82"/>
      <c r="C63" s="82"/>
      <c r="D63" s="82"/>
      <c r="E63" s="844" t="s">
        <v>1426</v>
      </c>
      <c r="F63" s="82"/>
      <c r="G63" s="82"/>
      <c r="H63" s="82"/>
      <c r="I63" s="82"/>
      <c r="J63" s="82"/>
      <c r="K63" s="82"/>
      <c r="L63" s="82"/>
      <c r="M63" s="82"/>
    </row>
    <row r="64" spans="1:13">
      <c r="A64" s="607" t="s">
        <v>1427</v>
      </c>
      <c r="B64" s="607"/>
      <c r="C64" s="607"/>
      <c r="D64" s="607"/>
      <c r="E64" s="607"/>
      <c r="F64" s="82"/>
      <c r="G64" s="82"/>
      <c r="H64" s="82"/>
      <c r="I64" s="82"/>
      <c r="J64" s="82"/>
      <c r="K64" s="82"/>
      <c r="L64" s="82"/>
      <c r="M64" s="82"/>
    </row>
    <row r="65" spans="1:13">
      <c r="A65" s="82"/>
      <c r="B65" s="82"/>
      <c r="C65" s="82"/>
      <c r="D65" s="82"/>
      <c r="E65" s="82"/>
      <c r="F65" s="82"/>
      <c r="G65" s="82"/>
      <c r="H65" s="82"/>
      <c r="I65" s="82"/>
      <c r="J65" s="82"/>
      <c r="K65" s="82"/>
      <c r="L65" s="82"/>
      <c r="M65" s="82"/>
    </row>
    <row r="66" spans="1:13">
      <c r="A66" s="82"/>
      <c r="B66" s="82"/>
      <c r="C66" s="82"/>
      <c r="D66" s="82"/>
      <c r="E66" s="82"/>
      <c r="F66" s="82"/>
      <c r="G66" s="82"/>
      <c r="H66" s="82"/>
      <c r="I66" s="82"/>
      <c r="J66" s="82"/>
      <c r="K66" s="82"/>
      <c r="L66" s="82"/>
      <c r="M66" s="82"/>
    </row>
    <row r="67" spans="1:13">
      <c r="A67" s="82"/>
      <c r="B67" s="82"/>
      <c r="C67" s="82"/>
      <c r="D67" s="82"/>
      <c r="E67" s="82"/>
      <c r="F67" s="82"/>
      <c r="G67" s="82"/>
      <c r="H67" s="82"/>
      <c r="I67" s="82"/>
      <c r="J67" s="82"/>
      <c r="K67" s="82"/>
      <c r="L67" s="82"/>
      <c r="M67" s="82"/>
    </row>
    <row r="68" spans="1:13">
      <c r="A68" s="82"/>
      <c r="B68" s="82"/>
      <c r="C68" s="82"/>
      <c r="D68" s="82"/>
      <c r="E68" s="82"/>
      <c r="F68" s="82"/>
      <c r="G68" s="82"/>
      <c r="H68" s="82"/>
      <c r="I68" s="82"/>
      <c r="J68" s="82"/>
      <c r="K68" s="82"/>
      <c r="L68" s="82"/>
      <c r="M68" s="82"/>
    </row>
    <row r="69" spans="1:13">
      <c r="A69" s="82"/>
      <c r="B69" s="82"/>
      <c r="C69" s="82"/>
      <c r="D69" s="82"/>
      <c r="E69" s="82"/>
      <c r="F69" s="82"/>
      <c r="G69" s="82"/>
      <c r="H69" s="82"/>
      <c r="I69" s="82"/>
      <c r="J69" s="82"/>
      <c r="K69" s="82"/>
      <c r="L69" s="82"/>
      <c r="M69" s="82"/>
    </row>
    <row r="70" spans="1:13">
      <c r="A70" s="82"/>
      <c r="B70" s="82"/>
      <c r="C70" s="82"/>
      <c r="D70" s="82"/>
      <c r="E70" s="82"/>
      <c r="F70" s="82"/>
      <c r="G70" s="82"/>
      <c r="H70" s="82"/>
      <c r="I70" s="82"/>
      <c r="J70" s="82"/>
      <c r="K70" s="82"/>
      <c r="L70" s="82"/>
      <c r="M70" s="82"/>
    </row>
    <row r="71" spans="1:13">
      <c r="A71" s="82"/>
      <c r="B71" s="512"/>
      <c r="C71" s="82"/>
      <c r="D71" s="82"/>
      <c r="E71" s="82"/>
      <c r="F71" s="82"/>
      <c r="G71" s="82"/>
      <c r="H71" s="82"/>
      <c r="I71" s="82"/>
      <c r="J71" s="82"/>
      <c r="K71" s="82"/>
      <c r="L71" s="82"/>
      <c r="M71" s="82"/>
    </row>
    <row r="72" spans="1:13">
      <c r="A72" s="82"/>
      <c r="B72" s="512"/>
      <c r="C72" s="82"/>
      <c r="D72" s="82"/>
      <c r="E72" s="82"/>
      <c r="F72" s="82"/>
      <c r="G72" s="82"/>
      <c r="H72" s="82"/>
      <c r="I72" s="82"/>
      <c r="J72" s="82"/>
      <c r="K72" s="82"/>
      <c r="L72" s="82"/>
      <c r="M72" s="82"/>
    </row>
    <row r="73" spans="1:13">
      <c r="A73" s="82"/>
      <c r="B73" s="512"/>
      <c r="C73" s="82"/>
      <c r="D73" s="82"/>
      <c r="E73" s="82"/>
      <c r="F73" s="82"/>
      <c r="G73" s="82"/>
      <c r="H73" s="82"/>
      <c r="I73" s="82"/>
      <c r="J73" s="82"/>
      <c r="K73" s="82"/>
      <c r="L73" s="82"/>
      <c r="M73" s="82"/>
    </row>
    <row r="74" spans="1:13">
      <c r="A74" s="82"/>
      <c r="B74" s="512"/>
      <c r="C74" s="82"/>
      <c r="D74" s="82"/>
      <c r="E74" s="82"/>
      <c r="F74" s="82"/>
      <c r="G74" s="82"/>
      <c r="H74" s="82"/>
      <c r="I74" s="82"/>
      <c r="J74" s="82"/>
      <c r="K74" s="82"/>
      <c r="L74" s="82"/>
      <c r="M74" s="82"/>
    </row>
    <row r="75" spans="1:13">
      <c r="A75" s="82"/>
      <c r="B75" s="512"/>
      <c r="C75" s="82"/>
      <c r="D75" s="82"/>
      <c r="E75" s="82"/>
      <c r="F75" s="82"/>
      <c r="G75" s="82"/>
      <c r="H75" s="82"/>
      <c r="I75" s="82"/>
      <c r="J75" s="82"/>
      <c r="K75" s="82"/>
      <c r="L75" s="82"/>
      <c r="M75" s="82"/>
    </row>
    <row r="76" spans="1:13">
      <c r="A76" s="82"/>
      <c r="B76" s="512"/>
      <c r="C76" s="82"/>
      <c r="D76" s="82"/>
      <c r="E76" s="82"/>
      <c r="F76" s="82"/>
      <c r="G76" s="82"/>
      <c r="H76" s="82"/>
      <c r="I76" s="82"/>
      <c r="J76" s="82"/>
      <c r="K76" s="82"/>
      <c r="L76" s="82"/>
      <c r="M76" s="82"/>
    </row>
    <row r="77" spans="1:13">
      <c r="A77" s="82"/>
      <c r="B77" s="512"/>
      <c r="C77" s="82"/>
      <c r="D77" s="82"/>
      <c r="E77" s="82"/>
      <c r="F77" s="82"/>
      <c r="G77" s="82"/>
      <c r="H77" s="82"/>
      <c r="I77" s="82"/>
      <c r="J77" s="82"/>
      <c r="K77" s="82"/>
      <c r="L77" s="82"/>
      <c r="M77" s="82"/>
    </row>
    <row r="78" spans="1:13">
      <c r="A78" s="82"/>
      <c r="B78" s="512"/>
      <c r="C78" s="82"/>
      <c r="D78" s="82"/>
      <c r="E78" s="82"/>
      <c r="F78" s="82"/>
      <c r="G78" s="82"/>
      <c r="H78" s="82"/>
      <c r="I78" s="82"/>
      <c r="J78" s="82"/>
      <c r="K78" s="82"/>
      <c r="L78" s="82"/>
      <c r="M78" s="82"/>
    </row>
    <row r="79" spans="1:13">
      <c r="A79" s="82"/>
      <c r="B79" s="512"/>
      <c r="C79" s="82"/>
      <c r="D79" s="82"/>
      <c r="E79" s="82"/>
      <c r="F79" s="82"/>
      <c r="G79" s="82"/>
      <c r="H79" s="82"/>
      <c r="I79" s="82"/>
      <c r="J79" s="82"/>
      <c r="K79" s="82"/>
      <c r="L79" s="82"/>
      <c r="M79" s="82"/>
    </row>
    <row r="80" spans="1:13">
      <c r="A80" s="82"/>
      <c r="B80" s="82"/>
      <c r="C80" s="82"/>
      <c r="D80" s="82"/>
      <c r="E80" s="82"/>
      <c r="F80" s="82"/>
      <c r="G80" s="82"/>
      <c r="H80" s="82"/>
      <c r="I80" s="82"/>
      <c r="J80" s="82"/>
      <c r="K80" s="82"/>
      <c r="L80" s="82"/>
      <c r="M80" s="82"/>
    </row>
    <row r="81" spans="1:13">
      <c r="A81" s="82"/>
      <c r="B81" s="82"/>
      <c r="C81" s="82"/>
      <c r="D81" s="82"/>
      <c r="E81" s="82"/>
      <c r="F81" s="82"/>
      <c r="G81" s="82"/>
      <c r="H81" s="82"/>
      <c r="I81" s="82"/>
      <c r="J81" s="82"/>
      <c r="K81" s="82"/>
      <c r="L81" s="82"/>
      <c r="M81" s="82"/>
    </row>
    <row r="82" spans="1:13">
      <c r="A82" s="82"/>
      <c r="B82" s="82"/>
      <c r="C82" s="82"/>
      <c r="D82" s="82"/>
      <c r="E82" s="82"/>
      <c r="F82" s="82"/>
      <c r="G82" s="82"/>
      <c r="H82" s="82"/>
      <c r="I82" s="82"/>
      <c r="J82" s="82"/>
      <c r="K82" s="82"/>
      <c r="L82" s="82"/>
      <c r="M82" s="82"/>
    </row>
    <row r="83" spans="1:13">
      <c r="A83" s="82"/>
      <c r="B83" s="82"/>
      <c r="C83" s="82"/>
      <c r="D83" s="82"/>
      <c r="E83" s="82"/>
      <c r="F83" s="82"/>
      <c r="G83" s="82"/>
      <c r="H83" s="82"/>
      <c r="I83" s="82"/>
      <c r="J83" s="82"/>
      <c r="K83" s="82"/>
      <c r="L83" s="82"/>
      <c r="M83" s="82"/>
    </row>
    <row r="84" spans="1:13">
      <c r="A84" s="82"/>
      <c r="B84" s="82"/>
      <c r="C84" s="82"/>
      <c r="D84" s="82"/>
      <c r="E84" s="82"/>
      <c r="F84" s="82"/>
      <c r="G84" s="82"/>
      <c r="H84" s="82"/>
      <c r="I84" s="82"/>
      <c r="J84" s="82"/>
      <c r="K84" s="82"/>
      <c r="L84" s="82"/>
      <c r="M84" s="82"/>
    </row>
    <row r="85" spans="1:13">
      <c r="A85" s="82"/>
      <c r="B85" s="82"/>
      <c r="C85" s="82"/>
      <c r="D85" s="82"/>
      <c r="E85" s="82"/>
      <c r="F85" s="82"/>
      <c r="G85" s="82"/>
      <c r="H85" s="82"/>
      <c r="I85" s="82"/>
      <c r="J85" s="82"/>
      <c r="K85" s="82"/>
      <c r="L85" s="82"/>
      <c r="M85" s="82"/>
    </row>
    <row r="86" spans="1:13">
      <c r="A86" s="82"/>
      <c r="B86" s="82"/>
      <c r="C86" s="82"/>
      <c r="D86" s="82"/>
      <c r="E86" s="82"/>
      <c r="F86" s="82"/>
      <c r="G86" s="82"/>
      <c r="H86" s="82"/>
      <c r="I86" s="82"/>
      <c r="J86" s="82"/>
      <c r="K86" s="82"/>
      <c r="L86" s="82"/>
      <c r="M86" s="82"/>
    </row>
    <row r="87" spans="1:13">
      <c r="A87" s="82"/>
      <c r="B87" s="82"/>
      <c r="C87" s="82"/>
      <c r="D87" s="82"/>
      <c r="E87" s="82"/>
      <c r="F87" s="82"/>
      <c r="G87" s="82"/>
      <c r="H87" s="82"/>
      <c r="I87" s="82"/>
      <c r="J87" s="82"/>
      <c r="K87" s="82"/>
      <c r="L87" s="82"/>
      <c r="M87" s="82"/>
    </row>
    <row r="88" spans="1:13">
      <c r="A88" s="82"/>
      <c r="B88" s="82"/>
      <c r="C88" s="82"/>
      <c r="D88" s="82"/>
      <c r="E88" s="82"/>
      <c r="F88" s="82"/>
      <c r="G88" s="82"/>
      <c r="H88" s="82"/>
      <c r="I88" s="82"/>
      <c r="J88" s="82"/>
      <c r="K88" s="82"/>
      <c r="L88" s="82"/>
      <c r="M88" s="82"/>
    </row>
    <row r="89" spans="1:13">
      <c r="A89" s="82"/>
      <c r="B89" s="82"/>
      <c r="C89" s="82"/>
      <c r="D89" s="82"/>
      <c r="E89" s="82"/>
      <c r="F89" s="82"/>
      <c r="G89" s="82"/>
      <c r="H89" s="82"/>
      <c r="I89" s="82"/>
      <c r="J89" s="82"/>
      <c r="K89" s="82"/>
      <c r="L89" s="82"/>
      <c r="M89" s="82"/>
    </row>
    <row r="90" spans="1:13">
      <c r="A90" s="82"/>
      <c r="B90" s="82"/>
      <c r="C90" s="82"/>
      <c r="D90" s="82"/>
      <c r="E90" s="82"/>
      <c r="F90" s="82"/>
      <c r="G90" s="82"/>
      <c r="H90" s="82"/>
      <c r="I90" s="82"/>
      <c r="J90" s="82"/>
      <c r="K90" s="82"/>
      <c r="L90" s="82"/>
    </row>
    <row r="91" spans="1:13">
      <c r="A91" s="82"/>
      <c r="B91" s="82"/>
      <c r="C91" s="82"/>
      <c r="D91" s="82"/>
      <c r="E91" s="82"/>
      <c r="F91" s="82"/>
      <c r="G91" s="82"/>
      <c r="H91" s="82"/>
      <c r="I91" s="82"/>
      <c r="J91" s="82"/>
      <c r="K91" s="82"/>
      <c r="L91" s="82"/>
    </row>
    <row r="92" spans="1:13">
      <c r="A92" s="82"/>
      <c r="B92" s="82"/>
      <c r="C92" s="82"/>
      <c r="D92" s="82"/>
      <c r="E92" s="82"/>
      <c r="F92" s="82"/>
      <c r="G92" s="82"/>
      <c r="H92" s="82"/>
      <c r="I92" s="82"/>
      <c r="J92" s="82"/>
      <c r="K92" s="82"/>
      <c r="L92" s="82"/>
    </row>
    <row r="93" spans="1:13">
      <c r="A93" s="82"/>
      <c r="B93" s="82"/>
      <c r="C93" s="82"/>
      <c r="D93" s="82"/>
      <c r="E93" s="82"/>
      <c r="F93" s="82"/>
      <c r="G93" s="82"/>
      <c r="H93" s="82"/>
      <c r="I93" s="82"/>
      <c r="J93" s="82"/>
      <c r="K93" s="82"/>
      <c r="L93" s="82"/>
    </row>
    <row r="94" spans="1:13">
      <c r="A94" s="82"/>
      <c r="B94" s="82"/>
      <c r="C94" s="82"/>
      <c r="D94" s="82"/>
      <c r="E94" s="82"/>
      <c r="F94" s="82"/>
      <c r="G94" s="82"/>
      <c r="H94" s="82"/>
      <c r="I94" s="82"/>
      <c r="J94" s="82"/>
      <c r="K94" s="82"/>
      <c r="L94" s="82"/>
    </row>
    <row r="95" spans="1:13">
      <c r="A95" s="82"/>
      <c r="B95" s="82"/>
      <c r="C95" s="82"/>
      <c r="D95" s="82"/>
      <c r="E95" s="82"/>
      <c r="F95" s="82"/>
      <c r="G95" s="82"/>
      <c r="H95" s="82"/>
      <c r="I95" s="82"/>
      <c r="J95" s="82"/>
      <c r="K95" s="82"/>
      <c r="L95" s="82"/>
    </row>
    <row r="96" spans="1:13">
      <c r="A96" s="82"/>
      <c r="B96" s="82"/>
      <c r="C96" s="82"/>
      <c r="D96" s="82"/>
      <c r="E96" s="82"/>
      <c r="F96" s="82"/>
      <c r="G96" s="82"/>
      <c r="H96" s="82"/>
      <c r="I96" s="82"/>
      <c r="J96" s="82"/>
      <c r="K96" s="82"/>
      <c r="L96" s="82"/>
    </row>
    <row r="97" spans="1:12">
      <c r="A97" s="82"/>
      <c r="B97" s="82"/>
      <c r="C97" s="82"/>
      <c r="D97" s="82"/>
      <c r="E97" s="82"/>
      <c r="F97" s="82"/>
      <c r="G97" s="82"/>
      <c r="H97" s="82"/>
      <c r="I97" s="82"/>
      <c r="J97" s="82"/>
      <c r="K97" s="82"/>
      <c r="L97" s="82"/>
    </row>
    <row r="98" spans="1:12">
      <c r="A98" s="82"/>
      <c r="B98" s="82"/>
      <c r="C98" s="82"/>
      <c r="D98" s="82"/>
      <c r="E98" s="82"/>
      <c r="F98" s="82"/>
      <c r="G98" s="82"/>
      <c r="H98" s="82"/>
      <c r="I98" s="82"/>
      <c r="J98" s="82"/>
      <c r="K98" s="82"/>
      <c r="L98" s="82"/>
    </row>
    <row r="99" spans="1:12">
      <c r="A99" s="82"/>
      <c r="B99" s="82"/>
      <c r="C99" s="82"/>
      <c r="D99" s="82"/>
      <c r="E99" s="82"/>
      <c r="F99" s="82"/>
      <c r="G99" s="82"/>
      <c r="H99" s="82"/>
      <c r="I99" s="82"/>
      <c r="J99" s="82"/>
      <c r="K99" s="82"/>
      <c r="L99" s="82"/>
    </row>
    <row r="100" spans="1:12">
      <c r="A100" s="82"/>
      <c r="B100" s="82"/>
      <c r="C100" s="82"/>
      <c r="D100" s="82"/>
      <c r="E100" s="82"/>
      <c r="F100" s="82"/>
      <c r="G100" s="82"/>
      <c r="H100" s="82"/>
      <c r="I100" s="82"/>
      <c r="J100" s="82"/>
      <c r="K100" s="82"/>
      <c r="L100" s="82"/>
    </row>
    <row r="101" spans="1:12">
      <c r="A101" s="82"/>
      <c r="B101" s="82"/>
      <c r="C101" s="82"/>
      <c r="D101" s="82"/>
      <c r="E101" s="82"/>
      <c r="F101" s="82"/>
      <c r="G101" s="82"/>
      <c r="H101" s="82"/>
      <c r="I101" s="82"/>
      <c r="J101" s="82"/>
      <c r="K101" s="82"/>
      <c r="L101" s="82"/>
    </row>
    <row r="102" spans="1:12">
      <c r="A102" s="82"/>
      <c r="B102" s="82"/>
      <c r="C102" s="82"/>
      <c r="D102" s="82"/>
      <c r="E102" s="82"/>
      <c r="F102" s="82"/>
      <c r="G102" s="82"/>
      <c r="H102" s="82"/>
      <c r="I102" s="82"/>
      <c r="J102" s="82"/>
      <c r="K102" s="82"/>
      <c r="L102" s="82"/>
    </row>
    <row r="103" spans="1:12">
      <c r="A103" s="82"/>
      <c r="B103" s="82"/>
      <c r="C103" s="82"/>
      <c r="D103" s="82"/>
      <c r="E103" s="82"/>
      <c r="F103" s="82"/>
      <c r="G103" s="82"/>
      <c r="H103" s="82"/>
      <c r="I103" s="82"/>
      <c r="J103" s="82"/>
      <c r="K103" s="82"/>
      <c r="L103" s="82"/>
    </row>
    <row r="104" spans="1:12">
      <c r="A104" s="82"/>
      <c r="B104" s="82"/>
      <c r="C104" s="82"/>
      <c r="D104" s="82"/>
      <c r="E104" s="82"/>
      <c r="F104" s="82"/>
      <c r="G104" s="82"/>
      <c r="H104" s="82"/>
      <c r="I104" s="82"/>
      <c r="J104" s="82"/>
      <c r="K104" s="82"/>
      <c r="L104" s="82"/>
    </row>
    <row r="105" spans="1:12">
      <c r="A105" s="82"/>
      <c r="B105" s="82"/>
      <c r="C105" s="82"/>
      <c r="D105" s="82"/>
      <c r="E105" s="82"/>
      <c r="F105" s="82"/>
      <c r="G105" s="82"/>
      <c r="H105" s="82"/>
      <c r="I105" s="82"/>
      <c r="J105" s="82"/>
      <c r="K105" s="82"/>
      <c r="L105" s="82"/>
    </row>
    <row r="106" spans="1:12">
      <c r="A106" s="82"/>
      <c r="B106" s="82"/>
      <c r="C106" s="82"/>
      <c r="D106" s="82"/>
      <c r="E106" s="82"/>
      <c r="F106" s="82"/>
      <c r="G106" s="82"/>
      <c r="H106" s="82"/>
      <c r="I106" s="82"/>
      <c r="J106" s="82"/>
      <c r="K106" s="82"/>
      <c r="L106" s="82"/>
    </row>
    <row r="107" spans="1:12">
      <c r="A107" s="82"/>
      <c r="B107" s="82"/>
      <c r="C107" s="82"/>
      <c r="D107" s="82"/>
      <c r="E107" s="82"/>
      <c r="F107" s="82"/>
      <c r="G107" s="82"/>
      <c r="H107" s="82"/>
      <c r="I107" s="82"/>
      <c r="J107" s="82"/>
      <c r="K107" s="82"/>
      <c r="L107" s="82"/>
    </row>
    <row r="108" spans="1:12">
      <c r="A108" s="82"/>
      <c r="B108" s="82"/>
      <c r="C108" s="82"/>
      <c r="D108" s="82"/>
      <c r="E108" s="82"/>
      <c r="F108" s="82"/>
      <c r="G108" s="82"/>
      <c r="H108" s="82"/>
      <c r="I108" s="82"/>
      <c r="J108" s="82"/>
      <c r="K108" s="82"/>
      <c r="L108" s="82"/>
    </row>
    <row r="109" spans="1:12">
      <c r="A109" s="82"/>
      <c r="B109" s="82"/>
      <c r="C109" s="82"/>
      <c r="D109" s="82"/>
      <c r="E109" s="82"/>
      <c r="F109" s="82"/>
      <c r="G109" s="82"/>
      <c r="H109" s="82"/>
      <c r="I109" s="82"/>
      <c r="J109" s="82"/>
      <c r="K109" s="82"/>
      <c r="L109" s="82"/>
    </row>
    <row r="110" spans="1:12">
      <c r="A110" s="82"/>
      <c r="B110" s="82"/>
      <c r="C110" s="82"/>
      <c r="D110" s="82"/>
      <c r="E110" s="82"/>
      <c r="F110" s="82"/>
      <c r="G110" s="82"/>
      <c r="H110" s="82"/>
      <c r="I110" s="82"/>
      <c r="J110" s="82"/>
      <c r="K110" s="82"/>
      <c r="L110" s="82"/>
    </row>
    <row r="111" spans="1:12">
      <c r="A111" s="82"/>
      <c r="B111" s="82"/>
      <c r="C111" s="82"/>
      <c r="D111" s="82"/>
      <c r="E111" s="82"/>
      <c r="F111" s="82"/>
      <c r="G111" s="82"/>
      <c r="H111" s="82"/>
      <c r="I111" s="82"/>
      <c r="J111" s="82"/>
      <c r="K111" s="82"/>
      <c r="L111" s="82"/>
    </row>
    <row r="112" spans="1:12">
      <c r="A112" s="82"/>
      <c r="B112" s="82"/>
      <c r="C112" s="82"/>
      <c r="D112" s="82"/>
      <c r="E112" s="82"/>
      <c r="F112" s="82"/>
      <c r="G112" s="82"/>
      <c r="H112" s="82"/>
      <c r="I112" s="82"/>
      <c r="J112" s="82"/>
      <c r="K112" s="82"/>
      <c r="L112" s="82"/>
    </row>
    <row r="113" spans="1:12">
      <c r="A113" s="82"/>
      <c r="B113" s="82"/>
      <c r="C113" s="82"/>
      <c r="D113" s="82"/>
      <c r="E113" s="82"/>
      <c r="F113" s="82"/>
      <c r="G113" s="82"/>
      <c r="H113" s="82"/>
      <c r="I113" s="82"/>
      <c r="J113" s="82"/>
      <c r="K113" s="82"/>
      <c r="L113" s="82"/>
    </row>
    <row r="114" spans="1:12">
      <c r="A114" s="82"/>
      <c r="B114" s="82"/>
      <c r="C114" s="82"/>
      <c r="D114" s="82"/>
      <c r="E114" s="82"/>
      <c r="F114" s="82"/>
      <c r="G114" s="82"/>
      <c r="H114" s="82"/>
      <c r="I114" s="82"/>
      <c r="J114" s="82"/>
      <c r="K114" s="82"/>
      <c r="L114" s="82"/>
    </row>
    <row r="115" spans="1:12">
      <c r="A115" s="82"/>
      <c r="B115" s="82"/>
      <c r="C115" s="82"/>
      <c r="D115" s="82"/>
      <c r="E115" s="82"/>
      <c r="F115" s="82"/>
      <c r="G115" s="82"/>
      <c r="H115" s="82"/>
      <c r="I115" s="82"/>
      <c r="J115" s="82"/>
      <c r="K115" s="82"/>
      <c r="L115" s="82"/>
    </row>
    <row r="116" spans="1:12">
      <c r="A116" s="82"/>
      <c r="B116" s="82"/>
      <c r="C116" s="82"/>
      <c r="D116" s="82"/>
      <c r="E116" s="82"/>
      <c r="F116" s="82"/>
      <c r="G116" s="82"/>
      <c r="H116" s="82"/>
      <c r="I116" s="82"/>
      <c r="J116" s="82"/>
      <c r="K116" s="82"/>
      <c r="L116" s="82"/>
    </row>
    <row r="117" spans="1:12">
      <c r="A117" s="82"/>
      <c r="B117" s="82"/>
      <c r="C117" s="82"/>
      <c r="D117" s="82"/>
      <c r="E117" s="82"/>
      <c r="F117" s="82"/>
      <c r="G117" s="82"/>
      <c r="H117" s="82"/>
      <c r="I117" s="82"/>
      <c r="J117" s="82"/>
      <c r="K117" s="82"/>
      <c r="L117" s="82"/>
    </row>
    <row r="118" spans="1:12">
      <c r="A118" s="82"/>
      <c r="B118" s="82"/>
      <c r="C118" s="82"/>
      <c r="D118" s="82"/>
      <c r="E118" s="82"/>
      <c r="F118" s="82"/>
      <c r="G118" s="82"/>
      <c r="H118" s="82"/>
      <c r="I118" s="82"/>
      <c r="J118" s="82"/>
      <c r="K118" s="82"/>
      <c r="L118" s="82"/>
    </row>
    <row r="119" spans="1:12">
      <c r="A119" s="82"/>
      <c r="B119" s="82"/>
      <c r="C119" s="82"/>
      <c r="D119" s="82"/>
      <c r="E119" s="82"/>
      <c r="F119" s="82"/>
      <c r="G119" s="82"/>
      <c r="H119" s="82"/>
      <c r="I119" s="82"/>
      <c r="J119" s="82"/>
      <c r="K119" s="82"/>
      <c r="L119" s="82"/>
    </row>
    <row r="120" spans="1:12">
      <c r="A120" s="82"/>
      <c r="B120" s="82"/>
      <c r="C120" s="82"/>
      <c r="D120" s="82"/>
      <c r="E120" s="82"/>
      <c r="F120" s="82"/>
      <c r="G120" s="82"/>
      <c r="H120" s="82"/>
      <c r="I120" s="82"/>
      <c r="J120" s="82"/>
      <c r="K120" s="82"/>
      <c r="L120" s="82"/>
    </row>
    <row r="121" spans="1:12">
      <c r="A121" s="82"/>
      <c r="B121" s="82"/>
      <c r="C121" s="82"/>
      <c r="D121" s="82"/>
      <c r="E121" s="82"/>
      <c r="F121" s="82"/>
      <c r="G121" s="82"/>
      <c r="H121" s="82"/>
      <c r="I121" s="82"/>
      <c r="J121" s="82"/>
      <c r="K121" s="82"/>
      <c r="L121" s="82"/>
    </row>
    <row r="122" spans="1:12">
      <c r="A122" s="82"/>
      <c r="B122" s="82"/>
      <c r="C122" s="82"/>
      <c r="D122" s="82"/>
      <c r="E122" s="82"/>
      <c r="F122" s="82"/>
      <c r="G122" s="82"/>
      <c r="H122" s="82"/>
      <c r="I122" s="82"/>
      <c r="J122" s="82"/>
      <c r="K122" s="82"/>
      <c r="L122" s="82"/>
    </row>
    <row r="123" spans="1:12">
      <c r="A123" s="82"/>
      <c r="B123" s="82"/>
      <c r="C123" s="82"/>
      <c r="D123" s="82"/>
      <c r="E123" s="82"/>
      <c r="F123" s="82"/>
      <c r="G123" s="82"/>
      <c r="H123" s="82"/>
      <c r="I123" s="82"/>
      <c r="J123" s="82"/>
      <c r="K123" s="82"/>
      <c r="L123" s="82"/>
    </row>
    <row r="124" spans="1:12">
      <c r="A124" s="82"/>
      <c r="B124" s="82"/>
      <c r="C124" s="82"/>
      <c r="D124" s="82"/>
      <c r="E124" s="82"/>
      <c r="F124" s="82"/>
      <c r="G124" s="82"/>
      <c r="H124" s="82"/>
      <c r="I124" s="82"/>
      <c r="J124" s="82"/>
      <c r="K124" s="82"/>
      <c r="L124" s="82"/>
    </row>
    <row r="125" spans="1:12">
      <c r="A125" s="82"/>
      <c r="B125" s="82"/>
      <c r="C125" s="82"/>
      <c r="D125" s="82"/>
      <c r="E125" s="82"/>
      <c r="F125" s="82"/>
      <c r="G125" s="82"/>
      <c r="H125" s="82"/>
      <c r="I125" s="82"/>
      <c r="J125" s="82"/>
      <c r="K125" s="82"/>
      <c r="L125" s="82"/>
    </row>
    <row r="126" spans="1:12">
      <c r="A126" s="82"/>
      <c r="B126" s="82"/>
      <c r="C126" s="82"/>
      <c r="D126" s="82"/>
      <c r="E126" s="82"/>
      <c r="F126" s="82"/>
      <c r="G126" s="82"/>
      <c r="H126" s="82"/>
      <c r="I126" s="82"/>
      <c r="J126" s="82"/>
      <c r="K126" s="82"/>
      <c r="L126" s="82"/>
    </row>
    <row r="127" spans="1:12">
      <c r="A127" s="82"/>
      <c r="B127" s="82"/>
      <c r="C127" s="82"/>
      <c r="D127" s="82"/>
      <c r="E127" s="82"/>
      <c r="F127" s="82"/>
      <c r="G127" s="82"/>
      <c r="H127" s="82"/>
      <c r="I127" s="82"/>
      <c r="J127" s="82"/>
      <c r="K127" s="82"/>
      <c r="L127" s="82"/>
    </row>
    <row r="128" spans="1:12">
      <c r="A128" s="82"/>
      <c r="B128" s="82"/>
      <c r="C128" s="82"/>
      <c r="D128" s="82"/>
      <c r="E128" s="82"/>
      <c r="F128" s="82"/>
      <c r="G128" s="82"/>
      <c r="H128" s="82"/>
      <c r="I128" s="82"/>
      <c r="J128" s="82"/>
      <c r="K128" s="82"/>
      <c r="L128" s="82"/>
    </row>
    <row r="129" spans="1:12">
      <c r="A129" s="82"/>
      <c r="B129" s="82"/>
      <c r="C129" s="82"/>
      <c r="D129" s="82"/>
      <c r="E129" s="82"/>
      <c r="F129" s="82"/>
      <c r="G129" s="82"/>
      <c r="H129" s="82"/>
      <c r="I129" s="82"/>
      <c r="J129" s="82"/>
      <c r="K129" s="82"/>
      <c r="L129" s="82"/>
    </row>
    <row r="130" spans="1:12">
      <c r="A130" s="82"/>
      <c r="B130" s="82"/>
      <c r="C130" s="82"/>
      <c r="D130" s="82"/>
      <c r="E130" s="82"/>
      <c r="F130" s="82"/>
      <c r="G130" s="82"/>
      <c r="H130" s="82"/>
      <c r="I130" s="82"/>
      <c r="J130" s="82"/>
      <c r="K130" s="82"/>
      <c r="L130" s="82"/>
    </row>
    <row r="131" spans="1:12">
      <c r="A131" s="82"/>
      <c r="B131" s="82"/>
      <c r="C131" s="82"/>
      <c r="D131" s="82"/>
      <c r="E131" s="82"/>
      <c r="F131" s="82"/>
      <c r="G131" s="82"/>
      <c r="H131" s="82"/>
      <c r="I131" s="82"/>
      <c r="J131" s="82"/>
      <c r="K131" s="82"/>
      <c r="L131" s="82"/>
    </row>
    <row r="132" spans="1:12">
      <c r="A132" s="82"/>
      <c r="B132" s="82"/>
      <c r="C132" s="82"/>
      <c r="D132" s="82"/>
      <c r="E132" s="82"/>
      <c r="F132" s="82"/>
      <c r="G132" s="82"/>
      <c r="H132" s="82"/>
      <c r="I132" s="82"/>
      <c r="J132" s="82"/>
      <c r="K132" s="82"/>
      <c r="L132" s="82"/>
    </row>
    <row r="133" spans="1:12">
      <c r="A133" s="82"/>
      <c r="B133" s="82"/>
      <c r="C133" s="82"/>
      <c r="D133" s="82"/>
      <c r="E133" s="82"/>
      <c r="F133" s="82"/>
      <c r="G133" s="82"/>
      <c r="H133" s="82"/>
      <c r="I133" s="82"/>
      <c r="J133" s="82"/>
      <c r="K133" s="82"/>
      <c r="L133" s="82"/>
    </row>
    <row r="134" spans="1:12">
      <c r="A134" s="82"/>
      <c r="B134" s="82"/>
      <c r="C134" s="82"/>
      <c r="D134" s="82"/>
      <c r="E134" s="82"/>
      <c r="F134" s="82"/>
      <c r="G134" s="82"/>
      <c r="H134" s="82"/>
      <c r="I134" s="82"/>
      <c r="J134" s="82"/>
      <c r="K134" s="82"/>
      <c r="L134" s="82"/>
    </row>
    <row r="135" spans="1:12">
      <c r="A135" s="82"/>
      <c r="B135" s="82"/>
      <c r="C135" s="82"/>
      <c r="D135" s="82"/>
      <c r="E135" s="82"/>
      <c r="F135" s="82"/>
      <c r="G135" s="82"/>
      <c r="H135" s="82"/>
      <c r="I135" s="82"/>
      <c r="J135" s="82"/>
      <c r="K135" s="82"/>
      <c r="L135" s="82"/>
    </row>
    <row r="136" spans="1:12">
      <c r="A136" s="82"/>
      <c r="B136" s="82"/>
      <c r="C136" s="82"/>
      <c r="D136" s="82"/>
      <c r="E136" s="82"/>
      <c r="F136" s="82"/>
      <c r="G136" s="82"/>
      <c r="H136" s="82"/>
      <c r="I136" s="82"/>
      <c r="J136" s="82"/>
      <c r="K136" s="82"/>
      <c r="L136" s="82"/>
    </row>
    <row r="137" spans="1:12">
      <c r="A137" s="82"/>
      <c r="B137" s="82"/>
      <c r="C137" s="82"/>
      <c r="D137" s="82"/>
      <c r="E137" s="82"/>
      <c r="F137" s="82"/>
      <c r="G137" s="82"/>
      <c r="H137" s="82"/>
      <c r="I137" s="82"/>
      <c r="J137" s="82"/>
      <c r="K137" s="82"/>
      <c r="L137" s="82"/>
    </row>
    <row r="138" spans="1:12">
      <c r="A138" s="82"/>
      <c r="B138" s="82"/>
      <c r="C138" s="82"/>
      <c r="D138" s="82"/>
      <c r="E138" s="82"/>
      <c r="F138" s="82"/>
      <c r="G138" s="82"/>
      <c r="H138" s="82"/>
      <c r="I138" s="82"/>
      <c r="J138" s="82"/>
      <c r="K138" s="82"/>
      <c r="L138" s="82"/>
    </row>
    <row r="139" spans="1:12">
      <c r="A139" s="82"/>
      <c r="B139" s="82"/>
      <c r="C139" s="82"/>
      <c r="D139" s="82"/>
      <c r="E139" s="82"/>
      <c r="F139" s="82"/>
      <c r="G139" s="82"/>
      <c r="H139" s="82"/>
      <c r="I139" s="82"/>
      <c r="J139" s="82"/>
      <c r="K139" s="82"/>
      <c r="L139" s="82"/>
    </row>
    <row r="140" spans="1:12">
      <c r="A140" s="82"/>
      <c r="B140" s="82"/>
      <c r="C140" s="82"/>
      <c r="D140" s="82"/>
      <c r="E140" s="82"/>
      <c r="F140" s="82"/>
      <c r="G140" s="82"/>
      <c r="H140" s="82"/>
      <c r="I140" s="82"/>
      <c r="J140" s="82"/>
      <c r="K140" s="82"/>
      <c r="L140" s="82"/>
    </row>
    <row r="141" spans="1:12">
      <c r="A141" s="82"/>
      <c r="B141" s="82"/>
      <c r="C141" s="82"/>
      <c r="D141" s="82"/>
      <c r="E141" s="82"/>
      <c r="F141" s="82"/>
      <c r="G141" s="82"/>
      <c r="H141" s="82"/>
      <c r="I141" s="82"/>
      <c r="J141" s="82"/>
      <c r="K141" s="82"/>
      <c r="L141" s="82"/>
    </row>
    <row r="142" spans="1:12">
      <c r="A142" s="82"/>
      <c r="B142" s="82"/>
      <c r="C142" s="82"/>
      <c r="D142" s="82"/>
      <c r="E142" s="82"/>
      <c r="F142" s="82"/>
      <c r="G142" s="82"/>
      <c r="H142" s="82"/>
      <c r="I142" s="82"/>
      <c r="J142" s="82"/>
      <c r="K142" s="82"/>
      <c r="L142" s="82"/>
    </row>
    <row r="143" spans="1:12">
      <c r="A143" s="82"/>
      <c r="B143" s="82"/>
      <c r="C143" s="82"/>
      <c r="D143" s="82"/>
      <c r="E143" s="82"/>
      <c r="F143" s="82"/>
      <c r="G143" s="82"/>
      <c r="H143" s="82"/>
      <c r="I143" s="82"/>
      <c r="J143" s="82"/>
      <c r="K143" s="82"/>
      <c r="L143" s="82"/>
    </row>
  </sheetData>
  <phoneticPr fontId="0" type="noConversion"/>
  <printOptions horizontalCentered="1" verticalCentered="1"/>
  <pageMargins left="0.5" right="0.5" top="0.5" bottom="0.5" header="0.5" footer="0.5"/>
  <pageSetup scale="72" orientation="portrait"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AA524"/>
  <sheetViews>
    <sheetView view="pageBreakPreview" topLeftCell="A484" zoomScale="60" zoomScaleNormal="100" workbookViewId="0">
      <selection activeCell="D542" sqref="D542"/>
    </sheetView>
  </sheetViews>
  <sheetFormatPr defaultColWidth="9.6640625" defaultRowHeight="15"/>
  <cols>
    <col min="1" max="1" width="2.6640625" style="234" customWidth="1"/>
    <col min="2" max="2" width="4.6640625" style="234" customWidth="1"/>
    <col min="3" max="3" width="1.6640625" style="234" customWidth="1"/>
    <col min="4" max="4" width="39.6640625" style="234" bestFit="1" customWidth="1"/>
    <col min="5" max="5" width="28.6640625" style="234" customWidth="1"/>
    <col min="6" max="6" width="18.21875" style="234" customWidth="1"/>
    <col min="7" max="7" width="31.77734375" style="234" bestFit="1" customWidth="1"/>
    <col min="8" max="8" width="8.5546875" style="234" customWidth="1"/>
    <col min="9" max="9" width="15.77734375" style="234" bestFit="1" customWidth="1"/>
    <col min="10" max="16384" width="9.6640625" style="234"/>
  </cols>
  <sheetData>
    <row r="1" spans="1:27" ht="15.6" customHeight="1">
      <c r="A1" s="996"/>
      <c r="B1" s="997" t="s">
        <v>1428</v>
      </c>
      <c r="C1" s="997"/>
      <c r="D1" s="1963"/>
      <c r="E1" s="997" t="s">
        <v>1232</v>
      </c>
      <c r="F1" s="1964" t="s">
        <v>396</v>
      </c>
      <c r="G1" s="1965" t="s">
        <v>397</v>
      </c>
      <c r="H1" s="255"/>
      <c r="I1" s="255"/>
      <c r="J1" s="255"/>
      <c r="K1" s="255"/>
      <c r="L1" s="255"/>
      <c r="M1" s="255"/>
      <c r="N1" s="255"/>
      <c r="O1" s="255"/>
      <c r="P1" s="255"/>
      <c r="Q1" s="255"/>
      <c r="R1" s="255"/>
      <c r="S1" s="255"/>
      <c r="T1" s="255"/>
      <c r="U1" s="255"/>
      <c r="V1" s="255"/>
      <c r="W1" s="255"/>
      <c r="X1" s="255"/>
      <c r="Y1" s="255"/>
      <c r="Z1" s="255"/>
      <c r="AA1" s="255"/>
    </row>
    <row r="2" spans="1:27" ht="15.6" customHeight="1">
      <c r="A2" s="310"/>
      <c r="B2" s="1966" t="s">
        <v>4729</v>
      </c>
      <c r="C2" s="255"/>
      <c r="D2" s="1742"/>
      <c r="E2" s="255" t="s">
        <v>3231</v>
      </c>
      <c r="F2" s="231" t="s">
        <v>2432</v>
      </c>
      <c r="G2" s="984"/>
      <c r="H2" s="255"/>
      <c r="I2" s="255"/>
      <c r="J2" s="255"/>
      <c r="K2" s="255"/>
      <c r="L2" s="255"/>
      <c r="M2" s="255"/>
      <c r="N2" s="255"/>
      <c r="O2" s="255"/>
      <c r="P2" s="255"/>
      <c r="Q2" s="255"/>
      <c r="R2" s="255"/>
      <c r="S2" s="255"/>
      <c r="T2" s="255"/>
      <c r="U2" s="255"/>
      <c r="V2" s="255"/>
      <c r="W2" s="255"/>
      <c r="X2" s="255"/>
      <c r="Y2" s="255"/>
      <c r="Z2" s="255"/>
      <c r="AA2" s="255"/>
    </row>
    <row r="3" spans="1:27" ht="15.6" customHeight="1">
      <c r="A3" s="310"/>
      <c r="B3" s="255"/>
      <c r="C3" s="255"/>
      <c r="D3" s="1742"/>
      <c r="E3" s="255" t="s">
        <v>1429</v>
      </c>
      <c r="F3" s="1967" t="s">
        <v>4855</v>
      </c>
      <c r="G3" s="986" t="s">
        <v>4567</v>
      </c>
      <c r="H3" s="255"/>
      <c r="I3" s="255"/>
      <c r="J3" s="255"/>
      <c r="K3" s="255"/>
      <c r="L3" s="255"/>
      <c r="M3" s="255"/>
      <c r="N3" s="255"/>
      <c r="O3" s="255"/>
      <c r="P3" s="255"/>
      <c r="Q3" s="255"/>
      <c r="R3" s="255"/>
      <c r="S3" s="255"/>
      <c r="T3" s="255"/>
      <c r="U3" s="255"/>
      <c r="V3" s="255"/>
      <c r="W3" s="255"/>
      <c r="X3" s="255"/>
      <c r="Y3" s="255"/>
      <c r="Z3" s="255"/>
      <c r="AA3" s="255"/>
    </row>
    <row r="4" spans="1:27" ht="15.6" customHeight="1">
      <c r="A4" s="1747"/>
      <c r="B4" s="1721" t="s">
        <v>1430</v>
      </c>
      <c r="C4" s="1721"/>
      <c r="D4" s="1721"/>
      <c r="E4" s="1721"/>
      <c r="F4" s="1721"/>
      <c r="G4" s="1722"/>
      <c r="H4" s="255"/>
      <c r="I4" s="255"/>
      <c r="J4" s="255"/>
      <c r="K4" s="255"/>
      <c r="L4" s="255"/>
      <c r="M4" s="255"/>
      <c r="N4" s="255"/>
      <c r="O4" s="255"/>
      <c r="P4" s="255"/>
      <c r="Q4" s="255"/>
      <c r="R4" s="255"/>
      <c r="S4" s="255"/>
      <c r="T4" s="255"/>
      <c r="U4" s="255"/>
      <c r="V4" s="255"/>
      <c r="W4" s="255"/>
      <c r="X4" s="255"/>
      <c r="Y4" s="255"/>
      <c r="Z4" s="255"/>
      <c r="AA4" s="255"/>
    </row>
    <row r="5" spans="1:27" ht="15.6" customHeight="1">
      <c r="A5" s="310"/>
      <c r="B5" s="255"/>
      <c r="C5" s="255"/>
      <c r="D5" s="255"/>
      <c r="E5" s="255"/>
      <c r="F5" s="255"/>
      <c r="G5" s="1001"/>
      <c r="H5" s="255"/>
      <c r="I5" s="255"/>
      <c r="J5" s="255"/>
      <c r="K5" s="255"/>
      <c r="L5" s="255"/>
      <c r="M5" s="255"/>
      <c r="N5" s="255"/>
      <c r="O5" s="255"/>
      <c r="P5" s="255"/>
      <c r="Q5" s="255"/>
      <c r="R5" s="255"/>
      <c r="S5" s="255"/>
      <c r="T5" s="255"/>
      <c r="U5" s="255"/>
      <c r="V5" s="255"/>
      <c r="W5" s="255"/>
      <c r="X5" s="255"/>
      <c r="Y5" s="255"/>
      <c r="Z5" s="255"/>
      <c r="AA5" s="255"/>
    </row>
    <row r="6" spans="1:27" ht="15.6" customHeight="1">
      <c r="A6" s="310"/>
      <c r="B6" s="255" t="s">
        <v>1431</v>
      </c>
      <c r="C6" s="255"/>
      <c r="D6" s="255"/>
      <c r="E6" s="255"/>
      <c r="F6" s="255"/>
      <c r="G6" s="1001"/>
      <c r="H6" s="255"/>
      <c r="I6" s="255"/>
      <c r="J6" s="255"/>
      <c r="K6" s="255"/>
      <c r="L6" s="255"/>
      <c r="M6" s="255"/>
      <c r="N6" s="255"/>
      <c r="O6" s="255"/>
      <c r="P6" s="255"/>
      <c r="Q6" s="255"/>
      <c r="R6" s="255"/>
      <c r="S6" s="255"/>
      <c r="T6" s="255"/>
      <c r="U6" s="255"/>
      <c r="V6" s="255"/>
      <c r="W6" s="255"/>
      <c r="X6" s="255"/>
      <c r="Y6" s="255"/>
      <c r="Z6" s="255"/>
      <c r="AA6" s="255"/>
    </row>
    <row r="7" spans="1:27" ht="15.6" customHeight="1">
      <c r="A7" s="310"/>
      <c r="B7" s="255" t="s">
        <v>1432</v>
      </c>
      <c r="C7" s="255"/>
      <c r="D7" s="255"/>
      <c r="E7" s="255"/>
      <c r="F7" s="255"/>
      <c r="G7" s="1001"/>
      <c r="H7" s="255"/>
      <c r="I7" s="255"/>
      <c r="J7" s="255"/>
      <c r="K7" s="255"/>
      <c r="L7" s="255"/>
      <c r="M7" s="255"/>
      <c r="N7" s="255"/>
      <c r="O7" s="255"/>
      <c r="P7" s="255"/>
      <c r="Q7" s="255"/>
      <c r="R7" s="255"/>
      <c r="S7" s="255"/>
      <c r="T7" s="255"/>
      <c r="U7" s="255"/>
      <c r="V7" s="255"/>
      <c r="W7" s="255"/>
      <c r="X7" s="255"/>
      <c r="Y7" s="255"/>
      <c r="Z7" s="255"/>
      <c r="AA7" s="255"/>
    </row>
    <row r="8" spans="1:27" ht="15.6" customHeight="1">
      <c r="A8" s="310"/>
      <c r="B8" s="255" t="s">
        <v>1433</v>
      </c>
      <c r="C8" s="255"/>
      <c r="D8" s="255"/>
      <c r="E8" s="255"/>
      <c r="F8" s="255"/>
      <c r="G8" s="1001"/>
      <c r="H8" s="255"/>
      <c r="I8" s="255"/>
      <c r="J8" s="255"/>
      <c r="K8" s="255"/>
      <c r="L8" s="255"/>
      <c r="M8" s="255"/>
      <c r="N8" s="255"/>
      <c r="O8" s="255"/>
      <c r="P8" s="255"/>
      <c r="Q8" s="255"/>
      <c r="R8" s="255"/>
      <c r="S8" s="255"/>
      <c r="T8" s="255"/>
      <c r="U8" s="255"/>
      <c r="V8" s="255"/>
      <c r="W8" s="255"/>
      <c r="X8" s="255"/>
      <c r="Y8" s="255"/>
      <c r="Z8" s="255"/>
      <c r="AA8" s="255"/>
    </row>
    <row r="9" spans="1:27" ht="15.6" customHeight="1">
      <c r="A9" s="310"/>
      <c r="B9" s="255" t="s">
        <v>1434</v>
      </c>
      <c r="C9" s="255"/>
      <c r="D9" s="255"/>
      <c r="E9" s="255"/>
      <c r="F9" s="255"/>
      <c r="G9" s="1001"/>
      <c r="H9" s="255"/>
      <c r="I9" s="255"/>
      <c r="J9" s="255"/>
      <c r="K9" s="255"/>
      <c r="L9" s="255"/>
      <c r="M9" s="255"/>
      <c r="N9" s="255"/>
      <c r="O9" s="255"/>
      <c r="P9" s="255"/>
      <c r="Q9" s="255"/>
      <c r="R9" s="255"/>
      <c r="S9" s="255"/>
      <c r="T9" s="255"/>
      <c r="U9" s="255"/>
      <c r="V9" s="255"/>
      <c r="W9" s="255"/>
      <c r="X9" s="255"/>
      <c r="Y9" s="255"/>
      <c r="Z9" s="255"/>
      <c r="AA9" s="255"/>
    </row>
    <row r="10" spans="1:27" ht="15.6" customHeight="1">
      <c r="A10" s="310"/>
      <c r="B10" s="255" t="s">
        <v>1435</v>
      </c>
      <c r="C10" s="255"/>
      <c r="D10" s="255"/>
      <c r="E10" s="255"/>
      <c r="F10" s="255"/>
      <c r="G10" s="1001"/>
      <c r="H10" s="255"/>
      <c r="I10" s="255"/>
      <c r="J10" s="255"/>
      <c r="K10" s="255"/>
      <c r="L10" s="255"/>
      <c r="M10" s="255"/>
      <c r="N10" s="255"/>
      <c r="O10" s="255"/>
      <c r="P10" s="255"/>
      <c r="Q10" s="255"/>
      <c r="R10" s="255"/>
      <c r="S10" s="255"/>
      <c r="T10" s="255"/>
      <c r="U10" s="255"/>
      <c r="V10" s="255"/>
      <c r="W10" s="255"/>
      <c r="X10" s="255"/>
      <c r="Y10" s="255"/>
      <c r="Z10" s="255"/>
      <c r="AA10" s="255"/>
    </row>
    <row r="11" spans="1:27" ht="15.6" customHeight="1">
      <c r="A11" s="973"/>
      <c r="B11" s="974"/>
      <c r="C11" s="974"/>
      <c r="D11" s="974"/>
      <c r="E11" s="974"/>
      <c r="F11" s="974"/>
      <c r="G11" s="1915"/>
      <c r="H11" s="255"/>
      <c r="I11" s="255"/>
      <c r="J11" s="255"/>
      <c r="K11" s="255"/>
      <c r="L11" s="255"/>
      <c r="M11" s="255"/>
      <c r="N11" s="255"/>
      <c r="O11" s="255"/>
      <c r="P11" s="255"/>
      <c r="Q11" s="255"/>
      <c r="R11" s="255"/>
      <c r="S11" s="255"/>
      <c r="T11" s="255"/>
      <c r="U11" s="255"/>
      <c r="V11" s="255"/>
      <c r="W11" s="255"/>
      <c r="X11" s="255"/>
      <c r="Y11" s="255"/>
      <c r="Z11" s="255"/>
      <c r="AA11" s="255"/>
    </row>
    <row r="12" spans="1:27">
      <c r="A12" s="310"/>
      <c r="B12" s="255"/>
      <c r="C12" s="1724"/>
      <c r="D12" s="1003"/>
      <c r="E12" s="1003"/>
      <c r="F12" s="1968"/>
      <c r="G12" s="1969" t="s">
        <v>1436</v>
      </c>
      <c r="H12" s="255"/>
      <c r="I12" s="255"/>
      <c r="J12" s="255"/>
      <c r="K12" s="255"/>
      <c r="L12" s="255"/>
      <c r="M12" s="255"/>
      <c r="N12" s="255"/>
      <c r="O12" s="255"/>
      <c r="P12" s="255"/>
      <c r="Q12" s="255"/>
      <c r="R12" s="255"/>
      <c r="S12" s="255"/>
      <c r="T12" s="255"/>
      <c r="U12" s="255"/>
      <c r="V12" s="255"/>
      <c r="W12" s="255"/>
      <c r="X12" s="255"/>
      <c r="Y12" s="255"/>
      <c r="Z12" s="255"/>
      <c r="AA12" s="255"/>
    </row>
    <row r="13" spans="1:27">
      <c r="A13" s="310"/>
      <c r="B13" s="1751" t="s">
        <v>290</v>
      </c>
      <c r="C13" s="231"/>
      <c r="D13" s="255"/>
      <c r="E13" s="1751" t="s">
        <v>1437</v>
      </c>
      <c r="F13" s="1970"/>
      <c r="G13" s="1969" t="s">
        <v>1438</v>
      </c>
      <c r="H13" s="255"/>
      <c r="I13" s="255"/>
      <c r="J13" s="255"/>
      <c r="K13" s="255"/>
      <c r="L13" s="255"/>
      <c r="M13" s="255"/>
      <c r="N13" s="255"/>
      <c r="O13" s="255"/>
      <c r="P13" s="255"/>
      <c r="Q13" s="255"/>
      <c r="R13" s="255"/>
      <c r="S13" s="255"/>
      <c r="T13" s="255"/>
      <c r="U13" s="255"/>
      <c r="V13" s="255"/>
      <c r="W13" s="255"/>
      <c r="X13" s="255"/>
      <c r="Y13" s="255"/>
      <c r="Z13" s="255"/>
      <c r="AA13" s="255"/>
    </row>
    <row r="14" spans="1:27">
      <c r="A14" s="973"/>
      <c r="B14" s="1971" t="s">
        <v>293</v>
      </c>
      <c r="C14" s="975"/>
      <c r="D14" s="974" t="s">
        <v>1439</v>
      </c>
      <c r="E14" s="974"/>
      <c r="F14" s="1744"/>
      <c r="G14" s="1972" t="s">
        <v>1861</v>
      </c>
      <c r="H14" s="255"/>
      <c r="I14" s="255"/>
      <c r="J14" s="255"/>
      <c r="K14" s="255"/>
      <c r="L14" s="255"/>
      <c r="M14" s="255"/>
      <c r="N14" s="255"/>
      <c r="O14" s="255"/>
      <c r="P14" s="255"/>
      <c r="Q14" s="255"/>
      <c r="R14" s="255"/>
      <c r="S14" s="255"/>
      <c r="T14" s="255"/>
      <c r="U14" s="255"/>
      <c r="V14" s="255"/>
      <c r="W14" s="255"/>
      <c r="X14" s="255"/>
      <c r="Y14" s="255"/>
      <c r="Z14" s="255"/>
      <c r="AA14" s="255"/>
    </row>
    <row r="15" spans="1:27">
      <c r="A15" s="310"/>
      <c r="B15" s="255">
        <v>1</v>
      </c>
      <c r="C15" s="355"/>
      <c r="D15" s="255" t="s">
        <v>4679</v>
      </c>
      <c r="E15" s="255"/>
      <c r="F15" s="255"/>
      <c r="G15" s="989">
        <v>23834640.449999996</v>
      </c>
      <c r="H15" s="255"/>
      <c r="I15" s="255"/>
      <c r="J15" s="255"/>
      <c r="K15" s="255"/>
      <c r="L15" s="255"/>
      <c r="M15" s="255"/>
      <c r="N15" s="255"/>
      <c r="O15" s="255"/>
      <c r="P15" s="255"/>
      <c r="Q15" s="255"/>
      <c r="R15" s="255"/>
      <c r="S15" s="255"/>
      <c r="T15" s="255"/>
      <c r="U15" s="255"/>
      <c r="V15" s="255"/>
      <c r="W15" s="255"/>
      <c r="X15" s="255"/>
      <c r="Y15" s="255"/>
      <c r="Z15" s="255"/>
      <c r="AA15" s="255"/>
    </row>
    <row r="16" spans="1:27">
      <c r="A16" s="310"/>
      <c r="B16" s="255">
        <v>2</v>
      </c>
      <c r="C16" s="355"/>
      <c r="D16" s="255" t="s">
        <v>4680</v>
      </c>
      <c r="E16" s="255"/>
      <c r="F16" s="255"/>
      <c r="G16" s="989">
        <v>15179624.890000002</v>
      </c>
      <c r="H16" s="255"/>
      <c r="I16" s="255"/>
      <c r="J16" s="255"/>
      <c r="K16" s="255"/>
      <c r="L16" s="255"/>
      <c r="M16" s="255"/>
      <c r="N16" s="255"/>
      <c r="O16" s="255"/>
      <c r="P16" s="255"/>
      <c r="Q16" s="255"/>
      <c r="R16" s="255"/>
      <c r="S16" s="255"/>
      <c r="T16" s="255"/>
      <c r="U16" s="255"/>
      <c r="V16" s="255"/>
      <c r="W16" s="255"/>
      <c r="X16" s="255"/>
      <c r="Y16" s="255"/>
      <c r="Z16" s="255"/>
      <c r="AA16" s="255"/>
    </row>
    <row r="17" spans="1:27">
      <c r="A17" s="310"/>
      <c r="B17" s="255">
        <v>3</v>
      </c>
      <c r="C17" s="355"/>
      <c r="D17" s="255" t="s">
        <v>4681</v>
      </c>
      <c r="E17" s="255"/>
      <c r="F17" s="255"/>
      <c r="G17" s="240">
        <v>7252403.29</v>
      </c>
      <c r="H17" s="255"/>
      <c r="I17" s="255"/>
      <c r="J17" s="255"/>
      <c r="K17" s="255"/>
      <c r="L17" s="255"/>
      <c r="M17" s="255"/>
      <c r="N17" s="255"/>
      <c r="O17" s="255"/>
      <c r="P17" s="255"/>
      <c r="Q17" s="255"/>
      <c r="R17" s="255"/>
      <c r="S17" s="255"/>
      <c r="T17" s="255"/>
      <c r="U17" s="255"/>
      <c r="V17" s="255"/>
      <c r="W17" s="255"/>
      <c r="X17" s="255"/>
      <c r="Y17" s="255"/>
      <c r="Z17" s="255"/>
      <c r="AA17" s="255"/>
    </row>
    <row r="18" spans="1:27">
      <c r="A18" s="310"/>
      <c r="B18" s="255">
        <v>4</v>
      </c>
      <c r="C18" s="355"/>
      <c r="D18" s="255" t="s">
        <v>4682</v>
      </c>
      <c r="E18" s="255"/>
      <c r="F18" s="255"/>
      <c r="G18" s="240">
        <v>6941395.1500000022</v>
      </c>
      <c r="H18" s="255"/>
      <c r="I18" s="255"/>
      <c r="J18" s="255"/>
      <c r="K18" s="255"/>
      <c r="L18" s="255"/>
      <c r="M18" s="255"/>
      <c r="N18" s="255"/>
      <c r="O18" s="255"/>
      <c r="P18" s="255"/>
      <c r="Q18" s="255"/>
      <c r="R18" s="255"/>
      <c r="S18" s="255"/>
      <c r="T18" s="255"/>
      <c r="U18" s="255"/>
      <c r="V18" s="255"/>
      <c r="W18" s="255"/>
      <c r="X18" s="255"/>
      <c r="Y18" s="255"/>
      <c r="Z18" s="255"/>
      <c r="AA18" s="255"/>
    </row>
    <row r="19" spans="1:27">
      <c r="A19" s="310"/>
      <c r="B19" s="255">
        <v>5</v>
      </c>
      <c r="C19" s="355"/>
      <c r="D19" s="255" t="s">
        <v>4683</v>
      </c>
      <c r="E19" s="255"/>
      <c r="F19" s="255"/>
      <c r="G19" s="240">
        <v>4908642.9099999834</v>
      </c>
      <c r="H19" s="255"/>
      <c r="I19" s="255"/>
      <c r="J19" s="255"/>
      <c r="K19" s="255"/>
      <c r="L19" s="255"/>
      <c r="M19" s="255"/>
      <c r="N19" s="255"/>
      <c r="O19" s="255"/>
      <c r="P19" s="255"/>
      <c r="Q19" s="255"/>
      <c r="R19" s="255"/>
      <c r="S19" s="255"/>
      <c r="T19" s="255"/>
      <c r="U19" s="255"/>
      <c r="V19" s="255"/>
      <c r="W19" s="255"/>
      <c r="X19" s="255"/>
      <c r="Y19" s="255"/>
      <c r="Z19" s="255"/>
      <c r="AA19" s="255"/>
    </row>
    <row r="20" spans="1:27">
      <c r="A20" s="310"/>
      <c r="B20" s="255">
        <v>6</v>
      </c>
      <c r="C20" s="355"/>
      <c r="D20" s="255" t="s">
        <v>4684</v>
      </c>
      <c r="E20" s="255"/>
      <c r="F20" s="255"/>
      <c r="G20" s="240">
        <v>4528853.66</v>
      </c>
      <c r="H20" s="255"/>
      <c r="I20" s="255"/>
      <c r="J20" s="255"/>
      <c r="K20" s="255"/>
      <c r="L20" s="255"/>
      <c r="M20" s="255"/>
      <c r="N20" s="255"/>
      <c r="O20" s="255"/>
      <c r="P20" s="255"/>
      <c r="Q20" s="255"/>
      <c r="R20" s="255"/>
      <c r="S20" s="255"/>
      <c r="T20" s="255"/>
      <c r="U20" s="255"/>
      <c r="V20" s="255"/>
      <c r="W20" s="255"/>
      <c r="X20" s="255"/>
      <c r="Y20" s="255"/>
      <c r="Z20" s="255"/>
      <c r="AA20" s="255"/>
    </row>
    <row r="21" spans="1:27">
      <c r="A21" s="310"/>
      <c r="B21" s="255">
        <v>7</v>
      </c>
      <c r="C21" s="355"/>
      <c r="D21" s="255" t="s">
        <v>4685</v>
      </c>
      <c r="E21" s="255"/>
      <c r="F21" s="255"/>
      <c r="G21" s="240">
        <v>3801715.45</v>
      </c>
      <c r="H21" s="255"/>
      <c r="I21" s="255"/>
      <c r="J21" s="255"/>
      <c r="K21" s="255"/>
      <c r="L21" s="255"/>
      <c r="M21" s="255"/>
      <c r="N21" s="255"/>
      <c r="O21" s="255"/>
      <c r="P21" s="255"/>
      <c r="Q21" s="255"/>
      <c r="R21" s="255"/>
      <c r="S21" s="255"/>
      <c r="T21" s="255"/>
      <c r="U21" s="255"/>
      <c r="V21" s="255"/>
      <c r="W21" s="255"/>
      <c r="X21" s="255"/>
      <c r="Y21" s="255"/>
      <c r="Z21" s="255"/>
      <c r="AA21" s="255"/>
    </row>
    <row r="22" spans="1:27">
      <c r="A22" s="310"/>
      <c r="B22" s="255">
        <v>8</v>
      </c>
      <c r="C22" s="355"/>
      <c r="D22" s="255" t="s">
        <v>4686</v>
      </c>
      <c r="E22" s="255"/>
      <c r="F22" s="255"/>
      <c r="G22" s="240">
        <v>3361000.9600000009</v>
      </c>
      <c r="H22" s="255"/>
      <c r="I22" s="255"/>
      <c r="J22" s="255"/>
      <c r="K22" s="255"/>
      <c r="L22" s="255"/>
      <c r="M22" s="255"/>
      <c r="N22" s="255"/>
      <c r="O22" s="255"/>
      <c r="P22" s="255"/>
      <c r="Q22" s="255"/>
      <c r="R22" s="255"/>
      <c r="S22" s="255"/>
      <c r="T22" s="255"/>
      <c r="U22" s="255"/>
      <c r="V22" s="255"/>
      <c r="W22" s="255"/>
      <c r="X22" s="255"/>
      <c r="Y22" s="255"/>
      <c r="Z22" s="255"/>
      <c r="AA22" s="255"/>
    </row>
    <row r="23" spans="1:27">
      <c r="A23" s="310"/>
      <c r="B23" s="255">
        <v>9</v>
      </c>
      <c r="C23" s="355"/>
      <c r="D23" s="255" t="s">
        <v>4687</v>
      </c>
      <c r="E23" s="255"/>
      <c r="F23" s="255"/>
      <c r="G23" s="240">
        <v>2866324.4000000004</v>
      </c>
      <c r="H23" s="255"/>
      <c r="I23" s="255"/>
      <c r="J23" s="255"/>
      <c r="K23" s="255"/>
      <c r="L23" s="255"/>
      <c r="M23" s="255"/>
      <c r="N23" s="255"/>
      <c r="O23" s="255"/>
      <c r="P23" s="255"/>
      <c r="Q23" s="255"/>
      <c r="R23" s="255"/>
      <c r="S23" s="255"/>
      <c r="T23" s="255"/>
      <c r="U23" s="255"/>
      <c r="V23" s="255"/>
      <c r="W23" s="255"/>
      <c r="X23" s="255"/>
      <c r="Y23" s="255"/>
      <c r="Z23" s="255"/>
      <c r="AA23" s="255"/>
    </row>
    <row r="24" spans="1:27">
      <c r="A24" s="310"/>
      <c r="B24" s="255">
        <v>10</v>
      </c>
      <c r="C24" s="355"/>
      <c r="D24" s="255" t="s">
        <v>4688</v>
      </c>
      <c r="E24" s="255"/>
      <c r="F24" s="255"/>
      <c r="G24" s="240">
        <v>2416641.36</v>
      </c>
      <c r="H24" s="255"/>
      <c r="I24" s="255"/>
      <c r="J24" s="255"/>
      <c r="K24" s="255"/>
      <c r="L24" s="255"/>
      <c r="M24" s="255"/>
      <c r="N24" s="255"/>
      <c r="O24" s="255"/>
      <c r="P24" s="255"/>
      <c r="Q24" s="255"/>
      <c r="R24" s="255"/>
      <c r="S24" s="255"/>
      <c r="T24" s="255"/>
      <c r="U24" s="255"/>
      <c r="V24" s="255"/>
      <c r="W24" s="255"/>
      <c r="X24" s="255"/>
      <c r="Y24" s="255"/>
      <c r="Z24" s="255"/>
      <c r="AA24" s="255"/>
    </row>
    <row r="25" spans="1:27">
      <c r="A25" s="310"/>
      <c r="B25" s="255">
        <v>11</v>
      </c>
      <c r="C25" s="355"/>
      <c r="D25" s="255" t="s">
        <v>4689</v>
      </c>
      <c r="E25" s="255"/>
      <c r="F25" s="255"/>
      <c r="G25" s="240">
        <v>1696767.92</v>
      </c>
      <c r="H25" s="255"/>
      <c r="I25" s="255"/>
      <c r="J25" s="255"/>
      <c r="K25" s="255"/>
      <c r="L25" s="255"/>
      <c r="M25" s="255"/>
      <c r="N25" s="255"/>
      <c r="O25" s="255"/>
      <c r="P25" s="255"/>
      <c r="Q25" s="255"/>
      <c r="R25" s="255"/>
      <c r="S25" s="255"/>
      <c r="T25" s="255"/>
      <c r="U25" s="255"/>
      <c r="V25" s="255"/>
      <c r="W25" s="255"/>
      <c r="X25" s="255"/>
      <c r="Y25" s="255"/>
      <c r="Z25" s="255"/>
      <c r="AA25" s="255"/>
    </row>
    <row r="26" spans="1:27">
      <c r="A26" s="310"/>
      <c r="B26" s="255">
        <v>12</v>
      </c>
      <c r="C26" s="355"/>
      <c r="D26" s="255" t="s">
        <v>4690</v>
      </c>
      <c r="E26" s="255"/>
      <c r="F26" s="255"/>
      <c r="G26" s="240">
        <v>1616082.9800000011</v>
      </c>
      <c r="H26" s="255"/>
      <c r="I26" s="255"/>
      <c r="J26" s="255"/>
      <c r="K26" s="255"/>
      <c r="L26" s="255"/>
      <c r="M26" s="255"/>
      <c r="N26" s="255"/>
      <c r="O26" s="255"/>
      <c r="P26" s="255"/>
      <c r="Q26" s="255"/>
      <c r="R26" s="255"/>
      <c r="S26" s="255"/>
      <c r="T26" s="255"/>
      <c r="U26" s="255"/>
      <c r="V26" s="255"/>
      <c r="W26" s="255"/>
      <c r="X26" s="255"/>
      <c r="Y26" s="255"/>
      <c r="Z26" s="255"/>
      <c r="AA26" s="255"/>
    </row>
    <row r="27" spans="1:27">
      <c r="A27" s="310"/>
      <c r="B27" s="255">
        <v>13</v>
      </c>
      <c r="C27" s="355"/>
      <c r="D27" s="255" t="s">
        <v>4691</v>
      </c>
      <c r="E27" s="255"/>
      <c r="F27" s="255"/>
      <c r="G27" s="240">
        <v>1584961.1</v>
      </c>
      <c r="H27" s="255"/>
      <c r="I27" s="255"/>
      <c r="J27" s="255"/>
      <c r="K27" s="255"/>
      <c r="L27" s="255"/>
      <c r="M27" s="255"/>
      <c r="N27" s="255"/>
      <c r="O27" s="255"/>
      <c r="P27" s="255"/>
      <c r="Q27" s="255"/>
      <c r="R27" s="255"/>
      <c r="S27" s="255"/>
      <c r="T27" s="255"/>
      <c r="U27" s="255"/>
      <c r="V27" s="255"/>
      <c r="W27" s="255"/>
      <c r="X27" s="255"/>
      <c r="Y27" s="255"/>
      <c r="Z27" s="255"/>
      <c r="AA27" s="255"/>
    </row>
    <row r="28" spans="1:27">
      <c r="A28" s="310"/>
      <c r="B28" s="255">
        <v>14</v>
      </c>
      <c r="C28" s="355"/>
      <c r="D28" s="255" t="s">
        <v>4692</v>
      </c>
      <c r="E28" s="255"/>
      <c r="F28" s="255"/>
      <c r="G28" s="240">
        <v>1531891.7699999998</v>
      </c>
      <c r="H28" s="255"/>
      <c r="I28" s="255"/>
      <c r="J28" s="255"/>
      <c r="K28" s="255"/>
      <c r="L28" s="255"/>
      <c r="M28" s="255"/>
      <c r="N28" s="255"/>
      <c r="O28" s="255"/>
      <c r="P28" s="255"/>
      <c r="Q28" s="255"/>
      <c r="R28" s="255"/>
      <c r="S28" s="255"/>
      <c r="T28" s="255"/>
      <c r="U28" s="255"/>
      <c r="V28" s="255"/>
      <c r="W28" s="255"/>
      <c r="X28" s="255"/>
      <c r="Y28" s="255"/>
      <c r="Z28" s="255"/>
      <c r="AA28" s="255"/>
    </row>
    <row r="29" spans="1:27">
      <c r="A29" s="310"/>
      <c r="B29" s="255">
        <v>15</v>
      </c>
      <c r="C29" s="355"/>
      <c r="D29" s="255" t="s">
        <v>4693</v>
      </c>
      <c r="E29" s="255"/>
      <c r="F29" s="255"/>
      <c r="G29" s="240">
        <v>1408724.6199999999</v>
      </c>
      <c r="H29" s="255"/>
      <c r="I29" s="255"/>
      <c r="J29" s="255"/>
      <c r="K29" s="255"/>
      <c r="L29" s="255"/>
      <c r="M29" s="255"/>
      <c r="N29" s="255"/>
      <c r="O29" s="255"/>
      <c r="P29" s="255"/>
      <c r="Q29" s="255"/>
      <c r="R29" s="255"/>
      <c r="S29" s="255"/>
      <c r="T29" s="255"/>
      <c r="U29" s="255"/>
      <c r="V29" s="255"/>
      <c r="W29" s="255"/>
      <c r="X29" s="255"/>
      <c r="Y29" s="255"/>
      <c r="Z29" s="255"/>
      <c r="AA29" s="255"/>
    </row>
    <row r="30" spans="1:27">
      <c r="A30" s="310"/>
      <c r="B30" s="255">
        <v>16</v>
      </c>
      <c r="C30" s="355"/>
      <c r="D30" s="255" t="s">
        <v>4694</v>
      </c>
      <c r="E30" s="255"/>
      <c r="F30" s="255"/>
      <c r="G30" s="240">
        <v>1350561.0999999999</v>
      </c>
      <c r="H30" s="255"/>
      <c r="I30" s="255"/>
      <c r="J30" s="255"/>
      <c r="K30" s="255"/>
      <c r="L30" s="255"/>
      <c r="M30" s="255"/>
      <c r="N30" s="255"/>
      <c r="O30" s="255"/>
      <c r="P30" s="255"/>
      <c r="Q30" s="255"/>
      <c r="R30" s="255"/>
      <c r="S30" s="255"/>
      <c r="T30" s="255"/>
      <c r="U30" s="255"/>
      <c r="V30" s="255"/>
      <c r="W30" s="255"/>
      <c r="X30" s="255"/>
      <c r="Y30" s="255"/>
      <c r="Z30" s="255"/>
      <c r="AA30" s="255"/>
    </row>
    <row r="31" spans="1:27">
      <c r="A31" s="310"/>
      <c r="B31" s="255">
        <v>17</v>
      </c>
      <c r="C31" s="355"/>
      <c r="D31" s="255" t="s">
        <v>4695</v>
      </c>
      <c r="E31" s="255"/>
      <c r="F31" s="255"/>
      <c r="G31" s="240">
        <v>1259332.71</v>
      </c>
      <c r="H31" s="255"/>
      <c r="I31" s="255"/>
      <c r="J31" s="255"/>
      <c r="K31" s="255"/>
      <c r="L31" s="255"/>
      <c r="M31" s="255"/>
      <c r="N31" s="255"/>
      <c r="O31" s="255"/>
      <c r="P31" s="255"/>
      <c r="Q31" s="255"/>
      <c r="R31" s="255"/>
      <c r="S31" s="255"/>
      <c r="T31" s="255"/>
      <c r="U31" s="255"/>
      <c r="V31" s="255"/>
      <c r="W31" s="255"/>
      <c r="X31" s="255"/>
      <c r="Y31" s="255"/>
      <c r="Z31" s="255"/>
      <c r="AA31" s="255"/>
    </row>
    <row r="32" spans="1:27">
      <c r="A32" s="310"/>
      <c r="B32" s="255">
        <v>18</v>
      </c>
      <c r="C32" s="355"/>
      <c r="D32" s="255" t="s">
        <v>4696</v>
      </c>
      <c r="E32" s="255"/>
      <c r="F32" s="255"/>
      <c r="G32" s="240">
        <v>1084608.3399999994</v>
      </c>
      <c r="H32" s="255"/>
      <c r="I32" s="255"/>
      <c r="J32" s="255"/>
      <c r="K32" s="255"/>
      <c r="L32" s="255"/>
      <c r="M32" s="255"/>
      <c r="N32" s="255"/>
      <c r="O32" s="255"/>
      <c r="P32" s="255"/>
      <c r="Q32" s="255"/>
      <c r="R32" s="255"/>
      <c r="S32" s="255"/>
      <c r="T32" s="255"/>
      <c r="U32" s="255"/>
      <c r="V32" s="255"/>
      <c r="W32" s="255"/>
      <c r="X32" s="255"/>
      <c r="Y32" s="255"/>
      <c r="Z32" s="255"/>
      <c r="AA32" s="255"/>
    </row>
    <row r="33" spans="1:27">
      <c r="A33" s="310"/>
      <c r="B33" s="255">
        <v>19</v>
      </c>
      <c r="C33" s="355"/>
      <c r="D33" s="255" t="s">
        <v>4697</v>
      </c>
      <c r="E33" s="255"/>
      <c r="F33" s="255"/>
      <c r="G33" s="240">
        <v>963460.44000000018</v>
      </c>
      <c r="H33" s="255"/>
      <c r="I33" s="255"/>
      <c r="J33" s="255"/>
      <c r="K33" s="255"/>
      <c r="L33" s="255"/>
      <c r="M33" s="255"/>
      <c r="N33" s="255"/>
      <c r="O33" s="255"/>
      <c r="P33" s="255"/>
      <c r="Q33" s="255"/>
      <c r="R33" s="255"/>
      <c r="S33" s="255"/>
      <c r="T33" s="255"/>
      <c r="U33" s="255"/>
      <c r="V33" s="255"/>
      <c r="W33" s="255"/>
      <c r="X33" s="255"/>
      <c r="Y33" s="255"/>
      <c r="Z33" s="255"/>
      <c r="AA33" s="255"/>
    </row>
    <row r="34" spans="1:27">
      <c r="A34" s="310"/>
      <c r="B34" s="255">
        <v>20</v>
      </c>
      <c r="C34" s="355"/>
      <c r="D34" s="255" t="s">
        <v>4698</v>
      </c>
      <c r="E34" s="255"/>
      <c r="F34" s="255"/>
      <c r="G34" s="240">
        <v>943091.54999999993</v>
      </c>
      <c r="H34" s="255"/>
      <c r="I34" s="255"/>
      <c r="J34" s="255"/>
      <c r="K34" s="255"/>
      <c r="L34" s="255"/>
      <c r="M34" s="255"/>
      <c r="N34" s="255"/>
      <c r="O34" s="255"/>
      <c r="P34" s="255"/>
      <c r="Q34" s="255"/>
      <c r="R34" s="255"/>
      <c r="S34" s="255"/>
      <c r="T34" s="255"/>
      <c r="U34" s="255"/>
      <c r="V34" s="255"/>
      <c r="W34" s="255"/>
      <c r="X34" s="255"/>
      <c r="Y34" s="255"/>
      <c r="Z34" s="255"/>
      <c r="AA34" s="255"/>
    </row>
    <row r="35" spans="1:27">
      <c r="A35" s="310"/>
      <c r="B35" s="255">
        <v>21</v>
      </c>
      <c r="C35" s="355"/>
      <c r="D35" s="255" t="s">
        <v>4699</v>
      </c>
      <c r="E35" s="255"/>
      <c r="F35" s="255"/>
      <c r="G35" s="240">
        <v>848780.72000000009</v>
      </c>
      <c r="H35" s="255"/>
      <c r="I35" s="255"/>
      <c r="J35" s="255"/>
      <c r="K35" s="255"/>
      <c r="L35" s="255"/>
      <c r="M35" s="255"/>
      <c r="N35" s="255"/>
      <c r="O35" s="255"/>
      <c r="P35" s="255"/>
      <c r="Q35" s="255"/>
      <c r="R35" s="255"/>
      <c r="S35" s="255"/>
      <c r="T35" s="255"/>
      <c r="U35" s="255"/>
      <c r="V35" s="255"/>
      <c r="W35" s="255"/>
      <c r="X35" s="255"/>
      <c r="Y35" s="255"/>
      <c r="Z35" s="255"/>
      <c r="AA35" s="255"/>
    </row>
    <row r="36" spans="1:27">
      <c r="A36" s="310"/>
      <c r="B36" s="255">
        <v>22</v>
      </c>
      <c r="C36" s="355"/>
      <c r="D36" s="255" t="s">
        <v>4700</v>
      </c>
      <c r="E36" s="255"/>
      <c r="F36" s="255"/>
      <c r="G36" s="240">
        <v>726234.37000000023</v>
      </c>
      <c r="H36" s="255"/>
      <c r="I36" s="255"/>
      <c r="J36" s="255"/>
      <c r="K36" s="255"/>
      <c r="L36" s="255"/>
      <c r="M36" s="255"/>
      <c r="N36" s="255"/>
      <c r="O36" s="255"/>
      <c r="P36" s="255"/>
      <c r="Q36" s="255"/>
      <c r="R36" s="255"/>
      <c r="S36" s="255"/>
      <c r="T36" s="255"/>
      <c r="U36" s="255"/>
      <c r="V36" s="255"/>
      <c r="W36" s="255"/>
      <c r="X36" s="255"/>
      <c r="Y36" s="255"/>
      <c r="Z36" s="255"/>
      <c r="AA36" s="255"/>
    </row>
    <row r="37" spans="1:27">
      <c r="A37" s="310"/>
      <c r="B37" s="255">
        <v>23</v>
      </c>
      <c r="C37" s="355"/>
      <c r="D37" s="255" t="s">
        <v>4701</v>
      </c>
      <c r="E37" s="255"/>
      <c r="F37" s="255"/>
      <c r="G37" s="240">
        <v>708561.5</v>
      </c>
      <c r="H37" s="255"/>
      <c r="I37" s="255"/>
      <c r="J37" s="255"/>
      <c r="K37" s="255"/>
      <c r="L37" s="255"/>
      <c r="M37" s="255"/>
      <c r="N37" s="255"/>
      <c r="O37" s="255"/>
      <c r="P37" s="255"/>
      <c r="Q37" s="255"/>
      <c r="R37" s="255"/>
      <c r="S37" s="255"/>
      <c r="T37" s="255"/>
      <c r="U37" s="255"/>
      <c r="V37" s="255"/>
      <c r="W37" s="255"/>
      <c r="X37" s="255"/>
      <c r="Y37" s="255"/>
      <c r="Z37" s="255"/>
      <c r="AA37" s="255"/>
    </row>
    <row r="38" spans="1:27">
      <c r="A38" s="310"/>
      <c r="B38" s="255">
        <v>24</v>
      </c>
      <c r="C38" s="355"/>
      <c r="D38" s="255" t="s">
        <v>4702</v>
      </c>
      <c r="E38" s="255"/>
      <c r="F38" s="255"/>
      <c r="G38" s="240">
        <v>696682.8</v>
      </c>
      <c r="H38" s="255"/>
      <c r="I38" s="255"/>
      <c r="J38" s="255"/>
      <c r="K38" s="255"/>
      <c r="L38" s="255"/>
      <c r="M38" s="255"/>
      <c r="N38" s="255"/>
      <c r="O38" s="255"/>
      <c r="P38" s="255"/>
      <c r="Q38" s="255"/>
      <c r="R38" s="255"/>
      <c r="S38" s="255"/>
      <c r="T38" s="255"/>
      <c r="U38" s="255"/>
      <c r="V38" s="255"/>
      <c r="W38" s="255"/>
      <c r="X38" s="255"/>
      <c r="Y38" s="255"/>
      <c r="Z38" s="255"/>
      <c r="AA38" s="255"/>
    </row>
    <row r="39" spans="1:27">
      <c r="A39" s="310"/>
      <c r="B39" s="255">
        <v>25</v>
      </c>
      <c r="C39" s="355"/>
      <c r="D39" s="255" t="s">
        <v>4445</v>
      </c>
      <c r="E39" s="255"/>
      <c r="F39" s="255"/>
      <c r="G39" s="240">
        <v>691997.26</v>
      </c>
      <c r="H39" s="255"/>
      <c r="I39" s="255"/>
      <c r="J39" s="255"/>
      <c r="K39" s="255"/>
      <c r="L39" s="255"/>
      <c r="M39" s="255"/>
      <c r="N39" s="255"/>
      <c r="O39" s="255"/>
      <c r="P39" s="255"/>
      <c r="Q39" s="255"/>
      <c r="R39" s="255"/>
      <c r="S39" s="255"/>
      <c r="T39" s="255"/>
      <c r="U39" s="255"/>
      <c r="V39" s="255"/>
      <c r="W39" s="255"/>
      <c r="X39" s="255"/>
      <c r="Y39" s="255"/>
      <c r="Z39" s="255"/>
      <c r="AA39" s="255"/>
    </row>
    <row r="40" spans="1:27">
      <c r="A40" s="310"/>
      <c r="B40" s="255">
        <v>26</v>
      </c>
      <c r="C40" s="355"/>
      <c r="D40" s="255" t="s">
        <v>4703</v>
      </c>
      <c r="E40" s="255"/>
      <c r="F40" s="255"/>
      <c r="G40" s="240">
        <v>690583.81</v>
      </c>
      <c r="H40" s="255"/>
      <c r="I40" s="255"/>
      <c r="J40" s="255"/>
      <c r="K40" s="255"/>
      <c r="L40" s="255"/>
      <c r="M40" s="255"/>
      <c r="N40" s="255"/>
      <c r="O40" s="255"/>
      <c r="P40" s="255"/>
      <c r="Q40" s="255"/>
      <c r="R40" s="255"/>
      <c r="S40" s="255"/>
      <c r="T40" s="255"/>
      <c r="U40" s="255"/>
      <c r="V40" s="255"/>
      <c r="W40" s="255"/>
      <c r="X40" s="255"/>
      <c r="Y40" s="255"/>
      <c r="Z40" s="255"/>
      <c r="AA40" s="255"/>
    </row>
    <row r="41" spans="1:27">
      <c r="A41" s="310"/>
      <c r="B41" s="255">
        <v>27</v>
      </c>
      <c r="C41" s="355"/>
      <c r="D41" s="255" t="s">
        <v>4704</v>
      </c>
      <c r="E41" s="255"/>
      <c r="F41" s="255"/>
      <c r="G41" s="240">
        <v>674573.35</v>
      </c>
      <c r="H41" s="255"/>
      <c r="I41" s="255"/>
      <c r="J41" s="255"/>
      <c r="K41" s="255"/>
      <c r="L41" s="255"/>
      <c r="M41" s="255"/>
      <c r="N41" s="255"/>
      <c r="O41" s="255"/>
      <c r="P41" s="255"/>
      <c r="Q41" s="255"/>
      <c r="R41" s="255"/>
      <c r="S41" s="255"/>
      <c r="T41" s="255"/>
      <c r="U41" s="255"/>
      <c r="V41" s="255"/>
      <c r="W41" s="255"/>
      <c r="X41" s="255"/>
      <c r="Y41" s="255"/>
      <c r="Z41" s="255"/>
      <c r="AA41" s="255"/>
    </row>
    <row r="42" spans="1:27">
      <c r="A42" s="310"/>
      <c r="B42" s="255">
        <v>28</v>
      </c>
      <c r="C42" s="355"/>
      <c r="D42" s="255" t="s">
        <v>4705</v>
      </c>
      <c r="E42" s="255"/>
      <c r="F42" s="255"/>
      <c r="G42" s="240">
        <v>649670.52999999991</v>
      </c>
      <c r="H42" s="255"/>
      <c r="I42" s="255"/>
      <c r="J42" s="255"/>
      <c r="K42" s="255"/>
      <c r="L42" s="255"/>
      <c r="M42" s="255"/>
      <c r="N42" s="255"/>
      <c r="O42" s="255"/>
      <c r="P42" s="255"/>
      <c r="Q42" s="255"/>
      <c r="R42" s="255"/>
      <c r="S42" s="255"/>
      <c r="T42" s="255"/>
      <c r="U42" s="255"/>
      <c r="V42" s="255"/>
      <c r="W42" s="255"/>
      <c r="X42" s="255"/>
      <c r="Y42" s="255"/>
      <c r="Z42" s="255"/>
      <c r="AA42" s="255"/>
    </row>
    <row r="43" spans="1:27">
      <c r="A43" s="310"/>
      <c r="B43" s="255">
        <v>29</v>
      </c>
      <c r="C43" s="355"/>
      <c r="D43" s="255" t="s">
        <v>4706</v>
      </c>
      <c r="E43" s="255"/>
      <c r="F43" s="255"/>
      <c r="G43" s="240">
        <v>594325.62999999966</v>
      </c>
      <c r="H43" s="255"/>
      <c r="I43" s="255"/>
      <c r="J43" s="255"/>
      <c r="K43" s="255"/>
      <c r="L43" s="255"/>
      <c r="M43" s="255"/>
      <c r="N43" s="255"/>
      <c r="O43" s="255"/>
      <c r="P43" s="255"/>
      <c r="Q43" s="255"/>
      <c r="R43" s="255"/>
      <c r="S43" s="255"/>
      <c r="T43" s="255"/>
      <c r="U43" s="255"/>
      <c r="V43" s="255"/>
      <c r="W43" s="255"/>
      <c r="X43" s="255"/>
      <c r="Y43" s="255"/>
      <c r="Z43" s="255"/>
      <c r="AA43" s="255"/>
    </row>
    <row r="44" spans="1:27">
      <c r="A44" s="310"/>
      <c r="B44" s="255">
        <v>30</v>
      </c>
      <c r="C44" s="355"/>
      <c r="D44" s="255" t="s">
        <v>4707</v>
      </c>
      <c r="E44" s="255"/>
      <c r="F44" s="255"/>
      <c r="G44" s="240">
        <v>548686.54999999958</v>
      </c>
      <c r="H44" s="255"/>
      <c r="I44" s="255"/>
      <c r="J44" s="255"/>
      <c r="K44" s="255"/>
      <c r="L44" s="255"/>
      <c r="M44" s="255"/>
      <c r="N44" s="255"/>
      <c r="O44" s="255"/>
      <c r="P44" s="255"/>
      <c r="Q44" s="255"/>
      <c r="R44" s="255"/>
      <c r="S44" s="255"/>
      <c r="T44" s="255"/>
      <c r="U44" s="255"/>
      <c r="V44" s="255"/>
      <c r="W44" s="255"/>
      <c r="X44" s="255"/>
      <c r="Y44" s="255"/>
      <c r="Z44" s="255"/>
      <c r="AA44" s="255"/>
    </row>
    <row r="45" spans="1:27">
      <c r="A45" s="310"/>
      <c r="B45" s="255">
        <v>31</v>
      </c>
      <c r="C45" s="355"/>
      <c r="D45" s="255" t="s">
        <v>4708</v>
      </c>
      <c r="E45" s="255"/>
      <c r="F45" s="255"/>
      <c r="G45" s="240">
        <v>546431.5</v>
      </c>
      <c r="H45" s="255"/>
      <c r="I45" s="255"/>
      <c r="J45" s="255"/>
      <c r="K45" s="255"/>
      <c r="L45" s="255"/>
      <c r="M45" s="255"/>
      <c r="N45" s="255"/>
      <c r="O45" s="255"/>
      <c r="P45" s="255"/>
      <c r="Q45" s="255"/>
      <c r="R45" s="255"/>
      <c r="S45" s="255"/>
      <c r="T45" s="255"/>
      <c r="U45" s="255"/>
      <c r="V45" s="255"/>
      <c r="W45" s="255"/>
      <c r="X45" s="255"/>
      <c r="Y45" s="255"/>
      <c r="Z45" s="255"/>
      <c r="AA45" s="255"/>
    </row>
    <row r="46" spans="1:27">
      <c r="A46" s="310"/>
      <c r="B46" s="255">
        <v>32</v>
      </c>
      <c r="C46" s="355"/>
      <c r="D46" s="255" t="s">
        <v>4709</v>
      </c>
      <c r="E46" s="255"/>
      <c r="F46" s="255"/>
      <c r="G46" s="240">
        <v>448014.07000000007</v>
      </c>
      <c r="H46" s="255"/>
      <c r="I46" s="255"/>
      <c r="J46" s="255"/>
      <c r="K46" s="255"/>
      <c r="L46" s="255"/>
      <c r="M46" s="255"/>
      <c r="N46" s="255"/>
      <c r="O46" s="255"/>
      <c r="P46" s="255"/>
      <c r="Q46" s="255"/>
      <c r="R46" s="255"/>
      <c r="S46" s="255"/>
      <c r="T46" s="255"/>
      <c r="U46" s="255"/>
      <c r="V46" s="255"/>
      <c r="W46" s="255"/>
      <c r="X46" s="255"/>
      <c r="Y46" s="255"/>
      <c r="Z46" s="255"/>
      <c r="AA46" s="255"/>
    </row>
    <row r="47" spans="1:27">
      <c r="A47" s="310"/>
      <c r="B47" s="255">
        <v>33</v>
      </c>
      <c r="C47" s="355"/>
      <c r="D47" s="255" t="s">
        <v>4710</v>
      </c>
      <c r="E47" s="255"/>
      <c r="F47" s="255"/>
      <c r="G47" s="240">
        <v>403387.56</v>
      </c>
      <c r="H47" s="255"/>
      <c r="I47" s="255"/>
      <c r="J47" s="255"/>
      <c r="K47" s="255"/>
      <c r="L47" s="255"/>
      <c r="M47" s="255"/>
      <c r="N47" s="255"/>
      <c r="O47" s="255"/>
      <c r="P47" s="255"/>
      <c r="Q47" s="255"/>
      <c r="R47" s="255"/>
      <c r="S47" s="255"/>
      <c r="T47" s="255"/>
      <c r="U47" s="255"/>
      <c r="V47" s="255"/>
      <c r="W47" s="255"/>
      <c r="X47" s="255"/>
      <c r="Y47" s="255"/>
      <c r="Z47" s="255"/>
      <c r="AA47" s="255"/>
    </row>
    <row r="48" spans="1:27">
      <c r="A48" s="310"/>
      <c r="B48" s="255">
        <v>34</v>
      </c>
      <c r="C48" s="355"/>
      <c r="D48" s="255"/>
      <c r="E48" s="255"/>
      <c r="F48" s="255"/>
      <c r="G48" s="240"/>
      <c r="H48" s="255"/>
      <c r="I48" s="255"/>
      <c r="J48" s="255"/>
      <c r="K48" s="255"/>
      <c r="L48" s="255"/>
      <c r="M48" s="255"/>
      <c r="N48" s="255"/>
      <c r="O48" s="255"/>
      <c r="P48" s="255"/>
      <c r="Q48" s="255"/>
      <c r="R48" s="255"/>
      <c r="S48" s="255"/>
      <c r="T48" s="255"/>
      <c r="U48" s="255"/>
      <c r="V48" s="255"/>
      <c r="W48" s="255"/>
      <c r="X48" s="255"/>
      <c r="Y48" s="255"/>
      <c r="Z48" s="255"/>
      <c r="AA48" s="255"/>
    </row>
    <row r="49" spans="1:27">
      <c r="A49" s="310"/>
      <c r="B49" s="255">
        <v>35</v>
      </c>
      <c r="C49" s="355"/>
      <c r="D49" s="255"/>
      <c r="E49" s="255"/>
      <c r="F49" s="255"/>
      <c r="G49" s="240"/>
      <c r="H49" s="255"/>
      <c r="I49" s="255"/>
      <c r="J49" s="255"/>
      <c r="K49" s="255"/>
      <c r="L49" s="255"/>
      <c r="M49" s="255"/>
      <c r="N49" s="255"/>
      <c r="O49" s="255"/>
      <c r="P49" s="255"/>
      <c r="Q49" s="255"/>
      <c r="R49" s="255"/>
      <c r="S49" s="255"/>
      <c r="T49" s="255"/>
      <c r="U49" s="255"/>
      <c r="V49" s="255"/>
      <c r="W49" s="255"/>
      <c r="X49" s="255"/>
      <c r="Y49" s="255"/>
      <c r="Z49" s="255"/>
      <c r="AA49" s="255"/>
    </row>
    <row r="50" spans="1:27">
      <c r="A50" s="310"/>
      <c r="B50" s="255">
        <v>36</v>
      </c>
      <c r="C50" s="355"/>
      <c r="D50" s="255"/>
      <c r="E50" s="255"/>
      <c r="F50" s="255"/>
      <c r="G50" s="240"/>
      <c r="H50" s="255"/>
      <c r="I50" s="255"/>
      <c r="J50" s="255"/>
      <c r="K50" s="255"/>
      <c r="L50" s="255"/>
      <c r="M50" s="255"/>
      <c r="N50" s="255"/>
      <c r="O50" s="255"/>
      <c r="P50" s="255"/>
      <c r="Q50" s="255"/>
      <c r="R50" s="255"/>
      <c r="S50" s="255"/>
      <c r="T50" s="255"/>
      <c r="U50" s="255"/>
      <c r="V50" s="255"/>
      <c r="W50" s="255"/>
      <c r="X50" s="255"/>
      <c r="Y50" s="255"/>
      <c r="Z50" s="255"/>
      <c r="AA50" s="255"/>
    </row>
    <row r="51" spans="1:27">
      <c r="A51" s="310"/>
      <c r="B51" s="255">
        <v>37</v>
      </c>
      <c r="C51" s="355"/>
      <c r="D51" s="255"/>
      <c r="E51" s="255"/>
      <c r="F51" s="255"/>
      <c r="G51" s="240"/>
      <c r="H51" s="255"/>
      <c r="I51" s="255"/>
      <c r="J51" s="255"/>
      <c r="K51" s="255"/>
      <c r="L51" s="255"/>
      <c r="M51" s="255"/>
      <c r="N51" s="255"/>
      <c r="O51" s="255"/>
      <c r="P51" s="255"/>
      <c r="Q51" s="255"/>
      <c r="R51" s="255"/>
      <c r="S51" s="255"/>
      <c r="T51" s="255"/>
      <c r="U51" s="255"/>
      <c r="V51" s="255"/>
      <c r="W51" s="255"/>
      <c r="X51" s="255"/>
      <c r="Y51" s="255"/>
      <c r="Z51" s="255"/>
      <c r="AA51" s="255"/>
    </row>
    <row r="52" spans="1:27">
      <c r="A52" s="310"/>
      <c r="B52" s="255">
        <v>38</v>
      </c>
      <c r="C52" s="355"/>
      <c r="D52" s="255"/>
      <c r="E52" s="255"/>
      <c r="F52" s="255"/>
      <c r="G52" s="240"/>
      <c r="H52" s="255"/>
      <c r="I52" s="255"/>
      <c r="J52" s="255"/>
      <c r="K52" s="255"/>
      <c r="L52" s="255"/>
      <c r="M52" s="255"/>
      <c r="N52" s="255"/>
      <c r="O52" s="255"/>
      <c r="P52" s="255"/>
      <c r="Q52" s="255"/>
      <c r="R52" s="255"/>
      <c r="S52" s="255"/>
      <c r="T52" s="255"/>
      <c r="U52" s="255"/>
      <c r="V52" s="255"/>
      <c r="W52" s="255"/>
      <c r="X52" s="255"/>
      <c r="Y52" s="255"/>
      <c r="Z52" s="255"/>
      <c r="AA52" s="255"/>
    </row>
    <row r="53" spans="1:27">
      <c r="A53" s="310"/>
      <c r="B53" s="255">
        <v>39</v>
      </c>
      <c r="C53" s="355"/>
      <c r="D53" s="255"/>
      <c r="E53" s="255"/>
      <c r="F53" s="255"/>
      <c r="G53" s="240"/>
      <c r="H53" s="255"/>
      <c r="I53" s="255"/>
      <c r="J53" s="255"/>
      <c r="K53" s="255"/>
      <c r="L53" s="255"/>
      <c r="M53" s="255"/>
      <c r="N53" s="255"/>
      <c r="O53" s="255"/>
      <c r="P53" s="255"/>
      <c r="Q53" s="255"/>
      <c r="R53" s="255"/>
      <c r="S53" s="255"/>
      <c r="T53" s="255"/>
      <c r="U53" s="255"/>
      <c r="V53" s="255"/>
      <c r="W53" s="255"/>
      <c r="X53" s="255"/>
      <c r="Y53" s="255"/>
      <c r="Z53" s="255"/>
      <c r="AA53" s="255"/>
    </row>
    <row r="54" spans="1:27">
      <c r="A54" s="310"/>
      <c r="B54" s="255">
        <v>40</v>
      </c>
      <c r="C54" s="355"/>
      <c r="D54" s="255" t="s">
        <v>4289</v>
      </c>
      <c r="E54" s="255"/>
      <c r="F54" s="255"/>
      <c r="G54" s="240">
        <v>256815</v>
      </c>
      <c r="H54" s="255"/>
      <c r="I54" s="255"/>
      <c r="J54" s="255"/>
      <c r="K54" s="255"/>
      <c r="L54" s="255"/>
      <c r="M54" s="255"/>
      <c r="N54" s="255"/>
      <c r="O54" s="255"/>
      <c r="P54" s="255"/>
      <c r="Q54" s="255"/>
      <c r="R54" s="255"/>
      <c r="S54" s="255"/>
      <c r="T54" s="255"/>
      <c r="U54" s="255"/>
      <c r="V54" s="255"/>
      <c r="W54" s="255"/>
      <c r="X54" s="255"/>
      <c r="Y54" s="255"/>
      <c r="Z54" s="255"/>
      <c r="AA54" s="255"/>
    </row>
    <row r="55" spans="1:27">
      <c r="A55" s="310"/>
      <c r="B55" s="255">
        <v>41</v>
      </c>
      <c r="C55" s="355"/>
      <c r="D55" s="255"/>
      <c r="E55" s="255"/>
      <c r="F55" s="255"/>
      <c r="G55" s="240"/>
      <c r="H55" s="255"/>
      <c r="I55" s="255"/>
      <c r="J55" s="255"/>
      <c r="K55" s="255"/>
      <c r="L55" s="255"/>
      <c r="M55" s="255"/>
      <c r="N55" s="255"/>
      <c r="O55" s="255"/>
      <c r="P55" s="255"/>
      <c r="Q55" s="255"/>
      <c r="R55" s="255"/>
      <c r="S55" s="255"/>
      <c r="T55" s="255"/>
      <c r="U55" s="255"/>
      <c r="V55" s="255"/>
      <c r="W55" s="255"/>
      <c r="X55" s="255"/>
      <c r="Y55" s="255"/>
      <c r="Z55" s="255"/>
      <c r="AA55" s="255"/>
    </row>
    <row r="56" spans="1:27">
      <c r="A56" s="310"/>
      <c r="B56" s="255">
        <v>42</v>
      </c>
      <c r="C56" s="355"/>
      <c r="D56" s="255"/>
      <c r="E56" s="255"/>
      <c r="F56" s="255"/>
      <c r="G56" s="257">
        <v>97015469.699999973</v>
      </c>
      <c r="H56" s="255"/>
      <c r="I56" s="255"/>
      <c r="J56" s="255"/>
      <c r="K56" s="255"/>
      <c r="L56" s="255"/>
      <c r="M56" s="255"/>
      <c r="N56" s="255"/>
      <c r="O56" s="255"/>
      <c r="P56" s="255"/>
      <c r="Q56" s="255"/>
      <c r="R56" s="255"/>
      <c r="S56" s="255"/>
      <c r="T56" s="255"/>
      <c r="U56" s="255"/>
      <c r="V56" s="255"/>
      <c r="W56" s="255"/>
      <c r="X56" s="255"/>
      <c r="Y56" s="255"/>
      <c r="Z56" s="255"/>
      <c r="AA56" s="255"/>
    </row>
    <row r="57" spans="1:27" ht="15.75" thickBot="1">
      <c r="A57" s="1926"/>
      <c r="B57" s="1008">
        <v>43</v>
      </c>
      <c r="C57" s="1973"/>
      <c r="D57" s="1008" t="s">
        <v>2846</v>
      </c>
      <c r="E57" s="1008"/>
      <c r="F57" s="1008"/>
      <c r="G57" s="2944"/>
      <c r="H57" s="255"/>
      <c r="I57" s="255"/>
      <c r="J57" s="255"/>
      <c r="K57" s="255"/>
      <c r="L57" s="255"/>
      <c r="M57" s="255"/>
      <c r="N57" s="255"/>
      <c r="O57" s="255"/>
      <c r="P57" s="255"/>
      <c r="Q57" s="255"/>
      <c r="R57" s="255"/>
      <c r="S57" s="255"/>
      <c r="T57" s="255"/>
      <c r="U57" s="255"/>
      <c r="V57" s="255"/>
      <c r="W57" s="255"/>
      <c r="X57" s="255"/>
      <c r="Y57" s="255"/>
      <c r="Z57" s="255"/>
      <c r="AA57" s="255"/>
    </row>
    <row r="58" spans="1:27">
      <c r="A58" s="255"/>
      <c r="B58" s="255"/>
      <c r="C58" s="255"/>
      <c r="D58" s="255"/>
      <c r="E58" s="255"/>
      <c r="F58" s="255"/>
      <c r="G58" s="255"/>
      <c r="H58" s="255"/>
      <c r="I58" s="255"/>
      <c r="J58" s="255"/>
      <c r="K58" s="255"/>
      <c r="L58" s="255"/>
      <c r="M58" s="255"/>
      <c r="N58" s="255"/>
      <c r="O58" s="255"/>
      <c r="P58" s="255"/>
      <c r="Q58" s="255"/>
      <c r="R58" s="255"/>
      <c r="S58" s="255"/>
      <c r="T58" s="255"/>
      <c r="U58" s="255"/>
      <c r="V58" s="255"/>
      <c r="W58" s="255"/>
      <c r="X58" s="255"/>
      <c r="Y58" s="255"/>
      <c r="Z58" s="255"/>
      <c r="AA58" s="255"/>
    </row>
    <row r="59" spans="1:27" ht="15.75">
      <c r="A59" s="896" t="s">
        <v>1442</v>
      </c>
      <c r="B59" s="896"/>
      <c r="C59" s="896"/>
      <c r="D59" s="896"/>
      <c r="E59" s="1974"/>
      <c r="F59" s="255"/>
      <c r="G59" s="255"/>
      <c r="H59" s="255"/>
      <c r="I59" s="255"/>
      <c r="J59" s="255"/>
      <c r="K59" s="255"/>
      <c r="L59" s="255"/>
      <c r="M59" s="255"/>
      <c r="N59" s="255"/>
      <c r="O59" s="255"/>
      <c r="P59" s="255"/>
      <c r="Q59" s="255"/>
      <c r="R59" s="255"/>
      <c r="S59" s="255"/>
      <c r="T59" s="255"/>
      <c r="U59" s="255"/>
      <c r="V59" s="255"/>
      <c r="W59" s="255"/>
      <c r="X59" s="255"/>
      <c r="Y59" s="255"/>
      <c r="Z59" s="255"/>
      <c r="AA59" s="255"/>
    </row>
    <row r="60" spans="1:27">
      <c r="A60" s="983" t="s">
        <v>1443</v>
      </c>
      <c r="B60" s="983"/>
      <c r="C60" s="983"/>
      <c r="D60" s="983"/>
      <c r="E60" s="983"/>
      <c r="F60" s="983"/>
      <c r="G60" s="983"/>
      <c r="H60" s="255"/>
      <c r="I60" s="255"/>
      <c r="J60" s="255"/>
      <c r="K60" s="255"/>
      <c r="L60" s="255"/>
      <c r="M60" s="255"/>
      <c r="N60" s="255"/>
      <c r="O60" s="255"/>
      <c r="P60" s="255"/>
      <c r="Q60" s="255"/>
      <c r="R60" s="255"/>
      <c r="S60" s="255"/>
      <c r="T60" s="255"/>
      <c r="U60" s="255"/>
      <c r="V60" s="255"/>
      <c r="W60" s="255"/>
      <c r="X60" s="255"/>
      <c r="Y60" s="255"/>
      <c r="Z60" s="255"/>
      <c r="AA60" s="255"/>
    </row>
    <row r="61" spans="1:27" ht="15.75" hidden="1">
      <c r="A61" s="310"/>
      <c r="B61" s="255"/>
      <c r="C61" s="255"/>
      <c r="D61" s="255" t="s">
        <v>2166</v>
      </c>
      <c r="E61" s="255"/>
      <c r="F61" s="255"/>
      <c r="G61" s="1975" t="e">
        <v>#REF!</v>
      </c>
      <c r="H61" s="255"/>
      <c r="I61" s="1976"/>
      <c r="J61" s="896"/>
      <c r="K61" s="255"/>
      <c r="L61" s="255"/>
      <c r="M61" s="255"/>
      <c r="N61" s="255"/>
      <c r="O61" s="255"/>
      <c r="P61" s="255"/>
      <c r="Q61" s="255"/>
      <c r="R61" s="255"/>
      <c r="S61" s="255"/>
      <c r="T61" s="255"/>
      <c r="U61" s="255"/>
      <c r="V61" s="255"/>
      <c r="W61" s="255"/>
      <c r="X61" s="255"/>
      <c r="Y61" s="255"/>
      <c r="Z61" s="255"/>
      <c r="AA61" s="255"/>
    </row>
    <row r="62" spans="1:27" hidden="1">
      <c r="A62" s="310"/>
      <c r="B62" s="255"/>
      <c r="C62" s="255"/>
      <c r="D62" s="255"/>
      <c r="E62" s="255"/>
      <c r="F62" s="255"/>
      <c r="G62" s="240"/>
      <c r="H62" s="255"/>
      <c r="I62" s="1977"/>
      <c r="J62" s="255"/>
      <c r="K62" s="255"/>
      <c r="L62" s="255"/>
      <c r="M62" s="255"/>
      <c r="N62" s="255"/>
      <c r="O62" s="255"/>
      <c r="P62" s="255"/>
      <c r="Q62" s="255"/>
      <c r="R62" s="255"/>
      <c r="S62" s="255"/>
      <c r="T62" s="255"/>
      <c r="U62" s="255"/>
      <c r="V62" s="255"/>
      <c r="W62" s="255"/>
      <c r="X62" s="255"/>
      <c r="Y62" s="255"/>
      <c r="Z62" s="255"/>
      <c r="AA62" s="255"/>
    </row>
    <row r="63" spans="1:27" hidden="1">
      <c r="A63" s="310"/>
      <c r="B63" s="255"/>
      <c r="C63" s="255"/>
      <c r="D63" s="255"/>
      <c r="E63" s="255"/>
      <c r="F63" s="255"/>
      <c r="G63" s="240"/>
      <c r="H63" s="255"/>
      <c r="I63" s="255"/>
      <c r="J63" s="255"/>
      <c r="K63" s="255"/>
      <c r="L63" s="255"/>
      <c r="M63" s="255"/>
      <c r="N63" s="255"/>
      <c r="O63" s="255"/>
      <c r="P63" s="255"/>
      <c r="Q63" s="255"/>
      <c r="R63" s="255"/>
      <c r="S63" s="255"/>
      <c r="T63" s="255"/>
      <c r="U63" s="255"/>
      <c r="V63" s="255"/>
      <c r="W63" s="255"/>
      <c r="X63" s="255"/>
      <c r="Y63" s="255"/>
      <c r="Z63" s="255"/>
      <c r="AA63" s="255"/>
    </row>
    <row r="64" spans="1:27" hidden="1">
      <c r="A64" s="310"/>
      <c r="B64" s="255"/>
      <c r="C64" s="255"/>
      <c r="D64" s="255"/>
      <c r="E64" s="255"/>
      <c r="F64" s="255"/>
      <c r="G64" s="240"/>
      <c r="H64" s="255"/>
      <c r="I64" s="255"/>
      <c r="J64" s="255"/>
      <c r="K64" s="255"/>
      <c r="L64" s="255"/>
      <c r="M64" s="255"/>
      <c r="N64" s="255"/>
      <c r="O64" s="255"/>
      <c r="P64" s="255"/>
      <c r="Q64" s="255"/>
      <c r="R64" s="255"/>
      <c r="S64" s="255"/>
      <c r="T64" s="255"/>
      <c r="U64" s="255"/>
      <c r="V64" s="255"/>
      <c r="W64" s="255"/>
      <c r="X64" s="255"/>
      <c r="Y64" s="255"/>
      <c r="Z64" s="255"/>
      <c r="AA64" s="255"/>
    </row>
    <row r="65" spans="1:27" ht="15.75" hidden="1" thickBot="1">
      <c r="A65" s="1926"/>
      <c r="B65" s="1008"/>
      <c r="C65" s="1008"/>
      <c r="D65" s="1008"/>
      <c r="E65" s="1008"/>
      <c r="F65" s="1008"/>
      <c r="G65" s="1009"/>
      <c r="H65" s="255"/>
      <c r="I65" s="255"/>
      <c r="J65" s="255"/>
      <c r="K65" s="255"/>
      <c r="L65" s="255"/>
      <c r="M65" s="255"/>
      <c r="N65" s="255"/>
      <c r="O65" s="255"/>
      <c r="P65" s="255"/>
      <c r="Q65" s="255"/>
      <c r="R65" s="255"/>
      <c r="S65" s="255"/>
      <c r="T65" s="255"/>
      <c r="U65" s="255"/>
      <c r="V65" s="255"/>
      <c r="W65" s="255"/>
      <c r="X65" s="255"/>
      <c r="Y65" s="255"/>
      <c r="Z65" s="255"/>
      <c r="AA65" s="255"/>
    </row>
    <row r="66" spans="1:27" hidden="1">
      <c r="A66" s="255"/>
      <c r="B66" s="255"/>
      <c r="C66" s="255"/>
      <c r="D66" s="255"/>
      <c r="E66" s="255"/>
      <c r="F66" s="255"/>
      <c r="G66" s="255"/>
      <c r="H66" s="255"/>
      <c r="I66" s="255"/>
      <c r="J66" s="255"/>
      <c r="K66" s="255"/>
      <c r="L66" s="255"/>
      <c r="M66" s="255"/>
      <c r="N66" s="255"/>
      <c r="O66" s="255"/>
      <c r="P66" s="255"/>
      <c r="Q66" s="255"/>
      <c r="R66" s="255"/>
      <c r="S66" s="255"/>
      <c r="T66" s="255"/>
      <c r="U66" s="255"/>
      <c r="V66" s="255"/>
      <c r="W66" s="255"/>
      <c r="X66" s="255"/>
      <c r="Y66" s="255"/>
      <c r="Z66" s="255"/>
      <c r="AA66" s="255"/>
    </row>
    <row r="67" spans="1:27" ht="15.75" hidden="1">
      <c r="A67" s="896" t="s">
        <v>1442</v>
      </c>
      <c r="B67" s="255"/>
      <c r="C67" s="255"/>
      <c r="D67" s="255"/>
      <c r="E67" s="1974"/>
      <c r="F67" s="255"/>
      <c r="G67" s="255"/>
      <c r="H67" s="255"/>
      <c r="I67" s="255"/>
      <c r="J67" s="255"/>
      <c r="K67" s="255"/>
      <c r="L67" s="255"/>
      <c r="M67" s="255"/>
      <c r="N67" s="255"/>
      <c r="O67" s="255"/>
      <c r="P67" s="255"/>
      <c r="Q67" s="255"/>
      <c r="R67" s="255"/>
      <c r="S67" s="255"/>
      <c r="T67" s="255"/>
      <c r="U67" s="255"/>
      <c r="V67" s="255"/>
      <c r="W67" s="255"/>
      <c r="X67" s="255"/>
      <c r="Y67" s="255"/>
      <c r="Z67" s="255"/>
      <c r="AA67" s="255"/>
    </row>
    <row r="68" spans="1:27" hidden="1">
      <c r="A68" s="983" t="s">
        <v>1446</v>
      </c>
      <c r="B68" s="983"/>
      <c r="C68" s="983"/>
      <c r="D68" s="983"/>
      <c r="E68" s="983"/>
      <c r="F68" s="983"/>
      <c r="G68" s="983"/>
      <c r="H68" s="255"/>
      <c r="I68" s="255"/>
      <c r="J68" s="255"/>
      <c r="K68" s="255"/>
      <c r="L68" s="255"/>
      <c r="M68" s="255"/>
      <c r="N68" s="255"/>
      <c r="O68" s="255"/>
      <c r="P68" s="255"/>
      <c r="Q68" s="255"/>
      <c r="R68" s="255"/>
      <c r="S68" s="255"/>
      <c r="T68" s="255"/>
      <c r="U68" s="255"/>
      <c r="V68" s="255"/>
      <c r="W68" s="255"/>
      <c r="X68" s="255"/>
      <c r="Y68" s="255"/>
      <c r="Z68" s="255"/>
      <c r="AA68" s="255"/>
    </row>
    <row r="69" spans="1:27" hidden="1">
      <c r="A69" s="255"/>
      <c r="B69" s="255" t="s">
        <v>4729</v>
      </c>
      <c r="C69" s="255"/>
      <c r="D69" s="255"/>
      <c r="E69" s="255"/>
      <c r="F69" s="1919" t="s">
        <v>4855</v>
      </c>
      <c r="G69" s="1751" t="s">
        <v>4567</v>
      </c>
      <c r="H69" s="255"/>
      <c r="I69" s="255"/>
      <c r="J69" s="255"/>
      <c r="K69" s="255"/>
      <c r="L69" s="255"/>
      <c r="M69" s="255"/>
      <c r="N69" s="255"/>
      <c r="O69" s="255"/>
      <c r="P69" s="255"/>
      <c r="Q69" s="255"/>
      <c r="R69" s="255"/>
      <c r="S69" s="255"/>
      <c r="T69" s="255"/>
      <c r="U69" s="255"/>
      <c r="V69" s="255"/>
      <c r="W69" s="255"/>
      <c r="X69" s="255"/>
      <c r="Y69" s="255"/>
      <c r="Z69" s="255"/>
      <c r="AA69" s="255"/>
    </row>
    <row r="70" spans="1:27" hidden="1">
      <c r="A70" s="996"/>
      <c r="B70" s="997"/>
      <c r="C70" s="997"/>
      <c r="D70" s="997"/>
      <c r="E70" s="997"/>
      <c r="F70" s="997"/>
      <c r="G70" s="998"/>
      <c r="H70" s="255"/>
      <c r="I70" s="255"/>
      <c r="J70" s="255"/>
      <c r="K70" s="255"/>
      <c r="L70" s="255"/>
      <c r="M70" s="255"/>
      <c r="N70" s="255"/>
      <c r="O70" s="255"/>
      <c r="P70" s="255"/>
      <c r="Q70" s="255"/>
      <c r="R70" s="255"/>
      <c r="S70" s="255"/>
      <c r="T70" s="255"/>
      <c r="U70" s="255"/>
      <c r="V70" s="255"/>
      <c r="W70" s="255"/>
      <c r="X70" s="255"/>
      <c r="Y70" s="255"/>
      <c r="Z70" s="255"/>
      <c r="AA70" s="255"/>
    </row>
    <row r="71" spans="1:27" ht="15.75" hidden="1">
      <c r="A71" s="1978"/>
      <c r="B71" s="983" t="s">
        <v>1430</v>
      </c>
      <c r="C71" s="983"/>
      <c r="D71" s="983"/>
      <c r="E71" s="983"/>
      <c r="F71" s="983"/>
      <c r="G71" s="1000"/>
      <c r="H71" s="255"/>
      <c r="I71" s="255"/>
      <c r="J71" s="255"/>
      <c r="K71" s="255"/>
      <c r="L71" s="255"/>
      <c r="M71" s="255"/>
      <c r="N71" s="255"/>
      <c r="O71" s="255"/>
      <c r="P71" s="255"/>
      <c r="Q71" s="255"/>
      <c r="R71" s="255"/>
      <c r="S71" s="255"/>
      <c r="T71" s="255"/>
      <c r="U71" s="255"/>
      <c r="V71" s="255"/>
      <c r="W71" s="255"/>
      <c r="X71" s="255"/>
      <c r="Y71" s="255"/>
      <c r="Z71" s="255"/>
      <c r="AA71" s="255"/>
    </row>
    <row r="72" spans="1:27" hidden="1">
      <c r="A72" s="310"/>
      <c r="B72" s="255"/>
      <c r="C72" s="255"/>
      <c r="D72" s="255"/>
      <c r="E72" s="255"/>
      <c r="F72" s="255"/>
      <c r="G72" s="1001"/>
      <c r="H72" s="255"/>
      <c r="I72" s="255"/>
      <c r="J72" s="255"/>
      <c r="K72" s="255"/>
      <c r="L72" s="255"/>
      <c r="M72" s="255"/>
      <c r="N72" s="255"/>
      <c r="O72" s="255"/>
      <c r="P72" s="255"/>
      <c r="Q72" s="255"/>
      <c r="R72" s="255"/>
      <c r="S72" s="255"/>
      <c r="T72" s="255"/>
      <c r="U72" s="255"/>
      <c r="V72" s="255"/>
      <c r="W72" s="255"/>
      <c r="X72" s="255"/>
      <c r="Y72" s="255"/>
      <c r="Z72" s="255"/>
      <c r="AA72" s="255"/>
    </row>
    <row r="73" spans="1:27" hidden="1">
      <c r="A73" s="1723"/>
      <c r="B73" s="1003"/>
      <c r="C73" s="1003"/>
      <c r="D73" s="1003"/>
      <c r="E73" s="1003"/>
      <c r="F73" s="1003"/>
      <c r="G73" s="1979"/>
      <c r="H73" s="255"/>
      <c r="I73" s="255"/>
      <c r="J73" s="255"/>
      <c r="K73" s="255"/>
      <c r="L73" s="255"/>
      <c r="M73" s="255"/>
      <c r="N73" s="255"/>
      <c r="O73" s="255"/>
      <c r="P73" s="255"/>
      <c r="Q73" s="255"/>
      <c r="R73" s="255"/>
      <c r="S73" s="255"/>
      <c r="T73" s="255"/>
      <c r="U73" s="255"/>
      <c r="V73" s="255"/>
      <c r="W73" s="255"/>
      <c r="X73" s="255"/>
      <c r="Y73" s="255"/>
      <c r="Z73" s="255"/>
      <c r="AA73" s="255"/>
    </row>
    <row r="74" spans="1:27" hidden="1">
      <c r="A74" s="310"/>
      <c r="B74" s="255"/>
      <c r="C74" s="255"/>
      <c r="D74" s="255"/>
      <c r="E74" s="255"/>
      <c r="F74" s="255"/>
      <c r="G74" s="240"/>
      <c r="H74" s="255"/>
      <c r="I74" s="255"/>
      <c r="J74" s="255"/>
      <c r="K74" s="255"/>
      <c r="L74" s="255"/>
      <c r="M74" s="255"/>
      <c r="N74" s="255"/>
      <c r="O74" s="255"/>
      <c r="P74" s="255"/>
      <c r="Q74" s="255"/>
      <c r="R74" s="255"/>
      <c r="S74" s="255"/>
      <c r="T74" s="255"/>
      <c r="U74" s="255"/>
      <c r="V74" s="255"/>
      <c r="W74" s="255"/>
      <c r="X74" s="255"/>
      <c r="Y74" s="255"/>
      <c r="Z74" s="255"/>
      <c r="AA74" s="255"/>
    </row>
    <row r="75" spans="1:27" hidden="1">
      <c r="A75" s="310"/>
      <c r="B75" s="255"/>
      <c r="C75" s="255"/>
      <c r="D75" s="255"/>
      <c r="E75" s="255"/>
      <c r="F75" s="255"/>
      <c r="G75" s="240"/>
      <c r="H75" s="255"/>
      <c r="I75" s="255"/>
      <c r="J75" s="255"/>
      <c r="K75" s="255"/>
      <c r="L75" s="255"/>
      <c r="M75" s="255"/>
      <c r="N75" s="255"/>
      <c r="O75" s="255"/>
      <c r="P75" s="255"/>
      <c r="Q75" s="255"/>
      <c r="R75" s="255"/>
      <c r="S75" s="255"/>
      <c r="T75" s="255"/>
      <c r="U75" s="255"/>
      <c r="V75" s="255"/>
      <c r="W75" s="255"/>
      <c r="X75" s="255"/>
      <c r="Y75" s="255"/>
      <c r="Z75" s="255"/>
      <c r="AA75" s="255"/>
    </row>
    <row r="76" spans="1:27" hidden="1">
      <c r="A76" s="310"/>
      <c r="B76" s="255"/>
      <c r="C76" s="255"/>
      <c r="D76" s="255"/>
      <c r="E76" s="255"/>
      <c r="F76" s="255"/>
      <c r="G76" s="240"/>
      <c r="H76" s="255"/>
      <c r="I76" s="255"/>
      <c r="J76" s="255"/>
      <c r="K76" s="255"/>
      <c r="L76" s="255"/>
      <c r="M76" s="255"/>
      <c r="N76" s="255"/>
      <c r="O76" s="255"/>
      <c r="P76" s="255"/>
      <c r="Q76" s="255"/>
      <c r="R76" s="255"/>
      <c r="S76" s="255"/>
      <c r="T76" s="255"/>
      <c r="U76" s="255"/>
      <c r="V76" s="255"/>
      <c r="W76" s="255"/>
      <c r="X76" s="255"/>
      <c r="Y76" s="255"/>
      <c r="Z76" s="255"/>
      <c r="AA76" s="255"/>
    </row>
    <row r="77" spans="1:27" hidden="1">
      <c r="A77" s="310"/>
      <c r="B77" s="255"/>
      <c r="C77" s="255"/>
      <c r="D77" s="255"/>
      <c r="E77" s="255"/>
      <c r="F77" s="255"/>
      <c r="G77" s="240"/>
      <c r="H77" s="255"/>
      <c r="I77" s="255"/>
      <c r="J77" s="255"/>
      <c r="K77" s="255"/>
      <c r="L77" s="255"/>
      <c r="M77" s="255"/>
      <c r="N77" s="255"/>
      <c r="O77" s="255"/>
      <c r="P77" s="255"/>
      <c r="Q77" s="255"/>
      <c r="R77" s="255"/>
      <c r="S77" s="255"/>
      <c r="T77" s="255"/>
      <c r="U77" s="255"/>
      <c r="V77" s="255"/>
      <c r="W77" s="255"/>
      <c r="X77" s="255"/>
      <c r="Y77" s="255"/>
      <c r="Z77" s="255"/>
      <c r="AA77" s="255"/>
    </row>
    <row r="78" spans="1:27" hidden="1">
      <c r="A78" s="310"/>
      <c r="B78" s="255"/>
      <c r="C78" s="255"/>
      <c r="D78" s="255"/>
      <c r="E78" s="255"/>
      <c r="F78" s="255"/>
      <c r="G78" s="240"/>
      <c r="H78" s="255"/>
      <c r="I78" s="255"/>
      <c r="J78" s="255"/>
      <c r="K78" s="255"/>
      <c r="L78" s="255"/>
      <c r="M78" s="255"/>
      <c r="N78" s="255"/>
      <c r="O78" s="255"/>
      <c r="P78" s="255"/>
      <c r="Q78" s="255"/>
      <c r="R78" s="255"/>
      <c r="S78" s="255"/>
      <c r="T78" s="255"/>
      <c r="U78" s="255"/>
      <c r="V78" s="255"/>
      <c r="W78" s="255"/>
      <c r="X78" s="255"/>
      <c r="Y78" s="255"/>
    </row>
    <row r="79" spans="1:27" hidden="1">
      <c r="A79" s="310"/>
      <c r="B79" s="255"/>
      <c r="C79" s="255"/>
      <c r="D79" s="255"/>
      <c r="E79" s="255"/>
      <c r="F79" s="255"/>
      <c r="G79" s="240"/>
      <c r="H79" s="255"/>
      <c r="I79" s="255"/>
      <c r="J79" s="255"/>
      <c r="K79" s="255"/>
      <c r="L79" s="255"/>
      <c r="M79" s="255"/>
      <c r="N79" s="255"/>
      <c r="O79" s="255"/>
      <c r="P79" s="255"/>
      <c r="Q79" s="255"/>
      <c r="R79" s="255"/>
      <c r="S79" s="255"/>
      <c r="T79" s="255"/>
      <c r="U79" s="255"/>
      <c r="V79" s="255"/>
      <c r="W79" s="255"/>
      <c r="X79" s="255"/>
      <c r="Y79" s="255"/>
    </row>
    <row r="80" spans="1:27" hidden="1">
      <c r="A80" s="310"/>
      <c r="B80" s="255"/>
      <c r="C80" s="255"/>
      <c r="D80" s="255"/>
      <c r="E80" s="255"/>
      <c r="F80" s="255"/>
      <c r="G80" s="240"/>
      <c r="H80" s="255"/>
      <c r="I80" s="255"/>
      <c r="J80" s="255"/>
      <c r="K80" s="255"/>
      <c r="L80" s="255"/>
      <c r="M80" s="255"/>
      <c r="N80" s="255"/>
      <c r="O80" s="255"/>
      <c r="P80" s="255"/>
      <c r="Q80" s="255"/>
      <c r="R80" s="255"/>
      <c r="S80" s="255"/>
      <c r="T80" s="255"/>
      <c r="U80" s="255"/>
      <c r="V80" s="255"/>
      <c r="W80" s="255"/>
      <c r="X80" s="255"/>
      <c r="Y80" s="255"/>
    </row>
    <row r="81" spans="1:25" hidden="1">
      <c r="A81" s="310"/>
      <c r="B81" s="255"/>
      <c r="C81" s="255"/>
      <c r="D81" s="255"/>
      <c r="E81" s="255"/>
      <c r="F81" s="255"/>
      <c r="G81" s="240"/>
      <c r="H81" s="255"/>
      <c r="I81" s="255"/>
      <c r="J81" s="255"/>
      <c r="K81" s="255"/>
      <c r="L81" s="255"/>
      <c r="M81" s="255"/>
      <c r="N81" s="255"/>
      <c r="O81" s="255"/>
      <c r="P81" s="255"/>
      <c r="Q81" s="255"/>
      <c r="R81" s="255"/>
      <c r="S81" s="255"/>
      <c r="T81" s="255"/>
      <c r="U81" s="255"/>
      <c r="V81" s="255"/>
      <c r="W81" s="255"/>
      <c r="X81" s="255"/>
      <c r="Y81" s="255"/>
    </row>
    <row r="82" spans="1:25" hidden="1">
      <c r="A82" s="310"/>
      <c r="B82" s="255"/>
      <c r="C82" s="1751"/>
      <c r="D82" s="255"/>
      <c r="E82" s="1751"/>
      <c r="F82" s="1751"/>
      <c r="G82" s="240"/>
      <c r="H82" s="255"/>
      <c r="I82" s="255"/>
      <c r="J82" s="255"/>
      <c r="K82" s="255"/>
      <c r="L82" s="255"/>
      <c r="M82" s="255"/>
      <c r="N82" s="255"/>
      <c r="O82" s="255"/>
      <c r="P82" s="255"/>
      <c r="Q82" s="255"/>
      <c r="R82" s="255"/>
      <c r="S82" s="255"/>
      <c r="T82" s="255"/>
      <c r="U82" s="255"/>
      <c r="V82" s="255"/>
      <c r="W82" s="255"/>
      <c r="X82" s="255"/>
      <c r="Y82" s="255"/>
    </row>
    <row r="83" spans="1:25" hidden="1">
      <c r="A83" s="310"/>
      <c r="B83" s="255"/>
      <c r="C83" s="255"/>
      <c r="D83" s="255"/>
      <c r="E83" s="255"/>
      <c r="F83" s="255"/>
      <c r="G83" s="240"/>
      <c r="H83" s="255"/>
      <c r="I83" s="255"/>
      <c r="J83" s="255"/>
      <c r="K83" s="255"/>
      <c r="L83" s="255"/>
      <c r="M83" s="255"/>
      <c r="N83" s="255"/>
      <c r="O83" s="255"/>
      <c r="P83" s="255"/>
      <c r="Q83" s="255"/>
      <c r="R83" s="255"/>
      <c r="S83" s="255"/>
      <c r="T83" s="255"/>
      <c r="U83" s="255"/>
      <c r="V83" s="255"/>
      <c r="W83" s="255"/>
      <c r="X83" s="255"/>
      <c r="Y83" s="255"/>
    </row>
    <row r="84" spans="1:25" hidden="1">
      <c r="A84" s="310"/>
      <c r="B84" s="255"/>
      <c r="C84" s="255"/>
      <c r="D84" s="255"/>
      <c r="E84" s="255"/>
      <c r="F84" s="255"/>
      <c r="G84" s="240"/>
      <c r="H84" s="255"/>
      <c r="I84" s="255"/>
      <c r="J84" s="255"/>
      <c r="K84" s="255"/>
      <c r="L84" s="255"/>
      <c r="M84" s="255"/>
      <c r="N84" s="255"/>
      <c r="O84" s="255"/>
      <c r="P84" s="255"/>
      <c r="Q84" s="255"/>
      <c r="R84" s="255"/>
      <c r="S84" s="255"/>
      <c r="T84" s="255"/>
      <c r="U84" s="255"/>
      <c r="V84" s="255"/>
      <c r="W84" s="255"/>
      <c r="X84" s="255"/>
      <c r="Y84" s="255"/>
    </row>
    <row r="85" spans="1:25" hidden="1">
      <c r="A85" s="310"/>
      <c r="B85" s="255"/>
      <c r="C85" s="255"/>
      <c r="D85" s="255"/>
      <c r="E85" s="255"/>
      <c r="F85" s="255"/>
      <c r="G85" s="240"/>
      <c r="H85" s="255"/>
      <c r="I85" s="255"/>
      <c r="J85" s="255"/>
      <c r="K85" s="255"/>
      <c r="L85" s="255"/>
      <c r="M85" s="255"/>
      <c r="N85" s="255"/>
      <c r="O85" s="255"/>
      <c r="P85" s="255"/>
      <c r="Q85" s="255"/>
      <c r="R85" s="255"/>
      <c r="S85" s="255"/>
      <c r="T85" s="255"/>
      <c r="U85" s="255"/>
      <c r="V85" s="255"/>
      <c r="W85" s="255"/>
      <c r="X85" s="255"/>
      <c r="Y85" s="255"/>
    </row>
    <row r="86" spans="1:25" hidden="1">
      <c r="A86" s="310"/>
      <c r="B86" s="255"/>
      <c r="C86" s="255"/>
      <c r="D86" s="255"/>
      <c r="E86" s="255"/>
      <c r="F86" s="255"/>
      <c r="G86" s="240"/>
      <c r="H86" s="255"/>
      <c r="I86" s="255"/>
      <c r="J86" s="255"/>
      <c r="K86" s="255"/>
      <c r="L86" s="255"/>
      <c r="M86" s="255"/>
      <c r="N86" s="255"/>
      <c r="O86" s="255"/>
      <c r="P86" s="255"/>
      <c r="Q86" s="255"/>
      <c r="R86" s="255"/>
      <c r="S86" s="255"/>
      <c r="T86" s="255"/>
      <c r="U86" s="255"/>
      <c r="V86" s="255"/>
      <c r="W86" s="255"/>
      <c r="X86" s="255"/>
      <c r="Y86" s="255"/>
    </row>
    <row r="87" spans="1:25" hidden="1">
      <c r="A87" s="310"/>
      <c r="B87" s="255"/>
      <c r="C87" s="255"/>
      <c r="D87" s="255"/>
      <c r="E87" s="255"/>
      <c r="F87" s="255"/>
      <c r="G87" s="240"/>
      <c r="H87" s="255"/>
      <c r="I87" s="255"/>
      <c r="J87" s="255"/>
      <c r="K87" s="255"/>
      <c r="L87" s="255"/>
      <c r="M87" s="255"/>
      <c r="N87" s="255"/>
      <c r="O87" s="255"/>
      <c r="P87" s="255"/>
      <c r="Q87" s="255"/>
      <c r="R87" s="255"/>
      <c r="S87" s="255"/>
      <c r="T87" s="255"/>
      <c r="U87" s="255"/>
      <c r="V87" s="255"/>
      <c r="W87" s="255"/>
      <c r="X87" s="255"/>
      <c r="Y87" s="255"/>
    </row>
    <row r="88" spans="1:25" hidden="1">
      <c r="A88" s="310"/>
      <c r="B88" s="255"/>
      <c r="C88" s="255"/>
      <c r="D88" s="255"/>
      <c r="E88" s="255"/>
      <c r="F88" s="255"/>
      <c r="G88" s="240"/>
      <c r="H88" s="255"/>
      <c r="I88" s="255"/>
      <c r="J88" s="255"/>
      <c r="K88" s="255"/>
      <c r="L88" s="255"/>
      <c r="M88" s="255"/>
      <c r="N88" s="255"/>
      <c r="O88" s="255"/>
      <c r="P88" s="255"/>
      <c r="Q88" s="255"/>
      <c r="R88" s="255"/>
      <c r="S88" s="255"/>
      <c r="T88" s="255"/>
      <c r="U88" s="255"/>
      <c r="V88" s="255"/>
      <c r="W88" s="255"/>
      <c r="X88" s="255"/>
      <c r="Y88" s="255"/>
    </row>
    <row r="89" spans="1:25" hidden="1">
      <c r="A89" s="310"/>
      <c r="B89" s="255"/>
      <c r="C89" s="255"/>
      <c r="D89" s="255"/>
      <c r="E89" s="255"/>
      <c r="F89" s="255"/>
      <c r="G89" s="240"/>
      <c r="H89" s="255"/>
      <c r="I89" s="255"/>
      <c r="J89" s="255"/>
      <c r="K89" s="255"/>
      <c r="L89" s="255"/>
      <c r="M89" s="255"/>
      <c r="N89" s="255"/>
      <c r="O89" s="255"/>
      <c r="P89" s="255"/>
      <c r="Q89" s="255"/>
      <c r="R89" s="255"/>
      <c r="S89" s="255"/>
      <c r="T89" s="255"/>
      <c r="U89" s="255"/>
      <c r="V89" s="255"/>
      <c r="W89" s="255"/>
      <c r="X89" s="255"/>
      <c r="Y89" s="255"/>
    </row>
    <row r="90" spans="1:25" hidden="1">
      <c r="A90" s="310"/>
      <c r="B90" s="255"/>
      <c r="C90" s="255"/>
      <c r="D90" s="255"/>
      <c r="E90" s="255"/>
      <c r="F90" s="255"/>
      <c r="G90" s="240"/>
      <c r="H90" s="255"/>
      <c r="I90" s="255"/>
      <c r="J90" s="255"/>
      <c r="K90" s="255"/>
      <c r="L90" s="255"/>
      <c r="M90" s="255"/>
      <c r="N90" s="255"/>
      <c r="O90" s="255"/>
      <c r="P90" s="255"/>
      <c r="Q90" s="255"/>
      <c r="R90" s="255"/>
      <c r="S90" s="255"/>
      <c r="T90" s="255"/>
      <c r="U90" s="255"/>
      <c r="V90" s="255"/>
      <c r="W90" s="255"/>
      <c r="X90" s="255"/>
      <c r="Y90" s="255"/>
    </row>
    <row r="91" spans="1:25" hidden="1">
      <c r="A91" s="310"/>
      <c r="B91" s="255"/>
      <c r="C91" s="255"/>
      <c r="D91" s="255"/>
      <c r="E91" s="255"/>
      <c r="F91" s="255"/>
      <c r="G91" s="240"/>
      <c r="H91" s="255"/>
      <c r="I91" s="255"/>
      <c r="J91" s="255"/>
      <c r="K91" s="255"/>
      <c r="L91" s="255"/>
      <c r="M91" s="255"/>
      <c r="N91" s="255"/>
      <c r="O91" s="255"/>
      <c r="P91" s="255"/>
      <c r="Q91" s="255"/>
      <c r="R91" s="255"/>
      <c r="S91" s="255"/>
      <c r="T91" s="255"/>
      <c r="U91" s="255"/>
      <c r="V91" s="255"/>
      <c r="W91" s="255"/>
      <c r="X91" s="255"/>
      <c r="Y91" s="255"/>
    </row>
    <row r="92" spans="1:25" hidden="1">
      <c r="A92" s="310"/>
      <c r="B92" s="255"/>
      <c r="C92" s="255"/>
      <c r="D92" s="255"/>
      <c r="E92" s="255"/>
      <c r="F92" s="255"/>
      <c r="G92" s="240"/>
      <c r="H92" s="255"/>
      <c r="I92" s="255"/>
      <c r="J92" s="255"/>
      <c r="K92" s="255"/>
      <c r="L92" s="255"/>
      <c r="M92" s="255"/>
      <c r="N92" s="255"/>
      <c r="O92" s="255"/>
      <c r="P92" s="255"/>
      <c r="Q92" s="255"/>
      <c r="R92" s="255"/>
      <c r="S92" s="255"/>
      <c r="T92" s="255"/>
      <c r="U92" s="255"/>
      <c r="V92" s="255"/>
      <c r="W92" s="255"/>
      <c r="X92" s="255"/>
      <c r="Y92" s="255"/>
    </row>
    <row r="93" spans="1:25" hidden="1">
      <c r="A93" s="310"/>
      <c r="B93" s="255"/>
      <c r="C93" s="255"/>
      <c r="D93" s="255"/>
      <c r="E93" s="255"/>
      <c r="F93" s="255"/>
      <c r="G93" s="240"/>
      <c r="H93" s="255"/>
      <c r="I93" s="255"/>
      <c r="J93" s="255"/>
      <c r="K93" s="255"/>
      <c r="L93" s="255"/>
      <c r="M93" s="255"/>
      <c r="N93" s="255"/>
      <c r="O93" s="255"/>
      <c r="P93" s="255"/>
      <c r="Q93" s="255"/>
      <c r="R93" s="255"/>
      <c r="S93" s="255"/>
      <c r="T93" s="255"/>
      <c r="U93" s="255"/>
      <c r="V93" s="255"/>
      <c r="W93" s="255"/>
      <c r="X93" s="255"/>
      <c r="Y93" s="255"/>
    </row>
    <row r="94" spans="1:25" hidden="1">
      <c r="A94" s="310"/>
      <c r="B94" s="255"/>
      <c r="C94" s="255"/>
      <c r="D94" s="255"/>
      <c r="E94" s="255"/>
      <c r="F94" s="255"/>
      <c r="G94" s="240"/>
      <c r="H94" s="255"/>
      <c r="I94" s="255"/>
      <c r="J94" s="255"/>
      <c r="K94" s="255"/>
      <c r="L94" s="255"/>
      <c r="M94" s="255"/>
      <c r="N94" s="255"/>
      <c r="O94" s="255"/>
      <c r="P94" s="255"/>
      <c r="Q94" s="255"/>
      <c r="R94" s="255"/>
      <c r="S94" s="255"/>
      <c r="T94" s="255"/>
      <c r="U94" s="255"/>
      <c r="V94" s="255"/>
      <c r="W94" s="255"/>
      <c r="X94" s="255"/>
      <c r="Y94" s="255"/>
    </row>
    <row r="95" spans="1:25" hidden="1">
      <c r="A95" s="310"/>
      <c r="B95" s="255"/>
      <c r="C95" s="255"/>
      <c r="D95" s="255"/>
      <c r="E95" s="255"/>
      <c r="F95" s="255"/>
      <c r="G95" s="240"/>
      <c r="H95" s="255"/>
      <c r="I95" s="255"/>
      <c r="J95" s="255"/>
      <c r="K95" s="255"/>
      <c r="L95" s="255"/>
      <c r="M95" s="255"/>
      <c r="N95" s="255"/>
      <c r="O95" s="255"/>
      <c r="P95" s="255"/>
      <c r="Q95" s="255"/>
      <c r="R95" s="255"/>
      <c r="S95" s="255"/>
      <c r="T95" s="255"/>
      <c r="U95" s="255"/>
      <c r="V95" s="255"/>
      <c r="W95" s="255"/>
      <c r="X95" s="255"/>
      <c r="Y95" s="255"/>
    </row>
    <row r="96" spans="1:25" hidden="1">
      <c r="A96" s="310"/>
      <c r="B96" s="255"/>
      <c r="C96" s="255"/>
      <c r="D96" s="255"/>
      <c r="E96" s="255"/>
      <c r="F96" s="255"/>
      <c r="G96" s="240"/>
      <c r="H96" s="255"/>
      <c r="I96" s="255"/>
      <c r="J96" s="255"/>
      <c r="K96" s="255"/>
      <c r="L96" s="255"/>
      <c r="M96" s="255"/>
      <c r="N96" s="255"/>
      <c r="O96" s="255"/>
      <c r="P96" s="255"/>
      <c r="Q96" s="255"/>
      <c r="R96" s="255"/>
      <c r="S96" s="255"/>
      <c r="T96" s="255"/>
      <c r="U96" s="255"/>
      <c r="V96" s="255"/>
      <c r="W96" s="255"/>
      <c r="X96" s="255"/>
      <c r="Y96" s="255"/>
    </row>
    <row r="97" spans="1:25" hidden="1">
      <c r="A97" s="310"/>
      <c r="B97" s="255"/>
      <c r="C97" s="255"/>
      <c r="D97" s="255"/>
      <c r="E97" s="255"/>
      <c r="F97" s="255"/>
      <c r="G97" s="240"/>
      <c r="H97" s="255"/>
      <c r="I97" s="255"/>
      <c r="J97" s="255"/>
      <c r="K97" s="255"/>
      <c r="L97" s="255"/>
      <c r="M97" s="255"/>
      <c r="N97" s="255"/>
      <c r="O97" s="255"/>
      <c r="P97" s="255"/>
      <c r="Q97" s="255"/>
      <c r="R97" s="255"/>
      <c r="S97" s="255"/>
      <c r="T97" s="255"/>
      <c r="U97" s="255"/>
      <c r="V97" s="255"/>
      <c r="W97" s="255"/>
      <c r="X97" s="255"/>
      <c r="Y97" s="255"/>
    </row>
    <row r="98" spans="1:25" hidden="1">
      <c r="A98" s="310"/>
      <c r="B98" s="255"/>
      <c r="C98" s="255"/>
      <c r="D98" s="255"/>
      <c r="E98" s="255"/>
      <c r="F98" s="255"/>
      <c r="G98" s="240"/>
      <c r="H98" s="255"/>
      <c r="I98" s="255"/>
      <c r="J98" s="255"/>
      <c r="K98" s="255"/>
      <c r="L98" s="255"/>
      <c r="M98" s="255"/>
      <c r="N98" s="255"/>
      <c r="O98" s="255"/>
      <c r="P98" s="255"/>
      <c r="Q98" s="255"/>
      <c r="R98" s="255"/>
      <c r="S98" s="255"/>
      <c r="T98" s="255"/>
      <c r="U98" s="255"/>
      <c r="V98" s="255"/>
      <c r="W98" s="255"/>
      <c r="X98" s="255"/>
      <c r="Y98" s="255"/>
    </row>
    <row r="99" spans="1:25" hidden="1">
      <c r="A99" s="310"/>
      <c r="B99" s="255"/>
      <c r="C99" s="255"/>
      <c r="D99" s="255"/>
      <c r="E99" s="255"/>
      <c r="F99" s="255"/>
      <c r="G99" s="240"/>
      <c r="H99" s="255"/>
      <c r="I99" s="255"/>
      <c r="J99" s="255"/>
      <c r="K99" s="255"/>
      <c r="L99" s="255"/>
      <c r="M99" s="255"/>
      <c r="N99" s="255"/>
      <c r="O99" s="255"/>
      <c r="P99" s="255"/>
      <c r="Q99" s="255"/>
      <c r="R99" s="255"/>
      <c r="S99" s="255"/>
      <c r="T99" s="255"/>
      <c r="U99" s="255"/>
      <c r="V99" s="255"/>
      <c r="W99" s="255"/>
      <c r="X99" s="255"/>
      <c r="Y99" s="255"/>
    </row>
    <row r="100" spans="1:25" hidden="1">
      <c r="A100" s="310"/>
      <c r="B100" s="255"/>
      <c r="C100" s="255"/>
      <c r="D100" s="255"/>
      <c r="E100" s="255"/>
      <c r="F100" s="255"/>
      <c r="G100" s="240"/>
      <c r="H100" s="255"/>
      <c r="I100" s="255"/>
      <c r="J100" s="255"/>
      <c r="K100" s="255"/>
      <c r="L100" s="255"/>
      <c r="M100" s="255"/>
      <c r="N100" s="255"/>
      <c r="O100" s="255"/>
      <c r="P100" s="255"/>
      <c r="Q100" s="255"/>
      <c r="R100" s="255"/>
      <c r="S100" s="255"/>
      <c r="T100" s="255"/>
      <c r="U100" s="255"/>
      <c r="V100" s="255"/>
      <c r="W100" s="255"/>
      <c r="X100" s="255"/>
      <c r="Y100" s="255"/>
    </row>
    <row r="101" spans="1:25" hidden="1">
      <c r="A101" s="310"/>
      <c r="B101" s="255"/>
      <c r="C101" s="255"/>
      <c r="D101" s="255"/>
      <c r="E101" s="255"/>
      <c r="F101" s="255"/>
      <c r="G101" s="240"/>
      <c r="H101" s="255"/>
      <c r="I101" s="255"/>
      <c r="J101" s="255"/>
      <c r="K101" s="255"/>
      <c r="L101" s="255"/>
      <c r="M101" s="255"/>
      <c r="N101" s="255"/>
      <c r="O101" s="255"/>
      <c r="P101" s="255"/>
      <c r="Q101" s="255"/>
      <c r="R101" s="255"/>
      <c r="S101" s="255"/>
      <c r="T101" s="255"/>
      <c r="U101" s="255"/>
      <c r="V101" s="255"/>
      <c r="W101" s="255"/>
      <c r="X101" s="255"/>
      <c r="Y101" s="255"/>
    </row>
    <row r="102" spans="1:25" hidden="1">
      <c r="A102" s="310"/>
      <c r="B102" s="255"/>
      <c r="C102" s="255"/>
      <c r="D102" s="255"/>
      <c r="E102" s="255"/>
      <c r="F102" s="255"/>
      <c r="G102" s="240"/>
      <c r="H102" s="255"/>
      <c r="I102" s="255"/>
      <c r="J102" s="255"/>
      <c r="K102" s="255"/>
      <c r="L102" s="255"/>
      <c r="M102" s="255"/>
      <c r="N102" s="255"/>
      <c r="O102" s="255"/>
      <c r="P102" s="255"/>
      <c r="Q102" s="255"/>
      <c r="R102" s="255"/>
      <c r="S102" s="255"/>
      <c r="T102" s="255"/>
      <c r="U102" s="255"/>
      <c r="V102" s="255"/>
      <c r="W102" s="255"/>
      <c r="X102" s="255"/>
      <c r="Y102" s="255"/>
    </row>
    <row r="103" spans="1:25" hidden="1">
      <c r="A103" s="310"/>
      <c r="B103" s="255"/>
      <c r="C103" s="255"/>
      <c r="D103" s="255"/>
      <c r="E103" s="255"/>
      <c r="F103" s="255"/>
      <c r="G103" s="240"/>
      <c r="H103" s="255"/>
      <c r="I103" s="255"/>
      <c r="J103" s="255"/>
      <c r="K103" s="255"/>
      <c r="L103" s="255"/>
      <c r="M103" s="255"/>
      <c r="N103" s="255"/>
      <c r="O103" s="255"/>
      <c r="P103" s="255"/>
      <c r="Q103" s="255"/>
      <c r="R103" s="255"/>
      <c r="S103" s="255"/>
      <c r="T103" s="255"/>
      <c r="U103" s="255"/>
      <c r="V103" s="255"/>
      <c r="W103" s="255"/>
      <c r="X103" s="255"/>
      <c r="Y103" s="255"/>
    </row>
    <row r="104" spans="1:25" hidden="1">
      <c r="A104" s="310"/>
      <c r="B104" s="255"/>
      <c r="C104" s="255"/>
      <c r="D104" s="255"/>
      <c r="E104" s="255"/>
      <c r="F104" s="255"/>
      <c r="G104" s="240"/>
      <c r="H104" s="255"/>
      <c r="I104" s="255"/>
      <c r="J104" s="255"/>
      <c r="K104" s="255"/>
      <c r="L104" s="255"/>
      <c r="M104" s="255"/>
      <c r="N104" s="255"/>
      <c r="O104" s="255"/>
      <c r="P104" s="255"/>
      <c r="Q104" s="255"/>
      <c r="R104" s="255"/>
      <c r="S104" s="255"/>
      <c r="T104" s="255"/>
      <c r="U104" s="255"/>
      <c r="V104" s="255"/>
      <c r="W104" s="255"/>
      <c r="X104" s="255"/>
      <c r="Y104" s="255"/>
    </row>
    <row r="105" spans="1:25" hidden="1">
      <c r="A105" s="310"/>
      <c r="B105" s="255"/>
      <c r="C105" s="255"/>
      <c r="D105" s="255"/>
      <c r="E105" s="255"/>
      <c r="F105" s="255"/>
      <c r="G105" s="240"/>
      <c r="H105" s="255"/>
      <c r="I105" s="255"/>
      <c r="J105" s="255"/>
      <c r="K105" s="255"/>
      <c r="L105" s="255"/>
      <c r="M105" s="255"/>
      <c r="N105" s="255"/>
      <c r="O105" s="255"/>
      <c r="P105" s="255"/>
      <c r="Q105" s="255"/>
      <c r="R105" s="255"/>
      <c r="S105" s="255"/>
      <c r="T105" s="255"/>
      <c r="U105" s="255"/>
      <c r="V105" s="255"/>
      <c r="W105" s="255"/>
      <c r="X105" s="255"/>
      <c r="Y105" s="255"/>
    </row>
    <row r="106" spans="1:25" hidden="1">
      <c r="A106" s="310"/>
      <c r="B106" s="255"/>
      <c r="C106" s="255"/>
      <c r="D106" s="255"/>
      <c r="E106" s="255"/>
      <c r="F106" s="255"/>
      <c r="G106" s="240"/>
      <c r="H106" s="255"/>
      <c r="I106" s="255"/>
      <c r="J106" s="255"/>
      <c r="K106" s="255"/>
      <c r="L106" s="255"/>
      <c r="M106" s="255"/>
      <c r="N106" s="255"/>
      <c r="O106" s="255"/>
      <c r="P106" s="255"/>
      <c r="Q106" s="255"/>
      <c r="R106" s="255"/>
      <c r="S106" s="255"/>
      <c r="T106" s="255"/>
      <c r="U106" s="255"/>
      <c r="V106" s="255"/>
      <c r="W106" s="255"/>
      <c r="X106" s="255"/>
      <c r="Y106" s="255"/>
    </row>
    <row r="107" spans="1:25" hidden="1">
      <c r="A107" s="310"/>
      <c r="B107" s="255"/>
      <c r="C107" s="255"/>
      <c r="D107" s="255"/>
      <c r="E107" s="255"/>
      <c r="F107" s="255"/>
      <c r="G107" s="240"/>
      <c r="H107" s="255"/>
      <c r="I107" s="255"/>
      <c r="J107" s="255"/>
      <c r="K107" s="255"/>
      <c r="L107" s="255"/>
      <c r="M107" s="255"/>
      <c r="N107" s="255"/>
      <c r="O107" s="255"/>
      <c r="P107" s="255"/>
      <c r="Q107" s="255"/>
      <c r="R107" s="255"/>
      <c r="S107" s="255"/>
      <c r="T107" s="255"/>
      <c r="U107" s="255"/>
      <c r="V107" s="255"/>
      <c r="W107" s="255"/>
      <c r="X107" s="255"/>
      <c r="Y107" s="255"/>
    </row>
    <row r="108" spans="1:25" hidden="1">
      <c r="A108" s="310"/>
      <c r="B108" s="255"/>
      <c r="C108" s="255"/>
      <c r="D108" s="255"/>
      <c r="E108" s="255"/>
      <c r="F108" s="255"/>
      <c r="G108" s="240"/>
      <c r="H108" s="255"/>
      <c r="I108" s="255"/>
      <c r="J108" s="255"/>
      <c r="K108" s="255"/>
      <c r="L108" s="255"/>
      <c r="M108" s="255"/>
      <c r="N108" s="255"/>
      <c r="O108" s="255"/>
      <c r="P108" s="255"/>
      <c r="Q108" s="255"/>
      <c r="R108" s="255"/>
      <c r="S108" s="255"/>
      <c r="T108" s="255"/>
      <c r="U108" s="255"/>
      <c r="V108" s="255"/>
      <c r="W108" s="255"/>
      <c r="X108" s="255"/>
      <c r="Y108" s="255"/>
    </row>
    <row r="109" spans="1:25" hidden="1">
      <c r="A109" s="310"/>
      <c r="B109" s="255"/>
      <c r="C109" s="255"/>
      <c r="D109" s="255"/>
      <c r="E109" s="255"/>
      <c r="F109" s="255"/>
      <c r="G109" s="240"/>
      <c r="H109" s="255"/>
      <c r="I109" s="255"/>
      <c r="J109" s="255"/>
      <c r="K109" s="255"/>
      <c r="L109" s="255"/>
      <c r="M109" s="255"/>
      <c r="N109" s="255"/>
      <c r="O109" s="255"/>
      <c r="P109" s="255"/>
      <c r="Q109" s="255"/>
      <c r="R109" s="255"/>
      <c r="S109" s="255"/>
      <c r="T109" s="255"/>
      <c r="U109" s="255"/>
      <c r="V109" s="255"/>
      <c r="W109" s="255"/>
      <c r="X109" s="255"/>
      <c r="Y109" s="255"/>
    </row>
    <row r="110" spans="1:25" hidden="1">
      <c r="A110" s="310"/>
      <c r="B110" s="255"/>
      <c r="C110" s="255"/>
      <c r="D110" s="255"/>
      <c r="E110" s="255"/>
      <c r="F110" s="255"/>
      <c r="G110" s="240"/>
    </row>
    <row r="111" spans="1:25" hidden="1">
      <c r="A111" s="310"/>
      <c r="B111" s="255"/>
      <c r="C111" s="255"/>
      <c r="D111" s="255"/>
      <c r="E111" s="255"/>
      <c r="F111" s="255"/>
      <c r="G111" s="240"/>
    </row>
    <row r="112" spans="1:25" hidden="1">
      <c r="A112" s="310"/>
      <c r="B112" s="255"/>
      <c r="C112" s="255"/>
      <c r="D112" s="255"/>
      <c r="E112" s="255"/>
      <c r="F112" s="255"/>
      <c r="G112" s="240"/>
    </row>
    <row r="113" spans="1:7" hidden="1">
      <c r="A113" s="310"/>
      <c r="B113" s="255"/>
      <c r="C113" s="255"/>
      <c r="D113" s="255"/>
      <c r="E113" s="255"/>
      <c r="F113" s="255"/>
      <c r="G113" s="240"/>
    </row>
    <row r="114" spans="1:7" hidden="1">
      <c r="A114" s="310"/>
      <c r="B114" s="255"/>
      <c r="C114" s="255"/>
      <c r="D114" s="255"/>
      <c r="E114" s="255"/>
      <c r="F114" s="255"/>
      <c r="G114" s="240"/>
    </row>
    <row r="115" spans="1:7" hidden="1">
      <c r="A115" s="310"/>
      <c r="B115" s="255"/>
      <c r="C115" s="255"/>
      <c r="D115" s="255"/>
      <c r="E115" s="255"/>
      <c r="F115" s="255"/>
      <c r="G115" s="240"/>
    </row>
    <row r="116" spans="1:7" hidden="1">
      <c r="A116" s="310"/>
      <c r="B116" s="255"/>
      <c r="C116" s="255"/>
      <c r="D116" s="255"/>
      <c r="E116" s="255"/>
      <c r="F116" s="255"/>
      <c r="G116" s="240"/>
    </row>
    <row r="117" spans="1:7" hidden="1">
      <c r="A117" s="310"/>
      <c r="B117" s="255"/>
      <c r="C117" s="255"/>
      <c r="D117" s="255"/>
      <c r="E117" s="255"/>
      <c r="F117" s="255"/>
      <c r="G117" s="240"/>
    </row>
    <row r="118" spans="1:7" hidden="1">
      <c r="A118" s="310"/>
      <c r="B118" s="255"/>
      <c r="C118" s="255"/>
      <c r="D118" s="255"/>
      <c r="E118" s="255"/>
      <c r="F118" s="255"/>
      <c r="G118" s="240"/>
    </row>
    <row r="119" spans="1:7" hidden="1">
      <c r="A119" s="310"/>
      <c r="B119" s="255"/>
      <c r="C119" s="255"/>
      <c r="D119" s="255"/>
      <c r="E119" s="255"/>
      <c r="F119" s="255"/>
      <c r="G119" s="240"/>
    </row>
    <row r="120" spans="1:7" hidden="1">
      <c r="A120" s="310"/>
      <c r="B120" s="255"/>
      <c r="C120" s="255"/>
      <c r="D120" s="255"/>
      <c r="E120" s="255"/>
      <c r="F120" s="255"/>
      <c r="G120" s="240"/>
    </row>
    <row r="121" spans="1:7" hidden="1">
      <c r="A121" s="310"/>
      <c r="B121" s="255"/>
      <c r="C121" s="255"/>
      <c r="D121" s="255"/>
      <c r="E121" s="255"/>
      <c r="F121" s="255"/>
      <c r="G121" s="240"/>
    </row>
    <row r="122" spans="1:7" hidden="1">
      <c r="A122" s="310"/>
      <c r="B122" s="255"/>
      <c r="C122" s="255"/>
      <c r="D122" s="255"/>
      <c r="E122" s="255"/>
      <c r="F122" s="255"/>
      <c r="G122" s="240"/>
    </row>
    <row r="123" spans="1:7" hidden="1">
      <c r="A123" s="310"/>
      <c r="B123" s="255"/>
      <c r="C123" s="255"/>
      <c r="D123" s="255"/>
      <c r="E123" s="255"/>
      <c r="F123" s="255"/>
      <c r="G123" s="240"/>
    </row>
    <row r="124" spans="1:7" hidden="1">
      <c r="A124" s="310"/>
      <c r="B124" s="255"/>
      <c r="C124" s="255"/>
      <c r="D124" s="255"/>
      <c r="E124" s="255"/>
      <c r="F124" s="255"/>
      <c r="G124" s="240"/>
    </row>
    <row r="125" spans="1:7" hidden="1">
      <c r="A125" s="310"/>
      <c r="B125" s="255"/>
      <c r="C125" s="255"/>
      <c r="D125" s="255"/>
      <c r="E125" s="255"/>
      <c r="F125" s="255"/>
      <c r="G125" s="240"/>
    </row>
    <row r="126" spans="1:7" ht="15.75" hidden="1" thickBot="1">
      <c r="A126" s="1926"/>
      <c r="B126" s="1008"/>
      <c r="C126" s="1008"/>
      <c r="D126" s="1008"/>
      <c r="E126" s="1008"/>
      <c r="F126" s="1008"/>
      <c r="G126" s="1009"/>
    </row>
    <row r="127" spans="1:7" hidden="1"/>
    <row r="128" spans="1:7" ht="15.75" hidden="1">
      <c r="A128" s="896" t="s">
        <v>1442</v>
      </c>
      <c r="B128" s="255"/>
      <c r="C128" s="255"/>
      <c r="D128" s="255"/>
      <c r="E128" s="1974"/>
      <c r="F128" s="255"/>
      <c r="G128" s="255"/>
    </row>
    <row r="129" spans="1:7" hidden="1">
      <c r="A129" s="983" t="s">
        <v>1447</v>
      </c>
      <c r="B129" s="983"/>
      <c r="C129" s="983"/>
      <c r="D129" s="983"/>
      <c r="E129" s="983"/>
      <c r="F129" s="983"/>
      <c r="G129" s="983"/>
    </row>
    <row r="130" spans="1:7" hidden="1">
      <c r="A130" s="255"/>
      <c r="B130" s="255" t="s">
        <v>4729</v>
      </c>
      <c r="C130" s="255"/>
      <c r="D130" s="255"/>
      <c r="E130" s="255"/>
      <c r="F130" s="1919" t="s">
        <v>4855</v>
      </c>
      <c r="G130" s="453" t="s">
        <v>4567</v>
      </c>
    </row>
    <row r="131" spans="1:7" hidden="1">
      <c r="A131" s="996"/>
      <c r="B131" s="997"/>
      <c r="C131" s="997"/>
      <c r="D131" s="997"/>
      <c r="E131" s="997"/>
      <c r="F131" s="997"/>
      <c r="G131" s="998"/>
    </row>
    <row r="132" spans="1:7" ht="15.75" hidden="1">
      <c r="A132" s="1978"/>
      <c r="B132" s="983" t="s">
        <v>1430</v>
      </c>
      <c r="C132" s="983"/>
      <c r="D132" s="983"/>
      <c r="E132" s="983"/>
      <c r="F132" s="983"/>
      <c r="G132" s="1000"/>
    </row>
    <row r="133" spans="1:7" hidden="1">
      <c r="A133" s="310"/>
      <c r="B133" s="255"/>
      <c r="C133" s="255"/>
      <c r="D133" s="255"/>
      <c r="E133" s="255"/>
      <c r="F133" s="255"/>
      <c r="G133" s="1001"/>
    </row>
    <row r="134" spans="1:7" hidden="1">
      <c r="A134" s="1723"/>
      <c r="B134" s="1003"/>
      <c r="C134" s="1003"/>
      <c r="D134" s="1003"/>
      <c r="E134" s="1003"/>
      <c r="F134" s="1003"/>
      <c r="G134" s="1979"/>
    </row>
    <row r="135" spans="1:7" hidden="1">
      <c r="A135" s="310"/>
      <c r="B135" s="255"/>
      <c r="C135" s="255"/>
      <c r="D135" s="255"/>
      <c r="E135" s="255"/>
      <c r="F135" s="255"/>
      <c r="G135" s="240"/>
    </row>
    <row r="136" spans="1:7" hidden="1">
      <c r="A136" s="310"/>
      <c r="B136" s="255"/>
      <c r="C136" s="255"/>
      <c r="D136" s="255"/>
      <c r="E136" s="255"/>
      <c r="F136" s="255"/>
      <c r="G136" s="240"/>
    </row>
    <row r="137" spans="1:7" hidden="1">
      <c r="A137" s="310"/>
      <c r="B137" s="255"/>
      <c r="C137" s="255"/>
      <c r="D137" s="255"/>
      <c r="E137" s="255"/>
      <c r="F137" s="255"/>
      <c r="G137" s="240"/>
    </row>
    <row r="138" spans="1:7" hidden="1">
      <c r="A138" s="310"/>
      <c r="B138" s="255"/>
      <c r="C138" s="255"/>
      <c r="D138" s="255"/>
      <c r="E138" s="255"/>
      <c r="F138" s="255"/>
      <c r="G138" s="240"/>
    </row>
    <row r="139" spans="1:7" hidden="1">
      <c r="A139" s="310"/>
      <c r="B139" s="255"/>
      <c r="C139" s="255"/>
      <c r="D139" s="255"/>
      <c r="E139" s="255"/>
      <c r="F139" s="255"/>
      <c r="G139" s="240"/>
    </row>
    <row r="140" spans="1:7" hidden="1">
      <c r="A140" s="310"/>
      <c r="B140" s="255"/>
      <c r="C140" s="255"/>
      <c r="D140" s="255"/>
      <c r="E140" s="255"/>
      <c r="F140" s="255"/>
      <c r="G140" s="240"/>
    </row>
    <row r="141" spans="1:7" hidden="1">
      <c r="A141" s="310"/>
      <c r="B141" s="255"/>
      <c r="C141" s="255"/>
      <c r="D141" s="255"/>
      <c r="E141" s="255"/>
      <c r="F141" s="255"/>
      <c r="G141" s="240"/>
    </row>
    <row r="142" spans="1:7" hidden="1">
      <c r="A142" s="310"/>
      <c r="B142" s="255"/>
      <c r="C142" s="255"/>
      <c r="D142" s="255"/>
      <c r="E142" s="255"/>
      <c r="F142" s="255"/>
      <c r="G142" s="240"/>
    </row>
    <row r="143" spans="1:7" hidden="1">
      <c r="A143" s="310"/>
      <c r="B143" s="255"/>
      <c r="C143" s="1751"/>
      <c r="D143" s="255"/>
      <c r="E143" s="1751"/>
      <c r="F143" s="1751"/>
      <c r="G143" s="240"/>
    </row>
    <row r="144" spans="1:7" hidden="1">
      <c r="A144" s="310"/>
      <c r="B144" s="255"/>
      <c r="C144" s="255"/>
      <c r="D144" s="255"/>
      <c r="E144" s="255"/>
      <c r="F144" s="255"/>
      <c r="G144" s="240"/>
    </row>
    <row r="145" spans="1:7" hidden="1">
      <c r="A145" s="310"/>
      <c r="B145" s="255"/>
      <c r="C145" s="255"/>
      <c r="D145" s="255"/>
      <c r="E145" s="255"/>
      <c r="F145" s="255"/>
      <c r="G145" s="240"/>
    </row>
    <row r="146" spans="1:7" hidden="1">
      <c r="A146" s="310"/>
      <c r="B146" s="255"/>
      <c r="C146" s="255"/>
      <c r="D146" s="255"/>
      <c r="E146" s="255"/>
      <c r="F146" s="255"/>
      <c r="G146" s="240"/>
    </row>
    <row r="147" spans="1:7" hidden="1">
      <c r="A147" s="310"/>
      <c r="B147" s="255"/>
      <c r="C147" s="255"/>
      <c r="D147" s="255"/>
      <c r="E147" s="255"/>
      <c r="F147" s="255"/>
      <c r="G147" s="240"/>
    </row>
    <row r="148" spans="1:7" hidden="1">
      <c r="A148" s="310"/>
      <c r="B148" s="255"/>
      <c r="C148" s="255"/>
      <c r="D148" s="255"/>
      <c r="E148" s="255"/>
      <c r="F148" s="255"/>
      <c r="G148" s="240"/>
    </row>
    <row r="149" spans="1:7" hidden="1">
      <c r="A149" s="310"/>
      <c r="B149" s="255"/>
      <c r="C149" s="255"/>
      <c r="D149" s="255"/>
      <c r="E149" s="255"/>
      <c r="F149" s="255"/>
      <c r="G149" s="240"/>
    </row>
    <row r="150" spans="1:7" hidden="1">
      <c r="A150" s="310"/>
      <c r="B150" s="255"/>
      <c r="C150" s="255"/>
      <c r="D150" s="255"/>
      <c r="E150" s="255"/>
      <c r="F150" s="255"/>
      <c r="G150" s="240"/>
    </row>
    <row r="151" spans="1:7" hidden="1">
      <c r="A151" s="310"/>
      <c r="B151" s="255"/>
      <c r="C151" s="255"/>
      <c r="D151" s="255"/>
      <c r="E151" s="255"/>
      <c r="F151" s="255"/>
      <c r="G151" s="240"/>
    </row>
    <row r="152" spans="1:7" hidden="1">
      <c r="A152" s="310"/>
      <c r="B152" s="255"/>
      <c r="C152" s="255"/>
      <c r="D152" s="255"/>
      <c r="E152" s="255"/>
      <c r="F152" s="255"/>
      <c r="G152" s="240"/>
    </row>
    <row r="153" spans="1:7" hidden="1">
      <c r="A153" s="310"/>
      <c r="B153" s="255"/>
      <c r="C153" s="255"/>
      <c r="D153" s="255"/>
      <c r="E153" s="255"/>
      <c r="F153" s="255"/>
      <c r="G153" s="240"/>
    </row>
    <row r="154" spans="1:7" hidden="1">
      <c r="A154" s="310"/>
      <c r="B154" s="255"/>
      <c r="C154" s="255"/>
      <c r="D154" s="255"/>
      <c r="E154" s="255"/>
      <c r="F154" s="255"/>
      <c r="G154" s="240"/>
    </row>
    <row r="155" spans="1:7" hidden="1">
      <c r="A155" s="310"/>
      <c r="B155" s="255"/>
      <c r="C155" s="255"/>
      <c r="D155" s="255"/>
      <c r="E155" s="255"/>
      <c r="F155" s="255"/>
      <c r="G155" s="240"/>
    </row>
    <row r="156" spans="1:7" hidden="1">
      <c r="A156" s="310"/>
      <c r="B156" s="255"/>
      <c r="C156" s="255"/>
      <c r="D156" s="255"/>
      <c r="E156" s="255"/>
      <c r="F156" s="255"/>
      <c r="G156" s="240"/>
    </row>
    <row r="157" spans="1:7" hidden="1">
      <c r="A157" s="310"/>
      <c r="B157" s="255"/>
      <c r="C157" s="255"/>
      <c r="D157" s="255"/>
      <c r="E157" s="255"/>
      <c r="F157" s="255"/>
      <c r="G157" s="240"/>
    </row>
    <row r="158" spans="1:7" hidden="1">
      <c r="A158" s="310"/>
      <c r="B158" s="255"/>
      <c r="C158" s="255"/>
      <c r="D158" s="255"/>
      <c r="E158" s="255"/>
      <c r="F158" s="255"/>
      <c r="G158" s="240"/>
    </row>
    <row r="159" spans="1:7" hidden="1">
      <c r="A159" s="310"/>
      <c r="B159" s="255"/>
      <c r="C159" s="255"/>
      <c r="D159" s="255"/>
      <c r="E159" s="255"/>
      <c r="F159" s="255"/>
      <c r="G159" s="240"/>
    </row>
    <row r="160" spans="1:7" hidden="1">
      <c r="A160" s="310"/>
      <c r="B160" s="255"/>
      <c r="C160" s="255"/>
      <c r="D160" s="255"/>
      <c r="E160" s="255"/>
      <c r="F160" s="255"/>
      <c r="G160" s="240"/>
    </row>
    <row r="161" spans="1:7" hidden="1">
      <c r="A161" s="310"/>
      <c r="B161" s="255"/>
      <c r="C161" s="255"/>
      <c r="D161" s="255"/>
      <c r="E161" s="255"/>
      <c r="F161" s="255"/>
      <c r="G161" s="240"/>
    </row>
    <row r="162" spans="1:7" hidden="1">
      <c r="A162" s="310"/>
      <c r="B162" s="255"/>
      <c r="C162" s="255"/>
      <c r="D162" s="255"/>
      <c r="E162" s="255"/>
      <c r="F162" s="255"/>
      <c r="G162" s="240"/>
    </row>
    <row r="163" spans="1:7" hidden="1">
      <c r="A163" s="310"/>
      <c r="B163" s="255"/>
      <c r="C163" s="255"/>
      <c r="D163" s="255"/>
      <c r="E163" s="255"/>
      <c r="F163" s="255"/>
      <c r="G163" s="240"/>
    </row>
    <row r="164" spans="1:7" hidden="1">
      <c r="A164" s="310"/>
      <c r="B164" s="255"/>
      <c r="C164" s="255"/>
      <c r="D164" s="255"/>
      <c r="E164" s="255"/>
      <c r="F164" s="255"/>
      <c r="G164" s="240"/>
    </row>
    <row r="165" spans="1:7" hidden="1">
      <c r="A165" s="310"/>
      <c r="B165" s="255"/>
      <c r="C165" s="255"/>
      <c r="D165" s="255"/>
      <c r="E165" s="255"/>
      <c r="F165" s="255"/>
      <c r="G165" s="240"/>
    </row>
    <row r="166" spans="1:7" hidden="1">
      <c r="A166" s="310"/>
      <c r="B166" s="255"/>
      <c r="C166" s="255"/>
      <c r="D166" s="255"/>
      <c r="E166" s="255"/>
      <c r="F166" s="255"/>
      <c r="G166" s="240"/>
    </row>
    <row r="167" spans="1:7" hidden="1">
      <c r="A167" s="310"/>
      <c r="B167" s="255"/>
      <c r="C167" s="255"/>
      <c r="D167" s="255"/>
      <c r="E167" s="255"/>
      <c r="F167" s="255"/>
      <c r="G167" s="240"/>
    </row>
    <row r="168" spans="1:7" hidden="1">
      <c r="A168" s="310"/>
      <c r="B168" s="255"/>
      <c r="C168" s="255"/>
      <c r="D168" s="255"/>
      <c r="E168" s="255"/>
      <c r="F168" s="255"/>
      <c r="G168" s="240"/>
    </row>
    <row r="169" spans="1:7" hidden="1">
      <c r="A169" s="310"/>
      <c r="B169" s="255"/>
      <c r="C169" s="255"/>
      <c r="D169" s="255"/>
      <c r="E169" s="255"/>
      <c r="F169" s="255"/>
      <c r="G169" s="240"/>
    </row>
    <row r="170" spans="1:7" hidden="1">
      <c r="A170" s="310"/>
      <c r="B170" s="255"/>
      <c r="C170" s="255"/>
      <c r="D170" s="255"/>
      <c r="E170" s="255"/>
      <c r="F170" s="255"/>
      <c r="G170" s="240"/>
    </row>
    <row r="171" spans="1:7" hidden="1">
      <c r="A171" s="310"/>
      <c r="B171" s="255"/>
      <c r="C171" s="255"/>
      <c r="D171" s="255"/>
      <c r="E171" s="255"/>
      <c r="F171" s="255"/>
      <c r="G171" s="240"/>
    </row>
    <row r="172" spans="1:7" hidden="1">
      <c r="A172" s="310"/>
      <c r="B172" s="255"/>
      <c r="C172" s="255"/>
      <c r="D172" s="255"/>
      <c r="E172" s="255"/>
      <c r="F172" s="255"/>
      <c r="G172" s="240"/>
    </row>
    <row r="173" spans="1:7" hidden="1">
      <c r="A173" s="310"/>
      <c r="B173" s="255"/>
      <c r="C173" s="255"/>
      <c r="D173" s="255"/>
      <c r="E173" s="255"/>
      <c r="F173" s="255"/>
      <c r="G173" s="240"/>
    </row>
    <row r="174" spans="1:7" hidden="1">
      <c r="A174" s="310"/>
      <c r="B174" s="255"/>
      <c r="C174" s="255"/>
      <c r="D174" s="255"/>
      <c r="E174" s="255"/>
      <c r="F174" s="255"/>
      <c r="G174" s="240"/>
    </row>
    <row r="175" spans="1:7" hidden="1">
      <c r="A175" s="310"/>
      <c r="B175" s="255"/>
      <c r="C175" s="255"/>
      <c r="D175" s="255"/>
      <c r="E175" s="255"/>
      <c r="F175" s="255"/>
      <c r="G175" s="240"/>
    </row>
    <row r="176" spans="1:7" hidden="1">
      <c r="A176" s="310"/>
      <c r="B176" s="255"/>
      <c r="C176" s="255"/>
      <c r="D176" s="255"/>
      <c r="E176" s="255"/>
      <c r="F176" s="255"/>
      <c r="G176" s="240"/>
    </row>
    <row r="177" spans="1:7" hidden="1">
      <c r="A177" s="310"/>
      <c r="B177" s="255"/>
      <c r="C177" s="255"/>
      <c r="D177" s="255"/>
      <c r="E177" s="255"/>
      <c r="F177" s="255"/>
      <c r="G177" s="240"/>
    </row>
    <row r="178" spans="1:7" hidden="1">
      <c r="A178" s="310"/>
      <c r="B178" s="255"/>
      <c r="C178" s="255"/>
      <c r="D178" s="255"/>
      <c r="E178" s="255"/>
      <c r="F178" s="255"/>
      <c r="G178" s="240"/>
    </row>
    <row r="179" spans="1:7" hidden="1">
      <c r="A179" s="310"/>
      <c r="B179" s="255"/>
      <c r="C179" s="255"/>
      <c r="D179" s="255"/>
      <c r="E179" s="255"/>
      <c r="F179" s="255"/>
      <c r="G179" s="240"/>
    </row>
    <row r="180" spans="1:7" hidden="1">
      <c r="A180" s="310"/>
      <c r="B180" s="255"/>
      <c r="C180" s="255"/>
      <c r="D180" s="255"/>
      <c r="E180" s="255"/>
      <c r="F180" s="255"/>
      <c r="G180" s="240"/>
    </row>
    <row r="181" spans="1:7" hidden="1">
      <c r="A181" s="310"/>
      <c r="B181" s="255"/>
      <c r="C181" s="255"/>
      <c r="D181" s="255"/>
      <c r="E181" s="255"/>
      <c r="F181" s="255"/>
      <c r="G181" s="240"/>
    </row>
    <row r="182" spans="1:7" hidden="1">
      <c r="A182" s="310"/>
      <c r="B182" s="255"/>
      <c r="C182" s="255"/>
      <c r="D182" s="255"/>
      <c r="E182" s="255"/>
      <c r="F182" s="255"/>
      <c r="G182" s="240"/>
    </row>
    <row r="183" spans="1:7" hidden="1">
      <c r="A183" s="310"/>
      <c r="B183" s="255"/>
      <c r="C183" s="255"/>
      <c r="D183" s="255"/>
      <c r="E183" s="255"/>
      <c r="F183" s="255"/>
      <c r="G183" s="240"/>
    </row>
    <row r="184" spans="1:7" hidden="1">
      <c r="A184" s="310"/>
      <c r="B184" s="255"/>
      <c r="C184" s="255"/>
      <c r="D184" s="255"/>
      <c r="E184" s="255"/>
      <c r="F184" s="255"/>
      <c r="G184" s="240"/>
    </row>
    <row r="185" spans="1:7" hidden="1">
      <c r="A185" s="310"/>
      <c r="B185" s="255"/>
      <c r="C185" s="255"/>
      <c r="D185" s="255"/>
      <c r="E185" s="255"/>
      <c r="F185" s="255"/>
      <c r="G185" s="240"/>
    </row>
    <row r="186" spans="1:7" hidden="1">
      <c r="A186" s="310"/>
      <c r="B186" s="255"/>
      <c r="C186" s="255"/>
      <c r="D186" s="255"/>
      <c r="E186" s="255"/>
      <c r="F186" s="255"/>
      <c r="G186" s="240"/>
    </row>
    <row r="187" spans="1:7" ht="15.75" hidden="1" thickBot="1">
      <c r="A187" s="1926"/>
      <c r="B187" s="1008"/>
      <c r="C187" s="1008"/>
      <c r="D187" s="1008"/>
      <c r="E187" s="1008"/>
      <c r="F187" s="1008"/>
      <c r="G187" s="1009"/>
    </row>
    <row r="188" spans="1:7" hidden="1"/>
    <row r="189" spans="1:7" ht="15.75" hidden="1">
      <c r="A189" s="896" t="s">
        <v>1442</v>
      </c>
      <c r="B189" s="255"/>
      <c r="C189" s="255"/>
      <c r="D189" s="255"/>
      <c r="E189" s="1974"/>
      <c r="F189" s="255"/>
      <c r="G189" s="255"/>
    </row>
    <row r="190" spans="1:7" hidden="1">
      <c r="A190" s="983" t="s">
        <v>1448</v>
      </c>
      <c r="B190" s="983"/>
      <c r="C190" s="983"/>
      <c r="D190" s="983"/>
      <c r="E190" s="983"/>
      <c r="F190" s="983"/>
      <c r="G190" s="983"/>
    </row>
    <row r="191" spans="1:7" hidden="1"/>
    <row r="192" spans="1:7"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spans="1:6" hidden="1"/>
    <row r="274" spans="1:6" hidden="1"/>
    <row r="275" spans="1:6" hidden="1"/>
    <row r="276" spans="1:6" hidden="1"/>
    <row r="277" spans="1:6" hidden="1"/>
    <row r="278" spans="1:6" ht="15.75" thickBot="1"/>
    <row r="279" spans="1:6">
      <c r="A279" s="1980"/>
      <c r="B279" s="1980" t="s">
        <v>1428</v>
      </c>
      <c r="C279" s="149"/>
      <c r="D279" s="160" t="s">
        <v>1232</v>
      </c>
      <c r="E279" s="1981" t="s">
        <v>396</v>
      </c>
      <c r="F279" s="1982" t="s">
        <v>397</v>
      </c>
    </row>
    <row r="280" spans="1:6">
      <c r="A280" s="1983"/>
      <c r="B280" s="1983" t="s">
        <v>4431</v>
      </c>
      <c r="C280" s="150"/>
      <c r="D280" s="152" t="s">
        <v>4428</v>
      </c>
      <c r="E280" s="1984" t="s">
        <v>2432</v>
      </c>
      <c r="F280" s="1985"/>
    </row>
    <row r="281" spans="1:6">
      <c r="A281" s="1983"/>
      <c r="B281" s="1983"/>
      <c r="C281" s="150"/>
      <c r="D281" s="152" t="s">
        <v>1429</v>
      </c>
      <c r="E281" s="1986" t="s">
        <v>4855</v>
      </c>
      <c r="F281" s="1987"/>
    </row>
    <row r="282" spans="1:6">
      <c r="A282" s="1988"/>
      <c r="B282" s="1989" t="s">
        <v>4442</v>
      </c>
      <c r="C282" s="151"/>
      <c r="D282" s="151"/>
      <c r="E282" s="151"/>
      <c r="F282" s="1990"/>
    </row>
    <row r="283" spans="1:6">
      <c r="A283" s="1983"/>
      <c r="B283" s="1983"/>
      <c r="C283" s="152"/>
      <c r="D283" s="152"/>
      <c r="E283" s="152"/>
      <c r="F283" s="1991"/>
    </row>
    <row r="284" spans="1:6">
      <c r="A284" s="1983"/>
      <c r="B284" s="1983" t="s">
        <v>1431</v>
      </c>
      <c r="C284" s="152"/>
      <c r="D284" s="152"/>
      <c r="E284" s="152"/>
      <c r="F284" s="1991"/>
    </row>
    <row r="285" spans="1:6">
      <c r="A285" s="1983"/>
      <c r="B285" s="1983" t="s">
        <v>1432</v>
      </c>
      <c r="C285" s="152"/>
      <c r="D285" s="152"/>
      <c r="E285" s="152"/>
      <c r="F285" s="1991"/>
    </row>
    <row r="286" spans="1:6">
      <c r="A286" s="1983"/>
      <c r="B286" s="1983" t="s">
        <v>1433</v>
      </c>
      <c r="C286" s="152"/>
      <c r="D286" s="152"/>
      <c r="E286" s="152"/>
      <c r="F286" s="1991"/>
    </row>
    <row r="287" spans="1:6">
      <c r="A287" s="1983"/>
      <c r="B287" s="1983" t="s">
        <v>1434</v>
      </c>
      <c r="C287" s="152"/>
      <c r="D287" s="152"/>
      <c r="E287" s="152"/>
      <c r="F287" s="1991"/>
    </row>
    <row r="288" spans="1:6">
      <c r="A288" s="1983"/>
      <c r="B288" s="1983" t="s">
        <v>1435</v>
      </c>
      <c r="C288" s="152"/>
      <c r="D288" s="152"/>
      <c r="E288" s="152"/>
      <c r="F288" s="1991"/>
    </row>
    <row r="289" spans="1:6">
      <c r="A289" s="1992"/>
      <c r="B289" s="1992"/>
      <c r="C289" s="153"/>
      <c r="D289" s="153"/>
      <c r="E289" s="153"/>
      <c r="F289" s="1993"/>
    </row>
    <row r="290" spans="1:6">
      <c r="A290" s="1983"/>
      <c r="B290" s="1983"/>
      <c r="C290" s="154"/>
      <c r="D290" s="154"/>
      <c r="E290" s="1994"/>
      <c r="F290" s="1995" t="s">
        <v>1436</v>
      </c>
    </row>
    <row r="291" spans="1:6">
      <c r="A291" s="1983"/>
      <c r="B291" s="1996" t="s">
        <v>290</v>
      </c>
      <c r="C291" s="152"/>
      <c r="D291" s="1997" t="s">
        <v>4443</v>
      </c>
      <c r="E291" s="1998"/>
      <c r="F291" s="1995" t="s">
        <v>4444</v>
      </c>
    </row>
    <row r="292" spans="1:6">
      <c r="A292" s="1992"/>
      <c r="B292" s="1999" t="s">
        <v>293</v>
      </c>
      <c r="C292" s="153" t="s">
        <v>1439</v>
      </c>
      <c r="D292" s="153"/>
      <c r="E292" s="2000"/>
      <c r="F292" s="2001" t="s">
        <v>1861</v>
      </c>
    </row>
    <row r="293" spans="1:6" ht="16.5">
      <c r="A293" s="1983"/>
      <c r="B293" s="2002">
        <v>1</v>
      </c>
      <c r="C293" s="155"/>
      <c r="D293" s="152"/>
      <c r="E293" s="154"/>
      <c r="F293" s="2003"/>
    </row>
    <row r="294" spans="1:6" ht="16.5">
      <c r="A294" s="1983"/>
      <c r="B294" s="2002">
        <v>2</v>
      </c>
      <c r="C294" s="155"/>
      <c r="D294" s="173"/>
      <c r="E294" s="173"/>
      <c r="F294" s="2003"/>
    </row>
    <row r="295" spans="1:6" ht="16.5">
      <c r="A295" s="1983"/>
      <c r="B295" s="2002">
        <v>3</v>
      </c>
      <c r="C295" s="155"/>
      <c r="D295" s="152"/>
      <c r="E295" s="152"/>
      <c r="F295" s="2003"/>
    </row>
    <row r="296" spans="1:6" ht="16.5">
      <c r="A296" s="1983"/>
      <c r="B296" s="2002">
        <v>4</v>
      </c>
      <c r="C296" s="155"/>
      <c r="D296" s="152"/>
      <c r="E296" s="152"/>
      <c r="F296" s="2003"/>
    </row>
    <row r="297" spans="1:6" ht="16.5">
      <c r="A297" s="1983"/>
      <c r="B297" s="2002">
        <v>5</v>
      </c>
      <c r="C297" s="155"/>
      <c r="D297" s="152"/>
      <c r="E297" s="152"/>
      <c r="F297" s="2003"/>
    </row>
    <row r="298" spans="1:6" ht="16.5">
      <c r="A298" s="1983"/>
      <c r="B298" s="2002">
        <v>6</v>
      </c>
      <c r="C298" s="155"/>
      <c r="D298" s="152"/>
      <c r="E298" s="152"/>
      <c r="F298" s="2003"/>
    </row>
    <row r="299" spans="1:6" ht="16.5">
      <c r="A299" s="1983"/>
      <c r="B299" s="2002">
        <v>7</v>
      </c>
      <c r="C299" s="155"/>
      <c r="D299" s="173"/>
      <c r="E299" s="173"/>
      <c r="F299" s="2003"/>
    </row>
    <row r="300" spans="1:6" ht="16.5">
      <c r="A300" s="1983"/>
      <c r="B300" s="2002">
        <v>8</v>
      </c>
      <c r="C300" s="155"/>
      <c r="D300" s="152"/>
      <c r="E300" s="152"/>
      <c r="F300" s="2004"/>
    </row>
    <row r="301" spans="1:6" ht="16.5">
      <c r="A301" s="1983"/>
      <c r="B301" s="2002">
        <v>9</v>
      </c>
      <c r="C301" s="155"/>
      <c r="D301" s="152"/>
      <c r="E301" s="152"/>
      <c r="F301" s="2004"/>
    </row>
    <row r="302" spans="1:6" ht="16.5">
      <c r="A302" s="1983"/>
      <c r="B302" s="2002">
        <v>10</v>
      </c>
      <c r="C302" s="155"/>
      <c r="D302" s="152"/>
      <c r="E302" s="152"/>
      <c r="F302" s="2004"/>
    </row>
    <row r="303" spans="1:6" ht="16.5">
      <c r="A303" s="1983"/>
      <c r="B303" s="2002">
        <v>11</v>
      </c>
      <c r="C303" s="155"/>
      <c r="D303" s="152"/>
      <c r="E303" s="152"/>
      <c r="F303" s="2004"/>
    </row>
    <row r="304" spans="1:6" ht="16.5">
      <c r="A304" s="1983"/>
      <c r="B304" s="2002">
        <v>12</v>
      </c>
      <c r="C304" s="155"/>
      <c r="D304" s="152"/>
      <c r="E304" s="152"/>
      <c r="F304" s="2004"/>
    </row>
    <row r="305" spans="1:6" ht="16.5">
      <c r="A305" s="1983"/>
      <c r="B305" s="2002">
        <v>13</v>
      </c>
      <c r="C305" s="155"/>
      <c r="D305" s="152"/>
      <c r="E305" s="152"/>
      <c r="F305" s="2004"/>
    </row>
    <row r="306" spans="1:6" ht="16.5">
      <c r="A306" s="1983"/>
      <c r="B306" s="2002">
        <v>14</v>
      </c>
      <c r="C306" s="155"/>
      <c r="D306" s="152"/>
      <c r="E306" s="152"/>
      <c r="F306" s="2004"/>
    </row>
    <row r="307" spans="1:6" ht="16.5">
      <c r="A307" s="1983"/>
      <c r="B307" s="2002">
        <v>15</v>
      </c>
      <c r="C307" s="155"/>
      <c r="D307" s="152"/>
      <c r="E307" s="152"/>
      <c r="F307" s="2004"/>
    </row>
    <row r="308" spans="1:6" ht="16.5">
      <c r="A308" s="1983"/>
      <c r="B308" s="2002">
        <v>16</v>
      </c>
      <c r="C308" s="155"/>
      <c r="D308" s="152"/>
      <c r="E308" s="152"/>
      <c r="F308" s="2004"/>
    </row>
    <row r="309" spans="1:6" ht="16.5">
      <c r="A309" s="1983"/>
      <c r="B309" s="2002">
        <v>17</v>
      </c>
      <c r="C309" s="155"/>
      <c r="D309" s="152"/>
      <c r="E309" s="152"/>
      <c r="F309" s="2004"/>
    </row>
    <row r="310" spans="1:6" ht="16.5">
      <c r="A310" s="1983"/>
      <c r="B310" s="2002">
        <v>18</v>
      </c>
      <c r="C310" s="155"/>
      <c r="D310" s="152"/>
      <c r="E310" s="152"/>
      <c r="F310" s="2004"/>
    </row>
    <row r="311" spans="1:6" ht="16.5">
      <c r="A311" s="1983"/>
      <c r="B311" s="2002">
        <v>19</v>
      </c>
      <c r="C311" s="155"/>
      <c r="D311" s="152"/>
      <c r="E311" s="152"/>
      <c r="F311" s="2004"/>
    </row>
    <row r="312" spans="1:6" ht="16.5">
      <c r="A312" s="1983"/>
      <c r="B312" s="2002">
        <v>20</v>
      </c>
      <c r="C312" s="155"/>
      <c r="D312" s="152"/>
      <c r="E312" s="152"/>
      <c r="F312" s="2004"/>
    </row>
    <row r="313" spans="1:6" ht="16.5">
      <c r="A313" s="1983"/>
      <c r="B313" s="2002">
        <v>21</v>
      </c>
      <c r="C313" s="155"/>
      <c r="D313" s="152"/>
      <c r="E313" s="152"/>
      <c r="F313" s="2004"/>
    </row>
    <row r="314" spans="1:6" ht="16.5">
      <c r="A314" s="1983"/>
      <c r="B314" s="2002">
        <v>22</v>
      </c>
      <c r="C314" s="155"/>
      <c r="D314" s="173"/>
      <c r="E314" s="173"/>
      <c r="F314" s="2004"/>
    </row>
    <row r="315" spans="1:6" ht="16.5">
      <c r="A315" s="1983"/>
      <c r="B315" s="2002">
        <v>23</v>
      </c>
      <c r="C315" s="155"/>
      <c r="D315" s="152"/>
      <c r="E315" s="152"/>
      <c r="F315" s="2004"/>
    </row>
    <row r="316" spans="1:6" ht="16.5">
      <c r="A316" s="1983"/>
      <c r="B316" s="2002">
        <v>24</v>
      </c>
      <c r="C316" s="155"/>
      <c r="D316" s="152"/>
      <c r="E316" s="152"/>
      <c r="F316" s="2004"/>
    </row>
    <row r="317" spans="1:6" ht="16.5">
      <c r="A317" s="1983"/>
      <c r="B317" s="2002">
        <v>25</v>
      </c>
      <c r="C317" s="155"/>
      <c r="D317" s="152"/>
      <c r="E317" s="152"/>
      <c r="F317" s="2004"/>
    </row>
    <row r="318" spans="1:6" ht="16.5">
      <c r="A318" s="1983"/>
      <c r="B318" s="2002">
        <v>26</v>
      </c>
      <c r="C318" s="155"/>
      <c r="D318" s="152"/>
      <c r="E318" s="152"/>
      <c r="F318" s="2004"/>
    </row>
    <row r="319" spans="1:6" ht="16.5">
      <c r="A319" s="1983"/>
      <c r="B319" s="2002">
        <v>27</v>
      </c>
      <c r="C319" s="155"/>
      <c r="D319" s="152"/>
      <c r="E319" s="152"/>
      <c r="F319" s="2004"/>
    </row>
    <row r="320" spans="1:6" ht="16.5">
      <c r="A320" s="1983"/>
      <c r="B320" s="2002">
        <v>28</v>
      </c>
      <c r="C320" s="155"/>
      <c r="D320" s="152"/>
      <c r="E320" s="152"/>
      <c r="F320" s="2004"/>
    </row>
    <row r="321" spans="1:6" ht="16.5">
      <c r="A321" s="1983"/>
      <c r="B321" s="2002">
        <v>29</v>
      </c>
      <c r="C321" s="155"/>
      <c r="D321" s="152"/>
      <c r="E321" s="152"/>
      <c r="F321" s="2004"/>
    </row>
    <row r="322" spans="1:6" ht="16.5">
      <c r="A322" s="1983"/>
      <c r="B322" s="2002">
        <v>30</v>
      </c>
      <c r="C322" s="155"/>
      <c r="D322" s="152"/>
      <c r="E322" s="152"/>
      <c r="F322" s="2004"/>
    </row>
    <row r="323" spans="1:6" ht="16.5">
      <c r="A323" s="1983"/>
      <c r="B323" s="2002">
        <v>31</v>
      </c>
      <c r="C323" s="155"/>
      <c r="D323" s="152"/>
      <c r="E323" s="152"/>
      <c r="F323" s="2004"/>
    </row>
    <row r="324" spans="1:6" ht="16.5">
      <c r="A324" s="1983"/>
      <c r="B324" s="2002">
        <v>32</v>
      </c>
      <c r="C324" s="155"/>
      <c r="D324" s="152"/>
      <c r="E324" s="152"/>
      <c r="F324" s="2004"/>
    </row>
    <row r="325" spans="1:6" ht="16.5">
      <c r="A325" s="1983"/>
      <c r="B325" s="2002">
        <v>33</v>
      </c>
      <c r="C325" s="155"/>
      <c r="D325" s="152"/>
      <c r="E325" s="152"/>
      <c r="F325" s="2004"/>
    </row>
    <row r="326" spans="1:6" ht="16.5">
      <c r="A326" s="1983"/>
      <c r="B326" s="2002">
        <v>34</v>
      </c>
      <c r="C326" s="155"/>
      <c r="D326" s="152"/>
      <c r="E326" s="152"/>
      <c r="F326" s="2004"/>
    </row>
    <row r="327" spans="1:6" ht="16.5">
      <c r="A327" s="1983"/>
      <c r="B327" s="2002">
        <v>35</v>
      </c>
      <c r="C327" s="155"/>
      <c r="D327" s="152"/>
      <c r="E327" s="152"/>
      <c r="F327" s="2004"/>
    </row>
    <row r="328" spans="1:6" ht="16.5">
      <c r="A328" s="1983"/>
      <c r="B328" s="2002">
        <v>36</v>
      </c>
      <c r="C328" s="155"/>
      <c r="D328" s="152"/>
      <c r="E328" s="152"/>
      <c r="F328" s="2004"/>
    </row>
    <row r="329" spans="1:6" ht="16.5">
      <c r="A329" s="1983"/>
      <c r="B329" s="2002">
        <v>37</v>
      </c>
      <c r="C329" s="155"/>
      <c r="D329" s="152"/>
      <c r="E329" s="152"/>
      <c r="F329" s="2005"/>
    </row>
    <row r="330" spans="1:6" ht="16.5">
      <c r="A330" s="1983"/>
      <c r="B330" s="2002">
        <v>38</v>
      </c>
      <c r="C330" s="155"/>
      <c r="D330" s="152"/>
      <c r="E330" s="152"/>
      <c r="F330" s="2005"/>
    </row>
    <row r="331" spans="1:6" ht="16.5">
      <c r="A331" s="1983"/>
      <c r="B331" s="2002">
        <v>39</v>
      </c>
      <c r="C331" s="155"/>
      <c r="D331" s="152"/>
      <c r="E331" s="152"/>
      <c r="F331" s="2004"/>
    </row>
    <row r="332" spans="1:6" ht="16.5">
      <c r="A332" s="1983"/>
      <c r="B332" s="2002">
        <v>40</v>
      </c>
      <c r="C332" s="155"/>
      <c r="D332" s="152"/>
      <c r="E332" s="152"/>
      <c r="F332" s="2004"/>
    </row>
    <row r="333" spans="1:6">
      <c r="A333" s="1983"/>
      <c r="B333" s="1983">
        <v>41</v>
      </c>
      <c r="C333" s="155"/>
      <c r="D333" s="152"/>
      <c r="E333" s="152"/>
      <c r="F333" s="2004"/>
    </row>
    <row r="334" spans="1:6">
      <c r="A334" s="1983"/>
      <c r="B334" s="1983">
        <v>42</v>
      </c>
      <c r="C334" s="155"/>
      <c r="D334" s="152"/>
      <c r="E334" s="152"/>
      <c r="F334" s="2004"/>
    </row>
    <row r="335" spans="1:6" ht="15.75" thickBot="1">
      <c r="A335" s="2006"/>
      <c r="B335" s="2006">
        <v>43</v>
      </c>
      <c r="C335" s="156"/>
      <c r="D335" s="2007"/>
      <c r="E335" s="2008"/>
      <c r="F335" s="2009"/>
    </row>
    <row r="336" spans="1:6">
      <c r="A336" s="157"/>
      <c r="B336" s="157"/>
      <c r="C336" s="157"/>
      <c r="D336" s="157"/>
      <c r="E336" s="157"/>
      <c r="F336" s="2010"/>
    </row>
    <row r="337" spans="1:6">
      <c r="A337" s="158" t="s">
        <v>1442</v>
      </c>
      <c r="B337" s="158"/>
      <c r="C337" s="158"/>
      <c r="D337" s="2011"/>
      <c r="E337" s="157"/>
      <c r="F337" s="2010"/>
    </row>
    <row r="338" spans="1:6">
      <c r="A338" s="159" t="s">
        <v>1445</v>
      </c>
      <c r="B338" s="159"/>
      <c r="C338" s="159"/>
      <c r="D338" s="159"/>
      <c r="E338" s="159"/>
      <c r="F338" s="2010"/>
    </row>
    <row r="339" spans="1:6" ht="15.75" thickBot="1">
      <c r="A339" s="2012" t="s">
        <v>1444</v>
      </c>
      <c r="B339" s="159"/>
      <c r="C339" s="159"/>
      <c r="D339" s="159"/>
      <c r="E339" s="159"/>
      <c r="F339" s="2013"/>
    </row>
    <row r="340" spans="1:6">
      <c r="A340" s="1980"/>
      <c r="B340" s="160" t="s">
        <v>4431</v>
      </c>
      <c r="C340" s="160"/>
      <c r="D340" s="160"/>
      <c r="E340" s="2014"/>
      <c r="F340" s="2015"/>
    </row>
    <row r="341" spans="1:6">
      <c r="A341" s="2016"/>
      <c r="B341" s="161"/>
      <c r="C341" s="161"/>
      <c r="D341" s="161"/>
      <c r="E341" s="161"/>
      <c r="F341" s="2017"/>
    </row>
    <row r="342" spans="1:6">
      <c r="A342" s="2018"/>
      <c r="B342" s="162" t="s">
        <v>1430</v>
      </c>
      <c r="C342" s="162"/>
      <c r="D342" s="162"/>
      <c r="E342" s="162"/>
      <c r="F342" s="1985"/>
    </row>
    <row r="343" spans="1:6">
      <c r="A343" s="1983"/>
      <c r="B343" s="166"/>
      <c r="C343" s="153" t="s">
        <v>1439</v>
      </c>
      <c r="D343" s="153"/>
      <c r="E343" s="153"/>
      <c r="F343" s="2001" t="s">
        <v>1861</v>
      </c>
    </row>
    <row r="344" spans="1:6">
      <c r="A344" s="2019"/>
      <c r="B344" s="152">
        <v>44</v>
      </c>
      <c r="C344" s="155"/>
      <c r="D344" s="152"/>
      <c r="E344" s="154"/>
      <c r="F344" s="163"/>
    </row>
    <row r="345" spans="1:6">
      <c r="A345" s="1983"/>
      <c r="B345" s="152">
        <v>45</v>
      </c>
      <c r="C345" s="155"/>
      <c r="D345" s="152"/>
      <c r="E345" s="162"/>
      <c r="F345" s="163"/>
    </row>
    <row r="346" spans="1:6">
      <c r="A346" s="1983"/>
      <c r="B346" s="152">
        <v>46</v>
      </c>
      <c r="C346" s="155"/>
      <c r="D346" s="152"/>
      <c r="E346" s="152"/>
      <c r="F346" s="2020"/>
    </row>
    <row r="347" spans="1:6">
      <c r="A347" s="1983"/>
      <c r="B347" s="152">
        <v>47</v>
      </c>
      <c r="C347" s="155"/>
      <c r="D347" s="152"/>
      <c r="E347" s="152"/>
      <c r="F347" s="2020"/>
    </row>
    <row r="348" spans="1:6">
      <c r="A348" s="1983"/>
      <c r="B348" s="152">
        <v>48</v>
      </c>
      <c r="C348" s="155"/>
      <c r="D348" s="152"/>
      <c r="E348" s="152"/>
      <c r="F348" s="2020"/>
    </row>
    <row r="349" spans="1:6">
      <c r="A349" s="1983"/>
      <c r="B349" s="152">
        <v>49</v>
      </c>
      <c r="C349" s="155"/>
      <c r="D349" s="152"/>
      <c r="E349" s="152"/>
      <c r="F349" s="2020"/>
    </row>
    <row r="350" spans="1:6">
      <c r="A350" s="1983"/>
      <c r="B350" s="152">
        <v>50</v>
      </c>
      <c r="C350" s="155"/>
      <c r="D350" s="152"/>
      <c r="E350" s="152"/>
      <c r="F350" s="2020"/>
    </row>
    <row r="351" spans="1:6">
      <c r="A351" s="1983"/>
      <c r="B351" s="152">
        <v>51</v>
      </c>
      <c r="C351" s="155"/>
      <c r="D351" s="152"/>
      <c r="E351" s="152"/>
      <c r="F351" s="2020"/>
    </row>
    <row r="352" spans="1:6">
      <c r="A352" s="1983"/>
      <c r="B352" s="152">
        <v>52</v>
      </c>
      <c r="C352" s="155"/>
      <c r="D352" s="152"/>
      <c r="E352" s="152"/>
      <c r="F352" s="2020"/>
    </row>
    <row r="353" spans="1:6">
      <c r="A353" s="1983"/>
      <c r="B353" s="152">
        <v>53</v>
      </c>
      <c r="C353" s="155"/>
      <c r="D353" s="152"/>
      <c r="E353" s="152"/>
      <c r="F353" s="2020"/>
    </row>
    <row r="354" spans="1:6">
      <c r="A354" s="1983"/>
      <c r="B354" s="152">
        <v>54</v>
      </c>
      <c r="C354" s="155"/>
      <c r="D354" s="1997"/>
      <c r="E354" s="1997"/>
      <c r="F354" s="163"/>
    </row>
    <row r="355" spans="1:6">
      <c r="A355" s="1983"/>
      <c r="B355" s="152">
        <v>55</v>
      </c>
      <c r="C355" s="155"/>
      <c r="D355" s="152"/>
      <c r="E355" s="152"/>
      <c r="F355" s="2020"/>
    </row>
    <row r="356" spans="1:6">
      <c r="A356" s="1983"/>
      <c r="B356" s="152">
        <v>56</v>
      </c>
      <c r="C356" s="155"/>
      <c r="D356" s="152"/>
      <c r="E356" s="152"/>
      <c r="F356" s="2020"/>
    </row>
    <row r="357" spans="1:6">
      <c r="A357" s="1983"/>
      <c r="B357" s="152">
        <v>57</v>
      </c>
      <c r="C357" s="155"/>
      <c r="D357" s="152"/>
      <c r="E357" s="152"/>
      <c r="F357" s="2020"/>
    </row>
    <row r="358" spans="1:6">
      <c r="A358" s="1983"/>
      <c r="B358" s="152">
        <v>58</v>
      </c>
      <c r="C358" s="155"/>
      <c r="D358" s="152"/>
      <c r="E358" s="152"/>
      <c r="F358" s="2020"/>
    </row>
    <row r="359" spans="1:6">
      <c r="A359" s="1983"/>
      <c r="B359" s="152">
        <v>59</v>
      </c>
      <c r="C359" s="155"/>
      <c r="D359" s="2021"/>
      <c r="E359" s="152"/>
      <c r="F359" s="2020"/>
    </row>
    <row r="360" spans="1:6">
      <c r="A360" s="1983"/>
      <c r="B360" s="152">
        <v>60</v>
      </c>
      <c r="C360" s="155"/>
      <c r="D360" s="152"/>
      <c r="E360" s="152"/>
      <c r="F360" s="2020"/>
    </row>
    <row r="361" spans="1:6">
      <c r="A361" s="1983"/>
      <c r="B361" s="152">
        <v>61</v>
      </c>
      <c r="C361" s="155"/>
      <c r="D361" s="152"/>
      <c r="E361" s="152"/>
      <c r="F361" s="2020"/>
    </row>
    <row r="362" spans="1:6">
      <c r="A362" s="1983"/>
      <c r="B362" s="152">
        <v>62</v>
      </c>
      <c r="C362" s="155"/>
      <c r="D362" s="152"/>
      <c r="E362" s="152"/>
      <c r="F362" s="2020"/>
    </row>
    <row r="363" spans="1:6">
      <c r="A363" s="1983"/>
      <c r="B363" s="152">
        <v>63</v>
      </c>
      <c r="C363" s="155"/>
      <c r="D363" s="152"/>
      <c r="E363" s="152"/>
      <c r="F363" s="2020"/>
    </row>
    <row r="364" spans="1:6">
      <c r="A364" s="1983"/>
      <c r="B364" s="152">
        <v>64</v>
      </c>
      <c r="C364" s="155"/>
      <c r="D364" s="152"/>
      <c r="E364" s="152"/>
      <c r="F364" s="2020"/>
    </row>
    <row r="365" spans="1:6">
      <c r="A365" s="1983"/>
      <c r="B365" s="152">
        <v>65</v>
      </c>
      <c r="C365" s="155"/>
      <c r="D365" s="152"/>
      <c r="E365" s="152"/>
      <c r="F365" s="2020"/>
    </row>
    <row r="366" spans="1:6">
      <c r="A366" s="1983"/>
      <c r="B366" s="152">
        <v>66</v>
      </c>
      <c r="C366" s="155"/>
      <c r="D366" s="152"/>
      <c r="E366" s="152"/>
      <c r="F366" s="2020"/>
    </row>
    <row r="367" spans="1:6">
      <c r="A367" s="1983"/>
      <c r="B367" s="152">
        <v>67</v>
      </c>
      <c r="C367" s="155"/>
      <c r="D367" s="152"/>
      <c r="E367" s="152"/>
      <c r="F367" s="2020"/>
    </row>
    <row r="368" spans="1:6">
      <c r="A368" s="1983"/>
      <c r="B368" s="152">
        <v>68</v>
      </c>
      <c r="C368" s="155"/>
      <c r="D368" s="152"/>
      <c r="E368" s="152"/>
      <c r="F368" s="2020"/>
    </row>
    <row r="369" spans="1:6">
      <c r="A369" s="1983"/>
      <c r="B369" s="152">
        <v>69</v>
      </c>
      <c r="C369" s="155"/>
      <c r="D369" s="152"/>
      <c r="E369" s="152"/>
      <c r="F369" s="2020"/>
    </row>
    <row r="370" spans="1:6">
      <c r="A370" s="1983"/>
      <c r="B370" s="152">
        <v>70</v>
      </c>
      <c r="C370" s="155"/>
      <c r="D370" s="152"/>
      <c r="E370" s="152"/>
      <c r="F370" s="2020"/>
    </row>
    <row r="371" spans="1:6">
      <c r="A371" s="1983"/>
      <c r="B371" s="152">
        <v>71</v>
      </c>
      <c r="C371" s="155"/>
      <c r="D371" s="152"/>
      <c r="E371" s="152"/>
      <c r="F371" s="2020"/>
    </row>
    <row r="372" spans="1:6">
      <c r="A372" s="1983"/>
      <c r="B372" s="152">
        <v>72</v>
      </c>
      <c r="C372" s="155"/>
      <c r="D372" s="152"/>
      <c r="E372" s="152"/>
      <c r="F372" s="2020"/>
    </row>
    <row r="373" spans="1:6">
      <c r="A373" s="1983"/>
      <c r="B373" s="152">
        <v>73</v>
      </c>
      <c r="C373" s="155"/>
      <c r="D373" s="152"/>
      <c r="E373" s="152"/>
      <c r="F373" s="2020"/>
    </row>
    <row r="374" spans="1:6">
      <c r="A374" s="1983"/>
      <c r="B374" s="152">
        <v>74</v>
      </c>
      <c r="C374" s="155"/>
      <c r="D374" s="152"/>
      <c r="E374" s="152"/>
      <c r="F374" s="2020"/>
    </row>
    <row r="375" spans="1:6">
      <c r="A375" s="1983"/>
      <c r="B375" s="152">
        <v>75</v>
      </c>
      <c r="C375" s="155"/>
      <c r="D375" s="152"/>
      <c r="E375" s="152"/>
      <c r="F375" s="2020"/>
    </row>
    <row r="376" spans="1:6">
      <c r="A376" s="1983"/>
      <c r="B376" s="152">
        <v>76</v>
      </c>
      <c r="C376" s="155"/>
      <c r="D376" s="152"/>
      <c r="E376" s="152"/>
      <c r="F376" s="2020"/>
    </row>
    <row r="377" spans="1:6">
      <c r="A377" s="1983"/>
      <c r="B377" s="152">
        <v>77</v>
      </c>
      <c r="C377" s="155"/>
      <c r="D377" s="152"/>
      <c r="E377" s="152"/>
      <c r="F377" s="163"/>
    </row>
    <row r="378" spans="1:6">
      <c r="A378" s="1983"/>
      <c r="B378" s="152">
        <v>78</v>
      </c>
      <c r="C378" s="155"/>
      <c r="D378" s="152"/>
      <c r="E378" s="152"/>
      <c r="F378" s="163"/>
    </row>
    <row r="379" spans="1:6">
      <c r="A379" s="1983"/>
      <c r="B379" s="152">
        <v>79</v>
      </c>
      <c r="C379" s="155"/>
      <c r="D379" s="152"/>
      <c r="E379" s="152"/>
      <c r="F379" s="163"/>
    </row>
    <row r="380" spans="1:6">
      <c r="A380" s="1983"/>
      <c r="B380" s="152">
        <v>80</v>
      </c>
      <c r="C380" s="155"/>
      <c r="D380" s="152"/>
      <c r="E380" s="152"/>
      <c r="F380" s="163"/>
    </row>
    <row r="381" spans="1:6">
      <c r="A381" s="1983"/>
      <c r="B381" s="152">
        <v>81</v>
      </c>
      <c r="C381" s="155"/>
      <c r="D381" s="152"/>
      <c r="E381" s="2022"/>
      <c r="F381" s="163"/>
    </row>
    <row r="382" spans="1:6">
      <c r="A382" s="1983"/>
      <c r="B382" s="152">
        <v>82</v>
      </c>
      <c r="C382" s="155"/>
      <c r="D382" s="152"/>
      <c r="E382" s="152"/>
      <c r="F382" s="163"/>
    </row>
    <row r="383" spans="1:6">
      <c r="A383" s="1983"/>
      <c r="B383" s="152">
        <v>83</v>
      </c>
      <c r="C383" s="155"/>
      <c r="D383" s="152"/>
      <c r="E383" s="152"/>
      <c r="F383" s="163"/>
    </row>
    <row r="384" spans="1:6">
      <c r="A384" s="1983"/>
      <c r="B384" s="152">
        <v>84</v>
      </c>
      <c r="C384" s="155"/>
      <c r="D384" s="152"/>
      <c r="E384" s="152"/>
      <c r="F384" s="163"/>
    </row>
    <row r="385" spans="1:6">
      <c r="A385" s="1983"/>
      <c r="B385" s="152">
        <v>85</v>
      </c>
      <c r="C385" s="155"/>
      <c r="D385" s="152"/>
      <c r="E385" s="152"/>
      <c r="F385" s="163"/>
    </row>
    <row r="386" spans="1:6">
      <c r="A386" s="1983"/>
      <c r="B386" s="152">
        <v>86</v>
      </c>
      <c r="C386" s="155"/>
      <c r="D386" s="152"/>
      <c r="E386" s="152"/>
      <c r="F386" s="163"/>
    </row>
    <row r="387" spans="1:6">
      <c r="A387" s="1983"/>
      <c r="B387" s="152">
        <v>87</v>
      </c>
      <c r="C387" s="155"/>
      <c r="D387" s="152"/>
      <c r="E387" s="152"/>
      <c r="F387" s="163"/>
    </row>
    <row r="388" spans="1:6">
      <c r="A388" s="1983"/>
      <c r="B388" s="152">
        <v>88</v>
      </c>
      <c r="C388" s="155"/>
      <c r="D388" s="152"/>
      <c r="E388" s="152"/>
      <c r="F388" s="163"/>
    </row>
    <row r="389" spans="1:6">
      <c r="A389" s="1983"/>
      <c r="B389" s="152">
        <v>89</v>
      </c>
      <c r="C389" s="155"/>
      <c r="D389" s="152"/>
      <c r="E389" s="152"/>
      <c r="F389" s="163"/>
    </row>
    <row r="390" spans="1:6">
      <c r="A390" s="1983"/>
      <c r="B390" s="152">
        <v>90</v>
      </c>
      <c r="C390" s="155"/>
      <c r="D390" s="152"/>
      <c r="E390" s="152"/>
      <c r="F390" s="163"/>
    </row>
    <row r="391" spans="1:6">
      <c r="A391" s="1983"/>
      <c r="B391" s="152">
        <v>91</v>
      </c>
      <c r="C391" s="155"/>
      <c r="D391" s="152"/>
      <c r="E391" s="152"/>
      <c r="F391" s="163"/>
    </row>
    <row r="392" spans="1:6">
      <c r="A392" s="1983"/>
      <c r="B392" s="152">
        <v>92</v>
      </c>
      <c r="C392" s="155"/>
      <c r="D392" s="152"/>
      <c r="E392" s="152"/>
      <c r="F392" s="163"/>
    </row>
    <row r="393" spans="1:6">
      <c r="A393" s="1983"/>
      <c r="B393" s="152">
        <v>93</v>
      </c>
      <c r="C393" s="155"/>
      <c r="D393" s="2023"/>
      <c r="E393" s="2023"/>
      <c r="F393" s="163"/>
    </row>
    <row r="394" spans="1:6">
      <c r="A394" s="1983"/>
      <c r="B394" s="152">
        <v>94</v>
      </c>
      <c r="C394" s="155"/>
      <c r="D394" s="2023"/>
      <c r="E394" s="2023"/>
      <c r="F394" s="163"/>
    </row>
    <row r="395" spans="1:6">
      <c r="A395" s="1983"/>
      <c r="B395" s="152">
        <v>95</v>
      </c>
      <c r="C395" s="155"/>
      <c r="D395" s="2023"/>
      <c r="E395" s="2023"/>
      <c r="F395" s="163"/>
    </row>
    <row r="396" spans="1:6">
      <c r="A396" s="1983"/>
      <c r="B396" s="152">
        <v>96</v>
      </c>
      <c r="C396" s="155"/>
      <c r="D396" s="2023"/>
      <c r="E396" s="2023"/>
      <c r="F396" s="163"/>
    </row>
    <row r="397" spans="1:6">
      <c r="A397" s="1983"/>
      <c r="B397" s="152">
        <v>97</v>
      </c>
      <c r="C397" s="155"/>
      <c r="D397" s="157"/>
      <c r="E397" s="157"/>
      <c r="F397" s="163"/>
    </row>
    <row r="398" spans="1:6" ht="15.75" thickBot="1">
      <c r="A398" s="2006"/>
      <c r="B398" s="2008">
        <v>98</v>
      </c>
      <c r="C398" s="156"/>
      <c r="D398" s="2024"/>
      <c r="E398" s="2024"/>
      <c r="F398" s="2025"/>
    </row>
    <row r="399" spans="1:6">
      <c r="A399" s="157"/>
      <c r="B399" s="157"/>
      <c r="C399" s="164"/>
      <c r="D399" s="157"/>
      <c r="E399" s="157"/>
      <c r="F399" s="2026"/>
    </row>
    <row r="400" spans="1:6">
      <c r="A400" s="158" t="s">
        <v>1442</v>
      </c>
      <c r="B400" s="157"/>
      <c r="C400" s="157"/>
      <c r="D400" s="2023"/>
      <c r="E400" s="2023"/>
      <c r="F400" s="2026"/>
    </row>
    <row r="401" spans="1:6">
      <c r="A401" s="159" t="s">
        <v>1446</v>
      </c>
      <c r="B401" s="159"/>
      <c r="C401" s="159"/>
      <c r="D401" s="159"/>
      <c r="E401" s="159"/>
      <c r="F401" s="2027"/>
    </row>
    <row r="402" spans="1:6" ht="15.75" thickBot="1">
      <c r="A402" s="157"/>
      <c r="B402" s="157" t="s">
        <v>4431</v>
      </c>
      <c r="C402" s="157"/>
      <c r="D402" s="157"/>
      <c r="E402" s="2028"/>
      <c r="F402" s="2029"/>
    </row>
    <row r="403" spans="1:6">
      <c r="A403" s="2030"/>
      <c r="B403" s="165"/>
      <c r="C403" s="165"/>
      <c r="D403" s="165"/>
      <c r="E403" s="165"/>
      <c r="F403" s="2031"/>
    </row>
    <row r="404" spans="1:6">
      <c r="A404" s="2032"/>
      <c r="B404" s="159" t="s">
        <v>1430</v>
      </c>
      <c r="C404" s="159"/>
      <c r="D404" s="159"/>
      <c r="E404" s="162"/>
      <c r="F404" s="2033"/>
    </row>
    <row r="405" spans="1:6">
      <c r="A405" s="2034"/>
      <c r="B405" s="166"/>
      <c r="C405" s="166"/>
      <c r="D405" s="166"/>
      <c r="E405" s="2035"/>
      <c r="F405" s="2036"/>
    </row>
    <row r="406" spans="1:6">
      <c r="A406" s="2037"/>
      <c r="B406" s="152">
        <v>99</v>
      </c>
      <c r="C406" s="155"/>
      <c r="D406" s="157"/>
      <c r="E406" s="157"/>
      <c r="F406" s="2038"/>
    </row>
    <row r="407" spans="1:6">
      <c r="A407" s="2034"/>
      <c r="B407" s="152">
        <v>100</v>
      </c>
      <c r="C407" s="155"/>
      <c r="D407" s="2023"/>
      <c r="E407" s="2023"/>
      <c r="F407" s="2038"/>
    </row>
    <row r="408" spans="1:6">
      <c r="A408" s="2034"/>
      <c r="B408" s="152">
        <v>101</v>
      </c>
      <c r="C408" s="155"/>
      <c r="D408" s="2021"/>
      <c r="E408" s="152"/>
      <c r="F408" s="2038"/>
    </row>
    <row r="409" spans="1:6">
      <c r="A409" s="2034"/>
      <c r="B409" s="152">
        <v>102</v>
      </c>
      <c r="C409" s="155"/>
      <c r="D409" s="157"/>
      <c r="E409" s="157"/>
      <c r="F409" s="2038"/>
    </row>
    <row r="410" spans="1:6">
      <c r="A410" s="2034"/>
      <c r="B410" s="152">
        <v>103</v>
      </c>
      <c r="C410" s="155"/>
      <c r="D410" s="157"/>
      <c r="E410" s="157"/>
      <c r="F410" s="2038"/>
    </row>
    <row r="411" spans="1:6">
      <c r="A411" s="2034"/>
      <c r="B411" s="152">
        <v>104</v>
      </c>
      <c r="C411" s="155"/>
      <c r="D411" s="157"/>
      <c r="E411" s="157"/>
      <c r="F411" s="2038"/>
    </row>
    <row r="412" spans="1:6">
      <c r="A412" s="2034"/>
      <c r="B412" s="152">
        <v>105</v>
      </c>
      <c r="C412" s="155"/>
      <c r="D412" s="157"/>
      <c r="E412" s="157"/>
      <c r="F412" s="2038"/>
    </row>
    <row r="413" spans="1:6">
      <c r="A413" s="2034"/>
      <c r="B413" s="152">
        <v>106</v>
      </c>
      <c r="C413" s="155"/>
      <c r="D413" s="157"/>
      <c r="E413" s="157"/>
      <c r="F413" s="2038"/>
    </row>
    <row r="414" spans="1:6">
      <c r="A414" s="2034"/>
      <c r="B414" s="152">
        <v>107</v>
      </c>
      <c r="C414" s="155"/>
      <c r="D414" s="157"/>
      <c r="E414" s="157"/>
      <c r="F414" s="2038"/>
    </row>
    <row r="415" spans="1:6">
      <c r="A415" s="2034"/>
      <c r="B415" s="152">
        <v>108</v>
      </c>
      <c r="C415" s="155"/>
      <c r="D415" s="2023"/>
      <c r="E415" s="2023"/>
      <c r="F415" s="2038"/>
    </row>
    <row r="416" spans="1:6">
      <c r="A416" s="2034"/>
      <c r="B416" s="152">
        <v>109</v>
      </c>
      <c r="C416" s="155"/>
      <c r="D416" s="2023"/>
      <c r="E416" s="2023"/>
      <c r="F416" s="2038"/>
    </row>
    <row r="417" spans="1:6">
      <c r="A417" s="2034"/>
      <c r="B417" s="152">
        <v>110</v>
      </c>
      <c r="C417" s="155"/>
      <c r="D417" s="2023"/>
      <c r="E417" s="2023"/>
      <c r="F417" s="2038"/>
    </row>
    <row r="418" spans="1:6">
      <c r="A418" s="2034"/>
      <c r="B418" s="152">
        <v>111</v>
      </c>
      <c r="C418" s="155"/>
      <c r="D418" s="2023"/>
      <c r="E418" s="2023"/>
      <c r="F418" s="2038"/>
    </row>
    <row r="419" spans="1:6">
      <c r="A419" s="2034"/>
      <c r="B419" s="152">
        <v>112</v>
      </c>
      <c r="C419" s="155"/>
      <c r="D419" s="2023"/>
      <c r="E419" s="2023"/>
      <c r="F419" s="2038"/>
    </row>
    <row r="420" spans="1:6">
      <c r="A420" s="2034"/>
      <c r="B420" s="152">
        <v>113</v>
      </c>
      <c r="C420" s="155"/>
      <c r="D420" s="2023"/>
      <c r="E420" s="2023"/>
      <c r="F420" s="2038"/>
    </row>
    <row r="421" spans="1:6">
      <c r="A421" s="2034"/>
      <c r="B421" s="152">
        <v>114</v>
      </c>
      <c r="C421" s="155"/>
      <c r="D421" s="2023"/>
      <c r="E421" s="2023"/>
      <c r="F421" s="2038"/>
    </row>
    <row r="422" spans="1:6">
      <c r="A422" s="2034"/>
      <c r="B422" s="152">
        <v>115</v>
      </c>
      <c r="C422" s="155"/>
      <c r="D422" s="2023"/>
      <c r="E422" s="2023"/>
      <c r="F422" s="2038"/>
    </row>
    <row r="423" spans="1:6">
      <c r="A423" s="2034"/>
      <c r="B423" s="152">
        <v>116</v>
      </c>
      <c r="C423" s="155"/>
      <c r="D423" s="2023"/>
      <c r="E423" s="2023"/>
      <c r="F423" s="2038"/>
    </row>
    <row r="424" spans="1:6">
      <c r="A424" s="2034"/>
      <c r="B424" s="152">
        <v>117</v>
      </c>
      <c r="C424" s="155"/>
      <c r="D424" s="157"/>
      <c r="E424" s="157"/>
      <c r="F424" s="2038"/>
    </row>
    <row r="425" spans="1:6">
      <c r="A425" s="2034"/>
      <c r="B425" s="152">
        <v>118</v>
      </c>
      <c r="C425" s="155"/>
      <c r="D425" s="157"/>
      <c r="E425" s="157"/>
      <c r="F425" s="2038"/>
    </row>
    <row r="426" spans="1:6">
      <c r="A426" s="2034"/>
      <c r="B426" s="152">
        <v>119</v>
      </c>
      <c r="C426" s="155"/>
      <c r="D426" s="157"/>
      <c r="E426" s="157"/>
      <c r="F426" s="2038"/>
    </row>
    <row r="427" spans="1:6">
      <c r="A427" s="2034"/>
      <c r="B427" s="152">
        <v>120</v>
      </c>
      <c r="C427" s="155"/>
      <c r="D427" s="157"/>
      <c r="E427" s="157"/>
      <c r="F427" s="2038"/>
    </row>
    <row r="428" spans="1:6">
      <c r="A428" s="2034"/>
      <c r="B428" s="152">
        <v>121</v>
      </c>
      <c r="C428" s="155"/>
      <c r="D428" s="157"/>
      <c r="E428" s="157"/>
      <c r="F428" s="2038"/>
    </row>
    <row r="429" spans="1:6">
      <c r="A429" s="2034"/>
      <c r="B429" s="152">
        <v>122</v>
      </c>
      <c r="C429" s="155"/>
      <c r="D429" s="157"/>
      <c r="E429" s="157"/>
      <c r="F429" s="2038"/>
    </row>
    <row r="430" spans="1:6">
      <c r="A430" s="2034"/>
      <c r="B430" s="152">
        <v>123</v>
      </c>
      <c r="C430" s="155"/>
      <c r="D430" s="157"/>
      <c r="E430" s="157"/>
      <c r="F430" s="2038"/>
    </row>
    <row r="431" spans="1:6">
      <c r="A431" s="2034"/>
      <c r="B431" s="152">
        <v>124</v>
      </c>
      <c r="C431" s="155"/>
      <c r="D431" s="157"/>
      <c r="E431" s="157"/>
      <c r="F431" s="2038"/>
    </row>
    <row r="432" spans="1:6">
      <c r="A432" s="2034"/>
      <c r="B432" s="152">
        <v>125</v>
      </c>
      <c r="C432" s="155"/>
      <c r="D432" s="157"/>
      <c r="E432" s="157"/>
      <c r="F432" s="2038"/>
    </row>
    <row r="433" spans="1:6">
      <c r="A433" s="2034"/>
      <c r="B433" s="152">
        <v>126</v>
      </c>
      <c r="C433" s="155"/>
      <c r="D433" s="157"/>
      <c r="E433" s="157"/>
      <c r="F433" s="2038"/>
    </row>
    <row r="434" spans="1:6">
      <c r="A434" s="2034"/>
      <c r="B434" s="152">
        <v>127</v>
      </c>
      <c r="C434" s="155"/>
      <c r="D434" s="157"/>
      <c r="E434" s="157"/>
      <c r="F434" s="2038"/>
    </row>
    <row r="435" spans="1:6">
      <c r="A435" s="2034"/>
      <c r="B435" s="152">
        <v>128</v>
      </c>
      <c r="C435" s="155"/>
      <c r="D435" s="157"/>
      <c r="E435" s="157"/>
      <c r="F435" s="2038"/>
    </row>
    <row r="436" spans="1:6">
      <c r="A436" s="2034"/>
      <c r="B436" s="152">
        <v>129</v>
      </c>
      <c r="C436" s="155"/>
      <c r="D436" s="157"/>
      <c r="E436" s="157"/>
      <c r="F436" s="2038"/>
    </row>
    <row r="437" spans="1:6">
      <c r="A437" s="2034"/>
      <c r="B437" s="152">
        <v>130</v>
      </c>
      <c r="C437" s="155"/>
      <c r="D437" s="157"/>
      <c r="E437" s="157"/>
      <c r="F437" s="2038"/>
    </row>
    <row r="438" spans="1:6">
      <c r="A438" s="2034"/>
      <c r="B438" s="152">
        <v>131</v>
      </c>
      <c r="C438" s="155"/>
      <c r="D438" s="157"/>
      <c r="E438" s="157"/>
      <c r="F438" s="2038"/>
    </row>
    <row r="439" spans="1:6">
      <c r="A439" s="2034"/>
      <c r="B439" s="152">
        <v>132</v>
      </c>
      <c r="C439" s="155"/>
      <c r="D439" s="157"/>
      <c r="E439" s="157"/>
      <c r="F439" s="2038"/>
    </row>
    <row r="440" spans="1:6">
      <c r="A440" s="2034"/>
      <c r="B440" s="152">
        <v>133</v>
      </c>
      <c r="C440" s="155"/>
      <c r="D440" s="157"/>
      <c r="E440" s="157"/>
      <c r="F440" s="2038"/>
    </row>
    <row r="441" spans="1:6">
      <c r="A441" s="2034"/>
      <c r="B441" s="152">
        <v>134</v>
      </c>
      <c r="C441" s="155"/>
      <c r="D441" s="157"/>
      <c r="E441" s="157"/>
      <c r="F441" s="2038"/>
    </row>
    <row r="442" spans="1:6">
      <c r="A442" s="2034"/>
      <c r="B442" s="152">
        <v>135</v>
      </c>
      <c r="C442" s="155"/>
      <c r="D442" s="157"/>
      <c r="E442" s="157"/>
      <c r="F442" s="2038"/>
    </row>
    <row r="443" spans="1:6">
      <c r="A443" s="2034"/>
      <c r="B443" s="152">
        <v>136</v>
      </c>
      <c r="C443" s="155"/>
      <c r="D443" s="157"/>
      <c r="E443" s="157"/>
      <c r="F443" s="2038"/>
    </row>
    <row r="444" spans="1:6">
      <c r="A444" s="2034"/>
      <c r="B444" s="152">
        <v>137</v>
      </c>
      <c r="C444" s="155"/>
      <c r="D444" s="157"/>
      <c r="E444" s="157"/>
      <c r="F444" s="2038"/>
    </row>
    <row r="445" spans="1:6">
      <c r="A445" s="2034"/>
      <c r="B445" s="152">
        <v>138</v>
      </c>
      <c r="C445" s="155"/>
      <c r="D445" s="157"/>
      <c r="E445" s="157"/>
      <c r="F445" s="2038"/>
    </row>
    <row r="446" spans="1:6">
      <c r="A446" s="2034"/>
      <c r="B446" s="152">
        <v>139</v>
      </c>
      <c r="C446" s="155"/>
      <c r="D446" s="157"/>
      <c r="E446" s="157"/>
      <c r="F446" s="2038"/>
    </row>
    <row r="447" spans="1:6">
      <c r="A447" s="2034"/>
      <c r="B447" s="152">
        <v>140</v>
      </c>
      <c r="C447" s="155"/>
      <c r="D447" s="157"/>
      <c r="E447" s="157"/>
      <c r="F447" s="2038"/>
    </row>
    <row r="448" spans="1:6">
      <c r="A448" s="2034"/>
      <c r="B448" s="152">
        <v>141</v>
      </c>
      <c r="C448" s="155"/>
      <c r="D448" s="157"/>
      <c r="E448" s="157"/>
      <c r="F448" s="2038"/>
    </row>
    <row r="449" spans="1:6">
      <c r="A449" s="2034"/>
      <c r="B449" s="152">
        <v>142</v>
      </c>
      <c r="C449" s="155"/>
      <c r="D449" s="157"/>
      <c r="E449" s="157"/>
      <c r="F449" s="2038"/>
    </row>
    <row r="450" spans="1:6">
      <c r="A450" s="2034"/>
      <c r="B450" s="152">
        <v>143</v>
      </c>
      <c r="C450" s="155"/>
      <c r="D450" s="157"/>
      <c r="E450" s="157"/>
      <c r="F450" s="2038"/>
    </row>
    <row r="451" spans="1:6">
      <c r="A451" s="2034"/>
      <c r="B451" s="152">
        <v>144</v>
      </c>
      <c r="C451" s="155"/>
      <c r="D451" s="157"/>
      <c r="E451" s="157"/>
      <c r="F451" s="2038"/>
    </row>
    <row r="452" spans="1:6">
      <c r="A452" s="2034"/>
      <c r="B452" s="152">
        <v>145</v>
      </c>
      <c r="C452" s="155"/>
      <c r="D452" s="157"/>
      <c r="E452" s="157"/>
      <c r="F452" s="2038"/>
    </row>
    <row r="453" spans="1:6">
      <c r="A453" s="2034"/>
      <c r="B453" s="152">
        <v>146</v>
      </c>
      <c r="C453" s="155"/>
      <c r="D453" s="157"/>
      <c r="E453" s="157"/>
      <c r="F453" s="2038"/>
    </row>
    <row r="454" spans="1:6">
      <c r="A454" s="2034"/>
      <c r="B454" s="152">
        <v>147</v>
      </c>
      <c r="C454" s="155"/>
      <c r="D454" s="157"/>
      <c r="E454" s="157"/>
      <c r="F454" s="2038"/>
    </row>
    <row r="455" spans="1:6">
      <c r="A455" s="2034"/>
      <c r="B455" s="152">
        <v>148</v>
      </c>
      <c r="C455" s="155"/>
      <c r="D455" s="157"/>
      <c r="E455" s="157"/>
      <c r="F455" s="2038"/>
    </row>
    <row r="456" spans="1:6">
      <c r="A456" s="2034"/>
      <c r="B456" s="152">
        <v>149</v>
      </c>
      <c r="C456" s="155"/>
      <c r="D456" s="157"/>
      <c r="E456" s="157"/>
      <c r="F456" s="2038"/>
    </row>
    <row r="457" spans="1:6">
      <c r="A457" s="2034"/>
      <c r="B457" s="152">
        <v>150</v>
      </c>
      <c r="C457" s="155"/>
      <c r="D457" s="157"/>
      <c r="E457" s="2039"/>
      <c r="F457" s="2038"/>
    </row>
    <row r="458" spans="1:6">
      <c r="A458" s="2034"/>
      <c r="B458" s="152">
        <v>151</v>
      </c>
      <c r="C458" s="155"/>
      <c r="D458" s="157"/>
      <c r="E458" s="2039"/>
      <c r="F458" s="2038"/>
    </row>
    <row r="459" spans="1:6" ht="15.75" thickBot="1">
      <c r="A459" s="2040"/>
      <c r="B459" s="2008">
        <v>152</v>
      </c>
      <c r="C459" s="156"/>
      <c r="D459" s="2007"/>
      <c r="E459" s="2008"/>
      <c r="F459" s="2041"/>
    </row>
    <row r="460" spans="1:6">
      <c r="A460" s="167"/>
      <c r="B460" s="167"/>
      <c r="C460" s="167"/>
      <c r="D460" s="167"/>
      <c r="E460" s="167"/>
      <c r="F460" s="2042"/>
    </row>
    <row r="461" spans="1:6" ht="15.75">
      <c r="A461" s="2043" t="s">
        <v>1442</v>
      </c>
      <c r="B461" s="167"/>
      <c r="C461" s="167"/>
      <c r="D461" s="2044"/>
      <c r="E461" s="167"/>
      <c r="F461" s="2042"/>
    </row>
    <row r="462" spans="1:6">
      <c r="A462" s="168" t="s">
        <v>1447</v>
      </c>
      <c r="B462" s="168"/>
      <c r="C462" s="168"/>
      <c r="D462" s="168"/>
      <c r="E462" s="168"/>
      <c r="F462" s="2045"/>
    </row>
    <row r="463" spans="1:6" ht="15.75" thickBot="1">
      <c r="A463" s="167"/>
      <c r="B463" s="167" t="s">
        <v>4431</v>
      </c>
      <c r="C463" s="167"/>
      <c r="D463" s="167"/>
      <c r="E463" s="2046"/>
      <c r="F463" s="2029"/>
    </row>
    <row r="464" spans="1:6">
      <c r="A464" s="2047"/>
      <c r="B464" s="169"/>
      <c r="C464" s="169"/>
      <c r="D464" s="169"/>
      <c r="E464" s="169"/>
      <c r="F464" s="2048"/>
    </row>
    <row r="465" spans="1:6" ht="15.75">
      <c r="A465" s="2049"/>
      <c r="B465" s="168" t="s">
        <v>1430</v>
      </c>
      <c r="C465" s="168"/>
      <c r="D465" s="168"/>
      <c r="E465" s="168"/>
      <c r="F465" s="2050"/>
    </row>
    <row r="466" spans="1:6">
      <c r="A466" s="2051"/>
      <c r="B466" s="170"/>
      <c r="C466" s="170"/>
      <c r="D466" s="167"/>
      <c r="E466" s="167"/>
      <c r="F466" s="2052"/>
    </row>
    <row r="467" spans="1:6">
      <c r="A467" s="2053"/>
      <c r="B467" s="152">
        <v>153</v>
      </c>
      <c r="C467" s="155"/>
      <c r="D467" s="2054"/>
      <c r="E467" s="2054"/>
      <c r="F467" s="2055"/>
    </row>
    <row r="468" spans="1:6">
      <c r="A468" s="2051"/>
      <c r="B468" s="152">
        <v>154</v>
      </c>
      <c r="C468" s="155"/>
      <c r="D468" s="167"/>
      <c r="E468" s="167"/>
      <c r="F468" s="2056"/>
    </row>
    <row r="469" spans="1:6">
      <c r="A469" s="2051"/>
      <c r="B469" s="152">
        <v>155</v>
      </c>
      <c r="C469" s="155"/>
      <c r="D469" s="167"/>
      <c r="E469" s="167"/>
      <c r="F469" s="2056"/>
    </row>
    <row r="470" spans="1:6">
      <c r="A470" s="2051"/>
      <c r="B470" s="152">
        <v>156</v>
      </c>
      <c r="C470" s="155"/>
      <c r="D470" s="167"/>
      <c r="E470" s="167"/>
      <c r="F470" s="2056"/>
    </row>
    <row r="471" spans="1:6">
      <c r="A471" s="2051"/>
      <c r="B471" s="152">
        <v>157</v>
      </c>
      <c r="C471" s="155"/>
      <c r="D471" s="167"/>
      <c r="E471" s="167"/>
      <c r="F471" s="2056"/>
    </row>
    <row r="472" spans="1:6">
      <c r="A472" s="2051"/>
      <c r="B472" s="152">
        <v>158</v>
      </c>
      <c r="C472" s="155"/>
      <c r="D472" s="167"/>
      <c r="E472" s="167"/>
      <c r="F472" s="2056"/>
    </row>
    <row r="473" spans="1:6">
      <c r="A473" s="2051"/>
      <c r="B473" s="152">
        <v>159</v>
      </c>
      <c r="C473" s="155"/>
      <c r="D473" s="167"/>
      <c r="E473" s="167"/>
      <c r="F473" s="2056"/>
    </row>
    <row r="474" spans="1:6">
      <c r="A474" s="2051"/>
      <c r="B474" s="152">
        <v>160</v>
      </c>
      <c r="C474" s="155"/>
      <c r="D474" s="167"/>
      <c r="E474" s="167"/>
      <c r="F474" s="2056"/>
    </row>
    <row r="475" spans="1:6">
      <c r="A475" s="2051"/>
      <c r="B475" s="152">
        <v>161</v>
      </c>
      <c r="C475" s="155"/>
      <c r="D475" s="167"/>
      <c r="E475" s="167"/>
      <c r="F475" s="2056"/>
    </row>
    <row r="476" spans="1:6">
      <c r="A476" s="2051"/>
      <c r="B476" s="152">
        <v>162</v>
      </c>
      <c r="C476" s="155"/>
      <c r="D476" s="2057"/>
      <c r="E476" s="2057"/>
      <c r="F476" s="2056"/>
    </row>
    <row r="477" spans="1:6">
      <c r="A477" s="2051"/>
      <c r="B477" s="152">
        <v>163</v>
      </c>
      <c r="C477" s="155"/>
      <c r="D477" s="167"/>
      <c r="E477" s="167"/>
      <c r="F477" s="2056"/>
    </row>
    <row r="478" spans="1:6">
      <c r="A478" s="2051"/>
      <c r="B478" s="152">
        <v>164</v>
      </c>
      <c r="C478" s="155"/>
      <c r="D478" s="167"/>
      <c r="E478" s="167"/>
      <c r="F478" s="2056"/>
    </row>
    <row r="479" spans="1:6">
      <c r="A479" s="2051"/>
      <c r="B479" s="152">
        <v>165</v>
      </c>
      <c r="C479" s="155"/>
      <c r="D479" s="167"/>
      <c r="E479" s="167"/>
      <c r="F479" s="2056"/>
    </row>
    <row r="480" spans="1:6">
      <c r="A480" s="2051"/>
      <c r="B480" s="152">
        <v>166</v>
      </c>
      <c r="C480" s="155"/>
      <c r="D480" s="167"/>
      <c r="E480" s="167"/>
      <c r="F480" s="2056"/>
    </row>
    <row r="481" spans="1:6">
      <c r="A481" s="2051"/>
      <c r="B481" s="152">
        <v>167</v>
      </c>
      <c r="C481" s="155"/>
      <c r="D481" s="167"/>
      <c r="E481" s="167"/>
      <c r="F481" s="2056"/>
    </row>
    <row r="482" spans="1:6">
      <c r="A482" s="2051"/>
      <c r="B482" s="152">
        <v>168</v>
      </c>
      <c r="C482" s="155"/>
      <c r="D482" s="167"/>
      <c r="E482" s="167"/>
      <c r="F482" s="2056"/>
    </row>
    <row r="483" spans="1:6">
      <c r="A483" s="2051"/>
      <c r="B483" s="152">
        <v>169</v>
      </c>
      <c r="C483" s="155"/>
      <c r="D483" s="167"/>
      <c r="E483" s="167"/>
      <c r="F483" s="2056"/>
    </row>
    <row r="484" spans="1:6">
      <c r="A484" s="2051"/>
      <c r="B484" s="152">
        <v>170</v>
      </c>
      <c r="C484" s="155"/>
      <c r="D484" s="167"/>
      <c r="E484" s="167"/>
      <c r="F484" s="2056"/>
    </row>
    <row r="485" spans="1:6">
      <c r="A485" s="2051"/>
      <c r="B485" s="152">
        <v>171</v>
      </c>
      <c r="C485" s="155"/>
      <c r="D485" s="167"/>
      <c r="E485" s="167"/>
      <c r="F485" s="2056"/>
    </row>
    <row r="486" spans="1:6">
      <c r="A486" s="2051"/>
      <c r="B486" s="152">
        <v>172</v>
      </c>
      <c r="C486" s="155"/>
      <c r="D486" s="167"/>
      <c r="E486" s="167"/>
      <c r="F486" s="2056"/>
    </row>
    <row r="487" spans="1:6">
      <c r="A487" s="2051"/>
      <c r="B487" s="152">
        <v>173</v>
      </c>
      <c r="C487" s="155"/>
      <c r="D487" s="167"/>
      <c r="E487" s="167"/>
      <c r="F487" s="2056"/>
    </row>
    <row r="488" spans="1:6">
      <c r="A488" s="2051"/>
      <c r="B488" s="152">
        <v>174</v>
      </c>
      <c r="C488" s="155"/>
      <c r="D488" s="167"/>
      <c r="E488" s="167"/>
      <c r="F488" s="2056"/>
    </row>
    <row r="489" spans="1:6">
      <c r="A489" s="2051"/>
      <c r="B489" s="152">
        <v>175</v>
      </c>
      <c r="C489" s="155"/>
      <c r="D489" s="167"/>
      <c r="E489" s="167"/>
      <c r="F489" s="2056"/>
    </row>
    <row r="490" spans="1:6">
      <c r="A490" s="2051"/>
      <c r="B490" s="152">
        <v>176</v>
      </c>
      <c r="C490" s="155"/>
      <c r="D490" s="167"/>
      <c r="E490" s="167"/>
      <c r="F490" s="2056"/>
    </row>
    <row r="491" spans="1:6">
      <c r="A491" s="2051"/>
      <c r="B491" s="152">
        <v>177</v>
      </c>
      <c r="C491" s="155"/>
      <c r="D491" s="167"/>
      <c r="E491" s="167"/>
      <c r="F491" s="2056"/>
    </row>
    <row r="492" spans="1:6">
      <c r="A492" s="2051"/>
      <c r="B492" s="152">
        <v>178</v>
      </c>
      <c r="C492" s="155"/>
      <c r="D492" s="167"/>
      <c r="E492" s="167"/>
      <c r="F492" s="2056"/>
    </row>
    <row r="493" spans="1:6">
      <c r="A493" s="2051"/>
      <c r="B493" s="152">
        <v>179</v>
      </c>
      <c r="C493" s="155"/>
      <c r="D493" s="167"/>
      <c r="E493" s="167"/>
      <c r="F493" s="2056"/>
    </row>
    <row r="494" spans="1:6">
      <c r="A494" s="2051"/>
      <c r="B494" s="152">
        <v>180</v>
      </c>
      <c r="C494" s="155"/>
      <c r="D494" s="167"/>
      <c r="E494" s="167"/>
      <c r="F494" s="2056"/>
    </row>
    <row r="495" spans="1:6">
      <c r="A495" s="2051"/>
      <c r="B495" s="152">
        <v>181</v>
      </c>
      <c r="C495" s="155"/>
      <c r="D495" s="167"/>
      <c r="E495" s="167"/>
      <c r="F495" s="2056"/>
    </row>
    <row r="496" spans="1:6">
      <c r="A496" s="2051"/>
      <c r="B496" s="152">
        <v>182</v>
      </c>
      <c r="C496" s="155"/>
      <c r="D496" s="167"/>
      <c r="E496" s="167"/>
      <c r="F496" s="2056"/>
    </row>
    <row r="497" spans="1:6">
      <c r="A497" s="2051"/>
      <c r="B497" s="152">
        <v>183</v>
      </c>
      <c r="C497" s="155"/>
      <c r="D497" s="167"/>
      <c r="E497" s="167"/>
      <c r="F497" s="2056"/>
    </row>
    <row r="498" spans="1:6">
      <c r="A498" s="2051"/>
      <c r="B498" s="152">
        <v>184</v>
      </c>
      <c r="C498" s="155"/>
      <c r="D498" s="167"/>
      <c r="E498" s="167"/>
      <c r="F498" s="2056"/>
    </row>
    <row r="499" spans="1:6">
      <c r="A499" s="2051"/>
      <c r="B499" s="152">
        <v>185</v>
      </c>
      <c r="C499" s="155"/>
      <c r="D499" s="167"/>
      <c r="E499" s="167"/>
      <c r="F499" s="2056"/>
    </row>
    <row r="500" spans="1:6">
      <c r="A500" s="2051"/>
      <c r="B500" s="152">
        <v>186</v>
      </c>
      <c r="C500" s="155"/>
      <c r="D500" s="167"/>
      <c r="E500" s="167"/>
      <c r="F500" s="2056"/>
    </row>
    <row r="501" spans="1:6">
      <c r="A501" s="2051"/>
      <c r="B501" s="152">
        <v>187</v>
      </c>
      <c r="C501" s="155"/>
      <c r="D501" s="167"/>
      <c r="E501" s="167"/>
      <c r="F501" s="2056"/>
    </row>
    <row r="502" spans="1:6">
      <c r="A502" s="2051"/>
      <c r="B502" s="152">
        <v>188</v>
      </c>
      <c r="C502" s="155"/>
      <c r="D502" s="167"/>
      <c r="E502" s="167"/>
      <c r="F502" s="2056"/>
    </row>
    <row r="503" spans="1:6">
      <c r="A503" s="2051"/>
      <c r="B503" s="152">
        <v>189</v>
      </c>
      <c r="C503" s="155"/>
      <c r="D503" s="167"/>
      <c r="E503" s="167"/>
      <c r="F503" s="2056"/>
    </row>
    <row r="504" spans="1:6">
      <c r="A504" s="2051"/>
      <c r="B504" s="152">
        <v>190</v>
      </c>
      <c r="C504" s="155"/>
      <c r="D504" s="167"/>
      <c r="E504" s="167"/>
      <c r="F504" s="2056"/>
    </row>
    <row r="505" spans="1:6">
      <c r="A505" s="2051"/>
      <c r="B505" s="152">
        <v>191</v>
      </c>
      <c r="C505" s="155"/>
      <c r="D505" s="167"/>
      <c r="E505" s="167"/>
      <c r="F505" s="2056"/>
    </row>
    <row r="506" spans="1:6">
      <c r="A506" s="2051"/>
      <c r="B506" s="152">
        <v>192</v>
      </c>
      <c r="C506" s="155"/>
      <c r="D506" s="167"/>
      <c r="E506" s="167"/>
      <c r="F506" s="2056"/>
    </row>
    <row r="507" spans="1:6">
      <c r="A507" s="2051"/>
      <c r="B507" s="152">
        <v>193</v>
      </c>
      <c r="C507" s="155"/>
      <c r="D507" s="167"/>
      <c r="E507" s="167"/>
      <c r="F507" s="2056"/>
    </row>
    <row r="508" spans="1:6">
      <c r="A508" s="2051"/>
      <c r="B508" s="152">
        <v>194</v>
      </c>
      <c r="C508" s="155"/>
      <c r="D508" s="167"/>
      <c r="E508" s="167"/>
      <c r="F508" s="2056"/>
    </row>
    <row r="509" spans="1:6">
      <c r="A509" s="2051"/>
      <c r="B509" s="152">
        <v>195</v>
      </c>
      <c r="C509" s="155"/>
      <c r="D509" s="167"/>
      <c r="E509" s="167"/>
      <c r="F509" s="2056"/>
    </row>
    <row r="510" spans="1:6">
      <c r="A510" s="2051"/>
      <c r="B510" s="152">
        <v>196</v>
      </c>
      <c r="C510" s="155"/>
      <c r="D510" s="167"/>
      <c r="E510" s="167"/>
      <c r="F510" s="2056"/>
    </row>
    <row r="511" spans="1:6">
      <c r="A511" s="2051"/>
      <c r="B511" s="152">
        <v>197</v>
      </c>
      <c r="C511" s="155"/>
      <c r="D511" s="167"/>
      <c r="E511" s="167"/>
      <c r="F511" s="2056"/>
    </row>
    <row r="512" spans="1:6">
      <c r="A512" s="2051"/>
      <c r="B512" s="152">
        <v>198</v>
      </c>
      <c r="C512" s="155"/>
      <c r="D512" s="167"/>
      <c r="E512" s="167"/>
      <c r="F512" s="2056"/>
    </row>
    <row r="513" spans="1:6">
      <c r="A513" s="2051"/>
      <c r="B513" s="152">
        <v>199</v>
      </c>
      <c r="C513" s="155"/>
      <c r="D513" s="167"/>
      <c r="E513" s="167"/>
      <c r="F513" s="2056"/>
    </row>
    <row r="514" spans="1:6">
      <c r="A514" s="2051"/>
      <c r="B514" s="152">
        <v>200</v>
      </c>
      <c r="C514" s="155"/>
      <c r="D514" s="167"/>
      <c r="E514" s="167"/>
      <c r="F514" s="2056"/>
    </row>
    <row r="515" spans="1:6">
      <c r="A515" s="2051"/>
      <c r="B515" s="152">
        <v>201</v>
      </c>
      <c r="C515" s="155"/>
      <c r="D515" s="167"/>
      <c r="E515" s="167"/>
      <c r="F515" s="2056"/>
    </row>
    <row r="516" spans="1:6">
      <c r="A516" s="2051"/>
      <c r="B516" s="152">
        <v>202</v>
      </c>
      <c r="C516" s="155"/>
      <c r="D516" s="167"/>
      <c r="E516" s="167"/>
      <c r="F516" s="2056"/>
    </row>
    <row r="517" spans="1:6">
      <c r="A517" s="2051"/>
      <c r="B517" s="167"/>
      <c r="C517" s="167"/>
      <c r="D517" s="167"/>
      <c r="E517" s="167"/>
      <c r="F517" s="2058"/>
    </row>
    <row r="518" spans="1:6">
      <c r="A518" s="2051"/>
      <c r="B518" s="167"/>
      <c r="C518" s="2059"/>
      <c r="D518" s="167"/>
      <c r="E518" s="167"/>
      <c r="F518" s="2056"/>
    </row>
    <row r="519" spans="1:6">
      <c r="A519" s="2051"/>
      <c r="B519" s="167"/>
      <c r="C519" s="167"/>
      <c r="D519" s="167"/>
      <c r="E519" s="167"/>
      <c r="F519" s="2058"/>
    </row>
    <row r="520" spans="1:6" ht="15.75" thickBot="1">
      <c r="A520" s="2060"/>
      <c r="B520" s="2061"/>
      <c r="C520" s="171"/>
      <c r="D520" s="171"/>
      <c r="E520" s="2061" t="s">
        <v>2846</v>
      </c>
      <c r="F520" s="2062"/>
    </row>
    <row r="521" spans="1:6">
      <c r="A521" s="172"/>
      <c r="B521" s="172"/>
      <c r="C521" s="172"/>
      <c r="D521" s="172"/>
      <c r="E521" s="172"/>
      <c r="F521" s="2063"/>
    </row>
    <row r="522" spans="1:6" ht="15.75">
      <c r="A522" s="2043" t="s">
        <v>1442</v>
      </c>
      <c r="B522" s="167"/>
      <c r="C522" s="167"/>
      <c r="D522" s="2044"/>
      <c r="E522" s="167"/>
      <c r="F522" s="2042"/>
    </row>
    <row r="523" spans="1:6">
      <c r="A523" s="168" t="s">
        <v>1448</v>
      </c>
      <c r="B523" s="168"/>
      <c r="C523" s="168"/>
      <c r="D523" s="168"/>
      <c r="E523" s="168"/>
      <c r="F523" s="2045"/>
    </row>
    <row r="524" spans="1:6">
      <c r="A524" s="173"/>
      <c r="B524" s="173"/>
      <c r="C524" s="173"/>
      <c r="D524" s="173"/>
      <c r="E524" s="173"/>
      <c r="F524" s="2064"/>
    </row>
  </sheetData>
  <printOptions horizontalCentered="1" verticalCentered="1"/>
  <pageMargins left="0.7" right="0.7" top="0.75" bottom="0.75" header="0.3" footer="0.3"/>
  <pageSetup scale="59" fitToHeight="4" orientation="portrait" r:id="rId1"/>
  <rowBreaks count="4" manualBreakCount="4">
    <brk id="277" max="16383" man="1"/>
    <brk id="338" max="16383" man="1"/>
    <brk id="401" max="16383" man="1"/>
    <brk id="462"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F66"/>
  <sheetViews>
    <sheetView topLeftCell="A30" zoomScale="70" zoomScaleNormal="70" workbookViewId="0">
      <selection activeCell="C30" sqref="C30"/>
    </sheetView>
  </sheetViews>
  <sheetFormatPr defaultRowHeight="15"/>
  <cols>
    <col min="1" max="2" width="8.88671875" style="1943"/>
    <col min="3" max="3" width="68.6640625" style="1943" bestFit="1" customWidth="1"/>
    <col min="4" max="4" width="20" style="1943" bestFit="1" customWidth="1"/>
    <col min="5" max="5" width="16.6640625" style="1943" bestFit="1" customWidth="1"/>
    <col min="6" max="6" width="18.5546875" style="1943" bestFit="1" customWidth="1"/>
    <col min="7" max="258" width="8.88671875" style="1943"/>
    <col min="259" max="259" width="68.6640625" style="1943" bestFit="1" customWidth="1"/>
    <col min="260" max="260" width="20" style="1943" bestFit="1" customWidth="1"/>
    <col min="261" max="261" width="16.6640625" style="1943" bestFit="1" customWidth="1"/>
    <col min="262" max="262" width="18.5546875" style="1943" bestFit="1" customWidth="1"/>
    <col min="263" max="514" width="8.88671875" style="1943"/>
    <col min="515" max="515" width="68.6640625" style="1943" bestFit="1" customWidth="1"/>
    <col min="516" max="516" width="20" style="1943" bestFit="1" customWidth="1"/>
    <col min="517" max="517" width="16.6640625" style="1943" bestFit="1" customWidth="1"/>
    <col min="518" max="518" width="18.5546875" style="1943" bestFit="1" customWidth="1"/>
    <col min="519" max="770" width="8.88671875" style="1943"/>
    <col min="771" max="771" width="68.6640625" style="1943" bestFit="1" customWidth="1"/>
    <col min="772" max="772" width="20" style="1943" bestFit="1" customWidth="1"/>
    <col min="773" max="773" width="16.6640625" style="1943" bestFit="1" customWidth="1"/>
    <col min="774" max="774" width="18.5546875" style="1943" bestFit="1" customWidth="1"/>
    <col min="775" max="1026" width="8.88671875" style="1943"/>
    <col min="1027" max="1027" width="68.6640625" style="1943" bestFit="1" customWidth="1"/>
    <col min="1028" max="1028" width="20" style="1943" bestFit="1" customWidth="1"/>
    <col min="1029" max="1029" width="16.6640625" style="1943" bestFit="1" customWidth="1"/>
    <col min="1030" max="1030" width="18.5546875" style="1943" bestFit="1" customWidth="1"/>
    <col min="1031" max="1282" width="8.88671875" style="1943"/>
    <col min="1283" max="1283" width="68.6640625" style="1943" bestFit="1" customWidth="1"/>
    <col min="1284" max="1284" width="20" style="1943" bestFit="1" customWidth="1"/>
    <col min="1285" max="1285" width="16.6640625" style="1943" bestFit="1" customWidth="1"/>
    <col min="1286" max="1286" width="18.5546875" style="1943" bestFit="1" customWidth="1"/>
    <col min="1287" max="1538" width="8.88671875" style="1943"/>
    <col min="1539" max="1539" width="68.6640625" style="1943" bestFit="1" customWidth="1"/>
    <col min="1540" max="1540" width="20" style="1943" bestFit="1" customWidth="1"/>
    <col min="1541" max="1541" width="16.6640625" style="1943" bestFit="1" customWidth="1"/>
    <col min="1542" max="1542" width="18.5546875" style="1943" bestFit="1" customWidth="1"/>
    <col min="1543" max="1794" width="8.88671875" style="1943"/>
    <col min="1795" max="1795" width="68.6640625" style="1943" bestFit="1" customWidth="1"/>
    <col min="1796" max="1796" width="20" style="1943" bestFit="1" customWidth="1"/>
    <col min="1797" max="1797" width="16.6640625" style="1943" bestFit="1" customWidth="1"/>
    <col min="1798" max="1798" width="18.5546875" style="1943" bestFit="1" customWidth="1"/>
    <col min="1799" max="2050" width="8.88671875" style="1943"/>
    <col min="2051" max="2051" width="68.6640625" style="1943" bestFit="1" customWidth="1"/>
    <col min="2052" max="2052" width="20" style="1943" bestFit="1" customWidth="1"/>
    <col min="2053" max="2053" width="16.6640625" style="1943" bestFit="1" customWidth="1"/>
    <col min="2054" max="2054" width="18.5546875" style="1943" bestFit="1" customWidth="1"/>
    <col min="2055" max="2306" width="8.88671875" style="1943"/>
    <col min="2307" max="2307" width="68.6640625" style="1943" bestFit="1" customWidth="1"/>
    <col min="2308" max="2308" width="20" style="1943" bestFit="1" customWidth="1"/>
    <col min="2309" max="2309" width="16.6640625" style="1943" bestFit="1" customWidth="1"/>
    <col min="2310" max="2310" width="18.5546875" style="1943" bestFit="1" customWidth="1"/>
    <col min="2311" max="2562" width="8.88671875" style="1943"/>
    <col min="2563" max="2563" width="68.6640625" style="1943" bestFit="1" customWidth="1"/>
    <col min="2564" max="2564" width="20" style="1943" bestFit="1" customWidth="1"/>
    <col min="2565" max="2565" width="16.6640625" style="1943" bestFit="1" customWidth="1"/>
    <col min="2566" max="2566" width="18.5546875" style="1943" bestFit="1" customWidth="1"/>
    <col min="2567" max="2818" width="8.88671875" style="1943"/>
    <col min="2819" max="2819" width="68.6640625" style="1943" bestFit="1" customWidth="1"/>
    <col min="2820" max="2820" width="20" style="1943" bestFit="1" customWidth="1"/>
    <col min="2821" max="2821" width="16.6640625" style="1943" bestFit="1" customWidth="1"/>
    <col min="2822" max="2822" width="18.5546875" style="1943" bestFit="1" customWidth="1"/>
    <col min="2823" max="3074" width="8.88671875" style="1943"/>
    <col min="3075" max="3075" width="68.6640625" style="1943" bestFit="1" customWidth="1"/>
    <col min="3076" max="3076" width="20" style="1943" bestFit="1" customWidth="1"/>
    <col min="3077" max="3077" width="16.6640625" style="1943" bestFit="1" customWidth="1"/>
    <col min="3078" max="3078" width="18.5546875" style="1943" bestFit="1" customWidth="1"/>
    <col min="3079" max="3330" width="8.88671875" style="1943"/>
    <col min="3331" max="3331" width="68.6640625" style="1943" bestFit="1" customWidth="1"/>
    <col min="3332" max="3332" width="20" style="1943" bestFit="1" customWidth="1"/>
    <col min="3333" max="3333" width="16.6640625" style="1943" bestFit="1" customWidth="1"/>
    <col min="3334" max="3334" width="18.5546875" style="1943" bestFit="1" customWidth="1"/>
    <col min="3335" max="3586" width="8.88671875" style="1943"/>
    <col min="3587" max="3587" width="68.6640625" style="1943" bestFit="1" customWidth="1"/>
    <col min="3588" max="3588" width="20" style="1943" bestFit="1" customWidth="1"/>
    <col min="3589" max="3589" width="16.6640625" style="1943" bestFit="1" customWidth="1"/>
    <col min="3590" max="3590" width="18.5546875" style="1943" bestFit="1" customWidth="1"/>
    <col min="3591" max="3842" width="8.88671875" style="1943"/>
    <col min="3843" max="3843" width="68.6640625" style="1943" bestFit="1" customWidth="1"/>
    <col min="3844" max="3844" width="20" style="1943" bestFit="1" customWidth="1"/>
    <col min="3845" max="3845" width="16.6640625" style="1943" bestFit="1" customWidth="1"/>
    <col min="3846" max="3846" width="18.5546875" style="1943" bestFit="1" customWidth="1"/>
    <col min="3847" max="4098" width="8.88671875" style="1943"/>
    <col min="4099" max="4099" width="68.6640625" style="1943" bestFit="1" customWidth="1"/>
    <col min="4100" max="4100" width="20" style="1943" bestFit="1" customWidth="1"/>
    <col min="4101" max="4101" width="16.6640625" style="1943" bestFit="1" customWidth="1"/>
    <col min="4102" max="4102" width="18.5546875" style="1943" bestFit="1" customWidth="1"/>
    <col min="4103" max="4354" width="8.88671875" style="1943"/>
    <col min="4355" max="4355" width="68.6640625" style="1943" bestFit="1" customWidth="1"/>
    <col min="4356" max="4356" width="20" style="1943" bestFit="1" customWidth="1"/>
    <col min="4357" max="4357" width="16.6640625" style="1943" bestFit="1" customWidth="1"/>
    <col min="4358" max="4358" width="18.5546875" style="1943" bestFit="1" customWidth="1"/>
    <col min="4359" max="4610" width="8.88671875" style="1943"/>
    <col min="4611" max="4611" width="68.6640625" style="1943" bestFit="1" customWidth="1"/>
    <col min="4612" max="4612" width="20" style="1943" bestFit="1" customWidth="1"/>
    <col min="4613" max="4613" width="16.6640625" style="1943" bestFit="1" customWidth="1"/>
    <col min="4614" max="4614" width="18.5546875" style="1943" bestFit="1" customWidth="1"/>
    <col min="4615" max="4866" width="8.88671875" style="1943"/>
    <col min="4867" max="4867" width="68.6640625" style="1943" bestFit="1" customWidth="1"/>
    <col min="4868" max="4868" width="20" style="1943" bestFit="1" customWidth="1"/>
    <col min="4869" max="4869" width="16.6640625" style="1943" bestFit="1" customWidth="1"/>
    <col min="4870" max="4870" width="18.5546875" style="1943" bestFit="1" customWidth="1"/>
    <col min="4871" max="5122" width="8.88671875" style="1943"/>
    <col min="5123" max="5123" width="68.6640625" style="1943" bestFit="1" customWidth="1"/>
    <col min="5124" max="5124" width="20" style="1943" bestFit="1" customWidth="1"/>
    <col min="5125" max="5125" width="16.6640625" style="1943" bestFit="1" customWidth="1"/>
    <col min="5126" max="5126" width="18.5546875" style="1943" bestFit="1" customWidth="1"/>
    <col min="5127" max="5378" width="8.88671875" style="1943"/>
    <col min="5379" max="5379" width="68.6640625" style="1943" bestFit="1" customWidth="1"/>
    <col min="5380" max="5380" width="20" style="1943" bestFit="1" customWidth="1"/>
    <col min="5381" max="5381" width="16.6640625" style="1943" bestFit="1" customWidth="1"/>
    <col min="5382" max="5382" width="18.5546875" style="1943" bestFit="1" customWidth="1"/>
    <col min="5383" max="5634" width="8.88671875" style="1943"/>
    <col min="5635" max="5635" width="68.6640625" style="1943" bestFit="1" customWidth="1"/>
    <col min="5636" max="5636" width="20" style="1943" bestFit="1" customWidth="1"/>
    <col min="5637" max="5637" width="16.6640625" style="1943" bestFit="1" customWidth="1"/>
    <col min="5638" max="5638" width="18.5546875" style="1943" bestFit="1" customWidth="1"/>
    <col min="5639" max="5890" width="8.88671875" style="1943"/>
    <col min="5891" max="5891" width="68.6640625" style="1943" bestFit="1" customWidth="1"/>
    <col min="5892" max="5892" width="20" style="1943" bestFit="1" customWidth="1"/>
    <col min="5893" max="5893" width="16.6640625" style="1943" bestFit="1" customWidth="1"/>
    <col min="5894" max="5894" width="18.5546875" style="1943" bestFit="1" customWidth="1"/>
    <col min="5895" max="6146" width="8.88671875" style="1943"/>
    <col min="6147" max="6147" width="68.6640625" style="1943" bestFit="1" customWidth="1"/>
    <col min="6148" max="6148" width="20" style="1943" bestFit="1" customWidth="1"/>
    <col min="6149" max="6149" width="16.6640625" style="1943" bestFit="1" customWidth="1"/>
    <col min="6150" max="6150" width="18.5546875" style="1943" bestFit="1" customWidth="1"/>
    <col min="6151" max="6402" width="8.88671875" style="1943"/>
    <col min="6403" max="6403" width="68.6640625" style="1943" bestFit="1" customWidth="1"/>
    <col min="6404" max="6404" width="20" style="1943" bestFit="1" customWidth="1"/>
    <col min="6405" max="6405" width="16.6640625" style="1943" bestFit="1" customWidth="1"/>
    <col min="6406" max="6406" width="18.5546875" style="1943" bestFit="1" customWidth="1"/>
    <col min="6407" max="6658" width="8.88671875" style="1943"/>
    <col min="6659" max="6659" width="68.6640625" style="1943" bestFit="1" customWidth="1"/>
    <col min="6660" max="6660" width="20" style="1943" bestFit="1" customWidth="1"/>
    <col min="6661" max="6661" width="16.6640625" style="1943" bestFit="1" customWidth="1"/>
    <col min="6662" max="6662" width="18.5546875" style="1943" bestFit="1" customWidth="1"/>
    <col min="6663" max="6914" width="8.88671875" style="1943"/>
    <col min="6915" max="6915" width="68.6640625" style="1943" bestFit="1" customWidth="1"/>
    <col min="6916" max="6916" width="20" style="1943" bestFit="1" customWidth="1"/>
    <col min="6917" max="6917" width="16.6640625" style="1943" bestFit="1" customWidth="1"/>
    <col min="6918" max="6918" width="18.5546875" style="1943" bestFit="1" customWidth="1"/>
    <col min="6919" max="7170" width="8.88671875" style="1943"/>
    <col min="7171" max="7171" width="68.6640625" style="1943" bestFit="1" customWidth="1"/>
    <col min="7172" max="7172" width="20" style="1943" bestFit="1" customWidth="1"/>
    <col min="7173" max="7173" width="16.6640625" style="1943" bestFit="1" customWidth="1"/>
    <col min="7174" max="7174" width="18.5546875" style="1943" bestFit="1" customWidth="1"/>
    <col min="7175" max="7426" width="8.88671875" style="1943"/>
    <col min="7427" max="7427" width="68.6640625" style="1943" bestFit="1" customWidth="1"/>
    <col min="7428" max="7428" width="20" style="1943" bestFit="1" customWidth="1"/>
    <col min="7429" max="7429" width="16.6640625" style="1943" bestFit="1" customWidth="1"/>
    <col min="7430" max="7430" width="18.5546875" style="1943" bestFit="1" customWidth="1"/>
    <col min="7431" max="7682" width="8.88671875" style="1943"/>
    <col min="7683" max="7683" width="68.6640625" style="1943" bestFit="1" customWidth="1"/>
    <col min="7684" max="7684" width="20" style="1943" bestFit="1" customWidth="1"/>
    <col min="7685" max="7685" width="16.6640625" style="1943" bestFit="1" customWidth="1"/>
    <col min="7686" max="7686" width="18.5546875" style="1943" bestFit="1" customWidth="1"/>
    <col min="7687" max="7938" width="8.88671875" style="1943"/>
    <col min="7939" max="7939" width="68.6640625" style="1943" bestFit="1" customWidth="1"/>
    <col min="7940" max="7940" width="20" style="1943" bestFit="1" customWidth="1"/>
    <col min="7941" max="7941" width="16.6640625" style="1943" bestFit="1" customWidth="1"/>
    <col min="7942" max="7942" width="18.5546875" style="1943" bestFit="1" customWidth="1"/>
    <col min="7943" max="8194" width="8.88671875" style="1943"/>
    <col min="8195" max="8195" width="68.6640625" style="1943" bestFit="1" customWidth="1"/>
    <col min="8196" max="8196" width="20" style="1943" bestFit="1" customWidth="1"/>
    <col min="8197" max="8197" width="16.6640625" style="1943" bestFit="1" customWidth="1"/>
    <col min="8198" max="8198" width="18.5546875" style="1943" bestFit="1" customWidth="1"/>
    <col min="8199" max="8450" width="8.88671875" style="1943"/>
    <col min="8451" max="8451" width="68.6640625" style="1943" bestFit="1" customWidth="1"/>
    <col min="8452" max="8452" width="20" style="1943" bestFit="1" customWidth="1"/>
    <col min="8453" max="8453" width="16.6640625" style="1943" bestFit="1" customWidth="1"/>
    <col min="8454" max="8454" width="18.5546875" style="1943" bestFit="1" customWidth="1"/>
    <col min="8455" max="8706" width="8.88671875" style="1943"/>
    <col min="8707" max="8707" width="68.6640625" style="1943" bestFit="1" customWidth="1"/>
    <col min="8708" max="8708" width="20" style="1943" bestFit="1" customWidth="1"/>
    <col min="8709" max="8709" width="16.6640625" style="1943" bestFit="1" customWidth="1"/>
    <col min="8710" max="8710" width="18.5546875" style="1943" bestFit="1" customWidth="1"/>
    <col min="8711" max="8962" width="8.88671875" style="1943"/>
    <col min="8963" max="8963" width="68.6640625" style="1943" bestFit="1" customWidth="1"/>
    <col min="8964" max="8964" width="20" style="1943" bestFit="1" customWidth="1"/>
    <col min="8965" max="8965" width="16.6640625" style="1943" bestFit="1" customWidth="1"/>
    <col min="8966" max="8966" width="18.5546875" style="1943" bestFit="1" customWidth="1"/>
    <col min="8967" max="9218" width="8.88671875" style="1943"/>
    <col min="9219" max="9219" width="68.6640625" style="1943" bestFit="1" customWidth="1"/>
    <col min="9220" max="9220" width="20" style="1943" bestFit="1" customWidth="1"/>
    <col min="9221" max="9221" width="16.6640625" style="1943" bestFit="1" customWidth="1"/>
    <col min="9222" max="9222" width="18.5546875" style="1943" bestFit="1" customWidth="1"/>
    <col min="9223" max="9474" width="8.88671875" style="1943"/>
    <col min="9475" max="9475" width="68.6640625" style="1943" bestFit="1" customWidth="1"/>
    <col min="9476" max="9476" width="20" style="1943" bestFit="1" customWidth="1"/>
    <col min="9477" max="9477" width="16.6640625" style="1943" bestFit="1" customWidth="1"/>
    <col min="9478" max="9478" width="18.5546875" style="1943" bestFit="1" customWidth="1"/>
    <col min="9479" max="9730" width="8.88671875" style="1943"/>
    <col min="9731" max="9731" width="68.6640625" style="1943" bestFit="1" customWidth="1"/>
    <col min="9732" max="9732" width="20" style="1943" bestFit="1" customWidth="1"/>
    <col min="9733" max="9733" width="16.6640625" style="1943" bestFit="1" customWidth="1"/>
    <col min="9734" max="9734" width="18.5546875" style="1943" bestFit="1" customWidth="1"/>
    <col min="9735" max="9986" width="8.88671875" style="1943"/>
    <col min="9987" max="9987" width="68.6640625" style="1943" bestFit="1" customWidth="1"/>
    <col min="9988" max="9988" width="20" style="1943" bestFit="1" customWidth="1"/>
    <col min="9989" max="9989" width="16.6640625" style="1943" bestFit="1" customWidth="1"/>
    <col min="9990" max="9990" width="18.5546875" style="1943" bestFit="1" customWidth="1"/>
    <col min="9991" max="10242" width="8.88671875" style="1943"/>
    <col min="10243" max="10243" width="68.6640625" style="1943" bestFit="1" customWidth="1"/>
    <col min="10244" max="10244" width="20" style="1943" bestFit="1" customWidth="1"/>
    <col min="10245" max="10245" width="16.6640625" style="1943" bestFit="1" customWidth="1"/>
    <col min="10246" max="10246" width="18.5546875" style="1943" bestFit="1" customWidth="1"/>
    <col min="10247" max="10498" width="8.88671875" style="1943"/>
    <col min="10499" max="10499" width="68.6640625" style="1943" bestFit="1" customWidth="1"/>
    <col min="10500" max="10500" width="20" style="1943" bestFit="1" customWidth="1"/>
    <col min="10501" max="10501" width="16.6640625" style="1943" bestFit="1" customWidth="1"/>
    <col min="10502" max="10502" width="18.5546875" style="1943" bestFit="1" customWidth="1"/>
    <col min="10503" max="10754" width="8.88671875" style="1943"/>
    <col min="10755" max="10755" width="68.6640625" style="1943" bestFit="1" customWidth="1"/>
    <col min="10756" max="10756" width="20" style="1943" bestFit="1" customWidth="1"/>
    <col min="10757" max="10757" width="16.6640625" style="1943" bestFit="1" customWidth="1"/>
    <col min="10758" max="10758" width="18.5546875" style="1943" bestFit="1" customWidth="1"/>
    <col min="10759" max="11010" width="8.88671875" style="1943"/>
    <col min="11011" max="11011" width="68.6640625" style="1943" bestFit="1" customWidth="1"/>
    <col min="11012" max="11012" width="20" style="1943" bestFit="1" customWidth="1"/>
    <col min="11013" max="11013" width="16.6640625" style="1943" bestFit="1" customWidth="1"/>
    <col min="11014" max="11014" width="18.5546875" style="1943" bestFit="1" customWidth="1"/>
    <col min="11015" max="11266" width="8.88671875" style="1943"/>
    <col min="11267" max="11267" width="68.6640625" style="1943" bestFit="1" customWidth="1"/>
    <col min="11268" max="11268" width="20" style="1943" bestFit="1" customWidth="1"/>
    <col min="11269" max="11269" width="16.6640625" style="1943" bestFit="1" customWidth="1"/>
    <col min="11270" max="11270" width="18.5546875" style="1943" bestFit="1" customWidth="1"/>
    <col min="11271" max="11522" width="8.88671875" style="1943"/>
    <col min="11523" max="11523" width="68.6640625" style="1943" bestFit="1" customWidth="1"/>
    <col min="11524" max="11524" width="20" style="1943" bestFit="1" customWidth="1"/>
    <col min="11525" max="11525" width="16.6640625" style="1943" bestFit="1" customWidth="1"/>
    <col min="11526" max="11526" width="18.5546875" style="1943" bestFit="1" customWidth="1"/>
    <col min="11527" max="11778" width="8.88671875" style="1943"/>
    <col min="11779" max="11779" width="68.6640625" style="1943" bestFit="1" customWidth="1"/>
    <col min="11780" max="11780" width="20" style="1943" bestFit="1" customWidth="1"/>
    <col min="11781" max="11781" width="16.6640625" style="1943" bestFit="1" customWidth="1"/>
    <col min="11782" max="11782" width="18.5546875" style="1943" bestFit="1" customWidth="1"/>
    <col min="11783" max="12034" width="8.88671875" style="1943"/>
    <col min="12035" max="12035" width="68.6640625" style="1943" bestFit="1" customWidth="1"/>
    <col min="12036" max="12036" width="20" style="1943" bestFit="1" customWidth="1"/>
    <col min="12037" max="12037" width="16.6640625" style="1943" bestFit="1" customWidth="1"/>
    <col min="12038" max="12038" width="18.5546875" style="1943" bestFit="1" customWidth="1"/>
    <col min="12039" max="12290" width="8.88671875" style="1943"/>
    <col min="12291" max="12291" width="68.6640625" style="1943" bestFit="1" customWidth="1"/>
    <col min="12292" max="12292" width="20" style="1943" bestFit="1" customWidth="1"/>
    <col min="12293" max="12293" width="16.6640625" style="1943" bestFit="1" customWidth="1"/>
    <col min="12294" max="12294" width="18.5546875" style="1943" bestFit="1" customWidth="1"/>
    <col min="12295" max="12546" width="8.88671875" style="1943"/>
    <col min="12547" max="12547" width="68.6640625" style="1943" bestFit="1" customWidth="1"/>
    <col min="12548" max="12548" width="20" style="1943" bestFit="1" customWidth="1"/>
    <col min="12549" max="12549" width="16.6640625" style="1943" bestFit="1" customWidth="1"/>
    <col min="12550" max="12550" width="18.5546875" style="1943" bestFit="1" customWidth="1"/>
    <col min="12551" max="12802" width="8.88671875" style="1943"/>
    <col min="12803" max="12803" width="68.6640625" style="1943" bestFit="1" customWidth="1"/>
    <col min="12804" max="12804" width="20" style="1943" bestFit="1" customWidth="1"/>
    <col min="12805" max="12805" width="16.6640625" style="1943" bestFit="1" customWidth="1"/>
    <col min="12806" max="12806" width="18.5546875" style="1943" bestFit="1" customWidth="1"/>
    <col min="12807" max="13058" width="8.88671875" style="1943"/>
    <col min="13059" max="13059" width="68.6640625" style="1943" bestFit="1" customWidth="1"/>
    <col min="13060" max="13060" width="20" style="1943" bestFit="1" customWidth="1"/>
    <col min="13061" max="13061" width="16.6640625" style="1943" bestFit="1" customWidth="1"/>
    <col min="13062" max="13062" width="18.5546875" style="1943" bestFit="1" customWidth="1"/>
    <col min="13063" max="13314" width="8.88671875" style="1943"/>
    <col min="13315" max="13315" width="68.6640625" style="1943" bestFit="1" customWidth="1"/>
    <col min="13316" max="13316" width="20" style="1943" bestFit="1" customWidth="1"/>
    <col min="13317" max="13317" width="16.6640625" style="1943" bestFit="1" customWidth="1"/>
    <col min="13318" max="13318" width="18.5546875" style="1943" bestFit="1" customWidth="1"/>
    <col min="13319" max="13570" width="8.88671875" style="1943"/>
    <col min="13571" max="13571" width="68.6640625" style="1943" bestFit="1" customWidth="1"/>
    <col min="13572" max="13572" width="20" style="1943" bestFit="1" customWidth="1"/>
    <col min="13573" max="13573" width="16.6640625" style="1943" bestFit="1" customWidth="1"/>
    <col min="13574" max="13574" width="18.5546875" style="1943" bestFit="1" customWidth="1"/>
    <col min="13575" max="13826" width="8.88671875" style="1943"/>
    <col min="13827" max="13827" width="68.6640625" style="1943" bestFit="1" customWidth="1"/>
    <col min="13828" max="13828" width="20" style="1943" bestFit="1" customWidth="1"/>
    <col min="13829" max="13829" width="16.6640625" style="1943" bestFit="1" customWidth="1"/>
    <col min="13830" max="13830" width="18.5546875" style="1943" bestFit="1" customWidth="1"/>
    <col min="13831" max="14082" width="8.88671875" style="1943"/>
    <col min="14083" max="14083" width="68.6640625" style="1943" bestFit="1" customWidth="1"/>
    <col min="14084" max="14084" width="20" style="1943" bestFit="1" customWidth="1"/>
    <col min="14085" max="14085" width="16.6640625" style="1943" bestFit="1" customWidth="1"/>
    <col min="14086" max="14086" width="18.5546875" style="1943" bestFit="1" customWidth="1"/>
    <col min="14087" max="14338" width="8.88671875" style="1943"/>
    <col min="14339" max="14339" width="68.6640625" style="1943" bestFit="1" customWidth="1"/>
    <col min="14340" max="14340" width="20" style="1943" bestFit="1" customWidth="1"/>
    <col min="14341" max="14341" width="16.6640625" style="1943" bestFit="1" customWidth="1"/>
    <col min="14342" max="14342" width="18.5546875" style="1943" bestFit="1" customWidth="1"/>
    <col min="14343" max="14594" width="8.88671875" style="1943"/>
    <col min="14595" max="14595" width="68.6640625" style="1943" bestFit="1" customWidth="1"/>
    <col min="14596" max="14596" width="20" style="1943" bestFit="1" customWidth="1"/>
    <col min="14597" max="14597" width="16.6640625" style="1943" bestFit="1" customWidth="1"/>
    <col min="14598" max="14598" width="18.5546875" style="1943" bestFit="1" customWidth="1"/>
    <col min="14599" max="14850" width="8.88671875" style="1943"/>
    <col min="14851" max="14851" width="68.6640625" style="1943" bestFit="1" customWidth="1"/>
    <col min="14852" max="14852" width="20" style="1943" bestFit="1" customWidth="1"/>
    <col min="14853" max="14853" width="16.6640625" style="1943" bestFit="1" customWidth="1"/>
    <col min="14854" max="14854" width="18.5546875" style="1943" bestFit="1" customWidth="1"/>
    <col min="14855" max="15106" width="8.88671875" style="1943"/>
    <col min="15107" max="15107" width="68.6640625" style="1943" bestFit="1" customWidth="1"/>
    <col min="15108" max="15108" width="20" style="1943" bestFit="1" customWidth="1"/>
    <col min="15109" max="15109" width="16.6640625" style="1943" bestFit="1" customWidth="1"/>
    <col min="15110" max="15110" width="18.5546875" style="1943" bestFit="1" customWidth="1"/>
    <col min="15111" max="15362" width="8.88671875" style="1943"/>
    <col min="15363" max="15363" width="68.6640625" style="1943" bestFit="1" customWidth="1"/>
    <col min="15364" max="15364" width="20" style="1943" bestFit="1" customWidth="1"/>
    <col min="15365" max="15365" width="16.6640625" style="1943" bestFit="1" customWidth="1"/>
    <col min="15366" max="15366" width="18.5546875" style="1943" bestFit="1" customWidth="1"/>
    <col min="15367" max="15618" width="8.88671875" style="1943"/>
    <col min="15619" max="15619" width="68.6640625" style="1943" bestFit="1" customWidth="1"/>
    <col min="15620" max="15620" width="20" style="1943" bestFit="1" customWidth="1"/>
    <col min="15621" max="15621" width="16.6640625" style="1943" bestFit="1" customWidth="1"/>
    <col min="15622" max="15622" width="18.5546875" style="1943" bestFit="1" customWidth="1"/>
    <col min="15623" max="15874" width="8.88671875" style="1943"/>
    <col min="15875" max="15875" width="68.6640625" style="1943" bestFit="1" customWidth="1"/>
    <col min="15876" max="15876" width="20" style="1943" bestFit="1" customWidth="1"/>
    <col min="15877" max="15877" width="16.6640625" style="1943" bestFit="1" customWidth="1"/>
    <col min="15878" max="15878" width="18.5546875" style="1943" bestFit="1" customWidth="1"/>
    <col min="15879" max="16130" width="8.88671875" style="1943"/>
    <col min="16131" max="16131" width="68.6640625" style="1943" bestFit="1" customWidth="1"/>
    <col min="16132" max="16132" width="20" style="1943" bestFit="1" customWidth="1"/>
    <col min="16133" max="16133" width="16.6640625" style="1943" bestFit="1" customWidth="1"/>
    <col min="16134" max="16134" width="18.5546875" style="1943" bestFit="1" customWidth="1"/>
    <col min="16135" max="16384" width="8.88671875" style="1943"/>
  </cols>
  <sheetData>
    <row r="1" spans="1:6">
      <c r="A1" s="474" t="s">
        <v>1314</v>
      </c>
      <c r="B1" s="475"/>
      <c r="C1" s="475"/>
      <c r="D1" s="1941" t="s">
        <v>1232</v>
      </c>
      <c r="E1" s="477" t="s">
        <v>396</v>
      </c>
      <c r="F1" s="1942" t="s">
        <v>397</v>
      </c>
    </row>
    <row r="2" spans="1:6" ht="15.75">
      <c r="A2" s="1047" t="s">
        <v>4729</v>
      </c>
      <c r="B2" s="143"/>
      <c r="C2" s="143"/>
      <c r="D2" s="1944" t="s">
        <v>4428</v>
      </c>
      <c r="E2" s="480" t="s">
        <v>2432</v>
      </c>
      <c r="F2" s="1945"/>
    </row>
    <row r="3" spans="1:6">
      <c r="A3" s="482"/>
      <c r="B3" s="143"/>
      <c r="C3" s="143"/>
      <c r="D3" s="1944" t="s">
        <v>1315</v>
      </c>
      <c r="E3" s="1967" t="s">
        <v>4855</v>
      </c>
      <c r="F3" s="986" t="s">
        <v>4567</v>
      </c>
    </row>
    <row r="4" spans="1:6">
      <c r="A4" s="491" t="s">
        <v>399</v>
      </c>
      <c r="B4" s="1946"/>
      <c r="C4" s="1946"/>
      <c r="D4" s="1946"/>
      <c r="E4" s="1946"/>
      <c r="F4" s="1947"/>
    </row>
    <row r="5" spans="1:6">
      <c r="A5" s="137"/>
      <c r="B5" s="143"/>
      <c r="C5" s="143"/>
      <c r="D5" s="143"/>
      <c r="E5" s="143"/>
      <c r="F5" s="472"/>
    </row>
    <row r="6" spans="1:6">
      <c r="A6" s="1948" t="s">
        <v>400</v>
      </c>
      <c r="B6" s="284"/>
      <c r="C6" s="284"/>
      <c r="D6" s="284"/>
      <c r="E6" s="284"/>
      <c r="F6" s="1949"/>
    </row>
    <row r="7" spans="1:6">
      <c r="A7" s="1948" t="s">
        <v>1606</v>
      </c>
      <c r="B7" s="284"/>
      <c r="C7" s="284"/>
      <c r="D7" s="284"/>
      <c r="E7" s="284"/>
      <c r="F7" s="1949"/>
    </row>
    <row r="8" spans="1:6">
      <c r="A8" s="1948"/>
      <c r="B8" s="284"/>
      <c r="C8" s="284"/>
      <c r="D8" s="284"/>
      <c r="E8" s="284"/>
      <c r="F8" s="1949"/>
    </row>
    <row r="9" spans="1:6">
      <c r="A9" s="1948" t="s">
        <v>1458</v>
      </c>
      <c r="B9" s="284"/>
      <c r="C9" s="284"/>
      <c r="D9" s="284"/>
      <c r="E9" s="284"/>
      <c r="F9" s="1949"/>
    </row>
    <row r="10" spans="1:6">
      <c r="A10" s="1948"/>
      <c r="B10" s="284"/>
      <c r="C10" s="284"/>
      <c r="D10" s="284"/>
      <c r="E10" s="284"/>
      <c r="F10" s="1949"/>
    </row>
    <row r="11" spans="1:6">
      <c r="A11" s="1948" t="s">
        <v>1459</v>
      </c>
      <c r="B11" s="284"/>
      <c r="C11" s="284"/>
      <c r="D11" s="284"/>
      <c r="E11" s="284"/>
      <c r="F11" s="1949"/>
    </row>
    <row r="12" spans="1:6">
      <c r="A12" s="1948" t="s">
        <v>1460</v>
      </c>
      <c r="B12" s="284"/>
      <c r="C12" s="284"/>
      <c r="D12" s="284"/>
      <c r="E12" s="284"/>
      <c r="F12" s="1949"/>
    </row>
    <row r="13" spans="1:6">
      <c r="A13" s="1948" t="s">
        <v>1461</v>
      </c>
      <c r="B13" s="284"/>
      <c r="C13" s="284"/>
      <c r="D13" s="284"/>
      <c r="E13" s="284"/>
      <c r="F13" s="1949"/>
    </row>
    <row r="14" spans="1:6">
      <c r="A14" s="1948"/>
      <c r="B14" s="284"/>
      <c r="C14" s="284"/>
      <c r="D14" s="284"/>
      <c r="E14" s="284"/>
      <c r="F14" s="1949"/>
    </row>
    <row r="15" spans="1:6">
      <c r="A15" s="1948" t="s">
        <v>1462</v>
      </c>
      <c r="B15" s="284"/>
      <c r="C15" s="284"/>
      <c r="D15" s="284"/>
      <c r="E15" s="284"/>
      <c r="F15" s="1949"/>
    </row>
    <row r="16" spans="1:6">
      <c r="A16" s="1948" t="s">
        <v>1463</v>
      </c>
      <c r="B16" s="284"/>
      <c r="C16" s="284"/>
      <c r="D16" s="284"/>
      <c r="E16" s="284"/>
      <c r="F16" s="1949"/>
    </row>
    <row r="17" spans="1:6">
      <c r="A17" s="482"/>
      <c r="B17" s="483"/>
      <c r="C17" s="483"/>
      <c r="D17" s="483"/>
      <c r="E17" s="483"/>
      <c r="F17" s="490"/>
    </row>
    <row r="18" spans="1:6">
      <c r="A18" s="137"/>
      <c r="B18" s="480"/>
      <c r="C18" s="143"/>
      <c r="D18" s="143"/>
      <c r="E18" s="143"/>
      <c r="F18" s="1950" t="s">
        <v>1464</v>
      </c>
    </row>
    <row r="19" spans="1:6">
      <c r="A19" s="1951" t="s">
        <v>290</v>
      </c>
      <c r="B19" s="480"/>
      <c r="C19" s="143" t="s">
        <v>1465</v>
      </c>
      <c r="D19" s="143"/>
      <c r="E19" s="143"/>
      <c r="F19" s="1952" t="s">
        <v>1466</v>
      </c>
    </row>
    <row r="20" spans="1:6">
      <c r="A20" s="1953" t="s">
        <v>293</v>
      </c>
      <c r="B20" s="485"/>
      <c r="C20" s="483" t="s">
        <v>1467</v>
      </c>
      <c r="D20" s="483"/>
      <c r="E20" s="483"/>
      <c r="F20" s="1954" t="s">
        <v>1861</v>
      </c>
    </row>
    <row r="21" spans="1:6">
      <c r="A21" s="137"/>
      <c r="B21" s="480"/>
      <c r="C21" s="143"/>
      <c r="D21" s="143"/>
      <c r="E21" s="143"/>
      <c r="F21" s="1955"/>
    </row>
    <row r="22" spans="1:6">
      <c r="A22" s="137">
        <v>1</v>
      </c>
      <c r="B22" s="1956" t="s">
        <v>1845</v>
      </c>
      <c r="C22" s="143"/>
      <c r="D22" s="143"/>
      <c r="E22" s="143"/>
      <c r="F22" s="481"/>
    </row>
    <row r="23" spans="1:6">
      <c r="A23" s="137">
        <v>2</v>
      </c>
      <c r="B23" s="480"/>
      <c r="C23" s="2877" t="s">
        <v>4611</v>
      </c>
      <c r="D23" s="7"/>
      <c r="E23" s="7"/>
      <c r="F23" s="2878">
        <v>6540093.660000002</v>
      </c>
    </row>
    <row r="24" spans="1:6">
      <c r="A24" s="137">
        <v>3</v>
      </c>
      <c r="B24" s="480"/>
      <c r="C24" s="2877" t="s">
        <v>4612</v>
      </c>
      <c r="D24" s="7"/>
      <c r="E24" s="7"/>
      <c r="F24" s="2878">
        <v>4150616.1500000013</v>
      </c>
    </row>
    <row r="25" spans="1:6">
      <c r="A25" s="137">
        <v>4</v>
      </c>
      <c r="B25" s="480"/>
      <c r="C25" s="2877" t="s">
        <v>4613</v>
      </c>
      <c r="D25" s="7"/>
      <c r="E25" s="7"/>
      <c r="F25" s="2878">
        <v>4529918.2400000012</v>
      </c>
    </row>
    <row r="26" spans="1:6">
      <c r="A26" s="137">
        <v>5</v>
      </c>
      <c r="B26" s="480"/>
      <c r="C26" s="2877" t="s">
        <v>4290</v>
      </c>
      <c r="D26" s="7"/>
      <c r="E26" s="7"/>
      <c r="F26" s="2878">
        <v>2052478.01</v>
      </c>
    </row>
    <row r="27" spans="1:6">
      <c r="A27" s="137">
        <v>6</v>
      </c>
      <c r="B27" s="480"/>
      <c r="C27" s="2877" t="s">
        <v>4614</v>
      </c>
      <c r="D27" s="7"/>
      <c r="E27" s="7"/>
      <c r="F27" s="2878">
        <v>206286.56</v>
      </c>
    </row>
    <row r="28" spans="1:6">
      <c r="A28" s="137">
        <v>7</v>
      </c>
      <c r="B28" s="480"/>
      <c r="C28" s="2877" t="s">
        <v>4615</v>
      </c>
      <c r="D28" s="7"/>
      <c r="E28" s="7"/>
      <c r="F28" s="2878">
        <v>2884156.6900000004</v>
      </c>
    </row>
    <row r="29" spans="1:6">
      <c r="A29" s="137">
        <v>8</v>
      </c>
      <c r="B29" s="480"/>
      <c r="C29" s="2877" t="s">
        <v>4780</v>
      </c>
      <c r="D29" s="7"/>
      <c r="E29" s="7"/>
      <c r="F29" s="2879">
        <v>3904380.900000073</v>
      </c>
    </row>
    <row r="30" spans="1:6">
      <c r="A30" s="137">
        <v>9</v>
      </c>
      <c r="B30" s="480"/>
      <c r="C30" s="2877" t="s">
        <v>4441</v>
      </c>
      <c r="D30" s="7"/>
      <c r="E30" s="7"/>
      <c r="F30" s="2879">
        <v>20451.999999999993</v>
      </c>
    </row>
    <row r="31" spans="1:6">
      <c r="A31" s="137">
        <v>10</v>
      </c>
      <c r="B31" s="480"/>
      <c r="C31" s="2877" t="s">
        <v>4291</v>
      </c>
      <c r="D31" s="7"/>
      <c r="E31" s="7"/>
      <c r="F31" s="2879">
        <v>619524.1</v>
      </c>
    </row>
    <row r="32" spans="1:6">
      <c r="A32" s="137">
        <v>11</v>
      </c>
      <c r="B32" s="480"/>
      <c r="C32" s="2877" t="s">
        <v>4616</v>
      </c>
      <c r="D32" s="7"/>
      <c r="E32" s="7"/>
      <c r="F32" s="2879">
        <v>627020.29999999993</v>
      </c>
    </row>
    <row r="33" spans="1:6">
      <c r="A33" s="137">
        <v>12</v>
      </c>
      <c r="B33" s="480"/>
      <c r="C33" s="7"/>
      <c r="D33" s="7"/>
      <c r="E33" s="7"/>
      <c r="F33" s="2880"/>
    </row>
    <row r="34" spans="1:6">
      <c r="A34" s="137">
        <v>13</v>
      </c>
      <c r="B34" s="480"/>
      <c r="C34" s="7"/>
      <c r="D34" s="7"/>
      <c r="E34" s="7"/>
      <c r="F34" s="2881"/>
    </row>
    <row r="35" spans="1:6">
      <c r="A35" s="137">
        <v>14</v>
      </c>
      <c r="B35" s="480"/>
      <c r="C35" s="7"/>
      <c r="D35" s="7"/>
      <c r="E35" s="7"/>
      <c r="F35" s="2881"/>
    </row>
    <row r="36" spans="1:6">
      <c r="A36" s="137">
        <v>15</v>
      </c>
      <c r="B36" s="480"/>
      <c r="C36" s="7"/>
      <c r="D36" s="7"/>
      <c r="E36" s="7"/>
      <c r="F36" s="2881"/>
    </row>
    <row r="37" spans="1:6">
      <c r="A37" s="137">
        <v>16</v>
      </c>
      <c r="B37" s="480"/>
      <c r="C37" s="662"/>
      <c r="D37" s="82"/>
      <c r="E37" s="82"/>
      <c r="F37" s="2881"/>
    </row>
    <row r="38" spans="1:6">
      <c r="A38" s="137">
        <v>17</v>
      </c>
      <c r="B38" s="1956"/>
      <c r="C38" s="662"/>
      <c r="D38" s="82"/>
      <c r="E38" s="82"/>
      <c r="F38" s="2882"/>
    </row>
    <row r="39" spans="1:6">
      <c r="A39" s="137">
        <v>18</v>
      </c>
      <c r="B39" s="480"/>
      <c r="C39" s="7"/>
      <c r="D39" s="7"/>
      <c r="E39" s="7"/>
      <c r="F39" s="2882"/>
    </row>
    <row r="40" spans="1:6">
      <c r="A40" s="137">
        <v>19</v>
      </c>
      <c r="B40" s="480"/>
      <c r="C40" s="7" t="s">
        <v>4248</v>
      </c>
      <c r="D40" s="2883">
        <v>41263816.500000075</v>
      </c>
      <c r="E40" s="7"/>
      <c r="F40" s="2881"/>
    </row>
    <row r="41" spans="1:6">
      <c r="A41" s="137">
        <v>20</v>
      </c>
      <c r="B41" s="480"/>
      <c r="C41" s="7" t="s">
        <v>4249</v>
      </c>
      <c r="D41" s="2883">
        <v>-37359435.600000001</v>
      </c>
      <c r="E41" s="7"/>
      <c r="F41" s="2881"/>
    </row>
    <row r="42" spans="1:6" ht="15.75" thickBot="1">
      <c r="A42" s="137">
        <v>21</v>
      </c>
      <c r="B42" s="480"/>
      <c r="C42" s="2884"/>
      <c r="D42" s="2885">
        <v>3904380.900000073</v>
      </c>
      <c r="E42" s="7"/>
      <c r="F42" s="2881"/>
    </row>
    <row r="43" spans="1:6" ht="15.75" thickTop="1">
      <c r="A43" s="137">
        <v>22</v>
      </c>
      <c r="B43" s="480"/>
      <c r="C43" s="7"/>
      <c r="D43" s="7"/>
      <c r="E43" s="7"/>
      <c r="F43" s="2881"/>
    </row>
    <row r="44" spans="1:6">
      <c r="A44" s="137">
        <v>23</v>
      </c>
      <c r="B44" s="480"/>
      <c r="C44" s="143"/>
      <c r="D44" s="143"/>
      <c r="E44" s="143"/>
      <c r="F44" s="1957"/>
    </row>
    <row r="45" spans="1:6">
      <c r="A45" s="137">
        <v>24</v>
      </c>
      <c r="B45" s="480"/>
      <c r="C45" s="143"/>
      <c r="D45" s="143"/>
      <c r="E45" s="143"/>
      <c r="F45" s="1957"/>
    </row>
    <row r="46" spans="1:6">
      <c r="A46" s="137">
        <v>25</v>
      </c>
      <c r="B46" s="480"/>
      <c r="C46" s="143"/>
      <c r="D46" s="143"/>
      <c r="E46" s="143"/>
      <c r="F46" s="1957"/>
    </row>
    <row r="47" spans="1:6">
      <c r="A47" s="137">
        <v>26</v>
      </c>
      <c r="B47" s="480"/>
      <c r="C47" s="143"/>
      <c r="D47" s="143"/>
      <c r="E47" s="143"/>
      <c r="F47" s="1957"/>
    </row>
    <row r="48" spans="1:6">
      <c r="A48" s="137">
        <v>27</v>
      </c>
      <c r="B48" s="480"/>
      <c r="C48" s="143"/>
      <c r="D48" s="143"/>
      <c r="E48" s="143"/>
      <c r="F48" s="1957"/>
    </row>
    <row r="49" spans="1:6">
      <c r="A49" s="137">
        <v>28</v>
      </c>
      <c r="B49" s="480"/>
      <c r="C49" s="143"/>
      <c r="D49" s="143"/>
      <c r="E49" s="143"/>
      <c r="F49" s="1955"/>
    </row>
    <row r="50" spans="1:6">
      <c r="A50" s="137">
        <v>29</v>
      </c>
      <c r="B50" s="480"/>
      <c r="C50" s="143"/>
      <c r="D50" s="143"/>
      <c r="E50" s="143"/>
      <c r="F50" s="1955"/>
    </row>
    <row r="51" spans="1:6">
      <c r="A51" s="137">
        <v>30</v>
      </c>
      <c r="B51" s="1956"/>
      <c r="C51" s="143"/>
      <c r="D51" s="143"/>
      <c r="E51" s="143"/>
      <c r="F51" s="1955"/>
    </row>
    <row r="52" spans="1:6">
      <c r="A52" s="137">
        <v>31</v>
      </c>
      <c r="B52" s="480"/>
      <c r="C52" s="143"/>
      <c r="D52" s="143"/>
      <c r="E52" s="143"/>
      <c r="F52" s="1955"/>
    </row>
    <row r="53" spans="1:6">
      <c r="A53" s="137">
        <v>32</v>
      </c>
      <c r="B53" s="480"/>
      <c r="C53" s="143"/>
      <c r="D53" s="143"/>
      <c r="E53" s="143"/>
      <c r="F53" s="1957"/>
    </row>
    <row r="54" spans="1:6">
      <c r="A54" s="137">
        <v>33</v>
      </c>
      <c r="B54" s="480"/>
      <c r="C54" s="143"/>
      <c r="D54" s="143"/>
      <c r="E54" s="143"/>
      <c r="F54" s="1957"/>
    </row>
    <row r="55" spans="1:6">
      <c r="A55" s="137">
        <v>34</v>
      </c>
      <c r="B55" s="480"/>
      <c r="C55" s="143"/>
      <c r="D55" s="143"/>
      <c r="E55" s="143"/>
      <c r="F55" s="1957"/>
    </row>
    <row r="56" spans="1:6">
      <c r="A56" s="137">
        <v>35</v>
      </c>
      <c r="B56" s="480"/>
      <c r="C56" s="143"/>
      <c r="D56" s="143"/>
      <c r="E56" s="143"/>
      <c r="F56" s="1957"/>
    </row>
    <row r="57" spans="1:6">
      <c r="A57" s="137">
        <v>36</v>
      </c>
      <c r="B57" s="480"/>
      <c r="C57" s="143"/>
      <c r="D57" s="143"/>
      <c r="E57" s="143"/>
      <c r="F57" s="1957"/>
    </row>
    <row r="58" spans="1:6">
      <c r="A58" s="137">
        <v>37</v>
      </c>
      <c r="B58" s="480"/>
      <c r="C58" s="143"/>
      <c r="D58" s="143"/>
      <c r="E58" s="143"/>
      <c r="F58" s="1957"/>
    </row>
    <row r="59" spans="1:6">
      <c r="A59" s="137">
        <v>38</v>
      </c>
      <c r="B59" s="480"/>
      <c r="C59" s="143"/>
      <c r="D59" s="143"/>
      <c r="E59" s="143"/>
      <c r="F59" s="1957"/>
    </row>
    <row r="60" spans="1:6">
      <c r="A60" s="137">
        <v>39</v>
      </c>
      <c r="B60" s="480"/>
      <c r="C60" s="143"/>
      <c r="D60" s="143"/>
      <c r="E60" s="143"/>
      <c r="F60" s="1957"/>
    </row>
    <row r="61" spans="1:6">
      <c r="A61" s="137">
        <v>40</v>
      </c>
      <c r="B61" s="480"/>
      <c r="C61" s="143"/>
      <c r="D61" s="143"/>
      <c r="E61" s="143"/>
      <c r="F61" s="1957"/>
    </row>
    <row r="62" spans="1:6">
      <c r="A62" s="137">
        <v>41</v>
      </c>
      <c r="B62" s="480"/>
      <c r="C62" s="143"/>
      <c r="D62" s="143"/>
      <c r="E62" s="143"/>
      <c r="F62" s="1957"/>
    </row>
    <row r="63" spans="1:6">
      <c r="A63" s="1958">
        <v>42</v>
      </c>
      <c r="B63" s="480"/>
      <c r="C63" s="143"/>
      <c r="D63" s="143"/>
      <c r="E63" s="143"/>
      <c r="F63" s="1957"/>
    </row>
    <row r="64" spans="1:6" ht="15.75" thickBot="1">
      <c r="A64" s="1959">
        <v>43</v>
      </c>
      <c r="B64" s="1960"/>
      <c r="C64" s="1961" t="s">
        <v>2846</v>
      </c>
      <c r="D64" s="1961" t="s">
        <v>523</v>
      </c>
      <c r="E64" s="1961"/>
      <c r="F64" s="1962">
        <v>25534926.610000081</v>
      </c>
    </row>
    <row r="65" spans="1:6" ht="15.75">
      <c r="A65" s="495" t="s">
        <v>1468</v>
      </c>
      <c r="B65" s="143"/>
      <c r="C65" s="143"/>
      <c r="D65" s="495"/>
      <c r="E65" s="143"/>
      <c r="F65" s="143"/>
    </row>
    <row r="66" spans="1:6">
      <c r="A66" s="493" t="s">
        <v>1469</v>
      </c>
      <c r="B66" s="493"/>
      <c r="C66" s="493"/>
      <c r="D66" s="493"/>
      <c r="E66" s="493"/>
      <c r="F66" s="493"/>
    </row>
  </sheetData>
  <pageMargins left="0.7" right="0.7" top="0.75" bottom="0.75" header="0.3" footer="0.3"/>
  <pageSetup scale="54"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autoPageBreaks="0"/>
  </sheetPr>
  <dimension ref="A1:O148"/>
  <sheetViews>
    <sheetView defaultGridColor="0" topLeftCell="A30" colorId="22" zoomScale="75" zoomScaleNormal="75" workbookViewId="0">
      <selection activeCell="C30" sqref="C30"/>
    </sheetView>
  </sheetViews>
  <sheetFormatPr defaultColWidth="16.109375" defaultRowHeight="15"/>
  <cols>
    <col min="1" max="1" width="8.6640625" style="139" customWidth="1"/>
    <col min="2" max="2" width="4.6640625" style="139" customWidth="1"/>
    <col min="3" max="3" width="36.44140625" style="139" customWidth="1"/>
    <col min="4" max="4" width="3.6640625" style="139" customWidth="1"/>
    <col min="5" max="5" width="17" style="139" customWidth="1"/>
    <col min="6" max="6" width="19.5546875" style="139" customWidth="1"/>
    <col min="7" max="7" width="39.21875" style="139" customWidth="1"/>
    <col min="8" max="13" width="0" style="139" hidden="1" customWidth="1"/>
    <col min="14" max="256" width="16.109375" style="139"/>
    <col min="257" max="257" width="8.6640625" style="139" customWidth="1"/>
    <col min="258" max="258" width="4.6640625" style="139" customWidth="1"/>
    <col min="259" max="259" width="36.44140625" style="139" customWidth="1"/>
    <col min="260" max="260" width="3.6640625" style="139" customWidth="1"/>
    <col min="261" max="261" width="17" style="139" customWidth="1"/>
    <col min="262" max="262" width="19.5546875" style="139" customWidth="1"/>
    <col min="263" max="263" width="27.21875" style="139" customWidth="1"/>
    <col min="264" max="269" width="0" style="139" hidden="1" customWidth="1"/>
    <col min="270" max="512" width="16.109375" style="139"/>
    <col min="513" max="513" width="8.6640625" style="139" customWidth="1"/>
    <col min="514" max="514" width="4.6640625" style="139" customWidth="1"/>
    <col min="515" max="515" width="36.44140625" style="139" customWidth="1"/>
    <col min="516" max="516" width="3.6640625" style="139" customWidth="1"/>
    <col min="517" max="517" width="17" style="139" customWidth="1"/>
    <col min="518" max="518" width="19.5546875" style="139" customWidth="1"/>
    <col min="519" max="519" width="27.21875" style="139" customWidth="1"/>
    <col min="520" max="525" width="0" style="139" hidden="1" customWidth="1"/>
    <col min="526" max="768" width="16.109375" style="139"/>
    <col min="769" max="769" width="8.6640625" style="139" customWidth="1"/>
    <col min="770" max="770" width="4.6640625" style="139" customWidth="1"/>
    <col min="771" max="771" width="36.44140625" style="139" customWidth="1"/>
    <col min="772" max="772" width="3.6640625" style="139" customWidth="1"/>
    <col min="773" max="773" width="17" style="139" customWidth="1"/>
    <col min="774" max="774" width="19.5546875" style="139" customWidth="1"/>
    <col min="775" max="775" width="27.21875" style="139" customWidth="1"/>
    <col min="776" max="781" width="0" style="139" hidden="1" customWidth="1"/>
    <col min="782" max="1024" width="16.109375" style="139"/>
    <col min="1025" max="1025" width="8.6640625" style="139" customWidth="1"/>
    <col min="1026" max="1026" width="4.6640625" style="139" customWidth="1"/>
    <col min="1027" max="1027" width="36.44140625" style="139" customWidth="1"/>
    <col min="1028" max="1028" width="3.6640625" style="139" customWidth="1"/>
    <col min="1029" max="1029" width="17" style="139" customWidth="1"/>
    <col min="1030" max="1030" width="19.5546875" style="139" customWidth="1"/>
    <col min="1031" max="1031" width="27.21875" style="139" customWidth="1"/>
    <col min="1032" max="1037" width="0" style="139" hidden="1" customWidth="1"/>
    <col min="1038" max="1280" width="16.109375" style="139"/>
    <col min="1281" max="1281" width="8.6640625" style="139" customWidth="1"/>
    <col min="1282" max="1282" width="4.6640625" style="139" customWidth="1"/>
    <col min="1283" max="1283" width="36.44140625" style="139" customWidth="1"/>
    <col min="1284" max="1284" width="3.6640625" style="139" customWidth="1"/>
    <col min="1285" max="1285" width="17" style="139" customWidth="1"/>
    <col min="1286" max="1286" width="19.5546875" style="139" customWidth="1"/>
    <col min="1287" max="1287" width="27.21875" style="139" customWidth="1"/>
    <col min="1288" max="1293" width="0" style="139" hidden="1" customWidth="1"/>
    <col min="1294" max="1536" width="16.109375" style="139"/>
    <col min="1537" max="1537" width="8.6640625" style="139" customWidth="1"/>
    <col min="1538" max="1538" width="4.6640625" style="139" customWidth="1"/>
    <col min="1539" max="1539" width="36.44140625" style="139" customWidth="1"/>
    <col min="1540" max="1540" width="3.6640625" style="139" customWidth="1"/>
    <col min="1541" max="1541" width="17" style="139" customWidth="1"/>
    <col min="1542" max="1542" width="19.5546875" style="139" customWidth="1"/>
    <col min="1543" max="1543" width="27.21875" style="139" customWidth="1"/>
    <col min="1544" max="1549" width="0" style="139" hidden="1" customWidth="1"/>
    <col min="1550" max="1792" width="16.109375" style="139"/>
    <col min="1793" max="1793" width="8.6640625" style="139" customWidth="1"/>
    <col min="1794" max="1794" width="4.6640625" style="139" customWidth="1"/>
    <col min="1795" max="1795" width="36.44140625" style="139" customWidth="1"/>
    <col min="1796" max="1796" width="3.6640625" style="139" customWidth="1"/>
    <col min="1797" max="1797" width="17" style="139" customWidth="1"/>
    <col min="1798" max="1798" width="19.5546875" style="139" customWidth="1"/>
    <col min="1799" max="1799" width="27.21875" style="139" customWidth="1"/>
    <col min="1800" max="1805" width="0" style="139" hidden="1" customWidth="1"/>
    <col min="1806" max="2048" width="16.109375" style="139"/>
    <col min="2049" max="2049" width="8.6640625" style="139" customWidth="1"/>
    <col min="2050" max="2050" width="4.6640625" style="139" customWidth="1"/>
    <col min="2051" max="2051" width="36.44140625" style="139" customWidth="1"/>
    <col min="2052" max="2052" width="3.6640625" style="139" customWidth="1"/>
    <col min="2053" max="2053" width="17" style="139" customWidth="1"/>
    <col min="2054" max="2054" width="19.5546875" style="139" customWidth="1"/>
    <col min="2055" max="2055" width="27.21875" style="139" customWidth="1"/>
    <col min="2056" max="2061" width="0" style="139" hidden="1" customWidth="1"/>
    <col min="2062" max="2304" width="16.109375" style="139"/>
    <col min="2305" max="2305" width="8.6640625" style="139" customWidth="1"/>
    <col min="2306" max="2306" width="4.6640625" style="139" customWidth="1"/>
    <col min="2307" max="2307" width="36.44140625" style="139" customWidth="1"/>
    <col min="2308" max="2308" width="3.6640625" style="139" customWidth="1"/>
    <col min="2309" max="2309" width="17" style="139" customWidth="1"/>
    <col min="2310" max="2310" width="19.5546875" style="139" customWidth="1"/>
    <col min="2311" max="2311" width="27.21875" style="139" customWidth="1"/>
    <col min="2312" max="2317" width="0" style="139" hidden="1" customWidth="1"/>
    <col min="2318" max="2560" width="16.109375" style="139"/>
    <col min="2561" max="2561" width="8.6640625" style="139" customWidth="1"/>
    <col min="2562" max="2562" width="4.6640625" style="139" customWidth="1"/>
    <col min="2563" max="2563" width="36.44140625" style="139" customWidth="1"/>
    <col min="2564" max="2564" width="3.6640625" style="139" customWidth="1"/>
    <col min="2565" max="2565" width="17" style="139" customWidth="1"/>
    <col min="2566" max="2566" width="19.5546875" style="139" customWidth="1"/>
    <col min="2567" max="2567" width="27.21875" style="139" customWidth="1"/>
    <col min="2568" max="2573" width="0" style="139" hidden="1" customWidth="1"/>
    <col min="2574" max="2816" width="16.109375" style="139"/>
    <col min="2817" max="2817" width="8.6640625" style="139" customWidth="1"/>
    <col min="2818" max="2818" width="4.6640625" style="139" customWidth="1"/>
    <col min="2819" max="2819" width="36.44140625" style="139" customWidth="1"/>
    <col min="2820" max="2820" width="3.6640625" style="139" customWidth="1"/>
    <col min="2821" max="2821" width="17" style="139" customWidth="1"/>
    <col min="2822" max="2822" width="19.5546875" style="139" customWidth="1"/>
    <col min="2823" max="2823" width="27.21875" style="139" customWidth="1"/>
    <col min="2824" max="2829" width="0" style="139" hidden="1" customWidth="1"/>
    <col min="2830" max="3072" width="16.109375" style="139"/>
    <col min="3073" max="3073" width="8.6640625" style="139" customWidth="1"/>
    <col min="3074" max="3074" width="4.6640625" style="139" customWidth="1"/>
    <col min="3075" max="3075" width="36.44140625" style="139" customWidth="1"/>
    <col min="3076" max="3076" width="3.6640625" style="139" customWidth="1"/>
    <col min="3077" max="3077" width="17" style="139" customWidth="1"/>
    <col min="3078" max="3078" width="19.5546875" style="139" customWidth="1"/>
    <col min="3079" max="3079" width="27.21875" style="139" customWidth="1"/>
    <col min="3080" max="3085" width="0" style="139" hidden="1" customWidth="1"/>
    <col min="3086" max="3328" width="16.109375" style="139"/>
    <col min="3329" max="3329" width="8.6640625" style="139" customWidth="1"/>
    <col min="3330" max="3330" width="4.6640625" style="139" customWidth="1"/>
    <col min="3331" max="3331" width="36.44140625" style="139" customWidth="1"/>
    <col min="3332" max="3332" width="3.6640625" style="139" customWidth="1"/>
    <col min="3333" max="3333" width="17" style="139" customWidth="1"/>
    <col min="3334" max="3334" width="19.5546875" style="139" customWidth="1"/>
    <col min="3335" max="3335" width="27.21875" style="139" customWidth="1"/>
    <col min="3336" max="3341" width="0" style="139" hidden="1" customWidth="1"/>
    <col min="3342" max="3584" width="16.109375" style="139"/>
    <col min="3585" max="3585" width="8.6640625" style="139" customWidth="1"/>
    <col min="3586" max="3586" width="4.6640625" style="139" customWidth="1"/>
    <col min="3587" max="3587" width="36.44140625" style="139" customWidth="1"/>
    <col min="3588" max="3588" width="3.6640625" style="139" customWidth="1"/>
    <col min="3589" max="3589" width="17" style="139" customWidth="1"/>
    <col min="3590" max="3590" width="19.5546875" style="139" customWidth="1"/>
    <col min="3591" max="3591" width="27.21875" style="139" customWidth="1"/>
    <col min="3592" max="3597" width="0" style="139" hidden="1" customWidth="1"/>
    <col min="3598" max="3840" width="16.109375" style="139"/>
    <col min="3841" max="3841" width="8.6640625" style="139" customWidth="1"/>
    <col min="3842" max="3842" width="4.6640625" style="139" customWidth="1"/>
    <col min="3843" max="3843" width="36.44140625" style="139" customWidth="1"/>
    <col min="3844" max="3844" width="3.6640625" style="139" customWidth="1"/>
    <col min="3845" max="3845" width="17" style="139" customWidth="1"/>
    <col min="3846" max="3846" width="19.5546875" style="139" customWidth="1"/>
    <col min="3847" max="3847" width="27.21875" style="139" customWidth="1"/>
    <col min="3848" max="3853" width="0" style="139" hidden="1" customWidth="1"/>
    <col min="3854" max="4096" width="16.109375" style="139"/>
    <col min="4097" max="4097" width="8.6640625" style="139" customWidth="1"/>
    <col min="4098" max="4098" width="4.6640625" style="139" customWidth="1"/>
    <col min="4099" max="4099" width="36.44140625" style="139" customWidth="1"/>
    <col min="4100" max="4100" width="3.6640625" style="139" customWidth="1"/>
    <col min="4101" max="4101" width="17" style="139" customWidth="1"/>
    <col min="4102" max="4102" width="19.5546875" style="139" customWidth="1"/>
    <col min="4103" max="4103" width="27.21875" style="139" customWidth="1"/>
    <col min="4104" max="4109" width="0" style="139" hidden="1" customWidth="1"/>
    <col min="4110" max="4352" width="16.109375" style="139"/>
    <col min="4353" max="4353" width="8.6640625" style="139" customWidth="1"/>
    <col min="4354" max="4354" width="4.6640625" style="139" customWidth="1"/>
    <col min="4355" max="4355" width="36.44140625" style="139" customWidth="1"/>
    <col min="4356" max="4356" width="3.6640625" style="139" customWidth="1"/>
    <col min="4357" max="4357" width="17" style="139" customWidth="1"/>
    <col min="4358" max="4358" width="19.5546875" style="139" customWidth="1"/>
    <col min="4359" max="4359" width="27.21875" style="139" customWidth="1"/>
    <col min="4360" max="4365" width="0" style="139" hidden="1" customWidth="1"/>
    <col min="4366" max="4608" width="16.109375" style="139"/>
    <col min="4609" max="4609" width="8.6640625" style="139" customWidth="1"/>
    <col min="4610" max="4610" width="4.6640625" style="139" customWidth="1"/>
    <col min="4611" max="4611" width="36.44140625" style="139" customWidth="1"/>
    <col min="4612" max="4612" width="3.6640625" style="139" customWidth="1"/>
    <col min="4613" max="4613" width="17" style="139" customWidth="1"/>
    <col min="4614" max="4614" width="19.5546875" style="139" customWidth="1"/>
    <col min="4615" max="4615" width="27.21875" style="139" customWidth="1"/>
    <col min="4616" max="4621" width="0" style="139" hidden="1" customWidth="1"/>
    <col min="4622" max="4864" width="16.109375" style="139"/>
    <col min="4865" max="4865" width="8.6640625" style="139" customWidth="1"/>
    <col min="4866" max="4866" width="4.6640625" style="139" customWidth="1"/>
    <col min="4867" max="4867" width="36.44140625" style="139" customWidth="1"/>
    <col min="4868" max="4868" width="3.6640625" style="139" customWidth="1"/>
    <col min="4869" max="4869" width="17" style="139" customWidth="1"/>
    <col min="4870" max="4870" width="19.5546875" style="139" customWidth="1"/>
    <col min="4871" max="4871" width="27.21875" style="139" customWidth="1"/>
    <col min="4872" max="4877" width="0" style="139" hidden="1" customWidth="1"/>
    <col min="4878" max="5120" width="16.109375" style="139"/>
    <col min="5121" max="5121" width="8.6640625" style="139" customWidth="1"/>
    <col min="5122" max="5122" width="4.6640625" style="139" customWidth="1"/>
    <col min="5123" max="5123" width="36.44140625" style="139" customWidth="1"/>
    <col min="5124" max="5124" width="3.6640625" style="139" customWidth="1"/>
    <col min="5125" max="5125" width="17" style="139" customWidth="1"/>
    <col min="5126" max="5126" width="19.5546875" style="139" customWidth="1"/>
    <col min="5127" max="5127" width="27.21875" style="139" customWidth="1"/>
    <col min="5128" max="5133" width="0" style="139" hidden="1" customWidth="1"/>
    <col min="5134" max="5376" width="16.109375" style="139"/>
    <col min="5377" max="5377" width="8.6640625" style="139" customWidth="1"/>
    <col min="5378" max="5378" width="4.6640625" style="139" customWidth="1"/>
    <col min="5379" max="5379" width="36.44140625" style="139" customWidth="1"/>
    <col min="5380" max="5380" width="3.6640625" style="139" customWidth="1"/>
    <col min="5381" max="5381" width="17" style="139" customWidth="1"/>
    <col min="5382" max="5382" width="19.5546875" style="139" customWidth="1"/>
    <col min="5383" max="5383" width="27.21875" style="139" customWidth="1"/>
    <col min="5384" max="5389" width="0" style="139" hidden="1" customWidth="1"/>
    <col min="5390" max="5632" width="16.109375" style="139"/>
    <col min="5633" max="5633" width="8.6640625" style="139" customWidth="1"/>
    <col min="5634" max="5634" width="4.6640625" style="139" customWidth="1"/>
    <col min="5635" max="5635" width="36.44140625" style="139" customWidth="1"/>
    <col min="5636" max="5636" width="3.6640625" style="139" customWidth="1"/>
    <col min="5637" max="5637" width="17" style="139" customWidth="1"/>
    <col min="5638" max="5638" width="19.5546875" style="139" customWidth="1"/>
    <col min="5639" max="5639" width="27.21875" style="139" customWidth="1"/>
    <col min="5640" max="5645" width="0" style="139" hidden="1" customWidth="1"/>
    <col min="5646" max="5888" width="16.109375" style="139"/>
    <col min="5889" max="5889" width="8.6640625" style="139" customWidth="1"/>
    <col min="5890" max="5890" width="4.6640625" style="139" customWidth="1"/>
    <col min="5891" max="5891" width="36.44140625" style="139" customWidth="1"/>
    <col min="5892" max="5892" width="3.6640625" style="139" customWidth="1"/>
    <col min="5893" max="5893" width="17" style="139" customWidth="1"/>
    <col min="5894" max="5894" width="19.5546875" style="139" customWidth="1"/>
    <col min="5895" max="5895" width="27.21875" style="139" customWidth="1"/>
    <col min="5896" max="5901" width="0" style="139" hidden="1" customWidth="1"/>
    <col min="5902" max="6144" width="16.109375" style="139"/>
    <col min="6145" max="6145" width="8.6640625" style="139" customWidth="1"/>
    <col min="6146" max="6146" width="4.6640625" style="139" customWidth="1"/>
    <col min="6147" max="6147" width="36.44140625" style="139" customWidth="1"/>
    <col min="6148" max="6148" width="3.6640625" style="139" customWidth="1"/>
    <col min="6149" max="6149" width="17" style="139" customWidth="1"/>
    <col min="6150" max="6150" width="19.5546875" style="139" customWidth="1"/>
    <col min="6151" max="6151" width="27.21875" style="139" customWidth="1"/>
    <col min="6152" max="6157" width="0" style="139" hidden="1" customWidth="1"/>
    <col min="6158" max="6400" width="16.109375" style="139"/>
    <col min="6401" max="6401" width="8.6640625" style="139" customWidth="1"/>
    <col min="6402" max="6402" width="4.6640625" style="139" customWidth="1"/>
    <col min="6403" max="6403" width="36.44140625" style="139" customWidth="1"/>
    <col min="6404" max="6404" width="3.6640625" style="139" customWidth="1"/>
    <col min="6405" max="6405" width="17" style="139" customWidth="1"/>
    <col min="6406" max="6406" width="19.5546875" style="139" customWidth="1"/>
    <col min="6407" max="6407" width="27.21875" style="139" customWidth="1"/>
    <col min="6408" max="6413" width="0" style="139" hidden="1" customWidth="1"/>
    <col min="6414" max="6656" width="16.109375" style="139"/>
    <col min="6657" max="6657" width="8.6640625" style="139" customWidth="1"/>
    <col min="6658" max="6658" width="4.6640625" style="139" customWidth="1"/>
    <col min="6659" max="6659" width="36.44140625" style="139" customWidth="1"/>
    <col min="6660" max="6660" width="3.6640625" style="139" customWidth="1"/>
    <col min="6661" max="6661" width="17" style="139" customWidth="1"/>
    <col min="6662" max="6662" width="19.5546875" style="139" customWidth="1"/>
    <col min="6663" max="6663" width="27.21875" style="139" customWidth="1"/>
    <col min="6664" max="6669" width="0" style="139" hidden="1" customWidth="1"/>
    <col min="6670" max="6912" width="16.109375" style="139"/>
    <col min="6913" max="6913" width="8.6640625" style="139" customWidth="1"/>
    <col min="6914" max="6914" width="4.6640625" style="139" customWidth="1"/>
    <col min="6915" max="6915" width="36.44140625" style="139" customWidth="1"/>
    <col min="6916" max="6916" width="3.6640625" style="139" customWidth="1"/>
    <col min="6917" max="6917" width="17" style="139" customWidth="1"/>
    <col min="6918" max="6918" width="19.5546875" style="139" customWidth="1"/>
    <col min="6919" max="6919" width="27.21875" style="139" customWidth="1"/>
    <col min="6920" max="6925" width="0" style="139" hidden="1" customWidth="1"/>
    <col min="6926" max="7168" width="16.109375" style="139"/>
    <col min="7169" max="7169" width="8.6640625" style="139" customWidth="1"/>
    <col min="7170" max="7170" width="4.6640625" style="139" customWidth="1"/>
    <col min="7171" max="7171" width="36.44140625" style="139" customWidth="1"/>
    <col min="7172" max="7172" width="3.6640625" style="139" customWidth="1"/>
    <col min="7173" max="7173" width="17" style="139" customWidth="1"/>
    <col min="7174" max="7174" width="19.5546875" style="139" customWidth="1"/>
    <col min="7175" max="7175" width="27.21875" style="139" customWidth="1"/>
    <col min="7176" max="7181" width="0" style="139" hidden="1" customWidth="1"/>
    <col min="7182" max="7424" width="16.109375" style="139"/>
    <col min="7425" max="7425" width="8.6640625" style="139" customWidth="1"/>
    <col min="7426" max="7426" width="4.6640625" style="139" customWidth="1"/>
    <col min="7427" max="7427" width="36.44140625" style="139" customWidth="1"/>
    <col min="7428" max="7428" width="3.6640625" style="139" customWidth="1"/>
    <col min="7429" max="7429" width="17" style="139" customWidth="1"/>
    <col min="7430" max="7430" width="19.5546875" style="139" customWidth="1"/>
    <col min="7431" max="7431" width="27.21875" style="139" customWidth="1"/>
    <col min="7432" max="7437" width="0" style="139" hidden="1" customWidth="1"/>
    <col min="7438" max="7680" width="16.109375" style="139"/>
    <col min="7681" max="7681" width="8.6640625" style="139" customWidth="1"/>
    <col min="7682" max="7682" width="4.6640625" style="139" customWidth="1"/>
    <col min="7683" max="7683" width="36.44140625" style="139" customWidth="1"/>
    <col min="7684" max="7684" width="3.6640625" style="139" customWidth="1"/>
    <col min="7685" max="7685" width="17" style="139" customWidth="1"/>
    <col min="7686" max="7686" width="19.5546875" style="139" customWidth="1"/>
    <col min="7687" max="7687" width="27.21875" style="139" customWidth="1"/>
    <col min="7688" max="7693" width="0" style="139" hidden="1" customWidth="1"/>
    <col min="7694" max="7936" width="16.109375" style="139"/>
    <col min="7937" max="7937" width="8.6640625" style="139" customWidth="1"/>
    <col min="7938" max="7938" width="4.6640625" style="139" customWidth="1"/>
    <col min="7939" max="7939" width="36.44140625" style="139" customWidth="1"/>
    <col min="7940" max="7940" width="3.6640625" style="139" customWidth="1"/>
    <col min="7941" max="7941" width="17" style="139" customWidth="1"/>
    <col min="7942" max="7942" width="19.5546875" style="139" customWidth="1"/>
    <col min="7943" max="7943" width="27.21875" style="139" customWidth="1"/>
    <col min="7944" max="7949" width="0" style="139" hidden="1" customWidth="1"/>
    <col min="7950" max="8192" width="16.109375" style="139"/>
    <col min="8193" max="8193" width="8.6640625" style="139" customWidth="1"/>
    <col min="8194" max="8194" width="4.6640625" style="139" customWidth="1"/>
    <col min="8195" max="8195" width="36.44140625" style="139" customWidth="1"/>
    <col min="8196" max="8196" width="3.6640625" style="139" customWidth="1"/>
    <col min="8197" max="8197" width="17" style="139" customWidth="1"/>
    <col min="8198" max="8198" width="19.5546875" style="139" customWidth="1"/>
    <col min="8199" max="8199" width="27.21875" style="139" customWidth="1"/>
    <col min="8200" max="8205" width="0" style="139" hidden="1" customWidth="1"/>
    <col min="8206" max="8448" width="16.109375" style="139"/>
    <col min="8449" max="8449" width="8.6640625" style="139" customWidth="1"/>
    <col min="8450" max="8450" width="4.6640625" style="139" customWidth="1"/>
    <col min="8451" max="8451" width="36.44140625" style="139" customWidth="1"/>
    <col min="8452" max="8452" width="3.6640625" style="139" customWidth="1"/>
    <col min="8453" max="8453" width="17" style="139" customWidth="1"/>
    <col min="8454" max="8454" width="19.5546875" style="139" customWidth="1"/>
    <col min="8455" max="8455" width="27.21875" style="139" customWidth="1"/>
    <col min="8456" max="8461" width="0" style="139" hidden="1" customWidth="1"/>
    <col min="8462" max="8704" width="16.109375" style="139"/>
    <col min="8705" max="8705" width="8.6640625" style="139" customWidth="1"/>
    <col min="8706" max="8706" width="4.6640625" style="139" customWidth="1"/>
    <col min="8707" max="8707" width="36.44140625" style="139" customWidth="1"/>
    <col min="8708" max="8708" width="3.6640625" style="139" customWidth="1"/>
    <col min="8709" max="8709" width="17" style="139" customWidth="1"/>
    <col min="8710" max="8710" width="19.5546875" style="139" customWidth="1"/>
    <col min="8711" max="8711" width="27.21875" style="139" customWidth="1"/>
    <col min="8712" max="8717" width="0" style="139" hidden="1" customWidth="1"/>
    <col min="8718" max="8960" width="16.109375" style="139"/>
    <col min="8961" max="8961" width="8.6640625" style="139" customWidth="1"/>
    <col min="8962" max="8962" width="4.6640625" style="139" customWidth="1"/>
    <col min="8963" max="8963" width="36.44140625" style="139" customWidth="1"/>
    <col min="8964" max="8964" width="3.6640625" style="139" customWidth="1"/>
    <col min="8965" max="8965" width="17" style="139" customWidth="1"/>
    <col min="8966" max="8966" width="19.5546875" style="139" customWidth="1"/>
    <col min="8967" max="8967" width="27.21875" style="139" customWidth="1"/>
    <col min="8968" max="8973" width="0" style="139" hidden="1" customWidth="1"/>
    <col min="8974" max="9216" width="16.109375" style="139"/>
    <col min="9217" max="9217" width="8.6640625" style="139" customWidth="1"/>
    <col min="9218" max="9218" width="4.6640625" style="139" customWidth="1"/>
    <col min="9219" max="9219" width="36.44140625" style="139" customWidth="1"/>
    <col min="9220" max="9220" width="3.6640625" style="139" customWidth="1"/>
    <col min="9221" max="9221" width="17" style="139" customWidth="1"/>
    <col min="9222" max="9222" width="19.5546875" style="139" customWidth="1"/>
    <col min="9223" max="9223" width="27.21875" style="139" customWidth="1"/>
    <col min="9224" max="9229" width="0" style="139" hidden="1" customWidth="1"/>
    <col min="9230" max="9472" width="16.109375" style="139"/>
    <col min="9473" max="9473" width="8.6640625" style="139" customWidth="1"/>
    <col min="9474" max="9474" width="4.6640625" style="139" customWidth="1"/>
    <col min="9475" max="9475" width="36.44140625" style="139" customWidth="1"/>
    <col min="9476" max="9476" width="3.6640625" style="139" customWidth="1"/>
    <col min="9477" max="9477" width="17" style="139" customWidth="1"/>
    <col min="9478" max="9478" width="19.5546875" style="139" customWidth="1"/>
    <col min="9479" max="9479" width="27.21875" style="139" customWidth="1"/>
    <col min="9480" max="9485" width="0" style="139" hidden="1" customWidth="1"/>
    <col min="9486" max="9728" width="16.109375" style="139"/>
    <col min="9729" max="9729" width="8.6640625" style="139" customWidth="1"/>
    <col min="9730" max="9730" width="4.6640625" style="139" customWidth="1"/>
    <col min="9731" max="9731" width="36.44140625" style="139" customWidth="1"/>
    <col min="9732" max="9732" width="3.6640625" style="139" customWidth="1"/>
    <col min="9733" max="9733" width="17" style="139" customWidth="1"/>
    <col min="9734" max="9734" width="19.5546875" style="139" customWidth="1"/>
    <col min="9735" max="9735" width="27.21875" style="139" customWidth="1"/>
    <col min="9736" max="9741" width="0" style="139" hidden="1" customWidth="1"/>
    <col min="9742" max="9984" width="16.109375" style="139"/>
    <col min="9985" max="9985" width="8.6640625" style="139" customWidth="1"/>
    <col min="9986" max="9986" width="4.6640625" style="139" customWidth="1"/>
    <col min="9987" max="9987" width="36.44140625" style="139" customWidth="1"/>
    <col min="9988" max="9988" width="3.6640625" style="139" customWidth="1"/>
    <col min="9989" max="9989" width="17" style="139" customWidth="1"/>
    <col min="9990" max="9990" width="19.5546875" style="139" customWidth="1"/>
    <col min="9991" max="9991" width="27.21875" style="139" customWidth="1"/>
    <col min="9992" max="9997" width="0" style="139" hidden="1" customWidth="1"/>
    <col min="9998" max="10240" width="16.109375" style="139"/>
    <col min="10241" max="10241" width="8.6640625" style="139" customWidth="1"/>
    <col min="10242" max="10242" width="4.6640625" style="139" customWidth="1"/>
    <col min="10243" max="10243" width="36.44140625" style="139" customWidth="1"/>
    <col min="10244" max="10244" width="3.6640625" style="139" customWidth="1"/>
    <col min="10245" max="10245" width="17" style="139" customWidth="1"/>
    <col min="10246" max="10246" width="19.5546875" style="139" customWidth="1"/>
    <col min="10247" max="10247" width="27.21875" style="139" customWidth="1"/>
    <col min="10248" max="10253" width="0" style="139" hidden="1" customWidth="1"/>
    <col min="10254" max="10496" width="16.109375" style="139"/>
    <col min="10497" max="10497" width="8.6640625" style="139" customWidth="1"/>
    <col min="10498" max="10498" width="4.6640625" style="139" customWidth="1"/>
    <col min="10499" max="10499" width="36.44140625" style="139" customWidth="1"/>
    <col min="10500" max="10500" width="3.6640625" style="139" customWidth="1"/>
    <col min="10501" max="10501" width="17" style="139" customWidth="1"/>
    <col min="10502" max="10502" width="19.5546875" style="139" customWidth="1"/>
    <col min="10503" max="10503" width="27.21875" style="139" customWidth="1"/>
    <col min="10504" max="10509" width="0" style="139" hidden="1" customWidth="1"/>
    <col min="10510" max="10752" width="16.109375" style="139"/>
    <col min="10753" max="10753" width="8.6640625" style="139" customWidth="1"/>
    <col min="10754" max="10754" width="4.6640625" style="139" customWidth="1"/>
    <col min="10755" max="10755" width="36.44140625" style="139" customWidth="1"/>
    <col min="10756" max="10756" width="3.6640625" style="139" customWidth="1"/>
    <col min="10757" max="10757" width="17" style="139" customWidth="1"/>
    <col min="10758" max="10758" width="19.5546875" style="139" customWidth="1"/>
    <col min="10759" max="10759" width="27.21875" style="139" customWidth="1"/>
    <col min="10760" max="10765" width="0" style="139" hidden="1" customWidth="1"/>
    <col min="10766" max="11008" width="16.109375" style="139"/>
    <col min="11009" max="11009" width="8.6640625" style="139" customWidth="1"/>
    <col min="11010" max="11010" width="4.6640625" style="139" customWidth="1"/>
    <col min="11011" max="11011" width="36.44140625" style="139" customWidth="1"/>
    <col min="11012" max="11012" width="3.6640625" style="139" customWidth="1"/>
    <col min="11013" max="11013" width="17" style="139" customWidth="1"/>
    <col min="11014" max="11014" width="19.5546875" style="139" customWidth="1"/>
    <col min="11015" max="11015" width="27.21875" style="139" customWidth="1"/>
    <col min="11016" max="11021" width="0" style="139" hidden="1" customWidth="1"/>
    <col min="11022" max="11264" width="16.109375" style="139"/>
    <col min="11265" max="11265" width="8.6640625" style="139" customWidth="1"/>
    <col min="11266" max="11266" width="4.6640625" style="139" customWidth="1"/>
    <col min="11267" max="11267" width="36.44140625" style="139" customWidth="1"/>
    <col min="11268" max="11268" width="3.6640625" style="139" customWidth="1"/>
    <col min="11269" max="11269" width="17" style="139" customWidth="1"/>
    <col min="11270" max="11270" width="19.5546875" style="139" customWidth="1"/>
    <col min="11271" max="11271" width="27.21875" style="139" customWidth="1"/>
    <col min="11272" max="11277" width="0" style="139" hidden="1" customWidth="1"/>
    <col min="11278" max="11520" width="16.109375" style="139"/>
    <col min="11521" max="11521" width="8.6640625" style="139" customWidth="1"/>
    <col min="11522" max="11522" width="4.6640625" style="139" customWidth="1"/>
    <col min="11523" max="11523" width="36.44140625" style="139" customWidth="1"/>
    <col min="11524" max="11524" width="3.6640625" style="139" customWidth="1"/>
    <col min="11525" max="11525" width="17" style="139" customWidth="1"/>
    <col min="11526" max="11526" width="19.5546875" style="139" customWidth="1"/>
    <col min="11527" max="11527" width="27.21875" style="139" customWidth="1"/>
    <col min="11528" max="11533" width="0" style="139" hidden="1" customWidth="1"/>
    <col min="11534" max="11776" width="16.109375" style="139"/>
    <col min="11777" max="11777" width="8.6640625" style="139" customWidth="1"/>
    <col min="11778" max="11778" width="4.6640625" style="139" customWidth="1"/>
    <col min="11779" max="11779" width="36.44140625" style="139" customWidth="1"/>
    <col min="11780" max="11780" width="3.6640625" style="139" customWidth="1"/>
    <col min="11781" max="11781" width="17" style="139" customWidth="1"/>
    <col min="11782" max="11782" width="19.5546875" style="139" customWidth="1"/>
    <col min="11783" max="11783" width="27.21875" style="139" customWidth="1"/>
    <col min="11784" max="11789" width="0" style="139" hidden="1" customWidth="1"/>
    <col min="11790" max="12032" width="16.109375" style="139"/>
    <col min="12033" max="12033" width="8.6640625" style="139" customWidth="1"/>
    <col min="12034" max="12034" width="4.6640625" style="139" customWidth="1"/>
    <col min="12035" max="12035" width="36.44140625" style="139" customWidth="1"/>
    <col min="12036" max="12036" width="3.6640625" style="139" customWidth="1"/>
    <col min="12037" max="12037" width="17" style="139" customWidth="1"/>
    <col min="12038" max="12038" width="19.5546875" style="139" customWidth="1"/>
    <col min="12039" max="12039" width="27.21875" style="139" customWidth="1"/>
    <col min="12040" max="12045" width="0" style="139" hidden="1" customWidth="1"/>
    <col min="12046" max="12288" width="16.109375" style="139"/>
    <col min="12289" max="12289" width="8.6640625" style="139" customWidth="1"/>
    <col min="12290" max="12290" width="4.6640625" style="139" customWidth="1"/>
    <col min="12291" max="12291" width="36.44140625" style="139" customWidth="1"/>
    <col min="12292" max="12292" width="3.6640625" style="139" customWidth="1"/>
    <col min="12293" max="12293" width="17" style="139" customWidth="1"/>
    <col min="12294" max="12294" width="19.5546875" style="139" customWidth="1"/>
    <col min="12295" max="12295" width="27.21875" style="139" customWidth="1"/>
    <col min="12296" max="12301" width="0" style="139" hidden="1" customWidth="1"/>
    <col min="12302" max="12544" width="16.109375" style="139"/>
    <col min="12545" max="12545" width="8.6640625" style="139" customWidth="1"/>
    <col min="12546" max="12546" width="4.6640625" style="139" customWidth="1"/>
    <col min="12547" max="12547" width="36.44140625" style="139" customWidth="1"/>
    <col min="12548" max="12548" width="3.6640625" style="139" customWidth="1"/>
    <col min="12549" max="12549" width="17" style="139" customWidth="1"/>
    <col min="12550" max="12550" width="19.5546875" style="139" customWidth="1"/>
    <col min="12551" max="12551" width="27.21875" style="139" customWidth="1"/>
    <col min="12552" max="12557" width="0" style="139" hidden="1" customWidth="1"/>
    <col min="12558" max="12800" width="16.109375" style="139"/>
    <col min="12801" max="12801" width="8.6640625" style="139" customWidth="1"/>
    <col min="12802" max="12802" width="4.6640625" style="139" customWidth="1"/>
    <col min="12803" max="12803" width="36.44140625" style="139" customWidth="1"/>
    <col min="12804" max="12804" width="3.6640625" style="139" customWidth="1"/>
    <col min="12805" max="12805" width="17" style="139" customWidth="1"/>
    <col min="12806" max="12806" width="19.5546875" style="139" customWidth="1"/>
    <col min="12807" max="12807" width="27.21875" style="139" customWidth="1"/>
    <col min="12808" max="12813" width="0" style="139" hidden="1" customWidth="1"/>
    <col min="12814" max="13056" width="16.109375" style="139"/>
    <col min="13057" max="13057" width="8.6640625" style="139" customWidth="1"/>
    <col min="13058" max="13058" width="4.6640625" style="139" customWidth="1"/>
    <col min="13059" max="13059" width="36.44140625" style="139" customWidth="1"/>
    <col min="13060" max="13060" width="3.6640625" style="139" customWidth="1"/>
    <col min="13061" max="13061" width="17" style="139" customWidth="1"/>
    <col min="13062" max="13062" width="19.5546875" style="139" customWidth="1"/>
    <col min="13063" max="13063" width="27.21875" style="139" customWidth="1"/>
    <col min="13064" max="13069" width="0" style="139" hidden="1" customWidth="1"/>
    <col min="13070" max="13312" width="16.109375" style="139"/>
    <col min="13313" max="13313" width="8.6640625" style="139" customWidth="1"/>
    <col min="13314" max="13314" width="4.6640625" style="139" customWidth="1"/>
    <col min="13315" max="13315" width="36.44140625" style="139" customWidth="1"/>
    <col min="13316" max="13316" width="3.6640625" style="139" customWidth="1"/>
    <col min="13317" max="13317" width="17" style="139" customWidth="1"/>
    <col min="13318" max="13318" width="19.5546875" style="139" customWidth="1"/>
    <col min="13319" max="13319" width="27.21875" style="139" customWidth="1"/>
    <col min="13320" max="13325" width="0" style="139" hidden="1" customWidth="1"/>
    <col min="13326" max="13568" width="16.109375" style="139"/>
    <col min="13569" max="13569" width="8.6640625" style="139" customWidth="1"/>
    <col min="13570" max="13570" width="4.6640625" style="139" customWidth="1"/>
    <col min="13571" max="13571" width="36.44140625" style="139" customWidth="1"/>
    <col min="13572" max="13572" width="3.6640625" style="139" customWidth="1"/>
    <col min="13573" max="13573" width="17" style="139" customWidth="1"/>
    <col min="13574" max="13574" width="19.5546875" style="139" customWidth="1"/>
    <col min="13575" max="13575" width="27.21875" style="139" customWidth="1"/>
    <col min="13576" max="13581" width="0" style="139" hidden="1" customWidth="1"/>
    <col min="13582" max="13824" width="16.109375" style="139"/>
    <col min="13825" max="13825" width="8.6640625" style="139" customWidth="1"/>
    <col min="13826" max="13826" width="4.6640625" style="139" customWidth="1"/>
    <col min="13827" max="13827" width="36.44140625" style="139" customWidth="1"/>
    <col min="13828" max="13828" width="3.6640625" style="139" customWidth="1"/>
    <col min="13829" max="13829" width="17" style="139" customWidth="1"/>
    <col min="13830" max="13830" width="19.5546875" style="139" customWidth="1"/>
    <col min="13831" max="13831" width="27.21875" style="139" customWidth="1"/>
    <col min="13832" max="13837" width="0" style="139" hidden="1" customWidth="1"/>
    <col min="13838" max="14080" width="16.109375" style="139"/>
    <col min="14081" max="14081" width="8.6640625" style="139" customWidth="1"/>
    <col min="14082" max="14082" width="4.6640625" style="139" customWidth="1"/>
    <col min="14083" max="14083" width="36.44140625" style="139" customWidth="1"/>
    <col min="14084" max="14084" width="3.6640625" style="139" customWidth="1"/>
    <col min="14085" max="14085" width="17" style="139" customWidth="1"/>
    <col min="14086" max="14086" width="19.5546875" style="139" customWidth="1"/>
    <col min="14087" max="14087" width="27.21875" style="139" customWidth="1"/>
    <col min="14088" max="14093" width="0" style="139" hidden="1" customWidth="1"/>
    <col min="14094" max="14336" width="16.109375" style="139"/>
    <col min="14337" max="14337" width="8.6640625" style="139" customWidth="1"/>
    <col min="14338" max="14338" width="4.6640625" style="139" customWidth="1"/>
    <col min="14339" max="14339" width="36.44140625" style="139" customWidth="1"/>
    <col min="14340" max="14340" width="3.6640625" style="139" customWidth="1"/>
    <col min="14341" max="14341" width="17" style="139" customWidth="1"/>
    <col min="14342" max="14342" width="19.5546875" style="139" customWidth="1"/>
    <col min="14343" max="14343" width="27.21875" style="139" customWidth="1"/>
    <col min="14344" max="14349" width="0" style="139" hidden="1" customWidth="1"/>
    <col min="14350" max="14592" width="16.109375" style="139"/>
    <col min="14593" max="14593" width="8.6640625" style="139" customWidth="1"/>
    <col min="14594" max="14594" width="4.6640625" style="139" customWidth="1"/>
    <col min="14595" max="14595" width="36.44140625" style="139" customWidth="1"/>
    <col min="14596" max="14596" width="3.6640625" style="139" customWidth="1"/>
    <col min="14597" max="14597" width="17" style="139" customWidth="1"/>
    <col min="14598" max="14598" width="19.5546875" style="139" customWidth="1"/>
    <col min="14599" max="14599" width="27.21875" style="139" customWidth="1"/>
    <col min="14600" max="14605" width="0" style="139" hidden="1" customWidth="1"/>
    <col min="14606" max="14848" width="16.109375" style="139"/>
    <col min="14849" max="14849" width="8.6640625" style="139" customWidth="1"/>
    <col min="14850" max="14850" width="4.6640625" style="139" customWidth="1"/>
    <col min="14851" max="14851" width="36.44140625" style="139" customWidth="1"/>
    <col min="14852" max="14852" width="3.6640625" style="139" customWidth="1"/>
    <col min="14853" max="14853" width="17" style="139" customWidth="1"/>
    <col min="14854" max="14854" width="19.5546875" style="139" customWidth="1"/>
    <col min="14855" max="14855" width="27.21875" style="139" customWidth="1"/>
    <col min="14856" max="14861" width="0" style="139" hidden="1" customWidth="1"/>
    <col min="14862" max="15104" width="16.109375" style="139"/>
    <col min="15105" max="15105" width="8.6640625" style="139" customWidth="1"/>
    <col min="15106" max="15106" width="4.6640625" style="139" customWidth="1"/>
    <col min="15107" max="15107" width="36.44140625" style="139" customWidth="1"/>
    <col min="15108" max="15108" width="3.6640625" style="139" customWidth="1"/>
    <col min="15109" max="15109" width="17" style="139" customWidth="1"/>
    <col min="15110" max="15110" width="19.5546875" style="139" customWidth="1"/>
    <col min="15111" max="15111" width="27.21875" style="139" customWidth="1"/>
    <col min="15112" max="15117" width="0" style="139" hidden="1" customWidth="1"/>
    <col min="15118" max="15360" width="16.109375" style="139"/>
    <col min="15361" max="15361" width="8.6640625" style="139" customWidth="1"/>
    <col min="15362" max="15362" width="4.6640625" style="139" customWidth="1"/>
    <col min="15363" max="15363" width="36.44140625" style="139" customWidth="1"/>
    <col min="15364" max="15364" width="3.6640625" style="139" customWidth="1"/>
    <col min="15365" max="15365" width="17" style="139" customWidth="1"/>
    <col min="15366" max="15366" width="19.5546875" style="139" customWidth="1"/>
    <col min="15367" max="15367" width="27.21875" style="139" customWidth="1"/>
    <col min="15368" max="15373" width="0" style="139" hidden="1" customWidth="1"/>
    <col min="15374" max="15616" width="16.109375" style="139"/>
    <col min="15617" max="15617" width="8.6640625" style="139" customWidth="1"/>
    <col min="15618" max="15618" width="4.6640625" style="139" customWidth="1"/>
    <col min="15619" max="15619" width="36.44140625" style="139" customWidth="1"/>
    <col min="15620" max="15620" width="3.6640625" style="139" customWidth="1"/>
    <col min="15621" max="15621" width="17" style="139" customWidth="1"/>
    <col min="15622" max="15622" width="19.5546875" style="139" customWidth="1"/>
    <col min="15623" max="15623" width="27.21875" style="139" customWidth="1"/>
    <col min="15624" max="15629" width="0" style="139" hidden="1" customWidth="1"/>
    <col min="15630" max="15872" width="16.109375" style="139"/>
    <col min="15873" max="15873" width="8.6640625" style="139" customWidth="1"/>
    <col min="15874" max="15874" width="4.6640625" style="139" customWidth="1"/>
    <col min="15875" max="15875" width="36.44140625" style="139" customWidth="1"/>
    <col min="15876" max="15876" width="3.6640625" style="139" customWidth="1"/>
    <col min="15877" max="15877" width="17" style="139" customWidth="1"/>
    <col min="15878" max="15878" width="19.5546875" style="139" customWidth="1"/>
    <col min="15879" max="15879" width="27.21875" style="139" customWidth="1"/>
    <col min="15880" max="15885" width="0" style="139" hidden="1" customWidth="1"/>
    <col min="15886" max="16128" width="16.109375" style="139"/>
    <col min="16129" max="16129" width="8.6640625" style="139" customWidth="1"/>
    <col min="16130" max="16130" width="4.6640625" style="139" customWidth="1"/>
    <col min="16131" max="16131" width="36.44140625" style="139" customWidth="1"/>
    <col min="16132" max="16132" width="3.6640625" style="139" customWidth="1"/>
    <col min="16133" max="16133" width="17" style="139" customWidth="1"/>
    <col min="16134" max="16134" width="19.5546875" style="139" customWidth="1"/>
    <col min="16135" max="16135" width="27.21875" style="139" customWidth="1"/>
    <col min="16136" max="16141" width="0" style="139" hidden="1" customWidth="1"/>
    <col min="16142" max="16384" width="16.109375" style="139"/>
  </cols>
  <sheetData>
    <row r="1" spans="1:7">
      <c r="A1" s="474" t="s">
        <v>394</v>
      </c>
      <c r="B1" s="475"/>
      <c r="C1" s="476"/>
      <c r="D1" s="477" t="s">
        <v>1232</v>
      </c>
      <c r="E1" s="475"/>
      <c r="F1" s="477" t="s">
        <v>396</v>
      </c>
      <c r="G1" s="478" t="s">
        <v>397</v>
      </c>
    </row>
    <row r="2" spans="1:7">
      <c r="A2" s="1047" t="s">
        <v>4729</v>
      </c>
      <c r="B2" s="138"/>
      <c r="C2" s="479"/>
      <c r="D2" s="480" t="s">
        <v>4428</v>
      </c>
      <c r="E2" s="138"/>
      <c r="F2" s="480" t="s">
        <v>2432</v>
      </c>
      <c r="G2" s="481"/>
    </row>
    <row r="3" spans="1:7" ht="15" customHeight="1">
      <c r="A3" s="482"/>
      <c r="B3" s="483"/>
      <c r="C3" s="484"/>
      <c r="D3" s="485" t="s">
        <v>1315</v>
      </c>
      <c r="E3" s="483"/>
      <c r="F3" s="1967" t="s">
        <v>4855</v>
      </c>
      <c r="G3" s="986" t="s">
        <v>4567</v>
      </c>
    </row>
    <row r="4" spans="1:7" ht="15" customHeight="1">
      <c r="A4" s="486" t="s">
        <v>1470</v>
      </c>
      <c r="B4" s="487"/>
      <c r="C4" s="487"/>
      <c r="D4" s="487"/>
      <c r="E4" s="487"/>
      <c r="F4" s="487"/>
      <c r="G4" s="488"/>
    </row>
    <row r="5" spans="1:7">
      <c r="A5" s="3341" t="s">
        <v>3469</v>
      </c>
      <c r="B5" s="3342"/>
      <c r="C5" s="3342"/>
      <c r="D5" s="3342"/>
      <c r="E5" s="3342"/>
      <c r="F5" s="3342" t="s">
        <v>3470</v>
      </c>
      <c r="G5" s="3343"/>
    </row>
    <row r="6" spans="1:7">
      <c r="A6" s="3344" t="s">
        <v>1471</v>
      </c>
      <c r="B6" s="3345"/>
      <c r="C6" s="3345"/>
      <c r="D6" s="3345"/>
      <c r="E6" s="3345"/>
      <c r="F6" s="3345" t="s">
        <v>2758</v>
      </c>
      <c r="G6" s="3346"/>
    </row>
    <row r="7" spans="1:7">
      <c r="A7" s="3344" t="s">
        <v>1871</v>
      </c>
      <c r="B7" s="3345"/>
      <c r="C7" s="3345"/>
      <c r="D7" s="3345"/>
      <c r="E7" s="3345"/>
      <c r="F7" s="3345" t="s">
        <v>1872</v>
      </c>
      <c r="G7" s="3346"/>
    </row>
    <row r="8" spans="1:7">
      <c r="A8" s="3344" t="s">
        <v>3754</v>
      </c>
      <c r="B8" s="3345"/>
      <c r="C8" s="3345"/>
      <c r="D8" s="3345"/>
      <c r="E8" s="3345"/>
      <c r="F8" s="3345" t="s">
        <v>3755</v>
      </c>
      <c r="G8" s="3346"/>
    </row>
    <row r="9" spans="1:7">
      <c r="A9" s="3344" t="s">
        <v>3756</v>
      </c>
      <c r="B9" s="3345"/>
      <c r="C9" s="3345"/>
      <c r="D9" s="3345"/>
      <c r="E9" s="3345"/>
      <c r="F9" s="3345" t="s">
        <v>3471</v>
      </c>
      <c r="G9" s="3346"/>
    </row>
    <row r="10" spans="1:7">
      <c r="A10" s="3344" t="s">
        <v>3757</v>
      </c>
      <c r="B10" s="3345"/>
      <c r="C10" s="3345"/>
      <c r="D10" s="3345"/>
      <c r="E10" s="3345"/>
      <c r="F10" s="3345" t="s">
        <v>2418</v>
      </c>
      <c r="G10" s="3346"/>
    </row>
    <row r="11" spans="1:7">
      <c r="A11" s="3344" t="s">
        <v>2419</v>
      </c>
      <c r="B11" s="3345"/>
      <c r="C11" s="3345"/>
      <c r="D11" s="3345"/>
      <c r="E11" s="3345"/>
      <c r="F11" s="3345" t="s">
        <v>2420</v>
      </c>
      <c r="G11" s="3346"/>
    </row>
    <row r="12" spans="1:7" ht="15.6" customHeight="1">
      <c r="A12" s="3347" t="s">
        <v>3609</v>
      </c>
      <c r="B12" s="3348"/>
      <c r="C12" s="3348"/>
      <c r="D12" s="3348"/>
      <c r="E12" s="489"/>
      <c r="F12" s="3348" t="s">
        <v>3610</v>
      </c>
      <c r="G12" s="3349"/>
    </row>
    <row r="13" spans="1:7" ht="17.45" customHeight="1">
      <c r="A13" s="3350" t="s">
        <v>3611</v>
      </c>
      <c r="B13" s="3351"/>
      <c r="C13" s="3351"/>
      <c r="D13" s="3351"/>
      <c r="E13" s="3351"/>
      <c r="F13" s="3351"/>
      <c r="G13" s="3352"/>
    </row>
    <row r="14" spans="1:7">
      <c r="A14" s="2981"/>
      <c r="B14" s="138"/>
      <c r="C14" s="138"/>
      <c r="D14" s="138"/>
      <c r="E14" s="138"/>
      <c r="F14" s="138"/>
      <c r="G14" s="472"/>
    </row>
    <row r="15" spans="1:7" ht="15.75">
      <c r="A15" s="2982"/>
      <c r="B15" s="2852" t="s">
        <v>4432</v>
      </c>
      <c r="C15" s="3049"/>
      <c r="D15" s="141"/>
      <c r="E15" s="141"/>
      <c r="F15" s="141"/>
      <c r="G15" s="473"/>
    </row>
    <row r="16" spans="1:7" ht="15.75">
      <c r="A16" s="2982"/>
      <c r="B16" s="3049"/>
      <c r="C16" s="3050" t="s">
        <v>4433</v>
      </c>
      <c r="D16" s="141"/>
      <c r="E16" s="141"/>
      <c r="F16" s="141"/>
      <c r="G16" s="473"/>
    </row>
    <row r="17" spans="1:7" ht="15.75">
      <c r="A17" s="2982"/>
      <c r="B17" s="142"/>
      <c r="C17" s="140"/>
      <c r="D17" s="141"/>
      <c r="E17" s="141"/>
      <c r="F17" s="141"/>
      <c r="G17" s="473"/>
    </row>
    <row r="18" spans="1:7" s="83" customFormat="1" ht="15.75">
      <c r="A18" s="2983"/>
      <c r="B18" s="2857" t="s">
        <v>4597</v>
      </c>
      <c r="C18" s="2853"/>
      <c r="D18" s="2854"/>
      <c r="E18" s="2854"/>
      <c r="F18" s="2854"/>
      <c r="G18" s="473"/>
    </row>
    <row r="19" spans="1:7" s="83" customFormat="1" ht="15.75">
      <c r="A19" s="2983"/>
      <c r="B19" s="142"/>
      <c r="C19" s="1089" t="s">
        <v>4598</v>
      </c>
      <c r="D19" s="2855"/>
      <c r="E19" s="2855"/>
      <c r="F19" s="2855"/>
      <c r="G19" s="473"/>
    </row>
    <row r="20" spans="1:7" s="83" customFormat="1" ht="15.75">
      <c r="A20" s="2983"/>
      <c r="B20" s="142"/>
      <c r="C20" s="1089" t="s">
        <v>4599</v>
      </c>
      <c r="D20" s="2855"/>
      <c r="E20" s="2855"/>
      <c r="F20" s="2855"/>
      <c r="G20" s="473"/>
    </row>
    <row r="21" spans="1:7" s="83" customFormat="1" ht="15.75">
      <c r="A21" s="2983"/>
      <c r="B21" s="142"/>
      <c r="C21" s="1089" t="s">
        <v>4600</v>
      </c>
      <c r="D21" s="2855"/>
      <c r="E21" s="2855"/>
      <c r="F21" s="2855"/>
      <c r="G21" s="473"/>
    </row>
    <row r="22" spans="1:7" s="83" customFormat="1" ht="15.75">
      <c r="A22" s="2983"/>
      <c r="B22" s="2857" t="s">
        <v>4601</v>
      </c>
      <c r="C22" s="1089"/>
      <c r="D22" s="1089"/>
      <c r="E22" s="1089"/>
      <c r="F22" s="1089"/>
      <c r="G22" s="2856"/>
    </row>
    <row r="23" spans="1:7" s="83" customFormat="1">
      <c r="A23" s="2983"/>
      <c r="C23" s="1089" t="s">
        <v>4767</v>
      </c>
      <c r="D23" s="1089"/>
      <c r="E23" s="1089"/>
      <c r="F23" s="1089"/>
      <c r="G23" s="2856"/>
    </row>
    <row r="24" spans="1:7" s="83" customFormat="1" ht="15.75">
      <c r="A24" s="2983"/>
      <c r="B24" s="2857" t="s">
        <v>4602</v>
      </c>
      <c r="C24" s="1089"/>
      <c r="D24" s="1089"/>
      <c r="E24" s="1089"/>
      <c r="F24" s="1089"/>
      <c r="G24" s="2856"/>
    </row>
    <row r="25" spans="1:7" s="83" customFormat="1">
      <c r="A25" s="2983"/>
      <c r="C25" s="1089" t="s">
        <v>4603</v>
      </c>
      <c r="D25" s="1089"/>
      <c r="E25" s="1089"/>
      <c r="F25" s="1089"/>
      <c r="G25" s="2856"/>
    </row>
    <row r="26" spans="1:7" s="83" customFormat="1">
      <c r="A26" s="2983"/>
      <c r="B26" s="1089"/>
      <c r="C26" s="1089" t="s">
        <v>4434</v>
      </c>
      <c r="D26" s="1089"/>
      <c r="E26" s="1089"/>
      <c r="F26" s="1089"/>
      <c r="G26" s="2856"/>
    </row>
    <row r="27" spans="1:7" s="83" customFormat="1" ht="15.75">
      <c r="A27" s="2983"/>
      <c r="B27" s="2857" t="s">
        <v>4604</v>
      </c>
      <c r="D27" s="1089"/>
      <c r="E27" s="1089"/>
      <c r="F27" s="1089"/>
      <c r="G27" s="2856"/>
    </row>
    <row r="28" spans="1:7" s="83" customFormat="1">
      <c r="A28" s="2983"/>
      <c r="B28" s="1089"/>
      <c r="C28" s="1089" t="s">
        <v>4435</v>
      </c>
      <c r="D28" s="1089"/>
      <c r="E28" s="1089"/>
      <c r="F28" s="1089"/>
      <c r="G28" s="2856"/>
    </row>
    <row r="29" spans="1:7" s="83" customFormat="1">
      <c r="A29" s="2983"/>
      <c r="B29" s="1089"/>
      <c r="C29" s="1089" t="s">
        <v>4436</v>
      </c>
      <c r="D29" s="1089"/>
      <c r="E29" s="1089"/>
      <c r="F29" s="1089"/>
      <c r="G29" s="2856"/>
    </row>
    <row r="30" spans="1:7" s="83" customFormat="1" ht="15.75">
      <c r="A30" s="2983"/>
      <c r="B30" s="2857" t="s">
        <v>3073</v>
      </c>
      <c r="C30" s="1089"/>
      <c r="D30" s="1089"/>
      <c r="E30" s="1089"/>
      <c r="F30" s="1089"/>
      <c r="G30" s="2856"/>
    </row>
    <row r="31" spans="1:7" s="83" customFormat="1">
      <c r="A31" s="2983"/>
      <c r="C31" s="1089" t="s">
        <v>4437</v>
      </c>
      <c r="D31" s="1089"/>
      <c r="E31" s="1089"/>
      <c r="F31" s="1089"/>
      <c r="G31" s="2856"/>
    </row>
    <row r="32" spans="1:7" s="83" customFormat="1" ht="15.75">
      <c r="A32" s="2983"/>
      <c r="B32" s="2857" t="s">
        <v>4605</v>
      </c>
      <c r="D32" s="1089"/>
      <c r="E32" s="1089"/>
      <c r="F32" s="1089"/>
      <c r="G32" s="2856"/>
    </row>
    <row r="33" spans="1:13" s="83" customFormat="1">
      <c r="A33" s="2983"/>
      <c r="B33" s="1089"/>
      <c r="C33" s="1089" t="s">
        <v>4766</v>
      </c>
      <c r="D33" s="1089"/>
      <c r="E33" s="1089"/>
      <c r="F33" s="1089"/>
      <c r="G33" s="2856"/>
    </row>
    <row r="34" spans="1:13" s="83" customFormat="1" ht="15.75">
      <c r="A34" s="2983"/>
      <c r="B34" s="2857" t="s">
        <v>4606</v>
      </c>
      <c r="C34" s="1089"/>
      <c r="D34" s="1089"/>
      <c r="E34" s="1089"/>
      <c r="F34" s="1089"/>
      <c r="G34" s="2856"/>
    </row>
    <row r="35" spans="1:13" s="83" customFormat="1">
      <c r="A35" s="2983"/>
      <c r="C35" s="1089" t="s">
        <v>4438</v>
      </c>
      <c r="D35" s="1089"/>
      <c r="E35" s="1089"/>
      <c r="F35" s="1089"/>
      <c r="G35" s="2856"/>
    </row>
    <row r="36" spans="1:13" s="83" customFormat="1">
      <c r="A36" s="2983"/>
      <c r="B36" s="1089"/>
      <c r="C36" s="1089" t="s">
        <v>4607</v>
      </c>
      <c r="D36" s="1089"/>
      <c r="E36" s="1089"/>
      <c r="F36" s="1089"/>
      <c r="G36" s="2856"/>
    </row>
    <row r="37" spans="1:13" s="83" customFormat="1" ht="15.75">
      <c r="A37" s="2983"/>
      <c r="B37" s="2645" t="s">
        <v>4608</v>
      </c>
      <c r="C37" s="1089"/>
      <c r="D37" s="1089"/>
      <c r="E37" s="1089"/>
      <c r="F37" s="1089"/>
      <c r="G37" s="2856"/>
    </row>
    <row r="38" spans="1:13" s="83" customFormat="1">
      <c r="A38" s="2983"/>
      <c r="C38" s="82" t="s">
        <v>4609</v>
      </c>
      <c r="D38" s="1089"/>
      <c r="E38" s="1089"/>
      <c r="F38" s="1089"/>
      <c r="G38" s="2856"/>
      <c r="K38" s="82"/>
      <c r="L38" s="82"/>
      <c r="M38" s="2856"/>
    </row>
    <row r="39" spans="1:13" s="83" customFormat="1">
      <c r="A39" s="2983"/>
      <c r="B39" s="1089"/>
      <c r="C39" s="82" t="s">
        <v>4434</v>
      </c>
      <c r="D39" s="1089"/>
      <c r="E39" s="1089"/>
      <c r="F39" s="1089"/>
      <c r="G39" s="2856"/>
      <c r="K39" s="82"/>
      <c r="L39" s="82"/>
      <c r="M39" s="2856"/>
    </row>
    <row r="40" spans="1:13" s="83" customFormat="1" ht="15.75">
      <c r="A40" s="2983"/>
      <c r="B40" s="2645" t="s">
        <v>4768</v>
      </c>
      <c r="C40" s="1089"/>
      <c r="D40" s="1089"/>
      <c r="E40" s="1089"/>
      <c r="F40" s="1089"/>
      <c r="G40" s="2856"/>
      <c r="H40" s="82"/>
      <c r="I40" s="82"/>
      <c r="J40" s="82"/>
      <c r="K40" s="82"/>
      <c r="L40" s="82"/>
      <c r="M40" s="2856"/>
    </row>
    <row r="41" spans="1:13" s="83" customFormat="1">
      <c r="A41" s="2983"/>
      <c r="B41" s="1089"/>
      <c r="C41" s="1089" t="s">
        <v>4562</v>
      </c>
      <c r="D41" s="1089"/>
      <c r="E41" s="1089"/>
      <c r="F41" s="1089"/>
      <c r="G41" s="2856"/>
      <c r="L41" s="82"/>
      <c r="M41" s="2856"/>
    </row>
    <row r="42" spans="1:13" s="83" customFormat="1">
      <c r="A42" s="2983"/>
      <c r="B42" s="1089"/>
      <c r="C42" s="1089" t="s">
        <v>4563</v>
      </c>
      <c r="D42" s="1089"/>
      <c r="E42" s="1089"/>
      <c r="F42" s="1089"/>
      <c r="G42" s="2856"/>
      <c r="L42" s="82"/>
      <c r="M42" s="2856"/>
    </row>
    <row r="43" spans="1:13" s="83" customFormat="1">
      <c r="A43" s="2983"/>
      <c r="B43" s="1089"/>
      <c r="C43" s="1089" t="s">
        <v>4564</v>
      </c>
      <c r="D43" s="1089"/>
      <c r="E43" s="1089"/>
      <c r="F43" s="1089"/>
      <c r="G43" s="2856"/>
      <c r="L43" s="82"/>
      <c r="M43" s="2856"/>
    </row>
    <row r="44" spans="1:13" s="83" customFormat="1">
      <c r="A44" s="2983"/>
      <c r="B44" s="1089"/>
      <c r="C44" s="1089" t="s">
        <v>4565</v>
      </c>
      <c r="D44" s="1089"/>
      <c r="E44" s="1089"/>
      <c r="F44" s="1089"/>
      <c r="G44" s="2856"/>
      <c r="L44" s="82"/>
      <c r="M44" s="2856"/>
    </row>
    <row r="45" spans="1:13" s="83" customFormat="1" ht="15.75">
      <c r="A45" s="2983"/>
      <c r="B45" s="2645" t="s">
        <v>4769</v>
      </c>
      <c r="C45" s="1089"/>
      <c r="D45" s="1089"/>
      <c r="E45" s="1089"/>
      <c r="F45" s="1089"/>
      <c r="G45" s="2856"/>
      <c r="L45" s="82"/>
      <c r="M45" s="2856"/>
    </row>
    <row r="46" spans="1:13" s="6" customFormat="1" ht="15.75">
      <c r="A46" s="2984"/>
      <c r="B46" s="1089"/>
      <c r="C46" s="6" t="s">
        <v>4770</v>
      </c>
      <c r="D46" s="1089"/>
      <c r="E46" s="1089"/>
      <c r="F46" s="1089"/>
      <c r="G46" s="2856"/>
      <c r="H46" s="40"/>
      <c r="I46" s="7"/>
      <c r="J46" s="7"/>
      <c r="K46" s="7"/>
      <c r="L46" s="7"/>
      <c r="M46" s="2858"/>
    </row>
    <row r="47" spans="1:13" s="6" customFormat="1">
      <c r="A47" s="2984"/>
      <c r="B47" s="1089"/>
      <c r="C47" s="6" t="s">
        <v>4771</v>
      </c>
      <c r="D47" s="1089"/>
      <c r="E47" s="1089"/>
      <c r="F47" s="1089"/>
      <c r="G47" s="2856"/>
      <c r="H47" s="7"/>
      <c r="I47" s="7"/>
      <c r="J47" s="7"/>
      <c r="K47" s="7"/>
      <c r="L47" s="7"/>
      <c r="M47" s="2858"/>
    </row>
    <row r="48" spans="1:13" s="6" customFormat="1">
      <c r="A48" s="2984"/>
      <c r="B48" s="1089"/>
      <c r="C48" s="1089" t="s">
        <v>4772</v>
      </c>
      <c r="D48" s="1089"/>
      <c r="E48" s="1089"/>
      <c r="F48" s="1089"/>
      <c r="G48" s="2856"/>
      <c r="H48" s="7"/>
      <c r="I48" s="7"/>
      <c r="J48" s="7"/>
      <c r="K48" s="7"/>
      <c r="L48" s="7"/>
      <c r="M48" s="2858"/>
    </row>
    <row r="49" spans="1:15" s="6" customFormat="1" ht="15.75">
      <c r="A49" s="2984"/>
      <c r="B49" s="2645" t="s">
        <v>4773</v>
      </c>
      <c r="C49" s="2767"/>
      <c r="D49" s="82"/>
      <c r="E49" s="2767"/>
      <c r="F49" s="2767"/>
      <c r="G49" s="2856"/>
      <c r="H49" s="7"/>
      <c r="I49" s="7"/>
      <c r="J49" s="7"/>
      <c r="K49" s="7"/>
      <c r="L49" s="7"/>
      <c r="M49" s="2858"/>
    </row>
    <row r="50" spans="1:15" s="6" customFormat="1">
      <c r="A50" s="2984"/>
      <c r="C50" s="6" t="s">
        <v>4774</v>
      </c>
      <c r="D50" s="82"/>
      <c r="E50" s="3048"/>
      <c r="F50" s="3048"/>
      <c r="G50" s="2856"/>
      <c r="H50" s="7"/>
      <c r="I50" s="7"/>
      <c r="J50" s="7"/>
      <c r="K50" s="7"/>
      <c r="L50" s="7"/>
      <c r="M50" s="2858"/>
    </row>
    <row r="51" spans="1:15" s="6" customFormat="1">
      <c r="A51" s="2984"/>
      <c r="C51" s="6" t="s">
        <v>4775</v>
      </c>
      <c r="D51" s="82"/>
      <c r="E51" s="3048"/>
      <c r="F51" s="3048"/>
      <c r="G51" s="2856"/>
      <c r="H51" s="7"/>
      <c r="I51" s="7"/>
      <c r="J51" s="7"/>
      <c r="K51" s="7"/>
      <c r="L51" s="7"/>
      <c r="M51" s="2858"/>
    </row>
    <row r="52" spans="1:15" s="6" customFormat="1">
      <c r="A52" s="2984"/>
      <c r="C52" s="6" t="s">
        <v>4776</v>
      </c>
      <c r="D52" s="82"/>
      <c r="E52" s="3048"/>
      <c r="F52" s="3048"/>
      <c r="G52" s="2856"/>
      <c r="H52" s="7"/>
      <c r="I52" s="7"/>
      <c r="J52" s="7"/>
      <c r="K52" s="7"/>
      <c r="L52" s="7"/>
      <c r="M52" s="2858"/>
    </row>
    <row r="53" spans="1:15" s="6" customFormat="1">
      <c r="A53" s="2984"/>
      <c r="C53" s="82" t="s">
        <v>4777</v>
      </c>
      <c r="D53" s="82"/>
      <c r="E53" s="82"/>
      <c r="F53" s="82"/>
      <c r="G53" s="2856"/>
      <c r="H53" s="7"/>
      <c r="I53" s="7"/>
      <c r="J53" s="7"/>
      <c r="K53" s="7"/>
      <c r="L53" s="7"/>
      <c r="M53" s="2858"/>
    </row>
    <row r="54" spans="1:15" s="6" customFormat="1">
      <c r="A54" s="2984"/>
      <c r="C54" s="82" t="s">
        <v>4778</v>
      </c>
      <c r="D54" s="82"/>
      <c r="E54" s="82"/>
      <c r="F54" s="82"/>
      <c r="G54" s="2858"/>
      <c r="H54" s="7"/>
      <c r="I54" s="7"/>
      <c r="J54" s="7"/>
      <c r="K54" s="7"/>
      <c r="L54" s="7"/>
      <c r="M54" s="2858"/>
    </row>
    <row r="55" spans="1:15">
      <c r="A55" s="2985"/>
      <c r="B55" s="483"/>
      <c r="C55" s="483"/>
      <c r="D55" s="483"/>
      <c r="E55" s="483"/>
      <c r="F55" s="483"/>
      <c r="G55" s="490"/>
      <c r="H55" s="483"/>
      <c r="I55" s="483"/>
      <c r="J55" s="483"/>
      <c r="K55" s="483"/>
      <c r="L55" s="483"/>
      <c r="M55" s="490"/>
    </row>
    <row r="56" spans="1:15">
      <c r="A56" s="2986" t="s">
        <v>3612</v>
      </c>
      <c r="B56" s="487"/>
      <c r="C56" s="487"/>
      <c r="D56" s="487"/>
      <c r="E56" s="487"/>
      <c r="F56" s="487"/>
      <c r="G56" s="488"/>
    </row>
    <row r="57" spans="1:15">
      <c r="A57" s="137" t="s">
        <v>3613</v>
      </c>
      <c r="B57" s="138"/>
      <c r="C57" s="138"/>
      <c r="D57" s="138"/>
      <c r="E57" s="138"/>
      <c r="F57" s="138"/>
      <c r="G57" s="472"/>
      <c r="O57" s="492"/>
    </row>
    <row r="58" spans="1:15">
      <c r="A58" s="137" t="s">
        <v>2736</v>
      </c>
      <c r="B58" s="138"/>
      <c r="C58" s="138"/>
      <c r="D58" s="138"/>
      <c r="E58" s="138"/>
      <c r="F58" s="138"/>
      <c r="G58" s="472"/>
      <c r="H58" s="492"/>
      <c r="O58" s="492"/>
    </row>
    <row r="59" spans="1:15">
      <c r="A59" s="146" t="s">
        <v>4439</v>
      </c>
      <c r="B59" s="147"/>
      <c r="C59" s="147"/>
      <c r="D59" s="147"/>
      <c r="E59" s="147"/>
      <c r="F59" s="147"/>
      <c r="G59" s="285"/>
      <c r="H59" s="492"/>
      <c r="O59" s="492"/>
    </row>
    <row r="60" spans="1:15">
      <c r="A60" s="137"/>
      <c r="B60" s="1549"/>
      <c r="C60" s="1549"/>
      <c r="D60" s="1549"/>
      <c r="E60" s="1549"/>
      <c r="F60" s="2859" t="s">
        <v>1998</v>
      </c>
      <c r="G60" s="1099" t="s">
        <v>1999</v>
      </c>
      <c r="H60" s="492"/>
      <c r="O60" s="492"/>
    </row>
    <row r="61" spans="1:15">
      <c r="A61" s="137"/>
      <c r="B61" s="2859" t="s">
        <v>290</v>
      </c>
      <c r="C61" s="2859" t="s">
        <v>2000</v>
      </c>
      <c r="D61" s="1549"/>
      <c r="E61" s="2859" t="s">
        <v>3628</v>
      </c>
      <c r="F61" s="2859" t="s">
        <v>2001</v>
      </c>
      <c r="G61" s="1099" t="s">
        <v>2002</v>
      </c>
      <c r="O61" s="492"/>
    </row>
    <row r="62" spans="1:15">
      <c r="A62" s="137"/>
      <c r="B62" s="2859" t="s">
        <v>293</v>
      </c>
      <c r="C62" s="2859" t="s">
        <v>2003</v>
      </c>
      <c r="D62" s="1549"/>
      <c r="E62" s="2859" t="s">
        <v>1861</v>
      </c>
      <c r="F62" s="2859" t="s">
        <v>1862</v>
      </c>
      <c r="G62" s="1099" t="s">
        <v>1863</v>
      </c>
      <c r="O62" s="492"/>
    </row>
    <row r="63" spans="1:15">
      <c r="A63" s="137"/>
      <c r="B63" s="1549">
        <v>1</v>
      </c>
      <c r="C63" s="1549" t="s">
        <v>2004</v>
      </c>
      <c r="D63" s="1549"/>
      <c r="E63" s="1878">
        <v>498303034</v>
      </c>
      <c r="F63" s="1549"/>
      <c r="G63" s="1934"/>
      <c r="O63" s="492"/>
    </row>
    <row r="64" spans="1:15">
      <c r="A64" s="137"/>
      <c r="B64" s="1549">
        <v>2</v>
      </c>
      <c r="C64" s="1549" t="s">
        <v>2005</v>
      </c>
      <c r="D64" s="1549"/>
      <c r="E64" s="1550"/>
      <c r="F64" s="1549"/>
      <c r="G64" s="2860"/>
      <c r="O64" s="492"/>
    </row>
    <row r="65" spans="1:15">
      <c r="A65" s="137"/>
      <c r="B65" s="1549">
        <v>3</v>
      </c>
      <c r="C65" s="1549" t="s">
        <v>2049</v>
      </c>
      <c r="D65" s="1549"/>
      <c r="E65" s="1881">
        <v>600000000</v>
      </c>
      <c r="F65" s="2861">
        <v>0.38712064055567152</v>
      </c>
      <c r="G65" s="3015">
        <v>5.8099999999999999E-2</v>
      </c>
      <c r="O65" s="492"/>
    </row>
    <row r="66" spans="1:15">
      <c r="A66" s="137"/>
      <c r="B66" s="1549">
        <v>4</v>
      </c>
      <c r="C66" s="1549" t="s">
        <v>2006</v>
      </c>
      <c r="D66" s="1549"/>
      <c r="E66" s="3013"/>
      <c r="F66" s="2861"/>
      <c r="G66" s="3014"/>
      <c r="O66" s="492"/>
    </row>
    <row r="67" spans="1:15">
      <c r="A67" s="137"/>
      <c r="B67" s="1549">
        <v>5</v>
      </c>
      <c r="C67" s="1549" t="s">
        <v>2007</v>
      </c>
      <c r="D67" s="1549"/>
      <c r="E67" s="1881">
        <v>949904441</v>
      </c>
      <c r="F67" s="2861">
        <v>0.61287935944432848</v>
      </c>
      <c r="G67" s="3015">
        <v>9.8000000000000004E-2</v>
      </c>
      <c r="O67" s="492"/>
    </row>
    <row r="68" spans="1:15">
      <c r="A68" s="137"/>
      <c r="B68" s="1549">
        <v>6</v>
      </c>
      <c r="C68" s="1549" t="s">
        <v>2008</v>
      </c>
      <c r="D68" s="1549"/>
      <c r="E68" s="1881">
        <v>1549904441</v>
      </c>
      <c r="F68" s="2861">
        <v>1</v>
      </c>
      <c r="G68" s="1934"/>
      <c r="O68" s="492"/>
    </row>
    <row r="69" spans="1:15">
      <c r="A69" s="137"/>
      <c r="B69" s="1096">
        <v>7</v>
      </c>
      <c r="C69" s="1096" t="s">
        <v>2009</v>
      </c>
      <c r="D69" s="1096"/>
      <c r="E69" s="2862"/>
      <c r="F69" s="1096"/>
      <c r="G69" s="1691"/>
      <c r="O69" s="492"/>
    </row>
    <row r="70" spans="1:15">
      <c r="A70" s="137"/>
      <c r="B70" s="1553"/>
      <c r="C70" s="1553" t="s">
        <v>2010</v>
      </c>
      <c r="D70" s="1553"/>
      <c r="E70" s="2863"/>
      <c r="F70" s="1553"/>
      <c r="G70" s="1159"/>
      <c r="O70" s="492"/>
    </row>
    <row r="71" spans="1:15">
      <c r="A71" s="137"/>
      <c r="B71" s="1089"/>
      <c r="C71" s="1089"/>
      <c r="D71" s="1089"/>
      <c r="E71" s="1089"/>
      <c r="F71" s="1089"/>
      <c r="G71" s="2856"/>
      <c r="O71" s="492"/>
    </row>
    <row r="72" spans="1:15" s="6" customFormat="1">
      <c r="A72" s="1013" t="s">
        <v>2011</v>
      </c>
      <c r="B72" s="1014"/>
      <c r="C72" s="1014"/>
      <c r="D72" s="1014"/>
      <c r="E72" s="1014"/>
      <c r="F72" s="1014"/>
      <c r="G72" s="1015"/>
    </row>
    <row r="73" spans="1:15" s="6" customFormat="1">
      <c r="A73" s="513"/>
      <c r="B73" s="1089"/>
      <c r="C73" s="1089"/>
      <c r="D73" s="1089" t="s">
        <v>2012</v>
      </c>
      <c r="E73" s="2864" t="s">
        <v>4610</v>
      </c>
      <c r="F73" s="2864"/>
      <c r="G73" s="2856"/>
    </row>
    <row r="74" spans="1:15" s="6" customFormat="1">
      <c r="A74" s="513"/>
      <c r="B74" s="1089"/>
      <c r="C74" s="1089"/>
      <c r="D74" s="1089"/>
      <c r="E74" s="1089"/>
      <c r="F74" s="1089"/>
      <c r="G74" s="2856"/>
    </row>
    <row r="75" spans="1:15" s="6" customFormat="1">
      <c r="A75" s="1013" t="s">
        <v>193</v>
      </c>
      <c r="B75" s="1014"/>
      <c r="C75" s="1014"/>
      <c r="D75" s="1014"/>
      <c r="E75" s="1014" t="s">
        <v>4440</v>
      </c>
      <c r="F75" s="1014"/>
      <c r="G75" s="1015"/>
    </row>
    <row r="76" spans="1:15" s="6" customFormat="1">
      <c r="A76" s="513"/>
      <c r="B76" s="1089"/>
      <c r="C76" s="1089"/>
      <c r="D76" s="1089"/>
      <c r="E76" s="2864"/>
      <c r="F76" s="2864"/>
      <c r="G76" s="2856"/>
    </row>
    <row r="77" spans="1:15" s="6" customFormat="1">
      <c r="A77" s="513"/>
      <c r="B77" s="1089"/>
      <c r="C77" s="1089"/>
      <c r="D77" s="1089"/>
      <c r="E77" s="1089"/>
      <c r="F77" s="1089"/>
      <c r="G77" s="2856"/>
    </row>
    <row r="78" spans="1:15" s="6" customFormat="1">
      <c r="A78" s="1013" t="s">
        <v>194</v>
      </c>
      <c r="B78" s="1014"/>
      <c r="C78" s="1014"/>
      <c r="D78" s="1014"/>
      <c r="E78" s="1014"/>
      <c r="F78" s="1014"/>
      <c r="G78" s="1015"/>
    </row>
    <row r="79" spans="1:15" s="6" customFormat="1">
      <c r="A79" s="513" t="s">
        <v>195</v>
      </c>
      <c r="B79" s="1089"/>
      <c r="C79" s="1089"/>
      <c r="D79" s="2864" t="s">
        <v>2012</v>
      </c>
      <c r="E79" s="286">
        <v>2.5000000000000001E-3</v>
      </c>
      <c r="F79" s="1089"/>
      <c r="G79" s="2856"/>
    </row>
    <row r="80" spans="1:15" s="6" customFormat="1" ht="15.75" thickBot="1">
      <c r="A80" s="610" t="s">
        <v>196</v>
      </c>
      <c r="B80" s="611"/>
      <c r="C80" s="611"/>
      <c r="D80" s="2865" t="s">
        <v>2012</v>
      </c>
      <c r="E80" s="289">
        <v>0</v>
      </c>
      <c r="F80" s="611"/>
      <c r="G80" s="612"/>
    </row>
    <row r="81" spans="1:13" s="6" customFormat="1" ht="15.75">
      <c r="A81" s="2866" t="s">
        <v>197</v>
      </c>
      <c r="B81" s="2867"/>
      <c r="C81" s="2868"/>
      <c r="D81" s="2868" t="s">
        <v>198</v>
      </c>
      <c r="E81" s="2869"/>
      <c r="F81" s="2869"/>
      <c r="G81" s="2870"/>
    </row>
    <row r="82" spans="1:13" s="6" customFormat="1" ht="15.75">
      <c r="A82" s="2866"/>
      <c r="B82" s="2867"/>
      <c r="C82" s="2868"/>
      <c r="D82" s="2868"/>
      <c r="E82" s="2869"/>
      <c r="F82" s="2869"/>
      <c r="G82" s="2870"/>
    </row>
    <row r="83" spans="1:13" s="6" customFormat="1" ht="15.75">
      <c r="A83" s="2866" t="s">
        <v>4864</v>
      </c>
      <c r="B83" s="2867"/>
      <c r="C83" s="2868"/>
      <c r="D83" s="2868"/>
      <c r="E83" s="2869"/>
      <c r="F83" s="2869"/>
      <c r="G83" s="2870"/>
    </row>
    <row r="84" spans="1:13" s="6" customFormat="1" ht="15.75">
      <c r="A84" s="2866"/>
      <c r="B84" s="2867"/>
      <c r="C84" s="2868"/>
      <c r="D84" s="2868"/>
      <c r="E84" s="2869"/>
      <c r="F84" s="2869"/>
      <c r="G84" s="2870"/>
    </row>
    <row r="85" spans="1:13" s="6" customFormat="1">
      <c r="A85" s="2871" t="s">
        <v>199</v>
      </c>
      <c r="B85" s="2872"/>
      <c r="C85" s="2872"/>
      <c r="D85" s="2872"/>
      <c r="E85" s="2872"/>
      <c r="F85" s="2872"/>
      <c r="G85" s="2873"/>
    </row>
    <row r="86" spans="1:13" s="6" customFormat="1" ht="16.5" thickBot="1">
      <c r="A86" s="2987" t="s">
        <v>1444</v>
      </c>
      <c r="B86" s="2988"/>
      <c r="C86" s="2988"/>
      <c r="D86" s="2988"/>
      <c r="E86" s="2988"/>
      <c r="F86" s="2988"/>
      <c r="G86" s="2989"/>
      <c r="H86" s="2990"/>
      <c r="I86" s="2990"/>
      <c r="J86" s="2990"/>
      <c r="K86" s="2990"/>
      <c r="L86" s="2990"/>
      <c r="M86" s="2990"/>
    </row>
    <row r="87" spans="1:13" s="6" customFormat="1" ht="15.75">
      <c r="A87" s="2991"/>
      <c r="B87" s="2992"/>
      <c r="C87" s="2992"/>
      <c r="D87" s="2992"/>
      <c r="E87" s="2992"/>
      <c r="F87" s="2992"/>
      <c r="G87" s="2993"/>
    </row>
    <row r="88" spans="1:13" s="6" customFormat="1" ht="15.75" thickBot="1">
      <c r="A88" s="3058" t="s">
        <v>4729</v>
      </c>
      <c r="B88" s="2994"/>
      <c r="C88" s="2994"/>
      <c r="D88" s="2994"/>
      <c r="E88" s="2994"/>
      <c r="F88" s="2995"/>
      <c r="G88" s="2996" t="s">
        <v>4567</v>
      </c>
    </row>
    <row r="89" spans="1:13" s="6" customFormat="1">
      <c r="A89" s="2779"/>
      <c r="B89" s="2867"/>
      <c r="C89" s="2867"/>
      <c r="D89" s="2867"/>
      <c r="E89" s="2867"/>
      <c r="F89" s="2867"/>
      <c r="G89" s="2858"/>
    </row>
    <row r="90" spans="1:13" s="6" customFormat="1">
      <c r="A90" s="2871" t="s">
        <v>1470</v>
      </c>
      <c r="B90" s="10"/>
      <c r="C90" s="10"/>
      <c r="D90" s="10"/>
      <c r="E90" s="10"/>
      <c r="F90" s="10"/>
      <c r="G90" s="2873"/>
    </row>
    <row r="91" spans="1:13" s="6" customFormat="1">
      <c r="A91" s="2874"/>
      <c r="B91" s="2875"/>
      <c r="C91" s="2875"/>
      <c r="D91" s="2875"/>
      <c r="E91" s="2875"/>
      <c r="F91" s="2875"/>
      <c r="G91" s="2876"/>
    </row>
    <row r="92" spans="1:13" s="83" customFormat="1">
      <c r="A92" s="1013"/>
      <c r="B92" s="1014"/>
      <c r="C92" s="1014"/>
      <c r="D92" s="1014"/>
      <c r="E92" s="1014"/>
      <c r="F92" s="1014"/>
      <c r="G92" s="2856"/>
    </row>
    <row r="93" spans="1:13" s="83" customFormat="1" ht="15.75">
      <c r="A93" s="513"/>
      <c r="B93" s="2645"/>
      <c r="C93" s="82"/>
      <c r="D93" s="82"/>
      <c r="E93" s="82"/>
      <c r="F93" s="82"/>
      <c r="G93" s="2856"/>
    </row>
    <row r="94" spans="1:13" s="83" customFormat="1">
      <c r="A94" s="513"/>
      <c r="B94" s="82"/>
      <c r="C94" s="82"/>
      <c r="D94" s="82"/>
      <c r="E94" s="82"/>
      <c r="F94" s="82"/>
      <c r="G94" s="2856"/>
    </row>
    <row r="95" spans="1:13" s="83" customFormat="1">
      <c r="A95" s="513"/>
      <c r="B95" s="82"/>
      <c r="C95" s="82"/>
      <c r="D95" s="82"/>
      <c r="E95" s="82"/>
      <c r="F95" s="82"/>
      <c r="G95" s="2856"/>
    </row>
    <row r="96" spans="1:13" s="83" customFormat="1">
      <c r="A96" s="513"/>
      <c r="B96" s="82"/>
      <c r="C96" s="82"/>
      <c r="D96" s="82"/>
      <c r="E96" s="82"/>
      <c r="F96" s="82"/>
      <c r="G96" s="2856"/>
    </row>
    <row r="97" spans="1:7" s="83" customFormat="1" ht="15.75">
      <c r="A97" s="513"/>
      <c r="B97" s="2645"/>
      <c r="C97" s="2767"/>
      <c r="D97" s="82"/>
      <c r="E97" s="82"/>
      <c r="F97" s="82"/>
      <c r="G97" s="2856"/>
    </row>
    <row r="98" spans="1:7" s="83" customFormat="1">
      <c r="A98" s="513"/>
      <c r="B98" s="82"/>
      <c r="C98" s="82"/>
      <c r="D98" s="82"/>
      <c r="E98" s="82"/>
      <c r="F98" s="82"/>
      <c r="G98" s="2856"/>
    </row>
    <row r="99" spans="1:7" s="83" customFormat="1">
      <c r="A99" s="513"/>
      <c r="B99" s="82"/>
      <c r="C99" s="82"/>
      <c r="D99" s="82"/>
      <c r="E99" s="82"/>
      <c r="F99" s="82"/>
      <c r="G99" s="2856"/>
    </row>
    <row r="100" spans="1:7" s="83" customFormat="1">
      <c r="A100" s="513"/>
      <c r="B100" s="82"/>
      <c r="C100" s="82"/>
      <c r="D100" s="82"/>
      <c r="E100" s="82"/>
      <c r="F100" s="82"/>
      <c r="G100" s="2856"/>
    </row>
    <row r="101" spans="1:7" s="83" customFormat="1" ht="15.75">
      <c r="A101" s="513"/>
      <c r="B101" s="2645"/>
      <c r="C101" s="2766"/>
      <c r="D101" s="82"/>
      <c r="E101" s="2767"/>
      <c r="F101" s="2767"/>
      <c r="G101" s="2856"/>
    </row>
    <row r="102" spans="1:7" s="83" customFormat="1">
      <c r="A102" s="513"/>
      <c r="B102" s="82"/>
      <c r="C102" s="82"/>
      <c r="D102" s="82"/>
      <c r="E102" s="82"/>
      <c r="F102" s="82"/>
      <c r="G102" s="2856"/>
    </row>
    <row r="103" spans="1:7" s="83" customFormat="1" ht="15.75">
      <c r="A103" s="513"/>
      <c r="B103" s="2645"/>
      <c r="C103" s="2767"/>
      <c r="D103" s="82"/>
      <c r="E103" s="2767"/>
      <c r="F103" s="2767"/>
      <c r="G103" s="2856"/>
    </row>
    <row r="104" spans="1:7" s="83" customFormat="1">
      <c r="A104" s="513"/>
      <c r="B104" s="82"/>
      <c r="C104" s="82"/>
      <c r="D104" s="82"/>
      <c r="E104" s="82"/>
      <c r="F104" s="82"/>
      <c r="G104" s="2856"/>
    </row>
    <row r="105" spans="1:7" s="83" customFormat="1">
      <c r="A105" s="513"/>
      <c r="B105" s="82"/>
      <c r="C105" s="82"/>
      <c r="D105" s="82"/>
      <c r="E105" s="82"/>
      <c r="F105" s="82"/>
      <c r="G105" s="2856"/>
    </row>
    <row r="106" spans="1:7" s="83" customFormat="1">
      <c r="A106" s="513"/>
      <c r="B106" s="82"/>
      <c r="C106" s="82"/>
      <c r="D106" s="82"/>
      <c r="E106" s="82"/>
      <c r="F106" s="82"/>
      <c r="G106" s="2856"/>
    </row>
    <row r="107" spans="1:7" s="6" customFormat="1" ht="15.75">
      <c r="A107" s="2779"/>
      <c r="B107" s="2645"/>
      <c r="C107" s="2767"/>
      <c r="D107" s="82"/>
      <c r="E107" s="2767"/>
      <c r="F107" s="2767"/>
      <c r="G107" s="2858"/>
    </row>
    <row r="108" spans="1:7" s="6" customFormat="1">
      <c r="A108" s="2779"/>
      <c r="B108" s="82"/>
      <c r="C108" s="82"/>
      <c r="D108" s="82"/>
      <c r="E108" s="82"/>
      <c r="F108" s="82"/>
      <c r="G108" s="2858"/>
    </row>
    <row r="109" spans="1:7" s="6" customFormat="1">
      <c r="A109" s="2779"/>
      <c r="B109" s="82"/>
      <c r="C109" s="82"/>
      <c r="D109" s="82"/>
      <c r="E109" s="82"/>
      <c r="F109" s="82"/>
      <c r="G109" s="2858"/>
    </row>
    <row r="110" spans="1:7" s="6" customFormat="1">
      <c r="A110" s="2779"/>
      <c r="B110" s="7"/>
      <c r="C110" s="7"/>
      <c r="D110" s="7"/>
      <c r="E110" s="7"/>
      <c r="F110" s="7"/>
      <c r="G110" s="2858"/>
    </row>
    <row r="111" spans="1:7" s="6" customFormat="1" ht="15.75">
      <c r="A111" s="2779"/>
      <c r="B111" s="2645"/>
      <c r="C111" s="2767"/>
      <c r="D111" s="82"/>
      <c r="E111" s="82"/>
      <c r="F111" s="82"/>
      <c r="G111" s="2858"/>
    </row>
    <row r="112" spans="1:7" s="6" customFormat="1">
      <c r="A112" s="2779"/>
      <c r="B112" s="82"/>
      <c r="C112" s="82"/>
      <c r="D112" s="82"/>
      <c r="E112" s="82"/>
      <c r="F112" s="82"/>
      <c r="G112" s="2858"/>
    </row>
    <row r="113" spans="1:7" s="6" customFormat="1">
      <c r="A113" s="2779"/>
      <c r="B113" s="82"/>
      <c r="C113" s="82"/>
      <c r="D113" s="82"/>
      <c r="E113" s="82"/>
      <c r="F113" s="82"/>
      <c r="G113" s="2858"/>
    </row>
    <row r="114" spans="1:7" s="6" customFormat="1">
      <c r="A114" s="2779"/>
      <c r="B114" s="82"/>
      <c r="C114" s="82"/>
      <c r="D114" s="82"/>
      <c r="E114" s="82"/>
      <c r="F114" s="82"/>
      <c r="G114" s="2858"/>
    </row>
    <row r="115" spans="1:7" s="6" customFormat="1" ht="15.75">
      <c r="A115" s="2779"/>
      <c r="B115" s="2645"/>
      <c r="C115" s="2766"/>
      <c r="D115" s="82"/>
      <c r="E115" s="2767"/>
      <c r="F115" s="2767"/>
      <c r="G115" s="2858"/>
    </row>
    <row r="116" spans="1:7" s="6" customFormat="1">
      <c r="A116" s="2779"/>
      <c r="B116" s="7"/>
      <c r="C116" s="7"/>
      <c r="D116" s="7"/>
      <c r="E116" s="7"/>
      <c r="F116" s="7"/>
      <c r="G116" s="2858"/>
    </row>
    <row r="117" spans="1:7" s="6" customFormat="1" ht="15.75">
      <c r="A117" s="2779"/>
      <c r="B117" s="2645"/>
      <c r="C117" s="2766"/>
      <c r="D117" s="82"/>
      <c r="E117" s="82"/>
      <c r="F117" s="82"/>
      <c r="G117" s="2858"/>
    </row>
    <row r="118" spans="1:7" s="6" customFormat="1">
      <c r="A118" s="2779"/>
      <c r="B118" s="82"/>
      <c r="C118" s="82"/>
      <c r="D118" s="82"/>
      <c r="E118" s="82"/>
      <c r="F118" s="82"/>
      <c r="G118" s="2858"/>
    </row>
    <row r="119" spans="1:7" s="6" customFormat="1">
      <c r="A119" s="2779"/>
      <c r="B119" s="82"/>
      <c r="C119" s="82"/>
      <c r="D119" s="82"/>
      <c r="E119" s="82"/>
      <c r="F119" s="82"/>
      <c r="G119" s="2858"/>
    </row>
    <row r="120" spans="1:7" s="6" customFormat="1">
      <c r="A120" s="2779"/>
      <c r="B120" s="82"/>
      <c r="C120" s="82"/>
      <c r="D120" s="82"/>
      <c r="E120" s="82"/>
      <c r="F120" s="82"/>
      <c r="G120" s="2858"/>
    </row>
    <row r="121" spans="1:7" ht="15.75">
      <c r="A121" s="137"/>
      <c r="B121" s="144"/>
      <c r="C121" s="148"/>
      <c r="D121" s="143"/>
      <c r="E121" s="145"/>
      <c r="F121" s="145"/>
      <c r="G121" s="472"/>
    </row>
    <row r="122" spans="1:7">
      <c r="A122" s="137"/>
      <c r="B122" s="143"/>
      <c r="C122" s="143"/>
      <c r="D122" s="143"/>
      <c r="E122" s="143"/>
      <c r="F122" s="143"/>
      <c r="G122" s="472"/>
    </row>
    <row r="123" spans="1:7">
      <c r="A123" s="137"/>
      <c r="B123" s="143"/>
      <c r="C123" s="143"/>
      <c r="D123" s="143"/>
      <c r="E123" s="143"/>
      <c r="F123" s="143"/>
      <c r="G123" s="472"/>
    </row>
    <row r="124" spans="1:7">
      <c r="A124" s="137"/>
      <c r="B124" s="143"/>
      <c r="C124" s="143"/>
      <c r="D124" s="143"/>
      <c r="E124" s="143"/>
      <c r="F124" s="143"/>
      <c r="G124" s="472"/>
    </row>
    <row r="125" spans="1:7">
      <c r="A125" s="137"/>
      <c r="B125" s="143"/>
      <c r="C125" s="143"/>
      <c r="D125" s="143"/>
      <c r="E125" s="143"/>
      <c r="F125" s="143"/>
      <c r="G125" s="472"/>
    </row>
    <row r="126" spans="1:7">
      <c r="A126" s="137"/>
      <c r="B126" s="143"/>
      <c r="C126" s="143"/>
      <c r="D126" s="143"/>
      <c r="E126" s="143"/>
      <c r="F126" s="143"/>
      <c r="G126" s="472"/>
    </row>
    <row r="127" spans="1:7">
      <c r="A127" s="137"/>
      <c r="B127" s="143"/>
      <c r="C127" s="143"/>
      <c r="D127" s="143"/>
      <c r="E127" s="143"/>
      <c r="F127" s="143"/>
      <c r="G127" s="472"/>
    </row>
    <row r="128" spans="1:7">
      <c r="A128" s="137"/>
      <c r="B128" s="143"/>
      <c r="C128" s="143"/>
      <c r="D128" s="143"/>
      <c r="E128" s="143"/>
      <c r="F128" s="143"/>
      <c r="G128" s="472"/>
    </row>
    <row r="129" spans="1:7">
      <c r="A129" s="137"/>
      <c r="B129" s="143"/>
      <c r="C129" s="143"/>
      <c r="D129" s="143"/>
      <c r="E129" s="143"/>
      <c r="F129" s="143"/>
      <c r="G129" s="472"/>
    </row>
    <row r="130" spans="1:7">
      <c r="A130" s="137"/>
      <c r="B130" s="143"/>
      <c r="C130" s="143"/>
      <c r="D130" s="143"/>
      <c r="E130" s="143"/>
      <c r="F130" s="143"/>
      <c r="G130" s="472"/>
    </row>
    <row r="131" spans="1:7">
      <c r="A131" s="137"/>
      <c r="B131" s="143"/>
      <c r="C131" s="143"/>
      <c r="D131" s="143"/>
      <c r="E131" s="143"/>
      <c r="F131" s="143"/>
      <c r="G131" s="472"/>
    </row>
    <row r="132" spans="1:7">
      <c r="A132" s="137"/>
      <c r="B132" s="143"/>
      <c r="C132" s="143"/>
      <c r="D132" s="143"/>
      <c r="E132" s="143"/>
      <c r="F132" s="143"/>
      <c r="G132" s="472"/>
    </row>
    <row r="133" spans="1:7">
      <c r="A133" s="137"/>
      <c r="B133" s="143"/>
      <c r="C133" s="143"/>
      <c r="D133" s="143"/>
      <c r="E133" s="143"/>
      <c r="F133" s="143"/>
      <c r="G133" s="472"/>
    </row>
    <row r="134" spans="1:7">
      <c r="A134" s="137"/>
      <c r="B134" s="143"/>
      <c r="C134" s="143"/>
      <c r="D134" s="143"/>
      <c r="E134" s="143"/>
      <c r="F134" s="143"/>
      <c r="G134" s="472"/>
    </row>
    <row r="135" spans="1:7">
      <c r="A135" s="137"/>
      <c r="B135" s="143"/>
      <c r="C135" s="143"/>
      <c r="D135" s="143"/>
      <c r="E135" s="143"/>
      <c r="F135" s="143"/>
      <c r="G135" s="472"/>
    </row>
    <row r="136" spans="1:7">
      <c r="A136" s="137"/>
      <c r="B136" s="143"/>
      <c r="C136" s="143"/>
      <c r="D136" s="143"/>
      <c r="E136" s="143"/>
      <c r="F136" s="143"/>
      <c r="G136" s="472"/>
    </row>
    <row r="137" spans="1:7">
      <c r="A137" s="137"/>
      <c r="B137" s="143"/>
      <c r="C137" s="143"/>
      <c r="D137" s="143"/>
      <c r="E137" s="143"/>
      <c r="F137" s="143"/>
      <c r="G137" s="472"/>
    </row>
    <row r="138" spans="1:7">
      <c r="A138" s="137"/>
      <c r="B138" s="143"/>
      <c r="C138" s="143"/>
      <c r="D138" s="143"/>
      <c r="E138" s="143"/>
      <c r="F138" s="143"/>
      <c r="G138" s="472"/>
    </row>
    <row r="139" spans="1:7">
      <c r="A139" s="137"/>
      <c r="B139" s="143"/>
      <c r="C139" s="143"/>
      <c r="D139" s="143"/>
      <c r="E139" s="143"/>
      <c r="F139" s="143"/>
      <c r="G139" s="472"/>
    </row>
    <row r="140" spans="1:7">
      <c r="A140" s="137"/>
      <c r="B140" s="143"/>
      <c r="C140" s="143"/>
      <c r="D140" s="143"/>
      <c r="E140" s="143"/>
      <c r="F140" s="143"/>
      <c r="G140" s="472"/>
    </row>
    <row r="141" spans="1:7">
      <c r="A141" s="137"/>
      <c r="B141" s="143"/>
      <c r="C141" s="143"/>
      <c r="D141" s="143"/>
      <c r="E141" s="143"/>
      <c r="F141" s="143"/>
      <c r="G141" s="472"/>
    </row>
    <row r="142" spans="1:7">
      <c r="A142" s="137"/>
      <c r="B142" s="143"/>
      <c r="C142" s="143"/>
      <c r="D142" s="143"/>
      <c r="E142" s="143"/>
      <c r="F142" s="143"/>
      <c r="G142" s="472"/>
    </row>
    <row r="143" spans="1:7">
      <c r="A143" s="137"/>
      <c r="B143" s="143"/>
      <c r="C143" s="143"/>
      <c r="D143" s="143"/>
      <c r="E143" s="143"/>
      <c r="F143" s="143"/>
      <c r="G143" s="472"/>
    </row>
    <row r="144" spans="1:7">
      <c r="A144" s="137"/>
      <c r="B144" s="143"/>
      <c r="C144" s="143"/>
      <c r="D144" s="143"/>
      <c r="E144" s="143"/>
      <c r="F144" s="143"/>
      <c r="G144" s="472"/>
    </row>
    <row r="145" spans="1:7" ht="15.75" thickBot="1">
      <c r="A145" s="287"/>
      <c r="B145" s="288"/>
      <c r="C145" s="494"/>
      <c r="D145" s="494"/>
      <c r="E145" s="494"/>
      <c r="F145" s="288"/>
      <c r="G145" s="290"/>
    </row>
    <row r="146" spans="1:7" ht="15.75">
      <c r="A146" s="495" t="s">
        <v>200</v>
      </c>
      <c r="B146" s="143"/>
      <c r="C146" s="143"/>
      <c r="D146" s="495" t="s">
        <v>198</v>
      </c>
    </row>
    <row r="147" spans="1:7">
      <c r="A147" s="493"/>
      <c r="B147" s="143"/>
      <c r="C147" s="143"/>
      <c r="D147" s="143"/>
      <c r="E147" s="143"/>
      <c r="F147" s="143"/>
    </row>
    <row r="148" spans="1:7" ht="15.75">
      <c r="A148" s="493" t="s">
        <v>201</v>
      </c>
      <c r="B148" s="493"/>
      <c r="C148" s="493"/>
      <c r="D148" s="496"/>
      <c r="E148" s="493"/>
      <c r="F148" s="493"/>
      <c r="G148" s="493"/>
    </row>
  </sheetData>
  <mergeCells count="17">
    <mergeCell ref="A11:E11"/>
    <mergeCell ref="F11:G11"/>
    <mergeCell ref="A12:D12"/>
    <mergeCell ref="F12:G12"/>
    <mergeCell ref="A13:G13"/>
    <mergeCell ref="A8:E8"/>
    <mergeCell ref="F8:G8"/>
    <mergeCell ref="A9:E9"/>
    <mergeCell ref="F9:G9"/>
    <mergeCell ref="A10:E10"/>
    <mergeCell ref="F10:G10"/>
    <mergeCell ref="A5:E5"/>
    <mergeCell ref="F5:G5"/>
    <mergeCell ref="A6:E6"/>
    <mergeCell ref="F6:G6"/>
    <mergeCell ref="A7:E7"/>
    <mergeCell ref="F7:G7"/>
  </mergeCells>
  <printOptions horizontalCentered="1" verticalCentered="1"/>
  <pageMargins left="0.5" right="0.5" top="0.37" bottom="0.32" header="0" footer="0"/>
  <pageSetup scale="56" orientation="portrait" horizontalDpi="300" verticalDpi="300" r:id="rId1"/>
  <headerFooter alignWithMargins="0"/>
  <rowBreaks count="1" manualBreakCount="1">
    <brk id="86" max="6" man="1"/>
  </rowBreaks>
  <colBreaks count="1" manualBreakCount="1">
    <brk id="15"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7">
    <pageSetUpPr fitToPage="1"/>
  </sheetPr>
  <dimension ref="A1:BG186"/>
  <sheetViews>
    <sheetView defaultGridColor="0" view="pageBreakPreview" topLeftCell="A46" colorId="22" zoomScale="60" zoomScaleNormal="85" workbookViewId="0">
      <selection activeCell="K88" sqref="K88"/>
    </sheetView>
  </sheetViews>
  <sheetFormatPr defaultColWidth="9.6640625" defaultRowHeight="15"/>
  <cols>
    <col min="1" max="1" width="2.6640625" style="83" customWidth="1"/>
    <col min="2" max="2" width="3.6640625" style="83" customWidth="1"/>
    <col min="3" max="3" width="1.6640625" style="83" customWidth="1"/>
    <col min="4" max="4" width="38.21875" style="83" customWidth="1"/>
    <col min="5" max="5" width="21.44140625" style="83" customWidth="1"/>
    <col min="6" max="6" width="19.33203125" style="83" customWidth="1"/>
    <col min="7" max="7" width="17.33203125" style="83" bestFit="1" customWidth="1"/>
    <col min="8" max="8" width="15.6640625" style="83" customWidth="1"/>
    <col min="9" max="16384" width="9.6640625" style="83"/>
  </cols>
  <sheetData>
    <row r="1" spans="1:59" ht="17.45" customHeight="1">
      <c r="A1" s="740"/>
      <c r="B1" s="741" t="s">
        <v>394</v>
      </c>
      <c r="C1" s="741"/>
      <c r="D1" s="946"/>
      <c r="E1" s="741" t="s">
        <v>1232</v>
      </c>
      <c r="F1" s="745" t="s">
        <v>396</v>
      </c>
      <c r="G1" s="2912" t="s">
        <v>397</v>
      </c>
      <c r="H1" s="1010"/>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c r="AT1" s="82"/>
      <c r="AU1" s="82"/>
      <c r="AV1" s="82"/>
      <c r="AW1" s="82"/>
      <c r="AX1" s="82"/>
      <c r="AY1" s="82"/>
      <c r="AZ1" s="82"/>
      <c r="BA1" s="82"/>
      <c r="BB1" s="82"/>
      <c r="BC1" s="82"/>
      <c r="BD1" s="82"/>
      <c r="BE1" s="82"/>
      <c r="BF1" s="82"/>
      <c r="BG1" s="82"/>
    </row>
    <row r="2" spans="1:59" ht="13.5" customHeight="1">
      <c r="A2" s="513"/>
      <c r="B2" s="82" t="s">
        <v>4729</v>
      </c>
      <c r="C2" s="82"/>
      <c r="D2" s="1106"/>
      <c r="E2" s="747" t="s">
        <v>4711</v>
      </c>
      <c r="F2" s="750" t="s">
        <v>2432</v>
      </c>
      <c r="G2" s="2913"/>
      <c r="H2" s="609"/>
      <c r="I2" s="82"/>
      <c r="J2" s="82"/>
      <c r="K2" s="82"/>
      <c r="L2" s="82"/>
      <c r="M2" s="82"/>
      <c r="N2" s="82"/>
      <c r="O2" s="82"/>
      <c r="P2" s="82"/>
      <c r="Q2" s="82"/>
      <c r="R2" s="82"/>
      <c r="S2" s="82"/>
      <c r="T2" s="82"/>
      <c r="U2" s="82"/>
      <c r="V2" s="82"/>
      <c r="W2" s="82"/>
      <c r="X2" s="82"/>
      <c r="Y2" s="82"/>
      <c r="Z2" s="82"/>
      <c r="AA2" s="82"/>
      <c r="AB2" s="82"/>
      <c r="AC2" s="82"/>
      <c r="AD2" s="82"/>
      <c r="AE2" s="82"/>
      <c r="AF2" s="82"/>
      <c r="AG2" s="82"/>
      <c r="AH2" s="82"/>
      <c r="AI2" s="82"/>
      <c r="AJ2" s="82"/>
      <c r="AK2" s="82"/>
      <c r="AL2" s="82"/>
      <c r="AM2" s="82"/>
      <c r="AN2" s="82"/>
      <c r="AO2" s="82"/>
      <c r="AP2" s="82"/>
      <c r="AQ2" s="82"/>
      <c r="AR2" s="82"/>
      <c r="AS2" s="82"/>
      <c r="AT2" s="82"/>
      <c r="AU2" s="82"/>
      <c r="AV2" s="82"/>
      <c r="AW2" s="82"/>
      <c r="AX2" s="82"/>
      <c r="AY2" s="82"/>
      <c r="AZ2" s="82"/>
      <c r="BA2" s="82"/>
      <c r="BB2" s="82"/>
      <c r="BC2" s="82"/>
      <c r="BD2" s="82"/>
      <c r="BE2" s="82"/>
      <c r="BF2" s="82"/>
      <c r="BG2" s="82"/>
    </row>
    <row r="3" spans="1:59" ht="15" customHeight="1">
      <c r="A3" s="513"/>
      <c r="B3" s="838"/>
      <c r="C3" s="838"/>
      <c r="D3" s="1112"/>
      <c r="E3" s="1108" t="s">
        <v>1315</v>
      </c>
      <c r="F3" s="1967" t="s">
        <v>4855</v>
      </c>
      <c r="G3" s="2914" t="s">
        <v>4567</v>
      </c>
      <c r="H3" s="693"/>
      <c r="I3" s="82"/>
      <c r="J3" s="82"/>
      <c r="K3" s="82"/>
      <c r="L3" s="82"/>
      <c r="M3" s="82"/>
      <c r="N3" s="82"/>
      <c r="O3" s="82"/>
      <c r="P3" s="82"/>
      <c r="Q3" s="82"/>
      <c r="R3" s="82"/>
      <c r="S3" s="82"/>
      <c r="T3" s="82"/>
      <c r="U3" s="82"/>
      <c r="V3" s="82"/>
      <c r="W3" s="82"/>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row>
    <row r="4" spans="1:59" ht="15" customHeight="1">
      <c r="A4" s="930" t="s">
        <v>202</v>
      </c>
      <c r="B4" s="757"/>
      <c r="C4" s="757"/>
      <c r="D4" s="970"/>
      <c r="E4" s="757"/>
      <c r="F4" s="757"/>
      <c r="G4" s="757"/>
      <c r="H4" s="758"/>
      <c r="I4" s="82"/>
      <c r="J4" s="82"/>
      <c r="K4" s="82"/>
      <c r="L4" s="82"/>
      <c r="M4" s="82"/>
      <c r="N4" s="82"/>
      <c r="O4" s="82"/>
      <c r="P4" s="82"/>
      <c r="Q4" s="82"/>
      <c r="R4" s="82"/>
      <c r="S4" s="82"/>
      <c r="T4" s="82"/>
      <c r="U4" s="82"/>
      <c r="V4" s="82"/>
      <c r="W4" s="82"/>
      <c r="X4" s="82"/>
      <c r="Y4" s="82"/>
      <c r="Z4" s="82"/>
      <c r="AA4" s="82"/>
      <c r="AB4" s="82"/>
      <c r="AC4" s="82"/>
      <c r="AD4" s="82"/>
      <c r="AE4" s="82"/>
      <c r="AF4" s="82"/>
      <c r="AG4" s="82"/>
      <c r="AH4" s="82"/>
      <c r="AI4" s="82"/>
      <c r="AJ4" s="82"/>
      <c r="AK4" s="82"/>
      <c r="AL4" s="82"/>
      <c r="AM4" s="82"/>
      <c r="AN4" s="82"/>
      <c r="AO4" s="82"/>
      <c r="AP4" s="82"/>
      <c r="AQ4" s="82"/>
      <c r="AR4" s="82"/>
      <c r="AS4" s="82"/>
      <c r="AT4" s="82"/>
      <c r="AU4" s="82"/>
      <c r="AV4" s="82"/>
      <c r="AW4" s="82"/>
      <c r="AX4" s="82"/>
      <c r="AY4" s="82"/>
      <c r="AZ4" s="82"/>
      <c r="BA4" s="82"/>
      <c r="BB4" s="82"/>
      <c r="BC4" s="82"/>
      <c r="BD4" s="82"/>
      <c r="BE4" s="82"/>
      <c r="BF4" s="82"/>
      <c r="BG4" s="82"/>
    </row>
    <row r="5" spans="1:59" ht="13.5" customHeight="1">
      <c r="A5" s="513"/>
      <c r="B5" s="82"/>
      <c r="C5" s="82"/>
      <c r="D5" s="82"/>
      <c r="E5" s="82"/>
      <c r="F5" s="82"/>
      <c r="G5" s="82"/>
      <c r="H5" s="609"/>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2"/>
      <c r="AX5" s="82"/>
      <c r="AY5" s="82"/>
      <c r="AZ5" s="82"/>
      <c r="BA5" s="82"/>
      <c r="BB5" s="82"/>
      <c r="BC5" s="82"/>
      <c r="BD5" s="82"/>
      <c r="BE5" s="82"/>
      <c r="BF5" s="82"/>
      <c r="BG5" s="82"/>
    </row>
    <row r="6" spans="1:59" ht="13.5" customHeight="1">
      <c r="A6" s="513"/>
      <c r="B6" s="662" t="s">
        <v>1361</v>
      </c>
      <c r="C6" s="662"/>
      <c r="D6" s="662"/>
      <c r="E6" s="662"/>
      <c r="F6" s="662"/>
      <c r="G6" s="662"/>
      <c r="H6" s="663"/>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c r="AX6" s="82"/>
      <c r="AY6" s="82"/>
      <c r="AZ6" s="82"/>
      <c r="BA6" s="82"/>
      <c r="BB6" s="82"/>
      <c r="BC6" s="82"/>
      <c r="BD6" s="82"/>
      <c r="BE6" s="82"/>
      <c r="BF6" s="82"/>
      <c r="BG6" s="82"/>
    </row>
    <row r="7" spans="1:59" ht="13.5" customHeight="1">
      <c r="A7" s="513"/>
      <c r="B7" s="662"/>
      <c r="C7" s="662"/>
      <c r="D7" s="662"/>
      <c r="E7" s="662"/>
      <c r="F7" s="662"/>
      <c r="G7" s="662"/>
      <c r="H7" s="663"/>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2"/>
      <c r="AU7" s="82"/>
      <c r="AV7" s="82"/>
      <c r="AW7" s="82"/>
      <c r="AX7" s="82"/>
      <c r="AY7" s="82"/>
      <c r="AZ7" s="82"/>
      <c r="BA7" s="82"/>
      <c r="BB7" s="82"/>
      <c r="BC7" s="82"/>
      <c r="BD7" s="82"/>
      <c r="BE7" s="82"/>
      <c r="BF7" s="82"/>
      <c r="BG7" s="82"/>
    </row>
    <row r="8" spans="1:59" ht="13.5" customHeight="1">
      <c r="A8" s="513"/>
      <c r="B8" s="662" t="s">
        <v>1362</v>
      </c>
      <c r="C8" s="662"/>
      <c r="D8" s="662"/>
      <c r="E8" s="662"/>
      <c r="F8" s="662"/>
      <c r="G8" s="662"/>
      <c r="H8" s="663"/>
      <c r="I8" s="82"/>
      <c r="J8" s="82"/>
      <c r="K8" s="82"/>
      <c r="L8" s="82"/>
      <c r="M8" s="82"/>
      <c r="N8" s="82"/>
      <c r="O8" s="82"/>
      <c r="P8" s="82"/>
      <c r="Q8" s="82"/>
      <c r="R8" s="82"/>
      <c r="S8" s="82"/>
      <c r="T8" s="82"/>
      <c r="U8" s="82"/>
      <c r="V8" s="82"/>
      <c r="W8" s="82"/>
      <c r="X8" s="82"/>
      <c r="Y8" s="82"/>
      <c r="Z8" s="82"/>
      <c r="AA8" s="82"/>
      <c r="AB8" s="82"/>
      <c r="AC8" s="82"/>
      <c r="AD8" s="82"/>
      <c r="AE8" s="82"/>
      <c r="AF8" s="82"/>
      <c r="AG8" s="82"/>
      <c r="AH8" s="82"/>
      <c r="AI8" s="82"/>
      <c r="AJ8" s="82"/>
      <c r="AK8" s="82"/>
      <c r="AL8" s="82"/>
      <c r="AM8" s="82"/>
      <c r="AN8" s="82"/>
      <c r="AO8" s="82"/>
      <c r="AP8" s="82"/>
      <c r="AQ8" s="82"/>
      <c r="AR8" s="82"/>
      <c r="AS8" s="82"/>
      <c r="AT8" s="82"/>
      <c r="AU8" s="82"/>
      <c r="AV8" s="82"/>
      <c r="AW8" s="82"/>
      <c r="AX8" s="82"/>
      <c r="AY8" s="82"/>
      <c r="AZ8" s="82"/>
      <c r="BA8" s="82"/>
      <c r="BB8" s="82"/>
      <c r="BC8" s="82"/>
      <c r="BD8" s="82"/>
      <c r="BE8" s="82"/>
      <c r="BF8" s="82"/>
      <c r="BG8" s="82"/>
    </row>
    <row r="9" spans="1:59" ht="13.5" customHeight="1">
      <c r="A9" s="513"/>
      <c r="B9" s="662" t="s">
        <v>1363</v>
      </c>
      <c r="C9" s="662"/>
      <c r="D9" s="662"/>
      <c r="E9" s="662"/>
      <c r="F9" s="662"/>
      <c r="G9" s="662"/>
      <c r="H9" s="663"/>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2"/>
      <c r="AU9" s="82"/>
      <c r="AV9" s="82"/>
      <c r="AW9" s="82"/>
      <c r="AX9" s="82"/>
      <c r="AY9" s="82"/>
      <c r="AZ9" s="82"/>
      <c r="BA9" s="82"/>
      <c r="BB9" s="82"/>
      <c r="BC9" s="82"/>
      <c r="BD9" s="82"/>
      <c r="BE9" s="82"/>
      <c r="BF9" s="82"/>
      <c r="BG9" s="82"/>
    </row>
    <row r="10" spans="1:59" ht="13.5" customHeight="1">
      <c r="A10" s="513"/>
      <c r="B10" s="662"/>
      <c r="C10" s="662"/>
      <c r="D10" s="662"/>
      <c r="E10" s="662"/>
      <c r="F10" s="662"/>
      <c r="G10" s="662"/>
      <c r="H10" s="663"/>
      <c r="I10" s="82"/>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2"/>
      <c r="AK10" s="82"/>
      <c r="AL10" s="82"/>
      <c r="AM10" s="82"/>
      <c r="AN10" s="82"/>
      <c r="AO10" s="82"/>
      <c r="AP10" s="82"/>
      <c r="AQ10" s="82"/>
      <c r="AR10" s="82"/>
      <c r="AS10" s="82"/>
      <c r="AT10" s="82"/>
      <c r="AU10" s="82"/>
      <c r="AV10" s="82"/>
      <c r="AW10" s="82"/>
      <c r="AX10" s="82"/>
      <c r="AY10" s="82"/>
      <c r="AZ10" s="82"/>
      <c r="BA10" s="82"/>
      <c r="BB10" s="82"/>
      <c r="BC10" s="82"/>
      <c r="BD10" s="82"/>
      <c r="BE10" s="82"/>
      <c r="BF10" s="82"/>
      <c r="BG10" s="82"/>
    </row>
    <row r="11" spans="1:59" ht="13.5" customHeight="1">
      <c r="A11" s="513"/>
      <c r="B11" s="662" t="s">
        <v>2167</v>
      </c>
      <c r="C11" s="662"/>
      <c r="D11" s="662"/>
      <c r="E11" s="662"/>
      <c r="F11" s="662"/>
      <c r="G11" s="662"/>
      <c r="H11" s="663"/>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2"/>
      <c r="AU11" s="82"/>
      <c r="AV11" s="82"/>
      <c r="AW11" s="82"/>
      <c r="AX11" s="82"/>
      <c r="AY11" s="82"/>
      <c r="AZ11" s="82"/>
      <c r="BA11" s="82"/>
      <c r="BB11" s="82"/>
      <c r="BC11" s="82"/>
      <c r="BD11" s="82"/>
      <c r="BE11" s="82"/>
      <c r="BF11" s="82"/>
      <c r="BG11" s="82"/>
    </row>
    <row r="12" spans="1:59" ht="13.5" customHeight="1">
      <c r="A12" s="513"/>
      <c r="B12" s="662" t="s">
        <v>2121</v>
      </c>
      <c r="C12" s="662"/>
      <c r="D12" s="662"/>
      <c r="E12" s="662"/>
      <c r="F12" s="662"/>
      <c r="G12" s="662"/>
      <c r="H12" s="663"/>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AN12" s="82"/>
      <c r="AO12" s="82"/>
      <c r="AP12" s="82"/>
      <c r="AQ12" s="82"/>
      <c r="AR12" s="82"/>
      <c r="AS12" s="82"/>
      <c r="AT12" s="82"/>
      <c r="AU12" s="82"/>
      <c r="AV12" s="82"/>
      <c r="AW12" s="82"/>
      <c r="AX12" s="82"/>
      <c r="AY12" s="82"/>
      <c r="AZ12" s="82"/>
      <c r="BA12" s="82"/>
      <c r="BB12" s="82"/>
      <c r="BC12" s="82"/>
      <c r="BD12" s="82"/>
      <c r="BE12" s="82"/>
      <c r="BF12" s="82"/>
      <c r="BG12" s="82"/>
    </row>
    <row r="13" spans="1:59" ht="13.5" customHeight="1">
      <c r="A13" s="513"/>
      <c r="B13" s="662" t="s">
        <v>997</v>
      </c>
      <c r="C13" s="662"/>
      <c r="D13" s="662"/>
      <c r="E13" s="662"/>
      <c r="F13" s="662"/>
      <c r="G13" s="662"/>
      <c r="H13" s="663"/>
      <c r="I13" s="82"/>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82"/>
      <c r="AK13" s="82"/>
      <c r="AL13" s="82"/>
      <c r="AM13" s="82"/>
      <c r="AN13" s="82"/>
      <c r="AO13" s="82"/>
      <c r="AP13" s="82"/>
      <c r="AQ13" s="82"/>
      <c r="AR13" s="82"/>
      <c r="AS13" s="82"/>
      <c r="AT13" s="82"/>
      <c r="AU13" s="82"/>
      <c r="AV13" s="82"/>
      <c r="AW13" s="82"/>
      <c r="AX13" s="82"/>
      <c r="AY13" s="82"/>
      <c r="AZ13" s="82"/>
      <c r="BA13" s="82"/>
      <c r="BB13" s="82"/>
      <c r="BC13" s="82"/>
      <c r="BD13" s="82"/>
      <c r="BE13" s="82"/>
      <c r="BF13" s="82"/>
      <c r="BG13" s="82"/>
    </row>
    <row r="14" spans="1:59" ht="13.5" customHeight="1">
      <c r="A14" s="513"/>
      <c r="B14" s="662" t="s">
        <v>998</v>
      </c>
      <c r="C14" s="662"/>
      <c r="D14" s="662"/>
      <c r="E14" s="662"/>
      <c r="F14" s="662"/>
      <c r="G14" s="662"/>
      <c r="H14" s="663"/>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c r="AU14" s="82"/>
      <c r="AV14" s="82"/>
      <c r="AW14" s="82"/>
      <c r="AX14" s="82"/>
      <c r="AY14" s="82"/>
      <c r="AZ14" s="82"/>
      <c r="BA14" s="82"/>
      <c r="BB14" s="82"/>
      <c r="BC14" s="82"/>
      <c r="BD14" s="82"/>
      <c r="BE14" s="82"/>
      <c r="BF14" s="82"/>
      <c r="BG14" s="82"/>
    </row>
    <row r="15" spans="1:59" ht="13.5" customHeight="1">
      <c r="A15" s="513"/>
      <c r="B15" s="662"/>
      <c r="C15" s="662"/>
      <c r="D15" s="662"/>
      <c r="E15" s="662"/>
      <c r="F15" s="662"/>
      <c r="G15" s="662"/>
      <c r="H15" s="663"/>
      <c r="I15" s="82"/>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82"/>
      <c r="AK15" s="82"/>
      <c r="AL15" s="82"/>
      <c r="AM15" s="82"/>
      <c r="AN15" s="82"/>
      <c r="AO15" s="82"/>
      <c r="AP15" s="82"/>
      <c r="AQ15" s="82"/>
      <c r="AR15" s="82"/>
      <c r="AS15" s="82"/>
      <c r="AT15" s="82"/>
      <c r="AU15" s="82"/>
      <c r="AV15" s="82"/>
      <c r="AW15" s="82"/>
      <c r="AX15" s="82"/>
      <c r="AY15" s="82"/>
      <c r="AZ15" s="82"/>
      <c r="BA15" s="82"/>
      <c r="BB15" s="82"/>
      <c r="BC15" s="82"/>
      <c r="BD15" s="82"/>
      <c r="BE15" s="82"/>
      <c r="BF15" s="82"/>
      <c r="BG15" s="82"/>
    </row>
    <row r="16" spans="1:59" ht="13.5" customHeight="1">
      <c r="A16" s="513"/>
      <c r="B16" s="662" t="s">
        <v>999</v>
      </c>
      <c r="C16" s="662"/>
      <c r="D16" s="662"/>
      <c r="E16" s="662"/>
      <c r="F16" s="662"/>
      <c r="G16" s="662"/>
      <c r="H16" s="663"/>
      <c r="I16" s="82"/>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82"/>
      <c r="AK16" s="82"/>
      <c r="AL16" s="82"/>
      <c r="AM16" s="82"/>
      <c r="AN16" s="82"/>
      <c r="AO16" s="82"/>
      <c r="AP16" s="82"/>
      <c r="AQ16" s="82"/>
      <c r="AR16" s="82"/>
      <c r="AS16" s="82"/>
      <c r="AT16" s="82"/>
      <c r="AU16" s="82"/>
      <c r="AV16" s="82"/>
      <c r="AW16" s="82"/>
      <c r="AX16" s="82"/>
      <c r="AY16" s="82"/>
      <c r="AZ16" s="82"/>
      <c r="BA16" s="82"/>
      <c r="BB16" s="82"/>
      <c r="BC16" s="82"/>
      <c r="BD16" s="82"/>
      <c r="BE16" s="82"/>
      <c r="BF16" s="82"/>
      <c r="BG16" s="82"/>
    </row>
    <row r="17" spans="1:59" ht="13.5" customHeight="1">
      <c r="A17" s="950"/>
      <c r="B17" s="838"/>
      <c r="C17" s="838"/>
      <c r="D17" s="838"/>
      <c r="E17" s="838"/>
      <c r="F17" s="838"/>
      <c r="G17" s="838"/>
      <c r="H17" s="693"/>
      <c r="I17" s="82"/>
      <c r="J17" s="82"/>
      <c r="K17" s="82"/>
      <c r="L17" s="82"/>
      <c r="M17" s="82"/>
      <c r="N17" s="82"/>
      <c r="O17" s="82"/>
      <c r="P17" s="82"/>
      <c r="Q17" s="82"/>
      <c r="R17" s="82"/>
      <c r="S17" s="82"/>
      <c r="T17" s="82"/>
      <c r="U17" s="82"/>
      <c r="V17" s="82"/>
      <c r="W17" s="82"/>
      <c r="X17" s="82"/>
      <c r="Y17" s="82"/>
      <c r="Z17" s="82"/>
      <c r="AA17" s="82"/>
      <c r="AB17" s="82"/>
      <c r="AC17" s="82"/>
      <c r="AD17" s="82"/>
      <c r="AE17" s="82"/>
      <c r="AF17" s="82"/>
      <c r="AG17" s="82"/>
      <c r="AH17" s="82"/>
      <c r="AI17" s="82"/>
      <c r="AJ17" s="82"/>
      <c r="AK17" s="82"/>
      <c r="AL17" s="82"/>
      <c r="AM17" s="82"/>
      <c r="AN17" s="82"/>
      <c r="AO17" s="82"/>
      <c r="AP17" s="82"/>
      <c r="AQ17" s="82"/>
      <c r="AR17" s="82"/>
      <c r="AS17" s="82"/>
      <c r="AT17" s="82"/>
      <c r="AU17" s="82"/>
      <c r="AV17" s="82"/>
      <c r="AW17" s="82"/>
      <c r="AX17" s="82"/>
      <c r="AY17" s="82"/>
      <c r="AZ17" s="82"/>
      <c r="BA17" s="82"/>
      <c r="BB17" s="82"/>
      <c r="BC17" s="82"/>
      <c r="BD17" s="82"/>
      <c r="BE17" s="82"/>
      <c r="BF17" s="82"/>
      <c r="BG17" s="82"/>
    </row>
    <row r="18" spans="1:59" ht="13.5" customHeight="1">
      <c r="A18" s="956"/>
      <c r="B18" s="957"/>
      <c r="C18" s="957"/>
      <c r="D18" s="757" t="s">
        <v>597</v>
      </c>
      <c r="E18" s="757"/>
      <c r="F18" s="757"/>
      <c r="G18" s="757"/>
      <c r="H18" s="758"/>
      <c r="I18" s="82"/>
      <c r="J18" s="82"/>
      <c r="K18" s="82"/>
      <c r="L18" s="82"/>
      <c r="M18" s="82"/>
      <c r="N18" s="82"/>
      <c r="O18" s="82"/>
      <c r="P18" s="82"/>
      <c r="Q18" s="82"/>
      <c r="R18" s="82"/>
      <c r="S18" s="82"/>
      <c r="T18" s="82"/>
      <c r="U18" s="82"/>
      <c r="V18" s="82"/>
      <c r="W18" s="82"/>
      <c r="X18" s="82"/>
      <c r="Y18" s="82"/>
      <c r="Z18" s="82"/>
      <c r="AA18" s="82"/>
      <c r="AB18" s="82"/>
      <c r="AC18" s="82"/>
      <c r="AD18" s="82"/>
      <c r="AE18" s="82"/>
      <c r="AF18" s="82"/>
      <c r="AG18" s="82"/>
      <c r="AH18" s="82"/>
      <c r="AI18" s="82"/>
      <c r="AJ18" s="82"/>
      <c r="AK18" s="82"/>
      <c r="AL18" s="82"/>
      <c r="AM18" s="82"/>
      <c r="AN18" s="82"/>
      <c r="AO18" s="82"/>
      <c r="AP18" s="82"/>
      <c r="AQ18" s="82"/>
      <c r="AR18" s="82"/>
      <c r="AS18" s="82"/>
      <c r="AT18" s="82"/>
      <c r="AU18" s="82"/>
      <c r="AV18" s="82"/>
      <c r="AW18" s="82"/>
      <c r="AX18" s="82"/>
      <c r="AY18" s="82"/>
      <c r="AZ18" s="82"/>
      <c r="BA18" s="82"/>
      <c r="BB18" s="82"/>
      <c r="BC18" s="82"/>
      <c r="BD18" s="82"/>
      <c r="BE18" s="82"/>
      <c r="BF18" s="82"/>
      <c r="BG18" s="82"/>
    </row>
    <row r="19" spans="1:59" ht="13.5" customHeight="1">
      <c r="A19" s="513"/>
      <c r="B19" s="82"/>
      <c r="C19" s="931"/>
      <c r="D19" s="82"/>
      <c r="E19" s="750" t="s">
        <v>2166</v>
      </c>
      <c r="F19" s="750" t="s">
        <v>598</v>
      </c>
      <c r="G19" s="750" t="s">
        <v>599</v>
      </c>
      <c r="H19" s="932" t="s">
        <v>598</v>
      </c>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c r="AL19" s="82"/>
      <c r="AM19" s="82"/>
      <c r="AN19" s="82"/>
      <c r="AO19" s="82"/>
      <c r="AP19" s="82"/>
      <c r="AQ19" s="82"/>
      <c r="AR19" s="82"/>
      <c r="AS19" s="82"/>
      <c r="AT19" s="82"/>
      <c r="AU19" s="82"/>
      <c r="AV19" s="82"/>
      <c r="AW19" s="82"/>
      <c r="AX19" s="82"/>
      <c r="AY19" s="82"/>
      <c r="AZ19" s="82"/>
      <c r="BA19" s="82"/>
      <c r="BB19" s="82"/>
      <c r="BC19" s="82"/>
      <c r="BD19" s="82"/>
      <c r="BE19" s="82"/>
      <c r="BF19" s="82"/>
      <c r="BG19" s="82"/>
    </row>
    <row r="20" spans="1:59" ht="13.5" customHeight="1">
      <c r="A20" s="513"/>
      <c r="B20" s="749" t="s">
        <v>290</v>
      </c>
      <c r="C20" s="931"/>
      <c r="D20" s="749" t="s">
        <v>2023</v>
      </c>
      <c r="E20" s="750" t="s">
        <v>600</v>
      </c>
      <c r="F20" s="750" t="s">
        <v>601</v>
      </c>
      <c r="G20" s="750" t="s">
        <v>602</v>
      </c>
      <c r="H20" s="932" t="s">
        <v>2800</v>
      </c>
      <c r="I20" s="82"/>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82"/>
      <c r="AK20" s="82"/>
      <c r="AL20" s="82"/>
      <c r="AM20" s="82"/>
      <c r="AN20" s="82"/>
      <c r="AO20" s="82"/>
      <c r="AP20" s="82"/>
      <c r="AQ20" s="82"/>
      <c r="AR20" s="82"/>
      <c r="AS20" s="82"/>
      <c r="AT20" s="82"/>
      <c r="AU20" s="82"/>
      <c r="AV20" s="82"/>
      <c r="AW20" s="82"/>
      <c r="AX20" s="82"/>
      <c r="AY20" s="82"/>
      <c r="AZ20" s="82"/>
      <c r="BA20" s="82"/>
      <c r="BB20" s="82"/>
      <c r="BC20" s="82"/>
      <c r="BD20" s="82"/>
      <c r="BE20" s="82"/>
      <c r="BF20" s="82"/>
      <c r="BG20" s="82"/>
    </row>
    <row r="21" spans="1:59" ht="13.5" customHeight="1">
      <c r="A21" s="950"/>
      <c r="B21" s="749" t="s">
        <v>293</v>
      </c>
      <c r="C21" s="952"/>
      <c r="D21" s="959" t="s">
        <v>1860</v>
      </c>
      <c r="E21" s="934" t="s">
        <v>1861</v>
      </c>
      <c r="F21" s="934" t="s">
        <v>1862</v>
      </c>
      <c r="G21" s="934" t="s">
        <v>1863</v>
      </c>
      <c r="H21" s="754" t="s">
        <v>838</v>
      </c>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82"/>
      <c r="AK21" s="82"/>
      <c r="AL21" s="82"/>
      <c r="AM21" s="82"/>
      <c r="AN21" s="82"/>
      <c r="AO21" s="82"/>
      <c r="AP21" s="82"/>
      <c r="AQ21" s="82"/>
      <c r="AR21" s="82"/>
      <c r="AS21" s="82"/>
      <c r="AT21" s="82"/>
      <c r="AU21" s="82"/>
      <c r="AV21" s="82"/>
      <c r="AW21" s="82"/>
      <c r="AX21" s="82"/>
      <c r="AY21" s="82"/>
      <c r="AZ21" s="82"/>
      <c r="BA21" s="82"/>
      <c r="BB21" s="82"/>
      <c r="BC21" s="82"/>
      <c r="BD21" s="82"/>
      <c r="BE21" s="82"/>
      <c r="BF21" s="82"/>
      <c r="BG21" s="82"/>
    </row>
    <row r="22" spans="1:59" ht="19.899999999999999" customHeight="1">
      <c r="A22" s="950"/>
      <c r="B22" s="957">
        <v>1</v>
      </c>
      <c r="C22" s="961"/>
      <c r="D22" s="957" t="s">
        <v>603</v>
      </c>
      <c r="E22" s="1773">
        <v>0</v>
      </c>
      <c r="F22" s="1930"/>
      <c r="G22" s="1930"/>
      <c r="H22" s="1931"/>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82"/>
      <c r="AK22" s="82"/>
      <c r="AL22" s="82"/>
      <c r="AM22" s="82"/>
      <c r="AN22" s="82"/>
      <c r="AO22" s="82"/>
      <c r="AP22" s="82"/>
      <c r="AQ22" s="82"/>
      <c r="AR22" s="82"/>
      <c r="AS22" s="82"/>
      <c r="AT22" s="82"/>
      <c r="AU22" s="82"/>
      <c r="AV22" s="82"/>
      <c r="AW22" s="82"/>
      <c r="AX22" s="82"/>
      <c r="AY22" s="82"/>
      <c r="AZ22" s="82"/>
      <c r="BA22" s="82"/>
      <c r="BB22" s="82"/>
      <c r="BC22" s="82"/>
      <c r="BD22" s="82"/>
      <c r="BE22" s="82"/>
      <c r="BF22" s="82"/>
      <c r="BG22" s="82"/>
    </row>
    <row r="23" spans="1:59" ht="19.899999999999999" customHeight="1">
      <c r="A23" s="513"/>
      <c r="B23" s="1014">
        <v>2</v>
      </c>
      <c r="C23" s="1115"/>
      <c r="D23" s="1014" t="s">
        <v>604</v>
      </c>
      <c r="E23" s="1131"/>
      <c r="F23" s="1556"/>
      <c r="G23" s="1131"/>
      <c r="H23" s="1691"/>
      <c r="I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82"/>
      <c r="AK23" s="82"/>
      <c r="AL23" s="82"/>
      <c r="AM23" s="82"/>
      <c r="AN23" s="82"/>
      <c r="AO23" s="82"/>
      <c r="AP23" s="82"/>
      <c r="AQ23" s="82"/>
      <c r="AR23" s="82"/>
      <c r="AS23" s="82"/>
      <c r="AT23" s="82"/>
      <c r="AU23" s="82"/>
      <c r="AV23" s="82"/>
      <c r="AW23" s="82"/>
      <c r="AX23" s="82"/>
      <c r="AY23" s="82"/>
      <c r="AZ23" s="82"/>
      <c r="BA23" s="82"/>
      <c r="BB23" s="82"/>
      <c r="BC23" s="82"/>
      <c r="BD23" s="82"/>
      <c r="BE23" s="82"/>
      <c r="BF23" s="82"/>
      <c r="BG23" s="82"/>
    </row>
    <row r="24" spans="1:59" ht="19.899999999999999" customHeight="1">
      <c r="A24" s="950"/>
      <c r="B24" s="838"/>
      <c r="C24" s="952"/>
      <c r="D24" s="838" t="s">
        <v>605</v>
      </c>
      <c r="E24" s="952"/>
      <c r="F24" s="838"/>
      <c r="G24" s="1133"/>
      <c r="H24" s="949"/>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Q24" s="82"/>
      <c r="AR24" s="82"/>
      <c r="AS24" s="82"/>
      <c r="AT24" s="82"/>
      <c r="AU24" s="82"/>
      <c r="AV24" s="82"/>
      <c r="AW24" s="82"/>
      <c r="AX24" s="82"/>
      <c r="AY24" s="82"/>
      <c r="AZ24" s="82"/>
      <c r="BA24" s="82"/>
      <c r="BB24" s="82"/>
      <c r="BC24" s="82"/>
      <c r="BD24" s="82"/>
      <c r="BE24" s="82"/>
      <c r="BF24" s="82"/>
      <c r="BG24" s="82"/>
    </row>
    <row r="25" spans="1:59" ht="19.899999999999999" customHeight="1">
      <c r="A25" s="950"/>
      <c r="B25" s="957">
        <v>3</v>
      </c>
      <c r="C25" s="961"/>
      <c r="D25" s="957" t="s">
        <v>606</v>
      </c>
      <c r="E25" s="1134">
        <v>0</v>
      </c>
      <c r="F25" s="1932"/>
      <c r="G25" s="1932"/>
      <c r="H25" s="1159"/>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82"/>
      <c r="AO25" s="82"/>
      <c r="AP25" s="82"/>
      <c r="AQ25" s="82"/>
      <c r="AR25" s="82"/>
      <c r="AS25" s="82"/>
      <c r="AT25" s="82"/>
      <c r="AU25" s="82"/>
      <c r="AV25" s="82"/>
      <c r="AW25" s="82"/>
      <c r="AX25" s="82"/>
      <c r="AY25" s="82"/>
      <c r="AZ25" s="82"/>
      <c r="BA25" s="82"/>
      <c r="BB25" s="82"/>
      <c r="BC25" s="82"/>
      <c r="BD25" s="82"/>
      <c r="BE25" s="82"/>
      <c r="BF25" s="82"/>
      <c r="BG25" s="82"/>
    </row>
    <row r="26" spans="1:59" ht="19.899999999999999" customHeight="1">
      <c r="A26" s="950"/>
      <c r="B26" s="957">
        <v>4</v>
      </c>
      <c r="C26" s="961"/>
      <c r="D26" s="957" t="s">
        <v>607</v>
      </c>
      <c r="E26" s="1134">
        <v>0</v>
      </c>
      <c r="F26" s="1134"/>
      <c r="G26" s="1131"/>
      <c r="H26" s="1933"/>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c r="AL26" s="82"/>
      <c r="AM26" s="82"/>
      <c r="AN26" s="82"/>
      <c r="AO26" s="82"/>
      <c r="AP26" s="82"/>
      <c r="AQ26" s="82"/>
      <c r="AR26" s="82"/>
      <c r="AS26" s="82"/>
      <c r="AT26" s="82"/>
      <c r="AU26" s="82"/>
      <c r="AV26" s="82"/>
      <c r="AW26" s="82"/>
      <c r="AX26" s="82"/>
      <c r="AY26" s="82"/>
      <c r="AZ26" s="82"/>
      <c r="BA26" s="82"/>
      <c r="BB26" s="82"/>
      <c r="BC26" s="82"/>
      <c r="BD26" s="82"/>
      <c r="BE26" s="82"/>
      <c r="BF26" s="82"/>
      <c r="BG26" s="82"/>
    </row>
    <row r="27" spans="1:59" ht="19.899999999999999" customHeight="1">
      <c r="A27" s="950"/>
      <c r="B27" s="957">
        <v>5</v>
      </c>
      <c r="C27" s="961"/>
      <c r="D27" s="957" t="s">
        <v>608</v>
      </c>
      <c r="E27" s="1134">
        <v>0</v>
      </c>
      <c r="F27" s="1134"/>
      <c r="G27" s="1133"/>
      <c r="H27" s="1934"/>
      <c r="I27" s="82"/>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c r="AL27" s="82"/>
      <c r="AM27" s="82"/>
      <c r="AN27" s="82"/>
      <c r="AO27" s="82"/>
      <c r="AP27" s="82"/>
      <c r="AQ27" s="82"/>
      <c r="AR27" s="82"/>
      <c r="AS27" s="82"/>
      <c r="AT27" s="82"/>
      <c r="AU27" s="82"/>
      <c r="AV27" s="82"/>
      <c r="AW27" s="82"/>
      <c r="AX27" s="82"/>
      <c r="AY27" s="82"/>
      <c r="AZ27" s="82"/>
      <c r="BA27" s="82"/>
      <c r="BB27" s="82"/>
      <c r="BC27" s="82"/>
      <c r="BD27" s="82"/>
      <c r="BE27" s="82"/>
      <c r="BF27" s="82"/>
      <c r="BG27" s="82"/>
    </row>
    <row r="28" spans="1:59" ht="19.899999999999999" customHeight="1">
      <c r="A28" s="950"/>
      <c r="B28" s="957">
        <v>6</v>
      </c>
      <c r="C28" s="961"/>
      <c r="D28" s="957" t="s">
        <v>609</v>
      </c>
      <c r="E28" s="1134">
        <v>0</v>
      </c>
      <c r="F28" s="1932"/>
      <c r="G28" s="1932"/>
      <c r="H28" s="1933"/>
      <c r="I28" s="82"/>
      <c r="J28" s="82"/>
      <c r="K28" s="82"/>
      <c r="L28" s="82"/>
      <c r="M28" s="82"/>
      <c r="N28" s="82"/>
      <c r="O28" s="82"/>
      <c r="P28" s="82"/>
      <c r="Q28" s="82"/>
      <c r="R28" s="82"/>
      <c r="S28" s="82"/>
      <c r="T28" s="82"/>
      <c r="U28" s="82"/>
      <c r="V28" s="82"/>
      <c r="W28" s="82"/>
      <c r="X28" s="82"/>
      <c r="Y28" s="82"/>
      <c r="Z28" s="82"/>
      <c r="AA28" s="82"/>
      <c r="AB28" s="82"/>
      <c r="AC28" s="82"/>
      <c r="AD28" s="82"/>
      <c r="AE28" s="82"/>
      <c r="AF28" s="82"/>
      <c r="AG28" s="82"/>
      <c r="AH28" s="82"/>
      <c r="AI28" s="82"/>
      <c r="AJ28" s="82"/>
      <c r="AK28" s="82"/>
      <c r="AL28" s="82"/>
      <c r="AM28" s="82"/>
      <c r="AN28" s="82"/>
      <c r="AO28" s="82"/>
      <c r="AP28" s="82"/>
      <c r="AQ28" s="82"/>
      <c r="AR28" s="82"/>
      <c r="AS28" s="82"/>
      <c r="AT28" s="82"/>
      <c r="AU28" s="82"/>
      <c r="AV28" s="82"/>
      <c r="AW28" s="82"/>
      <c r="AX28" s="82"/>
      <c r="AY28" s="82"/>
      <c r="AZ28" s="82"/>
      <c r="BA28" s="82"/>
      <c r="BB28" s="82"/>
      <c r="BC28" s="82"/>
      <c r="BD28" s="82"/>
      <c r="BE28" s="82"/>
      <c r="BF28" s="82"/>
      <c r="BG28" s="82"/>
    </row>
    <row r="29" spans="1:59" ht="19.899999999999999" customHeight="1">
      <c r="A29" s="950"/>
      <c r="B29" s="957">
        <v>7</v>
      </c>
      <c r="C29" s="961"/>
      <c r="D29" s="957" t="s">
        <v>610</v>
      </c>
      <c r="E29" s="1134">
        <v>0</v>
      </c>
      <c r="F29" s="1932"/>
      <c r="G29" s="1932"/>
      <c r="H29" s="1933"/>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2"/>
      <c r="AO29" s="82"/>
      <c r="AP29" s="82"/>
      <c r="AQ29" s="82"/>
      <c r="AR29" s="82"/>
      <c r="AS29" s="82"/>
      <c r="AT29" s="82"/>
      <c r="AU29" s="82"/>
      <c r="AV29" s="82"/>
      <c r="AW29" s="82"/>
      <c r="AX29" s="82"/>
      <c r="AY29" s="82"/>
      <c r="AZ29" s="82"/>
      <c r="BA29" s="82"/>
      <c r="BB29" s="82"/>
      <c r="BC29" s="82"/>
      <c r="BD29" s="82"/>
      <c r="BE29" s="82"/>
      <c r="BF29" s="82"/>
      <c r="BG29" s="82"/>
    </row>
    <row r="30" spans="1:59" ht="19.899999999999999" customHeight="1">
      <c r="A30" s="950"/>
      <c r="B30" s="957">
        <v>8</v>
      </c>
      <c r="C30" s="961"/>
      <c r="D30" s="957"/>
      <c r="E30" s="1134">
        <v>0</v>
      </c>
      <c r="F30" s="1932"/>
      <c r="G30" s="1932"/>
      <c r="H30" s="1933"/>
      <c r="I30" s="82"/>
      <c r="J30" s="82"/>
      <c r="K30" s="82"/>
      <c r="L30" s="82"/>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c r="AL30" s="82"/>
      <c r="AM30" s="82"/>
      <c r="AN30" s="82"/>
      <c r="AO30" s="82"/>
      <c r="AP30" s="82"/>
      <c r="AQ30" s="82"/>
      <c r="AR30" s="82"/>
      <c r="AS30" s="82"/>
      <c r="AT30" s="82"/>
      <c r="AU30" s="82"/>
      <c r="AV30" s="82"/>
      <c r="AW30" s="82"/>
      <c r="AX30" s="82"/>
      <c r="AY30" s="82"/>
      <c r="AZ30" s="82"/>
      <c r="BA30" s="82"/>
      <c r="BB30" s="82"/>
      <c r="BC30" s="82"/>
      <c r="BD30" s="82"/>
      <c r="BE30" s="82"/>
      <c r="BF30" s="82"/>
      <c r="BG30" s="82"/>
    </row>
    <row r="31" spans="1:59" ht="19.899999999999999" customHeight="1">
      <c r="A31" s="513"/>
      <c r="B31" s="1014">
        <v>9</v>
      </c>
      <c r="C31" s="1115"/>
      <c r="D31" s="1014" t="s">
        <v>611</v>
      </c>
      <c r="E31" s="1131">
        <v>0</v>
      </c>
      <c r="F31" s="1131">
        <v>0</v>
      </c>
      <c r="G31" s="1131">
        <v>0</v>
      </c>
      <c r="H31" s="1935">
        <v>0</v>
      </c>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82"/>
      <c r="AL31" s="82"/>
      <c r="AM31" s="82"/>
      <c r="AN31" s="82"/>
      <c r="AO31" s="82"/>
      <c r="AP31" s="82"/>
      <c r="AQ31" s="82"/>
      <c r="AR31" s="82"/>
      <c r="AS31" s="82"/>
      <c r="AT31" s="82"/>
      <c r="AU31" s="82"/>
      <c r="AV31" s="82"/>
      <c r="AW31" s="82"/>
      <c r="AX31" s="82"/>
      <c r="AY31" s="82"/>
      <c r="AZ31" s="82"/>
      <c r="BA31" s="82"/>
      <c r="BB31" s="82"/>
      <c r="BC31" s="82"/>
      <c r="BD31" s="82"/>
      <c r="BE31" s="82"/>
      <c r="BF31" s="82"/>
      <c r="BG31" s="82"/>
    </row>
    <row r="32" spans="1:59" ht="19.899999999999999" customHeight="1">
      <c r="A32" s="950"/>
      <c r="B32" s="838"/>
      <c r="C32" s="952"/>
      <c r="D32" s="838" t="s">
        <v>121</v>
      </c>
      <c r="E32" s="1133"/>
      <c r="F32" s="1133"/>
      <c r="G32" s="1133"/>
      <c r="H32" s="1159"/>
      <c r="I32" s="82"/>
      <c r="J32" s="82"/>
      <c r="K32" s="82"/>
      <c r="L32" s="82"/>
      <c r="M32" s="82"/>
      <c r="N32" s="82"/>
      <c r="O32" s="82"/>
      <c r="P32" s="82"/>
      <c r="Q32" s="82"/>
      <c r="R32" s="82"/>
      <c r="S32" s="82"/>
      <c r="T32" s="82"/>
      <c r="U32" s="82"/>
      <c r="V32" s="82"/>
      <c r="W32" s="82"/>
      <c r="X32" s="82"/>
      <c r="Y32" s="82"/>
      <c r="Z32" s="82"/>
      <c r="AA32" s="82"/>
      <c r="AB32" s="82"/>
      <c r="AC32" s="82"/>
      <c r="AD32" s="82"/>
      <c r="AE32" s="82"/>
      <c r="AF32" s="82"/>
      <c r="AG32" s="82"/>
      <c r="AH32" s="82"/>
      <c r="AI32" s="82"/>
      <c r="AJ32" s="82"/>
      <c r="AK32" s="82"/>
      <c r="AL32" s="82"/>
      <c r="AM32" s="82"/>
      <c r="AN32" s="82"/>
      <c r="AO32" s="82"/>
      <c r="AP32" s="82"/>
      <c r="AQ32" s="82"/>
      <c r="AR32" s="82"/>
      <c r="AS32" s="82"/>
      <c r="AT32" s="82"/>
      <c r="AU32" s="82"/>
      <c r="AV32" s="82"/>
      <c r="AW32" s="82"/>
      <c r="AX32" s="82"/>
      <c r="AY32" s="82"/>
      <c r="AZ32" s="82"/>
      <c r="BA32" s="82"/>
      <c r="BB32" s="82"/>
      <c r="BC32" s="82"/>
      <c r="BD32" s="82"/>
      <c r="BE32" s="82"/>
      <c r="BF32" s="82"/>
      <c r="BG32" s="82"/>
    </row>
    <row r="33" spans="1:59" ht="19.899999999999999" customHeight="1">
      <c r="A33" s="950"/>
      <c r="B33" s="957">
        <v>10</v>
      </c>
      <c r="C33" s="961"/>
      <c r="D33" s="957" t="s">
        <v>122</v>
      </c>
      <c r="E33" s="1134" t="s">
        <v>2029</v>
      </c>
      <c r="F33" s="1554"/>
      <c r="G33" s="1134"/>
      <c r="H33" s="1934"/>
      <c r="I33" s="82"/>
      <c r="J33" s="8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82"/>
      <c r="AL33" s="82"/>
      <c r="AM33" s="82"/>
      <c r="AN33" s="82"/>
      <c r="AO33" s="82"/>
      <c r="AP33" s="82"/>
      <c r="AQ33" s="82"/>
      <c r="AR33" s="82"/>
      <c r="AS33" s="82"/>
      <c r="AT33" s="82"/>
      <c r="AU33" s="82"/>
      <c r="AV33" s="82"/>
      <c r="AW33" s="82"/>
      <c r="AX33" s="82"/>
      <c r="AY33" s="82"/>
      <c r="AZ33" s="82"/>
      <c r="BA33" s="82"/>
      <c r="BB33" s="82"/>
      <c r="BC33" s="82"/>
      <c r="BD33" s="82"/>
      <c r="BE33" s="82"/>
      <c r="BF33" s="82"/>
      <c r="BG33" s="82"/>
    </row>
    <row r="34" spans="1:59" ht="19.899999999999999" customHeight="1">
      <c r="A34" s="950"/>
      <c r="B34" s="957">
        <v>11</v>
      </c>
      <c r="C34" s="961"/>
      <c r="D34" s="957" t="s">
        <v>123</v>
      </c>
      <c r="E34" s="1134">
        <v>0</v>
      </c>
      <c r="F34" s="1932"/>
      <c r="G34" s="1932"/>
      <c r="H34" s="1933"/>
      <c r="I34" s="82"/>
      <c r="J34" s="82"/>
      <c r="K34" s="82"/>
      <c r="L34" s="82"/>
      <c r="M34" s="82"/>
      <c r="N34" s="82"/>
      <c r="O34" s="82"/>
      <c r="P34" s="82"/>
      <c r="Q34" s="82"/>
      <c r="R34" s="82"/>
      <c r="S34" s="82"/>
      <c r="T34" s="82"/>
      <c r="U34" s="82"/>
      <c r="V34" s="82"/>
      <c r="W34" s="82"/>
      <c r="X34" s="82"/>
      <c r="Y34" s="82"/>
      <c r="Z34" s="82"/>
      <c r="AA34" s="82"/>
      <c r="AB34" s="82"/>
      <c r="AC34" s="82"/>
      <c r="AD34" s="82"/>
      <c r="AE34" s="82"/>
      <c r="AF34" s="82"/>
      <c r="AG34" s="82"/>
      <c r="AH34" s="82"/>
      <c r="AI34" s="82"/>
      <c r="AJ34" s="82"/>
      <c r="AK34" s="82"/>
      <c r="AL34" s="82"/>
      <c r="AM34" s="82"/>
      <c r="AN34" s="82"/>
      <c r="AO34" s="82"/>
      <c r="AP34" s="82"/>
      <c r="AQ34" s="82"/>
      <c r="AR34" s="82"/>
      <c r="AS34" s="82"/>
      <c r="AT34" s="82"/>
      <c r="AU34" s="82"/>
      <c r="AV34" s="82"/>
      <c r="AW34" s="82"/>
      <c r="AX34" s="82"/>
      <c r="AY34" s="82"/>
      <c r="AZ34" s="82"/>
      <c r="BA34" s="82"/>
      <c r="BB34" s="82"/>
      <c r="BC34" s="82"/>
      <c r="BD34" s="82"/>
      <c r="BE34" s="82"/>
      <c r="BF34" s="82"/>
      <c r="BG34" s="82"/>
    </row>
    <row r="35" spans="1:59" ht="19.899999999999999" customHeight="1">
      <c r="A35" s="950"/>
      <c r="B35" s="957">
        <v>12</v>
      </c>
      <c r="C35" s="961"/>
      <c r="D35" s="957" t="s">
        <v>124</v>
      </c>
      <c r="E35" s="1134">
        <v>0</v>
      </c>
      <c r="F35" s="1932"/>
      <c r="G35" s="1932"/>
      <c r="H35" s="1933"/>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82"/>
      <c r="AK35" s="82"/>
      <c r="AL35" s="82"/>
      <c r="AM35" s="82"/>
      <c r="AN35" s="82"/>
      <c r="AO35" s="82"/>
      <c r="AP35" s="82"/>
      <c r="AQ35" s="82"/>
      <c r="AR35" s="82"/>
      <c r="AS35" s="82"/>
      <c r="AT35" s="82"/>
      <c r="AU35" s="82"/>
      <c r="AV35" s="82"/>
      <c r="AW35" s="82"/>
      <c r="AX35" s="82"/>
      <c r="AY35" s="82"/>
      <c r="AZ35" s="82"/>
      <c r="BA35" s="82"/>
      <c r="BB35" s="82"/>
      <c r="BC35" s="82"/>
      <c r="BD35" s="82"/>
      <c r="BE35" s="82"/>
      <c r="BF35" s="82"/>
      <c r="BG35" s="82"/>
    </row>
    <row r="36" spans="1:59" ht="19.899999999999999" customHeight="1">
      <c r="A36" s="950"/>
      <c r="B36" s="957">
        <v>13</v>
      </c>
      <c r="C36" s="961"/>
      <c r="D36" s="957" t="s">
        <v>125</v>
      </c>
      <c r="E36" s="1134">
        <v>0</v>
      </c>
      <c r="F36" s="1932"/>
      <c r="G36" s="1932"/>
      <c r="H36" s="1933"/>
      <c r="I36" s="82"/>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82"/>
      <c r="AI36" s="82"/>
      <c r="AJ36" s="82"/>
      <c r="AK36" s="82"/>
      <c r="AL36" s="82"/>
      <c r="AM36" s="82"/>
      <c r="AN36" s="82"/>
      <c r="AO36" s="82"/>
      <c r="AP36" s="82"/>
      <c r="AQ36" s="82"/>
      <c r="AR36" s="82"/>
      <c r="AS36" s="82"/>
      <c r="AT36" s="82"/>
      <c r="AU36" s="82"/>
      <c r="AV36" s="82"/>
      <c r="AW36" s="82"/>
      <c r="AX36" s="82"/>
      <c r="AY36" s="82"/>
      <c r="AZ36" s="82"/>
      <c r="BA36" s="82"/>
      <c r="BB36" s="82"/>
      <c r="BC36" s="82"/>
      <c r="BD36" s="82"/>
      <c r="BE36" s="82"/>
      <c r="BF36" s="82"/>
      <c r="BG36" s="82"/>
    </row>
    <row r="37" spans="1:59" ht="19.899999999999999" customHeight="1">
      <c r="A37" s="513"/>
      <c r="B37" s="1014">
        <v>14</v>
      </c>
      <c r="C37" s="1115"/>
      <c r="D37" s="1014" t="s">
        <v>126</v>
      </c>
      <c r="E37" s="1131">
        <v>0</v>
      </c>
      <c r="F37" s="1131">
        <v>0</v>
      </c>
      <c r="G37" s="1131">
        <v>0</v>
      </c>
      <c r="H37" s="1935">
        <v>0</v>
      </c>
      <c r="I37" s="82"/>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2"/>
      <c r="AK37" s="82"/>
      <c r="AL37" s="82"/>
      <c r="AM37" s="82"/>
      <c r="AN37" s="82"/>
      <c r="AO37" s="82"/>
      <c r="AP37" s="82"/>
      <c r="AQ37" s="82"/>
      <c r="AR37" s="82"/>
      <c r="AS37" s="82"/>
      <c r="AT37" s="82"/>
      <c r="AU37" s="82"/>
      <c r="AV37" s="82"/>
      <c r="AW37" s="82"/>
      <c r="AX37" s="82"/>
      <c r="AY37" s="82"/>
      <c r="AZ37" s="82"/>
      <c r="BA37" s="82"/>
      <c r="BB37" s="82"/>
      <c r="BC37" s="82"/>
      <c r="BD37" s="82"/>
      <c r="BE37" s="82"/>
      <c r="BF37" s="82"/>
      <c r="BG37" s="82"/>
    </row>
    <row r="38" spans="1:59" ht="19.899999999999999" customHeight="1">
      <c r="A38" s="950"/>
      <c r="B38" s="838"/>
      <c r="C38" s="952"/>
      <c r="D38" s="838" t="s">
        <v>3308</v>
      </c>
      <c r="E38" s="1133"/>
      <c r="F38" s="1133"/>
      <c r="G38" s="1133"/>
      <c r="H38" s="1159"/>
      <c r="I38" s="82"/>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82"/>
      <c r="AK38" s="82"/>
      <c r="AL38" s="82"/>
      <c r="AM38" s="82"/>
      <c r="AN38" s="82"/>
      <c r="AO38" s="82"/>
      <c r="AP38" s="82"/>
      <c r="AQ38" s="82"/>
      <c r="AR38" s="82"/>
      <c r="AS38" s="82"/>
      <c r="AT38" s="82"/>
      <c r="AU38" s="82"/>
      <c r="AV38" s="82"/>
      <c r="AW38" s="82"/>
      <c r="AX38" s="82"/>
      <c r="AY38" s="82"/>
      <c r="AZ38" s="82"/>
      <c r="BA38" s="82"/>
      <c r="BB38" s="82"/>
      <c r="BC38" s="82"/>
      <c r="BD38" s="82"/>
      <c r="BE38" s="82"/>
      <c r="BF38" s="82"/>
      <c r="BG38" s="82"/>
    </row>
    <row r="39" spans="1:59" ht="19.899999999999999" customHeight="1">
      <c r="A39" s="950"/>
      <c r="B39" s="957">
        <v>15</v>
      </c>
      <c r="C39" s="961"/>
      <c r="D39" s="957" t="s">
        <v>3309</v>
      </c>
      <c r="E39" s="1134">
        <v>0</v>
      </c>
      <c r="F39" s="1932"/>
      <c r="G39" s="1932"/>
      <c r="H39" s="1933"/>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82"/>
      <c r="AL39" s="82"/>
      <c r="AM39" s="82"/>
      <c r="AN39" s="82"/>
      <c r="AO39" s="82"/>
      <c r="AP39" s="82"/>
      <c r="AQ39" s="82"/>
      <c r="AR39" s="82"/>
      <c r="AS39" s="82"/>
      <c r="AT39" s="82"/>
      <c r="AU39" s="82"/>
      <c r="AV39" s="82"/>
      <c r="AW39" s="82"/>
      <c r="AX39" s="82"/>
      <c r="AY39" s="82"/>
      <c r="AZ39" s="82"/>
      <c r="BA39" s="82"/>
      <c r="BB39" s="82"/>
      <c r="BC39" s="82"/>
      <c r="BD39" s="82"/>
      <c r="BE39" s="82"/>
      <c r="BF39" s="82"/>
      <c r="BG39" s="82"/>
    </row>
    <row r="40" spans="1:59" ht="19.899999999999999" customHeight="1">
      <c r="A40" s="950"/>
      <c r="B40" s="957">
        <v>16</v>
      </c>
      <c r="C40" s="961"/>
      <c r="D40" s="957"/>
      <c r="E40" s="1134">
        <v>0</v>
      </c>
      <c r="F40" s="1932"/>
      <c r="G40" s="1932"/>
      <c r="H40" s="1933"/>
      <c r="I40" s="82"/>
      <c r="J40" s="82"/>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2"/>
      <c r="AK40" s="82"/>
      <c r="AL40" s="82"/>
      <c r="AM40" s="82"/>
      <c r="AN40" s="82"/>
      <c r="AO40" s="82"/>
      <c r="AP40" s="82"/>
      <c r="AQ40" s="82"/>
      <c r="AR40" s="82"/>
      <c r="AS40" s="82"/>
      <c r="AT40" s="82"/>
      <c r="AU40" s="82"/>
      <c r="AV40" s="82"/>
      <c r="AW40" s="82"/>
      <c r="AX40" s="82"/>
      <c r="AY40" s="82"/>
      <c r="AZ40" s="82"/>
      <c r="BA40" s="82"/>
      <c r="BB40" s="82"/>
      <c r="BC40" s="82"/>
      <c r="BD40" s="82"/>
      <c r="BE40" s="82"/>
      <c r="BF40" s="82"/>
      <c r="BG40" s="82"/>
    </row>
    <row r="41" spans="1:59" ht="19.899999999999999" customHeight="1">
      <c r="A41" s="513"/>
      <c r="B41" s="1014">
        <v>17</v>
      </c>
      <c r="C41" s="1115"/>
      <c r="D41" s="1014" t="s">
        <v>3310</v>
      </c>
      <c r="E41" s="1936">
        <v>0</v>
      </c>
      <c r="F41" s="1936">
        <v>0</v>
      </c>
      <c r="G41" s="1936">
        <v>0</v>
      </c>
      <c r="H41" s="1937">
        <v>0</v>
      </c>
      <c r="I41" s="82"/>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82"/>
      <c r="AK41" s="82"/>
      <c r="AL41" s="82"/>
      <c r="AM41" s="82"/>
      <c r="AN41" s="82"/>
      <c r="AO41" s="82"/>
      <c r="AP41" s="82"/>
      <c r="AQ41" s="82"/>
      <c r="AR41" s="82"/>
      <c r="AS41" s="82"/>
      <c r="AT41" s="82"/>
      <c r="AU41" s="82"/>
      <c r="AV41" s="82"/>
      <c r="AW41" s="82"/>
      <c r="AX41" s="82"/>
      <c r="AY41" s="82"/>
      <c r="AZ41" s="82"/>
      <c r="BA41" s="82"/>
      <c r="BB41" s="82"/>
      <c r="BC41" s="82"/>
      <c r="BD41" s="82"/>
      <c r="BE41" s="82"/>
      <c r="BF41" s="82"/>
      <c r="BG41" s="82"/>
    </row>
    <row r="42" spans="1:59" ht="19.899999999999999" customHeight="1">
      <c r="A42" s="950"/>
      <c r="B42" s="838"/>
      <c r="C42" s="952"/>
      <c r="D42" s="838" t="s">
        <v>3311</v>
      </c>
      <c r="E42" s="1133"/>
      <c r="F42" s="1133"/>
      <c r="G42" s="1133"/>
      <c r="H42" s="1159"/>
      <c r="I42" s="82"/>
      <c r="J42" s="82"/>
      <c r="K42" s="82"/>
      <c r="L42" s="82"/>
      <c r="M42" s="82"/>
      <c r="N42" s="82"/>
      <c r="O42" s="82"/>
      <c r="P42" s="82"/>
      <c r="Q42" s="82"/>
      <c r="R42" s="82"/>
      <c r="S42" s="82"/>
      <c r="T42" s="82"/>
      <c r="U42" s="82"/>
      <c r="V42" s="82"/>
      <c r="W42" s="82"/>
      <c r="X42" s="82"/>
      <c r="Y42" s="82"/>
      <c r="Z42" s="82"/>
      <c r="AA42" s="82"/>
      <c r="AB42" s="82"/>
      <c r="AC42" s="82"/>
      <c r="AD42" s="82"/>
      <c r="AE42" s="82"/>
      <c r="AF42" s="82"/>
      <c r="AG42" s="82"/>
      <c r="AH42" s="82"/>
      <c r="AI42" s="82"/>
      <c r="AJ42" s="82"/>
      <c r="AK42" s="82"/>
      <c r="AL42" s="82"/>
      <c r="AM42" s="82"/>
      <c r="AN42" s="82"/>
      <c r="AO42" s="82"/>
      <c r="AP42" s="82"/>
      <c r="AQ42" s="82"/>
      <c r="AR42" s="82"/>
      <c r="AS42" s="82"/>
      <c r="AT42" s="82"/>
      <c r="AU42" s="82"/>
      <c r="AV42" s="82"/>
      <c r="AW42" s="82"/>
      <c r="AX42" s="82"/>
      <c r="AY42" s="82"/>
      <c r="AZ42" s="82"/>
      <c r="BA42" s="82"/>
      <c r="BB42" s="82"/>
      <c r="BC42" s="82"/>
      <c r="BD42" s="82"/>
      <c r="BE42" s="82"/>
      <c r="BF42" s="82"/>
      <c r="BG42" s="82"/>
    </row>
    <row r="43" spans="1:59" ht="19.899999999999999" customHeight="1">
      <c r="A43" s="950"/>
      <c r="B43" s="957"/>
      <c r="C43" s="82"/>
      <c r="D43" s="82" t="s">
        <v>1626</v>
      </c>
      <c r="E43" s="80"/>
      <c r="F43" s="80"/>
      <c r="G43" s="73"/>
      <c r="H43" s="949"/>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c r="AK43" s="82"/>
      <c r="AL43" s="82"/>
      <c r="AM43" s="82"/>
      <c r="AN43" s="82"/>
      <c r="AO43" s="82"/>
      <c r="AP43" s="82"/>
      <c r="AQ43" s="82"/>
      <c r="AR43" s="82"/>
      <c r="AS43" s="82"/>
      <c r="AT43" s="82"/>
      <c r="AU43" s="82"/>
      <c r="AV43" s="82"/>
      <c r="AW43" s="82"/>
      <c r="AX43" s="82"/>
      <c r="AY43" s="82"/>
      <c r="AZ43" s="82"/>
      <c r="BA43" s="82"/>
      <c r="BB43" s="82"/>
      <c r="BC43" s="82"/>
      <c r="BD43" s="82"/>
      <c r="BE43" s="82"/>
      <c r="BF43" s="82"/>
      <c r="BG43" s="82"/>
    </row>
    <row r="44" spans="1:59" ht="19.899999999999999" customHeight="1">
      <c r="A44" s="950"/>
      <c r="B44" s="957">
        <v>18</v>
      </c>
      <c r="C44" s="961"/>
      <c r="D44" s="957" t="s">
        <v>1627</v>
      </c>
      <c r="E44" s="1773">
        <v>0</v>
      </c>
      <c r="F44" s="1930"/>
      <c r="G44" s="1930" t="s">
        <v>2029</v>
      </c>
      <c r="H44" s="1931"/>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c r="AK44" s="82"/>
      <c r="AL44" s="82"/>
      <c r="AM44" s="82"/>
      <c r="AN44" s="82"/>
      <c r="AO44" s="82"/>
      <c r="AP44" s="82"/>
      <c r="AQ44" s="82"/>
      <c r="AR44" s="82"/>
      <c r="AS44" s="82"/>
      <c r="AT44" s="82"/>
      <c r="AU44" s="82"/>
      <c r="AV44" s="82"/>
      <c r="AW44" s="82"/>
      <c r="AX44" s="82"/>
      <c r="AY44" s="82"/>
      <c r="AZ44" s="82"/>
      <c r="BA44" s="82"/>
      <c r="BB44" s="82"/>
      <c r="BC44" s="82"/>
      <c r="BD44" s="82"/>
      <c r="BE44" s="82"/>
      <c r="BF44" s="82"/>
      <c r="BG44" s="82"/>
    </row>
    <row r="45" spans="1:59" ht="19.899999999999999" customHeight="1">
      <c r="A45" s="950"/>
      <c r="B45" s="957">
        <v>19</v>
      </c>
      <c r="C45" s="961"/>
      <c r="D45" s="957" t="s">
        <v>1628</v>
      </c>
      <c r="E45" s="1134">
        <v>0</v>
      </c>
      <c r="F45" s="1932"/>
      <c r="G45" s="1932"/>
      <c r="H45" s="1933"/>
      <c r="I45" s="82"/>
      <c r="J45" s="82"/>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82"/>
      <c r="AK45" s="82"/>
      <c r="AL45" s="82"/>
      <c r="AM45" s="82"/>
      <c r="AN45" s="82"/>
      <c r="AO45" s="82"/>
      <c r="AP45" s="82"/>
      <c r="AQ45" s="82"/>
      <c r="AR45" s="82"/>
      <c r="AS45" s="82"/>
      <c r="AT45" s="82"/>
      <c r="AU45" s="82"/>
      <c r="AV45" s="82"/>
      <c r="AW45" s="82"/>
      <c r="AX45" s="82"/>
      <c r="AY45" s="82"/>
      <c r="AZ45" s="82"/>
      <c r="BA45" s="82"/>
      <c r="BB45" s="82"/>
      <c r="BC45" s="82"/>
      <c r="BD45" s="82"/>
      <c r="BE45" s="82"/>
      <c r="BF45" s="82"/>
      <c r="BG45" s="82"/>
    </row>
    <row r="46" spans="1:59" ht="19.899999999999999" customHeight="1">
      <c r="A46" s="950"/>
      <c r="B46" s="957">
        <v>20</v>
      </c>
      <c r="C46" s="961"/>
      <c r="D46" s="957" t="s">
        <v>1629</v>
      </c>
      <c r="E46" s="1134">
        <v>0</v>
      </c>
      <c r="F46" s="1932"/>
      <c r="G46" s="1932"/>
      <c r="H46" s="1933"/>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82"/>
      <c r="AK46" s="82"/>
      <c r="AL46" s="82"/>
      <c r="AM46" s="82"/>
      <c r="AN46" s="82"/>
      <c r="AO46" s="82"/>
      <c r="AP46" s="82"/>
      <c r="AQ46" s="82"/>
      <c r="AR46" s="82"/>
      <c r="AS46" s="82"/>
      <c r="AT46" s="82"/>
      <c r="AU46" s="82"/>
      <c r="AV46" s="82"/>
      <c r="AW46" s="82"/>
      <c r="AX46" s="82"/>
      <c r="AY46" s="82"/>
      <c r="AZ46" s="82"/>
      <c r="BA46" s="82"/>
      <c r="BB46" s="82"/>
      <c r="BC46" s="82"/>
      <c r="BD46" s="82"/>
      <c r="BE46" s="82"/>
      <c r="BF46" s="82"/>
      <c r="BG46" s="82"/>
    </row>
    <row r="47" spans="1:59" ht="19.899999999999999" customHeight="1">
      <c r="A47" s="950"/>
      <c r="B47" s="957">
        <v>21</v>
      </c>
      <c r="C47" s="961"/>
      <c r="D47" s="957" t="s">
        <v>1630</v>
      </c>
      <c r="E47" s="1134">
        <v>0</v>
      </c>
      <c r="F47" s="1932"/>
      <c r="G47" s="1932"/>
      <c r="H47" s="1933"/>
      <c r="I47" s="82"/>
      <c r="J47" s="82"/>
      <c r="K47" s="82"/>
      <c r="L47" s="82"/>
      <c r="M47" s="82"/>
      <c r="N47" s="82"/>
      <c r="O47" s="82"/>
      <c r="P47" s="82"/>
      <c r="Q47" s="82"/>
      <c r="R47" s="82"/>
      <c r="S47" s="82"/>
      <c r="T47" s="82"/>
      <c r="U47" s="82"/>
      <c r="V47" s="82"/>
      <c r="W47" s="82"/>
      <c r="X47" s="82"/>
      <c r="Y47" s="82"/>
      <c r="Z47" s="82"/>
      <c r="AA47" s="82"/>
      <c r="AB47" s="82"/>
      <c r="AC47" s="82"/>
      <c r="AD47" s="82"/>
      <c r="AE47" s="82"/>
      <c r="AF47" s="82"/>
      <c r="AG47" s="82"/>
      <c r="AH47" s="82"/>
      <c r="AI47" s="82"/>
      <c r="AJ47" s="82"/>
      <c r="AK47" s="82"/>
      <c r="AL47" s="82"/>
      <c r="AM47" s="82"/>
      <c r="AN47" s="82"/>
      <c r="AO47" s="82"/>
      <c r="AP47" s="82"/>
      <c r="AQ47" s="82"/>
      <c r="AR47" s="82"/>
      <c r="AS47" s="82"/>
      <c r="AT47" s="82"/>
      <c r="AU47" s="82"/>
      <c r="AV47" s="82"/>
      <c r="AW47" s="82"/>
      <c r="AX47" s="82"/>
      <c r="AY47" s="82"/>
      <c r="AZ47" s="82"/>
      <c r="BA47" s="82"/>
      <c r="BB47" s="82"/>
      <c r="BC47" s="82"/>
      <c r="BD47" s="82"/>
      <c r="BE47" s="82"/>
      <c r="BF47" s="82"/>
      <c r="BG47" s="82"/>
    </row>
    <row r="48" spans="1:59" ht="19.899999999999999" customHeight="1">
      <c r="A48" s="950"/>
      <c r="B48" s="957">
        <v>22</v>
      </c>
      <c r="C48" s="961"/>
      <c r="D48" s="957" t="s">
        <v>1631</v>
      </c>
      <c r="E48" s="1134">
        <v>0</v>
      </c>
      <c r="F48" s="1932"/>
      <c r="G48" s="1932"/>
      <c r="H48" s="1933"/>
      <c r="I48" s="82"/>
      <c r="J48" s="82"/>
      <c r="K48" s="82"/>
      <c r="L48" s="82"/>
      <c r="M48" s="82"/>
      <c r="N48" s="82"/>
      <c r="O48" s="82"/>
      <c r="P48" s="82"/>
      <c r="Q48" s="82"/>
      <c r="R48" s="82"/>
      <c r="S48" s="82"/>
      <c r="T48" s="82"/>
      <c r="U48" s="82"/>
      <c r="V48" s="82"/>
      <c r="W48" s="82"/>
      <c r="X48" s="82"/>
      <c r="Y48" s="82"/>
      <c r="Z48" s="82"/>
      <c r="AA48" s="82"/>
      <c r="AB48" s="82"/>
      <c r="AC48" s="82"/>
      <c r="AD48" s="82"/>
      <c r="AE48" s="82"/>
      <c r="AF48" s="82"/>
      <c r="AG48" s="82"/>
      <c r="AH48" s="82"/>
      <c r="AI48" s="82"/>
      <c r="AJ48" s="82"/>
      <c r="AK48" s="82"/>
      <c r="AL48" s="82"/>
      <c r="AM48" s="82"/>
      <c r="AN48" s="82"/>
      <c r="AO48" s="82"/>
      <c r="AP48" s="82"/>
      <c r="AQ48" s="82"/>
      <c r="AR48" s="82"/>
      <c r="AS48" s="82"/>
      <c r="AT48" s="82"/>
      <c r="AU48" s="82"/>
      <c r="AV48" s="82"/>
      <c r="AW48" s="82"/>
      <c r="AX48" s="82"/>
      <c r="AY48" s="82"/>
      <c r="AZ48" s="82"/>
      <c r="BA48" s="82"/>
      <c r="BB48" s="82"/>
      <c r="BC48" s="82"/>
      <c r="BD48" s="82"/>
      <c r="BE48" s="82"/>
      <c r="BF48" s="82"/>
      <c r="BG48" s="82"/>
    </row>
    <row r="49" spans="1:59" ht="19.899999999999999" customHeight="1">
      <c r="A49" s="950"/>
      <c r="B49" s="957">
        <v>23</v>
      </c>
      <c r="C49" s="961"/>
      <c r="D49" s="957" t="s">
        <v>1632</v>
      </c>
      <c r="E49" s="1134">
        <v>0</v>
      </c>
      <c r="F49" s="1932"/>
      <c r="G49" s="1932"/>
      <c r="H49" s="1933"/>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82"/>
      <c r="AK49" s="82"/>
      <c r="AL49" s="82"/>
      <c r="AM49" s="82"/>
      <c r="AN49" s="82"/>
      <c r="AO49" s="82"/>
      <c r="AP49" s="82"/>
      <c r="AQ49" s="82"/>
      <c r="AR49" s="82"/>
      <c r="AS49" s="82"/>
      <c r="AT49" s="82"/>
      <c r="AU49" s="82"/>
      <c r="AV49" s="82"/>
      <c r="AW49" s="82"/>
      <c r="AX49" s="82"/>
      <c r="AY49" s="82"/>
      <c r="AZ49" s="82"/>
      <c r="BA49" s="82"/>
      <c r="BB49" s="82"/>
      <c r="BC49" s="82"/>
      <c r="BD49" s="82"/>
      <c r="BE49" s="82"/>
      <c r="BF49" s="82"/>
      <c r="BG49" s="82"/>
    </row>
    <row r="50" spans="1:59" ht="19.899999999999999" customHeight="1">
      <c r="A50" s="950"/>
      <c r="B50" s="957">
        <v>24</v>
      </c>
      <c r="C50" s="961"/>
      <c r="D50" s="957" t="s">
        <v>1633</v>
      </c>
      <c r="E50" s="1134">
        <v>0</v>
      </c>
      <c r="F50" s="1932"/>
      <c r="G50" s="1932"/>
      <c r="H50" s="1933"/>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82"/>
      <c r="AK50" s="82"/>
      <c r="AL50" s="82"/>
      <c r="AM50" s="82"/>
      <c r="AN50" s="82"/>
      <c r="AO50" s="82"/>
      <c r="AP50" s="82"/>
      <c r="AQ50" s="82"/>
      <c r="AR50" s="82"/>
      <c r="AS50" s="82"/>
      <c r="AT50" s="82"/>
      <c r="AU50" s="82"/>
      <c r="AV50" s="82"/>
      <c r="AW50" s="82"/>
      <c r="AX50" s="82"/>
      <c r="AY50" s="82"/>
      <c r="AZ50" s="82"/>
      <c r="BA50" s="82"/>
      <c r="BB50" s="82"/>
      <c r="BC50" s="82"/>
      <c r="BD50" s="82"/>
      <c r="BE50" s="82"/>
      <c r="BF50" s="82"/>
      <c r="BG50" s="82"/>
    </row>
    <row r="51" spans="1:59" ht="19.899999999999999" customHeight="1">
      <c r="A51" s="950"/>
      <c r="B51" s="957">
        <v>25</v>
      </c>
      <c r="C51" s="961"/>
      <c r="D51" s="957" t="s">
        <v>1634</v>
      </c>
      <c r="E51" s="1134">
        <v>0</v>
      </c>
      <c r="F51" s="1932"/>
      <c r="G51" s="1932"/>
      <c r="H51" s="1933"/>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2"/>
      <c r="AK51" s="82"/>
      <c r="AL51" s="82"/>
      <c r="AM51" s="82"/>
      <c r="AN51" s="82"/>
      <c r="AO51" s="82"/>
      <c r="AP51" s="82"/>
      <c r="AQ51" s="82"/>
      <c r="AR51" s="82"/>
      <c r="AS51" s="82"/>
      <c r="AT51" s="82"/>
      <c r="AU51" s="82"/>
      <c r="AV51" s="82"/>
      <c r="AW51" s="82"/>
      <c r="AX51" s="82"/>
      <c r="AY51" s="82"/>
      <c r="AZ51" s="82"/>
      <c r="BA51" s="82"/>
      <c r="BB51" s="82"/>
      <c r="BC51" s="82"/>
      <c r="BD51" s="82"/>
      <c r="BE51" s="82"/>
      <c r="BF51" s="82"/>
      <c r="BG51" s="82"/>
    </row>
    <row r="52" spans="1:59" ht="19.899999999999999" customHeight="1" thickBot="1">
      <c r="A52" s="610"/>
      <c r="B52" s="1704">
        <v>26</v>
      </c>
      <c r="C52" s="1938"/>
      <c r="D52" s="1704" t="s">
        <v>1635</v>
      </c>
      <c r="E52" s="1705">
        <v>0</v>
      </c>
      <c r="F52" s="1149">
        <v>0</v>
      </c>
      <c r="G52" s="1149">
        <v>0</v>
      </c>
      <c r="H52" s="1150">
        <v>0</v>
      </c>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82"/>
      <c r="AL52" s="82"/>
      <c r="AM52" s="82"/>
      <c r="AN52" s="82"/>
      <c r="AO52" s="82"/>
      <c r="AP52" s="82"/>
      <c r="AQ52" s="82"/>
      <c r="AR52" s="82"/>
      <c r="AS52" s="82"/>
      <c r="AT52" s="82"/>
      <c r="AU52" s="82"/>
      <c r="AV52" s="82"/>
      <c r="AW52" s="82"/>
      <c r="AX52" s="82"/>
      <c r="AY52" s="82"/>
      <c r="AZ52" s="82"/>
      <c r="BA52" s="82"/>
      <c r="BB52" s="82"/>
      <c r="BC52" s="82"/>
      <c r="BD52" s="82"/>
      <c r="BE52" s="82"/>
      <c r="BF52" s="82"/>
      <c r="BG52" s="82"/>
    </row>
    <row r="53" spans="1:59">
      <c r="A53" s="82"/>
      <c r="B53" s="82"/>
      <c r="C53" s="82"/>
      <c r="D53" s="82"/>
      <c r="E53" s="82"/>
      <c r="F53" s="80"/>
      <c r="G53" s="80"/>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82"/>
      <c r="AK53" s="82"/>
      <c r="AL53" s="82"/>
      <c r="AM53" s="82"/>
      <c r="AN53" s="82"/>
      <c r="AO53" s="82"/>
      <c r="AP53" s="82"/>
      <c r="AQ53" s="82"/>
      <c r="AR53" s="82"/>
      <c r="AS53" s="82"/>
      <c r="AT53" s="82"/>
      <c r="AU53" s="82"/>
      <c r="AV53" s="82"/>
      <c r="AW53" s="82"/>
      <c r="AX53" s="82"/>
      <c r="AY53" s="82"/>
      <c r="AZ53" s="82"/>
      <c r="BA53" s="82"/>
      <c r="BB53" s="82"/>
      <c r="BC53" s="82"/>
      <c r="BD53" s="82"/>
      <c r="BE53" s="82"/>
      <c r="BF53" s="82"/>
      <c r="BG53" s="82"/>
    </row>
    <row r="54" spans="1:59">
      <c r="A54" s="82"/>
      <c r="B54" s="82" t="s">
        <v>1636</v>
      </c>
      <c r="C54" s="82"/>
      <c r="D54" s="82"/>
      <c r="E54" s="82"/>
      <c r="F54" s="82"/>
      <c r="G54" s="82"/>
      <c r="H54" s="844" t="s">
        <v>1637</v>
      </c>
      <c r="I54" s="82"/>
      <c r="J54" s="82"/>
      <c r="K54" s="82"/>
      <c r="L54" s="82"/>
      <c r="M54" s="82"/>
      <c r="N54" s="82"/>
      <c r="O54" s="82"/>
      <c r="P54" s="82"/>
      <c r="Q54" s="82"/>
      <c r="R54" s="82"/>
      <c r="S54" s="82"/>
      <c r="T54" s="82"/>
      <c r="U54" s="82"/>
      <c r="V54" s="82"/>
      <c r="W54" s="82"/>
      <c r="X54" s="82"/>
      <c r="Y54" s="82"/>
      <c r="Z54" s="82"/>
      <c r="AA54" s="82"/>
      <c r="AB54" s="82"/>
      <c r="AC54" s="82"/>
      <c r="AD54" s="82"/>
      <c r="AE54" s="82"/>
      <c r="AF54" s="82"/>
      <c r="AG54" s="82"/>
      <c r="AH54" s="82"/>
      <c r="AI54" s="82"/>
      <c r="AJ54" s="82"/>
      <c r="AK54" s="82"/>
      <c r="AL54" s="82"/>
      <c r="AM54" s="82"/>
      <c r="AN54" s="82"/>
      <c r="AO54" s="82"/>
      <c r="AP54" s="82"/>
      <c r="AQ54" s="82"/>
      <c r="AR54" s="82"/>
      <c r="AS54" s="82"/>
      <c r="AT54" s="82"/>
      <c r="AU54" s="82"/>
      <c r="AV54" s="82"/>
      <c r="AW54" s="82"/>
      <c r="AX54" s="82"/>
      <c r="AY54" s="82"/>
      <c r="AZ54" s="82"/>
      <c r="BA54" s="82"/>
      <c r="BB54" s="82"/>
      <c r="BC54" s="82"/>
      <c r="BD54" s="82"/>
      <c r="BE54" s="82"/>
      <c r="BF54" s="82"/>
      <c r="BG54" s="82"/>
    </row>
    <row r="55" spans="1:59">
      <c r="A55" s="82"/>
      <c r="B55" s="607" t="s">
        <v>1638</v>
      </c>
      <c r="C55" s="607"/>
      <c r="D55" s="607"/>
      <c r="E55" s="607"/>
      <c r="F55" s="607"/>
      <c r="G55" s="607"/>
      <c r="H55" s="607"/>
      <c r="I55" s="82"/>
      <c r="J55" s="82"/>
      <c r="K55" s="82"/>
      <c r="L55" s="82"/>
      <c r="M55" s="82"/>
      <c r="N55" s="82"/>
      <c r="O55" s="82"/>
      <c r="P55" s="82"/>
      <c r="Q55" s="82"/>
      <c r="R55" s="82"/>
      <c r="S55" s="82"/>
      <c r="T55" s="82"/>
      <c r="U55" s="82"/>
      <c r="V55" s="82"/>
      <c r="W55" s="82"/>
      <c r="X55" s="82"/>
      <c r="Y55" s="82"/>
      <c r="Z55" s="82"/>
      <c r="AA55" s="82"/>
      <c r="AB55" s="82"/>
      <c r="AC55" s="82"/>
      <c r="AD55" s="82"/>
      <c r="AE55" s="82"/>
      <c r="AF55" s="82"/>
      <c r="AG55" s="82"/>
      <c r="AH55" s="82"/>
      <c r="AI55" s="82"/>
      <c r="AJ55" s="82"/>
      <c r="AK55" s="82"/>
      <c r="AL55" s="82"/>
      <c r="AM55" s="82"/>
      <c r="AN55" s="82"/>
      <c r="AO55" s="82"/>
      <c r="AP55" s="82"/>
      <c r="AQ55" s="82"/>
      <c r="AR55" s="82"/>
      <c r="AS55" s="82"/>
      <c r="AT55" s="82"/>
      <c r="AU55" s="82"/>
      <c r="AV55" s="82"/>
      <c r="AW55" s="82"/>
      <c r="AX55" s="82"/>
      <c r="AY55" s="82"/>
      <c r="AZ55" s="82"/>
      <c r="BA55" s="82"/>
      <c r="BB55" s="82"/>
      <c r="BC55" s="82"/>
      <c r="BD55" s="82"/>
      <c r="BE55" s="82"/>
      <c r="BF55" s="82"/>
      <c r="BG55" s="82"/>
    </row>
    <row r="56" spans="1:59" ht="1.1499999999999999" customHeight="1">
      <c r="A56" s="82"/>
      <c r="B56" s="82"/>
      <c r="C56" s="82"/>
      <c r="D56" s="82"/>
      <c r="E56" s="82"/>
      <c r="F56" s="82"/>
      <c r="G56" s="82"/>
      <c r="H56" s="82"/>
      <c r="I56" s="82"/>
      <c r="J56" s="82"/>
      <c r="K56" s="82"/>
      <c r="L56" s="82"/>
      <c r="M56" s="82"/>
      <c r="N56" s="82"/>
      <c r="O56" s="82"/>
      <c r="P56" s="82"/>
      <c r="Q56" s="82"/>
      <c r="R56" s="82"/>
      <c r="S56" s="82"/>
      <c r="T56" s="82"/>
      <c r="U56" s="82"/>
      <c r="V56" s="82"/>
      <c r="W56" s="82"/>
      <c r="X56" s="82"/>
      <c r="Y56" s="82"/>
      <c r="Z56" s="82"/>
      <c r="AA56" s="82"/>
      <c r="AB56" s="82"/>
      <c r="AC56" s="82"/>
      <c r="AD56" s="82"/>
      <c r="AE56" s="82"/>
      <c r="AF56" s="82"/>
      <c r="AG56" s="82"/>
      <c r="AH56" s="82"/>
      <c r="AI56" s="82"/>
      <c r="AJ56" s="82"/>
      <c r="AK56" s="82"/>
      <c r="AL56" s="82"/>
      <c r="AM56" s="82"/>
      <c r="AN56" s="82"/>
      <c r="AO56" s="82"/>
      <c r="AP56" s="82"/>
      <c r="AQ56" s="82"/>
      <c r="AR56" s="82"/>
      <c r="AS56" s="82"/>
      <c r="AT56" s="82"/>
      <c r="AU56" s="82"/>
      <c r="AV56" s="82"/>
      <c r="AW56" s="82"/>
      <c r="AX56" s="82"/>
      <c r="AY56" s="82"/>
      <c r="AZ56" s="82"/>
      <c r="BA56" s="82"/>
      <c r="BB56" s="82"/>
      <c r="BC56" s="82"/>
      <c r="BD56" s="82"/>
      <c r="BE56" s="82"/>
      <c r="BF56" s="82"/>
      <c r="BG56" s="82"/>
    </row>
    <row r="57" spans="1:59" ht="15.75">
      <c r="A57" s="606" t="s">
        <v>1444</v>
      </c>
      <c r="B57" s="607"/>
      <c r="C57" s="607"/>
      <c r="D57" s="607"/>
      <c r="E57" s="607"/>
      <c r="F57" s="607"/>
      <c r="G57" s="607"/>
      <c r="H57" s="607"/>
      <c r="I57" s="82"/>
      <c r="J57" s="82"/>
      <c r="K57" s="82"/>
      <c r="L57" s="82"/>
      <c r="M57" s="82"/>
      <c r="N57" s="82"/>
      <c r="O57" s="82"/>
      <c r="P57" s="82"/>
      <c r="Q57" s="82"/>
      <c r="R57" s="82"/>
      <c r="S57" s="82"/>
      <c r="T57" s="82"/>
      <c r="U57" s="82"/>
      <c r="V57" s="82"/>
      <c r="W57" s="82"/>
      <c r="X57" s="82"/>
      <c r="Y57" s="82"/>
      <c r="Z57" s="82"/>
      <c r="AA57" s="82"/>
      <c r="AB57" s="82"/>
      <c r="AC57" s="82"/>
      <c r="AD57" s="82"/>
      <c r="AE57" s="82"/>
      <c r="AF57" s="82"/>
      <c r="AG57" s="82"/>
      <c r="AH57" s="82"/>
      <c r="AI57" s="82"/>
      <c r="AJ57" s="82"/>
      <c r="AK57" s="82"/>
      <c r="AL57" s="82"/>
      <c r="AM57" s="82"/>
      <c r="AN57" s="82"/>
      <c r="AO57" s="82"/>
      <c r="AP57" s="82"/>
      <c r="AQ57" s="82"/>
      <c r="AR57" s="82"/>
      <c r="AS57" s="82"/>
      <c r="AT57" s="82"/>
      <c r="AU57" s="82"/>
      <c r="AV57" s="82"/>
      <c r="AW57" s="82"/>
      <c r="AX57" s="82"/>
      <c r="AY57" s="82"/>
      <c r="AZ57" s="82"/>
      <c r="BA57" s="82"/>
      <c r="BB57" s="82"/>
      <c r="BC57" s="82"/>
      <c r="BD57" s="82"/>
      <c r="BE57" s="82"/>
      <c r="BF57" s="82"/>
      <c r="BG57" s="82"/>
    </row>
    <row r="58" spans="1:59">
      <c r="A58" s="82"/>
      <c r="B58" s="82"/>
      <c r="C58" s="82"/>
      <c r="D58" s="82"/>
      <c r="E58" s="82"/>
      <c r="F58" s="82"/>
      <c r="G58" s="82"/>
      <c r="H58" s="82"/>
      <c r="I58" s="82"/>
      <c r="J58" s="82"/>
      <c r="K58" s="82"/>
      <c r="L58" s="82"/>
      <c r="M58" s="82"/>
      <c r="N58" s="82"/>
      <c r="O58" s="82"/>
      <c r="P58" s="82"/>
      <c r="Q58" s="82"/>
      <c r="R58" s="82"/>
      <c r="S58" s="82"/>
      <c r="T58" s="82"/>
      <c r="U58" s="82"/>
      <c r="V58" s="82"/>
      <c r="W58" s="82"/>
      <c r="X58" s="82"/>
      <c r="Y58" s="82"/>
      <c r="Z58" s="82"/>
      <c r="AA58" s="82"/>
      <c r="AB58" s="82"/>
      <c r="AC58" s="82"/>
      <c r="AD58" s="82"/>
      <c r="AE58" s="82"/>
      <c r="AF58" s="82"/>
      <c r="AG58" s="82"/>
      <c r="AH58" s="82"/>
      <c r="AI58" s="82"/>
      <c r="AJ58" s="82"/>
      <c r="AK58" s="82"/>
      <c r="AL58" s="82"/>
      <c r="AM58" s="82"/>
      <c r="AN58" s="82"/>
      <c r="AO58" s="82"/>
      <c r="AP58" s="82"/>
      <c r="AQ58" s="82"/>
      <c r="AR58" s="82"/>
      <c r="AS58" s="82"/>
      <c r="AT58" s="82"/>
      <c r="AU58" s="82"/>
      <c r="AV58" s="82"/>
      <c r="AW58" s="82"/>
      <c r="AX58" s="82"/>
      <c r="AY58" s="82"/>
      <c r="AZ58" s="82"/>
      <c r="BA58" s="82"/>
      <c r="BB58" s="82"/>
      <c r="BC58" s="82"/>
      <c r="BD58" s="82"/>
      <c r="BE58" s="82"/>
      <c r="BF58" s="82"/>
      <c r="BG58" s="82"/>
    </row>
    <row r="59" spans="1:59" ht="15.75" thickBot="1">
      <c r="A59" s="82" t="s">
        <v>4729</v>
      </c>
      <c r="B59" s="82"/>
      <c r="C59" s="82"/>
      <c r="D59" s="82"/>
      <c r="E59" s="82"/>
      <c r="F59" s="1710" t="s">
        <v>4855</v>
      </c>
      <c r="G59" s="82" t="s">
        <v>4567</v>
      </c>
      <c r="H59" s="82"/>
      <c r="I59" s="82"/>
      <c r="J59" s="82"/>
      <c r="K59" s="82"/>
      <c r="L59" s="82"/>
      <c r="M59" s="82"/>
      <c r="N59" s="82"/>
      <c r="O59" s="82"/>
      <c r="P59" s="82"/>
      <c r="Q59" s="82"/>
      <c r="R59" s="82"/>
      <c r="S59" s="82"/>
      <c r="T59" s="82"/>
      <c r="U59" s="82"/>
      <c r="V59" s="82"/>
      <c r="W59" s="82"/>
      <c r="X59" s="82"/>
      <c r="Y59" s="82"/>
      <c r="Z59" s="82"/>
      <c r="AA59" s="82"/>
      <c r="AB59" s="82"/>
      <c r="AC59" s="82"/>
      <c r="AD59" s="82"/>
      <c r="AE59" s="82"/>
      <c r="AF59" s="82"/>
      <c r="AG59" s="82"/>
      <c r="AH59" s="82"/>
      <c r="AI59" s="82"/>
      <c r="AJ59" s="82"/>
      <c r="AK59" s="82"/>
      <c r="AL59" s="82"/>
      <c r="AM59" s="82"/>
      <c r="AN59" s="82"/>
      <c r="AO59" s="82"/>
      <c r="AP59" s="82"/>
      <c r="AQ59" s="82"/>
      <c r="AR59" s="82"/>
      <c r="AS59" s="82"/>
      <c r="AT59" s="82"/>
      <c r="AU59" s="82"/>
      <c r="AV59" s="82"/>
      <c r="AW59" s="82"/>
      <c r="AX59" s="82"/>
      <c r="AY59" s="82"/>
      <c r="AZ59" s="82"/>
      <c r="BA59" s="82"/>
      <c r="BB59" s="82"/>
      <c r="BC59" s="82"/>
      <c r="BD59" s="82"/>
      <c r="BE59" s="82"/>
      <c r="BF59" s="82"/>
      <c r="BG59" s="82"/>
    </row>
    <row r="60" spans="1:59">
      <c r="A60" s="740"/>
      <c r="B60" s="741"/>
      <c r="C60" s="741"/>
      <c r="D60" s="741"/>
      <c r="E60" s="741"/>
      <c r="F60" s="741"/>
      <c r="G60" s="741"/>
      <c r="H60" s="1010"/>
      <c r="I60" s="82"/>
      <c r="J60" s="82"/>
      <c r="K60" s="82"/>
      <c r="L60" s="82"/>
      <c r="M60" s="82"/>
      <c r="N60" s="82"/>
      <c r="O60" s="82"/>
      <c r="P60" s="82"/>
      <c r="Q60" s="82"/>
      <c r="R60" s="82"/>
      <c r="S60" s="82"/>
      <c r="T60" s="82"/>
      <c r="U60" s="82"/>
      <c r="V60" s="82"/>
      <c r="W60" s="82"/>
      <c r="X60" s="82"/>
      <c r="Y60" s="82"/>
      <c r="Z60" s="82"/>
      <c r="AA60" s="82"/>
      <c r="AB60" s="82"/>
      <c r="AC60" s="82"/>
      <c r="AD60" s="82"/>
      <c r="AE60" s="82"/>
      <c r="AF60" s="82"/>
      <c r="AG60" s="82"/>
      <c r="AH60" s="82"/>
      <c r="AI60" s="82"/>
      <c r="AJ60" s="82"/>
      <c r="AK60" s="82"/>
      <c r="AL60" s="82"/>
      <c r="AM60" s="82"/>
      <c r="AN60" s="82"/>
      <c r="AO60" s="82"/>
      <c r="AP60" s="82"/>
      <c r="AQ60" s="82"/>
      <c r="AR60" s="82"/>
      <c r="AS60" s="82"/>
      <c r="AT60" s="82"/>
      <c r="AU60" s="82"/>
      <c r="AV60" s="82"/>
      <c r="AW60" s="82"/>
      <c r="AX60" s="82"/>
      <c r="AY60" s="82"/>
      <c r="AZ60" s="82"/>
      <c r="BA60" s="82"/>
      <c r="BB60" s="82"/>
      <c r="BC60" s="82"/>
      <c r="BD60" s="82"/>
      <c r="BE60" s="82"/>
      <c r="BF60" s="82"/>
      <c r="BG60" s="82"/>
    </row>
    <row r="61" spans="1:59">
      <c r="A61" s="954" t="s">
        <v>202</v>
      </c>
      <c r="B61" s="607"/>
      <c r="C61" s="607"/>
      <c r="D61" s="607"/>
      <c r="E61" s="607"/>
      <c r="F61" s="607"/>
      <c r="G61" s="607"/>
      <c r="H61" s="924"/>
      <c r="I61" s="82"/>
      <c r="J61" s="82"/>
      <c r="K61" s="82"/>
      <c r="L61" s="82"/>
      <c r="M61" s="82"/>
      <c r="N61" s="82"/>
      <c r="O61" s="82"/>
      <c r="P61" s="82"/>
      <c r="Q61" s="82"/>
      <c r="R61" s="82"/>
      <c r="S61" s="82"/>
      <c r="T61" s="82"/>
      <c r="U61" s="82"/>
      <c r="V61" s="82"/>
      <c r="W61" s="82"/>
      <c r="X61" s="82"/>
      <c r="Y61" s="82"/>
      <c r="Z61" s="82"/>
      <c r="AA61" s="82"/>
      <c r="AB61" s="82"/>
      <c r="AC61" s="82"/>
      <c r="AD61" s="82"/>
      <c r="AE61" s="82"/>
      <c r="AF61" s="82"/>
      <c r="AG61" s="82"/>
      <c r="AH61" s="82"/>
      <c r="AI61" s="82"/>
      <c r="AJ61" s="82"/>
      <c r="AK61" s="82"/>
      <c r="AL61" s="82"/>
      <c r="AM61" s="82"/>
      <c r="AN61" s="82"/>
      <c r="AO61" s="82"/>
      <c r="AP61" s="82"/>
      <c r="AQ61" s="82"/>
      <c r="AR61" s="82"/>
      <c r="AS61" s="82"/>
      <c r="AT61" s="82"/>
      <c r="AU61" s="82"/>
      <c r="AV61" s="82"/>
      <c r="AW61" s="82"/>
      <c r="AX61" s="82"/>
      <c r="AY61" s="82"/>
      <c r="AZ61" s="82"/>
      <c r="BA61" s="82"/>
      <c r="BB61" s="82"/>
      <c r="BC61" s="82"/>
      <c r="BD61" s="82"/>
      <c r="BE61" s="82"/>
      <c r="BF61" s="82"/>
      <c r="BG61" s="82"/>
    </row>
    <row r="62" spans="1:59">
      <c r="A62" s="950"/>
      <c r="B62" s="838"/>
      <c r="C62" s="838"/>
      <c r="D62" s="838"/>
      <c r="E62" s="838"/>
      <c r="F62" s="838"/>
      <c r="G62" s="838"/>
      <c r="H62" s="693"/>
      <c r="I62" s="82"/>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82"/>
      <c r="AK62" s="82"/>
      <c r="AL62" s="82"/>
      <c r="AM62" s="82"/>
      <c r="AN62" s="82"/>
      <c r="AO62" s="82"/>
      <c r="AP62" s="82"/>
      <c r="AQ62" s="82"/>
      <c r="AR62" s="82"/>
      <c r="AS62" s="82"/>
      <c r="AT62" s="82"/>
      <c r="AU62" s="82"/>
      <c r="AV62" s="82"/>
      <c r="AW62" s="82"/>
      <c r="AX62" s="82"/>
      <c r="AY62" s="82"/>
      <c r="AZ62" s="82"/>
      <c r="BA62" s="82"/>
      <c r="BB62" s="82"/>
      <c r="BC62" s="82"/>
      <c r="BD62" s="82"/>
      <c r="BE62" s="82"/>
      <c r="BF62" s="82"/>
      <c r="BG62" s="82"/>
    </row>
    <row r="63" spans="1:59">
      <c r="A63" s="513"/>
      <c r="B63" s="82"/>
      <c r="C63" s="82"/>
      <c r="D63" s="82"/>
      <c r="E63" s="82"/>
      <c r="F63" s="82"/>
      <c r="G63" s="82"/>
      <c r="H63" s="609"/>
      <c r="I63" s="82"/>
      <c r="J63" s="82"/>
      <c r="K63" s="82"/>
      <c r="L63" s="82"/>
      <c r="M63" s="82"/>
      <c r="N63" s="82"/>
      <c r="O63" s="82"/>
      <c r="P63" s="82"/>
      <c r="Q63" s="82"/>
      <c r="R63" s="82"/>
      <c r="S63" s="82"/>
      <c r="T63" s="82"/>
      <c r="U63" s="82"/>
      <c r="V63" s="82"/>
      <c r="W63" s="82"/>
      <c r="X63" s="82"/>
      <c r="Y63" s="82"/>
      <c r="Z63" s="82"/>
      <c r="AA63" s="82"/>
      <c r="AB63" s="82"/>
      <c r="AC63" s="82"/>
      <c r="AD63" s="82"/>
      <c r="AE63" s="82"/>
      <c r="AF63" s="82"/>
      <c r="AG63" s="82"/>
      <c r="AH63" s="82"/>
      <c r="AI63" s="82"/>
      <c r="AJ63" s="82"/>
      <c r="AK63" s="82"/>
      <c r="AL63" s="82"/>
      <c r="AM63" s="82"/>
      <c r="AN63" s="82"/>
      <c r="AO63" s="82"/>
      <c r="AP63" s="82"/>
      <c r="AQ63" s="82"/>
      <c r="AR63" s="82"/>
      <c r="AS63" s="82"/>
      <c r="AT63" s="82"/>
      <c r="AU63" s="82"/>
      <c r="AV63" s="82"/>
      <c r="AW63" s="82"/>
      <c r="AX63" s="82"/>
      <c r="AY63" s="82"/>
      <c r="AZ63" s="82"/>
      <c r="BA63" s="82"/>
      <c r="BB63" s="82"/>
      <c r="BC63" s="82"/>
      <c r="BD63" s="82"/>
      <c r="BE63" s="82"/>
      <c r="BF63" s="82"/>
      <c r="BG63" s="82"/>
    </row>
    <row r="64" spans="1:59" ht="15.75">
      <c r="A64" s="605" t="s">
        <v>1639</v>
      </c>
      <c r="B64" s="606"/>
      <c r="C64" s="606"/>
      <c r="D64" s="606"/>
      <c r="E64" s="606"/>
      <c r="F64" s="606"/>
      <c r="G64" s="606"/>
      <c r="H64" s="1939"/>
      <c r="I64" s="82"/>
      <c r="J64" s="82"/>
      <c r="K64" s="82"/>
      <c r="L64" s="82"/>
      <c r="M64" s="82"/>
      <c r="N64" s="82"/>
      <c r="O64" s="82"/>
      <c r="P64" s="82"/>
      <c r="Q64" s="82"/>
      <c r="R64" s="82"/>
      <c r="S64" s="82"/>
      <c r="T64" s="82"/>
      <c r="U64" s="82"/>
      <c r="V64" s="82"/>
      <c r="W64" s="82"/>
      <c r="X64" s="82"/>
      <c r="Y64" s="82"/>
      <c r="Z64" s="82"/>
      <c r="AA64" s="82"/>
      <c r="AB64" s="82"/>
      <c r="AC64" s="82"/>
      <c r="AD64" s="82"/>
      <c r="AE64" s="82"/>
      <c r="AF64" s="82"/>
      <c r="AG64" s="82"/>
      <c r="AH64" s="82"/>
      <c r="AI64" s="82"/>
      <c r="AJ64" s="82"/>
      <c r="AK64" s="82"/>
      <c r="AL64" s="82"/>
      <c r="AM64" s="82"/>
      <c r="AN64" s="82"/>
      <c r="AO64" s="82"/>
      <c r="AP64" s="82"/>
      <c r="AQ64" s="82"/>
      <c r="AR64" s="82"/>
      <c r="AS64" s="82"/>
      <c r="AT64" s="82"/>
      <c r="AU64" s="82"/>
      <c r="AV64" s="82"/>
      <c r="AW64" s="82"/>
      <c r="AX64" s="82"/>
      <c r="AY64" s="82"/>
      <c r="AZ64" s="82"/>
      <c r="BA64" s="82"/>
      <c r="BB64" s="82"/>
      <c r="BC64" s="82"/>
      <c r="BD64" s="82"/>
      <c r="BE64" s="82"/>
      <c r="BF64" s="82"/>
      <c r="BG64" s="82"/>
    </row>
    <row r="65" spans="1:59">
      <c r="A65" s="513"/>
      <c r="B65" s="82"/>
      <c r="C65" s="82"/>
      <c r="D65" s="82"/>
      <c r="E65" s="82"/>
      <c r="F65" s="82"/>
      <c r="G65" s="82"/>
      <c r="H65" s="609"/>
      <c r="I65" s="82"/>
      <c r="J65" s="82"/>
      <c r="K65" s="82"/>
      <c r="L65" s="82"/>
      <c r="M65" s="82"/>
      <c r="N65" s="82"/>
      <c r="O65" s="82"/>
      <c r="P65" s="82"/>
      <c r="Q65" s="82"/>
      <c r="R65" s="82"/>
      <c r="S65" s="82"/>
      <c r="T65" s="82"/>
      <c r="U65" s="82"/>
      <c r="V65" s="82"/>
      <c r="W65" s="82"/>
      <c r="X65" s="82"/>
      <c r="Y65" s="82"/>
      <c r="Z65" s="82"/>
      <c r="AA65" s="82"/>
      <c r="AB65" s="82"/>
      <c r="AC65" s="82"/>
      <c r="AD65" s="82"/>
      <c r="AE65" s="82"/>
      <c r="AF65" s="82"/>
      <c r="AG65" s="82"/>
      <c r="AH65" s="82"/>
      <c r="AI65" s="82"/>
      <c r="AJ65" s="82"/>
      <c r="AK65" s="82"/>
      <c r="AL65" s="82"/>
      <c r="AM65" s="82"/>
      <c r="AN65" s="82"/>
      <c r="AO65" s="82"/>
      <c r="AP65" s="82"/>
      <c r="AQ65" s="82"/>
      <c r="AR65" s="82"/>
      <c r="AS65" s="82"/>
      <c r="AT65" s="82"/>
      <c r="AU65" s="82"/>
      <c r="AV65" s="82"/>
      <c r="AW65" s="82"/>
      <c r="AX65" s="82"/>
      <c r="AY65" s="82"/>
      <c r="AZ65" s="82"/>
      <c r="BA65" s="82"/>
      <c r="BB65" s="82"/>
      <c r="BC65" s="82"/>
      <c r="BD65" s="82"/>
      <c r="BE65" s="82"/>
      <c r="BF65" s="82"/>
      <c r="BG65" s="82"/>
    </row>
    <row r="66" spans="1:59">
      <c r="A66" s="513"/>
      <c r="B66" s="82"/>
      <c r="C66" s="82"/>
      <c r="D66" s="82"/>
      <c r="E66" s="82"/>
      <c r="F66" s="82"/>
      <c r="G66" s="82"/>
      <c r="H66" s="609"/>
      <c r="I66" s="82"/>
      <c r="J66" s="82"/>
      <c r="K66" s="82"/>
      <c r="L66" s="82"/>
      <c r="M66" s="82"/>
      <c r="N66" s="82"/>
      <c r="O66" s="82"/>
      <c r="P66" s="82"/>
      <c r="Q66" s="82"/>
      <c r="R66" s="82"/>
      <c r="S66" s="82"/>
      <c r="T66" s="82"/>
      <c r="U66" s="82"/>
      <c r="V66" s="82"/>
      <c r="W66" s="82"/>
      <c r="X66" s="82"/>
      <c r="Y66" s="82"/>
      <c r="Z66" s="82"/>
      <c r="AA66" s="82"/>
      <c r="AB66" s="82"/>
      <c r="AC66" s="82"/>
      <c r="AD66" s="82"/>
      <c r="AE66" s="82"/>
      <c r="AF66" s="82"/>
      <c r="AG66" s="82"/>
      <c r="AH66" s="82"/>
      <c r="AI66" s="82"/>
      <c r="AJ66" s="82"/>
      <c r="AK66" s="82"/>
      <c r="AL66" s="82"/>
      <c r="AM66" s="82"/>
      <c r="AN66" s="82"/>
      <c r="AO66" s="82"/>
      <c r="AP66" s="82"/>
      <c r="AQ66" s="82"/>
      <c r="AR66" s="82"/>
      <c r="AS66" s="82"/>
      <c r="AT66" s="82"/>
      <c r="AU66" s="82"/>
      <c r="AV66" s="82"/>
      <c r="AW66" s="82"/>
      <c r="AX66" s="82"/>
      <c r="AY66" s="82"/>
      <c r="AZ66" s="82"/>
      <c r="BA66" s="82"/>
      <c r="BB66" s="82"/>
      <c r="BC66" s="82"/>
      <c r="BD66" s="82"/>
      <c r="BE66" s="82"/>
      <c r="BF66" s="82"/>
      <c r="BG66" s="82"/>
    </row>
    <row r="67" spans="1:59">
      <c r="A67" s="513"/>
      <c r="B67" s="82"/>
      <c r="C67" s="82"/>
      <c r="D67" s="82"/>
      <c r="E67" s="82"/>
      <c r="F67" s="82"/>
      <c r="G67" s="82"/>
      <c r="H67" s="609"/>
      <c r="I67" s="82"/>
      <c r="J67" s="82"/>
      <c r="K67" s="82"/>
      <c r="L67" s="82"/>
      <c r="M67" s="82"/>
      <c r="N67" s="82"/>
      <c r="O67" s="82"/>
      <c r="P67" s="82"/>
      <c r="Q67" s="82"/>
      <c r="R67" s="82"/>
      <c r="S67" s="82"/>
      <c r="T67" s="82"/>
      <c r="U67" s="82"/>
      <c r="V67" s="82"/>
      <c r="W67" s="82"/>
      <c r="X67" s="82"/>
      <c r="Y67" s="82"/>
      <c r="Z67" s="82"/>
      <c r="AA67" s="82"/>
      <c r="AB67" s="82"/>
      <c r="AC67" s="82"/>
      <c r="AD67" s="82"/>
      <c r="AE67" s="82"/>
      <c r="AF67" s="82"/>
      <c r="AG67" s="82"/>
      <c r="AH67" s="82"/>
      <c r="AI67" s="82"/>
      <c r="AJ67" s="82"/>
      <c r="AK67" s="82"/>
      <c r="AL67" s="82"/>
      <c r="AM67" s="82"/>
      <c r="AN67" s="82"/>
      <c r="AO67" s="82"/>
      <c r="AP67" s="82"/>
      <c r="AQ67" s="82"/>
      <c r="AR67" s="82"/>
      <c r="AS67" s="82"/>
      <c r="AT67" s="82"/>
      <c r="AU67" s="82"/>
      <c r="AV67" s="82"/>
      <c r="AW67" s="82"/>
      <c r="AX67" s="82"/>
      <c r="AY67" s="82"/>
      <c r="AZ67" s="82"/>
      <c r="BA67" s="82"/>
      <c r="BB67" s="82"/>
      <c r="BC67" s="82"/>
      <c r="BD67" s="82"/>
      <c r="BE67" s="82"/>
      <c r="BF67" s="82"/>
      <c r="BG67" s="82"/>
    </row>
    <row r="68" spans="1:59">
      <c r="A68" s="513"/>
      <c r="B68" s="82"/>
      <c r="C68" s="82"/>
      <c r="D68" s="82"/>
      <c r="E68" s="82"/>
      <c r="F68" s="82"/>
      <c r="G68" s="82"/>
      <c r="H68" s="609"/>
      <c r="I68" s="82"/>
      <c r="J68" s="82"/>
      <c r="K68" s="82"/>
      <c r="L68" s="82"/>
      <c r="M68" s="82"/>
      <c r="N68" s="82"/>
      <c r="O68" s="82"/>
      <c r="P68" s="82"/>
      <c r="Q68" s="82"/>
      <c r="R68" s="82"/>
      <c r="S68" s="82"/>
      <c r="T68" s="82"/>
      <c r="U68" s="82"/>
      <c r="V68" s="82"/>
      <c r="W68" s="82"/>
      <c r="X68" s="82"/>
      <c r="Y68" s="82"/>
      <c r="Z68" s="82"/>
      <c r="AA68" s="82"/>
      <c r="AB68" s="82"/>
      <c r="AC68" s="82"/>
      <c r="AD68" s="82"/>
      <c r="AE68" s="82"/>
      <c r="AF68" s="82"/>
      <c r="AG68" s="82"/>
      <c r="AH68" s="82"/>
      <c r="AI68" s="82"/>
      <c r="AJ68" s="82"/>
      <c r="AK68" s="82"/>
      <c r="AL68" s="82"/>
      <c r="AM68" s="82"/>
      <c r="AN68" s="82"/>
      <c r="AO68" s="82"/>
      <c r="AP68" s="82"/>
      <c r="AQ68" s="82"/>
      <c r="AR68" s="82"/>
      <c r="AS68" s="82"/>
      <c r="AT68" s="82"/>
      <c r="AU68" s="82"/>
      <c r="AV68" s="82"/>
      <c r="AW68" s="82"/>
      <c r="AX68" s="82"/>
      <c r="AY68" s="82"/>
      <c r="AZ68" s="82"/>
      <c r="BA68" s="82"/>
      <c r="BB68" s="82"/>
      <c r="BC68" s="82"/>
      <c r="BD68" s="82"/>
      <c r="BE68" s="82"/>
      <c r="BF68" s="82"/>
      <c r="BG68" s="82"/>
    </row>
    <row r="69" spans="1:59">
      <c r="A69" s="513"/>
      <c r="B69" s="82"/>
      <c r="C69" s="82"/>
      <c r="D69" s="82"/>
      <c r="E69" s="82"/>
      <c r="F69" s="82"/>
      <c r="G69" s="82"/>
      <c r="H69" s="609"/>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82"/>
      <c r="AO69" s="82"/>
      <c r="AP69" s="82"/>
      <c r="AQ69" s="82"/>
      <c r="AR69" s="82"/>
      <c r="AS69" s="82"/>
      <c r="AT69" s="82"/>
      <c r="AU69" s="82"/>
      <c r="AV69" s="82"/>
      <c r="AW69" s="82"/>
      <c r="AX69" s="82"/>
      <c r="AY69" s="82"/>
      <c r="AZ69" s="82"/>
      <c r="BA69" s="82"/>
      <c r="BB69" s="82"/>
      <c r="BC69" s="82"/>
      <c r="BD69" s="82"/>
      <c r="BE69" s="82"/>
      <c r="BF69" s="82"/>
      <c r="BG69" s="82"/>
    </row>
    <row r="70" spans="1:59">
      <c r="A70" s="513"/>
      <c r="B70" s="82"/>
      <c r="C70" s="82"/>
      <c r="D70" s="82"/>
      <c r="E70" s="82"/>
      <c r="F70" s="82"/>
      <c r="G70" s="82"/>
      <c r="H70" s="609"/>
      <c r="I70" s="82"/>
      <c r="J70" s="82"/>
      <c r="K70" s="82"/>
      <c r="L70" s="82"/>
      <c r="M70" s="82"/>
      <c r="N70" s="82"/>
      <c r="O70" s="82"/>
      <c r="P70" s="82"/>
      <c r="Q70" s="82"/>
      <c r="R70" s="82"/>
      <c r="S70" s="82"/>
      <c r="T70" s="82"/>
      <c r="U70" s="82"/>
      <c r="V70" s="82"/>
      <c r="W70" s="82"/>
      <c r="X70" s="82"/>
      <c r="Y70" s="82"/>
      <c r="Z70" s="82"/>
      <c r="AA70" s="82"/>
      <c r="AB70" s="82"/>
      <c r="AC70" s="82"/>
      <c r="AD70" s="82"/>
      <c r="AE70" s="82"/>
      <c r="AF70" s="82"/>
      <c r="AG70" s="82"/>
      <c r="AH70" s="82"/>
      <c r="AI70" s="82"/>
      <c r="AJ70" s="82"/>
      <c r="AK70" s="82"/>
      <c r="AL70" s="82"/>
      <c r="AM70" s="82"/>
      <c r="AN70" s="82"/>
      <c r="AO70" s="82"/>
      <c r="AP70" s="82"/>
      <c r="AQ70" s="82"/>
      <c r="AR70" s="82"/>
      <c r="AS70" s="82"/>
      <c r="AT70" s="82"/>
      <c r="AU70" s="82"/>
      <c r="AV70" s="82"/>
      <c r="AW70" s="82"/>
      <c r="AX70" s="82"/>
      <c r="AY70" s="82"/>
      <c r="AZ70" s="82"/>
      <c r="BA70" s="82"/>
      <c r="BB70" s="82"/>
      <c r="BC70" s="82"/>
      <c r="BD70" s="82"/>
      <c r="BE70" s="82"/>
      <c r="BF70" s="82"/>
      <c r="BG70" s="82"/>
    </row>
    <row r="71" spans="1:59">
      <c r="A71" s="513"/>
      <c r="B71" s="82"/>
      <c r="C71" s="749"/>
      <c r="D71" s="82"/>
      <c r="E71" s="749"/>
      <c r="F71" s="749"/>
      <c r="G71" s="82"/>
      <c r="H71" s="609"/>
      <c r="I71" s="82"/>
      <c r="J71" s="82"/>
      <c r="K71" s="82"/>
      <c r="L71" s="82"/>
      <c r="M71" s="82"/>
      <c r="N71" s="82"/>
      <c r="O71" s="82"/>
      <c r="P71" s="82"/>
      <c r="Q71" s="82"/>
      <c r="R71" s="82"/>
      <c r="S71" s="82"/>
      <c r="T71" s="82"/>
      <c r="U71" s="82"/>
      <c r="V71" s="82"/>
      <c r="W71" s="82"/>
      <c r="X71" s="82"/>
      <c r="Y71" s="82"/>
      <c r="Z71" s="82"/>
      <c r="AA71" s="82"/>
      <c r="AB71" s="82"/>
      <c r="AC71" s="82"/>
      <c r="AD71" s="82"/>
      <c r="AE71" s="82"/>
      <c r="AF71" s="82"/>
      <c r="AG71" s="82"/>
      <c r="AH71" s="82"/>
      <c r="AI71" s="82"/>
      <c r="AJ71" s="82"/>
      <c r="AK71" s="82"/>
      <c r="AL71" s="82"/>
      <c r="AM71" s="82"/>
      <c r="AN71" s="82"/>
      <c r="AO71" s="82"/>
      <c r="AP71" s="82"/>
      <c r="AQ71" s="82"/>
      <c r="AR71" s="82"/>
      <c r="AS71" s="82"/>
      <c r="AT71" s="82"/>
      <c r="AU71" s="82"/>
      <c r="AV71" s="82"/>
      <c r="AW71" s="82"/>
      <c r="AX71" s="82"/>
      <c r="AY71" s="82"/>
      <c r="AZ71" s="82"/>
      <c r="BA71" s="82"/>
      <c r="BB71" s="82"/>
      <c r="BC71" s="82"/>
      <c r="BD71" s="82"/>
      <c r="BE71" s="82"/>
      <c r="BF71" s="82"/>
      <c r="BG71" s="82"/>
    </row>
    <row r="72" spans="1:59">
      <c r="A72" s="513"/>
      <c r="B72" s="82"/>
      <c r="C72" s="82"/>
      <c r="D72" s="82"/>
      <c r="E72" s="82"/>
      <c r="F72" s="82"/>
      <c r="G72" s="82"/>
      <c r="H72" s="609"/>
      <c r="I72" s="82"/>
      <c r="J72" s="82"/>
      <c r="K72" s="82"/>
      <c r="L72" s="82"/>
      <c r="M72" s="82"/>
      <c r="N72" s="82"/>
      <c r="O72" s="82"/>
      <c r="P72" s="82"/>
      <c r="Q72" s="82"/>
      <c r="R72" s="82"/>
      <c r="S72" s="82"/>
      <c r="T72" s="82"/>
      <c r="U72" s="82"/>
      <c r="V72" s="82"/>
      <c r="W72" s="82"/>
      <c r="X72" s="82"/>
      <c r="Y72" s="82"/>
      <c r="Z72" s="82"/>
      <c r="AA72" s="82"/>
      <c r="AB72" s="82"/>
      <c r="AC72" s="82"/>
      <c r="AD72" s="82"/>
      <c r="AE72" s="82"/>
      <c r="AF72" s="82"/>
      <c r="AG72" s="82"/>
      <c r="AH72" s="82"/>
      <c r="AI72" s="82"/>
      <c r="AJ72" s="82"/>
      <c r="AK72" s="82"/>
      <c r="AL72" s="82"/>
      <c r="AM72" s="82"/>
      <c r="AN72" s="82"/>
      <c r="AO72" s="82"/>
      <c r="AP72" s="82"/>
      <c r="AQ72" s="82"/>
      <c r="AR72" s="82"/>
      <c r="AS72" s="82"/>
      <c r="AT72" s="82"/>
      <c r="AU72" s="82"/>
      <c r="AV72" s="82"/>
      <c r="AW72" s="82"/>
      <c r="AX72" s="82"/>
      <c r="AY72" s="82"/>
      <c r="AZ72" s="82"/>
      <c r="BA72" s="82"/>
      <c r="BB72" s="82"/>
      <c r="BC72" s="82"/>
      <c r="BD72" s="82"/>
      <c r="BE72" s="82"/>
      <c r="BF72" s="82"/>
      <c r="BG72" s="82"/>
    </row>
    <row r="73" spans="1:59">
      <c r="A73" s="513"/>
      <c r="B73" s="82"/>
      <c r="C73" s="82"/>
      <c r="D73" s="82"/>
      <c r="E73" s="82"/>
      <c r="F73" s="82"/>
      <c r="G73" s="82"/>
      <c r="H73" s="609"/>
      <c r="I73" s="82"/>
      <c r="J73" s="82"/>
      <c r="K73" s="82"/>
      <c r="L73" s="82"/>
      <c r="M73" s="82"/>
      <c r="N73" s="82"/>
      <c r="O73" s="82"/>
      <c r="P73" s="82"/>
      <c r="Q73" s="82"/>
      <c r="R73" s="82"/>
      <c r="S73" s="82"/>
      <c r="T73" s="82"/>
      <c r="U73" s="82"/>
      <c r="V73" s="82"/>
      <c r="W73" s="82"/>
      <c r="X73" s="82"/>
      <c r="Y73" s="82"/>
      <c r="Z73" s="82"/>
      <c r="AA73" s="82"/>
      <c r="AB73" s="82"/>
      <c r="AC73" s="82"/>
      <c r="AD73" s="82"/>
      <c r="AE73" s="82"/>
      <c r="AF73" s="82"/>
      <c r="AG73" s="82"/>
      <c r="AH73" s="82"/>
      <c r="AI73" s="82"/>
      <c r="AJ73" s="82"/>
      <c r="AK73" s="82"/>
      <c r="AL73" s="82"/>
      <c r="AM73" s="82"/>
      <c r="AN73" s="82"/>
      <c r="AO73" s="82"/>
      <c r="AP73" s="82"/>
      <c r="AQ73" s="82"/>
      <c r="AR73" s="82"/>
      <c r="AS73" s="82"/>
      <c r="AT73" s="82"/>
      <c r="AU73" s="82"/>
      <c r="AV73" s="82"/>
      <c r="AW73" s="82"/>
      <c r="AX73" s="82"/>
      <c r="AY73" s="82"/>
      <c r="AZ73" s="82"/>
      <c r="BA73" s="82"/>
      <c r="BB73" s="82"/>
      <c r="BC73" s="82"/>
      <c r="BD73" s="82"/>
      <c r="BE73" s="82"/>
      <c r="BF73" s="82"/>
      <c r="BG73" s="82"/>
    </row>
    <row r="74" spans="1:59">
      <c r="A74" s="513"/>
      <c r="B74" s="82"/>
      <c r="C74" s="82"/>
      <c r="D74" s="82"/>
      <c r="E74" s="82"/>
      <c r="F74" s="82"/>
      <c r="G74" s="82"/>
      <c r="H74" s="609"/>
      <c r="I74" s="82"/>
      <c r="J74" s="82"/>
      <c r="K74" s="82"/>
      <c r="L74" s="82"/>
      <c r="M74" s="82"/>
      <c r="N74" s="82"/>
      <c r="O74" s="82"/>
      <c r="P74" s="82"/>
      <c r="Q74" s="82"/>
      <c r="R74" s="82"/>
      <c r="S74" s="82"/>
      <c r="T74" s="82"/>
      <c r="U74" s="82"/>
      <c r="V74" s="82"/>
      <c r="W74" s="82"/>
      <c r="X74" s="82"/>
      <c r="Y74" s="82"/>
      <c r="Z74" s="82"/>
      <c r="AA74" s="82"/>
      <c r="AB74" s="82"/>
      <c r="AC74" s="82"/>
      <c r="AD74" s="82"/>
      <c r="AE74" s="82"/>
      <c r="AF74" s="82"/>
      <c r="AG74" s="82"/>
      <c r="AH74" s="82"/>
      <c r="AI74" s="82"/>
      <c r="AJ74" s="82"/>
      <c r="AK74" s="82"/>
      <c r="AL74" s="82"/>
      <c r="AM74" s="82"/>
      <c r="AN74" s="82"/>
      <c r="AO74" s="82"/>
      <c r="AP74" s="82"/>
      <c r="AQ74" s="82"/>
      <c r="AR74" s="82"/>
      <c r="AS74" s="82"/>
      <c r="AT74" s="82"/>
      <c r="AU74" s="82"/>
      <c r="AV74" s="82"/>
      <c r="AW74" s="82"/>
      <c r="AX74" s="82"/>
      <c r="AY74" s="82"/>
      <c r="AZ74" s="82"/>
      <c r="BA74" s="82"/>
      <c r="BB74" s="82"/>
      <c r="BC74" s="82"/>
      <c r="BD74" s="82"/>
      <c r="BE74" s="82"/>
      <c r="BF74" s="82"/>
      <c r="BG74" s="82"/>
    </row>
    <row r="75" spans="1:59">
      <c r="A75" s="513"/>
      <c r="B75" s="82"/>
      <c r="C75" s="82"/>
      <c r="D75" s="82"/>
      <c r="E75" s="82"/>
      <c r="F75" s="82"/>
      <c r="G75" s="82"/>
      <c r="H75" s="609"/>
      <c r="I75" s="82"/>
      <c r="J75" s="82"/>
      <c r="K75" s="82"/>
      <c r="L75" s="82"/>
      <c r="M75" s="82"/>
      <c r="N75" s="82"/>
      <c r="O75" s="82"/>
      <c r="P75" s="82"/>
      <c r="Q75" s="82"/>
      <c r="R75" s="82"/>
      <c r="S75" s="82"/>
      <c r="T75" s="82"/>
      <c r="U75" s="82"/>
      <c r="V75" s="82"/>
      <c r="W75" s="82"/>
      <c r="X75" s="82"/>
      <c r="Y75" s="82"/>
      <c r="Z75" s="82"/>
      <c r="AA75" s="82"/>
      <c r="AB75" s="82"/>
      <c r="AC75" s="82"/>
      <c r="AD75" s="82"/>
      <c r="AE75" s="82"/>
      <c r="AF75" s="82"/>
      <c r="AG75" s="82"/>
      <c r="AH75" s="82"/>
      <c r="AI75" s="82"/>
      <c r="AJ75" s="82"/>
      <c r="AK75" s="82"/>
      <c r="AL75" s="82"/>
      <c r="AM75" s="82"/>
      <c r="AN75" s="82"/>
      <c r="AO75" s="82"/>
      <c r="AP75" s="82"/>
      <c r="AQ75" s="82"/>
      <c r="AR75" s="82"/>
      <c r="AS75" s="82"/>
      <c r="AT75" s="82"/>
      <c r="AU75" s="82"/>
      <c r="AV75" s="82"/>
      <c r="AW75" s="82"/>
      <c r="AX75" s="82"/>
      <c r="AY75" s="82"/>
      <c r="AZ75" s="82"/>
      <c r="BA75" s="82"/>
      <c r="BB75" s="82"/>
      <c r="BC75" s="82"/>
      <c r="BD75" s="82"/>
      <c r="BE75" s="82"/>
      <c r="BF75" s="82"/>
      <c r="BG75" s="82"/>
    </row>
    <row r="76" spans="1:59">
      <c r="A76" s="513"/>
      <c r="B76" s="82"/>
      <c r="C76" s="82"/>
      <c r="D76" s="82"/>
      <c r="E76" s="82"/>
      <c r="F76" s="82"/>
      <c r="G76" s="82"/>
      <c r="H76" s="609"/>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c r="BC76" s="82"/>
      <c r="BD76" s="82"/>
      <c r="BE76" s="82"/>
      <c r="BF76" s="82"/>
      <c r="BG76" s="82"/>
    </row>
    <row r="77" spans="1:59">
      <c r="A77" s="513"/>
      <c r="B77" s="82"/>
      <c r="C77" s="82"/>
      <c r="D77" s="82"/>
      <c r="E77" s="82"/>
      <c r="F77" s="82"/>
      <c r="G77" s="82"/>
      <c r="H77" s="609"/>
      <c r="I77" s="82"/>
      <c r="J77" s="82"/>
      <c r="K77" s="82"/>
      <c r="L77" s="82"/>
      <c r="M77" s="82"/>
      <c r="N77" s="82"/>
      <c r="O77" s="82"/>
      <c r="P77" s="82"/>
      <c r="Q77" s="82"/>
      <c r="R77" s="82"/>
      <c r="S77" s="82"/>
      <c r="T77" s="82"/>
      <c r="U77" s="82"/>
      <c r="V77" s="82"/>
      <c r="W77" s="82"/>
      <c r="X77" s="82"/>
      <c r="Y77" s="82"/>
      <c r="Z77" s="82"/>
      <c r="AA77" s="82"/>
      <c r="AB77" s="82"/>
      <c r="AC77" s="82"/>
      <c r="AD77" s="82"/>
      <c r="AE77" s="82"/>
      <c r="AF77" s="82"/>
      <c r="AG77" s="82"/>
      <c r="AH77" s="82"/>
      <c r="AI77" s="82"/>
      <c r="AJ77" s="82"/>
      <c r="AK77" s="82"/>
      <c r="AL77" s="82"/>
      <c r="AM77" s="82"/>
      <c r="AN77" s="82"/>
      <c r="AO77" s="82"/>
      <c r="AP77" s="82"/>
      <c r="AQ77" s="82"/>
      <c r="AR77" s="82"/>
      <c r="AS77" s="82"/>
      <c r="AT77" s="82"/>
      <c r="AU77" s="82"/>
      <c r="AV77" s="82"/>
      <c r="AW77" s="82"/>
      <c r="AX77" s="82"/>
      <c r="AY77" s="82"/>
      <c r="AZ77" s="82"/>
      <c r="BA77" s="82"/>
      <c r="BB77" s="82"/>
      <c r="BC77" s="82"/>
      <c r="BD77" s="82"/>
      <c r="BE77" s="82"/>
      <c r="BF77" s="82"/>
      <c r="BG77" s="82"/>
    </row>
    <row r="78" spans="1:59">
      <c r="A78" s="513"/>
      <c r="B78" s="82"/>
      <c r="C78" s="82"/>
      <c r="D78" s="82"/>
      <c r="E78" s="82"/>
      <c r="F78" s="82"/>
      <c r="G78" s="82"/>
      <c r="H78" s="609"/>
      <c r="I78" s="82"/>
      <c r="J78" s="82"/>
      <c r="K78" s="82"/>
      <c r="L78" s="82"/>
      <c r="M78" s="82"/>
      <c r="N78" s="82"/>
      <c r="O78" s="82"/>
      <c r="P78" s="82"/>
      <c r="Q78" s="82"/>
      <c r="R78" s="82"/>
      <c r="S78" s="82"/>
      <c r="T78" s="82"/>
      <c r="U78" s="82"/>
      <c r="V78" s="82"/>
      <c r="W78" s="82"/>
      <c r="X78" s="82"/>
      <c r="Y78" s="82"/>
      <c r="Z78" s="82"/>
      <c r="AA78" s="82"/>
      <c r="AB78" s="82"/>
      <c r="AC78" s="82"/>
      <c r="AD78" s="82"/>
      <c r="AE78" s="82"/>
      <c r="AF78" s="82"/>
      <c r="AG78" s="82"/>
      <c r="AH78" s="82"/>
      <c r="AI78" s="82"/>
      <c r="AJ78" s="82"/>
      <c r="AK78" s="82"/>
      <c r="AL78" s="82"/>
      <c r="AM78" s="82"/>
      <c r="AN78" s="82"/>
      <c r="AO78" s="82"/>
      <c r="AP78" s="82"/>
      <c r="AQ78" s="82"/>
      <c r="AR78" s="82"/>
      <c r="AS78" s="82"/>
      <c r="AT78" s="82"/>
      <c r="AU78" s="82"/>
      <c r="AV78" s="82"/>
      <c r="AW78" s="82"/>
      <c r="AX78" s="82"/>
      <c r="AY78" s="82"/>
      <c r="AZ78" s="82"/>
      <c r="BA78" s="82"/>
      <c r="BB78" s="82"/>
      <c r="BC78" s="82"/>
      <c r="BD78" s="82"/>
      <c r="BE78" s="82"/>
      <c r="BF78" s="82"/>
      <c r="BG78" s="82"/>
    </row>
    <row r="79" spans="1:59">
      <c r="A79" s="513"/>
      <c r="B79" s="82"/>
      <c r="C79" s="82"/>
      <c r="D79" s="82"/>
      <c r="E79" s="82"/>
      <c r="F79" s="82"/>
      <c r="G79" s="82"/>
      <c r="H79" s="609"/>
      <c r="I79" s="82"/>
      <c r="J79" s="82"/>
      <c r="K79" s="82"/>
      <c r="L79" s="82"/>
      <c r="M79" s="82"/>
      <c r="N79" s="82"/>
      <c r="O79" s="82"/>
      <c r="P79" s="82"/>
      <c r="Q79" s="82"/>
      <c r="R79" s="82"/>
      <c r="S79" s="82"/>
      <c r="T79" s="82"/>
      <c r="U79" s="82"/>
      <c r="V79" s="82"/>
      <c r="W79" s="82"/>
      <c r="X79" s="82"/>
      <c r="Y79" s="82"/>
      <c r="Z79" s="82"/>
      <c r="AA79" s="82"/>
      <c r="AB79" s="82"/>
      <c r="AC79" s="82"/>
      <c r="AD79" s="82"/>
      <c r="AE79" s="82"/>
      <c r="AF79" s="82"/>
      <c r="AG79" s="82"/>
      <c r="AH79" s="82"/>
      <c r="AI79" s="82"/>
      <c r="AJ79" s="82"/>
      <c r="AK79" s="82"/>
      <c r="AL79" s="82"/>
      <c r="AM79" s="82"/>
      <c r="AN79" s="82"/>
      <c r="AO79" s="82"/>
      <c r="AP79" s="82"/>
      <c r="AQ79" s="82"/>
      <c r="AR79" s="82"/>
      <c r="AS79" s="82"/>
      <c r="AT79" s="82"/>
      <c r="AU79" s="82"/>
      <c r="AV79" s="82"/>
      <c r="AW79" s="82"/>
      <c r="AX79" s="82"/>
      <c r="AY79" s="82"/>
      <c r="AZ79" s="82"/>
      <c r="BA79" s="82"/>
      <c r="BB79" s="82"/>
      <c r="BC79" s="82"/>
      <c r="BD79" s="82"/>
      <c r="BE79" s="82"/>
      <c r="BF79" s="82"/>
      <c r="BG79" s="82"/>
    </row>
    <row r="80" spans="1:59">
      <c r="A80" s="513"/>
      <c r="B80" s="82"/>
      <c r="C80" s="82"/>
      <c r="D80" s="82"/>
      <c r="E80" s="82"/>
      <c r="F80" s="82"/>
      <c r="G80" s="82"/>
      <c r="H80" s="609"/>
      <c r="I80" s="82"/>
      <c r="J80" s="82"/>
      <c r="K80" s="82"/>
      <c r="L80" s="82"/>
      <c r="M80" s="82"/>
      <c r="N80" s="82"/>
      <c r="O80" s="82"/>
      <c r="P80" s="82"/>
      <c r="Q80" s="82"/>
      <c r="R80" s="82"/>
      <c r="S80" s="82"/>
      <c r="T80" s="82"/>
      <c r="U80" s="82"/>
      <c r="V80" s="82"/>
      <c r="W80" s="82"/>
      <c r="X80" s="82"/>
      <c r="Y80" s="82"/>
      <c r="Z80" s="82"/>
      <c r="AA80" s="82"/>
      <c r="AB80" s="82"/>
      <c r="AC80" s="82"/>
      <c r="AD80" s="82"/>
      <c r="AE80" s="82"/>
      <c r="AF80" s="82"/>
      <c r="AG80" s="82"/>
      <c r="AH80" s="82"/>
      <c r="AI80" s="82"/>
      <c r="AJ80" s="82"/>
      <c r="AK80" s="82"/>
      <c r="AL80" s="82"/>
      <c r="AM80" s="82"/>
      <c r="AN80" s="82"/>
      <c r="AO80" s="82"/>
      <c r="AP80" s="82"/>
      <c r="AQ80" s="82"/>
      <c r="AR80" s="82"/>
      <c r="AS80" s="82"/>
      <c r="AT80" s="82"/>
      <c r="AU80" s="82"/>
      <c r="AV80" s="82"/>
      <c r="AW80" s="82"/>
      <c r="AX80" s="82"/>
      <c r="AY80" s="82"/>
      <c r="AZ80" s="82"/>
      <c r="BA80" s="82"/>
      <c r="BB80" s="82"/>
      <c r="BC80" s="82"/>
      <c r="BD80" s="82"/>
      <c r="BE80" s="82"/>
      <c r="BF80" s="82"/>
      <c r="BG80" s="82"/>
    </row>
    <row r="81" spans="1:59">
      <c r="A81" s="513"/>
      <c r="B81" s="82"/>
      <c r="C81" s="82"/>
      <c r="D81" s="82"/>
      <c r="E81" s="82"/>
      <c r="F81" s="82"/>
      <c r="G81" s="82"/>
      <c r="H81" s="609"/>
      <c r="I81" s="82"/>
      <c r="J81" s="82"/>
      <c r="K81" s="82"/>
      <c r="L81" s="82"/>
      <c r="M81" s="82"/>
      <c r="N81" s="82"/>
      <c r="O81" s="82"/>
      <c r="P81" s="82"/>
      <c r="Q81" s="82"/>
      <c r="R81" s="82"/>
      <c r="S81" s="82"/>
      <c r="T81" s="82"/>
      <c r="U81" s="82"/>
      <c r="V81" s="82"/>
      <c r="W81" s="82"/>
      <c r="X81" s="82"/>
      <c r="Y81" s="82"/>
      <c r="Z81" s="82"/>
      <c r="AA81" s="82"/>
      <c r="AB81" s="82"/>
      <c r="AC81" s="82"/>
      <c r="AD81" s="82"/>
      <c r="AE81" s="82"/>
      <c r="AF81" s="82"/>
      <c r="AG81" s="82"/>
      <c r="AH81" s="82"/>
      <c r="AI81" s="82"/>
      <c r="AJ81" s="82"/>
      <c r="AK81" s="82"/>
      <c r="AL81" s="82"/>
      <c r="AM81" s="82"/>
      <c r="AN81" s="82"/>
      <c r="AO81" s="82"/>
      <c r="AP81" s="82"/>
      <c r="AQ81" s="82"/>
      <c r="AR81" s="82"/>
      <c r="AS81" s="82"/>
      <c r="AT81" s="82"/>
      <c r="AU81" s="82"/>
      <c r="AV81" s="82"/>
      <c r="AW81" s="82"/>
      <c r="AX81" s="82"/>
      <c r="AY81" s="82"/>
      <c r="AZ81" s="82"/>
      <c r="BA81" s="82"/>
      <c r="BB81" s="82"/>
      <c r="BC81" s="82"/>
      <c r="BD81" s="82"/>
      <c r="BE81" s="82"/>
      <c r="BF81" s="82"/>
      <c r="BG81" s="82"/>
    </row>
    <row r="82" spans="1:59">
      <c r="A82" s="513"/>
      <c r="B82" s="82"/>
      <c r="C82" s="82"/>
      <c r="D82" s="82"/>
      <c r="E82" s="82"/>
      <c r="F82" s="82"/>
      <c r="G82" s="82"/>
      <c r="H82" s="609"/>
      <c r="I82" s="82"/>
      <c r="J82" s="82"/>
      <c r="K82" s="82"/>
      <c r="L82" s="82"/>
      <c r="M82" s="82"/>
      <c r="N82" s="82"/>
      <c r="O82" s="82"/>
      <c r="P82" s="82"/>
      <c r="Q82" s="82"/>
      <c r="R82" s="82"/>
      <c r="S82" s="82"/>
      <c r="T82" s="82"/>
      <c r="U82" s="82"/>
      <c r="V82" s="82"/>
      <c r="W82" s="82"/>
      <c r="X82" s="82"/>
      <c r="Y82" s="82"/>
      <c r="Z82" s="82"/>
      <c r="AA82" s="82"/>
      <c r="AB82" s="82"/>
      <c r="AC82" s="82"/>
      <c r="AD82" s="82"/>
      <c r="AE82" s="82"/>
      <c r="AF82" s="82"/>
      <c r="AG82" s="82"/>
      <c r="AH82" s="82"/>
      <c r="AI82" s="82"/>
      <c r="AJ82" s="82"/>
      <c r="AK82" s="82"/>
      <c r="AL82" s="82"/>
      <c r="AM82" s="82"/>
      <c r="AN82" s="82"/>
      <c r="AO82" s="82"/>
      <c r="AP82" s="82"/>
      <c r="AQ82" s="82"/>
      <c r="AR82" s="82"/>
      <c r="AS82" s="82"/>
      <c r="AT82" s="82"/>
      <c r="AU82" s="82"/>
      <c r="AV82" s="82"/>
      <c r="AW82" s="82"/>
      <c r="AX82" s="82"/>
      <c r="AY82" s="82"/>
      <c r="AZ82" s="82"/>
      <c r="BA82" s="82"/>
      <c r="BB82" s="82"/>
      <c r="BC82" s="82"/>
      <c r="BD82" s="82"/>
      <c r="BE82" s="82"/>
      <c r="BF82" s="82"/>
      <c r="BG82" s="82"/>
    </row>
    <row r="83" spans="1:59">
      <c r="A83" s="513"/>
      <c r="B83" s="82"/>
      <c r="C83" s="82"/>
      <c r="D83" s="82"/>
      <c r="E83" s="82"/>
      <c r="F83" s="82"/>
      <c r="G83" s="82"/>
      <c r="H83" s="609"/>
      <c r="I83" s="82"/>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82"/>
      <c r="AK83" s="82"/>
      <c r="AL83" s="82"/>
      <c r="AM83" s="82"/>
      <c r="AN83" s="82"/>
      <c r="AO83" s="82"/>
      <c r="AP83" s="82"/>
      <c r="AQ83" s="82"/>
      <c r="AR83" s="82"/>
      <c r="AS83" s="82"/>
      <c r="AT83" s="82"/>
      <c r="AU83" s="82"/>
      <c r="AV83" s="82"/>
      <c r="AW83" s="82"/>
      <c r="AX83" s="82"/>
      <c r="AY83" s="82"/>
      <c r="AZ83" s="82"/>
      <c r="BA83" s="82"/>
      <c r="BB83" s="82"/>
      <c r="BC83" s="82"/>
      <c r="BD83" s="82"/>
      <c r="BE83" s="82"/>
      <c r="BF83" s="82"/>
      <c r="BG83" s="82"/>
    </row>
    <row r="84" spans="1:59">
      <c r="A84" s="513"/>
      <c r="B84" s="82"/>
      <c r="C84" s="82"/>
      <c r="D84" s="82"/>
      <c r="E84" s="82"/>
      <c r="F84" s="82"/>
      <c r="G84" s="82"/>
      <c r="H84" s="609"/>
      <c r="I84" s="82"/>
      <c r="J84" s="82"/>
      <c r="K84" s="82"/>
      <c r="L84" s="82"/>
      <c r="M84" s="82"/>
      <c r="N84" s="82"/>
      <c r="O84" s="82"/>
      <c r="P84" s="82"/>
      <c r="Q84" s="82"/>
      <c r="R84" s="82"/>
      <c r="S84" s="82"/>
      <c r="T84" s="82"/>
      <c r="U84" s="82"/>
      <c r="V84" s="82"/>
      <c r="W84" s="82"/>
      <c r="X84" s="82"/>
      <c r="Y84" s="82"/>
      <c r="Z84" s="82"/>
      <c r="AA84" s="82"/>
      <c r="AB84" s="82"/>
      <c r="AC84" s="82"/>
      <c r="AD84" s="82"/>
      <c r="AE84" s="82"/>
      <c r="AF84" s="82"/>
      <c r="AG84" s="82"/>
      <c r="AH84" s="82"/>
      <c r="AI84" s="82"/>
      <c r="AJ84" s="82"/>
      <c r="AK84" s="82"/>
      <c r="AL84" s="82"/>
      <c r="AM84" s="82"/>
      <c r="AN84" s="82"/>
      <c r="AO84" s="82"/>
      <c r="AP84" s="82"/>
      <c r="AQ84" s="82"/>
      <c r="AR84" s="82"/>
      <c r="AS84" s="82"/>
      <c r="AT84" s="82"/>
      <c r="AU84" s="82"/>
      <c r="AV84" s="82"/>
      <c r="AW84" s="82"/>
      <c r="AX84" s="82"/>
      <c r="AY84" s="82"/>
      <c r="AZ84" s="82"/>
      <c r="BA84" s="82"/>
      <c r="BB84" s="82"/>
      <c r="BC84" s="82"/>
      <c r="BD84" s="82"/>
      <c r="BE84" s="82"/>
      <c r="BF84" s="82"/>
      <c r="BG84" s="82"/>
    </row>
    <row r="85" spans="1:59">
      <c r="A85" s="513"/>
      <c r="B85" s="82"/>
      <c r="C85" s="82"/>
      <c r="D85" s="82"/>
      <c r="E85" s="82"/>
      <c r="F85" s="82"/>
      <c r="G85" s="82"/>
      <c r="H85" s="609"/>
      <c r="I85" s="82"/>
      <c r="J85" s="82"/>
      <c r="K85" s="82"/>
      <c r="L85" s="82"/>
      <c r="M85" s="82"/>
      <c r="N85" s="82"/>
      <c r="O85" s="82"/>
      <c r="P85" s="82"/>
      <c r="Q85" s="82"/>
      <c r="R85" s="82"/>
      <c r="S85" s="82"/>
      <c r="T85" s="82"/>
      <c r="U85" s="82"/>
      <c r="V85" s="82"/>
      <c r="W85" s="82"/>
      <c r="X85" s="82"/>
      <c r="Y85" s="82"/>
      <c r="Z85" s="82"/>
      <c r="AA85" s="82"/>
      <c r="AB85" s="82"/>
      <c r="AC85" s="82"/>
      <c r="AD85" s="82"/>
      <c r="AE85" s="82"/>
      <c r="AF85" s="82"/>
      <c r="AG85" s="82"/>
      <c r="AH85" s="82"/>
      <c r="AI85" s="82"/>
      <c r="AJ85" s="82"/>
      <c r="AK85" s="82"/>
      <c r="AL85" s="82"/>
      <c r="AM85" s="82"/>
      <c r="AN85" s="82"/>
      <c r="AO85" s="82"/>
      <c r="AP85" s="82"/>
      <c r="AQ85" s="82"/>
      <c r="AR85" s="82"/>
      <c r="AS85" s="82"/>
      <c r="AT85" s="82"/>
      <c r="AU85" s="82"/>
      <c r="AV85" s="82"/>
      <c r="AW85" s="82"/>
      <c r="AX85" s="82"/>
      <c r="AY85" s="82"/>
      <c r="AZ85" s="82"/>
      <c r="BA85" s="82"/>
      <c r="BB85" s="82"/>
      <c r="BC85" s="82"/>
      <c r="BD85" s="82"/>
      <c r="BE85" s="82"/>
      <c r="BF85" s="82"/>
      <c r="BG85" s="82"/>
    </row>
    <row r="86" spans="1:59">
      <c r="A86" s="513"/>
      <c r="B86" s="82"/>
      <c r="C86" s="82"/>
      <c r="D86" s="82"/>
      <c r="E86" s="82"/>
      <c r="F86" s="82"/>
      <c r="G86" s="82"/>
      <c r="H86" s="609"/>
      <c r="I86" s="82"/>
      <c r="J86" s="82"/>
      <c r="K86" s="82"/>
      <c r="L86" s="82"/>
      <c r="M86" s="82"/>
      <c r="N86" s="82"/>
      <c r="O86" s="82"/>
      <c r="P86" s="82"/>
      <c r="Q86" s="82"/>
      <c r="R86" s="82"/>
      <c r="S86" s="82"/>
      <c r="T86" s="82"/>
      <c r="U86" s="82"/>
      <c r="V86" s="82"/>
      <c r="W86" s="82"/>
      <c r="X86" s="82"/>
      <c r="Y86" s="82"/>
      <c r="Z86" s="82"/>
      <c r="AA86" s="82"/>
      <c r="AB86" s="82"/>
      <c r="AC86" s="82"/>
      <c r="AD86" s="82"/>
      <c r="AE86" s="82"/>
      <c r="AF86" s="82"/>
      <c r="AG86" s="82"/>
      <c r="AH86" s="82"/>
      <c r="AI86" s="82"/>
      <c r="AJ86" s="82"/>
      <c r="AK86" s="82"/>
      <c r="AL86" s="82"/>
      <c r="AM86" s="82"/>
      <c r="AN86" s="82"/>
      <c r="AO86" s="82"/>
      <c r="AP86" s="82"/>
      <c r="AQ86" s="82"/>
      <c r="AR86" s="82"/>
      <c r="AS86" s="82"/>
      <c r="AT86" s="82"/>
      <c r="AU86" s="82"/>
      <c r="AV86" s="82"/>
      <c r="AW86" s="82"/>
      <c r="AX86" s="82"/>
      <c r="AY86" s="82"/>
      <c r="AZ86" s="82"/>
      <c r="BA86" s="82"/>
      <c r="BB86" s="82"/>
      <c r="BC86" s="82"/>
      <c r="BD86" s="82"/>
      <c r="BE86" s="82"/>
      <c r="BF86" s="82"/>
      <c r="BG86" s="82"/>
    </row>
    <row r="87" spans="1:59">
      <c r="A87" s="513"/>
      <c r="B87" s="82"/>
      <c r="C87" s="82"/>
      <c r="D87" s="82"/>
      <c r="E87" s="82"/>
      <c r="F87" s="82"/>
      <c r="G87" s="82"/>
      <c r="H87" s="609"/>
      <c r="I87" s="82"/>
      <c r="J87" s="82"/>
      <c r="K87" s="82"/>
      <c r="L87" s="82"/>
      <c r="M87" s="82"/>
      <c r="N87" s="82"/>
      <c r="O87" s="82"/>
      <c r="P87" s="82"/>
      <c r="Q87" s="82"/>
      <c r="R87" s="82"/>
      <c r="S87" s="82"/>
      <c r="T87" s="82"/>
      <c r="U87" s="82"/>
      <c r="V87" s="82"/>
      <c r="W87" s="82"/>
      <c r="X87" s="82"/>
      <c r="Y87" s="82"/>
      <c r="Z87" s="82"/>
      <c r="AA87" s="82"/>
      <c r="AB87" s="82"/>
      <c r="AC87" s="82"/>
      <c r="AD87" s="82"/>
      <c r="AE87" s="82"/>
      <c r="AF87" s="82"/>
      <c r="AG87" s="82"/>
      <c r="AH87" s="82"/>
      <c r="AI87" s="82"/>
      <c r="AJ87" s="82"/>
      <c r="AK87" s="82"/>
      <c r="AL87" s="82"/>
      <c r="AM87" s="82"/>
      <c r="AN87" s="82"/>
      <c r="AO87" s="82"/>
      <c r="AP87" s="82"/>
      <c r="AQ87" s="82"/>
      <c r="AR87" s="82"/>
      <c r="AS87" s="82"/>
      <c r="AT87" s="82"/>
      <c r="AU87" s="82"/>
      <c r="AV87" s="82"/>
      <c r="AW87" s="82"/>
      <c r="AX87" s="82"/>
      <c r="AY87" s="82"/>
      <c r="AZ87" s="82"/>
      <c r="BA87" s="82"/>
      <c r="BB87" s="82"/>
      <c r="BC87" s="82"/>
      <c r="BD87" s="82"/>
      <c r="BE87" s="82"/>
      <c r="BF87" s="82"/>
      <c r="BG87" s="82"/>
    </row>
    <row r="88" spans="1:59">
      <c r="A88" s="513"/>
      <c r="B88" s="82"/>
      <c r="C88" s="82"/>
      <c r="D88" s="82"/>
      <c r="E88" s="82"/>
      <c r="F88" s="82"/>
      <c r="G88" s="82"/>
      <c r="H88" s="609"/>
      <c r="I88" s="82"/>
      <c r="J88" s="82"/>
      <c r="K88" s="82"/>
      <c r="L88" s="82"/>
      <c r="M88" s="82"/>
      <c r="N88" s="82"/>
      <c r="O88" s="82"/>
      <c r="P88" s="82"/>
      <c r="Q88" s="82"/>
      <c r="R88" s="82"/>
      <c r="S88" s="82"/>
      <c r="T88" s="82"/>
      <c r="U88" s="82"/>
      <c r="V88" s="82"/>
      <c r="W88" s="82"/>
      <c r="X88" s="82"/>
      <c r="Y88" s="82"/>
      <c r="Z88" s="82"/>
      <c r="AA88" s="82"/>
      <c r="AB88" s="82"/>
      <c r="AC88" s="82"/>
      <c r="AD88" s="82"/>
      <c r="AE88" s="82"/>
      <c r="AF88" s="82"/>
      <c r="AG88" s="82"/>
      <c r="AH88" s="82"/>
      <c r="AI88" s="82"/>
      <c r="AJ88" s="82"/>
      <c r="AK88" s="82"/>
      <c r="AL88" s="82"/>
      <c r="AM88" s="82"/>
      <c r="AN88" s="82"/>
      <c r="AO88" s="82"/>
      <c r="AP88" s="82"/>
      <c r="AQ88" s="82"/>
      <c r="AR88" s="82"/>
      <c r="AS88" s="82"/>
      <c r="AT88" s="82"/>
      <c r="AU88" s="82"/>
      <c r="AV88" s="82"/>
      <c r="AW88" s="82"/>
      <c r="AX88" s="82"/>
      <c r="AY88" s="82"/>
      <c r="AZ88" s="82"/>
      <c r="BA88" s="82"/>
      <c r="BB88" s="82"/>
      <c r="BC88" s="82"/>
      <c r="BD88" s="82"/>
      <c r="BE88" s="82"/>
      <c r="BF88" s="82"/>
      <c r="BG88" s="82"/>
    </row>
    <row r="89" spans="1:59">
      <c r="A89" s="513"/>
      <c r="B89" s="82"/>
      <c r="C89" s="82"/>
      <c r="D89" s="82"/>
      <c r="E89" s="82"/>
      <c r="F89" s="82"/>
      <c r="G89" s="82"/>
      <c r="H89" s="609"/>
      <c r="I89" s="82"/>
      <c r="J89" s="82"/>
      <c r="K89" s="82"/>
      <c r="L89" s="82"/>
      <c r="M89" s="82"/>
      <c r="N89" s="82"/>
      <c r="O89" s="82"/>
      <c r="P89" s="82"/>
      <c r="Q89" s="82"/>
      <c r="R89" s="82"/>
      <c r="S89" s="82"/>
      <c r="T89" s="82"/>
      <c r="U89" s="82"/>
      <c r="V89" s="82"/>
      <c r="W89" s="82"/>
      <c r="X89" s="82"/>
      <c r="Y89" s="82"/>
      <c r="Z89" s="82"/>
      <c r="AA89" s="82"/>
      <c r="AB89" s="82"/>
      <c r="AC89" s="82"/>
      <c r="AD89" s="82"/>
      <c r="AE89" s="82"/>
      <c r="AF89" s="82"/>
      <c r="AG89" s="82"/>
      <c r="AH89" s="82"/>
      <c r="AI89" s="82"/>
      <c r="AJ89" s="82"/>
      <c r="AK89" s="82"/>
      <c r="AL89" s="82"/>
      <c r="AM89" s="82"/>
      <c r="AN89" s="82"/>
      <c r="AO89" s="82"/>
      <c r="AP89" s="82"/>
      <c r="AQ89" s="82"/>
      <c r="AR89" s="82"/>
      <c r="AS89" s="82"/>
      <c r="AT89" s="82"/>
      <c r="AU89" s="82"/>
      <c r="AV89" s="82"/>
      <c r="AW89" s="82"/>
      <c r="AX89" s="82"/>
      <c r="AY89" s="82"/>
      <c r="AZ89" s="82"/>
      <c r="BA89" s="82"/>
      <c r="BB89" s="82"/>
      <c r="BC89" s="82"/>
      <c r="BD89" s="82"/>
      <c r="BE89" s="82"/>
      <c r="BF89" s="82"/>
      <c r="BG89" s="82"/>
    </row>
    <row r="90" spans="1:59">
      <c r="A90" s="513"/>
      <c r="B90" s="82"/>
      <c r="C90" s="82"/>
      <c r="D90" s="82"/>
      <c r="E90" s="82"/>
      <c r="F90" s="82"/>
      <c r="G90" s="82"/>
      <c r="H90" s="609"/>
      <c r="I90" s="82"/>
      <c r="J90" s="82"/>
      <c r="K90" s="82"/>
      <c r="L90" s="82"/>
      <c r="M90" s="82"/>
      <c r="N90" s="82"/>
      <c r="O90" s="82"/>
      <c r="P90" s="82"/>
      <c r="Q90" s="82"/>
      <c r="R90" s="82"/>
      <c r="S90" s="82"/>
      <c r="T90" s="82"/>
      <c r="U90" s="82"/>
      <c r="V90" s="82"/>
      <c r="W90" s="82"/>
      <c r="X90" s="82"/>
      <c r="Y90" s="82"/>
      <c r="Z90" s="82"/>
      <c r="AA90" s="82"/>
      <c r="AB90" s="82"/>
      <c r="AC90" s="82"/>
      <c r="AD90" s="82"/>
      <c r="AE90" s="82"/>
      <c r="AF90" s="82"/>
      <c r="AG90" s="82"/>
      <c r="AH90" s="82"/>
      <c r="AI90" s="82"/>
      <c r="AJ90" s="82"/>
      <c r="AK90" s="82"/>
      <c r="AL90" s="82"/>
      <c r="AM90" s="82"/>
      <c r="AN90" s="82"/>
      <c r="AO90" s="82"/>
      <c r="AP90" s="82"/>
      <c r="AQ90" s="82"/>
      <c r="AR90" s="82"/>
      <c r="AS90" s="82"/>
      <c r="AT90" s="82"/>
      <c r="AU90" s="82"/>
      <c r="AV90" s="82"/>
      <c r="AW90" s="82"/>
      <c r="AX90" s="82"/>
      <c r="AY90" s="82"/>
      <c r="AZ90" s="82"/>
      <c r="BA90" s="82"/>
      <c r="BB90" s="82"/>
      <c r="BC90" s="82"/>
      <c r="BD90" s="82"/>
      <c r="BE90" s="82"/>
      <c r="BF90" s="82"/>
      <c r="BG90" s="82"/>
    </row>
    <row r="91" spans="1:59">
      <c r="A91" s="513"/>
      <c r="B91" s="82"/>
      <c r="C91" s="82"/>
      <c r="D91" s="82"/>
      <c r="E91" s="82"/>
      <c r="F91" s="82"/>
      <c r="G91" s="82"/>
      <c r="H91" s="609"/>
      <c r="I91" s="82"/>
      <c r="J91" s="82"/>
      <c r="K91" s="82"/>
      <c r="L91" s="82"/>
      <c r="M91" s="82"/>
      <c r="N91" s="82"/>
      <c r="O91" s="82"/>
      <c r="P91" s="82"/>
      <c r="Q91" s="82"/>
      <c r="R91" s="82"/>
      <c r="S91" s="82"/>
      <c r="T91" s="82"/>
      <c r="U91" s="82"/>
      <c r="V91" s="82"/>
      <c r="W91" s="82"/>
      <c r="X91" s="82"/>
      <c r="Y91" s="82"/>
      <c r="Z91" s="82"/>
      <c r="AA91" s="82"/>
      <c r="AB91" s="82"/>
      <c r="AC91" s="82"/>
      <c r="AD91" s="82"/>
      <c r="AE91" s="82"/>
      <c r="AF91" s="82"/>
      <c r="AG91" s="82"/>
      <c r="AH91" s="82"/>
      <c r="AI91" s="82"/>
      <c r="AJ91" s="82"/>
      <c r="AK91" s="82"/>
      <c r="AL91" s="82"/>
      <c r="AM91" s="82"/>
      <c r="AN91" s="82"/>
      <c r="AO91" s="82"/>
      <c r="AP91" s="82"/>
      <c r="AQ91" s="82"/>
      <c r="AR91" s="82"/>
      <c r="AS91" s="82"/>
      <c r="AT91" s="82"/>
      <c r="AU91" s="82"/>
      <c r="AV91" s="82"/>
      <c r="AW91" s="82"/>
      <c r="AX91" s="82"/>
      <c r="AY91" s="82"/>
      <c r="AZ91" s="82"/>
      <c r="BA91" s="82"/>
      <c r="BB91" s="82"/>
      <c r="BC91" s="82"/>
      <c r="BD91" s="82"/>
      <c r="BE91" s="82"/>
      <c r="BF91" s="82"/>
      <c r="BG91" s="82"/>
    </row>
    <row r="92" spans="1:59">
      <c r="A92" s="513"/>
      <c r="B92" s="82"/>
      <c r="C92" s="82"/>
      <c r="D92" s="82"/>
      <c r="E92" s="82"/>
      <c r="F92" s="82"/>
      <c r="G92" s="82"/>
      <c r="H92" s="609"/>
      <c r="I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82"/>
      <c r="AK92" s="82"/>
      <c r="AL92" s="82"/>
      <c r="AM92" s="82"/>
      <c r="AN92" s="82"/>
      <c r="AO92" s="82"/>
      <c r="AP92" s="82"/>
      <c r="AQ92" s="82"/>
      <c r="AR92" s="82"/>
      <c r="AS92" s="82"/>
      <c r="AT92" s="82"/>
      <c r="AU92" s="82"/>
      <c r="AV92" s="82"/>
      <c r="AW92" s="82"/>
      <c r="AX92" s="82"/>
      <c r="AY92" s="82"/>
      <c r="AZ92" s="82"/>
      <c r="BA92" s="82"/>
      <c r="BB92" s="82"/>
      <c r="BC92" s="82"/>
      <c r="BD92" s="82"/>
      <c r="BE92" s="82"/>
      <c r="BF92" s="82"/>
      <c r="BG92" s="82"/>
    </row>
    <row r="93" spans="1:59">
      <c r="A93" s="513"/>
      <c r="B93" s="82"/>
      <c r="C93" s="82"/>
      <c r="D93" s="82"/>
      <c r="E93" s="82"/>
      <c r="F93" s="82"/>
      <c r="G93" s="82"/>
      <c r="H93" s="609"/>
      <c r="I93" s="82"/>
      <c r="J93" s="82"/>
      <c r="K93" s="82"/>
      <c r="L93" s="82"/>
      <c r="M93" s="82"/>
      <c r="N93" s="82"/>
      <c r="O93" s="82"/>
      <c r="P93" s="82"/>
      <c r="Q93" s="82"/>
      <c r="R93" s="82"/>
      <c r="S93" s="82"/>
      <c r="T93" s="82"/>
      <c r="U93" s="82"/>
      <c r="V93" s="82"/>
      <c r="W93" s="82"/>
      <c r="X93" s="82"/>
      <c r="Y93" s="82"/>
      <c r="Z93" s="82"/>
      <c r="AA93" s="82"/>
      <c r="AB93" s="82"/>
      <c r="AC93" s="82"/>
      <c r="AD93" s="82"/>
      <c r="AE93" s="82"/>
      <c r="AF93" s="82"/>
      <c r="AG93" s="82"/>
      <c r="AH93" s="82"/>
      <c r="AI93" s="82"/>
      <c r="AJ93" s="82"/>
      <c r="AK93" s="82"/>
      <c r="AL93" s="82"/>
      <c r="AM93" s="82"/>
      <c r="AN93" s="82"/>
      <c r="AO93" s="82"/>
      <c r="AP93" s="82"/>
      <c r="AQ93" s="82"/>
      <c r="AR93" s="82"/>
      <c r="AS93" s="82"/>
      <c r="AT93" s="82"/>
      <c r="AU93" s="82"/>
      <c r="AV93" s="82"/>
      <c r="AW93" s="82"/>
      <c r="AX93" s="82"/>
      <c r="AY93" s="82"/>
      <c r="AZ93" s="82"/>
      <c r="BA93" s="82"/>
      <c r="BB93" s="82"/>
      <c r="BC93" s="82"/>
      <c r="BD93" s="82"/>
      <c r="BE93" s="82"/>
      <c r="BF93" s="82"/>
      <c r="BG93" s="82"/>
    </row>
    <row r="94" spans="1:59">
      <c r="A94" s="513"/>
      <c r="B94" s="82"/>
      <c r="C94" s="82"/>
      <c r="D94" s="82"/>
      <c r="E94" s="82"/>
      <c r="F94" s="82"/>
      <c r="G94" s="82"/>
      <c r="H94" s="609"/>
      <c r="I94" s="82"/>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2"/>
      <c r="AI94" s="82"/>
      <c r="AJ94" s="82"/>
      <c r="AK94" s="82"/>
      <c r="AL94" s="82"/>
      <c r="AM94" s="82"/>
      <c r="AN94" s="82"/>
      <c r="AO94" s="82"/>
      <c r="AP94" s="82"/>
      <c r="AQ94" s="82"/>
      <c r="AR94" s="82"/>
      <c r="AS94" s="82"/>
      <c r="AT94" s="82"/>
      <c r="AU94" s="82"/>
      <c r="AV94" s="82"/>
      <c r="AW94" s="82"/>
      <c r="AX94" s="82"/>
      <c r="AY94" s="82"/>
      <c r="AZ94" s="82"/>
      <c r="BA94" s="82"/>
      <c r="BB94" s="82"/>
      <c r="BC94" s="82"/>
      <c r="BD94" s="82"/>
      <c r="BE94" s="82"/>
      <c r="BF94" s="82"/>
      <c r="BG94" s="82"/>
    </row>
    <row r="95" spans="1:59">
      <c r="A95" s="513"/>
      <c r="B95" s="82"/>
      <c r="C95" s="82"/>
      <c r="D95" s="82"/>
      <c r="E95" s="82"/>
      <c r="F95" s="82"/>
      <c r="G95" s="82"/>
      <c r="H95" s="609"/>
      <c r="I95" s="82"/>
      <c r="J95" s="82"/>
      <c r="K95" s="82"/>
      <c r="L95" s="82"/>
      <c r="M95" s="82"/>
      <c r="N95" s="82"/>
      <c r="O95" s="82"/>
      <c r="P95" s="82"/>
      <c r="Q95" s="82"/>
      <c r="R95" s="82"/>
      <c r="S95" s="82"/>
      <c r="T95" s="82"/>
      <c r="U95" s="82"/>
      <c r="V95" s="82"/>
      <c r="W95" s="82"/>
      <c r="X95" s="82"/>
      <c r="Y95" s="82"/>
      <c r="Z95" s="82"/>
      <c r="AA95" s="82"/>
      <c r="AB95" s="82"/>
      <c r="AC95" s="82"/>
      <c r="AD95" s="82"/>
      <c r="AE95" s="82"/>
      <c r="AF95" s="82"/>
      <c r="AG95" s="82"/>
      <c r="AH95" s="82"/>
      <c r="AI95" s="82"/>
      <c r="AJ95" s="82"/>
      <c r="AK95" s="82"/>
      <c r="AL95" s="82"/>
      <c r="AM95" s="82"/>
      <c r="AN95" s="82"/>
      <c r="AO95" s="82"/>
      <c r="AP95" s="82"/>
      <c r="AQ95" s="82"/>
      <c r="AR95" s="82"/>
      <c r="AS95" s="82"/>
      <c r="AT95" s="82"/>
      <c r="AU95" s="82"/>
      <c r="AV95" s="82"/>
      <c r="AW95" s="82"/>
      <c r="AX95" s="82"/>
      <c r="AY95" s="82"/>
      <c r="AZ95" s="82"/>
      <c r="BA95" s="82"/>
      <c r="BB95" s="82"/>
      <c r="BC95" s="82"/>
      <c r="BD95" s="82"/>
      <c r="BE95" s="82"/>
      <c r="BF95" s="82"/>
      <c r="BG95" s="82"/>
    </row>
    <row r="96" spans="1:59">
      <c r="A96" s="513"/>
      <c r="B96" s="82"/>
      <c r="C96" s="82"/>
      <c r="D96" s="82"/>
      <c r="E96" s="82"/>
      <c r="F96" s="82"/>
      <c r="G96" s="82"/>
      <c r="H96" s="609"/>
      <c r="I96" s="82"/>
      <c r="J96" s="82"/>
      <c r="K96" s="82"/>
      <c r="L96" s="82"/>
      <c r="M96" s="82"/>
      <c r="N96" s="82"/>
      <c r="O96" s="82"/>
      <c r="P96" s="82"/>
      <c r="Q96" s="82"/>
      <c r="R96" s="82"/>
      <c r="S96" s="82"/>
      <c r="T96" s="82"/>
      <c r="U96" s="82"/>
      <c r="V96" s="82"/>
      <c r="W96" s="82"/>
      <c r="X96" s="82"/>
      <c r="Y96" s="82"/>
      <c r="Z96" s="82"/>
      <c r="AA96" s="82"/>
      <c r="AB96" s="82"/>
      <c r="AC96" s="82"/>
      <c r="AD96" s="82"/>
      <c r="AE96" s="82"/>
      <c r="AF96" s="82"/>
      <c r="AG96" s="82"/>
      <c r="AH96" s="82"/>
      <c r="AI96" s="82"/>
      <c r="AJ96" s="82"/>
      <c r="AK96" s="82"/>
      <c r="AL96" s="82"/>
      <c r="AM96" s="82"/>
      <c r="AN96" s="82"/>
      <c r="AO96" s="82"/>
      <c r="AP96" s="82"/>
      <c r="AQ96" s="82"/>
      <c r="AR96" s="82"/>
      <c r="AS96" s="82"/>
      <c r="AT96" s="82"/>
      <c r="AU96" s="82"/>
      <c r="AV96" s="82"/>
      <c r="AW96" s="82"/>
      <c r="AX96" s="82"/>
      <c r="AY96" s="82"/>
      <c r="AZ96" s="82"/>
      <c r="BA96" s="82"/>
      <c r="BB96" s="82"/>
      <c r="BC96" s="82"/>
      <c r="BD96" s="82"/>
      <c r="BE96" s="82"/>
      <c r="BF96" s="82"/>
      <c r="BG96" s="82"/>
    </row>
    <row r="97" spans="1:59">
      <c r="A97" s="513"/>
      <c r="B97" s="82"/>
      <c r="C97" s="82"/>
      <c r="D97" s="82"/>
      <c r="E97" s="82"/>
      <c r="F97" s="82"/>
      <c r="G97" s="82"/>
      <c r="H97" s="609"/>
      <c r="I97" s="82"/>
      <c r="J97" s="82"/>
      <c r="K97" s="82"/>
      <c r="L97" s="82"/>
      <c r="M97" s="82"/>
      <c r="N97" s="82"/>
      <c r="O97" s="82"/>
      <c r="P97" s="82"/>
      <c r="Q97" s="82"/>
      <c r="R97" s="82"/>
      <c r="S97" s="82"/>
      <c r="T97" s="82"/>
      <c r="U97" s="82"/>
      <c r="V97" s="82"/>
      <c r="W97" s="82"/>
      <c r="X97" s="82"/>
      <c r="Y97" s="82"/>
      <c r="Z97" s="82"/>
      <c r="AA97" s="82"/>
      <c r="AB97" s="82"/>
      <c r="AC97" s="82"/>
      <c r="AD97" s="82"/>
      <c r="AE97" s="82"/>
      <c r="AF97" s="82"/>
      <c r="AG97" s="82"/>
      <c r="AH97" s="82"/>
      <c r="AI97" s="82"/>
      <c r="AJ97" s="82"/>
      <c r="AK97" s="82"/>
      <c r="AL97" s="82"/>
      <c r="AM97" s="82"/>
      <c r="AN97" s="82"/>
      <c r="AO97" s="82"/>
      <c r="AP97" s="82"/>
      <c r="AQ97" s="82"/>
      <c r="AR97" s="82"/>
      <c r="AS97" s="82"/>
      <c r="AT97" s="82"/>
      <c r="AU97" s="82"/>
      <c r="AV97" s="82"/>
      <c r="AW97" s="82"/>
      <c r="AX97" s="82"/>
      <c r="AY97" s="82"/>
      <c r="AZ97" s="82"/>
      <c r="BA97" s="82"/>
      <c r="BB97" s="82"/>
      <c r="BC97" s="82"/>
      <c r="BD97" s="82"/>
      <c r="BE97" s="82"/>
      <c r="BF97" s="82"/>
      <c r="BG97" s="82"/>
    </row>
    <row r="98" spans="1:59">
      <c r="A98" s="513"/>
      <c r="B98" s="82"/>
      <c r="C98" s="82"/>
      <c r="D98" s="82"/>
      <c r="E98" s="82"/>
      <c r="F98" s="82"/>
      <c r="G98" s="82"/>
      <c r="H98" s="609"/>
      <c r="I98" s="82"/>
      <c r="J98" s="82"/>
      <c r="K98" s="82"/>
      <c r="L98" s="82"/>
      <c r="M98" s="82"/>
      <c r="N98" s="82"/>
      <c r="O98" s="82"/>
      <c r="P98" s="82"/>
      <c r="Q98" s="82"/>
      <c r="R98" s="82"/>
      <c r="S98" s="82"/>
      <c r="T98" s="82"/>
      <c r="U98" s="82"/>
      <c r="V98" s="82"/>
      <c r="W98" s="82"/>
      <c r="X98" s="82"/>
      <c r="Y98" s="82"/>
      <c r="Z98" s="82"/>
      <c r="AA98" s="82"/>
      <c r="AB98" s="82"/>
      <c r="AC98" s="82"/>
      <c r="AD98" s="82"/>
      <c r="AE98" s="82"/>
      <c r="AF98" s="82"/>
      <c r="AG98" s="82"/>
      <c r="AH98" s="82"/>
      <c r="AI98" s="82"/>
      <c r="AJ98" s="82"/>
      <c r="AK98" s="82"/>
      <c r="AL98" s="82"/>
      <c r="AM98" s="82"/>
      <c r="AN98" s="82"/>
      <c r="AO98" s="82"/>
      <c r="AP98" s="82"/>
      <c r="AQ98" s="82"/>
      <c r="AR98" s="82"/>
      <c r="AS98" s="82"/>
      <c r="AT98" s="82"/>
      <c r="AU98" s="82"/>
      <c r="AV98" s="82"/>
      <c r="AW98" s="82"/>
      <c r="AX98" s="82"/>
      <c r="AY98" s="82"/>
      <c r="AZ98" s="82"/>
      <c r="BA98" s="82"/>
      <c r="BB98" s="82"/>
      <c r="BC98" s="82"/>
      <c r="BD98" s="82"/>
      <c r="BE98" s="82"/>
      <c r="BF98" s="82"/>
      <c r="BG98" s="82"/>
    </row>
    <row r="99" spans="1:59">
      <c r="A99" s="513"/>
      <c r="B99" s="82"/>
      <c r="C99" s="82"/>
      <c r="D99" s="82"/>
      <c r="E99" s="82"/>
      <c r="F99" s="82"/>
      <c r="G99" s="82"/>
      <c r="H99" s="609"/>
      <c r="I99" s="82"/>
      <c r="J99" s="82"/>
      <c r="K99" s="82"/>
      <c r="L99" s="82"/>
      <c r="M99" s="82"/>
      <c r="N99" s="82"/>
      <c r="O99" s="82"/>
      <c r="P99" s="82"/>
      <c r="Q99" s="82"/>
      <c r="R99" s="82"/>
      <c r="S99" s="82"/>
      <c r="T99" s="82"/>
      <c r="U99" s="82"/>
      <c r="V99" s="82"/>
      <c r="W99" s="82"/>
      <c r="X99" s="82"/>
      <c r="Y99" s="82"/>
      <c r="Z99" s="82"/>
      <c r="AA99" s="82"/>
      <c r="AB99" s="82"/>
      <c r="AC99" s="82"/>
      <c r="AD99" s="82"/>
      <c r="AE99" s="82"/>
      <c r="AF99" s="82"/>
      <c r="AG99" s="82"/>
      <c r="AH99" s="82"/>
      <c r="AI99" s="82"/>
      <c r="AJ99" s="82"/>
      <c r="AK99" s="82"/>
      <c r="AL99" s="82"/>
      <c r="AM99" s="82"/>
      <c r="AN99" s="82"/>
      <c r="AO99" s="82"/>
      <c r="AP99" s="82"/>
      <c r="AQ99" s="82"/>
      <c r="AR99" s="82"/>
      <c r="AS99" s="82"/>
      <c r="AT99" s="82"/>
      <c r="AU99" s="82"/>
      <c r="AV99" s="82"/>
      <c r="AW99" s="82"/>
      <c r="AX99" s="82"/>
      <c r="AY99" s="82"/>
      <c r="AZ99" s="82"/>
      <c r="BA99" s="82"/>
      <c r="BB99" s="82"/>
      <c r="BC99" s="82"/>
      <c r="BD99" s="82"/>
      <c r="BE99" s="82"/>
      <c r="BF99" s="82"/>
      <c r="BG99" s="82"/>
    </row>
    <row r="100" spans="1:59">
      <c r="A100" s="513"/>
      <c r="B100" s="82"/>
      <c r="C100" s="82"/>
      <c r="D100" s="82"/>
      <c r="E100" s="82"/>
      <c r="F100" s="82"/>
      <c r="G100" s="82"/>
      <c r="H100" s="609"/>
      <c r="I100" s="82"/>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82"/>
      <c r="AK100" s="82"/>
      <c r="AL100" s="82"/>
      <c r="AM100" s="82"/>
      <c r="AN100" s="82"/>
      <c r="AO100" s="82"/>
      <c r="AP100" s="82"/>
      <c r="AQ100" s="82"/>
      <c r="AR100" s="82"/>
      <c r="AS100" s="82"/>
      <c r="AT100" s="82"/>
      <c r="AU100" s="82"/>
      <c r="AV100" s="82"/>
      <c r="AW100" s="82"/>
      <c r="AX100" s="82"/>
      <c r="AY100" s="82"/>
      <c r="AZ100" s="82"/>
      <c r="BA100" s="82"/>
      <c r="BB100" s="82"/>
      <c r="BC100" s="82"/>
      <c r="BD100" s="82"/>
      <c r="BE100" s="82"/>
      <c r="BF100" s="82"/>
      <c r="BG100" s="82"/>
    </row>
    <row r="101" spans="1:59">
      <c r="A101" s="513"/>
      <c r="B101" s="82"/>
      <c r="C101" s="82"/>
      <c r="D101" s="82"/>
      <c r="E101" s="82"/>
      <c r="F101" s="82"/>
      <c r="G101" s="82"/>
      <c r="H101" s="609"/>
      <c r="I101" s="82"/>
      <c r="J101" s="82"/>
      <c r="K101" s="82"/>
      <c r="L101" s="82"/>
      <c r="M101" s="82"/>
      <c r="N101" s="82"/>
      <c r="O101" s="82"/>
      <c r="P101" s="82"/>
      <c r="Q101" s="82"/>
      <c r="R101" s="82"/>
      <c r="S101" s="82"/>
      <c r="T101" s="82"/>
      <c r="U101" s="82"/>
      <c r="V101" s="82"/>
      <c r="W101" s="82"/>
      <c r="X101" s="82"/>
      <c r="Y101" s="82"/>
      <c r="Z101" s="82"/>
      <c r="AA101" s="82"/>
      <c r="AB101" s="82"/>
      <c r="AC101" s="82"/>
      <c r="AD101" s="82"/>
      <c r="AE101" s="82"/>
      <c r="AF101" s="82"/>
      <c r="AG101" s="82"/>
      <c r="AH101" s="82"/>
      <c r="AI101" s="82"/>
      <c r="AJ101" s="82"/>
      <c r="AK101" s="82"/>
      <c r="AL101" s="82"/>
      <c r="AM101" s="82"/>
      <c r="AN101" s="82"/>
      <c r="AO101" s="82"/>
      <c r="AP101" s="82"/>
      <c r="AQ101" s="82"/>
      <c r="AR101" s="82"/>
      <c r="AS101" s="82"/>
      <c r="AT101" s="82"/>
      <c r="AU101" s="82"/>
      <c r="AV101" s="82"/>
      <c r="AW101" s="82"/>
      <c r="AX101" s="82"/>
      <c r="AY101" s="82"/>
      <c r="AZ101" s="82"/>
      <c r="BA101" s="82"/>
      <c r="BB101" s="82"/>
      <c r="BC101" s="82"/>
      <c r="BD101" s="82"/>
      <c r="BE101" s="82"/>
      <c r="BF101" s="82"/>
      <c r="BG101" s="82"/>
    </row>
    <row r="102" spans="1:59">
      <c r="A102" s="513"/>
      <c r="B102" s="82"/>
      <c r="C102" s="82"/>
      <c r="D102" s="82"/>
      <c r="E102" s="82"/>
      <c r="F102" s="82"/>
      <c r="G102" s="82"/>
      <c r="H102" s="609"/>
      <c r="I102" s="82"/>
      <c r="J102" s="82"/>
      <c r="K102" s="82"/>
      <c r="L102" s="82"/>
      <c r="M102" s="82"/>
      <c r="N102" s="82"/>
      <c r="O102" s="82"/>
      <c r="P102" s="82"/>
      <c r="Q102" s="82"/>
      <c r="R102" s="82"/>
      <c r="S102" s="82"/>
      <c r="T102" s="82"/>
      <c r="U102" s="82"/>
      <c r="V102" s="82"/>
      <c r="W102" s="82"/>
      <c r="X102" s="82"/>
      <c r="Y102" s="82"/>
      <c r="Z102" s="82"/>
      <c r="AA102" s="82"/>
      <c r="AB102" s="82"/>
      <c r="AC102" s="82"/>
      <c r="AD102" s="82"/>
      <c r="AE102" s="82"/>
      <c r="AF102" s="82"/>
      <c r="AG102" s="82"/>
      <c r="AH102" s="82"/>
      <c r="AI102" s="82"/>
      <c r="AJ102" s="82"/>
      <c r="AK102" s="82"/>
      <c r="AL102" s="82"/>
      <c r="AM102" s="82"/>
      <c r="AN102" s="82"/>
      <c r="AO102" s="82"/>
      <c r="AP102" s="82"/>
      <c r="AQ102" s="82"/>
      <c r="AR102" s="82"/>
      <c r="AS102" s="82"/>
      <c r="AT102" s="82"/>
      <c r="AU102" s="82"/>
      <c r="AV102" s="82"/>
      <c r="AW102" s="82"/>
      <c r="AX102" s="82"/>
      <c r="AY102" s="82"/>
      <c r="AZ102" s="82"/>
      <c r="BA102" s="82"/>
      <c r="BB102" s="82"/>
      <c r="BC102" s="82"/>
      <c r="BD102" s="82"/>
      <c r="BE102" s="82"/>
      <c r="BF102" s="82"/>
      <c r="BG102" s="82"/>
    </row>
    <row r="103" spans="1:59">
      <c r="A103" s="513"/>
      <c r="B103" s="82"/>
      <c r="C103" s="82"/>
      <c r="D103" s="82"/>
      <c r="E103" s="82"/>
      <c r="F103" s="82"/>
      <c r="G103" s="82"/>
      <c r="H103" s="609"/>
      <c r="I103" s="82"/>
      <c r="J103" s="82"/>
      <c r="K103" s="82"/>
      <c r="L103" s="82"/>
      <c r="M103" s="82"/>
      <c r="N103" s="82"/>
      <c r="O103" s="82"/>
      <c r="P103" s="82"/>
      <c r="Q103" s="82"/>
      <c r="R103" s="82"/>
      <c r="S103" s="82"/>
      <c r="T103" s="82"/>
      <c r="U103" s="82"/>
      <c r="V103" s="82"/>
      <c r="W103" s="82"/>
      <c r="X103" s="82"/>
      <c r="Y103" s="82"/>
      <c r="Z103" s="82"/>
      <c r="AA103" s="82"/>
      <c r="AB103" s="82"/>
      <c r="AC103" s="82"/>
      <c r="AD103" s="82"/>
      <c r="AE103" s="82"/>
      <c r="AF103" s="82"/>
      <c r="AG103" s="82"/>
      <c r="AH103" s="82"/>
      <c r="AI103" s="82"/>
      <c r="AJ103" s="82"/>
      <c r="AK103" s="82"/>
      <c r="AL103" s="82"/>
      <c r="AM103" s="82"/>
      <c r="AN103" s="82"/>
      <c r="AO103" s="82"/>
      <c r="AP103" s="82"/>
      <c r="AQ103" s="82"/>
      <c r="AR103" s="82"/>
      <c r="AS103" s="82"/>
      <c r="AT103" s="82"/>
      <c r="AU103" s="82"/>
      <c r="AV103" s="82"/>
      <c r="AW103" s="82"/>
      <c r="AX103" s="82"/>
      <c r="AY103" s="82"/>
      <c r="AZ103" s="82"/>
      <c r="BA103" s="82"/>
      <c r="BB103" s="82"/>
      <c r="BC103" s="82"/>
      <c r="BD103" s="82"/>
      <c r="BE103" s="82"/>
      <c r="BF103" s="82"/>
      <c r="BG103" s="82"/>
    </row>
    <row r="104" spans="1:59">
      <c r="A104" s="513"/>
      <c r="B104" s="82"/>
      <c r="C104" s="82"/>
      <c r="D104" s="82"/>
      <c r="E104" s="82"/>
      <c r="F104" s="82"/>
      <c r="G104" s="82"/>
      <c r="H104" s="79"/>
      <c r="I104" s="82"/>
      <c r="J104" s="82"/>
      <c r="K104" s="82"/>
      <c r="L104" s="82"/>
      <c r="M104" s="82"/>
      <c r="N104" s="82"/>
      <c r="O104" s="82"/>
      <c r="P104" s="82"/>
      <c r="Q104" s="82"/>
      <c r="R104" s="82"/>
      <c r="S104" s="82"/>
      <c r="T104" s="82"/>
      <c r="U104" s="82"/>
      <c r="V104" s="82"/>
      <c r="W104" s="82"/>
      <c r="X104" s="82"/>
      <c r="Y104" s="82"/>
      <c r="Z104" s="82"/>
      <c r="AA104" s="82"/>
      <c r="AB104" s="82"/>
      <c r="AC104" s="82"/>
      <c r="AD104" s="82"/>
      <c r="AE104" s="82"/>
      <c r="AF104" s="82"/>
      <c r="AG104" s="82"/>
      <c r="AH104" s="82"/>
      <c r="AI104" s="82"/>
      <c r="AJ104" s="82"/>
      <c r="AK104" s="82"/>
      <c r="AL104" s="82"/>
      <c r="AM104" s="82"/>
      <c r="AN104" s="82"/>
      <c r="AO104" s="82"/>
      <c r="AP104" s="82"/>
      <c r="AQ104" s="82"/>
      <c r="AR104" s="82"/>
      <c r="AS104" s="82"/>
      <c r="AT104" s="82"/>
      <c r="AU104" s="82"/>
      <c r="AV104" s="82"/>
      <c r="AW104" s="82"/>
      <c r="AX104" s="82"/>
      <c r="AY104" s="82"/>
      <c r="AZ104" s="82"/>
      <c r="BA104" s="82"/>
      <c r="BB104" s="82"/>
      <c r="BC104" s="82"/>
      <c r="BD104" s="82"/>
      <c r="BE104" s="82"/>
      <c r="BF104" s="82"/>
      <c r="BG104" s="82"/>
    </row>
    <row r="105" spans="1:59">
      <c r="A105" s="513"/>
      <c r="B105" s="82"/>
      <c r="C105" s="82"/>
      <c r="D105" s="82"/>
      <c r="E105" s="82"/>
      <c r="F105" s="82"/>
      <c r="G105" s="82"/>
      <c r="H105" s="609"/>
      <c r="I105" s="82"/>
      <c r="J105" s="82"/>
      <c r="K105" s="82"/>
      <c r="L105" s="82"/>
      <c r="M105" s="82"/>
      <c r="N105" s="82"/>
      <c r="O105" s="82"/>
      <c r="P105" s="82"/>
      <c r="Q105" s="82"/>
      <c r="R105" s="82"/>
      <c r="S105" s="82"/>
      <c r="T105" s="82"/>
      <c r="U105" s="82"/>
      <c r="V105" s="82"/>
      <c r="W105" s="82"/>
      <c r="X105" s="82"/>
      <c r="Y105" s="82"/>
      <c r="Z105" s="82"/>
      <c r="AA105" s="82"/>
      <c r="AB105" s="82"/>
      <c r="AC105" s="82"/>
      <c r="AD105" s="82"/>
      <c r="AE105" s="82"/>
      <c r="AF105" s="82"/>
      <c r="AG105" s="82"/>
      <c r="AH105" s="82"/>
      <c r="AI105" s="82"/>
      <c r="AJ105" s="82"/>
      <c r="AK105" s="82"/>
      <c r="AL105" s="82"/>
      <c r="AM105" s="82"/>
      <c r="AN105" s="82"/>
      <c r="AO105" s="82"/>
      <c r="AP105" s="82"/>
      <c r="AQ105" s="82"/>
      <c r="AR105" s="82"/>
      <c r="AS105" s="82"/>
      <c r="AT105" s="82"/>
      <c r="AU105" s="82"/>
      <c r="AV105" s="82"/>
      <c r="AW105" s="82"/>
      <c r="AX105" s="82"/>
      <c r="AY105" s="82"/>
      <c r="AZ105" s="82"/>
      <c r="BA105" s="82"/>
      <c r="BB105" s="82"/>
      <c r="BC105" s="82"/>
      <c r="BD105" s="82"/>
      <c r="BE105" s="82"/>
      <c r="BF105" s="82"/>
      <c r="BG105" s="82"/>
    </row>
    <row r="106" spans="1:59">
      <c r="A106" s="513"/>
      <c r="B106" s="82"/>
      <c r="C106" s="82"/>
      <c r="D106" s="82"/>
      <c r="E106" s="82"/>
      <c r="F106" s="82"/>
      <c r="G106" s="82"/>
      <c r="H106" s="609"/>
      <c r="I106" s="82"/>
      <c r="J106" s="82"/>
      <c r="K106" s="82"/>
      <c r="L106" s="82"/>
      <c r="M106" s="82"/>
      <c r="N106" s="82"/>
      <c r="O106" s="82"/>
      <c r="P106" s="82"/>
      <c r="Q106" s="82"/>
      <c r="R106" s="82"/>
      <c r="S106" s="82"/>
      <c r="T106" s="82"/>
      <c r="U106" s="82"/>
      <c r="V106" s="82"/>
      <c r="W106" s="82"/>
      <c r="X106" s="82"/>
      <c r="Y106" s="82"/>
      <c r="Z106" s="82"/>
      <c r="AA106" s="82"/>
      <c r="AB106" s="82"/>
      <c r="AC106" s="82"/>
      <c r="AD106" s="82"/>
      <c r="AE106" s="82"/>
      <c r="AF106" s="82"/>
      <c r="AG106" s="82"/>
      <c r="AH106" s="82"/>
      <c r="AI106" s="82"/>
      <c r="AJ106" s="82"/>
      <c r="AK106" s="82"/>
      <c r="AL106" s="82"/>
      <c r="AM106" s="82"/>
      <c r="AN106" s="82"/>
      <c r="AO106" s="82"/>
      <c r="AP106" s="82"/>
      <c r="AQ106" s="82"/>
      <c r="AR106" s="82"/>
      <c r="AS106" s="82"/>
      <c r="AT106" s="82"/>
      <c r="AU106" s="82"/>
      <c r="AV106" s="82"/>
      <c r="AW106" s="82"/>
      <c r="AX106" s="82"/>
      <c r="AY106" s="82"/>
      <c r="AZ106" s="82"/>
      <c r="BA106" s="82"/>
      <c r="BB106" s="82"/>
      <c r="BC106" s="82"/>
      <c r="BD106" s="82"/>
      <c r="BE106" s="82"/>
      <c r="BF106" s="82"/>
      <c r="BG106" s="82"/>
    </row>
    <row r="107" spans="1:59">
      <c r="A107" s="513"/>
      <c r="B107" s="82"/>
      <c r="C107" s="82"/>
      <c r="D107" s="82"/>
      <c r="E107" s="82"/>
      <c r="F107" s="82"/>
      <c r="G107" s="82"/>
      <c r="H107" s="609"/>
      <c r="I107" s="82"/>
      <c r="J107" s="82"/>
      <c r="K107" s="82"/>
      <c r="L107" s="82"/>
      <c r="M107" s="82"/>
      <c r="N107" s="82"/>
      <c r="O107" s="82"/>
      <c r="P107" s="82"/>
      <c r="Q107" s="82"/>
      <c r="R107" s="82"/>
      <c r="S107" s="82"/>
      <c r="T107" s="82"/>
      <c r="U107" s="82"/>
      <c r="V107" s="82"/>
      <c r="W107" s="82"/>
      <c r="X107" s="82"/>
      <c r="Y107" s="82"/>
      <c r="Z107" s="82"/>
      <c r="AA107" s="82"/>
      <c r="AB107" s="82"/>
      <c r="AC107" s="82"/>
      <c r="AD107" s="82"/>
      <c r="AE107" s="82"/>
      <c r="AF107" s="82"/>
      <c r="AG107" s="82"/>
      <c r="AH107" s="82"/>
      <c r="AI107" s="82"/>
      <c r="AJ107" s="82"/>
      <c r="AK107" s="82"/>
      <c r="AL107" s="82"/>
      <c r="AM107" s="82"/>
      <c r="AN107" s="82"/>
      <c r="AO107" s="82"/>
      <c r="AP107" s="82"/>
      <c r="AQ107" s="82"/>
      <c r="AR107" s="82"/>
      <c r="AS107" s="82"/>
      <c r="AT107" s="82"/>
      <c r="AU107" s="82"/>
      <c r="AV107" s="82"/>
      <c r="AW107" s="82"/>
      <c r="AX107" s="82"/>
      <c r="AY107" s="82"/>
      <c r="AZ107" s="82"/>
      <c r="BA107" s="82"/>
      <c r="BB107" s="82"/>
      <c r="BC107" s="82"/>
      <c r="BD107" s="82"/>
      <c r="BE107" s="82"/>
      <c r="BF107" s="82"/>
      <c r="BG107" s="82"/>
    </row>
    <row r="108" spans="1:59">
      <c r="A108" s="513"/>
      <c r="B108" s="82"/>
      <c r="C108" s="82"/>
      <c r="D108" s="82"/>
      <c r="E108" s="82"/>
      <c r="F108" s="82"/>
      <c r="G108" s="82"/>
      <c r="H108" s="609"/>
      <c r="I108" s="82"/>
      <c r="J108" s="82"/>
      <c r="K108" s="82"/>
      <c r="L108" s="82"/>
      <c r="M108" s="82"/>
      <c r="N108" s="82"/>
      <c r="O108" s="82"/>
      <c r="P108" s="82"/>
      <c r="Q108" s="82"/>
      <c r="R108" s="82"/>
      <c r="S108" s="82"/>
      <c r="T108" s="82"/>
      <c r="U108" s="82"/>
      <c r="V108" s="82"/>
      <c r="W108" s="82"/>
      <c r="X108" s="82"/>
      <c r="Y108" s="82"/>
      <c r="Z108" s="82"/>
      <c r="AA108" s="82"/>
      <c r="AB108" s="82"/>
      <c r="AC108" s="82"/>
      <c r="AD108" s="82"/>
      <c r="AE108" s="82"/>
      <c r="AF108" s="82"/>
      <c r="AG108" s="82"/>
      <c r="AH108" s="82"/>
      <c r="AI108" s="82"/>
      <c r="AJ108" s="82"/>
      <c r="AK108" s="82"/>
      <c r="AL108" s="82"/>
      <c r="AM108" s="82"/>
      <c r="AN108" s="82"/>
      <c r="AO108" s="82"/>
      <c r="AP108" s="82"/>
      <c r="AQ108" s="82"/>
      <c r="AR108" s="82"/>
      <c r="AS108" s="82"/>
      <c r="AT108" s="82"/>
      <c r="AU108" s="82"/>
      <c r="AV108" s="82"/>
      <c r="AW108" s="82"/>
      <c r="AX108" s="82"/>
      <c r="AY108" s="82"/>
      <c r="AZ108" s="82"/>
      <c r="BA108" s="82"/>
      <c r="BB108" s="82"/>
      <c r="BC108" s="82"/>
      <c r="BD108" s="82"/>
      <c r="BE108" s="82"/>
      <c r="BF108" s="82"/>
      <c r="BG108" s="82"/>
    </row>
    <row r="109" spans="1:59">
      <c r="A109" s="513"/>
      <c r="B109" s="82"/>
      <c r="C109" s="82"/>
      <c r="D109" s="82"/>
      <c r="E109" s="82"/>
      <c r="F109" s="82"/>
      <c r="G109" s="82"/>
      <c r="H109" s="609"/>
      <c r="I109" s="82"/>
      <c r="J109" s="82"/>
      <c r="K109" s="82"/>
      <c r="L109" s="82"/>
      <c r="M109" s="82"/>
      <c r="N109" s="82"/>
      <c r="O109" s="82"/>
      <c r="P109" s="82"/>
      <c r="Q109" s="82"/>
      <c r="R109" s="82"/>
      <c r="S109" s="82"/>
      <c r="T109" s="82"/>
      <c r="U109" s="82"/>
      <c r="V109" s="82"/>
      <c r="W109" s="82"/>
      <c r="X109" s="82"/>
      <c r="Y109" s="82"/>
      <c r="Z109" s="82"/>
      <c r="AA109" s="82"/>
      <c r="AB109" s="82"/>
      <c r="AC109" s="82"/>
      <c r="AD109" s="82"/>
      <c r="AE109" s="82"/>
      <c r="AF109" s="82"/>
      <c r="AG109" s="82"/>
      <c r="AH109" s="82"/>
      <c r="AI109" s="82"/>
      <c r="AJ109" s="82"/>
      <c r="AK109" s="82"/>
      <c r="AL109" s="82"/>
      <c r="AM109" s="82"/>
      <c r="AN109" s="82"/>
      <c r="AO109" s="82"/>
      <c r="AP109" s="82"/>
      <c r="AQ109" s="82"/>
      <c r="AR109" s="82"/>
      <c r="AS109" s="82"/>
      <c r="AT109" s="82"/>
      <c r="AU109" s="82"/>
      <c r="AV109" s="82"/>
      <c r="AW109" s="82"/>
      <c r="AX109" s="82"/>
      <c r="AY109" s="82"/>
      <c r="AZ109" s="82"/>
      <c r="BA109" s="82"/>
      <c r="BB109" s="82"/>
      <c r="BC109" s="82"/>
      <c r="BD109" s="82"/>
      <c r="BE109" s="82"/>
      <c r="BF109" s="82"/>
      <c r="BG109" s="82"/>
    </row>
    <row r="110" spans="1:59">
      <c r="A110" s="513"/>
      <c r="B110" s="82"/>
      <c r="C110" s="82"/>
      <c r="D110" s="82"/>
      <c r="E110" s="82"/>
      <c r="F110" s="82"/>
      <c r="G110" s="82"/>
      <c r="H110" s="609"/>
      <c r="I110" s="82"/>
      <c r="J110" s="82"/>
      <c r="K110" s="82"/>
      <c r="L110" s="82"/>
      <c r="M110" s="82"/>
      <c r="N110" s="82"/>
      <c r="O110" s="82"/>
      <c r="P110" s="82"/>
      <c r="Q110" s="82"/>
      <c r="R110" s="82"/>
      <c r="S110" s="82"/>
      <c r="T110" s="82"/>
      <c r="U110" s="82"/>
      <c r="V110" s="82"/>
      <c r="W110" s="82"/>
      <c r="X110" s="82"/>
      <c r="Y110" s="82"/>
      <c r="Z110" s="82"/>
      <c r="AA110" s="82"/>
      <c r="AB110" s="82"/>
      <c r="AC110" s="82"/>
      <c r="AD110" s="82"/>
      <c r="AE110" s="82"/>
      <c r="AF110" s="82"/>
      <c r="AG110" s="82"/>
      <c r="AH110" s="82"/>
      <c r="AI110" s="82"/>
      <c r="AJ110" s="82"/>
      <c r="AK110" s="82"/>
      <c r="AL110" s="82"/>
      <c r="AM110" s="82"/>
      <c r="AN110" s="82"/>
      <c r="AO110" s="82"/>
      <c r="AP110" s="82"/>
      <c r="AQ110" s="82"/>
      <c r="AR110" s="82"/>
      <c r="AS110" s="82"/>
      <c r="AT110" s="82"/>
      <c r="AU110" s="82"/>
      <c r="AV110" s="82"/>
      <c r="AW110" s="82"/>
      <c r="AX110" s="82"/>
      <c r="AY110" s="82"/>
      <c r="AZ110" s="82"/>
      <c r="BA110" s="82"/>
      <c r="BB110" s="82"/>
      <c r="BC110" s="82"/>
      <c r="BD110" s="82"/>
      <c r="BE110" s="82"/>
      <c r="BF110" s="82"/>
      <c r="BG110" s="82"/>
    </row>
    <row r="111" spans="1:59">
      <c r="A111" s="513"/>
      <c r="B111" s="82"/>
      <c r="C111" s="82"/>
      <c r="D111" s="82"/>
      <c r="E111" s="82"/>
      <c r="F111" s="82"/>
      <c r="G111" s="82"/>
      <c r="H111" s="609"/>
      <c r="I111" s="82"/>
      <c r="J111" s="82"/>
      <c r="K111" s="82"/>
      <c r="L111" s="82"/>
      <c r="M111" s="82"/>
      <c r="N111" s="82"/>
      <c r="O111" s="82"/>
      <c r="P111" s="82"/>
      <c r="Q111" s="82"/>
      <c r="R111" s="82"/>
      <c r="S111" s="82"/>
      <c r="T111" s="82"/>
      <c r="U111" s="82"/>
      <c r="V111" s="82"/>
      <c r="W111" s="82"/>
      <c r="X111" s="82"/>
      <c r="Y111" s="82"/>
      <c r="Z111" s="82"/>
      <c r="AA111" s="82"/>
      <c r="AB111" s="82"/>
      <c r="AC111" s="82"/>
      <c r="AD111" s="82"/>
      <c r="AE111" s="82"/>
      <c r="AF111" s="82"/>
      <c r="AG111" s="82"/>
      <c r="AH111" s="82"/>
      <c r="AI111" s="82"/>
      <c r="AJ111" s="82"/>
      <c r="AK111" s="82"/>
      <c r="AL111" s="82"/>
      <c r="AM111" s="82"/>
      <c r="AN111" s="82"/>
      <c r="AO111" s="82"/>
      <c r="AP111" s="82"/>
      <c r="AQ111" s="82"/>
      <c r="AR111" s="82"/>
      <c r="AS111" s="82"/>
      <c r="AT111" s="82"/>
      <c r="AU111" s="82"/>
      <c r="AV111" s="82"/>
      <c r="AW111" s="82"/>
      <c r="AX111" s="82"/>
      <c r="AY111" s="82"/>
      <c r="AZ111" s="82"/>
      <c r="BA111" s="82"/>
      <c r="BB111" s="82"/>
      <c r="BC111" s="82"/>
      <c r="BD111" s="82"/>
      <c r="BE111" s="82"/>
      <c r="BF111" s="82"/>
      <c r="BG111" s="82"/>
    </row>
    <row r="112" spans="1:59">
      <c r="A112" s="513"/>
      <c r="B112" s="82"/>
      <c r="C112" s="82"/>
      <c r="D112" s="82"/>
      <c r="E112" s="82"/>
      <c r="F112" s="82"/>
      <c r="G112" s="82"/>
      <c r="H112" s="609"/>
      <c r="I112" s="82"/>
      <c r="J112" s="82"/>
      <c r="K112" s="82"/>
      <c r="L112" s="82"/>
      <c r="M112" s="82"/>
      <c r="N112" s="82"/>
      <c r="O112" s="82"/>
      <c r="P112" s="82"/>
      <c r="Q112" s="82"/>
      <c r="R112" s="82"/>
      <c r="S112" s="82"/>
      <c r="T112" s="82"/>
      <c r="U112" s="82"/>
      <c r="V112" s="82"/>
      <c r="W112" s="82"/>
      <c r="X112" s="82"/>
      <c r="Y112" s="82"/>
      <c r="Z112" s="82"/>
      <c r="AA112" s="82"/>
      <c r="AB112" s="82"/>
      <c r="AC112" s="82"/>
      <c r="AD112" s="82"/>
      <c r="AE112" s="82"/>
      <c r="AF112" s="82"/>
      <c r="AG112" s="82"/>
      <c r="AH112" s="82"/>
      <c r="AI112" s="82"/>
      <c r="AJ112" s="82"/>
      <c r="AK112" s="82"/>
      <c r="AL112" s="82"/>
      <c r="AM112" s="82"/>
      <c r="AN112" s="82"/>
      <c r="AO112" s="82"/>
      <c r="AP112" s="82"/>
      <c r="AQ112" s="82"/>
      <c r="AR112" s="82"/>
      <c r="AS112" s="82"/>
      <c r="AT112" s="82"/>
      <c r="AU112" s="82"/>
      <c r="AV112" s="82"/>
      <c r="AW112" s="82"/>
      <c r="AX112" s="82"/>
      <c r="AY112" s="82"/>
      <c r="AZ112" s="82"/>
      <c r="BA112" s="82"/>
      <c r="BB112" s="82"/>
      <c r="BC112" s="82"/>
      <c r="BD112" s="82"/>
      <c r="BE112" s="82"/>
      <c r="BF112" s="82"/>
      <c r="BG112" s="82"/>
    </row>
    <row r="113" spans="1:59">
      <c r="A113" s="513"/>
      <c r="B113" s="82"/>
      <c r="C113" s="82"/>
      <c r="D113" s="82"/>
      <c r="E113" s="82"/>
      <c r="F113" s="82"/>
      <c r="G113" s="82"/>
      <c r="H113" s="609"/>
      <c r="I113" s="82"/>
      <c r="J113" s="82"/>
      <c r="K113" s="82"/>
      <c r="L113" s="82"/>
      <c r="M113" s="82"/>
      <c r="N113" s="82"/>
      <c r="O113" s="82"/>
      <c r="P113" s="82"/>
      <c r="Q113" s="82"/>
      <c r="R113" s="82"/>
      <c r="S113" s="82"/>
      <c r="T113" s="82"/>
      <c r="U113" s="82"/>
      <c r="V113" s="82"/>
      <c r="W113" s="82"/>
      <c r="X113" s="82"/>
      <c r="Y113" s="82"/>
      <c r="Z113" s="82"/>
      <c r="AA113" s="82"/>
      <c r="AB113" s="82"/>
      <c r="AC113" s="82"/>
      <c r="AD113" s="82"/>
      <c r="AE113" s="82"/>
      <c r="AF113" s="82"/>
      <c r="AG113" s="82"/>
      <c r="AH113" s="82"/>
      <c r="AI113" s="82"/>
      <c r="AJ113" s="82"/>
      <c r="AK113" s="82"/>
      <c r="AL113" s="82"/>
      <c r="AM113" s="82"/>
      <c r="AN113" s="82"/>
      <c r="AO113" s="82"/>
      <c r="AP113" s="82"/>
      <c r="AQ113" s="82"/>
      <c r="AR113" s="82"/>
      <c r="AS113" s="82"/>
      <c r="AT113" s="82"/>
      <c r="AU113" s="82"/>
      <c r="AV113" s="82"/>
      <c r="AW113" s="82"/>
      <c r="AX113" s="82"/>
      <c r="AY113" s="82"/>
      <c r="AZ113" s="82"/>
      <c r="BA113" s="82"/>
      <c r="BB113" s="82"/>
      <c r="BC113" s="82"/>
      <c r="BD113" s="82"/>
      <c r="BE113" s="82"/>
      <c r="BF113" s="82"/>
      <c r="BG113" s="82"/>
    </row>
    <row r="114" spans="1:59">
      <c r="A114" s="513"/>
      <c r="B114" s="82"/>
      <c r="C114" s="82"/>
      <c r="D114" s="82"/>
      <c r="E114" s="82"/>
      <c r="F114" s="82"/>
      <c r="G114" s="82"/>
      <c r="H114" s="609"/>
      <c r="I114" s="82"/>
      <c r="J114" s="82"/>
      <c r="K114" s="82"/>
      <c r="L114" s="82"/>
      <c r="M114" s="82"/>
      <c r="N114" s="82"/>
      <c r="O114" s="82"/>
      <c r="P114" s="82"/>
      <c r="Q114" s="82"/>
      <c r="R114" s="82"/>
      <c r="S114" s="82"/>
      <c r="T114" s="82"/>
      <c r="U114" s="82"/>
      <c r="V114" s="82"/>
      <c r="W114" s="82"/>
      <c r="X114" s="82"/>
      <c r="Y114" s="82"/>
      <c r="Z114" s="82"/>
      <c r="AA114" s="82"/>
      <c r="AB114" s="82"/>
      <c r="AC114" s="82"/>
      <c r="AD114" s="82"/>
      <c r="AE114" s="82"/>
      <c r="AF114" s="82"/>
      <c r="AG114" s="82"/>
      <c r="AH114" s="82"/>
      <c r="AI114" s="82"/>
      <c r="AJ114" s="82"/>
      <c r="AK114" s="82"/>
      <c r="AL114" s="82"/>
      <c r="AM114" s="82"/>
      <c r="AN114" s="82"/>
      <c r="AO114" s="82"/>
      <c r="AP114" s="82"/>
      <c r="AQ114" s="82"/>
      <c r="AR114" s="82"/>
      <c r="AS114" s="82"/>
      <c r="AT114" s="82"/>
      <c r="AU114" s="82"/>
      <c r="AV114" s="82"/>
      <c r="AW114" s="82"/>
      <c r="AX114" s="82"/>
      <c r="AY114" s="82"/>
      <c r="AZ114" s="82"/>
      <c r="BA114" s="82"/>
      <c r="BB114" s="82"/>
      <c r="BC114" s="82"/>
      <c r="BD114" s="82"/>
      <c r="BE114" s="82"/>
      <c r="BF114" s="82"/>
      <c r="BG114" s="82"/>
    </row>
    <row r="115" spans="1:59" ht="15.75" thickBot="1">
      <c r="A115" s="610"/>
      <c r="B115" s="611"/>
      <c r="C115" s="611"/>
      <c r="D115" s="611"/>
      <c r="E115" s="611"/>
      <c r="F115" s="611"/>
      <c r="G115" s="611"/>
      <c r="H115" s="612"/>
      <c r="I115" s="82"/>
      <c r="J115" s="82"/>
      <c r="K115" s="82"/>
      <c r="L115" s="82"/>
      <c r="M115" s="82"/>
      <c r="N115" s="82"/>
      <c r="O115" s="82"/>
      <c r="P115" s="82"/>
      <c r="Q115" s="82"/>
      <c r="R115" s="82"/>
      <c r="S115" s="82"/>
      <c r="T115" s="82"/>
      <c r="U115" s="82"/>
      <c r="V115" s="82"/>
      <c r="W115" s="82"/>
      <c r="X115" s="82"/>
      <c r="Y115" s="82"/>
      <c r="Z115" s="82"/>
      <c r="AA115" s="82"/>
      <c r="AB115" s="82"/>
      <c r="AC115" s="82"/>
      <c r="AD115" s="82"/>
      <c r="AE115" s="82"/>
      <c r="AF115" s="82"/>
      <c r="AG115" s="82"/>
      <c r="AH115" s="82"/>
      <c r="AI115" s="82"/>
      <c r="AJ115" s="82"/>
      <c r="AK115" s="82"/>
      <c r="AL115" s="82"/>
      <c r="AM115" s="82"/>
      <c r="AN115" s="82"/>
      <c r="AO115" s="82"/>
      <c r="AP115" s="82"/>
      <c r="AQ115" s="82"/>
      <c r="AR115" s="82"/>
      <c r="AS115" s="82"/>
      <c r="AT115" s="82"/>
      <c r="AU115" s="82"/>
      <c r="AV115" s="82"/>
      <c r="AW115" s="82"/>
      <c r="AX115" s="82"/>
      <c r="AY115" s="82"/>
      <c r="AZ115" s="82"/>
      <c r="BA115" s="82"/>
      <c r="BB115" s="82"/>
      <c r="BC115" s="82"/>
      <c r="BD115" s="82"/>
      <c r="BE115" s="82"/>
      <c r="BF115" s="82"/>
      <c r="BG115" s="82"/>
    </row>
    <row r="116" spans="1:59" ht="15.75">
      <c r="A116" s="581" t="s">
        <v>200</v>
      </c>
      <c r="B116" s="82"/>
      <c r="C116" s="82"/>
      <c r="E116" s="1940" t="s">
        <v>198</v>
      </c>
      <c r="F116" s="82"/>
      <c r="G116" s="82"/>
      <c r="H116" s="82"/>
      <c r="I116" s="82"/>
      <c r="J116" s="82"/>
      <c r="K116" s="82"/>
      <c r="L116" s="82"/>
      <c r="M116" s="82"/>
      <c r="N116" s="82"/>
      <c r="O116" s="82"/>
      <c r="P116" s="82"/>
      <c r="Q116" s="82"/>
      <c r="R116" s="82"/>
      <c r="S116" s="82"/>
      <c r="T116" s="82"/>
      <c r="U116" s="82"/>
      <c r="V116" s="82"/>
      <c r="W116" s="82"/>
      <c r="X116" s="82"/>
      <c r="Y116" s="82"/>
      <c r="Z116" s="82"/>
      <c r="AA116" s="82"/>
      <c r="AB116" s="82"/>
      <c r="AC116" s="82"/>
      <c r="AD116" s="82"/>
      <c r="AE116" s="82"/>
      <c r="AF116" s="82"/>
      <c r="AG116" s="82"/>
      <c r="AH116" s="82"/>
      <c r="AI116" s="82"/>
      <c r="AJ116" s="82"/>
      <c r="AK116" s="82"/>
      <c r="AL116" s="82"/>
      <c r="AM116" s="82"/>
      <c r="AN116" s="82"/>
      <c r="AO116" s="82"/>
      <c r="AP116" s="82"/>
      <c r="AQ116" s="82"/>
      <c r="AR116" s="82"/>
      <c r="AS116" s="82"/>
      <c r="AT116" s="82"/>
      <c r="AU116" s="82"/>
      <c r="AV116" s="82"/>
      <c r="AW116" s="82"/>
      <c r="AX116" s="82"/>
      <c r="AY116" s="82"/>
      <c r="AZ116" s="82"/>
      <c r="BA116" s="82"/>
      <c r="BB116" s="82"/>
      <c r="BC116" s="82"/>
      <c r="BD116" s="82"/>
      <c r="BE116" s="82"/>
      <c r="BF116" s="82"/>
      <c r="BG116" s="82"/>
    </row>
    <row r="117" spans="1:59">
      <c r="A117" s="82"/>
      <c r="B117" s="82"/>
      <c r="C117" s="82"/>
      <c r="D117" s="82"/>
      <c r="E117" s="82"/>
      <c r="F117" s="82"/>
      <c r="G117" s="82"/>
      <c r="H117" s="82"/>
      <c r="I117" s="82"/>
      <c r="J117" s="82"/>
      <c r="K117" s="82"/>
      <c r="L117" s="82"/>
      <c r="M117" s="82"/>
      <c r="N117" s="82"/>
      <c r="O117" s="82"/>
      <c r="P117" s="82"/>
      <c r="Q117" s="82"/>
      <c r="R117" s="82"/>
      <c r="S117" s="82"/>
      <c r="T117" s="82"/>
      <c r="U117" s="82"/>
      <c r="V117" s="82"/>
      <c r="W117" s="82"/>
      <c r="X117" s="82"/>
      <c r="Y117" s="82"/>
      <c r="Z117" s="82"/>
      <c r="AA117" s="82"/>
      <c r="AB117" s="82"/>
      <c r="AC117" s="82"/>
      <c r="AD117" s="82"/>
      <c r="AE117" s="82"/>
      <c r="AF117" s="82"/>
      <c r="AG117" s="82"/>
      <c r="AH117" s="82"/>
      <c r="AI117" s="82"/>
      <c r="AJ117" s="82"/>
      <c r="AK117" s="82"/>
      <c r="AL117" s="82"/>
      <c r="AM117" s="82"/>
      <c r="AN117" s="82"/>
      <c r="AO117" s="82"/>
      <c r="AP117" s="82"/>
      <c r="AQ117" s="82"/>
      <c r="AR117" s="82"/>
      <c r="AS117" s="82"/>
      <c r="AT117" s="82"/>
      <c r="AU117" s="82"/>
      <c r="AV117" s="82"/>
      <c r="AW117" s="82"/>
      <c r="AX117" s="82"/>
      <c r="AY117" s="82"/>
      <c r="AZ117" s="82"/>
      <c r="BA117" s="82"/>
      <c r="BB117" s="82"/>
      <c r="BC117" s="82"/>
      <c r="BD117" s="82"/>
      <c r="BE117" s="82"/>
      <c r="BF117" s="82"/>
      <c r="BG117" s="82"/>
    </row>
    <row r="118" spans="1:59" ht="15.75">
      <c r="A118" s="607" t="s">
        <v>298</v>
      </c>
      <c r="B118" s="607"/>
      <c r="C118" s="607"/>
      <c r="D118" s="606"/>
      <c r="E118" s="607"/>
      <c r="F118" s="607"/>
      <c r="G118" s="607"/>
      <c r="H118" s="82"/>
      <c r="I118" s="82"/>
      <c r="J118" s="82"/>
      <c r="K118" s="82"/>
      <c r="L118" s="82"/>
      <c r="M118" s="82"/>
      <c r="N118" s="82"/>
      <c r="O118" s="82"/>
      <c r="P118" s="82"/>
      <c r="Q118" s="82"/>
      <c r="R118" s="82"/>
      <c r="S118" s="82"/>
      <c r="T118" s="82"/>
      <c r="U118" s="82"/>
      <c r="V118" s="82"/>
      <c r="W118" s="82"/>
      <c r="X118" s="82"/>
      <c r="Y118" s="82"/>
      <c r="Z118" s="82"/>
      <c r="AA118" s="82"/>
      <c r="AB118" s="82"/>
      <c r="AC118" s="82"/>
      <c r="AD118" s="82"/>
      <c r="AE118" s="82"/>
      <c r="AF118" s="82"/>
      <c r="AG118" s="82"/>
      <c r="AH118" s="82"/>
      <c r="AI118" s="82"/>
      <c r="AJ118" s="82"/>
      <c r="AK118" s="82"/>
      <c r="AL118" s="82"/>
      <c r="AM118" s="82"/>
      <c r="AN118" s="82"/>
      <c r="AO118" s="82"/>
      <c r="AP118" s="82"/>
      <c r="AQ118" s="82"/>
      <c r="AR118" s="82"/>
      <c r="AS118" s="82"/>
      <c r="AT118" s="82"/>
      <c r="AU118" s="82"/>
      <c r="AV118" s="82"/>
      <c r="AW118" s="82"/>
      <c r="AX118" s="82"/>
      <c r="AY118" s="82"/>
      <c r="AZ118" s="82"/>
      <c r="BA118" s="82"/>
      <c r="BB118" s="82"/>
      <c r="BC118" s="82"/>
      <c r="BD118" s="82"/>
      <c r="BE118" s="82"/>
      <c r="BF118" s="82"/>
      <c r="BG118" s="82"/>
    </row>
    <row r="119" spans="1:59">
      <c r="A119" s="82"/>
      <c r="B119" s="82"/>
      <c r="C119" s="82"/>
      <c r="D119" s="82"/>
      <c r="E119" s="82"/>
      <c r="F119" s="82"/>
      <c r="G119" s="82"/>
      <c r="H119" s="82"/>
      <c r="I119" s="82"/>
      <c r="J119" s="82"/>
      <c r="K119" s="82"/>
      <c r="L119" s="82"/>
      <c r="M119" s="82"/>
      <c r="N119" s="82"/>
      <c r="O119" s="82"/>
      <c r="P119" s="82"/>
      <c r="Q119" s="82"/>
      <c r="R119" s="82"/>
      <c r="S119" s="82"/>
      <c r="T119" s="82"/>
      <c r="U119" s="82"/>
      <c r="V119" s="82"/>
      <c r="W119" s="82"/>
      <c r="X119" s="82"/>
      <c r="Y119" s="82"/>
      <c r="Z119" s="82"/>
      <c r="AA119" s="82"/>
      <c r="AB119" s="82"/>
      <c r="AC119" s="82"/>
      <c r="AD119" s="82"/>
      <c r="AE119" s="82"/>
      <c r="AF119" s="82"/>
      <c r="AG119" s="82"/>
      <c r="AH119" s="82"/>
      <c r="AI119" s="82"/>
      <c r="AJ119" s="82"/>
      <c r="AK119" s="82"/>
      <c r="AL119" s="82"/>
      <c r="AM119" s="82"/>
      <c r="AN119" s="82"/>
      <c r="AO119" s="82"/>
      <c r="AP119" s="82"/>
      <c r="AQ119" s="82"/>
      <c r="AR119" s="82"/>
      <c r="AS119" s="82"/>
      <c r="AT119" s="82"/>
      <c r="AU119" s="82"/>
      <c r="AV119" s="82"/>
      <c r="AW119" s="82"/>
      <c r="AX119" s="82"/>
      <c r="AY119" s="82"/>
      <c r="AZ119" s="82"/>
      <c r="BA119" s="82"/>
      <c r="BB119" s="82"/>
      <c r="BC119" s="82"/>
      <c r="BD119" s="82"/>
      <c r="BE119" s="82"/>
      <c r="BF119" s="82"/>
      <c r="BG119" s="82"/>
    </row>
    <row r="120" spans="1:59">
      <c r="A120" s="82"/>
      <c r="B120" s="82"/>
      <c r="C120" s="82"/>
      <c r="D120" s="82"/>
      <c r="E120" s="82"/>
      <c r="F120" s="82"/>
      <c r="G120" s="82"/>
      <c r="H120" s="82"/>
      <c r="I120" s="82"/>
      <c r="J120" s="82"/>
      <c r="K120" s="82"/>
      <c r="L120" s="82"/>
      <c r="M120" s="82"/>
      <c r="N120" s="82"/>
      <c r="O120" s="82"/>
      <c r="P120" s="82"/>
      <c r="Q120" s="82"/>
      <c r="R120" s="82"/>
      <c r="S120" s="82"/>
      <c r="T120" s="82"/>
      <c r="U120" s="82"/>
      <c r="V120" s="82"/>
      <c r="W120" s="82"/>
      <c r="X120" s="82"/>
      <c r="Y120" s="82"/>
      <c r="Z120" s="82"/>
      <c r="AA120" s="82"/>
      <c r="AB120" s="82"/>
      <c r="AC120" s="82"/>
      <c r="AD120" s="82"/>
      <c r="AE120" s="82"/>
      <c r="AF120" s="82"/>
      <c r="AG120" s="82"/>
      <c r="AH120" s="82"/>
      <c r="AI120" s="82"/>
      <c r="AJ120" s="82"/>
      <c r="AK120" s="82"/>
      <c r="AL120" s="82"/>
      <c r="AM120" s="82"/>
      <c r="AN120" s="82"/>
      <c r="AO120" s="82"/>
      <c r="AP120" s="82"/>
      <c r="AQ120" s="82"/>
      <c r="AR120" s="82"/>
      <c r="AS120" s="82"/>
      <c r="AT120" s="82"/>
      <c r="AU120" s="82"/>
      <c r="AV120" s="82"/>
      <c r="AW120" s="82"/>
      <c r="AX120" s="82"/>
      <c r="AY120" s="82"/>
      <c r="AZ120" s="82"/>
      <c r="BA120" s="82"/>
      <c r="BB120" s="82"/>
      <c r="BC120" s="82"/>
      <c r="BD120" s="82"/>
      <c r="BE120" s="82"/>
      <c r="BF120" s="82"/>
      <c r="BG120" s="82"/>
    </row>
    <row r="121" spans="1:59">
      <c r="A121" s="82"/>
      <c r="B121" s="82"/>
      <c r="C121" s="82"/>
      <c r="D121" s="82"/>
      <c r="E121" s="82"/>
      <c r="F121" s="82"/>
      <c r="G121" s="82"/>
      <c r="H121" s="82"/>
      <c r="I121" s="82"/>
      <c r="J121" s="82"/>
      <c r="K121" s="82"/>
      <c r="L121" s="82"/>
      <c r="M121" s="82"/>
      <c r="N121" s="82"/>
      <c r="O121" s="82"/>
      <c r="P121" s="82"/>
      <c r="Q121" s="82"/>
      <c r="R121" s="82"/>
      <c r="S121" s="82"/>
      <c r="T121" s="82"/>
      <c r="U121" s="82"/>
      <c r="V121" s="82"/>
      <c r="W121" s="82"/>
      <c r="X121" s="82"/>
      <c r="Y121" s="82"/>
      <c r="Z121" s="82"/>
      <c r="AA121" s="82"/>
      <c r="AB121" s="82"/>
      <c r="AC121" s="82"/>
      <c r="AD121" s="82"/>
      <c r="AE121" s="82"/>
      <c r="AF121" s="82"/>
      <c r="AG121" s="82"/>
      <c r="AH121" s="82"/>
      <c r="AI121" s="82"/>
      <c r="AJ121" s="82"/>
      <c r="AK121" s="82"/>
      <c r="AL121" s="82"/>
      <c r="AM121" s="82"/>
      <c r="AN121" s="82"/>
      <c r="AO121" s="82"/>
      <c r="AP121" s="82"/>
      <c r="AQ121" s="82"/>
      <c r="AR121" s="82"/>
      <c r="AS121" s="82"/>
      <c r="AT121" s="82"/>
      <c r="AU121" s="82"/>
      <c r="AV121" s="82"/>
      <c r="AW121" s="82"/>
      <c r="AX121" s="82"/>
      <c r="AY121" s="82"/>
      <c r="AZ121" s="82"/>
      <c r="BA121" s="82"/>
      <c r="BB121" s="82"/>
      <c r="BC121" s="82"/>
      <c r="BD121" s="82"/>
      <c r="BE121" s="82"/>
      <c r="BF121" s="82"/>
      <c r="BG121" s="82"/>
    </row>
    <row r="122" spans="1:59">
      <c r="A122" s="82"/>
      <c r="B122" s="82"/>
      <c r="C122" s="82"/>
      <c r="D122" s="82"/>
      <c r="E122" s="82"/>
      <c r="F122" s="82"/>
      <c r="G122" s="82"/>
      <c r="H122" s="82"/>
      <c r="I122" s="82"/>
      <c r="J122" s="82"/>
      <c r="K122" s="82"/>
      <c r="L122" s="82"/>
      <c r="M122" s="82"/>
      <c r="N122" s="82"/>
      <c r="O122" s="82"/>
      <c r="P122" s="82"/>
      <c r="Q122" s="82"/>
      <c r="R122" s="82"/>
      <c r="S122" s="82"/>
      <c r="T122" s="82"/>
      <c r="U122" s="82"/>
      <c r="V122" s="82"/>
      <c r="W122" s="82"/>
      <c r="X122" s="82"/>
      <c r="Y122" s="82"/>
      <c r="Z122" s="82"/>
      <c r="AA122" s="82"/>
      <c r="AB122" s="82"/>
      <c r="AC122" s="82"/>
      <c r="AD122" s="82"/>
      <c r="AE122" s="82"/>
      <c r="AF122" s="82"/>
      <c r="AG122" s="82"/>
      <c r="AH122" s="82"/>
      <c r="AI122" s="82"/>
      <c r="AJ122" s="82"/>
      <c r="AK122" s="82"/>
      <c r="AL122" s="82"/>
      <c r="AM122" s="82"/>
      <c r="AN122" s="82"/>
      <c r="AO122" s="82"/>
      <c r="AP122" s="82"/>
      <c r="AQ122" s="82"/>
      <c r="AR122" s="82"/>
      <c r="AS122" s="82"/>
      <c r="AT122" s="82"/>
      <c r="AU122" s="82"/>
      <c r="AV122" s="82"/>
      <c r="AW122" s="82"/>
      <c r="AX122" s="82"/>
      <c r="AY122" s="82"/>
      <c r="AZ122" s="82"/>
      <c r="BA122" s="82"/>
      <c r="BB122" s="82"/>
      <c r="BC122" s="82"/>
      <c r="BD122" s="82"/>
      <c r="BE122" s="82"/>
      <c r="BF122" s="82"/>
      <c r="BG122" s="82"/>
    </row>
    <row r="123" spans="1:59">
      <c r="A123" s="82"/>
      <c r="B123" s="82"/>
      <c r="C123" s="82"/>
      <c r="D123" s="82"/>
      <c r="E123" s="82"/>
      <c r="F123" s="82"/>
      <c r="G123" s="82"/>
      <c r="H123" s="82"/>
      <c r="I123" s="82"/>
      <c r="J123" s="82"/>
      <c r="K123" s="82"/>
      <c r="L123" s="82"/>
      <c r="M123" s="82"/>
      <c r="N123" s="82"/>
      <c r="O123" s="82"/>
      <c r="P123" s="82"/>
      <c r="Q123" s="82"/>
      <c r="R123" s="82"/>
      <c r="S123" s="82"/>
      <c r="T123" s="82"/>
      <c r="U123" s="82"/>
      <c r="V123" s="82"/>
      <c r="W123" s="82"/>
      <c r="X123" s="82"/>
      <c r="Y123" s="82"/>
      <c r="Z123" s="82"/>
      <c r="AA123" s="82"/>
      <c r="AB123" s="82"/>
      <c r="AC123" s="82"/>
      <c r="AD123" s="82"/>
      <c r="AE123" s="82"/>
      <c r="AF123" s="82"/>
      <c r="AG123" s="82"/>
      <c r="AH123" s="82"/>
      <c r="AI123" s="82"/>
      <c r="AJ123" s="82"/>
      <c r="AK123" s="82"/>
      <c r="AL123" s="82"/>
      <c r="AM123" s="82"/>
      <c r="AN123" s="82"/>
      <c r="AO123" s="82"/>
      <c r="AP123" s="82"/>
      <c r="AQ123" s="82"/>
      <c r="AR123" s="82"/>
      <c r="AS123" s="82"/>
      <c r="AT123" s="82"/>
      <c r="AU123" s="82"/>
      <c r="AV123" s="82"/>
      <c r="AW123" s="82"/>
      <c r="AX123" s="82"/>
      <c r="AY123" s="82"/>
      <c r="AZ123" s="82"/>
      <c r="BA123" s="82"/>
      <c r="BB123" s="82"/>
      <c r="BC123" s="82"/>
      <c r="BD123" s="82"/>
      <c r="BE123" s="82"/>
      <c r="BF123" s="82"/>
      <c r="BG123" s="82"/>
    </row>
    <row r="124" spans="1:59">
      <c r="A124" s="82"/>
      <c r="B124" s="82"/>
      <c r="C124" s="82"/>
      <c r="D124" s="82"/>
      <c r="E124" s="82"/>
      <c r="F124" s="82"/>
      <c r="G124" s="82"/>
      <c r="H124" s="82"/>
      <c r="I124" s="82"/>
      <c r="J124" s="82"/>
      <c r="K124" s="82"/>
      <c r="L124" s="82"/>
      <c r="M124" s="82"/>
      <c r="N124" s="82"/>
      <c r="O124" s="82"/>
      <c r="P124" s="82"/>
      <c r="Q124" s="82"/>
      <c r="R124" s="82"/>
      <c r="S124" s="82"/>
      <c r="T124" s="82"/>
      <c r="U124" s="82"/>
      <c r="V124" s="82"/>
      <c r="W124" s="82"/>
      <c r="X124" s="82"/>
      <c r="Y124" s="82"/>
      <c r="Z124" s="82"/>
      <c r="AA124" s="82"/>
      <c r="AB124" s="82"/>
      <c r="AC124" s="82"/>
      <c r="AD124" s="82"/>
      <c r="AE124" s="82"/>
      <c r="AF124" s="82"/>
      <c r="AG124" s="82"/>
      <c r="AH124" s="82"/>
      <c r="AI124" s="82"/>
      <c r="AJ124" s="82"/>
      <c r="AK124" s="82"/>
      <c r="AL124" s="82"/>
      <c r="AM124" s="82"/>
      <c r="AN124" s="82"/>
      <c r="AO124" s="82"/>
      <c r="AP124" s="82"/>
      <c r="AQ124" s="82"/>
      <c r="AR124" s="82"/>
      <c r="AS124" s="82"/>
      <c r="AT124" s="82"/>
      <c r="AU124" s="82"/>
      <c r="AV124" s="82"/>
      <c r="AW124" s="82"/>
      <c r="AX124" s="82"/>
      <c r="AY124" s="82"/>
      <c r="AZ124" s="82"/>
      <c r="BA124" s="82"/>
      <c r="BB124" s="82"/>
      <c r="BC124" s="82"/>
      <c r="BD124" s="82"/>
      <c r="BE124" s="82"/>
      <c r="BF124" s="82"/>
      <c r="BG124" s="82"/>
    </row>
    <row r="125" spans="1:59">
      <c r="A125" s="82"/>
      <c r="B125" s="82"/>
      <c r="C125" s="82"/>
      <c r="D125" s="82"/>
      <c r="E125" s="82"/>
      <c r="F125" s="82"/>
      <c r="G125" s="82"/>
      <c r="H125" s="82"/>
      <c r="I125" s="82"/>
      <c r="J125" s="82"/>
      <c r="K125" s="82"/>
      <c r="L125" s="82"/>
      <c r="M125" s="82"/>
      <c r="N125" s="82"/>
      <c r="O125" s="82"/>
      <c r="P125" s="82"/>
      <c r="Q125" s="82"/>
      <c r="R125" s="82"/>
      <c r="S125" s="82"/>
      <c r="T125" s="82"/>
      <c r="U125" s="82"/>
      <c r="V125" s="82"/>
      <c r="W125" s="82"/>
      <c r="X125" s="82"/>
      <c r="Y125" s="82"/>
      <c r="Z125" s="82"/>
      <c r="AA125" s="82"/>
      <c r="AB125" s="82"/>
      <c r="AC125" s="82"/>
      <c r="AD125" s="82"/>
      <c r="AE125" s="82"/>
      <c r="AF125" s="82"/>
      <c r="AG125" s="82"/>
      <c r="AH125" s="82"/>
      <c r="AI125" s="82"/>
      <c r="AJ125" s="82"/>
      <c r="AK125" s="82"/>
      <c r="AL125" s="82"/>
      <c r="AM125" s="82"/>
      <c r="AN125" s="82"/>
      <c r="AO125" s="82"/>
      <c r="AP125" s="82"/>
      <c r="AQ125" s="82"/>
      <c r="AR125" s="82"/>
      <c r="AS125" s="82"/>
      <c r="AT125" s="82"/>
      <c r="AU125" s="82"/>
      <c r="AV125" s="82"/>
      <c r="AW125" s="82"/>
      <c r="AX125" s="82"/>
      <c r="AY125" s="82"/>
      <c r="AZ125" s="82"/>
      <c r="BA125" s="82"/>
      <c r="BB125" s="82"/>
      <c r="BC125" s="82"/>
      <c r="BD125" s="82"/>
      <c r="BE125" s="82"/>
      <c r="BF125" s="82"/>
      <c r="BG125" s="82"/>
    </row>
    <row r="126" spans="1:59">
      <c r="A126" s="82"/>
      <c r="B126" s="82"/>
      <c r="C126" s="82"/>
      <c r="D126" s="82"/>
      <c r="E126" s="82"/>
      <c r="F126" s="82"/>
      <c r="G126" s="82"/>
      <c r="H126" s="82"/>
      <c r="I126" s="82"/>
      <c r="J126" s="82"/>
      <c r="K126" s="82"/>
      <c r="L126" s="82"/>
      <c r="M126" s="82"/>
      <c r="N126" s="82"/>
      <c r="O126" s="82"/>
      <c r="P126" s="82"/>
      <c r="Q126" s="82"/>
      <c r="R126" s="82"/>
      <c r="S126" s="82"/>
      <c r="T126" s="82"/>
      <c r="U126" s="82"/>
      <c r="V126" s="82"/>
      <c r="W126" s="82"/>
      <c r="X126" s="82"/>
      <c r="Y126" s="82"/>
      <c r="Z126" s="82"/>
      <c r="AA126" s="82"/>
      <c r="AB126" s="82"/>
      <c r="AC126" s="82"/>
      <c r="AD126" s="82"/>
      <c r="AE126" s="82"/>
      <c r="AF126" s="82"/>
      <c r="AG126" s="82"/>
      <c r="AH126" s="82"/>
      <c r="AI126" s="82"/>
      <c r="AJ126" s="82"/>
      <c r="AK126" s="82"/>
      <c r="AL126" s="82"/>
      <c r="AM126" s="82"/>
      <c r="AN126" s="82"/>
      <c r="AO126" s="82"/>
      <c r="AP126" s="82"/>
      <c r="AQ126" s="82"/>
      <c r="AR126" s="82"/>
      <c r="AS126" s="82"/>
      <c r="AT126" s="82"/>
      <c r="AU126" s="82"/>
      <c r="AV126" s="82"/>
      <c r="AW126" s="82"/>
      <c r="AX126" s="82"/>
      <c r="AY126" s="82"/>
      <c r="AZ126" s="82"/>
      <c r="BA126" s="82"/>
      <c r="BB126" s="82"/>
      <c r="BC126" s="82"/>
      <c r="BD126" s="82"/>
      <c r="BE126" s="82"/>
      <c r="BF126" s="82"/>
      <c r="BG126" s="82"/>
    </row>
    <row r="127" spans="1:59">
      <c r="A127" s="82"/>
      <c r="B127" s="82"/>
      <c r="C127" s="82"/>
      <c r="D127" s="82"/>
      <c r="E127" s="82"/>
      <c r="F127" s="82"/>
      <c r="G127" s="82"/>
      <c r="H127" s="82"/>
      <c r="I127" s="82"/>
      <c r="J127" s="82"/>
      <c r="K127" s="82"/>
      <c r="L127" s="82"/>
      <c r="M127" s="82"/>
      <c r="N127" s="82"/>
      <c r="O127" s="82"/>
      <c r="P127" s="82"/>
      <c r="Q127" s="82"/>
      <c r="R127" s="82"/>
      <c r="S127" s="82"/>
      <c r="T127" s="82"/>
      <c r="U127" s="82"/>
      <c r="V127" s="82"/>
      <c r="W127" s="82"/>
      <c r="X127" s="82"/>
      <c r="Y127" s="82"/>
      <c r="Z127" s="82"/>
      <c r="AA127" s="82"/>
      <c r="AB127" s="82"/>
      <c r="AC127" s="82"/>
      <c r="AD127" s="82"/>
      <c r="AE127" s="82"/>
      <c r="AF127" s="82"/>
      <c r="AG127" s="82"/>
      <c r="AH127" s="82"/>
      <c r="AI127" s="82"/>
      <c r="AJ127" s="82"/>
      <c r="AK127" s="82"/>
      <c r="AL127" s="82"/>
      <c r="AM127" s="82"/>
      <c r="AN127" s="82"/>
      <c r="AO127" s="82"/>
      <c r="AP127" s="82"/>
      <c r="AQ127" s="82"/>
      <c r="AR127" s="82"/>
      <c r="AS127" s="82"/>
      <c r="AT127" s="82"/>
      <c r="AU127" s="82"/>
      <c r="AV127" s="82"/>
      <c r="AW127" s="82"/>
      <c r="AX127" s="82"/>
      <c r="AY127" s="82"/>
      <c r="AZ127" s="82"/>
      <c r="BA127" s="82"/>
      <c r="BB127" s="82"/>
      <c r="BC127" s="82"/>
      <c r="BD127" s="82"/>
      <c r="BE127" s="82"/>
      <c r="BF127" s="82"/>
      <c r="BG127" s="82"/>
    </row>
    <row r="128" spans="1:59">
      <c r="A128" s="82"/>
      <c r="B128" s="82"/>
      <c r="C128" s="82"/>
      <c r="D128" s="82"/>
      <c r="E128" s="82"/>
      <c r="F128" s="82"/>
      <c r="G128" s="82"/>
      <c r="H128" s="82"/>
      <c r="I128" s="82"/>
      <c r="J128" s="82"/>
      <c r="K128" s="82"/>
      <c r="L128" s="82"/>
      <c r="M128" s="82"/>
      <c r="N128" s="82"/>
      <c r="O128" s="82"/>
      <c r="P128" s="82"/>
      <c r="Q128" s="82"/>
      <c r="R128" s="82"/>
      <c r="S128" s="82"/>
      <c r="T128" s="82"/>
      <c r="U128" s="82"/>
      <c r="V128" s="82"/>
      <c r="W128" s="82"/>
      <c r="X128" s="82"/>
      <c r="Y128" s="82"/>
      <c r="Z128" s="82"/>
      <c r="AA128" s="82"/>
      <c r="AB128" s="82"/>
      <c r="AC128" s="82"/>
      <c r="AD128" s="82"/>
      <c r="AE128" s="82"/>
      <c r="AF128" s="82"/>
      <c r="AG128" s="82"/>
      <c r="AH128" s="82"/>
      <c r="AI128" s="82"/>
      <c r="AJ128" s="82"/>
      <c r="AK128" s="82"/>
      <c r="AL128" s="82"/>
      <c r="AM128" s="82"/>
      <c r="AN128" s="82"/>
      <c r="AO128" s="82"/>
      <c r="AP128" s="82"/>
      <c r="AQ128" s="82"/>
      <c r="AR128" s="82"/>
      <c r="AS128" s="82"/>
      <c r="AT128" s="82"/>
      <c r="AU128" s="82"/>
      <c r="AV128" s="82"/>
      <c r="AW128" s="82"/>
      <c r="AX128" s="82"/>
      <c r="AY128" s="82"/>
      <c r="AZ128" s="82"/>
      <c r="BA128" s="82"/>
      <c r="BB128" s="82"/>
      <c r="BC128" s="82"/>
      <c r="BD128" s="82"/>
      <c r="BE128" s="82"/>
      <c r="BF128" s="82"/>
      <c r="BG128" s="82"/>
    </row>
    <row r="129" spans="1:59">
      <c r="A129" s="82"/>
      <c r="B129" s="82"/>
      <c r="C129" s="82"/>
      <c r="D129" s="82"/>
      <c r="E129" s="82"/>
      <c r="F129" s="82"/>
      <c r="G129" s="82"/>
      <c r="H129" s="82"/>
      <c r="I129" s="82"/>
      <c r="J129" s="82"/>
      <c r="K129" s="82"/>
      <c r="L129" s="82"/>
      <c r="M129" s="82"/>
      <c r="N129" s="82"/>
      <c r="O129" s="82"/>
      <c r="P129" s="82"/>
      <c r="Q129" s="82"/>
      <c r="R129" s="82"/>
      <c r="S129" s="82"/>
      <c r="T129" s="82"/>
      <c r="U129" s="82"/>
      <c r="V129" s="82"/>
      <c r="W129" s="82"/>
      <c r="X129" s="82"/>
      <c r="Y129" s="82"/>
      <c r="Z129" s="82"/>
      <c r="AA129" s="82"/>
      <c r="AB129" s="82"/>
      <c r="AC129" s="82"/>
      <c r="AD129" s="82"/>
      <c r="AE129" s="82"/>
      <c r="AF129" s="82"/>
      <c r="AG129" s="82"/>
      <c r="AH129" s="82"/>
      <c r="AI129" s="82"/>
      <c r="AJ129" s="82"/>
      <c r="AK129" s="82"/>
      <c r="AL129" s="82"/>
      <c r="AM129" s="82"/>
      <c r="AN129" s="82"/>
      <c r="AO129" s="82"/>
      <c r="AP129" s="82"/>
      <c r="AQ129" s="82"/>
      <c r="AR129" s="82"/>
      <c r="AS129" s="82"/>
      <c r="AT129" s="82"/>
      <c r="AU129" s="82"/>
      <c r="AV129" s="82"/>
      <c r="AW129" s="82"/>
      <c r="AX129" s="82"/>
      <c r="AY129" s="82"/>
      <c r="AZ129" s="82"/>
      <c r="BA129" s="82"/>
      <c r="BB129" s="82"/>
      <c r="BC129" s="82"/>
      <c r="BD129" s="82"/>
      <c r="BE129" s="82"/>
      <c r="BF129" s="82"/>
      <c r="BG129" s="82"/>
    </row>
    <row r="130" spans="1:59">
      <c r="A130" s="82"/>
      <c r="B130" s="82"/>
      <c r="C130" s="82"/>
      <c r="D130" s="82"/>
      <c r="E130" s="82"/>
      <c r="F130" s="82"/>
      <c r="G130" s="82"/>
      <c r="H130" s="82"/>
      <c r="I130" s="82"/>
      <c r="J130" s="82"/>
      <c r="K130" s="82"/>
      <c r="L130" s="82"/>
      <c r="M130" s="82"/>
      <c r="N130" s="82"/>
      <c r="O130" s="82"/>
      <c r="P130" s="82"/>
      <c r="Q130" s="82"/>
      <c r="R130" s="82"/>
      <c r="S130" s="82"/>
      <c r="T130" s="82"/>
      <c r="U130" s="82"/>
      <c r="V130" s="82"/>
      <c r="W130" s="82"/>
      <c r="X130" s="82"/>
      <c r="Y130" s="82"/>
      <c r="Z130" s="82"/>
      <c r="AA130" s="82"/>
      <c r="AB130" s="82"/>
      <c r="AC130" s="82"/>
      <c r="AD130" s="82"/>
      <c r="AE130" s="82"/>
      <c r="AF130" s="82"/>
      <c r="AG130" s="82"/>
      <c r="AH130" s="82"/>
      <c r="AI130" s="82"/>
      <c r="AJ130" s="82"/>
      <c r="AK130" s="82"/>
      <c r="AL130" s="82"/>
      <c r="AM130" s="82"/>
      <c r="AN130" s="82"/>
      <c r="AO130" s="82"/>
      <c r="AP130" s="82"/>
      <c r="AQ130" s="82"/>
      <c r="AR130" s="82"/>
      <c r="AS130" s="82"/>
      <c r="AT130" s="82"/>
      <c r="AU130" s="82"/>
      <c r="AV130" s="82"/>
      <c r="AW130" s="82"/>
      <c r="AX130" s="82"/>
      <c r="AY130" s="82"/>
      <c r="AZ130" s="82"/>
      <c r="BA130" s="82"/>
      <c r="BB130" s="82"/>
      <c r="BC130" s="82"/>
      <c r="BD130" s="82"/>
      <c r="BE130" s="82"/>
      <c r="BF130" s="82"/>
      <c r="BG130" s="82"/>
    </row>
    <row r="131" spans="1:59">
      <c r="A131" s="82"/>
      <c r="B131" s="82"/>
      <c r="C131" s="82"/>
      <c r="D131" s="82"/>
      <c r="E131" s="82"/>
      <c r="F131" s="82"/>
      <c r="G131" s="82"/>
      <c r="H131" s="82"/>
      <c r="I131" s="82"/>
      <c r="J131" s="82"/>
      <c r="K131" s="82"/>
      <c r="L131" s="82"/>
      <c r="M131" s="82"/>
      <c r="N131" s="82"/>
      <c r="O131" s="82"/>
      <c r="P131" s="82"/>
      <c r="Q131" s="82"/>
      <c r="R131" s="82"/>
      <c r="S131" s="82"/>
      <c r="T131" s="82"/>
      <c r="U131" s="82"/>
      <c r="V131" s="82"/>
      <c r="W131" s="82"/>
      <c r="X131" s="82"/>
      <c r="Y131" s="82"/>
      <c r="Z131" s="82"/>
      <c r="AA131" s="82"/>
      <c r="AB131" s="82"/>
      <c r="AC131" s="82"/>
      <c r="AD131" s="82"/>
      <c r="AE131" s="82"/>
      <c r="AF131" s="82"/>
      <c r="AG131" s="82"/>
      <c r="AH131" s="82"/>
      <c r="AI131" s="82"/>
      <c r="AJ131" s="82"/>
      <c r="AK131" s="82"/>
      <c r="AL131" s="82"/>
      <c r="AM131" s="82"/>
      <c r="AN131" s="82"/>
      <c r="AO131" s="82"/>
      <c r="AP131" s="82"/>
      <c r="AQ131" s="82"/>
      <c r="AR131" s="82"/>
      <c r="AS131" s="82"/>
      <c r="AT131" s="82"/>
      <c r="AU131" s="82"/>
      <c r="AV131" s="82"/>
      <c r="AW131" s="82"/>
      <c r="AX131" s="82"/>
      <c r="AY131" s="82"/>
      <c r="AZ131" s="82"/>
      <c r="BA131" s="82"/>
      <c r="BB131" s="82"/>
      <c r="BC131" s="82"/>
      <c r="BD131" s="82"/>
      <c r="BE131" s="82"/>
      <c r="BF131" s="82"/>
      <c r="BG131" s="82"/>
    </row>
    <row r="132" spans="1:59">
      <c r="A132" s="82"/>
      <c r="B132" s="82"/>
      <c r="C132" s="82"/>
      <c r="D132" s="82"/>
      <c r="E132" s="82"/>
      <c r="F132" s="82"/>
      <c r="G132" s="82"/>
      <c r="H132" s="82"/>
      <c r="I132" s="82"/>
      <c r="J132" s="82"/>
      <c r="K132" s="82"/>
      <c r="L132" s="82"/>
      <c r="M132" s="82"/>
      <c r="N132" s="82"/>
      <c r="O132" s="82"/>
      <c r="P132" s="82"/>
      <c r="Q132" s="82"/>
      <c r="R132" s="82"/>
      <c r="S132" s="82"/>
      <c r="T132" s="82"/>
      <c r="U132" s="82"/>
      <c r="V132" s="82"/>
      <c r="W132" s="82"/>
      <c r="X132" s="82"/>
      <c r="Y132" s="82"/>
      <c r="Z132" s="82"/>
      <c r="AA132" s="82"/>
      <c r="AB132" s="82"/>
      <c r="AC132" s="82"/>
      <c r="AD132" s="82"/>
      <c r="AE132" s="82"/>
      <c r="AF132" s="82"/>
      <c r="AG132" s="82"/>
      <c r="AH132" s="82"/>
      <c r="AI132" s="82"/>
      <c r="AJ132" s="82"/>
      <c r="AK132" s="82"/>
      <c r="AL132" s="82"/>
      <c r="AM132" s="82"/>
      <c r="AN132" s="82"/>
      <c r="AO132" s="82"/>
      <c r="AP132" s="82"/>
      <c r="AQ132" s="82"/>
      <c r="AR132" s="82"/>
      <c r="AS132" s="82"/>
      <c r="AT132" s="82"/>
      <c r="AU132" s="82"/>
      <c r="AV132" s="82"/>
      <c r="AW132" s="82"/>
      <c r="AX132" s="82"/>
      <c r="AY132" s="82"/>
      <c r="AZ132" s="82"/>
      <c r="BA132" s="82"/>
      <c r="BB132" s="82"/>
      <c r="BC132" s="82"/>
      <c r="BD132" s="82"/>
      <c r="BE132" s="82"/>
      <c r="BF132" s="82"/>
      <c r="BG132" s="82"/>
    </row>
    <row r="133" spans="1:59">
      <c r="A133" s="82"/>
      <c r="B133" s="82"/>
      <c r="C133" s="82"/>
      <c r="D133" s="82"/>
      <c r="E133" s="82"/>
      <c r="F133" s="82"/>
      <c r="G133" s="82"/>
      <c r="H133" s="82"/>
      <c r="I133" s="82"/>
      <c r="J133" s="82"/>
      <c r="K133" s="82"/>
      <c r="L133" s="82"/>
      <c r="M133" s="82"/>
      <c r="N133" s="82"/>
      <c r="O133" s="82"/>
      <c r="P133" s="82"/>
      <c r="Q133" s="82"/>
      <c r="R133" s="82"/>
      <c r="S133" s="82"/>
      <c r="T133" s="82"/>
      <c r="U133" s="82"/>
      <c r="V133" s="82"/>
      <c r="W133" s="82"/>
      <c r="X133" s="82"/>
      <c r="Y133" s="82"/>
      <c r="Z133" s="82"/>
      <c r="AA133" s="82"/>
      <c r="AB133" s="82"/>
      <c r="AC133" s="82"/>
      <c r="AD133" s="82"/>
      <c r="AE133" s="82"/>
      <c r="AF133" s="82"/>
      <c r="AG133" s="82"/>
      <c r="AH133" s="82"/>
      <c r="AI133" s="82"/>
      <c r="AJ133" s="82"/>
      <c r="AK133" s="82"/>
      <c r="AL133" s="82"/>
      <c r="AM133" s="82"/>
      <c r="AN133" s="82"/>
      <c r="AO133" s="82"/>
      <c r="AP133" s="82"/>
      <c r="AQ133" s="82"/>
      <c r="AR133" s="82"/>
      <c r="AS133" s="82"/>
      <c r="AT133" s="82"/>
      <c r="AU133" s="82"/>
      <c r="AV133" s="82"/>
      <c r="AW133" s="82"/>
      <c r="AX133" s="82"/>
      <c r="AY133" s="82"/>
      <c r="AZ133" s="82"/>
      <c r="BA133" s="82"/>
      <c r="BB133" s="82"/>
      <c r="BC133" s="82"/>
      <c r="BD133" s="82"/>
      <c r="BE133" s="82"/>
      <c r="BF133" s="82"/>
      <c r="BG133" s="82"/>
    </row>
    <row r="134" spans="1:59">
      <c r="A134" s="82"/>
      <c r="B134" s="82"/>
      <c r="C134" s="82"/>
      <c r="D134" s="82"/>
      <c r="E134" s="82"/>
      <c r="F134" s="82"/>
      <c r="G134" s="82"/>
      <c r="H134" s="82"/>
      <c r="I134" s="82"/>
      <c r="J134" s="82"/>
      <c r="K134" s="82"/>
      <c r="L134" s="82"/>
      <c r="M134" s="82"/>
      <c r="N134" s="82"/>
      <c r="O134" s="82"/>
      <c r="P134" s="82"/>
      <c r="Q134" s="82"/>
      <c r="R134" s="82"/>
      <c r="S134" s="82"/>
      <c r="T134" s="82"/>
      <c r="U134" s="82"/>
      <c r="V134" s="82"/>
      <c r="W134" s="82"/>
      <c r="X134" s="82"/>
      <c r="Y134" s="82"/>
      <c r="Z134" s="82"/>
      <c r="AA134" s="82"/>
      <c r="AB134" s="82"/>
      <c r="AC134" s="82"/>
      <c r="AD134" s="82"/>
      <c r="AE134" s="82"/>
      <c r="AF134" s="82"/>
      <c r="AG134" s="82"/>
      <c r="AH134" s="82"/>
      <c r="AI134" s="82"/>
      <c r="AJ134" s="82"/>
      <c r="AK134" s="82"/>
      <c r="AL134" s="82"/>
      <c r="AM134" s="82"/>
      <c r="AN134" s="82"/>
      <c r="AO134" s="82"/>
      <c r="AP134" s="82"/>
      <c r="AQ134" s="82"/>
      <c r="AR134" s="82"/>
      <c r="AS134" s="82"/>
      <c r="AT134" s="82"/>
      <c r="AU134" s="82"/>
      <c r="AV134" s="82"/>
      <c r="AW134" s="82"/>
      <c r="AX134" s="82"/>
      <c r="AY134" s="82"/>
      <c r="AZ134" s="82"/>
      <c r="BA134" s="82"/>
      <c r="BB134" s="82"/>
      <c r="BC134" s="82"/>
      <c r="BD134" s="82"/>
      <c r="BE134" s="82"/>
      <c r="BF134" s="82"/>
      <c r="BG134" s="82"/>
    </row>
    <row r="135" spans="1:59">
      <c r="A135" s="82"/>
      <c r="B135" s="82"/>
      <c r="C135" s="82"/>
      <c r="D135" s="82"/>
      <c r="E135" s="82"/>
      <c r="F135" s="82"/>
      <c r="G135" s="82"/>
      <c r="H135" s="82"/>
      <c r="I135" s="82"/>
      <c r="J135" s="82"/>
      <c r="K135" s="82"/>
      <c r="L135" s="82"/>
      <c r="M135" s="82"/>
      <c r="N135" s="82"/>
      <c r="O135" s="82"/>
      <c r="P135" s="82"/>
      <c r="Q135" s="82"/>
      <c r="R135" s="82"/>
      <c r="S135" s="82"/>
      <c r="T135" s="82"/>
      <c r="U135" s="82"/>
      <c r="V135" s="82"/>
      <c r="W135" s="82"/>
      <c r="X135" s="82"/>
      <c r="Y135" s="82"/>
      <c r="Z135" s="82"/>
      <c r="AA135" s="82"/>
      <c r="AB135" s="82"/>
      <c r="AC135" s="82"/>
      <c r="AD135" s="82"/>
      <c r="AE135" s="82"/>
      <c r="AF135" s="82"/>
      <c r="AG135" s="82"/>
      <c r="AH135" s="82"/>
      <c r="AI135" s="82"/>
      <c r="AJ135" s="82"/>
      <c r="AK135" s="82"/>
      <c r="AL135" s="82"/>
      <c r="AM135" s="82"/>
      <c r="AN135" s="82"/>
      <c r="AO135" s="82"/>
      <c r="AP135" s="82"/>
      <c r="AQ135" s="82"/>
      <c r="AR135" s="82"/>
      <c r="AS135" s="82"/>
      <c r="AT135" s="82"/>
      <c r="AU135" s="82"/>
      <c r="AV135" s="82"/>
      <c r="AW135" s="82"/>
      <c r="AX135" s="82"/>
      <c r="AY135" s="82"/>
      <c r="AZ135" s="82"/>
      <c r="BA135" s="82"/>
      <c r="BB135" s="82"/>
      <c r="BC135" s="82"/>
      <c r="BD135" s="82"/>
      <c r="BE135" s="82"/>
      <c r="BF135" s="82"/>
      <c r="BG135" s="82"/>
    </row>
    <row r="136" spans="1:59">
      <c r="A136" s="82"/>
      <c r="B136" s="82"/>
      <c r="C136" s="82"/>
      <c r="D136" s="82"/>
      <c r="E136" s="82"/>
      <c r="F136" s="82"/>
      <c r="G136" s="82"/>
      <c r="H136" s="82"/>
      <c r="I136" s="82"/>
      <c r="J136" s="82"/>
      <c r="K136" s="82"/>
      <c r="L136" s="82"/>
      <c r="M136" s="82"/>
      <c r="N136" s="82"/>
      <c r="O136" s="82"/>
      <c r="P136" s="82"/>
      <c r="Q136" s="82"/>
      <c r="R136" s="82"/>
      <c r="S136" s="82"/>
      <c r="T136" s="82"/>
      <c r="U136" s="82"/>
      <c r="V136" s="82"/>
      <c r="W136" s="82"/>
      <c r="X136" s="82"/>
      <c r="Y136" s="82"/>
      <c r="Z136" s="82"/>
      <c r="AA136" s="82"/>
      <c r="AB136" s="82"/>
      <c r="AC136" s="82"/>
      <c r="AD136" s="82"/>
      <c r="AE136" s="82"/>
      <c r="AF136" s="82"/>
      <c r="AG136" s="82"/>
      <c r="AH136" s="82"/>
      <c r="AI136" s="82"/>
      <c r="AJ136" s="82"/>
      <c r="AK136" s="82"/>
      <c r="AL136" s="82"/>
      <c r="AM136" s="82"/>
      <c r="AN136" s="82"/>
      <c r="AO136" s="82"/>
      <c r="AP136" s="82"/>
      <c r="AQ136" s="82"/>
      <c r="AR136" s="82"/>
      <c r="AS136" s="82"/>
      <c r="AT136" s="82"/>
      <c r="AU136" s="82"/>
      <c r="AV136" s="82"/>
      <c r="AW136" s="82"/>
      <c r="AX136" s="82"/>
      <c r="AY136" s="82"/>
      <c r="AZ136" s="82"/>
      <c r="BA136" s="82"/>
      <c r="BB136" s="82"/>
      <c r="BC136" s="82"/>
      <c r="BD136" s="82"/>
      <c r="BE136" s="82"/>
      <c r="BF136" s="82"/>
      <c r="BG136" s="82"/>
    </row>
    <row r="137" spans="1:59">
      <c r="A137" s="82"/>
      <c r="B137" s="82"/>
      <c r="C137" s="82"/>
      <c r="D137" s="82"/>
      <c r="E137" s="82"/>
      <c r="F137" s="82"/>
      <c r="G137" s="82"/>
      <c r="H137" s="82"/>
      <c r="I137" s="82"/>
      <c r="J137" s="82"/>
      <c r="K137" s="82"/>
      <c r="L137" s="82"/>
      <c r="M137" s="82"/>
      <c r="N137" s="82"/>
      <c r="O137" s="82"/>
      <c r="P137" s="82"/>
      <c r="Q137" s="82"/>
      <c r="R137" s="82"/>
      <c r="S137" s="82"/>
      <c r="T137" s="82"/>
      <c r="U137" s="82"/>
      <c r="V137" s="82"/>
      <c r="W137" s="82"/>
      <c r="X137" s="82"/>
      <c r="Y137" s="82"/>
      <c r="Z137" s="82"/>
      <c r="AA137" s="82"/>
      <c r="AB137" s="82"/>
      <c r="AC137" s="82"/>
      <c r="AD137" s="82"/>
      <c r="AE137" s="82"/>
      <c r="AF137" s="82"/>
      <c r="AG137" s="82"/>
      <c r="AH137" s="82"/>
      <c r="AI137" s="82"/>
      <c r="AJ137" s="82"/>
      <c r="AK137" s="82"/>
      <c r="AL137" s="82"/>
      <c r="AM137" s="82"/>
      <c r="AN137" s="82"/>
      <c r="AO137" s="82"/>
      <c r="AP137" s="82"/>
      <c r="AQ137" s="82"/>
      <c r="AR137" s="82"/>
      <c r="AS137" s="82"/>
      <c r="AT137" s="82"/>
      <c r="AU137" s="82"/>
      <c r="AV137" s="82"/>
      <c r="AW137" s="82"/>
      <c r="AX137" s="82"/>
      <c r="AY137" s="82"/>
      <c r="AZ137" s="82"/>
      <c r="BA137" s="82"/>
      <c r="BB137" s="82"/>
      <c r="BC137" s="82"/>
      <c r="BD137" s="82"/>
      <c r="BE137" s="82"/>
      <c r="BF137" s="82"/>
      <c r="BG137" s="82"/>
    </row>
    <row r="138" spans="1:59">
      <c r="A138" s="82"/>
      <c r="B138" s="82"/>
      <c r="C138" s="82"/>
      <c r="D138" s="82"/>
      <c r="E138" s="82"/>
      <c r="F138" s="82"/>
      <c r="G138" s="82"/>
      <c r="H138" s="82"/>
      <c r="I138" s="82"/>
      <c r="J138" s="82"/>
      <c r="K138" s="82"/>
      <c r="L138" s="82"/>
      <c r="M138" s="82"/>
      <c r="N138" s="82"/>
      <c r="O138" s="82"/>
      <c r="P138" s="82"/>
      <c r="Q138" s="82"/>
      <c r="R138" s="82"/>
      <c r="S138" s="82"/>
      <c r="T138" s="82"/>
      <c r="U138" s="82"/>
      <c r="V138" s="82"/>
      <c r="W138" s="82"/>
      <c r="X138" s="82"/>
      <c r="Y138" s="82"/>
      <c r="Z138" s="82"/>
      <c r="AA138" s="82"/>
      <c r="AB138" s="82"/>
      <c r="AC138" s="82"/>
      <c r="AD138" s="82"/>
      <c r="AE138" s="82"/>
      <c r="AF138" s="82"/>
      <c r="AG138" s="82"/>
      <c r="AH138" s="82"/>
      <c r="AI138" s="82"/>
      <c r="AJ138" s="82"/>
      <c r="AK138" s="82"/>
      <c r="AL138" s="82"/>
      <c r="AM138" s="82"/>
      <c r="AN138" s="82"/>
      <c r="AO138" s="82"/>
      <c r="AP138" s="82"/>
      <c r="AQ138" s="82"/>
      <c r="AR138" s="82"/>
      <c r="AS138" s="82"/>
      <c r="AT138" s="82"/>
      <c r="AU138" s="82"/>
      <c r="AV138" s="82"/>
      <c r="AW138" s="82"/>
      <c r="AX138" s="82"/>
      <c r="AY138" s="82"/>
      <c r="AZ138" s="82"/>
      <c r="BA138" s="82"/>
      <c r="BB138" s="82"/>
      <c r="BC138" s="82"/>
      <c r="BD138" s="82"/>
      <c r="BE138" s="82"/>
      <c r="BF138" s="82"/>
      <c r="BG138" s="82"/>
    </row>
    <row r="139" spans="1:59">
      <c r="A139" s="82"/>
      <c r="B139" s="82"/>
      <c r="C139" s="82"/>
      <c r="D139" s="82"/>
      <c r="E139" s="82"/>
      <c r="F139" s="82"/>
      <c r="G139" s="82"/>
      <c r="H139" s="82"/>
      <c r="I139" s="82"/>
      <c r="J139" s="82"/>
      <c r="K139" s="82"/>
      <c r="L139" s="82"/>
      <c r="M139" s="82"/>
      <c r="N139" s="82"/>
      <c r="O139" s="82"/>
      <c r="P139" s="82"/>
      <c r="Q139" s="82"/>
      <c r="R139" s="82"/>
      <c r="S139" s="82"/>
      <c r="T139" s="82"/>
      <c r="U139" s="82"/>
      <c r="V139" s="82"/>
      <c r="W139" s="82"/>
      <c r="X139" s="82"/>
      <c r="Y139" s="82"/>
      <c r="Z139" s="82"/>
      <c r="AA139" s="82"/>
      <c r="AB139" s="82"/>
      <c r="AC139" s="82"/>
      <c r="AD139" s="82"/>
      <c r="AE139" s="82"/>
      <c r="AF139" s="82"/>
      <c r="AG139" s="82"/>
      <c r="AH139" s="82"/>
      <c r="AI139" s="82"/>
      <c r="AJ139" s="82"/>
      <c r="AK139" s="82"/>
      <c r="AL139" s="82"/>
      <c r="AM139" s="82"/>
      <c r="AN139" s="82"/>
      <c r="AO139" s="82"/>
      <c r="AP139" s="82"/>
      <c r="AQ139" s="82"/>
      <c r="AR139" s="82"/>
      <c r="AS139" s="82"/>
      <c r="AT139" s="82"/>
      <c r="AU139" s="82"/>
      <c r="AV139" s="82"/>
      <c r="AW139" s="82"/>
      <c r="AX139" s="82"/>
      <c r="AY139" s="82"/>
      <c r="AZ139" s="82"/>
      <c r="BA139" s="82"/>
      <c r="BB139" s="82"/>
      <c r="BC139" s="82"/>
      <c r="BD139" s="82"/>
      <c r="BE139" s="82"/>
      <c r="BF139" s="82"/>
      <c r="BG139" s="82"/>
    </row>
    <row r="140" spans="1:59">
      <c r="A140" s="82"/>
      <c r="B140" s="82"/>
      <c r="C140" s="82"/>
      <c r="D140" s="82"/>
      <c r="E140" s="82"/>
      <c r="F140" s="82"/>
      <c r="G140" s="82"/>
      <c r="H140" s="82"/>
      <c r="I140" s="82"/>
      <c r="J140" s="82"/>
      <c r="K140" s="82"/>
      <c r="L140" s="82"/>
      <c r="M140" s="82"/>
      <c r="N140" s="82"/>
      <c r="O140" s="82"/>
      <c r="P140" s="82"/>
      <c r="Q140" s="82"/>
      <c r="R140" s="82"/>
      <c r="S140" s="82"/>
      <c r="T140" s="82"/>
      <c r="U140" s="82"/>
      <c r="V140" s="82"/>
      <c r="W140" s="82"/>
      <c r="X140" s="82"/>
      <c r="Y140" s="82"/>
      <c r="Z140" s="82"/>
      <c r="AA140" s="82"/>
      <c r="AB140" s="82"/>
      <c r="AC140" s="82"/>
      <c r="AD140" s="82"/>
      <c r="AE140" s="82"/>
      <c r="AF140" s="82"/>
      <c r="AG140" s="82"/>
      <c r="AH140" s="82"/>
      <c r="AI140" s="82"/>
      <c r="AJ140" s="82"/>
      <c r="AK140" s="82"/>
      <c r="AL140" s="82"/>
      <c r="AM140" s="82"/>
      <c r="AN140" s="82"/>
      <c r="AO140" s="82"/>
      <c r="AP140" s="82"/>
      <c r="AQ140" s="82"/>
      <c r="AR140" s="82"/>
      <c r="AS140" s="82"/>
      <c r="AT140" s="82"/>
      <c r="AU140" s="82"/>
      <c r="AV140" s="82"/>
      <c r="AW140" s="82"/>
      <c r="AX140" s="82"/>
      <c r="AY140" s="82"/>
      <c r="AZ140" s="82"/>
      <c r="BA140" s="82"/>
      <c r="BB140" s="82"/>
      <c r="BC140" s="82"/>
      <c r="BD140" s="82"/>
      <c r="BE140" s="82"/>
      <c r="BF140" s="82"/>
      <c r="BG140" s="82"/>
    </row>
    <row r="141" spans="1:59">
      <c r="A141" s="82"/>
      <c r="B141" s="82"/>
      <c r="C141" s="82"/>
      <c r="D141" s="82"/>
      <c r="E141" s="82"/>
      <c r="F141" s="82"/>
      <c r="G141" s="82"/>
      <c r="H141" s="82"/>
      <c r="I141" s="82"/>
      <c r="J141" s="82"/>
      <c r="K141" s="82"/>
      <c r="L141" s="82"/>
      <c r="M141" s="82"/>
      <c r="N141" s="82"/>
      <c r="O141" s="82"/>
      <c r="P141" s="82"/>
      <c r="Q141" s="82"/>
      <c r="R141" s="82"/>
      <c r="S141" s="82"/>
      <c r="T141" s="82"/>
      <c r="U141" s="82"/>
      <c r="V141" s="82"/>
      <c r="W141" s="82"/>
      <c r="X141" s="82"/>
      <c r="Y141" s="82"/>
      <c r="Z141" s="82"/>
      <c r="AA141" s="82"/>
      <c r="AB141" s="82"/>
      <c r="AC141" s="82"/>
      <c r="AD141" s="82"/>
      <c r="AE141" s="82"/>
      <c r="AF141" s="82"/>
      <c r="AG141" s="82"/>
      <c r="AH141" s="82"/>
      <c r="AI141" s="82"/>
      <c r="AJ141" s="82"/>
      <c r="AK141" s="82"/>
      <c r="AL141" s="82"/>
      <c r="AM141" s="82"/>
      <c r="AN141" s="82"/>
      <c r="AO141" s="82"/>
      <c r="AP141" s="82"/>
      <c r="AQ141" s="82"/>
      <c r="AR141" s="82"/>
      <c r="AS141" s="82"/>
      <c r="AT141" s="82"/>
      <c r="AU141" s="82"/>
      <c r="AV141" s="82"/>
      <c r="AW141" s="82"/>
      <c r="AX141" s="82"/>
      <c r="AY141" s="82"/>
      <c r="AZ141" s="82"/>
      <c r="BA141" s="82"/>
      <c r="BB141" s="82"/>
      <c r="BC141" s="82"/>
      <c r="BD141" s="82"/>
      <c r="BE141" s="82"/>
      <c r="BF141" s="82"/>
      <c r="BG141" s="82"/>
    </row>
    <row r="142" spans="1:59">
      <c r="A142" s="82"/>
      <c r="B142" s="82"/>
      <c r="C142" s="82"/>
      <c r="D142" s="82"/>
      <c r="E142" s="82"/>
      <c r="F142" s="82"/>
      <c r="G142" s="82"/>
      <c r="H142" s="82"/>
      <c r="I142" s="82"/>
      <c r="J142" s="82"/>
      <c r="K142" s="82"/>
      <c r="L142" s="82"/>
      <c r="M142" s="82"/>
      <c r="N142" s="82"/>
      <c r="O142" s="82"/>
      <c r="P142" s="82"/>
      <c r="Q142" s="82"/>
      <c r="R142" s="82"/>
      <c r="S142" s="82"/>
      <c r="T142" s="82"/>
      <c r="U142" s="82"/>
      <c r="V142" s="82"/>
      <c r="W142" s="82"/>
      <c r="X142" s="82"/>
      <c r="Y142" s="82"/>
      <c r="Z142" s="82"/>
      <c r="AA142" s="82"/>
      <c r="AB142" s="82"/>
      <c r="AC142" s="82"/>
      <c r="AD142" s="82"/>
      <c r="AE142" s="82"/>
      <c r="AF142" s="82"/>
      <c r="AG142" s="82"/>
      <c r="AH142" s="82"/>
      <c r="AI142" s="82"/>
      <c r="AJ142" s="82"/>
      <c r="AK142" s="82"/>
      <c r="AL142" s="82"/>
      <c r="AM142" s="82"/>
      <c r="AN142" s="82"/>
      <c r="AO142" s="82"/>
      <c r="AP142" s="82"/>
      <c r="AQ142" s="82"/>
      <c r="AR142" s="82"/>
      <c r="AS142" s="82"/>
      <c r="AT142" s="82"/>
      <c r="AU142" s="82"/>
      <c r="AV142" s="82"/>
      <c r="AW142" s="82"/>
      <c r="AX142" s="82"/>
      <c r="AY142" s="82"/>
      <c r="AZ142" s="82"/>
      <c r="BA142" s="82"/>
      <c r="BB142" s="82"/>
      <c r="BC142" s="82"/>
      <c r="BD142" s="82"/>
      <c r="BE142" s="82"/>
      <c r="BF142" s="82"/>
      <c r="BG142" s="82"/>
    </row>
    <row r="143" spans="1:59">
      <c r="A143" s="82"/>
      <c r="B143" s="82"/>
      <c r="C143" s="82"/>
      <c r="D143" s="82"/>
      <c r="E143" s="82"/>
      <c r="F143" s="82"/>
      <c r="G143" s="82"/>
      <c r="H143" s="82"/>
      <c r="I143" s="82"/>
      <c r="J143" s="82"/>
      <c r="K143" s="82"/>
      <c r="L143" s="82"/>
      <c r="M143" s="82"/>
      <c r="N143" s="82"/>
      <c r="O143" s="82"/>
      <c r="P143" s="82"/>
      <c r="Q143" s="82"/>
      <c r="R143" s="82"/>
      <c r="S143" s="82"/>
      <c r="T143" s="82"/>
      <c r="U143" s="82"/>
      <c r="V143" s="82"/>
      <c r="W143" s="82"/>
      <c r="X143" s="82"/>
      <c r="Y143" s="82"/>
      <c r="Z143" s="82"/>
      <c r="AA143" s="82"/>
      <c r="AB143" s="82"/>
      <c r="AC143" s="82"/>
      <c r="AD143" s="82"/>
      <c r="AE143" s="82"/>
      <c r="AF143" s="82"/>
      <c r="AG143" s="82"/>
      <c r="AH143" s="82"/>
      <c r="AI143" s="82"/>
      <c r="AJ143" s="82"/>
      <c r="AK143" s="82"/>
      <c r="AL143" s="82"/>
      <c r="AM143" s="82"/>
      <c r="AN143" s="82"/>
      <c r="AO143" s="82"/>
      <c r="AP143" s="82"/>
      <c r="AQ143" s="82"/>
      <c r="AR143" s="82"/>
      <c r="AS143" s="82"/>
      <c r="AT143" s="82"/>
      <c r="AU143" s="82"/>
      <c r="AV143" s="82"/>
      <c r="AW143" s="82"/>
      <c r="AX143" s="82"/>
      <c r="AY143" s="82"/>
      <c r="AZ143" s="82"/>
      <c r="BA143" s="82"/>
      <c r="BB143" s="82"/>
      <c r="BC143" s="82"/>
      <c r="BD143" s="82"/>
      <c r="BE143" s="82"/>
      <c r="BF143" s="82"/>
      <c r="BG143" s="82"/>
    </row>
    <row r="144" spans="1:59">
      <c r="A144" s="82"/>
      <c r="B144" s="82"/>
      <c r="C144" s="82"/>
      <c r="D144" s="82"/>
      <c r="E144" s="82"/>
      <c r="F144" s="82"/>
      <c r="G144" s="82"/>
      <c r="H144" s="82"/>
      <c r="I144" s="82"/>
      <c r="J144" s="82"/>
      <c r="K144" s="82"/>
      <c r="L144" s="82"/>
      <c r="M144" s="82"/>
      <c r="N144" s="82"/>
      <c r="O144" s="82"/>
      <c r="P144" s="82"/>
      <c r="Q144" s="82"/>
      <c r="R144" s="82"/>
      <c r="S144" s="82"/>
      <c r="T144" s="82"/>
      <c r="U144" s="82"/>
      <c r="V144" s="82"/>
      <c r="W144" s="82"/>
      <c r="X144" s="82"/>
      <c r="Y144" s="82"/>
      <c r="Z144" s="82"/>
      <c r="AA144" s="82"/>
      <c r="AB144" s="82"/>
      <c r="AC144" s="82"/>
      <c r="AD144" s="82"/>
      <c r="AE144" s="82"/>
      <c r="AF144" s="82"/>
      <c r="AG144" s="82"/>
      <c r="AH144" s="82"/>
      <c r="AI144" s="82"/>
      <c r="AJ144" s="82"/>
      <c r="AK144" s="82"/>
      <c r="AL144" s="82"/>
      <c r="AM144" s="82"/>
      <c r="AN144" s="82"/>
      <c r="AO144" s="82"/>
      <c r="AP144" s="82"/>
      <c r="AQ144" s="82"/>
      <c r="AR144" s="82"/>
      <c r="AS144" s="82"/>
      <c r="AT144" s="82"/>
      <c r="AU144" s="82"/>
      <c r="AV144" s="82"/>
      <c r="AW144" s="82"/>
      <c r="AX144" s="82"/>
      <c r="AY144" s="82"/>
      <c r="AZ144" s="82"/>
      <c r="BA144" s="82"/>
      <c r="BB144" s="82"/>
      <c r="BC144" s="82"/>
      <c r="BD144" s="82"/>
      <c r="BE144" s="82"/>
      <c r="BF144" s="82"/>
      <c r="BG144" s="82"/>
    </row>
    <row r="145" spans="1:59">
      <c r="A145" s="82"/>
      <c r="B145" s="82"/>
      <c r="C145" s="82"/>
      <c r="D145" s="82"/>
      <c r="E145" s="82"/>
      <c r="F145" s="82"/>
      <c r="G145" s="82"/>
      <c r="H145" s="82"/>
      <c r="I145" s="82"/>
      <c r="J145" s="82"/>
      <c r="K145" s="82"/>
      <c r="L145" s="82"/>
      <c r="M145" s="82"/>
      <c r="N145" s="82"/>
      <c r="O145" s="82"/>
      <c r="P145" s="82"/>
      <c r="Q145" s="82"/>
      <c r="R145" s="82"/>
      <c r="S145" s="82"/>
      <c r="T145" s="82"/>
      <c r="U145" s="82"/>
      <c r="V145" s="82"/>
      <c r="W145" s="82"/>
      <c r="X145" s="82"/>
      <c r="Y145" s="82"/>
      <c r="Z145" s="82"/>
      <c r="AA145" s="82"/>
      <c r="AB145" s="82"/>
      <c r="AC145" s="82"/>
      <c r="AD145" s="82"/>
      <c r="AE145" s="82"/>
      <c r="AF145" s="82"/>
      <c r="AG145" s="82"/>
      <c r="AH145" s="82"/>
      <c r="AI145" s="82"/>
      <c r="AJ145" s="82"/>
      <c r="AK145" s="82"/>
      <c r="AL145" s="82"/>
      <c r="AM145" s="82"/>
      <c r="AN145" s="82"/>
      <c r="AO145" s="82"/>
      <c r="AP145" s="82"/>
      <c r="AQ145" s="82"/>
      <c r="AR145" s="82"/>
      <c r="AS145" s="82"/>
      <c r="AT145" s="82"/>
      <c r="AU145" s="82"/>
      <c r="AV145" s="82"/>
      <c r="AW145" s="82"/>
      <c r="AX145" s="82"/>
      <c r="AY145" s="82"/>
      <c r="AZ145" s="82"/>
      <c r="BA145" s="82"/>
      <c r="BB145" s="82"/>
      <c r="BC145" s="82"/>
      <c r="BD145" s="82"/>
      <c r="BE145" s="82"/>
      <c r="BF145" s="82"/>
      <c r="BG145" s="82"/>
    </row>
    <row r="146" spans="1:59">
      <c r="A146" s="82"/>
      <c r="B146" s="82"/>
      <c r="C146" s="82"/>
      <c r="D146" s="82"/>
      <c r="E146" s="82"/>
      <c r="F146" s="82"/>
      <c r="G146" s="82"/>
      <c r="H146" s="82"/>
      <c r="I146" s="82"/>
      <c r="J146" s="82"/>
      <c r="K146" s="82"/>
      <c r="L146" s="82"/>
      <c r="M146" s="82"/>
      <c r="N146" s="82"/>
      <c r="O146" s="82"/>
      <c r="P146" s="82"/>
      <c r="Q146" s="82"/>
      <c r="R146" s="82"/>
      <c r="S146" s="82"/>
      <c r="T146" s="82"/>
      <c r="U146" s="82"/>
      <c r="V146" s="82"/>
      <c r="W146" s="82"/>
      <c r="X146" s="82"/>
      <c r="Y146" s="82"/>
      <c r="Z146" s="82"/>
      <c r="AA146" s="82"/>
      <c r="AB146" s="82"/>
      <c r="AC146" s="82"/>
      <c r="AD146" s="82"/>
      <c r="AE146" s="82"/>
      <c r="AF146" s="82"/>
      <c r="AG146" s="82"/>
      <c r="AH146" s="82"/>
      <c r="AI146" s="82"/>
      <c r="AJ146" s="82"/>
      <c r="AK146" s="82"/>
      <c r="AL146" s="82"/>
      <c r="AM146" s="82"/>
      <c r="AN146" s="82"/>
      <c r="AO146" s="82"/>
      <c r="AP146" s="82"/>
      <c r="AQ146" s="82"/>
      <c r="AR146" s="82"/>
      <c r="AS146" s="82"/>
      <c r="AT146" s="82"/>
      <c r="AU146" s="82"/>
      <c r="AV146" s="82"/>
      <c r="AW146" s="82"/>
      <c r="AX146" s="82"/>
      <c r="AY146" s="82"/>
      <c r="AZ146" s="82"/>
      <c r="BA146" s="82"/>
      <c r="BB146" s="82"/>
      <c r="BC146" s="82"/>
      <c r="BD146" s="82"/>
      <c r="BE146" s="82"/>
      <c r="BF146" s="82"/>
      <c r="BG146" s="82"/>
    </row>
    <row r="147" spans="1:59">
      <c r="A147" s="82"/>
      <c r="B147" s="82"/>
      <c r="C147" s="82"/>
      <c r="D147" s="82"/>
      <c r="E147" s="82"/>
      <c r="F147" s="82"/>
      <c r="G147" s="82"/>
      <c r="H147" s="82"/>
      <c r="I147" s="82"/>
      <c r="J147" s="82"/>
      <c r="K147" s="82"/>
      <c r="L147" s="82"/>
      <c r="M147" s="82"/>
      <c r="N147" s="82"/>
      <c r="O147" s="82"/>
      <c r="P147" s="82"/>
      <c r="Q147" s="82"/>
      <c r="R147" s="82"/>
      <c r="S147" s="82"/>
      <c r="T147" s="82"/>
      <c r="U147" s="82"/>
      <c r="V147" s="82"/>
      <c r="W147" s="82"/>
      <c r="X147" s="82"/>
      <c r="Y147" s="82"/>
      <c r="Z147" s="82"/>
      <c r="AA147" s="82"/>
      <c r="AB147" s="82"/>
      <c r="AC147" s="82"/>
      <c r="AD147" s="82"/>
      <c r="AE147" s="82"/>
      <c r="AF147" s="82"/>
      <c r="AG147" s="82"/>
      <c r="AH147" s="82"/>
      <c r="AI147" s="82"/>
      <c r="AJ147" s="82"/>
      <c r="AK147" s="82"/>
      <c r="AL147" s="82"/>
      <c r="AM147" s="82"/>
      <c r="AN147" s="82"/>
      <c r="AO147" s="82"/>
      <c r="AP147" s="82"/>
      <c r="AQ147" s="82"/>
      <c r="AR147" s="82"/>
      <c r="AS147" s="82"/>
      <c r="AT147" s="82"/>
      <c r="AU147" s="82"/>
      <c r="AV147" s="82"/>
      <c r="AW147" s="82"/>
      <c r="AX147" s="82"/>
      <c r="AY147" s="82"/>
      <c r="AZ147" s="82"/>
      <c r="BA147" s="82"/>
      <c r="BB147" s="82"/>
      <c r="BC147" s="82"/>
      <c r="BD147" s="82"/>
      <c r="BE147" s="82"/>
      <c r="BF147" s="82"/>
      <c r="BG147" s="82"/>
    </row>
    <row r="148" spans="1:59">
      <c r="A148" s="82"/>
      <c r="B148" s="82"/>
      <c r="C148" s="82"/>
      <c r="D148" s="82"/>
      <c r="E148" s="82"/>
      <c r="F148" s="82"/>
      <c r="G148" s="82"/>
      <c r="H148" s="82"/>
      <c r="I148" s="82"/>
      <c r="J148" s="82"/>
      <c r="K148" s="82"/>
      <c r="L148" s="82"/>
      <c r="M148" s="82"/>
      <c r="N148" s="82"/>
      <c r="O148" s="82"/>
      <c r="P148" s="82"/>
      <c r="Q148" s="82"/>
      <c r="R148" s="82"/>
      <c r="S148" s="82"/>
      <c r="T148" s="82"/>
      <c r="U148" s="82"/>
      <c r="V148" s="82"/>
      <c r="W148" s="82"/>
      <c r="X148" s="82"/>
      <c r="Y148" s="82"/>
      <c r="Z148" s="82"/>
      <c r="AA148" s="82"/>
      <c r="AB148" s="82"/>
      <c r="AC148" s="82"/>
      <c r="AD148" s="82"/>
      <c r="AE148" s="82"/>
      <c r="AF148" s="82"/>
      <c r="AG148" s="82"/>
      <c r="AH148" s="82"/>
      <c r="AI148" s="82"/>
      <c r="AJ148" s="82"/>
      <c r="AK148" s="82"/>
      <c r="AL148" s="82"/>
      <c r="AM148" s="82"/>
      <c r="AN148" s="82"/>
      <c r="AO148" s="82"/>
      <c r="AP148" s="82"/>
      <c r="AQ148" s="82"/>
      <c r="AR148" s="82"/>
      <c r="AS148" s="82"/>
      <c r="AT148" s="82"/>
      <c r="AU148" s="82"/>
      <c r="AV148" s="82"/>
      <c r="AW148" s="82"/>
      <c r="AX148" s="82"/>
      <c r="AY148" s="82"/>
      <c r="AZ148" s="82"/>
      <c r="BA148" s="82"/>
      <c r="BB148" s="82"/>
      <c r="BC148" s="82"/>
      <c r="BD148" s="82"/>
      <c r="BE148" s="82"/>
      <c r="BF148" s="82"/>
      <c r="BG148" s="82"/>
    </row>
    <row r="149" spans="1:59">
      <c r="A149" s="82"/>
      <c r="B149" s="82"/>
      <c r="C149" s="82"/>
      <c r="D149" s="82"/>
      <c r="E149" s="82"/>
      <c r="F149" s="82"/>
      <c r="G149" s="82"/>
      <c r="H149" s="82"/>
      <c r="I149" s="82"/>
      <c r="J149" s="82"/>
      <c r="K149" s="82"/>
      <c r="L149" s="82"/>
      <c r="M149" s="82"/>
      <c r="N149" s="82"/>
      <c r="O149" s="82"/>
      <c r="P149" s="82"/>
      <c r="Q149" s="82"/>
      <c r="R149" s="82"/>
      <c r="S149" s="82"/>
      <c r="T149" s="82"/>
      <c r="U149" s="82"/>
      <c r="V149" s="82"/>
      <c r="W149" s="82"/>
      <c r="X149" s="82"/>
      <c r="Y149" s="82"/>
      <c r="Z149" s="82"/>
      <c r="AA149" s="82"/>
      <c r="AB149" s="82"/>
      <c r="AC149" s="82"/>
      <c r="AD149" s="82"/>
      <c r="AE149" s="82"/>
      <c r="AF149" s="82"/>
      <c r="AG149" s="82"/>
      <c r="AH149" s="82"/>
      <c r="AI149" s="82"/>
      <c r="AJ149" s="82"/>
      <c r="AK149" s="82"/>
      <c r="AL149" s="82"/>
      <c r="AM149" s="82"/>
      <c r="AN149" s="82"/>
      <c r="AO149" s="82"/>
      <c r="AP149" s="82"/>
      <c r="AQ149" s="82"/>
      <c r="AR149" s="82"/>
      <c r="AS149" s="82"/>
      <c r="AT149" s="82"/>
      <c r="AU149" s="82"/>
      <c r="AV149" s="82"/>
      <c r="AW149" s="82"/>
      <c r="AX149" s="82"/>
      <c r="AY149" s="82"/>
      <c r="AZ149" s="82"/>
      <c r="BA149" s="82"/>
      <c r="BB149" s="82"/>
      <c r="BC149" s="82"/>
      <c r="BD149" s="82"/>
      <c r="BE149" s="82"/>
      <c r="BF149" s="82"/>
      <c r="BG149" s="82"/>
    </row>
    <row r="150" spans="1:59">
      <c r="A150" s="82"/>
      <c r="B150" s="82"/>
      <c r="C150" s="82"/>
      <c r="D150" s="82"/>
      <c r="E150" s="82"/>
      <c r="F150" s="82"/>
      <c r="G150" s="82"/>
      <c r="H150" s="82"/>
      <c r="I150" s="82"/>
      <c r="J150" s="82"/>
      <c r="K150" s="82"/>
      <c r="L150" s="82"/>
      <c r="M150" s="82"/>
      <c r="N150" s="82"/>
      <c r="O150" s="82"/>
      <c r="P150" s="82"/>
      <c r="Q150" s="82"/>
      <c r="R150" s="82"/>
      <c r="S150" s="82"/>
      <c r="T150" s="82"/>
      <c r="U150" s="82"/>
      <c r="V150" s="82"/>
      <c r="W150" s="82"/>
      <c r="X150" s="82"/>
      <c r="Y150" s="82"/>
      <c r="Z150" s="82"/>
      <c r="AA150" s="82"/>
      <c r="AB150" s="82"/>
      <c r="AC150" s="82"/>
      <c r="AD150" s="82"/>
      <c r="AE150" s="82"/>
      <c r="AF150" s="82"/>
      <c r="AG150" s="82"/>
      <c r="AH150" s="82"/>
      <c r="AI150" s="82"/>
      <c r="AJ150" s="82"/>
      <c r="AK150" s="82"/>
      <c r="AL150" s="82"/>
      <c r="AM150" s="82"/>
      <c r="AN150" s="82"/>
      <c r="AO150" s="82"/>
      <c r="AP150" s="82"/>
      <c r="AQ150" s="82"/>
      <c r="AR150" s="82"/>
      <c r="AS150" s="82"/>
      <c r="AT150" s="82"/>
      <c r="AU150" s="82"/>
      <c r="AV150" s="82"/>
      <c r="AW150" s="82"/>
      <c r="AX150" s="82"/>
      <c r="AY150" s="82"/>
      <c r="AZ150" s="82"/>
      <c r="BA150" s="82"/>
      <c r="BB150" s="82"/>
      <c r="BC150" s="82"/>
      <c r="BD150" s="82"/>
      <c r="BE150" s="82"/>
      <c r="BF150" s="82"/>
      <c r="BG150" s="82"/>
    </row>
    <row r="151" spans="1:59">
      <c r="A151" s="82"/>
      <c r="B151" s="82"/>
      <c r="C151" s="82"/>
      <c r="D151" s="82"/>
      <c r="E151" s="82"/>
      <c r="F151" s="82"/>
      <c r="G151" s="82"/>
      <c r="H151" s="82"/>
      <c r="I151" s="82"/>
      <c r="J151" s="82"/>
      <c r="K151" s="82"/>
      <c r="L151" s="82"/>
      <c r="M151" s="82"/>
      <c r="N151" s="82"/>
      <c r="O151" s="82"/>
      <c r="P151" s="82"/>
      <c r="Q151" s="82"/>
      <c r="R151" s="82"/>
      <c r="S151" s="82"/>
      <c r="T151" s="82"/>
      <c r="U151" s="82"/>
      <c r="V151" s="82"/>
      <c r="W151" s="82"/>
      <c r="X151" s="82"/>
      <c r="Y151" s="82"/>
      <c r="Z151" s="82"/>
      <c r="AA151" s="82"/>
      <c r="AB151" s="82"/>
      <c r="AC151" s="82"/>
      <c r="AD151" s="82"/>
      <c r="AE151" s="82"/>
      <c r="AF151" s="82"/>
      <c r="AG151" s="82"/>
      <c r="AH151" s="82"/>
      <c r="AI151" s="82"/>
      <c r="AJ151" s="82"/>
      <c r="AK151" s="82"/>
      <c r="AL151" s="82"/>
      <c r="AM151" s="82"/>
      <c r="AN151" s="82"/>
      <c r="AO151" s="82"/>
      <c r="AP151" s="82"/>
      <c r="AQ151" s="82"/>
      <c r="AR151" s="82"/>
      <c r="AS151" s="82"/>
      <c r="AT151" s="82"/>
      <c r="AU151" s="82"/>
      <c r="AV151" s="82"/>
      <c r="AW151" s="82"/>
      <c r="AX151" s="82"/>
      <c r="AY151" s="82"/>
      <c r="AZ151" s="82"/>
      <c r="BA151" s="82"/>
      <c r="BB151" s="82"/>
      <c r="BC151" s="82"/>
      <c r="BD151" s="82"/>
      <c r="BE151" s="82"/>
      <c r="BF151" s="82"/>
      <c r="BG151" s="82"/>
    </row>
    <row r="152" spans="1:59">
      <c r="A152" s="82"/>
      <c r="B152" s="82"/>
      <c r="C152" s="82"/>
      <c r="D152" s="82"/>
      <c r="E152" s="82"/>
      <c r="F152" s="82"/>
      <c r="G152" s="82"/>
      <c r="H152" s="82"/>
      <c r="I152" s="82"/>
      <c r="J152" s="82"/>
      <c r="K152" s="82"/>
      <c r="L152" s="82"/>
      <c r="M152" s="82"/>
      <c r="N152" s="82"/>
      <c r="O152" s="82"/>
      <c r="P152" s="82"/>
      <c r="Q152" s="82"/>
      <c r="R152" s="82"/>
      <c r="S152" s="82"/>
      <c r="T152" s="82"/>
      <c r="U152" s="82"/>
      <c r="V152" s="82"/>
      <c r="W152" s="82"/>
      <c r="X152" s="82"/>
      <c r="Y152" s="82"/>
      <c r="Z152" s="82"/>
      <c r="AA152" s="82"/>
      <c r="AB152" s="82"/>
      <c r="AC152" s="82"/>
      <c r="AD152" s="82"/>
      <c r="AE152" s="82"/>
      <c r="AF152" s="82"/>
      <c r="AG152" s="82"/>
      <c r="AH152" s="82"/>
      <c r="AI152" s="82"/>
      <c r="AJ152" s="82"/>
      <c r="AK152" s="82"/>
      <c r="AL152" s="82"/>
      <c r="AM152" s="82"/>
      <c r="AN152" s="82"/>
      <c r="AO152" s="82"/>
      <c r="AP152" s="82"/>
      <c r="AQ152" s="82"/>
      <c r="AR152" s="82"/>
      <c r="AS152" s="82"/>
      <c r="AT152" s="82"/>
      <c r="AU152" s="82"/>
      <c r="AV152" s="82"/>
      <c r="AW152" s="82"/>
      <c r="AX152" s="82"/>
      <c r="AY152" s="82"/>
      <c r="AZ152" s="82"/>
      <c r="BA152" s="82"/>
      <c r="BB152" s="82"/>
      <c r="BC152" s="82"/>
      <c r="BD152" s="82"/>
      <c r="BE152" s="82"/>
      <c r="BF152" s="82"/>
      <c r="BG152" s="82"/>
    </row>
    <row r="153" spans="1:59">
      <c r="A153" s="82"/>
      <c r="B153" s="82"/>
      <c r="C153" s="82"/>
      <c r="D153" s="82"/>
      <c r="E153" s="82"/>
      <c r="F153" s="82"/>
      <c r="G153" s="82"/>
      <c r="H153" s="82"/>
      <c r="I153" s="82"/>
      <c r="J153" s="82"/>
      <c r="K153" s="82"/>
      <c r="L153" s="82"/>
      <c r="M153" s="82"/>
      <c r="N153" s="82"/>
      <c r="O153" s="82"/>
      <c r="P153" s="82"/>
      <c r="Q153" s="82"/>
      <c r="R153" s="82"/>
      <c r="S153" s="82"/>
      <c r="T153" s="82"/>
      <c r="U153" s="82"/>
      <c r="V153" s="82"/>
      <c r="W153" s="82"/>
      <c r="X153" s="82"/>
      <c r="Y153" s="82"/>
      <c r="Z153" s="82"/>
      <c r="AA153" s="82"/>
      <c r="AB153" s="82"/>
      <c r="AC153" s="82"/>
      <c r="AD153" s="82"/>
      <c r="AE153" s="82"/>
      <c r="AF153" s="82"/>
      <c r="AG153" s="82"/>
      <c r="AH153" s="82"/>
      <c r="AI153" s="82"/>
      <c r="AJ153" s="82"/>
      <c r="AK153" s="82"/>
      <c r="AL153" s="82"/>
      <c r="AM153" s="82"/>
      <c r="AN153" s="82"/>
      <c r="AO153" s="82"/>
      <c r="AP153" s="82"/>
      <c r="AQ153" s="82"/>
      <c r="AR153" s="82"/>
      <c r="AS153" s="82"/>
      <c r="AT153" s="82"/>
      <c r="AU153" s="82"/>
      <c r="AV153" s="82"/>
      <c r="AW153" s="82"/>
      <c r="AX153" s="82"/>
      <c r="AY153" s="82"/>
      <c r="AZ153" s="82"/>
      <c r="BA153" s="82"/>
      <c r="BB153" s="82"/>
      <c r="BC153" s="82"/>
      <c r="BD153" s="82"/>
      <c r="BE153" s="82"/>
      <c r="BF153" s="82"/>
      <c r="BG153" s="82"/>
    </row>
    <row r="154" spans="1:59">
      <c r="A154" s="82"/>
      <c r="B154" s="82"/>
      <c r="C154" s="82"/>
      <c r="D154" s="82"/>
      <c r="E154" s="82"/>
      <c r="F154" s="82"/>
      <c r="G154" s="82"/>
      <c r="H154" s="82"/>
      <c r="I154" s="82"/>
      <c r="J154" s="82"/>
      <c r="K154" s="82"/>
      <c r="L154" s="82"/>
      <c r="M154" s="82"/>
      <c r="N154" s="82"/>
      <c r="O154" s="82"/>
      <c r="P154" s="82"/>
      <c r="Q154" s="82"/>
      <c r="R154" s="82"/>
      <c r="S154" s="82"/>
      <c r="T154" s="82"/>
      <c r="U154" s="82"/>
      <c r="V154" s="82"/>
      <c r="W154" s="82"/>
      <c r="X154" s="82"/>
      <c r="Y154" s="82"/>
      <c r="Z154" s="82"/>
      <c r="AA154" s="82"/>
      <c r="AB154" s="82"/>
      <c r="AC154" s="82"/>
      <c r="AD154" s="82"/>
      <c r="AE154" s="82"/>
      <c r="AF154" s="82"/>
      <c r="AG154" s="82"/>
      <c r="AH154" s="82"/>
      <c r="AI154" s="82"/>
      <c r="AJ154" s="82"/>
      <c r="AK154" s="82"/>
      <c r="AL154" s="82"/>
      <c r="AM154" s="82"/>
      <c r="AN154" s="82"/>
      <c r="AO154" s="82"/>
      <c r="AP154" s="82"/>
      <c r="AQ154" s="82"/>
      <c r="AR154" s="82"/>
      <c r="AS154" s="82"/>
      <c r="AT154" s="82"/>
      <c r="AU154" s="82"/>
      <c r="AV154" s="82"/>
      <c r="AW154" s="82"/>
      <c r="AX154" s="82"/>
      <c r="AY154" s="82"/>
      <c r="AZ154" s="82"/>
      <c r="BA154" s="82"/>
      <c r="BB154" s="82"/>
      <c r="BC154" s="82"/>
      <c r="BD154" s="82"/>
      <c r="BE154" s="82"/>
      <c r="BF154" s="82"/>
      <c r="BG154" s="82"/>
    </row>
    <row r="155" spans="1:59">
      <c r="A155" s="82"/>
      <c r="B155" s="82"/>
      <c r="C155" s="82"/>
      <c r="D155" s="82"/>
      <c r="E155" s="82"/>
      <c r="F155" s="82"/>
      <c r="G155" s="82"/>
      <c r="H155" s="82"/>
      <c r="I155" s="82"/>
      <c r="J155" s="82"/>
      <c r="K155" s="82"/>
      <c r="L155" s="82"/>
      <c r="M155" s="82"/>
      <c r="N155" s="82"/>
      <c r="O155" s="82"/>
      <c r="P155" s="82"/>
      <c r="Q155" s="82"/>
      <c r="R155" s="82"/>
      <c r="S155" s="82"/>
      <c r="T155" s="82"/>
      <c r="U155" s="82"/>
      <c r="V155" s="82"/>
      <c r="W155" s="82"/>
      <c r="X155" s="82"/>
      <c r="Y155" s="82"/>
      <c r="Z155" s="82"/>
      <c r="AA155" s="82"/>
      <c r="AB155" s="82"/>
      <c r="AC155" s="82"/>
      <c r="AD155" s="82"/>
      <c r="AE155" s="82"/>
      <c r="AF155" s="82"/>
      <c r="AG155" s="82"/>
      <c r="AH155" s="82"/>
      <c r="AI155" s="82"/>
      <c r="AJ155" s="82"/>
      <c r="AK155" s="82"/>
      <c r="AL155" s="82"/>
      <c r="AM155" s="82"/>
      <c r="AN155" s="82"/>
      <c r="AO155" s="82"/>
      <c r="AP155" s="82"/>
      <c r="AQ155" s="82"/>
      <c r="AR155" s="82"/>
      <c r="AS155" s="82"/>
      <c r="AT155" s="82"/>
      <c r="AU155" s="82"/>
      <c r="AV155" s="82"/>
      <c r="AW155" s="82"/>
      <c r="AX155" s="82"/>
      <c r="AY155" s="82"/>
      <c r="AZ155" s="82"/>
      <c r="BA155" s="82"/>
      <c r="BB155" s="82"/>
      <c r="BC155" s="82"/>
      <c r="BD155" s="82"/>
      <c r="BE155" s="82"/>
      <c r="BF155" s="82"/>
      <c r="BG155" s="82"/>
    </row>
    <row r="156" spans="1:59">
      <c r="A156" s="82"/>
      <c r="B156" s="82"/>
      <c r="C156" s="82"/>
      <c r="D156" s="82"/>
      <c r="E156" s="82"/>
      <c r="F156" s="82"/>
      <c r="G156" s="82"/>
      <c r="H156" s="82"/>
      <c r="I156" s="82"/>
      <c r="J156" s="82"/>
      <c r="K156" s="82"/>
      <c r="L156" s="82"/>
      <c r="M156" s="82"/>
      <c r="N156" s="82"/>
      <c r="O156" s="82"/>
      <c r="P156" s="82"/>
      <c r="Q156" s="82"/>
      <c r="R156" s="82"/>
      <c r="S156" s="82"/>
      <c r="T156" s="82"/>
      <c r="U156" s="82"/>
      <c r="V156" s="82"/>
      <c r="W156" s="82"/>
      <c r="X156" s="82"/>
      <c r="Y156" s="82"/>
      <c r="Z156" s="82"/>
      <c r="AA156" s="82"/>
      <c r="AB156" s="82"/>
      <c r="AC156" s="82"/>
      <c r="AD156" s="82"/>
      <c r="AE156" s="82"/>
      <c r="AF156" s="82"/>
      <c r="AG156" s="82"/>
      <c r="AH156" s="82"/>
      <c r="AI156" s="82"/>
      <c r="AJ156" s="82"/>
      <c r="AK156" s="82"/>
      <c r="AL156" s="82"/>
      <c r="AM156" s="82"/>
      <c r="AN156" s="82"/>
      <c r="AO156" s="82"/>
      <c r="AP156" s="82"/>
      <c r="AQ156" s="82"/>
      <c r="AR156" s="82"/>
      <c r="AS156" s="82"/>
      <c r="AT156" s="82"/>
      <c r="AU156" s="82"/>
      <c r="AV156" s="82"/>
      <c r="AW156" s="82"/>
      <c r="AX156" s="82"/>
      <c r="AY156" s="82"/>
      <c r="AZ156" s="82"/>
      <c r="BA156" s="82"/>
      <c r="BB156" s="82"/>
      <c r="BC156" s="82"/>
      <c r="BD156" s="82"/>
      <c r="BE156" s="82"/>
      <c r="BF156" s="82"/>
      <c r="BG156" s="82"/>
    </row>
    <row r="157" spans="1:59">
      <c r="A157" s="82"/>
      <c r="B157" s="82"/>
      <c r="C157" s="82"/>
      <c r="D157" s="82"/>
      <c r="E157" s="82"/>
      <c r="F157" s="82"/>
      <c r="G157" s="82"/>
      <c r="H157" s="82"/>
      <c r="I157" s="82"/>
      <c r="J157" s="82"/>
      <c r="K157" s="82"/>
      <c r="L157" s="82"/>
      <c r="M157" s="82"/>
      <c r="N157" s="82"/>
      <c r="O157" s="82"/>
      <c r="P157" s="82"/>
      <c r="Q157" s="82"/>
      <c r="R157" s="82"/>
      <c r="S157" s="82"/>
      <c r="T157" s="82"/>
      <c r="U157" s="82"/>
      <c r="V157" s="82"/>
      <c r="W157" s="82"/>
      <c r="X157" s="82"/>
      <c r="Y157" s="82"/>
      <c r="Z157" s="82"/>
      <c r="AA157" s="82"/>
      <c r="AB157" s="82"/>
      <c r="AC157" s="82"/>
      <c r="AD157" s="82"/>
      <c r="AE157" s="82"/>
      <c r="AF157" s="82"/>
      <c r="AG157" s="82"/>
      <c r="AH157" s="82"/>
      <c r="AI157" s="82"/>
      <c r="AJ157" s="82"/>
      <c r="AK157" s="82"/>
      <c r="AL157" s="82"/>
      <c r="AM157" s="82"/>
      <c r="AN157" s="82"/>
      <c r="AO157" s="82"/>
      <c r="AP157" s="82"/>
      <c r="AQ157" s="82"/>
      <c r="AR157" s="82"/>
      <c r="AS157" s="82"/>
      <c r="AT157" s="82"/>
      <c r="AU157" s="82"/>
      <c r="AV157" s="82"/>
      <c r="AW157" s="82"/>
      <c r="AX157" s="82"/>
      <c r="AY157" s="82"/>
      <c r="AZ157" s="82"/>
      <c r="BA157" s="82"/>
      <c r="BB157" s="82"/>
      <c r="BC157" s="82"/>
      <c r="BD157" s="82"/>
      <c r="BE157" s="82"/>
      <c r="BF157" s="82"/>
      <c r="BG157" s="82"/>
    </row>
    <row r="158" spans="1:59">
      <c r="A158" s="82"/>
      <c r="B158" s="82"/>
      <c r="C158" s="82"/>
      <c r="D158" s="82"/>
      <c r="E158" s="82"/>
      <c r="F158" s="82"/>
      <c r="G158" s="82"/>
      <c r="H158" s="82"/>
      <c r="I158" s="82"/>
      <c r="J158" s="82"/>
      <c r="K158" s="82"/>
      <c r="L158" s="82"/>
      <c r="M158" s="82"/>
      <c r="N158" s="82"/>
      <c r="O158" s="82"/>
      <c r="P158" s="82"/>
      <c r="Q158" s="82"/>
      <c r="R158" s="82"/>
      <c r="S158" s="82"/>
      <c r="T158" s="82"/>
      <c r="U158" s="82"/>
      <c r="V158" s="82"/>
      <c r="W158" s="82"/>
      <c r="X158" s="82"/>
      <c r="Y158" s="82"/>
      <c r="Z158" s="82"/>
      <c r="AA158" s="82"/>
      <c r="AB158" s="82"/>
      <c r="AC158" s="82"/>
      <c r="AD158" s="82"/>
      <c r="AE158" s="82"/>
      <c r="AF158" s="82"/>
      <c r="AG158" s="82"/>
      <c r="AH158" s="82"/>
      <c r="AI158" s="82"/>
      <c r="AJ158" s="82"/>
      <c r="AK158" s="82"/>
      <c r="AL158" s="82"/>
      <c r="AM158" s="82"/>
      <c r="AN158" s="82"/>
      <c r="AO158" s="82"/>
      <c r="AP158" s="82"/>
      <c r="AQ158" s="82"/>
      <c r="AR158" s="82"/>
      <c r="AS158" s="82"/>
      <c r="AT158" s="82"/>
      <c r="AU158" s="82"/>
      <c r="AV158" s="82"/>
      <c r="AW158" s="82"/>
      <c r="AX158" s="82"/>
      <c r="AY158" s="82"/>
      <c r="AZ158" s="82"/>
      <c r="BA158" s="82"/>
      <c r="BB158" s="82"/>
      <c r="BC158" s="82"/>
      <c r="BD158" s="82"/>
      <c r="BE158" s="82"/>
      <c r="BF158" s="82"/>
      <c r="BG158" s="82"/>
    </row>
    <row r="159" spans="1:59">
      <c r="A159" s="82"/>
      <c r="B159" s="82"/>
      <c r="C159" s="82"/>
      <c r="D159" s="82"/>
      <c r="E159" s="82"/>
      <c r="F159" s="82"/>
      <c r="G159" s="82"/>
      <c r="H159" s="82"/>
      <c r="I159" s="82"/>
      <c r="J159" s="82"/>
      <c r="K159" s="82"/>
      <c r="L159" s="82"/>
      <c r="M159" s="82"/>
      <c r="N159" s="82"/>
      <c r="O159" s="82"/>
      <c r="P159" s="82"/>
      <c r="Q159" s="82"/>
      <c r="R159" s="82"/>
      <c r="S159" s="82"/>
      <c r="T159" s="82"/>
      <c r="U159" s="82"/>
      <c r="V159" s="82"/>
      <c r="W159" s="82"/>
      <c r="X159" s="82"/>
      <c r="Y159" s="82"/>
      <c r="Z159" s="82"/>
      <c r="AA159" s="82"/>
      <c r="AB159" s="82"/>
      <c r="AC159" s="82"/>
      <c r="AD159" s="82"/>
      <c r="AE159" s="82"/>
      <c r="AF159" s="82"/>
      <c r="AG159" s="82"/>
      <c r="AH159" s="82"/>
      <c r="AI159" s="82"/>
      <c r="AJ159" s="82"/>
      <c r="AK159" s="82"/>
      <c r="AL159" s="82"/>
      <c r="AM159" s="82"/>
      <c r="AN159" s="82"/>
      <c r="AO159" s="82"/>
      <c r="AP159" s="82"/>
      <c r="AQ159" s="82"/>
      <c r="AR159" s="82"/>
      <c r="AS159" s="82"/>
      <c r="AT159" s="82"/>
      <c r="AU159" s="82"/>
      <c r="AV159" s="82"/>
      <c r="AW159" s="82"/>
      <c r="AX159" s="82"/>
      <c r="AY159" s="82"/>
      <c r="AZ159" s="82"/>
      <c r="BA159" s="82"/>
      <c r="BB159" s="82"/>
      <c r="BC159" s="82"/>
      <c r="BD159" s="82"/>
      <c r="BE159" s="82"/>
      <c r="BF159" s="82"/>
      <c r="BG159" s="82"/>
    </row>
    <row r="160" spans="1:59">
      <c r="A160" s="82"/>
      <c r="B160" s="82"/>
      <c r="C160" s="82"/>
      <c r="D160" s="82"/>
      <c r="E160" s="82"/>
      <c r="F160" s="82"/>
      <c r="G160" s="82"/>
      <c r="H160" s="82"/>
      <c r="I160" s="82"/>
      <c r="J160" s="82"/>
      <c r="K160" s="82"/>
      <c r="L160" s="82"/>
      <c r="M160" s="82"/>
      <c r="N160" s="82"/>
      <c r="O160" s="82"/>
      <c r="P160" s="82"/>
      <c r="Q160" s="82"/>
      <c r="R160" s="82"/>
      <c r="S160" s="82"/>
      <c r="T160" s="82"/>
      <c r="U160" s="82"/>
      <c r="V160" s="82"/>
      <c r="W160" s="82"/>
      <c r="X160" s="82"/>
      <c r="Y160" s="82"/>
      <c r="Z160" s="82"/>
      <c r="AA160" s="82"/>
      <c r="AB160" s="82"/>
      <c r="AC160" s="82"/>
      <c r="AD160" s="82"/>
      <c r="AE160" s="82"/>
      <c r="AF160" s="82"/>
      <c r="AG160" s="82"/>
      <c r="AH160" s="82"/>
      <c r="AI160" s="82"/>
      <c r="AJ160" s="82"/>
      <c r="AK160" s="82"/>
      <c r="AL160" s="82"/>
      <c r="AM160" s="82"/>
      <c r="AN160" s="82"/>
      <c r="AO160" s="82"/>
      <c r="AP160" s="82"/>
      <c r="AQ160" s="82"/>
      <c r="AR160" s="82"/>
      <c r="AS160" s="82"/>
      <c r="AT160" s="82"/>
      <c r="AU160" s="82"/>
      <c r="AV160" s="82"/>
      <c r="AW160" s="82"/>
      <c r="AX160" s="82"/>
      <c r="AY160" s="82"/>
      <c r="AZ160" s="82"/>
      <c r="BA160" s="82"/>
      <c r="BB160" s="82"/>
      <c r="BC160" s="82"/>
      <c r="BD160" s="82"/>
      <c r="BE160" s="82"/>
      <c r="BF160" s="82"/>
      <c r="BG160" s="82"/>
    </row>
    <row r="161" spans="1:59">
      <c r="A161" s="82"/>
      <c r="B161" s="82"/>
      <c r="C161" s="82"/>
      <c r="D161" s="82"/>
      <c r="E161" s="82"/>
      <c r="F161" s="82"/>
      <c r="G161" s="82"/>
      <c r="H161" s="82"/>
      <c r="I161" s="82"/>
      <c r="J161" s="82"/>
      <c r="K161" s="82"/>
      <c r="L161" s="82"/>
      <c r="M161" s="82"/>
      <c r="N161" s="82"/>
      <c r="O161" s="82"/>
      <c r="P161" s="82"/>
      <c r="Q161" s="82"/>
      <c r="R161" s="82"/>
      <c r="S161" s="82"/>
      <c r="T161" s="82"/>
      <c r="U161" s="82"/>
      <c r="V161" s="82"/>
      <c r="W161" s="82"/>
      <c r="X161" s="82"/>
      <c r="Y161" s="82"/>
      <c r="Z161" s="82"/>
      <c r="AA161" s="82"/>
      <c r="AB161" s="82"/>
      <c r="AC161" s="82"/>
      <c r="AD161" s="82"/>
      <c r="AE161" s="82"/>
      <c r="AF161" s="82"/>
      <c r="AG161" s="82"/>
      <c r="AH161" s="82"/>
      <c r="AI161" s="82"/>
      <c r="AJ161" s="82"/>
      <c r="AK161" s="82"/>
      <c r="AL161" s="82"/>
      <c r="AM161" s="82"/>
      <c r="AN161" s="82"/>
      <c r="AO161" s="82"/>
      <c r="AP161" s="82"/>
      <c r="AQ161" s="82"/>
      <c r="AR161" s="82"/>
      <c r="AS161" s="82"/>
      <c r="AT161" s="82"/>
      <c r="AU161" s="82"/>
      <c r="AV161" s="82"/>
      <c r="AW161" s="82"/>
      <c r="AX161" s="82"/>
      <c r="AY161" s="82"/>
      <c r="AZ161" s="82"/>
      <c r="BA161" s="82"/>
      <c r="BB161" s="82"/>
      <c r="BC161" s="82"/>
      <c r="BD161" s="82"/>
      <c r="BE161" s="82"/>
      <c r="BF161" s="82"/>
      <c r="BG161" s="82"/>
    </row>
    <row r="162" spans="1:59">
      <c r="A162" s="82"/>
      <c r="B162" s="82"/>
      <c r="C162" s="82"/>
      <c r="D162" s="82"/>
      <c r="E162" s="82"/>
      <c r="F162" s="82"/>
      <c r="G162" s="82"/>
      <c r="H162" s="82"/>
      <c r="I162" s="82"/>
      <c r="J162" s="82"/>
      <c r="K162" s="82"/>
      <c r="L162" s="82"/>
      <c r="M162" s="82"/>
      <c r="N162" s="82"/>
      <c r="O162" s="82"/>
      <c r="P162" s="82"/>
      <c r="Q162" s="82"/>
      <c r="R162" s="82"/>
      <c r="S162" s="82"/>
      <c r="T162" s="82"/>
      <c r="U162" s="82"/>
      <c r="V162" s="82"/>
      <c r="W162" s="82"/>
      <c r="X162" s="82"/>
      <c r="Y162" s="82"/>
      <c r="Z162" s="82"/>
      <c r="AA162" s="82"/>
      <c r="AB162" s="82"/>
      <c r="AC162" s="82"/>
      <c r="AD162" s="82"/>
      <c r="AE162" s="82"/>
      <c r="AF162" s="82"/>
      <c r="AG162" s="82"/>
      <c r="AH162" s="82"/>
      <c r="AI162" s="82"/>
      <c r="AJ162" s="82"/>
      <c r="AK162" s="82"/>
      <c r="AL162" s="82"/>
      <c r="AM162" s="82"/>
      <c r="AN162" s="82"/>
      <c r="AO162" s="82"/>
      <c r="AP162" s="82"/>
      <c r="AQ162" s="82"/>
      <c r="AR162" s="82"/>
      <c r="AS162" s="82"/>
      <c r="AT162" s="82"/>
      <c r="AU162" s="82"/>
      <c r="AV162" s="82"/>
      <c r="AW162" s="82"/>
      <c r="AX162" s="82"/>
      <c r="AY162" s="82"/>
      <c r="AZ162" s="82"/>
      <c r="BA162" s="82"/>
      <c r="BB162" s="82"/>
      <c r="BC162" s="82"/>
      <c r="BD162" s="82"/>
      <c r="BE162" s="82"/>
      <c r="BF162" s="82"/>
      <c r="BG162" s="82"/>
    </row>
    <row r="163" spans="1:59">
      <c r="A163" s="82"/>
      <c r="B163" s="82"/>
      <c r="C163" s="82"/>
      <c r="D163" s="82"/>
      <c r="E163" s="82"/>
      <c r="F163" s="82"/>
      <c r="G163" s="82"/>
      <c r="H163" s="82"/>
      <c r="I163" s="82"/>
      <c r="J163" s="82"/>
      <c r="K163" s="82"/>
      <c r="L163" s="82"/>
      <c r="M163" s="82"/>
      <c r="N163" s="82"/>
      <c r="O163" s="82"/>
      <c r="P163" s="82"/>
      <c r="Q163" s="82"/>
      <c r="R163" s="82"/>
      <c r="S163" s="82"/>
      <c r="T163" s="82"/>
      <c r="U163" s="82"/>
      <c r="V163" s="82"/>
      <c r="W163" s="82"/>
      <c r="X163" s="82"/>
      <c r="Y163" s="82"/>
      <c r="Z163" s="82"/>
      <c r="AA163" s="82"/>
      <c r="AB163" s="82"/>
      <c r="AC163" s="82"/>
      <c r="AD163" s="82"/>
      <c r="AE163" s="82"/>
      <c r="AF163" s="82"/>
      <c r="AG163" s="82"/>
      <c r="AH163" s="82"/>
      <c r="AI163" s="82"/>
      <c r="AJ163" s="82"/>
      <c r="AK163" s="82"/>
      <c r="AL163" s="82"/>
      <c r="AM163" s="82"/>
      <c r="AN163" s="82"/>
      <c r="AO163" s="82"/>
      <c r="AP163" s="82"/>
      <c r="AQ163" s="82"/>
      <c r="AR163" s="82"/>
      <c r="AS163" s="82"/>
      <c r="AT163" s="82"/>
      <c r="AU163" s="82"/>
      <c r="AV163" s="82"/>
      <c r="AW163" s="82"/>
      <c r="AX163" s="82"/>
      <c r="AY163" s="82"/>
      <c r="AZ163" s="82"/>
      <c r="BA163" s="82"/>
      <c r="BB163" s="82"/>
      <c r="BC163" s="82"/>
      <c r="BD163" s="82"/>
      <c r="BE163" s="82"/>
      <c r="BF163" s="82"/>
      <c r="BG163" s="82"/>
    </row>
    <row r="164" spans="1:59">
      <c r="A164" s="82"/>
      <c r="B164" s="82"/>
      <c r="C164" s="82"/>
      <c r="D164" s="82"/>
      <c r="E164" s="82"/>
      <c r="F164" s="82"/>
      <c r="G164" s="82"/>
      <c r="H164" s="82"/>
      <c r="I164" s="82"/>
      <c r="J164" s="82"/>
      <c r="K164" s="82"/>
      <c r="L164" s="82"/>
      <c r="M164" s="82"/>
      <c r="N164" s="82"/>
      <c r="O164" s="82"/>
      <c r="P164" s="82"/>
      <c r="Q164" s="82"/>
      <c r="R164" s="82"/>
      <c r="S164" s="82"/>
      <c r="T164" s="82"/>
      <c r="U164" s="82"/>
      <c r="V164" s="82"/>
      <c r="W164" s="82"/>
      <c r="X164" s="82"/>
      <c r="Y164" s="82"/>
      <c r="Z164" s="82"/>
      <c r="AA164" s="82"/>
      <c r="AB164" s="82"/>
      <c r="AC164" s="82"/>
      <c r="AD164" s="82"/>
      <c r="AE164" s="82"/>
      <c r="AF164" s="82"/>
      <c r="AG164" s="82"/>
      <c r="AH164" s="82"/>
      <c r="AI164" s="82"/>
      <c r="AJ164" s="82"/>
      <c r="AK164" s="82"/>
      <c r="AL164" s="82"/>
      <c r="AM164" s="82"/>
      <c r="AN164" s="82"/>
      <c r="AO164" s="82"/>
      <c r="AP164" s="82"/>
      <c r="AQ164" s="82"/>
      <c r="AR164" s="82"/>
      <c r="AS164" s="82"/>
      <c r="AT164" s="82"/>
      <c r="AU164" s="82"/>
      <c r="AV164" s="82"/>
      <c r="AW164" s="82"/>
      <c r="AX164" s="82"/>
      <c r="AY164" s="82"/>
      <c r="AZ164" s="82"/>
      <c r="BA164" s="82"/>
      <c r="BB164" s="82"/>
      <c r="BC164" s="82"/>
      <c r="BD164" s="82"/>
      <c r="BE164" s="82"/>
      <c r="BF164" s="82"/>
      <c r="BG164" s="82"/>
    </row>
    <row r="165" spans="1:59">
      <c r="A165" s="82"/>
      <c r="B165" s="82"/>
      <c r="C165" s="82"/>
      <c r="D165" s="82"/>
      <c r="E165" s="82"/>
      <c r="F165" s="82"/>
      <c r="G165" s="82"/>
      <c r="H165" s="82"/>
      <c r="I165" s="82"/>
      <c r="J165" s="82"/>
      <c r="K165" s="82"/>
      <c r="L165" s="82"/>
      <c r="M165" s="82"/>
      <c r="N165" s="82"/>
      <c r="O165" s="82"/>
      <c r="P165" s="82"/>
      <c r="Q165" s="82"/>
      <c r="R165" s="82"/>
      <c r="S165" s="82"/>
      <c r="T165" s="82"/>
      <c r="U165" s="82"/>
      <c r="V165" s="82"/>
      <c r="W165" s="82"/>
      <c r="X165" s="82"/>
      <c r="Y165" s="82"/>
      <c r="Z165" s="82"/>
      <c r="AA165" s="82"/>
      <c r="AB165" s="82"/>
      <c r="AC165" s="82"/>
      <c r="AD165" s="82"/>
      <c r="AE165" s="82"/>
      <c r="AF165" s="82"/>
      <c r="AG165" s="82"/>
      <c r="AH165" s="82"/>
      <c r="AI165" s="82"/>
      <c r="AJ165" s="82"/>
      <c r="AK165" s="82"/>
      <c r="AL165" s="82"/>
      <c r="AM165" s="82"/>
      <c r="AN165" s="82"/>
      <c r="AO165" s="82"/>
      <c r="AP165" s="82"/>
      <c r="AQ165" s="82"/>
      <c r="AR165" s="82"/>
      <c r="AS165" s="82"/>
      <c r="AT165" s="82"/>
      <c r="AU165" s="82"/>
      <c r="AV165" s="82"/>
      <c r="AW165" s="82"/>
      <c r="AX165" s="82"/>
      <c r="AY165" s="82"/>
      <c r="AZ165" s="82"/>
      <c r="BA165" s="82"/>
      <c r="BB165" s="82"/>
      <c r="BC165" s="82"/>
      <c r="BD165" s="82"/>
      <c r="BE165" s="82"/>
      <c r="BF165" s="82"/>
      <c r="BG165" s="82"/>
    </row>
    <row r="166" spans="1:59">
      <c r="A166" s="82"/>
      <c r="B166" s="82"/>
      <c r="C166" s="82"/>
      <c r="D166" s="82"/>
      <c r="E166" s="82"/>
      <c r="F166" s="82"/>
      <c r="G166" s="82"/>
      <c r="H166" s="82"/>
      <c r="I166" s="82"/>
      <c r="J166" s="82"/>
      <c r="K166" s="82"/>
      <c r="L166" s="82"/>
      <c r="M166" s="82"/>
      <c r="N166" s="82"/>
      <c r="O166" s="82"/>
      <c r="P166" s="82"/>
      <c r="Q166" s="82"/>
      <c r="R166" s="82"/>
      <c r="S166" s="82"/>
      <c r="T166" s="82"/>
      <c r="U166" s="82"/>
      <c r="V166" s="82"/>
      <c r="W166" s="82"/>
      <c r="X166" s="82"/>
      <c r="Y166" s="82"/>
      <c r="Z166" s="82"/>
      <c r="AA166" s="82"/>
      <c r="AB166" s="82"/>
      <c r="AC166" s="82"/>
      <c r="AD166" s="82"/>
      <c r="AE166" s="82"/>
      <c r="AF166" s="82"/>
      <c r="AG166" s="82"/>
      <c r="AH166" s="82"/>
      <c r="AI166" s="82"/>
      <c r="AJ166" s="82"/>
      <c r="AK166" s="82"/>
      <c r="AL166" s="82"/>
      <c r="AM166" s="82"/>
      <c r="AN166" s="82"/>
      <c r="AO166" s="82"/>
      <c r="AP166" s="82"/>
      <c r="AQ166" s="82"/>
      <c r="AR166" s="82"/>
      <c r="AS166" s="82"/>
      <c r="AT166" s="82"/>
      <c r="AU166" s="82"/>
      <c r="AV166" s="82"/>
      <c r="AW166" s="82"/>
      <c r="AX166" s="82"/>
      <c r="AY166" s="82"/>
      <c r="AZ166" s="82"/>
      <c r="BA166" s="82"/>
      <c r="BB166" s="82"/>
      <c r="BC166" s="82"/>
      <c r="BD166" s="82"/>
      <c r="BE166" s="82"/>
      <c r="BF166" s="82"/>
      <c r="BG166" s="82"/>
    </row>
    <row r="167" spans="1:59">
      <c r="A167" s="82"/>
      <c r="B167" s="82"/>
      <c r="C167" s="82"/>
      <c r="D167" s="82"/>
      <c r="E167" s="82"/>
      <c r="F167" s="82"/>
      <c r="G167" s="82"/>
      <c r="H167" s="82"/>
      <c r="I167" s="82"/>
      <c r="J167" s="82"/>
      <c r="K167" s="82"/>
      <c r="L167" s="82"/>
      <c r="M167" s="82"/>
      <c r="N167" s="82"/>
      <c r="O167" s="82"/>
      <c r="P167" s="82"/>
      <c r="Q167" s="82"/>
      <c r="R167" s="82"/>
      <c r="S167" s="82"/>
      <c r="T167" s="82"/>
      <c r="U167" s="82"/>
      <c r="V167" s="82"/>
      <c r="W167" s="82"/>
      <c r="X167" s="82"/>
      <c r="Y167" s="82"/>
      <c r="Z167" s="82"/>
      <c r="AA167" s="82"/>
      <c r="AB167" s="82"/>
      <c r="AC167" s="82"/>
      <c r="AD167" s="82"/>
      <c r="AE167" s="82"/>
      <c r="AF167" s="82"/>
      <c r="AG167" s="82"/>
      <c r="AH167" s="82"/>
      <c r="AI167" s="82"/>
      <c r="AJ167" s="82"/>
      <c r="AK167" s="82"/>
      <c r="AL167" s="82"/>
      <c r="AM167" s="82"/>
      <c r="AN167" s="82"/>
      <c r="AO167" s="82"/>
      <c r="AP167" s="82"/>
      <c r="AQ167" s="82"/>
      <c r="AR167" s="82"/>
      <c r="AS167" s="82"/>
      <c r="AT167" s="82"/>
      <c r="AU167" s="82"/>
      <c r="AV167" s="82"/>
      <c r="AW167" s="82"/>
      <c r="AX167" s="82"/>
      <c r="AY167" s="82"/>
      <c r="AZ167" s="82"/>
      <c r="BA167" s="82"/>
      <c r="BB167" s="82"/>
      <c r="BC167" s="82"/>
      <c r="BD167" s="82"/>
      <c r="BE167" s="82"/>
      <c r="BF167" s="82"/>
      <c r="BG167" s="82"/>
    </row>
    <row r="168" spans="1:59">
      <c r="A168" s="82"/>
      <c r="B168" s="82"/>
      <c r="C168" s="82"/>
      <c r="D168" s="82"/>
      <c r="E168" s="82"/>
      <c r="F168" s="82"/>
      <c r="G168" s="82"/>
      <c r="H168" s="82"/>
      <c r="I168" s="82"/>
      <c r="J168" s="82"/>
      <c r="K168" s="82"/>
      <c r="L168" s="82"/>
      <c r="M168" s="82"/>
      <c r="N168" s="82"/>
      <c r="O168" s="82"/>
      <c r="P168" s="82"/>
      <c r="Q168" s="82"/>
      <c r="R168" s="82"/>
      <c r="S168" s="82"/>
      <c r="T168" s="82"/>
      <c r="U168" s="82"/>
      <c r="V168" s="82"/>
      <c r="W168" s="82"/>
      <c r="X168" s="82"/>
      <c r="Y168" s="82"/>
      <c r="Z168" s="82"/>
      <c r="AA168" s="82"/>
      <c r="AB168" s="82"/>
      <c r="AC168" s="82"/>
      <c r="AD168" s="82"/>
      <c r="AE168" s="82"/>
      <c r="AF168" s="82"/>
      <c r="AG168" s="82"/>
      <c r="AH168" s="82"/>
      <c r="AI168" s="82"/>
      <c r="AJ168" s="82"/>
      <c r="AK168" s="82"/>
      <c r="AL168" s="82"/>
      <c r="AM168" s="82"/>
      <c r="AN168" s="82"/>
      <c r="AO168" s="82"/>
      <c r="AP168" s="82"/>
      <c r="AQ168" s="82"/>
      <c r="AR168" s="82"/>
      <c r="AS168" s="82"/>
      <c r="AT168" s="82"/>
      <c r="AU168" s="82"/>
      <c r="AV168" s="82"/>
      <c r="AW168" s="82"/>
      <c r="AX168" s="82"/>
      <c r="AY168" s="82"/>
      <c r="AZ168" s="82"/>
      <c r="BA168" s="82"/>
      <c r="BB168" s="82"/>
      <c r="BC168" s="82"/>
      <c r="BD168" s="82"/>
      <c r="BE168" s="82"/>
      <c r="BF168" s="82"/>
      <c r="BG168" s="82"/>
    </row>
    <row r="169" spans="1:59">
      <c r="A169" s="82"/>
      <c r="B169" s="82"/>
      <c r="C169" s="82"/>
      <c r="D169" s="82"/>
      <c r="E169" s="82"/>
      <c r="F169" s="82"/>
      <c r="G169" s="82"/>
      <c r="H169" s="82"/>
      <c r="I169" s="82"/>
      <c r="J169" s="82"/>
      <c r="K169" s="82"/>
      <c r="L169" s="82"/>
      <c r="M169" s="82"/>
      <c r="N169" s="82"/>
      <c r="O169" s="82"/>
      <c r="P169" s="82"/>
      <c r="Q169" s="82"/>
      <c r="R169" s="82"/>
      <c r="S169" s="82"/>
      <c r="T169" s="82"/>
      <c r="U169" s="82"/>
      <c r="V169" s="82"/>
      <c r="W169" s="82"/>
      <c r="X169" s="82"/>
      <c r="Y169" s="82"/>
      <c r="Z169" s="82"/>
      <c r="AA169" s="82"/>
      <c r="AB169" s="82"/>
      <c r="AC169" s="82"/>
      <c r="AD169" s="82"/>
      <c r="AE169" s="82"/>
      <c r="AF169" s="82"/>
      <c r="AG169" s="82"/>
      <c r="AH169" s="82"/>
      <c r="AI169" s="82"/>
      <c r="AJ169" s="82"/>
      <c r="AK169" s="82"/>
      <c r="AL169" s="82"/>
      <c r="AM169" s="82"/>
      <c r="AN169" s="82"/>
      <c r="AO169" s="82"/>
      <c r="AP169" s="82"/>
      <c r="AQ169" s="82"/>
      <c r="AR169" s="82"/>
      <c r="AS169" s="82"/>
      <c r="AT169" s="82"/>
      <c r="AU169" s="82"/>
      <c r="AV169" s="82"/>
      <c r="AW169" s="82"/>
      <c r="AX169" s="82"/>
      <c r="AY169" s="82"/>
      <c r="AZ169" s="82"/>
      <c r="BA169" s="82"/>
      <c r="BB169" s="82"/>
      <c r="BC169" s="82"/>
      <c r="BD169" s="82"/>
      <c r="BE169" s="82"/>
      <c r="BF169" s="82"/>
      <c r="BG169" s="82"/>
    </row>
    <row r="170" spans="1:59">
      <c r="A170" s="82"/>
      <c r="B170" s="82"/>
      <c r="C170" s="82"/>
      <c r="D170" s="82"/>
      <c r="E170" s="82"/>
      <c r="F170" s="82"/>
      <c r="G170" s="82"/>
      <c r="H170" s="82"/>
      <c r="I170" s="82"/>
      <c r="J170" s="82"/>
      <c r="K170" s="82"/>
      <c r="L170" s="82"/>
      <c r="M170" s="82"/>
      <c r="N170" s="82"/>
      <c r="O170" s="82"/>
      <c r="P170" s="82"/>
      <c r="Q170" s="82"/>
      <c r="R170" s="82"/>
      <c r="S170" s="82"/>
      <c r="T170" s="82"/>
      <c r="U170" s="82"/>
      <c r="V170" s="82"/>
      <c r="W170" s="82"/>
      <c r="X170" s="82"/>
      <c r="Y170" s="82"/>
      <c r="Z170" s="82"/>
      <c r="AA170" s="82"/>
      <c r="AB170" s="82"/>
      <c r="AC170" s="82"/>
      <c r="AD170" s="82"/>
      <c r="AE170" s="82"/>
      <c r="AF170" s="82"/>
      <c r="AG170" s="82"/>
      <c r="AH170" s="82"/>
      <c r="AI170" s="82"/>
      <c r="AJ170" s="82"/>
      <c r="AK170" s="82"/>
      <c r="AL170" s="82"/>
      <c r="AM170" s="82"/>
      <c r="AN170" s="82"/>
      <c r="AO170" s="82"/>
      <c r="AP170" s="82"/>
      <c r="AQ170" s="82"/>
      <c r="AR170" s="82"/>
      <c r="AS170" s="82"/>
      <c r="AT170" s="82"/>
      <c r="AU170" s="82"/>
      <c r="AV170" s="82"/>
      <c r="AW170" s="82"/>
      <c r="AX170" s="82"/>
      <c r="AY170" s="82"/>
      <c r="AZ170" s="82"/>
      <c r="BA170" s="82"/>
      <c r="BB170" s="82"/>
      <c r="BC170" s="82"/>
      <c r="BD170" s="82"/>
      <c r="BE170" s="82"/>
      <c r="BF170" s="82"/>
      <c r="BG170" s="82"/>
    </row>
    <row r="171" spans="1:59">
      <c r="A171" s="82"/>
      <c r="B171" s="82"/>
      <c r="C171" s="82"/>
      <c r="D171" s="82"/>
      <c r="E171" s="82"/>
      <c r="F171" s="82"/>
      <c r="G171" s="82"/>
      <c r="H171" s="82"/>
      <c r="I171" s="82"/>
      <c r="J171" s="82"/>
      <c r="K171" s="82"/>
      <c r="L171" s="82"/>
      <c r="M171" s="82"/>
      <c r="N171" s="82"/>
      <c r="O171" s="82"/>
      <c r="P171" s="82"/>
      <c r="Q171" s="82"/>
      <c r="R171" s="82"/>
      <c r="S171" s="82"/>
      <c r="T171" s="82"/>
      <c r="U171" s="82"/>
      <c r="V171" s="82"/>
      <c r="W171" s="82"/>
      <c r="X171" s="82"/>
      <c r="Y171" s="82"/>
      <c r="Z171" s="82"/>
      <c r="AA171" s="82"/>
      <c r="AB171" s="82"/>
      <c r="AC171" s="82"/>
      <c r="AD171" s="82"/>
      <c r="AE171" s="82"/>
      <c r="AF171" s="82"/>
      <c r="AG171" s="82"/>
      <c r="AH171" s="82"/>
      <c r="AI171" s="82"/>
      <c r="AJ171" s="82"/>
      <c r="AK171" s="82"/>
      <c r="AL171" s="82"/>
      <c r="AM171" s="82"/>
      <c r="AN171" s="82"/>
      <c r="AO171" s="82"/>
      <c r="AP171" s="82"/>
      <c r="AQ171" s="82"/>
      <c r="AR171" s="82"/>
      <c r="AS171" s="82"/>
      <c r="AT171" s="82"/>
      <c r="AU171" s="82"/>
      <c r="AV171" s="82"/>
      <c r="AW171" s="82"/>
      <c r="AX171" s="82"/>
      <c r="AY171" s="82"/>
      <c r="AZ171" s="82"/>
      <c r="BA171" s="82"/>
      <c r="BB171" s="82"/>
      <c r="BC171" s="82"/>
      <c r="BD171" s="82"/>
      <c r="BE171" s="82"/>
      <c r="BF171" s="82"/>
      <c r="BG171" s="82"/>
    </row>
    <row r="172" spans="1:59">
      <c r="A172" s="82"/>
      <c r="B172" s="82"/>
      <c r="C172" s="82"/>
      <c r="D172" s="82"/>
      <c r="E172" s="82"/>
      <c r="F172" s="82"/>
      <c r="G172" s="82"/>
      <c r="H172" s="82"/>
      <c r="I172" s="82"/>
      <c r="J172" s="82"/>
      <c r="K172" s="82"/>
      <c r="L172" s="82"/>
      <c r="M172" s="82"/>
      <c r="N172" s="82"/>
      <c r="O172" s="82"/>
      <c r="P172" s="82"/>
      <c r="Q172" s="82"/>
      <c r="R172" s="82"/>
      <c r="S172" s="82"/>
      <c r="T172" s="82"/>
      <c r="U172" s="82"/>
      <c r="V172" s="82"/>
      <c r="W172" s="82"/>
      <c r="X172" s="82"/>
      <c r="Y172" s="82"/>
      <c r="Z172" s="82"/>
      <c r="AA172" s="82"/>
      <c r="AB172" s="82"/>
      <c r="AC172" s="82"/>
      <c r="AD172" s="82"/>
      <c r="AE172" s="82"/>
      <c r="AF172" s="82"/>
      <c r="AG172" s="82"/>
      <c r="AH172" s="82"/>
      <c r="AI172" s="82"/>
      <c r="AJ172" s="82"/>
      <c r="AK172" s="82"/>
      <c r="AL172" s="82"/>
      <c r="AM172" s="82"/>
      <c r="AN172" s="82"/>
      <c r="AO172" s="82"/>
      <c r="AP172" s="82"/>
      <c r="AQ172" s="82"/>
      <c r="AR172" s="82"/>
      <c r="AS172" s="82"/>
      <c r="AT172" s="82"/>
      <c r="AU172" s="82"/>
      <c r="AV172" s="82"/>
      <c r="AW172" s="82"/>
      <c r="AX172" s="82"/>
      <c r="AY172" s="82"/>
      <c r="AZ172" s="82"/>
      <c r="BA172" s="82"/>
      <c r="BB172" s="82"/>
      <c r="BC172" s="82"/>
      <c r="BD172" s="82"/>
      <c r="BE172" s="82"/>
      <c r="BF172" s="82"/>
      <c r="BG172" s="82"/>
    </row>
    <row r="173" spans="1:59">
      <c r="A173" s="82"/>
      <c r="B173" s="82"/>
      <c r="C173" s="82"/>
      <c r="D173" s="82"/>
      <c r="E173" s="82"/>
      <c r="F173" s="82"/>
      <c r="G173" s="82"/>
      <c r="H173" s="82"/>
      <c r="I173" s="82"/>
      <c r="J173" s="82"/>
      <c r="K173" s="82"/>
      <c r="L173" s="82"/>
      <c r="M173" s="82"/>
      <c r="N173" s="82"/>
      <c r="O173" s="82"/>
      <c r="P173" s="82"/>
      <c r="Q173" s="82"/>
      <c r="R173" s="82"/>
      <c r="S173" s="82"/>
      <c r="T173" s="82"/>
      <c r="U173" s="82"/>
      <c r="V173" s="82"/>
      <c r="W173" s="82"/>
      <c r="X173" s="82"/>
      <c r="Y173" s="82"/>
      <c r="Z173" s="82"/>
      <c r="AA173" s="82"/>
      <c r="AB173" s="82"/>
      <c r="AC173" s="82"/>
      <c r="AD173" s="82"/>
      <c r="AE173" s="82"/>
      <c r="AF173" s="82"/>
      <c r="AG173" s="82"/>
      <c r="AH173" s="82"/>
      <c r="AI173" s="82"/>
      <c r="AJ173" s="82"/>
      <c r="AK173" s="82"/>
      <c r="AL173" s="82"/>
      <c r="AM173" s="82"/>
      <c r="AN173" s="82"/>
      <c r="AO173" s="82"/>
      <c r="AP173" s="82"/>
      <c r="AQ173" s="82"/>
      <c r="AR173" s="82"/>
      <c r="AS173" s="82"/>
      <c r="AT173" s="82"/>
      <c r="AU173" s="82"/>
      <c r="AV173" s="82"/>
      <c r="AW173" s="82"/>
      <c r="AX173" s="82"/>
      <c r="AY173" s="82"/>
      <c r="AZ173" s="82"/>
      <c r="BA173" s="82"/>
      <c r="BB173" s="82"/>
      <c r="BC173" s="82"/>
      <c r="BD173" s="82"/>
      <c r="BE173" s="82"/>
      <c r="BF173" s="82"/>
      <c r="BG173" s="82"/>
    </row>
    <row r="174" spans="1:59">
      <c r="A174" s="82"/>
      <c r="B174" s="82"/>
      <c r="C174" s="82"/>
      <c r="D174" s="82"/>
      <c r="E174" s="82"/>
      <c r="F174" s="82"/>
      <c r="G174" s="82"/>
      <c r="H174" s="82"/>
      <c r="I174" s="82"/>
      <c r="J174" s="82"/>
      <c r="K174" s="82"/>
      <c r="L174" s="82"/>
      <c r="M174" s="82"/>
      <c r="N174" s="82"/>
      <c r="O174" s="82"/>
      <c r="P174" s="82"/>
      <c r="Q174" s="82"/>
      <c r="R174" s="82"/>
      <c r="S174" s="82"/>
      <c r="T174" s="82"/>
      <c r="U174" s="82"/>
      <c r="V174" s="82"/>
      <c r="W174" s="82"/>
      <c r="X174" s="82"/>
      <c r="Y174" s="82"/>
      <c r="Z174" s="82"/>
      <c r="AA174" s="82"/>
      <c r="AB174" s="82"/>
      <c r="AC174" s="82"/>
      <c r="AD174" s="82"/>
      <c r="AE174" s="82"/>
      <c r="AF174" s="82"/>
      <c r="AG174" s="82"/>
      <c r="AH174" s="82"/>
      <c r="AI174" s="82"/>
      <c r="AJ174" s="82"/>
      <c r="AK174" s="82"/>
      <c r="AL174" s="82"/>
      <c r="AM174" s="82"/>
      <c r="AN174" s="82"/>
      <c r="AO174" s="82"/>
      <c r="AP174" s="82"/>
      <c r="AQ174" s="82"/>
      <c r="AR174" s="82"/>
      <c r="AS174" s="82"/>
      <c r="AT174" s="82"/>
      <c r="AU174" s="82"/>
      <c r="AV174" s="82"/>
      <c r="AW174" s="82"/>
      <c r="AX174" s="82"/>
      <c r="AY174" s="82"/>
      <c r="AZ174" s="82"/>
      <c r="BA174" s="82"/>
      <c r="BB174" s="82"/>
      <c r="BC174" s="82"/>
      <c r="BD174" s="82"/>
      <c r="BE174" s="82"/>
      <c r="BF174" s="82"/>
      <c r="BG174" s="82"/>
    </row>
    <row r="175" spans="1:59">
      <c r="A175" s="82"/>
      <c r="B175" s="82"/>
      <c r="C175" s="82"/>
      <c r="D175" s="82"/>
      <c r="E175" s="82"/>
      <c r="F175" s="82"/>
      <c r="G175" s="82"/>
      <c r="H175" s="82"/>
      <c r="I175" s="82"/>
      <c r="J175" s="82"/>
      <c r="K175" s="82"/>
      <c r="L175" s="82"/>
      <c r="M175" s="82"/>
      <c r="N175" s="82"/>
      <c r="O175" s="82"/>
      <c r="P175" s="82"/>
      <c r="Q175" s="82"/>
      <c r="R175" s="82"/>
      <c r="S175" s="82"/>
      <c r="T175" s="82"/>
      <c r="U175" s="82"/>
      <c r="V175" s="82"/>
      <c r="W175" s="82"/>
      <c r="X175" s="82"/>
      <c r="Y175" s="82"/>
      <c r="Z175" s="82"/>
      <c r="AA175" s="82"/>
      <c r="AB175" s="82"/>
      <c r="AC175" s="82"/>
      <c r="AD175" s="82"/>
      <c r="AE175" s="82"/>
      <c r="AF175" s="82"/>
      <c r="AG175" s="82"/>
      <c r="AH175" s="82"/>
      <c r="AI175" s="82"/>
      <c r="AJ175" s="82"/>
      <c r="AK175" s="82"/>
      <c r="AL175" s="82"/>
      <c r="AM175" s="82"/>
      <c r="AN175" s="82"/>
      <c r="AO175" s="82"/>
      <c r="AP175" s="82"/>
      <c r="AQ175" s="82"/>
      <c r="AR175" s="82"/>
      <c r="AS175" s="82"/>
      <c r="AT175" s="82"/>
      <c r="AU175" s="82"/>
      <c r="AV175" s="82"/>
      <c r="AW175" s="82"/>
      <c r="AX175" s="82"/>
      <c r="AY175" s="82"/>
      <c r="AZ175" s="82"/>
      <c r="BA175" s="82"/>
      <c r="BB175" s="82"/>
      <c r="BC175" s="82"/>
      <c r="BD175" s="82"/>
      <c r="BE175" s="82"/>
      <c r="BF175" s="82"/>
      <c r="BG175" s="82"/>
    </row>
    <row r="176" spans="1:59">
      <c r="A176" s="82"/>
      <c r="B176" s="82"/>
      <c r="C176" s="82"/>
      <c r="D176" s="82"/>
      <c r="E176" s="82"/>
      <c r="F176" s="82"/>
      <c r="G176" s="82"/>
      <c r="H176" s="82"/>
      <c r="I176" s="82"/>
      <c r="J176" s="82"/>
      <c r="K176" s="82"/>
      <c r="L176" s="82"/>
      <c r="M176" s="82"/>
      <c r="N176" s="82"/>
      <c r="O176" s="82"/>
      <c r="P176" s="82"/>
      <c r="Q176" s="82"/>
      <c r="R176" s="82"/>
      <c r="S176" s="82"/>
      <c r="T176" s="82"/>
      <c r="U176" s="82"/>
      <c r="V176" s="82"/>
      <c r="W176" s="82"/>
      <c r="X176" s="82"/>
      <c r="Y176" s="82"/>
      <c r="Z176" s="82"/>
      <c r="AA176" s="82"/>
      <c r="AB176" s="82"/>
      <c r="AC176" s="82"/>
      <c r="AD176" s="82"/>
      <c r="AE176" s="82"/>
      <c r="AF176" s="82"/>
      <c r="AG176" s="82"/>
      <c r="AH176" s="82"/>
      <c r="AI176" s="82"/>
      <c r="AJ176" s="82"/>
      <c r="AK176" s="82"/>
      <c r="AL176" s="82"/>
      <c r="AM176" s="82"/>
      <c r="AN176" s="82"/>
      <c r="AO176" s="82"/>
      <c r="AP176" s="82"/>
      <c r="AQ176" s="82"/>
      <c r="AR176" s="82"/>
      <c r="AS176" s="82"/>
      <c r="AT176" s="82"/>
      <c r="AU176" s="82"/>
      <c r="AV176" s="82"/>
      <c r="AW176" s="82"/>
      <c r="AX176" s="82"/>
      <c r="AY176" s="82"/>
      <c r="AZ176" s="82"/>
      <c r="BA176" s="82"/>
      <c r="BB176" s="82"/>
      <c r="BC176" s="82"/>
      <c r="BD176" s="82"/>
      <c r="BE176" s="82"/>
      <c r="BF176" s="82"/>
      <c r="BG176" s="82"/>
    </row>
    <row r="177" spans="1:59">
      <c r="A177" s="82"/>
      <c r="B177" s="82"/>
      <c r="C177" s="82"/>
      <c r="D177" s="82"/>
      <c r="E177" s="82"/>
      <c r="F177" s="82"/>
      <c r="G177" s="82"/>
      <c r="H177" s="82"/>
      <c r="I177" s="82"/>
      <c r="J177" s="82"/>
      <c r="K177" s="82"/>
      <c r="L177" s="82"/>
      <c r="M177" s="82"/>
      <c r="N177" s="82"/>
      <c r="O177" s="82"/>
      <c r="P177" s="82"/>
      <c r="Q177" s="82"/>
      <c r="R177" s="82"/>
      <c r="S177" s="82"/>
      <c r="T177" s="82"/>
      <c r="U177" s="82"/>
      <c r="V177" s="82"/>
      <c r="W177" s="82"/>
      <c r="X177" s="82"/>
      <c r="Y177" s="82"/>
      <c r="Z177" s="82"/>
      <c r="AA177" s="82"/>
      <c r="AB177" s="82"/>
      <c r="AC177" s="82"/>
      <c r="AD177" s="82"/>
      <c r="AE177" s="82"/>
      <c r="AF177" s="82"/>
      <c r="AG177" s="82"/>
      <c r="AH177" s="82"/>
      <c r="AI177" s="82"/>
      <c r="AJ177" s="82"/>
      <c r="AK177" s="82"/>
      <c r="AL177" s="82"/>
      <c r="AM177" s="82"/>
      <c r="AN177" s="82"/>
      <c r="AO177" s="82"/>
      <c r="AP177" s="82"/>
      <c r="AQ177" s="82"/>
      <c r="AR177" s="82"/>
      <c r="AS177" s="82"/>
      <c r="AT177" s="82"/>
      <c r="AU177" s="82"/>
      <c r="AV177" s="82"/>
      <c r="AW177" s="82"/>
      <c r="AX177" s="82"/>
      <c r="AY177" s="82"/>
      <c r="AZ177" s="82"/>
      <c r="BA177" s="82"/>
      <c r="BB177" s="82"/>
      <c r="BC177" s="82"/>
      <c r="BD177" s="82"/>
      <c r="BE177" s="82"/>
      <c r="BF177" s="82"/>
      <c r="BG177" s="82"/>
    </row>
    <row r="178" spans="1:59">
      <c r="A178" s="82"/>
      <c r="B178" s="82"/>
      <c r="C178" s="82"/>
      <c r="D178" s="82"/>
      <c r="E178" s="82"/>
      <c r="F178" s="82"/>
      <c r="G178" s="82"/>
      <c r="H178" s="82"/>
      <c r="I178" s="82"/>
      <c r="J178" s="82"/>
      <c r="K178" s="82"/>
      <c r="L178" s="82"/>
      <c r="M178" s="82"/>
      <c r="N178" s="82"/>
      <c r="O178" s="82"/>
      <c r="P178" s="82"/>
      <c r="Q178" s="82"/>
      <c r="R178" s="82"/>
      <c r="S178" s="82"/>
      <c r="T178" s="82"/>
      <c r="U178" s="82"/>
      <c r="V178" s="82"/>
      <c r="W178" s="82"/>
      <c r="X178" s="82"/>
      <c r="Y178" s="82"/>
      <c r="Z178" s="82"/>
      <c r="AA178" s="82"/>
      <c r="AB178" s="82"/>
      <c r="AC178" s="82"/>
      <c r="AD178" s="82"/>
      <c r="AE178" s="82"/>
      <c r="AF178" s="82"/>
      <c r="AG178" s="82"/>
      <c r="AH178" s="82"/>
      <c r="AI178" s="82"/>
      <c r="AJ178" s="82"/>
      <c r="AK178" s="82"/>
      <c r="AL178" s="82"/>
      <c r="AM178" s="82"/>
      <c r="AN178" s="82"/>
      <c r="AO178" s="82"/>
      <c r="AP178" s="82"/>
      <c r="AQ178" s="82"/>
      <c r="AR178" s="82"/>
      <c r="AS178" s="82"/>
      <c r="AT178" s="82"/>
      <c r="AU178" s="82"/>
      <c r="AV178" s="82"/>
      <c r="AW178" s="82"/>
      <c r="AX178" s="82"/>
      <c r="AY178" s="82"/>
      <c r="AZ178" s="82"/>
      <c r="BA178" s="82"/>
      <c r="BB178" s="82"/>
      <c r="BC178" s="82"/>
      <c r="BD178" s="82"/>
      <c r="BE178" s="82"/>
      <c r="BF178" s="82"/>
      <c r="BG178" s="82"/>
    </row>
    <row r="179" spans="1:59">
      <c r="A179" s="82"/>
      <c r="B179" s="82"/>
      <c r="C179" s="82"/>
      <c r="D179" s="82"/>
      <c r="E179" s="82"/>
      <c r="F179" s="82"/>
      <c r="G179" s="82"/>
      <c r="H179" s="82"/>
      <c r="I179" s="82"/>
      <c r="J179" s="82"/>
      <c r="K179" s="82"/>
      <c r="L179" s="82"/>
      <c r="M179" s="82"/>
      <c r="N179" s="82"/>
      <c r="O179" s="82"/>
      <c r="P179" s="82"/>
      <c r="Q179" s="82"/>
      <c r="R179" s="82"/>
      <c r="S179" s="82"/>
      <c r="T179" s="82"/>
      <c r="U179" s="82"/>
      <c r="V179" s="82"/>
      <c r="W179" s="82"/>
      <c r="X179" s="82"/>
      <c r="Y179" s="82"/>
      <c r="Z179" s="82"/>
      <c r="AA179" s="82"/>
      <c r="AB179" s="82"/>
      <c r="AC179" s="82"/>
      <c r="AD179" s="82"/>
      <c r="AE179" s="82"/>
      <c r="AF179" s="82"/>
      <c r="AG179" s="82"/>
      <c r="AH179" s="82"/>
      <c r="AI179" s="82"/>
      <c r="AJ179" s="82"/>
      <c r="AK179" s="82"/>
      <c r="AL179" s="82"/>
      <c r="AM179" s="82"/>
      <c r="AN179" s="82"/>
      <c r="AO179" s="82"/>
      <c r="AP179" s="82"/>
      <c r="AQ179" s="82"/>
      <c r="AR179" s="82"/>
      <c r="AS179" s="82"/>
      <c r="AT179" s="82"/>
      <c r="AU179" s="82"/>
      <c r="AV179" s="82"/>
      <c r="AW179" s="82"/>
      <c r="AX179" s="82"/>
      <c r="AY179" s="82"/>
      <c r="AZ179" s="82"/>
      <c r="BA179" s="82"/>
      <c r="BB179" s="82"/>
      <c r="BC179" s="82"/>
      <c r="BD179" s="82"/>
      <c r="BE179" s="82"/>
      <c r="BF179" s="82"/>
      <c r="BG179" s="82"/>
    </row>
    <row r="180" spans="1:59">
      <c r="A180" s="82"/>
      <c r="B180" s="82"/>
      <c r="C180" s="82"/>
      <c r="D180" s="82"/>
      <c r="E180" s="82"/>
      <c r="F180" s="82"/>
      <c r="G180" s="82"/>
      <c r="H180" s="82"/>
      <c r="I180" s="82"/>
      <c r="J180" s="82"/>
      <c r="K180" s="82"/>
      <c r="L180" s="82"/>
      <c r="M180" s="82"/>
      <c r="N180" s="82"/>
      <c r="O180" s="82"/>
      <c r="P180" s="82"/>
      <c r="Q180" s="82"/>
      <c r="R180" s="82"/>
      <c r="S180" s="82"/>
      <c r="T180" s="82"/>
      <c r="U180" s="82"/>
      <c r="V180" s="82"/>
      <c r="W180" s="82"/>
      <c r="X180" s="82"/>
      <c r="Y180" s="82"/>
      <c r="Z180" s="82"/>
      <c r="AA180" s="82"/>
      <c r="AB180" s="82"/>
      <c r="AC180" s="82"/>
      <c r="AD180" s="82"/>
      <c r="AE180" s="82"/>
      <c r="AF180" s="82"/>
      <c r="AG180" s="82"/>
      <c r="AH180" s="82"/>
      <c r="AI180" s="82"/>
      <c r="AJ180" s="82"/>
      <c r="AK180" s="82"/>
      <c r="AL180" s="82"/>
      <c r="AM180" s="82"/>
      <c r="AN180" s="82"/>
      <c r="AO180" s="82"/>
      <c r="AP180" s="82"/>
      <c r="AQ180" s="82"/>
      <c r="AR180" s="82"/>
      <c r="AS180" s="82"/>
      <c r="AT180" s="82"/>
      <c r="AU180" s="82"/>
      <c r="AV180" s="82"/>
      <c r="AW180" s="82"/>
      <c r="AX180" s="82"/>
      <c r="AY180" s="82"/>
      <c r="AZ180" s="82"/>
      <c r="BA180" s="82"/>
      <c r="BB180" s="82"/>
      <c r="BC180" s="82"/>
      <c r="BD180" s="82"/>
      <c r="BE180" s="82"/>
      <c r="BF180" s="82"/>
      <c r="BG180" s="82"/>
    </row>
    <row r="181" spans="1:59">
      <c r="A181" s="82"/>
      <c r="B181" s="82"/>
      <c r="C181" s="82"/>
      <c r="D181" s="82"/>
      <c r="E181" s="82"/>
      <c r="F181" s="82"/>
      <c r="G181" s="82"/>
      <c r="H181" s="82"/>
      <c r="I181" s="82"/>
      <c r="J181" s="82"/>
      <c r="K181" s="82"/>
      <c r="L181" s="82"/>
      <c r="M181" s="82"/>
      <c r="N181" s="82"/>
      <c r="O181" s="82"/>
      <c r="P181" s="82"/>
      <c r="Q181" s="82"/>
      <c r="R181" s="82"/>
      <c r="S181" s="82"/>
      <c r="T181" s="82"/>
      <c r="U181" s="82"/>
      <c r="V181" s="82"/>
      <c r="W181" s="82"/>
      <c r="X181" s="82"/>
      <c r="Y181" s="82"/>
      <c r="Z181" s="82"/>
      <c r="AA181" s="82"/>
      <c r="AB181" s="82"/>
      <c r="AC181" s="82"/>
      <c r="AD181" s="82"/>
      <c r="AE181" s="82"/>
      <c r="AF181" s="82"/>
      <c r="AG181" s="82"/>
      <c r="AH181" s="82"/>
      <c r="AI181" s="82"/>
      <c r="AJ181" s="82"/>
      <c r="AK181" s="82"/>
      <c r="AL181" s="82"/>
      <c r="AM181" s="82"/>
      <c r="AN181" s="82"/>
      <c r="AO181" s="82"/>
      <c r="AP181" s="82"/>
      <c r="AQ181" s="82"/>
      <c r="AR181" s="82"/>
      <c r="AS181" s="82"/>
      <c r="AT181" s="82"/>
      <c r="AU181" s="82"/>
      <c r="AV181" s="82"/>
      <c r="AW181" s="82"/>
      <c r="AX181" s="82"/>
      <c r="AY181" s="82"/>
      <c r="AZ181" s="82"/>
      <c r="BA181" s="82"/>
      <c r="BB181" s="82"/>
      <c r="BC181" s="82"/>
      <c r="BD181" s="82"/>
      <c r="BE181" s="82"/>
      <c r="BF181" s="82"/>
      <c r="BG181" s="82"/>
    </row>
    <row r="182" spans="1:59">
      <c r="A182" s="82"/>
      <c r="B182" s="82"/>
      <c r="C182" s="82"/>
      <c r="D182" s="82"/>
      <c r="E182" s="82"/>
      <c r="F182" s="82"/>
      <c r="G182" s="82"/>
      <c r="H182" s="82"/>
      <c r="I182" s="82"/>
      <c r="J182" s="82"/>
      <c r="K182" s="82"/>
      <c r="L182" s="82"/>
      <c r="M182" s="82"/>
      <c r="N182" s="82"/>
      <c r="O182" s="82"/>
      <c r="P182" s="82"/>
      <c r="Q182" s="82"/>
      <c r="R182" s="82"/>
      <c r="S182" s="82"/>
      <c r="T182" s="82"/>
      <c r="U182" s="82"/>
      <c r="V182" s="82"/>
      <c r="W182" s="82"/>
      <c r="X182" s="82"/>
      <c r="Y182" s="82"/>
      <c r="Z182" s="82"/>
      <c r="AA182" s="82"/>
      <c r="AB182" s="82"/>
      <c r="AC182" s="82"/>
      <c r="AD182" s="82"/>
      <c r="AE182" s="82"/>
      <c r="AF182" s="82"/>
      <c r="AG182" s="82"/>
      <c r="AH182" s="82"/>
      <c r="AI182" s="82"/>
      <c r="AJ182" s="82"/>
      <c r="AK182" s="82"/>
      <c r="AL182" s="82"/>
      <c r="AM182" s="82"/>
      <c r="AN182" s="82"/>
      <c r="AO182" s="82"/>
      <c r="AP182" s="82"/>
      <c r="AQ182" s="82"/>
      <c r="AR182" s="82"/>
      <c r="AS182" s="82"/>
      <c r="AT182" s="82"/>
      <c r="AU182" s="82"/>
      <c r="AV182" s="82"/>
      <c r="AW182" s="82"/>
      <c r="AX182" s="82"/>
      <c r="AY182" s="82"/>
      <c r="AZ182" s="82"/>
      <c r="BA182" s="82"/>
      <c r="BB182" s="82"/>
      <c r="BC182" s="82"/>
      <c r="BD182" s="82"/>
      <c r="BE182" s="82"/>
      <c r="BF182" s="82"/>
      <c r="BG182" s="82"/>
    </row>
    <row r="183" spans="1:59">
      <c r="A183" s="82"/>
      <c r="B183" s="82"/>
      <c r="C183" s="82"/>
      <c r="D183" s="82"/>
      <c r="E183" s="82"/>
      <c r="F183" s="82"/>
      <c r="G183" s="82"/>
      <c r="H183" s="82"/>
      <c r="I183" s="82"/>
      <c r="J183" s="82"/>
      <c r="K183" s="82"/>
      <c r="L183" s="82"/>
      <c r="M183" s="82"/>
      <c r="N183" s="82"/>
      <c r="O183" s="82"/>
      <c r="P183" s="82"/>
      <c r="Q183" s="82"/>
      <c r="R183" s="82"/>
      <c r="S183" s="82"/>
      <c r="T183" s="82"/>
      <c r="U183" s="82"/>
      <c r="V183" s="82"/>
      <c r="W183" s="82"/>
      <c r="X183" s="82"/>
      <c r="Y183" s="82"/>
      <c r="Z183" s="82"/>
      <c r="AA183" s="82"/>
      <c r="AB183" s="82"/>
      <c r="AC183" s="82"/>
      <c r="AD183" s="82"/>
      <c r="AE183" s="82"/>
      <c r="AF183" s="82"/>
      <c r="AG183" s="82"/>
      <c r="AH183" s="82"/>
      <c r="AI183" s="82"/>
      <c r="AJ183" s="82"/>
      <c r="AK183" s="82"/>
      <c r="AL183" s="82"/>
      <c r="AM183" s="82"/>
      <c r="AN183" s="82"/>
      <c r="AO183" s="82"/>
      <c r="AP183" s="82"/>
      <c r="AQ183" s="82"/>
      <c r="AR183" s="82"/>
      <c r="AS183" s="82"/>
      <c r="AT183" s="82"/>
      <c r="AU183" s="82"/>
      <c r="AV183" s="82"/>
      <c r="AW183" s="82"/>
      <c r="AX183" s="82"/>
      <c r="AY183" s="82"/>
      <c r="AZ183" s="82"/>
      <c r="BA183" s="82"/>
      <c r="BB183" s="82"/>
      <c r="BC183" s="82"/>
      <c r="BD183" s="82"/>
      <c r="BE183" s="82"/>
      <c r="BF183" s="82"/>
      <c r="BG183" s="82"/>
    </row>
    <row r="184" spans="1:59">
      <c r="A184" s="82"/>
      <c r="B184" s="82"/>
      <c r="C184" s="82"/>
      <c r="D184" s="82"/>
      <c r="E184" s="82"/>
      <c r="F184" s="82"/>
      <c r="G184" s="82"/>
      <c r="H184" s="82"/>
      <c r="I184" s="82"/>
      <c r="J184" s="82"/>
      <c r="K184" s="82"/>
      <c r="L184" s="82"/>
      <c r="M184" s="82"/>
      <c r="N184" s="82"/>
      <c r="O184" s="82"/>
      <c r="P184" s="82"/>
      <c r="Q184" s="82"/>
      <c r="R184" s="82"/>
      <c r="S184" s="82"/>
      <c r="T184" s="82"/>
      <c r="U184" s="82"/>
      <c r="V184" s="82"/>
      <c r="W184" s="82"/>
      <c r="X184" s="82"/>
      <c r="Y184" s="82"/>
      <c r="Z184" s="82"/>
      <c r="AA184" s="82"/>
      <c r="AB184" s="82"/>
      <c r="AC184" s="82"/>
      <c r="AD184" s="82"/>
      <c r="AE184" s="82"/>
      <c r="AF184" s="82"/>
      <c r="AG184" s="82"/>
      <c r="AH184" s="82"/>
      <c r="AI184" s="82"/>
      <c r="AJ184" s="82"/>
      <c r="AK184" s="82"/>
      <c r="AL184" s="82"/>
      <c r="AM184" s="82"/>
      <c r="AN184" s="82"/>
      <c r="AO184" s="82"/>
      <c r="AP184" s="82"/>
      <c r="AQ184" s="82"/>
      <c r="AR184" s="82"/>
      <c r="AS184" s="82"/>
      <c r="AT184" s="82"/>
      <c r="AU184" s="82"/>
      <c r="AV184" s="82"/>
      <c r="AW184" s="82"/>
      <c r="AX184" s="82"/>
      <c r="AY184" s="82"/>
      <c r="AZ184" s="82"/>
      <c r="BA184" s="82"/>
      <c r="BB184" s="82"/>
      <c r="BC184" s="82"/>
      <c r="BD184" s="82"/>
      <c r="BE184" s="82"/>
      <c r="BF184" s="82"/>
      <c r="BG184" s="82"/>
    </row>
    <row r="185" spans="1:59">
      <c r="A185" s="82"/>
      <c r="B185" s="82"/>
      <c r="C185" s="82"/>
      <c r="D185" s="82"/>
      <c r="E185" s="82"/>
      <c r="F185" s="82"/>
      <c r="G185" s="82"/>
      <c r="H185" s="82"/>
      <c r="I185" s="82"/>
      <c r="J185" s="82"/>
      <c r="K185" s="82"/>
      <c r="L185" s="82"/>
      <c r="M185" s="82"/>
      <c r="N185" s="82"/>
      <c r="O185" s="82"/>
      <c r="P185" s="82"/>
      <c r="Q185" s="82"/>
      <c r="R185" s="82"/>
      <c r="S185" s="82"/>
      <c r="T185" s="82"/>
      <c r="U185" s="82"/>
      <c r="V185" s="82"/>
      <c r="W185" s="82"/>
      <c r="X185" s="82"/>
      <c r="Y185" s="82"/>
      <c r="Z185" s="82"/>
      <c r="AA185" s="82"/>
      <c r="AB185" s="82"/>
      <c r="AC185" s="82"/>
      <c r="AD185" s="82"/>
      <c r="AE185" s="82"/>
      <c r="AF185" s="82"/>
      <c r="AG185" s="82"/>
      <c r="AH185" s="82"/>
      <c r="AI185" s="82"/>
      <c r="AJ185" s="82"/>
      <c r="AK185" s="82"/>
      <c r="AL185" s="82"/>
      <c r="AM185" s="82"/>
      <c r="AN185" s="82"/>
      <c r="AO185" s="82"/>
      <c r="AP185" s="82"/>
      <c r="AQ185" s="82"/>
      <c r="AR185" s="82"/>
      <c r="AS185" s="82"/>
      <c r="AT185" s="82"/>
      <c r="AU185" s="82"/>
      <c r="AV185" s="82"/>
      <c r="AW185" s="82"/>
      <c r="AX185" s="82"/>
      <c r="AY185" s="82"/>
      <c r="AZ185" s="82"/>
      <c r="BA185" s="82"/>
      <c r="BB185" s="82"/>
      <c r="BC185" s="82"/>
      <c r="BD185" s="82"/>
      <c r="BE185" s="82"/>
      <c r="BF185" s="82"/>
      <c r="BG185" s="82"/>
    </row>
    <row r="186" spans="1:59">
      <c r="A186" s="82"/>
      <c r="B186" s="82"/>
      <c r="C186" s="82"/>
      <c r="D186" s="82"/>
      <c r="E186" s="82"/>
      <c r="F186" s="82"/>
      <c r="G186" s="82"/>
      <c r="H186" s="82"/>
      <c r="I186" s="82"/>
      <c r="J186" s="82"/>
      <c r="K186" s="82"/>
      <c r="L186" s="82"/>
      <c r="M186" s="82"/>
      <c r="N186" s="82"/>
      <c r="O186" s="82"/>
      <c r="P186" s="82"/>
      <c r="Q186" s="82"/>
      <c r="R186" s="82"/>
      <c r="S186" s="82"/>
      <c r="T186" s="82"/>
      <c r="U186" s="82"/>
      <c r="V186" s="82"/>
      <c r="W186" s="82"/>
      <c r="X186" s="82"/>
      <c r="Y186" s="82"/>
      <c r="Z186" s="82"/>
      <c r="AA186" s="82"/>
      <c r="AB186" s="82"/>
      <c r="AC186" s="82"/>
      <c r="AD186" s="82"/>
      <c r="AE186" s="82"/>
      <c r="AF186" s="82"/>
      <c r="AG186" s="82"/>
      <c r="AH186" s="82"/>
      <c r="AI186" s="82"/>
      <c r="AJ186" s="82"/>
      <c r="AK186" s="82"/>
      <c r="AL186" s="82"/>
      <c r="AM186" s="82"/>
      <c r="AN186" s="82"/>
      <c r="AO186" s="82"/>
      <c r="AP186" s="82"/>
      <c r="AQ186" s="82"/>
      <c r="AR186" s="82"/>
      <c r="AS186" s="82"/>
      <c r="AT186" s="82"/>
      <c r="AU186" s="82"/>
      <c r="AV186" s="82"/>
      <c r="AW186" s="82"/>
      <c r="AX186" s="82"/>
      <c r="AY186" s="82"/>
      <c r="AZ186" s="82"/>
      <c r="BA186" s="82"/>
      <c r="BB186" s="82"/>
      <c r="BC186" s="82"/>
      <c r="BD186" s="82"/>
      <c r="BE186" s="82"/>
      <c r="BF186" s="82"/>
      <c r="BG186" s="82"/>
    </row>
  </sheetData>
  <phoneticPr fontId="0" type="noConversion"/>
  <pageMargins left="0.5" right="0.5" top="0.5" bottom="0.5" header="0.5" footer="0.5"/>
  <pageSetup scale="66" fitToHeight="2" orientation="portrait"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8"/>
  <dimension ref="A1:Z135"/>
  <sheetViews>
    <sheetView defaultGridColor="0" topLeftCell="A40" colorId="22" zoomScale="70" zoomScaleNormal="70" workbookViewId="0">
      <selection activeCell="L42" sqref="L42:N50"/>
    </sheetView>
  </sheetViews>
  <sheetFormatPr defaultColWidth="9.6640625" defaultRowHeight="15"/>
  <cols>
    <col min="1" max="1" width="4.6640625" style="234" customWidth="1"/>
    <col min="2" max="2" width="2.6640625" style="234" customWidth="1"/>
    <col min="3" max="3" width="32.6640625" style="234" customWidth="1"/>
    <col min="4" max="4" width="22" style="234" customWidth="1"/>
    <col min="5" max="5" width="17.6640625" style="234" customWidth="1"/>
    <col min="6" max="7" width="17.33203125" style="234" bestFit="1" customWidth="1"/>
    <col min="8" max="11" width="9.6640625" style="234"/>
    <col min="12" max="13" width="12.44140625" style="234" bestFit="1" customWidth="1"/>
    <col min="14" max="16384" width="9.6640625" style="234"/>
  </cols>
  <sheetData>
    <row r="1" spans="1:10">
      <c r="A1" s="996" t="s">
        <v>394</v>
      </c>
      <c r="B1" s="997"/>
      <c r="C1" s="997"/>
      <c r="D1" s="1716" t="s">
        <v>1640</v>
      </c>
      <c r="E1" s="1914" t="s">
        <v>1641</v>
      </c>
      <c r="F1" s="1914" t="s">
        <v>397</v>
      </c>
      <c r="G1" s="998"/>
      <c r="H1" s="255"/>
      <c r="I1" s="255"/>
      <c r="J1" s="255"/>
    </row>
    <row r="2" spans="1:10">
      <c r="A2" s="925" t="s">
        <v>4729</v>
      </c>
      <c r="B2" s="255"/>
      <c r="C2" s="255"/>
      <c r="D2" s="1718" t="s">
        <v>4520</v>
      </c>
      <c r="E2" s="1743" t="s">
        <v>3472</v>
      </c>
      <c r="F2" s="1743"/>
      <c r="G2" s="1001"/>
      <c r="H2" s="255"/>
      <c r="I2" s="255"/>
      <c r="J2" s="255"/>
    </row>
    <row r="3" spans="1:10" ht="15" customHeight="1">
      <c r="A3" s="973"/>
      <c r="B3" s="974"/>
      <c r="C3" s="974"/>
      <c r="D3" s="1745" t="s">
        <v>1642</v>
      </c>
      <c r="E3" s="1967" t="s">
        <v>4855</v>
      </c>
      <c r="F3" s="1967" t="s">
        <v>4567</v>
      </c>
      <c r="G3" s="1915"/>
      <c r="H3" s="255"/>
      <c r="I3" s="255"/>
      <c r="J3" s="255"/>
    </row>
    <row r="4" spans="1:10" ht="15" customHeight="1">
      <c r="A4" s="1720" t="s">
        <v>1643</v>
      </c>
      <c r="B4" s="1721"/>
      <c r="C4" s="1721"/>
      <c r="D4" s="1721"/>
      <c r="E4" s="1721"/>
      <c r="F4" s="1721"/>
      <c r="G4" s="1722"/>
      <c r="H4" s="255"/>
      <c r="I4" s="255"/>
      <c r="J4" s="255"/>
    </row>
    <row r="5" spans="1:10">
      <c r="A5" s="310"/>
      <c r="B5" s="255"/>
      <c r="C5" s="255"/>
      <c r="D5" s="255"/>
      <c r="E5" s="255"/>
      <c r="F5" s="255"/>
      <c r="G5" s="1001"/>
      <c r="H5" s="255"/>
      <c r="I5" s="255"/>
      <c r="J5" s="255"/>
    </row>
    <row r="6" spans="1:10">
      <c r="A6" s="3353" t="s">
        <v>127</v>
      </c>
      <c r="B6" s="3354"/>
      <c r="C6" s="3354"/>
      <c r="D6" s="3354"/>
      <c r="E6" s="3354"/>
      <c r="F6" s="3354"/>
      <c r="G6" s="1001"/>
      <c r="H6" s="255"/>
      <c r="I6" s="255"/>
      <c r="J6" s="255"/>
    </row>
    <row r="7" spans="1:10">
      <c r="A7" s="3353" t="s">
        <v>128</v>
      </c>
      <c r="B7" s="3354"/>
      <c r="C7" s="3354"/>
      <c r="D7" s="3354"/>
      <c r="E7" s="3354"/>
      <c r="F7" s="3354"/>
      <c r="G7" s="3355"/>
      <c r="H7" s="255"/>
      <c r="I7" s="255"/>
      <c r="J7" s="255"/>
    </row>
    <row r="8" spans="1:10">
      <c r="A8" s="3353" t="s">
        <v>129</v>
      </c>
      <c r="B8" s="3354"/>
      <c r="C8" s="3354"/>
      <c r="D8" s="3354"/>
      <c r="E8" s="3354"/>
      <c r="F8" s="3354"/>
      <c r="G8" s="3355"/>
      <c r="H8" s="255"/>
      <c r="I8" s="255"/>
      <c r="J8" s="255"/>
    </row>
    <row r="9" spans="1:10">
      <c r="A9" s="3353" t="s">
        <v>130</v>
      </c>
      <c r="B9" s="3354"/>
      <c r="C9" s="3354"/>
      <c r="D9" s="3354"/>
      <c r="E9" s="3354"/>
      <c r="F9" s="3354"/>
      <c r="G9" s="3355"/>
      <c r="H9" s="255"/>
      <c r="I9" s="255"/>
      <c r="J9" s="255"/>
    </row>
    <row r="10" spans="1:10">
      <c r="A10" s="310"/>
      <c r="B10" s="255"/>
      <c r="C10" s="255"/>
      <c r="D10" s="255"/>
      <c r="E10" s="255"/>
      <c r="F10" s="255"/>
      <c r="G10" s="1001"/>
      <c r="H10" s="255"/>
      <c r="I10" s="255"/>
      <c r="J10" s="255"/>
    </row>
    <row r="11" spans="1:10">
      <c r="A11" s="3353" t="s">
        <v>131</v>
      </c>
      <c r="B11" s="3354"/>
      <c r="C11" s="3354"/>
      <c r="D11" s="3354"/>
      <c r="E11" s="3354"/>
      <c r="F11" s="3354"/>
      <c r="G11" s="3355"/>
      <c r="H11" s="255"/>
      <c r="I11" s="255"/>
      <c r="J11" s="255"/>
    </row>
    <row r="12" spans="1:10">
      <c r="A12" s="310"/>
      <c r="B12" s="255"/>
      <c r="C12" s="255"/>
      <c r="D12" s="255"/>
      <c r="E12" s="255"/>
      <c r="F12" s="255"/>
      <c r="G12" s="1001"/>
      <c r="H12" s="255"/>
      <c r="I12" s="255"/>
      <c r="J12" s="255"/>
    </row>
    <row r="13" spans="1:10">
      <c r="A13" s="3353" t="s">
        <v>132</v>
      </c>
      <c r="B13" s="3354"/>
      <c r="C13" s="3354"/>
      <c r="D13" s="3354"/>
      <c r="E13" s="3354"/>
      <c r="F13" s="3354"/>
      <c r="G13" s="3355"/>
      <c r="H13" s="255"/>
      <c r="I13" s="255"/>
      <c r="J13" s="255"/>
    </row>
    <row r="14" spans="1:10">
      <c r="A14" s="3353" t="s">
        <v>1674</v>
      </c>
      <c r="B14" s="3354"/>
      <c r="C14" s="3354"/>
      <c r="D14" s="3354"/>
      <c r="E14" s="3354"/>
      <c r="F14" s="3354"/>
      <c r="G14" s="3355"/>
      <c r="H14" s="255"/>
      <c r="I14" s="255"/>
      <c r="J14" s="255"/>
    </row>
    <row r="15" spans="1:10">
      <c r="A15" s="973"/>
      <c r="B15" s="974"/>
      <c r="C15" s="974"/>
      <c r="D15" s="974"/>
      <c r="E15" s="974"/>
      <c r="F15" s="974"/>
      <c r="G15" s="1915"/>
      <c r="H15" s="255"/>
      <c r="I15" s="255"/>
      <c r="J15" s="255"/>
    </row>
    <row r="16" spans="1:10">
      <c r="A16" s="310"/>
      <c r="B16" s="355"/>
      <c r="C16" s="255"/>
      <c r="D16" s="255"/>
      <c r="E16" s="231" t="s">
        <v>3624</v>
      </c>
      <c r="F16" s="231" t="s">
        <v>1675</v>
      </c>
      <c r="G16" s="984" t="s">
        <v>3624</v>
      </c>
      <c r="H16" s="255"/>
      <c r="I16" s="255"/>
      <c r="J16" s="255"/>
    </row>
    <row r="17" spans="1:26">
      <c r="A17" s="310" t="s">
        <v>290</v>
      </c>
      <c r="B17" s="355"/>
      <c r="C17" s="983" t="s">
        <v>2710</v>
      </c>
      <c r="D17" s="983"/>
      <c r="E17" s="231" t="s">
        <v>3676</v>
      </c>
      <c r="F17" s="231" t="s">
        <v>1676</v>
      </c>
      <c r="G17" s="984" t="s">
        <v>2589</v>
      </c>
      <c r="H17" s="255"/>
      <c r="I17" s="255"/>
      <c r="J17" s="255"/>
    </row>
    <row r="18" spans="1:26">
      <c r="A18" s="973" t="s">
        <v>293</v>
      </c>
      <c r="B18" s="975"/>
      <c r="C18" s="978" t="s">
        <v>1860</v>
      </c>
      <c r="D18" s="978"/>
      <c r="E18" s="1732" t="s">
        <v>1861</v>
      </c>
      <c r="F18" s="1732" t="s">
        <v>1862</v>
      </c>
      <c r="G18" s="986" t="s">
        <v>1863</v>
      </c>
      <c r="H18" s="255"/>
      <c r="I18" s="255"/>
      <c r="J18" s="255"/>
    </row>
    <row r="19" spans="1:26" ht="16.350000000000001" customHeight="1">
      <c r="A19" s="310">
        <v>1</v>
      </c>
      <c r="B19" s="355"/>
      <c r="C19" s="2905"/>
      <c r="D19" s="2905"/>
      <c r="E19" s="2906"/>
      <c r="F19" s="2906"/>
      <c r="G19" s="2907"/>
      <c r="H19" s="255"/>
      <c r="I19" s="255"/>
      <c r="J19" s="255"/>
      <c r="K19" s="255"/>
      <c r="L19" s="255"/>
      <c r="M19" s="255"/>
      <c r="N19" s="255"/>
      <c r="O19" s="255"/>
      <c r="P19" s="255"/>
      <c r="Q19" s="255"/>
      <c r="R19" s="255"/>
      <c r="S19" s="255"/>
      <c r="T19" s="255"/>
      <c r="U19" s="255"/>
      <c r="V19" s="255"/>
      <c r="W19" s="255"/>
      <c r="X19" s="255"/>
      <c r="Y19" s="255"/>
      <c r="Z19" s="255"/>
    </row>
    <row r="20" spans="1:26" ht="16.350000000000001" customHeight="1">
      <c r="A20" s="310">
        <v>2</v>
      </c>
      <c r="B20" s="355"/>
      <c r="C20" s="2905" t="s">
        <v>0</v>
      </c>
      <c r="D20" s="2905"/>
      <c r="E20" s="2908"/>
      <c r="F20" s="2908"/>
      <c r="G20" s="2909"/>
      <c r="H20" s="255"/>
      <c r="I20" s="255"/>
      <c r="J20" s="255"/>
      <c r="K20" s="255"/>
      <c r="L20" s="255"/>
      <c r="M20" s="255"/>
      <c r="N20" s="255"/>
      <c r="O20" s="255"/>
      <c r="P20" s="255"/>
      <c r="Q20" s="255"/>
      <c r="R20" s="255"/>
      <c r="S20" s="255"/>
      <c r="T20" s="255"/>
      <c r="U20" s="255"/>
      <c r="V20" s="255"/>
      <c r="W20" s="255"/>
      <c r="X20" s="255"/>
      <c r="Y20" s="255"/>
      <c r="Z20" s="255"/>
    </row>
    <row r="21" spans="1:26" ht="16.350000000000001" customHeight="1">
      <c r="A21" s="310">
        <v>3</v>
      </c>
      <c r="B21" s="355"/>
      <c r="C21" s="2905" t="s">
        <v>1</v>
      </c>
      <c r="D21" s="2905"/>
      <c r="E21" s="2908">
        <v>74227.31</v>
      </c>
      <c r="F21" s="2908"/>
      <c r="G21" s="2909">
        <v>74227.31</v>
      </c>
      <c r="H21" s="255"/>
      <c r="I21" s="255"/>
      <c r="J21" s="255"/>
      <c r="K21" s="255"/>
      <c r="L21" s="255"/>
      <c r="M21" s="255"/>
      <c r="N21" s="255"/>
      <c r="O21" s="255"/>
      <c r="P21" s="255"/>
      <c r="Q21" s="255"/>
      <c r="R21" s="255"/>
      <c r="S21" s="255"/>
      <c r="T21" s="255"/>
      <c r="U21" s="255"/>
      <c r="V21" s="255"/>
      <c r="W21" s="255"/>
      <c r="X21" s="255"/>
      <c r="Y21" s="255"/>
      <c r="Z21" s="255"/>
    </row>
    <row r="22" spans="1:26" ht="16.350000000000001" customHeight="1">
      <c r="A22" s="310">
        <v>4</v>
      </c>
      <c r="B22" s="355"/>
      <c r="C22" s="2905"/>
      <c r="D22" s="2905"/>
      <c r="E22" s="2908"/>
      <c r="F22" s="2908"/>
      <c r="G22" s="2909"/>
      <c r="H22" s="255"/>
      <c r="I22" s="255"/>
      <c r="J22" s="255"/>
      <c r="K22" s="255"/>
      <c r="L22" s="255"/>
      <c r="M22" s="255"/>
      <c r="N22" s="255"/>
      <c r="O22" s="255"/>
      <c r="P22" s="255"/>
      <c r="Q22" s="255"/>
      <c r="R22" s="255"/>
      <c r="S22" s="255"/>
      <c r="T22" s="255"/>
      <c r="U22" s="255"/>
      <c r="V22" s="255"/>
      <c r="W22" s="255"/>
      <c r="X22" s="255"/>
      <c r="Y22" s="255"/>
      <c r="Z22" s="255"/>
    </row>
    <row r="23" spans="1:26" ht="16.350000000000001" customHeight="1">
      <c r="A23" s="310">
        <v>5</v>
      </c>
      <c r="B23" s="355"/>
      <c r="C23" s="2905" t="s">
        <v>2</v>
      </c>
      <c r="D23" s="2905"/>
      <c r="E23" s="2908"/>
      <c r="F23" s="2908"/>
      <c r="G23" s="2909"/>
      <c r="H23" s="255"/>
      <c r="I23" s="255"/>
      <c r="J23" s="255"/>
      <c r="K23" s="255"/>
      <c r="L23" s="255"/>
      <c r="M23" s="255"/>
      <c r="N23" s="255"/>
      <c r="O23" s="255"/>
      <c r="P23" s="255"/>
      <c r="Q23" s="255"/>
      <c r="R23" s="255"/>
      <c r="S23" s="255"/>
      <c r="T23" s="255"/>
      <c r="U23" s="255"/>
      <c r="V23" s="255"/>
      <c r="W23" s="255"/>
      <c r="X23" s="255"/>
      <c r="Y23" s="255"/>
      <c r="Z23" s="255"/>
    </row>
    <row r="24" spans="1:26" ht="16.350000000000001" customHeight="1">
      <c r="A24" s="310">
        <v>6</v>
      </c>
      <c r="B24" s="355"/>
      <c r="C24" s="2905" t="s">
        <v>3</v>
      </c>
      <c r="D24" s="2905"/>
      <c r="E24" s="2908"/>
      <c r="F24" s="2908"/>
      <c r="G24" s="2909"/>
      <c r="H24" s="255"/>
      <c r="I24" s="255"/>
      <c r="J24" s="255"/>
      <c r="K24" s="255"/>
      <c r="L24" s="255"/>
      <c r="M24" s="255"/>
      <c r="N24" s="255"/>
      <c r="O24" s="255"/>
      <c r="P24" s="255"/>
      <c r="Q24" s="255"/>
      <c r="R24" s="255"/>
      <c r="S24" s="255"/>
      <c r="T24" s="255"/>
      <c r="U24" s="255"/>
      <c r="V24" s="255"/>
      <c r="W24" s="255"/>
      <c r="X24" s="255"/>
      <c r="Y24" s="255"/>
      <c r="Z24" s="255"/>
    </row>
    <row r="25" spans="1:26" ht="16.350000000000001" customHeight="1">
      <c r="A25" s="310">
        <v>7</v>
      </c>
      <c r="B25" s="355"/>
      <c r="C25" s="2905" t="s">
        <v>4</v>
      </c>
      <c r="D25" s="2905"/>
      <c r="E25" s="2908">
        <v>1</v>
      </c>
      <c r="F25" s="2908"/>
      <c r="G25" s="2909">
        <v>1</v>
      </c>
      <c r="H25" s="255"/>
      <c r="I25" s="255"/>
      <c r="J25" s="255"/>
      <c r="K25" s="255"/>
      <c r="L25" s="255"/>
      <c r="M25" s="255"/>
      <c r="N25" s="255"/>
      <c r="O25" s="255"/>
      <c r="P25" s="255"/>
      <c r="Q25" s="255"/>
      <c r="R25" s="255"/>
      <c r="S25" s="255"/>
      <c r="T25" s="255"/>
      <c r="U25" s="255"/>
      <c r="V25" s="255"/>
      <c r="W25" s="255"/>
      <c r="X25" s="255"/>
      <c r="Y25" s="255"/>
      <c r="Z25" s="255"/>
    </row>
    <row r="26" spans="1:26" ht="16.350000000000001" customHeight="1">
      <c r="A26" s="310">
        <v>8</v>
      </c>
      <c r="B26" s="355"/>
      <c r="C26" s="2905"/>
      <c r="D26" s="2905"/>
      <c r="E26" s="2908"/>
      <c r="F26" s="2908"/>
      <c r="G26" s="2909"/>
      <c r="H26" s="255"/>
      <c r="I26" s="255"/>
      <c r="J26" s="255"/>
      <c r="K26" s="255"/>
      <c r="L26" s="255"/>
      <c r="M26" s="255"/>
      <c r="N26" s="255"/>
      <c r="O26" s="255"/>
      <c r="P26" s="255"/>
      <c r="Q26" s="255"/>
      <c r="R26" s="255"/>
      <c r="S26" s="255"/>
      <c r="T26" s="255"/>
      <c r="U26" s="255"/>
      <c r="V26" s="255"/>
      <c r="W26" s="255"/>
      <c r="X26" s="255"/>
      <c r="Y26" s="255"/>
      <c r="Z26" s="255"/>
    </row>
    <row r="27" spans="1:26" ht="16.350000000000001" customHeight="1">
      <c r="A27" s="310">
        <v>9</v>
      </c>
      <c r="B27" s="355"/>
      <c r="C27" s="2905" t="s">
        <v>5</v>
      </c>
      <c r="D27" s="2905"/>
      <c r="E27" s="2908"/>
      <c r="F27" s="2908"/>
      <c r="G27" s="2909"/>
      <c r="H27" s="255"/>
      <c r="I27" s="255"/>
      <c r="J27" s="255"/>
      <c r="K27" s="255"/>
      <c r="L27" s="255"/>
      <c r="M27" s="255"/>
      <c r="N27" s="255"/>
      <c r="O27" s="255"/>
      <c r="P27" s="255"/>
      <c r="Q27" s="255"/>
      <c r="R27" s="255"/>
      <c r="S27" s="255"/>
      <c r="T27" s="255"/>
      <c r="U27" s="255"/>
      <c r="V27" s="255"/>
      <c r="W27" s="255"/>
      <c r="X27" s="255"/>
      <c r="Y27" s="255"/>
      <c r="Z27" s="255"/>
    </row>
    <row r="28" spans="1:26" ht="16.350000000000001" customHeight="1">
      <c r="A28" s="310">
        <v>10</v>
      </c>
      <c r="B28" s="355"/>
      <c r="C28" s="2905" t="s">
        <v>6</v>
      </c>
      <c r="D28" s="2905"/>
      <c r="E28" s="2908">
        <v>124475.12</v>
      </c>
      <c r="F28" s="2908"/>
      <c r="G28" s="2909">
        <v>124475.12</v>
      </c>
      <c r="H28" s="255"/>
      <c r="I28" s="255"/>
      <c r="J28" s="255"/>
      <c r="K28" s="255"/>
      <c r="L28" s="255"/>
      <c r="M28" s="255"/>
      <c r="N28" s="255"/>
      <c r="O28" s="255"/>
      <c r="P28" s="255"/>
      <c r="Q28" s="255"/>
      <c r="R28" s="255"/>
      <c r="S28" s="255"/>
      <c r="T28" s="255"/>
      <c r="U28" s="255"/>
      <c r="V28" s="255"/>
      <c r="W28" s="255"/>
      <c r="X28" s="255"/>
      <c r="Y28" s="255"/>
      <c r="Z28" s="255"/>
    </row>
    <row r="29" spans="1:26" ht="16.350000000000001" customHeight="1">
      <c r="A29" s="310">
        <v>11</v>
      </c>
      <c r="B29" s="355"/>
      <c r="C29" s="2905"/>
      <c r="D29" s="2905"/>
      <c r="E29" s="2908"/>
      <c r="F29" s="2908"/>
      <c r="G29" s="2909"/>
      <c r="H29" s="255"/>
      <c r="I29" s="255"/>
      <c r="J29" s="255"/>
      <c r="K29" s="255"/>
      <c r="L29" s="255"/>
      <c r="M29" s="255"/>
      <c r="N29" s="255"/>
      <c r="O29" s="255"/>
      <c r="P29" s="255"/>
      <c r="Q29" s="255"/>
      <c r="R29" s="255"/>
      <c r="S29" s="255"/>
      <c r="T29" s="255"/>
      <c r="U29" s="255"/>
      <c r="V29" s="255"/>
      <c r="W29" s="255"/>
      <c r="X29" s="255"/>
      <c r="Y29" s="255"/>
      <c r="Z29" s="255"/>
    </row>
    <row r="30" spans="1:26" ht="16.350000000000001" customHeight="1">
      <c r="A30" s="310">
        <v>12</v>
      </c>
      <c r="B30" s="355"/>
      <c r="C30" s="2905" t="s">
        <v>7</v>
      </c>
      <c r="D30" s="2905"/>
      <c r="E30" s="2908"/>
      <c r="F30" s="2908"/>
      <c r="G30" s="2909"/>
      <c r="H30" s="255"/>
      <c r="I30" s="255"/>
      <c r="J30" s="255"/>
      <c r="K30" s="255"/>
      <c r="L30" s="255"/>
      <c r="M30" s="255"/>
      <c r="N30" s="255"/>
      <c r="O30" s="255"/>
      <c r="P30" s="255"/>
      <c r="Q30" s="255"/>
      <c r="R30" s="255"/>
      <c r="S30" s="255"/>
      <c r="T30" s="255"/>
      <c r="U30" s="255"/>
      <c r="V30" s="255"/>
      <c r="W30" s="255"/>
      <c r="X30" s="255"/>
      <c r="Y30" s="255"/>
      <c r="Z30" s="255"/>
    </row>
    <row r="31" spans="1:26" ht="16.350000000000001" customHeight="1">
      <c r="A31" s="310">
        <v>13</v>
      </c>
      <c r="B31" s="355"/>
      <c r="C31" s="2905" t="s">
        <v>8</v>
      </c>
      <c r="D31" s="2905"/>
      <c r="E31" s="2908"/>
      <c r="F31" s="2908"/>
      <c r="G31" s="2909"/>
      <c r="H31" s="255"/>
      <c r="I31" s="255"/>
      <c r="J31" s="255"/>
      <c r="K31" s="255"/>
      <c r="L31" s="255"/>
      <c r="M31" s="255"/>
      <c r="N31" s="255"/>
      <c r="O31" s="255"/>
      <c r="P31" s="255"/>
      <c r="Q31" s="255"/>
      <c r="R31" s="255"/>
      <c r="S31" s="255"/>
      <c r="T31" s="255"/>
      <c r="U31" s="255"/>
      <c r="V31" s="255"/>
      <c r="W31" s="255"/>
      <c r="X31" s="255"/>
      <c r="Y31" s="255"/>
      <c r="Z31" s="255"/>
    </row>
    <row r="32" spans="1:26" ht="16.350000000000001" customHeight="1">
      <c r="A32" s="310">
        <v>14</v>
      </c>
      <c r="B32" s="355"/>
      <c r="C32" s="2905" t="s">
        <v>9</v>
      </c>
      <c r="D32" s="2905"/>
      <c r="E32" s="2908">
        <v>228817.5</v>
      </c>
      <c r="F32" s="2908"/>
      <c r="G32" s="2909">
        <v>228817.5</v>
      </c>
      <c r="H32" s="255"/>
      <c r="I32" s="255"/>
      <c r="J32" s="255"/>
      <c r="K32" s="255"/>
      <c r="L32" s="255"/>
      <c r="M32" s="255"/>
      <c r="N32" s="255"/>
      <c r="O32" s="255"/>
      <c r="P32" s="255"/>
      <c r="Q32" s="255"/>
      <c r="R32" s="255"/>
      <c r="S32" s="255"/>
      <c r="T32" s="255"/>
      <c r="U32" s="255"/>
      <c r="V32" s="255"/>
      <c r="W32" s="255"/>
      <c r="X32" s="255"/>
      <c r="Y32" s="255"/>
      <c r="Z32" s="255"/>
    </row>
    <row r="33" spans="1:26" ht="16.350000000000001" customHeight="1">
      <c r="A33" s="310">
        <v>15</v>
      </c>
      <c r="B33" s="355"/>
      <c r="C33" s="2905"/>
      <c r="D33" s="2905"/>
      <c r="E33" s="2908"/>
      <c r="F33" s="2908"/>
      <c r="G33" s="2909"/>
      <c r="H33" s="255"/>
      <c r="I33" s="255"/>
      <c r="J33" s="255"/>
      <c r="K33" s="255"/>
      <c r="L33" s="255"/>
      <c r="M33" s="255"/>
      <c r="N33" s="255"/>
      <c r="O33" s="255"/>
      <c r="P33" s="255"/>
      <c r="Q33" s="255"/>
      <c r="R33" s="255"/>
      <c r="S33" s="255"/>
      <c r="T33" s="255"/>
      <c r="U33" s="255"/>
      <c r="V33" s="255"/>
      <c r="W33" s="255"/>
      <c r="X33" s="255"/>
      <c r="Y33" s="255"/>
      <c r="Z33" s="255"/>
    </row>
    <row r="34" spans="1:26" ht="16.350000000000001" customHeight="1">
      <c r="A34" s="310">
        <v>16</v>
      </c>
      <c r="B34" s="355"/>
      <c r="C34" s="2905"/>
      <c r="D34" s="2905"/>
      <c r="E34" s="2908"/>
      <c r="F34" s="2908"/>
      <c r="G34" s="2909"/>
      <c r="H34" s="255"/>
      <c r="I34" s="255"/>
      <c r="J34" s="255"/>
      <c r="K34" s="255"/>
      <c r="L34" s="255"/>
      <c r="M34" s="255"/>
      <c r="N34" s="255"/>
      <c r="O34" s="255"/>
      <c r="P34" s="255"/>
      <c r="Q34" s="255"/>
      <c r="R34" s="255"/>
      <c r="S34" s="255"/>
      <c r="T34" s="255"/>
      <c r="U34" s="255"/>
      <c r="V34" s="255"/>
      <c r="W34" s="255"/>
      <c r="X34" s="255"/>
      <c r="Y34" s="255"/>
      <c r="Z34" s="255"/>
    </row>
    <row r="35" spans="1:26" ht="16.350000000000001" customHeight="1">
      <c r="A35" s="310">
        <v>17</v>
      </c>
      <c r="B35" s="355"/>
      <c r="C35" s="2905"/>
      <c r="D35" s="2905"/>
      <c r="E35" s="2908"/>
      <c r="F35" s="2908"/>
      <c r="G35" s="2909"/>
      <c r="H35" s="255"/>
      <c r="I35" s="255"/>
      <c r="J35" s="255"/>
      <c r="K35" s="255"/>
      <c r="L35" s="255"/>
      <c r="M35" s="255"/>
      <c r="N35" s="255"/>
      <c r="O35" s="255"/>
      <c r="P35" s="255"/>
      <c r="Q35" s="255"/>
      <c r="R35" s="255"/>
      <c r="S35" s="255"/>
      <c r="T35" s="255"/>
      <c r="U35" s="255"/>
      <c r="V35" s="255"/>
      <c r="W35" s="255"/>
      <c r="X35" s="255"/>
      <c r="Y35" s="255"/>
      <c r="Z35" s="255"/>
    </row>
    <row r="36" spans="1:26" ht="16.350000000000001" customHeight="1">
      <c r="A36" s="310">
        <v>18</v>
      </c>
      <c r="B36" s="355"/>
      <c r="C36" s="2905"/>
      <c r="D36" s="2905"/>
      <c r="E36" s="2908"/>
      <c r="F36" s="2908"/>
      <c r="G36" s="2909"/>
      <c r="H36" s="255"/>
      <c r="I36" s="255"/>
      <c r="J36" s="255"/>
      <c r="K36" s="255"/>
      <c r="L36" s="255"/>
      <c r="M36" s="255"/>
      <c r="N36" s="255"/>
      <c r="O36" s="255"/>
      <c r="P36" s="255"/>
      <c r="Q36" s="255"/>
      <c r="R36" s="255"/>
      <c r="S36" s="255"/>
      <c r="T36" s="255"/>
      <c r="U36" s="255"/>
      <c r="V36" s="255"/>
      <c r="W36" s="255"/>
      <c r="X36" s="255"/>
      <c r="Y36" s="255"/>
      <c r="Z36" s="255"/>
    </row>
    <row r="37" spans="1:26" ht="16.350000000000001" customHeight="1">
      <c r="A37" s="310">
        <v>19</v>
      </c>
      <c r="B37" s="355"/>
      <c r="C37" s="2905" t="s">
        <v>10</v>
      </c>
      <c r="D37" s="2905"/>
      <c r="E37" s="2908"/>
      <c r="F37" s="2908"/>
      <c r="G37" s="2909"/>
      <c r="H37" s="255"/>
      <c r="I37" s="255"/>
      <c r="J37" s="255"/>
      <c r="K37" s="255"/>
      <c r="L37" s="255"/>
      <c r="M37" s="255"/>
      <c r="N37" s="255"/>
      <c r="O37" s="255"/>
      <c r="P37" s="255"/>
      <c r="Q37" s="255"/>
      <c r="R37" s="255"/>
      <c r="S37" s="255"/>
      <c r="T37" s="255"/>
      <c r="U37" s="255"/>
      <c r="V37" s="255"/>
      <c r="W37" s="255"/>
      <c r="X37" s="255"/>
      <c r="Y37" s="255"/>
      <c r="Z37" s="255"/>
    </row>
    <row r="38" spans="1:26" ht="16.350000000000001" customHeight="1">
      <c r="A38" s="310">
        <v>20</v>
      </c>
      <c r="B38" s="355"/>
      <c r="C38" s="2905" t="s">
        <v>11</v>
      </c>
      <c r="D38" s="2905"/>
      <c r="E38" s="2908"/>
      <c r="F38" s="2908"/>
      <c r="G38" s="2909"/>
      <c r="H38" s="255"/>
      <c r="I38" s="255"/>
      <c r="J38" s="255"/>
      <c r="K38" s="255"/>
      <c r="L38" s="255"/>
      <c r="M38" s="255"/>
      <c r="N38" s="255"/>
      <c r="O38" s="255"/>
      <c r="P38" s="255"/>
      <c r="Q38" s="255"/>
      <c r="R38" s="255"/>
      <c r="S38" s="255"/>
      <c r="T38" s="255"/>
      <c r="U38" s="255"/>
      <c r="V38" s="255"/>
      <c r="W38" s="255"/>
      <c r="X38" s="255"/>
      <c r="Y38" s="255"/>
      <c r="Z38" s="255"/>
    </row>
    <row r="39" spans="1:26" ht="16.350000000000001" customHeight="1">
      <c r="A39" s="310">
        <v>21</v>
      </c>
      <c r="B39" s="355"/>
      <c r="C39" s="2905" t="s">
        <v>12</v>
      </c>
      <c r="D39" s="2905"/>
      <c r="E39" s="2908">
        <v>825000</v>
      </c>
      <c r="F39" s="2908"/>
      <c r="G39" s="2909">
        <v>825000</v>
      </c>
      <c r="H39" s="255"/>
      <c r="I39" s="255"/>
      <c r="J39" s="255"/>
      <c r="K39" s="255"/>
      <c r="L39" s="255"/>
      <c r="M39" s="255"/>
      <c r="N39" s="255"/>
      <c r="O39" s="255"/>
      <c r="P39" s="255"/>
      <c r="Q39" s="255"/>
      <c r="R39" s="255"/>
      <c r="S39" s="255"/>
      <c r="T39" s="255"/>
      <c r="U39" s="255"/>
      <c r="V39" s="255"/>
      <c r="W39" s="255"/>
      <c r="X39" s="255"/>
      <c r="Y39" s="255"/>
      <c r="Z39" s="255"/>
    </row>
    <row r="40" spans="1:26" ht="16.350000000000001" customHeight="1">
      <c r="A40" s="310">
        <v>22</v>
      </c>
      <c r="B40" s="355"/>
      <c r="C40" s="2905"/>
      <c r="D40" s="2905"/>
      <c r="E40" s="2908"/>
      <c r="F40" s="2908"/>
      <c r="G40" s="2909"/>
      <c r="H40" s="255"/>
      <c r="I40" s="255"/>
      <c r="J40" s="255"/>
      <c r="K40" s="255"/>
      <c r="L40" s="255"/>
      <c r="M40" s="255"/>
      <c r="N40" s="255"/>
      <c r="O40" s="255"/>
      <c r="P40" s="255"/>
      <c r="Q40" s="255"/>
      <c r="R40" s="255"/>
      <c r="S40" s="255"/>
      <c r="T40" s="255"/>
      <c r="U40" s="255"/>
      <c r="V40" s="255"/>
      <c r="W40" s="255"/>
      <c r="X40" s="255"/>
      <c r="Y40" s="255"/>
      <c r="Z40" s="255"/>
    </row>
    <row r="41" spans="1:26" ht="16.350000000000001" customHeight="1">
      <c r="A41" s="310">
        <v>23</v>
      </c>
      <c r="B41" s="355"/>
      <c r="C41" s="2905"/>
      <c r="D41" s="2905"/>
      <c r="E41" s="2908"/>
      <c r="F41" s="2908"/>
      <c r="G41" s="2909"/>
      <c r="H41" s="255"/>
      <c r="I41" s="255"/>
      <c r="J41" s="255"/>
      <c r="K41" s="255"/>
      <c r="L41" s="255"/>
      <c r="M41" s="255"/>
      <c r="N41" s="255"/>
      <c r="O41" s="255"/>
      <c r="P41" s="255"/>
      <c r="Q41" s="255"/>
      <c r="R41" s="255"/>
      <c r="S41" s="255"/>
      <c r="T41" s="255"/>
      <c r="U41" s="255"/>
      <c r="V41" s="255"/>
      <c r="W41" s="255"/>
      <c r="X41" s="255"/>
      <c r="Y41" s="255"/>
      <c r="Z41" s="255"/>
    </row>
    <row r="42" spans="1:26" ht="16.350000000000001" customHeight="1">
      <c r="A42" s="310">
        <v>24</v>
      </c>
      <c r="B42" s="355"/>
      <c r="C42" s="2905" t="s">
        <v>4848</v>
      </c>
      <c r="D42" s="2905"/>
      <c r="E42" s="2908">
        <v>915153</v>
      </c>
      <c r="F42" s="2908">
        <v>-915153</v>
      </c>
      <c r="G42" s="3149">
        <v>0</v>
      </c>
      <c r="H42" s="255"/>
      <c r="I42" s="255"/>
      <c r="J42" s="255"/>
      <c r="K42" s="255"/>
      <c r="L42" s="255"/>
      <c r="M42" s="255"/>
      <c r="N42" s="255"/>
      <c r="O42" s="255"/>
      <c r="P42" s="255"/>
      <c r="Q42" s="255"/>
      <c r="R42" s="255"/>
      <c r="S42" s="255"/>
      <c r="T42" s="255"/>
      <c r="U42" s="255"/>
      <c r="V42" s="255"/>
      <c r="W42" s="255"/>
      <c r="X42" s="255"/>
      <c r="Y42" s="255"/>
      <c r="Z42" s="255"/>
    </row>
    <row r="43" spans="1:26" ht="16.350000000000001" customHeight="1">
      <c r="A43" s="310">
        <v>25</v>
      </c>
      <c r="B43" s="355"/>
      <c r="C43" s="2905"/>
      <c r="D43" s="2905"/>
      <c r="E43" s="2908"/>
      <c r="F43" s="2908"/>
      <c r="G43" s="2909"/>
      <c r="H43" s="255"/>
      <c r="I43" s="255"/>
      <c r="J43" s="255"/>
      <c r="K43" s="255"/>
      <c r="L43" s="255"/>
      <c r="M43" s="255"/>
      <c r="N43" s="255"/>
      <c r="O43" s="255"/>
      <c r="P43" s="255"/>
      <c r="Q43" s="255"/>
      <c r="R43" s="255"/>
      <c r="S43" s="255"/>
      <c r="T43" s="255"/>
      <c r="U43" s="255"/>
      <c r="V43" s="255"/>
      <c r="W43" s="255"/>
      <c r="X43" s="255"/>
      <c r="Y43" s="255"/>
      <c r="Z43" s="255"/>
    </row>
    <row r="44" spans="1:26" ht="16.350000000000001" customHeight="1">
      <c r="A44" s="310">
        <v>26</v>
      </c>
      <c r="B44" s="355"/>
      <c r="C44" s="2905"/>
      <c r="D44" s="2905"/>
      <c r="E44" s="2908"/>
      <c r="F44" s="2908"/>
      <c r="G44" s="2909"/>
      <c r="H44" s="255"/>
      <c r="I44" s="255"/>
      <c r="J44" s="255"/>
      <c r="K44" s="255"/>
      <c r="L44" s="255"/>
      <c r="M44" s="255"/>
      <c r="N44" s="255"/>
      <c r="O44" s="255"/>
      <c r="P44" s="255"/>
      <c r="Q44" s="255"/>
      <c r="R44" s="255"/>
      <c r="S44" s="255"/>
      <c r="T44" s="255"/>
      <c r="U44" s="255"/>
      <c r="V44" s="255"/>
      <c r="W44" s="255"/>
      <c r="X44" s="255"/>
      <c r="Y44" s="255"/>
      <c r="Z44" s="255"/>
    </row>
    <row r="45" spans="1:26" ht="16.350000000000001" customHeight="1">
      <c r="A45" s="310">
        <v>27</v>
      </c>
      <c r="B45" s="355"/>
      <c r="C45" s="2910"/>
      <c r="D45" s="2905"/>
      <c r="E45" s="2908"/>
      <c r="F45" s="2908"/>
      <c r="G45" s="2909"/>
      <c r="H45" s="255"/>
      <c r="I45" s="255"/>
      <c r="J45" s="255"/>
      <c r="K45" s="255"/>
      <c r="L45" s="2948"/>
      <c r="M45" s="2948"/>
      <c r="N45" s="255"/>
      <c r="O45" s="255"/>
      <c r="P45" s="255"/>
      <c r="Q45" s="255"/>
      <c r="R45" s="255"/>
      <c r="S45" s="255"/>
      <c r="T45" s="255"/>
      <c r="U45" s="255"/>
      <c r="V45" s="255"/>
      <c r="W45" s="255"/>
      <c r="X45" s="255"/>
      <c r="Y45" s="255"/>
      <c r="Z45" s="255"/>
    </row>
    <row r="46" spans="1:26" ht="16.350000000000001" customHeight="1">
      <c r="A46" s="310">
        <v>28</v>
      </c>
      <c r="B46" s="355"/>
      <c r="C46" s="2905"/>
      <c r="D46" s="2905"/>
      <c r="E46" s="2908"/>
      <c r="F46" s="2908"/>
      <c r="G46" s="2909"/>
      <c r="H46" s="255"/>
      <c r="I46" s="255"/>
      <c r="J46" s="255"/>
      <c r="K46" s="255"/>
      <c r="L46" s="1750"/>
      <c r="M46" s="1750"/>
      <c r="N46" s="255"/>
      <c r="O46" s="255"/>
      <c r="P46" s="255"/>
      <c r="Q46" s="255"/>
      <c r="R46" s="255"/>
      <c r="S46" s="255"/>
      <c r="T46" s="255"/>
      <c r="U46" s="255"/>
      <c r="V46" s="255"/>
      <c r="W46" s="255"/>
      <c r="X46" s="255"/>
      <c r="Y46" s="255"/>
      <c r="Z46" s="255"/>
    </row>
    <row r="47" spans="1:26" ht="16.350000000000001" customHeight="1">
      <c r="A47" s="310">
        <v>29</v>
      </c>
      <c r="B47" s="355"/>
      <c r="C47" s="2911"/>
      <c r="D47" s="2905"/>
      <c r="E47" s="2908"/>
      <c r="F47" s="2908"/>
      <c r="G47" s="2909"/>
      <c r="H47" s="255"/>
      <c r="I47" s="255"/>
      <c r="J47" s="255"/>
      <c r="K47" s="255"/>
      <c r="L47" s="2948"/>
      <c r="M47" s="2948"/>
      <c r="N47" s="255"/>
      <c r="O47" s="255"/>
      <c r="P47" s="255"/>
      <c r="Q47" s="255"/>
      <c r="R47" s="255"/>
      <c r="S47" s="255"/>
      <c r="T47" s="255"/>
      <c r="U47" s="255"/>
      <c r="V47" s="255"/>
      <c r="W47" s="255"/>
      <c r="X47" s="255"/>
      <c r="Y47" s="255"/>
      <c r="Z47" s="255"/>
    </row>
    <row r="48" spans="1:26" ht="16.350000000000001" customHeight="1">
      <c r="A48" s="310">
        <v>30</v>
      </c>
      <c r="B48" s="355"/>
      <c r="C48" s="2905"/>
      <c r="D48" s="2905"/>
      <c r="E48" s="2908"/>
      <c r="F48" s="2908"/>
      <c r="G48" s="2909"/>
      <c r="H48" s="255"/>
      <c r="I48" s="255"/>
      <c r="J48" s="255"/>
      <c r="K48" s="255"/>
    </row>
    <row r="49" spans="1:11" ht="16.350000000000001" customHeight="1">
      <c r="A49" s="310">
        <v>31</v>
      </c>
      <c r="B49" s="355"/>
      <c r="C49" s="2905"/>
      <c r="D49" s="2905"/>
      <c r="E49" s="2908"/>
      <c r="F49" s="2908"/>
      <c r="G49" s="2909"/>
      <c r="H49" s="255"/>
      <c r="I49" s="255"/>
      <c r="J49" s="255"/>
      <c r="K49" s="255"/>
    </row>
    <row r="50" spans="1:11" ht="16.350000000000001" customHeight="1">
      <c r="A50" s="310">
        <v>32</v>
      </c>
      <c r="B50" s="355"/>
      <c r="C50" s="2905"/>
      <c r="D50" s="2905"/>
      <c r="E50" s="2908"/>
      <c r="F50" s="2908"/>
      <c r="G50" s="2909"/>
      <c r="H50" s="255"/>
      <c r="I50" s="255"/>
      <c r="J50" s="255"/>
      <c r="K50" s="255"/>
    </row>
    <row r="51" spans="1:11" ht="16.350000000000001" customHeight="1">
      <c r="A51" s="310">
        <v>33</v>
      </c>
      <c r="B51" s="355"/>
      <c r="C51" s="2905"/>
      <c r="D51" s="2905"/>
      <c r="E51" s="2908"/>
      <c r="F51" s="2908"/>
      <c r="G51" s="2909"/>
      <c r="H51" s="255"/>
      <c r="I51" s="255"/>
      <c r="J51" s="255"/>
    </row>
    <row r="52" spans="1:11" ht="16.350000000000001" customHeight="1">
      <c r="A52" s="310">
        <v>34</v>
      </c>
      <c r="B52" s="355"/>
      <c r="C52" s="2905"/>
      <c r="D52" s="2905"/>
      <c r="E52" s="2908"/>
      <c r="F52" s="2908"/>
      <c r="G52" s="2909"/>
      <c r="H52" s="255"/>
      <c r="I52" s="255"/>
      <c r="J52" s="255"/>
    </row>
    <row r="53" spans="1:11" ht="16.350000000000001" customHeight="1">
      <c r="A53" s="310">
        <v>35</v>
      </c>
      <c r="B53" s="355"/>
      <c r="C53" s="2905"/>
      <c r="D53" s="2905"/>
      <c r="E53" s="2908"/>
      <c r="F53" s="2908"/>
      <c r="G53" s="2909"/>
      <c r="H53" s="255"/>
      <c r="I53" s="255"/>
      <c r="J53" s="255"/>
    </row>
    <row r="54" spans="1:11" ht="16.350000000000001" customHeight="1">
      <c r="A54" s="310">
        <v>36</v>
      </c>
      <c r="B54" s="355"/>
      <c r="C54" s="2905"/>
      <c r="D54" s="2905"/>
      <c r="E54" s="2908"/>
      <c r="F54" s="2908"/>
      <c r="G54" s="2909"/>
      <c r="H54" s="255"/>
      <c r="I54" s="255"/>
      <c r="J54" s="255"/>
    </row>
    <row r="55" spans="1:11" ht="16.350000000000001" customHeight="1">
      <c r="A55" s="310">
        <v>37</v>
      </c>
      <c r="B55" s="355"/>
      <c r="C55" s="2905"/>
      <c r="D55" s="2905"/>
      <c r="E55" s="2908"/>
      <c r="F55" s="2908"/>
      <c r="G55" s="2909"/>
      <c r="H55" s="255"/>
      <c r="I55" s="255"/>
      <c r="J55" s="255"/>
    </row>
    <row r="56" spans="1:11" ht="16.350000000000001" customHeight="1">
      <c r="A56" s="310">
        <v>38</v>
      </c>
      <c r="B56" s="355"/>
      <c r="C56" s="2905"/>
      <c r="D56" s="2905"/>
      <c r="E56" s="2908"/>
      <c r="F56" s="2908"/>
      <c r="G56" s="2909"/>
      <c r="H56" s="255"/>
      <c r="I56" s="255"/>
      <c r="J56" s="255"/>
    </row>
    <row r="57" spans="1:11" ht="16.350000000000001" customHeight="1">
      <c r="A57" s="310">
        <v>39</v>
      </c>
      <c r="B57" s="355"/>
      <c r="C57" s="2905"/>
      <c r="D57" s="2905"/>
      <c r="E57" s="2908"/>
      <c r="F57" s="2908"/>
      <c r="G57" s="2909"/>
      <c r="H57" s="255"/>
      <c r="I57" s="255"/>
      <c r="J57" s="255"/>
    </row>
    <row r="58" spans="1:11" ht="16.350000000000001" customHeight="1">
      <c r="A58" s="310">
        <v>40</v>
      </c>
      <c r="B58" s="355"/>
      <c r="C58" s="2905"/>
      <c r="D58" s="2905"/>
      <c r="E58" s="2908"/>
      <c r="F58" s="2908"/>
      <c r="G58" s="2909"/>
      <c r="H58" s="255"/>
      <c r="I58" s="255"/>
      <c r="J58" s="255"/>
    </row>
    <row r="59" spans="1:11" ht="16.350000000000001" customHeight="1">
      <c r="A59" s="310">
        <v>41</v>
      </c>
      <c r="B59" s="355"/>
      <c r="C59" s="2905" t="s">
        <v>1677</v>
      </c>
      <c r="D59" s="2905"/>
      <c r="E59" s="2908"/>
      <c r="F59" s="2908"/>
      <c r="G59" s="2909"/>
      <c r="H59" s="255"/>
      <c r="I59" s="255"/>
      <c r="J59" s="255"/>
    </row>
    <row r="60" spans="1:11" ht="16.350000000000001" customHeight="1">
      <c r="A60" s="310">
        <v>42</v>
      </c>
      <c r="B60" s="355"/>
      <c r="C60" s="2905" t="s">
        <v>1678</v>
      </c>
      <c r="D60" s="2905"/>
      <c r="E60" s="2908"/>
      <c r="F60" s="2908"/>
      <c r="G60" s="2909"/>
      <c r="H60" s="255"/>
      <c r="I60" s="255"/>
      <c r="J60" s="255"/>
    </row>
    <row r="61" spans="1:11" ht="16.350000000000001" customHeight="1" thickBot="1">
      <c r="A61" s="1753">
        <v>43</v>
      </c>
      <c r="B61" s="1916"/>
      <c r="C61" s="990" t="s">
        <v>1679</v>
      </c>
      <c r="D61" s="990"/>
      <c r="E61" s="1621">
        <v>2167673.9299999997</v>
      </c>
      <c r="F61" s="1621">
        <v>-915153</v>
      </c>
      <c r="G61" s="992">
        <v>1252520.93</v>
      </c>
      <c r="H61" s="1917"/>
      <c r="I61" s="1918"/>
      <c r="J61" s="255"/>
    </row>
    <row r="62" spans="1:11">
      <c r="A62" s="255"/>
      <c r="B62" s="255"/>
      <c r="C62" s="255"/>
      <c r="D62" s="255"/>
      <c r="E62" s="255"/>
      <c r="F62" s="255"/>
      <c r="G62" s="255"/>
      <c r="H62" s="255"/>
      <c r="I62" s="255"/>
      <c r="J62" s="255"/>
    </row>
    <row r="63" spans="1:11">
      <c r="A63" s="255" t="s">
        <v>1680</v>
      </c>
      <c r="B63" s="255"/>
      <c r="C63" s="255"/>
      <c r="D63" s="255"/>
      <c r="E63" s="255"/>
      <c r="F63" s="255"/>
      <c r="G63" s="1734"/>
      <c r="H63" s="255"/>
      <c r="I63" s="255"/>
      <c r="J63" s="255"/>
    </row>
    <row r="64" spans="1:11">
      <c r="A64" s="983" t="s">
        <v>1682</v>
      </c>
      <c r="B64" s="983"/>
      <c r="C64" s="983"/>
      <c r="D64" s="983"/>
      <c r="E64" s="983"/>
      <c r="F64" s="983"/>
      <c r="G64" s="983"/>
      <c r="H64" s="255"/>
      <c r="I64" s="255"/>
      <c r="J64" s="255"/>
    </row>
    <row r="65" spans="1:10">
      <c r="A65" s="255"/>
      <c r="B65" s="255"/>
      <c r="C65" s="173"/>
      <c r="D65" s="173"/>
      <c r="E65" s="255"/>
      <c r="F65" s="255"/>
      <c r="G65" s="255"/>
      <c r="I65" s="255"/>
      <c r="J65" s="255"/>
    </row>
    <row r="66" spans="1:10" ht="15.75" thickBot="1">
      <c r="A66" s="255" t="s">
        <v>3363</v>
      </c>
      <c r="B66" s="925" t="s">
        <v>4729</v>
      </c>
      <c r="C66" s="255"/>
      <c r="D66" s="255"/>
      <c r="E66" s="255"/>
      <c r="F66" s="1919" t="s">
        <v>4855</v>
      </c>
      <c r="G66" s="2945" t="s">
        <v>4567</v>
      </c>
      <c r="I66" s="255"/>
      <c r="J66" s="255"/>
    </row>
    <row r="67" spans="1:10">
      <c r="A67" s="996"/>
      <c r="B67" s="997"/>
      <c r="C67" s="997"/>
      <c r="D67" s="997"/>
      <c r="E67" s="997"/>
      <c r="F67" s="997"/>
      <c r="G67" s="998"/>
      <c r="I67" s="255"/>
      <c r="J67" s="255"/>
    </row>
    <row r="68" spans="1:10">
      <c r="A68" s="1920"/>
      <c r="B68" s="173"/>
      <c r="C68" s="173"/>
      <c r="D68" s="173"/>
      <c r="E68" s="173"/>
      <c r="F68" s="173"/>
      <c r="G68" s="1000"/>
      <c r="I68" s="255"/>
      <c r="J68" s="255"/>
    </row>
    <row r="69" spans="1:10">
      <c r="A69" s="310"/>
      <c r="B69" s="1921"/>
      <c r="C69" s="1921"/>
      <c r="D69" s="1921"/>
      <c r="E69" s="1921"/>
      <c r="F69" s="1921"/>
      <c r="G69" s="1001"/>
      <c r="I69" s="255"/>
      <c r="J69" s="255"/>
    </row>
    <row r="70" spans="1:10">
      <c r="A70" s="310"/>
      <c r="B70" s="1921"/>
      <c r="C70" s="1921"/>
      <c r="D70" s="1921"/>
      <c r="E70" s="1921"/>
      <c r="F70" s="1921"/>
      <c r="G70" s="1001"/>
      <c r="I70" s="255"/>
      <c r="J70" s="255"/>
    </row>
    <row r="71" spans="1:10" ht="15.75">
      <c r="A71" s="1920"/>
      <c r="B71" s="173"/>
      <c r="C71" s="173"/>
      <c r="D71" s="173"/>
      <c r="E71" s="173"/>
      <c r="F71" s="348"/>
      <c r="G71" s="1922"/>
      <c r="I71" s="255"/>
      <c r="J71" s="255"/>
    </row>
    <row r="72" spans="1:10" ht="15.75">
      <c r="A72" s="1920"/>
      <c r="B72" s="173"/>
      <c r="C72" s="173"/>
      <c r="D72" s="173"/>
      <c r="E72" s="173"/>
      <c r="F72" s="348"/>
      <c r="G72" s="1922"/>
      <c r="I72" s="255"/>
      <c r="J72" s="255"/>
    </row>
    <row r="73" spans="1:10" s="425" customFormat="1" ht="15.75">
      <c r="A73" s="1920"/>
      <c r="B73" s="357"/>
      <c r="C73" s="357"/>
      <c r="D73" s="357"/>
      <c r="E73" s="357"/>
      <c r="F73" s="1923"/>
      <c r="G73" s="1001"/>
      <c r="I73" s="1921"/>
      <c r="J73" s="1921"/>
    </row>
    <row r="74" spans="1:10">
      <c r="A74" s="310"/>
      <c r="B74" s="255"/>
      <c r="C74" s="255"/>
      <c r="D74" s="255"/>
      <c r="E74" s="255"/>
      <c r="F74" s="255"/>
      <c r="G74" s="1000"/>
      <c r="I74" s="255"/>
      <c r="J74" s="255"/>
    </row>
    <row r="75" spans="1:10">
      <c r="A75" s="310"/>
      <c r="B75" s="255"/>
      <c r="C75" s="255"/>
      <c r="D75" s="255"/>
      <c r="E75" s="255"/>
      <c r="F75" s="255"/>
      <c r="G75" s="1001"/>
      <c r="I75" s="255"/>
      <c r="J75" s="255"/>
    </row>
    <row r="76" spans="1:10">
      <c r="A76" s="310"/>
      <c r="B76" s="255"/>
      <c r="C76" s="255"/>
      <c r="D76" s="255"/>
      <c r="E76" s="255"/>
      <c r="F76" s="255"/>
      <c r="G76" s="1001"/>
      <c r="I76" s="255"/>
      <c r="J76" s="255"/>
    </row>
    <row r="77" spans="1:10" ht="15.75">
      <c r="A77" s="310"/>
      <c r="B77" s="255"/>
      <c r="C77" s="255"/>
      <c r="D77" s="255"/>
      <c r="E77" s="255"/>
      <c r="F77" s="255"/>
      <c r="G77" s="1922"/>
      <c r="I77" s="255"/>
      <c r="J77" s="255"/>
    </row>
    <row r="78" spans="1:10" ht="15.75">
      <c r="A78" s="310"/>
      <c r="B78" s="255"/>
      <c r="C78" s="255"/>
      <c r="D78" s="255"/>
      <c r="E78" s="255"/>
      <c r="F78" s="255"/>
      <c r="G78" s="1922"/>
      <c r="I78" s="255"/>
      <c r="J78" s="255"/>
    </row>
    <row r="79" spans="1:10" ht="15.75">
      <c r="A79" s="310"/>
      <c r="B79" s="255"/>
      <c r="C79" s="255"/>
      <c r="D79" s="255"/>
      <c r="E79" s="255"/>
      <c r="F79" s="255"/>
      <c r="G79" s="1922"/>
      <c r="I79" s="255"/>
      <c r="J79" s="255"/>
    </row>
    <row r="80" spans="1:10" s="425" customFormat="1">
      <c r="A80" s="310"/>
      <c r="B80" s="1921"/>
      <c r="C80" s="1921"/>
      <c r="D80" s="1921"/>
      <c r="E80" s="1921"/>
      <c r="F80" s="1921"/>
      <c r="G80" s="1001"/>
      <c r="I80" s="1921"/>
      <c r="J80" s="1921"/>
    </row>
    <row r="81" spans="1:10">
      <c r="A81" s="310"/>
      <c r="B81" s="255"/>
      <c r="C81" s="255"/>
      <c r="D81" s="255"/>
      <c r="E81" s="255"/>
      <c r="F81" s="255"/>
      <c r="G81" s="1001"/>
      <c r="I81" s="255"/>
      <c r="J81" s="255"/>
    </row>
    <row r="82" spans="1:10">
      <c r="A82" s="310"/>
      <c r="B82" s="255"/>
      <c r="C82" s="1751"/>
      <c r="D82" s="255"/>
      <c r="E82" s="1751"/>
      <c r="F82" s="1751"/>
      <c r="G82" s="1001"/>
      <c r="I82" s="255"/>
      <c r="J82" s="255"/>
    </row>
    <row r="83" spans="1:10">
      <c r="A83" s="310"/>
      <c r="B83" s="255"/>
      <c r="C83" s="255"/>
      <c r="D83" s="255"/>
      <c r="E83" s="255"/>
      <c r="F83" s="255"/>
      <c r="G83" s="1001"/>
      <c r="I83" s="255"/>
      <c r="J83" s="255"/>
    </row>
    <row r="84" spans="1:10">
      <c r="A84" s="310"/>
      <c r="B84" s="255"/>
      <c r="C84" s="1921"/>
      <c r="D84" s="255"/>
      <c r="E84" s="255"/>
      <c r="F84" s="255"/>
      <c r="G84" s="1001"/>
      <c r="I84" s="255"/>
      <c r="J84" s="255"/>
    </row>
    <row r="85" spans="1:10">
      <c r="A85" s="310"/>
      <c r="B85" s="255"/>
      <c r="C85" s="255"/>
      <c r="D85" s="255"/>
      <c r="E85" s="173"/>
      <c r="F85" s="255"/>
      <c r="G85" s="1001"/>
      <c r="I85" s="255"/>
      <c r="J85" s="255"/>
    </row>
    <row r="86" spans="1:10">
      <c r="A86" s="310"/>
      <c r="B86" s="255"/>
      <c r="C86" s="255"/>
      <c r="D86" s="255"/>
      <c r="E86" s="255"/>
      <c r="F86" s="255"/>
      <c r="G86" s="1001"/>
      <c r="I86" s="255"/>
      <c r="J86" s="255"/>
    </row>
    <row r="87" spans="1:10">
      <c r="A87" s="310"/>
      <c r="B87" s="255"/>
      <c r="C87" s="255"/>
      <c r="D87" s="255"/>
      <c r="E87" s="255"/>
      <c r="F87" s="255"/>
      <c r="G87" s="1001"/>
      <c r="I87" s="255"/>
      <c r="J87" s="255"/>
    </row>
    <row r="88" spans="1:10">
      <c r="A88" s="310"/>
      <c r="B88" s="255"/>
      <c r="C88" s="255"/>
      <c r="D88" s="255"/>
      <c r="E88" s="255"/>
      <c r="F88" s="255"/>
      <c r="G88" s="1001"/>
      <c r="I88" s="255"/>
      <c r="J88" s="255"/>
    </row>
    <row r="89" spans="1:10">
      <c r="A89" s="310"/>
      <c r="B89" s="255"/>
      <c r="C89" s="255"/>
      <c r="D89" s="255"/>
      <c r="E89" s="255"/>
      <c r="F89" s="255"/>
      <c r="G89" s="1001"/>
      <c r="I89" s="255"/>
      <c r="J89" s="255"/>
    </row>
    <row r="90" spans="1:10">
      <c r="A90" s="310"/>
      <c r="B90" s="255"/>
      <c r="C90" s="255"/>
      <c r="D90" s="255"/>
      <c r="E90" s="255"/>
      <c r="F90" s="255"/>
      <c r="G90" s="1001"/>
      <c r="I90" s="255"/>
      <c r="J90" s="255"/>
    </row>
    <row r="91" spans="1:10">
      <c r="A91" s="310"/>
      <c r="B91" s="255"/>
      <c r="C91" s="255"/>
      <c r="D91" s="255"/>
      <c r="E91" s="255"/>
      <c r="F91" s="255"/>
      <c r="G91" s="1001"/>
      <c r="I91" s="255"/>
      <c r="J91" s="255"/>
    </row>
    <row r="92" spans="1:10">
      <c r="A92" s="310"/>
      <c r="B92" s="255"/>
      <c r="C92" s="255"/>
      <c r="D92" s="255"/>
      <c r="E92" s="255"/>
      <c r="F92" s="255"/>
      <c r="G92" s="1001"/>
      <c r="I92" s="255"/>
      <c r="J92" s="255"/>
    </row>
    <row r="93" spans="1:10">
      <c r="A93" s="310"/>
      <c r="B93" s="255"/>
      <c r="C93" s="255"/>
      <c r="D93" s="255"/>
      <c r="E93" s="255"/>
      <c r="F93" s="255"/>
      <c r="G93" s="1001"/>
      <c r="I93" s="255"/>
      <c r="J93" s="255"/>
    </row>
    <row r="94" spans="1:10">
      <c r="A94" s="310"/>
      <c r="B94" s="255"/>
      <c r="C94" s="255"/>
      <c r="D94" s="255"/>
      <c r="E94" s="255"/>
      <c r="F94" s="255"/>
      <c r="G94" s="1001"/>
      <c r="I94" s="255"/>
      <c r="J94" s="255"/>
    </row>
    <row r="95" spans="1:10">
      <c r="A95" s="310"/>
      <c r="B95" s="255"/>
      <c r="C95" s="255"/>
      <c r="D95" s="255"/>
      <c r="E95" s="255"/>
      <c r="F95" s="255"/>
      <c r="G95" s="1001"/>
      <c r="I95" s="255"/>
      <c r="J95" s="255"/>
    </row>
    <row r="96" spans="1:10">
      <c r="A96" s="1920"/>
      <c r="B96" s="173"/>
      <c r="C96" s="173"/>
      <c r="D96" s="173"/>
      <c r="E96" s="173"/>
      <c r="F96" s="173"/>
      <c r="G96" s="1924"/>
      <c r="I96" s="255"/>
      <c r="J96" s="255"/>
    </row>
    <row r="97" spans="1:10" ht="15.75">
      <c r="A97" s="3356" t="s">
        <v>133</v>
      </c>
      <c r="B97" s="3357"/>
      <c r="C97" s="3357"/>
      <c r="D97" s="3357"/>
      <c r="E97" s="3357"/>
      <c r="F97" s="3357"/>
      <c r="G97" s="3358"/>
      <c r="I97" s="255"/>
      <c r="J97" s="255"/>
    </row>
    <row r="98" spans="1:10">
      <c r="A98" s="310"/>
      <c r="B98" s="255"/>
      <c r="C98" s="255"/>
      <c r="D98" s="255"/>
      <c r="E98" s="255"/>
      <c r="F98" s="255"/>
      <c r="G98" s="1001"/>
      <c r="I98" s="255"/>
      <c r="J98" s="255"/>
    </row>
    <row r="99" spans="1:10">
      <c r="A99" s="310"/>
      <c r="B99" s="255"/>
      <c r="C99" s="255"/>
      <c r="D99" s="255"/>
      <c r="E99" s="255"/>
      <c r="F99" s="255"/>
      <c r="G99" s="1924"/>
      <c r="H99" s="425"/>
      <c r="I99" s="255"/>
      <c r="J99" s="255"/>
    </row>
    <row r="100" spans="1:10">
      <c r="A100" s="310"/>
      <c r="B100" s="255"/>
      <c r="C100" s="255"/>
      <c r="D100" s="255"/>
      <c r="E100" s="255"/>
      <c r="F100" s="255"/>
      <c r="G100" s="1001"/>
      <c r="I100" s="255"/>
      <c r="J100" s="255"/>
    </row>
    <row r="101" spans="1:10">
      <c r="A101" s="310"/>
      <c r="B101" s="255"/>
      <c r="C101" s="255"/>
      <c r="D101" s="255"/>
      <c r="E101" s="255"/>
      <c r="F101" s="255"/>
      <c r="G101" s="1001"/>
      <c r="I101" s="255"/>
      <c r="J101" s="255"/>
    </row>
    <row r="102" spans="1:10">
      <c r="A102" s="310"/>
      <c r="B102" s="255"/>
      <c r="C102" s="255"/>
      <c r="D102" s="255"/>
      <c r="E102" s="255"/>
      <c r="F102" s="255"/>
      <c r="G102" s="1001"/>
      <c r="I102" s="255"/>
      <c r="J102" s="255"/>
    </row>
    <row r="103" spans="1:10">
      <c r="A103" s="310"/>
      <c r="B103" s="255"/>
      <c r="C103" s="255"/>
      <c r="D103" s="255"/>
      <c r="E103" s="255"/>
      <c r="F103" s="255"/>
      <c r="G103" s="1001"/>
      <c r="I103" s="255"/>
      <c r="J103" s="255"/>
    </row>
    <row r="104" spans="1:10">
      <c r="A104" s="310"/>
      <c r="B104" s="255"/>
      <c r="C104" s="255"/>
      <c r="D104" s="255"/>
      <c r="E104" s="255"/>
      <c r="F104" s="255"/>
      <c r="G104" s="1001"/>
      <c r="I104" s="255"/>
      <c r="J104" s="255"/>
    </row>
    <row r="105" spans="1:10">
      <c r="A105" s="310"/>
      <c r="B105" s="255"/>
      <c r="C105" s="255"/>
      <c r="D105" s="255"/>
      <c r="E105" s="255"/>
      <c r="F105" s="255"/>
      <c r="G105" s="1001"/>
      <c r="I105" s="255"/>
      <c r="J105" s="255"/>
    </row>
    <row r="106" spans="1:10">
      <c r="A106" s="310"/>
      <c r="B106" s="255"/>
      <c r="C106" s="255"/>
      <c r="D106" s="255"/>
      <c r="E106" s="255"/>
      <c r="F106" s="255"/>
      <c r="G106" s="1001"/>
      <c r="I106" s="255"/>
      <c r="J106" s="255"/>
    </row>
    <row r="107" spans="1:10">
      <c r="A107" s="310"/>
      <c r="B107" s="255"/>
      <c r="C107" s="255"/>
      <c r="D107" s="255"/>
      <c r="E107" s="255"/>
      <c r="F107" s="255"/>
      <c r="G107" s="1001"/>
      <c r="I107" s="255"/>
      <c r="J107" s="255"/>
    </row>
    <row r="108" spans="1:10">
      <c r="A108" s="310"/>
      <c r="B108" s="255"/>
      <c r="C108" s="255"/>
      <c r="D108" s="255"/>
      <c r="E108" s="255"/>
      <c r="F108" s="255"/>
      <c r="G108" s="1001"/>
      <c r="I108" s="255"/>
      <c r="J108" s="255"/>
    </row>
    <row r="109" spans="1:10">
      <c r="A109" s="310"/>
      <c r="B109" s="255"/>
      <c r="C109" s="255"/>
      <c r="D109" s="255"/>
      <c r="E109" s="255"/>
      <c r="F109" s="255"/>
      <c r="G109" s="1001"/>
      <c r="I109" s="255"/>
      <c r="J109" s="255"/>
    </row>
    <row r="110" spans="1:10">
      <c r="A110" s="310"/>
      <c r="B110" s="255"/>
      <c r="C110" s="255"/>
      <c r="D110" s="255"/>
      <c r="E110" s="255"/>
      <c r="F110" s="255"/>
      <c r="G110" s="1001"/>
      <c r="I110" s="255"/>
      <c r="J110" s="255"/>
    </row>
    <row r="111" spans="1:10">
      <c r="A111" s="310"/>
      <c r="B111" s="255"/>
      <c r="C111" s="255"/>
      <c r="D111" s="255"/>
      <c r="E111" s="255"/>
      <c r="F111" s="255"/>
      <c r="G111" s="1001"/>
      <c r="I111" s="255"/>
      <c r="J111" s="255"/>
    </row>
    <row r="112" spans="1:10">
      <c r="A112" s="310"/>
      <c r="B112" s="255"/>
      <c r="C112" s="255"/>
      <c r="D112" s="255"/>
      <c r="E112" s="255"/>
      <c r="F112" s="255"/>
      <c r="G112" s="1001"/>
      <c r="I112" s="255"/>
      <c r="J112" s="255"/>
    </row>
    <row r="113" spans="1:10">
      <c r="A113" s="310"/>
      <c r="B113" s="255"/>
      <c r="C113" s="255"/>
      <c r="D113" s="255"/>
      <c r="E113" s="255"/>
      <c r="F113" s="255"/>
      <c r="G113" s="1001"/>
      <c r="I113" s="255"/>
      <c r="J113" s="255"/>
    </row>
    <row r="114" spans="1:10">
      <c r="A114" s="310"/>
      <c r="B114" s="255"/>
      <c r="C114" s="255"/>
      <c r="D114" s="255"/>
      <c r="E114" s="255"/>
      <c r="F114" s="255"/>
      <c r="G114" s="1001"/>
      <c r="I114" s="255"/>
      <c r="J114" s="255"/>
    </row>
    <row r="115" spans="1:10">
      <c r="A115" s="310"/>
      <c r="B115" s="255"/>
      <c r="C115" s="255"/>
      <c r="D115" s="255"/>
      <c r="E115" s="255"/>
      <c r="F115" s="255"/>
      <c r="G115" s="1925"/>
      <c r="I115" s="255"/>
      <c r="J115" s="255"/>
    </row>
    <row r="116" spans="1:10">
      <c r="A116" s="310"/>
      <c r="B116" s="255"/>
      <c r="C116" s="255"/>
      <c r="D116" s="255"/>
      <c r="E116" s="255"/>
      <c r="F116" s="255"/>
      <c r="G116" s="1001"/>
      <c r="I116" s="255"/>
      <c r="J116" s="255"/>
    </row>
    <row r="117" spans="1:10">
      <c r="A117" s="310"/>
      <c r="B117" s="255"/>
      <c r="C117" s="255"/>
      <c r="D117" s="255"/>
      <c r="E117" s="255"/>
      <c r="F117" s="255"/>
      <c r="G117" s="1001"/>
      <c r="I117" s="255"/>
      <c r="J117" s="255"/>
    </row>
    <row r="118" spans="1:10">
      <c r="A118" s="310"/>
      <c r="B118" s="255"/>
      <c r="C118" s="255"/>
      <c r="D118" s="255"/>
      <c r="E118" s="255"/>
      <c r="F118" s="255"/>
      <c r="G118" s="1001"/>
      <c r="I118" s="255"/>
      <c r="J118" s="255"/>
    </row>
    <row r="119" spans="1:10">
      <c r="A119" s="310"/>
      <c r="B119" s="255"/>
      <c r="C119" s="255"/>
      <c r="D119" s="255"/>
      <c r="E119" s="255"/>
      <c r="F119" s="255"/>
      <c r="G119" s="1001"/>
      <c r="I119" s="255"/>
      <c r="J119" s="255"/>
    </row>
    <row r="120" spans="1:10">
      <c r="A120" s="310"/>
      <c r="B120" s="255"/>
      <c r="C120" s="255"/>
      <c r="D120" s="255"/>
      <c r="E120" s="255"/>
      <c r="F120" s="255"/>
      <c r="G120" s="1001"/>
      <c r="I120" s="255"/>
      <c r="J120" s="255"/>
    </row>
    <row r="121" spans="1:10">
      <c r="A121" s="310"/>
      <c r="B121" s="255"/>
      <c r="C121" s="255"/>
      <c r="D121" s="255"/>
      <c r="E121" s="255"/>
      <c r="F121" s="255"/>
      <c r="G121" s="1001"/>
      <c r="I121" s="255"/>
      <c r="J121" s="255"/>
    </row>
    <row r="122" spans="1:10">
      <c r="A122" s="310"/>
      <c r="B122" s="255"/>
      <c r="C122" s="255"/>
      <c r="D122" s="255"/>
      <c r="E122" s="255"/>
      <c r="F122" s="255"/>
      <c r="G122" s="1001"/>
      <c r="I122" s="255"/>
      <c r="J122" s="255"/>
    </row>
    <row r="123" spans="1:10">
      <c r="A123" s="310"/>
      <c r="B123" s="255"/>
      <c r="C123" s="255"/>
      <c r="D123" s="255"/>
      <c r="E123" s="255"/>
      <c r="F123" s="255"/>
      <c r="G123" s="1001"/>
      <c r="I123" s="255"/>
      <c r="J123" s="255"/>
    </row>
    <row r="124" spans="1:10">
      <c r="A124" s="310"/>
      <c r="B124" s="255"/>
      <c r="C124" s="255"/>
      <c r="D124" s="255"/>
      <c r="E124" s="255"/>
      <c r="F124" s="255"/>
      <c r="G124" s="1001"/>
      <c r="I124" s="255"/>
      <c r="J124" s="255"/>
    </row>
    <row r="125" spans="1:10">
      <c r="A125" s="310"/>
      <c r="B125" s="255"/>
      <c r="C125" s="255"/>
      <c r="D125" s="255"/>
      <c r="E125" s="255"/>
      <c r="F125" s="255"/>
      <c r="G125" s="1001"/>
      <c r="I125" s="255"/>
      <c r="J125" s="255"/>
    </row>
    <row r="126" spans="1:10" ht="15.75" thickBot="1">
      <c r="A126" s="1926"/>
      <c r="B126" s="1008"/>
      <c r="C126" s="1927"/>
      <c r="D126" s="1927"/>
      <c r="E126" s="1927"/>
      <c r="F126" s="1008"/>
      <c r="G126" s="1928"/>
      <c r="I126" s="255"/>
      <c r="J126" s="255"/>
    </row>
    <row r="127" spans="1:10">
      <c r="A127" s="173"/>
      <c r="B127" s="173"/>
      <c r="C127" s="173"/>
      <c r="D127" s="173"/>
      <c r="E127" s="173"/>
      <c r="F127" s="173"/>
      <c r="G127" s="1734" t="s">
        <v>1681</v>
      </c>
      <c r="I127" s="255"/>
      <c r="J127" s="255"/>
    </row>
    <row r="128" spans="1:10">
      <c r="A128" s="3359" t="s">
        <v>3094</v>
      </c>
      <c r="B128" s="3359"/>
      <c r="C128" s="3359"/>
      <c r="D128" s="3359"/>
      <c r="E128" s="3359"/>
      <c r="F128" s="3359"/>
      <c r="G128" s="3359"/>
      <c r="I128" s="255"/>
      <c r="J128" s="255"/>
    </row>
    <row r="129" spans="1:10">
      <c r="A129" s="1929"/>
      <c r="B129" s="1929"/>
      <c r="C129" s="1929"/>
      <c r="D129" s="983"/>
      <c r="E129" s="1929"/>
      <c r="F129" s="1929"/>
      <c r="G129" s="1929"/>
      <c r="H129" s="1929"/>
      <c r="I129" s="1929"/>
      <c r="J129" s="1929"/>
    </row>
    <row r="130" spans="1:10">
      <c r="A130" s="255"/>
      <c r="B130" s="255"/>
      <c r="C130" s="255"/>
      <c r="D130" s="255"/>
      <c r="E130" s="255"/>
      <c r="F130" s="255"/>
      <c r="G130" s="255"/>
      <c r="H130" s="255"/>
      <c r="I130" s="255"/>
      <c r="J130" s="255"/>
    </row>
    <row r="131" spans="1:10">
      <c r="A131" s="255"/>
      <c r="B131" s="255"/>
      <c r="C131" s="255"/>
      <c r="D131" s="255"/>
      <c r="E131" s="255"/>
      <c r="F131" s="255"/>
      <c r="G131" s="255"/>
      <c r="H131" s="255"/>
      <c r="I131" s="255"/>
      <c r="J131" s="255"/>
    </row>
    <row r="132" spans="1:10">
      <c r="A132" s="255"/>
      <c r="B132" s="255"/>
      <c r="C132" s="255"/>
      <c r="D132" s="255"/>
      <c r="E132" s="255"/>
      <c r="F132" s="255"/>
      <c r="G132" s="255"/>
      <c r="H132" s="255"/>
      <c r="I132" s="255"/>
      <c r="J132" s="255"/>
    </row>
    <row r="133" spans="1:10">
      <c r="A133" s="255"/>
      <c r="B133" s="255"/>
      <c r="C133" s="255"/>
      <c r="D133" s="255"/>
      <c r="E133" s="255"/>
      <c r="F133" s="255"/>
      <c r="G133" s="255"/>
      <c r="H133" s="255"/>
      <c r="I133" s="255"/>
      <c r="J133" s="255"/>
    </row>
    <row r="134" spans="1:10">
      <c r="A134" s="255"/>
      <c r="B134" s="255"/>
      <c r="C134" s="255"/>
      <c r="D134" s="255"/>
      <c r="E134" s="255"/>
      <c r="F134" s="255"/>
      <c r="G134" s="255"/>
      <c r="H134" s="255"/>
      <c r="I134" s="255"/>
      <c r="J134" s="255"/>
    </row>
    <row r="135" spans="1:10">
      <c r="A135" s="255"/>
      <c r="B135" s="255"/>
      <c r="C135" s="255"/>
      <c r="D135" s="255"/>
      <c r="E135" s="255"/>
      <c r="F135" s="255"/>
      <c r="G135" s="255"/>
      <c r="H135" s="255"/>
      <c r="I135" s="255"/>
      <c r="J135" s="255"/>
    </row>
  </sheetData>
  <mergeCells count="9">
    <mergeCell ref="A14:G14"/>
    <mergeCell ref="A97:G97"/>
    <mergeCell ref="A128:G128"/>
    <mergeCell ref="A6:F6"/>
    <mergeCell ref="A7:G7"/>
    <mergeCell ref="A8:G8"/>
    <mergeCell ref="A9:G9"/>
    <mergeCell ref="A11:G11"/>
    <mergeCell ref="A13:G13"/>
  </mergeCells>
  <printOptions horizontalCentered="1" verticalCentered="1"/>
  <pageMargins left="0.5" right="0.5" top="0.5" bottom="0.5" header="0.5" footer="0.5"/>
  <pageSetup scale="69" fitToHeight="2" orientation="portrait" horizontalDpi="300" verticalDpi="300" r:id="rId1"/>
  <headerFooter alignWithMargins="0"/>
  <rowBreaks count="1" manualBreakCount="1">
    <brk id="65" max="6"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9"/>
  <dimension ref="A1:M131"/>
  <sheetViews>
    <sheetView defaultGridColor="0" colorId="22" zoomScale="60" zoomScaleNormal="60" zoomScaleSheetLayoutView="50" workbookViewId="0">
      <selection activeCell="C30" sqref="C30"/>
    </sheetView>
  </sheetViews>
  <sheetFormatPr defaultColWidth="9.6640625" defaultRowHeight="15"/>
  <cols>
    <col min="1" max="1" width="4.6640625" style="83" customWidth="1"/>
    <col min="2" max="2" width="34.77734375" style="83" customWidth="1"/>
    <col min="3" max="3" width="9.6640625" style="83"/>
    <col min="4" max="4" width="14.6640625" style="83" customWidth="1"/>
    <col min="5" max="5" width="17.5546875" style="83" customWidth="1"/>
    <col min="6" max="6" width="17.33203125" style="83" bestFit="1" customWidth="1"/>
    <col min="7" max="7" width="2.88671875" style="83" customWidth="1"/>
    <col min="8" max="8" width="36.21875" style="83" customWidth="1"/>
    <col min="9" max="9" width="6.6640625" style="83" customWidth="1"/>
    <col min="10" max="10" width="14.6640625" style="83" customWidth="1"/>
    <col min="11" max="11" width="21.6640625" style="83" customWidth="1"/>
    <col min="12" max="12" width="22.6640625" style="83" customWidth="1"/>
    <col min="13" max="13" width="4.6640625" style="83" customWidth="1"/>
    <col min="14" max="16384" width="9.6640625" style="83"/>
  </cols>
  <sheetData>
    <row r="1" spans="1:13">
      <c r="A1" s="507" t="s">
        <v>394</v>
      </c>
      <c r="B1" s="1506"/>
      <c r="C1" s="1826" t="s">
        <v>1232</v>
      </c>
      <c r="D1" s="1506"/>
      <c r="E1" s="1891" t="s">
        <v>396</v>
      </c>
      <c r="F1" s="1813" t="s">
        <v>397</v>
      </c>
      <c r="G1" s="507" t="s">
        <v>394</v>
      </c>
      <c r="H1" s="1506"/>
      <c r="I1" s="1826" t="s">
        <v>1232</v>
      </c>
      <c r="J1" s="1506"/>
      <c r="K1" s="1827" t="s">
        <v>396</v>
      </c>
      <c r="L1" s="1892" t="s">
        <v>397</v>
      </c>
      <c r="M1" s="1561"/>
    </row>
    <row r="2" spans="1:13">
      <c r="A2" s="1047" t="s">
        <v>4729</v>
      </c>
      <c r="B2" s="1510"/>
      <c r="C2" s="1538" t="s">
        <v>326</v>
      </c>
      <c r="D2" s="1510"/>
      <c r="E2" s="1533" t="s">
        <v>398</v>
      </c>
      <c r="F2" s="1836"/>
      <c r="G2" s="514" t="s">
        <v>4729</v>
      </c>
      <c r="H2" s="1510"/>
      <c r="I2" s="1538" t="s">
        <v>326</v>
      </c>
      <c r="J2" s="1510"/>
      <c r="K2" s="1816" t="s">
        <v>398</v>
      </c>
      <c r="L2" s="537"/>
      <c r="M2" s="534"/>
    </row>
    <row r="3" spans="1:13" ht="15" customHeight="1">
      <c r="A3" s="1515"/>
      <c r="B3" s="1516"/>
      <c r="C3" s="1537" t="s">
        <v>3174</v>
      </c>
      <c r="D3" s="1516"/>
      <c r="E3" s="1517" t="s">
        <v>4855</v>
      </c>
      <c r="F3" s="754" t="s">
        <v>4567</v>
      </c>
      <c r="G3" s="1515"/>
      <c r="H3" s="1516"/>
      <c r="I3" s="1537" t="s">
        <v>3174</v>
      </c>
      <c r="J3" s="1516"/>
      <c r="K3" s="1517" t="s">
        <v>4855</v>
      </c>
      <c r="L3" s="1893" t="s">
        <v>4567</v>
      </c>
      <c r="M3" s="1894"/>
    </row>
    <row r="4" spans="1:13" ht="15" customHeight="1">
      <c r="A4" s="1524" t="s">
        <v>1683</v>
      </c>
      <c r="B4" s="1525"/>
      <c r="C4" s="1525"/>
      <c r="D4" s="1525"/>
      <c r="E4" s="1525"/>
      <c r="F4" s="1526"/>
      <c r="G4" s="1829"/>
      <c r="H4" s="1525" t="s">
        <v>1684</v>
      </c>
      <c r="I4" s="1525"/>
      <c r="J4" s="1525"/>
      <c r="K4" s="1525"/>
      <c r="L4" s="1525"/>
      <c r="M4" s="1526"/>
    </row>
    <row r="5" spans="1:13">
      <c r="A5" s="1544"/>
      <c r="B5" s="1528"/>
      <c r="C5" s="1528"/>
      <c r="D5" s="1528"/>
      <c r="E5" s="1528"/>
      <c r="F5" s="1543"/>
      <c r="G5" s="1544"/>
      <c r="H5" s="1528"/>
      <c r="I5" s="1895"/>
      <c r="J5" s="1895"/>
      <c r="M5" s="534"/>
    </row>
    <row r="6" spans="1:13">
      <c r="A6" s="3368" t="s">
        <v>213</v>
      </c>
      <c r="B6" s="3262"/>
      <c r="C6" s="3262"/>
      <c r="D6" s="3370" t="s">
        <v>214</v>
      </c>
      <c r="E6" s="3371"/>
      <c r="F6" s="3263"/>
      <c r="G6" s="3368" t="s">
        <v>215</v>
      </c>
      <c r="H6" s="3371"/>
      <c r="I6" s="3371"/>
      <c r="J6" s="3371"/>
      <c r="K6" s="83" t="s">
        <v>216</v>
      </c>
      <c r="M6" s="534"/>
    </row>
    <row r="7" spans="1:13">
      <c r="A7" s="3369"/>
      <c r="B7" s="3262"/>
      <c r="C7" s="3262"/>
      <c r="D7" s="3371"/>
      <c r="E7" s="3371"/>
      <c r="F7" s="3263"/>
      <c r="G7" s="3369"/>
      <c r="H7" s="3371"/>
      <c r="I7" s="3371"/>
      <c r="J7" s="3371"/>
      <c r="K7" s="3372" t="s">
        <v>217</v>
      </c>
      <c r="L7" s="3262"/>
      <c r="M7" s="3263"/>
    </row>
    <row r="8" spans="1:13">
      <c r="A8" s="3368" t="s">
        <v>2564</v>
      </c>
      <c r="B8" s="3262"/>
      <c r="C8" s="3262"/>
      <c r="D8" s="3371"/>
      <c r="E8" s="3371"/>
      <c r="F8" s="3263"/>
      <c r="G8" s="3369"/>
      <c r="H8" s="3371"/>
      <c r="I8" s="3371"/>
      <c r="J8" s="3371"/>
      <c r="K8" s="3262"/>
      <c r="L8" s="3262"/>
      <c r="M8" s="3263"/>
    </row>
    <row r="9" spans="1:13">
      <c r="A9" s="3369"/>
      <c r="B9" s="3262"/>
      <c r="C9" s="3262"/>
      <c r="D9" s="3371"/>
      <c r="E9" s="3371"/>
      <c r="F9" s="3263"/>
      <c r="G9" s="3369"/>
      <c r="H9" s="3371"/>
      <c r="I9" s="3371"/>
      <c r="J9" s="3371"/>
      <c r="K9" s="3262"/>
      <c r="L9" s="3262"/>
      <c r="M9" s="3263"/>
    </row>
    <row r="10" spans="1:13">
      <c r="A10" s="3369"/>
      <c r="B10" s="3262"/>
      <c r="C10" s="3262"/>
      <c r="D10" s="3371"/>
      <c r="E10" s="3371"/>
      <c r="F10" s="3263"/>
      <c r="G10" s="3368" t="s">
        <v>2565</v>
      </c>
      <c r="H10" s="3371"/>
      <c r="I10" s="3371"/>
      <c r="J10" s="3371"/>
      <c r="K10" s="3262"/>
      <c r="L10" s="3262"/>
      <c r="M10" s="3263"/>
    </row>
    <row r="11" spans="1:13">
      <c r="A11" s="1896"/>
      <c r="B11" s="1897"/>
      <c r="C11" s="1897"/>
      <c r="D11" s="3371"/>
      <c r="E11" s="3371"/>
      <c r="F11" s="3263"/>
      <c r="G11" s="3369"/>
      <c r="H11" s="3371"/>
      <c r="I11" s="3371"/>
      <c r="J11" s="3371"/>
      <c r="K11" s="3262"/>
      <c r="L11" s="3262"/>
      <c r="M11" s="3263"/>
    </row>
    <row r="12" spans="1:13">
      <c r="A12" s="3368" t="s">
        <v>2566</v>
      </c>
      <c r="B12" s="3262"/>
      <c r="C12" s="3262"/>
      <c r="D12" s="3371"/>
      <c r="E12" s="3371"/>
      <c r="F12" s="3263"/>
      <c r="G12" s="3369"/>
      <c r="H12" s="3371"/>
      <c r="I12" s="3371"/>
      <c r="J12" s="3371"/>
      <c r="K12" s="3262"/>
      <c r="L12" s="3262"/>
      <c r="M12" s="3263"/>
    </row>
    <row r="13" spans="1:13">
      <c r="A13" s="3369"/>
      <c r="B13" s="3262"/>
      <c r="C13" s="3262"/>
      <c r="D13" s="3370" t="s">
        <v>2567</v>
      </c>
      <c r="E13" s="3371"/>
      <c r="F13" s="3263"/>
      <c r="G13" s="3369"/>
      <c r="H13" s="3371"/>
      <c r="I13" s="3371"/>
      <c r="J13" s="3371"/>
      <c r="K13" s="3372" t="s">
        <v>2568</v>
      </c>
      <c r="L13" s="3262"/>
      <c r="M13" s="3263"/>
    </row>
    <row r="14" spans="1:13">
      <c r="A14" s="3369"/>
      <c r="B14" s="3262"/>
      <c r="C14" s="3262"/>
      <c r="D14" s="3371"/>
      <c r="E14" s="3371"/>
      <c r="F14" s="3263"/>
      <c r="G14" s="3368" t="s">
        <v>2569</v>
      </c>
      <c r="H14" s="3371"/>
      <c r="I14" s="3371"/>
      <c r="J14" s="3371"/>
      <c r="K14" s="3262"/>
      <c r="L14" s="3262"/>
      <c r="M14" s="3263"/>
    </row>
    <row r="15" spans="1:13">
      <c r="A15" s="1898"/>
      <c r="B15" s="1899"/>
      <c r="C15" s="1899"/>
      <c r="D15" s="3274"/>
      <c r="E15" s="3274"/>
      <c r="F15" s="3373"/>
      <c r="G15" s="3374"/>
      <c r="H15" s="3274"/>
      <c r="I15" s="3274"/>
      <c r="J15" s="3274"/>
      <c r="M15" s="534"/>
    </row>
    <row r="16" spans="1:13">
      <c r="A16" s="1830"/>
      <c r="B16" s="1529"/>
      <c r="C16" s="1545"/>
      <c r="D16" s="1528"/>
      <c r="E16" s="1843"/>
      <c r="F16" s="1900" t="s">
        <v>3591</v>
      </c>
      <c r="G16" s="3363" t="s">
        <v>3592</v>
      </c>
      <c r="H16" s="3364"/>
      <c r="I16" s="1529"/>
      <c r="J16" s="1528" t="s">
        <v>3229</v>
      </c>
      <c r="K16" s="1901" t="s">
        <v>3591</v>
      </c>
      <c r="L16" s="1901" t="s">
        <v>3593</v>
      </c>
      <c r="M16" s="1833"/>
    </row>
    <row r="17" spans="1:13">
      <c r="A17" s="1532" t="s">
        <v>290</v>
      </c>
      <c r="C17" s="1510"/>
      <c r="D17" s="1902" t="s">
        <v>1856</v>
      </c>
      <c r="E17" s="1816" t="s">
        <v>3184</v>
      </c>
      <c r="F17" s="525" t="s">
        <v>3594</v>
      </c>
      <c r="G17" s="3365" t="s">
        <v>3595</v>
      </c>
      <c r="H17" s="3366"/>
      <c r="I17" s="3367" t="s">
        <v>3230</v>
      </c>
      <c r="J17" s="3366"/>
      <c r="K17" s="1533" t="s">
        <v>3594</v>
      </c>
      <c r="L17" s="1533" t="s">
        <v>3597</v>
      </c>
      <c r="M17" s="1836"/>
    </row>
    <row r="18" spans="1:13">
      <c r="A18" s="1532" t="s">
        <v>293</v>
      </c>
      <c r="B18" s="1512" t="s">
        <v>3598</v>
      </c>
      <c r="C18" s="1513"/>
      <c r="D18" s="1902" t="s">
        <v>3599</v>
      </c>
      <c r="E18" s="1816" t="s">
        <v>3600</v>
      </c>
      <c r="F18" s="525" t="s">
        <v>3676</v>
      </c>
      <c r="G18" s="3365" t="s">
        <v>3601</v>
      </c>
      <c r="H18" s="3366"/>
      <c r="I18" s="3367" t="s">
        <v>3602</v>
      </c>
      <c r="J18" s="3366"/>
      <c r="K18" s="1533" t="s">
        <v>2589</v>
      </c>
      <c r="L18" s="1533" t="s">
        <v>3603</v>
      </c>
      <c r="M18" s="1534" t="s">
        <v>290</v>
      </c>
    </row>
    <row r="19" spans="1:13">
      <c r="A19" s="1837"/>
      <c r="B19" s="1814" t="s">
        <v>1860</v>
      </c>
      <c r="C19" s="1521"/>
      <c r="D19" s="1540" t="s">
        <v>1861</v>
      </c>
      <c r="E19" s="1818" t="s">
        <v>1862</v>
      </c>
      <c r="F19" s="1819" t="s">
        <v>1863</v>
      </c>
      <c r="G19" s="3360" t="s">
        <v>838</v>
      </c>
      <c r="H19" s="3361"/>
      <c r="I19" s="3362" t="s">
        <v>839</v>
      </c>
      <c r="J19" s="3361"/>
      <c r="K19" s="1536" t="s">
        <v>840</v>
      </c>
      <c r="L19" s="1536" t="s">
        <v>841</v>
      </c>
      <c r="M19" s="1541" t="s">
        <v>293</v>
      </c>
    </row>
    <row r="20" spans="1:13">
      <c r="A20" s="1834">
        <v>1</v>
      </c>
      <c r="D20" s="1815"/>
      <c r="E20" s="1895"/>
      <c r="F20" s="1138"/>
      <c r="G20" s="1903"/>
      <c r="H20" s="1692"/>
      <c r="I20" s="1137"/>
      <c r="J20" s="1091"/>
      <c r="K20" s="1137"/>
      <c r="L20" s="1137"/>
      <c r="M20" s="1836">
        <v>1</v>
      </c>
    </row>
    <row r="21" spans="1:13">
      <c r="A21" s="1834">
        <v>2</v>
      </c>
      <c r="D21" s="1904"/>
      <c r="E21" s="1895"/>
      <c r="F21" s="1136"/>
      <c r="G21" s="74"/>
      <c r="H21" s="939"/>
      <c r="I21" s="73"/>
      <c r="J21" s="1090"/>
      <c r="K21" s="73"/>
      <c r="L21" s="73"/>
      <c r="M21" s="1836">
        <v>2</v>
      </c>
    </row>
    <row r="22" spans="1:13">
      <c r="A22" s="1834">
        <v>3</v>
      </c>
      <c r="D22" s="1815"/>
      <c r="E22" s="1895"/>
      <c r="F22" s="1136"/>
      <c r="G22" s="74"/>
      <c r="H22" s="939"/>
      <c r="I22" s="73"/>
      <c r="J22" s="1090"/>
      <c r="K22" s="73"/>
      <c r="L22" s="73"/>
      <c r="M22" s="1836">
        <v>3</v>
      </c>
    </row>
    <row r="23" spans="1:13">
      <c r="A23" s="1834">
        <v>4</v>
      </c>
      <c r="D23" s="1815"/>
      <c r="E23" s="1895"/>
      <c r="F23" s="1136"/>
      <c r="G23" s="74"/>
      <c r="H23" s="939"/>
      <c r="I23" s="73"/>
      <c r="J23" s="1090"/>
      <c r="K23" s="73"/>
      <c r="L23" s="73"/>
      <c r="M23" s="1836">
        <v>4</v>
      </c>
    </row>
    <row r="24" spans="1:13">
      <c r="A24" s="1834">
        <v>5</v>
      </c>
      <c r="D24" s="1815"/>
      <c r="E24" s="1895"/>
      <c r="F24" s="1136"/>
      <c r="G24" s="74"/>
      <c r="H24" s="939"/>
      <c r="I24" s="73"/>
      <c r="J24" s="1090"/>
      <c r="K24" s="73"/>
      <c r="L24" s="73"/>
      <c r="M24" s="1836">
        <v>5</v>
      </c>
    </row>
    <row r="25" spans="1:13">
      <c r="A25" s="1834">
        <v>6</v>
      </c>
      <c r="D25" s="1815"/>
      <c r="E25" s="1895"/>
      <c r="F25" s="1136"/>
      <c r="G25" s="74"/>
      <c r="H25" s="939"/>
      <c r="I25" s="73"/>
      <c r="J25" s="1090"/>
      <c r="K25" s="73"/>
      <c r="L25" s="73"/>
      <c r="M25" s="1836">
        <v>6</v>
      </c>
    </row>
    <row r="26" spans="1:13">
      <c r="A26" s="1834">
        <v>7</v>
      </c>
      <c r="D26" s="1815"/>
      <c r="E26" s="1895"/>
      <c r="F26" s="1136"/>
      <c r="G26" s="74"/>
      <c r="H26" s="939"/>
      <c r="I26" s="73"/>
      <c r="J26" s="1090"/>
      <c r="K26" s="73"/>
      <c r="L26" s="73"/>
      <c r="M26" s="1836">
        <v>7</v>
      </c>
    </row>
    <row r="27" spans="1:13">
      <c r="A27" s="1834">
        <v>8</v>
      </c>
      <c r="D27" s="1815"/>
      <c r="E27" s="1895"/>
      <c r="F27" s="1136"/>
      <c r="G27" s="74"/>
      <c r="H27" s="939"/>
      <c r="I27" s="73"/>
      <c r="J27" s="1090"/>
      <c r="K27" s="73"/>
      <c r="L27" s="73"/>
      <c r="M27" s="1836">
        <v>8</v>
      </c>
    </row>
    <row r="28" spans="1:13">
      <c r="A28" s="1834">
        <v>9</v>
      </c>
      <c r="D28" s="1815"/>
      <c r="E28" s="1895"/>
      <c r="F28" s="1136"/>
      <c r="G28" s="74"/>
      <c r="H28" s="939"/>
      <c r="I28" s="73"/>
      <c r="J28" s="1090"/>
      <c r="K28" s="73"/>
      <c r="L28" s="73"/>
      <c r="M28" s="1836">
        <v>9</v>
      </c>
    </row>
    <row r="29" spans="1:13">
      <c r="A29" s="1834">
        <v>10</v>
      </c>
      <c r="D29" s="1815"/>
      <c r="E29" s="1895"/>
      <c r="F29" s="1136"/>
      <c r="G29" s="74"/>
      <c r="H29" s="939"/>
      <c r="I29" s="73"/>
      <c r="J29" s="1090"/>
      <c r="K29" s="73"/>
      <c r="L29" s="73"/>
      <c r="M29" s="1836">
        <v>10</v>
      </c>
    </row>
    <row r="30" spans="1:13">
      <c r="A30" s="1834">
        <v>11</v>
      </c>
      <c r="D30" s="1815"/>
      <c r="E30" s="1895"/>
      <c r="F30" s="1136"/>
      <c r="G30" s="74"/>
      <c r="H30" s="939"/>
      <c r="I30" s="73"/>
      <c r="J30" s="1090"/>
      <c r="K30" s="73"/>
      <c r="L30" s="73"/>
      <c r="M30" s="1836">
        <v>11</v>
      </c>
    </row>
    <row r="31" spans="1:13">
      <c r="A31" s="1834">
        <v>12</v>
      </c>
      <c r="D31" s="1815"/>
      <c r="E31" s="1895"/>
      <c r="F31" s="1136"/>
      <c r="G31" s="74"/>
      <c r="H31" s="939"/>
      <c r="I31" s="73"/>
      <c r="J31" s="1090"/>
      <c r="K31" s="73"/>
      <c r="L31" s="73"/>
      <c r="M31" s="1836">
        <v>12</v>
      </c>
    </row>
    <row r="32" spans="1:13">
      <c r="A32" s="1834">
        <v>13</v>
      </c>
      <c r="D32" s="1815"/>
      <c r="E32" s="1895"/>
      <c r="F32" s="1136"/>
      <c r="G32" s="74"/>
      <c r="H32" s="939"/>
      <c r="I32" s="73"/>
      <c r="J32" s="1090"/>
      <c r="K32" s="73"/>
      <c r="L32" s="73"/>
      <c r="M32" s="1836">
        <v>13</v>
      </c>
    </row>
    <row r="33" spans="1:13">
      <c r="A33" s="1834">
        <v>14</v>
      </c>
      <c r="D33" s="1815"/>
      <c r="E33" s="1895"/>
      <c r="F33" s="1136"/>
      <c r="G33" s="74"/>
      <c r="H33" s="939"/>
      <c r="I33" s="73"/>
      <c r="J33" s="1090"/>
      <c r="K33" s="73"/>
      <c r="L33" s="73"/>
      <c r="M33" s="1836">
        <v>14</v>
      </c>
    </row>
    <row r="34" spans="1:13">
      <c r="A34" s="1834">
        <v>15</v>
      </c>
      <c r="D34" s="1815"/>
      <c r="E34" s="1895"/>
      <c r="F34" s="1136"/>
      <c r="G34" s="74"/>
      <c r="H34" s="939"/>
      <c r="I34" s="73"/>
      <c r="J34" s="1090"/>
      <c r="K34" s="73"/>
      <c r="L34" s="73"/>
      <c r="M34" s="1836">
        <v>15</v>
      </c>
    </row>
    <row r="35" spans="1:13">
      <c r="A35" s="1834">
        <v>16</v>
      </c>
      <c r="D35" s="1815"/>
      <c r="E35" s="1895"/>
      <c r="F35" s="1136"/>
      <c r="G35" s="74"/>
      <c r="H35" s="939"/>
      <c r="I35" s="73"/>
      <c r="J35" s="1090"/>
      <c r="K35" s="73"/>
      <c r="L35" s="73"/>
      <c r="M35" s="1836">
        <v>16</v>
      </c>
    </row>
    <row r="36" spans="1:13">
      <c r="A36" s="1834">
        <v>17</v>
      </c>
      <c r="D36" s="1815"/>
      <c r="E36" s="1895"/>
      <c r="F36" s="1136"/>
      <c r="G36" s="74"/>
      <c r="H36" s="939"/>
      <c r="I36" s="73"/>
      <c r="J36" s="1090"/>
      <c r="K36" s="73"/>
      <c r="L36" s="73"/>
      <c r="M36" s="1836">
        <v>17</v>
      </c>
    </row>
    <row r="37" spans="1:13">
      <c r="A37" s="1834">
        <v>18</v>
      </c>
      <c r="D37" s="1815"/>
      <c r="E37" s="1895"/>
      <c r="F37" s="1136"/>
      <c r="G37" s="74"/>
      <c r="H37" s="939"/>
      <c r="I37" s="73"/>
      <c r="J37" s="1090"/>
      <c r="K37" s="73"/>
      <c r="L37" s="73"/>
      <c r="M37" s="1836">
        <v>18</v>
      </c>
    </row>
    <row r="38" spans="1:13">
      <c r="A38" s="1834">
        <v>19</v>
      </c>
      <c r="D38" s="1815"/>
      <c r="E38" s="1895"/>
      <c r="F38" s="1136"/>
      <c r="G38" s="74"/>
      <c r="H38" s="939"/>
      <c r="I38" s="73"/>
      <c r="J38" s="1090"/>
      <c r="K38" s="73"/>
      <c r="L38" s="73"/>
      <c r="M38" s="1836">
        <v>19</v>
      </c>
    </row>
    <row r="39" spans="1:13">
      <c r="A39" s="1834">
        <v>20</v>
      </c>
      <c r="D39" s="1815"/>
      <c r="E39" s="1895"/>
      <c r="F39" s="1136"/>
      <c r="G39" s="74"/>
      <c r="H39" s="939"/>
      <c r="I39" s="73"/>
      <c r="J39" s="1090"/>
      <c r="K39" s="73"/>
      <c r="L39" s="73"/>
      <c r="M39" s="1836">
        <v>20</v>
      </c>
    </row>
    <row r="40" spans="1:13">
      <c r="A40" s="1834">
        <v>21</v>
      </c>
      <c r="D40" s="1815"/>
      <c r="E40" s="1895"/>
      <c r="F40" s="1136"/>
      <c r="G40" s="74"/>
      <c r="H40" s="939"/>
      <c r="I40" s="73"/>
      <c r="J40" s="1090"/>
      <c r="K40" s="73"/>
      <c r="L40" s="73"/>
      <c r="M40" s="1836">
        <v>21</v>
      </c>
    </row>
    <row r="41" spans="1:13">
      <c r="A41" s="1834">
        <v>22</v>
      </c>
      <c r="D41" s="1815"/>
      <c r="E41" s="1895"/>
      <c r="F41" s="1136"/>
      <c r="G41" s="74"/>
      <c r="H41" s="939"/>
      <c r="I41" s="73"/>
      <c r="J41" s="1090"/>
      <c r="K41" s="73"/>
      <c r="L41" s="73"/>
      <c r="M41" s="1836">
        <v>22</v>
      </c>
    </row>
    <row r="42" spans="1:13">
      <c r="A42" s="1834">
        <v>23</v>
      </c>
      <c r="D42" s="1815"/>
      <c r="E42" s="1895"/>
      <c r="F42" s="1136"/>
      <c r="G42" s="74"/>
      <c r="H42" s="939"/>
      <c r="I42" s="73"/>
      <c r="J42" s="1090"/>
      <c r="K42" s="73"/>
      <c r="L42" s="73"/>
      <c r="M42" s="1836">
        <v>23</v>
      </c>
    </row>
    <row r="43" spans="1:13">
      <c r="A43" s="1834">
        <v>24</v>
      </c>
      <c r="D43" s="1815"/>
      <c r="E43" s="1895"/>
      <c r="F43" s="1136"/>
      <c r="G43" s="74"/>
      <c r="H43" s="939"/>
      <c r="I43" s="73"/>
      <c r="J43" s="1090"/>
      <c r="K43" s="73"/>
      <c r="L43" s="73"/>
      <c r="M43" s="1836">
        <v>24</v>
      </c>
    </row>
    <row r="44" spans="1:13">
      <c r="A44" s="1834">
        <v>25</v>
      </c>
      <c r="D44" s="1815"/>
      <c r="E44" s="1895"/>
      <c r="F44" s="1136"/>
      <c r="G44" s="74"/>
      <c r="H44" s="939"/>
      <c r="I44" s="73"/>
      <c r="J44" s="1090"/>
      <c r="K44" s="73"/>
      <c r="L44" s="73"/>
      <c r="M44" s="1836">
        <v>25</v>
      </c>
    </row>
    <row r="45" spans="1:13">
      <c r="A45" s="1834">
        <v>26</v>
      </c>
      <c r="D45" s="1815"/>
      <c r="E45" s="1895"/>
      <c r="F45" s="1136"/>
      <c r="G45" s="74"/>
      <c r="H45" s="939"/>
      <c r="I45" s="73"/>
      <c r="J45" s="1090"/>
      <c r="K45" s="73"/>
      <c r="L45" s="73"/>
      <c r="M45" s="1836">
        <v>26</v>
      </c>
    </row>
    <row r="46" spans="1:13">
      <c r="A46" s="1834">
        <v>27</v>
      </c>
      <c r="D46" s="1815"/>
      <c r="E46" s="1895"/>
      <c r="F46" s="1136"/>
      <c r="G46" s="74"/>
      <c r="H46" s="939"/>
      <c r="I46" s="73"/>
      <c r="J46" s="1090"/>
      <c r="K46" s="73"/>
      <c r="L46" s="73"/>
      <c r="M46" s="1836">
        <v>27</v>
      </c>
    </row>
    <row r="47" spans="1:13">
      <c r="A47" s="1834">
        <v>28</v>
      </c>
      <c r="D47" s="1815"/>
      <c r="E47" s="1895"/>
      <c r="F47" s="1136"/>
      <c r="G47" s="74"/>
      <c r="H47" s="939"/>
      <c r="I47" s="73"/>
      <c r="J47" s="1090"/>
      <c r="K47" s="73"/>
      <c r="L47" s="73"/>
      <c r="M47" s="1836">
        <v>28</v>
      </c>
    </row>
    <row r="48" spans="1:13">
      <c r="A48" s="1834">
        <v>29</v>
      </c>
      <c r="D48" s="1815"/>
      <c r="E48" s="1895"/>
      <c r="F48" s="1136"/>
      <c r="G48" s="74"/>
      <c r="H48" s="939"/>
      <c r="I48" s="73"/>
      <c r="J48" s="1090"/>
      <c r="K48" s="73"/>
      <c r="L48" s="73"/>
      <c r="M48" s="1836">
        <v>29</v>
      </c>
    </row>
    <row r="49" spans="1:13">
      <c r="A49" s="1834">
        <v>30</v>
      </c>
      <c r="D49" s="1815"/>
      <c r="E49" s="1895"/>
      <c r="F49" s="1136"/>
      <c r="G49" s="74"/>
      <c r="H49" s="939"/>
      <c r="I49" s="73"/>
      <c r="J49" s="1090"/>
      <c r="K49" s="73"/>
      <c r="L49" s="73"/>
      <c r="M49" s="1836">
        <v>30</v>
      </c>
    </row>
    <row r="50" spans="1:13">
      <c r="A50" s="1834">
        <v>31</v>
      </c>
      <c r="D50" s="1815"/>
      <c r="E50" s="1895"/>
      <c r="F50" s="1136"/>
      <c r="G50" s="74"/>
      <c r="H50" s="939"/>
      <c r="I50" s="73"/>
      <c r="J50" s="1090"/>
      <c r="K50" s="73"/>
      <c r="L50" s="73"/>
      <c r="M50" s="1836">
        <v>31</v>
      </c>
    </row>
    <row r="51" spans="1:13">
      <c r="A51" s="1834">
        <v>32</v>
      </c>
      <c r="D51" s="1815"/>
      <c r="E51" s="1895"/>
      <c r="F51" s="1136"/>
      <c r="G51" s="74"/>
      <c r="H51" s="939"/>
      <c r="I51" s="73"/>
      <c r="J51" s="1090"/>
      <c r="K51" s="73"/>
      <c r="L51" s="73"/>
      <c r="M51" s="1836">
        <v>32</v>
      </c>
    </row>
    <row r="52" spans="1:13">
      <c r="A52" s="1834">
        <v>33</v>
      </c>
      <c r="D52" s="1815"/>
      <c r="E52" s="1895"/>
      <c r="F52" s="1136"/>
      <c r="G52" s="74"/>
      <c r="H52" s="939"/>
      <c r="I52" s="73"/>
      <c r="J52" s="1090"/>
      <c r="K52" s="73"/>
      <c r="L52" s="73"/>
      <c r="M52" s="1836">
        <v>33</v>
      </c>
    </row>
    <row r="53" spans="1:13">
      <c r="A53" s="1834">
        <v>34</v>
      </c>
      <c r="D53" s="1815"/>
      <c r="E53" s="1895"/>
      <c r="F53" s="1136"/>
      <c r="G53" s="74"/>
      <c r="H53" s="939"/>
      <c r="I53" s="73"/>
      <c r="J53" s="1090"/>
      <c r="K53" s="73"/>
      <c r="L53" s="73"/>
      <c r="M53" s="1836">
        <v>34</v>
      </c>
    </row>
    <row r="54" spans="1:13">
      <c r="A54" s="1834">
        <v>35</v>
      </c>
      <c r="D54" s="1815"/>
      <c r="E54" s="1895"/>
      <c r="F54" s="1136"/>
      <c r="G54" s="74"/>
      <c r="H54" s="939"/>
      <c r="I54" s="73"/>
      <c r="J54" s="1090"/>
      <c r="K54" s="73"/>
      <c r="L54" s="73"/>
      <c r="M54" s="1836">
        <v>35</v>
      </c>
    </row>
    <row r="55" spans="1:13">
      <c r="A55" s="1834">
        <v>36</v>
      </c>
      <c r="D55" s="1815"/>
      <c r="E55" s="1895"/>
      <c r="F55" s="1136"/>
      <c r="G55" s="74"/>
      <c r="H55" s="939"/>
      <c r="I55" s="73"/>
      <c r="J55" s="1090"/>
      <c r="K55" s="73"/>
      <c r="L55" s="73"/>
      <c r="M55" s="1836">
        <v>36</v>
      </c>
    </row>
    <row r="56" spans="1:13">
      <c r="A56" s="1834">
        <v>37</v>
      </c>
      <c r="D56" s="1815"/>
      <c r="E56" s="1895"/>
      <c r="F56" s="1136"/>
      <c r="G56" s="74"/>
      <c r="H56" s="939"/>
      <c r="I56" s="73"/>
      <c r="J56" s="1090"/>
      <c r="K56" s="73"/>
      <c r="L56" s="73"/>
      <c r="M56" s="1836">
        <v>37</v>
      </c>
    </row>
    <row r="57" spans="1:13">
      <c r="A57" s="1834">
        <v>38</v>
      </c>
      <c r="D57" s="1815"/>
      <c r="E57" s="1895"/>
      <c r="F57" s="1136"/>
      <c r="G57" s="74"/>
      <c r="H57" s="939"/>
      <c r="I57" s="73"/>
      <c r="J57" s="1090"/>
      <c r="K57" s="73"/>
      <c r="L57" s="73"/>
      <c r="M57" s="1836">
        <v>38</v>
      </c>
    </row>
    <row r="58" spans="1:13">
      <c r="A58" s="1834">
        <v>39</v>
      </c>
      <c r="D58" s="1815"/>
      <c r="E58" s="1895"/>
      <c r="F58" s="1136"/>
      <c r="G58" s="74"/>
      <c r="H58" s="939"/>
      <c r="I58" s="73"/>
      <c r="J58" s="1090"/>
      <c r="K58" s="73"/>
      <c r="L58" s="73"/>
      <c r="M58" s="1836">
        <v>39</v>
      </c>
    </row>
    <row r="59" spans="1:13">
      <c r="A59" s="1834">
        <v>40</v>
      </c>
      <c r="D59" s="1815"/>
      <c r="E59" s="1895"/>
      <c r="F59" s="1136"/>
      <c r="G59" s="74"/>
      <c r="H59" s="939"/>
      <c r="I59" s="73"/>
      <c r="J59" s="1090"/>
      <c r="K59" s="73"/>
      <c r="L59" s="73"/>
      <c r="M59" s="1836">
        <v>40</v>
      </c>
    </row>
    <row r="60" spans="1:13">
      <c r="A60" s="1834">
        <v>41</v>
      </c>
      <c r="B60" s="1895"/>
      <c r="C60" s="1895"/>
      <c r="D60" s="3059"/>
      <c r="E60" s="1895"/>
      <c r="F60" s="3060"/>
      <c r="G60" s="74"/>
      <c r="H60" s="939"/>
      <c r="I60" s="3061"/>
      <c r="J60" s="1090"/>
      <c r="K60" s="3061"/>
      <c r="L60" s="3061"/>
      <c r="M60" s="3062">
        <v>41</v>
      </c>
    </row>
    <row r="61" spans="1:13" ht="15.75" thickBot="1">
      <c r="A61" s="3063">
        <v>42</v>
      </c>
      <c r="B61" s="3064" t="s">
        <v>2846</v>
      </c>
      <c r="C61" s="3065"/>
      <c r="D61" s="3065"/>
      <c r="E61" s="3066"/>
      <c r="F61" s="1706">
        <v>0</v>
      </c>
      <c r="G61" s="3063"/>
      <c r="H61" s="3067">
        <v>0</v>
      </c>
      <c r="I61" s="3068"/>
      <c r="J61" s="3067">
        <v>0</v>
      </c>
      <c r="K61" s="3067">
        <v>0</v>
      </c>
      <c r="L61" s="1708">
        <v>0</v>
      </c>
      <c r="M61" s="3069">
        <v>42</v>
      </c>
    </row>
    <row r="62" spans="1:13">
      <c r="A62" s="83" t="s">
        <v>3604</v>
      </c>
      <c r="G62" s="83" t="s">
        <v>3605</v>
      </c>
      <c r="M62" s="1825" t="s">
        <v>3798</v>
      </c>
    </row>
    <row r="63" spans="1:13">
      <c r="A63" s="526" t="s">
        <v>3799</v>
      </c>
      <c r="B63" s="526"/>
      <c r="C63" s="526"/>
      <c r="D63" s="526"/>
      <c r="E63" s="526"/>
      <c r="F63" s="526"/>
      <c r="G63" s="526" t="s">
        <v>3800</v>
      </c>
      <c r="H63" s="526"/>
      <c r="I63" s="526"/>
      <c r="J63" s="526"/>
      <c r="K63" s="526"/>
      <c r="L63" s="526"/>
      <c r="M63" s="526"/>
    </row>
    <row r="64" spans="1:13" ht="15.75">
      <c r="A64" s="1559" t="s">
        <v>1444</v>
      </c>
      <c r="B64" s="526"/>
      <c r="C64" s="526"/>
      <c r="D64" s="526"/>
      <c r="E64" s="526"/>
      <c r="F64" s="526"/>
    </row>
    <row r="65" spans="1:13" ht="15.75" thickBot="1">
      <c r="A65" s="83" t="s">
        <v>4729</v>
      </c>
      <c r="E65" s="542" t="s">
        <v>2029</v>
      </c>
      <c r="F65" s="1907" t="s">
        <v>4567</v>
      </c>
      <c r="G65" s="83" t="s">
        <v>4729</v>
      </c>
      <c r="K65" s="542" t="s">
        <v>2029</v>
      </c>
      <c r="L65" s="1907" t="s">
        <v>4567</v>
      </c>
    </row>
    <row r="66" spans="1:13">
      <c r="A66" s="507"/>
      <c r="B66" s="508"/>
      <c r="C66" s="508"/>
      <c r="D66" s="508"/>
      <c r="E66" s="508"/>
      <c r="F66" s="508"/>
      <c r="G66" s="507"/>
      <c r="H66" s="508"/>
      <c r="I66" s="508"/>
      <c r="J66" s="508"/>
      <c r="K66" s="508"/>
      <c r="L66" s="508"/>
      <c r="M66" s="1561"/>
    </row>
    <row r="67" spans="1:13">
      <c r="A67" s="528" t="s">
        <v>1683</v>
      </c>
      <c r="B67" s="526"/>
      <c r="C67" s="526"/>
      <c r="D67" s="526"/>
      <c r="E67" s="526"/>
      <c r="F67" s="1908"/>
      <c r="G67" s="528" t="s">
        <v>1683</v>
      </c>
      <c r="H67" s="526"/>
      <c r="I67" s="526"/>
      <c r="J67" s="526"/>
      <c r="K67" s="526"/>
      <c r="L67" s="526"/>
      <c r="M67" s="529"/>
    </row>
    <row r="68" spans="1:13">
      <c r="A68" s="1562"/>
      <c r="B68" s="1563"/>
      <c r="C68" s="1563"/>
      <c r="D68" s="1563"/>
      <c r="E68" s="1563"/>
      <c r="F68" s="1563"/>
      <c r="G68" s="1515"/>
      <c r="H68" s="1563"/>
      <c r="I68" s="1563"/>
      <c r="J68" s="1563"/>
      <c r="K68" s="1563"/>
      <c r="L68" s="1563"/>
      <c r="M68" s="1523"/>
    </row>
    <row r="69" spans="1:13">
      <c r="A69" s="1830"/>
      <c r="B69" s="1529"/>
      <c r="C69" s="1545"/>
      <c r="D69" s="1528"/>
      <c r="E69" s="1843"/>
      <c r="F69" s="1909" t="s">
        <v>3591</v>
      </c>
      <c r="G69" s="1544"/>
      <c r="H69" s="1835" t="s">
        <v>3592</v>
      </c>
      <c r="I69" s="1529"/>
      <c r="J69" s="1528"/>
      <c r="K69" s="1901" t="s">
        <v>3591</v>
      </c>
      <c r="L69" s="1901" t="s">
        <v>3593</v>
      </c>
      <c r="M69" s="1833"/>
    </row>
    <row r="70" spans="1:13">
      <c r="A70" s="1532" t="s">
        <v>290</v>
      </c>
      <c r="C70" s="1510"/>
      <c r="D70" s="537" t="s">
        <v>1856</v>
      </c>
      <c r="E70" s="1816" t="s">
        <v>3184</v>
      </c>
      <c r="F70" s="1902" t="s">
        <v>3594</v>
      </c>
      <c r="G70" s="514"/>
      <c r="H70" s="1511" t="s">
        <v>3595</v>
      </c>
      <c r="I70" s="1512"/>
      <c r="J70" s="526" t="s">
        <v>3596</v>
      </c>
      <c r="K70" s="1533" t="s">
        <v>3594</v>
      </c>
      <c r="L70" s="1533" t="s">
        <v>3597</v>
      </c>
      <c r="M70" s="1836"/>
    </row>
    <row r="71" spans="1:13">
      <c r="A71" s="1532" t="s">
        <v>293</v>
      </c>
      <c r="B71" s="1512" t="s">
        <v>3598</v>
      </c>
      <c r="C71" s="1513"/>
      <c r="D71" s="537" t="s">
        <v>3599</v>
      </c>
      <c r="E71" s="1816" t="s">
        <v>3600</v>
      </c>
      <c r="F71" s="1902" t="s">
        <v>3676</v>
      </c>
      <c r="G71" s="514"/>
      <c r="H71" s="1511" t="s">
        <v>3601</v>
      </c>
      <c r="I71" s="1512"/>
      <c r="J71" s="526" t="s">
        <v>3602</v>
      </c>
      <c r="K71" s="1533" t="s">
        <v>2589</v>
      </c>
      <c r="L71" s="1533" t="s">
        <v>3603</v>
      </c>
      <c r="M71" s="1534" t="s">
        <v>290</v>
      </c>
    </row>
    <row r="72" spans="1:13">
      <c r="A72" s="1837"/>
      <c r="B72" s="1814" t="s">
        <v>1860</v>
      </c>
      <c r="C72" s="1521"/>
      <c r="D72" s="1540" t="s">
        <v>1861</v>
      </c>
      <c r="E72" s="1818" t="s">
        <v>1862</v>
      </c>
      <c r="F72" s="1540" t="s">
        <v>1863</v>
      </c>
      <c r="G72" s="1515"/>
      <c r="H72" s="1838" t="s">
        <v>838</v>
      </c>
      <c r="I72" s="1814"/>
      <c r="J72" s="1563" t="s">
        <v>839</v>
      </c>
      <c r="K72" s="1536" t="s">
        <v>840</v>
      </c>
      <c r="L72" s="1536" t="s">
        <v>841</v>
      </c>
      <c r="M72" s="1541" t="s">
        <v>293</v>
      </c>
    </row>
    <row r="73" spans="1:13">
      <c r="A73" s="1834">
        <v>1</v>
      </c>
      <c r="D73" s="1815"/>
      <c r="F73" s="1137"/>
      <c r="G73" s="1903"/>
      <c r="H73" s="1692"/>
      <c r="I73" s="1137"/>
      <c r="J73" s="1910"/>
      <c r="K73" s="1137"/>
      <c r="L73" s="1137"/>
      <c r="M73" s="1836">
        <v>1</v>
      </c>
    </row>
    <row r="74" spans="1:13">
      <c r="A74" s="1834">
        <v>2</v>
      </c>
      <c r="D74" s="1815"/>
      <c r="F74" s="73"/>
      <c r="G74" s="74"/>
      <c r="H74" s="939"/>
      <c r="I74" s="73"/>
      <c r="J74" s="80"/>
      <c r="K74" s="73"/>
      <c r="L74" s="73"/>
      <c r="M74" s="1836">
        <v>2</v>
      </c>
    </row>
    <row r="75" spans="1:13">
      <c r="A75" s="1834">
        <v>3</v>
      </c>
      <c r="D75" s="1815"/>
      <c r="F75" s="73"/>
      <c r="G75" s="74"/>
      <c r="H75" s="939"/>
      <c r="I75" s="73"/>
      <c r="J75" s="80"/>
      <c r="K75" s="73"/>
      <c r="L75" s="73"/>
      <c r="M75" s="1836">
        <v>3</v>
      </c>
    </row>
    <row r="76" spans="1:13">
      <c r="A76" s="1834">
        <v>4</v>
      </c>
      <c r="D76" s="1815"/>
      <c r="F76" s="73"/>
      <c r="G76" s="74"/>
      <c r="H76" s="939"/>
      <c r="I76" s="73"/>
      <c r="J76" s="80"/>
      <c r="K76" s="73"/>
      <c r="L76" s="73"/>
      <c r="M76" s="1836">
        <v>4</v>
      </c>
    </row>
    <row r="77" spans="1:13">
      <c r="A77" s="1834">
        <v>5</v>
      </c>
      <c r="D77" s="1815"/>
      <c r="F77" s="73"/>
      <c r="G77" s="74"/>
      <c r="H77" s="939"/>
      <c r="I77" s="73"/>
      <c r="J77" s="80"/>
      <c r="K77" s="73"/>
      <c r="L77" s="73"/>
      <c r="M77" s="1836">
        <v>5</v>
      </c>
    </row>
    <row r="78" spans="1:13">
      <c r="A78" s="1834">
        <v>6</v>
      </c>
      <c r="D78" s="1815"/>
      <c r="F78" s="73"/>
      <c r="G78" s="74"/>
      <c r="H78" s="939"/>
      <c r="I78" s="73"/>
      <c r="J78" s="80"/>
      <c r="K78" s="73"/>
      <c r="L78" s="73"/>
      <c r="M78" s="1836">
        <v>6</v>
      </c>
    </row>
    <row r="79" spans="1:13">
      <c r="A79" s="1834">
        <v>7</v>
      </c>
      <c r="D79" s="1815"/>
      <c r="F79" s="73"/>
      <c r="G79" s="74"/>
      <c r="H79" s="939"/>
      <c r="I79" s="73"/>
      <c r="J79" s="80"/>
      <c r="K79" s="73"/>
      <c r="L79" s="73"/>
      <c r="M79" s="1836">
        <v>7</v>
      </c>
    </row>
    <row r="80" spans="1:13">
      <c r="A80" s="1834">
        <v>8</v>
      </c>
      <c r="D80" s="1815"/>
      <c r="F80" s="73"/>
      <c r="G80" s="74"/>
      <c r="H80" s="939"/>
      <c r="I80" s="73"/>
      <c r="J80" s="80"/>
      <c r="K80" s="73"/>
      <c r="L80" s="73"/>
      <c r="M80" s="1836">
        <v>8</v>
      </c>
    </row>
    <row r="81" spans="1:13">
      <c r="A81" s="1834">
        <v>9</v>
      </c>
      <c r="D81" s="1815"/>
      <c r="F81" s="73"/>
      <c r="G81" s="74"/>
      <c r="H81" s="939"/>
      <c r="I81" s="73"/>
      <c r="J81" s="80"/>
      <c r="K81" s="73"/>
      <c r="L81" s="73"/>
      <c r="M81" s="1836">
        <v>9</v>
      </c>
    </row>
    <row r="82" spans="1:13">
      <c r="A82" s="1834">
        <v>10</v>
      </c>
      <c r="D82" s="1815"/>
      <c r="F82" s="73"/>
      <c r="G82" s="74"/>
      <c r="H82" s="939"/>
      <c r="I82" s="73"/>
      <c r="J82" s="80"/>
      <c r="K82" s="73"/>
      <c r="L82" s="73"/>
      <c r="M82" s="1836">
        <v>10</v>
      </c>
    </row>
    <row r="83" spans="1:13">
      <c r="A83" s="1834">
        <v>11</v>
      </c>
      <c r="D83" s="1815"/>
      <c r="F83" s="73"/>
      <c r="G83" s="74"/>
      <c r="H83" s="939"/>
      <c r="I83" s="73"/>
      <c r="J83" s="80"/>
      <c r="K83" s="73"/>
      <c r="L83" s="73"/>
      <c r="M83" s="1836">
        <v>11</v>
      </c>
    </row>
    <row r="84" spans="1:13">
      <c r="A84" s="1834">
        <v>12</v>
      </c>
      <c r="D84" s="1815"/>
      <c r="F84" s="73"/>
      <c r="G84" s="74"/>
      <c r="H84" s="939"/>
      <c r="I84" s="73"/>
      <c r="J84" s="80"/>
      <c r="K84" s="73"/>
      <c r="L84" s="73"/>
      <c r="M84" s="1836">
        <v>12</v>
      </c>
    </row>
    <row r="85" spans="1:13">
      <c r="A85" s="1834">
        <v>13</v>
      </c>
      <c r="D85" s="1815"/>
      <c r="F85" s="73"/>
      <c r="G85" s="74"/>
      <c r="H85" s="939"/>
      <c r="I85" s="73"/>
      <c r="J85" s="80"/>
      <c r="K85" s="73"/>
      <c r="L85" s="73"/>
      <c r="M85" s="1836">
        <v>13</v>
      </c>
    </row>
    <row r="86" spans="1:13">
      <c r="A86" s="1834">
        <v>14</v>
      </c>
      <c r="D86" s="1815"/>
      <c r="F86" s="73"/>
      <c r="G86" s="74"/>
      <c r="H86" s="939"/>
      <c r="I86" s="73"/>
      <c r="J86" s="80"/>
      <c r="K86" s="73"/>
      <c r="L86" s="73"/>
      <c r="M86" s="1836">
        <v>14</v>
      </c>
    </row>
    <row r="87" spans="1:13">
      <c r="A87" s="1834">
        <v>15</v>
      </c>
      <c r="D87" s="1815"/>
      <c r="F87" s="73"/>
      <c r="G87" s="74"/>
      <c r="H87" s="939"/>
      <c r="I87" s="73"/>
      <c r="J87" s="80"/>
      <c r="K87" s="73"/>
      <c r="L87" s="73"/>
      <c r="M87" s="1836">
        <v>15</v>
      </c>
    </row>
    <row r="88" spans="1:13">
      <c r="A88" s="1834">
        <v>16</v>
      </c>
      <c r="D88" s="1815"/>
      <c r="F88" s="73"/>
      <c r="G88" s="74"/>
      <c r="H88" s="939"/>
      <c r="I88" s="73"/>
      <c r="J88" s="80"/>
      <c r="K88" s="73"/>
      <c r="L88" s="73"/>
      <c r="M88" s="1836">
        <v>16</v>
      </c>
    </row>
    <row r="89" spans="1:13">
      <c r="A89" s="1834">
        <v>17</v>
      </c>
      <c r="D89" s="1815"/>
      <c r="F89" s="73"/>
      <c r="G89" s="74"/>
      <c r="H89" s="939"/>
      <c r="I89" s="73"/>
      <c r="J89" s="80"/>
      <c r="K89" s="73"/>
      <c r="L89" s="73"/>
      <c r="M89" s="1836">
        <v>17</v>
      </c>
    </row>
    <row r="90" spans="1:13">
      <c r="A90" s="1834">
        <v>18</v>
      </c>
      <c r="D90" s="1815"/>
      <c r="F90" s="73"/>
      <c r="G90" s="74"/>
      <c r="H90" s="939"/>
      <c r="I90" s="73"/>
      <c r="J90" s="80"/>
      <c r="K90" s="73"/>
      <c r="L90" s="73"/>
      <c r="M90" s="1836">
        <v>18</v>
      </c>
    </row>
    <row r="91" spans="1:13">
      <c r="A91" s="1834">
        <v>19</v>
      </c>
      <c r="D91" s="1815"/>
      <c r="F91" s="73"/>
      <c r="G91" s="74"/>
      <c r="H91" s="939"/>
      <c r="I91" s="73"/>
      <c r="J91" s="80"/>
      <c r="K91" s="73"/>
      <c r="L91" s="73"/>
      <c r="M91" s="1836">
        <v>19</v>
      </c>
    </row>
    <row r="92" spans="1:13">
      <c r="A92" s="1834">
        <v>20</v>
      </c>
      <c r="D92" s="1815"/>
      <c r="F92" s="73"/>
      <c r="G92" s="74"/>
      <c r="H92" s="939"/>
      <c r="I92" s="73"/>
      <c r="J92" s="80"/>
      <c r="K92" s="73"/>
      <c r="L92" s="73"/>
      <c r="M92" s="1836">
        <v>20</v>
      </c>
    </row>
    <row r="93" spans="1:13">
      <c r="A93" s="1834">
        <v>21</v>
      </c>
      <c r="D93" s="1815"/>
      <c r="F93" s="73"/>
      <c r="G93" s="74"/>
      <c r="H93" s="939"/>
      <c r="I93" s="73"/>
      <c r="J93" s="80"/>
      <c r="K93" s="73"/>
      <c r="L93" s="73"/>
      <c r="M93" s="1836">
        <v>21</v>
      </c>
    </row>
    <row r="94" spans="1:13">
      <c r="A94" s="1834">
        <v>22</v>
      </c>
      <c r="D94" s="1815"/>
      <c r="F94" s="73"/>
      <c r="G94" s="74"/>
      <c r="H94" s="939"/>
      <c r="I94" s="73"/>
      <c r="J94" s="80"/>
      <c r="K94" s="73"/>
      <c r="L94" s="73"/>
      <c r="M94" s="1836">
        <v>22</v>
      </c>
    </row>
    <row r="95" spans="1:13">
      <c r="A95" s="1834">
        <v>23</v>
      </c>
      <c r="D95" s="1815"/>
      <c r="F95" s="73"/>
      <c r="G95" s="74"/>
      <c r="H95" s="939"/>
      <c r="I95" s="73"/>
      <c r="J95" s="80"/>
      <c r="K95" s="73"/>
      <c r="L95" s="73"/>
      <c r="M95" s="1836">
        <v>23</v>
      </c>
    </row>
    <row r="96" spans="1:13">
      <c r="A96" s="1834">
        <v>24</v>
      </c>
      <c r="D96" s="1815"/>
      <c r="F96" s="73"/>
      <c r="G96" s="74"/>
      <c r="H96" s="939"/>
      <c r="I96" s="73"/>
      <c r="J96" s="80"/>
      <c r="K96" s="73"/>
      <c r="L96" s="73"/>
      <c r="M96" s="1836">
        <v>24</v>
      </c>
    </row>
    <row r="97" spans="1:13">
      <c r="A97" s="1834">
        <v>25</v>
      </c>
      <c r="D97" s="1815"/>
      <c r="F97" s="73"/>
      <c r="G97" s="74"/>
      <c r="H97" s="939"/>
      <c r="I97" s="73"/>
      <c r="J97" s="80"/>
      <c r="K97" s="73"/>
      <c r="L97" s="73"/>
      <c r="M97" s="1836">
        <v>25</v>
      </c>
    </row>
    <row r="98" spans="1:13">
      <c r="A98" s="1834">
        <v>26</v>
      </c>
      <c r="D98" s="1815"/>
      <c r="F98" s="73"/>
      <c r="G98" s="74"/>
      <c r="H98" s="939"/>
      <c r="I98" s="73"/>
      <c r="J98" s="80"/>
      <c r="K98" s="73"/>
      <c r="L98" s="73"/>
      <c r="M98" s="1836">
        <v>26</v>
      </c>
    </row>
    <row r="99" spans="1:13">
      <c r="A99" s="1834">
        <v>27</v>
      </c>
      <c r="D99" s="1815"/>
      <c r="F99" s="73"/>
      <c r="G99" s="74"/>
      <c r="H99" s="939"/>
      <c r="I99" s="73"/>
      <c r="J99" s="80"/>
      <c r="K99" s="73"/>
      <c r="L99" s="73"/>
      <c r="M99" s="1836">
        <v>27</v>
      </c>
    </row>
    <row r="100" spans="1:13">
      <c r="A100" s="1834">
        <v>28</v>
      </c>
      <c r="D100" s="1815"/>
      <c r="F100" s="73"/>
      <c r="G100" s="74"/>
      <c r="H100" s="939"/>
      <c r="I100" s="73"/>
      <c r="J100" s="80"/>
      <c r="K100" s="73"/>
      <c r="L100" s="73"/>
      <c r="M100" s="1836">
        <v>28</v>
      </c>
    </row>
    <row r="101" spans="1:13">
      <c r="A101" s="1834">
        <v>29</v>
      </c>
      <c r="D101" s="1815"/>
      <c r="F101" s="73"/>
      <c r="G101" s="74"/>
      <c r="H101" s="939"/>
      <c r="I101" s="73"/>
      <c r="J101" s="80"/>
      <c r="K101" s="73"/>
      <c r="L101" s="73"/>
      <c r="M101" s="1836">
        <v>29</v>
      </c>
    </row>
    <row r="102" spans="1:13">
      <c r="A102" s="1834">
        <v>30</v>
      </c>
      <c r="D102" s="1815"/>
      <c r="F102" s="73"/>
      <c r="G102" s="74"/>
      <c r="H102" s="939"/>
      <c r="I102" s="73"/>
      <c r="J102" s="80"/>
      <c r="K102" s="73"/>
      <c r="L102" s="73"/>
      <c r="M102" s="1836">
        <v>30</v>
      </c>
    </row>
    <row r="103" spans="1:13">
      <c r="A103" s="1834">
        <v>31</v>
      </c>
      <c r="D103" s="1815"/>
      <c r="F103" s="73"/>
      <c r="G103" s="74"/>
      <c r="H103" s="939"/>
      <c r="I103" s="73"/>
      <c r="J103" s="80"/>
      <c r="K103" s="73"/>
      <c r="L103" s="73"/>
      <c r="M103" s="1836">
        <v>31</v>
      </c>
    </row>
    <row r="104" spans="1:13">
      <c r="A104" s="1834">
        <v>32</v>
      </c>
      <c r="D104" s="1815"/>
      <c r="F104" s="73"/>
      <c r="G104" s="74"/>
      <c r="H104" s="939"/>
      <c r="I104" s="73"/>
      <c r="J104" s="80"/>
      <c r="K104" s="73"/>
      <c r="L104" s="73"/>
      <c r="M104" s="1836">
        <v>32</v>
      </c>
    </row>
    <row r="105" spans="1:13">
      <c r="A105" s="1834">
        <v>33</v>
      </c>
      <c r="D105" s="1815"/>
      <c r="F105" s="73"/>
      <c r="G105" s="74"/>
      <c r="H105" s="939"/>
      <c r="I105" s="73"/>
      <c r="J105" s="80"/>
      <c r="K105" s="73"/>
      <c r="L105" s="73"/>
      <c r="M105" s="1836">
        <v>33</v>
      </c>
    </row>
    <row r="106" spans="1:13">
      <c r="A106" s="1834">
        <v>34</v>
      </c>
      <c r="D106" s="1815"/>
      <c r="F106" s="73"/>
      <c r="G106" s="74"/>
      <c r="H106" s="939"/>
      <c r="I106" s="73"/>
      <c r="J106" s="80"/>
      <c r="K106" s="73"/>
      <c r="L106" s="73"/>
      <c r="M106" s="1836">
        <v>34</v>
      </c>
    </row>
    <row r="107" spans="1:13">
      <c r="A107" s="1834">
        <v>35</v>
      </c>
      <c r="D107" s="1815"/>
      <c r="F107" s="73"/>
      <c r="G107" s="74"/>
      <c r="H107" s="939"/>
      <c r="I107" s="73"/>
      <c r="J107" s="80"/>
      <c r="K107" s="73"/>
      <c r="L107" s="73"/>
      <c r="M107" s="1836">
        <v>35</v>
      </c>
    </row>
    <row r="108" spans="1:13">
      <c r="A108" s="1834">
        <v>36</v>
      </c>
      <c r="D108" s="1815"/>
      <c r="F108" s="73"/>
      <c r="G108" s="74"/>
      <c r="H108" s="939"/>
      <c r="I108" s="73"/>
      <c r="J108" s="80"/>
      <c r="K108" s="73"/>
      <c r="L108" s="73"/>
      <c r="M108" s="1836">
        <v>36</v>
      </c>
    </row>
    <row r="109" spans="1:13">
      <c r="A109" s="1834">
        <v>37</v>
      </c>
      <c r="D109" s="1815"/>
      <c r="F109" s="73"/>
      <c r="G109" s="74"/>
      <c r="H109" s="939"/>
      <c r="I109" s="73"/>
      <c r="J109" s="80"/>
      <c r="K109" s="73"/>
      <c r="L109" s="73"/>
      <c r="M109" s="1836">
        <v>37</v>
      </c>
    </row>
    <row r="110" spans="1:13">
      <c r="A110" s="1834">
        <v>38</v>
      </c>
      <c r="D110" s="1815"/>
      <c r="F110" s="73"/>
      <c r="G110" s="74"/>
      <c r="H110" s="939"/>
      <c r="I110" s="73"/>
      <c r="J110" s="80"/>
      <c r="K110" s="73"/>
      <c r="L110" s="73"/>
      <c r="M110" s="1836">
        <v>38</v>
      </c>
    </row>
    <row r="111" spans="1:13">
      <c r="A111" s="1834">
        <v>39</v>
      </c>
      <c r="D111" s="1815"/>
      <c r="F111" s="73"/>
      <c r="G111" s="74"/>
      <c r="H111" s="939"/>
      <c r="I111" s="73"/>
      <c r="J111" s="80"/>
      <c r="K111" s="73"/>
      <c r="L111" s="73"/>
      <c r="M111" s="1836">
        <v>39</v>
      </c>
    </row>
    <row r="112" spans="1:13">
      <c r="A112" s="1834">
        <v>40</v>
      </c>
      <c r="D112" s="1815"/>
      <c r="F112" s="73"/>
      <c r="G112" s="74"/>
      <c r="H112" s="939"/>
      <c r="I112" s="73"/>
      <c r="J112" s="80"/>
      <c r="K112" s="73"/>
      <c r="L112" s="73"/>
      <c r="M112" s="1836">
        <v>40</v>
      </c>
    </row>
    <row r="113" spans="1:13" ht="15.75" thickBot="1">
      <c r="A113" s="1911">
        <v>41</v>
      </c>
      <c r="B113" s="518"/>
      <c r="C113" s="518"/>
      <c r="D113" s="1912"/>
      <c r="E113" s="518"/>
      <c r="F113" s="1913"/>
      <c r="G113" s="74"/>
      <c r="H113" s="939"/>
      <c r="I113" s="73"/>
      <c r="J113" s="80"/>
      <c r="K113" s="73"/>
      <c r="L113" s="73"/>
      <c r="M113" s="1906">
        <v>41</v>
      </c>
    </row>
    <row r="114" spans="1:13">
      <c r="A114" s="507"/>
      <c r="B114" s="508"/>
      <c r="C114" s="508"/>
      <c r="D114" s="508"/>
      <c r="E114" s="508"/>
      <c r="F114" s="508"/>
      <c r="G114" s="507"/>
      <c r="H114" s="508"/>
      <c r="I114" s="508"/>
      <c r="J114" s="508"/>
      <c r="K114" s="508"/>
      <c r="L114" s="508"/>
      <c r="M114" s="1561"/>
    </row>
    <row r="115" spans="1:13">
      <c r="A115" s="514"/>
      <c r="F115" s="1895"/>
      <c r="G115" s="514"/>
      <c r="M115" s="534"/>
    </row>
    <row r="116" spans="1:13">
      <c r="A116" s="514"/>
      <c r="F116" s="1895"/>
      <c r="G116" s="514"/>
      <c r="M116" s="534"/>
    </row>
    <row r="117" spans="1:13">
      <c r="A117" s="514"/>
      <c r="F117" s="1895"/>
      <c r="G117" s="514"/>
      <c r="M117" s="534"/>
    </row>
    <row r="118" spans="1:13">
      <c r="A118" s="514"/>
      <c r="F118" s="1895"/>
      <c r="G118" s="514"/>
      <c r="M118" s="534"/>
    </row>
    <row r="119" spans="1:13">
      <c r="A119" s="514"/>
      <c r="F119" s="1895"/>
      <c r="G119" s="514"/>
      <c r="M119" s="534"/>
    </row>
    <row r="120" spans="1:13">
      <c r="A120" s="514"/>
      <c r="F120" s="1895"/>
      <c r="G120" s="514"/>
      <c r="M120" s="534"/>
    </row>
    <row r="121" spans="1:13">
      <c r="A121" s="514"/>
      <c r="F121" s="1895"/>
      <c r="G121" s="514"/>
      <c r="M121" s="534"/>
    </row>
    <row r="122" spans="1:13">
      <c r="A122" s="514"/>
      <c r="F122" s="1895"/>
      <c r="G122" s="514"/>
      <c r="M122" s="534"/>
    </row>
    <row r="123" spans="1:13">
      <c r="A123" s="514"/>
      <c r="F123" s="1895"/>
      <c r="G123" s="514"/>
      <c r="M123" s="534"/>
    </row>
    <row r="124" spans="1:13">
      <c r="A124" s="514"/>
      <c r="F124" s="1895"/>
      <c r="G124" s="514"/>
      <c r="M124" s="534"/>
    </row>
    <row r="125" spans="1:13">
      <c r="A125" s="514"/>
      <c r="F125" s="1895"/>
      <c r="G125" s="514"/>
      <c r="M125" s="534"/>
    </row>
    <row r="126" spans="1:13" ht="15.75" thickBot="1">
      <c r="A126" s="517"/>
      <c r="B126" s="518"/>
      <c r="C126" s="518"/>
      <c r="D126" s="518"/>
      <c r="E126" s="518"/>
      <c r="F126" s="518"/>
      <c r="G126" s="517"/>
      <c r="H126" s="518"/>
      <c r="I126" s="518"/>
      <c r="J126" s="518"/>
      <c r="K126" s="518"/>
      <c r="L126" s="518"/>
      <c r="M126" s="540"/>
    </row>
    <row r="127" spans="1:13">
      <c r="A127" s="83" t="s">
        <v>3605</v>
      </c>
      <c r="G127" s="83" t="s">
        <v>3605</v>
      </c>
      <c r="M127" s="1825" t="s">
        <v>3798</v>
      </c>
    </row>
    <row r="128" spans="1:13">
      <c r="A128" s="526" t="s">
        <v>3801</v>
      </c>
      <c r="B128" s="526"/>
      <c r="C128" s="526"/>
      <c r="D128" s="526"/>
      <c r="E128" s="526"/>
      <c r="F128" s="526"/>
      <c r="G128" s="526" t="s">
        <v>3802</v>
      </c>
      <c r="H128" s="526"/>
      <c r="I128" s="526"/>
      <c r="J128" s="526"/>
      <c r="K128" s="526"/>
      <c r="L128" s="526"/>
      <c r="M128" s="526"/>
    </row>
    <row r="129" spans="1:6">
      <c r="A129" s="1895"/>
      <c r="B129" s="1895"/>
      <c r="C129" s="1895"/>
      <c r="D129" s="1895"/>
      <c r="E129" s="1895"/>
      <c r="F129" s="1895"/>
    </row>
    <row r="130" spans="1:6">
      <c r="A130" s="1895"/>
      <c r="B130" s="1895"/>
      <c r="C130" s="1895"/>
      <c r="D130" s="1895"/>
      <c r="E130" s="1895"/>
      <c r="F130" s="1895"/>
    </row>
    <row r="131" spans="1:6">
      <c r="A131" s="1895"/>
      <c r="B131" s="1895"/>
      <c r="C131" s="1895"/>
      <c r="D131" s="1895"/>
      <c r="E131" s="1895"/>
      <c r="F131" s="1895"/>
    </row>
  </sheetData>
  <mergeCells count="17">
    <mergeCell ref="A6:C7"/>
    <mergeCell ref="D6:F12"/>
    <mergeCell ref="G6:J9"/>
    <mergeCell ref="K7:M12"/>
    <mergeCell ref="A8:C10"/>
    <mergeCell ref="G10:J13"/>
    <mergeCell ref="A12:C14"/>
    <mergeCell ref="D13:F15"/>
    <mergeCell ref="K13:M14"/>
    <mergeCell ref="G14:J15"/>
    <mergeCell ref="G19:H19"/>
    <mergeCell ref="I19:J19"/>
    <mergeCell ref="G16:H16"/>
    <mergeCell ref="G17:H17"/>
    <mergeCell ref="I17:J17"/>
    <mergeCell ref="G18:H18"/>
    <mergeCell ref="I18:J18"/>
  </mergeCells>
  <phoneticPr fontId="0" type="noConversion"/>
  <printOptions horizontalCentered="1" verticalCentered="1"/>
  <pageMargins left="0.5" right="0.5" top="0.5" bottom="0.5" header="0.5" footer="0.5"/>
  <pageSetup scale="72" fitToWidth="2" fitToHeight="2" pageOrder="overThenDown" orientation="portrait" horizontalDpi="300" verticalDpi="300" r:id="rId1"/>
  <headerFooter alignWithMargins="0"/>
  <colBreaks count="1" manualBreakCount="1">
    <brk id="6" max="63"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30">
    <pageSetUpPr fitToPage="1"/>
  </sheetPr>
  <dimension ref="A1:F70"/>
  <sheetViews>
    <sheetView defaultGridColor="0" colorId="22" zoomScale="80" zoomScaleNormal="80" zoomScaleSheetLayoutView="70" workbookViewId="0">
      <selection activeCell="E45" sqref="E45"/>
    </sheetView>
  </sheetViews>
  <sheetFormatPr defaultColWidth="9.6640625" defaultRowHeight="15"/>
  <cols>
    <col min="1" max="1" width="4.6640625" style="83" customWidth="1"/>
    <col min="2" max="2" width="46.109375" style="83" customWidth="1"/>
    <col min="3" max="3" width="18.6640625" style="83" customWidth="1"/>
    <col min="4" max="4" width="0" style="83" hidden="1" customWidth="1"/>
    <col min="5" max="5" width="18.6640625" style="83" customWidth="1"/>
    <col min="6" max="6" width="17.6640625" style="83" customWidth="1"/>
    <col min="7" max="16384" width="9.6640625" style="83"/>
  </cols>
  <sheetData>
    <row r="1" spans="1:6">
      <c r="A1" s="507" t="s">
        <v>394</v>
      </c>
      <c r="B1" s="508"/>
      <c r="C1" s="1871" t="s">
        <v>1232</v>
      </c>
      <c r="D1" s="1506"/>
      <c r="E1" s="1507" t="s">
        <v>396</v>
      </c>
      <c r="F1" s="511" t="s">
        <v>397</v>
      </c>
    </row>
    <row r="2" spans="1:6">
      <c r="A2" s="513" t="s">
        <v>4729</v>
      </c>
      <c r="C2" s="1872" t="s">
        <v>3231</v>
      </c>
      <c r="D2" s="1510"/>
      <c r="E2" s="1511" t="s">
        <v>398</v>
      </c>
      <c r="F2" s="525"/>
    </row>
    <row r="3" spans="1:6" ht="15" customHeight="1">
      <c r="A3" s="1515"/>
      <c r="B3" s="1519"/>
      <c r="C3" s="1873" t="s">
        <v>1839</v>
      </c>
      <c r="D3" s="1516"/>
      <c r="E3" s="1517" t="s">
        <v>4855</v>
      </c>
      <c r="F3" s="1518" t="s">
        <v>4567</v>
      </c>
    </row>
    <row r="4" spans="1:6" ht="15" customHeight="1">
      <c r="A4" s="1524" t="s">
        <v>3803</v>
      </c>
      <c r="B4" s="1563"/>
      <c r="C4" s="1525"/>
      <c r="D4" s="1525"/>
      <c r="E4" s="1525"/>
      <c r="F4" s="1526"/>
    </row>
    <row r="5" spans="1:6">
      <c r="A5" s="3375" t="s">
        <v>2570</v>
      </c>
      <c r="B5" s="3260"/>
      <c r="C5" s="3260"/>
      <c r="D5" s="3260"/>
      <c r="E5" s="3260"/>
      <c r="F5" s="3261"/>
    </row>
    <row r="6" spans="1:6">
      <c r="A6" s="3369"/>
      <c r="B6" s="3262"/>
      <c r="C6" s="3262"/>
      <c r="D6" s="3262"/>
      <c r="E6" s="3262"/>
      <c r="F6" s="3263"/>
    </row>
    <row r="7" spans="1:6">
      <c r="A7" s="3369"/>
      <c r="B7" s="3262"/>
      <c r="C7" s="3262"/>
      <c r="D7" s="3262"/>
      <c r="E7" s="3262"/>
      <c r="F7" s="3263"/>
    </row>
    <row r="8" spans="1:6">
      <c r="A8" s="1874"/>
      <c r="B8" s="1875"/>
      <c r="C8" s="1875"/>
      <c r="D8" s="1875"/>
      <c r="E8" s="1875"/>
      <c r="F8" s="1876"/>
    </row>
    <row r="9" spans="1:6">
      <c r="A9" s="3368" t="s">
        <v>2571</v>
      </c>
      <c r="B9" s="3262"/>
      <c r="C9" s="3262"/>
      <c r="D9" s="3262"/>
      <c r="E9" s="3262"/>
      <c r="F9" s="3263"/>
    </row>
    <row r="10" spans="1:6">
      <c r="A10" s="3369"/>
      <c r="B10" s="3262"/>
      <c r="C10" s="3262"/>
      <c r="D10" s="3262"/>
      <c r="E10" s="3262"/>
      <c r="F10" s="3263"/>
    </row>
    <row r="11" spans="1:6">
      <c r="A11" s="3369"/>
      <c r="B11" s="3262"/>
      <c r="C11" s="3262"/>
      <c r="D11" s="3262"/>
      <c r="E11" s="3262"/>
      <c r="F11" s="3263"/>
    </row>
    <row r="12" spans="1:6">
      <c r="A12" s="514"/>
      <c r="F12" s="534"/>
    </row>
    <row r="13" spans="1:6">
      <c r="A13" s="1830"/>
      <c r="B13" s="1529"/>
      <c r="C13" s="1831" t="s">
        <v>3673</v>
      </c>
      <c r="D13" s="1528"/>
      <c r="E13" s="1528"/>
      <c r="F13" s="1531" t="s">
        <v>4014</v>
      </c>
    </row>
    <row r="14" spans="1:6">
      <c r="A14" s="1532" t="s">
        <v>290</v>
      </c>
      <c r="B14" s="1533" t="s">
        <v>2850</v>
      </c>
      <c r="C14" s="1816" t="s">
        <v>4015</v>
      </c>
      <c r="E14" s="537" t="s">
        <v>3673</v>
      </c>
      <c r="F14" s="1534" t="s">
        <v>4016</v>
      </c>
    </row>
    <row r="15" spans="1:6">
      <c r="A15" s="1532" t="s">
        <v>293</v>
      </c>
      <c r="B15" s="1538"/>
      <c r="C15" s="1816" t="s">
        <v>828</v>
      </c>
      <c r="E15" s="537" t="s">
        <v>2589</v>
      </c>
      <c r="F15" s="1534" t="s">
        <v>4017</v>
      </c>
    </row>
    <row r="16" spans="1:6">
      <c r="A16" s="1837"/>
      <c r="B16" s="1533" t="s">
        <v>1860</v>
      </c>
      <c r="C16" s="1818" t="s">
        <v>1861</v>
      </c>
      <c r="E16" s="537" t="s">
        <v>1862</v>
      </c>
      <c r="F16" s="1541" t="s">
        <v>1863</v>
      </c>
    </row>
    <row r="17" spans="1:6">
      <c r="A17" s="1877">
        <v>1</v>
      </c>
      <c r="B17" s="1841" t="s">
        <v>2572</v>
      </c>
      <c r="C17" s="1878">
        <v>0</v>
      </c>
      <c r="D17" s="1879"/>
      <c r="E17" s="1878">
        <v>0</v>
      </c>
      <c r="F17" s="1880"/>
    </row>
    <row r="18" spans="1:6">
      <c r="A18" s="1877">
        <v>2</v>
      </c>
      <c r="B18" s="1841" t="s">
        <v>2573</v>
      </c>
      <c r="C18" s="1881"/>
      <c r="D18" s="1879"/>
      <c r="E18" s="1881"/>
      <c r="F18" s="1880"/>
    </row>
    <row r="19" spans="1:6">
      <c r="A19" s="1877">
        <v>3</v>
      </c>
      <c r="B19" s="1841" t="s">
        <v>2574</v>
      </c>
      <c r="C19" s="1881"/>
      <c r="D19" s="1879"/>
      <c r="E19" s="1881"/>
      <c r="F19" s="1880"/>
    </row>
    <row r="20" spans="1:6">
      <c r="A20" s="1877">
        <v>4</v>
      </c>
      <c r="B20" s="1841" t="s">
        <v>2466</v>
      </c>
      <c r="C20" s="1550"/>
      <c r="D20" s="1841"/>
      <c r="E20" s="1550"/>
      <c r="F20" s="1880"/>
    </row>
    <row r="21" spans="1:6">
      <c r="A21" s="1877">
        <v>5</v>
      </c>
      <c r="B21" s="1841" t="s">
        <v>4018</v>
      </c>
      <c r="C21" s="1881"/>
      <c r="D21" s="1879"/>
      <c r="E21" s="1881"/>
      <c r="F21" s="1880"/>
    </row>
    <row r="22" spans="1:6">
      <c r="A22" s="1837">
        <v>6</v>
      </c>
      <c r="B22" s="1820" t="s">
        <v>4019</v>
      </c>
      <c r="C22" s="1121"/>
      <c r="D22" s="1882"/>
      <c r="E22" s="1121"/>
      <c r="F22" s="1883"/>
    </row>
    <row r="23" spans="1:6">
      <c r="A23" s="1837">
        <v>7</v>
      </c>
      <c r="B23" s="1820" t="s">
        <v>4020</v>
      </c>
      <c r="C23" s="1121"/>
      <c r="D23" s="1882"/>
      <c r="E23" s="1121"/>
      <c r="F23" s="1883"/>
    </row>
    <row r="24" spans="1:6">
      <c r="A24" s="1837">
        <v>8</v>
      </c>
      <c r="B24" s="1820" t="s">
        <v>4021</v>
      </c>
      <c r="C24" s="1121"/>
      <c r="D24" s="1882"/>
      <c r="E24" s="1121"/>
      <c r="F24" s="1883"/>
    </row>
    <row r="25" spans="1:6">
      <c r="A25" s="1837">
        <v>9</v>
      </c>
      <c r="B25" s="1820" t="s">
        <v>4022</v>
      </c>
      <c r="C25" s="1121"/>
      <c r="D25" s="1882"/>
      <c r="E25" s="1121"/>
      <c r="F25" s="1883"/>
    </row>
    <row r="26" spans="1:6">
      <c r="A26" s="1837">
        <v>10</v>
      </c>
      <c r="B26" s="1820" t="s">
        <v>4023</v>
      </c>
      <c r="C26" s="1121">
        <v>9728848</v>
      </c>
      <c r="D26" s="1882"/>
      <c r="E26" s="1121">
        <v>4789932</v>
      </c>
      <c r="F26" s="1883"/>
    </row>
    <row r="27" spans="1:6">
      <c r="A27" s="1877">
        <v>11</v>
      </c>
      <c r="B27" s="1841" t="s">
        <v>2467</v>
      </c>
      <c r="C27" s="1546">
        <v>9728848</v>
      </c>
      <c r="D27" s="1841"/>
      <c r="E27" s="1546">
        <v>4789932</v>
      </c>
      <c r="F27" s="1880"/>
    </row>
    <row r="28" spans="1:6">
      <c r="A28" s="1877">
        <v>12</v>
      </c>
      <c r="B28" s="1841" t="s">
        <v>2468</v>
      </c>
      <c r="C28" s="1884"/>
      <c r="D28" s="1885"/>
      <c r="E28" s="1884"/>
      <c r="F28" s="1880"/>
    </row>
    <row r="29" spans="1:6">
      <c r="A29" s="1837">
        <v>13</v>
      </c>
      <c r="B29" s="1820" t="s">
        <v>2469</v>
      </c>
      <c r="C29" s="1886"/>
      <c r="D29" s="1887"/>
      <c r="E29" s="1886"/>
      <c r="F29" s="1883"/>
    </row>
    <row r="30" spans="1:6">
      <c r="A30" s="1830">
        <v>14</v>
      </c>
      <c r="B30" s="1843" t="s">
        <v>2470</v>
      </c>
      <c r="C30" s="1888"/>
      <c r="D30" s="1889"/>
      <c r="E30" s="1888"/>
      <c r="F30" s="1890"/>
    </row>
    <row r="31" spans="1:6">
      <c r="A31" s="1837"/>
      <c r="B31" s="1820" t="s">
        <v>4024</v>
      </c>
      <c r="C31" s="1128"/>
      <c r="D31" s="1820"/>
      <c r="E31" s="1128"/>
      <c r="F31" s="1883"/>
    </row>
    <row r="32" spans="1:6">
      <c r="A32" s="1877">
        <v>15</v>
      </c>
      <c r="B32" s="1841" t="s">
        <v>2471</v>
      </c>
      <c r="C32" s="1884"/>
      <c r="D32" s="1885"/>
      <c r="E32" s="1884"/>
      <c r="F32" s="1880"/>
    </row>
    <row r="33" spans="1:6">
      <c r="A33" s="1837">
        <v>16</v>
      </c>
      <c r="B33" s="1820"/>
      <c r="C33" s="1886"/>
      <c r="D33" s="1887"/>
      <c r="E33" s="1886"/>
      <c r="F33" s="1883"/>
    </row>
    <row r="34" spans="1:6">
      <c r="A34" s="1837">
        <v>17</v>
      </c>
      <c r="B34" s="1820"/>
      <c r="C34" s="1886"/>
      <c r="D34" s="1887"/>
      <c r="E34" s="1886"/>
      <c r="F34" s="1883"/>
    </row>
    <row r="35" spans="1:6">
      <c r="A35" s="1837">
        <v>18</v>
      </c>
      <c r="B35" s="1820"/>
      <c r="C35" s="1886"/>
      <c r="D35" s="1887"/>
      <c r="E35" s="1886"/>
      <c r="F35" s="1883"/>
    </row>
    <row r="36" spans="1:6">
      <c r="A36" s="1837">
        <v>19</v>
      </c>
      <c r="B36" s="1820"/>
      <c r="C36" s="1886"/>
      <c r="D36" s="1887"/>
      <c r="E36" s="1886"/>
      <c r="F36" s="1883"/>
    </row>
    <row r="37" spans="1:6">
      <c r="A37" s="1877">
        <v>20</v>
      </c>
      <c r="B37" s="1841" t="s">
        <v>2472</v>
      </c>
      <c r="C37" s="1546">
        <v>9728848</v>
      </c>
      <c r="D37" s="1841"/>
      <c r="E37" s="1546">
        <v>4789932</v>
      </c>
      <c r="F37" s="1880"/>
    </row>
    <row r="38" spans="1:6">
      <c r="A38" s="514"/>
      <c r="F38" s="534"/>
    </row>
    <row r="39" spans="1:6">
      <c r="A39" s="514"/>
      <c r="F39" s="534"/>
    </row>
    <row r="40" spans="1:6">
      <c r="A40" s="514"/>
      <c r="F40" s="534"/>
    </row>
    <row r="41" spans="1:6">
      <c r="A41" s="514"/>
      <c r="F41" s="534"/>
    </row>
    <row r="42" spans="1:6">
      <c r="A42" s="514"/>
      <c r="F42" s="534"/>
    </row>
    <row r="43" spans="1:6">
      <c r="A43" s="514"/>
      <c r="F43" s="534"/>
    </row>
    <row r="44" spans="1:6">
      <c r="A44" s="514"/>
      <c r="F44" s="534"/>
    </row>
    <row r="45" spans="1:6">
      <c r="A45" s="514"/>
      <c r="F45" s="534"/>
    </row>
    <row r="46" spans="1:6">
      <c r="A46" s="514"/>
      <c r="F46" s="534"/>
    </row>
    <row r="47" spans="1:6">
      <c r="A47" s="514"/>
      <c r="F47" s="534"/>
    </row>
    <row r="48" spans="1:6">
      <c r="A48" s="514"/>
      <c r="F48" s="534"/>
    </row>
    <row r="49" spans="1:6">
      <c r="A49" s="514"/>
      <c r="F49" s="534"/>
    </row>
    <row r="50" spans="1:6">
      <c r="A50" s="514"/>
      <c r="F50" s="534"/>
    </row>
    <row r="51" spans="1:6">
      <c r="A51" s="514"/>
      <c r="F51" s="534"/>
    </row>
    <row r="52" spans="1:6">
      <c r="A52" s="514"/>
      <c r="F52" s="534"/>
    </row>
    <row r="53" spans="1:6">
      <c r="A53" s="514"/>
      <c r="F53" s="534"/>
    </row>
    <row r="54" spans="1:6">
      <c r="A54" s="514"/>
      <c r="F54" s="534"/>
    </row>
    <row r="55" spans="1:6">
      <c r="A55" s="514"/>
      <c r="F55" s="534"/>
    </row>
    <row r="56" spans="1:6">
      <c r="A56" s="514"/>
      <c r="F56" s="534"/>
    </row>
    <row r="57" spans="1:6">
      <c r="A57" s="514"/>
      <c r="F57" s="534"/>
    </row>
    <row r="58" spans="1:6">
      <c r="A58" s="514"/>
      <c r="F58" s="534"/>
    </row>
    <row r="59" spans="1:6" ht="15.75" thickBot="1">
      <c r="A59" s="517"/>
      <c r="B59" s="518"/>
      <c r="C59" s="518"/>
      <c r="D59" s="518"/>
      <c r="E59" s="518"/>
      <c r="F59" s="540"/>
    </row>
    <row r="60" spans="1:6">
      <c r="A60" s="83" t="s">
        <v>3422</v>
      </c>
    </row>
    <row r="61" spans="1:6">
      <c r="A61" s="526" t="s">
        <v>4025</v>
      </c>
      <c r="B61" s="526"/>
      <c r="C61" s="526"/>
      <c r="D61" s="526"/>
      <c r="E61" s="526"/>
      <c r="F61" s="526"/>
    </row>
    <row r="63" spans="1:6">
      <c r="A63" s="512"/>
      <c r="B63" s="512"/>
      <c r="C63" s="512"/>
      <c r="D63" s="512"/>
      <c r="E63" s="512"/>
      <c r="F63" s="512"/>
    </row>
    <row r="64" spans="1:6">
      <c r="A64" s="512"/>
      <c r="B64" s="512"/>
      <c r="C64" s="512"/>
      <c r="D64" s="512"/>
      <c r="E64" s="512"/>
      <c r="F64" s="512"/>
    </row>
    <row r="65" spans="1:6">
      <c r="A65" s="512"/>
      <c r="B65" s="512"/>
      <c r="C65" s="512"/>
      <c r="D65" s="512"/>
      <c r="E65" s="512"/>
      <c r="F65" s="512"/>
    </row>
    <row r="66" spans="1:6">
      <c r="A66" s="607"/>
      <c r="B66" s="607"/>
      <c r="C66" s="607"/>
      <c r="D66" s="607"/>
      <c r="E66" s="607"/>
      <c r="F66" s="607"/>
    </row>
    <row r="67" spans="1:6">
      <c r="A67" s="607"/>
      <c r="B67" s="607"/>
      <c r="C67" s="607"/>
      <c r="D67" s="607"/>
      <c r="E67" s="607"/>
      <c r="F67" s="607"/>
    </row>
    <row r="68" spans="1:6">
      <c r="A68" s="607"/>
      <c r="B68" s="607"/>
      <c r="C68" s="607"/>
      <c r="D68" s="607"/>
      <c r="E68" s="607"/>
      <c r="F68" s="607"/>
    </row>
    <row r="69" spans="1:6">
      <c r="A69" s="607"/>
      <c r="B69" s="607"/>
      <c r="C69" s="607"/>
      <c r="D69" s="607"/>
      <c r="E69" s="607"/>
      <c r="F69" s="607"/>
    </row>
    <row r="70" spans="1:6">
      <c r="A70" s="607"/>
      <c r="B70" s="607"/>
      <c r="C70" s="607"/>
      <c r="D70" s="607"/>
      <c r="E70" s="607"/>
      <c r="F70" s="607"/>
    </row>
  </sheetData>
  <mergeCells count="2">
    <mergeCell ref="A5:F7"/>
    <mergeCell ref="A9:F11"/>
  </mergeCells>
  <phoneticPr fontId="0" type="noConversion"/>
  <printOptions horizontalCentered="1" verticalCentered="1"/>
  <pageMargins left="0.5" right="0.5" top="0.5" bottom="0.5" header="0" footer="0"/>
  <pageSetup scale="76"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4">
    <pageSetUpPr fitToPage="1"/>
  </sheetPr>
  <dimension ref="A1:E88"/>
  <sheetViews>
    <sheetView defaultGridColor="0" topLeftCell="A43" colorId="22" zoomScale="60" zoomScaleNormal="60" workbookViewId="0">
      <selection activeCell="C30" sqref="C30"/>
    </sheetView>
  </sheetViews>
  <sheetFormatPr defaultColWidth="9.6640625" defaultRowHeight="15"/>
  <cols>
    <col min="1" max="1" width="20.6640625" style="83" customWidth="1"/>
    <col min="2" max="2" width="75.6640625" style="83" customWidth="1"/>
    <col min="3" max="3" width="9.6640625" style="83"/>
    <col min="4" max="5" width="16.6640625" style="83" customWidth="1"/>
    <col min="6" max="16384" width="9.6640625" style="83"/>
  </cols>
  <sheetData>
    <row r="1" spans="1:5" ht="18.75" thickBot="1">
      <c r="A1" s="1078" t="str">
        <f>'Data Sheet'!A64</f>
        <v>Annual Report of KeySpan Gas East Corp. D/B/A National Grid                                                  Year ended December 31, 2014</v>
      </c>
      <c r="B1" s="2657"/>
      <c r="C1" s="2657"/>
      <c r="D1" s="2657"/>
      <c r="E1" s="2657"/>
    </row>
    <row r="2" spans="1:5" ht="18">
      <c r="A2" s="2658"/>
      <c r="B2" s="2659"/>
      <c r="C2" s="2659"/>
      <c r="D2" s="2659"/>
      <c r="E2" s="2660"/>
    </row>
    <row r="3" spans="1:5" ht="16.149999999999999" customHeight="1">
      <c r="A3" s="3248" t="s">
        <v>2021</v>
      </c>
      <c r="B3" s="3249"/>
      <c r="C3" s="3249"/>
      <c r="D3" s="3249"/>
      <c r="E3" s="3250"/>
    </row>
    <row r="4" spans="1:5" ht="16.149999999999999" customHeight="1">
      <c r="A4" s="2661"/>
      <c r="B4" s="1078"/>
      <c r="C4" s="1078"/>
      <c r="D4" s="1078"/>
      <c r="E4" s="2662"/>
    </row>
    <row r="5" spans="1:5" ht="48.6" customHeight="1">
      <c r="A5" s="3245" t="s">
        <v>2022</v>
      </c>
      <c r="B5" s="3246"/>
      <c r="C5" s="3246"/>
      <c r="D5" s="3246"/>
      <c r="E5" s="3247"/>
    </row>
    <row r="6" spans="1:5" ht="15.75" thickBot="1">
      <c r="A6" s="513"/>
      <c r="B6" s="82"/>
      <c r="C6" s="82"/>
      <c r="D6" s="82"/>
      <c r="E6" s="609"/>
    </row>
    <row r="7" spans="1:5" ht="18">
      <c r="A7" s="2663"/>
      <c r="B7" s="2659"/>
      <c r="C7" s="2659"/>
      <c r="D7" s="2663"/>
      <c r="E7" s="2660"/>
    </row>
    <row r="8" spans="1:5" ht="18">
      <c r="A8" s="2664" t="s">
        <v>2023</v>
      </c>
      <c r="B8" s="2665" t="s">
        <v>2024</v>
      </c>
      <c r="C8" s="1077"/>
      <c r="D8" s="2664" t="s">
        <v>2025</v>
      </c>
      <c r="E8" s="2666" t="s">
        <v>2026</v>
      </c>
    </row>
    <row r="9" spans="1:5" ht="18">
      <c r="A9" s="2667" t="s">
        <v>2027</v>
      </c>
      <c r="B9" s="1078"/>
      <c r="C9" s="1078"/>
      <c r="D9" s="2667" t="s">
        <v>2027</v>
      </c>
      <c r="E9" s="2668" t="s">
        <v>2027</v>
      </c>
    </row>
    <row r="10" spans="1:5" ht="18.75" thickBot="1">
      <c r="A10" s="2669"/>
      <c r="B10" s="2670"/>
      <c r="C10" s="2670"/>
      <c r="D10" s="2669"/>
      <c r="E10" s="2671"/>
    </row>
    <row r="11" spans="1:5">
      <c r="A11" s="2672"/>
      <c r="B11" s="2673"/>
      <c r="C11" s="2673"/>
      <c r="D11" s="2674"/>
      <c r="E11" s="2675"/>
    </row>
    <row r="12" spans="1:5">
      <c r="A12" s="2672"/>
      <c r="B12" s="2673"/>
      <c r="C12" s="2673"/>
      <c r="D12" s="2674"/>
      <c r="E12" s="2675"/>
    </row>
    <row r="13" spans="1:5">
      <c r="A13" s="2672"/>
      <c r="B13" s="2673"/>
      <c r="C13" s="2673"/>
      <c r="D13" s="2674"/>
      <c r="E13" s="2675"/>
    </row>
    <row r="14" spans="1:5">
      <c r="A14" s="2672"/>
      <c r="B14" s="2673"/>
      <c r="C14" s="2673"/>
      <c r="D14" s="2674"/>
      <c r="E14" s="2675"/>
    </row>
    <row r="15" spans="1:5">
      <c r="A15" s="2672"/>
      <c r="B15" s="2673"/>
      <c r="C15" s="2673"/>
      <c r="D15" s="2674"/>
      <c r="E15" s="2675"/>
    </row>
    <row r="16" spans="1:5">
      <c r="A16" s="2672"/>
      <c r="B16" s="2673"/>
      <c r="C16" s="2673"/>
      <c r="D16" s="2674"/>
      <c r="E16" s="2675"/>
    </row>
    <row r="17" spans="1:5">
      <c r="A17" s="2672"/>
      <c r="B17" s="2673"/>
      <c r="C17" s="2673"/>
      <c r="D17" s="2674"/>
      <c r="E17" s="2675"/>
    </row>
    <row r="18" spans="1:5">
      <c r="A18" s="2672"/>
      <c r="B18" s="2673"/>
      <c r="C18" s="2673"/>
      <c r="D18" s="2674"/>
      <c r="E18" s="2675"/>
    </row>
    <row r="19" spans="1:5">
      <c r="A19" s="2672"/>
      <c r="B19" s="2673"/>
      <c r="C19" s="2673"/>
      <c r="D19" s="2674"/>
      <c r="E19" s="2675"/>
    </row>
    <row r="20" spans="1:5">
      <c r="A20" s="2672"/>
      <c r="B20" s="2673"/>
      <c r="C20" s="2673"/>
      <c r="D20" s="2674"/>
      <c r="E20" s="2675"/>
    </row>
    <row r="21" spans="1:5">
      <c r="A21" s="2672"/>
      <c r="B21" s="2673"/>
      <c r="C21" s="2673"/>
      <c r="D21" s="2674"/>
      <c r="E21" s="2675"/>
    </row>
    <row r="22" spans="1:5">
      <c r="A22" s="2672"/>
      <c r="B22" s="2673"/>
      <c r="C22" s="2673"/>
      <c r="D22" s="2674"/>
      <c r="E22" s="2675"/>
    </row>
    <row r="23" spans="1:5">
      <c r="A23" s="2672"/>
      <c r="B23" s="2673"/>
      <c r="C23" s="2673"/>
      <c r="D23" s="2674"/>
      <c r="E23" s="2675"/>
    </row>
    <row r="24" spans="1:5">
      <c r="A24" s="2672"/>
      <c r="B24" s="2673"/>
      <c r="C24" s="2673"/>
      <c r="D24" s="2674"/>
      <c r="E24" s="2675"/>
    </row>
    <row r="25" spans="1:5">
      <c r="A25" s="2672"/>
      <c r="B25" s="2673"/>
      <c r="C25" s="2673"/>
      <c r="D25" s="2674"/>
      <c r="E25" s="2675"/>
    </row>
    <row r="26" spans="1:5">
      <c r="A26" s="2672"/>
      <c r="B26" s="2673"/>
      <c r="C26" s="2673"/>
      <c r="D26" s="2674"/>
      <c r="E26" s="2675"/>
    </row>
    <row r="27" spans="1:5">
      <c r="A27" s="2672"/>
      <c r="B27" s="2673"/>
      <c r="C27" s="2673"/>
      <c r="D27" s="2674"/>
      <c r="E27" s="2675"/>
    </row>
    <row r="28" spans="1:5">
      <c r="A28" s="2672"/>
      <c r="B28" s="2673"/>
      <c r="C28" s="2673"/>
      <c r="D28" s="2674"/>
      <c r="E28" s="2675"/>
    </row>
    <row r="29" spans="1:5">
      <c r="A29" s="2672"/>
      <c r="B29" s="2673"/>
      <c r="C29" s="2673"/>
      <c r="D29" s="2674"/>
      <c r="E29" s="2675"/>
    </row>
    <row r="30" spans="1:5">
      <c r="A30" s="2672"/>
      <c r="B30" s="2673"/>
      <c r="C30" s="2673"/>
      <c r="D30" s="2674"/>
      <c r="E30" s="2675"/>
    </row>
    <row r="31" spans="1:5">
      <c r="A31" s="2672"/>
      <c r="B31" s="2673"/>
      <c r="C31" s="2673"/>
      <c r="D31" s="2674"/>
      <c r="E31" s="2675"/>
    </row>
    <row r="32" spans="1:5">
      <c r="A32" s="2672"/>
      <c r="B32" s="2673"/>
      <c r="C32" s="2673"/>
      <c r="D32" s="2674"/>
      <c r="E32" s="2675"/>
    </row>
    <row r="33" spans="1:5">
      <c r="A33" s="2672"/>
      <c r="B33" s="2673"/>
      <c r="C33" s="2673"/>
      <c r="D33" s="2674"/>
      <c r="E33" s="2675"/>
    </row>
    <row r="34" spans="1:5">
      <c r="A34" s="2672"/>
      <c r="B34" s="2673"/>
      <c r="C34" s="2673"/>
      <c r="D34" s="2674"/>
      <c r="E34" s="2675"/>
    </row>
    <row r="35" spans="1:5">
      <c r="A35" s="2672"/>
      <c r="B35" s="2673"/>
      <c r="C35" s="2673"/>
      <c r="D35" s="2674"/>
      <c r="E35" s="2675"/>
    </row>
    <row r="36" spans="1:5">
      <c r="A36" s="2672"/>
      <c r="B36" s="2673"/>
      <c r="C36" s="2673"/>
      <c r="D36" s="2674"/>
      <c r="E36" s="2675"/>
    </row>
    <row r="37" spans="1:5">
      <c r="A37" s="2672"/>
      <c r="B37" s="2673"/>
      <c r="C37" s="2673"/>
      <c r="D37" s="2674"/>
      <c r="E37" s="2675"/>
    </row>
    <row r="38" spans="1:5">
      <c r="A38" s="2672"/>
      <c r="B38" s="2673"/>
      <c r="C38" s="2673"/>
      <c r="D38" s="2674"/>
      <c r="E38" s="2675"/>
    </row>
    <row r="39" spans="1:5">
      <c r="A39" s="2672"/>
      <c r="B39" s="2673"/>
      <c r="C39" s="2673"/>
      <c r="D39" s="2674"/>
      <c r="E39" s="2675"/>
    </row>
    <row r="40" spans="1:5">
      <c r="A40" s="2672"/>
      <c r="B40" s="2673"/>
      <c r="C40" s="2673"/>
      <c r="D40" s="2674"/>
      <c r="E40" s="2675"/>
    </row>
    <row r="41" spans="1:5">
      <c r="A41" s="2672"/>
      <c r="B41" s="2673"/>
      <c r="C41" s="2673"/>
      <c r="D41" s="2674"/>
      <c r="E41" s="2675"/>
    </row>
    <row r="42" spans="1:5">
      <c r="A42" s="2672"/>
      <c r="B42" s="2673"/>
      <c r="C42" s="2673"/>
      <c r="D42" s="2674"/>
      <c r="E42" s="2675"/>
    </row>
    <row r="43" spans="1:5">
      <c r="A43" s="2672"/>
      <c r="B43" s="2673"/>
      <c r="C43" s="2673"/>
      <c r="D43" s="2674"/>
      <c r="E43" s="2675"/>
    </row>
    <row r="44" spans="1:5">
      <c r="A44" s="2672"/>
      <c r="B44" s="2673"/>
      <c r="C44" s="2673"/>
      <c r="D44" s="2674"/>
      <c r="E44" s="2675"/>
    </row>
    <row r="45" spans="1:5">
      <c r="A45" s="2672"/>
      <c r="B45" s="2673"/>
      <c r="C45" s="2673"/>
      <c r="D45" s="2674"/>
      <c r="E45" s="2675"/>
    </row>
    <row r="46" spans="1:5">
      <c r="A46" s="2672"/>
      <c r="B46" s="2673"/>
      <c r="C46" s="2673"/>
      <c r="D46" s="2674"/>
      <c r="E46" s="2675"/>
    </row>
    <row r="47" spans="1:5">
      <c r="A47" s="2672"/>
      <c r="B47" s="2673"/>
      <c r="C47" s="2673"/>
      <c r="D47" s="2674"/>
      <c r="E47" s="2675"/>
    </row>
    <row r="48" spans="1:5">
      <c r="A48" s="2672"/>
      <c r="B48" s="2673"/>
      <c r="C48" s="2673"/>
      <c r="D48" s="2674"/>
      <c r="E48" s="2675"/>
    </row>
    <row r="49" spans="1:5">
      <c r="A49" s="2672"/>
      <c r="B49" s="2673"/>
      <c r="C49" s="2673"/>
      <c r="D49" s="2674"/>
      <c r="E49" s="2675"/>
    </row>
    <row r="50" spans="1:5">
      <c r="A50" s="2672"/>
      <c r="B50" s="2673"/>
      <c r="C50" s="2673"/>
      <c r="D50" s="2674"/>
      <c r="E50" s="2675"/>
    </row>
    <row r="51" spans="1:5">
      <c r="A51" s="2672"/>
      <c r="B51" s="2673"/>
      <c r="C51" s="2673"/>
      <c r="D51" s="2674"/>
      <c r="E51" s="2675"/>
    </row>
    <row r="52" spans="1:5">
      <c r="A52" s="2672"/>
      <c r="B52" s="2673"/>
      <c r="C52" s="2673"/>
      <c r="D52" s="2674"/>
      <c r="E52" s="2675"/>
    </row>
    <row r="53" spans="1:5">
      <c r="A53" s="2672"/>
      <c r="B53" s="2673"/>
      <c r="C53" s="2673"/>
      <c r="D53" s="2674"/>
      <c r="E53" s="2675"/>
    </row>
    <row r="54" spans="1:5">
      <c r="A54" s="2672"/>
      <c r="B54" s="2673"/>
      <c r="C54" s="2673"/>
      <c r="D54" s="2674"/>
      <c r="E54" s="2675"/>
    </row>
    <row r="55" spans="1:5">
      <c r="A55" s="2672"/>
      <c r="B55" s="2673"/>
      <c r="C55" s="2673"/>
      <c r="D55" s="2674"/>
      <c r="E55" s="2675"/>
    </row>
    <row r="56" spans="1:5">
      <c r="A56" s="2672"/>
      <c r="B56" s="2673"/>
      <c r="C56" s="2673"/>
      <c r="D56" s="2674"/>
      <c r="E56" s="2675"/>
    </row>
    <row r="57" spans="1:5">
      <c r="A57" s="2672"/>
      <c r="B57" s="2673"/>
      <c r="C57" s="2673"/>
      <c r="D57" s="2674"/>
      <c r="E57" s="2675"/>
    </row>
    <row r="58" spans="1:5">
      <c r="A58" s="2672"/>
      <c r="B58" s="2673"/>
      <c r="C58" s="2673"/>
      <c r="D58" s="2674"/>
      <c r="E58" s="2675"/>
    </row>
    <row r="59" spans="1:5">
      <c r="A59" s="2672"/>
      <c r="B59" s="2673"/>
      <c r="C59" s="2673"/>
      <c r="D59" s="2674"/>
      <c r="E59" s="2675"/>
    </row>
    <row r="60" spans="1:5">
      <c r="A60" s="2672"/>
      <c r="B60" s="2673"/>
      <c r="C60" s="2673"/>
      <c r="D60" s="2674"/>
      <c r="E60" s="2675"/>
    </row>
    <row r="61" spans="1:5">
      <c r="A61" s="2672"/>
      <c r="B61" s="2673"/>
      <c r="C61" s="2673"/>
      <c r="D61" s="2674"/>
      <c r="E61" s="2675"/>
    </row>
    <row r="62" spans="1:5">
      <c r="A62" s="2672"/>
      <c r="B62" s="2673"/>
      <c r="C62" s="2673"/>
      <c r="D62" s="2674"/>
      <c r="E62" s="2675"/>
    </row>
    <row r="63" spans="1:5">
      <c r="A63" s="2672"/>
      <c r="B63" s="2673"/>
      <c r="C63" s="2673"/>
      <c r="D63" s="2674"/>
      <c r="E63" s="2675"/>
    </row>
    <row r="64" spans="1:5">
      <c r="A64" s="2672"/>
      <c r="B64" s="2673"/>
      <c r="C64" s="2673"/>
      <c r="D64" s="2674"/>
      <c r="E64" s="2675"/>
    </row>
    <row r="65" spans="1:5">
      <c r="A65" s="2672"/>
      <c r="B65" s="2673"/>
      <c r="C65" s="2673"/>
      <c r="D65" s="2674"/>
      <c r="E65" s="2675"/>
    </row>
    <row r="66" spans="1:5">
      <c r="A66" s="2672"/>
      <c r="B66" s="2673"/>
      <c r="C66" s="2673"/>
      <c r="D66" s="2674"/>
      <c r="E66" s="2675"/>
    </row>
    <row r="67" spans="1:5">
      <c r="A67" s="2672"/>
      <c r="B67" s="2673"/>
      <c r="C67" s="2673"/>
      <c r="D67" s="2674"/>
      <c r="E67" s="2675"/>
    </row>
    <row r="68" spans="1:5">
      <c r="A68" s="2672"/>
      <c r="B68" s="2673"/>
      <c r="C68" s="2673"/>
      <c r="D68" s="2674"/>
      <c r="E68" s="2675"/>
    </row>
    <row r="69" spans="1:5">
      <c r="A69" s="2672"/>
      <c r="B69" s="2673"/>
      <c r="C69" s="2673"/>
      <c r="D69" s="2674"/>
      <c r="E69" s="2675"/>
    </row>
    <row r="70" spans="1:5">
      <c r="A70" s="2672"/>
      <c r="B70" s="2673"/>
      <c r="C70" s="2673"/>
      <c r="D70" s="2674"/>
      <c r="E70" s="2675"/>
    </row>
    <row r="71" spans="1:5">
      <c r="A71" s="2672"/>
      <c r="B71" s="2673"/>
      <c r="C71" s="2673"/>
      <c r="D71" s="2674"/>
      <c r="E71" s="2675"/>
    </row>
    <row r="72" spans="1:5">
      <c r="A72" s="2672"/>
      <c r="B72" s="2673"/>
      <c r="C72" s="2673"/>
      <c r="D72" s="2674"/>
      <c r="E72" s="2675"/>
    </row>
    <row r="73" spans="1:5">
      <c r="A73" s="2672"/>
      <c r="B73" s="2673"/>
      <c r="C73" s="2673"/>
      <c r="D73" s="2674"/>
      <c r="E73" s="2675"/>
    </row>
    <row r="74" spans="1:5" ht="15.75" thickBot="1">
      <c r="A74" s="2676"/>
      <c r="B74" s="2677"/>
      <c r="C74" s="2677"/>
      <c r="D74" s="2678"/>
      <c r="E74" s="2679"/>
    </row>
    <row r="75" spans="1:5" ht="18">
      <c r="A75" s="607" t="s">
        <v>2028</v>
      </c>
      <c r="B75" s="1077"/>
      <c r="C75" s="607"/>
      <c r="D75" s="607"/>
      <c r="E75" s="607"/>
    </row>
    <row r="81" spans="1:2">
      <c r="B81" s="512"/>
    </row>
    <row r="82" spans="1:2">
      <c r="A82" s="82"/>
      <c r="B82" s="512"/>
    </row>
    <row r="83" spans="1:2">
      <c r="B83" s="512"/>
    </row>
    <row r="84" spans="1:2">
      <c r="B84" s="512"/>
    </row>
    <row r="85" spans="1:2">
      <c r="B85" s="512"/>
    </row>
    <row r="86" spans="1:2">
      <c r="B86" s="512"/>
    </row>
    <row r="87" spans="1:2">
      <c r="B87" s="512"/>
    </row>
    <row r="88" spans="1:2">
      <c r="B88" s="512"/>
    </row>
  </sheetData>
  <mergeCells count="2">
    <mergeCell ref="A5:E5"/>
    <mergeCell ref="A3:E3"/>
  </mergeCells>
  <phoneticPr fontId="0" type="noConversion"/>
  <printOptions horizontalCentered="1" verticalCentered="1"/>
  <pageMargins left="0.5" right="0.5" top="0.5" bottom="0.5" header="0.5" footer="0.5"/>
  <pageSetup scale="58" orientation="portrait" horizontalDpi="300" verticalDpi="3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31"/>
  <dimension ref="A1:O72"/>
  <sheetViews>
    <sheetView defaultGridColor="0" topLeftCell="C1" colorId="22" zoomScale="50" zoomScaleNormal="50" zoomScaleSheetLayoutView="50" workbookViewId="0">
      <selection activeCell="C30" sqref="C30"/>
    </sheetView>
  </sheetViews>
  <sheetFormatPr defaultColWidth="9.6640625" defaultRowHeight="15"/>
  <cols>
    <col min="1" max="1" width="4.6640625" style="83" customWidth="1"/>
    <col min="2" max="2" width="31.21875" style="83" customWidth="1"/>
    <col min="3" max="5" width="16.6640625" style="83" customWidth="1"/>
    <col min="6" max="6" width="17.33203125" style="83" bestFit="1" customWidth="1"/>
    <col min="7" max="7" width="16.77734375" style="83" customWidth="1"/>
    <col min="8" max="8" width="17.33203125" style="83" customWidth="1"/>
    <col min="9" max="11" width="12.6640625" style="83" customWidth="1"/>
    <col min="12" max="12" width="19.109375" style="83" customWidth="1"/>
    <col min="13" max="14" width="12.6640625" style="83" customWidth="1"/>
    <col min="15" max="15" width="4.6640625" style="83" customWidth="1"/>
    <col min="16" max="16384" width="9.6640625" style="83"/>
  </cols>
  <sheetData>
    <row r="1" spans="1:15">
      <c r="A1" s="507" t="s">
        <v>394</v>
      </c>
      <c r="B1" s="1506"/>
      <c r="C1" s="508" t="s">
        <v>1232</v>
      </c>
      <c r="D1" s="1506"/>
      <c r="E1" s="1507" t="s">
        <v>396</v>
      </c>
      <c r="F1" s="511" t="s">
        <v>397</v>
      </c>
      <c r="G1" s="507" t="s">
        <v>394</v>
      </c>
      <c r="H1" s="508"/>
      <c r="I1" s="1826" t="s">
        <v>1232</v>
      </c>
      <c r="J1" s="508"/>
      <c r="K1" s="1506"/>
      <c r="L1" s="1827" t="s">
        <v>396</v>
      </c>
      <c r="M1" s="1812" t="s">
        <v>397</v>
      </c>
      <c r="N1" s="1508"/>
      <c r="O1" s="527"/>
    </row>
    <row r="2" spans="1:15">
      <c r="A2" s="2997" t="s">
        <v>4729</v>
      </c>
      <c r="B2" s="1510"/>
      <c r="C2" s="83" t="s">
        <v>3231</v>
      </c>
      <c r="D2" s="1510"/>
      <c r="E2" s="1511" t="s">
        <v>398</v>
      </c>
      <c r="F2" s="1902"/>
      <c r="G2" s="2997" t="s">
        <v>4729</v>
      </c>
      <c r="I2" s="1538" t="s">
        <v>3231</v>
      </c>
      <c r="K2" s="1510"/>
      <c r="L2" s="1816" t="s">
        <v>398</v>
      </c>
      <c r="M2" s="1512"/>
      <c r="N2" s="526"/>
      <c r="O2" s="529"/>
    </row>
    <row r="3" spans="1:15" ht="15" customHeight="1">
      <c r="A3" s="2998"/>
      <c r="B3" s="1516"/>
      <c r="C3" s="1519" t="s">
        <v>1839</v>
      </c>
      <c r="D3" s="1516"/>
      <c r="E3" s="1517" t="s">
        <v>4855</v>
      </c>
      <c r="F3" s="1518" t="s">
        <v>4567</v>
      </c>
      <c r="G3" s="1515"/>
      <c r="H3" s="1519"/>
      <c r="I3" s="1537" t="s">
        <v>1839</v>
      </c>
      <c r="J3" s="1519"/>
      <c r="K3" s="1516"/>
      <c r="L3" s="1517" t="s">
        <v>4855</v>
      </c>
      <c r="M3" s="1522" t="s">
        <v>4567</v>
      </c>
      <c r="N3" s="1563"/>
      <c r="O3" s="1523"/>
    </row>
    <row r="4" spans="1:15" ht="15" customHeight="1">
      <c r="A4" s="1829"/>
      <c r="B4" s="1525" t="s">
        <v>4026</v>
      </c>
      <c r="C4" s="1525"/>
      <c r="D4" s="1525"/>
      <c r="E4" s="1525"/>
      <c r="F4" s="1526"/>
      <c r="G4" s="1524" t="s">
        <v>4026</v>
      </c>
      <c r="H4" s="1525"/>
      <c r="I4" s="1525"/>
      <c r="J4" s="1525"/>
      <c r="K4" s="1525"/>
      <c r="L4" s="1525"/>
      <c r="M4" s="1525"/>
      <c r="N4" s="1525"/>
      <c r="O4" s="1526"/>
    </row>
    <row r="5" spans="1:15">
      <c r="A5" s="1544"/>
      <c r="B5" s="1528"/>
      <c r="C5" s="1528"/>
      <c r="D5" s="1528"/>
      <c r="E5" s="1528"/>
      <c r="F5" s="1543"/>
      <c r="G5" s="3375" t="s">
        <v>1241</v>
      </c>
      <c r="H5" s="3260"/>
      <c r="I5" s="3260"/>
      <c r="J5" s="3260"/>
      <c r="O5" s="534"/>
    </row>
    <row r="6" spans="1:15">
      <c r="A6" s="3368" t="s">
        <v>1242</v>
      </c>
      <c r="B6" s="3262"/>
      <c r="C6" s="3262"/>
      <c r="D6" s="3372" t="s">
        <v>1243</v>
      </c>
      <c r="E6" s="3262"/>
      <c r="F6" s="3263"/>
      <c r="G6" s="3369"/>
      <c r="H6" s="3262"/>
      <c r="I6" s="3262"/>
      <c r="J6" s="3262"/>
      <c r="K6" s="3372" t="s">
        <v>3958</v>
      </c>
      <c r="L6" s="3262"/>
      <c r="M6" s="3262"/>
      <c r="N6" s="3262"/>
      <c r="O6" s="3263"/>
    </row>
    <row r="7" spans="1:15">
      <c r="A7" s="3369"/>
      <c r="B7" s="3262"/>
      <c r="C7" s="3262"/>
      <c r="D7" s="3262"/>
      <c r="E7" s="3262"/>
      <c r="F7" s="3263"/>
      <c r="G7" s="3369"/>
      <c r="H7" s="3262"/>
      <c r="I7" s="3262"/>
      <c r="J7" s="3262"/>
      <c r="K7" s="3262"/>
      <c r="L7" s="3262"/>
      <c r="M7" s="3262"/>
      <c r="N7" s="3262"/>
      <c r="O7" s="3263"/>
    </row>
    <row r="8" spans="1:15">
      <c r="A8" s="514" t="s">
        <v>3959</v>
      </c>
      <c r="D8" s="3262"/>
      <c r="E8" s="3262"/>
      <c r="F8" s="3263"/>
      <c r="G8" s="3369"/>
      <c r="H8" s="3262"/>
      <c r="I8" s="3262"/>
      <c r="J8" s="3262"/>
      <c r="K8" s="3372" t="s">
        <v>3960</v>
      </c>
      <c r="L8" s="3262"/>
      <c r="M8" s="3262"/>
      <c r="N8" s="3262"/>
      <c r="O8" s="3263"/>
    </row>
    <row r="9" spans="1:15">
      <c r="A9" s="3368" t="s">
        <v>3961</v>
      </c>
      <c r="B9" s="3371"/>
      <c r="C9" s="3371"/>
      <c r="D9" s="3262"/>
      <c r="E9" s="3262"/>
      <c r="F9" s="3263"/>
      <c r="G9" s="3369"/>
      <c r="H9" s="3262"/>
      <c r="I9" s="3262"/>
      <c r="J9" s="3262"/>
      <c r="K9" s="3262"/>
      <c r="L9" s="3262"/>
      <c r="M9" s="3262"/>
      <c r="N9" s="3262"/>
      <c r="O9" s="3263"/>
    </row>
    <row r="10" spans="1:15">
      <c r="A10" s="3369"/>
      <c r="B10" s="3371"/>
      <c r="C10" s="3371"/>
      <c r="D10" s="3262"/>
      <c r="E10" s="3262"/>
      <c r="F10" s="3263"/>
      <c r="G10" s="3368" t="s">
        <v>3962</v>
      </c>
      <c r="H10" s="3262"/>
      <c r="I10" s="3262"/>
      <c r="J10" s="3262"/>
      <c r="K10" s="3372" t="s">
        <v>218</v>
      </c>
      <c r="L10" s="3262"/>
      <c r="M10" s="3262"/>
      <c r="N10" s="3262"/>
      <c r="O10" s="3263"/>
    </row>
    <row r="11" spans="1:15">
      <c r="A11" s="3369"/>
      <c r="B11" s="3371"/>
      <c r="C11" s="3371"/>
      <c r="D11" s="3372" t="s">
        <v>219</v>
      </c>
      <c r="E11" s="3262"/>
      <c r="F11" s="3263"/>
      <c r="G11" s="3369"/>
      <c r="H11" s="3262"/>
      <c r="I11" s="3262"/>
      <c r="J11" s="3262"/>
      <c r="K11" s="3262"/>
      <c r="L11" s="3262"/>
      <c r="M11" s="3262"/>
      <c r="N11" s="3262"/>
      <c r="O11" s="3263"/>
    </row>
    <row r="12" spans="1:15">
      <c r="A12" s="3369"/>
      <c r="B12" s="3371"/>
      <c r="C12" s="3371"/>
      <c r="D12" s="3262"/>
      <c r="E12" s="3262"/>
      <c r="F12" s="3263"/>
      <c r="G12" s="3369"/>
      <c r="H12" s="3262"/>
      <c r="I12" s="3262"/>
      <c r="J12" s="3262"/>
      <c r="O12" s="534"/>
    </row>
    <row r="13" spans="1:15">
      <c r="A13" s="1515" t="s">
        <v>220</v>
      </c>
      <c r="B13" s="1519"/>
      <c r="C13" s="1519"/>
      <c r="D13" s="3274"/>
      <c r="E13" s="3274"/>
      <c r="F13" s="3373"/>
      <c r="G13" s="3374"/>
      <c r="H13" s="3274"/>
      <c r="I13" s="3274"/>
      <c r="J13" s="3274"/>
      <c r="O13" s="534"/>
    </row>
    <row r="14" spans="1:15">
      <c r="A14" s="1830" t="s">
        <v>290</v>
      </c>
      <c r="B14" s="1831" t="s">
        <v>2073</v>
      </c>
      <c r="C14" s="1530" t="s">
        <v>2851</v>
      </c>
      <c r="D14" s="1832"/>
      <c r="E14" s="1530" t="s">
        <v>2074</v>
      </c>
      <c r="F14" s="1526"/>
      <c r="G14" s="1524" t="s">
        <v>2074</v>
      </c>
      <c r="H14" s="1832"/>
      <c r="I14" s="1530" t="s">
        <v>2074</v>
      </c>
      <c r="J14" s="1832"/>
      <c r="K14" s="1530" t="s">
        <v>2075</v>
      </c>
      <c r="L14" s="1832"/>
      <c r="M14" s="1530" t="s">
        <v>2076</v>
      </c>
      <c r="N14" s="1832"/>
      <c r="O14" s="1833" t="s">
        <v>290</v>
      </c>
    </row>
    <row r="15" spans="1:15">
      <c r="A15" s="1834" t="s">
        <v>293</v>
      </c>
      <c r="B15" s="1816" t="s">
        <v>2077</v>
      </c>
      <c r="C15" s="1831" t="s">
        <v>293</v>
      </c>
      <c r="D15" s="1835" t="s">
        <v>2078</v>
      </c>
      <c r="E15" s="1835" t="s">
        <v>293</v>
      </c>
      <c r="F15" s="1531" t="s">
        <v>2078</v>
      </c>
      <c r="G15" s="1527" t="s">
        <v>293</v>
      </c>
      <c r="H15" s="1831" t="s">
        <v>2078</v>
      </c>
      <c r="I15" s="1835" t="s">
        <v>293</v>
      </c>
      <c r="J15" s="1835" t="s">
        <v>2078</v>
      </c>
      <c r="K15" s="1835" t="s">
        <v>293</v>
      </c>
      <c r="L15" s="1835" t="s">
        <v>2078</v>
      </c>
      <c r="M15" s="1835" t="s">
        <v>293</v>
      </c>
      <c r="N15" s="1835" t="s">
        <v>2078</v>
      </c>
      <c r="O15" s="1836" t="s">
        <v>293</v>
      </c>
    </row>
    <row r="16" spans="1:15">
      <c r="A16" s="1837"/>
      <c r="B16" s="1818" t="s">
        <v>1860</v>
      </c>
      <c r="C16" s="1838" t="s">
        <v>1861</v>
      </c>
      <c r="D16" s="1838" t="s">
        <v>1862</v>
      </c>
      <c r="E16" s="1838" t="s">
        <v>1863</v>
      </c>
      <c r="F16" s="1541" t="s">
        <v>838</v>
      </c>
      <c r="G16" s="1539" t="s">
        <v>839</v>
      </c>
      <c r="H16" s="1818" t="s">
        <v>840</v>
      </c>
      <c r="I16" s="1838" t="s">
        <v>841</v>
      </c>
      <c r="J16" s="1838" t="s">
        <v>842</v>
      </c>
      <c r="K16" s="1838" t="s">
        <v>843</v>
      </c>
      <c r="L16" s="1838" t="s">
        <v>844</v>
      </c>
      <c r="M16" s="1838" t="s">
        <v>845</v>
      </c>
      <c r="N16" s="1838" t="s">
        <v>2855</v>
      </c>
      <c r="O16" s="1839"/>
    </row>
    <row r="17" spans="1:15">
      <c r="A17" s="1840" t="s">
        <v>2079</v>
      </c>
      <c r="B17" s="1841" t="s">
        <v>2080</v>
      </c>
      <c r="C17" s="1546"/>
      <c r="D17" s="1547"/>
      <c r="E17" s="1547"/>
      <c r="F17" s="963"/>
      <c r="G17" s="1548"/>
      <c r="H17" s="1546"/>
      <c r="I17" s="1547"/>
      <c r="J17" s="1547"/>
      <c r="K17" s="1547"/>
      <c r="L17" s="1547"/>
      <c r="M17" s="1547"/>
      <c r="N17" s="1547"/>
      <c r="O17" s="1842" t="s">
        <v>2079</v>
      </c>
    </row>
    <row r="18" spans="1:15">
      <c r="A18" s="1527" t="s">
        <v>2081</v>
      </c>
      <c r="B18" s="1843"/>
      <c r="C18" s="1844"/>
      <c r="D18" s="1845"/>
      <c r="E18" s="1845"/>
      <c r="F18" s="1846"/>
      <c r="G18" s="1847"/>
      <c r="H18" s="1844"/>
      <c r="I18" s="1845"/>
      <c r="J18" s="1845"/>
      <c r="K18" s="1845"/>
      <c r="L18" s="1845"/>
      <c r="M18" s="1845"/>
      <c r="N18" s="1845"/>
      <c r="O18" s="1534" t="s">
        <v>2081</v>
      </c>
    </row>
    <row r="19" spans="1:15">
      <c r="A19" s="1532" t="s">
        <v>2082</v>
      </c>
      <c r="B19" s="1815" t="s">
        <v>2083</v>
      </c>
      <c r="C19" s="1845"/>
      <c r="D19" s="1845"/>
      <c r="E19" s="1845"/>
      <c r="F19" s="1846"/>
      <c r="G19" s="1847"/>
      <c r="H19" s="1844"/>
      <c r="I19" s="1845"/>
      <c r="J19" s="1845"/>
      <c r="K19" s="1845"/>
      <c r="L19" s="1845"/>
      <c r="M19" s="1845"/>
      <c r="N19" s="1845"/>
      <c r="O19" s="1534" t="s">
        <v>2082</v>
      </c>
    </row>
    <row r="20" spans="1:15">
      <c r="A20" s="1539" t="s">
        <v>2084</v>
      </c>
      <c r="B20" s="1820" t="s">
        <v>2085</v>
      </c>
      <c r="C20" s="1844"/>
      <c r="D20" s="1845"/>
      <c r="E20" s="1845"/>
      <c r="F20" s="1846"/>
      <c r="G20" s="1847"/>
      <c r="H20" s="1844"/>
      <c r="I20" s="1845"/>
      <c r="J20" s="1845"/>
      <c r="K20" s="1845"/>
      <c r="L20" s="1845"/>
      <c r="M20" s="1845"/>
      <c r="N20" s="1845"/>
      <c r="O20" s="1534" t="s">
        <v>2084</v>
      </c>
    </row>
    <row r="21" spans="1:15">
      <c r="A21" s="1840" t="s">
        <v>2086</v>
      </c>
      <c r="B21" s="1841" t="s">
        <v>2087</v>
      </c>
      <c r="C21" s="1848"/>
      <c r="D21" s="1848"/>
      <c r="E21" s="1848"/>
      <c r="F21" s="1849"/>
      <c r="G21" s="1850"/>
      <c r="H21" s="1851"/>
      <c r="I21" s="1848"/>
      <c r="J21" s="1848"/>
      <c r="K21" s="1848"/>
      <c r="L21" s="1848"/>
      <c r="M21" s="1848"/>
      <c r="N21" s="1848"/>
      <c r="O21" s="1842" t="s">
        <v>2086</v>
      </c>
    </row>
    <row r="22" spans="1:15">
      <c r="A22" s="1527" t="s">
        <v>2088</v>
      </c>
      <c r="B22" s="1815"/>
      <c r="C22" s="1852"/>
      <c r="D22" s="1853"/>
      <c r="E22" s="1853"/>
      <c r="F22" s="1854"/>
      <c r="G22" s="1855"/>
      <c r="H22" s="1852"/>
      <c r="I22" s="1853"/>
      <c r="J22" s="1853"/>
      <c r="K22" s="1853"/>
      <c r="L22" s="1853"/>
      <c r="M22" s="1853"/>
      <c r="N22" s="1853"/>
      <c r="O22" s="1534" t="s">
        <v>2088</v>
      </c>
    </row>
    <row r="23" spans="1:15">
      <c r="A23" s="1532" t="s">
        <v>2089</v>
      </c>
      <c r="B23" s="1815" t="s">
        <v>2090</v>
      </c>
      <c r="C23" s="1845"/>
      <c r="D23" s="1845"/>
      <c r="E23" s="1845"/>
      <c r="F23" s="1846"/>
      <c r="G23" s="1847"/>
      <c r="H23" s="1844"/>
      <c r="I23" s="1845"/>
      <c r="J23" s="1845"/>
      <c r="K23" s="1845"/>
      <c r="L23" s="1845"/>
      <c r="M23" s="1845"/>
      <c r="N23" s="1845"/>
      <c r="O23" s="1534" t="s">
        <v>2089</v>
      </c>
    </row>
    <row r="24" spans="1:15">
      <c r="A24" s="1539" t="s">
        <v>2091</v>
      </c>
      <c r="B24" s="1815"/>
      <c r="C24" s="1856"/>
      <c r="D24" s="1857"/>
      <c r="E24" s="1857"/>
      <c r="F24" s="1858"/>
      <c r="G24" s="1859"/>
      <c r="H24" s="1856"/>
      <c r="I24" s="1857"/>
      <c r="J24" s="1857"/>
      <c r="K24" s="1857"/>
      <c r="L24" s="1857"/>
      <c r="M24" s="1857"/>
      <c r="N24" s="1857"/>
      <c r="O24" s="1534" t="s">
        <v>2091</v>
      </c>
    </row>
    <row r="25" spans="1:15">
      <c r="A25" s="1840" t="s">
        <v>2092</v>
      </c>
      <c r="B25" s="1841"/>
      <c r="C25" s="1848"/>
      <c r="D25" s="1848"/>
      <c r="E25" s="1848"/>
      <c r="F25" s="1849"/>
      <c r="G25" s="1850"/>
      <c r="H25" s="1851"/>
      <c r="I25" s="1848"/>
      <c r="J25" s="1848"/>
      <c r="K25" s="1848"/>
      <c r="L25" s="1848"/>
      <c r="M25" s="1848"/>
      <c r="N25" s="1848"/>
      <c r="O25" s="1842" t="s">
        <v>2092</v>
      </c>
    </row>
    <row r="26" spans="1:15">
      <c r="A26" s="1539" t="s">
        <v>683</v>
      </c>
      <c r="B26" s="1820"/>
      <c r="C26" s="1857"/>
      <c r="D26" s="1857"/>
      <c r="E26" s="1857"/>
      <c r="F26" s="1858"/>
      <c r="G26" s="1859"/>
      <c r="H26" s="1856"/>
      <c r="I26" s="1857"/>
      <c r="J26" s="1857"/>
      <c r="K26" s="1857"/>
      <c r="L26" s="1857"/>
      <c r="M26" s="1857"/>
      <c r="N26" s="1857"/>
      <c r="O26" s="1541" t="s">
        <v>683</v>
      </c>
    </row>
    <row r="27" spans="1:15">
      <c r="A27" s="1539" t="s">
        <v>684</v>
      </c>
      <c r="B27" s="1820"/>
      <c r="C27" s="1857"/>
      <c r="D27" s="1857"/>
      <c r="E27" s="1857"/>
      <c r="F27" s="1858"/>
      <c r="G27" s="1859"/>
      <c r="H27" s="1856"/>
      <c r="I27" s="1857"/>
      <c r="J27" s="1857"/>
      <c r="K27" s="1857"/>
      <c r="L27" s="1857"/>
      <c r="M27" s="1857"/>
      <c r="N27" s="1857"/>
      <c r="O27" s="1541" t="s">
        <v>684</v>
      </c>
    </row>
    <row r="28" spans="1:15">
      <c r="A28" s="1539" t="s">
        <v>685</v>
      </c>
      <c r="B28" s="1820"/>
      <c r="C28" s="1857"/>
      <c r="D28" s="1857"/>
      <c r="E28" s="1857"/>
      <c r="F28" s="1858"/>
      <c r="G28" s="1859"/>
      <c r="H28" s="1856"/>
      <c r="I28" s="1857"/>
      <c r="J28" s="1857"/>
      <c r="K28" s="1857"/>
      <c r="L28" s="1857"/>
      <c r="M28" s="1857"/>
      <c r="N28" s="1857"/>
      <c r="O28" s="1541" t="s">
        <v>685</v>
      </c>
    </row>
    <row r="29" spans="1:15">
      <c r="A29" s="1539" t="s">
        <v>686</v>
      </c>
      <c r="B29" s="1820"/>
      <c r="C29" s="1857"/>
      <c r="D29" s="1857"/>
      <c r="E29" s="1857"/>
      <c r="F29" s="1858"/>
      <c r="G29" s="1859"/>
      <c r="H29" s="1856"/>
      <c r="I29" s="1857"/>
      <c r="J29" s="1857"/>
      <c r="K29" s="1857"/>
      <c r="L29" s="1857"/>
      <c r="M29" s="1857"/>
      <c r="N29" s="1857"/>
      <c r="O29" s="1541" t="s">
        <v>686</v>
      </c>
    </row>
    <row r="30" spans="1:15">
      <c r="A30" s="1539" t="s">
        <v>687</v>
      </c>
      <c r="B30" s="1820"/>
      <c r="C30" s="1857"/>
      <c r="D30" s="1857"/>
      <c r="E30" s="1857"/>
      <c r="F30" s="1858"/>
      <c r="G30" s="1859"/>
      <c r="H30" s="1856"/>
      <c r="I30" s="1857"/>
      <c r="J30" s="1857"/>
      <c r="K30" s="1857"/>
      <c r="L30" s="1857"/>
      <c r="M30" s="1857"/>
      <c r="N30" s="1857"/>
      <c r="O30" s="1541" t="s">
        <v>687</v>
      </c>
    </row>
    <row r="31" spans="1:15">
      <c r="A31" s="1539" t="s">
        <v>688</v>
      </c>
      <c r="B31" s="1820" t="s">
        <v>2166</v>
      </c>
      <c r="C31" s="1857"/>
      <c r="D31" s="1857"/>
      <c r="E31" s="1857"/>
      <c r="F31" s="1858"/>
      <c r="G31" s="1859"/>
      <c r="H31" s="1856"/>
      <c r="I31" s="1857"/>
      <c r="J31" s="1857"/>
      <c r="K31" s="1857"/>
      <c r="L31" s="1857"/>
      <c r="M31" s="1857"/>
      <c r="N31" s="1857"/>
      <c r="O31" s="1541" t="s">
        <v>688</v>
      </c>
    </row>
    <row r="32" spans="1:15">
      <c r="A32" s="1527" t="s">
        <v>689</v>
      </c>
      <c r="B32" s="1815"/>
      <c r="C32" s="1845"/>
      <c r="D32" s="1845"/>
      <c r="E32" s="1845"/>
      <c r="F32" s="1846"/>
      <c r="G32" s="1847"/>
      <c r="H32" s="1844"/>
      <c r="I32" s="1845"/>
      <c r="J32" s="1845"/>
      <c r="K32" s="1845"/>
      <c r="L32" s="1845"/>
      <c r="M32" s="1845"/>
      <c r="N32" s="1845"/>
      <c r="O32" s="1534" t="s">
        <v>689</v>
      </c>
    </row>
    <row r="33" spans="1:15">
      <c r="A33" s="1532" t="s">
        <v>690</v>
      </c>
      <c r="B33" s="1815" t="s">
        <v>2093</v>
      </c>
      <c r="C33" s="1845"/>
      <c r="D33" s="1845"/>
      <c r="E33" s="1845"/>
      <c r="F33" s="1846"/>
      <c r="G33" s="1847"/>
      <c r="H33" s="1844"/>
      <c r="I33" s="1845"/>
      <c r="J33" s="1845"/>
      <c r="K33" s="1845"/>
      <c r="L33" s="1845"/>
      <c r="M33" s="1845"/>
      <c r="N33" s="1845"/>
      <c r="O33" s="1534" t="s">
        <v>690</v>
      </c>
    </row>
    <row r="34" spans="1:15">
      <c r="A34" s="1539" t="s">
        <v>691</v>
      </c>
      <c r="B34" s="1815" t="s">
        <v>2094</v>
      </c>
      <c r="C34" s="1845"/>
      <c r="D34" s="1845"/>
      <c r="E34" s="1845"/>
      <c r="F34" s="1846"/>
      <c r="G34" s="1847"/>
      <c r="H34" s="1844"/>
      <c r="I34" s="1845"/>
      <c r="J34" s="1845"/>
      <c r="K34" s="1845"/>
      <c r="L34" s="1845"/>
      <c r="M34" s="1845"/>
      <c r="N34" s="1845"/>
      <c r="O34" s="1534" t="s">
        <v>691</v>
      </c>
    </row>
    <row r="35" spans="1:15">
      <c r="A35" s="1840" t="s">
        <v>692</v>
      </c>
      <c r="B35" s="1841" t="s">
        <v>2095</v>
      </c>
      <c r="C35" s="1848"/>
      <c r="D35" s="1848"/>
      <c r="E35" s="1848"/>
      <c r="F35" s="1849"/>
      <c r="G35" s="1850"/>
      <c r="H35" s="1851"/>
      <c r="I35" s="1848"/>
      <c r="J35" s="1848"/>
      <c r="K35" s="1848"/>
      <c r="L35" s="1848"/>
      <c r="M35" s="1848"/>
      <c r="N35" s="1848"/>
      <c r="O35" s="1842" t="s">
        <v>692</v>
      </c>
    </row>
    <row r="36" spans="1:15">
      <c r="A36" s="1539" t="s">
        <v>693</v>
      </c>
      <c r="B36" s="1820"/>
      <c r="C36" s="1857"/>
      <c r="D36" s="1857"/>
      <c r="E36" s="1857"/>
      <c r="F36" s="1858"/>
      <c r="G36" s="1859"/>
      <c r="H36" s="1856"/>
      <c r="I36" s="1857"/>
      <c r="J36" s="1857"/>
      <c r="K36" s="1857"/>
      <c r="L36" s="1857"/>
      <c r="M36" s="1857"/>
      <c r="N36" s="1857"/>
      <c r="O36" s="1541" t="s">
        <v>693</v>
      </c>
    </row>
    <row r="37" spans="1:15">
      <c r="A37" s="1527" t="s">
        <v>1953</v>
      </c>
      <c r="B37" s="1815" t="s">
        <v>2096</v>
      </c>
      <c r="C37" s="1845"/>
      <c r="D37" s="1845"/>
      <c r="E37" s="1845"/>
      <c r="F37" s="1846"/>
      <c r="G37" s="1847"/>
      <c r="H37" s="1844"/>
      <c r="I37" s="1845"/>
      <c r="J37" s="1845"/>
      <c r="K37" s="1845"/>
      <c r="L37" s="1845"/>
      <c r="M37" s="1845"/>
      <c r="N37" s="1845"/>
      <c r="O37" s="1534" t="s">
        <v>1953</v>
      </c>
    </row>
    <row r="38" spans="1:15">
      <c r="A38" s="1539" t="s">
        <v>1954</v>
      </c>
      <c r="B38" s="1815"/>
      <c r="C38" s="1845"/>
      <c r="D38" s="1845"/>
      <c r="E38" s="1845"/>
      <c r="F38" s="1846"/>
      <c r="G38" s="1847"/>
      <c r="H38" s="1844"/>
      <c r="I38" s="1845"/>
      <c r="J38" s="1845"/>
      <c r="K38" s="1845"/>
      <c r="L38" s="1845"/>
      <c r="M38" s="1845"/>
      <c r="N38" s="1845"/>
      <c r="O38" s="1534" t="s">
        <v>1954</v>
      </c>
    </row>
    <row r="39" spans="1:15">
      <c r="A39" s="1840" t="s">
        <v>1955</v>
      </c>
      <c r="B39" s="1841"/>
      <c r="C39" s="1848"/>
      <c r="D39" s="1848"/>
      <c r="E39" s="1848"/>
      <c r="F39" s="1849"/>
      <c r="G39" s="1850"/>
      <c r="H39" s="1851"/>
      <c r="I39" s="1848"/>
      <c r="J39" s="1848"/>
      <c r="K39" s="1848"/>
      <c r="L39" s="1848"/>
      <c r="M39" s="1848"/>
      <c r="N39" s="1848"/>
      <c r="O39" s="1842" t="s">
        <v>1955</v>
      </c>
    </row>
    <row r="40" spans="1:15">
      <c r="A40" s="1539" t="s">
        <v>1956</v>
      </c>
      <c r="B40" s="1820"/>
      <c r="C40" s="1857"/>
      <c r="D40" s="1857"/>
      <c r="E40" s="1857"/>
      <c r="F40" s="1858"/>
      <c r="G40" s="1859"/>
      <c r="H40" s="1856"/>
      <c r="I40" s="1857"/>
      <c r="J40" s="1857"/>
      <c r="K40" s="1857"/>
      <c r="L40" s="1857"/>
      <c r="M40" s="1857"/>
      <c r="N40" s="1857"/>
      <c r="O40" s="1541" t="s">
        <v>1956</v>
      </c>
    </row>
    <row r="41" spans="1:15">
      <c r="A41" s="1539" t="s">
        <v>1957</v>
      </c>
      <c r="B41" s="1820"/>
      <c r="C41" s="1857"/>
      <c r="D41" s="1857"/>
      <c r="E41" s="1857"/>
      <c r="F41" s="1858"/>
      <c r="G41" s="1859"/>
      <c r="H41" s="1856"/>
      <c r="I41" s="1857"/>
      <c r="J41" s="1857"/>
      <c r="K41" s="1857"/>
      <c r="L41" s="1857"/>
      <c r="M41" s="1857"/>
      <c r="N41" s="1857"/>
      <c r="O41" s="1541" t="s">
        <v>1957</v>
      </c>
    </row>
    <row r="42" spans="1:15">
      <c r="A42" s="1539" t="s">
        <v>1958</v>
      </c>
      <c r="B42" s="1820"/>
      <c r="C42" s="1857"/>
      <c r="D42" s="1857"/>
      <c r="E42" s="1857"/>
      <c r="F42" s="1858"/>
      <c r="G42" s="1859"/>
      <c r="H42" s="1856"/>
      <c r="I42" s="1857"/>
      <c r="J42" s="1857"/>
      <c r="K42" s="1857"/>
      <c r="L42" s="1857"/>
      <c r="M42" s="1857"/>
      <c r="N42" s="1857"/>
      <c r="O42" s="1541" t="s">
        <v>1958</v>
      </c>
    </row>
    <row r="43" spans="1:15">
      <c r="A43" s="1539" t="s">
        <v>1959</v>
      </c>
      <c r="B43" s="1820"/>
      <c r="C43" s="1857"/>
      <c r="D43" s="1857"/>
      <c r="E43" s="1857"/>
      <c r="F43" s="1858"/>
      <c r="G43" s="1859"/>
      <c r="H43" s="1856"/>
      <c r="I43" s="1857"/>
      <c r="J43" s="1857"/>
      <c r="K43" s="1857"/>
      <c r="L43" s="1857"/>
      <c r="M43" s="1857"/>
      <c r="N43" s="1857"/>
      <c r="O43" s="1541" t="s">
        <v>1959</v>
      </c>
    </row>
    <row r="44" spans="1:15">
      <c r="A44" s="1539" t="s">
        <v>475</v>
      </c>
      <c r="B44" s="1820" t="s">
        <v>2166</v>
      </c>
      <c r="C44" s="1857"/>
      <c r="D44" s="1857"/>
      <c r="E44" s="1857"/>
      <c r="F44" s="1858"/>
      <c r="G44" s="1859"/>
      <c r="H44" s="1856"/>
      <c r="I44" s="1857"/>
      <c r="J44" s="1857"/>
      <c r="K44" s="1857"/>
      <c r="L44" s="1857"/>
      <c r="M44" s="1857"/>
      <c r="N44" s="1857"/>
      <c r="O44" s="1541" t="s">
        <v>475</v>
      </c>
    </row>
    <row r="45" spans="1:15">
      <c r="A45" s="1840" t="s">
        <v>476</v>
      </c>
      <c r="B45" s="1841" t="s">
        <v>2097</v>
      </c>
      <c r="C45" s="1546"/>
      <c r="D45" s="1547"/>
      <c r="E45" s="1547"/>
      <c r="F45" s="963"/>
      <c r="G45" s="1548"/>
      <c r="H45" s="1546"/>
      <c r="I45" s="1547"/>
      <c r="J45" s="1547"/>
      <c r="K45" s="1547"/>
      <c r="L45" s="1547"/>
      <c r="M45" s="1547"/>
      <c r="N45" s="1547"/>
      <c r="O45" s="1842" t="s">
        <v>476</v>
      </c>
    </row>
    <row r="46" spans="1:15">
      <c r="A46" s="1527" t="s">
        <v>477</v>
      </c>
      <c r="B46" s="1815"/>
      <c r="C46" s="1845"/>
      <c r="D46" s="1845"/>
      <c r="E46" s="1845"/>
      <c r="F46" s="1846"/>
      <c r="G46" s="1847"/>
      <c r="H46" s="1844"/>
      <c r="I46" s="1845"/>
      <c r="J46" s="1845"/>
      <c r="K46" s="1845"/>
      <c r="L46" s="1845"/>
      <c r="M46" s="1845"/>
      <c r="N46" s="1845"/>
      <c r="O46" s="1534" t="s">
        <v>477</v>
      </c>
    </row>
    <row r="47" spans="1:15">
      <c r="A47" s="1532" t="s">
        <v>478</v>
      </c>
      <c r="B47" s="1815" t="s">
        <v>2098</v>
      </c>
      <c r="C47" s="1845"/>
      <c r="D47" s="1845"/>
      <c r="E47" s="1845"/>
      <c r="F47" s="1846"/>
      <c r="G47" s="1847"/>
      <c r="H47" s="1844"/>
      <c r="I47" s="1845"/>
      <c r="J47" s="1845"/>
      <c r="K47" s="1845"/>
      <c r="L47" s="1845"/>
      <c r="M47" s="1845"/>
      <c r="N47" s="1845"/>
      <c r="O47" s="1534" t="s">
        <v>478</v>
      </c>
    </row>
    <row r="48" spans="1:15">
      <c r="A48" s="1539" t="s">
        <v>479</v>
      </c>
      <c r="B48" s="1815" t="s">
        <v>2099</v>
      </c>
      <c r="C48" s="1695"/>
      <c r="D48" s="939"/>
      <c r="E48" s="939"/>
      <c r="F48" s="1136"/>
      <c r="G48" s="1860"/>
      <c r="H48" s="1695"/>
      <c r="I48" s="939"/>
      <c r="J48" s="939"/>
      <c r="K48" s="939"/>
      <c r="L48" s="939"/>
      <c r="M48" s="939"/>
      <c r="N48" s="939"/>
      <c r="O48" s="1534" t="s">
        <v>479</v>
      </c>
    </row>
    <row r="49" spans="1:15">
      <c r="A49" s="1840" t="s">
        <v>480</v>
      </c>
      <c r="B49" s="1841" t="s">
        <v>2100</v>
      </c>
      <c r="C49" s="1848"/>
      <c r="D49" s="1848"/>
      <c r="E49" s="1848"/>
      <c r="F49" s="1849"/>
      <c r="G49" s="1850"/>
      <c r="H49" s="1851"/>
      <c r="I49" s="1848"/>
      <c r="J49" s="1848"/>
      <c r="K49" s="1848"/>
      <c r="L49" s="1848"/>
      <c r="M49" s="1848"/>
      <c r="N49" s="1848"/>
      <c r="O49" s="1842" t="s">
        <v>480</v>
      </c>
    </row>
    <row r="50" spans="1:15">
      <c r="A50" s="1539" t="s">
        <v>481</v>
      </c>
      <c r="B50" s="1820" t="s">
        <v>2101</v>
      </c>
      <c r="C50" s="1857"/>
      <c r="D50" s="1857"/>
      <c r="E50" s="1857"/>
      <c r="F50" s="1858"/>
      <c r="G50" s="1859"/>
      <c r="H50" s="1856"/>
      <c r="I50" s="1857"/>
      <c r="J50" s="1857"/>
      <c r="K50" s="1857"/>
      <c r="L50" s="1857"/>
      <c r="M50" s="1857"/>
      <c r="N50" s="1857"/>
      <c r="O50" s="1541" t="s">
        <v>481</v>
      </c>
    </row>
    <row r="51" spans="1:15">
      <c r="A51" s="1539" t="s">
        <v>482</v>
      </c>
      <c r="B51" s="1820" t="s">
        <v>2102</v>
      </c>
      <c r="C51" s="1857"/>
      <c r="D51" s="1857"/>
      <c r="E51" s="1857"/>
      <c r="F51" s="1858"/>
      <c r="G51" s="1859"/>
      <c r="H51" s="1856"/>
      <c r="I51" s="1857"/>
      <c r="J51" s="1857"/>
      <c r="K51" s="1857"/>
      <c r="L51" s="1857"/>
      <c r="M51" s="1857"/>
      <c r="N51" s="1857"/>
      <c r="O51" s="1541" t="s">
        <v>482</v>
      </c>
    </row>
    <row r="52" spans="1:15">
      <c r="A52" s="514"/>
      <c r="B52" s="1816" t="s">
        <v>2103</v>
      </c>
      <c r="C52" s="1861"/>
      <c r="D52" s="1862"/>
      <c r="E52" s="1862"/>
      <c r="F52" s="1863"/>
      <c r="G52" s="1864"/>
      <c r="H52" s="1862"/>
      <c r="I52" s="1862"/>
      <c r="J52" s="1862"/>
      <c r="K52" s="1862"/>
      <c r="L52" s="1862"/>
      <c r="M52" s="1862"/>
      <c r="N52" s="1853"/>
      <c r="O52" s="534"/>
    </row>
    <row r="53" spans="1:15">
      <c r="A53" s="1840" t="s">
        <v>483</v>
      </c>
      <c r="B53" s="1841" t="s">
        <v>2104</v>
      </c>
      <c r="C53" s="1848"/>
      <c r="D53" s="1848"/>
      <c r="E53" s="1848"/>
      <c r="F53" s="1849"/>
      <c r="G53" s="1850"/>
      <c r="H53" s="1851"/>
      <c r="I53" s="1848"/>
      <c r="J53" s="1848"/>
      <c r="K53" s="1848"/>
      <c r="L53" s="1848"/>
      <c r="M53" s="1848"/>
      <c r="N53" s="1848"/>
      <c r="O53" s="1842" t="s">
        <v>483</v>
      </c>
    </row>
    <row r="54" spans="1:15">
      <c r="A54" s="1539" t="s">
        <v>484</v>
      </c>
      <c r="B54" s="1820" t="s">
        <v>2105</v>
      </c>
      <c r="C54" s="1857"/>
      <c r="D54" s="1857"/>
      <c r="E54" s="1857"/>
      <c r="F54" s="1858"/>
      <c r="G54" s="1859"/>
      <c r="H54" s="1856"/>
      <c r="I54" s="1857"/>
      <c r="J54" s="1857"/>
      <c r="K54" s="1857"/>
      <c r="L54" s="1857"/>
      <c r="M54" s="1857"/>
      <c r="N54" s="1857"/>
      <c r="O54" s="1541" t="s">
        <v>484</v>
      </c>
    </row>
    <row r="55" spans="1:15">
      <c r="A55" s="1539" t="s">
        <v>485</v>
      </c>
      <c r="B55" s="1820" t="s">
        <v>273</v>
      </c>
      <c r="C55" s="1857"/>
      <c r="D55" s="1857"/>
      <c r="E55" s="1857"/>
      <c r="F55" s="1858"/>
      <c r="G55" s="1859"/>
      <c r="H55" s="1856"/>
      <c r="I55" s="1857"/>
      <c r="J55" s="1857"/>
      <c r="K55" s="1857"/>
      <c r="L55" s="1857"/>
      <c r="M55" s="1857"/>
      <c r="N55" s="1857"/>
      <c r="O55" s="1541" t="s">
        <v>485</v>
      </c>
    </row>
    <row r="56" spans="1:15">
      <c r="A56" s="1539" t="s">
        <v>486</v>
      </c>
      <c r="B56" s="1820" t="s">
        <v>274</v>
      </c>
      <c r="C56" s="1857"/>
      <c r="D56" s="1857"/>
      <c r="E56" s="1857"/>
      <c r="F56" s="1858"/>
      <c r="G56" s="1859"/>
      <c r="H56" s="1856"/>
      <c r="I56" s="1857"/>
      <c r="J56" s="1857"/>
      <c r="K56" s="1857"/>
      <c r="L56" s="1857"/>
      <c r="M56" s="1857"/>
      <c r="N56" s="1857"/>
      <c r="O56" s="1541" t="s">
        <v>486</v>
      </c>
    </row>
    <row r="57" spans="1:15">
      <c r="A57" s="1840" t="s">
        <v>487</v>
      </c>
      <c r="B57" s="1841" t="s">
        <v>2097</v>
      </c>
      <c r="C57" s="1550"/>
      <c r="D57" s="1551"/>
      <c r="E57" s="1551"/>
      <c r="F57" s="965"/>
      <c r="G57" s="1552"/>
      <c r="H57" s="1550"/>
      <c r="I57" s="1551"/>
      <c r="J57" s="1551"/>
      <c r="K57" s="1551"/>
      <c r="L57" s="1551"/>
      <c r="M57" s="1551"/>
      <c r="N57" s="1551"/>
      <c r="O57" s="1842" t="s">
        <v>487</v>
      </c>
    </row>
    <row r="58" spans="1:15">
      <c r="A58" s="1527" t="s">
        <v>488</v>
      </c>
      <c r="C58" s="1844"/>
      <c r="D58" s="1845"/>
      <c r="E58" s="1845"/>
      <c r="F58" s="1846"/>
      <c r="G58" s="1847"/>
      <c r="H58" s="1844"/>
      <c r="I58" s="1845"/>
      <c r="J58" s="1845"/>
      <c r="K58" s="1845"/>
      <c r="L58" s="1845"/>
      <c r="M58" s="1845"/>
      <c r="N58" s="1845"/>
      <c r="O58" s="1534" t="s">
        <v>488</v>
      </c>
    </row>
    <row r="59" spans="1:15">
      <c r="A59" s="1532" t="s">
        <v>489</v>
      </c>
      <c r="B59" s="1815" t="s">
        <v>2098</v>
      </c>
      <c r="C59" s="1845"/>
      <c r="D59" s="1845"/>
      <c r="E59" s="1845"/>
      <c r="F59" s="1846"/>
      <c r="G59" s="1847"/>
      <c r="H59" s="1844"/>
      <c r="I59" s="1845"/>
      <c r="J59" s="1845"/>
      <c r="K59" s="1845"/>
      <c r="L59" s="1845"/>
      <c r="M59" s="1845"/>
      <c r="N59" s="1845"/>
      <c r="O59" s="1534" t="s">
        <v>489</v>
      </c>
    </row>
    <row r="60" spans="1:15">
      <c r="A60" s="1539" t="s">
        <v>490</v>
      </c>
      <c r="B60" s="1815" t="s">
        <v>2099</v>
      </c>
      <c r="C60" s="1695"/>
      <c r="D60" s="939"/>
      <c r="E60" s="939"/>
      <c r="F60" s="1136"/>
      <c r="G60" s="1860"/>
      <c r="H60" s="1695"/>
      <c r="I60" s="939"/>
      <c r="J60" s="939"/>
      <c r="K60" s="939"/>
      <c r="L60" s="939"/>
      <c r="M60" s="939"/>
      <c r="N60" s="939"/>
      <c r="O60" s="1534" t="s">
        <v>490</v>
      </c>
    </row>
    <row r="61" spans="1:15">
      <c r="A61" s="1840" t="s">
        <v>491</v>
      </c>
      <c r="B61" s="1841" t="s">
        <v>2100</v>
      </c>
      <c r="C61" s="1848"/>
      <c r="D61" s="1848"/>
      <c r="E61" s="1848"/>
      <c r="F61" s="1849"/>
      <c r="G61" s="1850"/>
      <c r="H61" s="1851"/>
      <c r="I61" s="1848"/>
      <c r="J61" s="1848"/>
      <c r="K61" s="1848"/>
      <c r="L61" s="1848"/>
      <c r="M61" s="1848"/>
      <c r="N61" s="1848"/>
      <c r="O61" s="1842" t="s">
        <v>491</v>
      </c>
    </row>
    <row r="62" spans="1:15">
      <c r="A62" s="1539" t="s">
        <v>492</v>
      </c>
      <c r="B62" s="1820" t="s">
        <v>2101</v>
      </c>
      <c r="C62" s="1857"/>
      <c r="D62" s="1857"/>
      <c r="E62" s="1857"/>
      <c r="F62" s="1858"/>
      <c r="G62" s="1859"/>
      <c r="H62" s="1856"/>
      <c r="I62" s="1857"/>
      <c r="J62" s="1857"/>
      <c r="K62" s="1857"/>
      <c r="L62" s="1857"/>
      <c r="M62" s="1857"/>
      <c r="N62" s="1857"/>
      <c r="O62" s="1541" t="s">
        <v>492</v>
      </c>
    </row>
    <row r="63" spans="1:15" ht="15.75" thickBot="1">
      <c r="A63" s="1865" t="s">
        <v>493</v>
      </c>
      <c r="B63" s="1866" t="s">
        <v>2102</v>
      </c>
      <c r="C63" s="1763"/>
      <c r="D63" s="1867"/>
      <c r="E63" s="1867"/>
      <c r="F63" s="1868"/>
      <c r="G63" s="1869"/>
      <c r="H63" s="1763"/>
      <c r="I63" s="1867"/>
      <c r="J63" s="1867"/>
      <c r="K63" s="1867"/>
      <c r="L63" s="1867"/>
      <c r="M63" s="1867"/>
      <c r="N63" s="1867"/>
      <c r="O63" s="1870" t="s">
        <v>493</v>
      </c>
    </row>
    <row r="64" spans="1:15">
      <c r="A64" s="83" t="s">
        <v>275</v>
      </c>
      <c r="G64" s="83" t="s">
        <v>275</v>
      </c>
    </row>
    <row r="65" spans="1:15">
      <c r="A65" s="526" t="s">
        <v>276</v>
      </c>
      <c r="B65" s="526"/>
      <c r="C65" s="526"/>
      <c r="D65" s="526"/>
      <c r="E65" s="526"/>
      <c r="F65" s="526"/>
      <c r="G65" s="526" t="s">
        <v>277</v>
      </c>
      <c r="H65" s="526"/>
      <c r="I65" s="526"/>
      <c r="J65" s="526"/>
      <c r="K65" s="526"/>
      <c r="L65" s="526"/>
      <c r="M65" s="526"/>
      <c r="N65" s="526"/>
      <c r="O65" s="526"/>
    </row>
    <row r="68" spans="1:15">
      <c r="A68" s="512"/>
      <c r="B68" s="512"/>
      <c r="C68" s="512"/>
      <c r="D68" s="512"/>
      <c r="E68" s="512"/>
      <c r="F68" s="512"/>
      <c r="G68" s="512"/>
      <c r="H68" s="512"/>
      <c r="I68" s="512"/>
      <c r="J68" s="512"/>
      <c r="K68" s="512"/>
      <c r="L68" s="512"/>
      <c r="M68" s="512"/>
      <c r="N68" s="512"/>
      <c r="O68" s="512"/>
    </row>
    <row r="69" spans="1:15">
      <c r="A69" s="512"/>
      <c r="B69" s="512"/>
      <c r="C69" s="512"/>
      <c r="D69" s="512"/>
      <c r="E69" s="512"/>
      <c r="F69" s="512"/>
      <c r="G69" s="512"/>
      <c r="H69" s="512"/>
      <c r="I69" s="512"/>
      <c r="J69" s="512"/>
      <c r="K69" s="512"/>
      <c r="L69" s="512"/>
      <c r="M69" s="512"/>
      <c r="N69" s="512"/>
      <c r="O69" s="512"/>
    </row>
    <row r="70" spans="1:15">
      <c r="A70" s="512"/>
      <c r="B70" s="512"/>
      <c r="C70" s="512"/>
      <c r="D70" s="512"/>
      <c r="E70" s="512"/>
      <c r="F70" s="512"/>
      <c r="G70" s="512"/>
      <c r="H70" s="512"/>
      <c r="I70" s="512"/>
      <c r="J70" s="512"/>
      <c r="K70" s="512"/>
      <c r="L70" s="512"/>
      <c r="M70" s="512"/>
      <c r="N70" s="512"/>
      <c r="O70" s="512"/>
    </row>
    <row r="71" spans="1:15">
      <c r="A71" s="607"/>
      <c r="B71" s="607"/>
      <c r="C71" s="607"/>
      <c r="D71" s="607"/>
      <c r="E71" s="607"/>
      <c r="F71" s="607"/>
      <c r="G71" s="607"/>
      <c r="H71" s="607"/>
      <c r="I71" s="607"/>
      <c r="J71" s="607"/>
      <c r="K71" s="607"/>
      <c r="L71" s="607"/>
      <c r="M71" s="607"/>
      <c r="N71" s="607"/>
      <c r="O71" s="607"/>
    </row>
    <row r="72" spans="1:15">
      <c r="A72" s="607"/>
      <c r="B72" s="607"/>
      <c r="C72" s="607"/>
      <c r="D72" s="607"/>
      <c r="E72" s="607"/>
      <c r="F72" s="607"/>
      <c r="G72" s="607"/>
      <c r="H72" s="607"/>
      <c r="I72" s="607"/>
      <c r="J72" s="607"/>
      <c r="K72" s="607"/>
      <c r="L72" s="607"/>
      <c r="M72" s="607"/>
      <c r="N72" s="607"/>
      <c r="O72" s="607"/>
    </row>
  </sheetData>
  <mergeCells count="9">
    <mergeCell ref="G5:J9"/>
    <mergeCell ref="A6:C7"/>
    <mergeCell ref="D6:F10"/>
    <mergeCell ref="K6:O7"/>
    <mergeCell ref="K8:O9"/>
    <mergeCell ref="A9:C12"/>
    <mergeCell ref="G10:J13"/>
    <mergeCell ref="K10:O11"/>
    <mergeCell ref="D11:F13"/>
  </mergeCells>
  <phoneticPr fontId="0" type="noConversion"/>
  <printOptions horizontalCentered="1" verticalCentered="1"/>
  <pageMargins left="0.5" right="0.5" top="0.5" bottom="0.5" header="0.5" footer="0.5"/>
  <pageSetup scale="66" orientation="portrait" horizontalDpi="300" verticalDpi="300" r:id="rId1"/>
  <headerFooter alignWithMargins="0"/>
  <colBreaks count="1" manualBreakCount="1">
    <brk id="6"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32"/>
  <dimension ref="A1:H151"/>
  <sheetViews>
    <sheetView defaultGridColor="0" topLeftCell="A34" colorId="22" zoomScale="80" zoomScaleNormal="80" zoomScaleSheetLayoutView="50" workbookViewId="0">
      <selection activeCell="C30" sqref="C30"/>
    </sheetView>
  </sheetViews>
  <sheetFormatPr defaultColWidth="9.6640625" defaultRowHeight="15"/>
  <cols>
    <col min="1" max="1" width="4.6640625" style="83" customWidth="1"/>
    <col min="2" max="2" width="45.6640625" style="83" customWidth="1"/>
    <col min="3" max="4" width="12.6640625" style="83" customWidth="1"/>
    <col min="5" max="5" width="10.33203125" style="83" customWidth="1"/>
    <col min="6" max="6" width="12.6640625" style="83" customWidth="1"/>
    <col min="7" max="7" width="17.33203125" style="83" bestFit="1" customWidth="1"/>
    <col min="8" max="16384" width="9.6640625" style="83"/>
  </cols>
  <sheetData>
    <row r="1" spans="1:8">
      <c r="A1" s="507" t="s">
        <v>394</v>
      </c>
      <c r="B1" s="1506"/>
      <c r="C1" s="508" t="s">
        <v>1232</v>
      </c>
      <c r="D1" s="508"/>
      <c r="E1" s="1812" t="s">
        <v>396</v>
      </c>
      <c r="F1" s="1509"/>
      <c r="G1" s="1813" t="s">
        <v>397</v>
      </c>
      <c r="H1" s="82"/>
    </row>
    <row r="2" spans="1:8">
      <c r="A2" s="513" t="s">
        <v>4729</v>
      </c>
      <c r="B2" s="1510"/>
      <c r="C2" s="83" t="s">
        <v>3231</v>
      </c>
      <c r="E2" s="1512" t="s">
        <v>398</v>
      </c>
      <c r="F2" s="1513"/>
      <c r="G2" s="525"/>
      <c r="H2" s="82"/>
    </row>
    <row r="3" spans="1:8" ht="15" customHeight="1">
      <c r="A3" s="1515"/>
      <c r="B3" s="1516"/>
      <c r="C3" s="1519" t="s">
        <v>1839</v>
      </c>
      <c r="D3" s="1519"/>
      <c r="E3" s="1520" t="s">
        <v>4855</v>
      </c>
      <c r="F3" s="1521"/>
      <c r="G3" s="1518" t="s">
        <v>4567</v>
      </c>
      <c r="H3" s="82"/>
    </row>
    <row r="4" spans="1:8" ht="15" customHeight="1">
      <c r="A4" s="1524" t="s">
        <v>979</v>
      </c>
      <c r="B4" s="1525"/>
      <c r="C4" s="1525"/>
      <c r="D4" s="1525"/>
      <c r="E4" s="1525"/>
      <c r="F4" s="1525"/>
      <c r="G4" s="1526"/>
      <c r="H4" s="82"/>
    </row>
    <row r="5" spans="1:8">
      <c r="A5" s="514"/>
      <c r="B5" s="1533" t="s">
        <v>980</v>
      </c>
      <c r="C5" s="1533" t="s">
        <v>2166</v>
      </c>
      <c r="D5" s="1533" t="s">
        <v>2102</v>
      </c>
      <c r="E5" s="1538" t="s">
        <v>981</v>
      </c>
      <c r="F5" s="1510"/>
      <c r="G5" s="534"/>
      <c r="H5" s="82"/>
    </row>
    <row r="6" spans="1:8">
      <c r="A6" s="514"/>
      <c r="B6" s="3376" t="s">
        <v>1262</v>
      </c>
      <c r="C6" s="1533" t="s">
        <v>3628</v>
      </c>
      <c r="D6" s="1533" t="s">
        <v>982</v>
      </c>
      <c r="E6" s="1814" t="s">
        <v>983</v>
      </c>
      <c r="F6" s="1521"/>
      <c r="G6" s="534"/>
      <c r="H6" s="82"/>
    </row>
    <row r="7" spans="1:8">
      <c r="A7" s="514"/>
      <c r="B7" s="3376"/>
      <c r="C7" s="1533" t="s">
        <v>984</v>
      </c>
      <c r="D7" s="1533" t="s">
        <v>985</v>
      </c>
      <c r="E7" s="1533" t="s">
        <v>2850</v>
      </c>
      <c r="F7" s="1815"/>
      <c r="G7" s="525" t="s">
        <v>3624</v>
      </c>
      <c r="H7" s="82"/>
    </row>
    <row r="8" spans="1:8">
      <c r="A8" s="1535" t="s">
        <v>290</v>
      </c>
      <c r="B8" s="3376"/>
      <c r="C8" s="1538"/>
      <c r="D8" s="1538"/>
      <c r="E8" s="1533" t="s">
        <v>986</v>
      </c>
      <c r="F8" s="1816" t="s">
        <v>3628</v>
      </c>
      <c r="G8" s="525" t="s">
        <v>2589</v>
      </c>
      <c r="H8" s="82"/>
    </row>
    <row r="9" spans="1:8">
      <c r="A9" s="1542" t="s">
        <v>293</v>
      </c>
      <c r="B9" s="1817" t="s">
        <v>1860</v>
      </c>
      <c r="C9" s="1536" t="s">
        <v>1861</v>
      </c>
      <c r="D9" s="1536" t="s">
        <v>1862</v>
      </c>
      <c r="E9" s="1536" t="s">
        <v>1863</v>
      </c>
      <c r="F9" s="1818" t="s">
        <v>838</v>
      </c>
      <c r="G9" s="1819" t="s">
        <v>839</v>
      </c>
      <c r="H9" s="82"/>
    </row>
    <row r="10" spans="1:8">
      <c r="A10" s="514">
        <v>1</v>
      </c>
      <c r="B10" s="1538" t="s">
        <v>3234</v>
      </c>
      <c r="C10" s="1137"/>
      <c r="D10" s="1137"/>
      <c r="E10" s="1538"/>
      <c r="F10" s="1701"/>
      <c r="G10" s="1700"/>
      <c r="H10" s="82"/>
    </row>
    <row r="11" spans="1:8">
      <c r="A11" s="514">
        <v>2</v>
      </c>
      <c r="B11" s="1538"/>
      <c r="C11" s="73"/>
      <c r="D11" s="73"/>
      <c r="E11" s="1538"/>
      <c r="F11" s="1695"/>
      <c r="G11" s="79"/>
      <c r="H11" s="82"/>
    </row>
    <row r="12" spans="1:8">
      <c r="A12" s="514">
        <v>3</v>
      </c>
      <c r="B12" s="1538"/>
      <c r="C12" s="73"/>
      <c r="D12" s="73"/>
      <c r="E12" s="1538"/>
      <c r="F12" s="1695"/>
      <c r="G12" s="79"/>
      <c r="H12" s="82"/>
    </row>
    <row r="13" spans="1:8">
      <c r="A13" s="514">
        <v>4</v>
      </c>
      <c r="B13" s="1538"/>
      <c r="C13" s="73"/>
      <c r="D13" s="73"/>
      <c r="E13" s="1538"/>
      <c r="F13" s="1695"/>
      <c r="G13" s="79"/>
      <c r="H13" s="82"/>
    </row>
    <row r="14" spans="1:8">
      <c r="A14" s="514">
        <v>5</v>
      </c>
      <c r="B14" s="1538"/>
      <c r="C14" s="73"/>
      <c r="D14" s="73"/>
      <c r="E14" s="1538"/>
      <c r="F14" s="1695"/>
      <c r="G14" s="79"/>
      <c r="H14" s="82"/>
    </row>
    <row r="15" spans="1:8">
      <c r="A15" s="514">
        <v>6</v>
      </c>
      <c r="B15" s="1538"/>
      <c r="C15" s="73"/>
      <c r="D15" s="73"/>
      <c r="E15" s="1538"/>
      <c r="F15" s="1695"/>
      <c r="G15" s="79"/>
      <c r="H15" s="82"/>
    </row>
    <row r="16" spans="1:8">
      <c r="A16" s="514">
        <v>7</v>
      </c>
      <c r="B16" s="1538"/>
      <c r="C16" s="73"/>
      <c r="D16" s="73"/>
      <c r="E16" s="1538"/>
      <c r="F16" s="1695"/>
      <c r="G16" s="79"/>
      <c r="H16" s="82"/>
    </row>
    <row r="17" spans="1:8">
      <c r="A17" s="514">
        <v>8</v>
      </c>
      <c r="B17" s="1538"/>
      <c r="C17" s="73"/>
      <c r="D17" s="73"/>
      <c r="E17" s="1538"/>
      <c r="F17" s="1695"/>
      <c r="G17" s="79"/>
      <c r="H17" s="82"/>
    </row>
    <row r="18" spans="1:8">
      <c r="A18" s="514">
        <v>9</v>
      </c>
      <c r="B18" s="1538"/>
      <c r="C18" s="73"/>
      <c r="D18" s="73"/>
      <c r="E18" s="1538"/>
      <c r="F18" s="1695"/>
      <c r="G18" s="79"/>
      <c r="H18" s="82"/>
    </row>
    <row r="19" spans="1:8">
      <c r="A19" s="514">
        <v>10</v>
      </c>
      <c r="B19" s="1538"/>
      <c r="C19" s="73"/>
      <c r="D19" s="73"/>
      <c r="E19" s="1538"/>
      <c r="F19" s="1695"/>
      <c r="G19" s="79"/>
      <c r="H19" s="82"/>
    </row>
    <row r="20" spans="1:8">
      <c r="A20" s="514">
        <v>11</v>
      </c>
      <c r="B20" s="1538"/>
      <c r="C20" s="73"/>
      <c r="D20" s="73"/>
      <c r="E20" s="1538"/>
      <c r="F20" s="1695"/>
      <c r="G20" s="79"/>
      <c r="H20" s="82"/>
    </row>
    <row r="21" spans="1:8">
      <c r="A21" s="514">
        <v>12</v>
      </c>
      <c r="B21" s="1538"/>
      <c r="C21" s="73"/>
      <c r="D21" s="73"/>
      <c r="E21" s="1538"/>
      <c r="F21" s="1695"/>
      <c r="G21" s="79"/>
      <c r="H21" s="82"/>
    </row>
    <row r="22" spans="1:8">
      <c r="A22" s="514">
        <v>13</v>
      </c>
      <c r="B22" s="1538"/>
      <c r="C22" s="73"/>
      <c r="D22" s="73"/>
      <c r="E22" s="1538"/>
      <c r="F22" s="1695"/>
      <c r="G22" s="79"/>
      <c r="H22" s="82"/>
    </row>
    <row r="23" spans="1:8">
      <c r="A23" s="514">
        <v>14</v>
      </c>
      <c r="B23" s="1538"/>
      <c r="C23" s="73"/>
      <c r="D23" s="73"/>
      <c r="E23" s="1538"/>
      <c r="F23" s="1695"/>
      <c r="G23" s="79"/>
      <c r="H23" s="82"/>
    </row>
    <row r="24" spans="1:8">
      <c r="A24" s="514">
        <v>15</v>
      </c>
      <c r="B24" s="1538"/>
      <c r="C24" s="73"/>
      <c r="D24" s="73"/>
      <c r="E24" s="1538"/>
      <c r="F24" s="1695"/>
      <c r="G24" s="79"/>
      <c r="H24" s="82"/>
    </row>
    <row r="25" spans="1:8">
      <c r="A25" s="514">
        <v>16</v>
      </c>
      <c r="B25" s="1538"/>
      <c r="C25" s="73"/>
      <c r="D25" s="73"/>
      <c r="E25" s="1538"/>
      <c r="F25" s="1695"/>
      <c r="G25" s="79"/>
      <c r="H25" s="82"/>
    </row>
    <row r="26" spans="1:8">
      <c r="A26" s="514">
        <v>17</v>
      </c>
      <c r="B26" s="1538"/>
      <c r="C26" s="73"/>
      <c r="D26" s="73"/>
      <c r="E26" s="1538"/>
      <c r="F26" s="1695"/>
      <c r="G26" s="79"/>
      <c r="H26" s="82"/>
    </row>
    <row r="27" spans="1:8">
      <c r="A27" s="514">
        <v>18</v>
      </c>
      <c r="B27" s="1538"/>
      <c r="C27" s="73"/>
      <c r="D27" s="73"/>
      <c r="E27" s="1538"/>
      <c r="F27" s="1695"/>
      <c r="G27" s="79"/>
      <c r="H27" s="82"/>
    </row>
    <row r="28" spans="1:8">
      <c r="A28" s="1515">
        <v>19</v>
      </c>
      <c r="B28" s="1537"/>
      <c r="C28" s="1133"/>
      <c r="D28" s="1133"/>
      <c r="E28" s="1537"/>
      <c r="F28" s="1128"/>
      <c r="G28" s="1129"/>
      <c r="H28" s="82"/>
    </row>
    <row r="29" spans="1:8">
      <c r="A29" s="1515">
        <v>20</v>
      </c>
      <c r="B29" s="1537" t="s">
        <v>2846</v>
      </c>
      <c r="C29" s="1139">
        <v>0</v>
      </c>
      <c r="D29" s="1139">
        <v>0</v>
      </c>
      <c r="E29" s="1820"/>
      <c r="F29" s="1036">
        <v>0</v>
      </c>
      <c r="G29" s="702">
        <v>0</v>
      </c>
      <c r="H29" s="82"/>
    </row>
    <row r="30" spans="1:8">
      <c r="A30" s="1524" t="s">
        <v>987</v>
      </c>
      <c r="B30" s="1525"/>
      <c r="C30" s="1525"/>
      <c r="D30" s="1525"/>
      <c r="E30" s="1525"/>
      <c r="F30" s="1525"/>
      <c r="G30" s="1526"/>
      <c r="H30" s="82"/>
    </row>
    <row r="31" spans="1:8">
      <c r="A31" s="514"/>
      <c r="B31" s="1821" t="s">
        <v>988</v>
      </c>
      <c r="C31" s="1533" t="s">
        <v>989</v>
      </c>
      <c r="D31" s="1533" t="s">
        <v>990</v>
      </c>
      <c r="E31" s="1538" t="s">
        <v>981</v>
      </c>
      <c r="F31" s="1510"/>
      <c r="G31" s="534"/>
      <c r="H31" s="82"/>
    </row>
    <row r="32" spans="1:8">
      <c r="A32" s="514"/>
      <c r="B32" s="3376" t="s">
        <v>77</v>
      </c>
      <c r="C32" s="1533" t="s">
        <v>991</v>
      </c>
      <c r="D32" s="1533" t="s">
        <v>982</v>
      </c>
      <c r="E32" s="1814" t="s">
        <v>983</v>
      </c>
      <c r="F32" s="1521"/>
      <c r="G32" s="534"/>
      <c r="H32" s="82"/>
    </row>
    <row r="33" spans="1:8">
      <c r="A33" s="1535" t="s">
        <v>290</v>
      </c>
      <c r="B33" s="3376"/>
      <c r="C33" s="1533" t="s">
        <v>992</v>
      </c>
      <c r="D33" s="1533" t="s">
        <v>985</v>
      </c>
      <c r="E33" s="1533" t="s">
        <v>2850</v>
      </c>
      <c r="F33" s="1815"/>
      <c r="G33" s="525" t="s">
        <v>3624</v>
      </c>
      <c r="H33" s="82"/>
    </row>
    <row r="34" spans="1:8">
      <c r="A34" s="1535" t="s">
        <v>293</v>
      </c>
      <c r="B34" s="3376"/>
      <c r="C34" s="1538"/>
      <c r="D34" s="1538"/>
      <c r="E34" s="1533" t="s">
        <v>986</v>
      </c>
      <c r="F34" s="1816" t="s">
        <v>3628</v>
      </c>
      <c r="G34" s="525" t="s">
        <v>2589</v>
      </c>
      <c r="H34" s="82"/>
    </row>
    <row r="35" spans="1:8">
      <c r="A35" s="1515"/>
      <c r="B35" s="1817" t="s">
        <v>1860</v>
      </c>
      <c r="C35" s="1536" t="s">
        <v>1861</v>
      </c>
      <c r="D35" s="1536" t="s">
        <v>1862</v>
      </c>
      <c r="E35" s="1536" t="s">
        <v>1863</v>
      </c>
      <c r="F35" s="1818" t="s">
        <v>838</v>
      </c>
      <c r="G35" s="1819" t="s">
        <v>839</v>
      </c>
      <c r="H35" s="82"/>
    </row>
    <row r="36" spans="1:8">
      <c r="A36" s="514">
        <v>21</v>
      </c>
      <c r="B36" s="1538" t="s">
        <v>3234</v>
      </c>
      <c r="C36" s="1137"/>
      <c r="D36" s="1137"/>
      <c r="E36" s="1538"/>
      <c r="F36" s="1701"/>
      <c r="G36" s="1700"/>
      <c r="H36" s="82"/>
    </row>
    <row r="37" spans="1:8">
      <c r="A37" s="514">
        <v>22</v>
      </c>
      <c r="B37" s="1538"/>
      <c r="C37" s="73"/>
      <c r="D37" s="73"/>
      <c r="E37" s="1538"/>
      <c r="F37" s="1695"/>
      <c r="G37" s="79"/>
      <c r="H37" s="82"/>
    </row>
    <row r="38" spans="1:8">
      <c r="A38" s="514">
        <v>23</v>
      </c>
      <c r="B38" s="1538"/>
      <c r="C38" s="73"/>
      <c r="D38" s="73"/>
      <c r="E38" s="1538"/>
      <c r="F38" s="1695"/>
      <c r="G38" s="79"/>
      <c r="H38" s="82"/>
    </row>
    <row r="39" spans="1:8">
      <c r="A39" s="514">
        <v>24</v>
      </c>
      <c r="B39" s="1538"/>
      <c r="C39" s="73"/>
      <c r="D39" s="73"/>
      <c r="E39" s="1538"/>
      <c r="F39" s="1695"/>
      <c r="G39" s="79"/>
      <c r="H39" s="82"/>
    </row>
    <row r="40" spans="1:8">
      <c r="A40" s="514">
        <v>25</v>
      </c>
      <c r="B40" s="1538"/>
      <c r="C40" s="73"/>
      <c r="D40" s="73"/>
      <c r="E40" s="1538"/>
      <c r="F40" s="1695"/>
      <c r="G40" s="79"/>
      <c r="H40" s="82"/>
    </row>
    <row r="41" spans="1:8">
      <c r="A41" s="514">
        <v>26</v>
      </c>
      <c r="B41" s="1538"/>
      <c r="C41" s="73"/>
      <c r="D41" s="73"/>
      <c r="E41" s="1538"/>
      <c r="F41" s="1695"/>
      <c r="G41" s="79"/>
      <c r="H41" s="82"/>
    </row>
    <row r="42" spans="1:8">
      <c r="A42" s="514">
        <v>27</v>
      </c>
      <c r="B42" s="1538"/>
      <c r="C42" s="73"/>
      <c r="D42" s="73"/>
      <c r="E42" s="1538"/>
      <c r="F42" s="1695"/>
      <c r="G42" s="79"/>
      <c r="H42" s="82"/>
    </row>
    <row r="43" spans="1:8">
      <c r="A43" s="514">
        <v>28</v>
      </c>
      <c r="B43" s="1538"/>
      <c r="C43" s="73"/>
      <c r="D43" s="73"/>
      <c r="E43" s="1538"/>
      <c r="F43" s="1695"/>
      <c r="G43" s="79"/>
      <c r="H43" s="82"/>
    </row>
    <row r="44" spans="1:8">
      <c r="A44" s="514">
        <v>29</v>
      </c>
      <c r="B44" s="1538"/>
      <c r="C44" s="73"/>
      <c r="D44" s="73"/>
      <c r="E44" s="1538"/>
      <c r="F44" s="1695"/>
      <c r="G44" s="79"/>
      <c r="H44" s="82"/>
    </row>
    <row r="45" spans="1:8">
      <c r="A45" s="514">
        <v>30</v>
      </c>
      <c r="B45" s="1538"/>
      <c r="C45" s="73"/>
      <c r="D45" s="73"/>
      <c r="E45" s="1538"/>
      <c r="F45" s="1695"/>
      <c r="G45" s="79"/>
      <c r="H45" s="82"/>
    </row>
    <row r="46" spans="1:8">
      <c r="A46" s="514">
        <v>31</v>
      </c>
      <c r="B46" s="1538"/>
      <c r="C46" s="73"/>
      <c r="D46" s="73"/>
      <c r="E46" s="1538"/>
      <c r="F46" s="1695"/>
      <c r="G46" s="79"/>
      <c r="H46" s="82"/>
    </row>
    <row r="47" spans="1:8">
      <c r="A47" s="514">
        <v>32</v>
      </c>
      <c r="B47" s="1538"/>
      <c r="C47" s="73"/>
      <c r="D47" s="73"/>
      <c r="E47" s="1538"/>
      <c r="F47" s="1695"/>
      <c r="G47" s="79"/>
      <c r="H47" s="82"/>
    </row>
    <row r="48" spans="1:8">
      <c r="A48" s="514">
        <v>33</v>
      </c>
      <c r="B48" s="1538"/>
      <c r="C48" s="73"/>
      <c r="D48" s="73"/>
      <c r="E48" s="1538"/>
      <c r="F48" s="1695"/>
      <c r="G48" s="79"/>
      <c r="H48" s="82"/>
    </row>
    <row r="49" spans="1:8">
      <c r="A49" s="514">
        <v>34</v>
      </c>
      <c r="B49" s="1538"/>
      <c r="C49" s="73"/>
      <c r="D49" s="73"/>
      <c r="E49" s="1538"/>
      <c r="F49" s="1695"/>
      <c r="G49" s="79"/>
      <c r="H49" s="82"/>
    </row>
    <row r="50" spans="1:8">
      <c r="A50" s="514">
        <v>35</v>
      </c>
      <c r="B50" s="1538"/>
      <c r="C50" s="73"/>
      <c r="D50" s="73"/>
      <c r="E50" s="73"/>
      <c r="F50" s="1695"/>
      <c r="G50" s="79"/>
      <c r="H50" s="82"/>
    </row>
    <row r="51" spans="1:8">
      <c r="A51" s="514">
        <v>36</v>
      </c>
      <c r="B51" s="1538"/>
      <c r="C51" s="73"/>
      <c r="D51" s="73"/>
      <c r="E51" s="1538"/>
      <c r="F51" s="1695"/>
      <c r="G51" s="79"/>
      <c r="H51" s="82"/>
    </row>
    <row r="52" spans="1:8">
      <c r="A52" s="514">
        <v>37</v>
      </c>
      <c r="B52" s="1538"/>
      <c r="C52" s="73"/>
      <c r="D52" s="73"/>
      <c r="E52" s="1538"/>
      <c r="F52" s="1695"/>
      <c r="G52" s="79"/>
      <c r="H52" s="82"/>
    </row>
    <row r="53" spans="1:8">
      <c r="A53" s="514">
        <v>38</v>
      </c>
      <c r="B53" s="1538"/>
      <c r="C53" s="73"/>
      <c r="D53" s="73"/>
      <c r="E53" s="1538"/>
      <c r="F53" s="1695"/>
      <c r="G53" s="79"/>
      <c r="H53" s="82"/>
    </row>
    <row r="54" spans="1:8">
      <c r="A54" s="514">
        <v>39</v>
      </c>
      <c r="B54" s="1538"/>
      <c r="C54" s="73"/>
      <c r="D54" s="73"/>
      <c r="E54" s="1538"/>
      <c r="F54" s="1695"/>
      <c r="G54" s="79"/>
      <c r="H54" s="82"/>
    </row>
    <row r="55" spans="1:8">
      <c r="A55" s="514">
        <v>40</v>
      </c>
      <c r="B55" s="1538"/>
      <c r="C55" s="73"/>
      <c r="D55" s="73"/>
      <c r="E55" s="1538"/>
      <c r="F55" s="1695"/>
      <c r="G55" s="79"/>
      <c r="H55" s="82"/>
    </row>
    <row r="56" spans="1:8">
      <c r="A56" s="514">
        <v>41</v>
      </c>
      <c r="B56" s="1538"/>
      <c r="C56" s="73"/>
      <c r="D56" s="73"/>
      <c r="E56" s="1538"/>
      <c r="F56" s="1695"/>
      <c r="G56" s="79"/>
      <c r="H56" s="82"/>
    </row>
    <row r="57" spans="1:8">
      <c r="A57" s="514">
        <v>42</v>
      </c>
      <c r="B57" s="1538"/>
      <c r="C57" s="73"/>
      <c r="D57" s="73"/>
      <c r="E57" s="1538"/>
      <c r="F57" s="1695"/>
      <c r="G57" s="79"/>
      <c r="H57" s="82"/>
    </row>
    <row r="58" spans="1:8">
      <c r="A58" s="514">
        <v>43</v>
      </c>
      <c r="B58" s="1538"/>
      <c r="C58" s="73"/>
      <c r="D58" s="73"/>
      <c r="E58" s="1538"/>
      <c r="F58" s="1695"/>
      <c r="G58" s="79"/>
      <c r="H58" s="82"/>
    </row>
    <row r="59" spans="1:8">
      <c r="A59" s="514">
        <v>44</v>
      </c>
      <c r="B59" s="1538"/>
      <c r="C59" s="73"/>
      <c r="D59" s="73"/>
      <c r="E59" s="1538"/>
      <c r="F59" s="1695"/>
      <c r="G59" s="79"/>
      <c r="H59" s="82"/>
    </row>
    <row r="60" spans="1:8">
      <c r="A60" s="514">
        <v>45</v>
      </c>
      <c r="B60" s="1538"/>
      <c r="C60" s="73"/>
      <c r="D60" s="73"/>
      <c r="E60" s="1538"/>
      <c r="F60" s="1695"/>
      <c r="G60" s="79"/>
      <c r="H60" s="82"/>
    </row>
    <row r="61" spans="1:8">
      <c r="A61" s="514">
        <v>46</v>
      </c>
      <c r="B61" s="1538"/>
      <c r="C61" s="73"/>
      <c r="D61" s="73"/>
      <c r="E61" s="1538"/>
      <c r="F61" s="1695"/>
      <c r="G61" s="79"/>
      <c r="H61" s="82"/>
    </row>
    <row r="62" spans="1:8">
      <c r="A62" s="514">
        <v>47</v>
      </c>
      <c r="B62" s="1538"/>
      <c r="C62" s="73"/>
      <c r="D62" s="73"/>
      <c r="E62" s="1538"/>
      <c r="F62" s="1695"/>
      <c r="G62" s="79"/>
      <c r="H62" s="82"/>
    </row>
    <row r="63" spans="1:8">
      <c r="A63" s="1515">
        <v>48</v>
      </c>
      <c r="B63" s="1537"/>
      <c r="C63" s="1133"/>
      <c r="D63" s="1133"/>
      <c r="E63" s="1537"/>
      <c r="F63" s="1128"/>
      <c r="G63" s="1129"/>
      <c r="H63" s="82"/>
    </row>
    <row r="64" spans="1:8" ht="15.75" thickBot="1">
      <c r="A64" s="517">
        <v>49</v>
      </c>
      <c r="B64" s="1822" t="s">
        <v>2846</v>
      </c>
      <c r="C64" s="1149">
        <v>0</v>
      </c>
      <c r="D64" s="1149">
        <v>0</v>
      </c>
      <c r="E64" s="1823"/>
      <c r="F64" s="1166">
        <v>0</v>
      </c>
      <c r="G64" s="1824">
        <v>0</v>
      </c>
      <c r="H64" s="82"/>
    </row>
    <row r="65" spans="1:8">
      <c r="A65" s="83" t="s">
        <v>993</v>
      </c>
      <c r="G65" s="1825" t="s">
        <v>994</v>
      </c>
      <c r="H65" s="82"/>
    </row>
    <row r="66" spans="1:8">
      <c r="A66" s="526" t="s">
        <v>995</v>
      </c>
      <c r="B66" s="526"/>
      <c r="C66" s="526"/>
      <c r="D66" s="526"/>
      <c r="E66" s="526"/>
      <c r="F66" s="526"/>
      <c r="G66" s="526"/>
      <c r="H66" s="82"/>
    </row>
    <row r="67" spans="1:8">
      <c r="A67" s="512"/>
      <c r="B67" s="512"/>
      <c r="C67" s="512"/>
      <c r="D67" s="512"/>
      <c r="E67" s="512"/>
      <c r="F67" s="512"/>
      <c r="G67" s="512"/>
      <c r="H67" s="82"/>
    </row>
    <row r="68" spans="1:8">
      <c r="A68" s="607"/>
      <c r="B68" s="607"/>
      <c r="C68" s="607"/>
      <c r="D68" s="607"/>
      <c r="E68" s="607"/>
      <c r="F68" s="607"/>
      <c r="G68" s="607"/>
      <c r="H68" s="82"/>
    </row>
    <row r="69" spans="1:8">
      <c r="A69" s="607"/>
      <c r="B69" s="607"/>
      <c r="C69" s="607"/>
      <c r="D69" s="607"/>
      <c r="E69" s="607"/>
      <c r="F69" s="607"/>
      <c r="G69" s="607"/>
      <c r="H69" s="82"/>
    </row>
    <row r="70" spans="1:8">
      <c r="A70" s="607"/>
      <c r="B70" s="607"/>
      <c r="C70" s="607"/>
      <c r="D70" s="607"/>
      <c r="E70" s="607"/>
      <c r="F70" s="607"/>
      <c r="G70" s="607"/>
      <c r="H70" s="82"/>
    </row>
    <row r="71" spans="1:8">
      <c r="A71" s="607"/>
      <c r="B71" s="607"/>
      <c r="C71" s="607"/>
      <c r="D71" s="607"/>
      <c r="E71" s="607"/>
      <c r="F71" s="607"/>
      <c r="G71" s="607"/>
      <c r="H71" s="82"/>
    </row>
    <row r="72" spans="1:8">
      <c r="A72" s="607"/>
      <c r="B72" s="607"/>
      <c r="C72" s="607"/>
      <c r="D72" s="607"/>
      <c r="E72" s="607"/>
      <c r="F72" s="607"/>
      <c r="G72" s="607"/>
      <c r="H72" s="82"/>
    </row>
    <row r="73" spans="1:8">
      <c r="A73" s="607"/>
      <c r="B73" s="607"/>
      <c r="C73" s="607"/>
      <c r="D73" s="607"/>
      <c r="E73" s="607"/>
      <c r="F73" s="607"/>
      <c r="G73" s="607"/>
      <c r="H73" s="82"/>
    </row>
    <row r="74" spans="1:8">
      <c r="A74" s="82"/>
      <c r="B74" s="82"/>
      <c r="C74" s="82"/>
      <c r="D74" s="82"/>
      <c r="E74" s="82"/>
      <c r="F74" s="82"/>
      <c r="G74" s="82"/>
      <c r="H74" s="82"/>
    </row>
    <row r="75" spans="1:8">
      <c r="A75" s="82"/>
      <c r="B75" s="82"/>
      <c r="C75" s="82"/>
      <c r="D75" s="82"/>
      <c r="E75" s="82"/>
      <c r="F75" s="82"/>
      <c r="G75" s="82"/>
      <c r="H75" s="82"/>
    </row>
    <row r="76" spans="1:8">
      <c r="A76" s="82"/>
      <c r="B76" s="82"/>
      <c r="C76" s="82"/>
      <c r="D76" s="82"/>
      <c r="E76" s="82"/>
      <c r="F76" s="82"/>
      <c r="G76" s="82"/>
      <c r="H76" s="82"/>
    </row>
    <row r="77" spans="1:8">
      <c r="A77" s="82"/>
      <c r="B77" s="82"/>
      <c r="C77" s="82"/>
      <c r="D77" s="82"/>
      <c r="E77" s="82"/>
      <c r="F77" s="82"/>
      <c r="G77" s="82"/>
      <c r="H77" s="82"/>
    </row>
    <row r="78" spans="1:8">
      <c r="A78" s="82"/>
      <c r="B78" s="82"/>
      <c r="C78" s="82"/>
      <c r="D78" s="82"/>
      <c r="E78" s="82"/>
      <c r="F78" s="82"/>
      <c r="G78" s="82"/>
      <c r="H78" s="82"/>
    </row>
    <row r="79" spans="1:8">
      <c r="A79" s="82"/>
      <c r="B79" s="82"/>
      <c r="C79" s="82"/>
      <c r="D79" s="82"/>
      <c r="E79" s="82"/>
      <c r="F79" s="82"/>
      <c r="G79" s="82"/>
      <c r="H79" s="82"/>
    </row>
    <row r="80" spans="1:8">
      <c r="A80" s="82"/>
      <c r="B80" s="82"/>
      <c r="C80" s="82"/>
      <c r="D80" s="82"/>
      <c r="E80" s="82"/>
      <c r="F80" s="82"/>
      <c r="G80" s="82"/>
      <c r="H80" s="82"/>
    </row>
    <row r="81" spans="1:8">
      <c r="A81" s="82"/>
      <c r="B81" s="82"/>
      <c r="C81" s="82"/>
      <c r="D81" s="82"/>
      <c r="E81" s="82"/>
      <c r="F81" s="82"/>
      <c r="G81" s="82"/>
      <c r="H81" s="82"/>
    </row>
    <row r="82" spans="1:8">
      <c r="A82" s="82"/>
      <c r="B82" s="82"/>
      <c r="C82" s="82"/>
      <c r="D82" s="82"/>
      <c r="E82" s="82"/>
      <c r="F82" s="82"/>
      <c r="G82" s="82"/>
      <c r="H82" s="82"/>
    </row>
    <row r="83" spans="1:8">
      <c r="A83" s="82"/>
      <c r="B83" s="82"/>
      <c r="C83" s="82"/>
      <c r="D83" s="82"/>
      <c r="E83" s="82"/>
      <c r="F83" s="82"/>
      <c r="G83" s="82"/>
      <c r="H83" s="82"/>
    </row>
    <row r="84" spans="1:8">
      <c r="A84" s="82"/>
      <c r="B84" s="82"/>
      <c r="C84" s="82"/>
      <c r="D84" s="82"/>
      <c r="E84" s="82"/>
      <c r="F84" s="82"/>
      <c r="G84" s="82"/>
      <c r="H84" s="82"/>
    </row>
    <row r="85" spans="1:8">
      <c r="A85" s="82"/>
      <c r="B85" s="82"/>
      <c r="C85" s="82"/>
      <c r="D85" s="82"/>
      <c r="E85" s="82"/>
      <c r="F85" s="82"/>
      <c r="G85" s="82"/>
      <c r="H85" s="82"/>
    </row>
    <row r="86" spans="1:8">
      <c r="A86" s="82"/>
      <c r="B86" s="82"/>
      <c r="C86" s="82"/>
      <c r="D86" s="82"/>
      <c r="E86" s="82"/>
      <c r="F86" s="82"/>
      <c r="G86" s="82"/>
      <c r="H86" s="82"/>
    </row>
    <row r="87" spans="1:8">
      <c r="A87" s="82"/>
      <c r="B87" s="82"/>
      <c r="C87" s="82"/>
      <c r="D87" s="82"/>
      <c r="E87" s="82"/>
      <c r="F87" s="82"/>
      <c r="G87" s="82"/>
      <c r="H87" s="82"/>
    </row>
    <row r="88" spans="1:8" ht="15.75">
      <c r="A88" s="606"/>
      <c r="B88" s="82"/>
      <c r="C88" s="82"/>
      <c r="D88" s="82"/>
      <c r="E88" s="82"/>
      <c r="F88" s="82"/>
      <c r="G88" s="82"/>
      <c r="H88" s="82"/>
    </row>
    <row r="89" spans="1:8">
      <c r="A89" s="82"/>
      <c r="B89" s="82"/>
      <c r="C89" s="82"/>
      <c r="D89" s="82"/>
      <c r="E89" s="82"/>
      <c r="F89" s="82"/>
      <c r="G89" s="82"/>
      <c r="H89" s="82"/>
    </row>
    <row r="90" spans="1:8">
      <c r="A90" s="82"/>
      <c r="B90" s="82"/>
      <c r="C90" s="82"/>
      <c r="D90" s="82"/>
      <c r="E90" s="82"/>
      <c r="F90" s="82"/>
      <c r="G90" s="82"/>
      <c r="H90" s="82"/>
    </row>
    <row r="91" spans="1:8">
      <c r="A91" s="82"/>
      <c r="B91" s="82"/>
      <c r="C91" s="82"/>
      <c r="D91" s="82"/>
      <c r="E91" s="82"/>
      <c r="F91" s="82"/>
      <c r="G91" s="82"/>
      <c r="H91" s="82"/>
    </row>
    <row r="92" spans="1:8">
      <c r="A92" s="82"/>
      <c r="B92" s="82"/>
      <c r="C92" s="82"/>
      <c r="D92" s="82"/>
      <c r="E92" s="82"/>
      <c r="F92" s="82"/>
      <c r="G92" s="82"/>
      <c r="H92" s="82"/>
    </row>
    <row r="93" spans="1:8">
      <c r="A93" s="82"/>
      <c r="B93" s="82"/>
      <c r="C93" s="82"/>
      <c r="D93" s="82"/>
      <c r="E93" s="82"/>
      <c r="F93" s="82"/>
      <c r="G93" s="82"/>
      <c r="H93" s="82"/>
    </row>
    <row r="94" spans="1:8">
      <c r="A94" s="82"/>
      <c r="B94" s="82"/>
      <c r="C94" s="82"/>
      <c r="D94" s="82"/>
      <c r="E94" s="82"/>
      <c r="F94" s="82"/>
      <c r="G94" s="82"/>
      <c r="H94" s="82"/>
    </row>
    <row r="95" spans="1:8">
      <c r="A95" s="82"/>
      <c r="B95" s="82"/>
      <c r="C95" s="82"/>
      <c r="D95" s="82"/>
      <c r="E95" s="82"/>
      <c r="F95" s="82"/>
      <c r="G95" s="82"/>
      <c r="H95" s="82"/>
    </row>
    <row r="96" spans="1:8">
      <c r="A96" s="82"/>
      <c r="B96" s="82"/>
      <c r="C96" s="82"/>
      <c r="D96" s="82"/>
      <c r="E96" s="82"/>
      <c r="F96" s="82"/>
      <c r="G96" s="82"/>
      <c r="H96" s="82"/>
    </row>
    <row r="97" spans="1:8">
      <c r="A97" s="82"/>
      <c r="B97" s="82"/>
      <c r="C97" s="82"/>
      <c r="D97" s="82"/>
      <c r="E97" s="82"/>
      <c r="F97" s="82"/>
      <c r="G97" s="82"/>
      <c r="H97" s="82"/>
    </row>
    <row r="98" spans="1:8">
      <c r="A98" s="82"/>
      <c r="B98" s="82"/>
      <c r="C98" s="82"/>
      <c r="D98" s="82"/>
      <c r="E98" s="82"/>
      <c r="F98" s="82"/>
      <c r="G98" s="82"/>
      <c r="H98" s="82"/>
    </row>
    <row r="99" spans="1:8">
      <c r="A99" s="82"/>
      <c r="B99" s="82"/>
      <c r="C99" s="82"/>
      <c r="D99" s="82"/>
      <c r="E99" s="82"/>
      <c r="F99" s="82"/>
      <c r="G99" s="82"/>
      <c r="H99" s="82"/>
    </row>
    <row r="100" spans="1:8">
      <c r="A100" s="82"/>
      <c r="B100" s="82"/>
      <c r="C100" s="82"/>
      <c r="D100" s="82"/>
      <c r="E100" s="82"/>
      <c r="F100" s="82"/>
      <c r="G100" s="82"/>
      <c r="H100" s="82"/>
    </row>
    <row r="101" spans="1:8">
      <c r="A101" s="82"/>
      <c r="B101" s="82"/>
      <c r="C101" s="82"/>
      <c r="D101" s="82"/>
      <c r="E101" s="82"/>
      <c r="F101" s="82"/>
      <c r="G101" s="82"/>
      <c r="H101" s="82"/>
    </row>
    <row r="102" spans="1:8">
      <c r="A102" s="82"/>
      <c r="B102" s="82"/>
      <c r="C102" s="82"/>
      <c r="D102" s="82"/>
      <c r="E102" s="82"/>
      <c r="F102" s="82"/>
      <c r="G102" s="82"/>
      <c r="H102" s="82"/>
    </row>
    <row r="103" spans="1:8">
      <c r="A103" s="82"/>
      <c r="B103" s="82"/>
      <c r="C103" s="82"/>
      <c r="D103" s="82"/>
      <c r="E103" s="82"/>
      <c r="F103" s="82"/>
      <c r="G103" s="82"/>
      <c r="H103" s="82"/>
    </row>
    <row r="104" spans="1:8">
      <c r="A104" s="82"/>
      <c r="B104" s="82"/>
      <c r="C104" s="82"/>
      <c r="D104" s="82"/>
      <c r="E104" s="82"/>
      <c r="F104" s="82"/>
      <c r="G104" s="82"/>
      <c r="H104" s="82"/>
    </row>
    <row r="105" spans="1:8">
      <c r="A105" s="82"/>
      <c r="B105" s="82"/>
      <c r="C105" s="82"/>
      <c r="D105" s="82"/>
      <c r="E105" s="82"/>
      <c r="F105" s="82"/>
      <c r="G105" s="82"/>
      <c r="H105" s="82"/>
    </row>
    <row r="106" spans="1:8">
      <c r="A106" s="82"/>
      <c r="B106" s="82"/>
      <c r="C106" s="82"/>
      <c r="D106" s="82"/>
      <c r="E106" s="82"/>
      <c r="F106" s="82"/>
      <c r="G106" s="82"/>
      <c r="H106" s="82"/>
    </row>
    <row r="107" spans="1:8">
      <c r="A107" s="82"/>
      <c r="B107" s="82"/>
      <c r="C107" s="82"/>
      <c r="D107" s="82"/>
      <c r="E107" s="82"/>
      <c r="F107" s="82"/>
      <c r="G107" s="82"/>
      <c r="H107" s="82"/>
    </row>
    <row r="108" spans="1:8">
      <c r="A108" s="82"/>
      <c r="B108" s="82"/>
      <c r="C108" s="82"/>
      <c r="D108" s="82"/>
      <c r="E108" s="82"/>
      <c r="F108" s="82"/>
      <c r="G108" s="82"/>
      <c r="H108" s="82"/>
    </row>
    <row r="109" spans="1:8">
      <c r="A109" s="82"/>
      <c r="B109" s="82"/>
      <c r="C109" s="82"/>
      <c r="D109" s="82"/>
      <c r="E109" s="82"/>
      <c r="F109" s="82"/>
      <c r="G109" s="82"/>
      <c r="H109" s="82"/>
    </row>
    <row r="110" spans="1:8">
      <c r="A110" s="82"/>
      <c r="B110" s="82"/>
      <c r="C110" s="82"/>
      <c r="D110" s="82"/>
      <c r="E110" s="82"/>
      <c r="F110" s="82"/>
      <c r="G110" s="82"/>
      <c r="H110" s="82"/>
    </row>
    <row r="111" spans="1:8">
      <c r="A111" s="82"/>
      <c r="B111" s="82"/>
      <c r="C111" s="82"/>
      <c r="D111" s="82"/>
      <c r="E111" s="82"/>
      <c r="F111" s="82"/>
      <c r="G111" s="82"/>
      <c r="H111" s="82"/>
    </row>
    <row r="112" spans="1:8">
      <c r="A112" s="82"/>
      <c r="B112" s="82"/>
      <c r="C112" s="82"/>
      <c r="D112" s="82"/>
      <c r="E112" s="82"/>
      <c r="F112" s="82"/>
      <c r="G112" s="82"/>
      <c r="H112" s="82"/>
    </row>
    <row r="113" spans="1:8">
      <c r="A113" s="82"/>
      <c r="B113" s="82"/>
      <c r="C113" s="82"/>
      <c r="D113" s="82"/>
      <c r="E113" s="82"/>
      <c r="F113" s="82"/>
      <c r="G113" s="82"/>
      <c r="H113" s="82"/>
    </row>
    <row r="114" spans="1:8">
      <c r="A114" s="82"/>
      <c r="B114" s="82"/>
      <c r="C114" s="82"/>
      <c r="D114" s="82"/>
      <c r="E114" s="82"/>
      <c r="F114" s="82"/>
      <c r="G114" s="82"/>
      <c r="H114" s="82"/>
    </row>
    <row r="115" spans="1:8">
      <c r="A115" s="82"/>
      <c r="B115" s="82"/>
      <c r="C115" s="82"/>
      <c r="D115" s="82"/>
      <c r="E115" s="82"/>
      <c r="F115" s="82"/>
      <c r="G115" s="82"/>
      <c r="H115" s="82"/>
    </row>
    <row r="116" spans="1:8">
      <c r="A116" s="82"/>
      <c r="B116" s="82"/>
      <c r="C116" s="82"/>
      <c r="D116" s="82"/>
      <c r="E116" s="82"/>
      <c r="F116" s="82"/>
      <c r="G116" s="82"/>
      <c r="H116" s="82"/>
    </row>
    <row r="117" spans="1:8">
      <c r="A117" s="82"/>
      <c r="B117" s="82"/>
      <c r="C117" s="82"/>
      <c r="D117" s="82"/>
      <c r="E117" s="82"/>
      <c r="F117" s="82"/>
      <c r="G117" s="82"/>
      <c r="H117" s="82"/>
    </row>
    <row r="118" spans="1:8">
      <c r="A118" s="82"/>
      <c r="B118" s="82"/>
      <c r="C118" s="82"/>
      <c r="D118" s="82"/>
      <c r="E118" s="82"/>
      <c r="F118" s="82"/>
      <c r="G118" s="82"/>
      <c r="H118" s="82"/>
    </row>
    <row r="119" spans="1:8">
      <c r="A119" s="82"/>
      <c r="B119" s="82"/>
      <c r="C119" s="82"/>
      <c r="D119" s="82"/>
      <c r="E119" s="82"/>
      <c r="F119" s="82"/>
      <c r="G119" s="82"/>
      <c r="H119" s="82"/>
    </row>
    <row r="120" spans="1:8">
      <c r="A120" s="82"/>
      <c r="B120" s="82"/>
      <c r="C120" s="82"/>
      <c r="D120" s="82"/>
      <c r="E120" s="82"/>
      <c r="F120" s="82"/>
      <c r="G120" s="82"/>
      <c r="H120" s="82"/>
    </row>
    <row r="121" spans="1:8">
      <c r="A121" s="82"/>
      <c r="B121" s="82"/>
      <c r="C121" s="82"/>
      <c r="D121" s="82"/>
      <c r="E121" s="82"/>
      <c r="F121" s="82"/>
      <c r="G121" s="82"/>
      <c r="H121" s="82"/>
    </row>
    <row r="122" spans="1:8">
      <c r="A122" s="82"/>
      <c r="B122" s="82"/>
      <c r="C122" s="82"/>
      <c r="D122" s="82"/>
      <c r="E122" s="82"/>
      <c r="F122" s="82"/>
      <c r="G122" s="82"/>
      <c r="H122" s="82"/>
    </row>
    <row r="123" spans="1:8">
      <c r="A123" s="82"/>
      <c r="B123" s="82"/>
      <c r="C123" s="82"/>
      <c r="D123" s="82"/>
      <c r="E123" s="82"/>
      <c r="F123" s="82"/>
      <c r="G123" s="82"/>
      <c r="H123" s="82"/>
    </row>
    <row r="124" spans="1:8">
      <c r="A124" s="82"/>
      <c r="B124" s="82"/>
      <c r="C124" s="82"/>
      <c r="D124" s="82"/>
      <c r="E124" s="82"/>
      <c r="F124" s="82"/>
      <c r="G124" s="82"/>
      <c r="H124" s="82"/>
    </row>
    <row r="125" spans="1:8">
      <c r="A125" s="82"/>
      <c r="B125" s="82"/>
      <c r="C125" s="82"/>
      <c r="D125" s="82"/>
      <c r="E125" s="82"/>
      <c r="F125" s="82"/>
      <c r="G125" s="82"/>
      <c r="H125" s="82"/>
    </row>
    <row r="126" spans="1:8">
      <c r="A126" s="82"/>
      <c r="B126" s="82"/>
      <c r="C126" s="82"/>
      <c r="D126" s="82"/>
      <c r="E126" s="82"/>
      <c r="F126" s="82"/>
      <c r="G126" s="82"/>
      <c r="H126" s="82"/>
    </row>
    <row r="127" spans="1:8">
      <c r="A127" s="82"/>
      <c r="B127" s="82"/>
      <c r="C127" s="82"/>
      <c r="D127" s="82"/>
      <c r="E127" s="82"/>
      <c r="F127" s="82"/>
      <c r="G127" s="82"/>
      <c r="H127" s="82"/>
    </row>
    <row r="128" spans="1:8">
      <c r="A128" s="82"/>
      <c r="B128" s="82"/>
      <c r="C128" s="82"/>
      <c r="D128" s="82"/>
      <c r="E128" s="82"/>
      <c r="F128" s="82"/>
      <c r="G128" s="82"/>
      <c r="H128" s="82"/>
    </row>
    <row r="129" spans="1:8">
      <c r="A129" s="82"/>
      <c r="B129" s="82"/>
      <c r="C129" s="82"/>
      <c r="D129" s="82"/>
      <c r="E129" s="82"/>
      <c r="F129" s="82"/>
      <c r="G129" s="82"/>
      <c r="H129" s="82"/>
    </row>
    <row r="130" spans="1:8">
      <c r="A130" s="82"/>
      <c r="B130" s="82"/>
      <c r="C130" s="82"/>
      <c r="D130" s="82"/>
      <c r="E130" s="82"/>
      <c r="F130" s="82"/>
      <c r="G130" s="82"/>
      <c r="H130" s="82"/>
    </row>
    <row r="131" spans="1:8">
      <c r="A131" s="82"/>
      <c r="B131" s="82"/>
      <c r="C131" s="82"/>
      <c r="D131" s="82"/>
      <c r="E131" s="82"/>
      <c r="F131" s="82"/>
      <c r="G131" s="82"/>
      <c r="H131" s="82"/>
    </row>
    <row r="132" spans="1:8">
      <c r="A132" s="82"/>
      <c r="B132" s="82"/>
      <c r="C132" s="82"/>
      <c r="D132" s="82"/>
      <c r="E132" s="82"/>
      <c r="F132" s="82"/>
      <c r="G132" s="82"/>
      <c r="H132" s="82"/>
    </row>
    <row r="133" spans="1:8">
      <c r="A133" s="82"/>
      <c r="B133" s="82"/>
      <c r="C133" s="82"/>
      <c r="D133" s="82"/>
      <c r="E133" s="82"/>
      <c r="F133" s="82"/>
      <c r="G133" s="82"/>
      <c r="H133" s="82"/>
    </row>
    <row r="134" spans="1:8">
      <c r="A134" s="82"/>
      <c r="B134" s="82"/>
      <c r="C134" s="82"/>
      <c r="D134" s="82"/>
      <c r="E134" s="82"/>
      <c r="F134" s="82"/>
      <c r="G134" s="82"/>
      <c r="H134" s="82"/>
    </row>
    <row r="135" spans="1:8">
      <c r="A135" s="82"/>
      <c r="B135" s="82"/>
      <c r="C135" s="82"/>
      <c r="D135" s="82"/>
      <c r="E135" s="82"/>
      <c r="F135" s="82"/>
      <c r="G135" s="82"/>
      <c r="H135" s="82"/>
    </row>
    <row r="136" spans="1:8">
      <c r="A136" s="82"/>
      <c r="B136" s="82"/>
      <c r="C136" s="82"/>
      <c r="D136" s="82"/>
      <c r="E136" s="82"/>
      <c r="F136" s="82"/>
      <c r="G136" s="82"/>
      <c r="H136" s="82"/>
    </row>
    <row r="137" spans="1:8">
      <c r="A137" s="82"/>
      <c r="B137" s="82"/>
      <c r="C137" s="82"/>
      <c r="D137" s="82"/>
      <c r="E137" s="82"/>
      <c r="F137" s="82"/>
      <c r="G137" s="82"/>
      <c r="H137" s="82"/>
    </row>
    <row r="138" spans="1:8">
      <c r="A138" s="82"/>
      <c r="B138" s="82"/>
      <c r="C138" s="82"/>
      <c r="D138" s="82"/>
      <c r="E138" s="82"/>
      <c r="F138" s="82"/>
      <c r="G138" s="82"/>
      <c r="H138" s="82"/>
    </row>
    <row r="139" spans="1:8">
      <c r="A139" s="82"/>
      <c r="B139" s="82"/>
      <c r="C139" s="82"/>
      <c r="D139" s="82"/>
      <c r="E139" s="82"/>
      <c r="F139" s="82"/>
      <c r="G139" s="82"/>
      <c r="H139" s="82"/>
    </row>
    <row r="140" spans="1:8">
      <c r="A140" s="82"/>
      <c r="B140" s="82"/>
      <c r="C140" s="82"/>
      <c r="D140" s="82"/>
      <c r="E140" s="82"/>
      <c r="F140" s="82"/>
      <c r="G140" s="82"/>
      <c r="H140" s="82"/>
    </row>
    <row r="141" spans="1:8">
      <c r="A141" s="82"/>
      <c r="B141" s="82"/>
      <c r="C141" s="82"/>
      <c r="D141" s="82"/>
      <c r="E141" s="82"/>
      <c r="F141" s="82"/>
      <c r="G141" s="82"/>
      <c r="H141" s="82"/>
    </row>
    <row r="142" spans="1:8">
      <c r="A142" s="82"/>
      <c r="B142" s="82"/>
      <c r="C142" s="82"/>
      <c r="D142" s="82"/>
      <c r="E142" s="82"/>
      <c r="F142" s="82"/>
      <c r="G142" s="82"/>
      <c r="H142" s="82"/>
    </row>
    <row r="143" spans="1:8">
      <c r="A143" s="82"/>
      <c r="B143" s="82"/>
      <c r="C143" s="82"/>
      <c r="D143" s="82"/>
      <c r="E143" s="82"/>
      <c r="F143" s="82"/>
      <c r="G143" s="82"/>
      <c r="H143" s="82"/>
    </row>
    <row r="144" spans="1:8">
      <c r="A144" s="82"/>
      <c r="B144" s="82"/>
      <c r="C144" s="82"/>
      <c r="D144" s="82"/>
      <c r="E144" s="82"/>
      <c r="F144" s="82"/>
      <c r="G144" s="82"/>
      <c r="H144" s="82"/>
    </row>
    <row r="145" spans="1:8">
      <c r="A145" s="82"/>
      <c r="B145" s="82"/>
      <c r="C145" s="82"/>
      <c r="D145" s="82"/>
      <c r="E145" s="82"/>
      <c r="F145" s="82"/>
      <c r="G145" s="82"/>
      <c r="H145" s="82"/>
    </row>
    <row r="146" spans="1:8">
      <c r="A146" s="82"/>
      <c r="B146" s="82"/>
      <c r="C146" s="82"/>
      <c r="D146" s="82"/>
      <c r="E146" s="82"/>
      <c r="F146" s="82"/>
      <c r="G146" s="82"/>
      <c r="H146" s="82"/>
    </row>
    <row r="147" spans="1:8">
      <c r="A147" s="82"/>
      <c r="B147" s="82"/>
      <c r="C147" s="82"/>
      <c r="D147" s="82"/>
      <c r="E147" s="82"/>
      <c r="F147" s="82"/>
      <c r="G147" s="82"/>
      <c r="H147" s="82"/>
    </row>
    <row r="148" spans="1:8">
      <c r="A148" s="82"/>
      <c r="B148" s="82"/>
      <c r="C148" s="82"/>
      <c r="D148" s="82"/>
      <c r="E148" s="82"/>
      <c r="F148" s="82"/>
      <c r="G148" s="82"/>
      <c r="H148" s="82"/>
    </row>
    <row r="149" spans="1:8">
      <c r="A149" s="82"/>
      <c r="B149" s="82"/>
      <c r="C149" s="82"/>
      <c r="D149" s="82"/>
      <c r="E149" s="82"/>
      <c r="F149" s="82"/>
      <c r="G149" s="82"/>
      <c r="H149" s="82"/>
    </row>
    <row r="150" spans="1:8">
      <c r="A150" s="82"/>
      <c r="B150" s="82"/>
      <c r="C150" s="82"/>
      <c r="D150" s="82"/>
      <c r="E150" s="82"/>
      <c r="F150" s="82"/>
      <c r="G150" s="82"/>
      <c r="H150" s="82"/>
    </row>
    <row r="151" spans="1:8">
      <c r="A151" s="82"/>
      <c r="B151" s="82"/>
      <c r="C151" s="82"/>
      <c r="D151" s="82"/>
      <c r="E151" s="82"/>
      <c r="F151" s="82"/>
      <c r="G151" s="82"/>
      <c r="H151" s="82"/>
    </row>
  </sheetData>
  <mergeCells count="2">
    <mergeCell ref="B6:B8"/>
    <mergeCell ref="B32:B34"/>
  </mergeCells>
  <phoneticPr fontId="0" type="noConversion"/>
  <pageMargins left="0.5" right="0.5" top="0.5" bottom="0.5" header="0.5" footer="0.5"/>
  <pageSetup scale="69" orientation="portrait" horizontalDpi="300" verticalDpi="300" r:id="rId1"/>
  <headerFooter alignWithMargins="0"/>
  <rowBreaks count="1" manualBreakCount="1">
    <brk id="66"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Q90"/>
  <sheetViews>
    <sheetView view="pageBreakPreview" zoomScale="60" zoomScaleNormal="85" workbookViewId="0">
      <selection activeCell="K74" sqref="K74"/>
    </sheetView>
  </sheetViews>
  <sheetFormatPr defaultColWidth="9.6640625" defaultRowHeight="15"/>
  <cols>
    <col min="1" max="1" width="4.6640625" style="89" customWidth="1"/>
    <col min="2" max="2" width="41.5546875" style="89" customWidth="1"/>
    <col min="3" max="3" width="18.6640625" style="89" customWidth="1"/>
    <col min="4" max="4" width="20.77734375" style="89" customWidth="1"/>
    <col min="5" max="5" width="15.88671875" style="89" customWidth="1"/>
    <col min="6" max="6" width="18.21875" style="89" customWidth="1"/>
    <col min="7" max="7" width="21.5546875" style="89" customWidth="1"/>
    <col min="8" max="8" width="8.88671875" style="89" customWidth="1"/>
    <col min="9" max="9" width="9.6640625" style="89"/>
    <col min="10" max="10" width="14.5546875" style="89" bestFit="1" customWidth="1"/>
    <col min="11" max="11" width="11" style="89" bestFit="1" customWidth="1"/>
    <col min="12" max="16384" width="9.6640625" style="89"/>
  </cols>
  <sheetData>
    <row r="1" spans="1:17" ht="18" customHeight="1">
      <c r="A1" s="465" t="s">
        <v>394</v>
      </c>
      <c r="B1" s="466"/>
      <c r="C1" s="467"/>
      <c r="D1" s="88" t="s">
        <v>377</v>
      </c>
      <c r="E1" s="467"/>
      <c r="F1" s="88" t="s">
        <v>396</v>
      </c>
      <c r="G1" s="3000" t="s">
        <v>397</v>
      </c>
    </row>
    <row r="2" spans="1:17" ht="18" customHeight="1">
      <c r="A2" s="1047" t="str">
        <f>'Data Sheet'!$C$25</f>
        <v xml:space="preserve">KeySpan Gas East Corp. D/B/A National Grid </v>
      </c>
      <c r="B2" s="90"/>
      <c r="C2" s="91"/>
      <c r="D2" s="92" t="s">
        <v>420</v>
      </c>
      <c r="E2" s="91"/>
      <c r="F2" s="92" t="s">
        <v>2432</v>
      </c>
      <c r="G2" s="3001" t="s">
        <v>2432</v>
      </c>
    </row>
    <row r="3" spans="1:17" ht="18" customHeight="1">
      <c r="A3" s="93"/>
      <c r="B3" s="94"/>
      <c r="C3" s="94"/>
      <c r="D3" s="95" t="s">
        <v>3174</v>
      </c>
      <c r="E3" s="3005"/>
      <c r="F3" s="3006" t="str">
        <f>'Data Sheet'!$C$40</f>
        <v>March 31, 2015</v>
      </c>
      <c r="G3" s="3002" t="str">
        <f>+'227'!F3</f>
        <v>December 31, 2014</v>
      </c>
    </row>
    <row r="4" spans="1:17" s="215" customFormat="1" ht="18" customHeight="1">
      <c r="A4" s="3003"/>
      <c r="B4" s="216"/>
      <c r="C4" s="217" t="s">
        <v>996</v>
      </c>
      <c r="D4" s="218"/>
      <c r="E4" s="218"/>
      <c r="F4" s="218"/>
      <c r="G4" s="219"/>
    </row>
    <row r="5" spans="1:17" ht="18" customHeight="1">
      <c r="A5" s="3004"/>
      <c r="B5" s="91"/>
      <c r="C5" s="91"/>
      <c r="D5" s="91"/>
      <c r="E5" s="91"/>
      <c r="F5" s="91"/>
      <c r="G5" s="362"/>
    </row>
    <row r="6" spans="1:17" ht="18" customHeight="1">
      <c r="A6" s="97"/>
      <c r="B6" s="91" t="s">
        <v>1002</v>
      </c>
      <c r="C6" s="91"/>
      <c r="D6" s="91"/>
      <c r="E6" s="91"/>
      <c r="F6" s="91"/>
      <c r="G6" s="362"/>
    </row>
    <row r="7" spans="1:17" ht="18" customHeight="1">
      <c r="A7" s="97"/>
      <c r="B7" s="91" t="s">
        <v>134</v>
      </c>
      <c r="C7" s="91"/>
      <c r="D7" s="91"/>
      <c r="E7" s="91"/>
      <c r="F7" s="220"/>
      <c r="G7" s="362"/>
    </row>
    <row r="8" spans="1:17" ht="18" customHeight="1">
      <c r="A8" s="97"/>
      <c r="B8" s="91" t="s">
        <v>1004</v>
      </c>
      <c r="C8" s="91"/>
      <c r="D8" s="91"/>
      <c r="E8" s="91"/>
      <c r="F8" s="221"/>
      <c r="G8" s="362"/>
    </row>
    <row r="9" spans="1:17" ht="18" customHeight="1">
      <c r="A9" s="97"/>
      <c r="B9" s="91" t="s">
        <v>1005</v>
      </c>
      <c r="C9" s="91"/>
      <c r="D9" s="91"/>
      <c r="E9" s="91"/>
      <c r="F9" s="91"/>
      <c r="G9" s="362"/>
    </row>
    <row r="10" spans="1:17" ht="18" customHeight="1">
      <c r="A10" s="93"/>
      <c r="B10" s="94" t="s">
        <v>1006</v>
      </c>
      <c r="C10" s="98"/>
      <c r="D10" s="94"/>
      <c r="E10" s="94"/>
      <c r="F10" s="94"/>
      <c r="G10" s="99"/>
    </row>
    <row r="11" spans="1:17">
      <c r="A11" s="100"/>
      <c r="B11" s="92"/>
      <c r="C11" s="101"/>
      <c r="D11" s="222"/>
      <c r="E11" s="102" t="s">
        <v>1007</v>
      </c>
      <c r="F11" s="96"/>
      <c r="G11" s="103"/>
    </row>
    <row r="12" spans="1:17">
      <c r="A12" s="100"/>
      <c r="B12" s="85" t="s">
        <v>1008</v>
      </c>
      <c r="C12" s="85" t="s">
        <v>2319</v>
      </c>
      <c r="D12" s="92"/>
      <c r="E12" s="85" t="s">
        <v>2850</v>
      </c>
      <c r="F12" s="92"/>
      <c r="G12" s="103" t="s">
        <v>3624</v>
      </c>
    </row>
    <row r="13" spans="1:17">
      <c r="A13" s="100" t="s">
        <v>290</v>
      </c>
      <c r="B13" s="85" t="s">
        <v>1009</v>
      </c>
      <c r="C13" s="85" t="s">
        <v>2321</v>
      </c>
      <c r="D13" s="85" t="s">
        <v>1010</v>
      </c>
      <c r="E13" s="85" t="s">
        <v>986</v>
      </c>
      <c r="F13" s="85" t="s">
        <v>3628</v>
      </c>
      <c r="G13" s="103" t="s">
        <v>2589</v>
      </c>
    </row>
    <row r="14" spans="1:17">
      <c r="A14" s="104" t="s">
        <v>293</v>
      </c>
      <c r="B14" s="102" t="s">
        <v>1860</v>
      </c>
      <c r="C14" s="102" t="s">
        <v>2322</v>
      </c>
      <c r="D14" s="102" t="s">
        <v>1862</v>
      </c>
      <c r="E14" s="102" t="s">
        <v>1863</v>
      </c>
      <c r="F14" s="102" t="s">
        <v>3232</v>
      </c>
      <c r="G14" s="105" t="s">
        <v>2323</v>
      </c>
    </row>
    <row r="15" spans="1:17" s="107" customFormat="1">
      <c r="A15" s="100">
        <v>1</v>
      </c>
      <c r="B15" s="92" t="s">
        <v>4273</v>
      </c>
      <c r="C15" s="106">
        <v>283187208.18000007</v>
      </c>
      <c r="D15" s="223">
        <v>477217515.79000002</v>
      </c>
      <c r="E15" s="85" t="s">
        <v>4524</v>
      </c>
      <c r="F15" s="223">
        <v>472581607.99000001</v>
      </c>
      <c r="G15" s="224">
        <f t="shared" ref="G15:G38" si="0">C15+D15-F15</f>
        <v>287823115.98000002</v>
      </c>
      <c r="H15" s="89"/>
      <c r="I15" s="89"/>
      <c r="J15" s="89"/>
      <c r="K15" s="89"/>
      <c r="L15" s="89"/>
      <c r="M15" s="89"/>
      <c r="N15" s="89"/>
      <c r="O15" s="89"/>
      <c r="P15" s="89"/>
      <c r="Q15" s="89"/>
    </row>
    <row r="16" spans="1:17" s="107" customFormat="1">
      <c r="A16" s="100">
        <v>2</v>
      </c>
      <c r="B16" s="92" t="s">
        <v>4407</v>
      </c>
      <c r="C16" s="106">
        <v>47276884.269999996</v>
      </c>
      <c r="D16" s="223">
        <v>34349532.789999999</v>
      </c>
      <c r="E16" s="85">
        <v>407</v>
      </c>
      <c r="F16" s="223">
        <v>81442869.080000013</v>
      </c>
      <c r="G16" s="224">
        <f t="shared" si="0"/>
        <v>183547.97999998927</v>
      </c>
      <c r="H16" s="89"/>
      <c r="I16" s="89"/>
      <c r="J16" s="89"/>
      <c r="K16" s="89"/>
      <c r="L16" s="89"/>
      <c r="M16" s="89"/>
      <c r="N16" s="89"/>
      <c r="O16" s="89"/>
      <c r="P16" s="89"/>
      <c r="Q16" s="89"/>
    </row>
    <row r="17" spans="1:7">
      <c r="A17" s="100">
        <v>3</v>
      </c>
      <c r="B17" s="92" t="s">
        <v>4250</v>
      </c>
      <c r="C17" s="106">
        <v>6086337.0999999847</v>
      </c>
      <c r="D17" s="223">
        <v>10121146.68</v>
      </c>
      <c r="E17" s="85">
        <v>419</v>
      </c>
      <c r="F17" s="223">
        <v>5060573.34</v>
      </c>
      <c r="G17" s="224">
        <f t="shared" si="0"/>
        <v>11146910.439999985</v>
      </c>
    </row>
    <row r="18" spans="1:7">
      <c r="A18" s="100">
        <v>4</v>
      </c>
      <c r="B18" s="92" t="s">
        <v>4251</v>
      </c>
      <c r="C18" s="106">
        <v>35031955.209999993</v>
      </c>
      <c r="D18" s="223">
        <v>16673436.75</v>
      </c>
      <c r="E18" s="85" t="s">
        <v>4525</v>
      </c>
      <c r="F18" s="223">
        <v>267574.88</v>
      </c>
      <c r="G18" s="224">
        <f t="shared" si="0"/>
        <v>51437817.079999991</v>
      </c>
    </row>
    <row r="19" spans="1:7">
      <c r="A19" s="100">
        <v>5</v>
      </c>
      <c r="B19" s="92" t="s">
        <v>4408</v>
      </c>
      <c r="C19" s="106">
        <v>99751154.409999996</v>
      </c>
      <c r="D19" s="223">
        <v>242535280</v>
      </c>
      <c r="E19" s="85" t="s">
        <v>4252</v>
      </c>
      <c r="F19" s="223">
        <v>228101058.52999997</v>
      </c>
      <c r="G19" s="224">
        <f t="shared" si="0"/>
        <v>114185375.88</v>
      </c>
    </row>
    <row r="20" spans="1:7">
      <c r="A20" s="100">
        <v>6</v>
      </c>
      <c r="B20" s="92" t="s">
        <v>4409</v>
      </c>
      <c r="C20" s="106">
        <v>7036274.2099999972</v>
      </c>
      <c r="D20" s="223">
        <v>21254</v>
      </c>
      <c r="E20" s="85" t="s">
        <v>4253</v>
      </c>
      <c r="F20" s="223">
        <v>3894600.26</v>
      </c>
      <c r="G20" s="224">
        <f t="shared" si="0"/>
        <v>3162927.9499999974</v>
      </c>
    </row>
    <row r="21" spans="1:7">
      <c r="A21" s="100">
        <v>7</v>
      </c>
      <c r="B21" s="92" t="s">
        <v>4410</v>
      </c>
      <c r="C21" s="106">
        <v>29652974.259999998</v>
      </c>
      <c r="D21" s="223">
        <v>2214033.9900000002</v>
      </c>
      <c r="E21" s="85" t="s">
        <v>4253</v>
      </c>
      <c r="F21" s="223">
        <v>137064</v>
      </c>
      <c r="G21" s="224">
        <f t="shared" si="0"/>
        <v>31729944.25</v>
      </c>
    </row>
    <row r="22" spans="1:7">
      <c r="A22" s="100">
        <v>8</v>
      </c>
      <c r="B22" s="92" t="s">
        <v>4254</v>
      </c>
      <c r="C22" s="106">
        <v>-6608292.9600000009</v>
      </c>
      <c r="D22" s="223">
        <v>46033730</v>
      </c>
      <c r="E22" s="85" t="s">
        <v>4255</v>
      </c>
      <c r="F22" s="223">
        <v>39425437.149999991</v>
      </c>
      <c r="G22" s="224">
        <f t="shared" si="0"/>
        <v>-0.10999999195337296</v>
      </c>
    </row>
    <row r="23" spans="1:7">
      <c r="A23" s="100">
        <v>9</v>
      </c>
      <c r="B23" s="92" t="s">
        <v>4256</v>
      </c>
      <c r="C23" s="106">
        <v>-7209932.0599999987</v>
      </c>
      <c r="D23" s="223">
        <v>118639979</v>
      </c>
      <c r="E23" s="85" t="s">
        <v>4257</v>
      </c>
      <c r="F23" s="223">
        <v>111430046.97</v>
      </c>
      <c r="G23" s="224">
        <f t="shared" si="0"/>
        <v>-3.0000001192092896E-2</v>
      </c>
    </row>
    <row r="24" spans="1:7">
      <c r="A24" s="100">
        <v>10</v>
      </c>
      <c r="B24" s="92" t="s">
        <v>4526</v>
      </c>
      <c r="C24" s="106">
        <v>429487.60999999993</v>
      </c>
      <c r="D24" s="223">
        <v>5705</v>
      </c>
      <c r="E24" s="108">
        <v>186</v>
      </c>
      <c r="F24" s="223">
        <v>435192.15</v>
      </c>
      <c r="G24" s="224">
        <f t="shared" si="0"/>
        <v>0.45999999990453944</v>
      </c>
    </row>
    <row r="25" spans="1:7">
      <c r="A25" s="100">
        <v>11</v>
      </c>
      <c r="B25" s="92" t="s">
        <v>4847</v>
      </c>
      <c r="C25" s="106">
        <f>3749428.45-451</f>
        <v>3748977.45</v>
      </c>
      <c r="D25" s="223">
        <f>1072612.68+451</f>
        <v>1073063.68</v>
      </c>
      <c r="E25" s="85">
        <v>282</v>
      </c>
      <c r="F25" s="223">
        <v>1296033</v>
      </c>
      <c r="G25" s="224">
        <f t="shared" si="0"/>
        <v>3526008.13</v>
      </c>
    </row>
    <row r="26" spans="1:7">
      <c r="A26" s="100">
        <v>12</v>
      </c>
      <c r="B26" s="92" t="s">
        <v>4411</v>
      </c>
      <c r="C26" s="106">
        <v>13666134.519999996</v>
      </c>
      <c r="D26" s="223">
        <v>832455.96</v>
      </c>
      <c r="E26" s="85"/>
      <c r="F26" s="223"/>
      <c r="G26" s="224">
        <f t="shared" si="0"/>
        <v>14498590.479999997</v>
      </c>
    </row>
    <row r="27" spans="1:7">
      <c r="A27" s="100">
        <v>13</v>
      </c>
      <c r="B27" s="92" t="s">
        <v>4258</v>
      </c>
      <c r="C27" s="106">
        <v>2443611.120000001</v>
      </c>
      <c r="D27" s="223">
        <v>26905089</v>
      </c>
      <c r="E27" s="85">
        <v>176</v>
      </c>
      <c r="F27" s="223">
        <v>15276270.82</v>
      </c>
      <c r="G27" s="224">
        <f t="shared" si="0"/>
        <v>14072429.300000001</v>
      </c>
    </row>
    <row r="28" spans="1:7">
      <c r="A28" s="100">
        <v>14</v>
      </c>
      <c r="B28" s="92" t="s">
        <v>4259</v>
      </c>
      <c r="C28" s="106">
        <v>-4179151.26</v>
      </c>
      <c r="D28" s="223">
        <v>24609665.52</v>
      </c>
      <c r="E28" s="85">
        <v>495</v>
      </c>
      <c r="F28" s="223">
        <v>20430514.259999998</v>
      </c>
      <c r="G28" s="224">
        <f t="shared" si="0"/>
        <v>0</v>
      </c>
    </row>
    <row r="29" spans="1:7">
      <c r="A29" s="100">
        <v>15</v>
      </c>
      <c r="B29" s="92" t="s">
        <v>4260</v>
      </c>
      <c r="C29" s="106">
        <v>-1777994.1800000016</v>
      </c>
      <c r="D29" s="223">
        <v>8944468.6600000001</v>
      </c>
      <c r="E29" s="85">
        <v>431</v>
      </c>
      <c r="F29" s="223">
        <v>7166474.4799999995</v>
      </c>
      <c r="G29" s="224">
        <f t="shared" si="0"/>
        <v>0</v>
      </c>
    </row>
    <row r="30" spans="1:7">
      <c r="A30" s="100">
        <v>16</v>
      </c>
      <c r="B30" s="92" t="s">
        <v>4261</v>
      </c>
      <c r="C30" s="106">
        <v>-2886749.4199999981</v>
      </c>
      <c r="D30" s="223">
        <v>33355312.919999991</v>
      </c>
      <c r="E30" s="85">
        <v>495</v>
      </c>
      <c r="F30" s="223">
        <v>30076115</v>
      </c>
      <c r="G30" s="224">
        <f t="shared" si="0"/>
        <v>392448.49999999255</v>
      </c>
    </row>
    <row r="31" spans="1:7">
      <c r="A31" s="100">
        <v>17</v>
      </c>
      <c r="B31" s="92" t="s">
        <v>2747</v>
      </c>
      <c r="C31" s="106">
        <v>26770522.11999999</v>
      </c>
      <c r="D31" s="223">
        <v>95555213.75999999</v>
      </c>
      <c r="E31" s="85" t="s">
        <v>4262</v>
      </c>
      <c r="F31" s="223">
        <v>122325735.87999998</v>
      </c>
      <c r="G31" s="224">
        <f t="shared" si="0"/>
        <v>0</v>
      </c>
    </row>
    <row r="32" spans="1:7">
      <c r="A32" s="100">
        <v>18</v>
      </c>
      <c r="B32" s="92" t="s">
        <v>4263</v>
      </c>
      <c r="C32" s="106">
        <v>-1878287.8399999999</v>
      </c>
      <c r="D32" s="223">
        <v>20354427</v>
      </c>
      <c r="E32" s="85" t="s">
        <v>4527</v>
      </c>
      <c r="F32" s="223">
        <v>18476138.460000001</v>
      </c>
      <c r="G32" s="224">
        <f t="shared" si="0"/>
        <v>0.69999999925494194</v>
      </c>
    </row>
    <row r="33" spans="1:7" ht="15.75" customHeight="1">
      <c r="A33" s="100">
        <v>19</v>
      </c>
      <c r="B33" s="92" t="s">
        <v>4264</v>
      </c>
      <c r="C33" s="106">
        <v>-617770.93000000017</v>
      </c>
      <c r="D33" s="223">
        <v>4828788</v>
      </c>
      <c r="E33" s="85">
        <v>431</v>
      </c>
      <c r="F33" s="223">
        <v>4211016.2100000018</v>
      </c>
      <c r="G33" s="224">
        <f t="shared" si="0"/>
        <v>0.85999999847263098</v>
      </c>
    </row>
    <row r="34" spans="1:7">
      <c r="A34" s="100">
        <v>20</v>
      </c>
      <c r="B34" s="92" t="s">
        <v>4265</v>
      </c>
      <c r="C34" s="106">
        <v>-1096252.2600000203</v>
      </c>
      <c r="D34" s="223">
        <v>189569040.82999989</v>
      </c>
      <c r="E34" s="85">
        <v>495</v>
      </c>
      <c r="F34" s="223">
        <v>187053921.40000001</v>
      </c>
      <c r="G34" s="224">
        <f t="shared" si="0"/>
        <v>1418867.1699998677</v>
      </c>
    </row>
    <row r="35" spans="1:7">
      <c r="A35" s="100">
        <v>21</v>
      </c>
      <c r="B35" s="92" t="s">
        <v>4266</v>
      </c>
      <c r="C35" s="106">
        <v>-1255370.8000000003</v>
      </c>
      <c r="D35" s="223">
        <v>5255409.97</v>
      </c>
      <c r="E35" s="85">
        <v>495</v>
      </c>
      <c r="F35" s="223">
        <v>3950669.379999999</v>
      </c>
      <c r="G35" s="224">
        <f t="shared" si="0"/>
        <v>49369.790000000503</v>
      </c>
    </row>
    <row r="36" spans="1:7">
      <c r="A36" s="100">
        <v>22</v>
      </c>
      <c r="B36" s="92" t="s">
        <v>4412</v>
      </c>
      <c r="C36" s="106">
        <v>17731896.309999999</v>
      </c>
      <c r="D36" s="223">
        <v>104523606</v>
      </c>
      <c r="E36" s="85">
        <v>431</v>
      </c>
      <c r="F36" s="223">
        <v>94524119.530000001</v>
      </c>
      <c r="G36" s="224">
        <f t="shared" si="0"/>
        <v>27731382.780000001</v>
      </c>
    </row>
    <row r="37" spans="1:7">
      <c r="A37" s="100">
        <v>23</v>
      </c>
      <c r="B37" s="92" t="s">
        <v>4267</v>
      </c>
      <c r="C37" s="106">
        <v>-414185.94999999553</v>
      </c>
      <c r="D37" s="223">
        <v>29997617</v>
      </c>
      <c r="E37" s="85">
        <v>495</v>
      </c>
      <c r="F37" s="223">
        <v>29583431.350000009</v>
      </c>
      <c r="G37" s="224">
        <f t="shared" si="0"/>
        <v>-0.30000000447034836</v>
      </c>
    </row>
    <row r="38" spans="1:7">
      <c r="A38" s="100">
        <v>24</v>
      </c>
      <c r="B38" s="92" t="s">
        <v>4268</v>
      </c>
      <c r="C38" s="106">
        <v>-3223832.5999999959</v>
      </c>
      <c r="D38" s="223">
        <v>32418355.809999999</v>
      </c>
      <c r="E38" s="85">
        <v>495</v>
      </c>
      <c r="F38" s="223">
        <v>29194522.380000003</v>
      </c>
      <c r="G38" s="224">
        <f t="shared" si="0"/>
        <v>0.82999999821186066</v>
      </c>
    </row>
    <row r="39" spans="1:7" ht="13.5" customHeight="1">
      <c r="A39" s="100">
        <v>25</v>
      </c>
      <c r="B39" s="92" t="s">
        <v>4269</v>
      </c>
      <c r="C39" s="106">
        <v>219619.73999999091</v>
      </c>
      <c r="D39" s="223">
        <v>46397085</v>
      </c>
      <c r="E39" s="85">
        <v>804</v>
      </c>
      <c r="F39" s="223">
        <v>9482022.7800000012</v>
      </c>
      <c r="G39" s="224">
        <f>C39+D39-F39</f>
        <v>37134681.959999993</v>
      </c>
    </row>
    <row r="40" spans="1:7">
      <c r="A40" s="100">
        <v>26</v>
      </c>
      <c r="B40" s="92" t="s">
        <v>4270</v>
      </c>
      <c r="C40" s="106">
        <v>-0.26999999955296516</v>
      </c>
      <c r="D40" s="223"/>
      <c r="E40" s="85"/>
      <c r="F40" s="223"/>
      <c r="G40" s="224">
        <f t="shared" ref="G40:G42" si="1">C40+D40-F40</f>
        <v>-0.26999999955296516</v>
      </c>
    </row>
    <row r="41" spans="1:7" ht="14.25" customHeight="1">
      <c r="A41" s="100">
        <v>27</v>
      </c>
      <c r="B41" s="92" t="s">
        <v>4413</v>
      </c>
      <c r="C41" s="106">
        <v>-1755.97</v>
      </c>
      <c r="D41" s="223">
        <v>168255.97</v>
      </c>
      <c r="E41" s="85">
        <v>495</v>
      </c>
      <c r="F41" s="223">
        <v>166500</v>
      </c>
      <c r="G41" s="224">
        <f t="shared" si="1"/>
        <v>0</v>
      </c>
    </row>
    <row r="42" spans="1:7">
      <c r="A42" s="100">
        <v>28</v>
      </c>
      <c r="B42" s="92" t="s">
        <v>4414</v>
      </c>
      <c r="C42" s="106">
        <v>398000</v>
      </c>
      <c r="D42" s="223"/>
      <c r="E42" s="85">
        <v>887</v>
      </c>
      <c r="F42" s="223">
        <v>398000</v>
      </c>
      <c r="G42" s="224">
        <f t="shared" si="1"/>
        <v>0</v>
      </c>
    </row>
    <row r="43" spans="1:7">
      <c r="A43" s="100">
        <v>29</v>
      </c>
      <c r="B43" s="92" t="s">
        <v>1694</v>
      </c>
      <c r="C43" s="106">
        <v>-57000</v>
      </c>
      <c r="D43" s="223">
        <v>57000</v>
      </c>
      <c r="E43" s="85"/>
      <c r="F43" s="223"/>
      <c r="G43" s="224">
        <f>C43+D43-F43</f>
        <v>0</v>
      </c>
    </row>
    <row r="44" spans="1:7">
      <c r="A44" s="100">
        <v>30</v>
      </c>
      <c r="B44" s="92" t="s">
        <v>4559</v>
      </c>
      <c r="C44" s="106">
        <v>12400000</v>
      </c>
      <c r="D44" s="223">
        <v>12400000</v>
      </c>
      <c r="E44" s="85"/>
      <c r="F44" s="109"/>
      <c r="G44" s="224">
        <f>C44+D44-F44</f>
        <v>24800000</v>
      </c>
    </row>
    <row r="45" spans="1:7">
      <c r="A45" s="100">
        <v>31</v>
      </c>
      <c r="B45" s="92"/>
      <c r="C45" s="222"/>
      <c r="D45" s="109"/>
      <c r="E45" s="85"/>
      <c r="F45" s="109"/>
      <c r="G45" s="224"/>
    </row>
    <row r="46" spans="1:7">
      <c r="A46" s="100">
        <v>32</v>
      </c>
      <c r="B46" s="92"/>
      <c r="C46" s="222"/>
      <c r="D46" s="222"/>
      <c r="E46" s="85"/>
      <c r="F46" s="222"/>
      <c r="G46" s="224"/>
    </row>
    <row r="47" spans="1:7">
      <c r="A47" s="100">
        <v>33</v>
      </c>
      <c r="B47" s="92"/>
      <c r="C47" s="222"/>
      <c r="D47" s="109"/>
      <c r="E47" s="85"/>
      <c r="F47" s="222"/>
      <c r="G47" s="224"/>
    </row>
    <row r="48" spans="1:7">
      <c r="A48" s="100">
        <v>34</v>
      </c>
      <c r="B48" s="92"/>
      <c r="C48" s="222"/>
      <c r="D48" s="109"/>
      <c r="E48" s="85"/>
      <c r="F48" s="109"/>
      <c r="G48" s="224"/>
    </row>
    <row r="49" spans="1:11">
      <c r="A49" s="100">
        <v>35</v>
      </c>
      <c r="B49" s="92"/>
      <c r="C49" s="222"/>
      <c r="D49" s="109"/>
      <c r="E49" s="108"/>
      <c r="F49" s="109"/>
      <c r="G49" s="224"/>
    </row>
    <row r="50" spans="1:11">
      <c r="A50" s="100">
        <v>36</v>
      </c>
      <c r="B50" s="92"/>
      <c r="C50" s="109"/>
      <c r="D50" s="109"/>
      <c r="E50" s="108"/>
      <c r="F50" s="109"/>
      <c r="G50" s="224"/>
    </row>
    <row r="51" spans="1:11">
      <c r="A51" s="100">
        <v>37</v>
      </c>
      <c r="B51" s="92"/>
      <c r="C51" s="109"/>
      <c r="D51" s="110"/>
      <c r="E51" s="85"/>
      <c r="F51" s="109"/>
      <c r="G51" s="224"/>
    </row>
    <row r="52" spans="1:11">
      <c r="A52" s="100">
        <v>38</v>
      </c>
      <c r="B52" s="92"/>
      <c r="C52" s="222"/>
      <c r="D52" s="109"/>
      <c r="E52" s="85"/>
      <c r="F52" s="109"/>
      <c r="G52" s="224"/>
    </row>
    <row r="53" spans="1:11">
      <c r="A53" s="100">
        <v>39</v>
      </c>
      <c r="B53" s="92"/>
      <c r="C53" s="109"/>
      <c r="D53" s="109"/>
      <c r="E53" s="85"/>
      <c r="F53" s="109"/>
      <c r="G53" s="224"/>
    </row>
    <row r="54" spans="1:11">
      <c r="A54" s="100">
        <v>40</v>
      </c>
      <c r="B54" s="92"/>
      <c r="C54" s="109"/>
      <c r="D54" s="110"/>
      <c r="E54" s="85"/>
      <c r="F54" s="222"/>
      <c r="G54" s="224"/>
    </row>
    <row r="55" spans="1:11">
      <c r="A55" s="100">
        <v>41</v>
      </c>
      <c r="B55" s="92"/>
      <c r="C55" s="109"/>
      <c r="D55" s="222"/>
      <c r="E55" s="85"/>
      <c r="F55" s="111"/>
      <c r="G55" s="224"/>
    </row>
    <row r="56" spans="1:11">
      <c r="A56" s="100">
        <v>42</v>
      </c>
      <c r="B56" s="92"/>
      <c r="C56" s="109"/>
      <c r="D56" s="109"/>
      <c r="E56" s="85"/>
      <c r="F56" s="111"/>
      <c r="G56" s="224"/>
    </row>
    <row r="57" spans="1:11" ht="15.75" thickBot="1">
      <c r="A57" s="112">
        <v>50</v>
      </c>
      <c r="B57" s="113" t="s">
        <v>2846</v>
      </c>
      <c r="C57" s="114">
        <f>SUM(C15:C56)</f>
        <v>554624460.00999987</v>
      </c>
      <c r="D57" s="114">
        <f>SUM(D15:D56)</f>
        <v>1585056469.0799999</v>
      </c>
      <c r="E57" s="115" t="s">
        <v>2029</v>
      </c>
      <c r="F57" s="116">
        <f>SUM(F15:F56)</f>
        <v>1516387509.2800002</v>
      </c>
      <c r="G57" s="117">
        <f>SUM(G15:G56)</f>
        <v>623293419.81000006</v>
      </c>
      <c r="J57" s="2769"/>
      <c r="K57" s="2769"/>
    </row>
    <row r="58" spans="1:11" ht="19.5" customHeight="1">
      <c r="A58" s="122" t="s">
        <v>1899</v>
      </c>
      <c r="B58" s="118"/>
      <c r="C58" s="225"/>
      <c r="E58" s="119"/>
      <c r="F58" s="91"/>
      <c r="G58" s="225"/>
    </row>
    <row r="59" spans="1:11" ht="19.5" customHeight="1">
      <c r="A59" s="91"/>
      <c r="B59" s="91"/>
      <c r="C59" s="119"/>
      <c r="D59" s="120"/>
      <c r="E59" s="91"/>
      <c r="F59" s="119"/>
      <c r="G59" s="125"/>
      <c r="J59" s="2769"/>
      <c r="K59" s="2946"/>
    </row>
    <row r="60" spans="1:11" ht="19.5" customHeight="1">
      <c r="A60" s="121"/>
      <c r="B60" s="121"/>
      <c r="C60" s="226"/>
      <c r="D60" s="121"/>
      <c r="E60" s="121"/>
      <c r="F60" s="121"/>
      <c r="G60" s="121"/>
    </row>
    <row r="61" spans="1:11">
      <c r="A61" s="122"/>
      <c r="B61" s="123"/>
      <c r="C61" s="227"/>
      <c r="D61" s="2999" t="s">
        <v>1012</v>
      </c>
      <c r="E61" s="123"/>
      <c r="F61" s="123"/>
      <c r="G61" s="227"/>
    </row>
    <row r="62" spans="1:11">
      <c r="A62" s="2999"/>
      <c r="B62" s="123"/>
      <c r="C62" s="227"/>
      <c r="D62" s="123"/>
      <c r="E62" s="123"/>
      <c r="F62" s="123"/>
      <c r="G62" s="123"/>
    </row>
    <row r="63" spans="1:11" ht="18.399999999999999" customHeight="1">
      <c r="A63" s="123"/>
      <c r="B63" s="124"/>
      <c r="C63" s="124"/>
      <c r="D63" s="125"/>
      <c r="E63" s="124"/>
      <c r="F63" s="125"/>
      <c r="G63" s="91"/>
    </row>
    <row r="64" spans="1:11" ht="18.399999999999999" customHeight="1">
      <c r="A64" s="123"/>
      <c r="B64" s="124"/>
      <c r="C64" s="124"/>
      <c r="D64" s="363"/>
      <c r="E64" s="363"/>
      <c r="F64" s="363"/>
      <c r="G64" s="125"/>
    </row>
    <row r="65" spans="1:7" ht="18.399999999999999" customHeight="1">
      <c r="A65" s="123"/>
      <c r="B65" s="124"/>
      <c r="C65" s="124"/>
      <c r="D65" s="125"/>
      <c r="E65" s="124"/>
      <c r="F65" s="125"/>
    </row>
    <row r="66" spans="1:7" ht="18.399999999999999" customHeight="1">
      <c r="A66" s="123"/>
      <c r="B66" s="124"/>
      <c r="C66" s="124"/>
      <c r="D66" s="125"/>
      <c r="E66" s="124"/>
      <c r="F66" s="125"/>
      <c r="G66" s="125"/>
    </row>
    <row r="67" spans="1:7" ht="18.399999999999999" customHeight="1">
      <c r="A67" s="123"/>
      <c r="B67" s="124"/>
      <c r="C67" s="124"/>
      <c r="D67" s="125"/>
      <c r="E67" s="124"/>
      <c r="F67" s="125"/>
      <c r="G67" s="125"/>
    </row>
    <row r="68" spans="1:7" ht="18.399999999999999" customHeight="1">
      <c r="A68" s="123"/>
      <c r="B68" s="124"/>
      <c r="C68" s="124"/>
      <c r="D68" s="125"/>
      <c r="E68" s="124"/>
      <c r="F68" s="125"/>
      <c r="G68" s="125"/>
    </row>
    <row r="69" spans="1:7" ht="18.399999999999999" customHeight="1">
      <c r="A69" s="123"/>
      <c r="B69" s="124"/>
      <c r="C69" s="124"/>
      <c r="D69" s="125"/>
      <c r="E69" s="124"/>
      <c r="F69" s="125"/>
      <c r="G69" s="125"/>
    </row>
    <row r="70" spans="1:7" ht="18.399999999999999" customHeight="1">
      <c r="A70" s="123"/>
      <c r="B70" s="124"/>
      <c r="C70" s="124"/>
      <c r="D70" s="125"/>
      <c r="E70" s="124"/>
      <c r="F70" s="125"/>
      <c r="G70" s="125"/>
    </row>
    <row r="71" spans="1:7" ht="18.399999999999999" customHeight="1">
      <c r="A71" s="123"/>
      <c r="B71" s="124"/>
      <c r="C71" s="124"/>
      <c r="D71" s="125"/>
      <c r="E71" s="124"/>
      <c r="F71" s="125"/>
      <c r="G71" s="125"/>
    </row>
    <row r="72" spans="1:7" ht="18.399999999999999" customHeight="1">
      <c r="A72" s="123"/>
      <c r="B72" s="124"/>
      <c r="C72" s="124"/>
      <c r="D72" s="125"/>
      <c r="E72" s="124"/>
      <c r="F72" s="125"/>
      <c r="G72" s="125"/>
    </row>
    <row r="73" spans="1:7" ht="18.399999999999999" customHeight="1">
      <c r="A73" s="123"/>
      <c r="B73" s="124"/>
      <c r="C73" s="124"/>
      <c r="D73" s="125"/>
      <c r="E73" s="124"/>
      <c r="F73" s="125"/>
      <c r="G73" s="125"/>
    </row>
    <row r="74" spans="1:7" ht="18.399999999999999" customHeight="1">
      <c r="A74" s="123"/>
      <c r="B74" s="124"/>
      <c r="C74" s="124"/>
      <c r="D74" s="125"/>
      <c r="E74" s="124"/>
      <c r="F74" s="125"/>
      <c r="G74" s="125"/>
    </row>
    <row r="75" spans="1:7" ht="18.399999999999999" customHeight="1">
      <c r="A75" s="123"/>
      <c r="B75" s="124"/>
      <c r="C75" s="124"/>
      <c r="D75" s="125"/>
      <c r="E75" s="124"/>
      <c r="F75" s="125"/>
      <c r="G75" s="125"/>
    </row>
    <row r="76" spans="1:7" ht="18.399999999999999" customHeight="1">
      <c r="A76" s="123"/>
      <c r="B76" s="124"/>
      <c r="C76" s="124"/>
      <c r="D76" s="125"/>
      <c r="E76" s="124"/>
      <c r="F76" s="125"/>
      <c r="G76" s="125"/>
    </row>
    <row r="77" spans="1:7" ht="18.399999999999999" customHeight="1">
      <c r="A77" s="123"/>
      <c r="B77" s="124"/>
      <c r="C77" s="124"/>
      <c r="D77" s="125"/>
      <c r="E77" s="124"/>
      <c r="F77" s="125"/>
      <c r="G77" s="125"/>
    </row>
    <row r="78" spans="1:7" ht="18.399999999999999" customHeight="1">
      <c r="A78" s="123"/>
      <c r="B78" s="124"/>
      <c r="C78" s="124"/>
      <c r="D78" s="125"/>
      <c r="E78" s="124"/>
      <c r="F78" s="125"/>
      <c r="G78" s="125"/>
    </row>
    <row r="79" spans="1:7" ht="18.399999999999999" customHeight="1">
      <c r="A79" s="123"/>
      <c r="B79" s="124"/>
      <c r="C79" s="124"/>
      <c r="D79" s="125"/>
      <c r="E79" s="124"/>
      <c r="F79" s="125"/>
      <c r="G79" s="125"/>
    </row>
    <row r="80" spans="1:7" ht="18.399999999999999" customHeight="1">
      <c r="A80" s="123"/>
      <c r="B80" s="124"/>
      <c r="C80" s="124"/>
      <c r="D80" s="125"/>
      <c r="E80" s="124"/>
      <c r="F80" s="125"/>
      <c r="G80" s="125"/>
    </row>
    <row r="81" spans="1:7" ht="18.399999999999999" customHeight="1">
      <c r="A81" s="123"/>
      <c r="B81" s="124"/>
      <c r="C81" s="124"/>
      <c r="D81" s="125"/>
      <c r="E81" s="124"/>
      <c r="F81" s="125"/>
      <c r="G81" s="125"/>
    </row>
    <row r="82" spans="1:7" ht="18.399999999999999" customHeight="1">
      <c r="A82" s="123"/>
      <c r="B82" s="124"/>
      <c r="C82" s="124"/>
      <c r="D82" s="125"/>
      <c r="E82" s="124"/>
      <c r="F82" s="125"/>
      <c r="G82" s="125"/>
    </row>
    <row r="83" spans="1:7" ht="18.399999999999999" customHeight="1">
      <c r="A83" s="123"/>
      <c r="B83" s="124"/>
      <c r="C83" s="124"/>
      <c r="D83" s="125"/>
      <c r="E83" s="124"/>
      <c r="F83" s="125"/>
      <c r="G83" s="125"/>
    </row>
    <row r="84" spans="1:7" ht="18.399999999999999" customHeight="1">
      <c r="A84" s="123"/>
      <c r="B84" s="124"/>
      <c r="C84" s="124"/>
      <c r="D84" s="125"/>
      <c r="E84" s="124"/>
      <c r="F84" s="125"/>
      <c r="G84" s="125"/>
    </row>
    <row r="85" spans="1:7" ht="18.399999999999999" customHeight="1">
      <c r="A85" s="123"/>
      <c r="B85" s="124"/>
      <c r="C85" s="124"/>
      <c r="D85" s="125"/>
      <c r="E85" s="124"/>
      <c r="F85" s="125"/>
      <c r="G85" s="125"/>
    </row>
    <row r="86" spans="1:7" ht="18.399999999999999" customHeight="1">
      <c r="A86" s="123"/>
      <c r="B86" s="124"/>
      <c r="C86" s="124"/>
      <c r="D86" s="125"/>
      <c r="E86" s="124"/>
      <c r="F86" s="125"/>
      <c r="G86" s="125"/>
    </row>
    <row r="87" spans="1:7" ht="18.399999999999999" customHeight="1">
      <c r="A87" s="123"/>
      <c r="B87" s="124"/>
      <c r="C87" s="124"/>
      <c r="D87" s="126"/>
      <c r="E87" s="126"/>
      <c r="F87" s="126"/>
      <c r="G87" s="126"/>
    </row>
    <row r="88" spans="1:7" ht="18.399999999999999" customHeight="1">
      <c r="A88" s="124"/>
      <c r="B88" s="124"/>
      <c r="C88" s="124"/>
      <c r="D88" s="124"/>
      <c r="E88" s="124"/>
      <c r="F88" s="124"/>
      <c r="G88" s="124"/>
    </row>
    <row r="89" spans="1:7" ht="18.399999999999999" customHeight="1">
      <c r="A89" s="124"/>
      <c r="B89" s="124"/>
      <c r="C89" s="124"/>
      <c r="D89" s="124"/>
      <c r="E89" s="124"/>
      <c r="F89" s="124"/>
      <c r="G89" s="124"/>
    </row>
    <row r="90" spans="1:7">
      <c r="A90" s="123"/>
      <c r="B90" s="123"/>
      <c r="C90" s="123"/>
      <c r="D90" s="123"/>
      <c r="E90" s="123"/>
      <c r="F90" s="123"/>
      <c r="G90" s="123"/>
    </row>
  </sheetData>
  <printOptions horizontalCentered="1" verticalCentered="1"/>
  <pageMargins left="0.25" right="0.25" top="0.25" bottom="0.25" header="0" footer="0"/>
  <pageSetup scale="60"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Z117"/>
  <sheetViews>
    <sheetView topLeftCell="A73" zoomScale="60" zoomScaleNormal="60" workbookViewId="0">
      <selection activeCell="K44" sqref="K44:L49"/>
    </sheetView>
  </sheetViews>
  <sheetFormatPr defaultColWidth="9.6640625" defaultRowHeight="15"/>
  <cols>
    <col min="1" max="1" width="9.6640625" style="1811"/>
    <col min="2" max="2" width="43" style="1811" customWidth="1"/>
    <col min="3" max="3" width="12.5546875" style="1811" customWidth="1"/>
    <col min="4" max="4" width="14.21875" style="1811" customWidth="1"/>
    <col min="5" max="5" width="13.6640625" style="1811" customWidth="1"/>
    <col min="6" max="6" width="24.21875" style="1811" customWidth="1"/>
    <col min="7" max="7" width="16.44140625" style="1811" customWidth="1"/>
    <col min="8" max="8" width="14.109375" style="89" hidden="1" customWidth="1"/>
    <col min="9" max="9" width="16.88671875" style="1795" hidden="1" customWidth="1"/>
    <col min="10" max="10" width="11.21875" style="1795" customWidth="1"/>
    <col min="11" max="11" width="12.21875" style="1798" bestFit="1" customWidth="1"/>
    <col min="12" max="26" width="9.6640625" style="1795"/>
    <col min="27" max="16384" width="9.6640625" style="89"/>
  </cols>
  <sheetData>
    <row r="1" spans="1:19" ht="16.149999999999999" customHeight="1">
      <c r="A1" s="465" t="s">
        <v>394</v>
      </c>
      <c r="B1" s="87"/>
      <c r="C1" s="370" t="s">
        <v>1232</v>
      </c>
      <c r="D1" s="87"/>
      <c r="E1" s="371"/>
      <c r="F1" s="87" t="s">
        <v>396</v>
      </c>
      <c r="G1" s="372" t="s">
        <v>397</v>
      </c>
      <c r="H1" s="91"/>
      <c r="I1" s="367"/>
      <c r="J1" s="367"/>
      <c r="K1" s="369"/>
      <c r="L1" s="367"/>
      <c r="M1" s="367"/>
      <c r="N1" s="367"/>
      <c r="O1" s="367"/>
      <c r="P1" s="367"/>
      <c r="Q1" s="367"/>
    </row>
    <row r="2" spans="1:19" ht="16.149999999999999" customHeight="1">
      <c r="A2" s="1047" t="str">
        <f>'Data Sheet'!$C$25</f>
        <v xml:space="preserve">KeySpan Gas East Corp. D/B/A National Grid </v>
      </c>
      <c r="B2" s="90"/>
      <c r="C2" s="373" t="s">
        <v>4415</v>
      </c>
      <c r="D2" s="90"/>
      <c r="E2" s="374"/>
      <c r="F2" s="90" t="s">
        <v>2432</v>
      </c>
      <c r="G2" s="375"/>
      <c r="H2" s="91"/>
      <c r="I2" s="367"/>
      <c r="J2" s="367"/>
      <c r="K2" s="369"/>
      <c r="L2" s="367"/>
      <c r="M2" s="367"/>
      <c r="N2" s="367"/>
      <c r="O2" s="367"/>
      <c r="P2" s="367"/>
      <c r="Q2" s="367"/>
    </row>
    <row r="3" spans="1:19" ht="16.149999999999999" customHeight="1">
      <c r="A3" s="376"/>
      <c r="B3" s="377"/>
      <c r="C3" s="378" t="s">
        <v>3193</v>
      </c>
      <c r="D3" s="377"/>
      <c r="E3" s="374"/>
      <c r="F3" s="1520" t="str">
        <f>'Data Sheet'!$C$40</f>
        <v>March 31, 2015</v>
      </c>
      <c r="G3" s="379" t="str">
        <f>+'232'!G3</f>
        <v>December 31, 2014</v>
      </c>
      <c r="H3" s="91"/>
      <c r="I3" s="367"/>
      <c r="J3" s="367"/>
      <c r="K3" s="369"/>
      <c r="L3" s="367"/>
      <c r="M3" s="367"/>
      <c r="N3" s="367"/>
      <c r="O3" s="367"/>
      <c r="P3" s="367"/>
      <c r="Q3" s="367"/>
    </row>
    <row r="4" spans="1:19" ht="16.149999999999999" customHeight="1">
      <c r="A4" s="380" t="s">
        <v>2313</v>
      </c>
      <c r="B4" s="381"/>
      <c r="C4" s="381"/>
      <c r="D4" s="382"/>
      <c r="E4" s="381"/>
      <c r="F4" s="381"/>
      <c r="G4" s="383"/>
      <c r="H4" s="91"/>
      <c r="I4" s="367"/>
      <c r="J4" s="367"/>
      <c r="K4" s="369"/>
      <c r="L4" s="367"/>
      <c r="M4" s="367"/>
      <c r="N4" s="367"/>
      <c r="O4" s="367"/>
      <c r="P4" s="367"/>
      <c r="Q4" s="367"/>
    </row>
    <row r="5" spans="1:19" ht="16.149999999999999" customHeight="1">
      <c r="A5" s="384"/>
      <c r="B5" s="90"/>
      <c r="C5" s="90"/>
      <c r="D5" s="90"/>
      <c r="E5" s="90"/>
      <c r="F5" s="90"/>
      <c r="G5" s="385"/>
      <c r="H5" s="91"/>
      <c r="I5" s="367"/>
      <c r="J5" s="367"/>
      <c r="K5" s="369"/>
      <c r="L5" s="367"/>
      <c r="M5" s="367"/>
      <c r="N5" s="367"/>
      <c r="O5" s="367"/>
      <c r="P5" s="367"/>
      <c r="Q5" s="367"/>
    </row>
    <row r="6" spans="1:19" ht="16.149999999999999" customHeight="1">
      <c r="A6" s="384"/>
      <c r="B6" s="90" t="s">
        <v>2314</v>
      </c>
      <c r="C6" s="90"/>
      <c r="D6" s="90"/>
      <c r="E6" s="90"/>
      <c r="F6" s="90"/>
      <c r="G6" s="385"/>
      <c r="H6" s="91"/>
      <c r="I6" s="367"/>
      <c r="J6" s="367"/>
      <c r="K6" s="369"/>
      <c r="L6" s="367"/>
      <c r="M6" s="367"/>
      <c r="N6" s="367"/>
      <c r="O6" s="367"/>
      <c r="P6" s="367"/>
      <c r="Q6" s="367"/>
    </row>
    <row r="7" spans="1:19" ht="16.149999999999999" customHeight="1">
      <c r="A7" s="384"/>
      <c r="B7" s="90" t="s">
        <v>2315</v>
      </c>
      <c r="C7" s="90"/>
      <c r="D7" s="90"/>
      <c r="E7" s="90"/>
      <c r="F7" s="90"/>
      <c r="G7" s="385"/>
      <c r="H7" s="91"/>
      <c r="I7" s="367"/>
      <c r="J7" s="367"/>
      <c r="K7" s="369"/>
      <c r="L7" s="367"/>
      <c r="M7" s="367"/>
      <c r="N7" s="367"/>
      <c r="O7" s="367"/>
      <c r="P7" s="367"/>
      <c r="Q7" s="367"/>
    </row>
    <row r="8" spans="1:19" ht="16.149999999999999" customHeight="1">
      <c r="A8" s="384"/>
      <c r="B8" s="90" t="s">
        <v>2316</v>
      </c>
      <c r="C8" s="90"/>
      <c r="D8" s="90"/>
      <c r="E8" s="90"/>
      <c r="F8" s="90"/>
      <c r="G8" s="385"/>
      <c r="H8" s="91"/>
      <c r="I8" s="367"/>
      <c r="J8" s="367"/>
      <c r="K8" s="369"/>
      <c r="L8" s="367"/>
      <c r="M8" s="367"/>
      <c r="N8" s="367"/>
      <c r="O8" s="367"/>
      <c r="P8" s="367"/>
      <c r="Q8" s="367"/>
    </row>
    <row r="9" spans="1:19" ht="16.149999999999999" customHeight="1">
      <c r="A9" s="384"/>
      <c r="B9" s="90" t="s">
        <v>2317</v>
      </c>
      <c r="C9" s="90"/>
      <c r="D9" s="90"/>
      <c r="E9" s="90"/>
      <c r="F9" s="90"/>
      <c r="G9" s="385"/>
      <c r="H9" s="91"/>
      <c r="I9" s="367"/>
      <c r="J9" s="367"/>
      <c r="K9" s="369"/>
      <c r="L9" s="367"/>
      <c r="M9" s="367"/>
      <c r="N9" s="367"/>
      <c r="O9" s="367"/>
      <c r="P9" s="367"/>
      <c r="Q9" s="367"/>
    </row>
    <row r="10" spans="1:19" ht="16.149999999999999" customHeight="1">
      <c r="A10" s="386"/>
      <c r="B10" s="387"/>
      <c r="C10" s="387"/>
      <c r="D10" s="387"/>
      <c r="E10" s="388" t="s">
        <v>2318</v>
      </c>
      <c r="F10" s="381"/>
      <c r="G10" s="389"/>
      <c r="H10" s="91"/>
      <c r="I10" s="367"/>
      <c r="J10" s="367"/>
      <c r="K10" s="369"/>
      <c r="L10" s="367"/>
      <c r="M10" s="367"/>
      <c r="N10" s="367"/>
      <c r="O10" s="367"/>
      <c r="P10" s="367"/>
      <c r="Q10" s="367"/>
    </row>
    <row r="11" spans="1:19" ht="16.149999999999999" customHeight="1">
      <c r="A11" s="390"/>
      <c r="B11" s="373"/>
      <c r="C11" s="391" t="s">
        <v>2319</v>
      </c>
      <c r="D11" s="373"/>
      <c r="E11" s="391" t="s">
        <v>2850</v>
      </c>
      <c r="F11" s="373"/>
      <c r="G11" s="392" t="s">
        <v>3624</v>
      </c>
      <c r="H11" s="91"/>
      <c r="I11" s="367"/>
      <c r="J11" s="367"/>
      <c r="K11" s="369"/>
      <c r="L11" s="367"/>
      <c r="M11" s="367"/>
      <c r="N11" s="367"/>
      <c r="O11" s="367"/>
      <c r="P11" s="367"/>
      <c r="Q11" s="367"/>
    </row>
    <row r="12" spans="1:19" ht="16.149999999999999" customHeight="1">
      <c r="A12" s="390" t="s">
        <v>290</v>
      </c>
      <c r="B12" s="391" t="s">
        <v>2320</v>
      </c>
      <c r="C12" s="391" t="s">
        <v>2321</v>
      </c>
      <c r="D12" s="391" t="s">
        <v>1010</v>
      </c>
      <c r="E12" s="391" t="s">
        <v>986</v>
      </c>
      <c r="F12" s="391" t="s">
        <v>3628</v>
      </c>
      <c r="G12" s="392" t="s">
        <v>2589</v>
      </c>
      <c r="H12" s="91"/>
      <c r="I12" s="367"/>
      <c r="J12" s="367"/>
      <c r="K12" s="369"/>
      <c r="L12" s="367"/>
      <c r="M12" s="367"/>
      <c r="N12" s="367"/>
      <c r="O12" s="367"/>
      <c r="P12" s="367"/>
      <c r="Q12" s="367"/>
    </row>
    <row r="13" spans="1:19" ht="16.149999999999999" customHeight="1">
      <c r="A13" s="393" t="s">
        <v>293</v>
      </c>
      <c r="B13" s="394" t="s">
        <v>1860</v>
      </c>
      <c r="C13" s="394" t="s">
        <v>2322</v>
      </c>
      <c r="D13" s="394" t="s">
        <v>1862</v>
      </c>
      <c r="E13" s="394" t="s">
        <v>1863</v>
      </c>
      <c r="F13" s="394" t="s">
        <v>1011</v>
      </c>
      <c r="G13" s="395" t="s">
        <v>2323</v>
      </c>
      <c r="H13" s="91"/>
      <c r="I13" s="367"/>
      <c r="J13" s="367"/>
      <c r="K13" s="369"/>
      <c r="L13" s="367"/>
      <c r="M13" s="367"/>
      <c r="N13" s="367"/>
      <c r="O13" s="367"/>
      <c r="P13" s="367"/>
      <c r="Q13" s="367"/>
    </row>
    <row r="14" spans="1:19">
      <c r="A14" s="390"/>
      <c r="B14" s="396"/>
      <c r="C14" s="397"/>
      <c r="D14" s="398"/>
      <c r="E14" s="398"/>
      <c r="F14" s="398"/>
      <c r="G14" s="399"/>
      <c r="H14" s="91"/>
      <c r="I14" s="367"/>
      <c r="J14" s="367"/>
      <c r="K14" s="369"/>
      <c r="L14" s="367"/>
      <c r="M14" s="367"/>
      <c r="N14" s="367"/>
      <c r="O14" s="367"/>
      <c r="P14" s="367"/>
      <c r="Q14" s="367"/>
      <c r="R14" s="367"/>
      <c r="S14" s="367"/>
    </row>
    <row r="15" spans="1:19" ht="15.75">
      <c r="A15" s="390">
        <v>1</v>
      </c>
      <c r="B15" s="400" t="s">
        <v>4572</v>
      </c>
      <c r="C15" s="2958">
        <v>0</v>
      </c>
      <c r="D15" s="2959">
        <v>436673</v>
      </c>
      <c r="E15" s="402">
        <v>234</v>
      </c>
      <c r="F15" s="2961">
        <v>50945</v>
      </c>
      <c r="G15" s="2962">
        <f>C15+D15-F15</f>
        <v>385728</v>
      </c>
      <c r="H15" s="1796"/>
      <c r="I15" s="367"/>
      <c r="J15" s="367"/>
      <c r="K15" s="369"/>
      <c r="L15" s="367"/>
      <c r="M15" s="367"/>
      <c r="N15" s="367"/>
      <c r="O15" s="367"/>
      <c r="P15" s="367"/>
      <c r="Q15" s="367"/>
      <c r="R15" s="367"/>
      <c r="S15" s="367"/>
    </row>
    <row r="16" spans="1:19">
      <c r="A16" s="390">
        <v>2</v>
      </c>
      <c r="B16" s="400" t="s">
        <v>4271</v>
      </c>
      <c r="C16" s="2958">
        <f>11787992-1</f>
        <v>11787991</v>
      </c>
      <c r="D16" s="2960">
        <f>55991674+1</f>
        <v>55991675</v>
      </c>
      <c r="E16" s="402">
        <v>254</v>
      </c>
      <c r="F16" s="2960">
        <v>51406677</v>
      </c>
      <c r="G16" s="2962">
        <f t="shared" ref="G16:G22" si="0">C16+D16-F16</f>
        <v>16372989</v>
      </c>
      <c r="H16" s="91"/>
      <c r="I16" s="367"/>
      <c r="J16" s="367"/>
      <c r="K16" s="369"/>
      <c r="L16" s="367"/>
      <c r="M16" s="367"/>
      <c r="N16" s="367"/>
      <c r="O16" s="367"/>
      <c r="P16" s="367"/>
      <c r="Q16" s="367"/>
      <c r="R16" s="367"/>
      <c r="S16" s="367"/>
    </row>
    <row r="17" spans="1:19">
      <c r="A17" s="390">
        <v>3</v>
      </c>
      <c r="B17" s="405" t="s">
        <v>4272</v>
      </c>
      <c r="C17" s="2958">
        <v>-31272</v>
      </c>
      <c r="D17" s="2960">
        <v>1855014</v>
      </c>
      <c r="E17" s="402">
        <v>131</v>
      </c>
      <c r="F17" s="2960">
        <v>1842083</v>
      </c>
      <c r="G17" s="2962">
        <f t="shared" si="0"/>
        <v>-18341</v>
      </c>
      <c r="H17" s="91"/>
      <c r="I17" s="367"/>
      <c r="J17" s="367"/>
      <c r="K17" s="369"/>
      <c r="L17" s="367"/>
      <c r="M17" s="367"/>
      <c r="N17" s="367"/>
      <c r="O17" s="367"/>
      <c r="P17" s="367"/>
      <c r="Q17" s="367"/>
      <c r="R17" s="367"/>
      <c r="S17" s="367"/>
    </row>
    <row r="18" spans="1:19">
      <c r="A18" s="390">
        <v>4</v>
      </c>
      <c r="B18" s="405" t="s">
        <v>4416</v>
      </c>
      <c r="C18" s="2958">
        <v>1421030</v>
      </c>
      <c r="D18" s="2960">
        <v>384424</v>
      </c>
      <c r="E18" s="402" t="s">
        <v>4724</v>
      </c>
      <c r="F18" s="2961">
        <v>915944</v>
      </c>
      <c r="G18" s="2962">
        <f t="shared" si="0"/>
        <v>889510</v>
      </c>
      <c r="J18" s="367"/>
      <c r="K18" s="369"/>
      <c r="L18" s="367"/>
      <c r="M18" s="367"/>
      <c r="N18" s="367"/>
      <c r="O18" s="367"/>
      <c r="P18" s="367"/>
      <c r="Q18" s="367"/>
      <c r="R18" s="367"/>
      <c r="S18" s="367"/>
    </row>
    <row r="19" spans="1:19">
      <c r="A19" s="390">
        <v>5</v>
      </c>
      <c r="B19" s="405" t="s">
        <v>4417</v>
      </c>
      <c r="C19" s="2958">
        <v>-3413</v>
      </c>
      <c r="D19" s="2960">
        <v>3413</v>
      </c>
      <c r="E19" s="402"/>
      <c r="F19" s="2961"/>
      <c r="G19" s="2962">
        <f t="shared" si="0"/>
        <v>0</v>
      </c>
      <c r="J19" s="367"/>
      <c r="K19" s="369"/>
      <c r="L19" s="367"/>
      <c r="M19" s="367"/>
      <c r="N19" s="367"/>
      <c r="O19" s="367"/>
      <c r="P19" s="367"/>
      <c r="Q19" s="367"/>
      <c r="R19" s="367"/>
      <c r="S19" s="367"/>
    </row>
    <row r="20" spans="1:19" ht="15.75">
      <c r="A20" s="390">
        <v>6</v>
      </c>
      <c r="B20" s="405" t="s">
        <v>4418</v>
      </c>
      <c r="C20" s="2958">
        <v>-13034</v>
      </c>
      <c r="D20" s="2960">
        <v>81359142</v>
      </c>
      <c r="E20" s="402">
        <v>232</v>
      </c>
      <c r="F20" s="2961">
        <v>81339106</v>
      </c>
      <c r="G20" s="2962">
        <f t="shared" si="0"/>
        <v>7002</v>
      </c>
      <c r="H20" s="1796"/>
      <c r="J20" s="367"/>
      <c r="K20" s="369"/>
      <c r="L20" s="367"/>
      <c r="M20" s="367"/>
      <c r="N20" s="367"/>
      <c r="O20" s="367"/>
      <c r="P20" s="367"/>
      <c r="Q20" s="367"/>
      <c r="R20" s="367"/>
      <c r="S20" s="367"/>
    </row>
    <row r="21" spans="1:19">
      <c r="A21" s="390">
        <v>7</v>
      </c>
      <c r="B21" s="405" t="s">
        <v>4419</v>
      </c>
      <c r="C21" s="2958">
        <v>4500</v>
      </c>
      <c r="D21" s="2960"/>
      <c r="E21" s="402">
        <v>232</v>
      </c>
      <c r="F21" s="2961">
        <v>4500</v>
      </c>
      <c r="G21" s="2962">
        <f t="shared" si="0"/>
        <v>0</v>
      </c>
      <c r="J21" s="367"/>
      <c r="K21" s="369"/>
      <c r="L21" s="367"/>
      <c r="M21" s="367"/>
      <c r="N21" s="367"/>
      <c r="O21" s="367"/>
      <c r="P21" s="367"/>
      <c r="Q21" s="367"/>
      <c r="R21" s="367"/>
      <c r="S21" s="367"/>
    </row>
    <row r="22" spans="1:19" ht="15.75">
      <c r="A22" s="390">
        <v>8</v>
      </c>
      <c r="B22" s="405" t="s">
        <v>1694</v>
      </c>
      <c r="C22" s="2958">
        <v>0</v>
      </c>
      <c r="D22" s="2960"/>
      <c r="E22" s="402" t="s">
        <v>4725</v>
      </c>
      <c r="F22" s="2961">
        <v>32873</v>
      </c>
      <c r="G22" s="2962">
        <f t="shared" si="0"/>
        <v>-32873</v>
      </c>
      <c r="H22" s="1796"/>
      <c r="J22" s="367"/>
      <c r="K22" s="369"/>
      <c r="L22" s="367"/>
      <c r="M22" s="367"/>
      <c r="N22" s="367"/>
      <c r="O22" s="367"/>
      <c r="P22" s="367"/>
      <c r="Q22" s="367"/>
      <c r="R22" s="367"/>
      <c r="S22" s="367"/>
    </row>
    <row r="23" spans="1:19" ht="15.75">
      <c r="A23" s="390">
        <v>9</v>
      </c>
      <c r="B23" s="405"/>
      <c r="C23" s="397"/>
      <c r="D23" s="397"/>
      <c r="E23" s="407"/>
      <c r="F23" s="403"/>
      <c r="G23" s="404"/>
      <c r="H23" s="1796"/>
      <c r="J23" s="367"/>
      <c r="K23" s="369"/>
      <c r="L23" s="367"/>
      <c r="M23" s="367"/>
      <c r="N23" s="367"/>
      <c r="O23" s="367"/>
      <c r="P23" s="367"/>
      <c r="Q23" s="367"/>
      <c r="R23" s="367"/>
      <c r="S23" s="367"/>
    </row>
    <row r="24" spans="1:19">
      <c r="A24" s="390">
        <v>10</v>
      </c>
      <c r="B24" s="405"/>
      <c r="C24" s="406"/>
      <c r="D24" s="397"/>
      <c r="E24" s="407"/>
      <c r="F24" s="403"/>
      <c r="G24" s="404"/>
      <c r="H24" s="91"/>
      <c r="I24" s="367"/>
      <c r="J24" s="367"/>
      <c r="K24" s="369"/>
      <c r="L24" s="367"/>
      <c r="M24" s="367"/>
      <c r="N24" s="367"/>
      <c r="O24" s="367"/>
      <c r="P24" s="367"/>
      <c r="Q24" s="367"/>
      <c r="R24" s="367"/>
      <c r="S24" s="367"/>
    </row>
    <row r="25" spans="1:19" ht="15.75">
      <c r="A25" s="390">
        <v>11</v>
      </c>
      <c r="B25" s="405"/>
      <c r="C25" s="397"/>
      <c r="D25" s="397"/>
      <c r="E25" s="407"/>
      <c r="F25" s="401"/>
      <c r="G25" s="408"/>
      <c r="H25" s="1796"/>
      <c r="I25" s="367"/>
      <c r="J25" s="367"/>
      <c r="K25" s="369"/>
      <c r="L25" s="367"/>
      <c r="M25" s="367"/>
      <c r="N25" s="367"/>
      <c r="O25" s="367"/>
      <c r="P25" s="367"/>
      <c r="Q25" s="367"/>
      <c r="R25" s="367"/>
      <c r="S25" s="367"/>
    </row>
    <row r="26" spans="1:19">
      <c r="A26" s="390">
        <v>12</v>
      </c>
      <c r="B26" s="405"/>
      <c r="C26" s="406"/>
      <c r="D26" s="397"/>
      <c r="E26" s="407"/>
      <c r="F26" s="403"/>
      <c r="G26" s="404"/>
      <c r="H26" s="91"/>
      <c r="I26" s="367"/>
      <c r="J26" s="367"/>
      <c r="K26" s="369"/>
      <c r="L26" s="367"/>
      <c r="M26" s="367"/>
      <c r="N26" s="367"/>
      <c r="O26" s="367"/>
      <c r="P26" s="367"/>
      <c r="Q26" s="367"/>
      <c r="R26" s="367"/>
      <c r="S26" s="367"/>
    </row>
    <row r="27" spans="1:19" ht="15.75">
      <c r="A27" s="390">
        <v>13</v>
      </c>
      <c r="B27" s="405"/>
      <c r="C27" s="397"/>
      <c r="D27" s="397"/>
      <c r="E27" s="407"/>
      <c r="F27" s="401"/>
      <c r="G27" s="408"/>
      <c r="H27" s="1796"/>
      <c r="I27" s="367"/>
      <c r="J27" s="367"/>
      <c r="K27" s="369"/>
      <c r="L27" s="367"/>
      <c r="M27" s="367"/>
      <c r="N27" s="367"/>
      <c r="O27" s="367"/>
      <c r="P27" s="367"/>
      <c r="Q27" s="367"/>
    </row>
    <row r="28" spans="1:19">
      <c r="A28" s="390">
        <v>14</v>
      </c>
      <c r="B28" s="405"/>
      <c r="C28" s="406"/>
      <c r="D28" s="397"/>
      <c r="E28" s="407"/>
      <c r="F28" s="403"/>
      <c r="G28" s="404"/>
      <c r="H28" s="91"/>
      <c r="I28" s="367"/>
      <c r="J28" s="367"/>
      <c r="K28" s="369"/>
      <c r="L28" s="367"/>
      <c r="M28" s="367"/>
      <c r="N28" s="367"/>
      <c r="O28" s="367"/>
      <c r="P28" s="367"/>
      <c r="Q28" s="367"/>
    </row>
    <row r="29" spans="1:19" ht="15.75">
      <c r="A29" s="390">
        <v>15</v>
      </c>
      <c r="B29" s="405"/>
      <c r="C29" s="397"/>
      <c r="D29" s="397"/>
      <c r="E29" s="407"/>
      <c r="F29" s="401"/>
      <c r="G29" s="408"/>
      <c r="H29" s="1796"/>
      <c r="I29" s="367"/>
      <c r="J29" s="367"/>
      <c r="K29" s="369"/>
      <c r="L29" s="367"/>
      <c r="M29" s="367"/>
      <c r="N29" s="367"/>
      <c r="O29" s="367"/>
      <c r="P29" s="367"/>
      <c r="Q29" s="367"/>
    </row>
    <row r="30" spans="1:19">
      <c r="A30" s="390">
        <v>16</v>
      </c>
      <c r="B30" s="405"/>
      <c r="C30" s="406"/>
      <c r="D30" s="397"/>
      <c r="E30" s="407"/>
      <c r="F30" s="403"/>
      <c r="G30" s="404"/>
      <c r="H30" s="91"/>
      <c r="I30" s="367"/>
      <c r="J30" s="367"/>
      <c r="K30" s="369"/>
      <c r="L30" s="367"/>
      <c r="M30" s="367"/>
      <c r="N30" s="367"/>
      <c r="O30" s="367"/>
      <c r="P30" s="367"/>
      <c r="Q30" s="367"/>
    </row>
    <row r="31" spans="1:19" ht="15.75">
      <c r="A31" s="390">
        <v>17</v>
      </c>
      <c r="B31" s="405"/>
      <c r="C31" s="397"/>
      <c r="D31" s="397"/>
      <c r="E31" s="407"/>
      <c r="F31" s="401"/>
      <c r="G31" s="408"/>
      <c r="H31" s="1796"/>
      <c r="I31" s="367"/>
      <c r="J31" s="367"/>
      <c r="K31" s="1797"/>
      <c r="L31" s="367"/>
      <c r="M31" s="367"/>
      <c r="N31" s="367"/>
      <c r="O31" s="367"/>
      <c r="P31" s="367"/>
      <c r="Q31" s="367"/>
    </row>
    <row r="32" spans="1:19">
      <c r="A32" s="390">
        <v>18</v>
      </c>
      <c r="B32" s="405"/>
      <c r="C32" s="406"/>
      <c r="D32" s="397"/>
      <c r="E32" s="407"/>
      <c r="F32" s="403"/>
      <c r="G32" s="404"/>
      <c r="H32" s="91"/>
      <c r="I32" s="367"/>
      <c r="J32" s="367"/>
      <c r="K32" s="369"/>
      <c r="L32" s="367"/>
      <c r="M32" s="367"/>
      <c r="N32" s="367"/>
      <c r="O32" s="367"/>
      <c r="P32" s="367"/>
      <c r="Q32" s="367"/>
    </row>
    <row r="33" spans="1:17" ht="15.75">
      <c r="A33" s="390">
        <v>19</v>
      </c>
      <c r="B33" s="405"/>
      <c r="C33" s="406"/>
      <c r="D33" s="397"/>
      <c r="E33" s="407"/>
      <c r="F33" s="403"/>
      <c r="G33" s="404"/>
      <c r="H33" s="1796"/>
      <c r="I33" s="367"/>
      <c r="J33" s="367"/>
      <c r="K33" s="369"/>
      <c r="L33" s="367"/>
      <c r="M33" s="367"/>
      <c r="N33" s="367"/>
      <c r="O33" s="367"/>
      <c r="P33" s="367"/>
      <c r="Q33" s="367"/>
    </row>
    <row r="34" spans="1:17">
      <c r="A34" s="390">
        <v>20</v>
      </c>
      <c r="B34" s="400"/>
      <c r="C34" s="403"/>
      <c r="D34" s="403"/>
      <c r="E34" s="402"/>
      <c r="F34" s="403"/>
      <c r="G34" s="404"/>
      <c r="H34" s="91"/>
      <c r="I34" s="367"/>
      <c r="J34" s="367"/>
      <c r="K34" s="369"/>
      <c r="L34" s="367"/>
      <c r="M34" s="367"/>
      <c r="N34" s="367"/>
      <c r="O34" s="367"/>
      <c r="P34" s="367"/>
      <c r="Q34" s="367"/>
    </row>
    <row r="35" spans="1:17" ht="15.75">
      <c r="A35" s="390">
        <v>21</v>
      </c>
      <c r="B35" s="400"/>
      <c r="C35" s="403"/>
      <c r="D35" s="403"/>
      <c r="E35" s="409"/>
      <c r="F35" s="403"/>
      <c r="G35" s="404"/>
      <c r="H35" s="1796"/>
      <c r="I35" s="367"/>
      <c r="J35" s="367"/>
      <c r="K35" s="369"/>
      <c r="L35" s="367"/>
      <c r="M35" s="367"/>
      <c r="N35" s="367"/>
      <c r="O35" s="367"/>
      <c r="P35" s="367"/>
      <c r="Q35" s="367"/>
    </row>
    <row r="36" spans="1:17">
      <c r="A36" s="390">
        <v>22</v>
      </c>
      <c r="B36" s="400"/>
      <c r="C36" s="403"/>
      <c r="D36" s="403"/>
      <c r="E36" s="400"/>
      <c r="F36" s="403"/>
      <c r="G36" s="404"/>
      <c r="H36" s="91"/>
      <c r="I36" s="367"/>
      <c r="J36" s="367"/>
      <c r="K36" s="369"/>
      <c r="L36" s="367"/>
      <c r="M36" s="367"/>
      <c r="N36" s="367"/>
      <c r="O36" s="367"/>
      <c r="P36" s="367"/>
      <c r="Q36" s="367"/>
    </row>
    <row r="37" spans="1:17">
      <c r="A37" s="390">
        <v>23</v>
      </c>
      <c r="B37" s="410"/>
      <c r="C37" s="410"/>
      <c r="D37" s="410"/>
      <c r="E37" s="410"/>
      <c r="F37" s="410"/>
      <c r="G37" s="411"/>
      <c r="I37" s="367"/>
      <c r="J37" s="367"/>
      <c r="K37" s="369"/>
      <c r="L37" s="367"/>
      <c r="M37" s="367"/>
      <c r="N37" s="367"/>
      <c r="O37" s="367"/>
      <c r="P37" s="367"/>
      <c r="Q37" s="367"/>
    </row>
    <row r="38" spans="1:17">
      <c r="A38" s="390">
        <v>24</v>
      </c>
      <c r="B38" s="400"/>
      <c r="C38" s="403"/>
      <c r="D38" s="403"/>
      <c r="E38" s="400"/>
      <c r="F38" s="403"/>
      <c r="G38" s="404"/>
      <c r="H38" s="91"/>
      <c r="I38" s="367"/>
      <c r="J38" s="367"/>
      <c r="K38" s="369"/>
      <c r="L38" s="367"/>
      <c r="M38" s="367"/>
      <c r="N38" s="367"/>
      <c r="O38" s="367"/>
      <c r="P38" s="367"/>
      <c r="Q38" s="367"/>
    </row>
    <row r="39" spans="1:17">
      <c r="A39" s="390">
        <v>25</v>
      </c>
      <c r="B39" s="400"/>
      <c r="C39" s="403"/>
      <c r="D39" s="403"/>
      <c r="E39" s="400"/>
      <c r="F39" s="403"/>
      <c r="G39" s="404"/>
      <c r="H39" s="91"/>
      <c r="I39" s="367"/>
      <c r="J39" s="367"/>
      <c r="K39" s="369"/>
      <c r="L39" s="367"/>
      <c r="M39" s="367"/>
      <c r="N39" s="367"/>
      <c r="O39" s="367"/>
      <c r="P39" s="367"/>
      <c r="Q39" s="367"/>
    </row>
    <row r="40" spans="1:17">
      <c r="A40" s="390">
        <v>26</v>
      </c>
      <c r="B40" s="400"/>
      <c r="C40" s="403"/>
      <c r="D40" s="403"/>
      <c r="E40" s="400"/>
      <c r="F40" s="403"/>
      <c r="G40" s="404"/>
      <c r="H40" s="91"/>
      <c r="I40" s="367"/>
      <c r="J40" s="367"/>
      <c r="K40" s="369"/>
      <c r="L40" s="367"/>
      <c r="M40" s="367"/>
      <c r="N40" s="367"/>
      <c r="O40" s="367"/>
      <c r="P40" s="367"/>
      <c r="Q40" s="367"/>
    </row>
    <row r="41" spans="1:17">
      <c r="A41" s="390">
        <v>27</v>
      </c>
      <c r="B41" s="400"/>
      <c r="C41" s="403"/>
      <c r="D41" s="403"/>
      <c r="E41" s="400"/>
      <c r="F41" s="403"/>
      <c r="G41" s="404"/>
      <c r="H41" s="91"/>
      <c r="I41" s="367"/>
      <c r="J41" s="367"/>
      <c r="K41" s="369"/>
      <c r="L41" s="367"/>
      <c r="M41" s="367"/>
      <c r="N41" s="367"/>
      <c r="O41" s="367"/>
      <c r="P41" s="367"/>
      <c r="Q41" s="367"/>
    </row>
    <row r="42" spans="1:17">
      <c r="A42" s="390">
        <v>28</v>
      </c>
      <c r="B42" s="400"/>
      <c r="C42" s="403"/>
      <c r="D42" s="403"/>
      <c r="E42" s="400"/>
      <c r="F42" s="403"/>
      <c r="G42" s="404"/>
    </row>
    <row r="43" spans="1:17">
      <c r="A43" s="390">
        <v>29</v>
      </c>
      <c r="B43" s="400"/>
      <c r="C43" s="403"/>
      <c r="D43" s="403"/>
      <c r="E43" s="400"/>
      <c r="F43" s="403"/>
      <c r="G43" s="404"/>
    </row>
    <row r="44" spans="1:17">
      <c r="A44" s="390">
        <v>30</v>
      </c>
      <c r="B44" s="400"/>
      <c r="C44" s="403"/>
      <c r="D44" s="403"/>
      <c r="E44" s="400"/>
      <c r="F44" s="403"/>
      <c r="G44" s="404"/>
    </row>
    <row r="45" spans="1:17">
      <c r="A45" s="390">
        <v>31</v>
      </c>
      <c r="B45" s="400"/>
      <c r="C45" s="403"/>
      <c r="D45" s="403"/>
      <c r="E45" s="400"/>
      <c r="F45" s="403"/>
      <c r="G45" s="404"/>
    </row>
    <row r="46" spans="1:17">
      <c r="A46" s="390">
        <v>32</v>
      </c>
      <c r="B46" s="412" t="s">
        <v>4420</v>
      </c>
      <c r="C46" s="413">
        <f>SUM(C14:C45)</f>
        <v>13165802</v>
      </c>
      <c r="D46" s="413">
        <f>SUM(D14:D45)</f>
        <v>140030341</v>
      </c>
      <c r="E46" s="412"/>
      <c r="F46" s="413">
        <f>SUM(F14:F45)</f>
        <v>135592128</v>
      </c>
      <c r="G46" s="414">
        <f>C46+D46-F46</f>
        <v>17604015</v>
      </c>
      <c r="H46" s="91"/>
      <c r="I46" s="367"/>
      <c r="J46" s="367"/>
      <c r="K46" s="369"/>
      <c r="L46" s="367"/>
      <c r="M46" s="367"/>
      <c r="N46" s="367"/>
      <c r="O46" s="367"/>
      <c r="P46" s="367"/>
      <c r="Q46" s="367"/>
    </row>
    <row r="47" spans="1:17">
      <c r="A47" s="390">
        <v>33</v>
      </c>
      <c r="B47" s="415" t="s">
        <v>2324</v>
      </c>
      <c r="C47" s="416">
        <v>0</v>
      </c>
      <c r="D47" s="416"/>
      <c r="E47" s="400"/>
      <c r="F47" s="416"/>
      <c r="G47" s="404">
        <v>0</v>
      </c>
      <c r="H47" s="91"/>
      <c r="I47" s="367"/>
      <c r="J47" s="367"/>
      <c r="K47" s="369"/>
      <c r="L47" s="367"/>
      <c r="M47" s="367"/>
      <c r="N47" s="367"/>
      <c r="O47" s="367"/>
      <c r="P47" s="367"/>
      <c r="Q47" s="367"/>
    </row>
    <row r="48" spans="1:17">
      <c r="A48" s="390">
        <v>34</v>
      </c>
      <c r="B48" s="417" t="s">
        <v>2325</v>
      </c>
      <c r="C48" s="412"/>
      <c r="D48" s="412"/>
      <c r="E48" s="412"/>
      <c r="F48" s="412"/>
      <c r="G48" s="418"/>
      <c r="H48" s="91"/>
      <c r="I48" s="367"/>
      <c r="J48" s="367"/>
      <c r="K48" s="369"/>
      <c r="L48" s="367"/>
      <c r="M48" s="367"/>
      <c r="N48" s="367"/>
      <c r="O48" s="367"/>
      <c r="P48" s="367"/>
      <c r="Q48" s="367"/>
    </row>
    <row r="49" spans="1:17" ht="15.75" thickBot="1">
      <c r="A49" s="419">
        <v>35</v>
      </c>
      <c r="B49" s="420" t="s">
        <v>2846</v>
      </c>
      <c r="C49" s="421">
        <f>C46</f>
        <v>13165802</v>
      </c>
      <c r="D49" s="421">
        <f>D46</f>
        <v>140030341</v>
      </c>
      <c r="E49" s="421"/>
      <c r="F49" s="421">
        <f>F46</f>
        <v>135592128</v>
      </c>
      <c r="G49" s="421">
        <f>C49+D49-F49</f>
        <v>17604015</v>
      </c>
      <c r="H49" s="91"/>
      <c r="I49" s="367"/>
      <c r="J49" s="367"/>
      <c r="K49" s="369"/>
      <c r="L49" s="367"/>
      <c r="M49" s="367"/>
      <c r="N49" s="367"/>
      <c r="O49" s="367"/>
      <c r="P49" s="367"/>
      <c r="Q49" s="367"/>
    </row>
    <row r="50" spans="1:17">
      <c r="A50" s="90"/>
      <c r="B50" s="90"/>
      <c r="C50" s="364"/>
      <c r="D50" s="90"/>
      <c r="E50" s="90"/>
      <c r="F50" s="365"/>
      <c r="G50" s="366"/>
      <c r="H50" s="91"/>
      <c r="I50" s="367"/>
      <c r="J50" s="368"/>
      <c r="K50" s="369"/>
      <c r="L50" s="367"/>
      <c r="M50" s="367"/>
      <c r="N50" s="367"/>
      <c r="O50" s="367"/>
      <c r="P50" s="367"/>
      <c r="Q50" s="367"/>
    </row>
    <row r="51" spans="1:17">
      <c r="A51" s="90" t="s">
        <v>2326</v>
      </c>
      <c r="B51" s="90"/>
      <c r="C51" s="365"/>
      <c r="D51" s="90"/>
      <c r="E51" s="90"/>
      <c r="F51" s="90"/>
      <c r="G51" s="365"/>
      <c r="H51" s="91"/>
      <c r="I51" s="367"/>
      <c r="J51" s="89"/>
      <c r="K51" s="369"/>
      <c r="L51" s="367"/>
      <c r="M51" s="367"/>
      <c r="N51" s="367"/>
      <c r="O51" s="367"/>
      <c r="P51" s="367"/>
      <c r="Q51" s="367"/>
    </row>
    <row r="52" spans="1:17">
      <c r="A52" s="90"/>
      <c r="B52" s="90"/>
      <c r="C52" s="89"/>
      <c r="D52" s="89"/>
      <c r="E52" s="89"/>
      <c r="F52" s="89"/>
      <c r="G52" s="89"/>
      <c r="I52" s="89"/>
      <c r="J52" s="89"/>
      <c r="K52" s="369"/>
      <c r="L52" s="367"/>
      <c r="M52" s="367"/>
      <c r="N52" s="367"/>
      <c r="O52" s="367"/>
      <c r="P52" s="367"/>
      <c r="Q52" s="367"/>
    </row>
    <row r="53" spans="1:17">
      <c r="A53" s="422" t="s">
        <v>2327</v>
      </c>
      <c r="B53" s="422"/>
      <c r="C53" s="422"/>
      <c r="D53" s="422"/>
      <c r="E53" s="422"/>
      <c r="F53" s="422"/>
      <c r="G53" s="423"/>
      <c r="H53" s="91"/>
      <c r="I53" s="367"/>
      <c r="J53" s="1799"/>
      <c r="K53" s="369"/>
      <c r="L53" s="367"/>
      <c r="M53" s="367"/>
      <c r="N53" s="367"/>
      <c r="O53" s="367"/>
      <c r="P53" s="367"/>
      <c r="Q53" s="367"/>
    </row>
    <row r="54" spans="1:17">
      <c r="A54" s="422"/>
      <c r="B54" s="422"/>
      <c r="C54" s="422"/>
      <c r="D54" s="422"/>
      <c r="E54" s="422"/>
      <c r="F54" s="422"/>
      <c r="G54" s="423"/>
      <c r="H54" s="91"/>
      <c r="I54" s="367"/>
      <c r="J54" s="367"/>
      <c r="K54" s="369"/>
      <c r="L54" s="367"/>
      <c r="M54" s="367"/>
      <c r="N54" s="367"/>
      <c r="O54" s="367"/>
      <c r="P54" s="367"/>
      <c r="Q54" s="367"/>
    </row>
    <row r="55" spans="1:17" ht="15.75">
      <c r="A55" s="1800" t="s">
        <v>2328</v>
      </c>
      <c r="B55" s="422"/>
      <c r="C55" s="422"/>
      <c r="D55" s="422"/>
      <c r="E55" s="422"/>
      <c r="F55" s="422"/>
      <c r="G55" s="1801"/>
      <c r="H55" s="91"/>
      <c r="I55" s="367"/>
      <c r="J55" s="367"/>
      <c r="K55" s="369"/>
      <c r="L55" s="367"/>
      <c r="M55" s="367"/>
      <c r="N55" s="367"/>
      <c r="O55" s="367"/>
      <c r="P55" s="367"/>
      <c r="Q55" s="367"/>
    </row>
    <row r="56" spans="1:17">
      <c r="A56" s="90"/>
      <c r="B56" s="90"/>
      <c r="C56" s="90"/>
      <c r="D56" s="90"/>
      <c r="E56" s="90"/>
      <c r="F56" s="90"/>
      <c r="G56" s="90"/>
      <c r="H56" s="91"/>
      <c r="I56" s="367"/>
      <c r="J56" s="367"/>
      <c r="K56" s="369"/>
      <c r="L56" s="367"/>
      <c r="M56" s="367"/>
      <c r="N56" s="367"/>
      <c r="O56" s="367"/>
      <c r="P56" s="367"/>
      <c r="Q56" s="367"/>
    </row>
    <row r="57" spans="1:17" ht="15.75" thickBot="1">
      <c r="A57" s="90"/>
      <c r="B57" s="90"/>
      <c r="C57" s="90"/>
      <c r="D57" s="90"/>
      <c r="E57" s="1802"/>
      <c r="F57" s="1802"/>
      <c r="G57" s="1803"/>
      <c r="H57" s="91"/>
      <c r="I57" s="367"/>
      <c r="J57" s="367"/>
      <c r="K57" s="369"/>
      <c r="L57" s="367"/>
      <c r="M57" s="367"/>
      <c r="N57" s="367"/>
      <c r="O57" s="367"/>
      <c r="P57" s="367"/>
      <c r="Q57" s="367"/>
    </row>
    <row r="58" spans="1:17">
      <c r="A58" s="86"/>
      <c r="B58" s="87"/>
      <c r="C58" s="87"/>
      <c r="D58" s="87"/>
      <c r="E58" s="87"/>
      <c r="F58" s="87"/>
      <c r="G58" s="1804"/>
      <c r="H58" s="91"/>
      <c r="I58" s="367"/>
      <c r="J58" s="367"/>
      <c r="K58" s="369"/>
      <c r="L58" s="367"/>
      <c r="M58" s="367"/>
      <c r="N58" s="367"/>
      <c r="O58" s="367"/>
      <c r="P58" s="367"/>
      <c r="Q58" s="367"/>
    </row>
    <row r="59" spans="1:17">
      <c r="A59" s="1805"/>
      <c r="B59" s="422"/>
      <c r="C59" s="422"/>
      <c r="D59" s="422"/>
      <c r="E59" s="422"/>
      <c r="F59" s="422"/>
      <c r="G59" s="1806"/>
      <c r="H59" s="91"/>
      <c r="I59" s="367"/>
      <c r="J59" s="367"/>
      <c r="K59" s="369"/>
      <c r="L59" s="367"/>
      <c r="M59" s="367"/>
      <c r="N59" s="367"/>
      <c r="O59" s="367"/>
      <c r="P59" s="367"/>
      <c r="Q59" s="367"/>
    </row>
    <row r="60" spans="1:17">
      <c r="A60" s="376"/>
      <c r="B60" s="377"/>
      <c r="C60" s="377"/>
      <c r="D60" s="377"/>
      <c r="E60" s="377"/>
      <c r="F60" s="377"/>
      <c r="G60" s="1807"/>
      <c r="H60" s="91"/>
      <c r="I60" s="367"/>
      <c r="J60" s="367"/>
      <c r="K60" s="369"/>
      <c r="L60" s="367"/>
      <c r="M60" s="367"/>
      <c r="N60" s="367"/>
      <c r="O60" s="367"/>
      <c r="P60" s="367"/>
      <c r="Q60" s="367"/>
    </row>
    <row r="61" spans="1:17">
      <c r="A61" s="386"/>
      <c r="B61" s="387"/>
      <c r="C61" s="387"/>
      <c r="D61" s="387"/>
      <c r="E61" s="388"/>
      <c r="F61" s="381"/>
      <c r="G61" s="389"/>
      <c r="H61" s="91"/>
      <c r="I61" s="367"/>
      <c r="J61" s="367"/>
      <c r="K61" s="369"/>
      <c r="L61" s="367"/>
      <c r="M61" s="367"/>
      <c r="N61" s="367"/>
      <c r="O61" s="367"/>
      <c r="P61" s="367"/>
      <c r="Q61" s="367"/>
    </row>
    <row r="62" spans="1:17">
      <c r="A62" s="390"/>
      <c r="B62" s="373"/>
      <c r="C62" s="391"/>
      <c r="D62" s="373"/>
      <c r="E62" s="391"/>
      <c r="F62" s="373"/>
      <c r="G62" s="392"/>
      <c r="H62" s="91"/>
      <c r="I62" s="367"/>
      <c r="J62" s="367"/>
      <c r="K62" s="369"/>
      <c r="L62" s="367"/>
      <c r="M62" s="367"/>
      <c r="N62" s="367"/>
      <c r="O62" s="367"/>
      <c r="P62" s="367"/>
      <c r="Q62" s="367"/>
    </row>
    <row r="63" spans="1:17">
      <c r="A63" s="390"/>
      <c r="B63" s="391"/>
      <c r="C63" s="391"/>
      <c r="D63" s="391"/>
      <c r="E63" s="391"/>
      <c r="F63" s="391"/>
      <c r="G63" s="392"/>
      <c r="H63" s="91"/>
      <c r="I63" s="367"/>
      <c r="J63" s="367"/>
      <c r="K63" s="369"/>
      <c r="L63" s="367"/>
      <c r="M63" s="367"/>
      <c r="N63" s="367"/>
      <c r="O63" s="367"/>
      <c r="P63" s="367"/>
      <c r="Q63" s="367"/>
    </row>
    <row r="64" spans="1:17">
      <c r="A64" s="393"/>
      <c r="B64" s="394"/>
      <c r="C64" s="394"/>
      <c r="D64" s="394"/>
      <c r="E64" s="394"/>
      <c r="F64" s="394"/>
      <c r="G64" s="395"/>
      <c r="H64" s="91"/>
      <c r="I64" s="367"/>
      <c r="J64" s="367"/>
      <c r="K64" s="369"/>
      <c r="L64" s="367"/>
      <c r="M64" s="367"/>
      <c r="N64" s="367"/>
      <c r="O64" s="367"/>
      <c r="P64" s="367"/>
      <c r="Q64" s="367"/>
    </row>
    <row r="65" spans="1:17">
      <c r="A65" s="384"/>
      <c r="B65" s="405"/>
      <c r="C65" s="397"/>
      <c r="D65" s="397"/>
      <c r="E65" s="90"/>
      <c r="F65" s="397"/>
      <c r="G65" s="404"/>
      <c r="H65" s="91"/>
      <c r="I65" s="367"/>
      <c r="J65" s="367"/>
      <c r="K65" s="369"/>
      <c r="L65" s="367"/>
      <c r="M65" s="367"/>
      <c r="N65" s="367"/>
      <c r="O65" s="367"/>
      <c r="P65" s="367"/>
      <c r="Q65" s="367"/>
    </row>
    <row r="66" spans="1:17">
      <c r="A66" s="384"/>
      <c r="B66" s="405"/>
      <c r="C66" s="397"/>
      <c r="D66" s="397"/>
      <c r="E66" s="90"/>
      <c r="F66" s="397"/>
      <c r="G66" s="404"/>
      <c r="H66" s="91"/>
      <c r="I66" s="367"/>
      <c r="J66" s="367"/>
      <c r="K66" s="369"/>
      <c r="L66" s="367"/>
      <c r="M66" s="367"/>
      <c r="N66" s="367"/>
      <c r="O66" s="367"/>
      <c r="P66" s="367"/>
      <c r="Q66" s="367"/>
    </row>
    <row r="67" spans="1:17">
      <c r="A67" s="384"/>
      <c r="B67" s="405"/>
      <c r="C67" s="397"/>
      <c r="D67" s="397"/>
      <c r="E67" s="90"/>
      <c r="F67" s="397"/>
      <c r="G67" s="404"/>
      <c r="H67" s="91"/>
      <c r="I67" s="367"/>
      <c r="J67" s="367"/>
      <c r="K67" s="369"/>
      <c r="L67" s="367"/>
      <c r="M67" s="367"/>
      <c r="N67" s="367"/>
      <c r="O67" s="367"/>
      <c r="P67" s="367"/>
      <c r="Q67" s="367"/>
    </row>
    <row r="68" spans="1:17">
      <c r="A68" s="384"/>
      <c r="B68" s="405"/>
      <c r="C68" s="397"/>
      <c r="D68" s="397"/>
      <c r="E68" s="90"/>
      <c r="F68" s="397"/>
      <c r="G68" s="404"/>
      <c r="H68" s="91"/>
      <c r="I68" s="367"/>
      <c r="J68" s="367"/>
      <c r="K68" s="369"/>
      <c r="L68" s="367"/>
      <c r="M68" s="367"/>
      <c r="N68" s="367"/>
      <c r="O68" s="367"/>
      <c r="P68" s="367"/>
      <c r="Q68" s="367"/>
    </row>
    <row r="69" spans="1:17">
      <c r="A69" s="384"/>
      <c r="B69" s="405"/>
      <c r="C69" s="397"/>
      <c r="D69" s="397"/>
      <c r="E69" s="90"/>
      <c r="F69" s="397"/>
      <c r="G69" s="404"/>
      <c r="H69" s="91"/>
      <c r="I69" s="367"/>
      <c r="J69" s="367"/>
      <c r="K69" s="369"/>
      <c r="L69" s="367"/>
      <c r="M69" s="367"/>
      <c r="N69" s="367"/>
      <c r="O69" s="367"/>
      <c r="P69" s="367"/>
      <c r="Q69" s="367"/>
    </row>
    <row r="70" spans="1:17">
      <c r="A70" s="384"/>
      <c r="B70" s="405"/>
      <c r="C70" s="1808"/>
      <c r="D70" s="397"/>
      <c r="E70" s="407"/>
      <c r="F70" s="1808"/>
      <c r="G70" s="404"/>
      <c r="H70" s="91"/>
      <c r="I70" s="367"/>
      <c r="J70" s="367"/>
      <c r="K70" s="369"/>
      <c r="L70" s="367"/>
      <c r="M70" s="367"/>
      <c r="N70" s="367"/>
      <c r="O70" s="367"/>
      <c r="P70" s="367"/>
      <c r="Q70" s="367"/>
    </row>
    <row r="71" spans="1:17">
      <c r="A71" s="384"/>
      <c r="B71" s="405"/>
      <c r="C71" s="397"/>
      <c r="D71" s="397"/>
      <c r="E71" s="90"/>
      <c r="F71" s="397"/>
      <c r="G71" s="404"/>
      <c r="H71" s="91"/>
      <c r="I71" s="367"/>
      <c r="J71" s="367"/>
      <c r="K71" s="369"/>
      <c r="L71" s="367"/>
      <c r="M71" s="367"/>
      <c r="N71" s="367"/>
      <c r="O71" s="367"/>
      <c r="P71" s="367"/>
      <c r="Q71" s="367"/>
    </row>
    <row r="72" spans="1:17">
      <c r="A72" s="384"/>
      <c r="B72" s="405"/>
      <c r="C72" s="397"/>
      <c r="D72" s="397"/>
      <c r="E72" s="90"/>
      <c r="F72" s="397"/>
      <c r="G72" s="404"/>
      <c r="H72" s="91"/>
      <c r="I72" s="367"/>
      <c r="J72" s="367"/>
      <c r="K72" s="369"/>
      <c r="L72" s="367"/>
      <c r="M72" s="367"/>
      <c r="N72" s="367"/>
      <c r="O72" s="367"/>
      <c r="P72" s="367"/>
      <c r="Q72" s="367"/>
    </row>
    <row r="73" spans="1:17">
      <c r="A73" s="384"/>
      <c r="B73" s="405"/>
      <c r="C73" s="397"/>
      <c r="D73" s="397"/>
      <c r="E73" s="90"/>
      <c r="F73" s="397"/>
      <c r="G73" s="404"/>
      <c r="H73" s="91"/>
      <c r="I73" s="367"/>
      <c r="J73" s="367"/>
      <c r="K73" s="369"/>
      <c r="L73" s="367"/>
      <c r="M73" s="367"/>
      <c r="N73" s="367"/>
      <c r="O73" s="367"/>
      <c r="P73" s="367"/>
      <c r="Q73" s="367"/>
    </row>
    <row r="74" spans="1:17">
      <c r="A74" s="384"/>
      <c r="B74" s="405"/>
      <c r="C74" s="397"/>
      <c r="D74" s="397"/>
      <c r="E74" s="90"/>
      <c r="F74" s="397"/>
      <c r="G74" s="404"/>
      <c r="H74" s="91"/>
      <c r="I74" s="367"/>
      <c r="J74" s="367"/>
      <c r="K74" s="369"/>
      <c r="L74" s="367"/>
      <c r="M74" s="367"/>
      <c r="N74" s="367"/>
      <c r="O74" s="367"/>
      <c r="P74" s="367"/>
      <c r="Q74" s="367"/>
    </row>
    <row r="75" spans="1:17">
      <c r="A75" s="384"/>
      <c r="B75" s="405"/>
      <c r="C75" s="397"/>
      <c r="D75" s="397"/>
      <c r="E75" s="90"/>
      <c r="F75" s="397"/>
      <c r="G75" s="404"/>
      <c r="H75" s="91"/>
      <c r="I75" s="367"/>
      <c r="J75" s="367"/>
      <c r="K75" s="369"/>
      <c r="L75" s="367"/>
      <c r="M75" s="367"/>
      <c r="N75" s="367"/>
      <c r="O75" s="367"/>
      <c r="P75" s="367"/>
      <c r="Q75" s="367"/>
    </row>
    <row r="76" spans="1:17">
      <c r="A76" s="384"/>
      <c r="B76" s="405"/>
      <c r="C76" s="397"/>
      <c r="D76" s="397"/>
      <c r="E76" s="90"/>
      <c r="F76" s="397"/>
      <c r="G76" s="404"/>
      <c r="H76" s="91"/>
      <c r="I76" s="367"/>
      <c r="J76" s="367"/>
      <c r="K76" s="369"/>
      <c r="L76" s="367"/>
      <c r="M76" s="367"/>
      <c r="N76" s="367"/>
      <c r="O76" s="367"/>
      <c r="P76" s="367"/>
      <c r="Q76" s="367"/>
    </row>
    <row r="77" spans="1:17">
      <c r="A77" s="384"/>
      <c r="B77" s="405"/>
      <c r="C77" s="397"/>
      <c r="D77" s="397"/>
      <c r="E77" s="90"/>
      <c r="F77" s="397"/>
      <c r="G77" s="404"/>
      <c r="H77" s="91"/>
      <c r="I77" s="367"/>
      <c r="J77" s="367"/>
      <c r="K77" s="369"/>
      <c r="L77" s="367"/>
      <c r="M77" s="367"/>
      <c r="N77" s="367"/>
      <c r="O77" s="367"/>
      <c r="P77" s="367"/>
      <c r="Q77" s="367"/>
    </row>
    <row r="78" spans="1:17">
      <c r="A78" s="384"/>
      <c r="B78" s="405"/>
      <c r="C78" s="397"/>
      <c r="D78" s="397"/>
      <c r="E78" s="90"/>
      <c r="F78" s="397"/>
      <c r="G78" s="404"/>
      <c r="H78" s="91"/>
      <c r="I78" s="367"/>
      <c r="J78" s="367"/>
      <c r="K78" s="369"/>
      <c r="L78" s="367"/>
      <c r="M78" s="367"/>
      <c r="N78" s="367"/>
      <c r="O78" s="367"/>
      <c r="P78" s="367"/>
      <c r="Q78" s="367"/>
    </row>
    <row r="79" spans="1:17">
      <c r="A79" s="384"/>
      <c r="B79" s="405"/>
      <c r="C79" s="397"/>
      <c r="D79" s="397"/>
      <c r="E79" s="90"/>
      <c r="F79" s="397"/>
      <c r="G79" s="404"/>
      <c r="H79" s="91"/>
      <c r="I79" s="367"/>
      <c r="J79" s="367"/>
      <c r="K79" s="369"/>
      <c r="L79" s="367"/>
      <c r="M79" s="367"/>
      <c r="N79" s="367"/>
      <c r="O79" s="367"/>
      <c r="P79" s="367"/>
      <c r="Q79" s="367"/>
    </row>
    <row r="80" spans="1:17">
      <c r="A80" s="384"/>
      <c r="B80" s="405"/>
      <c r="C80" s="397"/>
      <c r="D80" s="397"/>
      <c r="E80" s="90"/>
      <c r="F80" s="397"/>
      <c r="G80" s="404"/>
    </row>
    <row r="81" spans="1:7">
      <c r="A81" s="384"/>
      <c r="B81" s="405"/>
      <c r="C81" s="397"/>
      <c r="D81" s="397"/>
      <c r="E81" s="90"/>
      <c r="F81" s="397"/>
      <c r="G81" s="404"/>
    </row>
    <row r="82" spans="1:7">
      <c r="A82" s="384"/>
      <c r="B82" s="405"/>
      <c r="C82" s="397"/>
      <c r="D82" s="397"/>
      <c r="E82" s="90"/>
      <c r="F82" s="397"/>
      <c r="G82" s="404"/>
    </row>
    <row r="83" spans="1:7">
      <c r="A83" s="384"/>
      <c r="B83" s="405"/>
      <c r="C83" s="397"/>
      <c r="D83" s="397"/>
      <c r="E83" s="90"/>
      <c r="F83" s="397"/>
      <c r="G83" s="404"/>
    </row>
    <row r="84" spans="1:7">
      <c r="A84" s="384"/>
      <c r="B84" s="405"/>
      <c r="C84" s="397"/>
      <c r="D84" s="397"/>
      <c r="E84" s="90"/>
      <c r="F84" s="397"/>
      <c r="G84" s="404"/>
    </row>
    <row r="85" spans="1:7">
      <c r="A85" s="384"/>
      <c r="B85" s="405"/>
      <c r="C85" s="397"/>
      <c r="D85" s="397"/>
      <c r="E85" s="90"/>
      <c r="F85" s="397"/>
      <c r="G85" s="404"/>
    </row>
    <row r="86" spans="1:7">
      <c r="A86" s="384"/>
      <c r="B86" s="405"/>
      <c r="C86" s="397"/>
      <c r="D86" s="397"/>
      <c r="E86" s="90"/>
      <c r="F86" s="397"/>
      <c r="G86" s="404"/>
    </row>
    <row r="87" spans="1:7">
      <c r="A87" s="384"/>
      <c r="B87" s="405"/>
      <c r="C87" s="397"/>
      <c r="D87" s="397"/>
      <c r="E87" s="90"/>
      <c r="F87" s="397"/>
      <c r="G87" s="404"/>
    </row>
    <row r="88" spans="1:7">
      <c r="A88" s="384"/>
      <c r="B88" s="405"/>
      <c r="C88" s="397"/>
      <c r="D88" s="397"/>
      <c r="E88" s="90"/>
      <c r="F88" s="397"/>
      <c r="G88" s="404"/>
    </row>
    <row r="89" spans="1:7">
      <c r="A89" s="384"/>
      <c r="B89" s="405"/>
      <c r="C89" s="397"/>
      <c r="D89" s="397"/>
      <c r="E89" s="90"/>
      <c r="F89" s="397"/>
      <c r="G89" s="404"/>
    </row>
    <row r="90" spans="1:7">
      <c r="A90" s="384"/>
      <c r="B90" s="405"/>
      <c r="C90" s="397"/>
      <c r="D90" s="397"/>
      <c r="E90" s="90"/>
      <c r="F90" s="397"/>
      <c r="G90" s="404"/>
    </row>
    <row r="91" spans="1:7">
      <c r="A91" s="384"/>
      <c r="B91" s="405"/>
      <c r="C91" s="397"/>
      <c r="D91" s="397"/>
      <c r="E91" s="90"/>
      <c r="F91" s="397"/>
      <c r="G91" s="404"/>
    </row>
    <row r="92" spans="1:7">
      <c r="A92" s="384"/>
      <c r="B92" s="405"/>
      <c r="C92" s="397"/>
      <c r="D92" s="397"/>
      <c r="E92" s="90"/>
      <c r="F92" s="397"/>
      <c r="G92" s="404"/>
    </row>
    <row r="93" spans="1:7">
      <c r="A93" s="384"/>
      <c r="B93" s="405"/>
      <c r="C93" s="397"/>
      <c r="D93" s="397"/>
      <c r="E93" s="90"/>
      <c r="F93" s="397"/>
      <c r="G93" s="404"/>
    </row>
    <row r="94" spans="1:7">
      <c r="A94" s="384"/>
      <c r="B94" s="405"/>
      <c r="C94" s="397"/>
      <c r="D94" s="397"/>
      <c r="E94" s="90"/>
      <c r="F94" s="397"/>
      <c r="G94" s="404"/>
    </row>
    <row r="95" spans="1:7">
      <c r="A95" s="384"/>
      <c r="B95" s="405"/>
      <c r="C95" s="397"/>
      <c r="D95" s="397"/>
      <c r="E95" s="90"/>
      <c r="F95" s="397"/>
      <c r="G95" s="404"/>
    </row>
    <row r="96" spans="1:7">
      <c r="A96" s="384"/>
      <c r="B96" s="405"/>
      <c r="C96" s="397"/>
      <c r="D96" s="397"/>
      <c r="E96" s="90"/>
      <c r="F96" s="397"/>
      <c r="G96" s="404"/>
    </row>
    <row r="97" spans="1:7">
      <c r="A97" s="384"/>
      <c r="B97" s="405"/>
      <c r="C97" s="397"/>
      <c r="D97" s="397"/>
      <c r="E97" s="90"/>
      <c r="F97" s="397"/>
      <c r="G97" s="404"/>
    </row>
    <row r="98" spans="1:7">
      <c r="A98" s="384"/>
      <c r="B98" s="405"/>
      <c r="C98" s="1809"/>
      <c r="D98" s="397"/>
      <c r="E98" s="90"/>
      <c r="F98" s="397"/>
      <c r="G98" s="404"/>
    </row>
    <row r="99" spans="1:7">
      <c r="A99" s="384"/>
      <c r="B99" s="405"/>
      <c r="C99" s="1809"/>
      <c r="D99" s="397"/>
      <c r="E99" s="90"/>
      <c r="F99" s="397"/>
      <c r="G99" s="404"/>
    </row>
    <row r="100" spans="1:7">
      <c r="A100" s="384"/>
      <c r="B100" s="405"/>
      <c r="C100" s="1809"/>
      <c r="D100" s="397"/>
      <c r="E100" s="90"/>
      <c r="F100" s="397"/>
      <c r="G100" s="404"/>
    </row>
    <row r="101" spans="1:7">
      <c r="A101" s="384"/>
      <c r="B101" s="405"/>
      <c r="C101" s="1809"/>
      <c r="D101" s="397"/>
      <c r="E101" s="90"/>
      <c r="F101" s="397"/>
      <c r="G101" s="404"/>
    </row>
    <row r="102" spans="1:7">
      <c r="A102" s="384"/>
      <c r="B102" s="405"/>
      <c r="C102" s="1809"/>
      <c r="D102" s="397"/>
      <c r="E102" s="90"/>
      <c r="F102" s="397"/>
      <c r="G102" s="404"/>
    </row>
    <row r="103" spans="1:7">
      <c r="A103" s="384"/>
      <c r="B103" s="405"/>
      <c r="C103" s="1809"/>
      <c r="D103" s="397"/>
      <c r="E103" s="90"/>
      <c r="F103" s="397"/>
      <c r="G103" s="404"/>
    </row>
    <row r="104" spans="1:7">
      <c r="A104" s="384"/>
      <c r="B104" s="405"/>
      <c r="C104" s="1809"/>
      <c r="D104" s="397"/>
      <c r="E104" s="90"/>
      <c r="F104" s="397"/>
      <c r="G104" s="404"/>
    </row>
    <row r="105" spans="1:7">
      <c r="A105" s="384"/>
      <c r="B105" s="405"/>
      <c r="C105" s="1809"/>
      <c r="D105" s="397"/>
      <c r="E105" s="90"/>
      <c r="F105" s="397"/>
      <c r="G105" s="404"/>
    </row>
    <row r="106" spans="1:7">
      <c r="A106" s="384"/>
      <c r="B106" s="405"/>
      <c r="C106" s="1809"/>
      <c r="D106" s="397"/>
      <c r="E106" s="90"/>
      <c r="F106" s="397"/>
      <c r="G106" s="404"/>
    </row>
    <row r="107" spans="1:7">
      <c r="A107" s="384"/>
      <c r="B107" s="405"/>
      <c r="C107" s="1809"/>
      <c r="D107" s="397"/>
      <c r="E107" s="90"/>
      <c r="F107" s="397"/>
      <c r="G107" s="404"/>
    </row>
    <row r="108" spans="1:7">
      <c r="A108" s="384"/>
      <c r="B108" s="405"/>
      <c r="C108" s="1809"/>
      <c r="D108" s="397"/>
      <c r="E108" s="90"/>
      <c r="F108" s="397"/>
      <c r="G108" s="404"/>
    </row>
    <row r="109" spans="1:7">
      <c r="A109" s="384"/>
      <c r="B109" s="405"/>
      <c r="C109" s="1809"/>
      <c r="D109" s="397"/>
      <c r="E109" s="90"/>
      <c r="F109" s="397"/>
      <c r="G109" s="404"/>
    </row>
    <row r="110" spans="1:7">
      <c r="A110" s="384"/>
      <c r="B110" s="405"/>
      <c r="C110" s="1809"/>
      <c r="D110" s="397"/>
      <c r="E110" s="90"/>
      <c r="F110" s="397"/>
      <c r="G110" s="404"/>
    </row>
    <row r="111" spans="1:7">
      <c r="A111" s="384"/>
      <c r="B111" s="405"/>
      <c r="C111" s="1809"/>
      <c r="D111" s="397"/>
      <c r="E111" s="90"/>
      <c r="F111" s="397"/>
      <c r="G111" s="404"/>
    </row>
    <row r="112" spans="1:7">
      <c r="A112" s="384"/>
      <c r="B112" s="405"/>
      <c r="C112" s="1809"/>
      <c r="D112" s="397"/>
      <c r="E112" s="90"/>
      <c r="F112" s="397"/>
      <c r="G112" s="404"/>
    </row>
    <row r="113" spans="1:7">
      <c r="A113" s="384"/>
      <c r="B113" s="405"/>
      <c r="C113" s="1809"/>
      <c r="D113" s="397"/>
      <c r="E113" s="90"/>
      <c r="F113" s="397"/>
      <c r="G113" s="404"/>
    </row>
    <row r="114" spans="1:7" ht="15.75" thickBot="1">
      <c r="A114" s="420"/>
      <c r="B114" s="420"/>
      <c r="C114" s="1336"/>
      <c r="D114" s="1336"/>
      <c r="E114" s="1810"/>
      <c r="F114" s="1336"/>
      <c r="G114" s="414"/>
    </row>
    <row r="115" spans="1:7">
      <c r="A115" s="134"/>
      <c r="B115" s="134"/>
      <c r="C115" s="134"/>
      <c r="D115" s="134"/>
      <c r="E115" s="134"/>
      <c r="F115" s="134"/>
      <c r="G115" s="134"/>
    </row>
    <row r="116" spans="1:7">
      <c r="A116" s="90"/>
      <c r="B116" s="90"/>
      <c r="C116" s="90"/>
      <c r="D116" s="90"/>
      <c r="E116" s="90"/>
      <c r="F116" s="90"/>
      <c r="G116" s="90"/>
    </row>
    <row r="117" spans="1:7">
      <c r="A117" s="422"/>
      <c r="B117" s="422"/>
      <c r="C117" s="422"/>
      <c r="D117" s="422"/>
      <c r="E117" s="422"/>
      <c r="F117" s="422"/>
      <c r="G117" s="422"/>
    </row>
  </sheetData>
  <pageMargins left="0.25" right="0.25" top="0.75" bottom="0.75" header="0.3" footer="0.3"/>
  <pageSetup scale="63"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78"/>
  <dimension ref="A1:Q128"/>
  <sheetViews>
    <sheetView defaultGridColor="0" topLeftCell="D13" colorId="22" zoomScaleNormal="100" zoomScaleSheetLayoutView="80" workbookViewId="0">
      <selection activeCell="I26" sqref="I26:K36"/>
    </sheetView>
  </sheetViews>
  <sheetFormatPr defaultColWidth="9.6640625" defaultRowHeight="15"/>
  <cols>
    <col min="1" max="1" width="4.6640625" style="177" customWidth="1"/>
    <col min="2" max="2" width="1.6640625" style="177" customWidth="1"/>
    <col min="3" max="3" width="37.109375" style="177" customWidth="1"/>
    <col min="4" max="4" width="25.6640625" style="177" customWidth="1"/>
    <col min="5" max="6" width="20.6640625" style="177" customWidth="1"/>
    <col min="7" max="7" width="12.5546875" style="177" bestFit="1" customWidth="1"/>
    <col min="8" max="8" width="9.6640625" style="177"/>
    <col min="9" max="9" width="14.88671875" style="2769" bestFit="1" customWidth="1"/>
    <col min="10" max="10" width="9.6640625" style="2769"/>
    <col min="11" max="11" width="15.44140625" style="2769" bestFit="1" customWidth="1"/>
    <col min="12" max="16384" width="9.6640625" style="177"/>
  </cols>
  <sheetData>
    <row r="1" spans="1:17" ht="16.899999999999999" customHeight="1">
      <c r="A1" s="460" t="s">
        <v>394</v>
      </c>
      <c r="B1" s="461"/>
      <c r="C1" s="463"/>
      <c r="D1" s="461" t="s">
        <v>1232</v>
      </c>
      <c r="E1" s="1776" t="s">
        <v>396</v>
      </c>
      <c r="F1" s="1777" t="s">
        <v>397</v>
      </c>
      <c r="G1" s="176"/>
      <c r="H1" s="176"/>
      <c r="I1" s="2948"/>
      <c r="J1" s="2948"/>
      <c r="K1" s="2948"/>
      <c r="L1" s="176"/>
      <c r="M1" s="176"/>
      <c r="N1" s="176"/>
      <c r="O1" s="176"/>
      <c r="P1" s="176"/>
      <c r="Q1" s="176"/>
    </row>
    <row r="2" spans="1:17" ht="16.899999999999999" customHeight="1">
      <c r="A2" s="1047" t="str">
        <f>'Data Sheet'!$C$25</f>
        <v xml:space="preserve">KeySpan Gas East Corp. D/B/A National Grid </v>
      </c>
      <c r="B2" s="176"/>
      <c r="C2" s="180"/>
      <c r="D2" s="176" t="s">
        <v>78</v>
      </c>
      <c r="E2" s="1640" t="s">
        <v>2432</v>
      </c>
      <c r="F2" s="457"/>
      <c r="G2" s="176"/>
      <c r="H2" s="176"/>
      <c r="I2" s="2948"/>
      <c r="J2" s="2948"/>
      <c r="K2" s="2948"/>
      <c r="L2" s="176"/>
      <c r="M2" s="176"/>
      <c r="N2" s="176"/>
      <c r="O2" s="176"/>
      <c r="P2" s="176"/>
      <c r="Q2" s="176"/>
    </row>
    <row r="3" spans="1:17" ht="16.899999999999999" customHeight="1">
      <c r="A3" s="1629"/>
      <c r="B3" s="1630"/>
      <c r="C3" s="1778"/>
      <c r="D3" s="1630" t="s">
        <v>3193</v>
      </c>
      <c r="E3" s="1356" t="str">
        <f>+'233'!F3</f>
        <v>March 31, 2015</v>
      </c>
      <c r="F3" s="191" t="str">
        <f>+'233'!G3</f>
        <v>December 31, 2014</v>
      </c>
      <c r="G3" s="176"/>
      <c r="H3" s="176"/>
      <c r="I3" s="2948"/>
      <c r="J3" s="2948"/>
      <c r="K3" s="2948"/>
      <c r="L3" s="176"/>
      <c r="M3" s="176"/>
      <c r="N3" s="176"/>
      <c r="O3" s="176"/>
      <c r="P3" s="176"/>
      <c r="Q3" s="176"/>
    </row>
    <row r="4" spans="1:17" ht="16.899999999999999" customHeight="1">
      <c r="A4" s="1779"/>
      <c r="B4" s="181" t="s">
        <v>2329</v>
      </c>
      <c r="C4" s="181"/>
      <c r="D4" s="181"/>
      <c r="E4" s="181"/>
      <c r="F4" s="182"/>
      <c r="G4" s="176"/>
      <c r="H4" s="176"/>
      <c r="I4" s="2948"/>
      <c r="J4" s="2948"/>
      <c r="K4" s="2948"/>
      <c r="L4" s="176"/>
      <c r="M4" s="176"/>
      <c r="N4" s="176"/>
      <c r="O4" s="176"/>
      <c r="P4" s="176"/>
      <c r="Q4" s="176"/>
    </row>
    <row r="5" spans="1:17" ht="16.899999999999999" customHeight="1">
      <c r="A5" s="178" t="s">
        <v>308</v>
      </c>
      <c r="B5" s="176"/>
      <c r="C5" s="176"/>
      <c r="D5" s="176"/>
      <c r="E5" s="176"/>
      <c r="F5" s="456"/>
      <c r="G5" s="176"/>
      <c r="H5" s="176"/>
      <c r="I5" s="2948"/>
      <c r="J5" s="2948"/>
      <c r="K5" s="2948"/>
      <c r="L5" s="176"/>
      <c r="M5" s="176"/>
      <c r="N5" s="176"/>
      <c r="O5" s="176"/>
      <c r="P5" s="176"/>
      <c r="Q5" s="176"/>
    </row>
    <row r="6" spans="1:17" ht="16.899999999999999" customHeight="1">
      <c r="A6" s="178"/>
      <c r="B6" s="176"/>
      <c r="C6" s="176" t="s">
        <v>309</v>
      </c>
      <c r="D6" s="176"/>
      <c r="E6" s="176"/>
      <c r="F6" s="456"/>
      <c r="G6" s="176"/>
      <c r="H6" s="176"/>
      <c r="I6" s="2948"/>
      <c r="J6" s="2948"/>
      <c r="K6" s="2948"/>
      <c r="L6" s="176"/>
      <c r="M6" s="176"/>
      <c r="N6" s="176"/>
      <c r="O6" s="176"/>
      <c r="P6" s="176"/>
      <c r="Q6" s="176"/>
    </row>
    <row r="7" spans="1:17" ht="16.899999999999999" customHeight="1">
      <c r="A7" s="178" t="s">
        <v>310</v>
      </c>
      <c r="B7" s="176"/>
      <c r="C7" s="176"/>
      <c r="D7" s="176"/>
      <c r="E7" s="176"/>
      <c r="F7" s="456"/>
      <c r="G7" s="176"/>
      <c r="H7" s="176"/>
      <c r="I7" s="2948"/>
      <c r="J7" s="2948"/>
      <c r="K7" s="2948"/>
      <c r="L7" s="176"/>
      <c r="M7" s="176"/>
      <c r="N7" s="176"/>
      <c r="O7" s="176"/>
      <c r="P7" s="176"/>
      <c r="Q7" s="176"/>
    </row>
    <row r="8" spans="1:17" ht="16.899999999999999" customHeight="1">
      <c r="A8" s="1780"/>
      <c r="B8" s="1490"/>
      <c r="C8" s="1490"/>
      <c r="D8" s="1490"/>
      <c r="E8" s="1781" t="s">
        <v>311</v>
      </c>
      <c r="F8" s="1782" t="s">
        <v>3673</v>
      </c>
      <c r="G8" s="176"/>
      <c r="H8" s="176"/>
      <c r="I8" s="2948"/>
      <c r="J8" s="2948"/>
      <c r="K8" s="2948"/>
      <c r="L8" s="176"/>
      <c r="M8" s="176"/>
      <c r="N8" s="176"/>
      <c r="O8" s="176"/>
      <c r="P8" s="176"/>
      <c r="Q8" s="176"/>
    </row>
    <row r="9" spans="1:17" ht="16.899999999999999" customHeight="1">
      <c r="A9" s="1634" t="s">
        <v>312</v>
      </c>
      <c r="B9" s="176"/>
      <c r="C9" s="1628" t="s">
        <v>313</v>
      </c>
      <c r="D9" s="176"/>
      <c r="E9" s="185" t="s">
        <v>314</v>
      </c>
      <c r="F9" s="188" t="s">
        <v>315</v>
      </c>
      <c r="G9" s="176"/>
      <c r="H9" s="176"/>
      <c r="I9" s="2948"/>
      <c r="J9" s="2948"/>
      <c r="K9" s="2948"/>
      <c r="L9" s="176"/>
      <c r="M9" s="176"/>
      <c r="N9" s="176"/>
      <c r="O9" s="176"/>
      <c r="P9" s="176"/>
      <c r="Q9" s="176"/>
    </row>
    <row r="10" spans="1:17" ht="16.899999999999999" customHeight="1">
      <c r="A10" s="1634" t="s">
        <v>293</v>
      </c>
      <c r="B10" s="176"/>
      <c r="C10" s="176"/>
      <c r="D10" s="176"/>
      <c r="E10" s="185" t="s">
        <v>316</v>
      </c>
      <c r="F10" s="188" t="s">
        <v>2321</v>
      </c>
      <c r="G10" s="176"/>
      <c r="H10" s="176"/>
      <c r="I10" s="2948"/>
      <c r="J10" s="2948"/>
      <c r="K10" s="2948"/>
      <c r="L10" s="176"/>
      <c r="M10" s="176"/>
      <c r="N10" s="176"/>
      <c r="O10" s="176"/>
      <c r="P10" s="176"/>
      <c r="Q10" s="176"/>
    </row>
    <row r="11" spans="1:17" ht="16.899999999999999" customHeight="1">
      <c r="A11" s="1634"/>
      <c r="B11" s="1630"/>
      <c r="C11" s="1643" t="s">
        <v>1860</v>
      </c>
      <c r="D11" s="1630"/>
      <c r="E11" s="190" t="s">
        <v>317</v>
      </c>
      <c r="F11" s="191" t="s">
        <v>1862</v>
      </c>
      <c r="G11" s="176"/>
      <c r="H11" s="176"/>
      <c r="I11" s="2948"/>
      <c r="J11" s="2948"/>
      <c r="K11" s="2948"/>
      <c r="L11" s="176"/>
      <c r="M11" s="176"/>
      <c r="N11" s="176"/>
      <c r="O11" s="176"/>
      <c r="P11" s="176"/>
      <c r="Q11" s="176"/>
    </row>
    <row r="12" spans="1:17" ht="16.899999999999999" customHeight="1">
      <c r="A12" s="1783">
        <v>1</v>
      </c>
      <c r="B12" s="1672" t="s">
        <v>1844</v>
      </c>
      <c r="C12" s="1672"/>
      <c r="D12" s="1672"/>
      <c r="E12" s="1396"/>
      <c r="F12" s="1784"/>
      <c r="G12" s="176"/>
      <c r="H12" s="176"/>
      <c r="I12" s="2948"/>
      <c r="J12" s="2948"/>
      <c r="K12" s="2948"/>
      <c r="L12" s="176"/>
      <c r="M12" s="176"/>
      <c r="N12" s="176"/>
      <c r="O12" s="176"/>
      <c r="P12" s="176"/>
      <c r="Q12" s="176"/>
    </row>
    <row r="13" spans="1:17" ht="16.899999999999999" customHeight="1">
      <c r="A13" s="1783">
        <f t="shared" ref="A13:A29" si="0">A12+1</f>
        <v>2</v>
      </c>
      <c r="B13" s="1672"/>
      <c r="C13" s="1672"/>
      <c r="D13" s="1672"/>
      <c r="E13" s="1394"/>
      <c r="F13" s="174"/>
      <c r="G13" s="176"/>
      <c r="H13" s="176"/>
      <c r="I13" s="2948"/>
      <c r="J13" s="2948"/>
      <c r="K13" s="2948"/>
      <c r="L13" s="176"/>
      <c r="M13" s="176"/>
      <c r="N13" s="176"/>
      <c r="O13" s="176"/>
      <c r="P13" s="176"/>
      <c r="Q13" s="176"/>
    </row>
    <row r="14" spans="1:17" ht="16.899999999999999" customHeight="1">
      <c r="A14" s="1783">
        <f t="shared" si="0"/>
        <v>3</v>
      </c>
      <c r="B14" s="1672"/>
      <c r="C14" s="1672"/>
      <c r="D14" s="1672"/>
      <c r="E14" s="193"/>
      <c r="F14" s="194"/>
      <c r="G14" s="176"/>
      <c r="H14" s="176"/>
      <c r="I14" s="2948"/>
      <c r="J14" s="2948"/>
      <c r="K14" s="2948"/>
      <c r="L14" s="176"/>
      <c r="M14" s="176"/>
      <c r="N14" s="176"/>
      <c r="O14" s="176"/>
      <c r="P14" s="176"/>
      <c r="Q14" s="176"/>
    </row>
    <row r="15" spans="1:17" ht="16.899999999999999" customHeight="1">
      <c r="A15" s="1783">
        <f t="shared" si="0"/>
        <v>4</v>
      </c>
      <c r="B15" s="1672"/>
      <c r="C15" s="1672"/>
      <c r="D15" s="1672"/>
      <c r="E15" s="193"/>
      <c r="F15" s="194"/>
      <c r="G15" s="176"/>
      <c r="H15" s="176"/>
      <c r="I15" s="2948"/>
      <c r="J15" s="2948"/>
      <c r="K15" s="2948"/>
      <c r="L15" s="176"/>
      <c r="M15" s="176"/>
      <c r="N15" s="176"/>
      <c r="O15" s="176"/>
      <c r="P15" s="176"/>
      <c r="Q15" s="176"/>
    </row>
    <row r="16" spans="1:17" ht="16.899999999999999" customHeight="1">
      <c r="A16" s="1783">
        <f t="shared" si="0"/>
        <v>5</v>
      </c>
      <c r="B16" s="1672"/>
      <c r="C16" s="1672"/>
      <c r="D16" s="1672"/>
      <c r="E16" s="193"/>
      <c r="F16" s="194"/>
      <c r="G16" s="176"/>
      <c r="H16" s="176"/>
      <c r="I16" s="2948"/>
      <c r="J16" s="2948"/>
      <c r="K16" s="2948"/>
      <c r="L16" s="176"/>
      <c r="M16" s="176"/>
      <c r="N16" s="176"/>
      <c r="O16" s="176"/>
      <c r="P16" s="176"/>
      <c r="Q16" s="176"/>
    </row>
    <row r="17" spans="1:17" ht="16.899999999999999" customHeight="1">
      <c r="A17" s="1783">
        <f t="shared" si="0"/>
        <v>6</v>
      </c>
      <c r="B17" s="1672"/>
      <c r="C17" s="1672"/>
      <c r="D17" s="1672"/>
      <c r="E17" s="193"/>
      <c r="F17" s="194"/>
      <c r="G17" s="176"/>
      <c r="H17" s="176"/>
      <c r="I17" s="2948"/>
      <c r="J17" s="2948"/>
      <c r="K17" s="2948"/>
      <c r="L17" s="176"/>
      <c r="M17" s="176"/>
      <c r="N17" s="176"/>
      <c r="O17" s="176"/>
      <c r="P17" s="176"/>
      <c r="Q17" s="176"/>
    </row>
    <row r="18" spans="1:17" ht="16.899999999999999" customHeight="1">
      <c r="A18" s="1783">
        <f t="shared" si="0"/>
        <v>7</v>
      </c>
      <c r="B18" s="1672" t="s">
        <v>2165</v>
      </c>
      <c r="C18" s="1672"/>
      <c r="D18" s="1672"/>
      <c r="E18" s="193"/>
      <c r="F18" s="194"/>
      <c r="G18" s="176"/>
      <c r="H18" s="176"/>
      <c r="I18" s="2948"/>
      <c r="J18" s="2948"/>
      <c r="K18" s="2948"/>
      <c r="L18" s="176"/>
      <c r="M18" s="176"/>
      <c r="N18" s="176"/>
      <c r="O18" s="176"/>
      <c r="P18" s="176"/>
      <c r="Q18" s="176"/>
    </row>
    <row r="19" spans="1:17" ht="16.899999999999999" customHeight="1">
      <c r="A19" s="1783">
        <f t="shared" si="0"/>
        <v>8</v>
      </c>
      <c r="B19" s="1672" t="s">
        <v>318</v>
      </c>
      <c r="C19" s="1672"/>
      <c r="D19" s="1672"/>
      <c r="E19" s="1394">
        <f>SUM(E13:E18)</f>
        <v>0</v>
      </c>
      <c r="F19" s="174">
        <f>SUM(F13:F18)</f>
        <v>0</v>
      </c>
      <c r="G19" s="176"/>
      <c r="H19" s="176"/>
      <c r="I19" s="2948"/>
      <c r="J19" s="2948"/>
      <c r="K19" s="2948"/>
      <c r="L19" s="176"/>
      <c r="M19" s="176"/>
      <c r="N19" s="176"/>
      <c r="O19" s="176"/>
      <c r="P19" s="176"/>
      <c r="Q19" s="176"/>
    </row>
    <row r="20" spans="1:17" ht="16.899999999999999" customHeight="1">
      <c r="A20" s="1783">
        <f t="shared" si="0"/>
        <v>9</v>
      </c>
      <c r="B20" s="1672" t="s">
        <v>1845</v>
      </c>
      <c r="C20" s="1672"/>
      <c r="D20" s="1672"/>
      <c r="E20" s="1396"/>
      <c r="F20" s="1398"/>
      <c r="G20" s="176"/>
      <c r="H20" s="176"/>
      <c r="I20" s="2948"/>
      <c r="J20" s="2948"/>
      <c r="K20" s="2948"/>
      <c r="L20" s="176"/>
      <c r="M20" s="176"/>
      <c r="N20" s="176"/>
      <c r="O20" s="176"/>
      <c r="P20" s="176"/>
      <c r="Q20" s="176"/>
    </row>
    <row r="21" spans="1:17" ht="16.899999999999999" customHeight="1">
      <c r="A21" s="1783">
        <f t="shared" si="0"/>
        <v>10</v>
      </c>
      <c r="B21" s="1672"/>
      <c r="C21" s="1672" t="s">
        <v>3164</v>
      </c>
      <c r="D21" s="1672"/>
      <c r="E21" s="1394">
        <f>E86</f>
        <v>271742120.21832401</v>
      </c>
      <c r="F21" s="174">
        <v>335704350.80146521</v>
      </c>
      <c r="G21" s="176"/>
      <c r="H21" s="176"/>
      <c r="I21" s="2948"/>
      <c r="J21" s="2948"/>
      <c r="K21" s="2948"/>
      <c r="L21" s="176"/>
      <c r="M21" s="176"/>
      <c r="N21" s="176"/>
      <c r="O21" s="176"/>
      <c r="P21" s="176"/>
      <c r="Q21" s="176"/>
    </row>
    <row r="22" spans="1:17" ht="16.899999999999999" customHeight="1">
      <c r="A22" s="1783">
        <f t="shared" si="0"/>
        <v>11</v>
      </c>
      <c r="B22" s="1672"/>
      <c r="C22" s="1672"/>
      <c r="D22" s="1672"/>
      <c r="E22" s="193"/>
      <c r="F22" s="194"/>
      <c r="G22" s="176"/>
      <c r="H22" s="176"/>
      <c r="I22" s="2948"/>
      <c r="J22" s="2948"/>
      <c r="K22" s="2948"/>
      <c r="L22" s="176"/>
      <c r="M22" s="176"/>
      <c r="N22" s="176"/>
      <c r="O22" s="176"/>
      <c r="P22" s="176"/>
      <c r="Q22" s="176"/>
    </row>
    <row r="23" spans="1:17" ht="16.899999999999999" customHeight="1">
      <c r="A23" s="1783">
        <f t="shared" si="0"/>
        <v>12</v>
      </c>
      <c r="B23" s="1672"/>
      <c r="C23" s="1672"/>
      <c r="D23" s="1672"/>
      <c r="E23" s="193"/>
      <c r="F23" s="194"/>
      <c r="G23" s="176"/>
      <c r="H23" s="176"/>
      <c r="I23" s="2948"/>
      <c r="J23" s="2948"/>
      <c r="K23" s="2948"/>
      <c r="L23" s="176"/>
      <c r="M23" s="176"/>
      <c r="N23" s="176"/>
      <c r="O23" s="176"/>
      <c r="P23" s="176"/>
      <c r="Q23" s="176"/>
    </row>
    <row r="24" spans="1:17" ht="16.899999999999999" customHeight="1">
      <c r="A24" s="1783">
        <f t="shared" si="0"/>
        <v>13</v>
      </c>
      <c r="B24" s="1672"/>
      <c r="C24" s="1672"/>
      <c r="D24" s="1672"/>
      <c r="E24" s="193"/>
      <c r="F24" s="194"/>
      <c r="G24" s="176"/>
      <c r="H24" s="176"/>
      <c r="I24" s="2948"/>
      <c r="J24" s="2948"/>
      <c r="K24" s="2948"/>
      <c r="L24" s="176"/>
      <c r="M24" s="176"/>
      <c r="N24" s="176"/>
      <c r="O24" s="176"/>
      <c r="P24" s="176"/>
      <c r="Q24" s="176"/>
    </row>
    <row r="25" spans="1:17" ht="16.899999999999999" customHeight="1">
      <c r="A25" s="1783">
        <f t="shared" si="0"/>
        <v>14</v>
      </c>
      <c r="B25" s="1672"/>
      <c r="C25" s="1672"/>
      <c r="D25" s="1672"/>
      <c r="E25" s="193"/>
      <c r="F25" s="194"/>
      <c r="G25" s="176"/>
      <c r="H25" s="176"/>
      <c r="I25" s="2948"/>
      <c r="J25" s="2948"/>
      <c r="K25" s="2948"/>
      <c r="L25" s="176"/>
      <c r="M25" s="176"/>
      <c r="N25" s="176"/>
      <c r="O25" s="176"/>
      <c r="P25" s="176"/>
      <c r="Q25" s="176"/>
    </row>
    <row r="26" spans="1:17" ht="16.899999999999999" customHeight="1">
      <c r="A26" s="1783">
        <f t="shared" si="0"/>
        <v>15</v>
      </c>
      <c r="B26" s="1672" t="s">
        <v>2165</v>
      </c>
      <c r="C26" s="1672"/>
      <c r="D26" s="1672"/>
      <c r="E26" s="193"/>
      <c r="F26" s="194"/>
      <c r="G26" s="176"/>
      <c r="H26" s="176"/>
      <c r="I26" s="2948"/>
      <c r="J26" s="2948"/>
      <c r="K26" s="2948"/>
      <c r="L26" s="176"/>
      <c r="M26" s="176"/>
      <c r="N26" s="176"/>
      <c r="O26" s="176"/>
      <c r="P26" s="176"/>
      <c r="Q26" s="176"/>
    </row>
    <row r="27" spans="1:17" ht="16.899999999999999" customHeight="1">
      <c r="A27" s="1783">
        <f t="shared" si="0"/>
        <v>16</v>
      </c>
      <c r="B27" s="1672" t="s">
        <v>319</v>
      </c>
      <c r="C27" s="176"/>
      <c r="D27" s="176"/>
      <c r="E27" s="1394">
        <f>SUM(E21:E26)</f>
        <v>271742120.21832401</v>
      </c>
      <c r="F27" s="174">
        <f>SUM(F21:F26)</f>
        <v>335704350.80146521</v>
      </c>
      <c r="G27" s="176"/>
      <c r="H27" s="176"/>
      <c r="I27" s="2948"/>
      <c r="J27" s="2948"/>
      <c r="K27" s="2948"/>
      <c r="L27" s="176"/>
      <c r="M27" s="176"/>
      <c r="N27" s="176"/>
      <c r="O27" s="176"/>
      <c r="P27" s="176"/>
      <c r="Q27" s="176"/>
    </row>
    <row r="28" spans="1:17" ht="16.899999999999999" customHeight="1">
      <c r="A28" s="1783">
        <f t="shared" si="0"/>
        <v>17</v>
      </c>
      <c r="B28" s="1672" t="s">
        <v>1843</v>
      </c>
      <c r="C28" s="1672"/>
      <c r="D28" s="1672"/>
      <c r="E28" s="193"/>
      <c r="F28" s="194"/>
      <c r="G28" s="176"/>
      <c r="H28" s="176"/>
      <c r="I28" s="2948"/>
      <c r="J28" s="2948"/>
      <c r="K28" s="2948"/>
      <c r="L28" s="2948"/>
      <c r="M28" s="2948"/>
      <c r="N28" s="176"/>
      <c r="O28" s="176"/>
      <c r="P28" s="176"/>
      <c r="Q28" s="176"/>
    </row>
    <row r="29" spans="1:17" ht="16.899999999999999" customHeight="1">
      <c r="A29" s="1783">
        <f t="shared" si="0"/>
        <v>18</v>
      </c>
      <c r="B29" s="1672" t="s">
        <v>320</v>
      </c>
      <c r="C29" s="1672"/>
      <c r="D29" s="1672"/>
      <c r="E29" s="1394">
        <f>E19+E27+E28</f>
        <v>271742120.21832401</v>
      </c>
      <c r="F29" s="174">
        <f>F19+F27+F28</f>
        <v>335704350.80146521</v>
      </c>
      <c r="G29" s="1484"/>
      <c r="H29" s="1785"/>
      <c r="I29" s="2948"/>
      <c r="J29" s="2948"/>
      <c r="K29" s="2948"/>
      <c r="L29" s="2948"/>
      <c r="M29" s="2948"/>
      <c r="N29" s="176"/>
      <c r="O29" s="176"/>
      <c r="P29" s="176"/>
      <c r="Q29" s="176"/>
    </row>
    <row r="30" spans="1:17" ht="16.899999999999999" customHeight="1">
      <c r="A30" s="1786" t="s">
        <v>321</v>
      </c>
      <c r="B30" s="1787"/>
      <c r="C30" s="1787"/>
      <c r="D30" s="1787"/>
      <c r="E30" s="1787"/>
      <c r="F30" s="1788"/>
      <c r="G30" s="176"/>
      <c r="H30" s="176"/>
      <c r="I30" s="2948"/>
      <c r="J30" s="2948"/>
      <c r="K30" s="2948"/>
      <c r="L30" s="2948"/>
      <c r="M30" s="2948"/>
      <c r="N30" s="176"/>
      <c r="O30" s="176"/>
      <c r="P30" s="176"/>
      <c r="Q30" s="176"/>
    </row>
    <row r="31" spans="1:17" ht="16.899999999999999" customHeight="1">
      <c r="A31" s="178"/>
      <c r="B31" s="176"/>
      <c r="C31" s="176"/>
      <c r="D31" s="176"/>
      <c r="E31" s="176"/>
      <c r="F31" s="456"/>
      <c r="G31" s="176"/>
      <c r="H31" s="176"/>
      <c r="I31" s="2948"/>
      <c r="J31" s="2948"/>
      <c r="K31" s="2948"/>
      <c r="L31" s="2948"/>
      <c r="M31" s="2948"/>
      <c r="N31" s="176"/>
      <c r="O31" s="176"/>
      <c r="P31" s="176"/>
      <c r="Q31" s="176"/>
    </row>
    <row r="32" spans="1:17">
      <c r="A32" s="178"/>
      <c r="B32" s="176"/>
      <c r="C32" s="176"/>
      <c r="D32" s="176"/>
      <c r="E32" s="176"/>
      <c r="F32" s="456"/>
      <c r="G32" s="176"/>
      <c r="H32" s="176"/>
      <c r="I32" s="2948"/>
      <c r="J32" s="2948"/>
      <c r="K32" s="2948"/>
      <c r="L32" s="2948"/>
      <c r="M32" s="2948"/>
      <c r="N32" s="176"/>
      <c r="O32" s="176"/>
      <c r="P32" s="176"/>
      <c r="Q32" s="176"/>
    </row>
    <row r="33" spans="1:17">
      <c r="A33" s="178"/>
      <c r="B33" s="176"/>
      <c r="C33" s="176"/>
      <c r="D33" s="176"/>
      <c r="E33" s="176"/>
      <c r="F33" s="456"/>
      <c r="G33" s="176"/>
      <c r="H33" s="176"/>
      <c r="I33" s="2948"/>
      <c r="J33" s="2948"/>
      <c r="K33" s="2948"/>
      <c r="L33" s="2948"/>
      <c r="M33" s="2948"/>
      <c r="N33" s="176"/>
      <c r="O33" s="176"/>
      <c r="P33" s="176"/>
      <c r="Q33" s="176"/>
    </row>
    <row r="34" spans="1:17">
      <c r="A34" s="178"/>
      <c r="B34" s="176"/>
      <c r="C34" s="176"/>
      <c r="D34" s="176"/>
      <c r="E34" s="176"/>
      <c r="F34" s="456"/>
      <c r="G34" s="176"/>
      <c r="H34" s="176"/>
      <c r="I34" s="2948"/>
      <c r="J34" s="2948"/>
      <c r="K34" s="2948"/>
      <c r="L34" s="2948"/>
      <c r="M34" s="2948"/>
      <c r="N34" s="176"/>
      <c r="O34" s="176"/>
      <c r="P34" s="176"/>
      <c r="Q34" s="176"/>
    </row>
    <row r="35" spans="1:17">
      <c r="A35" s="178"/>
      <c r="B35" s="176"/>
      <c r="C35" s="176"/>
      <c r="D35" s="176"/>
      <c r="E35" s="176"/>
      <c r="F35" s="456"/>
      <c r="G35" s="176"/>
      <c r="H35" s="176"/>
      <c r="I35" s="2948"/>
      <c r="J35" s="2948"/>
      <c r="K35" s="2948"/>
      <c r="L35" s="176"/>
      <c r="M35" s="176"/>
      <c r="N35" s="176"/>
      <c r="O35" s="176"/>
      <c r="P35" s="176"/>
      <c r="Q35" s="176"/>
    </row>
    <row r="36" spans="1:17">
      <c r="A36" s="178"/>
      <c r="B36" s="176"/>
      <c r="C36" s="176"/>
      <c r="D36" s="176"/>
      <c r="E36" s="176"/>
      <c r="F36" s="456"/>
      <c r="G36" s="176"/>
      <c r="H36" s="176"/>
      <c r="I36" s="2948"/>
      <c r="J36" s="2948"/>
      <c r="K36" s="2948"/>
      <c r="L36" s="176"/>
      <c r="M36" s="176"/>
      <c r="N36" s="176"/>
      <c r="O36" s="176"/>
      <c r="P36" s="176"/>
      <c r="Q36" s="176"/>
    </row>
    <row r="37" spans="1:17">
      <c r="A37" s="178"/>
      <c r="B37" s="176"/>
      <c r="C37" s="176"/>
      <c r="D37" s="176"/>
      <c r="E37" s="176"/>
      <c r="F37" s="456"/>
      <c r="G37" s="176"/>
      <c r="H37" s="176"/>
      <c r="I37" s="2948"/>
      <c r="J37" s="2948"/>
      <c r="K37" s="2948"/>
      <c r="L37" s="176"/>
      <c r="M37" s="176"/>
      <c r="N37" s="176"/>
      <c r="O37" s="176"/>
      <c r="P37" s="176"/>
      <c r="Q37" s="176"/>
    </row>
    <row r="38" spans="1:17">
      <c r="A38" s="178"/>
      <c r="B38" s="176"/>
      <c r="C38" s="176"/>
      <c r="D38" s="176"/>
      <c r="E38" s="176"/>
      <c r="F38" s="456"/>
      <c r="G38" s="176"/>
      <c r="H38" s="176"/>
      <c r="I38" s="2948"/>
      <c r="J38" s="2948"/>
      <c r="K38" s="2948"/>
      <c r="L38" s="176"/>
      <c r="M38" s="176"/>
      <c r="N38" s="176"/>
      <c r="O38" s="176"/>
      <c r="P38" s="176"/>
      <c r="Q38" s="176"/>
    </row>
    <row r="39" spans="1:17">
      <c r="A39" s="178"/>
      <c r="B39" s="176"/>
      <c r="C39" s="176"/>
      <c r="D39" s="176"/>
      <c r="E39" s="176"/>
      <c r="F39" s="456"/>
      <c r="G39" s="176"/>
      <c r="H39" s="176"/>
      <c r="I39" s="2948"/>
      <c r="J39" s="2948"/>
      <c r="K39" s="2948"/>
      <c r="L39" s="176"/>
      <c r="M39" s="176"/>
      <c r="N39" s="176"/>
      <c r="O39" s="176"/>
      <c r="P39" s="176"/>
      <c r="Q39" s="176"/>
    </row>
    <row r="40" spans="1:17">
      <c r="A40" s="178"/>
      <c r="B40" s="176"/>
      <c r="C40" s="176"/>
      <c r="D40" s="176"/>
      <c r="E40" s="176"/>
      <c r="F40" s="456"/>
      <c r="G40" s="176"/>
      <c r="H40" s="176"/>
      <c r="I40" s="2948"/>
      <c r="J40" s="2948"/>
      <c r="K40" s="2948"/>
      <c r="L40" s="176"/>
      <c r="M40" s="176"/>
      <c r="N40" s="176"/>
      <c r="O40" s="176"/>
      <c r="P40" s="176"/>
      <c r="Q40" s="176"/>
    </row>
    <row r="41" spans="1:17">
      <c r="A41" s="178"/>
      <c r="B41" s="176"/>
      <c r="C41" s="176"/>
      <c r="D41" s="176"/>
      <c r="E41" s="176"/>
      <c r="F41" s="456"/>
      <c r="G41" s="176"/>
      <c r="H41" s="176"/>
      <c r="I41" s="2948"/>
      <c r="J41" s="2948"/>
      <c r="K41" s="2948"/>
      <c r="L41" s="176"/>
      <c r="M41" s="176"/>
      <c r="N41" s="176"/>
      <c r="O41" s="176"/>
      <c r="P41" s="176"/>
      <c r="Q41" s="176"/>
    </row>
    <row r="42" spans="1:17">
      <c r="A42" s="178"/>
      <c r="B42" s="176"/>
      <c r="C42" s="176"/>
      <c r="D42" s="176"/>
      <c r="E42" s="176"/>
      <c r="F42" s="456"/>
      <c r="G42" s="176"/>
      <c r="H42" s="176"/>
      <c r="I42" s="2948"/>
      <c r="J42" s="2948"/>
      <c r="K42" s="2948"/>
      <c r="L42" s="176"/>
      <c r="M42" s="176"/>
      <c r="N42" s="176"/>
      <c r="O42" s="176"/>
      <c r="P42" s="176"/>
      <c r="Q42" s="176"/>
    </row>
    <row r="43" spans="1:17">
      <c r="A43" s="178"/>
      <c r="B43" s="176"/>
      <c r="C43" s="176"/>
      <c r="D43" s="176"/>
      <c r="E43" s="176"/>
      <c r="F43" s="456"/>
      <c r="G43" s="176"/>
      <c r="H43" s="176"/>
      <c r="I43" s="2948"/>
      <c r="J43" s="2948"/>
      <c r="K43" s="2948"/>
      <c r="L43" s="176"/>
      <c r="M43" s="176"/>
      <c r="N43" s="176"/>
      <c r="O43" s="176"/>
      <c r="P43" s="176"/>
      <c r="Q43" s="176"/>
    </row>
    <row r="44" spans="1:17">
      <c r="A44" s="178"/>
      <c r="B44" s="176"/>
      <c r="C44" s="176"/>
      <c r="D44" s="176"/>
      <c r="E44" s="176"/>
      <c r="F44" s="456"/>
      <c r="G44" s="176"/>
      <c r="H44" s="176"/>
      <c r="I44" s="2948"/>
      <c r="J44" s="2948"/>
      <c r="K44" s="2948"/>
      <c r="L44" s="176"/>
      <c r="M44" s="176"/>
      <c r="N44" s="176"/>
      <c r="O44" s="176"/>
      <c r="P44" s="176"/>
      <c r="Q44" s="176"/>
    </row>
    <row r="45" spans="1:17">
      <c r="A45" s="178"/>
      <c r="B45" s="176"/>
      <c r="C45" s="176"/>
      <c r="D45" s="176"/>
      <c r="E45" s="176"/>
      <c r="F45" s="456"/>
      <c r="G45" s="176"/>
      <c r="H45" s="176"/>
      <c r="I45" s="2948"/>
      <c r="J45" s="2948"/>
      <c r="K45" s="2948"/>
      <c r="L45" s="176"/>
      <c r="M45" s="176"/>
      <c r="N45" s="176"/>
      <c r="O45" s="176"/>
      <c r="P45" s="176"/>
      <c r="Q45" s="176"/>
    </row>
    <row r="46" spans="1:17">
      <c r="A46" s="178"/>
      <c r="B46" s="176"/>
      <c r="C46" s="176"/>
      <c r="D46" s="176"/>
      <c r="E46" s="176"/>
      <c r="F46" s="456"/>
      <c r="G46" s="176"/>
      <c r="H46" s="176"/>
      <c r="I46" s="2948"/>
      <c r="J46" s="2948"/>
      <c r="K46" s="2948"/>
      <c r="L46" s="176"/>
      <c r="M46" s="176"/>
      <c r="N46" s="176"/>
      <c r="O46" s="176"/>
      <c r="P46" s="176"/>
      <c r="Q46" s="176"/>
    </row>
    <row r="47" spans="1:17">
      <c r="A47" s="178"/>
      <c r="B47" s="176"/>
      <c r="C47" s="176"/>
      <c r="D47" s="176"/>
      <c r="E47" s="176"/>
      <c r="F47" s="456"/>
      <c r="G47" s="176"/>
      <c r="H47" s="176"/>
      <c r="I47" s="2948"/>
      <c r="J47" s="2948"/>
      <c r="K47" s="2948"/>
      <c r="L47" s="176"/>
      <c r="M47" s="176"/>
      <c r="N47" s="176"/>
      <c r="O47" s="176"/>
      <c r="P47" s="176"/>
      <c r="Q47" s="176"/>
    </row>
    <row r="48" spans="1:17">
      <c r="A48" s="178"/>
      <c r="B48" s="176"/>
      <c r="C48" s="176"/>
      <c r="D48" s="176"/>
      <c r="E48" s="176"/>
      <c r="F48" s="456"/>
      <c r="G48" s="176"/>
      <c r="H48" s="176"/>
      <c r="I48" s="2948"/>
      <c r="J48" s="2948"/>
      <c r="K48" s="2948"/>
      <c r="L48" s="176"/>
      <c r="M48" s="176"/>
      <c r="N48" s="176"/>
      <c r="O48" s="176"/>
      <c r="P48" s="176"/>
      <c r="Q48" s="176"/>
    </row>
    <row r="49" spans="1:17">
      <c r="A49" s="178"/>
      <c r="B49" s="176"/>
      <c r="C49" s="176"/>
      <c r="D49" s="176"/>
      <c r="E49" s="176"/>
      <c r="F49" s="456"/>
      <c r="G49" s="176"/>
      <c r="H49" s="176"/>
      <c r="I49" s="2948"/>
      <c r="J49" s="2948"/>
      <c r="K49" s="2948"/>
      <c r="L49" s="176"/>
      <c r="M49" s="176"/>
      <c r="N49" s="176"/>
      <c r="O49" s="176"/>
      <c r="P49" s="176"/>
      <c r="Q49" s="176"/>
    </row>
    <row r="50" spans="1:17">
      <c r="A50" s="178"/>
      <c r="B50" s="176"/>
      <c r="C50" s="176"/>
      <c r="D50" s="176"/>
      <c r="E50" s="176"/>
      <c r="F50" s="456"/>
      <c r="G50" s="176"/>
      <c r="H50" s="176"/>
      <c r="I50" s="2948"/>
      <c r="J50" s="2948"/>
      <c r="K50" s="2948"/>
      <c r="L50" s="176"/>
      <c r="M50" s="176"/>
      <c r="N50" s="176"/>
      <c r="O50" s="176"/>
      <c r="P50" s="176"/>
      <c r="Q50" s="176"/>
    </row>
    <row r="51" spans="1:17">
      <c r="A51" s="178"/>
      <c r="B51" s="176"/>
      <c r="C51" s="176"/>
      <c r="D51" s="176"/>
      <c r="E51" s="176"/>
      <c r="F51" s="456"/>
      <c r="G51" s="176"/>
      <c r="H51" s="176"/>
      <c r="I51" s="2948"/>
      <c r="J51" s="2948"/>
      <c r="K51" s="2948"/>
      <c r="L51" s="176"/>
      <c r="M51" s="176"/>
      <c r="N51" s="176"/>
      <c r="O51" s="176"/>
      <c r="P51" s="176"/>
      <c r="Q51" s="176"/>
    </row>
    <row r="52" spans="1:17">
      <c r="A52" s="178"/>
      <c r="B52" s="176"/>
      <c r="C52" s="176"/>
      <c r="D52" s="176"/>
      <c r="E52" s="176"/>
      <c r="F52" s="456"/>
      <c r="G52" s="176"/>
      <c r="H52" s="176"/>
      <c r="I52" s="2948"/>
      <c r="J52" s="2948"/>
      <c r="K52" s="2948"/>
      <c r="L52" s="176"/>
      <c r="M52" s="176"/>
      <c r="N52" s="176"/>
      <c r="O52" s="176"/>
      <c r="P52" s="176"/>
      <c r="Q52" s="176"/>
    </row>
    <row r="53" spans="1:17">
      <c r="A53" s="178"/>
      <c r="B53" s="176"/>
      <c r="C53" s="176"/>
      <c r="D53" s="176"/>
      <c r="E53" s="176"/>
      <c r="F53" s="456"/>
      <c r="G53" s="176"/>
      <c r="H53" s="176"/>
      <c r="I53" s="2948"/>
      <c r="J53" s="2948"/>
      <c r="K53" s="2948"/>
      <c r="L53" s="176"/>
      <c r="M53" s="176"/>
      <c r="N53" s="176"/>
      <c r="O53" s="176"/>
      <c r="P53" s="176"/>
      <c r="Q53" s="176"/>
    </row>
    <row r="54" spans="1:17">
      <c r="A54" s="178"/>
      <c r="B54" s="176"/>
      <c r="C54" s="176"/>
      <c r="D54" s="176"/>
      <c r="E54" s="176"/>
      <c r="F54" s="456"/>
      <c r="G54" s="176"/>
      <c r="H54" s="176"/>
      <c r="I54" s="2948"/>
      <c r="J54" s="2948"/>
      <c r="K54" s="2948"/>
      <c r="L54" s="176"/>
      <c r="M54" s="176"/>
      <c r="N54" s="176"/>
      <c r="O54" s="176"/>
      <c r="P54" s="176"/>
      <c r="Q54" s="176"/>
    </row>
    <row r="55" spans="1:17">
      <c r="A55" s="178"/>
      <c r="B55" s="176"/>
      <c r="C55" s="176"/>
      <c r="D55" s="176"/>
      <c r="E55" s="176"/>
      <c r="F55" s="456"/>
      <c r="G55" s="176"/>
      <c r="H55" s="176"/>
      <c r="I55" s="2948"/>
      <c r="J55" s="2948"/>
      <c r="K55" s="2948"/>
      <c r="L55" s="176"/>
      <c r="M55" s="176"/>
      <c r="N55" s="176"/>
      <c r="O55" s="176"/>
      <c r="P55" s="176"/>
      <c r="Q55" s="176"/>
    </row>
    <row r="56" spans="1:17">
      <c r="A56" s="178"/>
      <c r="B56" s="176"/>
      <c r="C56" s="176"/>
      <c r="D56" s="176"/>
      <c r="E56" s="176"/>
      <c r="F56" s="456"/>
      <c r="G56" s="176"/>
      <c r="H56" s="176"/>
      <c r="I56" s="2948"/>
      <c r="J56" s="2948"/>
      <c r="K56" s="2948"/>
      <c r="L56" s="176"/>
      <c r="M56" s="176"/>
      <c r="N56" s="176"/>
      <c r="O56" s="176"/>
      <c r="P56" s="176"/>
      <c r="Q56" s="176"/>
    </row>
    <row r="57" spans="1:17">
      <c r="A57" s="178"/>
      <c r="B57" s="176"/>
      <c r="C57" s="176"/>
      <c r="D57" s="176"/>
      <c r="E57" s="176"/>
      <c r="F57" s="456"/>
      <c r="G57" s="176"/>
      <c r="H57" s="176"/>
      <c r="I57" s="2948"/>
      <c r="J57" s="2948"/>
      <c r="K57" s="2948"/>
      <c r="L57" s="176"/>
      <c r="M57" s="176"/>
      <c r="N57" s="176"/>
      <c r="O57" s="176"/>
      <c r="P57" s="176"/>
      <c r="Q57" s="176"/>
    </row>
    <row r="58" spans="1:17">
      <c r="A58" s="178"/>
      <c r="B58" s="176"/>
      <c r="C58" s="176"/>
      <c r="D58" s="176"/>
      <c r="E58" s="176"/>
      <c r="F58" s="456"/>
      <c r="G58" s="176"/>
      <c r="H58" s="176"/>
      <c r="I58" s="2948"/>
      <c r="J58" s="2948"/>
      <c r="K58" s="2948"/>
      <c r="L58" s="176"/>
      <c r="M58" s="176"/>
      <c r="N58" s="176"/>
      <c r="O58" s="176"/>
      <c r="P58" s="176"/>
      <c r="Q58" s="176"/>
    </row>
    <row r="59" spans="1:17">
      <c r="A59" s="178"/>
      <c r="B59" s="176"/>
      <c r="C59" s="176"/>
      <c r="D59" s="176"/>
      <c r="E59" s="176"/>
      <c r="F59" s="456"/>
      <c r="G59" s="176"/>
      <c r="H59" s="176"/>
      <c r="I59" s="2948"/>
      <c r="J59" s="2948"/>
      <c r="K59" s="2948"/>
      <c r="L59" s="176"/>
      <c r="M59" s="176"/>
      <c r="N59" s="176"/>
      <c r="O59" s="176"/>
      <c r="P59" s="176"/>
      <c r="Q59" s="176"/>
    </row>
    <row r="60" spans="1:17">
      <c r="A60" s="178"/>
      <c r="B60" s="176"/>
      <c r="C60" s="176"/>
      <c r="D60" s="176"/>
      <c r="E60" s="176"/>
      <c r="F60" s="456"/>
      <c r="G60" s="176"/>
      <c r="H60" s="176"/>
      <c r="I60" s="2948"/>
      <c r="J60" s="2948"/>
      <c r="K60" s="2948"/>
      <c r="L60" s="176"/>
      <c r="M60" s="176"/>
      <c r="N60" s="176"/>
      <c r="O60" s="176"/>
      <c r="P60" s="176"/>
      <c r="Q60" s="176"/>
    </row>
    <row r="61" spans="1:17" ht="15.75" thickBot="1">
      <c r="A61" s="1789"/>
      <c r="B61" s="1662"/>
      <c r="C61" s="1662"/>
      <c r="D61" s="1662"/>
      <c r="E61" s="1662"/>
      <c r="F61" s="1790"/>
      <c r="G61" s="176"/>
      <c r="H61" s="176"/>
      <c r="I61" s="2948"/>
      <c r="J61" s="2948"/>
      <c r="K61" s="2948"/>
      <c r="L61" s="176"/>
      <c r="M61" s="176"/>
      <c r="N61" s="176"/>
      <c r="O61" s="176"/>
      <c r="P61" s="176"/>
      <c r="Q61" s="176"/>
    </row>
    <row r="62" spans="1:17">
      <c r="A62" s="176"/>
      <c r="B62" s="176"/>
      <c r="C62" s="176"/>
      <c r="D62" s="176"/>
      <c r="E62" s="176"/>
      <c r="F62" s="176"/>
      <c r="G62" s="176"/>
      <c r="H62" s="176"/>
      <c r="I62" s="2948"/>
      <c r="J62" s="2948"/>
      <c r="K62" s="2948"/>
      <c r="L62" s="176"/>
      <c r="M62" s="176"/>
      <c r="N62" s="176"/>
      <c r="O62" s="176"/>
      <c r="P62" s="176"/>
      <c r="Q62" s="176"/>
    </row>
    <row r="63" spans="1:17">
      <c r="A63" s="176" t="s">
        <v>322</v>
      </c>
      <c r="B63" s="176"/>
      <c r="C63" s="176"/>
      <c r="D63" s="176"/>
      <c r="E63" s="176"/>
      <c r="F63" s="176"/>
      <c r="G63" s="176"/>
      <c r="H63" s="176"/>
      <c r="I63" s="2948"/>
      <c r="J63" s="2948"/>
      <c r="K63" s="2948"/>
      <c r="L63" s="176"/>
      <c r="M63" s="176"/>
      <c r="N63" s="176"/>
      <c r="O63" s="176"/>
      <c r="P63" s="176"/>
      <c r="Q63" s="176"/>
    </row>
    <row r="64" spans="1:17">
      <c r="A64" s="202" t="s">
        <v>1947</v>
      </c>
      <c r="B64" s="202"/>
      <c r="C64" s="202"/>
      <c r="D64" s="202"/>
      <c r="E64" s="202"/>
      <c r="F64" s="202"/>
      <c r="G64" s="176"/>
      <c r="H64" s="176"/>
      <c r="I64" s="2948"/>
      <c r="J64" s="2948"/>
      <c r="K64" s="2948"/>
      <c r="L64" s="176"/>
      <c r="M64" s="176"/>
      <c r="N64" s="176"/>
      <c r="O64" s="176"/>
      <c r="P64" s="176"/>
      <c r="Q64" s="176"/>
    </row>
    <row r="65" spans="1:17" ht="15.75">
      <c r="A65" s="1665" t="s">
        <v>2328</v>
      </c>
      <c r="B65" s="202"/>
      <c r="C65" s="202"/>
      <c r="D65" s="202"/>
      <c r="E65" s="202"/>
      <c r="F65" s="202"/>
      <c r="G65" s="176"/>
      <c r="H65" s="176"/>
      <c r="I65" s="2948"/>
      <c r="J65" s="2948"/>
      <c r="K65" s="2948"/>
      <c r="L65" s="176"/>
      <c r="M65" s="176"/>
      <c r="N65" s="176"/>
      <c r="O65" s="176"/>
      <c r="P65" s="176"/>
      <c r="Q65" s="176"/>
    </row>
    <row r="66" spans="1:17">
      <c r="A66" s="176"/>
      <c r="B66" s="176"/>
      <c r="C66" s="176"/>
      <c r="D66" s="176"/>
      <c r="E66" s="176"/>
      <c r="F66" s="176"/>
      <c r="G66" s="176"/>
      <c r="H66" s="176"/>
      <c r="I66" s="2948"/>
      <c r="J66" s="2948"/>
      <c r="K66" s="2948"/>
      <c r="L66" s="176"/>
      <c r="M66" s="176"/>
      <c r="N66" s="176"/>
      <c r="O66" s="176"/>
      <c r="P66" s="176"/>
      <c r="Q66" s="176"/>
    </row>
    <row r="67" spans="1:17" ht="15.75" thickBot="1">
      <c r="A67" s="176" t="s">
        <v>3363</v>
      </c>
      <c r="B67" s="176"/>
      <c r="C67" s="176"/>
      <c r="D67" s="176"/>
      <c r="E67" s="1678" t="str">
        <f>+E3</f>
        <v>March 31, 2015</v>
      </c>
      <c r="F67" s="1628" t="str">
        <f>+F3</f>
        <v>December 31, 2014</v>
      </c>
      <c r="G67" s="176"/>
      <c r="H67" s="176"/>
      <c r="I67" s="2948"/>
      <c r="J67" s="2948"/>
      <c r="K67" s="2948"/>
      <c r="L67" s="176"/>
      <c r="M67" s="176"/>
      <c r="N67" s="176"/>
      <c r="O67" s="176"/>
      <c r="P67" s="176"/>
      <c r="Q67" s="176"/>
    </row>
    <row r="68" spans="1:17">
      <c r="A68" s="460"/>
      <c r="B68" s="461"/>
      <c r="C68" s="461"/>
      <c r="D68" s="461"/>
      <c r="E68" s="461"/>
      <c r="F68" s="462"/>
      <c r="G68" s="176"/>
      <c r="H68" s="176"/>
      <c r="I68" s="2948"/>
      <c r="J68" s="2948"/>
      <c r="K68" s="2948"/>
      <c r="L68" s="176"/>
      <c r="M68" s="176"/>
      <c r="N68" s="176"/>
      <c r="O68" s="176"/>
      <c r="P68" s="176"/>
      <c r="Q68" s="176"/>
    </row>
    <row r="69" spans="1:17">
      <c r="A69" s="178"/>
      <c r="B69" s="202" t="s">
        <v>2329</v>
      </c>
      <c r="C69" s="202"/>
      <c r="D69" s="202"/>
      <c r="E69" s="202"/>
      <c r="F69" s="458"/>
      <c r="G69" s="176"/>
      <c r="H69" s="176"/>
      <c r="I69" s="2948"/>
      <c r="J69" s="2948"/>
      <c r="K69" s="2948"/>
      <c r="L69" s="176"/>
      <c r="M69" s="176"/>
      <c r="N69" s="176"/>
      <c r="O69" s="176"/>
      <c r="P69" s="176"/>
      <c r="Q69" s="176"/>
    </row>
    <row r="70" spans="1:17">
      <c r="A70" s="1629"/>
      <c r="B70" s="1630"/>
      <c r="C70" s="1630"/>
      <c r="D70" s="1630"/>
      <c r="E70" s="1630"/>
      <c r="F70" s="1633"/>
      <c r="G70" s="176"/>
      <c r="H70" s="176"/>
      <c r="I70" s="2948"/>
      <c r="J70" s="2948"/>
      <c r="K70" s="2948"/>
      <c r="L70" s="176"/>
      <c r="M70" s="176"/>
      <c r="N70" s="176"/>
      <c r="O70" s="176"/>
      <c r="P70" s="176"/>
      <c r="Q70" s="176"/>
    </row>
    <row r="71" spans="1:17">
      <c r="A71" s="1780"/>
      <c r="B71" s="1490"/>
      <c r="C71" s="1490"/>
      <c r="D71" s="1490"/>
      <c r="E71" s="1781" t="s">
        <v>311</v>
      </c>
      <c r="F71" s="1782" t="s">
        <v>3673</v>
      </c>
      <c r="G71" s="176"/>
      <c r="H71" s="176"/>
      <c r="I71" s="2948"/>
      <c r="J71" s="2948"/>
      <c r="K71" s="2948"/>
      <c r="L71" s="176"/>
      <c r="M71" s="176"/>
      <c r="N71" s="176"/>
      <c r="O71" s="176"/>
      <c r="P71" s="176"/>
      <c r="Q71" s="176"/>
    </row>
    <row r="72" spans="1:17">
      <c r="A72" s="1634" t="s">
        <v>312</v>
      </c>
      <c r="B72" s="176"/>
      <c r="C72" s="202" t="s">
        <v>313</v>
      </c>
      <c r="D72" s="202"/>
      <c r="E72" s="185" t="s">
        <v>314</v>
      </c>
      <c r="F72" s="188" t="s">
        <v>315</v>
      </c>
      <c r="G72" s="176"/>
      <c r="H72" s="176"/>
      <c r="I72" s="2948"/>
      <c r="J72" s="2948"/>
      <c r="K72" s="2948"/>
      <c r="L72" s="176"/>
      <c r="M72" s="176"/>
      <c r="N72" s="176"/>
      <c r="O72" s="176"/>
      <c r="P72" s="176"/>
      <c r="Q72" s="176"/>
    </row>
    <row r="73" spans="1:17">
      <c r="A73" s="1634" t="s">
        <v>293</v>
      </c>
      <c r="B73" s="176"/>
      <c r="C73" s="176"/>
      <c r="D73" s="176"/>
      <c r="E73" s="185" t="s">
        <v>316</v>
      </c>
      <c r="F73" s="188" t="s">
        <v>2321</v>
      </c>
      <c r="G73" s="176"/>
      <c r="H73" s="176"/>
      <c r="I73" s="2948"/>
      <c r="J73" s="2948"/>
      <c r="K73" s="2948"/>
      <c r="L73" s="176"/>
      <c r="M73" s="176"/>
      <c r="N73" s="176"/>
      <c r="O73" s="176"/>
      <c r="P73" s="176"/>
      <c r="Q73" s="176"/>
    </row>
    <row r="74" spans="1:17">
      <c r="A74" s="1641"/>
      <c r="B74" s="1630"/>
      <c r="C74" s="1632" t="s">
        <v>1860</v>
      </c>
      <c r="D74" s="1632"/>
      <c r="E74" s="190" t="s">
        <v>317</v>
      </c>
      <c r="F74" s="191" t="s">
        <v>1862</v>
      </c>
      <c r="G74" s="176"/>
      <c r="H74" s="176"/>
      <c r="I74" s="2948"/>
      <c r="J74" s="2948"/>
      <c r="K74" s="2948"/>
      <c r="L74" s="176"/>
      <c r="M74" s="176"/>
      <c r="N74" s="176"/>
      <c r="O74" s="176"/>
      <c r="P74" s="176"/>
      <c r="Q74" s="176"/>
    </row>
    <row r="75" spans="1:17">
      <c r="A75" s="178"/>
      <c r="B75" s="179"/>
      <c r="C75" s="1791" t="s">
        <v>3238</v>
      </c>
      <c r="D75" s="176"/>
      <c r="E75" s="1500"/>
      <c r="F75" s="1485"/>
      <c r="G75" s="176"/>
      <c r="H75" s="176"/>
      <c r="I75" s="2948"/>
      <c r="J75" s="2948"/>
      <c r="K75" s="2948"/>
      <c r="L75" s="176"/>
      <c r="M75" s="176"/>
      <c r="N75" s="176"/>
      <c r="O75" s="176"/>
      <c r="P75" s="176"/>
      <c r="Q75" s="176"/>
    </row>
    <row r="76" spans="1:17">
      <c r="A76" s="178"/>
      <c r="B76" s="179"/>
      <c r="C76" s="176" t="s">
        <v>4446</v>
      </c>
      <c r="D76" s="176"/>
      <c r="E76" s="1500">
        <v>12320956.704480996</v>
      </c>
      <c r="F76" s="1485">
        <v>8324375.8499559993</v>
      </c>
      <c r="G76" s="201"/>
      <c r="H76" s="176"/>
      <c r="I76" s="2948"/>
      <c r="J76" s="2948"/>
      <c r="K76" s="2948"/>
      <c r="L76" s="176"/>
      <c r="M76" s="176"/>
      <c r="N76" s="176"/>
      <c r="O76" s="176"/>
      <c r="P76" s="176"/>
      <c r="Q76" s="176"/>
    </row>
    <row r="77" spans="1:17">
      <c r="A77" s="178"/>
      <c r="B77" s="179"/>
      <c r="C77" s="1792" t="s">
        <v>4447</v>
      </c>
      <c r="D77" s="176"/>
      <c r="E77" s="1500">
        <v>39122162.513179205</v>
      </c>
      <c r="F77" s="1485">
        <v>36923403.028873496</v>
      </c>
      <c r="G77" s="201"/>
      <c r="H77" s="176"/>
      <c r="I77" s="2948"/>
      <c r="J77" s="2948"/>
      <c r="K77" s="2948"/>
      <c r="L77" s="176"/>
      <c r="M77" s="176"/>
      <c r="N77" s="176"/>
      <c r="O77" s="176"/>
      <c r="P77" s="176"/>
      <c r="Q77" s="176"/>
    </row>
    <row r="78" spans="1:17">
      <c r="A78" s="178"/>
      <c r="B78" s="179"/>
      <c r="C78" s="176" t="s">
        <v>4448</v>
      </c>
      <c r="D78" s="176"/>
      <c r="E78" s="1500">
        <v>107801152.33462599</v>
      </c>
      <c r="F78" s="1485">
        <v>86158225.221436515</v>
      </c>
      <c r="G78" s="201"/>
      <c r="H78" s="176"/>
      <c r="I78" s="2948"/>
      <c r="J78" s="2948"/>
      <c r="K78" s="2948"/>
      <c r="L78" s="176"/>
      <c r="M78" s="176"/>
      <c r="N78" s="176"/>
      <c r="O78" s="176"/>
      <c r="P78" s="176"/>
      <c r="Q78" s="176"/>
    </row>
    <row r="79" spans="1:17">
      <c r="A79" s="178"/>
      <c r="B79" s="179"/>
      <c r="C79" s="176" t="s">
        <v>4449</v>
      </c>
      <c r="D79" s="176"/>
      <c r="E79" s="1500">
        <v>59816777.220748998</v>
      </c>
      <c r="F79" s="1485">
        <v>83175834.421625003</v>
      </c>
      <c r="G79" s="201"/>
      <c r="H79" s="176"/>
      <c r="I79" s="2948"/>
      <c r="J79" s="2948"/>
      <c r="K79" s="2948"/>
      <c r="L79" s="176"/>
      <c r="M79" s="176"/>
      <c r="N79" s="176"/>
      <c r="O79" s="176"/>
      <c r="P79" s="176"/>
      <c r="Q79" s="176"/>
    </row>
    <row r="80" spans="1:17">
      <c r="A80" s="178"/>
      <c r="B80" s="179"/>
      <c r="C80" s="176" t="s">
        <v>4292</v>
      </c>
      <c r="D80" s="176"/>
      <c r="E80" s="1500">
        <v>32020438.627246991</v>
      </c>
      <c r="F80" s="1485">
        <v>27430243.322385997</v>
      </c>
      <c r="G80" s="201"/>
      <c r="H80" s="176"/>
      <c r="I80" s="2948"/>
      <c r="J80" s="2948"/>
      <c r="K80" s="2948"/>
      <c r="L80" s="176"/>
      <c r="M80" s="176"/>
      <c r="N80" s="176"/>
      <c r="O80" s="176"/>
      <c r="P80" s="176"/>
      <c r="Q80" s="176"/>
    </row>
    <row r="81" spans="1:17">
      <c r="A81" s="178"/>
      <c r="B81" s="179"/>
      <c r="C81" s="176" t="s">
        <v>425</v>
      </c>
      <c r="D81" s="176"/>
      <c r="E81" s="1500">
        <v>20660632.818041805</v>
      </c>
      <c r="F81" s="1485">
        <v>93692268.957188234</v>
      </c>
      <c r="G81" s="201"/>
      <c r="H81" s="176"/>
      <c r="I81" s="2948"/>
      <c r="J81" s="2948"/>
      <c r="K81" s="2948"/>
      <c r="L81" s="176"/>
      <c r="M81" s="176"/>
      <c r="N81" s="176"/>
      <c r="O81" s="176"/>
      <c r="P81" s="176"/>
      <c r="Q81" s="176"/>
    </row>
    <row r="82" spans="1:17">
      <c r="A82" s="178"/>
      <c r="B82" s="179"/>
      <c r="C82" s="176"/>
      <c r="D82" s="176"/>
      <c r="E82" s="1500"/>
      <c r="F82" s="1485"/>
      <c r="G82" s="201"/>
      <c r="H82" s="176"/>
      <c r="I82" s="2948"/>
      <c r="J82" s="2948"/>
      <c r="K82" s="2948"/>
      <c r="L82" s="176"/>
      <c r="M82" s="176"/>
      <c r="N82" s="176"/>
      <c r="O82" s="176"/>
      <c r="P82" s="176"/>
      <c r="Q82" s="176"/>
    </row>
    <row r="83" spans="1:17">
      <c r="A83" s="178"/>
      <c r="B83" s="179"/>
      <c r="C83" s="176"/>
      <c r="D83" s="176"/>
      <c r="E83" s="1500"/>
      <c r="F83" s="1485"/>
      <c r="G83" s="201"/>
      <c r="H83" s="176"/>
      <c r="I83" s="2948"/>
      <c r="J83" s="2948"/>
      <c r="K83" s="2948"/>
      <c r="L83" s="176"/>
      <c r="M83" s="176"/>
      <c r="N83" s="176"/>
      <c r="O83" s="176"/>
      <c r="P83" s="176"/>
      <c r="Q83" s="176"/>
    </row>
    <row r="84" spans="1:17">
      <c r="A84" s="178"/>
      <c r="B84" s="179"/>
      <c r="C84" s="176"/>
      <c r="D84" s="176"/>
      <c r="E84" s="1500"/>
      <c r="F84" s="1485"/>
      <c r="G84" s="176"/>
      <c r="H84" s="176"/>
      <c r="I84" s="2948"/>
      <c r="J84" s="2948"/>
      <c r="K84" s="2948"/>
      <c r="L84" s="176"/>
      <c r="M84" s="176"/>
      <c r="N84" s="176"/>
      <c r="O84" s="176"/>
      <c r="P84" s="176"/>
      <c r="Q84" s="176"/>
    </row>
    <row r="85" spans="1:17">
      <c r="A85" s="178"/>
      <c r="B85" s="179"/>
      <c r="C85" s="176"/>
      <c r="D85" s="176"/>
      <c r="E85" s="1500"/>
      <c r="F85" s="1485"/>
      <c r="G85" s="176"/>
      <c r="H85" s="176"/>
      <c r="I85" s="2948"/>
      <c r="J85" s="2948"/>
      <c r="K85" s="2948"/>
      <c r="L85" s="176"/>
      <c r="M85" s="176"/>
      <c r="N85" s="176"/>
      <c r="O85" s="176"/>
      <c r="P85" s="176"/>
      <c r="Q85" s="176"/>
    </row>
    <row r="86" spans="1:17" ht="15.75" thickBot="1">
      <c r="A86" s="178"/>
      <c r="B86" s="179"/>
      <c r="C86" s="176"/>
      <c r="D86" s="176" t="s">
        <v>3163</v>
      </c>
      <c r="E86" s="1793">
        <f>SUM(E76:E85)</f>
        <v>271742120.21832401</v>
      </c>
      <c r="F86" s="1794">
        <f>SUM(F76:F85)</f>
        <v>335704350.80146521</v>
      </c>
      <c r="G86" s="176"/>
      <c r="H86" s="176"/>
      <c r="I86" s="2948"/>
      <c r="J86" s="2948"/>
      <c r="K86" s="2948"/>
      <c r="L86" s="176"/>
      <c r="M86" s="176"/>
      <c r="N86" s="176"/>
      <c r="O86" s="176"/>
      <c r="P86" s="176"/>
      <c r="Q86" s="176"/>
    </row>
    <row r="87" spans="1:17" ht="15.75" thickTop="1">
      <c r="A87" s="178"/>
      <c r="B87" s="179"/>
      <c r="C87" s="176"/>
      <c r="D87" s="176"/>
      <c r="E87" s="1500"/>
      <c r="F87" s="1485"/>
      <c r="G87" s="176"/>
      <c r="H87" s="176"/>
      <c r="I87" s="2948"/>
      <c r="J87" s="2948"/>
      <c r="K87" s="2948"/>
      <c r="L87" s="176"/>
      <c r="M87" s="176"/>
      <c r="N87" s="176"/>
      <c r="O87" s="176"/>
      <c r="P87" s="176"/>
      <c r="Q87" s="176"/>
    </row>
    <row r="88" spans="1:17">
      <c r="A88" s="178"/>
      <c r="B88" s="179"/>
      <c r="D88" s="176"/>
      <c r="E88" s="1500"/>
      <c r="F88" s="1485"/>
      <c r="G88" s="176"/>
      <c r="H88" s="176"/>
      <c r="I88" s="2948"/>
      <c r="J88" s="2948"/>
      <c r="K88" s="2948"/>
      <c r="L88" s="176"/>
      <c r="M88" s="176"/>
      <c r="N88" s="176"/>
      <c r="O88" s="176"/>
      <c r="P88" s="176"/>
      <c r="Q88" s="176"/>
    </row>
    <row r="89" spans="1:17">
      <c r="A89" s="178"/>
      <c r="B89" s="179"/>
      <c r="C89" s="176"/>
      <c r="D89" s="176"/>
      <c r="E89" s="1500"/>
      <c r="F89" s="1485"/>
      <c r="G89" s="176"/>
      <c r="H89" s="176"/>
      <c r="I89" s="2948"/>
      <c r="J89" s="2948"/>
      <c r="K89" s="2948"/>
      <c r="L89" s="176"/>
      <c r="M89" s="176"/>
      <c r="N89" s="176"/>
      <c r="O89" s="176"/>
      <c r="P89" s="176"/>
      <c r="Q89" s="176"/>
    </row>
    <row r="90" spans="1:17">
      <c r="A90" s="178"/>
      <c r="B90" s="179"/>
      <c r="C90" s="176"/>
      <c r="D90" s="176"/>
      <c r="E90" s="1500"/>
      <c r="F90" s="1485"/>
      <c r="G90" s="176"/>
      <c r="H90" s="176"/>
      <c r="I90" s="2948"/>
      <c r="J90" s="2948"/>
      <c r="K90" s="2948"/>
      <c r="L90" s="176"/>
      <c r="M90" s="176"/>
      <c r="N90" s="176"/>
      <c r="O90" s="176"/>
      <c r="P90" s="176"/>
      <c r="Q90" s="176"/>
    </row>
    <row r="91" spans="1:17">
      <c r="A91" s="178"/>
      <c r="B91" s="179"/>
      <c r="C91" s="176"/>
      <c r="D91" s="176"/>
      <c r="E91" s="1500"/>
      <c r="F91" s="1485"/>
      <c r="G91" s="176"/>
      <c r="H91" s="176"/>
      <c r="I91" s="2948"/>
      <c r="J91" s="2948"/>
      <c r="K91" s="2948"/>
      <c r="L91" s="176"/>
      <c r="M91" s="176"/>
      <c r="N91" s="176"/>
      <c r="O91" s="176"/>
      <c r="P91" s="176"/>
      <c r="Q91" s="176"/>
    </row>
    <row r="92" spans="1:17">
      <c r="A92" s="178"/>
      <c r="B92" s="179"/>
      <c r="C92" s="176"/>
      <c r="D92" s="176"/>
      <c r="E92" s="1500"/>
      <c r="F92" s="1485"/>
      <c r="G92" s="176"/>
      <c r="H92" s="176"/>
      <c r="I92" s="2948"/>
      <c r="J92" s="2948"/>
      <c r="K92" s="2948"/>
      <c r="L92" s="176"/>
      <c r="M92" s="176"/>
      <c r="N92" s="176"/>
      <c r="O92" s="176"/>
      <c r="P92" s="176"/>
      <c r="Q92" s="176"/>
    </row>
    <row r="93" spans="1:17">
      <c r="A93" s="178"/>
      <c r="B93" s="179"/>
      <c r="C93" s="176"/>
      <c r="D93" s="176"/>
      <c r="E93" s="1500"/>
      <c r="F93" s="1485"/>
      <c r="G93" s="176"/>
      <c r="H93" s="176"/>
      <c r="I93" s="2948"/>
      <c r="J93" s="2948"/>
      <c r="K93" s="2948"/>
      <c r="L93" s="176"/>
      <c r="M93" s="176"/>
      <c r="N93" s="176"/>
      <c r="O93" s="176"/>
      <c r="P93" s="176"/>
      <c r="Q93" s="176"/>
    </row>
    <row r="94" spans="1:17">
      <c r="A94" s="178"/>
      <c r="B94" s="179"/>
      <c r="C94" s="176"/>
      <c r="D94" s="176"/>
      <c r="E94" s="1500"/>
      <c r="F94" s="1485"/>
      <c r="G94" s="176"/>
      <c r="H94" s="176"/>
      <c r="I94" s="2948"/>
      <c r="J94" s="2948"/>
      <c r="K94" s="2948"/>
      <c r="L94" s="176"/>
      <c r="M94" s="176"/>
      <c r="N94" s="176"/>
      <c r="O94" s="176"/>
      <c r="P94" s="176"/>
      <c r="Q94" s="176"/>
    </row>
    <row r="95" spans="1:17">
      <c r="A95" s="178"/>
      <c r="B95" s="179"/>
      <c r="C95" s="176"/>
      <c r="D95" s="176"/>
      <c r="E95" s="1500"/>
      <c r="F95" s="1485"/>
      <c r="G95" s="176"/>
      <c r="H95" s="176"/>
      <c r="I95" s="2948"/>
      <c r="J95" s="2948"/>
      <c r="K95" s="2948"/>
      <c r="L95" s="176"/>
      <c r="M95" s="176"/>
      <c r="N95" s="176"/>
      <c r="O95" s="176"/>
      <c r="P95" s="176"/>
      <c r="Q95" s="176"/>
    </row>
    <row r="96" spans="1:17">
      <c r="A96" s="178"/>
      <c r="B96" s="179"/>
      <c r="C96" s="176"/>
      <c r="D96" s="176"/>
      <c r="E96" s="1500"/>
      <c r="F96" s="1485"/>
      <c r="G96" s="176"/>
      <c r="H96" s="176"/>
      <c r="I96" s="2948"/>
      <c r="J96" s="2948"/>
      <c r="K96" s="2948"/>
      <c r="L96" s="176"/>
      <c r="M96" s="176"/>
      <c r="N96" s="176"/>
      <c r="O96" s="176"/>
      <c r="P96" s="176"/>
      <c r="Q96" s="176"/>
    </row>
    <row r="97" spans="1:17">
      <c r="A97" s="178"/>
      <c r="B97" s="179"/>
      <c r="C97" s="176"/>
      <c r="D97" s="176"/>
      <c r="E97" s="1500"/>
      <c r="F97" s="1485"/>
      <c r="G97" s="176"/>
      <c r="H97" s="176"/>
      <c r="I97" s="2948"/>
      <c r="J97" s="2948"/>
      <c r="K97" s="2948"/>
      <c r="L97" s="176"/>
      <c r="M97" s="176"/>
      <c r="N97" s="176"/>
      <c r="O97" s="176"/>
      <c r="P97" s="176"/>
      <c r="Q97" s="176"/>
    </row>
    <row r="98" spans="1:17">
      <c r="A98" s="178"/>
      <c r="B98" s="179"/>
      <c r="C98" s="176"/>
      <c r="D98" s="176"/>
      <c r="E98" s="1500"/>
      <c r="F98" s="1485"/>
      <c r="G98" s="176"/>
      <c r="H98" s="176"/>
      <c r="I98" s="2948"/>
      <c r="J98" s="2948"/>
      <c r="K98" s="2948"/>
      <c r="L98" s="176"/>
      <c r="M98" s="176"/>
      <c r="N98" s="176"/>
      <c r="O98" s="176"/>
      <c r="P98" s="176"/>
      <c r="Q98" s="176"/>
    </row>
    <row r="99" spans="1:17">
      <c r="A99" s="178"/>
      <c r="B99" s="179"/>
      <c r="C99" s="176"/>
      <c r="D99" s="176"/>
      <c r="E99" s="1500"/>
      <c r="F99" s="1485"/>
      <c r="G99" s="176"/>
      <c r="H99" s="176"/>
      <c r="I99" s="2948"/>
      <c r="J99" s="2948"/>
      <c r="K99" s="2948"/>
      <c r="L99" s="176"/>
      <c r="M99" s="176"/>
      <c r="N99" s="176"/>
      <c r="O99" s="176"/>
      <c r="P99" s="176"/>
      <c r="Q99" s="176"/>
    </row>
    <row r="100" spans="1:17">
      <c r="A100" s="178"/>
      <c r="B100" s="179"/>
      <c r="C100" s="176"/>
      <c r="D100" s="176"/>
      <c r="E100" s="1500"/>
      <c r="F100" s="1485"/>
      <c r="G100" s="176"/>
      <c r="H100" s="176"/>
      <c r="I100" s="2948"/>
      <c r="J100" s="2948"/>
      <c r="K100" s="2948"/>
      <c r="L100" s="176"/>
      <c r="M100" s="176"/>
      <c r="N100" s="176"/>
      <c r="O100" s="176"/>
      <c r="P100" s="176"/>
      <c r="Q100" s="176"/>
    </row>
    <row r="101" spans="1:17">
      <c r="A101" s="178"/>
      <c r="B101" s="179"/>
      <c r="C101" s="176"/>
      <c r="D101" s="176"/>
      <c r="E101" s="1500"/>
      <c r="F101" s="1485"/>
      <c r="G101" s="176"/>
      <c r="H101" s="176"/>
      <c r="I101" s="2948"/>
      <c r="J101" s="2948"/>
      <c r="K101" s="2948"/>
      <c r="L101" s="176"/>
      <c r="M101" s="176"/>
      <c r="N101" s="176"/>
      <c r="O101" s="176"/>
      <c r="P101" s="176"/>
      <c r="Q101" s="176"/>
    </row>
    <row r="102" spans="1:17">
      <c r="A102" s="178"/>
      <c r="B102" s="179"/>
      <c r="C102" s="176"/>
      <c r="D102" s="176"/>
      <c r="E102" s="1500"/>
      <c r="F102" s="1485"/>
      <c r="G102" s="176"/>
      <c r="H102" s="176"/>
      <c r="I102" s="2948"/>
      <c r="J102" s="2948"/>
      <c r="K102" s="2948"/>
      <c r="L102" s="176"/>
      <c r="M102" s="176"/>
      <c r="N102" s="176"/>
      <c r="O102" s="176"/>
      <c r="P102" s="176"/>
      <c r="Q102" s="176"/>
    </row>
    <row r="103" spans="1:17">
      <c r="A103" s="178"/>
      <c r="B103" s="179"/>
      <c r="C103" s="176"/>
      <c r="D103" s="176"/>
      <c r="E103" s="1500"/>
      <c r="F103" s="1485"/>
      <c r="G103" s="176"/>
      <c r="H103" s="176"/>
      <c r="I103" s="2948"/>
      <c r="J103" s="2948"/>
      <c r="K103" s="2948"/>
      <c r="L103" s="176"/>
      <c r="M103" s="176"/>
      <c r="N103" s="176"/>
      <c r="O103" s="176"/>
      <c r="P103" s="176"/>
      <c r="Q103" s="176"/>
    </row>
    <row r="104" spans="1:17">
      <c r="A104" s="178"/>
      <c r="B104" s="179"/>
      <c r="C104" s="176"/>
      <c r="D104" s="176"/>
      <c r="E104" s="1500"/>
      <c r="F104" s="1485"/>
      <c r="G104" s="176"/>
      <c r="H104" s="176"/>
      <c r="I104" s="2948"/>
      <c r="J104" s="2948"/>
      <c r="K104" s="2948"/>
      <c r="L104" s="176"/>
      <c r="M104" s="176"/>
      <c r="N104" s="176"/>
      <c r="O104" s="176"/>
      <c r="P104" s="176"/>
      <c r="Q104" s="176"/>
    </row>
    <row r="105" spans="1:17">
      <c r="A105" s="178"/>
      <c r="B105" s="179"/>
      <c r="C105" s="176"/>
      <c r="D105" s="176"/>
      <c r="E105" s="1500"/>
      <c r="F105" s="1485"/>
      <c r="G105" s="176"/>
      <c r="H105" s="176"/>
      <c r="I105" s="2948"/>
      <c r="J105" s="2948"/>
      <c r="K105" s="2948"/>
      <c r="L105" s="176"/>
      <c r="M105" s="176"/>
      <c r="N105" s="176"/>
      <c r="O105" s="176"/>
      <c r="P105" s="176"/>
      <c r="Q105" s="176"/>
    </row>
    <row r="106" spans="1:17">
      <c r="A106" s="178"/>
      <c r="B106" s="179"/>
      <c r="C106" s="176"/>
      <c r="D106" s="176"/>
      <c r="E106" s="1500"/>
      <c r="F106" s="1485"/>
      <c r="G106" s="176"/>
      <c r="H106" s="176"/>
      <c r="I106" s="2948"/>
      <c r="J106" s="2948"/>
      <c r="K106" s="2948"/>
      <c r="L106" s="176"/>
      <c r="M106" s="176"/>
      <c r="N106" s="176"/>
      <c r="O106" s="176"/>
      <c r="P106" s="176"/>
      <c r="Q106" s="176"/>
    </row>
    <row r="107" spans="1:17" ht="15.75">
      <c r="A107" s="178"/>
      <c r="B107" s="179"/>
      <c r="C107" s="176"/>
      <c r="D107" s="176"/>
      <c r="E107" s="1500"/>
      <c r="F107" s="1485"/>
      <c r="G107" s="1484"/>
      <c r="H107" s="1785"/>
      <c r="I107" s="2948"/>
      <c r="J107" s="2948"/>
      <c r="K107" s="2948"/>
      <c r="L107" s="176"/>
      <c r="M107" s="176"/>
      <c r="N107" s="176"/>
      <c r="O107" s="176"/>
      <c r="P107" s="176"/>
      <c r="Q107" s="176"/>
    </row>
    <row r="108" spans="1:17" ht="15.75">
      <c r="A108" s="178"/>
      <c r="B108" s="179"/>
      <c r="C108" s="176"/>
      <c r="D108" s="176"/>
      <c r="E108" s="1500"/>
      <c r="F108" s="1485"/>
      <c r="G108" s="1484"/>
      <c r="H108" s="1785"/>
      <c r="I108" s="2948"/>
      <c r="J108" s="2948"/>
      <c r="K108" s="2948"/>
      <c r="L108" s="176"/>
      <c r="M108" s="176"/>
      <c r="N108" s="176"/>
      <c r="O108" s="176"/>
      <c r="P108" s="176"/>
      <c r="Q108" s="176"/>
    </row>
    <row r="109" spans="1:17">
      <c r="A109" s="178"/>
      <c r="B109" s="179"/>
      <c r="C109" s="176"/>
      <c r="D109" s="176"/>
      <c r="E109" s="1500"/>
      <c r="F109" s="1485"/>
      <c r="G109" s="176"/>
      <c r="H109" s="176"/>
      <c r="I109" s="2948"/>
      <c r="J109" s="2948"/>
      <c r="K109" s="2948"/>
      <c r="L109" s="176"/>
      <c r="M109" s="176"/>
      <c r="N109" s="176"/>
      <c r="O109" s="176"/>
      <c r="P109" s="176"/>
      <c r="Q109" s="176"/>
    </row>
    <row r="110" spans="1:17">
      <c r="A110" s="178"/>
      <c r="B110" s="179"/>
      <c r="C110" s="176"/>
      <c r="D110" s="176"/>
      <c r="E110" s="1500"/>
      <c r="F110" s="1485"/>
      <c r="G110" s="176"/>
      <c r="H110" s="176"/>
      <c r="I110" s="2948"/>
      <c r="J110" s="2948"/>
      <c r="K110" s="2948"/>
      <c r="L110" s="176"/>
      <c r="M110" s="176"/>
      <c r="N110" s="176"/>
      <c r="O110" s="176"/>
      <c r="P110" s="176"/>
      <c r="Q110" s="176"/>
    </row>
    <row r="111" spans="1:17">
      <c r="A111" s="178"/>
      <c r="B111" s="179"/>
      <c r="C111" s="176"/>
      <c r="D111" s="176"/>
      <c r="E111" s="1500"/>
      <c r="F111" s="1485"/>
      <c r="G111" s="176"/>
      <c r="H111" s="176"/>
      <c r="I111" s="2948"/>
      <c r="J111" s="2948"/>
      <c r="K111" s="2948"/>
      <c r="L111" s="176"/>
      <c r="M111" s="176"/>
      <c r="N111" s="176"/>
      <c r="O111" s="176"/>
      <c r="P111" s="176"/>
      <c r="Q111" s="176"/>
    </row>
    <row r="112" spans="1:17">
      <c r="A112" s="178"/>
      <c r="B112" s="179"/>
      <c r="C112" s="176"/>
      <c r="D112" s="176"/>
      <c r="E112" s="1500"/>
      <c r="F112" s="1485"/>
      <c r="G112" s="176"/>
      <c r="H112" s="176"/>
      <c r="I112" s="2948"/>
      <c r="J112" s="2948"/>
      <c r="K112" s="2948"/>
      <c r="L112" s="176"/>
      <c r="M112" s="176"/>
      <c r="N112" s="176"/>
      <c r="O112" s="176"/>
      <c r="P112" s="176"/>
      <c r="Q112" s="176"/>
    </row>
    <row r="113" spans="1:17">
      <c r="A113" s="178"/>
      <c r="B113" s="179"/>
      <c r="C113" s="176"/>
      <c r="D113" s="176"/>
      <c r="E113" s="1500"/>
      <c r="F113" s="1485"/>
      <c r="G113" s="176"/>
      <c r="H113" s="176"/>
      <c r="I113" s="2948"/>
      <c r="J113" s="2948"/>
      <c r="K113" s="2948"/>
      <c r="L113" s="176"/>
      <c r="M113" s="176"/>
      <c r="N113" s="176"/>
      <c r="O113" s="176"/>
      <c r="P113" s="176"/>
      <c r="Q113" s="176"/>
    </row>
    <row r="114" spans="1:17">
      <c r="A114" s="178"/>
      <c r="B114" s="179"/>
      <c r="C114" s="176"/>
      <c r="D114" s="176"/>
      <c r="E114" s="1500"/>
      <c r="F114" s="1485"/>
      <c r="G114" s="176"/>
      <c r="H114" s="176"/>
      <c r="I114" s="2948"/>
      <c r="J114" s="2948"/>
      <c r="K114" s="2948"/>
      <c r="L114" s="176"/>
      <c r="M114" s="176"/>
      <c r="N114" s="176"/>
      <c r="O114" s="176"/>
      <c r="P114" s="176"/>
      <c r="Q114" s="176"/>
    </row>
    <row r="115" spans="1:17">
      <c r="A115" s="178"/>
      <c r="B115" s="179"/>
      <c r="C115" s="176"/>
      <c r="D115" s="176"/>
      <c r="E115" s="1500"/>
      <c r="F115" s="1485"/>
      <c r="G115" s="176"/>
      <c r="H115" s="176"/>
      <c r="I115" s="2948"/>
      <c r="J115" s="2948"/>
      <c r="K115" s="2948"/>
      <c r="L115" s="176"/>
      <c r="M115" s="176"/>
      <c r="N115" s="176"/>
      <c r="O115" s="176"/>
      <c r="P115" s="176"/>
      <c r="Q115" s="176"/>
    </row>
    <row r="116" spans="1:17">
      <c r="A116" s="178"/>
      <c r="B116" s="179"/>
      <c r="C116" s="176"/>
      <c r="D116" s="176"/>
      <c r="E116" s="1500"/>
      <c r="F116" s="1485"/>
      <c r="G116" s="176"/>
      <c r="H116" s="176"/>
      <c r="I116" s="2948"/>
      <c r="J116" s="2948"/>
      <c r="K116" s="2948"/>
      <c r="L116" s="176"/>
      <c r="M116" s="176"/>
      <c r="N116" s="176"/>
      <c r="O116" s="176"/>
      <c r="P116" s="176"/>
      <c r="Q116" s="176"/>
    </row>
    <row r="117" spans="1:17">
      <c r="A117" s="178"/>
      <c r="B117" s="179"/>
      <c r="C117" s="176"/>
      <c r="D117" s="176"/>
      <c r="E117" s="1500"/>
      <c r="F117" s="1485"/>
      <c r="G117" s="176"/>
      <c r="H117" s="176"/>
      <c r="I117" s="2948"/>
      <c r="J117" s="2948"/>
      <c r="K117" s="2948"/>
      <c r="L117" s="176"/>
      <c r="M117" s="176"/>
      <c r="N117" s="176"/>
      <c r="O117" s="176"/>
      <c r="P117" s="176"/>
      <c r="Q117" s="176"/>
    </row>
    <row r="118" spans="1:17">
      <c r="A118" s="178"/>
      <c r="B118" s="179"/>
      <c r="C118" s="176"/>
      <c r="D118" s="176"/>
      <c r="E118" s="1500"/>
      <c r="F118" s="1485"/>
      <c r="G118" s="176"/>
      <c r="H118" s="176"/>
      <c r="I118" s="2948"/>
      <c r="J118" s="2948"/>
      <c r="K118" s="2948"/>
      <c r="L118" s="176"/>
      <c r="M118" s="176"/>
      <c r="N118" s="176"/>
      <c r="O118" s="176"/>
      <c r="P118" s="176"/>
      <c r="Q118" s="176"/>
    </row>
    <row r="119" spans="1:17">
      <c r="A119" s="178"/>
      <c r="B119" s="179"/>
      <c r="C119" s="176"/>
      <c r="D119" s="176"/>
      <c r="E119" s="1500"/>
      <c r="F119" s="1485"/>
      <c r="G119" s="176"/>
      <c r="H119" s="176"/>
      <c r="I119" s="2948"/>
      <c r="J119" s="2948"/>
      <c r="K119" s="2948"/>
      <c r="L119" s="176"/>
      <c r="M119" s="176"/>
      <c r="N119" s="176"/>
      <c r="O119" s="176"/>
      <c r="P119" s="176"/>
      <c r="Q119" s="176"/>
    </row>
    <row r="120" spans="1:17">
      <c r="A120" s="178"/>
      <c r="B120" s="179"/>
      <c r="C120" s="176"/>
      <c r="D120" s="176"/>
      <c r="E120" s="1500"/>
      <c r="F120" s="1485"/>
      <c r="G120" s="176"/>
      <c r="H120" s="176"/>
      <c r="I120" s="2948"/>
      <c r="J120" s="2948"/>
      <c r="K120" s="2948"/>
      <c r="L120" s="176"/>
      <c r="M120" s="176"/>
      <c r="N120" s="176"/>
      <c r="O120" s="176"/>
      <c r="P120" s="176"/>
      <c r="Q120" s="176"/>
    </row>
    <row r="121" spans="1:17">
      <c r="A121" s="178"/>
      <c r="B121" s="179"/>
      <c r="C121" s="176"/>
      <c r="D121" s="176"/>
      <c r="E121" s="1500"/>
      <c r="F121" s="1485"/>
      <c r="G121" s="176"/>
      <c r="H121" s="176"/>
      <c r="I121" s="2948"/>
      <c r="J121" s="2948"/>
      <c r="K121" s="2948"/>
      <c r="L121" s="176"/>
      <c r="M121" s="176"/>
      <c r="N121" s="176"/>
      <c r="O121" s="176"/>
      <c r="P121" s="176"/>
      <c r="Q121" s="176"/>
    </row>
    <row r="122" spans="1:17">
      <c r="A122" s="178"/>
      <c r="B122" s="179"/>
      <c r="C122" s="176"/>
      <c r="D122" s="176"/>
      <c r="E122" s="1500"/>
      <c r="F122" s="1485"/>
      <c r="G122" s="176"/>
      <c r="H122" s="176"/>
      <c r="I122" s="2948"/>
      <c r="J122" s="2948"/>
      <c r="K122" s="2948"/>
      <c r="L122" s="176"/>
      <c r="M122" s="176"/>
      <c r="N122" s="176"/>
      <c r="O122" s="176"/>
      <c r="P122" s="176"/>
      <c r="Q122" s="176"/>
    </row>
    <row r="123" spans="1:17">
      <c r="A123" s="178"/>
      <c r="B123" s="179"/>
      <c r="C123" s="176"/>
      <c r="D123" s="176"/>
      <c r="E123" s="1500"/>
      <c r="F123" s="1485"/>
      <c r="G123" s="176"/>
      <c r="H123" s="176"/>
      <c r="I123" s="2948"/>
      <c r="J123" s="2948"/>
      <c r="K123" s="2948"/>
      <c r="L123" s="176"/>
      <c r="M123" s="176"/>
      <c r="N123" s="176"/>
      <c r="O123" s="176"/>
      <c r="P123" s="176"/>
      <c r="Q123" s="176"/>
    </row>
    <row r="124" spans="1:17">
      <c r="A124" s="178"/>
      <c r="B124" s="179"/>
      <c r="C124" s="176"/>
      <c r="D124" s="176"/>
      <c r="E124" s="1500"/>
      <c r="F124" s="1485"/>
      <c r="G124" s="176"/>
      <c r="H124" s="176"/>
      <c r="I124" s="2948"/>
      <c r="J124" s="2948"/>
      <c r="K124" s="2948"/>
      <c r="L124" s="176"/>
      <c r="M124" s="176"/>
      <c r="N124" s="176"/>
      <c r="O124" s="176"/>
      <c r="P124" s="176"/>
      <c r="Q124" s="176"/>
    </row>
    <row r="125" spans="1:17">
      <c r="A125" s="178"/>
      <c r="B125" s="179"/>
      <c r="C125" s="176"/>
      <c r="D125" s="176"/>
      <c r="E125" s="1500"/>
      <c r="F125" s="1485"/>
      <c r="G125" s="176"/>
      <c r="H125" s="176"/>
      <c r="I125" s="2948"/>
      <c r="J125" s="2948"/>
      <c r="K125" s="2948"/>
      <c r="L125" s="176"/>
      <c r="M125" s="176"/>
      <c r="N125" s="176"/>
      <c r="O125" s="176"/>
      <c r="P125" s="176"/>
      <c r="Q125" s="176"/>
    </row>
    <row r="126" spans="1:17" ht="15.75" thickBot="1">
      <c r="A126" s="1789"/>
      <c r="B126" s="1661"/>
      <c r="C126" s="1662"/>
      <c r="D126" s="1662"/>
      <c r="E126" s="1504"/>
      <c r="F126" s="1505"/>
      <c r="G126" s="176"/>
      <c r="H126" s="176"/>
      <c r="I126" s="2948"/>
      <c r="J126" s="2948"/>
      <c r="K126" s="2948"/>
      <c r="L126" s="176"/>
      <c r="M126" s="176"/>
      <c r="N126" s="176"/>
      <c r="O126" s="176"/>
      <c r="P126" s="176"/>
      <c r="Q126" s="176"/>
    </row>
    <row r="127" spans="1:17">
      <c r="A127" s="176"/>
      <c r="B127" s="176"/>
      <c r="C127" s="176"/>
      <c r="D127" s="176"/>
      <c r="E127" s="176"/>
      <c r="F127" s="176"/>
      <c r="G127" s="176"/>
      <c r="H127" s="176"/>
      <c r="I127" s="2948"/>
      <c r="J127" s="2948"/>
      <c r="K127" s="2948"/>
      <c r="L127" s="176"/>
      <c r="M127" s="176"/>
      <c r="N127" s="176"/>
      <c r="O127" s="176"/>
      <c r="P127" s="176"/>
      <c r="Q127" s="176"/>
    </row>
    <row r="128" spans="1:17">
      <c r="A128" s="202" t="s">
        <v>1949</v>
      </c>
      <c r="B128" s="202"/>
      <c r="C128" s="202"/>
      <c r="D128" s="202"/>
      <c r="E128" s="202"/>
      <c r="F128" s="202" t="s">
        <v>1948</v>
      </c>
      <c r="G128" s="176"/>
      <c r="H128" s="176"/>
      <c r="I128" s="2948"/>
      <c r="J128" s="2948"/>
      <c r="K128" s="2948"/>
      <c r="L128" s="176"/>
      <c r="M128" s="176"/>
      <c r="N128" s="176"/>
      <c r="O128" s="176"/>
      <c r="P128" s="176"/>
      <c r="Q128" s="176"/>
    </row>
  </sheetData>
  <printOptions horizontalCentered="1"/>
  <pageMargins left="0.5" right="0.5" top="0.5" bottom="0.5" header="0.5" footer="0.5"/>
  <pageSetup scale="65" orientation="portrait" horizontalDpi="300" verticalDpi="300" r:id="rId1"/>
  <headerFooter alignWithMargins="0"/>
  <rowBreaks count="1" manualBreakCount="1">
    <brk id="65"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36"/>
  <dimension ref="A1:T187"/>
  <sheetViews>
    <sheetView defaultGridColor="0" topLeftCell="A22" colorId="22" zoomScale="60" zoomScaleNormal="60" zoomScaleSheetLayoutView="50" workbookViewId="0">
      <selection activeCell="I80" sqref="I80"/>
    </sheetView>
  </sheetViews>
  <sheetFormatPr defaultColWidth="9.6640625" defaultRowHeight="15"/>
  <cols>
    <col min="1" max="1" width="5.6640625" style="83" customWidth="1"/>
    <col min="2" max="2" width="41.6640625" style="83" customWidth="1"/>
    <col min="3" max="3" width="20.88671875" style="83" customWidth="1"/>
    <col min="4" max="4" width="19.6640625" style="83" customWidth="1"/>
    <col min="5" max="5" width="19.77734375" style="83" customWidth="1"/>
    <col min="6" max="6" width="2.6640625" style="83" customWidth="1"/>
    <col min="7" max="8" width="18.77734375" style="83" customWidth="1"/>
    <col min="9" max="9" width="18.88671875" style="83" customWidth="1"/>
    <col min="10" max="10" width="16.6640625" style="83" customWidth="1"/>
    <col min="11" max="11" width="15.6640625" style="83" customWidth="1"/>
    <col min="12" max="12" width="17.33203125" style="83" bestFit="1" customWidth="1"/>
    <col min="13" max="13" width="5.6640625" style="83" customWidth="1"/>
    <col min="14" max="16384" width="9.6640625" style="83"/>
  </cols>
  <sheetData>
    <row r="1" spans="1:20">
      <c r="A1" s="740" t="s">
        <v>394</v>
      </c>
      <c r="B1" s="946"/>
      <c r="C1" s="741" t="s">
        <v>1232</v>
      </c>
      <c r="D1" s="1688" t="s">
        <v>396</v>
      </c>
      <c r="E1" s="1756" t="s">
        <v>397</v>
      </c>
      <c r="F1" s="740" t="s">
        <v>394</v>
      </c>
      <c r="G1" s="741"/>
      <c r="H1" s="946"/>
      <c r="I1" s="741" t="s">
        <v>1232</v>
      </c>
      <c r="J1" s="921" t="s">
        <v>396</v>
      </c>
      <c r="K1" s="1764"/>
      <c r="L1" s="744" t="s">
        <v>397</v>
      </c>
      <c r="M1" s="1010"/>
      <c r="N1" s="82"/>
      <c r="O1" s="82"/>
      <c r="P1" s="82"/>
      <c r="Q1" s="82"/>
      <c r="R1" s="82"/>
      <c r="S1" s="82"/>
      <c r="T1" s="82"/>
    </row>
    <row r="2" spans="1:20">
      <c r="A2" s="513" t="str">
        <f>'Data Sheet'!$C$25</f>
        <v xml:space="preserve">KeySpan Gas East Corp. D/B/A National Grid </v>
      </c>
      <c r="B2" s="925"/>
      <c r="C2" s="82" t="s">
        <v>3231</v>
      </c>
      <c r="D2" s="1689" t="s">
        <v>2432</v>
      </c>
      <c r="E2" s="1084"/>
      <c r="F2" s="513" t="str">
        <f>'Data Sheet'!$C$25</f>
        <v xml:space="preserve">KeySpan Gas East Corp. D/B/A National Grid </v>
      </c>
      <c r="G2" s="82"/>
      <c r="H2" s="925"/>
      <c r="I2" s="82" t="s">
        <v>3231</v>
      </c>
      <c r="J2" s="923" t="s">
        <v>2432</v>
      </c>
      <c r="K2" s="1085"/>
      <c r="L2" s="749"/>
      <c r="M2" s="609"/>
      <c r="N2" s="82"/>
      <c r="O2" s="82"/>
      <c r="P2" s="82"/>
      <c r="Q2" s="82"/>
      <c r="R2" s="82"/>
      <c r="S2" s="82"/>
      <c r="T2" s="82"/>
    </row>
    <row r="3" spans="1:20" ht="15" customHeight="1">
      <c r="A3" s="950"/>
      <c r="B3" s="951"/>
      <c r="C3" s="951" t="s">
        <v>1839</v>
      </c>
      <c r="D3" s="1517" t="str">
        <f>'Data Sheet'!$C$40</f>
        <v>March 31, 2015</v>
      </c>
      <c r="E3" s="754" t="str">
        <f>'Data Sheet'!$C$38</f>
        <v>December 31, 2014</v>
      </c>
      <c r="F3" s="950"/>
      <c r="G3" s="838"/>
      <c r="H3" s="951"/>
      <c r="I3" s="838" t="s">
        <v>1839</v>
      </c>
      <c r="J3" s="1765" t="str">
        <f>'Data Sheet'!$C$40</f>
        <v>March 31, 2015</v>
      </c>
      <c r="K3" s="1086"/>
      <c r="L3" s="934" t="str">
        <f>'Data Sheet'!$C$38</f>
        <v>December 31, 2014</v>
      </c>
      <c r="M3" s="693"/>
      <c r="N3" s="82"/>
      <c r="O3" s="1766"/>
      <c r="P3" s="82"/>
      <c r="Q3" s="82"/>
      <c r="R3" s="82"/>
      <c r="S3" s="82"/>
      <c r="T3" s="82"/>
    </row>
    <row r="4" spans="1:20" ht="15" customHeight="1">
      <c r="A4" s="956"/>
      <c r="B4" s="757" t="s">
        <v>1950</v>
      </c>
      <c r="C4" s="757"/>
      <c r="D4" s="757"/>
      <c r="E4" s="758"/>
      <c r="F4" s="956"/>
      <c r="G4" s="757" t="s">
        <v>1951</v>
      </c>
      <c r="H4" s="757"/>
      <c r="I4" s="757"/>
      <c r="J4" s="757"/>
      <c r="K4" s="757"/>
      <c r="L4" s="757"/>
      <c r="M4" s="758"/>
      <c r="N4" s="82"/>
      <c r="O4" s="82"/>
      <c r="P4" s="82"/>
      <c r="Q4" s="82"/>
      <c r="R4" s="82"/>
      <c r="S4" s="82"/>
      <c r="T4" s="82"/>
    </row>
    <row r="5" spans="1:20">
      <c r="A5" s="1690"/>
      <c r="B5" s="1074"/>
      <c r="C5" s="1074"/>
      <c r="D5" s="1074"/>
      <c r="E5" s="1767"/>
      <c r="F5" s="513"/>
      <c r="G5" s="82"/>
      <c r="H5" s="82"/>
      <c r="I5" s="82"/>
      <c r="J5" s="82"/>
      <c r="K5" s="82"/>
      <c r="L5" s="82"/>
      <c r="M5" s="609"/>
      <c r="N5" s="82"/>
      <c r="O5" s="82"/>
      <c r="P5" s="82"/>
      <c r="Q5" s="82"/>
      <c r="R5" s="82"/>
      <c r="S5" s="82"/>
      <c r="T5" s="82"/>
    </row>
    <row r="6" spans="1:20">
      <c r="A6" s="3377" t="s">
        <v>3278</v>
      </c>
      <c r="B6" s="3378"/>
      <c r="C6" s="3378"/>
      <c r="D6" s="3378"/>
      <c r="E6" s="3379"/>
      <c r="F6" s="3377" t="s">
        <v>1952</v>
      </c>
      <c r="G6" s="3387"/>
      <c r="H6" s="3387"/>
      <c r="I6" s="3387"/>
      <c r="J6" s="3387"/>
      <c r="K6" s="3387"/>
      <c r="L6" s="3387"/>
      <c r="M6" s="663"/>
      <c r="N6" s="82"/>
      <c r="O6" s="82"/>
      <c r="P6" s="82"/>
      <c r="Q6" s="82"/>
      <c r="R6" s="82"/>
      <c r="S6" s="82"/>
      <c r="T6" s="82"/>
    </row>
    <row r="7" spans="1:20">
      <c r="A7" s="3377" t="s">
        <v>3279</v>
      </c>
      <c r="B7" s="3378"/>
      <c r="C7" s="3378"/>
      <c r="D7" s="3378"/>
      <c r="E7" s="3379"/>
      <c r="F7" s="3377" t="s">
        <v>3149</v>
      </c>
      <c r="G7" s="3387"/>
      <c r="H7" s="3387"/>
      <c r="I7" s="3387"/>
      <c r="J7" s="3387"/>
      <c r="K7" s="3387"/>
      <c r="L7" s="3387"/>
      <c r="M7" s="663"/>
      <c r="N7" s="82"/>
      <c r="O7" s="82"/>
      <c r="P7" s="82"/>
      <c r="Q7" s="82"/>
      <c r="R7" s="82"/>
      <c r="S7" s="82"/>
      <c r="T7" s="82"/>
    </row>
    <row r="8" spans="1:20">
      <c r="A8" s="3377" t="s">
        <v>3148</v>
      </c>
      <c r="B8" s="3378"/>
      <c r="C8" s="3378"/>
      <c r="D8" s="3378"/>
      <c r="E8" s="3379"/>
      <c r="F8" s="3377" t="s">
        <v>630</v>
      </c>
      <c r="G8" s="3387"/>
      <c r="H8" s="3387"/>
      <c r="I8" s="3387"/>
      <c r="J8" s="3387"/>
      <c r="K8" s="3387"/>
      <c r="L8" s="3387"/>
      <c r="M8" s="663"/>
      <c r="N8" s="82"/>
      <c r="O8" s="82"/>
      <c r="P8" s="82"/>
      <c r="Q8" s="82"/>
      <c r="R8" s="82"/>
      <c r="S8" s="82"/>
      <c r="T8" s="82"/>
    </row>
    <row r="9" spans="1:20">
      <c r="A9" s="3377" t="s">
        <v>3147</v>
      </c>
      <c r="B9" s="3378"/>
      <c r="C9" s="3378"/>
      <c r="D9" s="3378"/>
      <c r="E9" s="3379"/>
      <c r="F9" s="3377" t="s">
        <v>3150</v>
      </c>
      <c r="G9" s="3387"/>
      <c r="H9" s="3387"/>
      <c r="I9" s="3387"/>
      <c r="J9" s="3387"/>
      <c r="K9" s="3387"/>
      <c r="L9" s="3387"/>
      <c r="M9" s="663"/>
      <c r="N9" s="82"/>
      <c r="O9" s="82"/>
      <c r="P9" s="82"/>
      <c r="Q9" s="82"/>
      <c r="R9" s="82"/>
      <c r="S9" s="82"/>
      <c r="T9" s="82"/>
    </row>
    <row r="10" spans="1:20">
      <c r="A10" s="3377" t="s">
        <v>631</v>
      </c>
      <c r="B10" s="3378"/>
      <c r="C10" s="3378"/>
      <c r="D10" s="3378"/>
      <c r="E10" s="3379"/>
      <c r="F10" s="3377" t="s">
        <v>3151</v>
      </c>
      <c r="G10" s="3387"/>
      <c r="H10" s="3387"/>
      <c r="I10" s="3387"/>
      <c r="J10" s="3387"/>
      <c r="K10" s="3387"/>
      <c r="L10" s="3387"/>
      <c r="M10" s="663"/>
      <c r="N10" s="82"/>
      <c r="O10" s="82"/>
      <c r="P10" s="82"/>
      <c r="Q10" s="82"/>
      <c r="R10" s="82"/>
      <c r="S10" s="82"/>
      <c r="T10" s="82"/>
    </row>
    <row r="11" spans="1:20">
      <c r="A11" s="3377" t="s">
        <v>632</v>
      </c>
      <c r="B11" s="3378"/>
      <c r="C11" s="3378"/>
      <c r="D11" s="3378"/>
      <c r="E11" s="3379"/>
      <c r="F11" s="513"/>
      <c r="G11" s="82"/>
      <c r="H11" s="82"/>
      <c r="I11" s="82"/>
      <c r="J11" s="82"/>
      <c r="K11" s="82"/>
      <c r="L11" s="82"/>
      <c r="M11" s="609"/>
      <c r="N11" s="82"/>
      <c r="O11" s="82"/>
      <c r="P11" s="82"/>
      <c r="Q11" s="82"/>
      <c r="R11" s="82"/>
      <c r="S11" s="82"/>
      <c r="T11" s="82"/>
    </row>
    <row r="12" spans="1:20">
      <c r="A12" s="3377" t="s">
        <v>633</v>
      </c>
      <c r="B12" s="3378"/>
      <c r="C12" s="3378"/>
      <c r="D12" s="3378"/>
      <c r="E12" s="3379"/>
      <c r="F12" s="513"/>
      <c r="G12" s="82"/>
      <c r="H12" s="82"/>
      <c r="I12" s="82"/>
      <c r="J12" s="82"/>
      <c r="K12" s="82"/>
      <c r="L12" s="82"/>
      <c r="M12" s="609"/>
      <c r="N12" s="82"/>
      <c r="O12" s="82"/>
      <c r="P12" s="82"/>
      <c r="Q12" s="82"/>
      <c r="R12" s="82"/>
      <c r="S12" s="82"/>
      <c r="T12" s="82"/>
    </row>
    <row r="13" spans="1:20">
      <c r="A13" s="950"/>
      <c r="B13" s="838"/>
      <c r="C13" s="838"/>
      <c r="D13" s="838"/>
      <c r="E13" s="693"/>
      <c r="F13" s="950"/>
      <c r="G13" s="838"/>
      <c r="H13" s="838"/>
      <c r="I13" s="838"/>
      <c r="J13" s="838"/>
      <c r="K13" s="838"/>
      <c r="L13" s="838"/>
      <c r="M13" s="693"/>
      <c r="N13" s="82"/>
      <c r="O13" s="82"/>
      <c r="P13" s="82"/>
      <c r="Q13" s="82"/>
      <c r="R13" s="82"/>
      <c r="S13" s="82"/>
      <c r="T13" s="82"/>
    </row>
    <row r="14" spans="1:20">
      <c r="A14" s="77"/>
      <c r="B14" s="931"/>
      <c r="C14" s="1759" t="s">
        <v>2027</v>
      </c>
      <c r="D14" s="1689" t="s">
        <v>634</v>
      </c>
      <c r="E14" s="1084" t="s">
        <v>635</v>
      </c>
      <c r="F14" s="3381" t="s">
        <v>636</v>
      </c>
      <c r="G14" s="3382"/>
      <c r="H14" s="3383"/>
      <c r="I14" s="931"/>
      <c r="J14" s="82" t="s">
        <v>637</v>
      </c>
      <c r="K14" s="82"/>
      <c r="L14" s="82"/>
      <c r="M14" s="949"/>
      <c r="N14" s="82"/>
      <c r="O14" s="82"/>
      <c r="P14" s="82"/>
      <c r="Q14" s="82"/>
      <c r="R14" s="82"/>
      <c r="S14" s="82"/>
      <c r="T14" s="82"/>
    </row>
    <row r="15" spans="1:20">
      <c r="A15" s="77"/>
      <c r="B15" s="750" t="s">
        <v>638</v>
      </c>
      <c r="C15" s="1689" t="s">
        <v>639</v>
      </c>
      <c r="D15" s="1689" t="s">
        <v>640</v>
      </c>
      <c r="E15" s="1084" t="s">
        <v>641</v>
      </c>
      <c r="F15" s="3384" t="s">
        <v>642</v>
      </c>
      <c r="G15" s="3385"/>
      <c r="H15" s="3386"/>
      <c r="I15" s="952"/>
      <c r="J15" s="838"/>
      <c r="K15" s="838"/>
      <c r="L15" s="838"/>
      <c r="M15" s="949"/>
      <c r="N15" s="82"/>
      <c r="O15" s="82"/>
      <c r="P15" s="82"/>
      <c r="Q15" s="82"/>
      <c r="R15" s="82"/>
      <c r="S15" s="82"/>
      <c r="T15" s="82"/>
    </row>
    <row r="16" spans="1:20">
      <c r="A16" s="77"/>
      <c r="B16" s="750" t="s">
        <v>643</v>
      </c>
      <c r="C16" s="1689" t="s">
        <v>644</v>
      </c>
      <c r="D16" s="1689" t="s">
        <v>645</v>
      </c>
      <c r="E16" s="1084" t="s">
        <v>2589</v>
      </c>
      <c r="F16" s="3384" t="s">
        <v>646</v>
      </c>
      <c r="G16" s="3385"/>
      <c r="H16" s="3386"/>
      <c r="I16" s="931" t="s">
        <v>647</v>
      </c>
      <c r="J16" s="82"/>
      <c r="K16" s="931" t="s">
        <v>648</v>
      </c>
      <c r="L16" s="82"/>
      <c r="M16" s="949"/>
      <c r="N16" s="82"/>
      <c r="O16" s="82"/>
      <c r="P16" s="82"/>
      <c r="Q16" s="82"/>
      <c r="R16" s="82"/>
      <c r="S16" s="82"/>
      <c r="T16" s="82"/>
    </row>
    <row r="17" spans="1:20">
      <c r="A17" s="77"/>
      <c r="B17" s="931"/>
      <c r="C17" s="1689" t="s">
        <v>649</v>
      </c>
      <c r="D17" s="1689" t="s">
        <v>650</v>
      </c>
      <c r="E17" s="609"/>
      <c r="F17" s="3384" t="s">
        <v>651</v>
      </c>
      <c r="G17" s="3385"/>
      <c r="H17" s="3386"/>
      <c r="I17" s="931" t="s">
        <v>652</v>
      </c>
      <c r="J17" s="82"/>
      <c r="K17" s="931" t="s">
        <v>653</v>
      </c>
      <c r="L17" s="82"/>
      <c r="M17" s="949"/>
      <c r="N17" s="82"/>
      <c r="O17" s="82"/>
      <c r="P17" s="82"/>
      <c r="Q17" s="82"/>
      <c r="R17" s="82"/>
      <c r="S17" s="82"/>
      <c r="T17" s="82"/>
    </row>
    <row r="18" spans="1:20">
      <c r="A18" s="77"/>
      <c r="B18" s="931"/>
      <c r="C18" s="938"/>
      <c r="D18" s="938"/>
      <c r="E18" s="609"/>
      <c r="F18" s="950"/>
      <c r="G18" s="838"/>
      <c r="H18" s="82"/>
      <c r="I18" s="952"/>
      <c r="J18" s="838"/>
      <c r="K18" s="952"/>
      <c r="L18" s="838"/>
      <c r="M18" s="1159"/>
      <c r="N18" s="82"/>
      <c r="O18" s="82"/>
      <c r="P18" s="82"/>
      <c r="Q18" s="82"/>
      <c r="R18" s="82"/>
      <c r="S18" s="82"/>
      <c r="T18" s="82"/>
    </row>
    <row r="19" spans="1:20">
      <c r="A19" s="77" t="s">
        <v>290</v>
      </c>
      <c r="B19" s="931"/>
      <c r="C19" s="938"/>
      <c r="D19" s="938"/>
      <c r="E19" s="609"/>
      <c r="F19" s="1013"/>
      <c r="G19" s="1768" t="s">
        <v>654</v>
      </c>
      <c r="H19" s="1157" t="s">
        <v>3628</v>
      </c>
      <c r="I19" s="750" t="s">
        <v>654</v>
      </c>
      <c r="J19" s="750" t="s">
        <v>655</v>
      </c>
      <c r="K19" s="750" t="s">
        <v>654</v>
      </c>
      <c r="L19" s="750" t="s">
        <v>3628</v>
      </c>
      <c r="M19" s="932" t="s">
        <v>290</v>
      </c>
      <c r="N19" s="82"/>
      <c r="O19" s="82"/>
      <c r="P19" s="82"/>
      <c r="Q19" s="82"/>
      <c r="R19" s="82"/>
      <c r="S19" s="82"/>
      <c r="T19" s="82"/>
    </row>
    <row r="20" spans="1:20">
      <c r="A20" s="933" t="s">
        <v>293</v>
      </c>
      <c r="B20" s="934" t="s">
        <v>1860</v>
      </c>
      <c r="C20" s="1761" t="s">
        <v>1861</v>
      </c>
      <c r="D20" s="1761" t="s">
        <v>1862</v>
      </c>
      <c r="E20" s="1071" t="s">
        <v>1863</v>
      </c>
      <c r="F20" s="950"/>
      <c r="G20" s="959" t="s">
        <v>838</v>
      </c>
      <c r="H20" s="934" t="s">
        <v>839</v>
      </c>
      <c r="I20" s="934" t="s">
        <v>840</v>
      </c>
      <c r="J20" s="934" t="s">
        <v>841</v>
      </c>
      <c r="K20" s="934" t="s">
        <v>842</v>
      </c>
      <c r="L20" s="934" t="s">
        <v>843</v>
      </c>
      <c r="M20" s="754" t="s">
        <v>293</v>
      </c>
      <c r="N20" s="82"/>
      <c r="O20" s="82"/>
      <c r="P20" s="82"/>
      <c r="Q20" s="82"/>
      <c r="R20" s="82"/>
      <c r="S20" s="82"/>
      <c r="T20" s="82"/>
    </row>
    <row r="21" spans="1:20">
      <c r="A21" s="77">
        <v>1</v>
      </c>
      <c r="B21" s="1769" t="s">
        <v>656</v>
      </c>
      <c r="C21" s="73"/>
      <c r="D21" s="1695"/>
      <c r="E21" s="79"/>
      <c r="F21" s="74"/>
      <c r="G21" s="80"/>
      <c r="H21" s="1137"/>
      <c r="I21" s="73"/>
      <c r="J21" s="73"/>
      <c r="K21" s="73"/>
      <c r="L21" s="73"/>
      <c r="M21" s="81">
        <v>1</v>
      </c>
      <c r="N21" s="80"/>
      <c r="O21" s="80"/>
      <c r="P21" s="82"/>
      <c r="Q21" s="82"/>
      <c r="R21" s="82"/>
      <c r="S21" s="82"/>
      <c r="T21" s="82"/>
    </row>
    <row r="22" spans="1:20">
      <c r="A22" s="77">
        <v>2</v>
      </c>
      <c r="B22" s="931"/>
      <c r="C22" s="73"/>
      <c r="D22" s="1770"/>
      <c r="E22" s="1771"/>
      <c r="F22" s="74"/>
      <c r="G22" s="80"/>
      <c r="H22" s="1137"/>
      <c r="I22" s="73"/>
      <c r="J22" s="1137"/>
      <c r="K22" s="73"/>
      <c r="L22" s="1137"/>
      <c r="M22" s="81">
        <v>2</v>
      </c>
      <c r="N22" s="80"/>
      <c r="O22" s="80"/>
      <c r="P22" s="82"/>
      <c r="Q22" s="82"/>
      <c r="R22" s="82"/>
      <c r="S22" s="82"/>
      <c r="T22" s="82"/>
    </row>
    <row r="23" spans="1:20">
      <c r="A23" s="77">
        <v>3</v>
      </c>
      <c r="B23" s="931" t="s">
        <v>3233</v>
      </c>
      <c r="C23" s="73">
        <v>100</v>
      </c>
      <c r="D23" s="78">
        <v>0.01</v>
      </c>
      <c r="E23" s="1772"/>
      <c r="F23" s="74"/>
      <c r="G23" s="80">
        <v>100</v>
      </c>
      <c r="H23" s="73">
        <v>1</v>
      </c>
      <c r="I23" s="73"/>
      <c r="J23" s="73"/>
      <c r="K23" s="73"/>
      <c r="L23" s="73"/>
      <c r="M23" s="81">
        <v>3</v>
      </c>
      <c r="N23" s="80"/>
      <c r="O23" s="80"/>
      <c r="P23" s="82"/>
      <c r="Q23" s="82"/>
      <c r="R23" s="82"/>
      <c r="S23" s="82"/>
      <c r="T23" s="82"/>
    </row>
    <row r="24" spans="1:20">
      <c r="A24" s="77">
        <v>4</v>
      </c>
      <c r="B24" s="931"/>
      <c r="C24" s="73"/>
      <c r="D24" s="78"/>
      <c r="E24" s="1772"/>
      <c r="F24" s="74"/>
      <c r="G24" s="80"/>
      <c r="H24" s="73"/>
      <c r="I24" s="73"/>
      <c r="J24" s="73"/>
      <c r="K24" s="73"/>
      <c r="L24" s="73"/>
      <c r="M24" s="81">
        <v>4</v>
      </c>
      <c r="N24" s="80"/>
      <c r="O24" s="80"/>
      <c r="P24" s="82"/>
      <c r="Q24" s="82"/>
      <c r="R24" s="82"/>
      <c r="S24" s="82"/>
      <c r="T24" s="82"/>
    </row>
    <row r="25" spans="1:20">
      <c r="A25" s="77">
        <v>5</v>
      </c>
      <c r="B25" s="931"/>
      <c r="C25" s="73"/>
      <c r="D25" s="78"/>
      <c r="E25" s="1772"/>
      <c r="F25" s="74"/>
      <c r="G25" s="80"/>
      <c r="H25" s="73"/>
      <c r="I25" s="73"/>
      <c r="J25" s="73"/>
      <c r="K25" s="73"/>
      <c r="L25" s="73"/>
      <c r="M25" s="81">
        <v>5</v>
      </c>
      <c r="N25" s="80"/>
      <c r="O25" s="80"/>
      <c r="P25" s="82"/>
      <c r="Q25" s="82"/>
      <c r="R25" s="82"/>
      <c r="S25" s="82"/>
      <c r="T25" s="82"/>
    </row>
    <row r="26" spans="1:20">
      <c r="A26" s="77">
        <v>6</v>
      </c>
      <c r="B26" s="931"/>
      <c r="C26" s="73"/>
      <c r="D26" s="78"/>
      <c r="E26" s="1772"/>
      <c r="F26" s="74"/>
      <c r="G26" s="80"/>
      <c r="H26" s="73"/>
      <c r="I26" s="73"/>
      <c r="J26" s="73"/>
      <c r="K26" s="73"/>
      <c r="L26" s="73"/>
      <c r="M26" s="81">
        <v>6</v>
      </c>
      <c r="N26" s="80"/>
      <c r="O26" s="80"/>
      <c r="P26" s="82"/>
      <c r="Q26" s="82"/>
      <c r="R26" s="82"/>
      <c r="S26" s="82"/>
      <c r="T26" s="82"/>
    </row>
    <row r="27" spans="1:20">
      <c r="A27" s="77">
        <v>7</v>
      </c>
      <c r="B27" s="931"/>
      <c r="C27" s="73"/>
      <c r="D27" s="78"/>
      <c r="E27" s="1772"/>
      <c r="F27" s="74"/>
      <c r="G27" s="80"/>
      <c r="H27" s="73"/>
      <c r="I27" s="73"/>
      <c r="J27" s="73"/>
      <c r="K27" s="73"/>
      <c r="L27" s="73"/>
      <c r="M27" s="81">
        <v>7</v>
      </c>
      <c r="N27" s="80"/>
      <c r="O27" s="80"/>
      <c r="P27" s="82"/>
      <c r="Q27" s="82"/>
      <c r="R27" s="82"/>
      <c r="S27" s="82"/>
      <c r="T27" s="82"/>
    </row>
    <row r="28" spans="1:20">
      <c r="A28" s="77">
        <v>8</v>
      </c>
      <c r="B28" s="931"/>
      <c r="C28" s="73"/>
      <c r="D28" s="78"/>
      <c r="E28" s="1772"/>
      <c r="F28" s="74"/>
      <c r="G28" s="80"/>
      <c r="H28" s="73"/>
      <c r="I28" s="73"/>
      <c r="J28" s="73"/>
      <c r="K28" s="73"/>
      <c r="L28" s="73"/>
      <c r="M28" s="81">
        <v>8</v>
      </c>
      <c r="N28" s="80"/>
      <c r="O28" s="80"/>
      <c r="P28" s="82"/>
      <c r="Q28" s="82"/>
      <c r="R28" s="82"/>
      <c r="S28" s="82"/>
      <c r="T28" s="82"/>
    </row>
    <row r="29" spans="1:20">
      <c r="A29" s="77">
        <v>9</v>
      </c>
      <c r="B29" s="931"/>
      <c r="C29" s="73"/>
      <c r="D29" s="78"/>
      <c r="E29" s="1772"/>
      <c r="F29" s="74"/>
      <c r="G29" s="80"/>
      <c r="H29" s="73"/>
      <c r="I29" s="73"/>
      <c r="J29" s="73"/>
      <c r="K29" s="73"/>
      <c r="L29" s="73"/>
      <c r="M29" s="81">
        <v>9</v>
      </c>
      <c r="N29" s="80"/>
      <c r="O29" s="80"/>
      <c r="P29" s="82"/>
      <c r="Q29" s="82"/>
      <c r="R29" s="82"/>
      <c r="S29" s="82"/>
      <c r="T29" s="82"/>
    </row>
    <row r="30" spans="1:20">
      <c r="A30" s="77">
        <v>10</v>
      </c>
      <c r="B30" s="931"/>
      <c r="C30" s="73"/>
      <c r="D30" s="78"/>
      <c r="E30" s="1772"/>
      <c r="F30" s="74"/>
      <c r="G30" s="80"/>
      <c r="H30" s="73"/>
      <c r="I30" s="73"/>
      <c r="J30" s="73"/>
      <c r="K30" s="73"/>
      <c r="L30" s="73"/>
      <c r="M30" s="81">
        <v>10</v>
      </c>
      <c r="N30" s="80"/>
      <c r="O30" s="80"/>
      <c r="P30" s="82"/>
      <c r="Q30" s="82"/>
      <c r="R30" s="82"/>
      <c r="S30" s="82"/>
      <c r="T30" s="82"/>
    </row>
    <row r="31" spans="1:20">
      <c r="A31" s="77">
        <v>11</v>
      </c>
      <c r="B31" s="931"/>
      <c r="C31" s="73"/>
      <c r="D31" s="78"/>
      <c r="E31" s="1772"/>
      <c r="F31" s="74"/>
      <c r="G31" s="80"/>
      <c r="H31" s="73"/>
      <c r="I31" s="73"/>
      <c r="J31" s="73"/>
      <c r="K31" s="73"/>
      <c r="L31" s="73"/>
      <c r="M31" s="81">
        <v>11</v>
      </c>
      <c r="N31" s="80"/>
      <c r="O31" s="80"/>
      <c r="P31" s="82"/>
      <c r="Q31" s="82"/>
      <c r="R31" s="82"/>
      <c r="S31" s="82"/>
      <c r="T31" s="82"/>
    </row>
    <row r="32" spans="1:20">
      <c r="A32" s="77">
        <v>12</v>
      </c>
      <c r="B32" s="931"/>
      <c r="C32" s="73"/>
      <c r="D32" s="78"/>
      <c r="E32" s="1772"/>
      <c r="F32" s="74"/>
      <c r="G32" s="80"/>
      <c r="H32" s="73"/>
      <c r="I32" s="73"/>
      <c r="J32" s="73"/>
      <c r="K32" s="73"/>
      <c r="L32" s="73"/>
      <c r="M32" s="81">
        <v>12</v>
      </c>
      <c r="N32" s="80"/>
      <c r="O32" s="80"/>
      <c r="P32" s="82"/>
      <c r="Q32" s="82"/>
      <c r="R32" s="82"/>
      <c r="S32" s="82"/>
      <c r="T32" s="82"/>
    </row>
    <row r="33" spans="1:20">
      <c r="A33" s="77">
        <v>13</v>
      </c>
      <c r="B33" s="931"/>
      <c r="C33" s="73"/>
      <c r="D33" s="78"/>
      <c r="E33" s="1772"/>
      <c r="F33" s="74"/>
      <c r="G33" s="80"/>
      <c r="H33" s="73"/>
      <c r="I33" s="73"/>
      <c r="J33" s="73"/>
      <c r="K33" s="73"/>
      <c r="L33" s="73"/>
      <c r="M33" s="81">
        <v>13</v>
      </c>
      <c r="N33" s="80"/>
      <c r="O33" s="80"/>
      <c r="P33" s="82"/>
      <c r="Q33" s="82"/>
      <c r="R33" s="82"/>
      <c r="S33" s="82"/>
      <c r="T33" s="82"/>
    </row>
    <row r="34" spans="1:20">
      <c r="A34" s="77">
        <v>14</v>
      </c>
      <c r="B34" s="931"/>
      <c r="C34" s="73"/>
      <c r="D34" s="78"/>
      <c r="E34" s="1772"/>
      <c r="F34" s="74"/>
      <c r="G34" s="80"/>
      <c r="H34" s="73"/>
      <c r="I34" s="73"/>
      <c r="J34" s="73"/>
      <c r="K34" s="73"/>
      <c r="L34" s="73"/>
      <c r="M34" s="81">
        <v>14</v>
      </c>
      <c r="N34" s="80"/>
      <c r="O34" s="80"/>
      <c r="P34" s="82"/>
      <c r="Q34" s="82"/>
      <c r="R34" s="82"/>
      <c r="S34" s="82"/>
      <c r="T34" s="82"/>
    </row>
    <row r="35" spans="1:20">
      <c r="A35" s="77">
        <v>15</v>
      </c>
      <c r="B35" s="931"/>
      <c r="C35" s="73"/>
      <c r="D35" s="78"/>
      <c r="E35" s="1772"/>
      <c r="F35" s="513"/>
      <c r="G35" s="80"/>
      <c r="H35" s="73"/>
      <c r="I35" s="931"/>
      <c r="J35" s="73"/>
      <c r="K35" s="73"/>
      <c r="L35" s="73"/>
      <c r="M35" s="932">
        <v>15</v>
      </c>
      <c r="N35" s="82"/>
      <c r="O35" s="82"/>
      <c r="P35" s="82"/>
      <c r="Q35" s="82"/>
      <c r="R35" s="82"/>
      <c r="S35" s="82"/>
      <c r="T35" s="82"/>
    </row>
    <row r="36" spans="1:20">
      <c r="A36" s="77">
        <v>16</v>
      </c>
      <c r="B36" s="931"/>
      <c r="C36" s="73"/>
      <c r="D36" s="78"/>
      <c r="E36" s="1772"/>
      <c r="F36" s="74"/>
      <c r="G36" s="80"/>
      <c r="H36" s="73"/>
      <c r="I36" s="73"/>
      <c r="J36" s="73"/>
      <c r="K36" s="73"/>
      <c r="L36" s="73"/>
      <c r="M36" s="81">
        <v>16</v>
      </c>
      <c r="N36" s="80"/>
      <c r="O36" s="80"/>
      <c r="P36" s="82"/>
      <c r="Q36" s="82"/>
      <c r="R36" s="82"/>
      <c r="S36" s="82"/>
      <c r="T36" s="82"/>
    </row>
    <row r="37" spans="1:20">
      <c r="A37" s="77">
        <v>17</v>
      </c>
      <c r="B37" s="931"/>
      <c r="C37" s="73"/>
      <c r="D37" s="78"/>
      <c r="E37" s="1772"/>
      <c r="F37" s="513"/>
      <c r="G37" s="80"/>
      <c r="H37" s="73"/>
      <c r="I37" s="931"/>
      <c r="J37" s="73"/>
      <c r="K37" s="73"/>
      <c r="L37" s="73"/>
      <c r="M37" s="81">
        <v>17</v>
      </c>
      <c r="N37" s="82"/>
      <c r="O37" s="82"/>
      <c r="P37" s="82"/>
      <c r="Q37" s="82"/>
      <c r="R37" s="82"/>
      <c r="S37" s="82"/>
      <c r="T37" s="82"/>
    </row>
    <row r="38" spans="1:20">
      <c r="A38" s="77">
        <v>18</v>
      </c>
      <c r="B38" s="931"/>
      <c r="C38" s="73"/>
      <c r="D38" s="78"/>
      <c r="E38" s="1772"/>
      <c r="F38" s="74"/>
      <c r="G38" s="80"/>
      <c r="H38" s="73"/>
      <c r="I38" s="73"/>
      <c r="J38" s="73"/>
      <c r="K38" s="73"/>
      <c r="L38" s="73"/>
      <c r="M38" s="81">
        <v>18</v>
      </c>
      <c r="N38" s="80"/>
      <c r="O38" s="80"/>
      <c r="P38" s="82"/>
      <c r="Q38" s="82"/>
      <c r="R38" s="82"/>
      <c r="S38" s="82"/>
      <c r="T38" s="82"/>
    </row>
    <row r="39" spans="1:20">
      <c r="A39" s="77">
        <v>19</v>
      </c>
      <c r="B39" s="931"/>
      <c r="C39" s="1695"/>
      <c r="D39" s="78"/>
      <c r="E39" s="1772"/>
      <c r="F39" s="74"/>
      <c r="G39" s="939"/>
      <c r="H39" s="73"/>
      <c r="I39" s="73"/>
      <c r="J39" s="73"/>
      <c r="K39" s="73"/>
      <c r="L39" s="73"/>
      <c r="M39" s="81">
        <v>19</v>
      </c>
      <c r="N39" s="80"/>
      <c r="O39" s="80"/>
      <c r="P39" s="82"/>
      <c r="Q39" s="82"/>
      <c r="R39" s="82"/>
      <c r="S39" s="82"/>
      <c r="T39" s="82"/>
    </row>
    <row r="40" spans="1:20">
      <c r="A40" s="77">
        <v>20</v>
      </c>
      <c r="B40" s="750" t="s">
        <v>2166</v>
      </c>
      <c r="C40" s="1134">
        <f>SUM(C21:C39)</f>
        <v>100</v>
      </c>
      <c r="D40" s="1695"/>
      <c r="E40" s="1772"/>
      <c r="F40" s="1555"/>
      <c r="G40" s="1554">
        <f t="shared" ref="G40:L40" si="0">SUM(G21:G39)</f>
        <v>100</v>
      </c>
      <c r="H40" s="1773">
        <f t="shared" si="0"/>
        <v>1</v>
      </c>
      <c r="I40" s="1134">
        <f t="shared" si="0"/>
        <v>0</v>
      </c>
      <c r="J40" s="1773">
        <f t="shared" si="0"/>
        <v>0</v>
      </c>
      <c r="K40" s="1134">
        <f t="shared" si="0"/>
        <v>0</v>
      </c>
      <c r="L40" s="1773">
        <f t="shared" si="0"/>
        <v>0</v>
      </c>
      <c r="M40" s="81">
        <v>20</v>
      </c>
      <c r="N40" s="80"/>
      <c r="O40" s="80"/>
      <c r="P40" s="82"/>
      <c r="Q40" s="82"/>
      <c r="R40" s="82"/>
      <c r="S40" s="82"/>
      <c r="T40" s="82"/>
    </row>
    <row r="41" spans="1:20">
      <c r="A41" s="77">
        <v>21</v>
      </c>
      <c r="B41" s="931"/>
      <c r="C41" s="73"/>
      <c r="D41" s="1695"/>
      <c r="E41" s="1772"/>
      <c r="F41" s="74"/>
      <c r="G41" s="80"/>
      <c r="H41" s="73"/>
      <c r="I41" s="73"/>
      <c r="J41" s="73"/>
      <c r="K41" s="73"/>
      <c r="L41" s="73"/>
      <c r="M41" s="81">
        <v>21</v>
      </c>
      <c r="N41" s="80"/>
      <c r="O41" s="80"/>
      <c r="P41" s="82"/>
      <c r="Q41" s="82"/>
      <c r="R41" s="82"/>
      <c r="S41" s="82"/>
      <c r="T41" s="82"/>
    </row>
    <row r="42" spans="1:20">
      <c r="A42" s="77">
        <v>22</v>
      </c>
      <c r="B42" s="1769" t="s">
        <v>657</v>
      </c>
      <c r="C42" s="73"/>
      <c r="D42" s="1695"/>
      <c r="E42" s="1772"/>
      <c r="F42" s="74"/>
      <c r="G42" s="80"/>
      <c r="H42" s="73"/>
      <c r="I42" s="73"/>
      <c r="J42" s="73"/>
      <c r="K42" s="73"/>
      <c r="L42" s="73"/>
      <c r="M42" s="81">
        <v>22</v>
      </c>
      <c r="N42" s="80"/>
      <c r="O42" s="80"/>
      <c r="P42" s="82"/>
      <c r="Q42" s="82"/>
      <c r="R42" s="82"/>
      <c r="S42" s="82"/>
      <c r="T42" s="82"/>
    </row>
    <row r="43" spans="1:20">
      <c r="A43" s="77">
        <v>23</v>
      </c>
      <c r="B43" s="931"/>
      <c r="C43" s="73"/>
      <c r="D43" s="1770"/>
      <c r="E43" s="1771"/>
      <c r="F43" s="74"/>
      <c r="G43" s="80"/>
      <c r="H43" s="1137"/>
      <c r="I43" s="73"/>
      <c r="J43" s="1137"/>
      <c r="K43" s="73"/>
      <c r="L43" s="1137"/>
      <c r="M43" s="81">
        <v>23</v>
      </c>
      <c r="N43" s="80"/>
      <c r="O43" s="80"/>
      <c r="P43" s="82"/>
      <c r="Q43" s="82"/>
      <c r="R43" s="82"/>
      <c r="S43" s="82"/>
      <c r="T43" s="82"/>
    </row>
    <row r="44" spans="1:20">
      <c r="A44" s="77">
        <v>24</v>
      </c>
      <c r="B44" s="73" t="s">
        <v>2006</v>
      </c>
      <c r="C44" s="73">
        <v>1</v>
      </c>
      <c r="D44" s="78">
        <v>1</v>
      </c>
      <c r="E44" s="79"/>
      <c r="F44" s="74"/>
      <c r="G44" s="80">
        <v>1</v>
      </c>
      <c r="H44" s="73">
        <v>1</v>
      </c>
      <c r="I44" s="73"/>
      <c r="J44" s="73"/>
      <c r="K44" s="73"/>
      <c r="L44" s="73"/>
      <c r="M44" s="81">
        <v>24</v>
      </c>
      <c r="N44" s="80"/>
      <c r="O44" s="80"/>
      <c r="P44" s="82"/>
      <c r="Q44" s="82"/>
      <c r="R44" s="82"/>
      <c r="S44" s="82"/>
      <c r="T44" s="82"/>
    </row>
    <row r="45" spans="1:20">
      <c r="A45" s="77">
        <v>25</v>
      </c>
      <c r="B45" s="73"/>
      <c r="C45" s="73"/>
      <c r="D45" s="1695"/>
      <c r="E45" s="79"/>
      <c r="F45" s="74"/>
      <c r="G45" s="80"/>
      <c r="H45" s="73"/>
      <c r="I45" s="73"/>
      <c r="J45" s="73"/>
      <c r="K45" s="73"/>
      <c r="L45" s="73"/>
      <c r="M45" s="81">
        <v>25</v>
      </c>
      <c r="N45" s="80"/>
      <c r="O45" s="80"/>
      <c r="P45" s="82"/>
      <c r="Q45" s="82"/>
      <c r="R45" s="82"/>
      <c r="S45" s="82"/>
      <c r="T45" s="82"/>
    </row>
    <row r="46" spans="1:20">
      <c r="A46" s="77">
        <v>26</v>
      </c>
      <c r="B46" s="73"/>
      <c r="C46" s="73"/>
      <c r="D46" s="1695"/>
      <c r="E46" s="79"/>
      <c r="F46" s="74"/>
      <c r="G46" s="80"/>
      <c r="H46" s="73"/>
      <c r="I46" s="73"/>
      <c r="J46" s="73"/>
      <c r="K46" s="73"/>
      <c r="L46" s="73"/>
      <c r="M46" s="81">
        <v>26</v>
      </c>
      <c r="N46" s="80"/>
      <c r="O46" s="80"/>
      <c r="P46" s="82"/>
      <c r="Q46" s="82"/>
      <c r="R46" s="82"/>
      <c r="S46" s="82"/>
      <c r="T46" s="82"/>
    </row>
    <row r="47" spans="1:20">
      <c r="A47" s="77">
        <v>27</v>
      </c>
      <c r="B47" s="73"/>
      <c r="C47" s="73"/>
      <c r="D47" s="1695"/>
      <c r="E47" s="79"/>
      <c r="F47" s="74"/>
      <c r="G47" s="80"/>
      <c r="H47" s="73"/>
      <c r="I47" s="73"/>
      <c r="J47" s="73"/>
      <c r="K47" s="73"/>
      <c r="L47" s="73"/>
      <c r="M47" s="81">
        <v>27</v>
      </c>
      <c r="N47" s="80"/>
      <c r="O47" s="80"/>
      <c r="P47" s="82"/>
      <c r="Q47" s="82"/>
      <c r="R47" s="82"/>
      <c r="S47" s="82"/>
      <c r="T47" s="82"/>
    </row>
    <row r="48" spans="1:20">
      <c r="A48" s="77">
        <v>28</v>
      </c>
      <c r="B48" s="73"/>
      <c r="C48" s="73"/>
      <c r="D48" s="1695"/>
      <c r="E48" s="79"/>
      <c r="F48" s="74"/>
      <c r="G48" s="80"/>
      <c r="H48" s="73"/>
      <c r="I48" s="73"/>
      <c r="J48" s="73"/>
      <c r="K48" s="73"/>
      <c r="L48" s="73"/>
      <c r="M48" s="81">
        <v>28</v>
      </c>
      <c r="N48" s="80"/>
      <c r="O48" s="80"/>
      <c r="P48" s="82"/>
      <c r="Q48" s="82"/>
      <c r="R48" s="82"/>
      <c r="S48" s="82"/>
      <c r="T48" s="82"/>
    </row>
    <row r="49" spans="1:20">
      <c r="A49" s="77">
        <v>29</v>
      </c>
      <c r="B49" s="73"/>
      <c r="C49" s="73"/>
      <c r="D49" s="1695"/>
      <c r="E49" s="79"/>
      <c r="F49" s="74"/>
      <c r="G49" s="80"/>
      <c r="H49" s="73"/>
      <c r="I49" s="73"/>
      <c r="J49" s="73"/>
      <c r="K49" s="73"/>
      <c r="L49" s="73"/>
      <c r="M49" s="81">
        <v>29</v>
      </c>
      <c r="N49" s="80"/>
      <c r="O49" s="80"/>
      <c r="P49" s="82"/>
      <c r="Q49" s="82"/>
      <c r="R49" s="82"/>
      <c r="S49" s="82"/>
      <c r="T49" s="82"/>
    </row>
    <row r="50" spans="1:20">
      <c r="A50" s="77">
        <v>30</v>
      </c>
      <c r="B50" s="73"/>
      <c r="C50" s="73"/>
      <c r="D50" s="1695"/>
      <c r="E50" s="79"/>
      <c r="F50" s="74"/>
      <c r="G50" s="80"/>
      <c r="H50" s="73"/>
      <c r="I50" s="73"/>
      <c r="J50" s="73"/>
      <c r="K50" s="73"/>
      <c r="L50" s="73"/>
      <c r="M50" s="932">
        <v>30</v>
      </c>
      <c r="N50" s="82"/>
      <c r="O50" s="82"/>
      <c r="P50" s="82"/>
      <c r="Q50" s="82"/>
      <c r="R50" s="82"/>
      <c r="S50" s="82"/>
      <c r="T50" s="82"/>
    </row>
    <row r="51" spans="1:20">
      <c r="A51" s="77">
        <v>31</v>
      </c>
      <c r="B51" s="73"/>
      <c r="C51" s="73"/>
      <c r="D51" s="1695"/>
      <c r="E51" s="79"/>
      <c r="F51" s="74"/>
      <c r="G51" s="80"/>
      <c r="H51" s="73"/>
      <c r="I51" s="73"/>
      <c r="J51" s="73"/>
      <c r="K51" s="73"/>
      <c r="L51" s="73"/>
      <c r="M51" s="932">
        <v>31</v>
      </c>
      <c r="N51" s="82"/>
      <c r="O51" s="82"/>
      <c r="P51" s="82"/>
      <c r="Q51" s="82"/>
      <c r="R51" s="82"/>
      <c r="S51" s="82"/>
      <c r="T51" s="82"/>
    </row>
    <row r="52" spans="1:20">
      <c r="A52" s="77">
        <v>32</v>
      </c>
      <c r="B52" s="73"/>
      <c r="C52" s="73"/>
      <c r="D52" s="1695"/>
      <c r="E52" s="79"/>
      <c r="F52" s="74"/>
      <c r="G52" s="80"/>
      <c r="H52" s="73"/>
      <c r="I52" s="73"/>
      <c r="J52" s="73"/>
      <c r="K52" s="73"/>
      <c r="L52" s="73"/>
      <c r="M52" s="932">
        <v>32</v>
      </c>
      <c r="N52" s="82"/>
      <c r="O52" s="82"/>
      <c r="P52" s="82"/>
      <c r="Q52" s="82"/>
      <c r="R52" s="82"/>
      <c r="S52" s="82"/>
      <c r="T52" s="82"/>
    </row>
    <row r="53" spans="1:20">
      <c r="A53" s="77">
        <v>33</v>
      </c>
      <c r="B53" s="73"/>
      <c r="C53" s="73"/>
      <c r="D53" s="1695"/>
      <c r="E53" s="79"/>
      <c r="F53" s="74"/>
      <c r="G53" s="80"/>
      <c r="H53" s="73"/>
      <c r="I53" s="73"/>
      <c r="J53" s="73"/>
      <c r="K53" s="73"/>
      <c r="L53" s="73"/>
      <c r="M53" s="932">
        <v>33</v>
      </c>
      <c r="N53" s="82"/>
      <c r="O53" s="82"/>
      <c r="P53" s="82"/>
      <c r="Q53" s="82"/>
      <c r="R53" s="82"/>
      <c r="S53" s="82"/>
      <c r="T53" s="82"/>
    </row>
    <row r="54" spans="1:20">
      <c r="A54" s="77">
        <v>34</v>
      </c>
      <c r="B54" s="73"/>
      <c r="C54" s="73"/>
      <c r="D54" s="1695"/>
      <c r="E54" s="79"/>
      <c r="F54" s="74"/>
      <c r="G54" s="80"/>
      <c r="H54" s="73"/>
      <c r="I54" s="73"/>
      <c r="J54" s="73"/>
      <c r="K54" s="73"/>
      <c r="L54" s="73"/>
      <c r="M54" s="932">
        <v>34</v>
      </c>
      <c r="N54" s="82"/>
      <c r="O54" s="82"/>
      <c r="P54" s="82"/>
      <c r="Q54" s="82"/>
      <c r="R54" s="82"/>
      <c r="S54" s="82"/>
      <c r="T54" s="82"/>
    </row>
    <row r="55" spans="1:20">
      <c r="A55" s="77">
        <v>35</v>
      </c>
      <c r="B55" s="73"/>
      <c r="C55" s="73"/>
      <c r="D55" s="1695"/>
      <c r="E55" s="79"/>
      <c r="F55" s="74"/>
      <c r="G55" s="80"/>
      <c r="H55" s="73"/>
      <c r="I55" s="73"/>
      <c r="J55" s="73"/>
      <c r="K55" s="73"/>
      <c r="L55" s="73"/>
      <c r="M55" s="932">
        <v>35</v>
      </c>
      <c r="N55" s="82"/>
      <c r="O55" s="82"/>
      <c r="P55" s="82"/>
      <c r="Q55" s="82"/>
      <c r="R55" s="82"/>
      <c r="S55" s="82"/>
      <c r="T55" s="82"/>
    </row>
    <row r="56" spans="1:20">
      <c r="A56" s="77">
        <v>36</v>
      </c>
      <c r="B56" s="73"/>
      <c r="C56" s="73"/>
      <c r="D56" s="1695"/>
      <c r="E56" s="79"/>
      <c r="F56" s="74"/>
      <c r="G56" s="80"/>
      <c r="H56" s="73"/>
      <c r="I56" s="73"/>
      <c r="J56" s="73"/>
      <c r="K56" s="73"/>
      <c r="L56" s="73"/>
      <c r="M56" s="932">
        <v>36</v>
      </c>
      <c r="N56" s="82"/>
      <c r="O56" s="82"/>
      <c r="P56" s="82"/>
      <c r="Q56" s="82"/>
      <c r="R56" s="82"/>
      <c r="S56" s="82"/>
      <c r="T56" s="82"/>
    </row>
    <row r="57" spans="1:20">
      <c r="A57" s="77">
        <v>37</v>
      </c>
      <c r="B57" s="73"/>
      <c r="C57" s="73"/>
      <c r="D57" s="1695"/>
      <c r="E57" s="79"/>
      <c r="F57" s="74"/>
      <c r="G57" s="80"/>
      <c r="H57" s="73"/>
      <c r="I57" s="73"/>
      <c r="J57" s="73"/>
      <c r="K57" s="73"/>
      <c r="L57" s="73"/>
      <c r="M57" s="932">
        <v>37</v>
      </c>
      <c r="N57" s="82"/>
      <c r="O57" s="82"/>
      <c r="P57" s="82"/>
      <c r="Q57" s="82"/>
      <c r="R57" s="82"/>
      <c r="S57" s="82"/>
      <c r="T57" s="82"/>
    </row>
    <row r="58" spans="1:20">
      <c r="A58" s="77">
        <v>38</v>
      </c>
      <c r="B58" s="73"/>
      <c r="C58" s="73"/>
      <c r="D58" s="1695"/>
      <c r="E58" s="79"/>
      <c r="F58" s="74"/>
      <c r="G58" s="80"/>
      <c r="H58" s="73"/>
      <c r="I58" s="73"/>
      <c r="J58" s="73"/>
      <c r="K58" s="73"/>
      <c r="L58" s="73"/>
      <c r="M58" s="932">
        <v>38</v>
      </c>
      <c r="N58" s="82"/>
      <c r="O58" s="82"/>
      <c r="P58" s="82"/>
      <c r="Q58" s="82"/>
      <c r="R58" s="82"/>
      <c r="S58" s="82"/>
      <c r="T58" s="82"/>
    </row>
    <row r="59" spans="1:20">
      <c r="A59" s="77">
        <v>39</v>
      </c>
      <c r="B59" s="73"/>
      <c r="C59" s="73"/>
      <c r="D59" s="1695"/>
      <c r="E59" s="79"/>
      <c r="F59" s="74"/>
      <c r="G59" s="80"/>
      <c r="H59" s="73"/>
      <c r="I59" s="73"/>
      <c r="J59" s="73"/>
      <c r="K59" s="73"/>
      <c r="L59" s="73"/>
      <c r="M59" s="932">
        <v>39</v>
      </c>
      <c r="N59" s="82"/>
      <c r="O59" s="82"/>
      <c r="P59" s="82"/>
      <c r="Q59" s="82"/>
      <c r="R59" s="82"/>
      <c r="S59" s="82"/>
      <c r="T59" s="82"/>
    </row>
    <row r="60" spans="1:20">
      <c r="A60" s="77">
        <v>40</v>
      </c>
      <c r="B60" s="73"/>
      <c r="C60" s="73"/>
      <c r="D60" s="1695"/>
      <c r="E60" s="79"/>
      <c r="F60" s="74"/>
      <c r="G60" s="80"/>
      <c r="H60" s="73"/>
      <c r="I60" s="73"/>
      <c r="J60" s="73"/>
      <c r="K60" s="73"/>
      <c r="L60" s="73"/>
      <c r="M60" s="932">
        <v>40</v>
      </c>
      <c r="N60" s="82"/>
      <c r="O60" s="82"/>
      <c r="P60" s="82"/>
      <c r="Q60" s="82"/>
      <c r="R60" s="82"/>
      <c r="S60" s="82"/>
      <c r="T60" s="82"/>
    </row>
    <row r="61" spans="1:20">
      <c r="A61" s="77">
        <v>41</v>
      </c>
      <c r="B61" s="750" t="s">
        <v>2166</v>
      </c>
      <c r="C61" s="1134">
        <f>SUM(C42:C60)</f>
        <v>1</v>
      </c>
      <c r="D61" s="78"/>
      <c r="E61" s="1772"/>
      <c r="F61" s="956"/>
      <c r="G61" s="1554">
        <f t="shared" ref="G61:L61" si="1">SUM(G42:G60)</f>
        <v>1</v>
      </c>
      <c r="H61" s="1773">
        <f t="shared" si="1"/>
        <v>1</v>
      </c>
      <c r="I61" s="1134">
        <f t="shared" si="1"/>
        <v>0</v>
      </c>
      <c r="J61" s="1773">
        <f t="shared" si="1"/>
        <v>0</v>
      </c>
      <c r="K61" s="1134">
        <f t="shared" si="1"/>
        <v>0</v>
      </c>
      <c r="L61" s="1773">
        <f t="shared" si="1"/>
        <v>0</v>
      </c>
      <c r="M61" s="932">
        <v>41</v>
      </c>
      <c r="N61" s="82"/>
      <c r="O61" s="82"/>
      <c r="P61" s="82"/>
      <c r="Q61" s="82"/>
      <c r="R61" s="82"/>
      <c r="S61" s="82"/>
      <c r="T61" s="82"/>
    </row>
    <row r="62" spans="1:20" ht="15.75" thickBot="1">
      <c r="A62" s="940">
        <v>42</v>
      </c>
      <c r="B62" s="1163"/>
      <c r="C62" s="1163"/>
      <c r="D62" s="1774"/>
      <c r="E62" s="1775"/>
      <c r="F62" s="610"/>
      <c r="G62" s="611"/>
      <c r="H62" s="1163"/>
      <c r="I62" s="1163"/>
      <c r="J62" s="1163"/>
      <c r="K62" s="1163"/>
      <c r="L62" s="1163"/>
      <c r="M62" s="1088">
        <v>42</v>
      </c>
      <c r="N62" s="82"/>
      <c r="O62" s="82"/>
      <c r="P62" s="82"/>
      <c r="Q62" s="82"/>
      <c r="R62" s="82"/>
      <c r="S62" s="82"/>
      <c r="T62" s="82"/>
    </row>
    <row r="63" spans="1:20">
      <c r="A63" s="82"/>
      <c r="B63" s="82"/>
      <c r="C63" s="82"/>
      <c r="D63" s="82"/>
      <c r="E63" s="82"/>
      <c r="F63" s="82"/>
      <c r="G63" s="82"/>
      <c r="H63" s="82"/>
      <c r="I63" s="82"/>
      <c r="J63" s="82"/>
      <c r="K63" s="82"/>
      <c r="L63" s="82"/>
      <c r="M63" s="82"/>
      <c r="N63" s="82"/>
      <c r="O63" s="82"/>
      <c r="P63" s="82"/>
      <c r="Q63" s="82"/>
      <c r="R63" s="82"/>
      <c r="S63" s="82"/>
      <c r="T63" s="82"/>
    </row>
    <row r="64" spans="1:20">
      <c r="A64" s="3380" t="s">
        <v>658</v>
      </c>
      <c r="B64" s="3380"/>
      <c r="C64" s="82"/>
      <c r="D64" s="82"/>
      <c r="E64" s="82"/>
      <c r="F64" s="3380" t="str">
        <f>A64</f>
        <v>FERC FORM NO. 1 (ED. 12- 91) NYPSC-Modified-96</v>
      </c>
      <c r="G64" s="3380"/>
      <c r="H64" s="3380"/>
      <c r="I64" s="3380"/>
      <c r="J64" s="82"/>
      <c r="K64" s="82"/>
      <c r="L64" s="82"/>
      <c r="M64" s="82"/>
      <c r="N64" s="82"/>
      <c r="O64" s="82"/>
      <c r="P64" s="82"/>
      <c r="Q64" s="82"/>
      <c r="R64" s="82"/>
      <c r="S64" s="82"/>
      <c r="T64" s="82"/>
    </row>
    <row r="65" spans="1:20">
      <c r="A65" s="607" t="s">
        <v>659</v>
      </c>
      <c r="B65" s="607"/>
      <c r="C65" s="607"/>
      <c r="D65" s="607"/>
      <c r="E65" s="607"/>
      <c r="F65" s="607" t="s">
        <v>660</v>
      </c>
      <c r="G65" s="607"/>
      <c r="H65" s="607"/>
      <c r="I65" s="607"/>
      <c r="J65" s="607"/>
      <c r="K65" s="607"/>
      <c r="L65" s="607"/>
      <c r="M65" s="607"/>
      <c r="N65" s="82"/>
      <c r="O65" s="82"/>
      <c r="P65" s="82"/>
      <c r="Q65" s="82"/>
      <c r="R65" s="82"/>
      <c r="S65" s="82"/>
      <c r="T65" s="82"/>
    </row>
    <row r="66" spans="1:20">
      <c r="A66" s="607"/>
      <c r="B66" s="607"/>
      <c r="C66" s="607"/>
      <c r="D66" s="607"/>
      <c r="E66" s="607"/>
      <c r="F66" s="607"/>
      <c r="G66" s="607"/>
      <c r="H66" s="607"/>
      <c r="I66" s="607"/>
      <c r="J66" s="607"/>
      <c r="K66" s="607"/>
      <c r="L66" s="607"/>
      <c r="M66" s="607"/>
      <c r="N66" s="82"/>
      <c r="O66" s="82"/>
      <c r="P66" s="82"/>
      <c r="Q66" s="82"/>
      <c r="R66" s="82"/>
      <c r="S66" s="82"/>
      <c r="T66" s="82"/>
    </row>
    <row r="67" spans="1:20">
      <c r="A67" s="607"/>
      <c r="B67" s="607"/>
      <c r="C67" s="607"/>
      <c r="D67" s="607"/>
      <c r="E67" s="607"/>
      <c r="F67" s="607"/>
      <c r="G67" s="607"/>
      <c r="H67" s="607"/>
      <c r="I67" s="607"/>
      <c r="J67" s="607"/>
      <c r="K67" s="607"/>
      <c r="L67" s="607"/>
      <c r="M67" s="607"/>
      <c r="N67" s="82"/>
      <c r="O67" s="82"/>
      <c r="P67" s="82"/>
      <c r="Q67" s="82"/>
      <c r="R67" s="82"/>
      <c r="S67" s="82"/>
      <c r="T67" s="82"/>
    </row>
    <row r="68" spans="1:20">
      <c r="A68" s="607"/>
      <c r="B68" s="607"/>
      <c r="C68" s="607"/>
      <c r="D68" s="607"/>
      <c r="E68" s="607"/>
      <c r="F68" s="607"/>
      <c r="G68" s="607"/>
      <c r="H68" s="607"/>
      <c r="I68" s="607"/>
      <c r="J68" s="607"/>
      <c r="K68" s="607"/>
      <c r="L68" s="607"/>
      <c r="M68" s="607"/>
      <c r="N68" s="82"/>
      <c r="O68" s="82"/>
      <c r="P68" s="82"/>
      <c r="Q68" s="82"/>
      <c r="R68" s="82"/>
      <c r="S68" s="82"/>
      <c r="T68" s="82"/>
    </row>
    <row r="69" spans="1:20">
      <c r="A69" s="607"/>
      <c r="B69" s="607"/>
      <c r="C69" s="607"/>
      <c r="D69" s="607"/>
      <c r="E69" s="607"/>
      <c r="F69" s="607"/>
      <c r="G69" s="607"/>
      <c r="H69" s="607"/>
      <c r="I69" s="607"/>
      <c r="J69" s="607"/>
      <c r="K69" s="607"/>
      <c r="L69" s="607"/>
      <c r="M69" s="607"/>
      <c r="N69" s="82"/>
      <c r="O69" s="82"/>
      <c r="P69" s="82"/>
      <c r="Q69" s="82"/>
      <c r="R69" s="82"/>
      <c r="S69" s="82"/>
      <c r="T69" s="82"/>
    </row>
    <row r="70" spans="1:20">
      <c r="A70" s="607"/>
      <c r="B70" s="607"/>
      <c r="C70" s="607"/>
      <c r="D70" s="607"/>
      <c r="E70" s="607"/>
      <c r="F70" s="607"/>
      <c r="G70" s="607"/>
      <c r="H70" s="607"/>
      <c r="I70" s="607"/>
      <c r="J70" s="607"/>
      <c r="K70" s="607"/>
      <c r="L70" s="607"/>
      <c r="M70" s="607"/>
      <c r="N70" s="82"/>
      <c r="O70" s="82"/>
      <c r="P70" s="82"/>
      <c r="Q70" s="82"/>
      <c r="R70" s="82"/>
      <c r="S70" s="82"/>
      <c r="T70" s="82"/>
    </row>
    <row r="71" spans="1:20">
      <c r="A71" s="607"/>
      <c r="B71" s="607"/>
      <c r="C71" s="607"/>
      <c r="D71" s="607"/>
      <c r="E71" s="607"/>
      <c r="F71" s="607"/>
      <c r="G71" s="607"/>
      <c r="H71" s="607"/>
      <c r="I71" s="607"/>
      <c r="J71" s="607"/>
      <c r="K71" s="607"/>
      <c r="L71" s="607"/>
      <c r="M71" s="607"/>
      <c r="N71" s="82"/>
      <c r="O71" s="82"/>
      <c r="P71" s="82"/>
      <c r="Q71" s="82"/>
      <c r="R71" s="82"/>
      <c r="S71" s="82"/>
      <c r="T71" s="82"/>
    </row>
    <row r="72" spans="1:20">
      <c r="A72" s="82"/>
      <c r="B72" s="82"/>
      <c r="C72" s="82"/>
      <c r="D72" s="82"/>
      <c r="E72" s="82"/>
      <c r="F72" s="82"/>
      <c r="G72" s="82"/>
      <c r="H72" s="82"/>
      <c r="I72" s="82"/>
      <c r="J72" s="82"/>
      <c r="K72" s="82"/>
      <c r="L72" s="82"/>
      <c r="M72" s="82"/>
      <c r="N72" s="82"/>
      <c r="O72" s="82"/>
      <c r="P72" s="82"/>
      <c r="Q72" s="82"/>
      <c r="R72" s="82"/>
      <c r="S72" s="82"/>
      <c r="T72" s="82"/>
    </row>
    <row r="73" spans="1:20">
      <c r="A73" s="82"/>
      <c r="B73" s="82"/>
      <c r="C73" s="82"/>
      <c r="D73" s="82"/>
      <c r="E73" s="82"/>
      <c r="F73" s="82"/>
      <c r="G73" s="82"/>
      <c r="H73" s="82"/>
      <c r="I73" s="82"/>
      <c r="J73" s="82"/>
      <c r="K73" s="82"/>
      <c r="L73" s="82"/>
      <c r="M73" s="82"/>
      <c r="N73" s="82"/>
      <c r="O73" s="82"/>
      <c r="P73" s="82"/>
      <c r="Q73" s="82"/>
      <c r="R73" s="82"/>
      <c r="S73" s="82"/>
      <c r="T73" s="82"/>
    </row>
    <row r="74" spans="1:20">
      <c r="A74" s="82"/>
      <c r="B74" s="82"/>
      <c r="C74" s="82"/>
      <c r="D74" s="82"/>
      <c r="E74" s="82"/>
      <c r="F74" s="82"/>
      <c r="G74" s="82"/>
      <c r="H74" s="82"/>
      <c r="I74" s="82"/>
      <c r="J74" s="82"/>
      <c r="K74" s="82"/>
      <c r="L74" s="82"/>
      <c r="M74" s="82"/>
      <c r="N74" s="82"/>
      <c r="O74" s="82"/>
      <c r="P74" s="82"/>
      <c r="Q74" s="82"/>
      <c r="R74" s="82"/>
      <c r="S74" s="82"/>
      <c r="T74" s="82"/>
    </row>
    <row r="75" spans="1:20">
      <c r="A75" s="82"/>
      <c r="B75" s="82"/>
      <c r="C75" s="82"/>
      <c r="D75" s="82"/>
      <c r="E75" s="82"/>
      <c r="F75" s="82"/>
      <c r="G75" s="82"/>
      <c r="H75" s="82"/>
      <c r="I75" s="82"/>
      <c r="J75" s="82"/>
      <c r="K75" s="82"/>
      <c r="L75" s="82"/>
      <c r="M75" s="82"/>
      <c r="N75" s="82"/>
      <c r="O75" s="82"/>
      <c r="P75" s="82"/>
      <c r="Q75" s="82"/>
      <c r="R75" s="82"/>
      <c r="S75" s="82"/>
      <c r="T75" s="82"/>
    </row>
    <row r="76" spans="1:20">
      <c r="A76" s="82"/>
      <c r="B76" s="82"/>
      <c r="C76" s="82"/>
      <c r="D76" s="82"/>
      <c r="E76" s="82"/>
      <c r="F76" s="82"/>
      <c r="G76" s="82"/>
      <c r="H76" s="82"/>
      <c r="I76" s="82"/>
      <c r="J76" s="82"/>
      <c r="K76" s="82"/>
      <c r="L76" s="82"/>
      <c r="M76" s="82"/>
      <c r="N76" s="82"/>
      <c r="O76" s="82"/>
      <c r="P76" s="82"/>
      <c r="Q76" s="82"/>
      <c r="R76" s="82"/>
      <c r="S76" s="82"/>
      <c r="T76" s="82"/>
    </row>
    <row r="77" spans="1:20">
      <c r="A77" s="82"/>
      <c r="B77" s="82"/>
      <c r="C77" s="82"/>
      <c r="D77" s="82"/>
      <c r="E77" s="82"/>
      <c r="F77" s="82"/>
      <c r="G77" s="82"/>
      <c r="H77" s="82"/>
      <c r="I77" s="82"/>
      <c r="J77" s="82"/>
      <c r="K77" s="82"/>
      <c r="L77" s="82"/>
      <c r="M77" s="82"/>
      <c r="N77" s="82"/>
      <c r="O77" s="82"/>
      <c r="P77" s="82"/>
      <c r="Q77" s="82"/>
      <c r="R77" s="82"/>
      <c r="S77" s="82"/>
      <c r="T77" s="82"/>
    </row>
    <row r="78" spans="1:20">
      <c r="A78" s="82"/>
      <c r="B78" s="82"/>
      <c r="C78" s="82"/>
      <c r="D78" s="82"/>
      <c r="E78" s="82"/>
      <c r="F78" s="82"/>
      <c r="G78" s="82"/>
      <c r="H78" s="82"/>
      <c r="I78" s="82"/>
      <c r="J78" s="82"/>
      <c r="K78" s="82"/>
      <c r="L78" s="82"/>
      <c r="M78" s="82"/>
      <c r="N78" s="82"/>
      <c r="O78" s="82"/>
      <c r="P78" s="82"/>
      <c r="Q78" s="82"/>
      <c r="R78" s="82"/>
      <c r="S78" s="82"/>
      <c r="T78" s="82"/>
    </row>
    <row r="79" spans="1:20">
      <c r="A79" s="82"/>
      <c r="B79" s="82"/>
      <c r="C79" s="82"/>
      <c r="D79" s="82"/>
      <c r="E79" s="82"/>
      <c r="F79" s="82"/>
      <c r="G79" s="82"/>
      <c r="H79" s="82"/>
      <c r="I79" s="82"/>
      <c r="J79" s="82"/>
      <c r="K79" s="82"/>
      <c r="L79" s="82"/>
      <c r="M79" s="82"/>
      <c r="N79" s="82"/>
      <c r="O79" s="82"/>
      <c r="P79" s="82"/>
      <c r="Q79" s="82"/>
      <c r="R79" s="82"/>
      <c r="S79" s="82"/>
      <c r="T79" s="82"/>
    </row>
    <row r="80" spans="1:20">
      <c r="A80" s="82"/>
      <c r="B80" s="82"/>
      <c r="C80" s="82"/>
      <c r="D80" s="82"/>
      <c r="E80" s="82"/>
      <c r="F80" s="82"/>
      <c r="G80" s="82"/>
      <c r="H80" s="82"/>
      <c r="I80" s="82"/>
      <c r="J80" s="82"/>
      <c r="K80" s="82"/>
      <c r="L80" s="82"/>
      <c r="M80" s="82"/>
      <c r="N80" s="82"/>
      <c r="O80" s="82"/>
      <c r="P80" s="82"/>
      <c r="Q80" s="82"/>
      <c r="R80" s="82"/>
      <c r="S80" s="82"/>
      <c r="T80" s="82"/>
    </row>
    <row r="81" spans="1:20">
      <c r="A81" s="82"/>
      <c r="B81" s="82"/>
      <c r="C81" s="82"/>
      <c r="D81" s="82"/>
      <c r="E81" s="82"/>
      <c r="F81" s="82"/>
      <c r="G81" s="82"/>
      <c r="H81" s="82"/>
      <c r="I81" s="82"/>
      <c r="J81" s="82"/>
      <c r="K81" s="82"/>
      <c r="L81" s="82"/>
      <c r="M81" s="82"/>
      <c r="N81" s="82"/>
      <c r="O81" s="82"/>
      <c r="P81" s="82"/>
      <c r="Q81" s="82"/>
      <c r="R81" s="82"/>
      <c r="S81" s="82"/>
      <c r="T81" s="82"/>
    </row>
    <row r="82" spans="1:20">
      <c r="A82" s="82"/>
      <c r="B82" s="82"/>
      <c r="C82" s="82"/>
      <c r="D82" s="82"/>
      <c r="E82" s="82"/>
      <c r="F82" s="82"/>
      <c r="G82" s="82"/>
      <c r="H82" s="82"/>
      <c r="I82" s="82"/>
      <c r="J82" s="82"/>
      <c r="K82" s="82"/>
      <c r="L82" s="82"/>
      <c r="M82" s="82"/>
      <c r="N82" s="82"/>
      <c r="O82" s="82"/>
      <c r="P82" s="82"/>
      <c r="Q82" s="82"/>
      <c r="R82" s="82"/>
      <c r="S82" s="82"/>
      <c r="T82" s="82"/>
    </row>
    <row r="83" spans="1:20">
      <c r="A83" s="82"/>
      <c r="B83" s="82"/>
      <c r="C83" s="82"/>
      <c r="D83" s="82"/>
      <c r="E83" s="82"/>
      <c r="F83" s="82"/>
      <c r="G83" s="82"/>
      <c r="H83" s="82"/>
      <c r="I83" s="82"/>
      <c r="J83" s="82"/>
      <c r="K83" s="82"/>
      <c r="L83" s="82"/>
      <c r="M83" s="82"/>
      <c r="N83" s="82"/>
      <c r="O83" s="82"/>
      <c r="P83" s="82"/>
      <c r="Q83" s="82"/>
      <c r="R83" s="82"/>
      <c r="S83" s="82"/>
      <c r="T83" s="82"/>
    </row>
    <row r="84" spans="1:20">
      <c r="A84" s="82"/>
      <c r="B84" s="82"/>
      <c r="C84" s="82"/>
      <c r="D84" s="82"/>
      <c r="E84" s="82"/>
      <c r="F84" s="82"/>
      <c r="G84" s="82"/>
      <c r="H84" s="82"/>
      <c r="I84" s="82"/>
      <c r="J84" s="82"/>
      <c r="K84" s="82"/>
      <c r="L84" s="82"/>
      <c r="M84" s="82"/>
      <c r="N84" s="82"/>
      <c r="O84" s="82"/>
      <c r="P84" s="82"/>
      <c r="Q84" s="82"/>
      <c r="R84" s="82"/>
      <c r="S84" s="82"/>
      <c r="T84" s="82"/>
    </row>
    <row r="85" spans="1:20">
      <c r="A85" s="82"/>
      <c r="B85" s="82"/>
      <c r="C85" s="82"/>
      <c r="D85" s="82"/>
      <c r="E85" s="82"/>
      <c r="F85" s="82"/>
      <c r="G85" s="82"/>
      <c r="H85" s="82"/>
      <c r="I85" s="82"/>
      <c r="J85" s="82"/>
      <c r="K85" s="82"/>
      <c r="L85" s="82"/>
      <c r="M85" s="82"/>
      <c r="N85" s="82"/>
      <c r="O85" s="82"/>
      <c r="P85" s="82"/>
      <c r="Q85" s="82"/>
      <c r="R85" s="82"/>
      <c r="S85" s="82"/>
      <c r="T85" s="82"/>
    </row>
    <row r="86" spans="1:20">
      <c r="A86" s="82"/>
      <c r="B86" s="82"/>
      <c r="C86" s="82"/>
      <c r="D86" s="82"/>
      <c r="E86" s="82"/>
      <c r="F86" s="82"/>
      <c r="G86" s="82"/>
      <c r="H86" s="82"/>
      <c r="I86" s="82"/>
      <c r="J86" s="82"/>
      <c r="K86" s="82"/>
      <c r="L86" s="82"/>
      <c r="M86" s="82"/>
      <c r="N86" s="82"/>
      <c r="O86" s="82"/>
      <c r="P86" s="82"/>
      <c r="Q86" s="82"/>
      <c r="R86" s="82"/>
      <c r="S86" s="82"/>
      <c r="T86" s="82"/>
    </row>
    <row r="87" spans="1:20">
      <c r="A87" s="82"/>
      <c r="B87" s="82"/>
      <c r="C87" s="82"/>
      <c r="D87" s="82"/>
      <c r="E87" s="82"/>
      <c r="F87" s="82"/>
      <c r="G87" s="82"/>
      <c r="H87" s="82"/>
      <c r="I87" s="82"/>
      <c r="J87" s="82"/>
      <c r="K87" s="82"/>
      <c r="L87" s="82"/>
      <c r="M87" s="82"/>
      <c r="N87" s="82"/>
      <c r="O87" s="82"/>
      <c r="P87" s="82"/>
      <c r="Q87" s="82"/>
      <c r="R87" s="82"/>
      <c r="S87" s="82"/>
      <c r="T87" s="82"/>
    </row>
    <row r="88" spans="1:20">
      <c r="A88" s="82"/>
      <c r="B88" s="82"/>
      <c r="C88" s="82"/>
      <c r="D88" s="82"/>
      <c r="E88" s="82"/>
      <c r="F88" s="82"/>
      <c r="G88" s="82"/>
      <c r="H88" s="82"/>
      <c r="I88" s="82"/>
      <c r="J88" s="82"/>
      <c r="K88" s="82"/>
      <c r="L88" s="82"/>
      <c r="M88" s="82"/>
      <c r="N88" s="82"/>
      <c r="O88" s="82"/>
      <c r="P88" s="82"/>
      <c r="Q88" s="82"/>
      <c r="R88" s="82"/>
      <c r="S88" s="82"/>
      <c r="T88" s="82"/>
    </row>
    <row r="89" spans="1:20">
      <c r="A89" s="82"/>
      <c r="B89" s="82"/>
      <c r="C89" s="82"/>
      <c r="D89" s="82"/>
      <c r="E89" s="82"/>
      <c r="F89" s="82"/>
      <c r="G89" s="82"/>
      <c r="H89" s="82"/>
      <c r="I89" s="82"/>
      <c r="J89" s="82"/>
      <c r="K89" s="82"/>
      <c r="L89" s="82"/>
      <c r="M89" s="82"/>
      <c r="N89" s="82"/>
      <c r="O89" s="82"/>
      <c r="P89" s="82"/>
      <c r="Q89" s="82"/>
      <c r="R89" s="82"/>
      <c r="S89" s="82"/>
      <c r="T89" s="82"/>
    </row>
    <row r="90" spans="1:20">
      <c r="A90" s="82"/>
      <c r="B90" s="82"/>
      <c r="C90" s="82"/>
      <c r="D90" s="82"/>
      <c r="E90" s="82"/>
      <c r="F90" s="82"/>
      <c r="G90" s="82"/>
      <c r="H90" s="82"/>
      <c r="I90" s="82"/>
      <c r="J90" s="82"/>
      <c r="K90" s="82"/>
      <c r="L90" s="82"/>
      <c r="M90" s="82"/>
      <c r="N90" s="82"/>
      <c r="O90" s="82"/>
      <c r="P90" s="82"/>
      <c r="Q90" s="82"/>
      <c r="R90" s="82"/>
      <c r="S90" s="82"/>
      <c r="T90" s="82"/>
    </row>
    <row r="91" spans="1:20">
      <c r="A91" s="82"/>
      <c r="B91" s="82"/>
      <c r="C91" s="82"/>
      <c r="D91" s="82"/>
      <c r="E91" s="82"/>
      <c r="F91" s="82"/>
      <c r="G91" s="82"/>
      <c r="H91" s="82"/>
      <c r="I91" s="82"/>
      <c r="J91" s="82"/>
      <c r="K91" s="82"/>
      <c r="L91" s="82"/>
      <c r="M91" s="82"/>
      <c r="N91" s="82"/>
      <c r="O91" s="82"/>
      <c r="P91" s="82"/>
      <c r="Q91" s="82"/>
      <c r="R91" s="82"/>
      <c r="S91" s="82"/>
      <c r="T91" s="82"/>
    </row>
    <row r="92" spans="1:20">
      <c r="A92" s="82"/>
      <c r="B92" s="82"/>
      <c r="C92" s="82"/>
      <c r="D92" s="82"/>
      <c r="E92" s="82"/>
      <c r="F92" s="82"/>
      <c r="G92" s="82"/>
      <c r="H92" s="82"/>
      <c r="I92" s="82"/>
      <c r="J92" s="82"/>
      <c r="K92" s="82"/>
      <c r="L92" s="82"/>
      <c r="M92" s="82"/>
      <c r="N92" s="82"/>
      <c r="O92" s="82"/>
      <c r="P92" s="82"/>
      <c r="Q92" s="82"/>
      <c r="R92" s="82"/>
      <c r="S92" s="82"/>
      <c r="T92" s="82"/>
    </row>
    <row r="93" spans="1:20">
      <c r="A93" s="82"/>
      <c r="B93" s="82"/>
      <c r="C93" s="82"/>
      <c r="D93" s="82"/>
      <c r="E93" s="82"/>
      <c r="F93" s="82"/>
      <c r="G93" s="82"/>
      <c r="H93" s="82"/>
      <c r="I93" s="82"/>
      <c r="J93" s="82"/>
      <c r="K93" s="82"/>
      <c r="L93" s="82"/>
      <c r="M93" s="82"/>
      <c r="N93" s="82"/>
      <c r="O93" s="82"/>
      <c r="P93" s="82"/>
      <c r="Q93" s="82"/>
      <c r="R93" s="82"/>
      <c r="S93" s="82"/>
      <c r="T93" s="82"/>
    </row>
    <row r="94" spans="1:20">
      <c r="A94" s="82"/>
      <c r="B94" s="82"/>
      <c r="C94" s="82"/>
      <c r="D94" s="82"/>
      <c r="E94" s="82"/>
      <c r="F94" s="82"/>
      <c r="G94" s="82"/>
      <c r="H94" s="82"/>
      <c r="I94" s="82"/>
      <c r="J94" s="82"/>
      <c r="K94" s="82"/>
      <c r="L94" s="82"/>
      <c r="M94" s="82"/>
      <c r="N94" s="82"/>
      <c r="O94" s="82"/>
      <c r="P94" s="82"/>
      <c r="Q94" s="82"/>
      <c r="R94" s="82"/>
      <c r="S94" s="82"/>
      <c r="T94" s="82"/>
    </row>
    <row r="95" spans="1:20">
      <c r="A95" s="82"/>
      <c r="B95" s="82"/>
      <c r="C95" s="82"/>
      <c r="D95" s="82"/>
      <c r="E95" s="82"/>
      <c r="F95" s="82"/>
      <c r="G95" s="82"/>
      <c r="H95" s="82"/>
      <c r="I95" s="82"/>
      <c r="J95" s="82"/>
      <c r="K95" s="82"/>
      <c r="L95" s="82"/>
      <c r="M95" s="82"/>
      <c r="N95" s="82"/>
      <c r="O95" s="82"/>
      <c r="P95" s="82"/>
      <c r="Q95" s="82"/>
      <c r="R95" s="82"/>
      <c r="S95" s="82"/>
      <c r="T95" s="82"/>
    </row>
    <row r="96" spans="1:20">
      <c r="A96" s="82"/>
      <c r="B96" s="82"/>
      <c r="C96" s="82"/>
      <c r="D96" s="82"/>
      <c r="E96" s="82"/>
      <c r="F96" s="82"/>
      <c r="G96" s="82"/>
      <c r="H96" s="82"/>
      <c r="I96" s="82"/>
      <c r="J96" s="82"/>
      <c r="K96" s="82"/>
      <c r="L96" s="82"/>
      <c r="M96" s="82"/>
      <c r="N96" s="82"/>
      <c r="O96" s="82"/>
      <c r="P96" s="82"/>
      <c r="Q96" s="82"/>
      <c r="R96" s="82"/>
      <c r="S96" s="82"/>
      <c r="T96" s="82"/>
    </row>
    <row r="97" spans="1:20">
      <c r="A97" s="82"/>
      <c r="B97" s="82"/>
      <c r="C97" s="82"/>
      <c r="D97" s="82"/>
      <c r="E97" s="82"/>
      <c r="F97" s="82"/>
      <c r="G97" s="82"/>
      <c r="H97" s="82"/>
      <c r="I97" s="82"/>
      <c r="J97" s="82"/>
      <c r="K97" s="82"/>
      <c r="L97" s="82"/>
      <c r="M97" s="82"/>
      <c r="N97" s="82"/>
      <c r="O97" s="82"/>
      <c r="P97" s="82"/>
      <c r="Q97" s="82"/>
      <c r="R97" s="82"/>
      <c r="S97" s="82"/>
      <c r="T97" s="82"/>
    </row>
    <row r="98" spans="1:20">
      <c r="A98" s="82"/>
      <c r="B98" s="82"/>
      <c r="C98" s="82"/>
      <c r="D98" s="82"/>
      <c r="E98" s="82"/>
      <c r="F98" s="82"/>
      <c r="G98" s="82"/>
      <c r="H98" s="82"/>
      <c r="I98" s="82"/>
      <c r="J98" s="82"/>
      <c r="K98" s="82"/>
      <c r="L98" s="82"/>
      <c r="M98" s="82"/>
      <c r="N98" s="82"/>
      <c r="O98" s="82"/>
      <c r="P98" s="82"/>
      <c r="Q98" s="82"/>
      <c r="R98" s="82"/>
      <c r="S98" s="82"/>
      <c r="T98" s="82"/>
    </row>
    <row r="99" spans="1:20">
      <c r="A99" s="82"/>
      <c r="B99" s="82"/>
      <c r="C99" s="82"/>
      <c r="D99" s="82"/>
      <c r="E99" s="82"/>
      <c r="F99" s="82"/>
      <c r="G99" s="82"/>
      <c r="H99" s="82"/>
      <c r="I99" s="82"/>
      <c r="J99" s="82"/>
      <c r="K99" s="82"/>
      <c r="L99" s="82"/>
      <c r="M99" s="82"/>
      <c r="N99" s="82"/>
      <c r="O99" s="82"/>
      <c r="P99" s="82"/>
      <c r="Q99" s="82"/>
      <c r="R99" s="82"/>
      <c r="S99" s="82"/>
      <c r="T99" s="82"/>
    </row>
    <row r="100" spans="1:20">
      <c r="A100" s="82"/>
      <c r="B100" s="82"/>
      <c r="C100" s="82"/>
      <c r="D100" s="82"/>
      <c r="E100" s="82"/>
      <c r="F100" s="82"/>
      <c r="G100" s="82"/>
      <c r="H100" s="82"/>
      <c r="I100" s="82"/>
      <c r="J100" s="82"/>
      <c r="K100" s="82"/>
      <c r="L100" s="82"/>
      <c r="M100" s="82"/>
      <c r="N100" s="82"/>
      <c r="O100" s="82"/>
      <c r="P100" s="82"/>
      <c r="Q100" s="82"/>
      <c r="R100" s="82"/>
      <c r="S100" s="82"/>
      <c r="T100" s="82"/>
    </row>
    <row r="101" spans="1:20">
      <c r="A101" s="82"/>
      <c r="B101" s="82"/>
      <c r="C101" s="82"/>
      <c r="D101" s="82"/>
      <c r="E101" s="82"/>
      <c r="F101" s="82"/>
      <c r="G101" s="82"/>
      <c r="H101" s="82"/>
      <c r="I101" s="82"/>
      <c r="J101" s="82"/>
      <c r="K101" s="82"/>
      <c r="L101" s="82"/>
      <c r="M101" s="82"/>
      <c r="N101" s="82"/>
      <c r="O101" s="82"/>
      <c r="P101" s="82"/>
      <c r="Q101" s="82"/>
      <c r="R101" s="82"/>
      <c r="S101" s="82"/>
      <c r="T101" s="82"/>
    </row>
    <row r="102" spans="1:20">
      <c r="A102" s="82"/>
      <c r="B102" s="82"/>
      <c r="C102" s="82"/>
      <c r="D102" s="82"/>
      <c r="E102" s="82"/>
      <c r="F102" s="82"/>
      <c r="G102" s="82"/>
      <c r="H102" s="82"/>
      <c r="I102" s="82"/>
      <c r="J102" s="82"/>
      <c r="K102" s="82"/>
      <c r="L102" s="82"/>
      <c r="M102" s="82"/>
      <c r="N102" s="82"/>
      <c r="O102" s="82"/>
      <c r="P102" s="82"/>
      <c r="Q102" s="82"/>
      <c r="R102" s="82"/>
      <c r="S102" s="82"/>
      <c r="T102" s="82"/>
    </row>
    <row r="103" spans="1:20">
      <c r="A103" s="82"/>
      <c r="B103" s="82"/>
      <c r="C103" s="82"/>
      <c r="D103" s="82"/>
      <c r="E103" s="82"/>
      <c r="F103" s="82"/>
      <c r="G103" s="82"/>
      <c r="H103" s="82"/>
      <c r="I103" s="82"/>
      <c r="J103" s="82"/>
      <c r="K103" s="82"/>
      <c r="L103" s="82"/>
      <c r="M103" s="82"/>
      <c r="N103" s="82"/>
      <c r="O103" s="82"/>
      <c r="P103" s="82"/>
      <c r="Q103" s="82"/>
      <c r="R103" s="82"/>
      <c r="S103" s="82"/>
      <c r="T103" s="82"/>
    </row>
    <row r="104" spans="1:20">
      <c r="A104" s="82"/>
      <c r="B104" s="82"/>
      <c r="C104" s="82"/>
      <c r="D104" s="82"/>
      <c r="E104" s="82"/>
      <c r="F104" s="82"/>
      <c r="G104" s="82"/>
      <c r="H104" s="82"/>
      <c r="I104" s="82"/>
      <c r="J104" s="82"/>
      <c r="K104" s="82"/>
      <c r="L104" s="82"/>
      <c r="M104" s="82"/>
      <c r="N104" s="82"/>
      <c r="O104" s="82"/>
      <c r="P104" s="82"/>
      <c r="Q104" s="82"/>
      <c r="R104" s="82"/>
      <c r="S104" s="82"/>
      <c r="T104" s="82"/>
    </row>
    <row r="105" spans="1:20">
      <c r="A105" s="82"/>
      <c r="B105" s="82"/>
      <c r="C105" s="82"/>
      <c r="D105" s="82"/>
      <c r="E105" s="82"/>
      <c r="F105" s="82"/>
      <c r="G105" s="82"/>
      <c r="H105" s="82"/>
      <c r="I105" s="82"/>
      <c r="J105" s="82"/>
      <c r="K105" s="82"/>
      <c r="L105" s="82"/>
      <c r="M105" s="82"/>
      <c r="N105" s="82"/>
      <c r="O105" s="82"/>
      <c r="P105" s="82"/>
      <c r="Q105" s="82"/>
      <c r="R105" s="82"/>
      <c r="S105" s="82"/>
      <c r="T105" s="82"/>
    </row>
    <row r="106" spans="1:20">
      <c r="A106" s="82"/>
      <c r="B106" s="82"/>
      <c r="C106" s="82"/>
      <c r="D106" s="82"/>
      <c r="E106" s="82"/>
      <c r="F106" s="82"/>
      <c r="G106" s="82"/>
      <c r="H106" s="82"/>
      <c r="I106" s="82"/>
      <c r="J106" s="82"/>
      <c r="K106" s="82"/>
      <c r="L106" s="82"/>
      <c r="M106" s="82"/>
      <c r="N106" s="82"/>
      <c r="O106" s="82"/>
      <c r="P106" s="82"/>
      <c r="Q106" s="82"/>
      <c r="R106" s="82"/>
      <c r="S106" s="82"/>
      <c r="T106" s="82"/>
    </row>
    <row r="107" spans="1:20">
      <c r="A107" s="82"/>
      <c r="B107" s="82"/>
      <c r="C107" s="82"/>
      <c r="D107" s="82"/>
      <c r="E107" s="82"/>
      <c r="F107" s="82"/>
      <c r="G107" s="82"/>
      <c r="H107" s="82"/>
      <c r="I107" s="82"/>
      <c r="J107" s="82"/>
      <c r="K107" s="82"/>
      <c r="L107" s="82"/>
      <c r="M107" s="82"/>
      <c r="N107" s="82"/>
      <c r="O107" s="82"/>
      <c r="P107" s="82"/>
      <c r="Q107" s="82"/>
      <c r="R107" s="82"/>
      <c r="S107" s="82"/>
      <c r="T107" s="82"/>
    </row>
    <row r="108" spans="1:20">
      <c r="A108" s="82"/>
      <c r="B108" s="82"/>
      <c r="C108" s="82"/>
      <c r="D108" s="82"/>
      <c r="E108" s="82"/>
      <c r="F108" s="82"/>
      <c r="G108" s="82"/>
      <c r="H108" s="82"/>
      <c r="I108" s="82"/>
      <c r="J108" s="82"/>
      <c r="K108" s="82"/>
      <c r="L108" s="82"/>
      <c r="M108" s="82"/>
      <c r="N108" s="82"/>
      <c r="O108" s="82"/>
      <c r="P108" s="82"/>
      <c r="Q108" s="82"/>
      <c r="R108" s="82"/>
      <c r="S108" s="82"/>
      <c r="T108" s="82"/>
    </row>
    <row r="109" spans="1:20">
      <c r="A109" s="82"/>
      <c r="B109" s="82"/>
      <c r="C109" s="82"/>
      <c r="D109" s="82"/>
      <c r="E109" s="82"/>
      <c r="F109" s="82"/>
      <c r="G109" s="82"/>
      <c r="H109" s="82"/>
      <c r="I109" s="82"/>
      <c r="J109" s="82"/>
      <c r="K109" s="82"/>
      <c r="L109" s="82"/>
      <c r="M109" s="82"/>
      <c r="N109" s="82"/>
      <c r="O109" s="82"/>
      <c r="P109" s="82"/>
      <c r="Q109" s="82"/>
      <c r="R109" s="82"/>
      <c r="S109" s="82"/>
      <c r="T109" s="82"/>
    </row>
    <row r="110" spans="1:20">
      <c r="A110" s="82"/>
      <c r="B110" s="82"/>
      <c r="C110" s="82"/>
      <c r="D110" s="82"/>
      <c r="E110" s="82"/>
      <c r="F110" s="82"/>
      <c r="G110" s="82"/>
      <c r="H110" s="82"/>
      <c r="I110" s="82"/>
      <c r="J110" s="82"/>
      <c r="K110" s="82"/>
      <c r="L110" s="82"/>
      <c r="M110" s="82"/>
      <c r="N110" s="82"/>
      <c r="O110" s="82"/>
      <c r="P110" s="82"/>
      <c r="Q110" s="82"/>
      <c r="R110" s="82"/>
      <c r="S110" s="82"/>
      <c r="T110" s="82"/>
    </row>
    <row r="111" spans="1:20">
      <c r="A111" s="82"/>
      <c r="B111" s="82"/>
      <c r="C111" s="82"/>
      <c r="D111" s="82"/>
      <c r="E111" s="82"/>
      <c r="F111" s="82"/>
      <c r="G111" s="82"/>
      <c r="H111" s="82"/>
      <c r="I111" s="82"/>
      <c r="J111" s="82"/>
      <c r="K111" s="82"/>
      <c r="L111" s="82"/>
      <c r="M111" s="82"/>
      <c r="N111" s="82"/>
      <c r="O111" s="82"/>
      <c r="P111" s="82"/>
      <c r="Q111" s="82"/>
      <c r="R111" s="82"/>
      <c r="S111" s="82"/>
      <c r="T111" s="82"/>
    </row>
    <row r="112" spans="1:20">
      <c r="A112" s="82"/>
      <c r="B112" s="82"/>
      <c r="C112" s="82"/>
      <c r="D112" s="82"/>
      <c r="E112" s="82"/>
      <c r="F112" s="82"/>
      <c r="G112" s="82"/>
      <c r="H112" s="82"/>
      <c r="I112" s="82"/>
      <c r="J112" s="82"/>
      <c r="K112" s="82"/>
      <c r="L112" s="82"/>
      <c r="M112" s="82"/>
      <c r="N112" s="82"/>
      <c r="O112" s="82"/>
      <c r="P112" s="82"/>
      <c r="Q112" s="82"/>
      <c r="R112" s="82"/>
      <c r="S112" s="82"/>
      <c r="T112" s="82"/>
    </row>
    <row r="113" spans="1:20">
      <c r="A113" s="82"/>
      <c r="B113" s="82"/>
      <c r="C113" s="82"/>
      <c r="D113" s="82"/>
      <c r="E113" s="82"/>
      <c r="F113" s="82"/>
      <c r="G113" s="82"/>
      <c r="H113" s="82"/>
      <c r="I113" s="82"/>
      <c r="J113" s="82"/>
      <c r="K113" s="82"/>
      <c r="L113" s="82"/>
      <c r="M113" s="82"/>
      <c r="N113" s="82"/>
      <c r="O113" s="82"/>
      <c r="P113" s="82"/>
      <c r="Q113" s="82"/>
      <c r="R113" s="82"/>
      <c r="S113" s="82"/>
      <c r="T113" s="82"/>
    </row>
    <row r="114" spans="1:20">
      <c r="A114" s="82"/>
      <c r="B114" s="82"/>
      <c r="C114" s="82"/>
      <c r="D114" s="82"/>
      <c r="E114" s="82"/>
      <c r="F114" s="82"/>
      <c r="G114" s="82"/>
      <c r="H114" s="82"/>
      <c r="I114" s="82"/>
      <c r="J114" s="82"/>
      <c r="K114" s="82"/>
      <c r="L114" s="82"/>
      <c r="M114" s="82"/>
      <c r="N114" s="82"/>
      <c r="O114" s="82"/>
      <c r="P114" s="82"/>
      <c r="Q114" s="82"/>
      <c r="R114" s="82"/>
      <c r="S114" s="82"/>
      <c r="T114" s="82"/>
    </row>
    <row r="115" spans="1:20">
      <c r="A115" s="82"/>
      <c r="B115" s="82"/>
      <c r="C115" s="82"/>
      <c r="D115" s="82"/>
      <c r="E115" s="82"/>
      <c r="F115" s="82"/>
      <c r="G115" s="82"/>
      <c r="H115" s="82"/>
      <c r="I115" s="82"/>
      <c r="J115" s="82"/>
      <c r="K115" s="82"/>
      <c r="L115" s="82"/>
      <c r="M115" s="82"/>
      <c r="N115" s="82"/>
      <c r="O115" s="82"/>
      <c r="P115" s="82"/>
      <c r="Q115" s="82"/>
      <c r="R115" s="82"/>
      <c r="S115" s="82"/>
      <c r="T115" s="82"/>
    </row>
    <row r="116" spans="1:20">
      <c r="A116" s="82"/>
      <c r="B116" s="82"/>
      <c r="C116" s="82"/>
      <c r="D116" s="82"/>
      <c r="E116" s="82"/>
      <c r="F116" s="82"/>
      <c r="G116" s="82"/>
      <c r="H116" s="82"/>
      <c r="I116" s="82"/>
      <c r="J116" s="82"/>
      <c r="K116" s="82"/>
      <c r="L116" s="82"/>
      <c r="M116" s="82"/>
      <c r="N116" s="82"/>
      <c r="O116" s="82"/>
      <c r="P116" s="82"/>
      <c r="Q116" s="82"/>
      <c r="R116" s="82"/>
      <c r="S116" s="82"/>
      <c r="T116" s="82"/>
    </row>
    <row r="117" spans="1:20">
      <c r="A117" s="82"/>
      <c r="B117" s="82"/>
      <c r="C117" s="82"/>
      <c r="D117" s="82"/>
      <c r="E117" s="82"/>
      <c r="F117" s="82"/>
      <c r="G117" s="82"/>
      <c r="H117" s="82"/>
      <c r="I117" s="82"/>
      <c r="J117" s="82"/>
      <c r="K117" s="82"/>
      <c r="L117" s="82"/>
      <c r="M117" s="82"/>
      <c r="N117" s="82"/>
      <c r="O117" s="82"/>
      <c r="P117" s="82"/>
      <c r="Q117" s="82"/>
      <c r="R117" s="82"/>
      <c r="S117" s="82"/>
      <c r="T117" s="82"/>
    </row>
    <row r="118" spans="1:20">
      <c r="A118" s="82"/>
      <c r="B118" s="82"/>
      <c r="C118" s="82"/>
      <c r="D118" s="82"/>
      <c r="E118" s="82"/>
      <c r="F118" s="82"/>
      <c r="G118" s="82"/>
      <c r="H118" s="82"/>
      <c r="I118" s="82"/>
      <c r="J118" s="82"/>
      <c r="K118" s="82"/>
      <c r="L118" s="82"/>
      <c r="M118" s="82"/>
      <c r="N118" s="82"/>
      <c r="O118" s="82"/>
      <c r="P118" s="82"/>
      <c r="Q118" s="82"/>
      <c r="R118" s="82"/>
      <c r="S118" s="82"/>
      <c r="T118" s="82"/>
    </row>
    <row r="119" spans="1:20">
      <c r="A119" s="82"/>
      <c r="B119" s="82"/>
      <c r="C119" s="82"/>
      <c r="D119" s="82"/>
      <c r="E119" s="82"/>
      <c r="F119" s="82"/>
      <c r="G119" s="82"/>
      <c r="H119" s="82"/>
      <c r="I119" s="82"/>
      <c r="J119" s="82"/>
      <c r="K119" s="82"/>
      <c r="L119" s="82"/>
      <c r="M119" s="82"/>
      <c r="N119" s="82"/>
      <c r="O119" s="82"/>
      <c r="P119" s="82"/>
      <c r="Q119" s="82"/>
      <c r="R119" s="82"/>
      <c r="S119" s="82"/>
      <c r="T119" s="82"/>
    </row>
    <row r="120" spans="1:20">
      <c r="A120" s="82"/>
      <c r="B120" s="82"/>
      <c r="C120" s="82"/>
      <c r="D120" s="82"/>
      <c r="E120" s="82"/>
      <c r="F120" s="82"/>
      <c r="G120" s="82"/>
      <c r="H120" s="82"/>
      <c r="I120" s="82"/>
      <c r="J120" s="82"/>
      <c r="K120" s="82"/>
      <c r="L120" s="82"/>
      <c r="M120" s="82"/>
      <c r="N120" s="82"/>
      <c r="O120" s="82"/>
      <c r="P120" s="82"/>
      <c r="Q120" s="82"/>
      <c r="R120" s="82"/>
      <c r="S120" s="82"/>
      <c r="T120" s="82"/>
    </row>
    <row r="121" spans="1:20">
      <c r="A121" s="82"/>
      <c r="B121" s="82"/>
      <c r="C121" s="82"/>
      <c r="D121" s="82"/>
      <c r="E121" s="82"/>
      <c r="F121" s="82"/>
      <c r="G121" s="82"/>
      <c r="H121" s="82"/>
      <c r="I121" s="82"/>
      <c r="J121" s="82"/>
      <c r="K121" s="82"/>
      <c r="L121" s="82"/>
      <c r="M121" s="82"/>
      <c r="N121" s="82"/>
      <c r="O121" s="82"/>
      <c r="P121" s="82"/>
      <c r="Q121" s="82"/>
      <c r="R121" s="82"/>
      <c r="S121" s="82"/>
      <c r="T121" s="82"/>
    </row>
    <row r="122" spans="1:20">
      <c r="A122" s="82"/>
      <c r="B122" s="82"/>
      <c r="C122" s="82"/>
      <c r="D122" s="82"/>
      <c r="E122" s="82"/>
      <c r="F122" s="82"/>
      <c r="G122" s="82"/>
      <c r="H122" s="82"/>
      <c r="I122" s="82"/>
      <c r="J122" s="82"/>
      <c r="K122" s="82"/>
      <c r="L122" s="82"/>
      <c r="M122" s="82"/>
      <c r="N122" s="82"/>
      <c r="O122" s="82"/>
      <c r="P122" s="82"/>
      <c r="Q122" s="82"/>
      <c r="R122" s="82"/>
      <c r="S122" s="82"/>
      <c r="T122" s="82"/>
    </row>
    <row r="123" spans="1:20">
      <c r="A123" s="82"/>
      <c r="B123" s="82"/>
      <c r="C123" s="82"/>
      <c r="D123" s="82"/>
      <c r="E123" s="82"/>
      <c r="F123" s="82"/>
      <c r="G123" s="82"/>
      <c r="H123" s="82"/>
      <c r="I123" s="82"/>
      <c r="J123" s="82"/>
      <c r="K123" s="82"/>
      <c r="L123" s="82"/>
      <c r="M123" s="82"/>
      <c r="N123" s="82"/>
      <c r="O123" s="82"/>
      <c r="P123" s="82"/>
      <c r="Q123" s="82"/>
      <c r="R123" s="82"/>
      <c r="S123" s="82"/>
      <c r="T123" s="82"/>
    </row>
    <row r="124" spans="1:20">
      <c r="A124" s="82"/>
      <c r="B124" s="82"/>
      <c r="C124" s="82"/>
      <c r="D124" s="82"/>
      <c r="E124" s="82"/>
      <c r="F124" s="82"/>
      <c r="G124" s="82"/>
      <c r="H124" s="82"/>
      <c r="I124" s="82"/>
      <c r="J124" s="82"/>
      <c r="K124" s="82"/>
      <c r="L124" s="82"/>
      <c r="M124" s="82"/>
      <c r="N124" s="82"/>
      <c r="O124" s="82"/>
      <c r="P124" s="82"/>
      <c r="Q124" s="82"/>
      <c r="R124" s="82"/>
      <c r="S124" s="82"/>
      <c r="T124" s="82"/>
    </row>
    <row r="125" spans="1:20">
      <c r="A125" s="82"/>
      <c r="B125" s="82"/>
      <c r="C125" s="82"/>
      <c r="D125" s="82"/>
      <c r="E125" s="82"/>
      <c r="F125" s="82"/>
      <c r="G125" s="82"/>
      <c r="H125" s="82"/>
      <c r="I125" s="82"/>
      <c r="J125" s="82"/>
      <c r="K125" s="82"/>
      <c r="L125" s="82"/>
      <c r="M125" s="82"/>
      <c r="N125" s="82"/>
      <c r="O125" s="82"/>
      <c r="P125" s="82"/>
      <c r="Q125" s="82"/>
      <c r="R125" s="82"/>
      <c r="S125" s="82"/>
      <c r="T125" s="82"/>
    </row>
    <row r="126" spans="1:20">
      <c r="A126" s="82"/>
      <c r="B126" s="82"/>
      <c r="C126" s="82"/>
      <c r="D126" s="82"/>
      <c r="E126" s="82"/>
      <c r="F126" s="82"/>
      <c r="G126" s="82"/>
      <c r="H126" s="82"/>
      <c r="I126" s="82"/>
      <c r="J126" s="82"/>
      <c r="K126" s="82"/>
      <c r="L126" s="82"/>
      <c r="M126" s="82"/>
      <c r="N126" s="82"/>
      <c r="O126" s="82"/>
      <c r="P126" s="82"/>
      <c r="Q126" s="82"/>
      <c r="R126" s="82"/>
      <c r="S126" s="82"/>
      <c r="T126" s="82"/>
    </row>
    <row r="127" spans="1:20">
      <c r="A127" s="82"/>
      <c r="B127" s="82"/>
      <c r="C127" s="82"/>
      <c r="D127" s="82"/>
      <c r="E127" s="82"/>
      <c r="F127" s="82"/>
      <c r="G127" s="82"/>
      <c r="H127" s="82"/>
      <c r="I127" s="82"/>
      <c r="J127" s="82"/>
      <c r="K127" s="82"/>
      <c r="L127" s="82"/>
      <c r="M127" s="82"/>
      <c r="N127" s="82"/>
      <c r="O127" s="82"/>
      <c r="P127" s="82"/>
      <c r="Q127" s="82"/>
      <c r="R127" s="82"/>
      <c r="S127" s="82"/>
      <c r="T127" s="82"/>
    </row>
    <row r="128" spans="1:20">
      <c r="A128" s="82"/>
      <c r="B128" s="82"/>
      <c r="C128" s="82"/>
      <c r="D128" s="82"/>
      <c r="E128" s="82"/>
      <c r="F128" s="82"/>
      <c r="G128" s="82"/>
      <c r="H128" s="82"/>
      <c r="I128" s="82"/>
      <c r="J128" s="82"/>
      <c r="K128" s="82"/>
      <c r="L128" s="82"/>
      <c r="M128" s="82"/>
      <c r="N128" s="82"/>
      <c r="O128" s="82"/>
      <c r="P128" s="82"/>
      <c r="Q128" s="82"/>
      <c r="R128" s="82"/>
      <c r="S128" s="82"/>
      <c r="T128" s="82"/>
    </row>
    <row r="129" spans="1:20">
      <c r="A129" s="82"/>
      <c r="B129" s="82"/>
      <c r="C129" s="82"/>
      <c r="D129" s="82"/>
      <c r="E129" s="82"/>
      <c r="F129" s="82"/>
      <c r="G129" s="82"/>
      <c r="H129" s="82"/>
      <c r="I129" s="82"/>
      <c r="J129" s="82"/>
      <c r="K129" s="82"/>
      <c r="L129" s="82"/>
      <c r="M129" s="82"/>
      <c r="N129" s="82"/>
      <c r="O129" s="82"/>
      <c r="P129" s="82"/>
      <c r="Q129" s="82"/>
      <c r="R129" s="82"/>
      <c r="S129" s="82"/>
      <c r="T129" s="82"/>
    </row>
    <row r="130" spans="1:20">
      <c r="A130" s="82"/>
      <c r="B130" s="82"/>
      <c r="C130" s="82"/>
      <c r="D130" s="82"/>
      <c r="E130" s="82"/>
      <c r="F130" s="82"/>
      <c r="G130" s="82"/>
      <c r="H130" s="82"/>
      <c r="I130" s="82"/>
      <c r="J130" s="82"/>
      <c r="K130" s="82"/>
      <c r="L130" s="82"/>
      <c r="M130" s="82"/>
      <c r="N130" s="82"/>
      <c r="O130" s="82"/>
      <c r="P130" s="82"/>
      <c r="Q130" s="82"/>
      <c r="R130" s="82"/>
      <c r="S130" s="82"/>
      <c r="T130" s="82"/>
    </row>
    <row r="131" spans="1:20">
      <c r="A131" s="82"/>
      <c r="B131" s="82"/>
      <c r="C131" s="82"/>
      <c r="D131" s="82"/>
      <c r="E131" s="82"/>
      <c r="F131" s="82"/>
      <c r="G131" s="82"/>
      <c r="H131" s="82"/>
      <c r="I131" s="82"/>
      <c r="J131" s="82"/>
      <c r="K131" s="82"/>
      <c r="L131" s="82"/>
      <c r="M131" s="82"/>
      <c r="N131" s="82"/>
      <c r="O131" s="82"/>
      <c r="P131" s="82"/>
      <c r="Q131" s="82"/>
      <c r="R131" s="82"/>
      <c r="S131" s="82"/>
      <c r="T131" s="82"/>
    </row>
    <row r="132" spans="1:20">
      <c r="A132" s="82"/>
      <c r="B132" s="82"/>
      <c r="C132" s="82"/>
      <c r="D132" s="82"/>
      <c r="E132" s="82"/>
      <c r="F132" s="82"/>
      <c r="G132" s="82"/>
      <c r="H132" s="82"/>
      <c r="I132" s="82"/>
      <c r="J132" s="82"/>
      <c r="K132" s="82"/>
      <c r="L132" s="82"/>
      <c r="M132" s="82"/>
      <c r="N132" s="82"/>
      <c r="O132" s="82"/>
      <c r="P132" s="82"/>
      <c r="Q132" s="82"/>
      <c r="R132" s="82"/>
      <c r="S132" s="82"/>
      <c r="T132" s="82"/>
    </row>
    <row r="133" spans="1:20">
      <c r="A133" s="82"/>
      <c r="B133" s="82"/>
      <c r="C133" s="82"/>
      <c r="D133" s="82"/>
      <c r="E133" s="82"/>
      <c r="F133" s="82"/>
      <c r="G133" s="82"/>
      <c r="H133" s="82"/>
      <c r="I133" s="82"/>
      <c r="J133" s="82"/>
      <c r="K133" s="82"/>
      <c r="L133" s="82"/>
      <c r="M133" s="82"/>
      <c r="N133" s="82"/>
      <c r="O133" s="82"/>
      <c r="P133" s="82"/>
      <c r="Q133" s="82"/>
      <c r="R133" s="82"/>
      <c r="S133" s="82"/>
      <c r="T133" s="82"/>
    </row>
    <row r="134" spans="1:20">
      <c r="A134" s="82"/>
      <c r="B134" s="82"/>
      <c r="C134" s="82"/>
      <c r="D134" s="82"/>
      <c r="E134" s="82"/>
      <c r="F134" s="82"/>
      <c r="G134" s="82"/>
      <c r="H134" s="82"/>
      <c r="I134" s="82"/>
      <c r="J134" s="82"/>
      <c r="K134" s="82"/>
      <c r="L134" s="82"/>
      <c r="M134" s="82"/>
      <c r="N134" s="82"/>
      <c r="O134" s="82"/>
      <c r="P134" s="82"/>
      <c r="Q134" s="82"/>
      <c r="R134" s="82"/>
      <c r="S134" s="82"/>
      <c r="T134" s="82"/>
    </row>
    <row r="135" spans="1:20">
      <c r="A135" s="82"/>
      <c r="B135" s="82"/>
      <c r="C135" s="82"/>
      <c r="D135" s="82"/>
      <c r="E135" s="82"/>
      <c r="F135" s="82"/>
      <c r="G135" s="82"/>
      <c r="H135" s="82"/>
      <c r="I135" s="82"/>
      <c r="J135" s="82"/>
      <c r="K135" s="82"/>
      <c r="L135" s="82"/>
      <c r="M135" s="82"/>
      <c r="N135" s="82"/>
      <c r="O135" s="82"/>
      <c r="P135" s="82"/>
      <c r="Q135" s="82"/>
      <c r="R135" s="82"/>
      <c r="S135" s="82"/>
      <c r="T135" s="82"/>
    </row>
    <row r="136" spans="1:20">
      <c r="A136" s="82"/>
      <c r="B136" s="82"/>
      <c r="C136" s="82"/>
      <c r="D136" s="82"/>
      <c r="E136" s="82"/>
      <c r="F136" s="82"/>
      <c r="G136" s="82"/>
      <c r="H136" s="82"/>
      <c r="I136" s="82"/>
      <c r="J136" s="82"/>
      <c r="K136" s="82"/>
      <c r="L136" s="82"/>
      <c r="M136" s="82"/>
      <c r="N136" s="82"/>
      <c r="O136" s="82"/>
      <c r="P136" s="82"/>
      <c r="Q136" s="82"/>
      <c r="R136" s="82"/>
      <c r="S136" s="82"/>
      <c r="T136" s="82"/>
    </row>
    <row r="137" spans="1:20">
      <c r="A137" s="82"/>
      <c r="B137" s="82"/>
      <c r="C137" s="82"/>
      <c r="D137" s="82"/>
      <c r="E137" s="82"/>
      <c r="F137" s="82"/>
      <c r="G137" s="82"/>
      <c r="H137" s="82"/>
      <c r="I137" s="82"/>
      <c r="J137" s="82"/>
      <c r="K137" s="82"/>
      <c r="L137" s="82"/>
      <c r="M137" s="82"/>
      <c r="N137" s="82"/>
      <c r="O137" s="82"/>
      <c r="P137" s="82"/>
      <c r="Q137" s="82"/>
      <c r="R137" s="82"/>
      <c r="S137" s="82"/>
      <c r="T137" s="82"/>
    </row>
    <row r="138" spans="1:20">
      <c r="A138" s="82"/>
      <c r="B138" s="82"/>
      <c r="C138" s="82"/>
      <c r="D138" s="82"/>
      <c r="E138" s="82"/>
      <c r="F138" s="82"/>
      <c r="G138" s="82"/>
      <c r="H138" s="82"/>
      <c r="I138" s="82"/>
      <c r="J138" s="82"/>
      <c r="K138" s="82"/>
      <c r="L138" s="82"/>
      <c r="M138" s="82"/>
      <c r="N138" s="82"/>
      <c r="O138" s="82"/>
      <c r="P138" s="82"/>
      <c r="Q138" s="82"/>
      <c r="R138" s="82"/>
      <c r="S138" s="82"/>
      <c r="T138" s="82"/>
    </row>
    <row r="139" spans="1:20">
      <c r="A139" s="82"/>
      <c r="B139" s="82"/>
      <c r="C139" s="82"/>
      <c r="D139" s="82"/>
      <c r="E139" s="82"/>
      <c r="F139" s="82"/>
      <c r="G139" s="82"/>
      <c r="H139" s="82"/>
      <c r="I139" s="82"/>
      <c r="J139" s="82"/>
      <c r="K139" s="82"/>
      <c r="L139" s="82"/>
      <c r="M139" s="82"/>
      <c r="N139" s="82"/>
      <c r="O139" s="82"/>
      <c r="P139" s="82"/>
      <c r="Q139" s="82"/>
      <c r="R139" s="82"/>
      <c r="S139" s="82"/>
      <c r="T139" s="82"/>
    </row>
    <row r="140" spans="1:20">
      <c r="A140" s="82"/>
      <c r="B140" s="82"/>
      <c r="C140" s="82"/>
      <c r="D140" s="82"/>
      <c r="E140" s="82"/>
      <c r="F140" s="82"/>
      <c r="G140" s="82"/>
      <c r="H140" s="82"/>
      <c r="I140" s="82"/>
      <c r="J140" s="82"/>
      <c r="K140" s="82"/>
      <c r="L140" s="82"/>
      <c r="M140" s="82"/>
      <c r="N140" s="82"/>
      <c r="O140" s="82"/>
      <c r="P140" s="82"/>
      <c r="Q140" s="82"/>
      <c r="R140" s="82"/>
      <c r="S140" s="82"/>
      <c r="T140" s="82"/>
    </row>
    <row r="141" spans="1:20">
      <c r="A141" s="82"/>
      <c r="B141" s="82"/>
      <c r="C141" s="82"/>
      <c r="D141" s="82"/>
      <c r="E141" s="82"/>
      <c r="F141" s="82"/>
      <c r="G141" s="82"/>
      <c r="H141" s="82"/>
      <c r="I141" s="82"/>
      <c r="J141" s="82"/>
      <c r="K141" s="82"/>
      <c r="L141" s="82"/>
      <c r="M141" s="82"/>
      <c r="N141" s="82"/>
      <c r="O141" s="82"/>
      <c r="P141" s="82"/>
      <c r="Q141" s="82"/>
      <c r="R141" s="82"/>
      <c r="S141" s="82"/>
      <c r="T141" s="82"/>
    </row>
    <row r="142" spans="1:20">
      <c r="A142" s="82"/>
      <c r="B142" s="82"/>
      <c r="C142" s="82"/>
      <c r="D142" s="82"/>
      <c r="E142" s="82"/>
      <c r="F142" s="82"/>
      <c r="G142" s="82"/>
      <c r="H142" s="82"/>
      <c r="I142" s="82"/>
      <c r="J142" s="82"/>
      <c r="K142" s="82"/>
      <c r="L142" s="82"/>
      <c r="M142" s="82"/>
      <c r="N142" s="82"/>
      <c r="O142" s="82"/>
      <c r="P142" s="82"/>
      <c r="Q142" s="82"/>
      <c r="R142" s="82"/>
      <c r="S142" s="82"/>
      <c r="T142" s="82"/>
    </row>
    <row r="143" spans="1:20">
      <c r="A143" s="82"/>
      <c r="B143" s="82"/>
      <c r="C143" s="82"/>
      <c r="D143" s="82"/>
      <c r="E143" s="82"/>
      <c r="F143" s="82"/>
      <c r="G143" s="82"/>
      <c r="H143" s="82"/>
      <c r="I143" s="82"/>
      <c r="J143" s="82"/>
      <c r="K143" s="82"/>
      <c r="L143" s="82"/>
      <c r="M143" s="82"/>
      <c r="N143" s="82"/>
      <c r="O143" s="82"/>
      <c r="P143" s="82"/>
      <c r="Q143" s="82"/>
      <c r="R143" s="82"/>
      <c r="S143" s="82"/>
      <c r="T143" s="82"/>
    </row>
    <row r="144" spans="1:20">
      <c r="A144" s="82"/>
      <c r="B144" s="82"/>
      <c r="C144" s="82"/>
      <c r="D144" s="82"/>
      <c r="E144" s="82"/>
      <c r="F144" s="82"/>
      <c r="G144" s="82"/>
      <c r="H144" s="82"/>
      <c r="I144" s="82"/>
      <c r="J144" s="82"/>
      <c r="K144" s="82"/>
      <c r="L144" s="82"/>
      <c r="M144" s="82"/>
      <c r="N144" s="82"/>
      <c r="O144" s="82"/>
      <c r="P144" s="82"/>
      <c r="Q144" s="82"/>
      <c r="R144" s="82"/>
      <c r="S144" s="82"/>
      <c r="T144" s="82"/>
    </row>
    <row r="145" spans="1:20">
      <c r="A145" s="82"/>
      <c r="B145" s="82"/>
      <c r="C145" s="82"/>
      <c r="D145" s="82"/>
      <c r="E145" s="82"/>
      <c r="F145" s="82"/>
      <c r="G145" s="82"/>
      <c r="H145" s="82"/>
      <c r="I145" s="82"/>
      <c r="J145" s="82"/>
      <c r="K145" s="82"/>
      <c r="L145" s="82"/>
      <c r="M145" s="82"/>
      <c r="N145" s="82"/>
      <c r="O145" s="82"/>
      <c r="P145" s="82"/>
      <c r="Q145" s="82"/>
      <c r="R145" s="82"/>
      <c r="S145" s="82"/>
      <c r="T145" s="82"/>
    </row>
    <row r="146" spans="1:20">
      <c r="A146" s="82"/>
      <c r="B146" s="82"/>
      <c r="C146" s="82"/>
      <c r="D146" s="82"/>
      <c r="E146" s="82"/>
      <c r="F146" s="82"/>
      <c r="G146" s="82"/>
      <c r="H146" s="82"/>
      <c r="I146" s="82"/>
      <c r="J146" s="82"/>
      <c r="K146" s="82"/>
      <c r="L146" s="82"/>
      <c r="M146" s="82"/>
      <c r="N146" s="82"/>
      <c r="O146" s="82"/>
      <c r="P146" s="82"/>
      <c r="Q146" s="82"/>
      <c r="R146" s="82"/>
      <c r="S146" s="82"/>
      <c r="T146" s="82"/>
    </row>
    <row r="147" spans="1:20">
      <c r="A147" s="82"/>
      <c r="B147" s="82"/>
      <c r="C147" s="82"/>
      <c r="D147" s="82"/>
      <c r="E147" s="82"/>
      <c r="F147" s="82"/>
      <c r="G147" s="82"/>
      <c r="H147" s="82"/>
      <c r="I147" s="82"/>
      <c r="J147" s="82"/>
      <c r="K147" s="82"/>
      <c r="L147" s="82"/>
      <c r="M147" s="82"/>
      <c r="N147" s="82"/>
      <c r="O147" s="82"/>
      <c r="P147" s="82"/>
      <c r="Q147" s="82"/>
      <c r="R147" s="82"/>
      <c r="S147" s="82"/>
      <c r="T147" s="82"/>
    </row>
    <row r="148" spans="1:20">
      <c r="A148" s="82"/>
      <c r="B148" s="82"/>
      <c r="C148" s="82"/>
      <c r="D148" s="82"/>
      <c r="E148" s="82"/>
      <c r="F148" s="82"/>
      <c r="G148" s="82"/>
      <c r="H148" s="82"/>
      <c r="I148" s="82"/>
      <c r="J148" s="82"/>
      <c r="K148" s="82"/>
      <c r="L148" s="82"/>
      <c r="M148" s="82"/>
      <c r="N148" s="82"/>
      <c r="O148" s="82"/>
      <c r="P148" s="82"/>
      <c r="Q148" s="82"/>
      <c r="R148" s="82"/>
      <c r="S148" s="82"/>
      <c r="T148" s="82"/>
    </row>
    <row r="149" spans="1:20">
      <c r="A149" s="82"/>
      <c r="B149" s="82"/>
      <c r="C149" s="82"/>
      <c r="D149" s="82"/>
      <c r="E149" s="82"/>
      <c r="F149" s="82"/>
      <c r="G149" s="82"/>
      <c r="H149" s="82"/>
      <c r="I149" s="82"/>
      <c r="J149" s="82"/>
      <c r="K149" s="82"/>
      <c r="L149" s="82"/>
      <c r="M149" s="82"/>
      <c r="N149" s="82"/>
      <c r="O149" s="82"/>
      <c r="P149" s="82"/>
      <c r="Q149" s="82"/>
      <c r="R149" s="82"/>
      <c r="S149" s="82"/>
      <c r="T149" s="82"/>
    </row>
    <row r="150" spans="1:20">
      <c r="A150" s="82"/>
      <c r="B150" s="82"/>
      <c r="C150" s="82"/>
      <c r="D150" s="82"/>
      <c r="E150" s="82"/>
      <c r="F150" s="82"/>
      <c r="G150" s="82"/>
      <c r="H150" s="82"/>
      <c r="I150" s="82"/>
      <c r="J150" s="82"/>
      <c r="K150" s="82"/>
      <c r="L150" s="82"/>
      <c r="M150" s="82"/>
      <c r="N150" s="82"/>
      <c r="O150" s="82"/>
      <c r="P150" s="82"/>
      <c r="Q150" s="82"/>
      <c r="R150" s="82"/>
      <c r="S150" s="82"/>
      <c r="T150" s="82"/>
    </row>
    <row r="151" spans="1:20">
      <c r="A151" s="82"/>
      <c r="B151" s="82"/>
      <c r="C151" s="82"/>
      <c r="D151" s="82"/>
      <c r="E151" s="82"/>
      <c r="F151" s="82"/>
      <c r="G151" s="82"/>
      <c r="H151" s="82"/>
      <c r="I151" s="82"/>
      <c r="J151" s="82"/>
      <c r="K151" s="82"/>
      <c r="L151" s="82"/>
      <c r="M151" s="82"/>
      <c r="N151" s="82"/>
      <c r="O151" s="82"/>
      <c r="P151" s="82"/>
      <c r="Q151" s="82"/>
      <c r="R151" s="82"/>
      <c r="S151" s="82"/>
      <c r="T151" s="82"/>
    </row>
    <row r="152" spans="1:20">
      <c r="A152" s="82"/>
      <c r="B152" s="82"/>
      <c r="C152" s="82"/>
      <c r="D152" s="82"/>
      <c r="E152" s="82"/>
      <c r="F152" s="82"/>
      <c r="G152" s="82"/>
      <c r="H152" s="82"/>
      <c r="I152" s="82"/>
      <c r="J152" s="82"/>
      <c r="K152" s="82"/>
      <c r="L152" s="82"/>
      <c r="M152" s="82"/>
      <c r="N152" s="82"/>
      <c r="O152" s="82"/>
      <c r="P152" s="82"/>
      <c r="Q152" s="82"/>
      <c r="R152" s="82"/>
      <c r="S152" s="82"/>
      <c r="T152" s="82"/>
    </row>
    <row r="153" spans="1:20">
      <c r="A153" s="82"/>
      <c r="B153" s="82"/>
      <c r="C153" s="82"/>
      <c r="D153" s="82"/>
      <c r="E153" s="82"/>
      <c r="F153" s="82"/>
      <c r="G153" s="82"/>
      <c r="H153" s="82"/>
      <c r="I153" s="82"/>
      <c r="J153" s="82"/>
      <c r="K153" s="82"/>
      <c r="L153" s="82"/>
      <c r="M153" s="82"/>
      <c r="N153" s="82"/>
      <c r="O153" s="82"/>
      <c r="P153" s="82"/>
      <c r="Q153" s="82"/>
      <c r="R153" s="82"/>
      <c r="S153" s="82"/>
      <c r="T153" s="82"/>
    </row>
    <row r="154" spans="1:20">
      <c r="A154" s="82"/>
      <c r="B154" s="82"/>
      <c r="C154" s="82"/>
      <c r="D154" s="82"/>
      <c r="E154" s="82"/>
      <c r="F154" s="82"/>
      <c r="G154" s="82"/>
      <c r="H154" s="82"/>
      <c r="I154" s="82"/>
      <c r="J154" s="82"/>
      <c r="K154" s="82"/>
      <c r="L154" s="82"/>
      <c r="M154" s="82"/>
      <c r="N154" s="82"/>
      <c r="O154" s="82"/>
      <c r="P154" s="82"/>
      <c r="Q154" s="82"/>
      <c r="R154" s="82"/>
      <c r="S154" s="82"/>
      <c r="T154" s="82"/>
    </row>
    <row r="155" spans="1:20">
      <c r="A155" s="82"/>
      <c r="B155" s="82"/>
      <c r="C155" s="82"/>
      <c r="D155" s="82"/>
      <c r="E155" s="82"/>
      <c r="F155" s="82"/>
      <c r="G155" s="82"/>
      <c r="H155" s="82"/>
      <c r="I155" s="82"/>
      <c r="J155" s="82"/>
      <c r="K155" s="82"/>
      <c r="L155" s="82"/>
      <c r="M155" s="82"/>
      <c r="N155" s="82"/>
      <c r="O155" s="82"/>
      <c r="P155" s="82"/>
      <c r="Q155" s="82"/>
      <c r="R155" s="82"/>
      <c r="S155" s="82"/>
      <c r="T155" s="82"/>
    </row>
    <row r="156" spans="1:20">
      <c r="A156" s="82"/>
      <c r="B156" s="82"/>
      <c r="C156" s="82"/>
      <c r="D156" s="82"/>
      <c r="E156" s="82"/>
      <c r="F156" s="82"/>
      <c r="G156" s="82"/>
      <c r="H156" s="82"/>
      <c r="I156" s="82"/>
      <c r="J156" s="82"/>
      <c r="K156" s="82"/>
      <c r="L156" s="82"/>
      <c r="M156" s="82"/>
      <c r="N156" s="82"/>
      <c r="O156" s="82"/>
      <c r="P156" s="82"/>
      <c r="Q156" s="82"/>
      <c r="R156" s="82"/>
      <c r="S156" s="82"/>
      <c r="T156" s="82"/>
    </row>
    <row r="157" spans="1:20">
      <c r="A157" s="82"/>
      <c r="B157" s="82"/>
      <c r="C157" s="82"/>
      <c r="D157" s="82"/>
      <c r="E157" s="82"/>
      <c r="F157" s="82"/>
      <c r="G157" s="82"/>
      <c r="H157" s="82"/>
      <c r="I157" s="82"/>
      <c r="J157" s="82"/>
      <c r="K157" s="82"/>
      <c r="L157" s="82"/>
      <c r="M157" s="82"/>
      <c r="N157" s="82"/>
      <c r="O157" s="82"/>
      <c r="P157" s="82"/>
      <c r="Q157" s="82"/>
      <c r="R157" s="82"/>
      <c r="S157" s="82"/>
      <c r="T157" s="82"/>
    </row>
    <row r="158" spans="1:20">
      <c r="A158" s="82"/>
      <c r="B158" s="82"/>
      <c r="C158" s="82"/>
      <c r="D158" s="82"/>
      <c r="E158" s="82"/>
      <c r="F158" s="82"/>
      <c r="G158" s="82"/>
      <c r="H158" s="82"/>
      <c r="I158" s="82"/>
      <c r="J158" s="82"/>
      <c r="K158" s="82"/>
      <c r="L158" s="82"/>
      <c r="M158" s="82"/>
      <c r="N158" s="82"/>
      <c r="O158" s="82"/>
      <c r="P158" s="82"/>
      <c r="Q158" s="82"/>
      <c r="R158" s="82"/>
      <c r="S158" s="82"/>
      <c r="T158" s="82"/>
    </row>
    <row r="159" spans="1:20">
      <c r="A159" s="82"/>
      <c r="B159" s="82"/>
      <c r="C159" s="82"/>
      <c r="D159" s="82"/>
      <c r="E159" s="82"/>
      <c r="F159" s="82"/>
      <c r="G159" s="82"/>
      <c r="H159" s="82"/>
      <c r="I159" s="82"/>
      <c r="J159" s="82"/>
      <c r="K159" s="82"/>
      <c r="L159" s="82"/>
      <c r="M159" s="82"/>
      <c r="N159" s="82"/>
      <c r="O159" s="82"/>
      <c r="P159" s="82"/>
      <c r="Q159" s="82"/>
      <c r="R159" s="82"/>
      <c r="S159" s="82"/>
      <c r="T159" s="82"/>
    </row>
    <row r="160" spans="1:20">
      <c r="A160" s="82"/>
      <c r="B160" s="82"/>
      <c r="C160" s="82"/>
      <c r="D160" s="82"/>
      <c r="E160" s="82"/>
      <c r="F160" s="82"/>
      <c r="G160" s="82"/>
      <c r="H160" s="82"/>
      <c r="I160" s="82"/>
      <c r="J160" s="82"/>
      <c r="K160" s="82"/>
      <c r="L160" s="82"/>
      <c r="M160" s="82"/>
      <c r="N160" s="82"/>
      <c r="O160" s="82"/>
      <c r="P160" s="82"/>
      <c r="Q160" s="82"/>
      <c r="R160" s="82"/>
      <c r="S160" s="82"/>
      <c r="T160" s="82"/>
    </row>
    <row r="161" spans="1:20">
      <c r="A161" s="82"/>
      <c r="B161" s="82"/>
      <c r="C161" s="82"/>
      <c r="D161" s="82"/>
      <c r="E161" s="82"/>
      <c r="F161" s="82"/>
      <c r="G161" s="82"/>
      <c r="H161" s="82"/>
      <c r="I161" s="82"/>
      <c r="J161" s="82"/>
      <c r="K161" s="82"/>
      <c r="L161" s="82"/>
      <c r="M161" s="82"/>
      <c r="N161" s="82"/>
      <c r="O161" s="82"/>
      <c r="P161" s="82"/>
      <c r="Q161" s="82"/>
      <c r="R161" s="82"/>
      <c r="S161" s="82"/>
      <c r="T161" s="82"/>
    </row>
    <row r="162" spans="1:20">
      <c r="A162" s="82"/>
      <c r="B162" s="82"/>
      <c r="C162" s="82"/>
      <c r="D162" s="82"/>
      <c r="E162" s="82"/>
      <c r="F162" s="82"/>
      <c r="G162" s="82"/>
      <c r="H162" s="82"/>
      <c r="I162" s="82"/>
      <c r="J162" s="82"/>
      <c r="K162" s="82"/>
      <c r="L162" s="82"/>
      <c r="M162" s="82"/>
      <c r="N162" s="82"/>
      <c r="O162" s="82"/>
      <c r="P162" s="82"/>
      <c r="Q162" s="82"/>
      <c r="R162" s="82"/>
      <c r="S162" s="82"/>
      <c r="T162" s="82"/>
    </row>
    <row r="163" spans="1:20">
      <c r="A163" s="82"/>
      <c r="B163" s="82"/>
      <c r="C163" s="82"/>
      <c r="D163" s="82"/>
      <c r="E163" s="82"/>
      <c r="F163" s="82"/>
      <c r="G163" s="82"/>
      <c r="H163" s="82"/>
      <c r="I163" s="82"/>
      <c r="J163" s="82"/>
      <c r="K163" s="82"/>
      <c r="L163" s="82"/>
      <c r="M163" s="82"/>
      <c r="N163" s="82"/>
      <c r="O163" s="82"/>
      <c r="P163" s="82"/>
      <c r="Q163" s="82"/>
      <c r="R163" s="82"/>
      <c r="S163" s="82"/>
      <c r="T163" s="82"/>
    </row>
    <row r="164" spans="1:20">
      <c r="A164" s="82"/>
      <c r="B164" s="82"/>
      <c r="C164" s="82"/>
      <c r="D164" s="82"/>
      <c r="E164" s="82"/>
      <c r="F164" s="82"/>
      <c r="G164" s="82"/>
      <c r="H164" s="82"/>
      <c r="I164" s="82"/>
      <c r="J164" s="82"/>
      <c r="K164" s="82"/>
      <c r="L164" s="82"/>
      <c r="M164" s="82"/>
      <c r="N164" s="82"/>
      <c r="O164" s="82"/>
      <c r="P164" s="82"/>
      <c r="Q164" s="82"/>
      <c r="R164" s="82"/>
      <c r="S164" s="82"/>
      <c r="T164" s="82"/>
    </row>
    <row r="165" spans="1:20">
      <c r="A165" s="82"/>
      <c r="B165" s="82"/>
      <c r="C165" s="82"/>
      <c r="D165" s="82"/>
      <c r="E165" s="82"/>
      <c r="F165" s="82"/>
      <c r="G165" s="82"/>
      <c r="H165" s="82"/>
      <c r="I165" s="82"/>
      <c r="J165" s="82"/>
      <c r="K165" s="82"/>
      <c r="L165" s="82"/>
      <c r="M165" s="82"/>
      <c r="N165" s="82"/>
      <c r="O165" s="82"/>
      <c r="P165" s="82"/>
      <c r="Q165" s="82"/>
      <c r="R165" s="82"/>
      <c r="S165" s="82"/>
      <c r="T165" s="82"/>
    </row>
    <row r="166" spans="1:20">
      <c r="A166" s="82"/>
      <c r="B166" s="82"/>
      <c r="C166" s="82"/>
      <c r="D166" s="82"/>
      <c r="E166" s="82"/>
      <c r="F166" s="82"/>
      <c r="G166" s="82"/>
      <c r="H166" s="82"/>
      <c r="I166" s="82"/>
      <c r="J166" s="82"/>
      <c r="K166" s="82"/>
      <c r="L166" s="82"/>
      <c r="M166" s="82"/>
      <c r="N166" s="82"/>
      <c r="O166" s="82"/>
      <c r="P166" s="82"/>
      <c r="Q166" s="82"/>
      <c r="R166" s="82"/>
      <c r="S166" s="82"/>
      <c r="T166" s="82"/>
    </row>
    <row r="167" spans="1:20">
      <c r="A167" s="82"/>
      <c r="B167" s="82"/>
      <c r="C167" s="82"/>
      <c r="D167" s="82"/>
      <c r="E167" s="82"/>
      <c r="F167" s="82"/>
      <c r="G167" s="82"/>
      <c r="H167" s="82"/>
      <c r="I167" s="82"/>
      <c r="J167" s="82"/>
      <c r="K167" s="82"/>
      <c r="L167" s="82"/>
      <c r="M167" s="82"/>
      <c r="N167" s="82"/>
      <c r="O167" s="82"/>
      <c r="P167" s="82"/>
      <c r="Q167" s="82"/>
      <c r="R167" s="82"/>
      <c r="S167" s="82"/>
      <c r="T167" s="82"/>
    </row>
    <row r="168" spans="1:20">
      <c r="A168" s="82"/>
      <c r="B168" s="82"/>
      <c r="C168" s="82"/>
      <c r="D168" s="82"/>
      <c r="E168" s="82"/>
      <c r="F168" s="82"/>
      <c r="G168" s="82"/>
      <c r="H168" s="82"/>
      <c r="I168" s="82"/>
      <c r="J168" s="82"/>
      <c r="K168" s="82"/>
      <c r="L168" s="82"/>
      <c r="M168" s="82"/>
      <c r="N168" s="82"/>
      <c r="O168" s="82"/>
      <c r="P168" s="82"/>
      <c r="Q168" s="82"/>
      <c r="R168" s="82"/>
      <c r="S168" s="82"/>
      <c r="T168" s="82"/>
    </row>
    <row r="169" spans="1:20">
      <c r="A169" s="82"/>
      <c r="B169" s="82"/>
      <c r="C169" s="82"/>
      <c r="D169" s="82"/>
      <c r="E169" s="82"/>
      <c r="F169" s="82"/>
      <c r="G169" s="82"/>
      <c r="H169" s="82"/>
      <c r="I169" s="82"/>
      <c r="J169" s="82"/>
      <c r="K169" s="82"/>
      <c r="L169" s="82"/>
      <c r="M169" s="82"/>
      <c r="N169" s="82"/>
      <c r="O169" s="82"/>
      <c r="P169" s="82"/>
      <c r="Q169" s="82"/>
      <c r="R169" s="82"/>
      <c r="S169" s="82"/>
      <c r="T169" s="82"/>
    </row>
    <row r="170" spans="1:20">
      <c r="A170" s="82"/>
      <c r="B170" s="82"/>
      <c r="C170" s="82"/>
      <c r="D170" s="82"/>
      <c r="E170" s="82"/>
      <c r="F170" s="82"/>
      <c r="G170" s="82"/>
      <c r="H170" s="82"/>
      <c r="I170" s="82"/>
      <c r="J170" s="82"/>
      <c r="K170" s="82"/>
      <c r="L170" s="82"/>
      <c r="M170" s="82"/>
      <c r="N170" s="82"/>
      <c r="O170" s="82"/>
      <c r="P170" s="82"/>
      <c r="Q170" s="82"/>
      <c r="R170" s="82"/>
      <c r="S170" s="82"/>
      <c r="T170" s="82"/>
    </row>
    <row r="171" spans="1:20">
      <c r="A171" s="82"/>
      <c r="B171" s="82"/>
      <c r="C171" s="82"/>
      <c r="D171" s="82"/>
      <c r="E171" s="82"/>
      <c r="F171" s="82"/>
      <c r="G171" s="82"/>
      <c r="H171" s="82"/>
      <c r="I171" s="82"/>
      <c r="J171" s="82"/>
      <c r="K171" s="82"/>
      <c r="L171" s="82"/>
      <c r="M171" s="82"/>
      <c r="N171" s="82"/>
      <c r="O171" s="82"/>
      <c r="P171" s="82"/>
      <c r="Q171" s="82"/>
      <c r="R171" s="82"/>
      <c r="S171" s="82"/>
      <c r="T171" s="82"/>
    </row>
    <row r="172" spans="1:20">
      <c r="A172" s="82"/>
      <c r="B172" s="82"/>
      <c r="C172" s="82"/>
      <c r="D172" s="82"/>
      <c r="E172" s="82"/>
      <c r="F172" s="82"/>
      <c r="G172" s="82"/>
      <c r="H172" s="82"/>
      <c r="I172" s="82"/>
      <c r="J172" s="82"/>
      <c r="K172" s="82"/>
      <c r="L172" s="82"/>
      <c r="M172" s="82"/>
      <c r="N172" s="82"/>
      <c r="O172" s="82"/>
      <c r="P172" s="82"/>
      <c r="Q172" s="82"/>
      <c r="R172" s="82"/>
      <c r="S172" s="82"/>
      <c r="T172" s="82"/>
    </row>
    <row r="173" spans="1:20">
      <c r="A173" s="82"/>
      <c r="B173" s="82"/>
      <c r="C173" s="82"/>
      <c r="D173" s="82"/>
      <c r="E173" s="82"/>
      <c r="F173" s="82"/>
      <c r="G173" s="82"/>
      <c r="H173" s="82"/>
      <c r="I173" s="82"/>
      <c r="J173" s="82"/>
      <c r="K173" s="82"/>
      <c r="L173" s="82"/>
      <c r="M173" s="82"/>
      <c r="N173" s="82"/>
      <c r="O173" s="82"/>
      <c r="P173" s="82"/>
      <c r="Q173" s="82"/>
      <c r="R173" s="82"/>
      <c r="S173" s="82"/>
      <c r="T173" s="82"/>
    </row>
    <row r="174" spans="1:20">
      <c r="A174" s="82"/>
      <c r="B174" s="82"/>
      <c r="C174" s="82"/>
      <c r="D174" s="82"/>
      <c r="E174" s="82"/>
      <c r="F174" s="82"/>
      <c r="G174" s="82"/>
      <c r="H174" s="82"/>
      <c r="I174" s="82"/>
      <c r="J174" s="82"/>
      <c r="K174" s="82"/>
      <c r="L174" s="82"/>
      <c r="M174" s="82"/>
      <c r="N174" s="82"/>
      <c r="O174" s="82"/>
      <c r="P174" s="82"/>
      <c r="Q174" s="82"/>
      <c r="R174" s="82"/>
      <c r="S174" s="82"/>
      <c r="T174" s="82"/>
    </row>
    <row r="175" spans="1:20">
      <c r="A175" s="82"/>
      <c r="B175" s="82"/>
      <c r="C175" s="82"/>
      <c r="D175" s="82"/>
      <c r="E175" s="82"/>
      <c r="F175" s="82"/>
      <c r="G175" s="82"/>
      <c r="H175" s="82"/>
      <c r="I175" s="82"/>
      <c r="J175" s="82"/>
      <c r="K175" s="82"/>
      <c r="L175" s="82"/>
      <c r="M175" s="82"/>
      <c r="N175" s="82"/>
      <c r="O175" s="82"/>
      <c r="P175" s="82"/>
      <c r="Q175" s="82"/>
      <c r="R175" s="82"/>
      <c r="S175" s="82"/>
      <c r="T175" s="82"/>
    </row>
    <row r="176" spans="1:20">
      <c r="A176" s="82"/>
      <c r="B176" s="82"/>
      <c r="C176" s="82"/>
      <c r="D176" s="82"/>
      <c r="E176" s="82"/>
      <c r="F176" s="82"/>
      <c r="G176" s="82"/>
      <c r="H176" s="82"/>
      <c r="I176" s="82"/>
      <c r="J176" s="82"/>
      <c r="K176" s="82"/>
      <c r="L176" s="82"/>
      <c r="M176" s="82"/>
      <c r="N176" s="82"/>
      <c r="O176" s="82"/>
      <c r="P176" s="82"/>
      <c r="Q176" s="82"/>
      <c r="R176" s="82"/>
      <c r="S176" s="82"/>
      <c r="T176" s="82"/>
    </row>
    <row r="177" spans="1:20">
      <c r="A177" s="82"/>
      <c r="B177" s="82"/>
      <c r="C177" s="82"/>
      <c r="D177" s="82"/>
      <c r="E177" s="82"/>
      <c r="F177" s="82"/>
      <c r="G177" s="82"/>
      <c r="H177" s="82"/>
      <c r="I177" s="82"/>
      <c r="J177" s="82"/>
      <c r="K177" s="82"/>
      <c r="L177" s="82"/>
      <c r="M177" s="82"/>
      <c r="N177" s="82"/>
      <c r="O177" s="82"/>
      <c r="P177" s="82"/>
      <c r="Q177" s="82"/>
      <c r="R177" s="82"/>
      <c r="S177" s="82"/>
      <c r="T177" s="82"/>
    </row>
    <row r="178" spans="1:20">
      <c r="A178" s="82"/>
      <c r="B178" s="82"/>
      <c r="C178" s="82"/>
      <c r="D178" s="82"/>
      <c r="E178" s="82"/>
      <c r="F178" s="82"/>
      <c r="G178" s="82"/>
      <c r="H178" s="82"/>
      <c r="I178" s="82"/>
      <c r="J178" s="82"/>
      <c r="K178" s="82"/>
      <c r="L178" s="82"/>
      <c r="M178" s="82"/>
      <c r="N178" s="82"/>
      <c r="O178" s="82"/>
      <c r="P178" s="82"/>
      <c r="Q178" s="82"/>
      <c r="R178" s="82"/>
      <c r="S178" s="82"/>
      <c r="T178" s="82"/>
    </row>
    <row r="179" spans="1:20">
      <c r="A179" s="82"/>
      <c r="B179" s="82"/>
      <c r="C179" s="82"/>
      <c r="D179" s="82"/>
      <c r="E179" s="82"/>
      <c r="F179" s="82"/>
      <c r="G179" s="82"/>
      <c r="H179" s="82"/>
      <c r="I179" s="82"/>
      <c r="J179" s="82"/>
      <c r="K179" s="82"/>
      <c r="L179" s="82"/>
      <c r="M179" s="82"/>
      <c r="N179" s="82"/>
      <c r="O179" s="82"/>
      <c r="P179" s="82"/>
      <c r="Q179" s="82"/>
      <c r="R179" s="82"/>
      <c r="S179" s="82"/>
      <c r="T179" s="82"/>
    </row>
    <row r="180" spans="1:20">
      <c r="A180" s="82"/>
      <c r="B180" s="82"/>
      <c r="C180" s="82"/>
      <c r="D180" s="82"/>
      <c r="E180" s="82"/>
      <c r="F180" s="82"/>
      <c r="G180" s="82"/>
      <c r="H180" s="82"/>
      <c r="I180" s="82"/>
      <c r="J180" s="82"/>
      <c r="K180" s="82"/>
      <c r="L180" s="82"/>
      <c r="M180" s="82"/>
      <c r="N180" s="82"/>
      <c r="O180" s="82"/>
      <c r="P180" s="82"/>
      <c r="Q180" s="82"/>
      <c r="R180" s="82"/>
      <c r="S180" s="82"/>
      <c r="T180" s="82"/>
    </row>
    <row r="181" spans="1:20">
      <c r="A181" s="82"/>
      <c r="B181" s="82"/>
      <c r="C181" s="82"/>
      <c r="D181" s="82"/>
      <c r="E181" s="82"/>
      <c r="F181" s="82"/>
      <c r="G181" s="82"/>
      <c r="H181" s="82"/>
      <c r="I181" s="82"/>
      <c r="J181" s="82"/>
      <c r="K181" s="82"/>
      <c r="L181" s="82"/>
      <c r="M181" s="82"/>
      <c r="N181" s="82"/>
      <c r="O181" s="82"/>
      <c r="P181" s="82"/>
      <c r="Q181" s="82"/>
      <c r="R181" s="82"/>
      <c r="S181" s="82"/>
      <c r="T181" s="82"/>
    </row>
    <row r="182" spans="1:20">
      <c r="A182" s="82"/>
      <c r="B182" s="82"/>
      <c r="C182" s="82"/>
      <c r="D182" s="82"/>
      <c r="E182" s="82"/>
      <c r="F182" s="82"/>
      <c r="G182" s="82"/>
      <c r="H182" s="82"/>
      <c r="I182" s="82"/>
      <c r="J182" s="82"/>
      <c r="K182" s="82"/>
      <c r="L182" s="82"/>
      <c r="M182" s="82"/>
      <c r="N182" s="82"/>
      <c r="O182" s="82"/>
      <c r="P182" s="82"/>
      <c r="Q182" s="82"/>
      <c r="R182" s="82"/>
      <c r="S182" s="82"/>
      <c r="T182" s="82"/>
    </row>
    <row r="183" spans="1:20">
      <c r="A183" s="82"/>
      <c r="B183" s="82"/>
      <c r="C183" s="82"/>
      <c r="D183" s="82"/>
      <c r="E183" s="82"/>
      <c r="F183" s="82"/>
      <c r="G183" s="82"/>
      <c r="H183" s="82"/>
      <c r="I183" s="82"/>
      <c r="J183" s="82"/>
      <c r="K183" s="82"/>
      <c r="L183" s="82"/>
      <c r="M183" s="82"/>
      <c r="N183" s="82"/>
      <c r="O183" s="82"/>
      <c r="P183" s="82"/>
      <c r="Q183" s="82"/>
      <c r="R183" s="82"/>
      <c r="S183" s="82"/>
      <c r="T183" s="82"/>
    </row>
    <row r="184" spans="1:20">
      <c r="A184" s="82"/>
      <c r="B184" s="82"/>
      <c r="C184" s="82"/>
      <c r="D184" s="82"/>
      <c r="E184" s="82"/>
      <c r="F184" s="82"/>
      <c r="G184" s="82"/>
      <c r="H184" s="82"/>
      <c r="I184" s="82"/>
      <c r="J184" s="82"/>
      <c r="K184" s="82"/>
      <c r="L184" s="82"/>
      <c r="M184" s="82"/>
      <c r="N184" s="82"/>
      <c r="O184" s="82"/>
      <c r="P184" s="82"/>
      <c r="Q184" s="82"/>
      <c r="R184" s="82"/>
      <c r="S184" s="82"/>
      <c r="T184" s="82"/>
    </row>
    <row r="185" spans="1:20">
      <c r="A185" s="82"/>
      <c r="B185" s="82"/>
      <c r="C185" s="82"/>
      <c r="D185" s="82"/>
      <c r="E185" s="82"/>
      <c r="F185" s="82"/>
      <c r="G185" s="82"/>
      <c r="H185" s="82"/>
      <c r="I185" s="82"/>
      <c r="J185" s="82"/>
      <c r="K185" s="82"/>
      <c r="L185" s="82"/>
      <c r="M185" s="82"/>
      <c r="N185" s="82"/>
      <c r="O185" s="82"/>
      <c r="P185" s="82"/>
      <c r="Q185" s="82"/>
      <c r="R185" s="82"/>
      <c r="S185" s="82"/>
      <c r="T185" s="82"/>
    </row>
    <row r="186" spans="1:20">
      <c r="A186" s="82"/>
      <c r="B186" s="82"/>
      <c r="C186" s="82"/>
      <c r="D186" s="82"/>
      <c r="E186" s="82"/>
      <c r="F186" s="82"/>
      <c r="G186" s="82"/>
      <c r="H186" s="82"/>
      <c r="I186" s="82"/>
      <c r="J186" s="82"/>
      <c r="K186" s="82"/>
      <c r="L186" s="82"/>
      <c r="M186" s="82"/>
      <c r="N186" s="82"/>
      <c r="O186" s="82"/>
      <c r="P186" s="82"/>
      <c r="Q186" s="82"/>
      <c r="R186" s="82"/>
      <c r="S186" s="82"/>
      <c r="T186" s="82"/>
    </row>
    <row r="187" spans="1:20">
      <c r="A187" s="82"/>
      <c r="B187" s="82"/>
      <c r="C187" s="82"/>
      <c r="D187" s="82"/>
      <c r="E187" s="82"/>
      <c r="F187" s="82"/>
      <c r="G187" s="82"/>
      <c r="H187" s="82"/>
      <c r="I187" s="82"/>
      <c r="J187" s="82"/>
      <c r="K187" s="82"/>
      <c r="L187" s="82"/>
      <c r="M187" s="82"/>
      <c r="N187" s="82"/>
      <c r="O187" s="82"/>
      <c r="P187" s="82"/>
      <c r="Q187" s="82"/>
      <c r="R187" s="82"/>
      <c r="S187" s="82"/>
      <c r="T187" s="82"/>
    </row>
  </sheetData>
  <mergeCells count="18">
    <mergeCell ref="A6:E6"/>
    <mergeCell ref="A7:E7"/>
    <mergeCell ref="A8:E8"/>
    <mergeCell ref="A9:E9"/>
    <mergeCell ref="F6:L6"/>
    <mergeCell ref="F7:L7"/>
    <mergeCell ref="F8:L8"/>
    <mergeCell ref="F9:L9"/>
    <mergeCell ref="A10:E10"/>
    <mergeCell ref="A11:E11"/>
    <mergeCell ref="F64:I64"/>
    <mergeCell ref="A64:B64"/>
    <mergeCell ref="F14:H14"/>
    <mergeCell ref="F15:H15"/>
    <mergeCell ref="F16:H16"/>
    <mergeCell ref="F17:H17"/>
    <mergeCell ref="A12:E12"/>
    <mergeCell ref="F10:L10"/>
  </mergeCells>
  <phoneticPr fontId="0" type="noConversion"/>
  <printOptions horizontalCentered="1" verticalCentered="1"/>
  <pageMargins left="0.5" right="0.5" top="0.5" bottom="0.5" header="0.5" footer="0.5"/>
  <pageSetup scale="63" fitToWidth="2" orientation="portrait" horizontalDpi="300" verticalDpi="300" r:id="rId1"/>
  <headerFooter alignWithMargins="0"/>
  <colBreaks count="1" manualBreakCount="1">
    <brk id="5" max="64"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37"/>
  <dimension ref="A1:E64"/>
  <sheetViews>
    <sheetView defaultGridColor="0" colorId="22" zoomScale="70" zoomScaleNormal="70" zoomScaleSheetLayoutView="50" workbookViewId="0">
      <selection activeCell="C30" sqref="C30"/>
    </sheetView>
  </sheetViews>
  <sheetFormatPr defaultColWidth="9.6640625" defaultRowHeight="15"/>
  <cols>
    <col min="1" max="1" width="4.6640625" style="83" customWidth="1"/>
    <col min="2" max="2" width="39.44140625" style="83" customWidth="1"/>
    <col min="3" max="3" width="24.6640625" style="83" customWidth="1"/>
    <col min="4" max="5" width="22.6640625" style="83" customWidth="1"/>
    <col min="6" max="16384" width="9.6640625" style="83"/>
  </cols>
  <sheetData>
    <row r="1" spans="1:5">
      <c r="A1" s="740" t="s">
        <v>394</v>
      </c>
      <c r="B1" s="741"/>
      <c r="C1" s="947" t="s">
        <v>1232</v>
      </c>
      <c r="D1" s="1688" t="s">
        <v>396</v>
      </c>
      <c r="E1" s="1756" t="s">
        <v>397</v>
      </c>
    </row>
    <row r="2" spans="1:5">
      <c r="A2" s="513" t="str">
        <f>'Data Sheet'!$C$25</f>
        <v xml:space="preserve">KeySpan Gas East Corp. D/B/A National Grid </v>
      </c>
      <c r="B2" s="82"/>
      <c r="C2" s="931" t="s">
        <v>326</v>
      </c>
      <c r="D2" s="1689" t="s">
        <v>2432</v>
      </c>
      <c r="E2" s="1084"/>
    </row>
    <row r="3" spans="1:5" ht="15" customHeight="1">
      <c r="A3" s="950"/>
      <c r="B3" s="838"/>
      <c r="C3" s="931" t="s">
        <v>3174</v>
      </c>
      <c r="D3" s="1757" t="str">
        <f>'Data Sheet'!$C$40</f>
        <v>March 31, 2015</v>
      </c>
      <c r="E3" s="754" t="str">
        <f>'Data Sheet'!$C$38</f>
        <v>December 31, 2014</v>
      </c>
    </row>
    <row r="4" spans="1:5" ht="15" customHeight="1">
      <c r="A4" s="3381" t="s">
        <v>661</v>
      </c>
      <c r="B4" s="3382"/>
      <c r="C4" s="3382"/>
      <c r="D4" s="3382"/>
      <c r="E4" s="3390"/>
    </row>
    <row r="5" spans="1:5">
      <c r="A5" s="3384" t="s">
        <v>662</v>
      </c>
      <c r="B5" s="3391"/>
      <c r="C5" s="3391"/>
      <c r="D5" s="3391"/>
      <c r="E5" s="3392"/>
    </row>
    <row r="6" spans="1:5">
      <c r="A6" s="3393" t="s">
        <v>1656</v>
      </c>
      <c r="B6" s="3394"/>
      <c r="C6" s="3394"/>
      <c r="D6" s="3394"/>
      <c r="E6" s="3395"/>
    </row>
    <row r="7" spans="1:5">
      <c r="A7" s="3396" t="s">
        <v>3153</v>
      </c>
      <c r="B7" s="3397"/>
      <c r="C7" s="3397"/>
      <c r="D7" s="3398" t="s">
        <v>3155</v>
      </c>
      <c r="E7" s="3399"/>
    </row>
    <row r="8" spans="1:5">
      <c r="A8" s="3402" t="s">
        <v>1657</v>
      </c>
      <c r="B8" s="3403"/>
      <c r="C8" s="3403"/>
      <c r="D8" s="1151" t="s">
        <v>3156</v>
      </c>
      <c r="E8" s="1758"/>
    </row>
    <row r="9" spans="1:5">
      <c r="A9" s="3402" t="s">
        <v>3152</v>
      </c>
      <c r="B9" s="3403"/>
      <c r="C9" s="3403"/>
      <c r="D9" s="3404" t="s">
        <v>4051</v>
      </c>
      <c r="E9" s="3405"/>
    </row>
    <row r="10" spans="1:5">
      <c r="A10" s="3402" t="s">
        <v>2474</v>
      </c>
      <c r="B10" s="3403"/>
      <c r="C10" s="3403"/>
      <c r="D10" s="3404" t="s">
        <v>3154</v>
      </c>
      <c r="E10" s="3405"/>
    </row>
    <row r="11" spans="1:5">
      <c r="A11" s="3402" t="s">
        <v>2728</v>
      </c>
      <c r="B11" s="3403"/>
      <c r="C11" s="3403"/>
      <c r="D11" s="3404" t="s">
        <v>4052</v>
      </c>
      <c r="E11" s="3405"/>
    </row>
    <row r="12" spans="1:5">
      <c r="A12" s="3402" t="s">
        <v>2729</v>
      </c>
      <c r="B12" s="3403"/>
      <c r="C12" s="3403"/>
      <c r="D12" s="3404" t="s">
        <v>4053</v>
      </c>
      <c r="E12" s="3405"/>
    </row>
    <row r="13" spans="1:5">
      <c r="A13" s="3388" t="s">
        <v>2029</v>
      </c>
      <c r="B13" s="3389"/>
      <c r="C13" s="3389"/>
      <c r="D13" s="3400" t="s">
        <v>2473</v>
      </c>
      <c r="E13" s="3401"/>
    </row>
    <row r="14" spans="1:5">
      <c r="A14" s="1095" t="s">
        <v>290</v>
      </c>
      <c r="B14" s="1014" t="s">
        <v>1658</v>
      </c>
      <c r="C14" s="1014"/>
      <c r="D14" s="1759" t="s">
        <v>1659</v>
      </c>
      <c r="E14" s="1760" t="s">
        <v>3628</v>
      </c>
    </row>
    <row r="15" spans="1:5">
      <c r="A15" s="1034" t="s">
        <v>293</v>
      </c>
      <c r="B15" s="838" t="s">
        <v>1660</v>
      </c>
      <c r="C15" s="838"/>
      <c r="D15" s="1761" t="s">
        <v>1861</v>
      </c>
      <c r="E15" s="1071" t="s">
        <v>1862</v>
      </c>
    </row>
    <row r="16" spans="1:5">
      <c r="A16" s="1095">
        <v>1</v>
      </c>
      <c r="B16" s="1699" t="s">
        <v>1661</v>
      </c>
      <c r="C16" s="82"/>
      <c r="D16" s="1695"/>
      <c r="E16" s="79"/>
    </row>
    <row r="17" spans="1:5">
      <c r="A17" s="1049">
        <v>2</v>
      </c>
      <c r="B17" s="82"/>
      <c r="C17" s="82"/>
      <c r="D17" s="1695"/>
      <c r="E17" s="1700"/>
    </row>
    <row r="18" spans="1:5">
      <c r="A18" s="1049">
        <v>3</v>
      </c>
      <c r="B18" s="82"/>
      <c r="C18" s="82"/>
      <c r="D18" s="1695"/>
      <c r="E18" s="79"/>
    </row>
    <row r="19" spans="1:5">
      <c r="A19" s="1049">
        <v>4</v>
      </c>
      <c r="B19" s="82"/>
      <c r="C19" s="82"/>
      <c r="D19" s="1695"/>
      <c r="E19" s="79"/>
    </row>
    <row r="20" spans="1:5">
      <c r="A20" s="1049">
        <v>5</v>
      </c>
      <c r="B20" s="82"/>
      <c r="C20" s="82"/>
      <c r="D20" s="1695"/>
      <c r="E20" s="79"/>
    </row>
    <row r="21" spans="1:5">
      <c r="A21" s="1049">
        <v>6</v>
      </c>
      <c r="B21" s="749" t="s">
        <v>1441</v>
      </c>
      <c r="C21" s="82"/>
      <c r="D21" s="1550">
        <f>SUM(D17:D20)</f>
        <v>0</v>
      </c>
      <c r="E21" s="965">
        <f>SUM(E17:E20)</f>
        <v>0</v>
      </c>
    </row>
    <row r="22" spans="1:5">
      <c r="A22" s="1049">
        <v>7</v>
      </c>
      <c r="B22" s="82"/>
      <c r="C22" s="82"/>
      <c r="D22" s="1695"/>
      <c r="E22" s="1136"/>
    </row>
    <row r="23" spans="1:5">
      <c r="A23" s="1049">
        <v>8</v>
      </c>
      <c r="B23" s="1699" t="s">
        <v>135</v>
      </c>
      <c r="C23" s="82"/>
      <c r="D23" s="1695"/>
      <c r="E23" s="1136"/>
    </row>
    <row r="24" spans="1:5">
      <c r="A24" s="1049">
        <v>9</v>
      </c>
      <c r="B24" s="82"/>
      <c r="C24" s="82"/>
      <c r="D24" s="1695"/>
      <c r="E24" s="1138"/>
    </row>
    <row r="25" spans="1:5">
      <c r="A25" s="1049">
        <v>10</v>
      </c>
      <c r="B25" s="82"/>
      <c r="C25" s="82"/>
      <c r="D25" s="1695"/>
      <c r="E25" s="1136"/>
    </row>
    <row r="26" spans="1:5">
      <c r="A26" s="1049">
        <v>11</v>
      </c>
      <c r="B26" s="82"/>
      <c r="C26" s="82"/>
      <c r="D26" s="1695"/>
      <c r="E26" s="1136"/>
    </row>
    <row r="27" spans="1:5">
      <c r="A27" s="1049">
        <v>12</v>
      </c>
      <c r="B27" s="82"/>
      <c r="C27" s="82"/>
      <c r="D27" s="1695"/>
      <c r="E27" s="1136"/>
    </row>
    <row r="28" spans="1:5">
      <c r="A28" s="1049">
        <v>13</v>
      </c>
      <c r="B28" s="749" t="s">
        <v>1441</v>
      </c>
      <c r="C28" s="82"/>
      <c r="D28" s="1550">
        <f>SUM(D24:D27)</f>
        <v>0</v>
      </c>
      <c r="E28" s="965">
        <f>SUM(E24:E27)</f>
        <v>0</v>
      </c>
    </row>
    <row r="29" spans="1:5">
      <c r="A29" s="1049">
        <v>14</v>
      </c>
      <c r="B29" s="82"/>
      <c r="C29" s="82"/>
      <c r="D29" s="1695"/>
      <c r="E29" s="1136"/>
    </row>
    <row r="30" spans="1:5">
      <c r="A30" s="1049">
        <v>15</v>
      </c>
      <c r="B30" s="1699" t="s">
        <v>136</v>
      </c>
      <c r="C30" s="82"/>
      <c r="D30" s="1695"/>
      <c r="E30" s="1136"/>
    </row>
    <row r="31" spans="1:5">
      <c r="A31" s="1049">
        <v>16</v>
      </c>
      <c r="B31" s="82"/>
      <c r="C31" s="82"/>
      <c r="D31" s="1695"/>
      <c r="E31" s="1138"/>
    </row>
    <row r="32" spans="1:5">
      <c r="A32" s="1049">
        <v>17</v>
      </c>
      <c r="B32" s="82"/>
      <c r="C32" s="82"/>
      <c r="D32" s="1695"/>
      <c r="E32" s="1136"/>
    </row>
    <row r="33" spans="1:5">
      <c r="A33" s="1049">
        <v>18</v>
      </c>
      <c r="B33" s="82"/>
      <c r="C33" s="82"/>
      <c r="D33" s="1695"/>
      <c r="E33" s="1136"/>
    </row>
    <row r="34" spans="1:5">
      <c r="A34" s="1049">
        <v>19</v>
      </c>
      <c r="B34" s="82"/>
      <c r="C34" s="82"/>
      <c r="D34" s="1695"/>
      <c r="E34" s="1136"/>
    </row>
    <row r="35" spans="1:5">
      <c r="A35" s="1049">
        <v>20</v>
      </c>
      <c r="B35" s="749" t="s">
        <v>1441</v>
      </c>
      <c r="C35" s="82"/>
      <c r="D35" s="1550">
        <f>SUM(D31:D34)</f>
        <v>0</v>
      </c>
      <c r="E35" s="965">
        <f>SUM(E31:E34)</f>
        <v>0</v>
      </c>
    </row>
    <row r="36" spans="1:5">
      <c r="A36" s="1049">
        <v>21</v>
      </c>
      <c r="B36" s="82"/>
      <c r="C36" s="82"/>
      <c r="D36" s="1695"/>
      <c r="E36" s="1136"/>
    </row>
    <row r="37" spans="1:5">
      <c r="A37" s="1049">
        <v>22</v>
      </c>
      <c r="B37" s="1699" t="s">
        <v>137</v>
      </c>
      <c r="C37" s="82"/>
      <c r="D37" s="1695"/>
      <c r="E37" s="1136"/>
    </row>
    <row r="38" spans="1:5">
      <c r="A38" s="1049">
        <v>23</v>
      </c>
      <c r="B38" s="82"/>
      <c r="C38" s="82"/>
      <c r="D38" s="1695"/>
      <c r="E38" s="1138"/>
    </row>
    <row r="39" spans="1:5">
      <c r="A39" s="1049">
        <v>24</v>
      </c>
      <c r="B39" s="82"/>
      <c r="C39" s="82"/>
      <c r="D39" s="1695"/>
      <c r="E39" s="1136"/>
    </row>
    <row r="40" spans="1:5">
      <c r="A40" s="1049">
        <v>25</v>
      </c>
      <c r="B40" s="82"/>
      <c r="C40" s="82"/>
      <c r="D40" s="1695"/>
      <c r="E40" s="1136"/>
    </row>
    <row r="41" spans="1:5">
      <c r="A41" s="1049">
        <v>26</v>
      </c>
      <c r="B41" s="82"/>
      <c r="C41" s="82"/>
      <c r="D41" s="1695"/>
      <c r="E41" s="1136"/>
    </row>
    <row r="42" spans="1:5">
      <c r="A42" s="1049">
        <v>27</v>
      </c>
      <c r="B42" s="749" t="s">
        <v>1441</v>
      </c>
      <c r="C42" s="82"/>
      <c r="D42" s="1550">
        <f>SUM(D38:D41)</f>
        <v>0</v>
      </c>
      <c r="E42" s="965">
        <f>SUM(E38:E41)</f>
        <v>0</v>
      </c>
    </row>
    <row r="43" spans="1:5">
      <c r="A43" s="1049">
        <v>28</v>
      </c>
      <c r="B43" s="82"/>
      <c r="C43" s="82"/>
      <c r="D43" s="1695"/>
      <c r="E43" s="1136"/>
    </row>
    <row r="44" spans="1:5">
      <c r="A44" s="1049">
        <v>29</v>
      </c>
      <c r="B44" s="1699" t="s">
        <v>138</v>
      </c>
      <c r="C44" s="82"/>
      <c r="D44" s="1695"/>
      <c r="E44" s="1136"/>
    </row>
    <row r="45" spans="1:5">
      <c r="A45" s="1049">
        <v>30</v>
      </c>
      <c r="B45" s="82"/>
      <c r="C45" s="82"/>
      <c r="D45" s="1695"/>
      <c r="E45" s="1700"/>
    </row>
    <row r="46" spans="1:5">
      <c r="A46" s="1049">
        <v>31</v>
      </c>
      <c r="B46" s="82"/>
      <c r="C46" s="82"/>
      <c r="D46" s="1695"/>
      <c r="E46" s="79"/>
    </row>
    <row r="47" spans="1:5">
      <c r="A47" s="1049">
        <v>32</v>
      </c>
      <c r="B47" s="82" t="s">
        <v>3233</v>
      </c>
      <c r="C47" s="82"/>
      <c r="D47" s="1695"/>
      <c r="E47" s="79">
        <f>+'110113'!H139</f>
        <v>582861727</v>
      </c>
    </row>
    <row r="48" spans="1:5">
      <c r="A48" s="1049">
        <v>33</v>
      </c>
      <c r="B48" s="82"/>
      <c r="C48" s="82"/>
      <c r="D48" s="1695"/>
      <c r="E48" s="79"/>
    </row>
    <row r="49" spans="1:5">
      <c r="A49" s="1049">
        <v>34</v>
      </c>
      <c r="B49" s="82"/>
      <c r="C49" s="82"/>
      <c r="D49" s="1695"/>
      <c r="E49" s="79"/>
    </row>
    <row r="50" spans="1:5">
      <c r="A50" s="1049">
        <v>35</v>
      </c>
      <c r="B50" s="82"/>
      <c r="C50" s="82"/>
      <c r="D50" s="1695"/>
      <c r="E50" s="79"/>
    </row>
    <row r="51" spans="1:5">
      <c r="A51" s="1049">
        <v>36</v>
      </c>
      <c r="B51" s="749" t="s">
        <v>1441</v>
      </c>
      <c r="C51" s="82"/>
      <c r="D51" s="1550">
        <f>SUM(D45:D50)</f>
        <v>0</v>
      </c>
      <c r="E51" s="1698">
        <f>SUM(E45:E50)</f>
        <v>582861727</v>
      </c>
    </row>
    <row r="52" spans="1:5">
      <c r="A52" s="1049">
        <v>37</v>
      </c>
      <c r="B52" s="82"/>
      <c r="C52" s="82"/>
      <c r="D52" s="1695"/>
      <c r="E52" s="79"/>
    </row>
    <row r="53" spans="1:5">
      <c r="A53" s="1049">
        <v>38</v>
      </c>
      <c r="B53" s="1699" t="s">
        <v>139</v>
      </c>
      <c r="C53" s="82"/>
      <c r="D53" s="1695"/>
      <c r="E53" s="79"/>
    </row>
    <row r="54" spans="1:5">
      <c r="A54" s="1049">
        <v>39</v>
      </c>
      <c r="B54" s="82"/>
      <c r="C54" s="82"/>
      <c r="D54" s="1695"/>
      <c r="E54" s="79"/>
    </row>
    <row r="55" spans="1:5">
      <c r="A55" s="1049">
        <v>40</v>
      </c>
      <c r="B55" s="82"/>
      <c r="C55" s="82"/>
      <c r="D55" s="1695"/>
      <c r="E55" s="79"/>
    </row>
    <row r="56" spans="1:5">
      <c r="A56" s="1049">
        <v>41</v>
      </c>
      <c r="B56" s="82"/>
      <c r="C56" s="82"/>
      <c r="D56" s="1695"/>
      <c r="E56" s="609"/>
    </row>
    <row r="57" spans="1:5">
      <c r="A57" s="1049">
        <v>42</v>
      </c>
      <c r="B57" s="82"/>
      <c r="C57" s="82"/>
      <c r="D57" s="1695"/>
      <c r="E57" s="1138" t="s">
        <v>2029</v>
      </c>
    </row>
    <row r="58" spans="1:5">
      <c r="A58" s="1049">
        <v>43</v>
      </c>
      <c r="B58" s="82"/>
      <c r="C58" s="82"/>
      <c r="D58" s="1695"/>
      <c r="E58" s="949"/>
    </row>
    <row r="59" spans="1:5">
      <c r="A59" s="1049">
        <v>44</v>
      </c>
      <c r="B59" s="82"/>
      <c r="C59" s="82"/>
      <c r="D59" s="1695"/>
      <c r="E59" s="949"/>
    </row>
    <row r="60" spans="1:5">
      <c r="A60" s="1034">
        <v>45</v>
      </c>
      <c r="B60" s="749" t="s">
        <v>1441</v>
      </c>
      <c r="C60" s="82"/>
      <c r="D60" s="1550">
        <f>SUM(D54:D59)</f>
        <v>0</v>
      </c>
      <c r="E60" s="965">
        <f>SUM(E54:E59)</f>
        <v>0</v>
      </c>
    </row>
    <row r="61" spans="1:5" ht="15.75" thickBot="1">
      <c r="A61" s="1762">
        <v>46</v>
      </c>
      <c r="B61" s="1704" t="s">
        <v>140</v>
      </c>
      <c r="C61" s="1704"/>
      <c r="D61" s="1763">
        <f>D21+D28+D35+D42+D51+D60</f>
        <v>0</v>
      </c>
      <c r="E61" s="1706">
        <f>E21+E28+E35+E42+E51+E60</f>
        <v>582861727</v>
      </c>
    </row>
    <row r="63" spans="1:5">
      <c r="A63" s="83" t="s">
        <v>141</v>
      </c>
    </row>
    <row r="64" spans="1:5">
      <c r="A64" s="607" t="s">
        <v>142</v>
      </c>
      <c r="B64" s="607"/>
      <c r="C64" s="607"/>
      <c r="D64" s="607"/>
      <c r="E64" s="607"/>
    </row>
  </sheetData>
  <mergeCells count="16">
    <mergeCell ref="A13:C13"/>
    <mergeCell ref="A4:E4"/>
    <mergeCell ref="A5:E5"/>
    <mergeCell ref="A6:E6"/>
    <mergeCell ref="A7:C7"/>
    <mergeCell ref="D7:E7"/>
    <mergeCell ref="D13:E13"/>
    <mergeCell ref="A8:C8"/>
    <mergeCell ref="A9:C9"/>
    <mergeCell ref="D9:E9"/>
    <mergeCell ref="D10:E10"/>
    <mergeCell ref="D11:E11"/>
    <mergeCell ref="D12:E12"/>
    <mergeCell ref="A10:C10"/>
    <mergeCell ref="A11:C11"/>
    <mergeCell ref="A12:C12"/>
  </mergeCells>
  <phoneticPr fontId="0" type="noConversion"/>
  <printOptions horizontalCentered="1" verticalCentered="1"/>
  <pageMargins left="0.5" right="0.5" top="0.5" bottom="0.5" header="0.5" footer="0.5"/>
  <pageSetup scale="70" orientation="portrait" horizontalDpi="300" verticalDpi="3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38">
    <pageSetUpPr fitToPage="1"/>
  </sheetPr>
  <dimension ref="A1:I81"/>
  <sheetViews>
    <sheetView defaultGridColor="0" colorId="22" zoomScale="70" zoomScaleNormal="70" zoomScaleSheetLayoutView="50" workbookViewId="0">
      <selection activeCell="C30" sqref="C30"/>
    </sheetView>
  </sheetViews>
  <sheetFormatPr defaultColWidth="9.6640625" defaultRowHeight="15"/>
  <cols>
    <col min="1" max="1" width="2.6640625" style="234" customWidth="1"/>
    <col min="2" max="2" width="4.6640625" style="234" customWidth="1"/>
    <col min="3" max="3" width="34.5546875" style="234" customWidth="1"/>
    <col min="4" max="4" width="20.88671875" style="234" customWidth="1"/>
    <col min="5" max="5" width="15.6640625" style="234" customWidth="1"/>
    <col min="6" max="6" width="17.33203125" style="234" bestFit="1" customWidth="1"/>
    <col min="7" max="7" width="9.6640625" style="234"/>
    <col min="8" max="8" width="14.109375" style="234" bestFit="1" customWidth="1"/>
    <col min="9" max="16384" width="9.6640625" style="234"/>
  </cols>
  <sheetData>
    <row r="1" spans="1:6">
      <c r="A1" s="1736" t="s">
        <v>394</v>
      </c>
      <c r="B1" s="1737"/>
      <c r="C1" s="1738"/>
      <c r="D1" s="1739" t="s">
        <v>1232</v>
      </c>
      <c r="E1" s="1740" t="s">
        <v>396</v>
      </c>
      <c r="F1" s="1741" t="s">
        <v>397</v>
      </c>
    </row>
    <row r="2" spans="1:6">
      <c r="A2" s="1047" t="str">
        <f>'Data Sheet'!$C$25</f>
        <v xml:space="preserve">KeySpan Gas East Corp. D/B/A National Grid </v>
      </c>
      <c r="B2" s="255"/>
      <c r="C2" s="1742"/>
      <c r="D2" s="1718" t="s">
        <v>3231</v>
      </c>
      <c r="E2" s="1743" t="s">
        <v>2432</v>
      </c>
      <c r="F2" s="981"/>
    </row>
    <row r="3" spans="1:6" ht="15" customHeight="1">
      <c r="A3" s="973"/>
      <c r="B3" s="974"/>
      <c r="C3" s="1744"/>
      <c r="D3" s="1745" t="s">
        <v>1839</v>
      </c>
      <c r="E3" s="1746" t="str">
        <f>+'227'!E3</f>
        <v>March 31, 2015</v>
      </c>
      <c r="F3" s="2289" t="str">
        <f>+'227'!F3</f>
        <v>December 31, 2014</v>
      </c>
    </row>
    <row r="4" spans="1:6" ht="15" customHeight="1">
      <c r="A4" s="1747"/>
      <c r="B4" s="1721" t="s">
        <v>143</v>
      </c>
      <c r="C4" s="1721"/>
      <c r="D4" s="1721"/>
      <c r="E4" s="1721"/>
      <c r="F4" s="1722"/>
    </row>
    <row r="5" spans="1:6">
      <c r="A5" s="310"/>
      <c r="B5" s="3408" t="s">
        <v>371</v>
      </c>
      <c r="C5" s="3408"/>
      <c r="D5" s="3408"/>
      <c r="E5" s="3408"/>
      <c r="F5" s="3409"/>
    </row>
    <row r="6" spans="1:6">
      <c r="A6" s="310"/>
      <c r="B6" s="3354" t="s">
        <v>471</v>
      </c>
      <c r="C6" s="3354"/>
      <c r="D6" s="3354"/>
      <c r="E6" s="3354"/>
      <c r="F6" s="3406"/>
    </row>
    <row r="7" spans="1:6">
      <c r="A7" s="310"/>
      <c r="B7" s="3354" t="s">
        <v>472</v>
      </c>
      <c r="C7" s="3354"/>
      <c r="D7" s="3354"/>
      <c r="E7" s="3354"/>
      <c r="F7" s="3406"/>
    </row>
    <row r="8" spans="1:6">
      <c r="A8" s="310"/>
      <c r="B8" s="3354" t="s">
        <v>473</v>
      </c>
      <c r="C8" s="3354"/>
      <c r="D8" s="3354"/>
      <c r="E8" s="3354"/>
      <c r="F8" s="3406"/>
    </row>
    <row r="9" spans="1:6">
      <c r="A9" s="310"/>
      <c r="B9" s="3354" t="s">
        <v>4027</v>
      </c>
      <c r="C9" s="3354"/>
      <c r="D9" s="3354"/>
      <c r="E9" s="3354"/>
      <c r="F9" s="3406"/>
    </row>
    <row r="10" spans="1:6">
      <c r="A10" s="310"/>
      <c r="B10" s="3354" t="s">
        <v>1669</v>
      </c>
      <c r="C10" s="3354"/>
      <c r="D10" s="3354"/>
      <c r="E10" s="3354"/>
      <c r="F10" s="3406"/>
    </row>
    <row r="11" spans="1:6">
      <c r="A11" s="310"/>
      <c r="B11" s="3354" t="s">
        <v>4028</v>
      </c>
      <c r="C11" s="3354"/>
      <c r="D11" s="3354"/>
      <c r="E11" s="3354"/>
      <c r="F11" s="3406"/>
    </row>
    <row r="12" spans="1:6">
      <c r="A12" s="310"/>
      <c r="B12" s="3354" t="s">
        <v>1670</v>
      </c>
      <c r="C12" s="3354"/>
      <c r="D12" s="3354"/>
      <c r="E12" s="3354"/>
      <c r="F12" s="3406"/>
    </row>
    <row r="13" spans="1:6">
      <c r="A13" s="310"/>
      <c r="B13" s="3354" t="s">
        <v>4029</v>
      </c>
      <c r="C13" s="3354"/>
      <c r="D13" s="3354"/>
      <c r="E13" s="3354"/>
      <c r="F13" s="3406"/>
    </row>
    <row r="14" spans="1:6">
      <c r="A14" s="310"/>
      <c r="B14" s="3354" t="s">
        <v>4030</v>
      </c>
      <c r="C14" s="3354"/>
      <c r="D14" s="3354"/>
      <c r="E14" s="3354"/>
      <c r="F14" s="3406"/>
    </row>
    <row r="15" spans="1:6">
      <c r="A15" s="310"/>
      <c r="B15" s="3354" t="s">
        <v>1671</v>
      </c>
      <c r="C15" s="3354"/>
      <c r="D15" s="3354"/>
      <c r="E15" s="3354"/>
      <c r="F15" s="3406"/>
    </row>
    <row r="16" spans="1:6">
      <c r="A16" s="310"/>
      <c r="B16" s="3354" t="s">
        <v>4031</v>
      </c>
      <c r="C16" s="3354"/>
      <c r="D16" s="3354"/>
      <c r="E16" s="3354"/>
      <c r="F16" s="3406"/>
    </row>
    <row r="17" spans="1:6">
      <c r="A17" s="310"/>
      <c r="B17" s="3354" t="s">
        <v>4032</v>
      </c>
      <c r="C17" s="3354"/>
      <c r="D17" s="3354"/>
      <c r="E17" s="3354"/>
      <c r="F17" s="3406"/>
    </row>
    <row r="18" spans="1:6">
      <c r="A18" s="310"/>
      <c r="B18" s="3354" t="s">
        <v>1672</v>
      </c>
      <c r="C18" s="3354"/>
      <c r="D18" s="3354"/>
      <c r="E18" s="3354"/>
      <c r="F18" s="3406"/>
    </row>
    <row r="19" spans="1:6">
      <c r="A19" s="310"/>
      <c r="B19" s="3354" t="s">
        <v>3779</v>
      </c>
      <c r="C19" s="3354"/>
      <c r="D19" s="3354"/>
      <c r="E19" s="3354"/>
      <c r="F19" s="3406"/>
    </row>
    <row r="20" spans="1:6">
      <c r="A20" s="310"/>
      <c r="B20" s="3354" t="s">
        <v>1985</v>
      </c>
      <c r="C20" s="3354"/>
      <c r="D20" s="3354"/>
      <c r="E20" s="3354"/>
      <c r="F20" s="3406"/>
    </row>
    <row r="21" spans="1:6">
      <c r="A21" s="310"/>
      <c r="B21" s="255"/>
      <c r="C21" s="255"/>
      <c r="D21" s="255"/>
      <c r="E21" s="255"/>
      <c r="F21" s="887"/>
    </row>
    <row r="22" spans="1:6">
      <c r="A22" s="1723"/>
      <c r="B22" s="1003" t="s">
        <v>290</v>
      </c>
      <c r="C22" s="1748" t="s">
        <v>2023</v>
      </c>
      <c r="D22" s="1004"/>
      <c r="E22" s="1004"/>
      <c r="F22" s="1005" t="s">
        <v>3628</v>
      </c>
    </row>
    <row r="23" spans="1:6">
      <c r="A23" s="973"/>
      <c r="B23" s="974" t="s">
        <v>293</v>
      </c>
      <c r="C23" s="1728" t="s">
        <v>1860</v>
      </c>
      <c r="D23" s="978"/>
      <c r="E23" s="978"/>
      <c r="F23" s="986" t="s">
        <v>1861</v>
      </c>
    </row>
    <row r="24" spans="1:6">
      <c r="A24" s="310"/>
      <c r="B24" s="1742">
        <v>1</v>
      </c>
      <c r="C24" s="319" t="s">
        <v>1986</v>
      </c>
      <c r="D24" s="255"/>
      <c r="E24" s="255"/>
      <c r="F24" s="240"/>
    </row>
    <row r="25" spans="1:6">
      <c r="A25" s="310"/>
      <c r="B25" s="1742">
        <v>2</v>
      </c>
      <c r="C25" s="255"/>
      <c r="D25" s="255"/>
      <c r="E25" s="255"/>
      <c r="F25" s="989"/>
    </row>
    <row r="26" spans="1:6">
      <c r="A26" s="310"/>
      <c r="B26" s="1742">
        <v>3</v>
      </c>
      <c r="C26" s="255"/>
      <c r="D26" s="255"/>
      <c r="E26" s="255"/>
      <c r="F26" s="240"/>
    </row>
    <row r="27" spans="1:6">
      <c r="A27" s="310"/>
      <c r="B27" s="1742">
        <v>4</v>
      </c>
      <c r="C27" s="255"/>
      <c r="D27" s="255"/>
      <c r="E27" s="1749"/>
      <c r="F27" s="240"/>
    </row>
    <row r="28" spans="1:6">
      <c r="A28" s="310"/>
      <c r="B28" s="1742">
        <v>5</v>
      </c>
      <c r="C28" s="255"/>
      <c r="D28" s="255"/>
      <c r="E28" s="1750"/>
      <c r="F28" s="240"/>
    </row>
    <row r="29" spans="1:6">
      <c r="A29" s="310"/>
      <c r="B29" s="1742">
        <v>6</v>
      </c>
      <c r="C29" s="255"/>
      <c r="D29" s="255"/>
      <c r="E29" s="1750"/>
      <c r="F29" s="240"/>
    </row>
    <row r="30" spans="1:6">
      <c r="A30" s="310"/>
      <c r="B30" s="1742">
        <v>7</v>
      </c>
      <c r="C30" s="255"/>
      <c r="D30" s="255"/>
      <c r="E30" s="1750"/>
      <c r="F30" s="240"/>
    </row>
    <row r="31" spans="1:6">
      <c r="A31" s="310"/>
      <c r="B31" s="1742">
        <v>8</v>
      </c>
      <c r="C31" s="255"/>
      <c r="D31" s="1751" t="s">
        <v>1441</v>
      </c>
      <c r="E31" s="1750"/>
      <c r="F31" s="257">
        <f>SUM(F25:F30)</f>
        <v>0</v>
      </c>
    </row>
    <row r="32" spans="1:6">
      <c r="A32" s="310"/>
      <c r="B32" s="1742">
        <v>9</v>
      </c>
      <c r="C32" s="255"/>
      <c r="D32" s="255"/>
      <c r="E32" s="255"/>
      <c r="F32" s="240"/>
    </row>
    <row r="33" spans="1:6">
      <c r="A33" s="310"/>
      <c r="B33" s="1742">
        <v>10</v>
      </c>
      <c r="C33" s="319" t="s">
        <v>1987</v>
      </c>
      <c r="D33" s="255"/>
      <c r="E33" s="1750"/>
      <c r="F33" s="240"/>
    </row>
    <row r="34" spans="1:6">
      <c r="A34" s="310"/>
      <c r="B34" s="1742">
        <v>11</v>
      </c>
      <c r="C34" s="255"/>
      <c r="D34" s="255"/>
      <c r="E34" s="1750"/>
      <c r="F34" s="989"/>
    </row>
    <row r="35" spans="1:6">
      <c r="A35" s="310"/>
      <c r="B35" s="1742">
        <v>12</v>
      </c>
      <c r="C35" s="255"/>
      <c r="D35" s="255"/>
      <c r="E35" s="1750"/>
      <c r="F35" s="240"/>
    </row>
    <row r="36" spans="1:6">
      <c r="A36" s="310"/>
      <c r="B36" s="1742">
        <v>13</v>
      </c>
      <c r="C36" s="255"/>
      <c r="D36" s="255"/>
      <c r="E36" s="1750"/>
      <c r="F36" s="240"/>
    </row>
    <row r="37" spans="1:6">
      <c r="A37" s="310"/>
      <c r="B37" s="1742">
        <v>14</v>
      </c>
      <c r="C37" s="255"/>
      <c r="D37" s="255"/>
      <c r="E37" s="1750"/>
      <c r="F37" s="240"/>
    </row>
    <row r="38" spans="1:6">
      <c r="A38" s="310"/>
      <c r="B38" s="1742">
        <v>15</v>
      </c>
      <c r="C38" s="255"/>
      <c r="D38" s="255"/>
      <c r="E38" s="1750"/>
      <c r="F38" s="240"/>
    </row>
    <row r="39" spans="1:6">
      <c r="A39" s="310"/>
      <c r="B39" s="1742">
        <v>16</v>
      </c>
      <c r="C39" s="255"/>
      <c r="D39" s="255"/>
      <c r="E39" s="1750"/>
      <c r="F39" s="240"/>
    </row>
    <row r="40" spans="1:6">
      <c r="A40" s="310"/>
      <c r="B40" s="1742">
        <v>17</v>
      </c>
      <c r="C40" s="255"/>
      <c r="D40" s="1751" t="s">
        <v>1441</v>
      </c>
      <c r="E40" s="1750"/>
      <c r="F40" s="257">
        <f>SUM(F34:F39)</f>
        <v>0</v>
      </c>
    </row>
    <row r="41" spans="1:6">
      <c r="A41" s="310"/>
      <c r="B41" s="1742">
        <v>18</v>
      </c>
      <c r="C41" s="255"/>
      <c r="D41" s="255"/>
      <c r="E41" s="1750"/>
      <c r="F41" s="240"/>
    </row>
    <row r="42" spans="1:6">
      <c r="A42" s="310"/>
      <c r="B42" s="1742">
        <v>19</v>
      </c>
      <c r="C42" s="319" t="s">
        <v>1988</v>
      </c>
      <c r="D42" s="255"/>
      <c r="E42" s="1750"/>
      <c r="F42" s="240"/>
    </row>
    <row r="43" spans="1:6">
      <c r="A43" s="310"/>
      <c r="B43" s="1742">
        <v>20</v>
      </c>
      <c r="C43" s="255"/>
      <c r="D43" s="255"/>
      <c r="E43" s="1750"/>
      <c r="F43" s="989"/>
    </row>
    <row r="44" spans="1:6">
      <c r="A44" s="310"/>
      <c r="B44" s="1742">
        <v>21</v>
      </c>
      <c r="C44" s="255"/>
      <c r="D44" s="255"/>
      <c r="E44" s="1750"/>
      <c r="F44" s="240"/>
    </row>
    <row r="45" spans="1:6">
      <c r="A45" s="310"/>
      <c r="B45" s="1742">
        <v>22</v>
      </c>
      <c r="C45" s="255"/>
      <c r="D45" s="1751" t="s">
        <v>1441</v>
      </c>
      <c r="E45" s="1750"/>
      <c r="F45" s="257">
        <f>SUM(F43:F44)</f>
        <v>0</v>
      </c>
    </row>
    <row r="46" spans="1:6">
      <c r="A46" s="310"/>
      <c r="B46" s="1742">
        <v>23</v>
      </c>
      <c r="C46" s="255"/>
      <c r="D46" s="255"/>
      <c r="E46" s="1750"/>
      <c r="F46" s="240"/>
    </row>
    <row r="47" spans="1:6">
      <c r="A47" s="310"/>
      <c r="B47" s="1742">
        <v>24</v>
      </c>
      <c r="C47" s="319" t="s">
        <v>3237</v>
      </c>
      <c r="D47" s="255"/>
      <c r="E47" s="1750"/>
      <c r="F47" s="240"/>
    </row>
    <row r="48" spans="1:6">
      <c r="A48" s="310"/>
      <c r="B48" s="1742">
        <v>25</v>
      </c>
      <c r="C48" s="255" t="s">
        <v>260</v>
      </c>
      <c r="D48" s="255"/>
      <c r="E48" s="1750"/>
      <c r="F48" s="989">
        <v>-62000000</v>
      </c>
    </row>
    <row r="49" spans="1:9">
      <c r="A49" s="310"/>
      <c r="B49" s="1742">
        <v>26</v>
      </c>
      <c r="C49" s="255" t="s">
        <v>3235</v>
      </c>
      <c r="D49" s="255"/>
      <c r="E49" s="1750"/>
      <c r="F49" s="240">
        <v>-6566000</v>
      </c>
    </row>
    <row r="50" spans="1:9">
      <c r="A50" s="310"/>
      <c r="B50" s="1742">
        <v>27</v>
      </c>
      <c r="C50" s="255" t="s">
        <v>1694</v>
      </c>
      <c r="D50" s="255"/>
      <c r="E50" s="255"/>
      <c r="F50" s="240">
        <v>933930</v>
      </c>
    </row>
    <row r="51" spans="1:9">
      <c r="A51" s="310"/>
      <c r="B51" s="1742">
        <v>28</v>
      </c>
      <c r="C51" s="255" t="s">
        <v>261</v>
      </c>
      <c r="D51" s="255"/>
      <c r="E51" s="255"/>
      <c r="F51" s="240">
        <v>-1000404</v>
      </c>
    </row>
    <row r="52" spans="1:9">
      <c r="A52" s="310"/>
      <c r="B52" s="1742">
        <v>29</v>
      </c>
      <c r="C52" s="234" t="s">
        <v>262</v>
      </c>
      <c r="F52" s="240">
        <v>3636053</v>
      </c>
    </row>
    <row r="53" spans="1:9">
      <c r="A53" s="310"/>
      <c r="B53" s="1742">
        <v>30</v>
      </c>
      <c r="F53" s="240"/>
    </row>
    <row r="54" spans="1:9">
      <c r="A54" s="310"/>
      <c r="B54" s="1742">
        <v>31</v>
      </c>
      <c r="F54" s="240"/>
    </row>
    <row r="55" spans="1:9">
      <c r="A55" s="310"/>
      <c r="B55" s="1742">
        <v>32</v>
      </c>
      <c r="F55" s="240"/>
    </row>
    <row r="56" spans="1:9">
      <c r="A56" s="310"/>
      <c r="B56" s="1742">
        <v>33</v>
      </c>
      <c r="C56" s="255"/>
      <c r="D56" s="255"/>
      <c r="E56" s="255"/>
      <c r="F56" s="240"/>
    </row>
    <row r="57" spans="1:9">
      <c r="A57" s="310"/>
      <c r="B57" s="1742">
        <v>34</v>
      </c>
      <c r="C57" s="255"/>
      <c r="D57" s="255"/>
      <c r="E57" s="255"/>
      <c r="F57" s="240"/>
      <c r="I57" s="1583"/>
    </row>
    <row r="58" spans="1:9">
      <c r="A58" s="310"/>
      <c r="B58" s="1742">
        <v>35</v>
      </c>
      <c r="C58" s="255"/>
      <c r="D58" s="1751" t="s">
        <v>1441</v>
      </c>
      <c r="E58" s="255"/>
      <c r="F58" s="257">
        <f>SUM(F48:F57)</f>
        <v>-64996421</v>
      </c>
      <c r="H58" s="1752"/>
      <c r="I58" s="1583"/>
    </row>
    <row r="59" spans="1:9">
      <c r="A59" s="310"/>
      <c r="B59" s="1742">
        <v>36</v>
      </c>
      <c r="C59" s="255"/>
      <c r="D59" s="255"/>
      <c r="E59" s="255"/>
      <c r="F59" s="240"/>
    </row>
    <row r="60" spans="1:9">
      <c r="A60" s="310"/>
      <c r="B60" s="1742">
        <v>37</v>
      </c>
      <c r="C60" s="255"/>
      <c r="D60" s="255"/>
      <c r="E60" s="255"/>
      <c r="F60" s="240"/>
    </row>
    <row r="61" spans="1:9">
      <c r="A61" s="310"/>
      <c r="B61" s="1742">
        <v>38</v>
      </c>
      <c r="C61" s="255"/>
      <c r="D61" s="255"/>
      <c r="E61" s="255"/>
      <c r="F61" s="240"/>
    </row>
    <row r="62" spans="1:9">
      <c r="A62" s="310"/>
      <c r="B62" s="1742">
        <v>39</v>
      </c>
      <c r="C62" s="255"/>
      <c r="D62" s="255"/>
      <c r="E62" s="255"/>
      <c r="F62" s="240"/>
    </row>
    <row r="63" spans="1:9" ht="15.75" thickBot="1">
      <c r="A63" s="1753"/>
      <c r="B63" s="1754">
        <v>40</v>
      </c>
      <c r="C63" s="990" t="s">
        <v>2846</v>
      </c>
      <c r="D63" s="990"/>
      <c r="E63" s="1755"/>
      <c r="F63" s="992">
        <f>F31+F40+F45+F58</f>
        <v>-64996421</v>
      </c>
    </row>
    <row r="65" spans="1:6">
      <c r="B65" s="3407" t="s">
        <v>1989</v>
      </c>
      <c r="C65" s="3407"/>
      <c r="D65" s="3407"/>
    </row>
    <row r="66" spans="1:6">
      <c r="A66" s="255"/>
      <c r="B66" s="3359" t="s">
        <v>2559</v>
      </c>
      <c r="C66" s="3359"/>
      <c r="D66" s="3359"/>
      <c r="E66" s="3359"/>
      <c r="F66" s="3359"/>
    </row>
    <row r="71" spans="1:6">
      <c r="E71" s="234" t="s">
        <v>4549</v>
      </c>
      <c r="F71" s="2268">
        <f>+F63-'110113'!H140</f>
        <v>0</v>
      </c>
    </row>
    <row r="73" spans="1:6">
      <c r="A73" s="255"/>
      <c r="B73" s="255"/>
      <c r="C73" s="173"/>
    </row>
    <row r="74" spans="1:6">
      <c r="A74" s="255"/>
      <c r="B74" s="255"/>
      <c r="C74" s="173"/>
    </row>
    <row r="75" spans="1:6">
      <c r="A75" s="255"/>
      <c r="B75" s="255"/>
      <c r="C75" s="173"/>
    </row>
    <row r="76" spans="1:6">
      <c r="A76" s="255"/>
      <c r="B76" s="255"/>
      <c r="C76" s="173"/>
    </row>
    <row r="77" spans="1:6">
      <c r="A77" s="255"/>
      <c r="B77" s="255"/>
      <c r="C77" s="173"/>
    </row>
    <row r="78" spans="1:6">
      <c r="A78" s="255"/>
      <c r="B78" s="255"/>
      <c r="C78" s="173"/>
    </row>
    <row r="79" spans="1:6">
      <c r="A79" s="255"/>
      <c r="B79" s="255"/>
      <c r="C79" s="173"/>
    </row>
    <row r="80" spans="1:6">
      <c r="A80" s="255"/>
      <c r="B80" s="255"/>
      <c r="C80" s="173"/>
    </row>
    <row r="81" spans="1:3">
      <c r="A81" s="255"/>
      <c r="B81" s="255"/>
      <c r="C81" s="173"/>
    </row>
  </sheetData>
  <mergeCells count="18">
    <mergeCell ref="B10:F10"/>
    <mergeCell ref="B5:F5"/>
    <mergeCell ref="B6:F6"/>
    <mergeCell ref="B7:F7"/>
    <mergeCell ref="B8:F8"/>
    <mergeCell ref="B9:F9"/>
    <mergeCell ref="B66:F66"/>
    <mergeCell ref="B11:F11"/>
    <mergeCell ref="B12:F12"/>
    <mergeCell ref="B13:F13"/>
    <mergeCell ref="B14:F14"/>
    <mergeCell ref="B15:F15"/>
    <mergeCell ref="B16:F16"/>
    <mergeCell ref="B17:F17"/>
    <mergeCell ref="B18:F18"/>
    <mergeCell ref="B19:F19"/>
    <mergeCell ref="B20:F20"/>
    <mergeCell ref="B65:D65"/>
  </mergeCells>
  <printOptions horizontalCentered="1" verticalCentered="1"/>
  <pageMargins left="0.5" right="0.5" top="0.5" bottom="0.5" header="0.5" footer="0.5"/>
  <pageSetup scale="69" orientation="portrait" horizontalDpi="300" verticalDpi="30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39"/>
  <dimension ref="A1:AX71"/>
  <sheetViews>
    <sheetView defaultGridColor="0" topLeftCell="A46" colorId="22" zoomScale="85" zoomScaleNormal="85" workbookViewId="0">
      <selection activeCell="C30" sqref="C30"/>
    </sheetView>
  </sheetViews>
  <sheetFormatPr defaultColWidth="9.6640625" defaultRowHeight="15"/>
  <cols>
    <col min="1" max="1" width="4.6640625" style="234" customWidth="1"/>
    <col min="2" max="2" width="38.77734375" style="234" customWidth="1"/>
    <col min="3" max="3" width="21.5546875" style="234" customWidth="1"/>
    <col min="4" max="4" width="20.6640625" style="234" customWidth="1"/>
    <col min="5" max="5" width="14.33203125" style="234" customWidth="1"/>
    <col min="6" max="16384" width="9.6640625" style="234"/>
  </cols>
  <sheetData>
    <row r="1" spans="1:50">
      <c r="A1" s="1736" t="s">
        <v>2560</v>
      </c>
      <c r="B1" s="997"/>
      <c r="C1" s="1715" t="s">
        <v>1232</v>
      </c>
      <c r="D1" s="1716" t="s">
        <v>396</v>
      </c>
      <c r="E1" s="1717" t="s">
        <v>397</v>
      </c>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row>
    <row r="2" spans="1:50">
      <c r="A2" s="1047" t="str">
        <f>'Data Sheet'!$C$25</f>
        <v xml:space="preserve">KeySpan Gas East Corp. D/B/A National Grid </v>
      </c>
      <c r="B2" s="255"/>
      <c r="C2" s="355" t="s">
        <v>4428</v>
      </c>
      <c r="D2" s="1718" t="s">
        <v>2432</v>
      </c>
      <c r="E2" s="981" t="s">
        <v>2029</v>
      </c>
      <c r="F2" s="255"/>
      <c r="G2" s="255"/>
      <c r="H2" s="255"/>
      <c r="I2" s="255"/>
      <c r="J2" s="255"/>
      <c r="K2" s="255"/>
      <c r="L2" s="255"/>
      <c r="M2" s="255"/>
      <c r="N2" s="255"/>
      <c r="O2" s="255"/>
      <c r="P2" s="255"/>
      <c r="Q2" s="255"/>
      <c r="R2" s="255"/>
      <c r="S2" s="255"/>
      <c r="T2" s="255"/>
      <c r="U2" s="255"/>
      <c r="V2" s="255"/>
      <c r="W2" s="255"/>
      <c r="X2" s="255"/>
      <c r="Y2" s="255"/>
      <c r="Z2" s="255"/>
      <c r="AA2" s="255"/>
      <c r="AB2" s="255"/>
      <c r="AC2" s="255"/>
      <c r="AD2" s="255"/>
      <c r="AE2" s="255"/>
      <c r="AF2" s="255"/>
      <c r="AG2" s="255"/>
      <c r="AH2" s="255"/>
      <c r="AI2" s="255"/>
      <c r="AJ2" s="255"/>
      <c r="AK2" s="255"/>
      <c r="AL2" s="255"/>
      <c r="AM2" s="255"/>
      <c r="AN2" s="255"/>
      <c r="AO2" s="255"/>
      <c r="AP2" s="255"/>
      <c r="AQ2" s="255"/>
      <c r="AR2" s="255"/>
      <c r="AS2" s="255"/>
      <c r="AT2" s="255"/>
      <c r="AU2" s="255"/>
      <c r="AV2" s="255"/>
      <c r="AW2" s="255"/>
      <c r="AX2" s="255"/>
    </row>
    <row r="3" spans="1:50" ht="15" customHeight="1">
      <c r="A3" s="973"/>
      <c r="B3" s="974"/>
      <c r="C3" s="975" t="s">
        <v>1315</v>
      </c>
      <c r="D3" s="1746" t="str">
        <f>+'253'!E3</f>
        <v>March 31, 2015</v>
      </c>
      <c r="E3" s="1719" t="str">
        <f>+'253'!F3</f>
        <v>December 31, 2014</v>
      </c>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row>
    <row r="4" spans="1:50" ht="15" customHeight="1">
      <c r="A4" s="1720" t="s">
        <v>2561</v>
      </c>
      <c r="B4" s="1721"/>
      <c r="C4" s="1721"/>
      <c r="D4" s="1721"/>
      <c r="E4" s="1722"/>
      <c r="F4" s="255"/>
      <c r="G4" s="255"/>
      <c r="H4" s="255"/>
      <c r="I4" s="255"/>
      <c r="J4" s="255"/>
      <c r="K4" s="255"/>
      <c r="L4" s="255"/>
      <c r="M4" s="255"/>
      <c r="N4" s="255"/>
      <c r="O4" s="255"/>
      <c r="P4" s="255"/>
      <c r="Q4" s="255"/>
      <c r="R4" s="255"/>
      <c r="S4" s="255"/>
      <c r="T4" s="255"/>
      <c r="U4" s="255"/>
      <c r="V4" s="255"/>
      <c r="W4" s="255"/>
      <c r="X4" s="255"/>
      <c r="Y4" s="255"/>
      <c r="Z4" s="255"/>
      <c r="AA4" s="255"/>
      <c r="AB4" s="255"/>
      <c r="AC4" s="255"/>
      <c r="AD4" s="255"/>
      <c r="AE4" s="255"/>
      <c r="AF4" s="255"/>
      <c r="AG4" s="255"/>
      <c r="AH4" s="255"/>
      <c r="AI4" s="255"/>
      <c r="AJ4" s="255"/>
      <c r="AK4" s="255"/>
      <c r="AL4" s="255"/>
      <c r="AM4" s="255"/>
      <c r="AN4" s="255"/>
      <c r="AO4" s="255"/>
      <c r="AP4" s="255"/>
      <c r="AQ4" s="255"/>
      <c r="AR4" s="255"/>
      <c r="AS4" s="255"/>
      <c r="AT4" s="255"/>
      <c r="AU4" s="255"/>
      <c r="AV4" s="255"/>
      <c r="AW4" s="255"/>
      <c r="AX4" s="255"/>
    </row>
    <row r="5" spans="1:50">
      <c r="A5" s="3413" t="s">
        <v>2562</v>
      </c>
      <c r="B5" s="3414"/>
      <c r="C5" s="3414"/>
      <c r="D5" s="3414"/>
      <c r="E5" s="3415"/>
      <c r="F5" s="255"/>
      <c r="G5" s="255"/>
      <c r="H5" s="255"/>
      <c r="I5" s="255"/>
      <c r="J5" s="255"/>
      <c r="K5" s="255"/>
      <c r="L5" s="255"/>
      <c r="M5" s="255"/>
      <c r="N5" s="255"/>
      <c r="O5" s="255"/>
      <c r="P5" s="255"/>
      <c r="Q5" s="255"/>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5"/>
      <c r="AT5" s="255"/>
      <c r="AU5" s="255"/>
      <c r="AV5" s="255"/>
      <c r="AW5" s="255"/>
      <c r="AX5" s="255"/>
    </row>
    <row r="6" spans="1:50">
      <c r="A6" s="3410" t="s">
        <v>699</v>
      </c>
      <c r="B6" s="3411"/>
      <c r="C6" s="3411"/>
      <c r="D6" s="3411"/>
      <c r="E6" s="3416"/>
      <c r="F6" s="255"/>
      <c r="G6" s="255"/>
      <c r="H6" s="255"/>
      <c r="I6" s="255"/>
      <c r="J6" s="255"/>
      <c r="K6" s="255"/>
      <c r="L6" s="255"/>
      <c r="M6" s="255"/>
      <c r="N6" s="255"/>
      <c r="O6" s="255"/>
      <c r="P6" s="255"/>
      <c r="Q6" s="255"/>
      <c r="R6" s="255"/>
      <c r="S6" s="255"/>
      <c r="T6" s="255"/>
      <c r="U6" s="255"/>
      <c r="V6" s="255"/>
      <c r="W6" s="255"/>
      <c r="X6" s="255"/>
      <c r="Y6" s="255"/>
      <c r="Z6" s="255"/>
      <c r="AA6" s="255"/>
      <c r="AB6" s="255"/>
      <c r="AC6" s="255"/>
      <c r="AD6" s="255"/>
      <c r="AE6" s="255"/>
      <c r="AF6" s="255"/>
      <c r="AG6" s="255"/>
      <c r="AH6" s="255"/>
      <c r="AI6" s="255"/>
      <c r="AJ6" s="255"/>
      <c r="AK6" s="255"/>
      <c r="AL6" s="255"/>
      <c r="AM6" s="255"/>
      <c r="AN6" s="255"/>
      <c r="AO6" s="255"/>
      <c r="AP6" s="255"/>
      <c r="AQ6" s="255"/>
      <c r="AR6" s="255"/>
      <c r="AS6" s="255"/>
      <c r="AT6" s="255"/>
      <c r="AU6" s="255"/>
      <c r="AV6" s="255"/>
      <c r="AW6" s="255"/>
      <c r="AX6" s="255"/>
    </row>
    <row r="7" spans="1:50">
      <c r="A7" s="3410" t="s">
        <v>698</v>
      </c>
      <c r="B7" s="3411"/>
      <c r="C7" s="3411"/>
      <c r="D7" s="3411"/>
      <c r="E7" s="3416"/>
      <c r="F7" s="255"/>
      <c r="G7" s="255"/>
      <c r="H7" s="255"/>
      <c r="I7" s="255"/>
      <c r="J7" s="255"/>
      <c r="K7" s="255"/>
      <c r="L7" s="255"/>
      <c r="M7" s="255"/>
      <c r="N7" s="255"/>
      <c r="O7" s="255"/>
      <c r="P7" s="255"/>
      <c r="Q7" s="255"/>
      <c r="R7" s="255"/>
      <c r="S7" s="255"/>
      <c r="T7" s="255"/>
      <c r="U7" s="255"/>
      <c r="V7" s="255"/>
      <c r="W7" s="255"/>
      <c r="X7" s="255"/>
      <c r="Y7" s="255"/>
      <c r="Z7" s="255"/>
      <c r="AA7" s="255"/>
      <c r="AB7" s="255"/>
      <c r="AC7" s="255"/>
      <c r="AD7" s="255"/>
      <c r="AE7" s="255"/>
      <c r="AF7" s="255"/>
      <c r="AG7" s="255"/>
      <c r="AH7" s="255"/>
      <c r="AI7" s="255"/>
      <c r="AJ7" s="255"/>
      <c r="AK7" s="255"/>
      <c r="AL7" s="255"/>
      <c r="AM7" s="255"/>
      <c r="AN7" s="255"/>
      <c r="AO7" s="255"/>
      <c r="AP7" s="255"/>
      <c r="AQ7" s="255"/>
      <c r="AR7" s="255"/>
      <c r="AS7" s="255"/>
      <c r="AT7" s="255"/>
      <c r="AU7" s="255"/>
      <c r="AV7" s="255"/>
      <c r="AW7" s="255"/>
      <c r="AX7" s="255"/>
    </row>
    <row r="8" spans="1:50">
      <c r="A8" s="3353"/>
      <c r="B8" s="3412"/>
      <c r="C8" s="3412"/>
      <c r="D8" s="3412"/>
      <c r="E8" s="3355"/>
      <c r="F8" s="255"/>
      <c r="G8" s="255"/>
      <c r="H8" s="255"/>
      <c r="I8" s="255"/>
      <c r="J8" s="255"/>
      <c r="K8" s="255"/>
      <c r="L8" s="255"/>
      <c r="M8" s="255"/>
      <c r="N8" s="255"/>
      <c r="O8" s="255"/>
      <c r="P8" s="255"/>
      <c r="Q8" s="255"/>
      <c r="R8" s="255"/>
      <c r="S8" s="255"/>
      <c r="T8" s="255"/>
      <c r="U8" s="255"/>
      <c r="V8" s="255"/>
      <c r="W8" s="255"/>
      <c r="X8" s="255"/>
      <c r="Y8" s="255"/>
      <c r="Z8" s="255"/>
      <c r="AA8" s="255"/>
      <c r="AB8" s="255"/>
      <c r="AC8" s="255"/>
      <c r="AD8" s="255"/>
      <c r="AE8" s="255"/>
      <c r="AF8" s="255"/>
      <c r="AG8" s="255"/>
      <c r="AH8" s="255"/>
      <c r="AI8" s="255"/>
      <c r="AJ8" s="255"/>
      <c r="AK8" s="255"/>
      <c r="AL8" s="255"/>
      <c r="AM8" s="255"/>
      <c r="AN8" s="255"/>
      <c r="AO8" s="255"/>
      <c r="AP8" s="255"/>
      <c r="AQ8" s="255"/>
      <c r="AR8" s="255"/>
      <c r="AS8" s="255"/>
      <c r="AT8" s="255"/>
      <c r="AU8" s="255"/>
      <c r="AV8" s="255"/>
      <c r="AW8" s="255"/>
      <c r="AX8" s="255"/>
    </row>
    <row r="9" spans="1:50">
      <c r="A9" s="310"/>
      <c r="B9" s="255"/>
      <c r="C9" s="255"/>
      <c r="D9" s="255"/>
      <c r="E9" s="1001"/>
      <c r="F9" s="255"/>
      <c r="G9" s="255"/>
      <c r="H9" s="255"/>
      <c r="I9" s="255"/>
      <c r="J9" s="255"/>
      <c r="K9" s="255"/>
      <c r="L9" s="255"/>
      <c r="M9" s="255"/>
      <c r="N9" s="255"/>
      <c r="O9" s="255"/>
      <c r="P9" s="255"/>
      <c r="Q9" s="255"/>
      <c r="R9" s="255"/>
      <c r="S9" s="255"/>
      <c r="T9" s="255"/>
      <c r="U9" s="255"/>
      <c r="V9" s="255"/>
      <c r="W9" s="255"/>
      <c r="X9" s="255"/>
      <c r="Y9" s="255"/>
      <c r="Z9" s="255"/>
      <c r="AA9" s="255"/>
      <c r="AB9" s="255"/>
      <c r="AC9" s="255"/>
      <c r="AD9" s="255"/>
      <c r="AE9" s="255"/>
      <c r="AF9" s="255"/>
      <c r="AG9" s="255"/>
      <c r="AH9" s="255"/>
      <c r="AI9" s="255"/>
      <c r="AJ9" s="255"/>
      <c r="AK9" s="255"/>
      <c r="AL9" s="255"/>
      <c r="AM9" s="255"/>
      <c r="AN9" s="255"/>
      <c r="AO9" s="255"/>
      <c r="AP9" s="255"/>
      <c r="AQ9" s="255"/>
      <c r="AR9" s="255"/>
      <c r="AS9" s="255"/>
      <c r="AT9" s="255"/>
      <c r="AU9" s="255"/>
      <c r="AV9" s="255"/>
      <c r="AW9" s="255"/>
      <c r="AX9" s="255"/>
    </row>
    <row r="10" spans="1:50">
      <c r="A10" s="1723"/>
      <c r="B10" s="1724"/>
      <c r="C10" s="1003"/>
      <c r="D10" s="1003"/>
      <c r="E10" s="1005" t="s">
        <v>3624</v>
      </c>
      <c r="F10" s="255"/>
      <c r="G10" s="255"/>
      <c r="H10" s="255"/>
      <c r="I10" s="255"/>
      <c r="J10" s="255"/>
      <c r="K10" s="255"/>
      <c r="L10" s="255"/>
      <c r="M10" s="255"/>
      <c r="N10" s="255"/>
      <c r="O10" s="255"/>
      <c r="P10" s="255"/>
      <c r="Q10" s="255"/>
      <c r="R10" s="255"/>
      <c r="S10" s="255"/>
      <c r="T10" s="255"/>
      <c r="U10" s="255"/>
      <c r="V10" s="255"/>
      <c r="W10" s="255"/>
      <c r="X10" s="255"/>
      <c r="Y10" s="255"/>
      <c r="Z10" s="255"/>
      <c r="AA10" s="255"/>
      <c r="AB10" s="255"/>
      <c r="AC10" s="255"/>
      <c r="AD10" s="255"/>
      <c r="AE10" s="255"/>
      <c r="AF10" s="255"/>
      <c r="AG10" s="255"/>
      <c r="AH10" s="255"/>
      <c r="AI10" s="255"/>
      <c r="AJ10" s="255"/>
      <c r="AK10" s="255"/>
      <c r="AL10" s="255"/>
      <c r="AM10" s="255"/>
      <c r="AN10" s="255"/>
      <c r="AO10" s="255"/>
      <c r="AP10" s="255"/>
      <c r="AQ10" s="255"/>
      <c r="AR10" s="255"/>
      <c r="AS10" s="255"/>
      <c r="AT10" s="255"/>
      <c r="AU10" s="255"/>
      <c r="AV10" s="255"/>
      <c r="AW10" s="255"/>
      <c r="AX10" s="255"/>
    </row>
    <row r="11" spans="1:50">
      <c r="A11" s="1725" t="s">
        <v>290</v>
      </c>
      <c r="B11" s="1726" t="s">
        <v>1237</v>
      </c>
      <c r="C11" s="983"/>
      <c r="D11" s="983"/>
      <c r="E11" s="984" t="s">
        <v>2589</v>
      </c>
      <c r="F11" s="255"/>
      <c r="G11" s="255"/>
      <c r="H11" s="255"/>
      <c r="I11" s="255"/>
      <c r="J11" s="255"/>
      <c r="K11" s="255"/>
      <c r="L11" s="255"/>
      <c r="M11" s="255"/>
      <c r="N11" s="255"/>
      <c r="O11" s="255"/>
      <c r="P11" s="255"/>
      <c r="Q11" s="255"/>
      <c r="R11" s="255"/>
      <c r="S11" s="255"/>
      <c r="T11" s="255"/>
      <c r="U11" s="255"/>
      <c r="V11" s="255"/>
      <c r="W11" s="255"/>
      <c r="X11" s="255"/>
      <c r="Y11" s="255"/>
      <c r="Z11" s="255"/>
      <c r="AA11" s="255"/>
      <c r="AB11" s="255"/>
      <c r="AC11" s="255"/>
      <c r="AD11" s="255"/>
      <c r="AE11" s="255"/>
      <c r="AF11" s="255"/>
      <c r="AG11" s="255"/>
      <c r="AH11" s="255"/>
      <c r="AI11" s="255"/>
      <c r="AJ11" s="255"/>
      <c r="AK11" s="255"/>
      <c r="AL11" s="255"/>
      <c r="AM11" s="255"/>
      <c r="AN11" s="255"/>
      <c r="AO11" s="255"/>
      <c r="AP11" s="255"/>
      <c r="AQ11" s="255"/>
      <c r="AR11" s="255"/>
      <c r="AS11" s="255"/>
      <c r="AT11" s="255"/>
      <c r="AU11" s="255"/>
      <c r="AV11" s="255"/>
      <c r="AW11" s="255"/>
      <c r="AX11" s="255"/>
    </row>
    <row r="12" spans="1:50">
      <c r="A12" s="1727" t="s">
        <v>293</v>
      </c>
      <c r="B12" s="1728" t="s">
        <v>1860</v>
      </c>
      <c r="C12" s="983"/>
      <c r="D12" s="978"/>
      <c r="E12" s="986" t="s">
        <v>1861</v>
      </c>
      <c r="F12" s="255"/>
      <c r="G12" s="255"/>
      <c r="H12" s="255"/>
      <c r="I12" s="255"/>
      <c r="J12" s="255"/>
      <c r="K12" s="255"/>
      <c r="L12" s="255"/>
      <c r="M12" s="255"/>
      <c r="N12" s="255"/>
      <c r="O12" s="255"/>
      <c r="P12" s="255"/>
      <c r="Q12" s="255"/>
      <c r="R12" s="255"/>
      <c r="S12" s="255"/>
      <c r="T12" s="255"/>
      <c r="U12" s="255"/>
      <c r="V12" s="255"/>
      <c r="W12" s="255"/>
      <c r="X12" s="255"/>
      <c r="Y12" s="255"/>
      <c r="Z12" s="255"/>
      <c r="AA12" s="255"/>
      <c r="AB12" s="255"/>
      <c r="AC12" s="255"/>
      <c r="AD12" s="255"/>
      <c r="AE12" s="255"/>
      <c r="AF12" s="255"/>
      <c r="AG12" s="255"/>
      <c r="AH12" s="255"/>
      <c r="AI12" s="255"/>
      <c r="AJ12" s="255"/>
      <c r="AK12" s="255"/>
      <c r="AL12" s="255"/>
      <c r="AM12" s="255"/>
      <c r="AN12" s="255"/>
      <c r="AO12" s="255"/>
      <c r="AP12" s="255"/>
      <c r="AQ12" s="255"/>
      <c r="AR12" s="255"/>
      <c r="AS12" s="255"/>
      <c r="AT12" s="255"/>
      <c r="AU12" s="255"/>
      <c r="AV12" s="255"/>
      <c r="AW12" s="255"/>
      <c r="AX12" s="255"/>
    </row>
    <row r="13" spans="1:50">
      <c r="A13" s="1002" t="s">
        <v>674</v>
      </c>
      <c r="B13" s="1003" t="s">
        <v>3234</v>
      </c>
      <c r="C13" s="1003"/>
      <c r="D13" s="1003"/>
      <c r="E13" s="1729"/>
      <c r="F13" s="255"/>
      <c r="G13" s="255"/>
      <c r="H13" s="255"/>
      <c r="I13" s="255"/>
      <c r="J13" s="255"/>
      <c r="K13" s="255"/>
      <c r="L13" s="255"/>
      <c r="M13" s="255"/>
      <c r="N13" s="255"/>
      <c r="O13" s="255"/>
      <c r="P13" s="255"/>
      <c r="Q13" s="255"/>
      <c r="R13" s="255"/>
      <c r="S13" s="255"/>
      <c r="T13" s="255"/>
      <c r="U13" s="255"/>
      <c r="V13" s="255"/>
      <c r="W13" s="255"/>
      <c r="X13" s="255"/>
      <c r="Y13" s="255"/>
      <c r="Z13" s="255"/>
      <c r="AA13" s="255"/>
      <c r="AB13" s="255"/>
      <c r="AC13" s="255"/>
      <c r="AD13" s="255"/>
      <c r="AE13" s="255"/>
      <c r="AF13" s="255"/>
      <c r="AG13" s="255"/>
      <c r="AH13" s="255"/>
      <c r="AI13" s="255"/>
      <c r="AJ13" s="255"/>
      <c r="AK13" s="255"/>
      <c r="AL13" s="255"/>
      <c r="AM13" s="255"/>
      <c r="AN13" s="255"/>
      <c r="AO13" s="255"/>
      <c r="AP13" s="255"/>
      <c r="AQ13" s="255"/>
      <c r="AR13" s="255"/>
      <c r="AS13" s="255"/>
      <c r="AT13" s="255"/>
      <c r="AU13" s="255"/>
      <c r="AV13" s="255"/>
      <c r="AW13" s="255"/>
      <c r="AX13" s="255"/>
    </row>
    <row r="14" spans="1:50">
      <c r="A14" s="982" t="s">
        <v>675</v>
      </c>
      <c r="B14" s="255"/>
      <c r="C14" s="255"/>
      <c r="D14" s="255"/>
      <c r="E14" s="240"/>
      <c r="F14" s="255"/>
      <c r="G14" s="255"/>
      <c r="H14" s="255"/>
      <c r="I14" s="255"/>
      <c r="J14" s="255"/>
      <c r="K14" s="255"/>
      <c r="L14" s="255"/>
      <c r="M14" s="255"/>
      <c r="N14" s="255"/>
      <c r="O14" s="255"/>
      <c r="P14" s="255"/>
      <c r="Q14" s="255"/>
      <c r="R14" s="255"/>
      <c r="S14" s="255"/>
      <c r="T14" s="255"/>
      <c r="U14" s="255"/>
      <c r="V14" s="255"/>
      <c r="W14" s="255"/>
      <c r="X14" s="255"/>
      <c r="Y14" s="255"/>
      <c r="Z14" s="255"/>
      <c r="AA14" s="255"/>
      <c r="AB14" s="255"/>
      <c r="AC14" s="255"/>
      <c r="AD14" s="255"/>
      <c r="AE14" s="255"/>
      <c r="AF14" s="255"/>
      <c r="AG14" s="255"/>
      <c r="AH14" s="255"/>
      <c r="AI14" s="255"/>
      <c r="AJ14" s="255"/>
      <c r="AK14" s="255"/>
      <c r="AL14" s="255"/>
      <c r="AM14" s="255"/>
      <c r="AN14" s="255"/>
      <c r="AO14" s="255"/>
      <c r="AP14" s="255"/>
      <c r="AQ14" s="255"/>
      <c r="AR14" s="255"/>
      <c r="AS14" s="255"/>
      <c r="AT14" s="255"/>
      <c r="AU14" s="255"/>
      <c r="AV14" s="255"/>
      <c r="AW14" s="255"/>
      <c r="AX14" s="255"/>
    </row>
    <row r="15" spans="1:50">
      <c r="A15" s="982" t="s">
        <v>676</v>
      </c>
      <c r="B15" s="255"/>
      <c r="C15" s="255"/>
      <c r="D15" s="255"/>
      <c r="E15" s="240"/>
      <c r="F15" s="255"/>
      <c r="G15" s="255"/>
      <c r="H15" s="255"/>
      <c r="I15" s="255"/>
      <c r="J15" s="255"/>
      <c r="K15" s="255"/>
      <c r="L15" s="255"/>
      <c r="M15" s="255"/>
      <c r="N15" s="255"/>
      <c r="O15" s="255"/>
      <c r="P15" s="255"/>
      <c r="Q15" s="255"/>
      <c r="R15" s="255"/>
      <c r="S15" s="255"/>
      <c r="T15" s="255"/>
      <c r="U15" s="255"/>
      <c r="V15" s="255"/>
      <c r="W15" s="255"/>
      <c r="X15" s="255"/>
      <c r="Y15" s="255"/>
      <c r="Z15" s="255"/>
      <c r="AA15" s="255"/>
      <c r="AB15" s="255"/>
      <c r="AC15" s="255"/>
      <c r="AD15" s="255"/>
      <c r="AE15" s="255"/>
      <c r="AF15" s="255"/>
      <c r="AG15" s="255"/>
      <c r="AH15" s="255"/>
      <c r="AI15" s="255"/>
      <c r="AJ15" s="255"/>
      <c r="AK15" s="255"/>
      <c r="AL15" s="255"/>
      <c r="AM15" s="255"/>
      <c r="AN15" s="255"/>
      <c r="AO15" s="255"/>
      <c r="AP15" s="255"/>
      <c r="AQ15" s="255"/>
      <c r="AR15" s="255"/>
      <c r="AS15" s="255"/>
      <c r="AT15" s="255"/>
      <c r="AU15" s="255"/>
      <c r="AV15" s="255"/>
      <c r="AW15" s="255"/>
      <c r="AX15" s="255"/>
    </row>
    <row r="16" spans="1:50">
      <c r="A16" s="982" t="s">
        <v>677</v>
      </c>
      <c r="B16" s="255"/>
      <c r="C16" s="255"/>
      <c r="D16" s="255"/>
      <c r="E16" s="240"/>
      <c r="F16" s="255"/>
      <c r="G16" s="255"/>
      <c r="H16" s="255"/>
      <c r="I16" s="255"/>
      <c r="J16" s="255"/>
      <c r="K16" s="255"/>
      <c r="L16" s="255"/>
      <c r="M16" s="255"/>
      <c r="N16" s="255"/>
      <c r="O16" s="255"/>
      <c r="P16" s="255"/>
      <c r="Q16" s="255"/>
      <c r="R16" s="255"/>
      <c r="S16" s="255"/>
      <c r="T16" s="255"/>
      <c r="U16" s="255"/>
      <c r="V16" s="255"/>
      <c r="W16" s="255"/>
      <c r="X16" s="255"/>
      <c r="Y16" s="255"/>
      <c r="Z16" s="255"/>
      <c r="AA16" s="255"/>
      <c r="AB16" s="255"/>
      <c r="AC16" s="255"/>
      <c r="AD16" s="255"/>
      <c r="AE16" s="255"/>
      <c r="AF16" s="255"/>
      <c r="AG16" s="255"/>
      <c r="AH16" s="255"/>
      <c r="AI16" s="255"/>
      <c r="AJ16" s="255"/>
      <c r="AK16" s="255"/>
      <c r="AL16" s="255"/>
      <c r="AM16" s="255"/>
      <c r="AN16" s="255"/>
      <c r="AO16" s="255"/>
      <c r="AP16" s="255"/>
      <c r="AQ16" s="255"/>
      <c r="AR16" s="255"/>
      <c r="AS16" s="255"/>
      <c r="AT16" s="255"/>
      <c r="AU16" s="255"/>
      <c r="AV16" s="255"/>
      <c r="AW16" s="255"/>
      <c r="AX16" s="255"/>
    </row>
    <row r="17" spans="1:50">
      <c r="A17" s="982" t="s">
        <v>678</v>
      </c>
      <c r="B17" s="255"/>
      <c r="C17" s="255"/>
      <c r="D17" s="255"/>
      <c r="E17" s="240"/>
      <c r="F17" s="255"/>
      <c r="G17" s="255"/>
      <c r="H17" s="255"/>
      <c r="I17" s="255"/>
      <c r="J17" s="255"/>
      <c r="K17" s="255"/>
      <c r="L17" s="255"/>
      <c r="M17" s="255"/>
      <c r="N17" s="255"/>
      <c r="O17" s="255"/>
      <c r="P17" s="255"/>
      <c r="Q17" s="255"/>
      <c r="R17" s="255"/>
      <c r="S17" s="255"/>
      <c r="T17" s="255"/>
      <c r="U17" s="255"/>
      <c r="V17" s="255"/>
      <c r="W17" s="255"/>
      <c r="X17" s="255"/>
      <c r="Y17" s="255"/>
      <c r="Z17" s="255"/>
      <c r="AA17" s="255"/>
      <c r="AB17" s="255"/>
      <c r="AC17" s="255"/>
      <c r="AD17" s="255"/>
      <c r="AE17" s="255"/>
      <c r="AF17" s="255"/>
      <c r="AG17" s="255"/>
      <c r="AH17" s="255"/>
      <c r="AI17" s="255"/>
      <c r="AJ17" s="255"/>
      <c r="AK17" s="255"/>
      <c r="AL17" s="255"/>
      <c r="AM17" s="255"/>
      <c r="AN17" s="255"/>
      <c r="AO17" s="255"/>
      <c r="AP17" s="255"/>
      <c r="AQ17" s="255"/>
      <c r="AR17" s="255"/>
      <c r="AS17" s="255"/>
      <c r="AT17" s="255"/>
      <c r="AU17" s="255"/>
      <c r="AV17" s="255"/>
      <c r="AW17" s="255"/>
      <c r="AX17" s="255"/>
    </row>
    <row r="18" spans="1:50">
      <c r="A18" s="982" t="s">
        <v>679</v>
      </c>
      <c r="B18" s="255"/>
      <c r="C18" s="255"/>
      <c r="D18" s="255"/>
      <c r="E18" s="240"/>
      <c r="F18" s="255"/>
      <c r="G18" s="255"/>
      <c r="H18" s="255"/>
      <c r="I18" s="255"/>
      <c r="J18" s="255"/>
      <c r="K18" s="255"/>
      <c r="L18" s="255"/>
      <c r="M18" s="255"/>
      <c r="N18" s="255"/>
      <c r="O18" s="255"/>
      <c r="P18" s="255"/>
      <c r="Q18" s="255"/>
      <c r="R18" s="255"/>
      <c r="S18" s="255"/>
      <c r="T18" s="255"/>
      <c r="U18" s="255"/>
      <c r="V18" s="255"/>
      <c r="W18" s="255"/>
      <c r="X18" s="255"/>
      <c r="Y18" s="255"/>
      <c r="Z18" s="255"/>
      <c r="AA18" s="255"/>
      <c r="AB18" s="255"/>
      <c r="AC18" s="255"/>
      <c r="AD18" s="255"/>
      <c r="AE18" s="255"/>
      <c r="AF18" s="255"/>
      <c r="AG18" s="255"/>
      <c r="AH18" s="255"/>
      <c r="AI18" s="255"/>
      <c r="AJ18" s="255"/>
      <c r="AK18" s="255"/>
      <c r="AL18" s="255"/>
      <c r="AM18" s="255"/>
      <c r="AN18" s="255"/>
      <c r="AO18" s="255"/>
      <c r="AP18" s="255"/>
      <c r="AQ18" s="255"/>
      <c r="AR18" s="255"/>
      <c r="AS18" s="255"/>
      <c r="AT18" s="255"/>
      <c r="AU18" s="255"/>
      <c r="AV18" s="255"/>
      <c r="AW18" s="255"/>
      <c r="AX18" s="255"/>
    </row>
    <row r="19" spans="1:50">
      <c r="A19" s="982" t="s">
        <v>680</v>
      </c>
      <c r="B19" s="255"/>
      <c r="C19" s="255"/>
      <c r="D19" s="255"/>
      <c r="E19" s="240"/>
      <c r="F19" s="255"/>
      <c r="G19" s="255"/>
      <c r="H19" s="255"/>
      <c r="I19" s="255"/>
      <c r="J19" s="255"/>
      <c r="K19" s="255"/>
      <c r="L19" s="255"/>
      <c r="M19" s="255"/>
      <c r="N19" s="255"/>
      <c r="O19" s="255"/>
      <c r="P19" s="255"/>
      <c r="Q19" s="255"/>
      <c r="R19" s="255"/>
      <c r="S19" s="255"/>
      <c r="T19" s="255"/>
      <c r="U19" s="255"/>
      <c r="V19" s="255"/>
      <c r="W19" s="255"/>
      <c r="X19" s="255"/>
      <c r="Y19" s="255"/>
      <c r="Z19" s="255"/>
      <c r="AA19" s="255"/>
      <c r="AB19" s="255"/>
      <c r="AC19" s="255"/>
      <c r="AD19" s="255"/>
      <c r="AE19" s="255"/>
      <c r="AF19" s="255"/>
      <c r="AG19" s="255"/>
      <c r="AH19" s="255"/>
      <c r="AI19" s="255"/>
      <c r="AJ19" s="255"/>
      <c r="AK19" s="255"/>
      <c r="AL19" s="255"/>
      <c r="AM19" s="255"/>
      <c r="AN19" s="255"/>
      <c r="AO19" s="255"/>
      <c r="AP19" s="255"/>
      <c r="AQ19" s="255"/>
      <c r="AR19" s="255"/>
      <c r="AS19" s="255"/>
      <c r="AT19" s="255"/>
      <c r="AU19" s="255"/>
      <c r="AV19" s="255"/>
      <c r="AW19" s="255"/>
      <c r="AX19" s="255"/>
    </row>
    <row r="20" spans="1:50">
      <c r="A20" s="982" t="s">
        <v>681</v>
      </c>
      <c r="B20" s="255"/>
      <c r="C20" s="255"/>
      <c r="D20" s="255"/>
      <c r="E20" s="240"/>
      <c r="F20" s="255"/>
      <c r="G20" s="255"/>
      <c r="H20" s="255"/>
      <c r="I20" s="255"/>
      <c r="J20" s="255"/>
      <c r="K20" s="255"/>
      <c r="L20" s="255"/>
      <c r="M20" s="255"/>
      <c r="N20" s="255"/>
      <c r="O20" s="255"/>
      <c r="P20" s="255"/>
      <c r="Q20" s="255"/>
      <c r="R20" s="255"/>
      <c r="S20" s="255"/>
      <c r="T20" s="255"/>
      <c r="U20" s="255"/>
      <c r="V20" s="255"/>
      <c r="W20" s="255"/>
      <c r="X20" s="255"/>
      <c r="Y20" s="255"/>
      <c r="Z20" s="255"/>
      <c r="AA20" s="255"/>
      <c r="AB20" s="255"/>
      <c r="AC20" s="255"/>
      <c r="AD20" s="255"/>
      <c r="AE20" s="255"/>
      <c r="AF20" s="255"/>
      <c r="AG20" s="255"/>
      <c r="AH20" s="255"/>
      <c r="AI20" s="255"/>
      <c r="AJ20" s="255"/>
      <c r="AK20" s="255"/>
      <c r="AL20" s="255"/>
      <c r="AM20" s="255"/>
      <c r="AN20" s="255"/>
      <c r="AO20" s="255"/>
      <c r="AP20" s="255"/>
      <c r="AQ20" s="255"/>
      <c r="AR20" s="255"/>
      <c r="AS20" s="255"/>
      <c r="AT20" s="255"/>
      <c r="AU20" s="255"/>
      <c r="AV20" s="255"/>
      <c r="AW20" s="255"/>
      <c r="AX20" s="255"/>
    </row>
    <row r="21" spans="1:50">
      <c r="A21" s="982" t="s">
        <v>682</v>
      </c>
      <c r="B21" s="255"/>
      <c r="C21" s="255"/>
      <c r="D21" s="255"/>
      <c r="E21" s="240"/>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255"/>
      <c r="AL21" s="255"/>
      <c r="AM21" s="255"/>
      <c r="AN21" s="255"/>
      <c r="AO21" s="255"/>
      <c r="AP21" s="255"/>
      <c r="AQ21" s="255"/>
      <c r="AR21" s="255"/>
      <c r="AS21" s="255"/>
      <c r="AT21" s="255"/>
      <c r="AU21" s="255"/>
      <c r="AV21" s="255"/>
      <c r="AW21" s="255"/>
      <c r="AX21" s="255"/>
    </row>
    <row r="22" spans="1:50">
      <c r="A22" s="982" t="s">
        <v>683</v>
      </c>
      <c r="B22" s="255"/>
      <c r="C22" s="255"/>
      <c r="D22" s="255"/>
      <c r="E22" s="240"/>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255"/>
      <c r="AL22" s="255"/>
      <c r="AM22" s="255"/>
      <c r="AN22" s="255"/>
      <c r="AO22" s="255"/>
      <c r="AP22" s="255"/>
      <c r="AQ22" s="255"/>
      <c r="AR22" s="255"/>
      <c r="AS22" s="255"/>
      <c r="AT22" s="255"/>
      <c r="AU22" s="255"/>
      <c r="AV22" s="255"/>
      <c r="AW22" s="255"/>
      <c r="AX22" s="255"/>
    </row>
    <row r="23" spans="1:50">
      <c r="A23" s="982" t="s">
        <v>684</v>
      </c>
      <c r="B23" s="255"/>
      <c r="C23" s="255"/>
      <c r="D23" s="255"/>
      <c r="E23" s="240"/>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55"/>
      <c r="AQ23" s="255"/>
      <c r="AR23" s="255"/>
      <c r="AS23" s="255"/>
      <c r="AT23" s="255"/>
      <c r="AU23" s="255"/>
      <c r="AV23" s="255"/>
      <c r="AW23" s="255"/>
      <c r="AX23" s="255"/>
    </row>
    <row r="24" spans="1:50">
      <c r="A24" s="982" t="s">
        <v>685</v>
      </c>
      <c r="B24" s="255"/>
      <c r="C24" s="255"/>
      <c r="D24" s="255"/>
      <c r="E24" s="240"/>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55"/>
      <c r="AQ24" s="255"/>
      <c r="AR24" s="255"/>
      <c r="AS24" s="255"/>
      <c r="AT24" s="255"/>
      <c r="AU24" s="255"/>
      <c r="AV24" s="255"/>
      <c r="AW24" s="255"/>
      <c r="AX24" s="255"/>
    </row>
    <row r="25" spans="1:50">
      <c r="A25" s="982" t="s">
        <v>686</v>
      </c>
      <c r="B25" s="255"/>
      <c r="C25" s="255"/>
      <c r="D25" s="255"/>
      <c r="E25" s="240"/>
      <c r="F25" s="255"/>
      <c r="G25" s="255"/>
      <c r="H25" s="255"/>
      <c r="I25" s="255"/>
      <c r="J25" s="255"/>
      <c r="K25" s="255"/>
      <c r="L25" s="255"/>
      <c r="M25" s="255"/>
      <c r="N25" s="255"/>
      <c r="O25" s="255"/>
      <c r="P25" s="255"/>
      <c r="Q25" s="255"/>
      <c r="R25" s="255"/>
      <c r="S25" s="255"/>
      <c r="T25" s="255"/>
      <c r="U25" s="255"/>
      <c r="V25" s="255"/>
      <c r="W25" s="255"/>
      <c r="X25" s="255"/>
      <c r="Y25" s="255"/>
      <c r="Z25" s="255"/>
      <c r="AA25" s="255"/>
      <c r="AB25" s="255"/>
      <c r="AC25" s="255"/>
      <c r="AD25" s="255"/>
      <c r="AE25" s="255"/>
      <c r="AF25" s="255"/>
      <c r="AG25" s="255"/>
      <c r="AH25" s="255"/>
      <c r="AI25" s="255"/>
      <c r="AJ25" s="255"/>
      <c r="AK25" s="255"/>
      <c r="AL25" s="255"/>
      <c r="AM25" s="255"/>
      <c r="AN25" s="255"/>
      <c r="AO25" s="255"/>
      <c r="AP25" s="255"/>
      <c r="AQ25" s="255"/>
      <c r="AR25" s="255"/>
      <c r="AS25" s="255"/>
      <c r="AT25" s="255"/>
      <c r="AU25" s="255"/>
      <c r="AV25" s="255"/>
      <c r="AW25" s="255"/>
      <c r="AX25" s="255"/>
    </row>
    <row r="26" spans="1:50">
      <c r="A26" s="982" t="s">
        <v>687</v>
      </c>
      <c r="B26" s="255"/>
      <c r="C26" s="255"/>
      <c r="D26" s="255"/>
      <c r="E26" s="240"/>
      <c r="F26" s="255"/>
      <c r="G26" s="255"/>
      <c r="H26" s="255"/>
      <c r="I26" s="255"/>
      <c r="J26" s="255"/>
      <c r="K26" s="255"/>
      <c r="L26" s="255"/>
      <c r="M26" s="255"/>
      <c r="N26" s="255"/>
      <c r="O26" s="255"/>
      <c r="P26" s="255"/>
      <c r="Q26" s="255"/>
      <c r="R26" s="255"/>
      <c r="S26" s="255"/>
      <c r="T26" s="255"/>
      <c r="U26" s="255"/>
      <c r="V26" s="255"/>
      <c r="W26" s="255"/>
      <c r="X26" s="255"/>
      <c r="Y26" s="255"/>
      <c r="Z26" s="255"/>
      <c r="AA26" s="255"/>
      <c r="AB26" s="255"/>
      <c r="AC26" s="255"/>
      <c r="AD26" s="255"/>
      <c r="AE26" s="255"/>
      <c r="AF26" s="255"/>
      <c r="AG26" s="255"/>
      <c r="AH26" s="255"/>
      <c r="AI26" s="255"/>
      <c r="AJ26" s="255"/>
      <c r="AK26" s="255"/>
      <c r="AL26" s="255"/>
      <c r="AM26" s="255"/>
      <c r="AN26" s="255"/>
      <c r="AO26" s="255"/>
      <c r="AP26" s="255"/>
      <c r="AQ26" s="255"/>
      <c r="AR26" s="255"/>
      <c r="AS26" s="255"/>
      <c r="AT26" s="255"/>
      <c r="AU26" s="255"/>
      <c r="AV26" s="255"/>
      <c r="AW26" s="255"/>
      <c r="AX26" s="255"/>
    </row>
    <row r="27" spans="1:50">
      <c r="A27" s="982" t="s">
        <v>688</v>
      </c>
      <c r="B27" s="255"/>
      <c r="C27" s="255"/>
      <c r="D27" s="255"/>
      <c r="E27" s="240"/>
      <c r="F27" s="255"/>
      <c r="G27" s="255"/>
      <c r="H27" s="255"/>
      <c r="I27" s="255"/>
      <c r="J27" s="255"/>
      <c r="K27" s="255"/>
      <c r="L27" s="255"/>
      <c r="M27" s="255"/>
      <c r="N27" s="255"/>
      <c r="O27" s="255"/>
      <c r="P27" s="255"/>
      <c r="Q27" s="255"/>
      <c r="R27" s="255"/>
      <c r="S27" s="255"/>
      <c r="T27" s="255"/>
      <c r="U27" s="255"/>
      <c r="V27" s="255"/>
      <c r="W27" s="255"/>
      <c r="X27" s="255"/>
      <c r="Y27" s="255"/>
      <c r="Z27" s="255"/>
      <c r="AA27" s="255"/>
      <c r="AB27" s="255"/>
      <c r="AC27" s="255"/>
      <c r="AD27" s="255"/>
      <c r="AE27" s="255"/>
      <c r="AF27" s="255"/>
      <c r="AG27" s="255"/>
      <c r="AH27" s="255"/>
      <c r="AI27" s="255"/>
      <c r="AJ27" s="255"/>
      <c r="AK27" s="255"/>
      <c r="AL27" s="255"/>
      <c r="AM27" s="255"/>
      <c r="AN27" s="255"/>
      <c r="AO27" s="255"/>
      <c r="AP27" s="255"/>
      <c r="AQ27" s="255"/>
      <c r="AR27" s="255"/>
      <c r="AS27" s="255"/>
      <c r="AT27" s="255"/>
      <c r="AU27" s="255"/>
      <c r="AV27" s="255"/>
      <c r="AW27" s="255"/>
      <c r="AX27" s="255"/>
    </row>
    <row r="28" spans="1:50">
      <c r="A28" s="982" t="s">
        <v>689</v>
      </c>
      <c r="B28" s="255"/>
      <c r="C28" s="255"/>
      <c r="D28" s="255"/>
      <c r="E28" s="240"/>
      <c r="F28" s="255"/>
      <c r="G28" s="255"/>
      <c r="H28" s="255"/>
      <c r="I28" s="255"/>
      <c r="J28" s="255"/>
      <c r="K28" s="255"/>
      <c r="L28" s="255"/>
      <c r="M28" s="255"/>
      <c r="N28" s="255"/>
      <c r="O28" s="255"/>
      <c r="P28" s="255"/>
      <c r="Q28" s="255"/>
      <c r="R28" s="255"/>
      <c r="S28" s="255"/>
      <c r="T28" s="255"/>
      <c r="U28" s="255"/>
      <c r="V28" s="255"/>
      <c r="W28" s="255"/>
      <c r="X28" s="255"/>
      <c r="Y28" s="255"/>
      <c r="Z28" s="255"/>
      <c r="AA28" s="255"/>
      <c r="AB28" s="255"/>
      <c r="AC28" s="255"/>
      <c r="AD28" s="255"/>
      <c r="AE28" s="255"/>
      <c r="AF28" s="255"/>
      <c r="AG28" s="255"/>
      <c r="AH28" s="255"/>
      <c r="AI28" s="255"/>
      <c r="AJ28" s="255"/>
      <c r="AK28" s="255"/>
      <c r="AL28" s="255"/>
      <c r="AM28" s="255"/>
      <c r="AN28" s="255"/>
      <c r="AO28" s="255"/>
      <c r="AP28" s="255"/>
      <c r="AQ28" s="255"/>
      <c r="AR28" s="255"/>
      <c r="AS28" s="255"/>
      <c r="AT28" s="255"/>
      <c r="AU28" s="255"/>
      <c r="AV28" s="255"/>
      <c r="AW28" s="255"/>
      <c r="AX28" s="255"/>
    </row>
    <row r="29" spans="1:50">
      <c r="A29" s="982" t="s">
        <v>690</v>
      </c>
      <c r="B29" s="255"/>
      <c r="C29" s="255"/>
      <c r="D29" s="255"/>
      <c r="E29" s="240"/>
      <c r="F29" s="255"/>
      <c r="G29" s="255"/>
      <c r="H29" s="255"/>
      <c r="I29" s="255"/>
      <c r="J29" s="255"/>
      <c r="K29" s="255"/>
      <c r="L29" s="255"/>
      <c r="M29" s="255"/>
      <c r="N29" s="255"/>
      <c r="O29" s="255"/>
      <c r="P29" s="255"/>
      <c r="Q29" s="255"/>
      <c r="R29" s="255"/>
      <c r="S29" s="255"/>
      <c r="T29" s="255"/>
      <c r="U29" s="255"/>
      <c r="V29" s="255"/>
      <c r="W29" s="255"/>
      <c r="X29" s="255"/>
      <c r="Y29" s="255"/>
      <c r="Z29" s="255"/>
      <c r="AA29" s="255"/>
      <c r="AB29" s="255"/>
      <c r="AC29" s="255"/>
      <c r="AD29" s="255"/>
      <c r="AE29" s="255"/>
      <c r="AF29" s="255"/>
      <c r="AG29" s="255"/>
      <c r="AH29" s="255"/>
      <c r="AI29" s="255"/>
      <c r="AJ29" s="255"/>
      <c r="AK29" s="255"/>
      <c r="AL29" s="255"/>
      <c r="AM29" s="255"/>
      <c r="AN29" s="255"/>
      <c r="AO29" s="255"/>
      <c r="AP29" s="255"/>
      <c r="AQ29" s="255"/>
      <c r="AR29" s="255"/>
      <c r="AS29" s="255"/>
      <c r="AT29" s="255"/>
      <c r="AU29" s="255"/>
      <c r="AV29" s="255"/>
      <c r="AW29" s="255"/>
      <c r="AX29" s="255"/>
    </row>
    <row r="30" spans="1:50">
      <c r="A30" s="982" t="s">
        <v>691</v>
      </c>
      <c r="B30" s="255"/>
      <c r="C30" s="255"/>
      <c r="D30" s="255"/>
      <c r="E30" s="240"/>
      <c r="F30" s="255"/>
      <c r="G30" s="255"/>
      <c r="H30" s="255"/>
      <c r="I30" s="255"/>
      <c r="J30" s="255"/>
      <c r="K30" s="255"/>
      <c r="L30" s="255"/>
      <c r="M30" s="255"/>
      <c r="N30" s="255"/>
      <c r="O30" s="255"/>
      <c r="P30" s="255"/>
      <c r="Q30" s="255"/>
      <c r="R30" s="255"/>
      <c r="S30" s="255"/>
      <c r="T30" s="255"/>
      <c r="U30" s="255"/>
      <c r="V30" s="255"/>
      <c r="W30" s="255"/>
      <c r="X30" s="255"/>
      <c r="Y30" s="255"/>
      <c r="Z30" s="255"/>
      <c r="AA30" s="255"/>
      <c r="AB30" s="255"/>
      <c r="AC30" s="255"/>
      <c r="AD30" s="255"/>
      <c r="AE30" s="255"/>
      <c r="AF30" s="255"/>
      <c r="AG30" s="255"/>
      <c r="AH30" s="255"/>
      <c r="AI30" s="255"/>
      <c r="AJ30" s="255"/>
      <c r="AK30" s="255"/>
      <c r="AL30" s="255"/>
      <c r="AM30" s="255"/>
      <c r="AN30" s="255"/>
      <c r="AO30" s="255"/>
      <c r="AP30" s="255"/>
      <c r="AQ30" s="255"/>
      <c r="AR30" s="255"/>
      <c r="AS30" s="255"/>
      <c r="AT30" s="255"/>
      <c r="AU30" s="255"/>
      <c r="AV30" s="255"/>
      <c r="AW30" s="255"/>
      <c r="AX30" s="255"/>
    </row>
    <row r="31" spans="1:50">
      <c r="A31" s="982" t="s">
        <v>692</v>
      </c>
      <c r="B31" s="255"/>
      <c r="C31" s="255"/>
      <c r="D31" s="255"/>
      <c r="E31" s="240"/>
      <c r="F31" s="255"/>
      <c r="G31" s="255"/>
      <c r="H31" s="255"/>
      <c r="I31" s="255"/>
      <c r="J31" s="255"/>
      <c r="K31" s="255"/>
      <c r="L31" s="255"/>
      <c r="M31" s="255"/>
      <c r="N31" s="255"/>
      <c r="O31" s="255"/>
      <c r="P31" s="255"/>
      <c r="Q31" s="255"/>
      <c r="R31" s="255"/>
      <c r="S31" s="255"/>
      <c r="T31" s="255"/>
      <c r="U31" s="255"/>
      <c r="V31" s="255"/>
      <c r="W31" s="255"/>
      <c r="X31" s="255"/>
      <c r="Y31" s="255"/>
      <c r="Z31" s="255"/>
      <c r="AA31" s="255"/>
      <c r="AB31" s="255"/>
      <c r="AC31" s="255"/>
      <c r="AD31" s="255"/>
      <c r="AE31" s="255"/>
      <c r="AF31" s="255"/>
      <c r="AG31" s="255"/>
      <c r="AH31" s="255"/>
      <c r="AI31" s="255"/>
      <c r="AJ31" s="255"/>
      <c r="AK31" s="255"/>
      <c r="AL31" s="255"/>
      <c r="AM31" s="255"/>
      <c r="AN31" s="255"/>
      <c r="AO31" s="255"/>
      <c r="AP31" s="255"/>
      <c r="AQ31" s="255"/>
      <c r="AR31" s="255"/>
      <c r="AS31" s="255"/>
      <c r="AT31" s="255"/>
      <c r="AU31" s="255"/>
      <c r="AV31" s="255"/>
      <c r="AW31" s="255"/>
      <c r="AX31" s="255"/>
    </row>
    <row r="32" spans="1:50">
      <c r="A32" s="982" t="s">
        <v>693</v>
      </c>
      <c r="B32" s="974"/>
      <c r="C32" s="974"/>
      <c r="D32" s="974"/>
      <c r="E32" s="274"/>
      <c r="F32" s="255"/>
      <c r="G32" s="255"/>
      <c r="H32" s="255"/>
      <c r="I32" s="255"/>
      <c r="J32" s="255"/>
      <c r="K32" s="255"/>
      <c r="L32" s="255"/>
      <c r="M32" s="255"/>
      <c r="N32" s="255"/>
      <c r="O32" s="255"/>
      <c r="P32" s="255"/>
      <c r="Q32" s="255"/>
      <c r="R32" s="255"/>
      <c r="S32" s="255"/>
      <c r="T32" s="255"/>
      <c r="U32" s="255"/>
      <c r="V32" s="255"/>
      <c r="W32" s="255"/>
      <c r="X32" s="255"/>
      <c r="Y32" s="255"/>
      <c r="Z32" s="255"/>
      <c r="AA32" s="255"/>
      <c r="AB32" s="255"/>
      <c r="AC32" s="255"/>
      <c r="AD32" s="255"/>
      <c r="AE32" s="255"/>
      <c r="AF32" s="255"/>
      <c r="AG32" s="255"/>
      <c r="AH32" s="255"/>
      <c r="AI32" s="255"/>
      <c r="AJ32" s="255"/>
      <c r="AK32" s="255"/>
      <c r="AL32" s="255"/>
      <c r="AM32" s="255"/>
      <c r="AN32" s="255"/>
      <c r="AO32" s="255"/>
      <c r="AP32" s="255"/>
      <c r="AQ32" s="255"/>
      <c r="AR32" s="255"/>
      <c r="AS32" s="255"/>
      <c r="AT32" s="255"/>
      <c r="AU32" s="255"/>
      <c r="AV32" s="255"/>
      <c r="AW32" s="255"/>
      <c r="AX32" s="255"/>
    </row>
    <row r="33" spans="1:50">
      <c r="A33" s="985" t="s">
        <v>1953</v>
      </c>
      <c r="B33" s="1730"/>
      <c r="C33" s="1730" t="s">
        <v>2846</v>
      </c>
      <c r="D33" s="1730"/>
      <c r="E33" s="257">
        <f>SUM(E13:E32)</f>
        <v>0</v>
      </c>
      <c r="F33" s="255"/>
      <c r="G33" s="255"/>
      <c r="H33" s="255"/>
      <c r="I33" s="255"/>
      <c r="J33" s="255"/>
      <c r="K33" s="255"/>
      <c r="L33" s="255"/>
      <c r="M33" s="255"/>
      <c r="N33" s="255"/>
      <c r="O33" s="255"/>
      <c r="P33" s="255"/>
      <c r="Q33" s="255"/>
      <c r="R33" s="255"/>
      <c r="S33" s="255"/>
      <c r="T33" s="255"/>
      <c r="U33" s="255"/>
      <c r="V33" s="255"/>
      <c r="W33" s="255"/>
      <c r="X33" s="255"/>
      <c r="Y33" s="255"/>
      <c r="Z33" s="255"/>
      <c r="AA33" s="255"/>
      <c r="AB33" s="255"/>
      <c r="AC33" s="255"/>
      <c r="AD33" s="255"/>
      <c r="AE33" s="255"/>
      <c r="AF33" s="255"/>
      <c r="AG33" s="255"/>
      <c r="AH33" s="255"/>
      <c r="AI33" s="255"/>
      <c r="AJ33" s="255"/>
      <c r="AK33" s="255"/>
      <c r="AL33" s="255"/>
      <c r="AM33" s="255"/>
      <c r="AN33" s="255"/>
      <c r="AO33" s="255"/>
      <c r="AP33" s="255"/>
      <c r="AQ33" s="255"/>
      <c r="AR33" s="255"/>
      <c r="AS33" s="255"/>
      <c r="AT33" s="255"/>
      <c r="AU33" s="255"/>
      <c r="AV33" s="255"/>
      <c r="AW33" s="255"/>
      <c r="AX33" s="255"/>
    </row>
    <row r="34" spans="1:50">
      <c r="A34" s="1720" t="s">
        <v>1238</v>
      </c>
      <c r="B34" s="1721"/>
      <c r="C34" s="1721"/>
      <c r="D34" s="1721"/>
      <c r="E34" s="1722"/>
      <c r="F34" s="255"/>
      <c r="G34" s="255"/>
      <c r="H34" s="255"/>
      <c r="I34" s="255"/>
      <c r="J34" s="255"/>
      <c r="K34" s="255"/>
      <c r="L34" s="255"/>
      <c r="M34" s="255"/>
      <c r="N34" s="255"/>
      <c r="O34" s="255"/>
      <c r="P34" s="255"/>
      <c r="Q34" s="255"/>
      <c r="R34" s="255"/>
      <c r="S34" s="255"/>
      <c r="T34" s="255"/>
      <c r="U34" s="255"/>
      <c r="V34" s="255"/>
      <c r="W34" s="255"/>
      <c r="X34" s="255"/>
      <c r="Y34" s="255"/>
      <c r="Z34" s="255"/>
      <c r="AA34" s="255"/>
      <c r="AB34" s="255"/>
      <c r="AC34" s="255"/>
      <c r="AD34" s="255"/>
      <c r="AE34" s="255"/>
      <c r="AF34" s="255"/>
      <c r="AG34" s="255"/>
      <c r="AH34" s="255"/>
      <c r="AI34" s="255"/>
      <c r="AJ34" s="255"/>
      <c r="AK34" s="255"/>
      <c r="AL34" s="255"/>
      <c r="AM34" s="255"/>
      <c r="AN34" s="255"/>
      <c r="AO34" s="255"/>
      <c r="AP34" s="255"/>
      <c r="AQ34" s="255"/>
      <c r="AR34" s="255"/>
      <c r="AS34" s="255"/>
      <c r="AT34" s="255"/>
      <c r="AU34" s="255"/>
      <c r="AV34" s="255"/>
      <c r="AW34" s="255"/>
      <c r="AX34" s="255"/>
    </row>
    <row r="35" spans="1:50">
      <c r="A35" s="3413" t="s">
        <v>1239</v>
      </c>
      <c r="B35" s="3414"/>
      <c r="C35" s="3414"/>
      <c r="D35" s="3414"/>
      <c r="E35" s="1731"/>
      <c r="F35" s="255"/>
      <c r="G35" s="255"/>
      <c r="H35" s="255"/>
      <c r="I35" s="255"/>
      <c r="J35" s="255"/>
      <c r="K35" s="255"/>
      <c r="L35" s="255"/>
      <c r="M35" s="255"/>
      <c r="N35" s="255"/>
      <c r="O35" s="255"/>
      <c r="P35" s="255"/>
      <c r="Q35" s="255"/>
      <c r="R35" s="255"/>
      <c r="S35" s="255"/>
      <c r="T35" s="255"/>
      <c r="U35" s="255"/>
      <c r="V35" s="255"/>
      <c r="W35" s="255"/>
      <c r="X35" s="255"/>
      <c r="Y35" s="255"/>
      <c r="Z35" s="255"/>
      <c r="AA35" s="255"/>
      <c r="AB35" s="255"/>
      <c r="AC35" s="255"/>
      <c r="AD35" s="255"/>
      <c r="AE35" s="255"/>
      <c r="AF35" s="255"/>
      <c r="AG35" s="255"/>
      <c r="AH35" s="255"/>
      <c r="AI35" s="255"/>
      <c r="AJ35" s="255"/>
      <c r="AK35" s="255"/>
      <c r="AL35" s="255"/>
      <c r="AM35" s="255"/>
      <c r="AN35" s="255"/>
      <c r="AO35" s="255"/>
      <c r="AP35" s="255"/>
      <c r="AQ35" s="255"/>
      <c r="AR35" s="255"/>
      <c r="AS35" s="255"/>
      <c r="AT35" s="255"/>
      <c r="AU35" s="255"/>
      <c r="AV35" s="255"/>
      <c r="AW35" s="255"/>
      <c r="AX35" s="255"/>
    </row>
    <row r="36" spans="1:50">
      <c r="A36" s="3410" t="s">
        <v>1673</v>
      </c>
      <c r="B36" s="3411"/>
      <c r="C36" s="3411"/>
      <c r="D36" s="3411"/>
      <c r="E36" s="1731"/>
      <c r="F36" s="255"/>
      <c r="G36" s="255"/>
      <c r="H36" s="255"/>
      <c r="I36" s="255"/>
      <c r="J36" s="255"/>
      <c r="K36" s="255"/>
      <c r="L36" s="255"/>
      <c r="M36" s="255"/>
      <c r="N36" s="255"/>
      <c r="O36" s="255"/>
      <c r="P36" s="255"/>
      <c r="Q36" s="255"/>
      <c r="R36" s="255"/>
      <c r="S36" s="255"/>
      <c r="T36" s="255"/>
      <c r="U36" s="255"/>
      <c r="V36" s="255"/>
      <c r="W36" s="255"/>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255"/>
      <c r="AU36" s="255"/>
      <c r="AV36" s="255"/>
      <c r="AW36" s="255"/>
      <c r="AX36" s="255"/>
    </row>
    <row r="37" spans="1:50">
      <c r="A37" s="3410" t="s">
        <v>696</v>
      </c>
      <c r="B37" s="3411"/>
      <c r="C37" s="3411"/>
      <c r="D37" s="3411"/>
      <c r="E37" s="1731"/>
      <c r="F37" s="255"/>
      <c r="G37" s="255"/>
      <c r="H37" s="255"/>
      <c r="I37" s="255"/>
      <c r="J37" s="255"/>
      <c r="K37" s="255"/>
      <c r="L37" s="255"/>
      <c r="M37" s="255"/>
      <c r="N37" s="255"/>
      <c r="O37" s="255"/>
      <c r="P37" s="255"/>
      <c r="Q37" s="255"/>
      <c r="R37" s="255"/>
      <c r="S37" s="255"/>
      <c r="T37" s="255"/>
      <c r="U37" s="255"/>
      <c r="V37" s="255"/>
      <c r="W37" s="255"/>
      <c r="X37" s="255"/>
      <c r="Y37" s="255"/>
      <c r="Z37" s="255"/>
      <c r="AA37" s="255"/>
      <c r="AB37" s="255"/>
      <c r="AC37" s="255"/>
      <c r="AD37" s="255"/>
      <c r="AE37" s="255"/>
      <c r="AF37" s="255"/>
      <c r="AG37" s="255"/>
      <c r="AH37" s="255"/>
      <c r="AI37" s="255"/>
      <c r="AJ37" s="255"/>
      <c r="AK37" s="255"/>
      <c r="AL37" s="255"/>
      <c r="AM37" s="255"/>
      <c r="AN37" s="255"/>
      <c r="AO37" s="255"/>
      <c r="AP37" s="255"/>
      <c r="AQ37" s="255"/>
      <c r="AR37" s="255"/>
      <c r="AS37" s="255"/>
      <c r="AT37" s="255"/>
      <c r="AU37" s="255"/>
      <c r="AV37" s="255"/>
      <c r="AW37" s="255"/>
      <c r="AX37" s="255"/>
    </row>
    <row r="38" spans="1:50">
      <c r="A38" s="3353" t="s">
        <v>697</v>
      </c>
      <c r="B38" s="3412"/>
      <c r="C38" s="3412"/>
      <c r="D38" s="3412"/>
      <c r="E38" s="1001"/>
      <c r="F38" s="255"/>
      <c r="G38" s="255"/>
      <c r="H38" s="255"/>
      <c r="I38" s="255"/>
      <c r="J38" s="255"/>
      <c r="K38" s="255"/>
      <c r="L38" s="255"/>
      <c r="M38" s="255"/>
      <c r="N38" s="255"/>
      <c r="O38" s="255"/>
      <c r="P38" s="255"/>
      <c r="Q38" s="255"/>
      <c r="R38" s="255"/>
      <c r="S38" s="255"/>
      <c r="T38" s="255"/>
      <c r="U38" s="255"/>
      <c r="V38" s="255"/>
      <c r="W38" s="255"/>
      <c r="X38" s="255"/>
      <c r="Y38" s="255"/>
      <c r="Z38" s="255"/>
      <c r="AA38" s="255"/>
      <c r="AB38" s="255"/>
      <c r="AC38" s="255"/>
      <c r="AD38" s="255"/>
      <c r="AE38" s="255"/>
      <c r="AF38" s="255"/>
      <c r="AG38" s="255"/>
      <c r="AH38" s="255"/>
      <c r="AI38" s="255"/>
      <c r="AJ38" s="255"/>
      <c r="AK38" s="255"/>
      <c r="AL38" s="255"/>
      <c r="AM38" s="255"/>
      <c r="AN38" s="255"/>
      <c r="AO38" s="255"/>
      <c r="AP38" s="255"/>
      <c r="AQ38" s="255"/>
      <c r="AR38" s="255"/>
      <c r="AS38" s="255"/>
      <c r="AT38" s="255"/>
      <c r="AU38" s="255"/>
      <c r="AV38" s="255"/>
      <c r="AW38" s="255"/>
      <c r="AX38" s="255"/>
    </row>
    <row r="39" spans="1:50">
      <c r="A39" s="310"/>
      <c r="B39" s="255"/>
      <c r="C39" s="255"/>
      <c r="D39" s="255"/>
      <c r="E39" s="1001"/>
      <c r="F39" s="255"/>
      <c r="G39" s="255"/>
      <c r="H39" s="255"/>
      <c r="I39" s="255"/>
      <c r="J39" s="255"/>
      <c r="K39" s="255"/>
      <c r="L39" s="255"/>
      <c r="M39" s="255"/>
      <c r="N39" s="255"/>
      <c r="O39" s="255"/>
      <c r="P39" s="255"/>
      <c r="Q39" s="255"/>
      <c r="R39" s="255"/>
      <c r="S39" s="255"/>
      <c r="T39" s="255"/>
      <c r="U39" s="255"/>
      <c r="V39" s="255"/>
      <c r="W39" s="255"/>
      <c r="X39" s="255"/>
      <c r="Y39" s="255"/>
      <c r="Z39" s="255"/>
      <c r="AA39" s="255"/>
      <c r="AB39" s="255"/>
      <c r="AC39" s="255"/>
      <c r="AD39" s="255"/>
      <c r="AE39" s="255"/>
      <c r="AF39" s="255"/>
      <c r="AG39" s="255"/>
      <c r="AH39" s="255"/>
      <c r="AI39" s="255"/>
      <c r="AJ39" s="255"/>
      <c r="AK39" s="255"/>
      <c r="AL39" s="255"/>
      <c r="AM39" s="255"/>
      <c r="AN39" s="255"/>
      <c r="AO39" s="255"/>
      <c r="AP39" s="255"/>
      <c r="AQ39" s="255"/>
      <c r="AR39" s="255"/>
      <c r="AS39" s="255"/>
      <c r="AT39" s="255"/>
      <c r="AU39" s="255"/>
      <c r="AV39" s="255"/>
      <c r="AW39" s="255"/>
      <c r="AX39" s="255"/>
    </row>
    <row r="40" spans="1:50">
      <c r="A40" s="1723"/>
      <c r="B40" s="1724"/>
      <c r="C40" s="1003"/>
      <c r="D40" s="1003"/>
      <c r="E40" s="1005" t="s">
        <v>3624</v>
      </c>
      <c r="F40" s="255"/>
      <c r="G40" s="255"/>
      <c r="H40" s="255"/>
      <c r="I40" s="255"/>
      <c r="J40" s="255"/>
      <c r="K40" s="255"/>
      <c r="L40" s="255"/>
      <c r="M40" s="255"/>
      <c r="N40" s="255"/>
      <c r="O40" s="255"/>
      <c r="P40" s="255"/>
      <c r="Q40" s="255"/>
      <c r="R40" s="255"/>
      <c r="S40" s="255"/>
      <c r="T40" s="255"/>
      <c r="U40" s="255"/>
      <c r="V40" s="255"/>
      <c r="W40" s="255"/>
      <c r="X40" s="255"/>
      <c r="Y40" s="255"/>
      <c r="Z40" s="255"/>
      <c r="AA40" s="255"/>
      <c r="AB40" s="255"/>
      <c r="AC40" s="255"/>
      <c r="AD40" s="255"/>
      <c r="AE40" s="255"/>
      <c r="AF40" s="255"/>
      <c r="AG40" s="255"/>
      <c r="AH40" s="255"/>
      <c r="AI40" s="255"/>
      <c r="AJ40" s="255"/>
      <c r="AK40" s="255"/>
      <c r="AL40" s="255"/>
      <c r="AM40" s="255"/>
      <c r="AN40" s="255"/>
      <c r="AO40" s="255"/>
      <c r="AP40" s="255"/>
      <c r="AQ40" s="255"/>
      <c r="AR40" s="255"/>
      <c r="AS40" s="255"/>
      <c r="AT40" s="255"/>
      <c r="AU40" s="255"/>
      <c r="AV40" s="255"/>
      <c r="AW40" s="255"/>
      <c r="AX40" s="255"/>
    </row>
    <row r="41" spans="1:50">
      <c r="A41" s="1725" t="s">
        <v>290</v>
      </c>
      <c r="B41" s="231" t="s">
        <v>1240</v>
      </c>
      <c r="C41" s="255"/>
      <c r="D41" s="255"/>
      <c r="E41" s="984" t="s">
        <v>2589</v>
      </c>
      <c r="F41" s="255"/>
      <c r="G41" s="255"/>
      <c r="H41" s="255"/>
      <c r="I41" s="255"/>
      <c r="J41" s="255"/>
      <c r="K41" s="255"/>
      <c r="L41" s="255"/>
      <c r="M41" s="255"/>
      <c r="N41" s="255"/>
      <c r="O41" s="255"/>
      <c r="P41" s="255"/>
      <c r="Q41" s="255"/>
      <c r="R41" s="255"/>
      <c r="S41" s="255"/>
      <c r="T41" s="255"/>
      <c r="U41" s="255"/>
      <c r="V41" s="255"/>
      <c r="W41" s="255"/>
      <c r="X41" s="255"/>
      <c r="Y41" s="255"/>
      <c r="Z41" s="255"/>
      <c r="AA41" s="255"/>
      <c r="AB41" s="255"/>
      <c r="AC41" s="255"/>
      <c r="AD41" s="255"/>
      <c r="AE41" s="255"/>
      <c r="AF41" s="255"/>
      <c r="AG41" s="255"/>
      <c r="AH41" s="255"/>
      <c r="AI41" s="255"/>
      <c r="AJ41" s="255"/>
      <c r="AK41" s="255"/>
      <c r="AL41" s="255"/>
      <c r="AM41" s="255"/>
      <c r="AN41" s="255"/>
      <c r="AO41" s="255"/>
      <c r="AP41" s="255"/>
      <c r="AQ41" s="255"/>
      <c r="AR41" s="255"/>
      <c r="AS41" s="255"/>
      <c r="AT41" s="255"/>
      <c r="AU41" s="255"/>
      <c r="AV41" s="255"/>
      <c r="AW41" s="255"/>
      <c r="AX41" s="255"/>
    </row>
    <row r="42" spans="1:50">
      <c r="A42" s="1727" t="s">
        <v>293</v>
      </c>
      <c r="B42" s="1732" t="s">
        <v>203</v>
      </c>
      <c r="C42" s="974"/>
      <c r="D42" s="974"/>
      <c r="E42" s="986" t="s">
        <v>1861</v>
      </c>
      <c r="F42" s="255"/>
      <c r="G42" s="255"/>
      <c r="H42" s="255"/>
      <c r="I42" s="255"/>
      <c r="J42" s="255"/>
      <c r="K42" s="255"/>
      <c r="L42" s="255"/>
      <c r="M42" s="255"/>
      <c r="N42" s="255"/>
      <c r="O42" s="255"/>
      <c r="P42" s="255"/>
      <c r="Q42" s="255"/>
      <c r="R42" s="255"/>
      <c r="S42" s="255"/>
      <c r="T42" s="255"/>
      <c r="U42" s="255"/>
      <c r="V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5"/>
      <c r="AX42" s="255"/>
    </row>
    <row r="43" spans="1:50">
      <c r="A43" s="1725" t="s">
        <v>674</v>
      </c>
      <c r="B43" s="355" t="s">
        <v>3234</v>
      </c>
      <c r="C43" s="255"/>
      <c r="D43" s="255"/>
      <c r="E43" s="989"/>
      <c r="F43" s="255"/>
      <c r="G43" s="255"/>
      <c r="H43" s="255"/>
      <c r="I43" s="255"/>
      <c r="J43" s="255"/>
      <c r="K43" s="255"/>
      <c r="L43" s="255"/>
      <c r="M43" s="255"/>
      <c r="N43" s="255"/>
      <c r="O43" s="255"/>
      <c r="P43" s="25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row>
    <row r="44" spans="1:50">
      <c r="A44" s="1725" t="s">
        <v>675</v>
      </c>
      <c r="B44" s="355"/>
      <c r="C44" s="255"/>
      <c r="D44" s="255"/>
      <c r="E44" s="240"/>
      <c r="F44" s="255"/>
      <c r="G44" s="255"/>
      <c r="H44" s="255"/>
      <c r="I44" s="255"/>
      <c r="J44" s="255"/>
      <c r="K44" s="255"/>
      <c r="L44" s="255"/>
      <c r="M44" s="255"/>
      <c r="N44" s="255"/>
      <c r="O44" s="255"/>
      <c r="P44" s="255"/>
      <c r="Q44" s="255"/>
      <c r="R44" s="255"/>
      <c r="S44" s="255"/>
      <c r="T44" s="255"/>
      <c r="U44" s="255"/>
      <c r="V44" s="255"/>
      <c r="W44" s="255"/>
      <c r="X44" s="255"/>
      <c r="Y44" s="255"/>
      <c r="Z44" s="255"/>
      <c r="AA44" s="255"/>
      <c r="AB44" s="255"/>
      <c r="AC44" s="255"/>
      <c r="AD44" s="255"/>
      <c r="AE44" s="255"/>
      <c r="AF44" s="255"/>
      <c r="AG44" s="255"/>
      <c r="AH44" s="255"/>
      <c r="AI44" s="255"/>
      <c r="AJ44" s="255"/>
      <c r="AK44" s="255"/>
      <c r="AL44" s="255"/>
      <c r="AM44" s="255"/>
      <c r="AN44" s="255"/>
      <c r="AO44" s="255"/>
      <c r="AP44" s="255"/>
      <c r="AQ44" s="255"/>
      <c r="AR44" s="255"/>
      <c r="AS44" s="255"/>
      <c r="AT44" s="255"/>
      <c r="AU44" s="255"/>
      <c r="AV44" s="255"/>
      <c r="AW44" s="255"/>
      <c r="AX44" s="255"/>
    </row>
    <row r="45" spans="1:50">
      <c r="A45" s="1725" t="s">
        <v>676</v>
      </c>
      <c r="B45" s="355"/>
      <c r="C45" s="255"/>
      <c r="D45" s="255"/>
      <c r="E45" s="240"/>
      <c r="F45" s="255"/>
      <c r="G45" s="255"/>
      <c r="H45" s="255"/>
      <c r="I45" s="255"/>
      <c r="J45" s="255"/>
      <c r="K45" s="255"/>
      <c r="L45" s="255"/>
      <c r="M45" s="255"/>
      <c r="N45" s="255"/>
      <c r="O45" s="255"/>
      <c r="P45" s="255"/>
      <c r="Q45" s="255"/>
      <c r="R45" s="255"/>
      <c r="S45" s="255"/>
      <c r="T45" s="255"/>
      <c r="U45" s="255"/>
      <c r="V45" s="255"/>
      <c r="W45" s="255"/>
      <c r="X45" s="255"/>
      <c r="Y45" s="255"/>
      <c r="Z45" s="255"/>
      <c r="AA45" s="255"/>
      <c r="AB45" s="255"/>
      <c r="AC45" s="255"/>
      <c r="AD45" s="255"/>
      <c r="AE45" s="255"/>
      <c r="AF45" s="255"/>
      <c r="AG45" s="255"/>
      <c r="AH45" s="255"/>
      <c r="AI45" s="255"/>
      <c r="AJ45" s="255"/>
      <c r="AK45" s="255"/>
      <c r="AL45" s="255"/>
      <c r="AM45" s="255"/>
      <c r="AN45" s="255"/>
      <c r="AO45" s="255"/>
      <c r="AP45" s="255"/>
      <c r="AQ45" s="255"/>
      <c r="AR45" s="255"/>
      <c r="AS45" s="255"/>
      <c r="AT45" s="255"/>
      <c r="AU45" s="255"/>
      <c r="AV45" s="255"/>
      <c r="AW45" s="255"/>
      <c r="AX45" s="255"/>
    </row>
    <row r="46" spans="1:50">
      <c r="A46" s="1725" t="s">
        <v>677</v>
      </c>
      <c r="B46" s="355"/>
      <c r="C46" s="255"/>
      <c r="D46" s="255"/>
      <c r="E46" s="240"/>
      <c r="F46" s="255"/>
      <c r="G46" s="255"/>
      <c r="H46" s="255"/>
      <c r="I46" s="255"/>
      <c r="J46" s="255"/>
      <c r="K46" s="255"/>
      <c r="L46" s="255"/>
      <c r="M46" s="255"/>
      <c r="N46" s="255"/>
      <c r="O46" s="255"/>
      <c r="P46" s="255"/>
      <c r="Q46" s="255"/>
      <c r="R46" s="255"/>
      <c r="S46" s="255"/>
      <c r="T46" s="255"/>
      <c r="U46" s="255"/>
      <c r="V46" s="255"/>
      <c r="W46" s="255"/>
      <c r="X46" s="255"/>
      <c r="Y46" s="255"/>
      <c r="Z46" s="255"/>
      <c r="AA46" s="255"/>
      <c r="AB46" s="255"/>
      <c r="AC46" s="255"/>
      <c r="AD46" s="255"/>
      <c r="AE46" s="255"/>
      <c r="AF46" s="255"/>
      <c r="AG46" s="255"/>
      <c r="AH46" s="255"/>
      <c r="AI46" s="255"/>
      <c r="AJ46" s="255"/>
      <c r="AK46" s="255"/>
      <c r="AL46" s="255"/>
      <c r="AM46" s="255"/>
      <c r="AN46" s="255"/>
      <c r="AO46" s="255"/>
      <c r="AP46" s="255"/>
      <c r="AQ46" s="255"/>
      <c r="AR46" s="255"/>
      <c r="AS46" s="255"/>
      <c r="AT46" s="255"/>
      <c r="AU46" s="255"/>
      <c r="AV46" s="255"/>
      <c r="AW46" s="255"/>
      <c r="AX46" s="255"/>
    </row>
    <row r="47" spans="1:50">
      <c r="A47" s="1725" t="s">
        <v>678</v>
      </c>
      <c r="B47" s="355"/>
      <c r="C47" s="255"/>
      <c r="D47" s="255"/>
      <c r="E47" s="240"/>
      <c r="F47" s="255"/>
      <c r="G47" s="255"/>
      <c r="H47" s="255"/>
      <c r="I47" s="255"/>
      <c r="J47" s="255"/>
      <c r="K47" s="255"/>
      <c r="L47" s="255"/>
      <c r="M47" s="255"/>
      <c r="N47" s="255"/>
      <c r="O47" s="255"/>
      <c r="P47" s="255"/>
      <c r="Q47" s="255"/>
      <c r="R47" s="255"/>
      <c r="S47" s="255"/>
      <c r="T47" s="255"/>
      <c r="U47" s="255"/>
      <c r="V47" s="255"/>
      <c r="W47" s="255"/>
      <c r="X47" s="255"/>
      <c r="Y47" s="255"/>
      <c r="Z47" s="255"/>
      <c r="AA47" s="255"/>
      <c r="AB47" s="255"/>
      <c r="AC47" s="255"/>
      <c r="AD47" s="255"/>
      <c r="AE47" s="255"/>
      <c r="AF47" s="255"/>
      <c r="AG47" s="255"/>
      <c r="AH47" s="255"/>
      <c r="AI47" s="255"/>
      <c r="AJ47" s="255"/>
      <c r="AK47" s="255"/>
      <c r="AL47" s="255"/>
      <c r="AM47" s="255"/>
      <c r="AN47" s="255"/>
      <c r="AO47" s="255"/>
      <c r="AP47" s="255"/>
      <c r="AQ47" s="255"/>
      <c r="AR47" s="255"/>
      <c r="AS47" s="255"/>
      <c r="AT47" s="255"/>
      <c r="AU47" s="255"/>
      <c r="AV47" s="255"/>
      <c r="AW47" s="255"/>
      <c r="AX47" s="255"/>
    </row>
    <row r="48" spans="1:50">
      <c r="A48" s="1725" t="s">
        <v>679</v>
      </c>
      <c r="B48" s="355"/>
      <c r="C48" s="255"/>
      <c r="D48" s="255"/>
      <c r="E48" s="240"/>
      <c r="F48" s="255"/>
      <c r="G48" s="255"/>
      <c r="H48" s="255"/>
      <c r="I48" s="255"/>
      <c r="J48" s="255"/>
      <c r="K48" s="255"/>
      <c r="L48" s="255"/>
      <c r="M48" s="255"/>
      <c r="N48" s="255"/>
      <c r="O48" s="255"/>
      <c r="P48" s="255"/>
      <c r="Q48" s="255"/>
      <c r="R48" s="255"/>
      <c r="S48" s="255"/>
      <c r="T48" s="255"/>
      <c r="U48" s="255"/>
      <c r="V48" s="255"/>
      <c r="W48" s="255"/>
      <c r="X48" s="255"/>
      <c r="Y48" s="255"/>
      <c r="Z48" s="255"/>
      <c r="AA48" s="255"/>
      <c r="AB48" s="255"/>
      <c r="AC48" s="255"/>
      <c r="AD48" s="255"/>
      <c r="AE48" s="255"/>
      <c r="AF48" s="255"/>
      <c r="AG48" s="255"/>
      <c r="AH48" s="255"/>
      <c r="AI48" s="255"/>
      <c r="AJ48" s="255"/>
      <c r="AK48" s="255"/>
      <c r="AL48" s="255"/>
      <c r="AM48" s="255"/>
      <c r="AN48" s="255"/>
      <c r="AO48" s="255"/>
      <c r="AP48" s="255"/>
      <c r="AQ48" s="255"/>
      <c r="AR48" s="255"/>
      <c r="AS48" s="255"/>
      <c r="AT48" s="255"/>
      <c r="AU48" s="255"/>
      <c r="AV48" s="255"/>
      <c r="AW48" s="255"/>
      <c r="AX48" s="255"/>
    </row>
    <row r="49" spans="1:50">
      <c r="A49" s="1725" t="s">
        <v>680</v>
      </c>
      <c r="B49" s="355"/>
      <c r="C49" s="255"/>
      <c r="D49" s="255"/>
      <c r="E49" s="240"/>
      <c r="F49" s="255"/>
      <c r="G49" s="255"/>
      <c r="H49" s="255"/>
      <c r="I49" s="255"/>
      <c r="J49" s="255"/>
      <c r="K49" s="255"/>
      <c r="L49" s="255"/>
      <c r="M49" s="255"/>
      <c r="N49" s="255"/>
      <c r="O49" s="255"/>
      <c r="P49" s="255"/>
      <c r="Q49" s="255"/>
      <c r="R49" s="255"/>
      <c r="S49" s="255"/>
      <c r="T49" s="255"/>
      <c r="U49" s="255"/>
      <c r="V49" s="255"/>
      <c r="W49" s="255"/>
      <c r="X49" s="255"/>
      <c r="Y49" s="255"/>
      <c r="Z49" s="255"/>
      <c r="AA49" s="255"/>
      <c r="AB49" s="255"/>
      <c r="AC49" s="255"/>
      <c r="AD49" s="255"/>
      <c r="AE49" s="255"/>
      <c r="AF49" s="255"/>
      <c r="AG49" s="255"/>
      <c r="AH49" s="255"/>
      <c r="AI49" s="255"/>
      <c r="AJ49" s="255"/>
      <c r="AK49" s="255"/>
      <c r="AL49" s="255"/>
      <c r="AM49" s="255"/>
      <c r="AN49" s="255"/>
      <c r="AO49" s="255"/>
      <c r="AP49" s="255"/>
      <c r="AQ49" s="255"/>
      <c r="AR49" s="255"/>
      <c r="AS49" s="255"/>
      <c r="AT49" s="255"/>
      <c r="AU49" s="255"/>
      <c r="AV49" s="255"/>
      <c r="AW49" s="255"/>
      <c r="AX49" s="255"/>
    </row>
    <row r="50" spans="1:50">
      <c r="A50" s="1725" t="s">
        <v>681</v>
      </c>
      <c r="B50" s="355"/>
      <c r="C50" s="255"/>
      <c r="D50" s="255"/>
      <c r="E50" s="240"/>
      <c r="F50" s="255"/>
      <c r="G50" s="255"/>
      <c r="H50" s="255"/>
      <c r="I50" s="255"/>
      <c r="J50" s="255"/>
      <c r="K50" s="255"/>
      <c r="L50" s="255"/>
      <c r="M50" s="255"/>
      <c r="N50" s="255"/>
      <c r="O50" s="255"/>
      <c r="P50" s="255"/>
      <c r="Q50" s="255"/>
      <c r="R50" s="255"/>
      <c r="S50" s="255"/>
      <c r="T50" s="255"/>
      <c r="U50" s="255"/>
      <c r="V50" s="255"/>
      <c r="W50" s="255"/>
      <c r="X50" s="255"/>
      <c r="Y50" s="255"/>
      <c r="Z50" s="255"/>
      <c r="AA50" s="255"/>
      <c r="AB50" s="255"/>
      <c r="AC50" s="255"/>
      <c r="AD50" s="255"/>
      <c r="AE50" s="255"/>
      <c r="AF50" s="255"/>
      <c r="AG50" s="255"/>
      <c r="AH50" s="255"/>
      <c r="AI50" s="255"/>
      <c r="AJ50" s="255"/>
      <c r="AK50" s="255"/>
      <c r="AL50" s="255"/>
      <c r="AM50" s="255"/>
      <c r="AN50" s="255"/>
      <c r="AO50" s="255"/>
      <c r="AP50" s="255"/>
      <c r="AQ50" s="255"/>
      <c r="AR50" s="255"/>
      <c r="AS50" s="255"/>
      <c r="AT50" s="255"/>
      <c r="AU50" s="255"/>
      <c r="AV50" s="255"/>
      <c r="AW50" s="255"/>
      <c r="AX50" s="255"/>
    </row>
    <row r="51" spans="1:50">
      <c r="A51" s="1725" t="s">
        <v>682</v>
      </c>
      <c r="B51" s="355"/>
      <c r="C51" s="255"/>
      <c r="D51" s="255"/>
      <c r="E51" s="240"/>
      <c r="F51" s="255"/>
      <c r="G51" s="255"/>
      <c r="H51" s="255"/>
      <c r="I51" s="255"/>
      <c r="J51" s="255"/>
      <c r="K51" s="255"/>
      <c r="L51" s="255"/>
      <c r="M51" s="255"/>
      <c r="N51" s="255"/>
      <c r="O51" s="255"/>
      <c r="P51" s="255"/>
      <c r="Q51" s="255"/>
      <c r="R51" s="255"/>
      <c r="S51" s="255"/>
      <c r="T51" s="255"/>
      <c r="U51" s="255"/>
      <c r="V51" s="255"/>
      <c r="W51" s="255"/>
      <c r="X51" s="255"/>
      <c r="Y51" s="255"/>
      <c r="Z51" s="255"/>
      <c r="AA51" s="255"/>
      <c r="AB51" s="255"/>
      <c r="AC51" s="255"/>
      <c r="AD51" s="255"/>
      <c r="AE51" s="255"/>
      <c r="AF51" s="255"/>
      <c r="AG51" s="255"/>
      <c r="AH51" s="255"/>
      <c r="AI51" s="255"/>
      <c r="AJ51" s="255"/>
      <c r="AK51" s="255"/>
      <c r="AL51" s="255"/>
      <c r="AM51" s="255"/>
      <c r="AN51" s="255"/>
      <c r="AO51" s="255"/>
      <c r="AP51" s="255"/>
      <c r="AQ51" s="255"/>
      <c r="AR51" s="255"/>
      <c r="AS51" s="255"/>
      <c r="AT51" s="255"/>
      <c r="AU51" s="255"/>
      <c r="AV51" s="255"/>
      <c r="AW51" s="255"/>
      <c r="AX51" s="255"/>
    </row>
    <row r="52" spans="1:50">
      <c r="A52" s="1725" t="s">
        <v>683</v>
      </c>
      <c r="B52" s="355"/>
      <c r="C52" s="255"/>
      <c r="D52" s="255"/>
      <c r="E52" s="240"/>
      <c r="F52" s="255"/>
      <c r="G52" s="255"/>
      <c r="H52" s="255"/>
      <c r="I52" s="255"/>
      <c r="J52" s="255"/>
      <c r="K52" s="255"/>
      <c r="L52" s="255"/>
      <c r="M52" s="255"/>
      <c r="N52" s="255"/>
      <c r="O52" s="255"/>
      <c r="P52" s="255"/>
      <c r="Q52" s="255"/>
      <c r="R52" s="255"/>
      <c r="S52" s="255"/>
      <c r="T52" s="255"/>
      <c r="U52" s="255"/>
      <c r="V52" s="255"/>
      <c r="W52" s="255"/>
      <c r="X52" s="255"/>
      <c r="Y52" s="255"/>
      <c r="Z52" s="255"/>
      <c r="AA52" s="255"/>
      <c r="AB52" s="255"/>
      <c r="AC52" s="255"/>
      <c r="AD52" s="255"/>
      <c r="AE52" s="255"/>
      <c r="AF52" s="255"/>
      <c r="AG52" s="255"/>
      <c r="AH52" s="255"/>
      <c r="AI52" s="255"/>
      <c r="AJ52" s="255"/>
      <c r="AK52" s="255"/>
      <c r="AL52" s="255"/>
      <c r="AM52" s="255"/>
      <c r="AN52" s="255"/>
      <c r="AO52" s="255"/>
      <c r="AP52" s="255"/>
      <c r="AQ52" s="255"/>
      <c r="AR52" s="255"/>
      <c r="AS52" s="255"/>
      <c r="AT52" s="255"/>
      <c r="AU52" s="255"/>
      <c r="AV52" s="255"/>
      <c r="AW52" s="255"/>
      <c r="AX52" s="255"/>
    </row>
    <row r="53" spans="1:50">
      <c r="A53" s="1725" t="s">
        <v>684</v>
      </c>
      <c r="B53" s="355"/>
      <c r="C53" s="255"/>
      <c r="D53" s="255"/>
      <c r="E53" s="240"/>
      <c r="F53" s="255"/>
      <c r="G53" s="255"/>
      <c r="H53" s="255"/>
      <c r="I53" s="255"/>
      <c r="J53" s="255"/>
      <c r="K53" s="255"/>
      <c r="L53" s="255"/>
      <c r="M53" s="255"/>
      <c r="N53" s="255"/>
      <c r="O53" s="255"/>
      <c r="P53" s="255"/>
      <c r="Q53" s="255"/>
      <c r="R53" s="255"/>
      <c r="S53" s="255"/>
      <c r="T53" s="255"/>
      <c r="U53" s="255"/>
      <c r="V53" s="255"/>
      <c r="W53" s="255"/>
      <c r="X53" s="255"/>
      <c r="Y53" s="255"/>
      <c r="Z53" s="255"/>
      <c r="AA53" s="255"/>
      <c r="AB53" s="255"/>
      <c r="AC53" s="255"/>
      <c r="AD53" s="255"/>
      <c r="AE53" s="255"/>
      <c r="AF53" s="255"/>
      <c r="AG53" s="255"/>
      <c r="AH53" s="255"/>
      <c r="AI53" s="255"/>
      <c r="AJ53" s="255"/>
      <c r="AK53" s="255"/>
      <c r="AL53" s="255"/>
      <c r="AM53" s="255"/>
      <c r="AN53" s="255"/>
      <c r="AO53" s="255"/>
      <c r="AP53" s="255"/>
      <c r="AQ53" s="255"/>
      <c r="AR53" s="255"/>
      <c r="AS53" s="255"/>
      <c r="AT53" s="255"/>
      <c r="AU53" s="255"/>
      <c r="AV53" s="255"/>
      <c r="AW53" s="255"/>
      <c r="AX53" s="255"/>
    </row>
    <row r="54" spans="1:50">
      <c r="A54" s="1725" t="s">
        <v>685</v>
      </c>
      <c r="B54" s="355"/>
      <c r="C54" s="255"/>
      <c r="D54" s="255"/>
      <c r="E54" s="240"/>
      <c r="F54" s="255"/>
      <c r="G54" s="255"/>
      <c r="H54" s="255"/>
      <c r="I54" s="255"/>
      <c r="J54" s="255"/>
      <c r="K54" s="255"/>
      <c r="L54" s="255"/>
      <c r="M54" s="255"/>
      <c r="N54" s="255"/>
      <c r="O54" s="255"/>
      <c r="P54" s="255"/>
      <c r="Q54" s="255"/>
      <c r="R54" s="255"/>
      <c r="S54" s="255"/>
      <c r="T54" s="255"/>
      <c r="U54" s="255"/>
      <c r="V54" s="255"/>
      <c r="W54" s="255"/>
      <c r="X54" s="255"/>
      <c r="Y54" s="255"/>
      <c r="Z54" s="255"/>
      <c r="AA54" s="255"/>
      <c r="AB54" s="255"/>
      <c r="AC54" s="255"/>
      <c r="AD54" s="255"/>
      <c r="AE54" s="255"/>
      <c r="AF54" s="255"/>
      <c r="AG54" s="255"/>
      <c r="AH54" s="255"/>
      <c r="AI54" s="255"/>
      <c r="AJ54" s="255"/>
      <c r="AK54" s="255"/>
      <c r="AL54" s="255"/>
      <c r="AM54" s="255"/>
      <c r="AN54" s="255"/>
      <c r="AO54" s="255"/>
      <c r="AP54" s="255"/>
      <c r="AQ54" s="255"/>
      <c r="AR54" s="255"/>
      <c r="AS54" s="255"/>
      <c r="AT54" s="255"/>
      <c r="AU54" s="255"/>
      <c r="AV54" s="255"/>
      <c r="AW54" s="255"/>
      <c r="AX54" s="255"/>
    </row>
    <row r="55" spans="1:50">
      <c r="A55" s="1725" t="s">
        <v>686</v>
      </c>
      <c r="B55" s="355"/>
      <c r="C55" s="255"/>
      <c r="D55" s="255"/>
      <c r="E55" s="240"/>
      <c r="F55" s="255"/>
      <c r="G55" s="255"/>
      <c r="H55" s="255"/>
      <c r="I55" s="255"/>
      <c r="J55" s="255"/>
      <c r="K55" s="255"/>
      <c r="L55" s="255"/>
      <c r="M55" s="255"/>
      <c r="N55" s="255"/>
      <c r="O55" s="255"/>
      <c r="P55" s="255"/>
      <c r="Q55" s="255"/>
      <c r="R55" s="255"/>
      <c r="S55" s="255"/>
      <c r="T55" s="255"/>
      <c r="U55" s="255"/>
      <c r="V55" s="255"/>
      <c r="W55" s="255"/>
      <c r="X55" s="255"/>
      <c r="Y55" s="255"/>
      <c r="Z55" s="255"/>
      <c r="AA55" s="255"/>
      <c r="AB55" s="255"/>
      <c r="AC55" s="255"/>
      <c r="AD55" s="255"/>
      <c r="AE55" s="255"/>
      <c r="AF55" s="255"/>
      <c r="AG55" s="255"/>
      <c r="AH55" s="255"/>
      <c r="AI55" s="255"/>
      <c r="AJ55" s="255"/>
      <c r="AK55" s="255"/>
      <c r="AL55" s="255"/>
      <c r="AM55" s="255"/>
      <c r="AN55" s="255"/>
      <c r="AO55" s="255"/>
      <c r="AP55" s="255"/>
      <c r="AQ55" s="255"/>
      <c r="AR55" s="255"/>
      <c r="AS55" s="255"/>
      <c r="AT55" s="255"/>
      <c r="AU55" s="255"/>
      <c r="AV55" s="255"/>
      <c r="AW55" s="255"/>
      <c r="AX55" s="255"/>
    </row>
    <row r="56" spans="1:50">
      <c r="A56" s="1725" t="s">
        <v>687</v>
      </c>
      <c r="B56" s="355"/>
      <c r="C56" s="255"/>
      <c r="D56" s="255"/>
      <c r="E56" s="240"/>
      <c r="F56" s="255"/>
      <c r="G56" s="255"/>
      <c r="H56" s="255"/>
      <c r="I56" s="255"/>
      <c r="J56" s="255"/>
      <c r="K56" s="255"/>
      <c r="L56" s="255"/>
      <c r="M56" s="255"/>
      <c r="N56" s="255"/>
      <c r="O56" s="255"/>
      <c r="P56" s="255"/>
      <c r="Q56" s="255"/>
      <c r="R56" s="255"/>
      <c r="S56" s="255"/>
      <c r="T56" s="255"/>
      <c r="U56" s="255"/>
      <c r="V56" s="255"/>
      <c r="W56" s="255"/>
      <c r="X56" s="255"/>
      <c r="Y56" s="255"/>
      <c r="Z56" s="255"/>
      <c r="AA56" s="255"/>
      <c r="AB56" s="255"/>
      <c r="AC56" s="255"/>
      <c r="AD56" s="255"/>
      <c r="AE56" s="255"/>
      <c r="AF56" s="255"/>
      <c r="AG56" s="255"/>
      <c r="AH56" s="255"/>
      <c r="AI56" s="255"/>
      <c r="AJ56" s="255"/>
      <c r="AK56" s="255"/>
      <c r="AL56" s="255"/>
      <c r="AM56" s="255"/>
      <c r="AN56" s="255"/>
      <c r="AO56" s="255"/>
      <c r="AP56" s="255"/>
      <c r="AQ56" s="255"/>
      <c r="AR56" s="255"/>
      <c r="AS56" s="255"/>
      <c r="AT56" s="255"/>
      <c r="AU56" s="255"/>
      <c r="AV56" s="255"/>
      <c r="AW56" s="255"/>
      <c r="AX56" s="255"/>
    </row>
    <row r="57" spans="1:50">
      <c r="A57" s="1725" t="s">
        <v>688</v>
      </c>
      <c r="B57" s="355"/>
      <c r="C57" s="255"/>
      <c r="D57" s="255"/>
      <c r="E57" s="240"/>
      <c r="F57" s="255"/>
      <c r="G57" s="255"/>
      <c r="H57" s="255"/>
      <c r="I57" s="255"/>
      <c r="J57" s="255"/>
      <c r="K57" s="255"/>
      <c r="L57" s="255"/>
      <c r="M57" s="255"/>
      <c r="N57" s="255"/>
      <c r="O57" s="255"/>
      <c r="P57" s="255"/>
      <c r="Q57" s="255"/>
      <c r="R57" s="255"/>
      <c r="S57" s="255"/>
      <c r="T57" s="255"/>
      <c r="U57" s="255"/>
      <c r="V57" s="255"/>
      <c r="W57" s="255"/>
      <c r="X57" s="255"/>
      <c r="Y57" s="255"/>
      <c r="Z57" s="255"/>
      <c r="AA57" s="255"/>
      <c r="AB57" s="255"/>
      <c r="AC57" s="255"/>
      <c r="AD57" s="255"/>
      <c r="AE57" s="255"/>
      <c r="AF57" s="255"/>
      <c r="AG57" s="255"/>
      <c r="AH57" s="255"/>
      <c r="AI57" s="255"/>
      <c r="AJ57" s="255"/>
      <c r="AK57" s="255"/>
      <c r="AL57" s="255"/>
      <c r="AM57" s="255"/>
      <c r="AN57" s="255"/>
      <c r="AO57" s="255"/>
      <c r="AP57" s="255"/>
      <c r="AQ57" s="255"/>
      <c r="AR57" s="255"/>
      <c r="AS57" s="255"/>
      <c r="AT57" s="255"/>
      <c r="AU57" s="255"/>
      <c r="AV57" s="255"/>
      <c r="AW57" s="255"/>
      <c r="AX57" s="255"/>
    </row>
    <row r="58" spans="1:50">
      <c r="A58" s="1725" t="s">
        <v>689</v>
      </c>
      <c r="B58" s="355"/>
      <c r="C58" s="255"/>
      <c r="D58" s="255"/>
      <c r="E58" s="240"/>
      <c r="F58" s="255"/>
      <c r="G58" s="255"/>
      <c r="H58" s="255"/>
      <c r="I58" s="255"/>
      <c r="J58" s="255"/>
      <c r="K58" s="255"/>
      <c r="L58" s="255"/>
      <c r="M58" s="255"/>
      <c r="N58" s="255"/>
      <c r="O58" s="255"/>
      <c r="P58" s="255"/>
      <c r="Q58" s="255"/>
      <c r="R58" s="255"/>
      <c r="S58" s="255"/>
      <c r="T58" s="255"/>
      <c r="U58" s="255"/>
      <c r="V58" s="255"/>
      <c r="W58" s="255"/>
      <c r="X58" s="255"/>
      <c r="Y58" s="255"/>
      <c r="Z58" s="255"/>
      <c r="AA58" s="255"/>
      <c r="AB58" s="255"/>
      <c r="AC58" s="255"/>
      <c r="AD58" s="255"/>
      <c r="AE58" s="255"/>
      <c r="AF58" s="255"/>
      <c r="AG58" s="255"/>
      <c r="AH58" s="255"/>
      <c r="AI58" s="255"/>
      <c r="AJ58" s="255"/>
      <c r="AK58" s="255"/>
      <c r="AL58" s="255"/>
      <c r="AM58" s="255"/>
      <c r="AN58" s="255"/>
      <c r="AO58" s="255"/>
      <c r="AP58" s="255"/>
      <c r="AQ58" s="255"/>
      <c r="AR58" s="255"/>
      <c r="AS58" s="255"/>
      <c r="AT58" s="255"/>
      <c r="AU58" s="255"/>
      <c r="AV58" s="255"/>
      <c r="AW58" s="255"/>
      <c r="AX58" s="255"/>
    </row>
    <row r="59" spans="1:50">
      <c r="A59" s="1725" t="s">
        <v>690</v>
      </c>
      <c r="B59" s="355"/>
      <c r="C59" s="255"/>
      <c r="D59" s="255"/>
      <c r="E59" s="240"/>
      <c r="F59" s="255"/>
      <c r="G59" s="255"/>
      <c r="H59" s="255"/>
      <c r="I59" s="255"/>
      <c r="J59" s="255"/>
      <c r="K59" s="255"/>
      <c r="L59" s="255"/>
      <c r="M59" s="255"/>
      <c r="N59" s="255"/>
      <c r="O59" s="255"/>
      <c r="P59" s="255"/>
      <c r="Q59" s="255"/>
      <c r="R59" s="255"/>
      <c r="S59" s="255"/>
      <c r="T59" s="255"/>
      <c r="U59" s="255"/>
      <c r="V59" s="255"/>
      <c r="W59" s="255"/>
      <c r="X59" s="255"/>
      <c r="Y59" s="255"/>
      <c r="Z59" s="255"/>
      <c r="AA59" s="255"/>
      <c r="AB59" s="255"/>
      <c r="AC59" s="255"/>
      <c r="AD59" s="255"/>
      <c r="AE59" s="255"/>
      <c r="AF59" s="255"/>
      <c r="AG59" s="255"/>
      <c r="AH59" s="255"/>
      <c r="AI59" s="255"/>
      <c r="AJ59" s="255"/>
      <c r="AK59" s="255"/>
      <c r="AL59" s="255"/>
      <c r="AM59" s="255"/>
      <c r="AN59" s="255"/>
      <c r="AO59" s="255"/>
      <c r="AP59" s="255"/>
      <c r="AQ59" s="255"/>
      <c r="AR59" s="255"/>
      <c r="AS59" s="255"/>
      <c r="AT59" s="255"/>
      <c r="AU59" s="255"/>
      <c r="AV59" s="255"/>
      <c r="AW59" s="255"/>
      <c r="AX59" s="255"/>
    </row>
    <row r="60" spans="1:50">
      <c r="A60" s="1725" t="s">
        <v>691</v>
      </c>
      <c r="B60" s="355"/>
      <c r="C60" s="255"/>
      <c r="D60" s="255"/>
      <c r="E60" s="240"/>
      <c r="F60" s="255"/>
      <c r="G60" s="255"/>
      <c r="H60" s="255"/>
      <c r="I60" s="255"/>
      <c r="J60" s="255"/>
      <c r="K60" s="255"/>
      <c r="L60" s="255"/>
      <c r="M60" s="255"/>
      <c r="N60" s="255"/>
      <c r="O60" s="255"/>
      <c r="P60" s="255"/>
      <c r="Q60" s="255"/>
      <c r="R60" s="255"/>
      <c r="S60" s="255"/>
      <c r="T60" s="255"/>
      <c r="U60" s="255"/>
      <c r="V60" s="255"/>
      <c r="W60" s="255"/>
      <c r="X60" s="255"/>
      <c r="Y60" s="255"/>
      <c r="Z60" s="255"/>
      <c r="AA60" s="255"/>
      <c r="AB60" s="255"/>
      <c r="AC60" s="255"/>
      <c r="AD60" s="255"/>
      <c r="AE60" s="255"/>
      <c r="AF60" s="255"/>
      <c r="AG60" s="255"/>
      <c r="AH60" s="255"/>
      <c r="AI60" s="255"/>
      <c r="AJ60" s="255"/>
      <c r="AK60" s="255"/>
      <c r="AL60" s="255"/>
      <c r="AM60" s="255"/>
      <c r="AN60" s="255"/>
      <c r="AO60" s="255"/>
      <c r="AP60" s="255"/>
      <c r="AQ60" s="255"/>
      <c r="AR60" s="255"/>
      <c r="AS60" s="255"/>
      <c r="AT60" s="255"/>
      <c r="AU60" s="255"/>
      <c r="AV60" s="255"/>
      <c r="AW60" s="255"/>
      <c r="AX60" s="255"/>
    </row>
    <row r="61" spans="1:50">
      <c r="A61" s="1725" t="s">
        <v>692</v>
      </c>
      <c r="B61" s="355"/>
      <c r="C61" s="255"/>
      <c r="D61" s="255"/>
      <c r="E61" s="240"/>
      <c r="F61" s="255"/>
      <c r="G61" s="255"/>
      <c r="H61" s="255"/>
      <c r="I61" s="255"/>
      <c r="J61" s="255"/>
      <c r="K61" s="255"/>
      <c r="L61" s="255"/>
      <c r="M61" s="255"/>
      <c r="N61" s="255"/>
      <c r="O61" s="255"/>
      <c r="P61" s="255"/>
      <c r="Q61" s="255"/>
      <c r="R61" s="255"/>
      <c r="S61" s="255"/>
      <c r="T61" s="255"/>
      <c r="U61" s="255"/>
      <c r="V61" s="255"/>
      <c r="W61" s="255"/>
      <c r="X61" s="255"/>
      <c r="Y61" s="255"/>
      <c r="Z61" s="255"/>
      <c r="AA61" s="255"/>
      <c r="AB61" s="255"/>
      <c r="AC61" s="255"/>
      <c r="AD61" s="255"/>
      <c r="AE61" s="255"/>
      <c r="AF61" s="255"/>
      <c r="AG61" s="255"/>
      <c r="AH61" s="255"/>
      <c r="AI61" s="255"/>
      <c r="AJ61" s="255"/>
      <c r="AK61" s="255"/>
      <c r="AL61" s="255"/>
      <c r="AM61" s="255"/>
      <c r="AN61" s="255"/>
      <c r="AO61" s="255"/>
      <c r="AP61" s="255"/>
      <c r="AQ61" s="255"/>
      <c r="AR61" s="255"/>
      <c r="AS61" s="255"/>
      <c r="AT61" s="255"/>
      <c r="AU61" s="255"/>
      <c r="AV61" s="255"/>
      <c r="AW61" s="255"/>
      <c r="AX61" s="255"/>
    </row>
    <row r="62" spans="1:50">
      <c r="A62" s="1725" t="s">
        <v>693</v>
      </c>
      <c r="B62" s="355"/>
      <c r="C62" s="255"/>
      <c r="D62" s="255"/>
      <c r="E62" s="240"/>
      <c r="F62" s="255"/>
      <c r="G62" s="255"/>
      <c r="H62" s="255"/>
      <c r="I62" s="255"/>
      <c r="J62" s="255"/>
      <c r="K62" s="255"/>
      <c r="L62" s="255"/>
      <c r="M62" s="255"/>
      <c r="N62" s="255"/>
      <c r="O62" s="255"/>
      <c r="P62" s="255"/>
      <c r="Q62" s="255"/>
      <c r="R62" s="255"/>
      <c r="S62" s="255"/>
      <c r="T62" s="255"/>
      <c r="U62" s="255"/>
      <c r="V62" s="255"/>
      <c r="W62" s="255"/>
      <c r="X62" s="255"/>
      <c r="Y62" s="255"/>
      <c r="Z62" s="255"/>
      <c r="AA62" s="255"/>
      <c r="AB62" s="255"/>
      <c r="AC62" s="255"/>
      <c r="AD62" s="255"/>
      <c r="AE62" s="255"/>
      <c r="AF62" s="255"/>
      <c r="AG62" s="255"/>
      <c r="AH62" s="255"/>
      <c r="AI62" s="255"/>
      <c r="AJ62" s="255"/>
      <c r="AK62" s="255"/>
      <c r="AL62" s="255"/>
      <c r="AM62" s="255"/>
      <c r="AN62" s="255"/>
      <c r="AO62" s="255"/>
      <c r="AP62" s="255"/>
      <c r="AQ62" s="255"/>
      <c r="AR62" s="255"/>
      <c r="AS62" s="255"/>
      <c r="AT62" s="255"/>
      <c r="AU62" s="255"/>
      <c r="AV62" s="255"/>
      <c r="AW62" s="255"/>
      <c r="AX62" s="255"/>
    </row>
    <row r="63" spans="1:50">
      <c r="A63" s="1725" t="s">
        <v>1953</v>
      </c>
      <c r="B63" s="355"/>
      <c r="C63" s="255"/>
      <c r="D63" s="255"/>
      <c r="E63" s="240"/>
      <c r="F63" s="255"/>
      <c r="G63" s="255"/>
      <c r="H63" s="255"/>
      <c r="I63" s="255"/>
      <c r="J63" s="255"/>
      <c r="K63" s="255"/>
      <c r="L63" s="255"/>
      <c r="M63" s="255"/>
      <c r="N63" s="255"/>
      <c r="O63" s="255"/>
      <c r="P63" s="255"/>
      <c r="Q63" s="255"/>
      <c r="R63" s="255"/>
      <c r="S63" s="255"/>
      <c r="T63" s="255"/>
      <c r="U63" s="255"/>
      <c r="V63" s="255"/>
      <c r="W63" s="255"/>
      <c r="X63" s="255"/>
      <c r="Y63" s="255"/>
      <c r="Z63" s="255"/>
      <c r="AA63" s="255"/>
      <c r="AB63" s="255"/>
      <c r="AC63" s="255"/>
      <c r="AD63" s="255"/>
      <c r="AE63" s="255"/>
      <c r="AF63" s="255"/>
      <c r="AG63" s="255"/>
      <c r="AH63" s="255"/>
      <c r="AI63" s="255"/>
      <c r="AJ63" s="255"/>
      <c r="AK63" s="255"/>
      <c r="AL63" s="255"/>
      <c r="AM63" s="255"/>
      <c r="AN63" s="255"/>
      <c r="AO63" s="255"/>
      <c r="AP63" s="255"/>
      <c r="AQ63" s="255"/>
      <c r="AR63" s="255"/>
      <c r="AS63" s="255"/>
      <c r="AT63" s="255"/>
      <c r="AU63" s="255"/>
      <c r="AV63" s="255"/>
      <c r="AW63" s="255"/>
      <c r="AX63" s="255"/>
    </row>
    <row r="64" spans="1:50" ht="15.75" thickBot="1">
      <c r="A64" s="1733" t="s">
        <v>1954</v>
      </c>
      <c r="B64" s="990"/>
      <c r="C64" s="990" t="s">
        <v>2846</v>
      </c>
      <c r="D64" s="990"/>
      <c r="E64" s="992">
        <f>SUM(E43:E63)</f>
        <v>0</v>
      </c>
    </row>
    <row r="65" spans="1:5">
      <c r="A65" s="255"/>
      <c r="B65" s="255"/>
      <c r="C65" s="255"/>
      <c r="D65" s="255"/>
      <c r="E65" s="255"/>
    </row>
    <row r="66" spans="1:5">
      <c r="A66" s="3354" t="s">
        <v>204</v>
      </c>
      <c r="B66" s="3354"/>
      <c r="C66" s="255"/>
      <c r="D66" s="255"/>
      <c r="E66" s="1734" t="s">
        <v>4727</v>
      </c>
    </row>
    <row r="67" spans="1:5">
      <c r="A67" s="3359" t="s">
        <v>205</v>
      </c>
      <c r="B67" s="3359"/>
      <c r="C67" s="3359"/>
      <c r="D67" s="3359"/>
      <c r="E67" s="3359"/>
    </row>
    <row r="68" spans="1:5">
      <c r="A68" s="983"/>
      <c r="B68" s="983"/>
      <c r="C68" s="983"/>
      <c r="D68" s="983"/>
      <c r="E68" s="1735"/>
    </row>
    <row r="69" spans="1:5">
      <c r="A69" s="983"/>
      <c r="B69" s="983"/>
      <c r="C69" s="983"/>
      <c r="D69" s="983"/>
      <c r="E69" s="1735"/>
    </row>
    <row r="70" spans="1:5">
      <c r="A70" s="255"/>
      <c r="B70" s="255"/>
      <c r="C70" s="255"/>
      <c r="D70" s="255"/>
      <c r="E70" s="255"/>
    </row>
    <row r="71" spans="1:5">
      <c r="A71" s="255"/>
      <c r="B71" s="255"/>
      <c r="C71" s="255"/>
      <c r="D71" s="255"/>
      <c r="E71" s="255"/>
    </row>
  </sheetData>
  <mergeCells count="10">
    <mergeCell ref="A37:D37"/>
    <mergeCell ref="A38:D38"/>
    <mergeCell ref="A66:B66"/>
    <mergeCell ref="A67:E67"/>
    <mergeCell ref="A5:E5"/>
    <mergeCell ref="A6:E6"/>
    <mergeCell ref="A7:E7"/>
    <mergeCell ref="A8:E8"/>
    <mergeCell ref="A35:D35"/>
    <mergeCell ref="A36:D36"/>
  </mergeCells>
  <printOptions horizontalCentered="1" verticalCentered="1"/>
  <pageMargins left="0.5" right="0.5" top="0.5" bottom="0.5" header="0.5" footer="0.5"/>
  <pageSetup scale="65" fitToHeight="3" orientation="portrait" horizontalDpi="300" verticalDpi="300" r:id="rId1"/>
  <headerFooter alignWithMargins="0"/>
  <rowBreaks count="1" manualBreakCount="1">
    <brk id="67" max="1638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40"/>
  <dimension ref="A1:CN345"/>
  <sheetViews>
    <sheetView defaultGridColor="0" topLeftCell="B166" colorId="22" zoomScale="60" zoomScaleNormal="60" zoomScaleSheetLayoutView="70" workbookViewId="0">
      <selection activeCell="B204" sqref="B204:W211"/>
    </sheetView>
  </sheetViews>
  <sheetFormatPr defaultColWidth="9.6640625" defaultRowHeight="15"/>
  <cols>
    <col min="1" max="1" width="4.6640625" style="83" customWidth="1"/>
    <col min="2" max="2" width="58.6640625" style="83" bestFit="1" customWidth="1"/>
    <col min="3" max="3" width="21.33203125" style="83" customWidth="1"/>
    <col min="4" max="4" width="16.6640625" style="83" customWidth="1"/>
    <col min="5" max="5" width="17.33203125" style="83" bestFit="1" customWidth="1"/>
    <col min="6" max="6" width="22.44140625" style="83" customWidth="1"/>
    <col min="7" max="7" width="18.33203125" style="83" customWidth="1"/>
    <col min="8" max="8" width="20.21875" style="83" bestFit="1" customWidth="1"/>
    <col min="9" max="9" width="14.6640625" style="83" customWidth="1"/>
    <col min="10" max="10" width="18.6640625" style="83" customWidth="1"/>
    <col min="11" max="11" width="14.6640625" style="83" customWidth="1"/>
    <col min="12" max="12" width="4.6640625" style="83" customWidth="1"/>
    <col min="13" max="16384" width="9.6640625" style="83"/>
  </cols>
  <sheetData>
    <row r="1" spans="1:92">
      <c r="A1" s="740" t="s">
        <v>394</v>
      </c>
      <c r="B1" s="946"/>
      <c r="C1" s="1101" t="s">
        <v>1232</v>
      </c>
      <c r="D1" s="1688" t="s">
        <v>396</v>
      </c>
      <c r="E1" s="746" t="s">
        <v>397</v>
      </c>
      <c r="F1" s="740" t="s">
        <v>394</v>
      </c>
      <c r="G1" s="741"/>
      <c r="H1" s="1101" t="s">
        <v>1232</v>
      </c>
      <c r="I1" s="1688" t="s">
        <v>396</v>
      </c>
      <c r="J1" s="745" t="s">
        <v>397</v>
      </c>
      <c r="K1" s="741"/>
      <c r="L1" s="1010"/>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c r="AT1" s="82"/>
      <c r="AU1" s="82"/>
      <c r="AV1" s="82"/>
      <c r="AW1" s="82"/>
      <c r="AX1" s="82"/>
      <c r="AY1" s="82"/>
      <c r="AZ1" s="82"/>
      <c r="BA1" s="82"/>
      <c r="BB1" s="82"/>
      <c r="BC1" s="82"/>
      <c r="BD1" s="82"/>
      <c r="BE1" s="82"/>
      <c r="BF1" s="82"/>
      <c r="BG1" s="82"/>
      <c r="BH1" s="82"/>
      <c r="BI1" s="82"/>
      <c r="BJ1" s="82"/>
      <c r="BK1" s="82"/>
      <c r="BL1" s="82"/>
      <c r="BM1" s="82"/>
      <c r="BN1" s="82"/>
      <c r="BO1" s="82"/>
      <c r="BP1" s="82"/>
      <c r="BQ1" s="82"/>
      <c r="BR1" s="82"/>
      <c r="BS1" s="82"/>
      <c r="BT1" s="82"/>
      <c r="BU1" s="82"/>
      <c r="BV1" s="82"/>
      <c r="BW1" s="82"/>
      <c r="BX1" s="82"/>
      <c r="BY1" s="82"/>
      <c r="BZ1" s="82"/>
      <c r="CA1" s="82"/>
      <c r="CB1" s="82"/>
      <c r="CC1" s="82"/>
      <c r="CD1" s="82"/>
      <c r="CE1" s="82"/>
      <c r="CF1" s="82"/>
      <c r="CG1" s="82"/>
      <c r="CH1" s="82"/>
      <c r="CI1" s="82"/>
      <c r="CJ1" s="82"/>
      <c r="CK1" s="82"/>
      <c r="CL1" s="82"/>
      <c r="CM1" s="82"/>
      <c r="CN1" s="82"/>
    </row>
    <row r="2" spans="1:92">
      <c r="A2" s="513" t="str">
        <f>'Data Sheet'!$C$25</f>
        <v xml:space="preserve">KeySpan Gas East Corp. D/B/A National Grid </v>
      </c>
      <c r="B2" s="925"/>
      <c r="C2" s="938" t="s">
        <v>3231</v>
      </c>
      <c r="D2" s="1689" t="s">
        <v>2432</v>
      </c>
      <c r="E2" s="932"/>
      <c r="F2" s="708" t="str">
        <f>'Data Sheet'!$C$25</f>
        <v xml:space="preserve">KeySpan Gas East Corp. D/B/A National Grid </v>
      </c>
      <c r="G2" s="82"/>
      <c r="H2" s="938" t="s">
        <v>3231</v>
      </c>
      <c r="I2" s="1689" t="s">
        <v>2432</v>
      </c>
      <c r="J2" s="750"/>
      <c r="K2" s="82"/>
      <c r="L2" s="609"/>
      <c r="M2" s="82"/>
      <c r="N2" s="82"/>
      <c r="O2" s="82"/>
      <c r="P2" s="82"/>
      <c r="Q2" s="82"/>
      <c r="R2" s="82"/>
      <c r="S2" s="82"/>
      <c r="T2" s="82"/>
      <c r="U2" s="82"/>
      <c r="V2" s="82"/>
      <c r="W2" s="82"/>
      <c r="X2" s="82"/>
      <c r="Y2" s="82"/>
      <c r="Z2" s="82"/>
      <c r="AA2" s="82"/>
      <c r="AB2" s="82"/>
      <c r="AC2" s="82"/>
      <c r="AD2" s="82"/>
      <c r="AE2" s="82"/>
      <c r="AF2" s="82"/>
      <c r="AG2" s="82"/>
      <c r="AH2" s="82"/>
      <c r="AI2" s="82"/>
      <c r="AJ2" s="82"/>
      <c r="AK2" s="82"/>
      <c r="AL2" s="82"/>
      <c r="AM2" s="82"/>
      <c r="AN2" s="82"/>
      <c r="AO2" s="82"/>
      <c r="AP2" s="82"/>
      <c r="AQ2" s="82"/>
      <c r="AR2" s="82"/>
      <c r="AS2" s="82"/>
      <c r="AT2" s="82"/>
      <c r="AU2" s="82"/>
      <c r="AV2" s="82"/>
      <c r="AW2" s="82"/>
      <c r="AX2" s="82"/>
      <c r="AY2" s="82"/>
      <c r="AZ2" s="82"/>
      <c r="BA2" s="82"/>
      <c r="BB2" s="82"/>
      <c r="BC2" s="82"/>
      <c r="BD2" s="82"/>
      <c r="BE2" s="82"/>
      <c r="BF2" s="82"/>
      <c r="BG2" s="82"/>
      <c r="BH2" s="82"/>
      <c r="BI2" s="82"/>
      <c r="BJ2" s="82"/>
      <c r="BK2" s="82"/>
      <c r="BL2" s="82"/>
      <c r="BM2" s="82"/>
      <c r="BN2" s="82"/>
      <c r="BO2" s="82"/>
      <c r="BP2" s="82"/>
      <c r="BQ2" s="82"/>
      <c r="BR2" s="82"/>
      <c r="BS2" s="82"/>
      <c r="BT2" s="82"/>
      <c r="BU2" s="82"/>
      <c r="BV2" s="82"/>
      <c r="BW2" s="82"/>
      <c r="BX2" s="82"/>
      <c r="BY2" s="82"/>
      <c r="BZ2" s="82"/>
      <c r="CA2" s="82"/>
      <c r="CB2" s="82"/>
      <c r="CC2" s="82"/>
      <c r="CD2" s="82"/>
      <c r="CE2" s="82"/>
      <c r="CF2" s="82"/>
      <c r="CG2" s="82"/>
      <c r="CH2" s="82"/>
      <c r="CI2" s="82"/>
      <c r="CJ2" s="82"/>
      <c r="CK2" s="82"/>
      <c r="CL2" s="82"/>
      <c r="CM2" s="82"/>
      <c r="CN2" s="82"/>
    </row>
    <row r="3" spans="1:92" ht="15" customHeight="1">
      <c r="A3" s="950"/>
      <c r="B3" s="951"/>
      <c r="C3" s="1553" t="s">
        <v>1839</v>
      </c>
      <c r="D3" s="1517" t="str">
        <f>'Data Sheet'!$C$40</f>
        <v>March 31, 2015</v>
      </c>
      <c r="E3" s="754" t="str">
        <f>'Data Sheet'!$C$38</f>
        <v>December 31, 2014</v>
      </c>
      <c r="F3" s="950"/>
      <c r="G3" s="838" t="s">
        <v>2029</v>
      </c>
      <c r="H3" s="1553" t="s">
        <v>1839</v>
      </c>
      <c r="I3" s="1517" t="str">
        <f>'Data Sheet'!$C$40</f>
        <v>March 31, 2015</v>
      </c>
      <c r="J3" s="749" t="str">
        <f>'Data Sheet'!$C$38</f>
        <v>December 31, 2014</v>
      </c>
      <c r="K3" s="838"/>
      <c r="L3" s="693"/>
      <c r="M3" s="82"/>
      <c r="N3" s="82"/>
      <c r="O3" s="82"/>
      <c r="P3" s="82"/>
      <c r="Q3" s="82"/>
      <c r="R3" s="82"/>
      <c r="S3" s="82"/>
      <c r="T3" s="82"/>
      <c r="U3" s="82"/>
      <c r="V3" s="82"/>
      <c r="W3" s="82"/>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row>
    <row r="4" spans="1:92" ht="15" customHeight="1">
      <c r="A4" s="930" t="s">
        <v>206</v>
      </c>
      <c r="B4" s="757"/>
      <c r="C4" s="757"/>
      <c r="D4" s="757"/>
      <c r="E4" s="758"/>
      <c r="F4" s="930" t="s">
        <v>207</v>
      </c>
      <c r="G4" s="757"/>
      <c r="H4" s="757"/>
      <c r="I4" s="757"/>
      <c r="J4" s="757"/>
      <c r="K4" s="757"/>
      <c r="L4" s="758"/>
      <c r="M4" s="82"/>
      <c r="N4" s="82"/>
      <c r="O4" s="82"/>
      <c r="P4" s="82"/>
      <c r="Q4" s="82"/>
      <c r="R4" s="82"/>
      <c r="S4" s="82"/>
      <c r="T4" s="82"/>
      <c r="U4" s="82"/>
      <c r="V4" s="82"/>
      <c r="W4" s="82"/>
      <c r="X4" s="82"/>
      <c r="Y4" s="82"/>
      <c r="Z4" s="82"/>
      <c r="AA4" s="82"/>
      <c r="AB4" s="82"/>
      <c r="AC4" s="82"/>
      <c r="AD4" s="82"/>
      <c r="AE4" s="82"/>
      <c r="AF4" s="82"/>
      <c r="AG4" s="82"/>
      <c r="AH4" s="82"/>
      <c r="AI4" s="82"/>
      <c r="AJ4" s="82"/>
      <c r="AK4" s="82"/>
      <c r="AL4" s="82"/>
      <c r="AM4" s="82"/>
      <c r="AN4" s="82"/>
      <c r="AO4" s="82"/>
      <c r="AP4" s="82"/>
      <c r="AQ4" s="82"/>
      <c r="AR4" s="82"/>
      <c r="AS4" s="82"/>
      <c r="AT4" s="82"/>
      <c r="AU4" s="82"/>
      <c r="AV4" s="82"/>
      <c r="AW4" s="82"/>
      <c r="AX4" s="82"/>
      <c r="AY4" s="82"/>
      <c r="AZ4" s="82"/>
      <c r="BA4" s="82"/>
      <c r="BB4" s="82"/>
      <c r="BC4" s="82"/>
      <c r="BD4" s="82"/>
      <c r="BE4" s="82"/>
      <c r="BF4" s="82"/>
      <c r="BG4" s="82"/>
      <c r="BH4" s="82"/>
      <c r="BI4" s="82"/>
      <c r="BJ4" s="82"/>
      <c r="BK4" s="82"/>
      <c r="BL4" s="82"/>
      <c r="BM4" s="82"/>
      <c r="BN4" s="82"/>
      <c r="BO4" s="82"/>
      <c r="BP4" s="82"/>
      <c r="BQ4" s="82"/>
      <c r="BR4" s="82"/>
      <c r="BS4" s="82"/>
      <c r="BT4" s="82"/>
      <c r="BU4" s="82"/>
      <c r="BV4" s="82"/>
      <c r="BW4" s="82"/>
      <c r="BX4" s="82"/>
      <c r="BY4" s="82"/>
      <c r="BZ4" s="82"/>
      <c r="CA4" s="82"/>
      <c r="CB4" s="82"/>
      <c r="CC4" s="82"/>
      <c r="CD4" s="82"/>
      <c r="CE4" s="82"/>
      <c r="CF4" s="82"/>
      <c r="CG4" s="82"/>
      <c r="CH4" s="82"/>
      <c r="CI4" s="82"/>
      <c r="CJ4" s="82"/>
      <c r="CK4" s="82"/>
      <c r="CL4" s="82"/>
      <c r="CM4" s="82"/>
      <c r="CN4" s="82"/>
    </row>
    <row r="5" spans="1:92">
      <c r="A5" s="513"/>
      <c r="B5" s="82"/>
      <c r="C5" s="82"/>
      <c r="D5" s="82"/>
      <c r="E5" s="609"/>
      <c r="F5" s="513"/>
      <c r="G5" s="82"/>
      <c r="H5" s="82"/>
      <c r="I5" s="82"/>
      <c r="J5" s="82"/>
      <c r="K5" s="82"/>
      <c r="L5" s="609"/>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2"/>
      <c r="AX5" s="82"/>
      <c r="AY5" s="82"/>
      <c r="AZ5" s="82"/>
      <c r="BA5" s="82"/>
      <c r="BB5" s="82"/>
      <c r="BC5" s="82"/>
      <c r="BD5" s="82"/>
      <c r="BE5" s="82"/>
      <c r="BF5" s="82"/>
      <c r="BG5" s="82"/>
      <c r="BH5" s="82"/>
      <c r="BI5" s="82"/>
      <c r="BJ5" s="82"/>
      <c r="BK5" s="82"/>
      <c r="BL5" s="82"/>
      <c r="BM5" s="82"/>
      <c r="BN5" s="82"/>
      <c r="BO5" s="82"/>
      <c r="BP5" s="82"/>
      <c r="BQ5" s="82"/>
      <c r="BR5" s="82"/>
      <c r="BS5" s="82"/>
      <c r="BT5" s="82"/>
      <c r="BU5" s="82"/>
      <c r="BV5" s="82"/>
      <c r="BW5" s="82"/>
      <c r="BX5" s="82"/>
      <c r="BY5" s="82"/>
      <c r="BZ5" s="82"/>
      <c r="CA5" s="82"/>
      <c r="CB5" s="82"/>
      <c r="CC5" s="82"/>
      <c r="CD5" s="82"/>
      <c r="CE5" s="82"/>
      <c r="CF5" s="82"/>
      <c r="CG5" s="82"/>
      <c r="CH5" s="82"/>
      <c r="CI5" s="82"/>
      <c r="CJ5" s="82"/>
      <c r="CK5" s="82"/>
      <c r="CL5" s="82"/>
      <c r="CM5" s="82"/>
      <c r="CN5" s="82"/>
    </row>
    <row r="6" spans="1:92">
      <c r="A6" s="1690" t="s">
        <v>700</v>
      </c>
      <c r="B6" s="82"/>
      <c r="C6" s="82" t="s">
        <v>708</v>
      </c>
      <c r="D6" s="82"/>
      <c r="E6" s="609"/>
      <c r="F6" s="1690" t="s">
        <v>709</v>
      </c>
      <c r="G6" s="82"/>
      <c r="H6" s="82"/>
      <c r="I6" s="1074" t="s">
        <v>208</v>
      </c>
      <c r="J6" s="82"/>
      <c r="K6" s="82"/>
      <c r="L6" s="609"/>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c r="BY6" s="82"/>
      <c r="BZ6" s="82"/>
      <c r="CA6" s="82"/>
      <c r="CB6" s="82"/>
      <c r="CC6" s="82"/>
      <c r="CD6" s="82"/>
      <c r="CE6" s="82"/>
      <c r="CF6" s="82"/>
      <c r="CG6" s="82"/>
      <c r="CH6" s="82"/>
      <c r="CI6" s="82"/>
      <c r="CJ6" s="82"/>
      <c r="CK6" s="82"/>
      <c r="CL6" s="82"/>
      <c r="CM6" s="82"/>
      <c r="CN6" s="82"/>
    </row>
    <row r="7" spans="1:92">
      <c r="A7" s="1690" t="s">
        <v>209</v>
      </c>
      <c r="B7" s="82"/>
      <c r="C7" s="82" t="s">
        <v>210</v>
      </c>
      <c r="D7" s="82"/>
      <c r="E7" s="609"/>
      <c r="F7" s="1690" t="s">
        <v>2429</v>
      </c>
      <c r="G7" s="82"/>
      <c r="H7" s="82"/>
      <c r="I7" s="1074" t="s">
        <v>2430</v>
      </c>
      <c r="J7" s="82"/>
      <c r="K7" s="82"/>
      <c r="L7" s="609"/>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2"/>
      <c r="AU7" s="82"/>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2"/>
      <c r="CN7" s="82"/>
    </row>
    <row r="8" spans="1:92">
      <c r="A8" s="1690" t="s">
        <v>2431</v>
      </c>
      <c r="B8" s="82"/>
      <c r="C8" s="82" t="s">
        <v>707</v>
      </c>
      <c r="D8" s="82"/>
      <c r="E8" s="609"/>
      <c r="F8" s="1690" t="s">
        <v>2768</v>
      </c>
      <c r="G8" s="82"/>
      <c r="H8" s="82"/>
      <c r="I8" s="1074" t="s">
        <v>715</v>
      </c>
      <c r="J8" s="82"/>
      <c r="K8" s="82"/>
      <c r="L8" s="609"/>
      <c r="M8" s="82"/>
      <c r="N8" s="82"/>
      <c r="O8" s="82"/>
      <c r="P8" s="82"/>
      <c r="Q8" s="82"/>
      <c r="R8" s="82"/>
      <c r="S8" s="82"/>
      <c r="T8" s="82"/>
      <c r="U8" s="82"/>
      <c r="V8" s="82"/>
      <c r="W8" s="82"/>
      <c r="X8" s="82"/>
      <c r="Y8" s="82"/>
      <c r="Z8" s="82"/>
      <c r="AA8" s="82"/>
      <c r="AB8" s="82"/>
      <c r="AC8" s="82"/>
      <c r="AD8" s="82"/>
      <c r="AE8" s="82"/>
      <c r="AF8" s="82"/>
      <c r="AG8" s="82"/>
      <c r="AH8" s="82"/>
      <c r="AI8" s="82"/>
      <c r="AJ8" s="82"/>
      <c r="AK8" s="82"/>
      <c r="AL8" s="82"/>
      <c r="AM8" s="82"/>
      <c r="AN8" s="82"/>
      <c r="AO8" s="82"/>
      <c r="AP8" s="82"/>
      <c r="AQ8" s="82"/>
      <c r="AR8" s="82"/>
      <c r="AS8" s="82"/>
      <c r="AT8" s="82"/>
      <c r="AU8" s="82"/>
      <c r="AV8" s="82"/>
      <c r="AW8" s="82"/>
      <c r="AX8" s="82"/>
      <c r="AY8" s="82"/>
      <c r="AZ8" s="82"/>
      <c r="BA8" s="82"/>
      <c r="BB8" s="82"/>
      <c r="BC8" s="82"/>
      <c r="BD8" s="82"/>
      <c r="BE8" s="82"/>
      <c r="BF8" s="82"/>
      <c r="BG8" s="82"/>
      <c r="BH8" s="82"/>
      <c r="BI8" s="82"/>
      <c r="BJ8" s="82"/>
      <c r="BK8" s="82"/>
      <c r="BL8" s="82"/>
      <c r="BM8" s="82"/>
      <c r="BN8" s="82"/>
      <c r="BO8" s="82"/>
      <c r="BP8" s="82"/>
      <c r="BQ8" s="82"/>
      <c r="BR8" s="82"/>
      <c r="BS8" s="82"/>
      <c r="BT8" s="82"/>
      <c r="BU8" s="82"/>
      <c r="BV8" s="82"/>
      <c r="BW8" s="82"/>
      <c r="BX8" s="82"/>
      <c r="BY8" s="82"/>
      <c r="BZ8" s="82"/>
      <c r="CA8" s="82"/>
      <c r="CB8" s="82"/>
      <c r="CC8" s="82"/>
      <c r="CD8" s="82"/>
      <c r="CE8" s="82"/>
      <c r="CF8" s="82"/>
      <c r="CG8" s="82"/>
      <c r="CH8" s="82"/>
      <c r="CI8" s="82"/>
      <c r="CJ8" s="82"/>
      <c r="CK8" s="82"/>
      <c r="CL8" s="82"/>
      <c r="CM8" s="82"/>
      <c r="CN8" s="82"/>
    </row>
    <row r="9" spans="1:92">
      <c r="A9" s="1690" t="s">
        <v>1579</v>
      </c>
      <c r="B9" s="82"/>
      <c r="C9" s="82" t="s">
        <v>1580</v>
      </c>
      <c r="D9" s="82"/>
      <c r="E9" s="609"/>
      <c r="F9" s="1690" t="s">
        <v>1581</v>
      </c>
      <c r="G9" s="82"/>
      <c r="H9" s="82"/>
      <c r="I9" s="1074" t="s">
        <v>1582</v>
      </c>
      <c r="J9" s="82"/>
      <c r="K9" s="82"/>
      <c r="L9" s="609"/>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2"/>
      <c r="AU9" s="82"/>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c r="CJ9" s="82"/>
      <c r="CK9" s="82"/>
      <c r="CL9" s="82"/>
      <c r="CM9" s="82"/>
      <c r="CN9" s="82"/>
    </row>
    <row r="10" spans="1:92">
      <c r="A10" s="1690" t="s">
        <v>701</v>
      </c>
      <c r="B10" s="82"/>
      <c r="C10" s="82" t="s">
        <v>1583</v>
      </c>
      <c r="D10" s="82"/>
      <c r="E10" s="609"/>
      <c r="F10" s="1690" t="s">
        <v>1584</v>
      </c>
      <c r="G10" s="82"/>
      <c r="H10" s="82"/>
      <c r="I10" s="1074" t="s">
        <v>1571</v>
      </c>
      <c r="J10" s="82"/>
      <c r="K10" s="82"/>
      <c r="L10" s="609"/>
      <c r="M10" s="82"/>
      <c r="N10" s="82"/>
      <c r="O10" s="82"/>
      <c r="P10" s="82"/>
      <c r="Q10" s="82"/>
      <c r="R10" s="82"/>
      <c r="S10" s="82"/>
      <c r="T10" s="82"/>
      <c r="U10" s="82"/>
      <c r="V10" s="82"/>
      <c r="W10" s="82"/>
      <c r="X10" s="82"/>
      <c r="Y10" s="82"/>
      <c r="Z10" s="82"/>
      <c r="AA10" s="82"/>
      <c r="AB10" s="82"/>
      <c r="AC10" s="82"/>
      <c r="AD10" s="82"/>
      <c r="AE10" s="82"/>
      <c r="AF10" s="82"/>
      <c r="AG10" s="82"/>
      <c r="AH10" s="82"/>
      <c r="AI10" s="82"/>
      <c r="AJ10" s="82"/>
      <c r="AK10" s="82"/>
      <c r="AL10" s="82"/>
      <c r="AM10" s="82"/>
      <c r="AN10" s="82"/>
      <c r="AO10" s="82"/>
      <c r="AP10" s="82"/>
      <c r="AQ10" s="82"/>
      <c r="AR10" s="82"/>
      <c r="AS10" s="82"/>
      <c r="AT10" s="82"/>
      <c r="AU10" s="82"/>
      <c r="AV10" s="82"/>
      <c r="AW10" s="82"/>
      <c r="AX10" s="82"/>
      <c r="AY10" s="82"/>
      <c r="AZ10" s="82"/>
      <c r="BA10" s="82"/>
      <c r="BB10" s="82"/>
      <c r="BC10" s="82"/>
      <c r="BD10" s="82"/>
      <c r="BE10" s="82"/>
      <c r="BF10" s="82"/>
      <c r="BG10" s="82"/>
      <c r="BH10" s="82"/>
      <c r="BI10" s="82"/>
      <c r="BJ10" s="82"/>
      <c r="BK10" s="82"/>
      <c r="BL10" s="82"/>
      <c r="BM10" s="82"/>
      <c r="BN10" s="82"/>
      <c r="BO10" s="82"/>
      <c r="BP10" s="82"/>
      <c r="BQ10" s="82"/>
      <c r="BR10" s="82"/>
      <c r="BS10" s="82"/>
      <c r="BT10" s="82"/>
      <c r="BU10" s="82"/>
      <c r="BV10" s="82"/>
      <c r="BW10" s="82"/>
      <c r="BX10" s="82"/>
      <c r="BY10" s="82"/>
      <c r="BZ10" s="82"/>
      <c r="CA10" s="82"/>
      <c r="CB10" s="82"/>
      <c r="CC10" s="82"/>
      <c r="CD10" s="82"/>
      <c r="CE10" s="82"/>
      <c r="CF10" s="82"/>
      <c r="CG10" s="82"/>
      <c r="CH10" s="82"/>
      <c r="CI10" s="82"/>
      <c r="CJ10" s="82"/>
      <c r="CK10" s="82"/>
      <c r="CL10" s="82"/>
      <c r="CM10" s="82"/>
      <c r="CN10" s="82"/>
    </row>
    <row r="11" spans="1:92">
      <c r="A11" s="1690" t="s">
        <v>2681</v>
      </c>
      <c r="B11" s="82"/>
      <c r="C11" s="82" t="s">
        <v>706</v>
      </c>
      <c r="D11" s="82"/>
      <c r="E11" s="609"/>
      <c r="F11" s="1690" t="s">
        <v>2682</v>
      </c>
      <c r="G11" s="82"/>
      <c r="H11" s="82"/>
      <c r="I11" s="1074" t="s">
        <v>1555</v>
      </c>
      <c r="J11" s="82"/>
      <c r="K11" s="82"/>
      <c r="L11" s="609"/>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2"/>
      <c r="AU11" s="82"/>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2"/>
      <c r="CN11" s="82"/>
    </row>
    <row r="12" spans="1:92">
      <c r="A12" s="1690" t="s">
        <v>702</v>
      </c>
      <c r="B12" s="82"/>
      <c r="C12" s="82" t="s">
        <v>1556</v>
      </c>
      <c r="D12" s="82"/>
      <c r="E12" s="609"/>
      <c r="F12" s="1690" t="s">
        <v>2769</v>
      </c>
      <c r="G12" s="82"/>
      <c r="H12" s="82"/>
      <c r="I12" s="1074" t="s">
        <v>714</v>
      </c>
      <c r="J12" s="82"/>
      <c r="K12" s="82"/>
      <c r="L12" s="609"/>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AN12" s="82"/>
      <c r="AO12" s="82"/>
      <c r="AP12" s="82"/>
      <c r="AQ12" s="82"/>
      <c r="AR12" s="82"/>
      <c r="AS12" s="82"/>
      <c r="AT12" s="82"/>
      <c r="AU12" s="82"/>
      <c r="AV12" s="82"/>
      <c r="AW12" s="82"/>
      <c r="AX12" s="82"/>
      <c r="AY12" s="82"/>
      <c r="AZ12" s="82"/>
      <c r="BA12" s="82"/>
      <c r="BB12" s="82"/>
      <c r="BC12" s="82"/>
      <c r="BD12" s="82"/>
      <c r="BE12" s="82"/>
      <c r="BF12" s="82"/>
      <c r="BG12" s="82"/>
      <c r="BH12" s="82"/>
      <c r="BI12" s="82"/>
      <c r="BJ12" s="82"/>
      <c r="BK12" s="82"/>
      <c r="BL12" s="82"/>
      <c r="BM12" s="82"/>
      <c r="BN12" s="82"/>
      <c r="BO12" s="82"/>
      <c r="BP12" s="82"/>
      <c r="BQ12" s="82"/>
      <c r="BR12" s="82"/>
      <c r="BS12" s="82"/>
      <c r="BT12" s="82"/>
      <c r="BU12" s="82"/>
      <c r="BV12" s="82"/>
      <c r="BW12" s="82"/>
      <c r="BX12" s="82"/>
      <c r="BY12" s="82"/>
      <c r="BZ12" s="82"/>
      <c r="CA12" s="82"/>
      <c r="CB12" s="82"/>
      <c r="CC12" s="82"/>
      <c r="CD12" s="82"/>
      <c r="CE12" s="82"/>
      <c r="CF12" s="82"/>
      <c r="CG12" s="82"/>
      <c r="CH12" s="82"/>
      <c r="CI12" s="82"/>
      <c r="CJ12" s="82"/>
      <c r="CK12" s="82"/>
      <c r="CL12" s="82"/>
      <c r="CM12" s="82"/>
      <c r="CN12" s="82"/>
    </row>
    <row r="13" spans="1:92">
      <c r="A13" s="1690" t="s">
        <v>3142</v>
      </c>
      <c r="B13" s="82"/>
      <c r="C13" s="82" t="s">
        <v>3143</v>
      </c>
      <c r="D13" s="82"/>
      <c r="E13" s="609"/>
      <c r="F13" s="1690" t="s">
        <v>3144</v>
      </c>
      <c r="G13" s="82"/>
      <c r="H13" s="82"/>
      <c r="I13" s="1074" t="s">
        <v>3145</v>
      </c>
      <c r="J13" s="82"/>
      <c r="K13" s="82"/>
      <c r="L13" s="609"/>
      <c r="M13" s="82"/>
      <c r="N13" s="82"/>
      <c r="O13" s="82"/>
      <c r="P13" s="82"/>
      <c r="Q13" s="82"/>
      <c r="R13" s="82"/>
      <c r="S13" s="82"/>
      <c r="T13" s="82"/>
      <c r="U13" s="82"/>
      <c r="V13" s="82"/>
      <c r="W13" s="82"/>
      <c r="X13" s="82"/>
      <c r="Y13" s="82"/>
      <c r="Z13" s="82"/>
      <c r="AA13" s="82"/>
      <c r="AB13" s="82"/>
      <c r="AC13" s="82"/>
      <c r="AD13" s="82"/>
      <c r="AE13" s="82"/>
      <c r="AF13" s="82"/>
      <c r="AG13" s="82"/>
      <c r="AH13" s="82"/>
      <c r="AI13" s="82"/>
      <c r="AJ13" s="82"/>
      <c r="AK13" s="82"/>
      <c r="AL13" s="82"/>
      <c r="AM13" s="82"/>
      <c r="AN13" s="82"/>
      <c r="AO13" s="82"/>
      <c r="AP13" s="82"/>
      <c r="AQ13" s="82"/>
      <c r="AR13" s="82"/>
      <c r="AS13" s="82"/>
      <c r="AT13" s="82"/>
      <c r="AU13" s="82"/>
      <c r="AV13" s="82"/>
      <c r="AW13" s="82"/>
      <c r="AX13" s="82"/>
      <c r="AY13" s="82"/>
      <c r="AZ13" s="82"/>
      <c r="BA13" s="82"/>
      <c r="BB13" s="82"/>
      <c r="BC13" s="82"/>
      <c r="BD13" s="82"/>
      <c r="BE13" s="82"/>
      <c r="BF13" s="82"/>
      <c r="BG13" s="82"/>
      <c r="BH13" s="82"/>
      <c r="BI13" s="82"/>
      <c r="BJ13" s="82"/>
      <c r="BK13" s="82"/>
      <c r="BL13" s="82"/>
      <c r="BM13" s="82"/>
      <c r="BN13" s="82"/>
      <c r="BO13" s="82"/>
      <c r="BP13" s="82"/>
      <c r="BQ13" s="82"/>
      <c r="BR13" s="82"/>
      <c r="BS13" s="82"/>
      <c r="BT13" s="82"/>
      <c r="BU13" s="82"/>
      <c r="BV13" s="82"/>
      <c r="BW13" s="82"/>
      <c r="BX13" s="82"/>
      <c r="BY13" s="82"/>
      <c r="BZ13" s="82"/>
      <c r="CA13" s="82"/>
      <c r="CB13" s="82"/>
      <c r="CC13" s="82"/>
      <c r="CD13" s="82"/>
      <c r="CE13" s="82"/>
      <c r="CF13" s="82"/>
      <c r="CG13" s="82"/>
      <c r="CH13" s="82"/>
      <c r="CI13" s="82"/>
      <c r="CJ13" s="82"/>
      <c r="CK13" s="82"/>
      <c r="CL13" s="82"/>
      <c r="CM13" s="82"/>
      <c r="CN13" s="82"/>
    </row>
    <row r="14" spans="1:92">
      <c r="A14" s="1690" t="s">
        <v>3146</v>
      </c>
      <c r="B14" s="82"/>
      <c r="C14" s="82" t="s">
        <v>3075</v>
      </c>
      <c r="D14" s="82"/>
      <c r="E14" s="609"/>
      <c r="F14" s="1690" t="s">
        <v>2433</v>
      </c>
      <c r="G14" s="82"/>
      <c r="H14" s="82"/>
      <c r="I14" s="1074" t="s">
        <v>2434</v>
      </c>
      <c r="J14" s="82"/>
      <c r="K14" s="82"/>
      <c r="L14" s="609"/>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c r="AU14" s="82"/>
      <c r="AV14" s="82"/>
      <c r="AW14" s="82"/>
      <c r="AX14" s="82"/>
      <c r="AY14" s="82"/>
      <c r="AZ14" s="82"/>
      <c r="BA14" s="82"/>
      <c r="BB14" s="82"/>
      <c r="BC14" s="82"/>
      <c r="BD14" s="82"/>
      <c r="BE14" s="82"/>
      <c r="BF14" s="82"/>
      <c r="BG14" s="82"/>
      <c r="BH14" s="82"/>
      <c r="BI14" s="82"/>
      <c r="BJ14" s="82"/>
      <c r="BK14" s="82"/>
      <c r="BL14" s="82"/>
      <c r="BM14" s="82"/>
      <c r="BN14" s="82"/>
      <c r="BO14" s="82"/>
      <c r="BP14" s="82"/>
      <c r="BQ14" s="82"/>
      <c r="BR14" s="82"/>
      <c r="BS14" s="82"/>
      <c r="BT14" s="82"/>
      <c r="BU14" s="82"/>
      <c r="BV14" s="82"/>
      <c r="BW14" s="82"/>
      <c r="BX14" s="82"/>
      <c r="BY14" s="82"/>
      <c r="BZ14" s="82"/>
      <c r="CA14" s="82"/>
      <c r="CB14" s="82"/>
      <c r="CC14" s="82"/>
      <c r="CD14" s="82"/>
      <c r="CE14" s="82"/>
      <c r="CF14" s="82"/>
      <c r="CG14" s="82"/>
      <c r="CH14" s="82"/>
      <c r="CI14" s="82"/>
      <c r="CJ14" s="82"/>
      <c r="CK14" s="82"/>
      <c r="CL14" s="82"/>
      <c r="CM14" s="82"/>
      <c r="CN14" s="82"/>
    </row>
    <row r="15" spans="1:92">
      <c r="A15" s="1690" t="s">
        <v>703</v>
      </c>
      <c r="B15" s="82"/>
      <c r="C15" s="82" t="s">
        <v>2435</v>
      </c>
      <c r="D15" s="82"/>
      <c r="E15" s="609"/>
      <c r="F15" s="1690" t="s">
        <v>2436</v>
      </c>
      <c r="G15" s="82"/>
      <c r="H15" s="82"/>
      <c r="I15" s="1074" t="s">
        <v>2437</v>
      </c>
      <c r="J15" s="82"/>
      <c r="K15" s="82"/>
      <c r="L15" s="609"/>
      <c r="M15" s="82"/>
      <c r="N15" s="82"/>
      <c r="O15" s="82"/>
      <c r="P15" s="82"/>
      <c r="Q15" s="82"/>
      <c r="R15" s="82"/>
      <c r="S15" s="82"/>
      <c r="T15" s="82"/>
      <c r="U15" s="82"/>
      <c r="V15" s="82"/>
      <c r="W15" s="82"/>
      <c r="X15" s="82"/>
      <c r="Y15" s="82"/>
      <c r="Z15" s="82"/>
      <c r="AA15" s="82"/>
      <c r="AB15" s="82"/>
      <c r="AC15" s="82"/>
      <c r="AD15" s="82"/>
      <c r="AE15" s="82"/>
      <c r="AF15" s="82"/>
      <c r="AG15" s="82"/>
      <c r="AH15" s="82"/>
      <c r="AI15" s="82"/>
      <c r="AJ15" s="82"/>
      <c r="AK15" s="82"/>
      <c r="AL15" s="82"/>
      <c r="AM15" s="82"/>
      <c r="AN15" s="82"/>
      <c r="AO15" s="82"/>
      <c r="AP15" s="82"/>
      <c r="AQ15" s="82"/>
      <c r="AR15" s="82"/>
      <c r="AS15" s="82"/>
      <c r="AT15" s="82"/>
      <c r="AU15" s="82"/>
      <c r="AV15" s="82"/>
      <c r="AW15" s="82"/>
      <c r="AX15" s="82"/>
      <c r="AY15" s="82"/>
      <c r="AZ15" s="82"/>
      <c r="BA15" s="82"/>
      <c r="BB15" s="82"/>
      <c r="BC15" s="82"/>
      <c r="BD15" s="82"/>
      <c r="BE15" s="82"/>
      <c r="BF15" s="82"/>
      <c r="BG15" s="82"/>
      <c r="BH15" s="82"/>
      <c r="BI15" s="82"/>
      <c r="BJ15" s="82"/>
      <c r="BK15" s="82"/>
      <c r="BL15" s="82"/>
      <c r="BM15" s="82"/>
      <c r="BN15" s="82"/>
      <c r="BO15" s="82"/>
      <c r="BP15" s="82"/>
      <c r="BQ15" s="82"/>
      <c r="BR15" s="82"/>
      <c r="BS15" s="82"/>
      <c r="BT15" s="82"/>
      <c r="BU15" s="82"/>
      <c r="BV15" s="82"/>
      <c r="BW15" s="82"/>
      <c r="BX15" s="82"/>
      <c r="BY15" s="82"/>
      <c r="BZ15" s="82"/>
      <c r="CA15" s="82"/>
      <c r="CB15" s="82"/>
      <c r="CC15" s="82"/>
      <c r="CD15" s="82"/>
      <c r="CE15" s="82"/>
      <c r="CF15" s="82"/>
      <c r="CG15" s="82"/>
      <c r="CH15" s="82"/>
      <c r="CI15" s="82"/>
      <c r="CJ15" s="82"/>
      <c r="CK15" s="82"/>
      <c r="CL15" s="82"/>
      <c r="CM15" s="82"/>
      <c r="CN15" s="82"/>
    </row>
    <row r="16" spans="1:92">
      <c r="A16" s="1690" t="s">
        <v>2438</v>
      </c>
      <c r="B16" s="82"/>
      <c r="C16" s="82" t="s">
        <v>705</v>
      </c>
      <c r="D16" s="82"/>
      <c r="E16" s="609"/>
      <c r="F16" s="1690" t="s">
        <v>2439</v>
      </c>
      <c r="G16" s="82"/>
      <c r="H16" s="82"/>
      <c r="I16" s="1074" t="s">
        <v>2440</v>
      </c>
      <c r="J16" s="82"/>
      <c r="K16" s="82"/>
      <c r="L16" s="609"/>
      <c r="M16" s="82"/>
      <c r="N16" s="82"/>
      <c r="O16" s="82"/>
      <c r="P16" s="82"/>
      <c r="Q16" s="82"/>
      <c r="R16" s="82"/>
      <c r="S16" s="82"/>
      <c r="T16" s="82"/>
      <c r="U16" s="82"/>
      <c r="V16" s="82"/>
      <c r="W16" s="82"/>
      <c r="X16" s="82"/>
      <c r="Y16" s="82"/>
      <c r="Z16" s="82"/>
      <c r="AA16" s="82"/>
      <c r="AB16" s="82"/>
      <c r="AC16" s="82"/>
      <c r="AD16" s="82"/>
      <c r="AE16" s="82"/>
      <c r="AF16" s="82"/>
      <c r="AG16" s="82"/>
      <c r="AH16" s="82"/>
      <c r="AI16" s="82"/>
      <c r="AJ16" s="82"/>
      <c r="AK16" s="82"/>
      <c r="AL16" s="82"/>
      <c r="AM16" s="82"/>
      <c r="AN16" s="82"/>
      <c r="AO16" s="82"/>
      <c r="AP16" s="82"/>
      <c r="AQ16" s="82"/>
      <c r="AR16" s="82"/>
      <c r="AS16" s="82"/>
      <c r="AT16" s="82"/>
      <c r="AU16" s="82"/>
      <c r="AV16" s="82"/>
      <c r="AW16" s="82"/>
      <c r="AX16" s="82"/>
      <c r="AY16" s="82"/>
      <c r="AZ16" s="82"/>
      <c r="BA16" s="82"/>
      <c r="BB16" s="82"/>
      <c r="BC16" s="82"/>
      <c r="BD16" s="82"/>
      <c r="BE16" s="82"/>
      <c r="BF16" s="82"/>
      <c r="BG16" s="82"/>
      <c r="BH16" s="82"/>
      <c r="BI16" s="82"/>
      <c r="BJ16" s="82"/>
      <c r="BK16" s="82"/>
      <c r="BL16" s="82"/>
      <c r="BM16" s="82"/>
      <c r="BN16" s="82"/>
      <c r="BO16" s="82"/>
      <c r="BP16" s="82"/>
      <c r="BQ16" s="82"/>
      <c r="BR16" s="82"/>
      <c r="BS16" s="82"/>
      <c r="BT16" s="82"/>
      <c r="BU16" s="82"/>
      <c r="BV16" s="82"/>
      <c r="BW16" s="82"/>
      <c r="BX16" s="82"/>
      <c r="BY16" s="82"/>
      <c r="BZ16" s="82"/>
      <c r="CA16" s="82"/>
      <c r="CB16" s="82"/>
      <c r="CC16" s="82"/>
      <c r="CD16" s="82"/>
      <c r="CE16" s="82"/>
      <c r="CF16" s="82"/>
      <c r="CG16" s="82"/>
      <c r="CH16" s="82"/>
      <c r="CI16" s="82"/>
      <c r="CJ16" s="82"/>
      <c r="CK16" s="82"/>
      <c r="CL16" s="82"/>
      <c r="CM16" s="82"/>
      <c r="CN16" s="82"/>
    </row>
    <row r="17" spans="1:92">
      <c r="A17" s="1690" t="s">
        <v>2441</v>
      </c>
      <c r="B17" s="82"/>
      <c r="C17" s="82" t="s">
        <v>2442</v>
      </c>
      <c r="D17" s="82"/>
      <c r="E17" s="609"/>
      <c r="F17" s="1690" t="s">
        <v>2443</v>
      </c>
      <c r="G17" s="82"/>
      <c r="H17" s="82"/>
      <c r="I17" s="1074" t="s">
        <v>2444</v>
      </c>
      <c r="J17" s="82"/>
      <c r="K17" s="82"/>
      <c r="L17" s="609"/>
      <c r="M17" s="82"/>
      <c r="N17" s="82"/>
      <c r="O17" s="82"/>
      <c r="P17" s="82"/>
      <c r="Q17" s="82"/>
      <c r="R17" s="82"/>
      <c r="S17" s="82"/>
      <c r="T17" s="82"/>
      <c r="U17" s="82"/>
      <c r="V17" s="82"/>
      <c r="W17" s="82"/>
      <c r="X17" s="82"/>
      <c r="Y17" s="82"/>
      <c r="Z17" s="82"/>
      <c r="AA17" s="82"/>
      <c r="AB17" s="82"/>
      <c r="AC17" s="82"/>
      <c r="AD17" s="82"/>
      <c r="AE17" s="82"/>
      <c r="AF17" s="82"/>
      <c r="AG17" s="82"/>
      <c r="AH17" s="82"/>
      <c r="AI17" s="82"/>
      <c r="AJ17" s="82"/>
      <c r="AK17" s="82"/>
      <c r="AL17" s="82"/>
      <c r="AM17" s="82"/>
      <c r="AN17" s="82"/>
      <c r="AO17" s="82"/>
      <c r="AP17" s="82"/>
      <c r="AQ17" s="82"/>
      <c r="AR17" s="82"/>
      <c r="AS17" s="82"/>
      <c r="AT17" s="82"/>
      <c r="AU17" s="82"/>
      <c r="AV17" s="82"/>
      <c r="AW17" s="82"/>
      <c r="AX17" s="82"/>
      <c r="AY17" s="82"/>
      <c r="AZ17" s="82"/>
      <c r="BA17" s="82"/>
      <c r="BB17" s="82"/>
      <c r="BC17" s="82"/>
      <c r="BD17" s="82"/>
      <c r="BE17" s="82"/>
      <c r="BF17" s="82"/>
      <c r="BG17" s="82"/>
      <c r="BH17" s="82"/>
      <c r="BI17" s="82"/>
      <c r="BJ17" s="82"/>
      <c r="BK17" s="82"/>
      <c r="BL17" s="82"/>
      <c r="BM17" s="82"/>
      <c r="BN17" s="82"/>
      <c r="BO17" s="82"/>
      <c r="BP17" s="82"/>
      <c r="BQ17" s="82"/>
      <c r="BR17" s="82"/>
      <c r="BS17" s="82"/>
      <c r="BT17" s="82"/>
      <c r="BU17" s="82"/>
      <c r="BV17" s="82"/>
      <c r="BW17" s="82"/>
      <c r="BX17" s="82"/>
      <c r="BY17" s="82"/>
      <c r="BZ17" s="82"/>
      <c r="CA17" s="82"/>
      <c r="CB17" s="82"/>
      <c r="CC17" s="82"/>
      <c r="CD17" s="82"/>
      <c r="CE17" s="82"/>
      <c r="CF17" s="82"/>
      <c r="CG17" s="82"/>
      <c r="CH17" s="82"/>
      <c r="CI17" s="82"/>
      <c r="CJ17" s="82"/>
      <c r="CK17" s="82"/>
      <c r="CL17" s="82"/>
      <c r="CM17" s="82"/>
      <c r="CN17" s="82"/>
    </row>
    <row r="18" spans="1:92">
      <c r="A18" s="1690" t="s">
        <v>2445</v>
      </c>
      <c r="B18" s="82"/>
      <c r="C18" s="82" t="s">
        <v>1263</v>
      </c>
      <c r="D18" s="82"/>
      <c r="E18" s="609"/>
      <c r="F18" s="1690" t="s">
        <v>1264</v>
      </c>
      <c r="G18" s="82"/>
      <c r="H18" s="82"/>
      <c r="I18" s="1074" t="s">
        <v>2771</v>
      </c>
      <c r="J18" s="82"/>
      <c r="K18" s="82"/>
      <c r="L18" s="609"/>
      <c r="M18" s="82"/>
      <c r="N18" s="82"/>
      <c r="O18" s="82"/>
      <c r="P18" s="82"/>
      <c r="Q18" s="82"/>
      <c r="R18" s="82"/>
      <c r="S18" s="82"/>
      <c r="T18" s="82"/>
      <c r="U18" s="82"/>
      <c r="V18" s="82"/>
      <c r="W18" s="82"/>
      <c r="X18" s="82"/>
      <c r="Y18" s="82"/>
      <c r="Z18" s="82"/>
      <c r="AA18" s="82"/>
      <c r="AB18" s="82"/>
      <c r="AC18" s="82"/>
      <c r="AD18" s="82"/>
      <c r="AE18" s="82"/>
      <c r="AF18" s="82"/>
      <c r="AG18" s="82"/>
      <c r="AH18" s="82"/>
      <c r="AI18" s="82"/>
      <c r="AJ18" s="82"/>
      <c r="AK18" s="82"/>
      <c r="AL18" s="82"/>
      <c r="AM18" s="82"/>
      <c r="AN18" s="82"/>
      <c r="AO18" s="82"/>
      <c r="AP18" s="82"/>
      <c r="AQ18" s="82"/>
      <c r="AR18" s="82"/>
      <c r="AS18" s="82"/>
      <c r="AT18" s="82"/>
      <c r="AU18" s="82"/>
      <c r="AV18" s="82"/>
      <c r="AW18" s="82"/>
      <c r="AX18" s="82"/>
      <c r="AY18" s="82"/>
      <c r="AZ18" s="82"/>
      <c r="BA18" s="82"/>
      <c r="BB18" s="82"/>
      <c r="BC18" s="82"/>
      <c r="BD18" s="82"/>
      <c r="BE18" s="82"/>
      <c r="BF18" s="82"/>
      <c r="BG18" s="82"/>
      <c r="BH18" s="82"/>
      <c r="BI18" s="82"/>
      <c r="BJ18" s="82"/>
      <c r="BK18" s="82"/>
      <c r="BL18" s="82"/>
      <c r="BM18" s="82"/>
      <c r="BN18" s="82"/>
      <c r="BO18" s="82"/>
      <c r="BP18" s="82"/>
      <c r="BQ18" s="82"/>
      <c r="BR18" s="82"/>
      <c r="BS18" s="82"/>
      <c r="BT18" s="82"/>
      <c r="BU18" s="82"/>
      <c r="BV18" s="82"/>
      <c r="BW18" s="82"/>
      <c r="BX18" s="82"/>
      <c r="BY18" s="82"/>
      <c r="BZ18" s="82"/>
      <c r="CA18" s="82"/>
      <c r="CB18" s="82"/>
      <c r="CC18" s="82"/>
      <c r="CD18" s="82"/>
      <c r="CE18" s="82"/>
      <c r="CF18" s="82"/>
      <c r="CG18" s="82"/>
      <c r="CH18" s="82"/>
      <c r="CI18" s="82"/>
      <c r="CJ18" s="82"/>
      <c r="CK18" s="82"/>
      <c r="CL18" s="82"/>
      <c r="CM18" s="82"/>
      <c r="CN18" s="82"/>
    </row>
    <row r="19" spans="1:92">
      <c r="A19" s="1690" t="s">
        <v>704</v>
      </c>
      <c r="B19" s="82"/>
      <c r="C19" s="82" t="s">
        <v>1265</v>
      </c>
      <c r="D19" s="82"/>
      <c r="E19" s="609"/>
      <c r="F19" s="1690" t="s">
        <v>2770</v>
      </c>
      <c r="G19" s="82"/>
      <c r="H19" s="82"/>
      <c r="I19" s="1074" t="s">
        <v>1266</v>
      </c>
      <c r="J19" s="82"/>
      <c r="K19" s="82"/>
      <c r="L19" s="609"/>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c r="AL19" s="82"/>
      <c r="AM19" s="82"/>
      <c r="AN19" s="82"/>
      <c r="AO19" s="82"/>
      <c r="AP19" s="82"/>
      <c r="AQ19" s="82"/>
      <c r="AR19" s="82"/>
      <c r="AS19" s="82"/>
      <c r="AT19" s="82"/>
      <c r="AU19" s="82"/>
      <c r="AV19" s="82"/>
      <c r="AW19" s="82"/>
      <c r="AX19" s="82"/>
      <c r="AY19" s="82"/>
      <c r="AZ19" s="82"/>
      <c r="BA19" s="82"/>
      <c r="BB19" s="82"/>
      <c r="BC19" s="82"/>
      <c r="BD19" s="82"/>
      <c r="BE19" s="82"/>
      <c r="BF19" s="82"/>
      <c r="BG19" s="82"/>
      <c r="BH19" s="82"/>
      <c r="BI19" s="82"/>
      <c r="BJ19" s="82"/>
      <c r="BK19" s="82"/>
      <c r="BL19" s="82"/>
      <c r="BM19" s="82"/>
      <c r="BN19" s="82"/>
      <c r="BO19" s="82"/>
      <c r="BP19" s="82"/>
      <c r="BQ19" s="82"/>
      <c r="BR19" s="82"/>
      <c r="BS19" s="82"/>
      <c r="BT19" s="82"/>
      <c r="BU19" s="82"/>
      <c r="BV19" s="82"/>
      <c r="BW19" s="82"/>
      <c r="BX19" s="82"/>
      <c r="BY19" s="82"/>
      <c r="BZ19" s="82"/>
      <c r="CA19" s="82"/>
      <c r="CB19" s="82"/>
      <c r="CC19" s="82"/>
      <c r="CD19" s="82"/>
      <c r="CE19" s="82"/>
      <c r="CF19" s="82"/>
      <c r="CG19" s="82"/>
      <c r="CH19" s="82"/>
      <c r="CI19" s="82"/>
      <c r="CJ19" s="82"/>
      <c r="CK19" s="82"/>
      <c r="CL19" s="82"/>
      <c r="CM19" s="82"/>
      <c r="CN19" s="82"/>
    </row>
    <row r="20" spans="1:92">
      <c r="A20" s="1690" t="s">
        <v>732</v>
      </c>
      <c r="B20" s="82"/>
      <c r="C20" s="82" t="s">
        <v>733</v>
      </c>
      <c r="D20" s="82"/>
      <c r="E20" s="609"/>
      <c r="F20" s="513"/>
      <c r="G20" s="82"/>
      <c r="H20" s="82"/>
      <c r="I20" s="82"/>
      <c r="J20" s="82"/>
      <c r="K20" s="82"/>
      <c r="L20" s="609"/>
      <c r="M20" s="82"/>
      <c r="N20" s="82"/>
      <c r="O20" s="82"/>
      <c r="P20" s="82"/>
      <c r="Q20" s="82"/>
      <c r="R20" s="82"/>
      <c r="S20" s="82"/>
      <c r="T20" s="82"/>
      <c r="U20" s="82"/>
      <c r="V20" s="82"/>
      <c r="W20" s="82"/>
      <c r="X20" s="82"/>
      <c r="Y20" s="82"/>
      <c r="Z20" s="82"/>
      <c r="AA20" s="82"/>
      <c r="AB20" s="82"/>
      <c r="AC20" s="82"/>
      <c r="AD20" s="82"/>
      <c r="AE20" s="82"/>
      <c r="AF20" s="82"/>
      <c r="AG20" s="82"/>
      <c r="AH20" s="82"/>
      <c r="AI20" s="82"/>
      <c r="AJ20" s="82"/>
      <c r="AK20" s="82"/>
      <c r="AL20" s="82"/>
      <c r="AM20" s="82"/>
      <c r="AN20" s="82"/>
      <c r="AO20" s="82"/>
      <c r="AP20" s="82"/>
      <c r="AQ20" s="82"/>
      <c r="AR20" s="82"/>
      <c r="AS20" s="82"/>
      <c r="AT20" s="82"/>
      <c r="AU20" s="82"/>
      <c r="AV20" s="82"/>
      <c r="AW20" s="82"/>
      <c r="AX20" s="82"/>
      <c r="AY20" s="82"/>
      <c r="AZ20" s="82"/>
      <c r="BA20" s="82"/>
      <c r="BB20" s="82"/>
      <c r="BC20" s="82"/>
      <c r="BD20" s="82"/>
      <c r="BE20" s="82"/>
      <c r="BF20" s="82"/>
      <c r="BG20" s="82"/>
      <c r="BH20" s="82"/>
      <c r="BI20" s="82"/>
      <c r="BJ20" s="82"/>
      <c r="BK20" s="82"/>
      <c r="BL20" s="82"/>
      <c r="BM20" s="82"/>
      <c r="BN20" s="82"/>
      <c r="BO20" s="82"/>
      <c r="BP20" s="82"/>
      <c r="BQ20" s="82"/>
      <c r="BR20" s="82"/>
      <c r="BS20" s="82"/>
      <c r="BT20" s="82"/>
      <c r="BU20" s="82"/>
      <c r="BV20" s="82"/>
      <c r="BW20" s="82"/>
      <c r="BX20" s="82"/>
      <c r="BY20" s="82"/>
      <c r="BZ20" s="82"/>
      <c r="CA20" s="82"/>
      <c r="CB20" s="82"/>
      <c r="CC20" s="82"/>
      <c r="CD20" s="82"/>
      <c r="CE20" s="82"/>
      <c r="CF20" s="82"/>
      <c r="CG20" s="82"/>
      <c r="CH20" s="82"/>
      <c r="CI20" s="82"/>
      <c r="CJ20" s="82"/>
      <c r="CK20" s="82"/>
      <c r="CL20" s="82"/>
      <c r="CM20" s="82"/>
      <c r="CN20" s="82"/>
    </row>
    <row r="21" spans="1:92">
      <c r="A21" s="1690" t="s">
        <v>734</v>
      </c>
      <c r="B21" s="82"/>
      <c r="C21" s="82" t="s">
        <v>735</v>
      </c>
      <c r="D21" s="82"/>
      <c r="E21" s="609"/>
      <c r="F21" s="513"/>
      <c r="G21" s="82"/>
      <c r="H21" s="82"/>
      <c r="I21" s="82"/>
      <c r="J21" s="82"/>
      <c r="K21" s="82"/>
      <c r="L21" s="609"/>
      <c r="M21" s="82"/>
      <c r="N21" s="82"/>
      <c r="O21" s="82"/>
      <c r="P21" s="82"/>
      <c r="Q21" s="82"/>
      <c r="R21" s="82"/>
      <c r="S21" s="82"/>
      <c r="T21" s="82"/>
      <c r="U21" s="82"/>
      <c r="V21" s="82"/>
      <c r="W21" s="82"/>
      <c r="X21" s="82"/>
      <c r="Y21" s="82"/>
      <c r="Z21" s="82"/>
      <c r="AA21" s="82"/>
      <c r="AB21" s="82"/>
      <c r="AC21" s="82"/>
      <c r="AD21" s="82"/>
      <c r="AE21" s="82"/>
      <c r="AF21" s="82"/>
      <c r="AG21" s="82"/>
      <c r="AH21" s="82"/>
      <c r="AI21" s="82"/>
      <c r="AJ21" s="82"/>
      <c r="AK21" s="82"/>
      <c r="AL21" s="82"/>
      <c r="AM21" s="82"/>
      <c r="AN21" s="82"/>
      <c r="AO21" s="82"/>
      <c r="AP21" s="82"/>
      <c r="AQ21" s="82"/>
      <c r="AR21" s="82"/>
      <c r="AS21" s="82"/>
      <c r="AT21" s="82"/>
      <c r="AU21" s="82"/>
      <c r="AV21" s="82"/>
      <c r="AW21" s="82"/>
      <c r="AX21" s="82"/>
      <c r="AY21" s="82"/>
      <c r="AZ21" s="82"/>
      <c r="BA21" s="82"/>
      <c r="BB21" s="82"/>
      <c r="BC21" s="82"/>
      <c r="BD21" s="82"/>
      <c r="BE21" s="82"/>
      <c r="BF21" s="82"/>
      <c r="BG21" s="82"/>
      <c r="BH21" s="82"/>
      <c r="BI21" s="82"/>
      <c r="BJ21" s="82"/>
      <c r="BK21" s="82"/>
      <c r="BL21" s="82"/>
      <c r="BM21" s="82"/>
      <c r="BN21" s="82"/>
      <c r="BO21" s="82"/>
      <c r="BP21" s="82"/>
      <c r="BQ21" s="82"/>
      <c r="BR21" s="82"/>
      <c r="BS21" s="82"/>
      <c r="BT21" s="82"/>
      <c r="BU21" s="82"/>
      <c r="BV21" s="82"/>
      <c r="BW21" s="82"/>
      <c r="BX21" s="82"/>
      <c r="BY21" s="82"/>
      <c r="BZ21" s="82"/>
      <c r="CA21" s="82"/>
      <c r="CB21" s="82"/>
      <c r="CC21" s="82"/>
      <c r="CD21" s="82"/>
      <c r="CE21" s="82"/>
      <c r="CF21" s="82"/>
      <c r="CG21" s="82"/>
      <c r="CH21" s="82"/>
      <c r="CI21" s="82"/>
      <c r="CJ21" s="82"/>
      <c r="CK21" s="82"/>
      <c r="CL21" s="82"/>
      <c r="CM21" s="82"/>
      <c r="CN21" s="82"/>
    </row>
    <row r="22" spans="1:92">
      <c r="A22" s="513"/>
      <c r="B22" s="82"/>
      <c r="C22" s="82"/>
      <c r="D22" s="82"/>
      <c r="E22" s="609"/>
      <c r="F22" s="513"/>
      <c r="G22" s="82"/>
      <c r="H22" s="82"/>
      <c r="I22" s="82"/>
      <c r="J22" s="82"/>
      <c r="K22" s="82"/>
      <c r="L22" s="609"/>
      <c r="M22" s="82"/>
      <c r="N22" s="82"/>
      <c r="O22" s="82"/>
      <c r="P22" s="82"/>
      <c r="Q22" s="82"/>
      <c r="R22" s="82"/>
      <c r="S22" s="82"/>
      <c r="T22" s="82"/>
      <c r="U22" s="82"/>
      <c r="V22" s="82"/>
      <c r="W22" s="82"/>
      <c r="X22" s="82"/>
      <c r="Y22" s="82"/>
      <c r="Z22" s="82"/>
      <c r="AA22" s="82"/>
      <c r="AB22" s="82"/>
      <c r="AC22" s="82"/>
      <c r="AD22" s="82"/>
      <c r="AE22" s="82"/>
      <c r="AF22" s="82"/>
      <c r="AG22" s="82"/>
      <c r="AH22" s="82"/>
      <c r="AI22" s="82"/>
      <c r="AJ22" s="82"/>
      <c r="AK22" s="82"/>
      <c r="AL22" s="82"/>
      <c r="AM22" s="82"/>
      <c r="AN22" s="82"/>
      <c r="AO22" s="82"/>
      <c r="AP22" s="82"/>
      <c r="AQ22" s="82"/>
      <c r="AR22" s="82"/>
      <c r="AS22" s="82"/>
      <c r="AT22" s="82"/>
      <c r="AU22" s="82"/>
      <c r="AV22" s="82"/>
      <c r="AW22" s="82"/>
      <c r="AX22" s="82"/>
      <c r="AY22" s="82"/>
      <c r="AZ22" s="82"/>
      <c r="BA22" s="82"/>
      <c r="BB22" s="82"/>
      <c r="BC22" s="82"/>
      <c r="BD22" s="82"/>
      <c r="BE22" s="82"/>
      <c r="BF22" s="82"/>
      <c r="BG22" s="82"/>
      <c r="BH22" s="82"/>
      <c r="BI22" s="82"/>
      <c r="BJ22" s="82"/>
      <c r="BK22" s="82"/>
      <c r="BL22" s="82"/>
      <c r="BM22" s="82"/>
      <c r="BN22" s="82"/>
      <c r="BO22" s="82"/>
      <c r="BP22" s="82"/>
      <c r="BQ22" s="82"/>
      <c r="BR22" s="82"/>
      <c r="BS22" s="82"/>
      <c r="BT22" s="82"/>
      <c r="BU22" s="82"/>
      <c r="BV22" s="82"/>
      <c r="BW22" s="82"/>
      <c r="BX22" s="82"/>
      <c r="BY22" s="82"/>
      <c r="BZ22" s="82"/>
      <c r="CA22" s="82"/>
      <c r="CB22" s="82"/>
      <c r="CC22" s="82"/>
      <c r="CD22" s="82"/>
      <c r="CE22" s="82"/>
      <c r="CF22" s="82"/>
      <c r="CG22" s="82"/>
      <c r="CH22" s="82"/>
      <c r="CI22" s="82"/>
      <c r="CJ22" s="82"/>
      <c r="CK22" s="82"/>
      <c r="CL22" s="82"/>
      <c r="CM22" s="82"/>
      <c r="CN22" s="82"/>
    </row>
    <row r="23" spans="1:92">
      <c r="A23" s="1045" t="s">
        <v>2029</v>
      </c>
      <c r="B23" s="1014" t="s">
        <v>2029</v>
      </c>
      <c r="C23" s="1046"/>
      <c r="D23" s="1046"/>
      <c r="E23" s="1015"/>
      <c r="F23" s="1045" t="s">
        <v>2029</v>
      </c>
      <c r="G23" s="1046"/>
      <c r="H23" s="757" t="s">
        <v>736</v>
      </c>
      <c r="I23" s="1083"/>
      <c r="J23" s="1082" t="s">
        <v>737</v>
      </c>
      <c r="K23" s="1046"/>
      <c r="L23" s="1691"/>
      <c r="M23" s="82"/>
      <c r="N23" s="82"/>
      <c r="O23" s="82"/>
      <c r="P23" s="82"/>
      <c r="Q23" s="82"/>
      <c r="R23" s="82"/>
      <c r="S23" s="82"/>
      <c r="T23" s="82"/>
      <c r="U23" s="82"/>
      <c r="V23" s="82"/>
      <c r="W23" s="82"/>
      <c r="X23" s="82"/>
      <c r="Y23" s="82"/>
      <c r="Z23" s="82"/>
      <c r="AA23" s="82"/>
      <c r="AB23" s="82"/>
      <c r="AC23" s="82"/>
      <c r="AD23" s="82"/>
      <c r="AE23" s="82"/>
      <c r="AF23" s="82"/>
      <c r="AG23" s="82"/>
      <c r="AH23" s="82"/>
      <c r="AI23" s="82"/>
      <c r="AJ23" s="82"/>
      <c r="AK23" s="82"/>
      <c r="AL23" s="82"/>
      <c r="AM23" s="82"/>
      <c r="AN23" s="82"/>
      <c r="AO23" s="82"/>
      <c r="AP23" s="82"/>
      <c r="AQ23" s="82"/>
      <c r="AR23" s="82"/>
      <c r="AS23" s="82"/>
      <c r="AT23" s="82"/>
      <c r="AU23" s="82"/>
      <c r="AV23" s="82"/>
      <c r="AW23" s="82"/>
      <c r="AX23" s="82"/>
      <c r="AY23" s="82"/>
      <c r="AZ23" s="82"/>
      <c r="BA23" s="82"/>
      <c r="BB23" s="82"/>
      <c r="BC23" s="82"/>
      <c r="BD23" s="82"/>
      <c r="BE23" s="82"/>
      <c r="BF23" s="82"/>
      <c r="BG23" s="82"/>
      <c r="BH23" s="82"/>
      <c r="BI23" s="82"/>
      <c r="BJ23" s="82"/>
      <c r="BK23" s="82"/>
      <c r="BL23" s="82"/>
      <c r="BM23" s="82"/>
      <c r="BN23" s="82"/>
      <c r="BO23" s="82"/>
      <c r="BP23" s="82"/>
      <c r="BQ23" s="82"/>
      <c r="BR23" s="82"/>
      <c r="BS23" s="82"/>
      <c r="BT23" s="82"/>
      <c r="BU23" s="82"/>
      <c r="BV23" s="82"/>
      <c r="BW23" s="82"/>
      <c r="BX23" s="82"/>
      <c r="BY23" s="82"/>
      <c r="BZ23" s="82"/>
      <c r="CA23" s="82"/>
      <c r="CB23" s="82"/>
      <c r="CC23" s="82"/>
      <c r="CD23" s="82"/>
      <c r="CE23" s="82"/>
      <c r="CF23" s="82"/>
      <c r="CG23" s="82"/>
      <c r="CH23" s="82"/>
      <c r="CI23" s="82"/>
      <c r="CJ23" s="82"/>
      <c r="CK23" s="82"/>
      <c r="CL23" s="82"/>
      <c r="CM23" s="82"/>
      <c r="CN23" s="82"/>
    </row>
    <row r="24" spans="1:92">
      <c r="A24" s="1047" t="s">
        <v>2029</v>
      </c>
      <c r="B24" s="82" t="s">
        <v>922</v>
      </c>
      <c r="C24" s="925"/>
      <c r="D24" s="1048" t="s">
        <v>923</v>
      </c>
      <c r="E24" s="949" t="s">
        <v>924</v>
      </c>
      <c r="F24" s="1049" t="s">
        <v>925</v>
      </c>
      <c r="G24" s="1048" t="s">
        <v>3184</v>
      </c>
      <c r="H24" s="925"/>
      <c r="I24" s="1046"/>
      <c r="J24" s="1048" t="s">
        <v>926</v>
      </c>
      <c r="K24" s="1048" t="s">
        <v>927</v>
      </c>
      <c r="L24" s="949"/>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Q24" s="82"/>
      <c r="AR24" s="82"/>
      <c r="AS24" s="82"/>
      <c r="AT24" s="82"/>
      <c r="AU24" s="82"/>
      <c r="AV24" s="82"/>
      <c r="AW24" s="82"/>
      <c r="AX24" s="82"/>
      <c r="AY24" s="82"/>
      <c r="AZ24" s="82"/>
      <c r="BA24" s="82"/>
      <c r="BB24" s="82"/>
      <c r="BC24" s="82"/>
      <c r="BD24" s="82"/>
      <c r="BE24" s="82"/>
      <c r="BF24" s="82"/>
      <c r="BG24" s="82"/>
      <c r="BH24" s="82"/>
      <c r="BI24" s="82"/>
      <c r="BJ24" s="82"/>
      <c r="BK24" s="82"/>
      <c r="BL24" s="82"/>
      <c r="BM24" s="82"/>
      <c r="BN24" s="82"/>
      <c r="BO24" s="82"/>
      <c r="BP24" s="82"/>
      <c r="BQ24" s="82"/>
      <c r="BR24" s="82"/>
      <c r="BS24" s="82"/>
      <c r="BT24" s="82"/>
      <c r="BU24" s="82"/>
      <c r="BV24" s="82"/>
      <c r="BW24" s="82"/>
      <c r="BX24" s="82"/>
      <c r="BY24" s="82"/>
      <c r="BZ24" s="82"/>
      <c r="CA24" s="82"/>
      <c r="CB24" s="82"/>
      <c r="CC24" s="82"/>
      <c r="CD24" s="82"/>
      <c r="CE24" s="82"/>
      <c r="CF24" s="82"/>
      <c r="CG24" s="82"/>
      <c r="CH24" s="82"/>
      <c r="CI24" s="82"/>
      <c r="CJ24" s="82"/>
      <c r="CK24" s="82"/>
      <c r="CL24" s="82"/>
      <c r="CM24" s="82"/>
      <c r="CN24" s="82"/>
    </row>
    <row r="25" spans="1:92">
      <c r="A25" s="1049" t="s">
        <v>290</v>
      </c>
      <c r="B25" s="82" t="s">
        <v>928</v>
      </c>
      <c r="C25" s="925"/>
      <c r="D25" s="1048" t="s">
        <v>3591</v>
      </c>
      <c r="E25" s="949" t="s">
        <v>929</v>
      </c>
      <c r="F25" s="1049" t="s">
        <v>930</v>
      </c>
      <c r="G25" s="1048" t="s">
        <v>3600</v>
      </c>
      <c r="H25" s="1048" t="s">
        <v>931</v>
      </c>
      <c r="I25" s="1048" t="s">
        <v>932</v>
      </c>
      <c r="J25" s="1048" t="s">
        <v>933</v>
      </c>
      <c r="K25" s="1048" t="s">
        <v>3628</v>
      </c>
      <c r="L25" s="932" t="s">
        <v>290</v>
      </c>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82"/>
      <c r="AO25" s="82"/>
      <c r="AP25" s="82"/>
      <c r="AQ25" s="82"/>
      <c r="AR25" s="82"/>
      <c r="AS25" s="82"/>
      <c r="AT25" s="82"/>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c r="BY25" s="82"/>
      <c r="BZ25" s="82"/>
      <c r="CA25" s="82"/>
      <c r="CB25" s="82"/>
      <c r="CC25" s="82"/>
      <c r="CD25" s="82"/>
      <c r="CE25" s="82"/>
      <c r="CF25" s="82"/>
      <c r="CG25" s="82"/>
      <c r="CH25" s="82"/>
      <c r="CI25" s="82"/>
      <c r="CJ25" s="82"/>
      <c r="CK25" s="82"/>
      <c r="CL25" s="82"/>
      <c r="CM25" s="82"/>
      <c r="CN25" s="82"/>
    </row>
    <row r="26" spans="1:92">
      <c r="A26" s="1049" t="s">
        <v>293</v>
      </c>
      <c r="B26" s="82"/>
      <c r="C26" s="925"/>
      <c r="D26" s="1048" t="s">
        <v>934</v>
      </c>
      <c r="E26" s="949" t="s">
        <v>935</v>
      </c>
      <c r="F26" s="1047"/>
      <c r="G26" s="925"/>
      <c r="H26" s="925"/>
      <c r="I26" s="925"/>
      <c r="J26" s="1048" t="s">
        <v>936</v>
      </c>
      <c r="K26" s="925"/>
      <c r="L26" s="932" t="s">
        <v>293</v>
      </c>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c r="AL26" s="82"/>
      <c r="AM26" s="82"/>
      <c r="AN26" s="82"/>
      <c r="AO26" s="82"/>
      <c r="AP26" s="82"/>
      <c r="AQ26" s="82"/>
      <c r="AR26" s="82"/>
      <c r="AS26" s="82"/>
      <c r="AT26" s="82"/>
      <c r="AU26" s="82"/>
      <c r="AV26" s="82"/>
      <c r="AW26" s="82"/>
      <c r="AX26" s="82"/>
      <c r="AY26" s="82"/>
      <c r="AZ26" s="82"/>
      <c r="BA26" s="82"/>
      <c r="BB26" s="82"/>
      <c r="BC26" s="82"/>
      <c r="BD26" s="82"/>
      <c r="BE26" s="82"/>
      <c r="BF26" s="82"/>
      <c r="BG26" s="82"/>
      <c r="BH26" s="82"/>
      <c r="BI26" s="82"/>
      <c r="BJ26" s="82"/>
      <c r="BK26" s="82"/>
      <c r="BL26" s="82"/>
      <c r="BM26" s="82"/>
      <c r="BN26" s="82"/>
      <c r="BO26" s="82"/>
      <c r="BP26" s="82"/>
      <c r="BQ26" s="82"/>
      <c r="BR26" s="82"/>
      <c r="BS26" s="82"/>
      <c r="BT26" s="82"/>
      <c r="BU26" s="82"/>
      <c r="BV26" s="82"/>
      <c r="BW26" s="82"/>
      <c r="BX26" s="82"/>
      <c r="BY26" s="82"/>
      <c r="BZ26" s="82"/>
      <c r="CA26" s="82"/>
      <c r="CB26" s="82"/>
      <c r="CC26" s="82"/>
      <c r="CD26" s="82"/>
      <c r="CE26" s="82"/>
      <c r="CF26" s="82"/>
      <c r="CG26" s="82"/>
      <c r="CH26" s="82"/>
      <c r="CI26" s="82"/>
      <c r="CJ26" s="82"/>
      <c r="CK26" s="82"/>
      <c r="CL26" s="82"/>
      <c r="CM26" s="82"/>
      <c r="CN26" s="82"/>
    </row>
    <row r="27" spans="1:92">
      <c r="A27" s="1047"/>
      <c r="B27" s="82"/>
      <c r="C27" s="925"/>
      <c r="D27" s="925"/>
      <c r="E27" s="949"/>
      <c r="F27" s="1047"/>
      <c r="G27" s="925"/>
      <c r="H27" s="925"/>
      <c r="I27" s="925"/>
      <c r="J27" s="1048" t="s">
        <v>937</v>
      </c>
      <c r="K27" s="925"/>
      <c r="L27" s="949"/>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c r="AL27" s="82"/>
      <c r="AM27" s="82"/>
      <c r="AN27" s="82"/>
      <c r="AO27" s="82"/>
      <c r="AP27" s="82"/>
      <c r="AQ27" s="82"/>
      <c r="AR27" s="82"/>
      <c r="AS27" s="82"/>
      <c r="AT27" s="82"/>
      <c r="AU27" s="82"/>
      <c r="AV27" s="82"/>
      <c r="AW27" s="82"/>
      <c r="AX27" s="82"/>
      <c r="AY27" s="82"/>
      <c r="AZ27" s="82"/>
      <c r="BA27" s="82"/>
      <c r="BB27" s="82"/>
      <c r="BC27" s="82"/>
      <c r="BD27" s="82"/>
      <c r="BE27" s="82"/>
      <c r="BF27" s="82"/>
      <c r="BG27" s="82"/>
      <c r="BH27" s="82"/>
      <c r="BI27" s="82"/>
      <c r="BJ27" s="82"/>
      <c r="BK27" s="82"/>
      <c r="BL27" s="82"/>
      <c r="BM27" s="82"/>
      <c r="BN27" s="82"/>
      <c r="BO27" s="82"/>
      <c r="BP27" s="82"/>
      <c r="BQ27" s="82"/>
      <c r="BR27" s="82"/>
      <c r="BS27" s="82"/>
      <c r="BT27" s="82"/>
      <c r="BU27" s="82"/>
      <c r="BV27" s="82"/>
      <c r="BW27" s="82"/>
      <c r="BX27" s="82"/>
      <c r="BY27" s="82"/>
      <c r="BZ27" s="82"/>
      <c r="CA27" s="82"/>
      <c r="CB27" s="82"/>
      <c r="CC27" s="82"/>
      <c r="CD27" s="82"/>
      <c r="CE27" s="82"/>
      <c r="CF27" s="82"/>
      <c r="CG27" s="82"/>
      <c r="CH27" s="82"/>
      <c r="CI27" s="82"/>
      <c r="CJ27" s="82"/>
      <c r="CK27" s="82"/>
      <c r="CL27" s="82"/>
      <c r="CM27" s="82"/>
      <c r="CN27" s="82"/>
    </row>
    <row r="28" spans="1:92">
      <c r="A28" s="1047"/>
      <c r="B28" s="82"/>
      <c r="C28" s="925"/>
      <c r="D28" s="925"/>
      <c r="E28" s="949"/>
      <c r="F28" s="1047"/>
      <c r="G28" s="925"/>
      <c r="H28" s="925"/>
      <c r="I28" s="925"/>
      <c r="J28" s="1048" t="s">
        <v>938</v>
      </c>
      <c r="K28" s="925"/>
      <c r="L28" s="949"/>
      <c r="M28" s="82"/>
      <c r="N28" s="82"/>
      <c r="O28" s="82"/>
      <c r="P28" s="82"/>
      <c r="Q28" s="82"/>
      <c r="R28" s="82"/>
      <c r="S28" s="82"/>
      <c r="T28" s="82"/>
      <c r="U28" s="82"/>
      <c r="V28" s="82"/>
      <c r="W28" s="82"/>
      <c r="X28" s="82"/>
      <c r="Y28" s="82"/>
      <c r="Z28" s="82"/>
      <c r="AA28" s="82"/>
      <c r="AB28" s="82"/>
      <c r="AC28" s="82"/>
      <c r="AD28" s="82"/>
      <c r="AE28" s="82"/>
      <c r="AF28" s="82"/>
      <c r="AG28" s="82"/>
      <c r="AH28" s="82"/>
      <c r="AI28" s="82"/>
      <c r="AJ28" s="82"/>
      <c r="AK28" s="82"/>
      <c r="AL28" s="82"/>
      <c r="AM28" s="82"/>
      <c r="AN28" s="82"/>
      <c r="AO28" s="82"/>
      <c r="AP28" s="82"/>
      <c r="AQ28" s="82"/>
      <c r="AR28" s="82"/>
      <c r="AS28" s="82"/>
      <c r="AT28" s="82"/>
      <c r="AU28" s="82"/>
      <c r="AV28" s="82"/>
      <c r="AW28" s="82"/>
      <c r="AX28" s="82"/>
      <c r="AY28" s="82"/>
      <c r="AZ28" s="82"/>
      <c r="BA28" s="82"/>
      <c r="BB28" s="82"/>
      <c r="BC28" s="82"/>
      <c r="BD28" s="82"/>
      <c r="BE28" s="82"/>
      <c r="BF28" s="82"/>
      <c r="BG28" s="82"/>
      <c r="BH28" s="82"/>
      <c r="BI28" s="82"/>
      <c r="BJ28" s="82"/>
      <c r="BK28" s="82"/>
      <c r="BL28" s="82"/>
      <c r="BM28" s="82"/>
      <c r="BN28" s="82"/>
      <c r="BO28" s="82"/>
      <c r="BP28" s="82"/>
      <c r="BQ28" s="82"/>
      <c r="BR28" s="82"/>
      <c r="BS28" s="82"/>
      <c r="BT28" s="82"/>
      <c r="BU28" s="82"/>
      <c r="BV28" s="82"/>
      <c r="BW28" s="82"/>
      <c r="BX28" s="82"/>
      <c r="BY28" s="82"/>
      <c r="BZ28" s="82"/>
      <c r="CA28" s="82"/>
      <c r="CB28" s="82"/>
      <c r="CC28" s="82"/>
      <c r="CD28" s="82"/>
      <c r="CE28" s="82"/>
      <c r="CF28" s="82"/>
      <c r="CG28" s="82"/>
      <c r="CH28" s="82"/>
      <c r="CI28" s="82"/>
      <c r="CJ28" s="82"/>
      <c r="CK28" s="82"/>
      <c r="CL28" s="82"/>
      <c r="CM28" s="82"/>
      <c r="CN28" s="82"/>
    </row>
    <row r="29" spans="1:92">
      <c r="A29" s="1047"/>
      <c r="B29" s="749" t="s">
        <v>939</v>
      </c>
      <c r="C29" s="951"/>
      <c r="D29" s="749" t="s">
        <v>1861</v>
      </c>
      <c r="E29" s="932" t="s">
        <v>1862</v>
      </c>
      <c r="F29" s="1049" t="s">
        <v>1863</v>
      </c>
      <c r="G29" s="749" t="s">
        <v>838</v>
      </c>
      <c r="H29" s="1689" t="s">
        <v>839</v>
      </c>
      <c r="I29" s="749" t="s">
        <v>840</v>
      </c>
      <c r="J29" s="1689" t="s">
        <v>841</v>
      </c>
      <c r="K29" s="749" t="s">
        <v>842</v>
      </c>
      <c r="L29" s="1159"/>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2"/>
      <c r="AO29" s="82"/>
      <c r="AP29" s="82"/>
      <c r="AQ29" s="82"/>
      <c r="AR29" s="82"/>
      <c r="AS29" s="82"/>
      <c r="AT29" s="82"/>
      <c r="AU29" s="82"/>
      <c r="AV29" s="82"/>
      <c r="AW29" s="82"/>
      <c r="AX29" s="82"/>
      <c r="AY29" s="82"/>
      <c r="AZ29" s="82"/>
      <c r="BA29" s="82"/>
      <c r="BB29" s="82"/>
      <c r="BC29" s="82"/>
      <c r="BD29" s="82"/>
      <c r="BE29" s="82"/>
      <c r="BF29" s="82"/>
      <c r="BG29" s="82"/>
      <c r="BH29" s="82"/>
      <c r="BI29" s="82"/>
      <c r="BJ29" s="82"/>
      <c r="BK29" s="82"/>
      <c r="BL29" s="82"/>
      <c r="BM29" s="82"/>
      <c r="BN29" s="82"/>
      <c r="BO29" s="82"/>
      <c r="BP29" s="82"/>
      <c r="BQ29" s="82"/>
      <c r="BR29" s="82"/>
      <c r="BS29" s="82"/>
      <c r="BT29" s="82"/>
      <c r="BU29" s="82"/>
      <c r="BV29" s="82"/>
      <c r="BW29" s="82"/>
      <c r="BX29" s="82"/>
      <c r="BY29" s="82"/>
      <c r="BZ29" s="82"/>
      <c r="CA29" s="82"/>
      <c r="CB29" s="82"/>
      <c r="CC29" s="82"/>
      <c r="CD29" s="82"/>
      <c r="CE29" s="82"/>
      <c r="CF29" s="82"/>
      <c r="CG29" s="82"/>
      <c r="CH29" s="82"/>
      <c r="CI29" s="82"/>
      <c r="CJ29" s="82"/>
      <c r="CK29" s="82"/>
      <c r="CL29" s="82"/>
      <c r="CM29" s="82"/>
      <c r="CN29" s="82"/>
    </row>
    <row r="30" spans="1:92">
      <c r="A30" s="1095" t="s">
        <v>674</v>
      </c>
      <c r="B30" s="1196" t="s">
        <v>940</v>
      </c>
      <c r="C30" s="1046"/>
      <c r="D30" s="1046"/>
      <c r="E30" s="1015"/>
      <c r="F30" s="1045"/>
      <c r="G30" s="1046"/>
      <c r="H30" s="1046"/>
      <c r="I30" s="1046"/>
      <c r="J30" s="1014"/>
      <c r="K30" s="1096"/>
      <c r="L30" s="1158" t="s">
        <v>674</v>
      </c>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c r="AL30" s="82"/>
      <c r="AM30" s="82"/>
      <c r="AN30" s="82"/>
      <c r="AO30" s="82"/>
      <c r="AP30" s="82"/>
      <c r="AQ30" s="82"/>
      <c r="AR30" s="82"/>
      <c r="AS30" s="82"/>
      <c r="AT30" s="82"/>
      <c r="AU30" s="82"/>
      <c r="AV30" s="82"/>
      <c r="AW30" s="82"/>
      <c r="AX30" s="82"/>
      <c r="AY30" s="82"/>
      <c r="AZ30" s="82"/>
      <c r="BA30" s="82"/>
      <c r="BB30" s="82"/>
      <c r="BC30" s="82"/>
      <c r="BD30" s="82"/>
      <c r="BE30" s="82"/>
      <c r="BF30" s="82"/>
      <c r="BG30" s="82"/>
      <c r="BH30" s="82"/>
      <c r="BI30" s="82"/>
      <c r="BJ30" s="82"/>
      <c r="BK30" s="82"/>
      <c r="BL30" s="82"/>
      <c r="BM30" s="82"/>
      <c r="BN30" s="82"/>
      <c r="BO30" s="82"/>
      <c r="BP30" s="82"/>
      <c r="BQ30" s="82"/>
      <c r="BR30" s="82"/>
      <c r="BS30" s="82"/>
      <c r="BT30" s="82"/>
      <c r="BU30" s="82"/>
      <c r="BV30" s="82"/>
      <c r="BW30" s="82"/>
      <c r="BX30" s="82"/>
      <c r="BY30" s="82"/>
      <c r="BZ30" s="82"/>
      <c r="CA30" s="82"/>
      <c r="CB30" s="82"/>
      <c r="CC30" s="82"/>
      <c r="CD30" s="82"/>
      <c r="CE30" s="82"/>
      <c r="CF30" s="82"/>
      <c r="CG30" s="82"/>
      <c r="CH30" s="82"/>
      <c r="CI30" s="82"/>
      <c r="CJ30" s="82"/>
      <c r="CK30" s="82"/>
      <c r="CL30" s="82"/>
      <c r="CM30" s="82"/>
      <c r="CN30" s="82"/>
    </row>
    <row r="31" spans="1:92">
      <c r="A31" s="1049" t="s">
        <v>675</v>
      </c>
      <c r="B31" s="82"/>
      <c r="C31" s="925"/>
      <c r="D31" s="1692"/>
      <c r="E31" s="609"/>
      <c r="F31" s="1047"/>
      <c r="G31" s="925"/>
      <c r="H31" s="925"/>
      <c r="I31" s="1692"/>
      <c r="J31" s="1692"/>
      <c r="K31" s="938"/>
      <c r="L31" s="932" t="s">
        <v>675</v>
      </c>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82"/>
      <c r="AL31" s="82"/>
      <c r="AM31" s="82"/>
      <c r="AN31" s="82"/>
      <c r="AO31" s="82"/>
      <c r="AP31" s="82"/>
      <c r="AQ31" s="82"/>
      <c r="AR31" s="82"/>
      <c r="AS31" s="82"/>
      <c r="AT31" s="82"/>
      <c r="AU31" s="82"/>
      <c r="AV31" s="82"/>
      <c r="AW31" s="82"/>
      <c r="AX31" s="82"/>
      <c r="AY31" s="82"/>
      <c r="AZ31" s="82"/>
      <c r="BA31" s="82"/>
      <c r="BB31" s="82"/>
      <c r="BC31" s="82"/>
      <c r="BD31" s="82"/>
      <c r="BE31" s="82"/>
      <c r="BF31" s="82"/>
      <c r="BG31" s="82"/>
      <c r="BH31" s="82"/>
      <c r="BI31" s="82"/>
      <c r="BJ31" s="82"/>
      <c r="BK31" s="82"/>
      <c r="BL31" s="82"/>
      <c r="BM31" s="82"/>
      <c r="BN31" s="82"/>
      <c r="BO31" s="82"/>
      <c r="BP31" s="82"/>
      <c r="BQ31" s="82"/>
      <c r="BR31" s="82"/>
      <c r="BS31" s="82"/>
      <c r="BT31" s="82"/>
      <c r="BU31" s="82"/>
      <c r="BV31" s="82"/>
      <c r="BW31" s="82"/>
      <c r="BX31" s="82"/>
      <c r="BY31" s="82"/>
      <c r="BZ31" s="82"/>
      <c r="CA31" s="82"/>
      <c r="CB31" s="82"/>
      <c r="CC31" s="82"/>
      <c r="CD31" s="82"/>
      <c r="CE31" s="82"/>
      <c r="CF31" s="82"/>
      <c r="CG31" s="82"/>
      <c r="CH31" s="82"/>
      <c r="CI31" s="82"/>
      <c r="CJ31" s="82"/>
      <c r="CK31" s="82"/>
      <c r="CL31" s="82"/>
      <c r="CM31" s="82"/>
      <c r="CN31" s="82"/>
    </row>
    <row r="32" spans="1:92">
      <c r="A32" s="1049" t="s">
        <v>676</v>
      </c>
      <c r="B32" s="82" t="s">
        <v>4383</v>
      </c>
      <c r="C32" s="925"/>
      <c r="D32" s="939">
        <v>100000000</v>
      </c>
      <c r="E32" s="79">
        <v>540280</v>
      </c>
      <c r="F32" s="1693">
        <v>39050</v>
      </c>
      <c r="G32" s="1694">
        <v>42703</v>
      </c>
      <c r="H32" s="1694">
        <v>39050</v>
      </c>
      <c r="I32" s="1694">
        <v>42703</v>
      </c>
      <c r="J32" s="939">
        <v>100000000</v>
      </c>
      <c r="K32" s="1695">
        <v>5600000</v>
      </c>
      <c r="L32" s="932" t="s">
        <v>676</v>
      </c>
      <c r="M32" s="82"/>
      <c r="N32" s="82"/>
      <c r="O32" s="82"/>
      <c r="P32" s="82"/>
      <c r="Q32" s="82"/>
      <c r="R32" s="82"/>
      <c r="S32" s="82"/>
      <c r="T32" s="82"/>
      <c r="U32" s="82"/>
      <c r="V32" s="82"/>
      <c r="W32" s="82"/>
      <c r="X32" s="82"/>
      <c r="Y32" s="82"/>
      <c r="Z32" s="82"/>
      <c r="AA32" s="82"/>
      <c r="AB32" s="82"/>
      <c r="AC32" s="82"/>
      <c r="AD32" s="82"/>
      <c r="AE32" s="82"/>
      <c r="AF32" s="82"/>
      <c r="AG32" s="82"/>
      <c r="AH32" s="82"/>
      <c r="AI32" s="82"/>
      <c r="AJ32" s="82"/>
      <c r="AK32" s="82"/>
      <c r="AL32" s="82"/>
      <c r="AM32" s="82"/>
      <c r="AN32" s="82"/>
      <c r="AO32" s="82"/>
      <c r="AP32" s="82"/>
      <c r="AQ32" s="82"/>
      <c r="AR32" s="82"/>
      <c r="AS32" s="82"/>
      <c r="AT32" s="82"/>
      <c r="AU32" s="82"/>
      <c r="AV32" s="82"/>
      <c r="AW32" s="82"/>
      <c r="AX32" s="82"/>
      <c r="AY32" s="82"/>
      <c r="AZ32" s="82"/>
      <c r="BA32" s="82"/>
      <c r="BB32" s="82"/>
      <c r="BC32" s="82"/>
      <c r="BD32" s="82"/>
      <c r="BE32" s="82"/>
      <c r="BF32" s="82"/>
      <c r="BG32" s="82"/>
      <c r="BH32" s="82"/>
      <c r="BI32" s="82"/>
      <c r="BJ32" s="82"/>
      <c r="BK32" s="82"/>
      <c r="BL32" s="82"/>
      <c r="BM32" s="82"/>
      <c r="BN32" s="82"/>
      <c r="BO32" s="82"/>
      <c r="BP32" s="82"/>
      <c r="BQ32" s="82"/>
      <c r="BR32" s="82"/>
      <c r="BS32" s="82"/>
      <c r="BT32" s="82"/>
      <c r="BU32" s="82"/>
      <c r="BV32" s="82"/>
      <c r="BW32" s="82"/>
      <c r="BX32" s="82"/>
      <c r="BY32" s="82"/>
      <c r="BZ32" s="82"/>
      <c r="CA32" s="82"/>
      <c r="CB32" s="82"/>
      <c r="CC32" s="82"/>
      <c r="CD32" s="82"/>
      <c r="CE32" s="82"/>
      <c r="CF32" s="82"/>
      <c r="CG32" s="82"/>
      <c r="CH32" s="82"/>
      <c r="CI32" s="82"/>
      <c r="CJ32" s="82"/>
      <c r="CK32" s="82"/>
      <c r="CL32" s="82"/>
      <c r="CM32" s="82"/>
      <c r="CN32" s="82"/>
    </row>
    <row r="33" spans="1:92">
      <c r="A33" s="1049" t="s">
        <v>677</v>
      </c>
      <c r="B33" s="82" t="s">
        <v>4384</v>
      </c>
      <c r="C33" s="925"/>
      <c r="D33" s="939">
        <v>500000000</v>
      </c>
      <c r="E33" s="79">
        <v>3405275</v>
      </c>
      <c r="F33" s="1693">
        <v>40630</v>
      </c>
      <c r="G33" s="1694">
        <v>51592</v>
      </c>
      <c r="H33" s="1694">
        <v>40630</v>
      </c>
      <c r="I33" s="1694">
        <v>51592</v>
      </c>
      <c r="J33" s="939">
        <v>500000000</v>
      </c>
      <c r="K33" s="1695">
        <v>29095000</v>
      </c>
      <c r="L33" s="932" t="s">
        <v>677</v>
      </c>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82"/>
      <c r="AL33" s="82"/>
      <c r="AM33" s="82"/>
      <c r="AN33" s="82"/>
      <c r="AO33" s="82"/>
      <c r="AP33" s="82"/>
      <c r="AQ33" s="82"/>
      <c r="AR33" s="82"/>
      <c r="AS33" s="82"/>
      <c r="AT33" s="82"/>
      <c r="AU33" s="82"/>
      <c r="AV33" s="82"/>
      <c r="AW33" s="82"/>
      <c r="AX33" s="82"/>
      <c r="AY33" s="82"/>
      <c r="AZ33" s="82"/>
      <c r="BA33" s="82"/>
      <c r="BB33" s="82"/>
      <c r="BC33" s="82"/>
      <c r="BD33" s="82"/>
      <c r="BE33" s="82"/>
      <c r="BF33" s="82"/>
      <c r="BG33" s="82"/>
      <c r="BH33" s="82"/>
      <c r="BI33" s="82"/>
      <c r="BJ33" s="82"/>
      <c r="BK33" s="82"/>
      <c r="BL33" s="82"/>
      <c r="BM33" s="82"/>
      <c r="BN33" s="82"/>
      <c r="BO33" s="82"/>
      <c r="BP33" s="82"/>
      <c r="BQ33" s="82"/>
      <c r="BR33" s="82"/>
      <c r="BS33" s="82"/>
      <c r="BT33" s="82"/>
      <c r="BU33" s="82"/>
      <c r="BV33" s="82"/>
      <c r="BW33" s="82"/>
      <c r="BX33" s="82"/>
      <c r="BY33" s="82"/>
      <c r="BZ33" s="82"/>
      <c r="CA33" s="82"/>
      <c r="CB33" s="82"/>
      <c r="CC33" s="82"/>
      <c r="CD33" s="82"/>
      <c r="CE33" s="82"/>
      <c r="CF33" s="82"/>
      <c r="CG33" s="82"/>
      <c r="CH33" s="82"/>
      <c r="CI33" s="82"/>
      <c r="CJ33" s="82"/>
      <c r="CK33" s="82"/>
      <c r="CL33" s="82"/>
      <c r="CM33" s="82"/>
      <c r="CN33" s="82"/>
    </row>
    <row r="34" spans="1:92">
      <c r="A34" s="1049" t="s">
        <v>678</v>
      </c>
      <c r="B34" s="82"/>
      <c r="C34" s="925"/>
      <c r="D34" s="939"/>
      <c r="E34" s="79"/>
      <c r="F34" s="1696"/>
      <c r="G34" s="1697"/>
      <c r="H34" s="1697"/>
      <c r="I34" s="1697"/>
      <c r="J34" s="939"/>
      <c r="K34" s="1695"/>
      <c r="L34" s="932" t="s">
        <v>678</v>
      </c>
      <c r="M34" s="82"/>
      <c r="N34" s="82"/>
      <c r="O34" s="82"/>
      <c r="P34" s="82"/>
      <c r="Q34" s="82"/>
      <c r="R34" s="82"/>
      <c r="S34" s="82"/>
      <c r="T34" s="82"/>
      <c r="U34" s="82"/>
      <c r="V34" s="82"/>
      <c r="W34" s="82"/>
      <c r="X34" s="82"/>
      <c r="Y34" s="82"/>
      <c r="Z34" s="82"/>
      <c r="AA34" s="82"/>
      <c r="AB34" s="82"/>
      <c r="AC34" s="82"/>
      <c r="AD34" s="82"/>
      <c r="AE34" s="82"/>
      <c r="AF34" s="82"/>
      <c r="AG34" s="82"/>
      <c r="AH34" s="82"/>
      <c r="AI34" s="82"/>
      <c r="AJ34" s="82"/>
      <c r="AK34" s="82"/>
      <c r="AL34" s="82"/>
      <c r="AM34" s="82"/>
      <c r="AN34" s="82"/>
      <c r="AO34" s="82"/>
      <c r="AP34" s="82"/>
      <c r="AQ34" s="82"/>
      <c r="AR34" s="82"/>
      <c r="AS34" s="82"/>
      <c r="AT34" s="82"/>
      <c r="AU34" s="82"/>
      <c r="AV34" s="82"/>
      <c r="AW34" s="82"/>
      <c r="AX34" s="82"/>
      <c r="AY34" s="82"/>
      <c r="AZ34" s="82"/>
      <c r="BA34" s="82"/>
      <c r="BB34" s="82"/>
      <c r="BC34" s="82"/>
      <c r="BD34" s="82"/>
      <c r="BE34" s="82"/>
      <c r="BF34" s="82"/>
      <c r="BG34" s="82"/>
      <c r="BH34" s="82"/>
      <c r="BI34" s="82"/>
      <c r="BJ34" s="82"/>
      <c r="BK34" s="82"/>
      <c r="BL34" s="82"/>
      <c r="BM34" s="82"/>
      <c r="BN34" s="82"/>
      <c r="BO34" s="82"/>
      <c r="BP34" s="82"/>
      <c r="BQ34" s="82"/>
      <c r="BR34" s="82"/>
      <c r="BS34" s="82"/>
      <c r="BT34" s="82"/>
      <c r="BU34" s="82"/>
      <c r="BV34" s="82"/>
      <c r="BW34" s="82"/>
      <c r="BX34" s="82"/>
      <c r="BY34" s="82"/>
      <c r="BZ34" s="82"/>
      <c r="CA34" s="82"/>
      <c r="CB34" s="82"/>
      <c r="CC34" s="82"/>
      <c r="CD34" s="82"/>
      <c r="CE34" s="82"/>
      <c r="CF34" s="82"/>
      <c r="CG34" s="82"/>
      <c r="CH34" s="82"/>
      <c r="CI34" s="82"/>
      <c r="CJ34" s="82"/>
      <c r="CK34" s="82"/>
      <c r="CL34" s="82"/>
      <c r="CM34" s="82"/>
      <c r="CN34" s="82"/>
    </row>
    <row r="35" spans="1:92">
      <c r="A35" s="1049" t="s">
        <v>679</v>
      </c>
      <c r="B35" s="82"/>
      <c r="C35" s="925"/>
      <c r="D35" s="939"/>
      <c r="E35" s="79"/>
      <c r="F35" s="1696"/>
      <c r="G35" s="1697"/>
      <c r="H35" s="1697"/>
      <c r="I35" s="1697"/>
      <c r="J35" s="939"/>
      <c r="K35" s="1695"/>
      <c r="L35" s="932" t="s">
        <v>679</v>
      </c>
      <c r="M35" s="82"/>
      <c r="N35" s="82"/>
      <c r="O35" s="82"/>
      <c r="P35" s="82"/>
      <c r="Q35" s="82"/>
      <c r="R35" s="82"/>
      <c r="S35" s="82"/>
      <c r="T35" s="82"/>
      <c r="U35" s="82"/>
      <c r="V35" s="82"/>
      <c r="W35" s="82"/>
      <c r="X35" s="82"/>
      <c r="Y35" s="82"/>
      <c r="Z35" s="82"/>
      <c r="AA35" s="82"/>
      <c r="AB35" s="82"/>
      <c r="AC35" s="82"/>
      <c r="AD35" s="82"/>
      <c r="AE35" s="82"/>
      <c r="AF35" s="82"/>
      <c r="AG35" s="82"/>
      <c r="AH35" s="82"/>
      <c r="AI35" s="82"/>
      <c r="AJ35" s="82"/>
      <c r="AK35" s="82"/>
      <c r="AL35" s="82"/>
      <c r="AM35" s="82"/>
      <c r="AN35" s="82"/>
      <c r="AO35" s="82"/>
      <c r="AP35" s="82"/>
      <c r="AQ35" s="82"/>
      <c r="AR35" s="82"/>
      <c r="AS35" s="82"/>
      <c r="AT35" s="82"/>
      <c r="AU35" s="82"/>
      <c r="AV35" s="82"/>
      <c r="AW35" s="82"/>
      <c r="AX35" s="82"/>
      <c r="AY35" s="82"/>
      <c r="AZ35" s="82"/>
      <c r="BA35" s="82"/>
      <c r="BB35" s="82"/>
      <c r="BC35" s="82"/>
      <c r="BD35" s="82"/>
      <c r="BE35" s="82"/>
      <c r="BF35" s="82"/>
      <c r="BG35" s="82"/>
      <c r="BH35" s="82"/>
      <c r="BI35" s="82"/>
      <c r="BJ35" s="82"/>
      <c r="BK35" s="82"/>
      <c r="BL35" s="82"/>
      <c r="BM35" s="82"/>
      <c r="BN35" s="82"/>
      <c r="BO35" s="82"/>
      <c r="BP35" s="82"/>
      <c r="BQ35" s="82"/>
      <c r="BR35" s="82"/>
      <c r="BS35" s="82"/>
      <c r="BT35" s="82"/>
      <c r="BU35" s="82"/>
      <c r="BV35" s="82"/>
      <c r="BW35" s="82"/>
      <c r="BX35" s="82"/>
      <c r="BY35" s="82"/>
      <c r="BZ35" s="82"/>
      <c r="CA35" s="82"/>
      <c r="CB35" s="82"/>
      <c r="CC35" s="82"/>
      <c r="CD35" s="82"/>
      <c r="CE35" s="82"/>
      <c r="CF35" s="82"/>
      <c r="CG35" s="82"/>
      <c r="CH35" s="82"/>
      <c r="CI35" s="82"/>
      <c r="CJ35" s="82"/>
      <c r="CK35" s="82"/>
      <c r="CL35" s="82"/>
      <c r="CM35" s="82"/>
      <c r="CN35" s="82"/>
    </row>
    <row r="36" spans="1:92">
      <c r="A36" s="1049" t="s">
        <v>680</v>
      </c>
      <c r="B36" s="82"/>
      <c r="C36" s="925"/>
      <c r="D36" s="939"/>
      <c r="E36" s="79"/>
      <c r="F36" s="1696"/>
      <c r="G36" s="1697"/>
      <c r="H36" s="1697"/>
      <c r="I36" s="1697"/>
      <c r="J36" s="939"/>
      <c r="K36" s="1695"/>
      <c r="L36" s="932" t="s">
        <v>680</v>
      </c>
      <c r="M36" s="82"/>
      <c r="N36" s="82"/>
      <c r="O36" s="82"/>
      <c r="P36" s="82"/>
      <c r="Q36" s="82"/>
      <c r="R36" s="82"/>
      <c r="S36" s="82"/>
      <c r="T36" s="82"/>
      <c r="U36" s="82"/>
      <c r="V36" s="82"/>
      <c r="W36" s="82"/>
      <c r="X36" s="82"/>
      <c r="Y36" s="82"/>
      <c r="Z36" s="82"/>
      <c r="AA36" s="82"/>
      <c r="AB36" s="82"/>
      <c r="AC36" s="82"/>
      <c r="AD36" s="82"/>
      <c r="AE36" s="82"/>
      <c r="AF36" s="82"/>
      <c r="AG36" s="82"/>
      <c r="AH36" s="82"/>
      <c r="AI36" s="82"/>
      <c r="AJ36" s="82"/>
      <c r="AK36" s="82"/>
      <c r="AL36" s="82"/>
      <c r="AM36" s="82"/>
      <c r="AN36" s="82"/>
      <c r="AO36" s="82"/>
      <c r="AP36" s="82"/>
      <c r="AQ36" s="82"/>
      <c r="AR36" s="82"/>
      <c r="AS36" s="82"/>
      <c r="AT36" s="82"/>
      <c r="AU36" s="82"/>
      <c r="AV36" s="82"/>
      <c r="AW36" s="82"/>
      <c r="AX36" s="82"/>
      <c r="AY36" s="82"/>
      <c r="AZ36" s="82"/>
      <c r="BA36" s="82"/>
      <c r="BB36" s="82"/>
      <c r="BC36" s="82"/>
      <c r="BD36" s="82"/>
      <c r="BE36" s="82"/>
      <c r="BF36" s="82"/>
      <c r="BG36" s="82"/>
      <c r="BH36" s="82"/>
      <c r="BI36" s="82"/>
      <c r="BJ36" s="82"/>
      <c r="BK36" s="82"/>
      <c r="BL36" s="82"/>
      <c r="BM36" s="82"/>
      <c r="BN36" s="82"/>
      <c r="BO36" s="82"/>
      <c r="BP36" s="82"/>
      <c r="BQ36" s="82"/>
      <c r="BR36" s="82"/>
      <c r="BS36" s="82"/>
      <c r="BT36" s="82"/>
      <c r="BU36" s="82"/>
      <c r="BV36" s="82"/>
      <c r="BW36" s="82"/>
      <c r="BX36" s="82"/>
      <c r="BY36" s="82"/>
      <c r="BZ36" s="82"/>
      <c r="CA36" s="82"/>
      <c r="CB36" s="82"/>
      <c r="CC36" s="82"/>
      <c r="CD36" s="82"/>
      <c r="CE36" s="82"/>
      <c r="CF36" s="82"/>
      <c r="CG36" s="82"/>
      <c r="CH36" s="82"/>
      <c r="CI36" s="82"/>
      <c r="CJ36" s="82"/>
      <c r="CK36" s="82"/>
      <c r="CL36" s="82"/>
      <c r="CM36" s="82"/>
      <c r="CN36" s="82"/>
    </row>
    <row r="37" spans="1:92">
      <c r="A37" s="1049" t="s">
        <v>681</v>
      </c>
      <c r="B37" s="82"/>
      <c r="C37" s="925"/>
      <c r="D37" s="939"/>
      <c r="E37" s="79"/>
      <c r="F37" s="1696"/>
      <c r="G37" s="1697"/>
      <c r="H37" s="1697"/>
      <c r="I37" s="1697"/>
      <c r="J37" s="939"/>
      <c r="K37" s="1695"/>
      <c r="L37" s="932" t="s">
        <v>681</v>
      </c>
      <c r="M37" s="82"/>
      <c r="N37" s="82"/>
      <c r="O37" s="82"/>
      <c r="P37" s="82"/>
      <c r="Q37" s="82"/>
      <c r="R37" s="82"/>
      <c r="S37" s="82"/>
      <c r="T37" s="82"/>
      <c r="U37" s="82"/>
      <c r="V37" s="82"/>
      <c r="W37" s="82"/>
      <c r="X37" s="82"/>
      <c r="Y37" s="82"/>
      <c r="Z37" s="82"/>
      <c r="AA37" s="82"/>
      <c r="AB37" s="82"/>
      <c r="AC37" s="82"/>
      <c r="AD37" s="82"/>
      <c r="AE37" s="82"/>
      <c r="AF37" s="82"/>
      <c r="AG37" s="82"/>
      <c r="AH37" s="82"/>
      <c r="AI37" s="82"/>
      <c r="AJ37" s="82"/>
      <c r="AK37" s="82"/>
      <c r="AL37" s="82"/>
      <c r="AM37" s="82"/>
      <c r="AN37" s="82"/>
      <c r="AO37" s="82"/>
      <c r="AP37" s="82"/>
      <c r="AQ37" s="82"/>
      <c r="AR37" s="82"/>
      <c r="AS37" s="82"/>
      <c r="AT37" s="82"/>
      <c r="AU37" s="82"/>
      <c r="AV37" s="82"/>
      <c r="AW37" s="82"/>
      <c r="AX37" s="82"/>
      <c r="AY37" s="82"/>
      <c r="AZ37" s="82"/>
      <c r="BA37" s="82"/>
      <c r="BB37" s="82"/>
      <c r="BC37" s="82"/>
      <c r="BD37" s="82"/>
      <c r="BE37" s="82"/>
      <c r="BF37" s="82"/>
      <c r="BG37" s="82"/>
      <c r="BH37" s="82"/>
      <c r="BI37" s="82"/>
      <c r="BJ37" s="82"/>
      <c r="BK37" s="82"/>
      <c r="BL37" s="82"/>
      <c r="BM37" s="82"/>
      <c r="BN37" s="82"/>
      <c r="BO37" s="82"/>
      <c r="BP37" s="82"/>
      <c r="BQ37" s="82"/>
      <c r="BR37" s="82"/>
      <c r="BS37" s="82"/>
      <c r="BT37" s="82"/>
      <c r="BU37" s="82"/>
      <c r="BV37" s="82"/>
      <c r="BW37" s="82"/>
      <c r="BX37" s="82"/>
      <c r="BY37" s="82"/>
      <c r="BZ37" s="82"/>
      <c r="CA37" s="82"/>
      <c r="CB37" s="82"/>
      <c r="CC37" s="82"/>
      <c r="CD37" s="82"/>
      <c r="CE37" s="82"/>
      <c r="CF37" s="82"/>
      <c r="CG37" s="82"/>
      <c r="CH37" s="82"/>
      <c r="CI37" s="82"/>
      <c r="CJ37" s="82"/>
      <c r="CK37" s="82"/>
      <c r="CL37" s="82"/>
      <c r="CM37" s="82"/>
      <c r="CN37" s="82"/>
    </row>
    <row r="38" spans="1:92">
      <c r="A38" s="1049" t="s">
        <v>682</v>
      </c>
      <c r="B38" s="82"/>
      <c r="C38" s="925"/>
      <c r="D38" s="939"/>
      <c r="E38" s="79"/>
      <c r="F38" s="1696"/>
      <c r="G38" s="1697"/>
      <c r="H38" s="1697"/>
      <c r="I38" s="1697"/>
      <c r="J38" s="939"/>
      <c r="K38" s="1695"/>
      <c r="L38" s="932" t="s">
        <v>682</v>
      </c>
      <c r="M38" s="82"/>
      <c r="N38" s="82"/>
      <c r="O38" s="82"/>
      <c r="P38" s="82"/>
      <c r="Q38" s="82"/>
      <c r="R38" s="82"/>
      <c r="S38" s="82"/>
      <c r="T38" s="82"/>
      <c r="U38" s="82"/>
      <c r="V38" s="82"/>
      <c r="W38" s="82"/>
      <c r="X38" s="82"/>
      <c r="Y38" s="82"/>
      <c r="Z38" s="82"/>
      <c r="AA38" s="82"/>
      <c r="AB38" s="82"/>
      <c r="AC38" s="82"/>
      <c r="AD38" s="82"/>
      <c r="AE38" s="82"/>
      <c r="AF38" s="82"/>
      <c r="AG38" s="82"/>
      <c r="AH38" s="82"/>
      <c r="AI38" s="82"/>
      <c r="AJ38" s="82"/>
      <c r="AK38" s="82"/>
      <c r="AL38" s="82"/>
      <c r="AM38" s="82"/>
      <c r="AN38" s="82"/>
      <c r="AO38" s="82"/>
      <c r="AP38" s="82"/>
      <c r="AQ38" s="82"/>
      <c r="AR38" s="82"/>
      <c r="AS38" s="82"/>
      <c r="AT38" s="82"/>
      <c r="AU38" s="82"/>
      <c r="AV38" s="82"/>
      <c r="AW38" s="82"/>
      <c r="AX38" s="82"/>
      <c r="AY38" s="82"/>
      <c r="AZ38" s="82"/>
      <c r="BA38" s="82"/>
      <c r="BB38" s="82"/>
      <c r="BC38" s="82"/>
      <c r="BD38" s="82"/>
      <c r="BE38" s="82"/>
      <c r="BF38" s="82"/>
      <c r="BG38" s="82"/>
      <c r="BH38" s="82"/>
      <c r="BI38" s="82"/>
      <c r="BJ38" s="82"/>
      <c r="BK38" s="82"/>
      <c r="BL38" s="82"/>
      <c r="BM38" s="82"/>
      <c r="BN38" s="82"/>
      <c r="BO38" s="82"/>
      <c r="BP38" s="82"/>
      <c r="BQ38" s="82"/>
      <c r="BR38" s="82"/>
      <c r="BS38" s="82"/>
      <c r="BT38" s="82"/>
      <c r="BU38" s="82"/>
      <c r="BV38" s="82"/>
      <c r="BW38" s="82"/>
      <c r="BX38" s="82"/>
      <c r="BY38" s="82"/>
      <c r="BZ38" s="82"/>
      <c r="CA38" s="82"/>
      <c r="CB38" s="82"/>
      <c r="CC38" s="82"/>
      <c r="CD38" s="82"/>
      <c r="CE38" s="82"/>
      <c r="CF38" s="82"/>
      <c r="CG38" s="82"/>
      <c r="CH38" s="82"/>
      <c r="CI38" s="82"/>
      <c r="CJ38" s="82"/>
      <c r="CK38" s="82"/>
      <c r="CL38" s="82"/>
      <c r="CM38" s="82"/>
      <c r="CN38" s="82"/>
    </row>
    <row r="39" spans="1:92">
      <c r="A39" s="1049" t="s">
        <v>683</v>
      </c>
      <c r="B39" s="82"/>
      <c r="C39" s="925"/>
      <c r="D39" s="939"/>
      <c r="E39" s="79"/>
      <c r="F39" s="1696"/>
      <c r="G39" s="1697"/>
      <c r="H39" s="1697"/>
      <c r="I39" s="1697"/>
      <c r="J39" s="939"/>
      <c r="K39" s="1695"/>
      <c r="L39" s="932" t="s">
        <v>683</v>
      </c>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82"/>
      <c r="AL39" s="82"/>
      <c r="AM39" s="82"/>
      <c r="AN39" s="82"/>
      <c r="AO39" s="82"/>
      <c r="AP39" s="82"/>
      <c r="AQ39" s="82"/>
      <c r="AR39" s="82"/>
      <c r="AS39" s="82"/>
      <c r="AT39" s="82"/>
      <c r="AU39" s="82"/>
      <c r="AV39" s="82"/>
      <c r="AW39" s="82"/>
      <c r="AX39" s="82"/>
      <c r="AY39" s="82"/>
      <c r="AZ39" s="82"/>
      <c r="BA39" s="82"/>
      <c r="BB39" s="82"/>
      <c r="BC39" s="82"/>
      <c r="BD39" s="82"/>
      <c r="BE39" s="82"/>
      <c r="BF39" s="82"/>
      <c r="BG39" s="82"/>
      <c r="BH39" s="82"/>
      <c r="BI39" s="82"/>
      <c r="BJ39" s="82"/>
      <c r="BK39" s="82"/>
      <c r="BL39" s="82"/>
      <c r="BM39" s="82"/>
      <c r="BN39" s="82"/>
      <c r="BO39" s="82"/>
      <c r="BP39" s="82"/>
      <c r="BQ39" s="82"/>
      <c r="BR39" s="82"/>
      <c r="BS39" s="82"/>
      <c r="BT39" s="82"/>
      <c r="BU39" s="82"/>
      <c r="BV39" s="82"/>
      <c r="BW39" s="82"/>
      <c r="BX39" s="82"/>
      <c r="BY39" s="82"/>
      <c r="BZ39" s="82"/>
      <c r="CA39" s="82"/>
      <c r="CB39" s="82"/>
      <c r="CC39" s="82"/>
      <c r="CD39" s="82"/>
      <c r="CE39" s="82"/>
      <c r="CF39" s="82"/>
      <c r="CG39" s="82"/>
      <c r="CH39" s="82"/>
      <c r="CI39" s="82"/>
      <c r="CJ39" s="82"/>
      <c r="CK39" s="82"/>
      <c r="CL39" s="82"/>
      <c r="CM39" s="82"/>
      <c r="CN39" s="82"/>
    </row>
    <row r="40" spans="1:92">
      <c r="A40" s="1049" t="s">
        <v>684</v>
      </c>
      <c r="B40" s="82"/>
      <c r="C40" s="925"/>
      <c r="D40" s="939"/>
      <c r="E40" s="79"/>
      <c r="F40" s="1696"/>
      <c r="G40" s="1697"/>
      <c r="H40" s="1697"/>
      <c r="I40" s="1697"/>
      <c r="J40" s="939"/>
      <c r="K40" s="1695"/>
      <c r="L40" s="932" t="s">
        <v>684</v>
      </c>
      <c r="M40" s="82"/>
      <c r="N40" s="82"/>
      <c r="O40" s="82"/>
      <c r="P40" s="82"/>
      <c r="Q40" s="82"/>
      <c r="R40" s="82"/>
      <c r="S40" s="82"/>
      <c r="T40" s="82"/>
      <c r="U40" s="82"/>
      <c r="V40" s="82"/>
      <c r="W40" s="82"/>
      <c r="X40" s="82"/>
      <c r="Y40" s="82"/>
      <c r="Z40" s="82"/>
      <c r="AA40" s="82"/>
      <c r="AB40" s="82"/>
      <c r="AC40" s="82"/>
      <c r="AD40" s="82"/>
      <c r="AE40" s="82"/>
      <c r="AF40" s="82"/>
      <c r="AG40" s="82"/>
      <c r="AH40" s="82"/>
      <c r="AI40" s="82"/>
      <c r="AJ40" s="82"/>
      <c r="AK40" s="82"/>
      <c r="AL40" s="82"/>
      <c r="AM40" s="82"/>
      <c r="AN40" s="82"/>
      <c r="AO40" s="82"/>
      <c r="AP40" s="82"/>
      <c r="AQ40" s="82"/>
      <c r="AR40" s="82"/>
      <c r="AS40" s="82"/>
      <c r="AT40" s="82"/>
      <c r="AU40" s="82"/>
      <c r="AV40" s="82"/>
      <c r="AW40" s="82"/>
      <c r="AX40" s="82"/>
      <c r="AY40" s="82"/>
      <c r="AZ40" s="82"/>
      <c r="BA40" s="82"/>
      <c r="BB40" s="82"/>
      <c r="BC40" s="82"/>
      <c r="BD40" s="82"/>
      <c r="BE40" s="82"/>
      <c r="BF40" s="82"/>
      <c r="BG40" s="82"/>
      <c r="BH40" s="82"/>
      <c r="BI40" s="82"/>
      <c r="BJ40" s="82"/>
      <c r="BK40" s="82"/>
      <c r="BL40" s="82"/>
      <c r="BM40" s="82"/>
      <c r="BN40" s="82"/>
      <c r="BO40" s="82"/>
      <c r="BP40" s="82"/>
      <c r="BQ40" s="82"/>
      <c r="BR40" s="82"/>
      <c r="BS40" s="82"/>
      <c r="BT40" s="82"/>
      <c r="BU40" s="82"/>
      <c r="BV40" s="82"/>
      <c r="BW40" s="82"/>
      <c r="BX40" s="82"/>
      <c r="BY40" s="82"/>
      <c r="BZ40" s="82"/>
      <c r="CA40" s="82"/>
      <c r="CB40" s="82"/>
      <c r="CC40" s="82"/>
      <c r="CD40" s="82"/>
      <c r="CE40" s="82"/>
      <c r="CF40" s="82"/>
      <c r="CG40" s="82"/>
      <c r="CH40" s="82"/>
      <c r="CI40" s="82"/>
      <c r="CJ40" s="82"/>
      <c r="CK40" s="82"/>
      <c r="CL40" s="82"/>
      <c r="CM40" s="82"/>
      <c r="CN40" s="82"/>
    </row>
    <row r="41" spans="1:92">
      <c r="A41" s="1049" t="s">
        <v>685</v>
      </c>
      <c r="B41" s="82"/>
      <c r="C41" s="925"/>
      <c r="D41" s="939"/>
      <c r="E41" s="79"/>
      <c r="F41" s="1047"/>
      <c r="G41" s="925"/>
      <c r="H41" s="925"/>
      <c r="I41" s="925"/>
      <c r="J41" s="939"/>
      <c r="K41" s="1695"/>
      <c r="L41" s="932" t="s">
        <v>685</v>
      </c>
      <c r="M41" s="82"/>
      <c r="N41" s="82"/>
      <c r="O41" s="82"/>
      <c r="P41" s="82"/>
      <c r="Q41" s="82"/>
      <c r="R41" s="82"/>
      <c r="S41" s="82"/>
      <c r="T41" s="82"/>
      <c r="U41" s="82"/>
      <c r="V41" s="82"/>
      <c r="W41" s="82"/>
      <c r="X41" s="82"/>
      <c r="Y41" s="82"/>
      <c r="Z41" s="82"/>
      <c r="AA41" s="82"/>
      <c r="AB41" s="82"/>
      <c r="AC41" s="82"/>
      <c r="AD41" s="82"/>
      <c r="AE41" s="82"/>
      <c r="AF41" s="82"/>
      <c r="AG41" s="82"/>
      <c r="AH41" s="82"/>
      <c r="AI41" s="82"/>
      <c r="AJ41" s="82"/>
      <c r="AK41" s="82"/>
      <c r="AL41" s="82"/>
      <c r="AM41" s="82"/>
      <c r="AN41" s="82"/>
      <c r="AO41" s="82"/>
      <c r="AP41" s="82"/>
      <c r="AQ41" s="82"/>
      <c r="AR41" s="82"/>
      <c r="AS41" s="82"/>
      <c r="AT41" s="82"/>
      <c r="AU41" s="82"/>
      <c r="AV41" s="82"/>
      <c r="AW41" s="82"/>
      <c r="AX41" s="82"/>
      <c r="AY41" s="82"/>
      <c r="AZ41" s="82"/>
      <c r="BA41" s="82"/>
      <c r="BB41" s="82"/>
      <c r="BC41" s="82"/>
      <c r="BD41" s="82"/>
      <c r="BE41" s="82"/>
      <c r="BF41" s="82"/>
      <c r="BG41" s="82"/>
      <c r="BH41" s="82"/>
      <c r="BI41" s="82"/>
      <c r="BJ41" s="82"/>
      <c r="BK41" s="82"/>
      <c r="BL41" s="82"/>
      <c r="BM41" s="82"/>
      <c r="BN41" s="82"/>
      <c r="BO41" s="82"/>
      <c r="BP41" s="82"/>
      <c r="BQ41" s="82"/>
      <c r="BR41" s="82"/>
      <c r="BS41" s="82"/>
      <c r="BT41" s="82"/>
      <c r="BU41" s="82"/>
      <c r="BV41" s="82"/>
      <c r="BW41" s="82"/>
      <c r="BX41" s="82"/>
      <c r="BY41" s="82"/>
      <c r="BZ41" s="82"/>
      <c r="CA41" s="82"/>
      <c r="CB41" s="82"/>
      <c r="CC41" s="82"/>
      <c r="CD41" s="82"/>
      <c r="CE41" s="82"/>
      <c r="CF41" s="82"/>
      <c r="CG41" s="82"/>
      <c r="CH41" s="82"/>
      <c r="CI41" s="82"/>
      <c r="CJ41" s="82"/>
      <c r="CK41" s="82"/>
      <c r="CL41" s="82"/>
      <c r="CM41" s="82"/>
      <c r="CN41" s="82"/>
    </row>
    <row r="42" spans="1:92">
      <c r="A42" s="1049" t="s">
        <v>686</v>
      </c>
      <c r="B42" s="82"/>
      <c r="C42" s="925"/>
      <c r="D42" s="939"/>
      <c r="E42" s="79"/>
      <c r="F42" s="1047"/>
      <c r="G42" s="925"/>
      <c r="H42" s="925"/>
      <c r="I42" s="925"/>
      <c r="J42" s="939"/>
      <c r="K42" s="1695"/>
      <c r="L42" s="932" t="s">
        <v>686</v>
      </c>
      <c r="M42" s="82"/>
      <c r="N42" s="82"/>
      <c r="O42" s="82"/>
      <c r="P42" s="82"/>
      <c r="Q42" s="82"/>
      <c r="R42" s="82"/>
      <c r="S42" s="82"/>
      <c r="T42" s="82"/>
      <c r="U42" s="82"/>
      <c r="V42" s="82"/>
      <c r="W42" s="82"/>
      <c r="X42" s="82"/>
      <c r="Y42" s="82"/>
      <c r="Z42" s="82"/>
      <c r="AA42" s="82"/>
      <c r="AB42" s="82"/>
      <c r="AC42" s="82"/>
      <c r="AD42" s="82"/>
      <c r="AE42" s="82"/>
      <c r="AF42" s="82"/>
      <c r="AG42" s="82"/>
      <c r="AH42" s="82"/>
      <c r="AI42" s="82"/>
      <c r="AJ42" s="82"/>
      <c r="AK42" s="82"/>
      <c r="AL42" s="82"/>
      <c r="AM42" s="82"/>
      <c r="AN42" s="82"/>
      <c r="AO42" s="82"/>
      <c r="AP42" s="82"/>
      <c r="AQ42" s="82"/>
      <c r="AR42" s="82"/>
      <c r="AS42" s="82"/>
      <c r="AT42" s="82"/>
      <c r="AU42" s="82"/>
      <c r="AV42" s="82"/>
      <c r="AW42" s="82"/>
      <c r="AX42" s="82"/>
      <c r="AY42" s="82"/>
      <c r="AZ42" s="82"/>
      <c r="BA42" s="82"/>
      <c r="BB42" s="82"/>
      <c r="BC42" s="82"/>
      <c r="BD42" s="82"/>
      <c r="BE42" s="82"/>
      <c r="BF42" s="82"/>
      <c r="BG42" s="82"/>
      <c r="BH42" s="82"/>
      <c r="BI42" s="82"/>
      <c r="BJ42" s="82"/>
      <c r="BK42" s="82"/>
      <c r="BL42" s="82"/>
      <c r="BM42" s="82"/>
      <c r="BN42" s="82"/>
      <c r="BO42" s="82"/>
      <c r="BP42" s="82"/>
      <c r="BQ42" s="82"/>
      <c r="BR42" s="82"/>
      <c r="BS42" s="82"/>
      <c r="BT42" s="82"/>
      <c r="BU42" s="82"/>
      <c r="BV42" s="82"/>
      <c r="BW42" s="82"/>
      <c r="BX42" s="82"/>
      <c r="BY42" s="82"/>
      <c r="BZ42" s="82"/>
      <c r="CA42" s="82"/>
      <c r="CB42" s="82"/>
      <c r="CC42" s="82"/>
      <c r="CD42" s="82"/>
      <c r="CE42" s="82"/>
      <c r="CF42" s="82"/>
      <c r="CG42" s="82"/>
      <c r="CH42" s="82"/>
      <c r="CI42" s="82"/>
      <c r="CJ42" s="82"/>
      <c r="CK42" s="82"/>
      <c r="CL42" s="82"/>
      <c r="CM42" s="82"/>
      <c r="CN42" s="82"/>
    </row>
    <row r="43" spans="1:92">
      <c r="A43" s="1049" t="s">
        <v>687</v>
      </c>
      <c r="B43" s="82"/>
      <c r="C43" s="925"/>
      <c r="D43" s="939"/>
      <c r="E43" s="79"/>
      <c r="F43" s="1047"/>
      <c r="G43" s="925"/>
      <c r="H43" s="925"/>
      <c r="I43" s="925"/>
      <c r="J43" s="939"/>
      <c r="K43" s="1695"/>
      <c r="L43" s="932" t="s">
        <v>687</v>
      </c>
      <c r="M43" s="82"/>
      <c r="N43" s="82"/>
      <c r="O43" s="82"/>
      <c r="P43" s="82"/>
      <c r="Q43" s="82"/>
      <c r="R43" s="82"/>
      <c r="S43" s="82"/>
      <c r="T43" s="82"/>
      <c r="U43" s="82"/>
      <c r="V43" s="82"/>
      <c r="W43" s="82"/>
      <c r="X43" s="82"/>
      <c r="Y43" s="82"/>
      <c r="Z43" s="82"/>
      <c r="AA43" s="82"/>
      <c r="AB43" s="82"/>
      <c r="AC43" s="82"/>
      <c r="AD43" s="82"/>
      <c r="AE43" s="82"/>
      <c r="AF43" s="82"/>
      <c r="AG43" s="82"/>
      <c r="AH43" s="82"/>
      <c r="AI43" s="82"/>
      <c r="AJ43" s="82"/>
      <c r="AK43" s="82"/>
      <c r="AL43" s="82"/>
      <c r="AM43" s="82"/>
      <c r="AN43" s="82"/>
      <c r="AO43" s="82"/>
      <c r="AP43" s="82"/>
      <c r="AQ43" s="82"/>
      <c r="AR43" s="82"/>
      <c r="AS43" s="82"/>
      <c r="AT43" s="82"/>
      <c r="AU43" s="82"/>
      <c r="AV43" s="82"/>
      <c r="AW43" s="82"/>
      <c r="AX43" s="82"/>
      <c r="AY43" s="82"/>
      <c r="AZ43" s="82"/>
      <c r="BA43" s="82"/>
      <c r="BB43" s="82"/>
      <c r="BC43" s="82"/>
      <c r="BD43" s="82"/>
      <c r="BE43" s="82"/>
      <c r="BF43" s="82"/>
      <c r="BG43" s="82"/>
      <c r="BH43" s="82"/>
      <c r="BI43" s="82"/>
      <c r="BJ43" s="82"/>
      <c r="BK43" s="82"/>
      <c r="BL43" s="82"/>
      <c r="BM43" s="82"/>
      <c r="BN43" s="82"/>
      <c r="BO43" s="82"/>
      <c r="BP43" s="82"/>
      <c r="BQ43" s="82"/>
      <c r="BR43" s="82"/>
      <c r="BS43" s="82"/>
      <c r="BT43" s="82"/>
      <c r="BU43" s="82"/>
      <c r="BV43" s="82"/>
      <c r="BW43" s="82"/>
      <c r="BX43" s="82"/>
      <c r="BY43" s="82"/>
      <c r="BZ43" s="82"/>
      <c r="CA43" s="82"/>
      <c r="CB43" s="82"/>
      <c r="CC43" s="82"/>
      <c r="CD43" s="82"/>
      <c r="CE43" s="82"/>
      <c r="CF43" s="82"/>
      <c r="CG43" s="82"/>
      <c r="CH43" s="82"/>
      <c r="CI43" s="82"/>
      <c r="CJ43" s="82"/>
      <c r="CK43" s="82"/>
      <c r="CL43" s="82"/>
      <c r="CM43" s="82"/>
      <c r="CN43" s="82"/>
    </row>
    <row r="44" spans="1:92">
      <c r="A44" s="1049" t="s">
        <v>688</v>
      </c>
      <c r="B44" s="82"/>
      <c r="C44" s="925"/>
      <c r="D44" s="939"/>
      <c r="E44" s="79"/>
      <c r="F44" s="1047"/>
      <c r="G44" s="925"/>
      <c r="H44" s="925"/>
      <c r="I44" s="925"/>
      <c r="J44" s="939"/>
      <c r="K44" s="1695"/>
      <c r="L44" s="932" t="s">
        <v>688</v>
      </c>
      <c r="M44" s="82"/>
      <c r="N44" s="82"/>
      <c r="O44" s="82"/>
      <c r="P44" s="82"/>
      <c r="Q44" s="82"/>
      <c r="R44" s="82"/>
      <c r="S44" s="82"/>
      <c r="T44" s="82"/>
      <c r="U44" s="82"/>
      <c r="V44" s="82"/>
      <c r="W44" s="82"/>
      <c r="X44" s="82"/>
      <c r="Y44" s="82"/>
      <c r="Z44" s="82"/>
      <c r="AA44" s="82"/>
      <c r="AB44" s="82"/>
      <c r="AC44" s="82"/>
      <c r="AD44" s="82"/>
      <c r="AE44" s="82"/>
      <c r="AF44" s="82"/>
      <c r="AG44" s="82"/>
      <c r="AH44" s="82"/>
      <c r="AI44" s="82"/>
      <c r="AJ44" s="82"/>
      <c r="AK44" s="82"/>
      <c r="AL44" s="82"/>
      <c r="AM44" s="82"/>
      <c r="AN44" s="82"/>
      <c r="AO44" s="82"/>
      <c r="AP44" s="82"/>
      <c r="AQ44" s="82"/>
      <c r="AR44" s="82"/>
      <c r="AS44" s="82"/>
      <c r="AT44" s="82"/>
      <c r="AU44" s="82"/>
      <c r="AV44" s="82"/>
      <c r="AW44" s="82"/>
      <c r="AX44" s="82"/>
      <c r="AY44" s="82"/>
      <c r="AZ44" s="82"/>
      <c r="BA44" s="82"/>
      <c r="BB44" s="82"/>
      <c r="BC44" s="82"/>
      <c r="BD44" s="82"/>
      <c r="BE44" s="82"/>
      <c r="BF44" s="82"/>
      <c r="BG44" s="82"/>
      <c r="BH44" s="82"/>
      <c r="BI44" s="82"/>
      <c r="BJ44" s="82"/>
      <c r="BK44" s="82"/>
      <c r="BL44" s="82"/>
      <c r="BM44" s="82"/>
      <c r="BN44" s="82"/>
      <c r="BO44" s="82"/>
      <c r="BP44" s="82"/>
      <c r="BQ44" s="82"/>
      <c r="BR44" s="82"/>
      <c r="BS44" s="82"/>
      <c r="BT44" s="82"/>
      <c r="BU44" s="82"/>
      <c r="BV44" s="82"/>
      <c r="BW44" s="82"/>
      <c r="BX44" s="82"/>
      <c r="BY44" s="82"/>
      <c r="BZ44" s="82"/>
      <c r="CA44" s="82"/>
      <c r="CB44" s="82"/>
      <c r="CC44" s="82"/>
      <c r="CD44" s="82"/>
      <c r="CE44" s="82"/>
      <c r="CF44" s="82"/>
      <c r="CG44" s="82"/>
      <c r="CH44" s="82"/>
      <c r="CI44" s="82"/>
      <c r="CJ44" s="82"/>
      <c r="CK44" s="82"/>
      <c r="CL44" s="82"/>
      <c r="CM44" s="82"/>
      <c r="CN44" s="82"/>
    </row>
    <row r="45" spans="1:92">
      <c r="A45" s="1049" t="s">
        <v>689</v>
      </c>
      <c r="B45" s="82"/>
      <c r="C45" s="925"/>
      <c r="D45" s="939"/>
      <c r="E45" s="79"/>
      <c r="F45" s="1047"/>
      <c r="G45" s="925"/>
      <c r="H45" s="925"/>
      <c r="I45" s="925"/>
      <c r="J45" s="939"/>
      <c r="K45" s="1695"/>
      <c r="L45" s="932" t="s">
        <v>689</v>
      </c>
      <c r="M45" s="82"/>
      <c r="N45" s="82"/>
      <c r="O45" s="82"/>
      <c r="P45" s="82"/>
      <c r="Q45" s="82"/>
      <c r="R45" s="82"/>
      <c r="S45" s="82"/>
      <c r="T45" s="82"/>
      <c r="U45" s="82"/>
      <c r="V45" s="82"/>
      <c r="W45" s="82"/>
      <c r="X45" s="82"/>
      <c r="Y45" s="82"/>
      <c r="Z45" s="82"/>
      <c r="AA45" s="82"/>
      <c r="AB45" s="82"/>
      <c r="AC45" s="82"/>
      <c r="AD45" s="82"/>
      <c r="AE45" s="82"/>
      <c r="AF45" s="82"/>
      <c r="AG45" s="82"/>
      <c r="AH45" s="82"/>
      <c r="AI45" s="82"/>
      <c r="AJ45" s="82"/>
      <c r="AK45" s="82"/>
      <c r="AL45" s="82"/>
      <c r="AM45" s="82"/>
      <c r="AN45" s="82"/>
      <c r="AO45" s="82"/>
      <c r="AP45" s="82"/>
      <c r="AQ45" s="82"/>
      <c r="AR45" s="82"/>
      <c r="AS45" s="82"/>
      <c r="AT45" s="82"/>
      <c r="AU45" s="82"/>
      <c r="AV45" s="82"/>
      <c r="AW45" s="82"/>
      <c r="AX45" s="82"/>
      <c r="AY45" s="82"/>
      <c r="AZ45" s="82"/>
      <c r="BA45" s="82"/>
      <c r="BB45" s="82"/>
      <c r="BC45" s="82"/>
      <c r="BD45" s="82"/>
      <c r="BE45" s="82"/>
      <c r="BF45" s="82"/>
      <c r="BG45" s="82"/>
      <c r="BH45" s="82"/>
      <c r="BI45" s="82"/>
      <c r="BJ45" s="82"/>
      <c r="BK45" s="82"/>
      <c r="BL45" s="82"/>
      <c r="BM45" s="82"/>
      <c r="BN45" s="82"/>
      <c r="BO45" s="82"/>
      <c r="BP45" s="82"/>
      <c r="BQ45" s="82"/>
      <c r="BR45" s="82"/>
      <c r="BS45" s="82"/>
      <c r="BT45" s="82"/>
      <c r="BU45" s="82"/>
      <c r="BV45" s="82"/>
      <c r="BW45" s="82"/>
      <c r="BX45" s="82"/>
      <c r="BY45" s="82"/>
      <c r="BZ45" s="82"/>
      <c r="CA45" s="82"/>
      <c r="CB45" s="82"/>
      <c r="CC45" s="82"/>
      <c r="CD45" s="82"/>
      <c r="CE45" s="82"/>
      <c r="CF45" s="82"/>
      <c r="CG45" s="82"/>
      <c r="CH45" s="82"/>
      <c r="CI45" s="82"/>
      <c r="CJ45" s="82"/>
      <c r="CK45" s="82"/>
      <c r="CL45" s="82"/>
      <c r="CM45" s="82"/>
      <c r="CN45" s="82"/>
    </row>
    <row r="46" spans="1:92">
      <c r="A46" s="1049" t="s">
        <v>690</v>
      </c>
      <c r="B46" s="82"/>
      <c r="C46" s="925"/>
      <c r="D46" s="939"/>
      <c r="E46" s="79"/>
      <c r="F46" s="1047"/>
      <c r="G46" s="925"/>
      <c r="H46" s="925"/>
      <c r="I46" s="925"/>
      <c r="J46" s="939"/>
      <c r="K46" s="1695"/>
      <c r="L46" s="932" t="s">
        <v>690</v>
      </c>
      <c r="M46" s="82"/>
      <c r="N46" s="82"/>
      <c r="O46" s="82"/>
      <c r="P46" s="82"/>
      <c r="Q46" s="82"/>
      <c r="R46" s="82"/>
      <c r="S46" s="82"/>
      <c r="T46" s="82"/>
      <c r="U46" s="82"/>
      <c r="V46" s="82"/>
      <c r="W46" s="82"/>
      <c r="X46" s="82"/>
      <c r="Y46" s="82"/>
      <c r="Z46" s="82"/>
      <c r="AA46" s="82"/>
      <c r="AB46" s="82"/>
      <c r="AC46" s="82"/>
      <c r="AD46" s="82"/>
      <c r="AE46" s="82"/>
      <c r="AF46" s="82"/>
      <c r="AG46" s="82"/>
      <c r="AH46" s="82"/>
      <c r="AI46" s="82"/>
      <c r="AJ46" s="82"/>
      <c r="AK46" s="82"/>
      <c r="AL46" s="82"/>
      <c r="AM46" s="82"/>
      <c r="AN46" s="82"/>
      <c r="AO46" s="82"/>
      <c r="AP46" s="82"/>
      <c r="AQ46" s="82"/>
      <c r="AR46" s="82"/>
      <c r="AS46" s="82"/>
      <c r="AT46" s="82"/>
      <c r="AU46" s="82"/>
      <c r="AV46" s="82"/>
      <c r="AW46" s="82"/>
      <c r="AX46" s="82"/>
      <c r="AY46" s="82"/>
      <c r="AZ46" s="82"/>
      <c r="BA46" s="82"/>
      <c r="BB46" s="82"/>
      <c r="BC46" s="82"/>
      <c r="BD46" s="82"/>
      <c r="BE46" s="82"/>
      <c r="BF46" s="82"/>
      <c r="BG46" s="82"/>
      <c r="BH46" s="82"/>
      <c r="BI46" s="82"/>
      <c r="BJ46" s="82"/>
      <c r="BK46" s="82"/>
      <c r="BL46" s="82"/>
      <c r="BM46" s="82"/>
      <c r="BN46" s="82"/>
      <c r="BO46" s="82"/>
      <c r="BP46" s="82"/>
      <c r="BQ46" s="82"/>
      <c r="BR46" s="82"/>
      <c r="BS46" s="82"/>
      <c r="BT46" s="82"/>
      <c r="BU46" s="82"/>
      <c r="BV46" s="82"/>
      <c r="BW46" s="82"/>
      <c r="BX46" s="82"/>
      <c r="BY46" s="82"/>
      <c r="BZ46" s="82"/>
      <c r="CA46" s="82"/>
      <c r="CB46" s="82"/>
      <c r="CC46" s="82"/>
      <c r="CD46" s="82"/>
      <c r="CE46" s="82"/>
      <c r="CF46" s="82"/>
      <c r="CG46" s="82"/>
      <c r="CH46" s="82"/>
      <c r="CI46" s="82"/>
      <c r="CJ46" s="82"/>
      <c r="CK46" s="82"/>
      <c r="CL46" s="82"/>
      <c r="CM46" s="82"/>
      <c r="CN46" s="82"/>
    </row>
    <row r="47" spans="1:92">
      <c r="A47" s="1049" t="s">
        <v>691</v>
      </c>
      <c r="B47" s="82"/>
      <c r="C47" s="925"/>
      <c r="D47" s="939"/>
      <c r="E47" s="79"/>
      <c r="F47" s="1047"/>
      <c r="G47" s="925"/>
      <c r="H47" s="925"/>
      <c r="I47" s="925"/>
      <c r="J47" s="939"/>
      <c r="K47" s="1695"/>
      <c r="L47" s="932" t="s">
        <v>691</v>
      </c>
      <c r="M47" s="82"/>
      <c r="N47" s="82"/>
      <c r="O47" s="82"/>
      <c r="P47" s="82"/>
      <c r="Q47" s="82"/>
      <c r="R47" s="82"/>
      <c r="S47" s="82"/>
      <c r="T47" s="82"/>
      <c r="U47" s="82"/>
      <c r="V47" s="82"/>
      <c r="W47" s="82"/>
      <c r="X47" s="82"/>
      <c r="Y47" s="82"/>
      <c r="Z47" s="82"/>
      <c r="AA47" s="82"/>
      <c r="AB47" s="82"/>
      <c r="AC47" s="82"/>
      <c r="AD47" s="82"/>
      <c r="AE47" s="82"/>
      <c r="AF47" s="82"/>
      <c r="AG47" s="82"/>
      <c r="AH47" s="82"/>
      <c r="AI47" s="82"/>
      <c r="AJ47" s="82"/>
      <c r="AK47" s="82"/>
      <c r="AL47" s="82"/>
      <c r="AM47" s="82"/>
      <c r="AN47" s="82"/>
      <c r="AO47" s="82"/>
      <c r="AP47" s="82"/>
      <c r="AQ47" s="82"/>
      <c r="AR47" s="82"/>
      <c r="AS47" s="82"/>
      <c r="AT47" s="82"/>
      <c r="AU47" s="82"/>
      <c r="AV47" s="82"/>
      <c r="AW47" s="82"/>
      <c r="AX47" s="82"/>
      <c r="AY47" s="82"/>
      <c r="AZ47" s="82"/>
      <c r="BA47" s="82"/>
      <c r="BB47" s="82"/>
      <c r="BC47" s="82"/>
      <c r="BD47" s="82"/>
      <c r="BE47" s="82"/>
      <c r="BF47" s="82"/>
      <c r="BG47" s="82"/>
      <c r="BH47" s="82"/>
      <c r="BI47" s="82"/>
      <c r="BJ47" s="82"/>
      <c r="BK47" s="82"/>
      <c r="BL47" s="82"/>
      <c r="BM47" s="82"/>
      <c r="BN47" s="82"/>
      <c r="BO47" s="82"/>
      <c r="BP47" s="82"/>
      <c r="BQ47" s="82"/>
      <c r="BR47" s="82"/>
      <c r="BS47" s="82"/>
      <c r="BT47" s="82"/>
      <c r="BU47" s="82"/>
      <c r="BV47" s="82"/>
      <c r="BW47" s="82"/>
      <c r="BX47" s="82"/>
      <c r="BY47" s="82"/>
      <c r="BZ47" s="82"/>
      <c r="CA47" s="82"/>
      <c r="CB47" s="82"/>
      <c r="CC47" s="82"/>
      <c r="CD47" s="82"/>
      <c r="CE47" s="82"/>
      <c r="CF47" s="82"/>
      <c r="CG47" s="82"/>
      <c r="CH47" s="82"/>
      <c r="CI47" s="82"/>
      <c r="CJ47" s="82"/>
      <c r="CK47" s="82"/>
      <c r="CL47" s="82"/>
      <c r="CM47" s="82"/>
      <c r="CN47" s="82"/>
    </row>
    <row r="48" spans="1:92">
      <c r="A48" s="1049" t="s">
        <v>692</v>
      </c>
      <c r="B48" s="82"/>
      <c r="C48" s="925"/>
      <c r="D48" s="939"/>
      <c r="E48" s="79"/>
      <c r="F48" s="1047"/>
      <c r="G48" s="925"/>
      <c r="H48" s="925"/>
      <c r="I48" s="925"/>
      <c r="J48" s="939"/>
      <c r="K48" s="1695"/>
      <c r="L48" s="932" t="s">
        <v>692</v>
      </c>
      <c r="M48" s="82"/>
      <c r="N48" s="82"/>
      <c r="O48" s="82"/>
      <c r="P48" s="82"/>
      <c r="Q48" s="82"/>
      <c r="R48" s="82"/>
      <c r="S48" s="82"/>
      <c r="T48" s="82"/>
      <c r="U48" s="82"/>
      <c r="V48" s="82"/>
      <c r="W48" s="82"/>
      <c r="X48" s="82"/>
      <c r="Y48" s="82"/>
      <c r="Z48" s="82"/>
      <c r="AA48" s="82"/>
      <c r="AB48" s="82"/>
      <c r="AC48" s="82"/>
      <c r="AD48" s="82"/>
      <c r="AE48" s="82"/>
      <c r="AF48" s="82"/>
      <c r="AG48" s="82"/>
      <c r="AH48" s="82"/>
      <c r="AI48" s="82"/>
      <c r="AJ48" s="82"/>
      <c r="AK48" s="82"/>
      <c r="AL48" s="82"/>
      <c r="AM48" s="82"/>
      <c r="AN48" s="82"/>
      <c r="AO48" s="82"/>
      <c r="AP48" s="82"/>
      <c r="AQ48" s="82"/>
      <c r="AR48" s="82"/>
      <c r="AS48" s="82"/>
      <c r="AT48" s="82"/>
      <c r="AU48" s="82"/>
      <c r="AV48" s="82"/>
      <c r="AW48" s="82"/>
      <c r="AX48" s="82"/>
      <c r="AY48" s="82"/>
      <c r="AZ48" s="82"/>
      <c r="BA48" s="82"/>
      <c r="BB48" s="82"/>
      <c r="BC48" s="82"/>
      <c r="BD48" s="82"/>
      <c r="BE48" s="82"/>
      <c r="BF48" s="82"/>
      <c r="BG48" s="82"/>
      <c r="BH48" s="82"/>
      <c r="BI48" s="82"/>
      <c r="BJ48" s="82"/>
      <c r="BK48" s="82"/>
      <c r="BL48" s="82"/>
      <c r="BM48" s="82"/>
      <c r="BN48" s="82"/>
      <c r="BO48" s="82"/>
      <c r="BP48" s="82"/>
      <c r="BQ48" s="82"/>
      <c r="BR48" s="82"/>
      <c r="BS48" s="82"/>
      <c r="BT48" s="82"/>
      <c r="BU48" s="82"/>
      <c r="BV48" s="82"/>
      <c r="BW48" s="82"/>
      <c r="BX48" s="82"/>
      <c r="BY48" s="82"/>
      <c r="BZ48" s="82"/>
      <c r="CA48" s="82"/>
      <c r="CB48" s="82"/>
      <c r="CC48" s="82"/>
      <c r="CD48" s="82"/>
      <c r="CE48" s="82"/>
      <c r="CF48" s="82"/>
      <c r="CG48" s="82"/>
      <c r="CH48" s="82"/>
      <c r="CI48" s="82"/>
      <c r="CJ48" s="82"/>
      <c r="CK48" s="82"/>
      <c r="CL48" s="82"/>
      <c r="CM48" s="82"/>
      <c r="CN48" s="82"/>
    </row>
    <row r="49" spans="1:92">
      <c r="A49" s="1049" t="s">
        <v>693</v>
      </c>
      <c r="B49" s="749" t="s">
        <v>1441</v>
      </c>
      <c r="C49" s="925"/>
      <c r="D49" s="1547">
        <f>SUM(D31:D48)</f>
        <v>600000000</v>
      </c>
      <c r="E49" s="1698">
        <f>SUM(E31:E48)</f>
        <v>3945555</v>
      </c>
      <c r="F49" s="1047"/>
      <c r="G49" s="925"/>
      <c r="H49" s="925"/>
      <c r="I49" s="925"/>
      <c r="J49" s="1547">
        <f>SUM(J31:J48)</f>
        <v>600000000</v>
      </c>
      <c r="K49" s="1547">
        <f>SUM(K31:K48)</f>
        <v>34695000</v>
      </c>
      <c r="L49" s="932" t="s">
        <v>693</v>
      </c>
      <c r="M49" s="82"/>
      <c r="N49" s="82"/>
      <c r="O49" s="82"/>
      <c r="P49" s="82"/>
      <c r="Q49" s="82"/>
      <c r="R49" s="82"/>
      <c r="S49" s="82"/>
      <c r="T49" s="82"/>
      <c r="U49" s="82"/>
      <c r="V49" s="82"/>
      <c r="W49" s="82"/>
      <c r="X49" s="82"/>
      <c r="Y49" s="82"/>
      <c r="Z49" s="82"/>
      <c r="AA49" s="82"/>
      <c r="AB49" s="82"/>
      <c r="AC49" s="82"/>
      <c r="AD49" s="82"/>
      <c r="AE49" s="82"/>
      <c r="AF49" s="82"/>
      <c r="AG49" s="82"/>
      <c r="AH49" s="82"/>
      <c r="AI49" s="82"/>
      <c r="AJ49" s="82"/>
      <c r="AK49" s="82"/>
      <c r="AL49" s="82"/>
      <c r="AM49" s="82"/>
      <c r="AN49" s="82"/>
      <c r="AO49" s="82"/>
      <c r="AP49" s="82"/>
      <c r="AQ49" s="82"/>
      <c r="AR49" s="82"/>
      <c r="AS49" s="82"/>
      <c r="AT49" s="82"/>
      <c r="AU49" s="82"/>
      <c r="AV49" s="82"/>
      <c r="AW49" s="82"/>
      <c r="AX49" s="82"/>
      <c r="AY49" s="82"/>
      <c r="AZ49" s="82"/>
      <c r="BA49" s="82"/>
      <c r="BB49" s="82"/>
      <c r="BC49" s="82"/>
      <c r="BD49" s="82"/>
      <c r="BE49" s="82"/>
      <c r="BF49" s="82"/>
      <c r="BG49" s="82"/>
      <c r="BH49" s="82"/>
      <c r="BI49" s="82"/>
      <c r="BJ49" s="82"/>
      <c r="BK49" s="82"/>
      <c r="BL49" s="82"/>
      <c r="BM49" s="82"/>
      <c r="BN49" s="82"/>
      <c r="BO49" s="82"/>
      <c r="BP49" s="82"/>
      <c r="BQ49" s="82"/>
      <c r="BR49" s="82"/>
      <c r="BS49" s="82"/>
      <c r="BT49" s="82"/>
      <c r="BU49" s="82"/>
      <c r="BV49" s="82"/>
      <c r="BW49" s="82"/>
      <c r="BX49" s="82"/>
      <c r="BY49" s="82"/>
      <c r="BZ49" s="82"/>
      <c r="CA49" s="82"/>
      <c r="CB49" s="82"/>
      <c r="CC49" s="82"/>
      <c r="CD49" s="82"/>
      <c r="CE49" s="82"/>
      <c r="CF49" s="82"/>
      <c r="CG49" s="82"/>
      <c r="CH49" s="82"/>
      <c r="CI49" s="82"/>
      <c r="CJ49" s="82"/>
      <c r="CK49" s="82"/>
      <c r="CL49" s="82"/>
      <c r="CM49" s="82"/>
      <c r="CN49" s="82"/>
    </row>
    <row r="50" spans="1:92">
      <c r="A50" s="1049" t="s">
        <v>1953</v>
      </c>
      <c r="B50" s="82"/>
      <c r="C50" s="925"/>
      <c r="D50" s="925"/>
      <c r="E50" s="609"/>
      <c r="F50" s="1047"/>
      <c r="G50" s="925"/>
      <c r="H50" s="925"/>
      <c r="I50" s="925"/>
      <c r="J50" s="925"/>
      <c r="K50" s="938"/>
      <c r="L50" s="932" t="s">
        <v>1953</v>
      </c>
      <c r="M50" s="82"/>
      <c r="N50" s="82"/>
      <c r="O50" s="82"/>
      <c r="P50" s="82"/>
      <c r="Q50" s="82"/>
      <c r="R50" s="82"/>
      <c r="S50" s="82"/>
      <c r="T50" s="82"/>
      <c r="U50" s="82"/>
      <c r="V50" s="82"/>
      <c r="W50" s="82"/>
      <c r="X50" s="82"/>
      <c r="Y50" s="82"/>
      <c r="Z50" s="82"/>
      <c r="AA50" s="82"/>
      <c r="AB50" s="82"/>
      <c r="AC50" s="82"/>
      <c r="AD50" s="82"/>
      <c r="AE50" s="82"/>
      <c r="AF50" s="82"/>
      <c r="AG50" s="82"/>
      <c r="AH50" s="82"/>
      <c r="AI50" s="82"/>
      <c r="AJ50" s="82"/>
      <c r="AK50" s="82"/>
      <c r="AL50" s="82"/>
      <c r="AM50" s="82"/>
      <c r="AN50" s="82"/>
      <c r="AO50" s="82"/>
      <c r="AP50" s="82"/>
      <c r="AQ50" s="82"/>
      <c r="AR50" s="82"/>
      <c r="AS50" s="82"/>
      <c r="AT50" s="82"/>
      <c r="AU50" s="82"/>
      <c r="AV50" s="82"/>
      <c r="AW50" s="82"/>
      <c r="AX50" s="82"/>
      <c r="AY50" s="82"/>
      <c r="AZ50" s="82"/>
      <c r="BA50" s="82"/>
      <c r="BB50" s="82"/>
      <c r="BC50" s="82"/>
      <c r="BD50" s="82"/>
      <c r="BE50" s="82"/>
      <c r="BF50" s="82"/>
      <c r="BG50" s="82"/>
      <c r="BH50" s="82"/>
      <c r="BI50" s="82"/>
      <c r="BJ50" s="82"/>
      <c r="BK50" s="82"/>
      <c r="BL50" s="82"/>
      <c r="BM50" s="82"/>
      <c r="BN50" s="82"/>
      <c r="BO50" s="82"/>
      <c r="BP50" s="82"/>
      <c r="BQ50" s="82"/>
      <c r="BR50" s="82"/>
      <c r="BS50" s="82"/>
      <c r="BT50" s="82"/>
      <c r="BU50" s="82"/>
      <c r="BV50" s="82"/>
      <c r="BW50" s="82"/>
      <c r="BX50" s="82"/>
      <c r="BY50" s="82"/>
      <c r="BZ50" s="82"/>
      <c r="CA50" s="82"/>
      <c r="CB50" s="82"/>
      <c r="CC50" s="82"/>
      <c r="CD50" s="82"/>
      <c r="CE50" s="82"/>
      <c r="CF50" s="82"/>
      <c r="CG50" s="82"/>
      <c r="CH50" s="82"/>
      <c r="CI50" s="82"/>
      <c r="CJ50" s="82"/>
      <c r="CK50" s="82"/>
      <c r="CL50" s="82"/>
      <c r="CM50" s="82"/>
      <c r="CN50" s="82"/>
    </row>
    <row r="51" spans="1:92">
      <c r="A51" s="1049" t="s">
        <v>1954</v>
      </c>
      <c r="B51" s="1699" t="s">
        <v>941</v>
      </c>
      <c r="C51" s="925"/>
      <c r="D51" s="925"/>
      <c r="E51" s="609"/>
      <c r="F51" s="1047"/>
      <c r="G51" s="925"/>
      <c r="H51" s="925"/>
      <c r="I51" s="925"/>
      <c r="J51" s="925"/>
      <c r="K51" s="938"/>
      <c r="L51" s="932" t="s">
        <v>1954</v>
      </c>
      <c r="M51" s="82"/>
      <c r="N51" s="82"/>
      <c r="O51" s="82"/>
      <c r="P51" s="82"/>
      <c r="Q51" s="82"/>
      <c r="R51" s="82"/>
      <c r="S51" s="82"/>
      <c r="T51" s="82"/>
      <c r="U51" s="82"/>
      <c r="V51" s="82"/>
      <c r="W51" s="82"/>
      <c r="X51" s="82"/>
      <c r="Y51" s="82"/>
      <c r="Z51" s="82"/>
      <c r="AA51" s="82"/>
      <c r="AB51" s="82"/>
      <c r="AC51" s="82"/>
      <c r="AD51" s="82"/>
      <c r="AE51" s="82"/>
      <c r="AF51" s="82"/>
      <c r="AG51" s="82"/>
      <c r="AH51" s="82"/>
      <c r="AI51" s="82"/>
      <c r="AJ51" s="82"/>
      <c r="AK51" s="82"/>
      <c r="AL51" s="82"/>
      <c r="AM51" s="82"/>
      <c r="AN51" s="82"/>
      <c r="AO51" s="82"/>
      <c r="AP51" s="82"/>
      <c r="AQ51" s="82"/>
      <c r="AR51" s="82"/>
      <c r="AS51" s="82"/>
      <c r="AT51" s="82"/>
      <c r="AU51" s="82"/>
      <c r="AV51" s="82"/>
      <c r="AW51" s="82"/>
      <c r="AX51" s="82"/>
      <c r="AY51" s="82"/>
      <c r="AZ51" s="82"/>
      <c r="BA51" s="82"/>
      <c r="BB51" s="82"/>
      <c r="BC51" s="82"/>
      <c r="BD51" s="82"/>
      <c r="BE51" s="82"/>
      <c r="BF51" s="82"/>
      <c r="BG51" s="82"/>
      <c r="BH51" s="82"/>
      <c r="BI51" s="82"/>
      <c r="BJ51" s="82"/>
      <c r="BK51" s="82"/>
      <c r="BL51" s="82"/>
      <c r="BM51" s="82"/>
      <c r="BN51" s="82"/>
      <c r="BO51" s="82"/>
      <c r="BP51" s="82"/>
      <c r="BQ51" s="82"/>
      <c r="BR51" s="82"/>
      <c r="BS51" s="82"/>
      <c r="BT51" s="82"/>
      <c r="BU51" s="82"/>
      <c r="BV51" s="82"/>
      <c r="BW51" s="82"/>
      <c r="BX51" s="82"/>
      <c r="BY51" s="82"/>
      <c r="BZ51" s="82"/>
      <c r="CA51" s="82"/>
      <c r="CB51" s="82"/>
      <c r="CC51" s="82"/>
      <c r="CD51" s="82"/>
      <c r="CE51" s="82"/>
      <c r="CF51" s="82"/>
      <c r="CG51" s="82"/>
      <c r="CH51" s="82"/>
      <c r="CI51" s="82"/>
      <c r="CJ51" s="82"/>
      <c r="CK51" s="82"/>
      <c r="CL51" s="82"/>
      <c r="CM51" s="82"/>
      <c r="CN51" s="82"/>
    </row>
    <row r="52" spans="1:92">
      <c r="A52" s="1049" t="s">
        <v>1955</v>
      </c>
      <c r="B52" s="82"/>
      <c r="C52" s="925"/>
      <c r="D52" s="1692"/>
      <c r="E52" s="1700"/>
      <c r="F52" s="1047"/>
      <c r="G52" s="925"/>
      <c r="H52" s="925"/>
      <c r="I52" s="925"/>
      <c r="J52" s="1692"/>
      <c r="K52" s="1701"/>
      <c r="L52" s="932" t="s">
        <v>1955</v>
      </c>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82"/>
      <c r="AL52" s="82"/>
      <c r="AM52" s="82"/>
      <c r="AN52" s="82"/>
      <c r="AO52" s="82"/>
      <c r="AP52" s="82"/>
      <c r="AQ52" s="82"/>
      <c r="AR52" s="82"/>
      <c r="AS52" s="82"/>
      <c r="AT52" s="82"/>
      <c r="AU52" s="82"/>
      <c r="AV52" s="82"/>
      <c r="AW52" s="82"/>
      <c r="AX52" s="82"/>
      <c r="AY52" s="82"/>
      <c r="AZ52" s="82"/>
      <c r="BA52" s="82"/>
      <c r="BB52" s="82"/>
      <c r="BC52" s="82"/>
      <c r="BD52" s="82"/>
      <c r="BE52" s="82"/>
      <c r="BF52" s="82"/>
      <c r="BG52" s="82"/>
      <c r="BH52" s="82"/>
      <c r="BI52" s="82"/>
      <c r="BJ52" s="82"/>
      <c r="BK52" s="82"/>
      <c r="BL52" s="82"/>
      <c r="BM52" s="82"/>
      <c r="BN52" s="82"/>
      <c r="BO52" s="82"/>
      <c r="BP52" s="82"/>
      <c r="BQ52" s="82"/>
      <c r="BR52" s="82"/>
      <c r="BS52" s="82"/>
      <c r="BT52" s="82"/>
      <c r="BU52" s="82"/>
      <c r="BV52" s="82"/>
      <c r="BW52" s="82"/>
      <c r="BX52" s="82"/>
      <c r="BY52" s="82"/>
      <c r="BZ52" s="82"/>
      <c r="CA52" s="82"/>
      <c r="CB52" s="82"/>
      <c r="CC52" s="82"/>
      <c r="CD52" s="82"/>
      <c r="CE52" s="82"/>
      <c r="CF52" s="82"/>
      <c r="CG52" s="82"/>
      <c r="CH52" s="82"/>
      <c r="CI52" s="82"/>
      <c r="CJ52" s="82"/>
      <c r="CK52" s="82"/>
      <c r="CL52" s="82"/>
      <c r="CM52" s="82"/>
      <c r="CN52" s="82"/>
    </row>
    <row r="53" spans="1:92">
      <c r="A53" s="1049" t="s">
        <v>1956</v>
      </c>
      <c r="B53" s="82"/>
      <c r="C53" s="925"/>
      <c r="D53" s="939"/>
      <c r="E53" s="79"/>
      <c r="F53" s="1047"/>
      <c r="G53" s="925"/>
      <c r="H53" s="925"/>
      <c r="I53" s="925"/>
      <c r="J53" s="939"/>
      <c r="K53" s="1695"/>
      <c r="L53" s="932" t="s">
        <v>1956</v>
      </c>
      <c r="M53" s="82"/>
      <c r="N53" s="82"/>
      <c r="O53" s="82"/>
      <c r="P53" s="82"/>
      <c r="Q53" s="82"/>
      <c r="R53" s="82"/>
      <c r="S53" s="82"/>
      <c r="T53" s="82"/>
      <c r="U53" s="82"/>
      <c r="V53" s="82"/>
      <c r="W53" s="82"/>
      <c r="X53" s="82"/>
      <c r="Y53" s="82"/>
      <c r="Z53" s="82"/>
      <c r="AA53" s="82"/>
      <c r="AB53" s="82"/>
      <c r="AC53" s="82"/>
      <c r="AD53" s="82"/>
      <c r="AE53" s="82"/>
      <c r="AF53" s="82"/>
      <c r="AG53" s="82"/>
      <c r="AH53" s="82"/>
      <c r="AI53" s="82"/>
      <c r="AJ53" s="82"/>
      <c r="AK53" s="82"/>
      <c r="AL53" s="82"/>
      <c r="AM53" s="82"/>
      <c r="AN53" s="82"/>
      <c r="AO53" s="82"/>
      <c r="AP53" s="82"/>
      <c r="AQ53" s="82"/>
      <c r="AR53" s="82"/>
      <c r="AS53" s="82"/>
      <c r="AT53" s="82"/>
      <c r="AU53" s="82"/>
      <c r="AV53" s="82"/>
      <c r="AW53" s="82"/>
      <c r="AX53" s="82"/>
      <c r="AY53" s="82"/>
      <c r="AZ53" s="82"/>
      <c r="BA53" s="82"/>
      <c r="BB53" s="82"/>
      <c r="BC53" s="82"/>
      <c r="BD53" s="82"/>
      <c r="BE53" s="82"/>
      <c r="BF53" s="82"/>
      <c r="BG53" s="82"/>
      <c r="BH53" s="82"/>
      <c r="BI53" s="82"/>
      <c r="BJ53" s="82"/>
      <c r="BK53" s="82"/>
      <c r="BL53" s="82"/>
      <c r="BM53" s="82"/>
      <c r="BN53" s="82"/>
      <c r="BO53" s="82"/>
      <c r="BP53" s="82"/>
      <c r="BQ53" s="82"/>
      <c r="BR53" s="82"/>
      <c r="BS53" s="82"/>
      <c r="BT53" s="82"/>
      <c r="BU53" s="82"/>
      <c r="BV53" s="82"/>
      <c r="BW53" s="82"/>
      <c r="BX53" s="82"/>
      <c r="BY53" s="82"/>
      <c r="BZ53" s="82"/>
      <c r="CA53" s="82"/>
      <c r="CB53" s="82"/>
      <c r="CC53" s="82"/>
      <c r="CD53" s="82"/>
      <c r="CE53" s="82"/>
      <c r="CF53" s="82"/>
      <c r="CG53" s="82"/>
      <c r="CH53" s="82"/>
      <c r="CI53" s="82"/>
      <c r="CJ53" s="82"/>
      <c r="CK53" s="82"/>
      <c r="CL53" s="82"/>
      <c r="CM53" s="82"/>
      <c r="CN53" s="82"/>
    </row>
    <row r="54" spans="1:92">
      <c r="A54" s="1049" t="s">
        <v>1957</v>
      </c>
      <c r="B54" s="82"/>
      <c r="C54" s="925"/>
      <c r="D54" s="939"/>
      <c r="E54" s="79"/>
      <c r="F54" s="1047"/>
      <c r="G54" s="925"/>
      <c r="H54" s="1702"/>
      <c r="I54" s="925"/>
      <c r="J54" s="939"/>
      <c r="K54" s="1695"/>
      <c r="L54" s="932" t="s">
        <v>1957</v>
      </c>
      <c r="M54" s="82"/>
      <c r="N54" s="82"/>
      <c r="O54" s="82"/>
      <c r="P54" s="82"/>
      <c r="Q54" s="82"/>
      <c r="R54" s="82"/>
      <c r="S54" s="82"/>
      <c r="T54" s="82"/>
      <c r="U54" s="82"/>
      <c r="V54" s="82"/>
      <c r="W54" s="82"/>
      <c r="X54" s="82"/>
      <c r="Y54" s="82"/>
      <c r="Z54" s="82"/>
      <c r="AA54" s="82"/>
      <c r="AB54" s="82"/>
      <c r="AC54" s="82"/>
      <c r="AD54" s="82"/>
      <c r="AE54" s="82"/>
      <c r="AF54" s="82"/>
      <c r="AG54" s="82"/>
      <c r="AH54" s="82"/>
      <c r="AI54" s="82"/>
      <c r="AJ54" s="82"/>
      <c r="AK54" s="82"/>
      <c r="AL54" s="82"/>
      <c r="AM54" s="82"/>
      <c r="AN54" s="82"/>
      <c r="AO54" s="82"/>
      <c r="AP54" s="82"/>
      <c r="AQ54" s="82"/>
      <c r="AR54" s="82"/>
      <c r="AS54" s="82"/>
      <c r="AT54" s="82"/>
      <c r="AU54" s="82"/>
      <c r="AV54" s="82"/>
      <c r="AW54" s="82"/>
      <c r="AX54" s="82"/>
      <c r="AY54" s="82"/>
      <c r="AZ54" s="82"/>
      <c r="BA54" s="82"/>
      <c r="BB54" s="82"/>
      <c r="BC54" s="82"/>
      <c r="BD54" s="82"/>
      <c r="BE54" s="82"/>
      <c r="BF54" s="82"/>
      <c r="BG54" s="82"/>
      <c r="BH54" s="82"/>
      <c r="BI54" s="82"/>
      <c r="BJ54" s="82"/>
      <c r="BK54" s="82"/>
      <c r="BL54" s="82"/>
      <c r="BM54" s="82"/>
      <c r="BN54" s="82"/>
      <c r="BO54" s="82"/>
      <c r="BP54" s="82"/>
      <c r="BQ54" s="82"/>
      <c r="BR54" s="82"/>
      <c r="BS54" s="82"/>
      <c r="BT54" s="82"/>
      <c r="BU54" s="82"/>
      <c r="BV54" s="82"/>
      <c r="BW54" s="82"/>
      <c r="BX54" s="82"/>
      <c r="BY54" s="82"/>
      <c r="BZ54" s="82"/>
      <c r="CA54" s="82"/>
      <c r="CB54" s="82"/>
      <c r="CC54" s="82"/>
      <c r="CD54" s="82"/>
      <c r="CE54" s="82"/>
      <c r="CF54" s="82"/>
      <c r="CG54" s="82"/>
      <c r="CH54" s="82"/>
      <c r="CI54" s="82"/>
      <c r="CJ54" s="82"/>
      <c r="CK54" s="82"/>
      <c r="CL54" s="82"/>
      <c r="CM54" s="82"/>
      <c r="CN54" s="82"/>
    </row>
    <row r="55" spans="1:92">
      <c r="A55" s="1049" t="s">
        <v>1958</v>
      </c>
      <c r="B55" s="82"/>
      <c r="C55" s="925"/>
      <c r="D55" s="939"/>
      <c r="E55" s="79"/>
      <c r="F55" s="1047"/>
      <c r="G55" s="925"/>
      <c r="H55" s="1702"/>
      <c r="I55" s="925"/>
      <c r="J55" s="939"/>
      <c r="K55" s="1695"/>
      <c r="L55" s="932" t="s">
        <v>1958</v>
      </c>
      <c r="M55" s="82"/>
      <c r="N55" s="82"/>
      <c r="O55" s="82"/>
      <c r="P55" s="82"/>
      <c r="Q55" s="82"/>
      <c r="R55" s="82"/>
      <c r="S55" s="82"/>
      <c r="T55" s="82"/>
      <c r="U55" s="82"/>
      <c r="V55" s="82"/>
      <c r="W55" s="82"/>
      <c r="X55" s="82"/>
      <c r="Y55" s="82"/>
      <c r="Z55" s="82"/>
      <c r="AA55" s="82"/>
      <c r="AB55" s="82"/>
      <c r="AC55" s="82"/>
      <c r="AD55" s="82"/>
      <c r="AE55" s="82"/>
      <c r="AF55" s="82"/>
      <c r="AG55" s="82"/>
      <c r="AH55" s="82"/>
      <c r="AI55" s="82"/>
      <c r="AJ55" s="82"/>
      <c r="AK55" s="82"/>
      <c r="AL55" s="82"/>
      <c r="AM55" s="82"/>
      <c r="AN55" s="82"/>
      <c r="AO55" s="82"/>
      <c r="AP55" s="82"/>
      <c r="AQ55" s="82"/>
      <c r="AR55" s="82"/>
      <c r="AS55" s="82"/>
      <c r="AT55" s="82"/>
      <c r="AU55" s="82"/>
      <c r="AV55" s="82"/>
      <c r="AW55" s="82"/>
      <c r="AX55" s="82"/>
      <c r="AY55" s="82"/>
      <c r="AZ55" s="82"/>
      <c r="BA55" s="82"/>
      <c r="BB55" s="82"/>
      <c r="BC55" s="82"/>
      <c r="BD55" s="82"/>
      <c r="BE55" s="82"/>
      <c r="BF55" s="82"/>
      <c r="BG55" s="82"/>
      <c r="BH55" s="82"/>
      <c r="BI55" s="82"/>
      <c r="BJ55" s="82"/>
      <c r="BK55" s="82"/>
      <c r="BL55" s="82"/>
      <c r="BM55" s="82"/>
      <c r="BN55" s="82"/>
      <c r="BO55" s="82"/>
      <c r="BP55" s="82"/>
      <c r="BQ55" s="82"/>
      <c r="BR55" s="82"/>
      <c r="BS55" s="82"/>
      <c r="BT55" s="82"/>
      <c r="BU55" s="82"/>
      <c r="BV55" s="82"/>
      <c r="BW55" s="82"/>
      <c r="BX55" s="82"/>
      <c r="BY55" s="82"/>
      <c r="BZ55" s="82"/>
      <c r="CA55" s="82"/>
      <c r="CB55" s="82"/>
      <c r="CC55" s="82"/>
      <c r="CD55" s="82"/>
      <c r="CE55" s="82"/>
      <c r="CF55" s="82"/>
      <c r="CG55" s="82"/>
      <c r="CH55" s="82"/>
      <c r="CI55" s="82"/>
      <c r="CJ55" s="82"/>
      <c r="CK55" s="82"/>
      <c r="CL55" s="82"/>
      <c r="CM55" s="82"/>
      <c r="CN55" s="82"/>
    </row>
    <row r="56" spans="1:92">
      <c r="A56" s="1049" t="s">
        <v>1959</v>
      </c>
      <c r="B56" s="82"/>
      <c r="C56" s="925"/>
      <c r="D56" s="939"/>
      <c r="E56" s="79"/>
      <c r="F56" s="1047"/>
      <c r="G56" s="939"/>
      <c r="H56" s="939"/>
      <c r="I56" s="925"/>
      <c r="J56" s="939"/>
      <c r="K56" s="1695"/>
      <c r="L56" s="932" t="s">
        <v>1959</v>
      </c>
      <c r="M56" s="82"/>
      <c r="N56" s="82"/>
      <c r="O56" s="82"/>
      <c r="P56" s="82"/>
      <c r="Q56" s="82"/>
      <c r="R56" s="82"/>
      <c r="S56" s="82"/>
      <c r="T56" s="82"/>
      <c r="U56" s="82"/>
      <c r="V56" s="82"/>
      <c r="W56" s="82"/>
      <c r="X56" s="82"/>
      <c r="Y56" s="82"/>
      <c r="Z56" s="82"/>
      <c r="AA56" s="82"/>
      <c r="AB56" s="82"/>
      <c r="AC56" s="82"/>
      <c r="AD56" s="82"/>
      <c r="AE56" s="82"/>
      <c r="AF56" s="82"/>
      <c r="AG56" s="82"/>
      <c r="AH56" s="82"/>
      <c r="AI56" s="82"/>
      <c r="AJ56" s="82"/>
      <c r="AK56" s="82"/>
      <c r="AL56" s="82"/>
      <c r="AM56" s="82"/>
      <c r="AN56" s="82"/>
      <c r="AO56" s="82"/>
      <c r="AP56" s="82"/>
      <c r="AQ56" s="82"/>
      <c r="AR56" s="82"/>
      <c r="AS56" s="82"/>
      <c r="AT56" s="82"/>
      <c r="AU56" s="82"/>
      <c r="AV56" s="82"/>
      <c r="AW56" s="82"/>
      <c r="AX56" s="82"/>
      <c r="AY56" s="82"/>
      <c r="AZ56" s="82"/>
      <c r="BA56" s="82"/>
      <c r="BB56" s="82"/>
      <c r="BC56" s="82"/>
      <c r="BD56" s="82"/>
      <c r="BE56" s="82"/>
      <c r="BF56" s="82"/>
      <c r="BG56" s="82"/>
      <c r="BH56" s="82"/>
      <c r="BI56" s="82"/>
      <c r="BJ56" s="82"/>
      <c r="BK56" s="82"/>
      <c r="BL56" s="82"/>
      <c r="BM56" s="82"/>
      <c r="BN56" s="82"/>
      <c r="BO56" s="82"/>
      <c r="BP56" s="82"/>
      <c r="BQ56" s="82"/>
      <c r="BR56" s="82"/>
      <c r="BS56" s="82"/>
      <c r="BT56" s="82"/>
      <c r="BU56" s="82"/>
      <c r="BV56" s="82"/>
      <c r="BW56" s="82"/>
      <c r="BX56" s="82"/>
      <c r="BY56" s="82"/>
      <c r="BZ56" s="82"/>
      <c r="CA56" s="82"/>
      <c r="CB56" s="82"/>
      <c r="CC56" s="82"/>
      <c r="CD56" s="82"/>
      <c r="CE56" s="82"/>
      <c r="CF56" s="82"/>
      <c r="CG56" s="82"/>
      <c r="CH56" s="82"/>
      <c r="CI56" s="82"/>
      <c r="CJ56" s="82"/>
      <c r="CK56" s="82"/>
      <c r="CL56" s="82"/>
      <c r="CM56" s="82"/>
      <c r="CN56" s="82"/>
    </row>
    <row r="57" spans="1:92">
      <c r="A57" s="1049" t="s">
        <v>475</v>
      </c>
      <c r="B57" s="749" t="s">
        <v>1441</v>
      </c>
      <c r="C57" s="925"/>
      <c r="D57" s="1547">
        <f>SUM(D52:D56)</f>
        <v>0</v>
      </c>
      <c r="E57" s="1698">
        <f>SUM(E52:E56)</f>
        <v>0</v>
      </c>
      <c r="F57" s="1703"/>
      <c r="G57" s="1692"/>
      <c r="H57" s="1692"/>
      <c r="I57" s="925"/>
      <c r="J57" s="1547">
        <f>SUM(J52:J56)</f>
        <v>0</v>
      </c>
      <c r="K57" s="1547">
        <f>SUM(K52:K56)</f>
        <v>0</v>
      </c>
      <c r="L57" s="932" t="s">
        <v>475</v>
      </c>
      <c r="M57" s="82"/>
      <c r="N57" s="82"/>
      <c r="O57" s="82"/>
      <c r="P57" s="82"/>
      <c r="Q57" s="82"/>
      <c r="R57" s="82"/>
      <c r="S57" s="82"/>
      <c r="T57" s="82"/>
      <c r="U57" s="82"/>
      <c r="V57" s="82"/>
      <c r="W57" s="82"/>
      <c r="X57" s="82"/>
      <c r="Y57" s="82"/>
      <c r="Z57" s="82"/>
      <c r="AA57" s="82"/>
      <c r="AB57" s="82"/>
      <c r="AC57" s="82"/>
      <c r="AD57" s="82"/>
      <c r="AE57" s="82"/>
      <c r="AF57" s="82"/>
      <c r="AG57" s="82"/>
      <c r="AH57" s="82"/>
      <c r="AI57" s="82"/>
      <c r="AJ57" s="82"/>
      <c r="AK57" s="82"/>
      <c r="AL57" s="82"/>
      <c r="AM57" s="82"/>
      <c r="AN57" s="82"/>
      <c r="AO57" s="82"/>
      <c r="AP57" s="82"/>
      <c r="AQ57" s="82"/>
      <c r="AR57" s="82"/>
      <c r="AS57" s="82"/>
      <c r="AT57" s="82"/>
      <c r="AU57" s="82"/>
      <c r="AV57" s="82"/>
      <c r="AW57" s="82"/>
      <c r="AX57" s="82"/>
      <c r="AY57" s="82"/>
      <c r="AZ57" s="82"/>
      <c r="BA57" s="82"/>
      <c r="BB57" s="82"/>
      <c r="BC57" s="82"/>
      <c r="BD57" s="82"/>
      <c r="BE57" s="82"/>
      <c r="BF57" s="82"/>
      <c r="BG57" s="82"/>
      <c r="BH57" s="82"/>
      <c r="BI57" s="82"/>
      <c r="BJ57" s="82"/>
      <c r="BK57" s="82"/>
      <c r="BL57" s="82"/>
      <c r="BM57" s="82"/>
      <c r="BN57" s="82"/>
      <c r="BO57" s="82"/>
      <c r="BP57" s="82"/>
      <c r="BQ57" s="82"/>
      <c r="BR57" s="82"/>
      <c r="BS57" s="82"/>
      <c r="BT57" s="82"/>
      <c r="BU57" s="82"/>
      <c r="BV57" s="82"/>
      <c r="BW57" s="82"/>
      <c r="BX57" s="82"/>
      <c r="BY57" s="82"/>
      <c r="BZ57" s="82"/>
      <c r="CA57" s="82"/>
      <c r="CB57" s="82"/>
      <c r="CC57" s="82"/>
      <c r="CD57" s="82"/>
      <c r="CE57" s="82"/>
      <c r="CF57" s="82"/>
      <c r="CG57" s="82"/>
      <c r="CH57" s="82"/>
      <c r="CI57" s="82"/>
      <c r="CJ57" s="82"/>
      <c r="CK57" s="82"/>
      <c r="CL57" s="82"/>
      <c r="CM57" s="82"/>
      <c r="CN57" s="82"/>
    </row>
    <row r="58" spans="1:92">
      <c r="A58" s="1049" t="s">
        <v>476</v>
      </c>
      <c r="B58" s="82"/>
      <c r="C58" s="925"/>
      <c r="D58" s="925"/>
      <c r="E58" s="609"/>
      <c r="F58" s="1047"/>
      <c r="G58" s="925"/>
      <c r="H58" s="925"/>
      <c r="I58" s="925"/>
      <c r="J58" s="925"/>
      <c r="K58" s="938"/>
      <c r="L58" s="932" t="s">
        <v>476</v>
      </c>
      <c r="M58" s="82"/>
      <c r="N58" s="82"/>
      <c r="O58" s="82"/>
      <c r="P58" s="82"/>
      <c r="Q58" s="82"/>
      <c r="R58" s="82"/>
      <c r="S58" s="82"/>
      <c r="T58" s="82"/>
      <c r="U58" s="82"/>
      <c r="V58" s="82"/>
      <c r="W58" s="82"/>
      <c r="X58" s="82"/>
      <c r="Y58" s="82"/>
      <c r="Z58" s="82"/>
      <c r="AA58" s="82"/>
      <c r="AB58" s="82"/>
      <c r="AC58" s="82"/>
      <c r="AD58" s="82"/>
      <c r="AE58" s="82"/>
      <c r="AF58" s="82"/>
      <c r="AG58" s="82"/>
      <c r="AH58" s="82"/>
      <c r="AI58" s="82"/>
      <c r="AJ58" s="82"/>
      <c r="AK58" s="82"/>
      <c r="AL58" s="82"/>
      <c r="AM58" s="82"/>
      <c r="AN58" s="82"/>
      <c r="AO58" s="82"/>
      <c r="AP58" s="82"/>
      <c r="AQ58" s="82"/>
      <c r="AR58" s="82"/>
      <c r="AS58" s="82"/>
      <c r="AT58" s="82"/>
      <c r="AU58" s="82"/>
      <c r="AV58" s="82"/>
      <c r="AW58" s="82"/>
      <c r="AX58" s="82"/>
      <c r="AY58" s="82"/>
      <c r="AZ58" s="82"/>
      <c r="BA58" s="82"/>
      <c r="BB58" s="82"/>
      <c r="BC58" s="82"/>
      <c r="BD58" s="82"/>
      <c r="BE58" s="82"/>
      <c r="BF58" s="82"/>
      <c r="BG58" s="82"/>
      <c r="BH58" s="82"/>
      <c r="BI58" s="82"/>
      <c r="BJ58" s="82"/>
      <c r="BK58" s="82"/>
      <c r="BL58" s="82"/>
      <c r="BM58" s="82"/>
      <c r="BN58" s="82"/>
      <c r="BO58" s="82"/>
      <c r="BP58" s="82"/>
      <c r="BQ58" s="82"/>
      <c r="BR58" s="82"/>
      <c r="BS58" s="82"/>
      <c r="BT58" s="82"/>
      <c r="BU58" s="82"/>
      <c r="BV58" s="82"/>
      <c r="BW58" s="82"/>
      <c r="BX58" s="82"/>
      <c r="BY58" s="82"/>
      <c r="BZ58" s="82"/>
      <c r="CA58" s="82"/>
      <c r="CB58" s="82"/>
      <c r="CC58" s="82"/>
      <c r="CD58" s="82"/>
      <c r="CE58" s="82"/>
      <c r="CF58" s="82"/>
      <c r="CG58" s="82"/>
      <c r="CH58" s="82"/>
      <c r="CI58" s="82"/>
      <c r="CJ58" s="82"/>
      <c r="CK58" s="82"/>
      <c r="CL58" s="82"/>
      <c r="CM58" s="82"/>
      <c r="CN58" s="82"/>
    </row>
    <row r="59" spans="1:92">
      <c r="A59" s="1049" t="s">
        <v>477</v>
      </c>
      <c r="B59" s="1699" t="s">
        <v>1440</v>
      </c>
      <c r="C59" s="925"/>
      <c r="D59" s="925"/>
      <c r="E59" s="609"/>
      <c r="F59" s="1047"/>
      <c r="G59" s="925"/>
      <c r="H59" s="925"/>
      <c r="I59" s="925"/>
      <c r="J59" s="925"/>
      <c r="K59" s="938"/>
      <c r="L59" s="932" t="s">
        <v>477</v>
      </c>
      <c r="M59" s="82"/>
      <c r="N59" s="82"/>
      <c r="O59" s="82"/>
      <c r="P59" s="82"/>
      <c r="Q59" s="82"/>
      <c r="R59" s="82"/>
      <c r="S59" s="82"/>
      <c r="T59" s="82"/>
      <c r="U59" s="82"/>
      <c r="V59" s="82"/>
      <c r="W59" s="82"/>
      <c r="X59" s="82"/>
      <c r="Y59" s="82"/>
      <c r="Z59" s="82"/>
      <c r="AA59" s="82"/>
      <c r="AB59" s="82"/>
      <c r="AC59" s="82"/>
      <c r="AD59" s="82"/>
      <c r="AE59" s="82"/>
      <c r="AF59" s="82"/>
      <c r="AG59" s="82"/>
      <c r="AH59" s="82"/>
      <c r="AI59" s="82"/>
      <c r="AJ59" s="82"/>
      <c r="AK59" s="82"/>
      <c r="AL59" s="82"/>
      <c r="AM59" s="82"/>
      <c r="AN59" s="82"/>
      <c r="AO59" s="82"/>
      <c r="AP59" s="82"/>
      <c r="AQ59" s="82"/>
      <c r="AR59" s="82"/>
      <c r="AS59" s="82"/>
      <c r="AT59" s="82"/>
      <c r="AU59" s="82"/>
      <c r="AV59" s="82"/>
      <c r="AW59" s="82"/>
      <c r="AX59" s="82"/>
      <c r="AY59" s="82"/>
      <c r="AZ59" s="82"/>
      <c r="BA59" s="82"/>
      <c r="BB59" s="82"/>
      <c r="BC59" s="82"/>
      <c r="BD59" s="82"/>
      <c r="BE59" s="82"/>
      <c r="BF59" s="82"/>
      <c r="BG59" s="82"/>
      <c r="BH59" s="82"/>
      <c r="BI59" s="82"/>
      <c r="BJ59" s="82"/>
      <c r="BK59" s="82"/>
      <c r="BL59" s="82"/>
      <c r="BM59" s="82"/>
      <c r="BN59" s="82"/>
      <c r="BO59" s="82"/>
      <c r="BP59" s="82"/>
      <c r="BQ59" s="82"/>
      <c r="BR59" s="82"/>
      <c r="BS59" s="82"/>
      <c r="BT59" s="82"/>
      <c r="BU59" s="82"/>
      <c r="BV59" s="82"/>
      <c r="BW59" s="82"/>
      <c r="BX59" s="82"/>
      <c r="BY59" s="82"/>
      <c r="BZ59" s="82"/>
      <c r="CA59" s="82"/>
      <c r="CB59" s="82"/>
      <c r="CC59" s="82"/>
      <c r="CD59" s="82"/>
      <c r="CE59" s="82"/>
      <c r="CF59" s="82"/>
      <c r="CG59" s="82"/>
      <c r="CH59" s="82"/>
      <c r="CI59" s="82"/>
      <c r="CJ59" s="82"/>
      <c r="CK59" s="82"/>
      <c r="CL59" s="82"/>
      <c r="CM59" s="82"/>
      <c r="CN59" s="82"/>
    </row>
    <row r="60" spans="1:92">
      <c r="A60" s="1049" t="s">
        <v>478</v>
      </c>
      <c r="B60" s="82" t="s">
        <v>1277</v>
      </c>
      <c r="C60" s="925"/>
      <c r="D60" s="939">
        <f>D90</f>
        <v>0</v>
      </c>
      <c r="E60" s="79">
        <f>E90</f>
        <v>0</v>
      </c>
      <c r="F60" s="1047"/>
      <c r="G60" s="925"/>
      <c r="H60" s="925"/>
      <c r="I60" s="925"/>
      <c r="J60" s="939">
        <f>J90</f>
        <v>0</v>
      </c>
      <c r="K60" s="1695">
        <f>K90</f>
        <v>0</v>
      </c>
      <c r="L60" s="932" t="s">
        <v>478</v>
      </c>
      <c r="M60" s="82"/>
      <c r="N60" s="82"/>
      <c r="O60" s="82"/>
      <c r="P60" s="82"/>
      <c r="Q60" s="82"/>
      <c r="R60" s="82"/>
      <c r="S60" s="82"/>
      <c r="T60" s="82"/>
      <c r="U60" s="82"/>
      <c r="V60" s="82"/>
      <c r="W60" s="82"/>
      <c r="X60" s="82"/>
      <c r="Y60" s="82"/>
      <c r="Z60" s="82"/>
      <c r="AA60" s="82"/>
      <c r="AB60" s="82"/>
      <c r="AC60" s="82"/>
      <c r="AD60" s="82"/>
      <c r="AE60" s="82"/>
      <c r="AF60" s="82"/>
      <c r="AG60" s="82"/>
      <c r="AH60" s="82"/>
      <c r="AI60" s="82"/>
      <c r="AJ60" s="82"/>
      <c r="AK60" s="82"/>
      <c r="AL60" s="82"/>
      <c r="AM60" s="82"/>
      <c r="AN60" s="82"/>
      <c r="AO60" s="82"/>
      <c r="AP60" s="82"/>
      <c r="AQ60" s="82"/>
      <c r="AR60" s="82"/>
      <c r="AS60" s="82"/>
      <c r="AT60" s="82"/>
      <c r="AU60" s="82"/>
      <c r="AV60" s="82"/>
      <c r="AW60" s="82"/>
      <c r="AX60" s="82"/>
      <c r="AY60" s="82"/>
      <c r="AZ60" s="82"/>
      <c r="BA60" s="82"/>
      <c r="BB60" s="82"/>
      <c r="BC60" s="82"/>
      <c r="BD60" s="82"/>
      <c r="BE60" s="82"/>
      <c r="BF60" s="82"/>
      <c r="BG60" s="82"/>
      <c r="BH60" s="82"/>
      <c r="BI60" s="82"/>
      <c r="BJ60" s="82"/>
      <c r="BK60" s="82"/>
      <c r="BL60" s="82"/>
      <c r="BM60" s="82"/>
      <c r="BN60" s="82"/>
      <c r="BO60" s="82"/>
      <c r="BP60" s="82"/>
      <c r="BQ60" s="82"/>
      <c r="BR60" s="82"/>
      <c r="BS60" s="82"/>
      <c r="BT60" s="82"/>
      <c r="BU60" s="82"/>
      <c r="BV60" s="82"/>
      <c r="BW60" s="82"/>
      <c r="BX60" s="82"/>
      <c r="BY60" s="82"/>
      <c r="BZ60" s="82"/>
      <c r="CA60" s="82"/>
      <c r="CB60" s="82"/>
      <c r="CC60" s="82"/>
      <c r="CD60" s="82"/>
      <c r="CE60" s="82"/>
      <c r="CF60" s="82"/>
      <c r="CG60" s="82"/>
      <c r="CH60" s="82"/>
      <c r="CI60" s="82"/>
      <c r="CJ60" s="82"/>
      <c r="CK60" s="82"/>
      <c r="CL60" s="82"/>
      <c r="CM60" s="82"/>
      <c r="CN60" s="82"/>
    </row>
    <row r="61" spans="1:92">
      <c r="A61" s="1049" t="s">
        <v>479</v>
      </c>
      <c r="B61" s="82" t="s">
        <v>1278</v>
      </c>
      <c r="C61" s="951"/>
      <c r="D61" s="939">
        <f>D127</f>
        <v>0</v>
      </c>
      <c r="E61" s="79">
        <f>E127</f>
        <v>0</v>
      </c>
      <c r="F61" s="1047"/>
      <c r="G61" s="925"/>
      <c r="H61" s="925"/>
      <c r="I61" s="925"/>
      <c r="J61" s="939">
        <f>J127</f>
        <v>0</v>
      </c>
      <c r="K61" s="1695">
        <f>K127</f>
        <v>0</v>
      </c>
      <c r="L61" s="932" t="s">
        <v>479</v>
      </c>
      <c r="M61" s="82"/>
      <c r="N61" s="82"/>
      <c r="O61" s="82"/>
      <c r="P61" s="82"/>
      <c r="Q61" s="82"/>
      <c r="R61" s="82"/>
      <c r="S61" s="82"/>
      <c r="T61" s="82"/>
      <c r="U61" s="82"/>
      <c r="V61" s="82"/>
      <c r="W61" s="82"/>
      <c r="X61" s="82"/>
      <c r="Y61" s="82"/>
      <c r="Z61" s="82"/>
      <c r="AA61" s="82"/>
      <c r="AB61" s="82"/>
      <c r="AC61" s="82"/>
      <c r="AD61" s="82"/>
      <c r="AE61" s="82"/>
      <c r="AF61" s="82"/>
      <c r="AG61" s="82"/>
      <c r="AH61" s="82"/>
      <c r="AI61" s="82"/>
      <c r="AJ61" s="82"/>
      <c r="AK61" s="82"/>
      <c r="AL61" s="82"/>
      <c r="AM61" s="82"/>
      <c r="AN61" s="82"/>
      <c r="AO61" s="82"/>
      <c r="AP61" s="82"/>
      <c r="AQ61" s="82"/>
      <c r="AR61" s="82"/>
      <c r="AS61" s="82"/>
      <c r="AT61" s="82"/>
      <c r="AU61" s="82"/>
      <c r="AV61" s="82"/>
      <c r="AW61" s="82"/>
      <c r="AX61" s="82"/>
      <c r="AY61" s="82"/>
      <c r="AZ61" s="82"/>
      <c r="BA61" s="82"/>
      <c r="BB61" s="82"/>
      <c r="BC61" s="82"/>
      <c r="BD61" s="82"/>
      <c r="BE61" s="82"/>
      <c r="BF61" s="82"/>
      <c r="BG61" s="82"/>
      <c r="BH61" s="82"/>
      <c r="BI61" s="82"/>
      <c r="BJ61" s="82"/>
      <c r="BK61" s="82"/>
      <c r="BL61" s="82"/>
      <c r="BM61" s="82"/>
      <c r="BN61" s="82"/>
      <c r="BO61" s="82"/>
      <c r="BP61" s="82"/>
      <c r="BQ61" s="82"/>
      <c r="BR61" s="82"/>
      <c r="BS61" s="82"/>
      <c r="BT61" s="82"/>
      <c r="BU61" s="82"/>
      <c r="BV61" s="82"/>
      <c r="BW61" s="82"/>
      <c r="BX61" s="82"/>
      <c r="BY61" s="82"/>
      <c r="BZ61" s="82"/>
      <c r="CA61" s="82"/>
      <c r="CB61" s="82"/>
      <c r="CC61" s="82"/>
      <c r="CD61" s="82"/>
      <c r="CE61" s="82"/>
      <c r="CF61" s="82"/>
      <c r="CG61" s="82"/>
      <c r="CH61" s="82"/>
      <c r="CI61" s="82"/>
      <c r="CJ61" s="82"/>
      <c r="CK61" s="82"/>
      <c r="CL61" s="82"/>
      <c r="CM61" s="82"/>
      <c r="CN61" s="82"/>
    </row>
    <row r="62" spans="1:92" ht="15.75" thickBot="1">
      <c r="A62" s="1051" t="s">
        <v>480</v>
      </c>
      <c r="B62" s="1704" t="s">
        <v>2846</v>
      </c>
      <c r="C62" s="611"/>
      <c r="D62" s="1705">
        <f>D49+D57+D60+D61</f>
        <v>600000000</v>
      </c>
      <c r="E62" s="1706">
        <f>E49+E57+E60+E61</f>
        <v>3945555</v>
      </c>
      <c r="F62" s="1707"/>
      <c r="G62" s="1704"/>
      <c r="H62" s="1704"/>
      <c r="I62" s="1708"/>
      <c r="J62" s="1705">
        <f>J49+J57+J60+J61</f>
        <v>600000000</v>
      </c>
      <c r="K62" s="1709">
        <f>K49+K57+K60+K61</f>
        <v>34695000</v>
      </c>
      <c r="L62" s="1088" t="s">
        <v>480</v>
      </c>
      <c r="M62" s="82"/>
      <c r="N62" s="82"/>
      <c r="O62" s="82"/>
      <c r="P62" s="82"/>
      <c r="Q62" s="82"/>
      <c r="R62" s="82"/>
      <c r="S62" s="82"/>
      <c r="T62" s="82"/>
      <c r="U62" s="82"/>
      <c r="V62" s="82"/>
      <c r="W62" s="82"/>
      <c r="X62" s="82"/>
      <c r="Y62" s="82"/>
      <c r="Z62" s="82"/>
      <c r="AA62" s="82"/>
      <c r="AB62" s="82"/>
      <c r="AC62" s="82"/>
      <c r="AD62" s="82"/>
      <c r="AE62" s="82"/>
      <c r="AF62" s="82"/>
      <c r="AG62" s="82"/>
      <c r="AH62" s="82"/>
      <c r="AI62" s="82"/>
      <c r="AJ62" s="82"/>
      <c r="AK62" s="82"/>
      <c r="AL62" s="82"/>
      <c r="AM62" s="82"/>
      <c r="AN62" s="82"/>
      <c r="AO62" s="82"/>
      <c r="AP62" s="82"/>
      <c r="AQ62" s="82"/>
      <c r="AR62" s="82"/>
      <c r="AS62" s="82"/>
      <c r="AT62" s="82"/>
      <c r="AU62" s="82"/>
      <c r="AV62" s="82"/>
      <c r="AW62" s="82"/>
      <c r="AX62" s="82"/>
      <c r="AY62" s="82"/>
      <c r="AZ62" s="82"/>
      <c r="BA62" s="82"/>
      <c r="BB62" s="82"/>
      <c r="BC62" s="82"/>
      <c r="BD62" s="82"/>
      <c r="BE62" s="82"/>
      <c r="BF62" s="82"/>
      <c r="BG62" s="82"/>
      <c r="BH62" s="82"/>
      <c r="BI62" s="82"/>
      <c r="BJ62" s="82"/>
      <c r="BK62" s="82"/>
      <c r="BL62" s="82"/>
      <c r="BM62" s="82"/>
      <c r="BN62" s="82"/>
      <c r="BO62" s="82"/>
      <c r="BP62" s="82"/>
      <c r="BQ62" s="82"/>
      <c r="BR62" s="82"/>
      <c r="BS62" s="82"/>
      <c r="BT62" s="82"/>
      <c r="BU62" s="82"/>
      <c r="BV62" s="82"/>
      <c r="BW62" s="82"/>
      <c r="BX62" s="82"/>
      <c r="BY62" s="82"/>
      <c r="BZ62" s="82"/>
      <c r="CA62" s="82"/>
      <c r="CB62" s="82"/>
      <c r="CC62" s="82"/>
      <c r="CD62" s="82"/>
      <c r="CE62" s="82"/>
      <c r="CF62" s="82"/>
      <c r="CG62" s="82"/>
      <c r="CH62" s="82"/>
      <c r="CI62" s="82"/>
      <c r="CJ62" s="82"/>
      <c r="CK62" s="82"/>
      <c r="CL62" s="82"/>
      <c r="CM62" s="82"/>
      <c r="CN62" s="82"/>
    </row>
    <row r="63" spans="1:92">
      <c r="A63" s="82"/>
      <c r="B63" s="82"/>
      <c r="C63" s="82"/>
      <c r="D63" s="82"/>
      <c r="E63" s="82"/>
      <c r="F63" s="82"/>
      <c r="G63" s="82"/>
      <c r="H63" s="82"/>
      <c r="I63" s="82"/>
      <c r="J63" s="82"/>
      <c r="K63" s="82"/>
      <c r="L63" s="82"/>
      <c r="M63" s="82"/>
      <c r="N63" s="82"/>
      <c r="O63" s="82"/>
      <c r="P63" s="82"/>
      <c r="Q63" s="82"/>
      <c r="R63" s="82"/>
      <c r="S63" s="82"/>
      <c r="T63" s="82"/>
      <c r="U63" s="82"/>
      <c r="V63" s="82"/>
      <c r="W63" s="82"/>
      <c r="X63" s="82"/>
      <c r="Y63" s="82"/>
      <c r="Z63" s="82"/>
      <c r="AA63" s="82"/>
      <c r="AB63" s="82"/>
      <c r="AC63" s="82"/>
      <c r="AD63" s="82"/>
      <c r="AE63" s="82"/>
      <c r="AF63" s="82"/>
      <c r="AG63" s="82"/>
      <c r="AH63" s="82"/>
      <c r="AI63" s="82"/>
      <c r="AJ63" s="82"/>
      <c r="AK63" s="82"/>
      <c r="AL63" s="82"/>
      <c r="AM63" s="82"/>
      <c r="AN63" s="82"/>
      <c r="AO63" s="82"/>
      <c r="AP63" s="82"/>
      <c r="AQ63" s="82"/>
      <c r="AR63" s="82"/>
      <c r="AS63" s="82"/>
      <c r="AT63" s="82"/>
      <c r="AU63" s="82"/>
      <c r="AV63" s="82"/>
      <c r="AW63" s="82"/>
      <c r="AX63" s="82"/>
      <c r="AY63" s="82"/>
      <c r="AZ63" s="82"/>
      <c r="BA63" s="82"/>
      <c r="BB63" s="82"/>
      <c r="BC63" s="82"/>
      <c r="BD63" s="82"/>
      <c r="BE63" s="82"/>
      <c r="BF63" s="82"/>
      <c r="BG63" s="82"/>
      <c r="BH63" s="82"/>
      <c r="BI63" s="82"/>
      <c r="BJ63" s="82"/>
      <c r="BK63" s="82"/>
      <c r="BL63" s="82"/>
      <c r="BM63" s="82"/>
      <c r="BN63" s="82"/>
      <c r="BO63" s="82"/>
      <c r="BP63" s="82"/>
      <c r="BQ63" s="82"/>
      <c r="BR63" s="82"/>
      <c r="BS63" s="82"/>
      <c r="BT63" s="82"/>
      <c r="BU63" s="82"/>
      <c r="BV63" s="82"/>
      <c r="BW63" s="82"/>
      <c r="BX63" s="82"/>
      <c r="BY63" s="82"/>
      <c r="BZ63" s="82"/>
      <c r="CA63" s="82"/>
      <c r="CB63" s="82"/>
      <c r="CC63" s="82"/>
      <c r="CD63" s="82"/>
      <c r="CE63" s="82"/>
      <c r="CF63" s="82"/>
      <c r="CG63" s="82"/>
      <c r="CH63" s="82"/>
      <c r="CI63" s="82"/>
      <c r="CJ63" s="82"/>
      <c r="CK63" s="82"/>
      <c r="CL63" s="82"/>
      <c r="CM63" s="82"/>
      <c r="CN63" s="82"/>
    </row>
    <row r="64" spans="1:92">
      <c r="A64" s="82" t="s">
        <v>1279</v>
      </c>
      <c r="B64" s="82"/>
      <c r="C64" s="82"/>
      <c r="D64" s="82"/>
      <c r="E64" s="82"/>
      <c r="F64" s="82" t="str">
        <f>A64</f>
        <v xml:space="preserve"> FERC FORM NO.1 (ED. 12-96) NYPSC Modified-96</v>
      </c>
      <c r="G64" s="82"/>
      <c r="H64" s="82"/>
      <c r="I64" s="82"/>
      <c r="J64" s="82"/>
      <c r="K64" s="82"/>
      <c r="L64" s="844" t="s">
        <v>3404</v>
      </c>
      <c r="M64" s="82"/>
      <c r="N64" s="82"/>
      <c r="O64" s="82"/>
      <c r="P64" s="82"/>
      <c r="Q64" s="82"/>
      <c r="R64" s="82"/>
      <c r="S64" s="82"/>
      <c r="T64" s="82"/>
      <c r="U64" s="82"/>
      <c r="V64" s="82"/>
      <c r="W64" s="82"/>
      <c r="X64" s="82"/>
      <c r="Y64" s="82"/>
      <c r="Z64" s="82"/>
      <c r="AA64" s="82"/>
      <c r="AB64" s="82"/>
      <c r="AC64" s="82"/>
      <c r="AD64" s="82"/>
      <c r="AE64" s="82"/>
      <c r="AF64" s="82"/>
      <c r="AG64" s="82"/>
      <c r="AH64" s="82"/>
      <c r="AI64" s="82"/>
      <c r="AJ64" s="82"/>
      <c r="AK64" s="82"/>
      <c r="AL64" s="82"/>
      <c r="AM64" s="82"/>
      <c r="AN64" s="82"/>
      <c r="AO64" s="82"/>
      <c r="AP64" s="82"/>
      <c r="AQ64" s="82"/>
      <c r="AR64" s="82"/>
      <c r="AS64" s="82"/>
      <c r="AT64" s="82"/>
      <c r="AU64" s="82"/>
      <c r="AV64" s="82"/>
      <c r="AW64" s="82"/>
      <c r="AX64" s="82"/>
      <c r="AY64" s="82"/>
      <c r="AZ64" s="82"/>
      <c r="BA64" s="82"/>
      <c r="BB64" s="82"/>
      <c r="BC64" s="82"/>
      <c r="BD64" s="82"/>
      <c r="BE64" s="82"/>
      <c r="BF64" s="82"/>
      <c r="BG64" s="82"/>
      <c r="BH64" s="82"/>
      <c r="BI64" s="82"/>
      <c r="BJ64" s="82"/>
      <c r="BK64" s="82"/>
      <c r="BL64" s="82"/>
      <c r="BM64" s="82"/>
      <c r="BN64" s="82"/>
      <c r="BO64" s="82"/>
      <c r="BP64" s="82"/>
      <c r="BQ64" s="82"/>
      <c r="BR64" s="82"/>
      <c r="BS64" s="82"/>
      <c r="BT64" s="82"/>
      <c r="BU64" s="82"/>
      <c r="BV64" s="82"/>
      <c r="BW64" s="82"/>
      <c r="BX64" s="82"/>
      <c r="BY64" s="82"/>
      <c r="BZ64" s="82"/>
      <c r="CA64" s="82"/>
      <c r="CB64" s="82"/>
      <c r="CC64" s="82"/>
      <c r="CD64" s="82"/>
      <c r="CE64" s="82"/>
      <c r="CF64" s="82"/>
      <c r="CG64" s="82"/>
      <c r="CH64" s="82"/>
      <c r="CI64" s="82"/>
      <c r="CJ64" s="82"/>
      <c r="CK64" s="82"/>
      <c r="CL64" s="82"/>
      <c r="CM64" s="82"/>
      <c r="CN64" s="82"/>
    </row>
    <row r="65" spans="1:92">
      <c r="A65" s="607" t="s">
        <v>3405</v>
      </c>
      <c r="B65" s="607"/>
      <c r="C65" s="607"/>
      <c r="D65" s="607"/>
      <c r="E65" s="607"/>
      <c r="F65" s="607" t="s">
        <v>3406</v>
      </c>
      <c r="G65" s="607"/>
      <c r="H65" s="607"/>
      <c r="I65" s="607"/>
      <c r="J65" s="607"/>
      <c r="K65" s="607"/>
      <c r="L65" s="607"/>
      <c r="M65" s="82"/>
      <c r="N65" s="82"/>
      <c r="O65" s="82"/>
      <c r="P65" s="82"/>
      <c r="Q65" s="82"/>
      <c r="R65" s="82"/>
      <c r="S65" s="82"/>
      <c r="T65" s="82"/>
      <c r="U65" s="82"/>
      <c r="V65" s="82"/>
      <c r="W65" s="82"/>
      <c r="X65" s="82"/>
      <c r="Y65" s="82"/>
      <c r="Z65" s="82"/>
      <c r="AA65" s="82"/>
      <c r="AB65" s="82"/>
      <c r="AC65" s="82"/>
      <c r="AD65" s="82"/>
      <c r="AE65" s="82"/>
      <c r="AF65" s="82"/>
      <c r="AG65" s="82"/>
      <c r="AH65" s="82"/>
      <c r="AI65" s="82"/>
      <c r="AJ65" s="82"/>
      <c r="AK65" s="82"/>
      <c r="AL65" s="82"/>
      <c r="AM65" s="82"/>
      <c r="AN65" s="82"/>
      <c r="AO65" s="82"/>
      <c r="AP65" s="82"/>
      <c r="AQ65" s="82"/>
      <c r="AR65" s="82"/>
      <c r="AS65" s="82"/>
      <c r="AT65" s="82"/>
      <c r="AU65" s="82"/>
      <c r="AV65" s="82"/>
      <c r="AW65" s="82"/>
      <c r="AX65" s="82"/>
      <c r="AY65" s="82"/>
      <c r="AZ65" s="82"/>
      <c r="BA65" s="82"/>
      <c r="BB65" s="82"/>
      <c r="BC65" s="82"/>
      <c r="BD65" s="82"/>
      <c r="BE65" s="82"/>
      <c r="BF65" s="82"/>
      <c r="BG65" s="82"/>
      <c r="BH65" s="82"/>
      <c r="BI65" s="82"/>
      <c r="BJ65" s="82"/>
      <c r="BK65" s="82"/>
      <c r="BL65" s="82"/>
      <c r="BM65" s="82"/>
      <c r="BN65" s="82"/>
      <c r="BO65" s="82"/>
      <c r="BP65" s="82"/>
      <c r="BQ65" s="82"/>
      <c r="BR65" s="82"/>
      <c r="BS65" s="82"/>
      <c r="BT65" s="82"/>
      <c r="BU65" s="82"/>
      <c r="BV65" s="82"/>
      <c r="BW65" s="82"/>
      <c r="BX65" s="82"/>
      <c r="BY65" s="82"/>
      <c r="BZ65" s="82"/>
      <c r="CA65" s="82"/>
      <c r="CB65" s="82"/>
      <c r="CC65" s="82"/>
      <c r="CD65" s="82"/>
      <c r="CE65" s="82"/>
      <c r="CF65" s="82"/>
      <c r="CG65" s="82"/>
      <c r="CH65" s="82"/>
      <c r="CI65" s="82"/>
      <c r="CJ65" s="82"/>
      <c r="CK65" s="82"/>
      <c r="CL65" s="82"/>
      <c r="CM65" s="82"/>
      <c r="CN65" s="82"/>
    </row>
    <row r="66" spans="1:92">
      <c r="A66" s="82"/>
      <c r="B66" s="82"/>
      <c r="C66" s="82"/>
      <c r="D66" s="82"/>
      <c r="E66" s="82"/>
      <c r="F66" s="82"/>
      <c r="G66" s="82"/>
      <c r="H66" s="82"/>
      <c r="I66" s="82"/>
      <c r="J66" s="82"/>
      <c r="K66" s="82"/>
      <c r="L66" s="82"/>
      <c r="M66" s="82"/>
      <c r="N66" s="82"/>
      <c r="O66" s="82"/>
      <c r="P66" s="82"/>
      <c r="Q66" s="82"/>
      <c r="R66" s="82"/>
      <c r="S66" s="82"/>
      <c r="T66" s="82"/>
      <c r="U66" s="82"/>
      <c r="V66" s="82"/>
      <c r="W66" s="82"/>
      <c r="X66" s="82"/>
      <c r="Y66" s="82"/>
      <c r="Z66" s="82"/>
      <c r="AA66" s="82"/>
      <c r="AB66" s="82"/>
      <c r="AC66" s="82"/>
      <c r="AD66" s="82"/>
      <c r="AE66" s="82"/>
      <c r="AF66" s="82"/>
      <c r="AG66" s="82"/>
      <c r="AH66" s="82"/>
      <c r="AI66" s="82"/>
      <c r="AJ66" s="82"/>
      <c r="AK66" s="82"/>
      <c r="AL66" s="82"/>
      <c r="AM66" s="82"/>
      <c r="AN66" s="82"/>
      <c r="AO66" s="82"/>
      <c r="AP66" s="82"/>
      <c r="AQ66" s="82"/>
      <c r="AR66" s="82"/>
      <c r="AS66" s="82"/>
      <c r="AT66" s="82"/>
      <c r="AU66" s="82"/>
      <c r="AV66" s="82"/>
      <c r="AW66" s="82"/>
      <c r="AX66" s="82"/>
      <c r="AY66" s="82"/>
      <c r="AZ66" s="82"/>
      <c r="BA66" s="82"/>
      <c r="BB66" s="82"/>
      <c r="BC66" s="82"/>
      <c r="BD66" s="82"/>
      <c r="BE66" s="82"/>
      <c r="BF66" s="82"/>
      <c r="BG66" s="82"/>
      <c r="BH66" s="82"/>
      <c r="BI66" s="82"/>
      <c r="BJ66" s="82"/>
      <c r="BK66" s="82"/>
      <c r="BL66" s="82"/>
      <c r="BM66" s="82"/>
      <c r="BN66" s="82"/>
      <c r="BO66" s="82"/>
      <c r="BP66" s="82"/>
      <c r="BQ66" s="82"/>
      <c r="BR66" s="82"/>
      <c r="BS66" s="82"/>
      <c r="BT66" s="82"/>
      <c r="BU66" s="82"/>
      <c r="BV66" s="82"/>
      <c r="BW66" s="82"/>
      <c r="BX66" s="82"/>
      <c r="BY66" s="82"/>
      <c r="BZ66" s="82"/>
      <c r="CA66" s="82"/>
      <c r="CB66" s="82"/>
      <c r="CC66" s="82"/>
      <c r="CD66" s="82"/>
      <c r="CE66" s="82"/>
      <c r="CF66" s="82"/>
      <c r="CG66" s="82"/>
      <c r="CH66" s="82"/>
      <c r="CI66" s="82"/>
      <c r="CJ66" s="82"/>
      <c r="CK66" s="82"/>
      <c r="CL66" s="82"/>
      <c r="CM66" s="82"/>
      <c r="CN66" s="82"/>
    </row>
    <row r="67" spans="1:92">
      <c r="A67" s="82"/>
      <c r="B67" s="82"/>
      <c r="C67" s="82"/>
      <c r="D67" s="82"/>
      <c r="E67" s="82"/>
      <c r="F67" s="82"/>
      <c r="G67" s="82"/>
      <c r="H67" s="82"/>
      <c r="I67" s="82"/>
      <c r="J67" s="82"/>
      <c r="K67" s="82"/>
      <c r="L67" s="82"/>
      <c r="M67" s="82"/>
      <c r="N67" s="82"/>
      <c r="O67" s="82"/>
      <c r="P67" s="82"/>
      <c r="Q67" s="82"/>
      <c r="R67" s="82"/>
      <c r="S67" s="82"/>
      <c r="T67" s="82"/>
      <c r="U67" s="82"/>
      <c r="V67" s="82"/>
      <c r="W67" s="82"/>
      <c r="X67" s="82"/>
      <c r="Y67" s="82"/>
      <c r="Z67" s="82"/>
      <c r="AA67" s="82"/>
      <c r="AB67" s="82"/>
      <c r="AC67" s="82"/>
      <c r="AD67" s="82"/>
      <c r="AE67" s="82"/>
      <c r="AF67" s="82"/>
      <c r="AG67" s="82"/>
      <c r="AH67" s="82"/>
      <c r="AI67" s="82"/>
      <c r="AJ67" s="82"/>
      <c r="AK67" s="82"/>
      <c r="AL67" s="82"/>
      <c r="AM67" s="82"/>
      <c r="AN67" s="82"/>
      <c r="AO67" s="82"/>
      <c r="AP67" s="82"/>
      <c r="AQ67" s="82"/>
      <c r="AR67" s="82"/>
      <c r="AS67" s="82"/>
      <c r="AT67" s="82"/>
      <c r="AU67" s="82"/>
      <c r="AV67" s="82"/>
      <c r="AW67" s="82"/>
      <c r="AX67" s="82"/>
      <c r="AY67" s="82"/>
      <c r="AZ67" s="82"/>
      <c r="BA67" s="82"/>
      <c r="BB67" s="82"/>
      <c r="BC67" s="82"/>
      <c r="BD67" s="82"/>
      <c r="BE67" s="82"/>
      <c r="BF67" s="82"/>
      <c r="BG67" s="82"/>
      <c r="BH67" s="82"/>
      <c r="BI67" s="82"/>
      <c r="BJ67" s="82"/>
      <c r="BK67" s="82"/>
      <c r="BL67" s="82"/>
      <c r="BM67" s="82"/>
      <c r="BN67" s="82"/>
      <c r="BO67" s="82"/>
      <c r="BP67" s="82"/>
      <c r="BQ67" s="82"/>
      <c r="BR67" s="82"/>
      <c r="BS67" s="82"/>
      <c r="BT67" s="82"/>
      <c r="BU67" s="82"/>
      <c r="BV67" s="82"/>
      <c r="BW67" s="82"/>
      <c r="BX67" s="82"/>
      <c r="BY67" s="82"/>
      <c r="BZ67" s="82"/>
      <c r="CA67" s="82"/>
      <c r="CB67" s="82"/>
      <c r="CC67" s="82"/>
      <c r="CD67" s="82"/>
      <c r="CE67" s="82"/>
      <c r="CF67" s="82"/>
      <c r="CG67" s="82"/>
      <c r="CH67" s="82"/>
      <c r="CI67" s="82"/>
      <c r="CJ67" s="82"/>
      <c r="CK67" s="82"/>
      <c r="CL67" s="82"/>
      <c r="CM67" s="82"/>
      <c r="CN67" s="82"/>
    </row>
    <row r="68" spans="1:92">
      <c r="A68" s="82"/>
      <c r="B68" s="82"/>
      <c r="C68" s="82"/>
      <c r="D68" s="82"/>
      <c r="E68" s="82"/>
      <c r="F68" s="82"/>
      <c r="G68" s="82"/>
      <c r="H68" s="82"/>
      <c r="I68" s="82"/>
      <c r="J68" s="82"/>
      <c r="K68" s="82"/>
      <c r="L68" s="82"/>
      <c r="M68" s="82"/>
      <c r="N68" s="82"/>
      <c r="O68" s="82"/>
      <c r="P68" s="82"/>
      <c r="Q68" s="82"/>
      <c r="R68" s="82"/>
      <c r="S68" s="82"/>
      <c r="T68" s="82"/>
      <c r="U68" s="82"/>
      <c r="V68" s="82"/>
      <c r="W68" s="82"/>
      <c r="X68" s="82"/>
      <c r="Y68" s="82"/>
      <c r="Z68" s="82"/>
      <c r="AA68" s="82"/>
      <c r="AB68" s="82"/>
      <c r="AC68" s="82"/>
      <c r="AD68" s="82"/>
      <c r="AE68" s="82"/>
      <c r="AF68" s="82"/>
      <c r="AG68" s="82"/>
      <c r="AH68" s="82"/>
      <c r="AI68" s="82"/>
      <c r="AJ68" s="82"/>
      <c r="AK68" s="82"/>
      <c r="AL68" s="82"/>
      <c r="AM68" s="82"/>
      <c r="AN68" s="82"/>
      <c r="AO68" s="82"/>
      <c r="AP68" s="82"/>
      <c r="AQ68" s="82"/>
      <c r="AR68" s="82"/>
      <c r="AS68" s="82"/>
      <c r="AT68" s="82"/>
      <c r="AU68" s="82"/>
      <c r="AV68" s="82"/>
      <c r="AW68" s="82"/>
      <c r="AX68" s="82"/>
      <c r="AY68" s="82"/>
      <c r="AZ68" s="82"/>
      <c r="BA68" s="82"/>
      <c r="BB68" s="82"/>
      <c r="BC68" s="82"/>
      <c r="BD68" s="82"/>
      <c r="BE68" s="82"/>
      <c r="BF68" s="82"/>
      <c r="BG68" s="82"/>
      <c r="BH68" s="82"/>
      <c r="BI68" s="82"/>
      <c r="BJ68" s="82"/>
      <c r="BK68" s="82"/>
      <c r="BL68" s="82"/>
      <c r="BM68" s="82"/>
      <c r="BN68" s="82"/>
      <c r="BO68" s="82"/>
      <c r="BP68" s="82"/>
      <c r="BQ68" s="82"/>
      <c r="BR68" s="82"/>
      <c r="BS68" s="82"/>
      <c r="BT68" s="82"/>
      <c r="BU68" s="82"/>
      <c r="BV68" s="82"/>
      <c r="BW68" s="82"/>
      <c r="BX68" s="82"/>
      <c r="BY68" s="82"/>
      <c r="BZ68" s="82"/>
      <c r="CA68" s="82"/>
      <c r="CB68" s="82"/>
      <c r="CC68" s="82"/>
      <c r="CD68" s="82"/>
      <c r="CE68" s="82"/>
      <c r="CF68" s="82"/>
      <c r="CG68" s="82"/>
      <c r="CH68" s="82"/>
      <c r="CI68" s="82"/>
      <c r="CJ68" s="82"/>
      <c r="CK68" s="82"/>
      <c r="CL68" s="82"/>
      <c r="CM68" s="82"/>
      <c r="CN68" s="82"/>
    </row>
    <row r="69" spans="1:92">
      <c r="A69" s="82"/>
      <c r="B69" s="82"/>
      <c r="C69" s="82"/>
      <c r="D69" s="82"/>
      <c r="E69" s="82"/>
      <c r="F69" s="82"/>
      <c r="G69" s="82"/>
      <c r="H69" s="82"/>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82"/>
      <c r="AO69" s="82"/>
      <c r="AP69" s="82"/>
      <c r="AQ69" s="82"/>
      <c r="AR69" s="82"/>
      <c r="AS69" s="82"/>
      <c r="AT69" s="82"/>
      <c r="AU69" s="82"/>
      <c r="AV69" s="82"/>
      <c r="AW69" s="82"/>
      <c r="AX69" s="82"/>
      <c r="AY69" s="82"/>
      <c r="AZ69" s="82"/>
      <c r="BA69" s="82"/>
      <c r="BB69" s="82"/>
      <c r="BC69" s="82"/>
      <c r="BD69" s="82"/>
      <c r="BE69" s="82"/>
      <c r="BF69" s="82"/>
      <c r="BG69" s="82"/>
      <c r="BH69" s="82"/>
      <c r="BI69" s="82"/>
      <c r="BJ69" s="82"/>
      <c r="BK69" s="82"/>
      <c r="BL69" s="82"/>
      <c r="BM69" s="82"/>
      <c r="BN69" s="82"/>
      <c r="BO69" s="82"/>
      <c r="BP69" s="82"/>
      <c r="BQ69" s="82"/>
      <c r="BR69" s="82"/>
      <c r="BS69" s="82"/>
      <c r="BT69" s="82"/>
      <c r="BU69" s="82"/>
      <c r="BV69" s="82"/>
      <c r="BW69" s="82"/>
      <c r="BX69" s="82"/>
      <c r="BY69" s="82"/>
      <c r="BZ69" s="82"/>
      <c r="CA69" s="82"/>
      <c r="CB69" s="82"/>
      <c r="CC69" s="82"/>
      <c r="CD69" s="82"/>
      <c r="CE69" s="82"/>
      <c r="CF69" s="82"/>
      <c r="CG69" s="82"/>
      <c r="CH69" s="82"/>
      <c r="CI69" s="82"/>
      <c r="CJ69" s="82"/>
      <c r="CK69" s="82"/>
      <c r="CL69" s="82"/>
      <c r="CM69" s="82"/>
      <c r="CN69" s="82"/>
    </row>
    <row r="70" spans="1:92">
      <c r="A70" s="82"/>
      <c r="B70" s="82"/>
      <c r="C70" s="82"/>
      <c r="D70" s="82"/>
      <c r="E70" s="82"/>
      <c r="F70" s="82"/>
      <c r="G70" s="82"/>
      <c r="H70" s="82"/>
      <c r="I70" s="82"/>
      <c r="J70" s="82"/>
      <c r="K70" s="82"/>
      <c r="L70" s="82"/>
      <c r="M70" s="82"/>
      <c r="N70" s="82"/>
      <c r="O70" s="82"/>
      <c r="P70" s="82"/>
      <c r="Q70" s="82"/>
      <c r="R70" s="82"/>
      <c r="S70" s="82"/>
      <c r="T70" s="82"/>
      <c r="U70" s="82"/>
      <c r="V70" s="82"/>
      <c r="W70" s="82"/>
      <c r="X70" s="82"/>
      <c r="Y70" s="82"/>
      <c r="Z70" s="82"/>
      <c r="AA70" s="82"/>
      <c r="AB70" s="82"/>
      <c r="AC70" s="82"/>
      <c r="AD70" s="82"/>
      <c r="AE70" s="82"/>
      <c r="AF70" s="82"/>
      <c r="AG70" s="82"/>
      <c r="AH70" s="82"/>
      <c r="AI70" s="82"/>
      <c r="AJ70" s="82"/>
      <c r="AK70" s="82"/>
      <c r="AL70" s="82"/>
      <c r="AM70" s="82"/>
      <c r="AN70" s="82"/>
      <c r="AO70" s="82"/>
      <c r="AP70" s="82"/>
      <c r="AQ70" s="82"/>
      <c r="AR70" s="82"/>
      <c r="AS70" s="82"/>
      <c r="AT70" s="82"/>
      <c r="AU70" s="82"/>
      <c r="AV70" s="82"/>
      <c r="AW70" s="82"/>
      <c r="AX70" s="82"/>
      <c r="AY70" s="82"/>
      <c r="AZ70" s="82"/>
      <c r="BA70" s="82"/>
      <c r="BB70" s="82"/>
      <c r="BC70" s="82"/>
      <c r="BD70" s="82"/>
      <c r="BE70" s="82"/>
      <c r="BF70" s="82"/>
      <c r="BG70" s="82"/>
      <c r="BH70" s="82"/>
      <c r="BI70" s="82"/>
      <c r="BJ70" s="82"/>
      <c r="BK70" s="82"/>
      <c r="BL70" s="82"/>
      <c r="BM70" s="82"/>
      <c r="BN70" s="82"/>
      <c r="BO70" s="82"/>
      <c r="BP70" s="82"/>
      <c r="BQ70" s="82"/>
      <c r="BR70" s="82"/>
      <c r="BS70" s="82"/>
      <c r="BT70" s="82"/>
      <c r="BU70" s="82"/>
      <c r="BV70" s="82"/>
      <c r="BW70" s="82"/>
      <c r="BX70" s="82"/>
      <c r="BY70" s="82"/>
      <c r="BZ70" s="82"/>
      <c r="CA70" s="82"/>
      <c r="CB70" s="82"/>
      <c r="CC70" s="82"/>
      <c r="CD70" s="82"/>
      <c r="CE70" s="82"/>
      <c r="CF70" s="82"/>
      <c r="CG70" s="82"/>
      <c r="CH70" s="82"/>
      <c r="CI70" s="82"/>
      <c r="CJ70" s="82"/>
      <c r="CK70" s="82"/>
      <c r="CL70" s="82"/>
      <c r="CM70" s="82"/>
      <c r="CN70" s="82"/>
    </row>
    <row r="71" spans="1:92">
      <c r="A71" s="82"/>
      <c r="B71" s="82"/>
      <c r="C71" s="82"/>
      <c r="D71" s="82"/>
      <c r="E71" s="82"/>
      <c r="F71" s="82"/>
      <c r="G71" s="82"/>
      <c r="H71" s="82"/>
      <c r="I71" s="82"/>
      <c r="J71" s="82"/>
      <c r="K71" s="82"/>
      <c r="L71" s="82"/>
      <c r="M71" s="82"/>
      <c r="N71" s="82"/>
      <c r="O71" s="82"/>
      <c r="P71" s="82"/>
      <c r="Q71" s="82"/>
      <c r="R71" s="82"/>
      <c r="S71" s="82"/>
      <c r="T71" s="82"/>
      <c r="U71" s="82"/>
      <c r="V71" s="82"/>
      <c r="W71" s="82"/>
      <c r="X71" s="82"/>
      <c r="Y71" s="82"/>
      <c r="Z71" s="82"/>
      <c r="AA71" s="82"/>
      <c r="AB71" s="82"/>
      <c r="AC71" s="82"/>
      <c r="AD71" s="82"/>
      <c r="AE71" s="82"/>
      <c r="AF71" s="82"/>
      <c r="AG71" s="82"/>
      <c r="AH71" s="82"/>
      <c r="AI71" s="82"/>
      <c r="AJ71" s="82"/>
      <c r="AK71" s="82"/>
      <c r="AL71" s="82"/>
      <c r="AM71" s="82"/>
      <c r="AN71" s="82"/>
      <c r="AO71" s="82"/>
      <c r="AP71" s="82"/>
      <c r="AQ71" s="82"/>
      <c r="AR71" s="82"/>
      <c r="AS71" s="82"/>
      <c r="AT71" s="82"/>
      <c r="AU71" s="82"/>
      <c r="AV71" s="82"/>
      <c r="AW71" s="82"/>
      <c r="AX71" s="82"/>
      <c r="AY71" s="82"/>
      <c r="AZ71" s="82"/>
      <c r="BA71" s="82"/>
      <c r="BB71" s="82"/>
      <c r="BC71" s="82"/>
      <c r="BD71" s="82"/>
      <c r="BE71" s="82"/>
      <c r="BF71" s="82"/>
      <c r="BG71" s="82"/>
      <c r="BH71" s="82"/>
      <c r="BI71" s="82"/>
      <c r="BJ71" s="82"/>
      <c r="BK71" s="82"/>
      <c r="BL71" s="82"/>
      <c r="BM71" s="82"/>
      <c r="BN71" s="82"/>
      <c r="BO71" s="82"/>
      <c r="BP71" s="82"/>
      <c r="BQ71" s="82"/>
      <c r="BR71" s="82"/>
      <c r="BS71" s="82"/>
      <c r="BT71" s="82"/>
      <c r="BU71" s="82"/>
      <c r="BV71" s="82"/>
      <c r="BW71" s="82"/>
      <c r="BX71" s="82"/>
      <c r="BY71" s="82"/>
      <c r="BZ71" s="82"/>
      <c r="CA71" s="82"/>
      <c r="CB71" s="82"/>
      <c r="CC71" s="82"/>
      <c r="CD71" s="82"/>
      <c r="CE71" s="82"/>
      <c r="CF71" s="82"/>
      <c r="CG71" s="82"/>
      <c r="CH71" s="82"/>
      <c r="CI71" s="82"/>
      <c r="CJ71" s="82"/>
      <c r="CK71" s="82"/>
      <c r="CL71" s="82"/>
      <c r="CM71" s="82"/>
      <c r="CN71" s="82"/>
    </row>
    <row r="72" spans="1:92" ht="15.75" thickBot="1">
      <c r="A72" s="82" t="str">
        <f>'Data Sheet'!$C$25</f>
        <v xml:space="preserve">KeySpan Gas East Corp. D/B/A National Grid </v>
      </c>
      <c r="B72" s="82"/>
      <c r="C72" s="82"/>
      <c r="D72" s="1710" t="str">
        <f>'Data Sheet'!$C$40</f>
        <v>March 31, 2015</v>
      </c>
      <c r="E72" s="82" t="str">
        <f>'Data Sheet'!$C$38</f>
        <v>December 31, 2014</v>
      </c>
      <c r="F72" s="82" t="str">
        <f>'Data Sheet'!$C$25</f>
        <v xml:space="preserve">KeySpan Gas East Corp. D/B/A National Grid </v>
      </c>
      <c r="G72" s="82"/>
      <c r="H72" s="82"/>
      <c r="I72" s="1710" t="str">
        <f>'Data Sheet'!$C$40</f>
        <v>March 31, 2015</v>
      </c>
      <c r="J72" s="82" t="str">
        <f>'Data Sheet'!$C$38</f>
        <v>December 31, 2014</v>
      </c>
      <c r="K72" s="82"/>
      <c r="L72" s="82"/>
      <c r="M72" s="82"/>
      <c r="N72" s="82"/>
      <c r="O72" s="82"/>
      <c r="P72" s="82"/>
      <c r="Q72" s="82"/>
      <c r="R72" s="82"/>
      <c r="S72" s="82"/>
      <c r="T72" s="82"/>
      <c r="U72" s="82"/>
      <c r="V72" s="82"/>
      <c r="W72" s="82"/>
      <c r="X72" s="82"/>
      <c r="Y72" s="82"/>
      <c r="Z72" s="82"/>
      <c r="AA72" s="82"/>
      <c r="AB72" s="82"/>
      <c r="AC72" s="82"/>
      <c r="AD72" s="82"/>
      <c r="AE72" s="82"/>
      <c r="AF72" s="82"/>
      <c r="AG72" s="82"/>
      <c r="AH72" s="82"/>
      <c r="AI72" s="82"/>
      <c r="AJ72" s="82"/>
      <c r="AK72" s="82"/>
      <c r="AL72" s="82"/>
      <c r="AM72" s="82"/>
      <c r="AN72" s="82"/>
      <c r="AO72" s="82"/>
      <c r="AP72" s="82"/>
      <c r="AQ72" s="82"/>
      <c r="AR72" s="82"/>
      <c r="AS72" s="82"/>
      <c r="AT72" s="82"/>
      <c r="AU72" s="82"/>
      <c r="AV72" s="82"/>
      <c r="AW72" s="82"/>
      <c r="AX72" s="82"/>
      <c r="AY72" s="82"/>
      <c r="AZ72" s="82"/>
      <c r="BA72" s="82"/>
      <c r="BB72" s="82"/>
      <c r="BC72" s="82"/>
      <c r="BD72" s="82"/>
      <c r="BE72" s="82"/>
      <c r="BF72" s="82"/>
      <c r="BG72" s="82"/>
      <c r="BH72" s="82"/>
      <c r="BI72" s="82"/>
      <c r="BJ72" s="82"/>
      <c r="BK72" s="82"/>
      <c r="BL72" s="82"/>
      <c r="BM72" s="82"/>
      <c r="BN72" s="82"/>
      <c r="BO72" s="82"/>
      <c r="BP72" s="82"/>
      <c r="BQ72" s="82"/>
      <c r="BR72" s="82"/>
      <c r="BS72" s="82"/>
      <c r="BT72" s="82"/>
      <c r="BU72" s="82"/>
      <c r="BV72" s="82"/>
      <c r="BW72" s="82"/>
      <c r="BX72" s="82"/>
      <c r="BY72" s="82"/>
      <c r="BZ72" s="82"/>
      <c r="CA72" s="82"/>
      <c r="CB72" s="82"/>
      <c r="CC72" s="82"/>
      <c r="CD72" s="82"/>
      <c r="CE72" s="82"/>
      <c r="CF72" s="82"/>
      <c r="CG72" s="82"/>
      <c r="CH72" s="82"/>
      <c r="CI72" s="82"/>
      <c r="CJ72" s="82"/>
      <c r="CK72" s="82"/>
      <c r="CL72" s="82"/>
      <c r="CM72" s="82"/>
      <c r="CN72" s="82"/>
    </row>
    <row r="73" spans="1:92">
      <c r="A73" s="810"/>
      <c r="B73" s="608"/>
      <c r="C73" s="608"/>
      <c r="D73" s="608"/>
      <c r="E73" s="811"/>
      <c r="F73" s="810"/>
      <c r="G73" s="608"/>
      <c r="H73" s="608"/>
      <c r="I73" s="608"/>
      <c r="J73" s="608"/>
      <c r="K73" s="608"/>
      <c r="L73" s="811"/>
      <c r="M73" s="82"/>
      <c r="N73" s="82"/>
      <c r="O73" s="82"/>
      <c r="P73" s="82"/>
      <c r="Q73" s="82"/>
      <c r="R73" s="82"/>
      <c r="S73" s="82"/>
      <c r="T73" s="82"/>
      <c r="U73" s="82"/>
      <c r="V73" s="82"/>
      <c r="W73" s="82"/>
      <c r="X73" s="82"/>
      <c r="Y73" s="82"/>
      <c r="Z73" s="82"/>
      <c r="AA73" s="82"/>
      <c r="AB73" s="82"/>
      <c r="AC73" s="82"/>
      <c r="AD73" s="82"/>
      <c r="AE73" s="82"/>
      <c r="AF73" s="82"/>
      <c r="AG73" s="82"/>
      <c r="AH73" s="82"/>
      <c r="AI73" s="82"/>
      <c r="AJ73" s="82"/>
      <c r="AK73" s="82"/>
      <c r="AL73" s="82"/>
      <c r="AM73" s="82"/>
      <c r="AN73" s="82"/>
      <c r="AO73" s="82"/>
      <c r="AP73" s="82"/>
      <c r="AQ73" s="82"/>
      <c r="AR73" s="82"/>
      <c r="AS73" s="82"/>
      <c r="AT73" s="82"/>
      <c r="AU73" s="82"/>
      <c r="AV73" s="82"/>
      <c r="AW73" s="82"/>
      <c r="AX73" s="82"/>
      <c r="AY73" s="82"/>
      <c r="AZ73" s="82"/>
      <c r="BA73" s="82"/>
      <c r="BB73" s="82"/>
      <c r="BC73" s="82"/>
      <c r="BD73" s="82"/>
      <c r="BE73" s="82"/>
      <c r="BF73" s="82"/>
      <c r="BG73" s="82"/>
      <c r="BH73" s="82"/>
      <c r="BI73" s="82"/>
      <c r="BJ73" s="82"/>
      <c r="BK73" s="82"/>
      <c r="BL73" s="82"/>
      <c r="BM73" s="82"/>
      <c r="BN73" s="82"/>
      <c r="BO73" s="82"/>
      <c r="BP73" s="82"/>
      <c r="BQ73" s="82"/>
      <c r="BR73" s="82"/>
      <c r="BS73" s="82"/>
      <c r="BT73" s="82"/>
      <c r="BU73" s="82"/>
      <c r="BV73" s="82"/>
      <c r="BW73" s="82"/>
      <c r="BX73" s="82"/>
      <c r="BY73" s="82"/>
      <c r="BZ73" s="82"/>
      <c r="CA73" s="82"/>
      <c r="CB73" s="82"/>
      <c r="CC73" s="82"/>
      <c r="CD73" s="82"/>
      <c r="CE73" s="82"/>
      <c r="CF73" s="82"/>
      <c r="CG73" s="82"/>
      <c r="CH73" s="82"/>
      <c r="CI73" s="82"/>
      <c r="CJ73" s="82"/>
      <c r="CK73" s="82"/>
      <c r="CL73" s="82"/>
      <c r="CM73" s="82"/>
      <c r="CN73" s="82"/>
    </row>
    <row r="74" spans="1:92">
      <c r="A74" s="954" t="s">
        <v>206</v>
      </c>
      <c r="B74" s="607"/>
      <c r="C74" s="607"/>
      <c r="D74" s="607"/>
      <c r="E74" s="924"/>
      <c r="F74" s="954" t="str">
        <f>F4</f>
        <v>LONG-TERM DEBT (Accounts 221, 222, 223, and 224) (Continued)</v>
      </c>
      <c r="G74" s="607"/>
      <c r="H74" s="607"/>
      <c r="I74" s="607"/>
      <c r="J74" s="607"/>
      <c r="K74" s="607"/>
      <c r="L74" s="924"/>
      <c r="M74" s="82"/>
      <c r="N74" s="82"/>
      <c r="O74" s="82"/>
      <c r="P74" s="82"/>
      <c r="Q74" s="82"/>
      <c r="R74" s="82"/>
      <c r="S74" s="82"/>
      <c r="T74" s="82"/>
      <c r="U74" s="82"/>
      <c r="V74" s="82"/>
      <c r="W74" s="82"/>
      <c r="X74" s="82"/>
      <c r="Y74" s="82"/>
      <c r="Z74" s="82"/>
      <c r="AA74" s="82"/>
      <c r="AB74" s="82"/>
      <c r="AC74" s="82"/>
      <c r="AD74" s="82"/>
      <c r="AE74" s="82"/>
      <c r="AF74" s="82"/>
      <c r="AG74" s="82"/>
      <c r="AH74" s="82"/>
      <c r="AI74" s="82"/>
      <c r="AJ74" s="82"/>
      <c r="AK74" s="82"/>
      <c r="AL74" s="82"/>
      <c r="AM74" s="82"/>
      <c r="AN74" s="82"/>
      <c r="AO74" s="82"/>
      <c r="AP74" s="82"/>
      <c r="AQ74" s="82"/>
      <c r="AR74" s="82"/>
      <c r="AS74" s="82"/>
      <c r="AT74" s="82"/>
      <c r="AU74" s="82"/>
      <c r="AV74" s="82"/>
      <c r="AW74" s="82"/>
      <c r="AX74" s="82"/>
      <c r="AY74" s="82"/>
      <c r="AZ74" s="82"/>
      <c r="BA74" s="82"/>
      <c r="BB74" s="82"/>
      <c r="BC74" s="82"/>
      <c r="BD74" s="82"/>
      <c r="BE74" s="82"/>
      <c r="BF74" s="82"/>
      <c r="BG74" s="82"/>
      <c r="BH74" s="82"/>
      <c r="BI74" s="82"/>
      <c r="BJ74" s="82"/>
      <c r="BK74" s="82"/>
      <c r="BL74" s="82"/>
      <c r="BM74" s="82"/>
      <c r="BN74" s="82"/>
      <c r="BO74" s="82"/>
      <c r="BP74" s="82"/>
      <c r="BQ74" s="82"/>
      <c r="BR74" s="82"/>
      <c r="BS74" s="82"/>
      <c r="BT74" s="82"/>
      <c r="BU74" s="82"/>
      <c r="BV74" s="82"/>
      <c r="BW74" s="82"/>
      <c r="BX74" s="82"/>
      <c r="BY74" s="82"/>
      <c r="BZ74" s="82"/>
      <c r="CA74" s="82"/>
      <c r="CB74" s="82"/>
      <c r="CC74" s="82"/>
      <c r="CD74" s="82"/>
      <c r="CE74" s="82"/>
      <c r="CF74" s="82"/>
      <c r="CG74" s="82"/>
      <c r="CH74" s="82"/>
      <c r="CI74" s="82"/>
      <c r="CJ74" s="82"/>
      <c r="CK74" s="82"/>
      <c r="CL74" s="82"/>
      <c r="CM74" s="82"/>
      <c r="CN74" s="82"/>
    </row>
    <row r="75" spans="1:92">
      <c r="A75" s="513"/>
      <c r="B75" s="82"/>
      <c r="C75" s="82"/>
      <c r="D75" s="82"/>
      <c r="E75" s="1711" t="s">
        <v>2029</v>
      </c>
      <c r="F75" s="513"/>
      <c r="G75" s="82"/>
      <c r="H75" s="82"/>
      <c r="I75" s="82"/>
      <c r="J75" s="82"/>
      <c r="K75" s="82"/>
      <c r="L75" s="609"/>
      <c r="M75" s="82"/>
      <c r="N75" s="82"/>
      <c r="O75" s="82"/>
      <c r="P75" s="82"/>
      <c r="Q75" s="82"/>
      <c r="R75" s="82"/>
      <c r="S75" s="82"/>
      <c r="T75" s="82"/>
      <c r="U75" s="82"/>
      <c r="V75" s="82"/>
      <c r="W75" s="82"/>
      <c r="X75" s="82"/>
      <c r="Y75" s="82"/>
      <c r="Z75" s="82"/>
      <c r="AA75" s="82"/>
      <c r="AB75" s="82"/>
      <c r="AC75" s="82"/>
      <c r="AD75" s="82"/>
      <c r="AE75" s="82"/>
      <c r="AF75" s="82"/>
      <c r="AG75" s="82"/>
      <c r="AH75" s="82"/>
      <c r="AI75" s="82"/>
      <c r="AJ75" s="82"/>
      <c r="AK75" s="82"/>
      <c r="AL75" s="82"/>
      <c r="AM75" s="82"/>
      <c r="AN75" s="82"/>
      <c r="AO75" s="82"/>
      <c r="AP75" s="82"/>
      <c r="AQ75" s="82"/>
      <c r="AR75" s="82"/>
      <c r="AS75" s="82"/>
      <c r="AT75" s="82"/>
      <c r="AU75" s="82"/>
      <c r="AV75" s="82"/>
      <c r="AW75" s="82"/>
      <c r="AX75" s="82"/>
      <c r="AY75" s="82"/>
      <c r="AZ75" s="82"/>
      <c r="BA75" s="82"/>
      <c r="BB75" s="82"/>
      <c r="BC75" s="82"/>
      <c r="BD75" s="82"/>
      <c r="BE75" s="82"/>
      <c r="BF75" s="82"/>
      <c r="BG75" s="82"/>
      <c r="BH75" s="82"/>
      <c r="BI75" s="82"/>
      <c r="BJ75" s="82"/>
      <c r="BK75" s="82"/>
      <c r="BL75" s="82"/>
      <c r="BM75" s="82"/>
      <c r="BN75" s="82"/>
      <c r="BO75" s="82"/>
      <c r="BP75" s="82"/>
      <c r="BQ75" s="82"/>
      <c r="BR75" s="82"/>
      <c r="BS75" s="82"/>
      <c r="BT75" s="82"/>
      <c r="BU75" s="82"/>
      <c r="BV75" s="82"/>
      <c r="BW75" s="82"/>
      <c r="BX75" s="82"/>
      <c r="BY75" s="82"/>
      <c r="BZ75" s="82"/>
      <c r="CA75" s="82"/>
      <c r="CB75" s="82"/>
      <c r="CC75" s="82"/>
      <c r="CD75" s="82"/>
      <c r="CE75" s="82"/>
      <c r="CF75" s="82"/>
      <c r="CG75" s="82"/>
      <c r="CH75" s="82"/>
      <c r="CI75" s="82"/>
      <c r="CJ75" s="82"/>
      <c r="CK75" s="82"/>
      <c r="CL75" s="82"/>
      <c r="CM75" s="82"/>
      <c r="CN75" s="82"/>
    </row>
    <row r="76" spans="1:92">
      <c r="A76" s="1045" t="s">
        <v>2029</v>
      </c>
      <c r="B76" s="1014" t="s">
        <v>2029</v>
      </c>
      <c r="C76" s="1046"/>
      <c r="D76" s="1046"/>
      <c r="E76" s="1015"/>
      <c r="F76" s="1045" t="s">
        <v>2029</v>
      </c>
      <c r="G76" s="1046"/>
      <c r="H76" s="757" t="s">
        <v>736</v>
      </c>
      <c r="I76" s="1083"/>
      <c r="J76" s="1082" t="s">
        <v>737</v>
      </c>
      <c r="K76" s="1046"/>
      <c r="L76" s="1691"/>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c r="BC76" s="82"/>
      <c r="BD76" s="82"/>
      <c r="BE76" s="82"/>
      <c r="BF76" s="82"/>
      <c r="BG76" s="82"/>
      <c r="BH76" s="82"/>
      <c r="BI76" s="82"/>
      <c r="BJ76" s="82"/>
      <c r="BK76" s="82"/>
      <c r="BL76" s="82"/>
      <c r="BM76" s="82"/>
      <c r="BN76" s="82"/>
      <c r="BO76" s="82"/>
      <c r="BP76" s="82"/>
      <c r="BQ76" s="82"/>
      <c r="BR76" s="82"/>
      <c r="BS76" s="82"/>
      <c r="BT76" s="82"/>
      <c r="BU76" s="82"/>
      <c r="BV76" s="82"/>
      <c r="BW76" s="82"/>
      <c r="BX76" s="82"/>
      <c r="BY76" s="82"/>
      <c r="BZ76" s="82"/>
      <c r="CA76" s="82"/>
      <c r="CB76" s="82"/>
      <c r="CC76" s="82"/>
      <c r="CD76" s="82"/>
      <c r="CE76" s="82"/>
      <c r="CF76" s="82"/>
      <c r="CG76" s="82"/>
      <c r="CH76" s="82"/>
      <c r="CI76" s="82"/>
      <c r="CJ76" s="82"/>
      <c r="CK76" s="82"/>
      <c r="CL76" s="82"/>
      <c r="CM76" s="82"/>
      <c r="CN76" s="82"/>
    </row>
    <row r="77" spans="1:92">
      <c r="A77" s="1047" t="s">
        <v>2029</v>
      </c>
      <c r="B77" s="82" t="s">
        <v>922</v>
      </c>
      <c r="C77" s="925"/>
      <c r="D77" s="1048" t="s">
        <v>923</v>
      </c>
      <c r="E77" s="949" t="s">
        <v>924</v>
      </c>
      <c r="F77" s="1049" t="s">
        <v>925</v>
      </c>
      <c r="G77" s="1048" t="s">
        <v>3184</v>
      </c>
      <c r="H77" s="925"/>
      <c r="I77" s="1046"/>
      <c r="J77" s="1048" t="s">
        <v>926</v>
      </c>
      <c r="K77" s="1048" t="s">
        <v>927</v>
      </c>
      <c r="L77" s="949"/>
      <c r="M77" s="82"/>
      <c r="N77" s="82"/>
      <c r="O77" s="82"/>
      <c r="P77" s="82"/>
      <c r="Q77" s="82"/>
      <c r="R77" s="82"/>
      <c r="S77" s="82"/>
      <c r="T77" s="82"/>
      <c r="U77" s="82"/>
      <c r="V77" s="82"/>
      <c r="W77" s="82"/>
      <c r="X77" s="82"/>
      <c r="Y77" s="82"/>
      <c r="Z77" s="82"/>
      <c r="AA77" s="82"/>
      <c r="AB77" s="82"/>
      <c r="AC77" s="82"/>
      <c r="AD77" s="82"/>
      <c r="AE77" s="82"/>
      <c r="AF77" s="82"/>
      <c r="AG77" s="82"/>
      <c r="AH77" s="82"/>
      <c r="AI77" s="82"/>
      <c r="AJ77" s="82"/>
      <c r="AK77" s="82"/>
      <c r="AL77" s="82"/>
      <c r="AM77" s="82"/>
      <c r="AN77" s="82"/>
      <c r="AO77" s="82"/>
      <c r="AP77" s="82"/>
      <c r="AQ77" s="82"/>
      <c r="AR77" s="82"/>
      <c r="AS77" s="82"/>
      <c r="AT77" s="82"/>
      <c r="AU77" s="82"/>
      <c r="AV77" s="82"/>
      <c r="AW77" s="82"/>
      <c r="AX77" s="82"/>
      <c r="AY77" s="82"/>
      <c r="AZ77" s="82"/>
      <c r="BA77" s="82"/>
      <c r="BB77" s="82"/>
      <c r="BC77" s="82"/>
      <c r="BD77" s="82"/>
      <c r="BE77" s="82"/>
      <c r="BF77" s="82"/>
      <c r="BG77" s="82"/>
      <c r="BH77" s="82"/>
      <c r="BI77" s="82"/>
      <c r="BJ77" s="82"/>
      <c r="BK77" s="82"/>
      <c r="BL77" s="82"/>
      <c r="BM77" s="82"/>
      <c r="BN77" s="82"/>
      <c r="BO77" s="82"/>
      <c r="BP77" s="82"/>
      <c r="BQ77" s="82"/>
      <c r="BR77" s="82"/>
      <c r="BS77" s="82"/>
      <c r="BT77" s="82"/>
      <c r="BU77" s="82"/>
      <c r="BV77" s="82"/>
      <c r="BW77" s="82"/>
      <c r="BX77" s="82"/>
      <c r="BY77" s="82"/>
      <c r="BZ77" s="82"/>
      <c r="CA77" s="82"/>
      <c r="CB77" s="82"/>
      <c r="CC77" s="82"/>
      <c r="CD77" s="82"/>
      <c r="CE77" s="82"/>
      <c r="CF77" s="82"/>
      <c r="CG77" s="82"/>
      <c r="CH77" s="82"/>
      <c r="CI77" s="82"/>
      <c r="CJ77" s="82"/>
      <c r="CK77" s="82"/>
      <c r="CL77" s="82"/>
      <c r="CM77" s="82"/>
      <c r="CN77" s="82"/>
    </row>
    <row r="78" spans="1:92">
      <c r="A78" s="1049" t="s">
        <v>290</v>
      </c>
      <c r="B78" s="82" t="s">
        <v>928</v>
      </c>
      <c r="C78" s="925"/>
      <c r="D78" s="1048" t="s">
        <v>3591</v>
      </c>
      <c r="E78" s="949" t="s">
        <v>929</v>
      </c>
      <c r="F78" s="1049" t="s">
        <v>930</v>
      </c>
      <c r="G78" s="1048" t="s">
        <v>3600</v>
      </c>
      <c r="H78" s="1048" t="s">
        <v>931</v>
      </c>
      <c r="I78" s="1048" t="s">
        <v>932</v>
      </c>
      <c r="J78" s="1048" t="s">
        <v>933</v>
      </c>
      <c r="K78" s="1048" t="s">
        <v>3628</v>
      </c>
      <c r="L78" s="932" t="s">
        <v>290</v>
      </c>
      <c r="M78" s="82"/>
      <c r="N78" s="82"/>
      <c r="O78" s="82"/>
      <c r="P78" s="82"/>
      <c r="Q78" s="82"/>
      <c r="R78" s="82"/>
      <c r="S78" s="82"/>
      <c r="T78" s="82"/>
      <c r="U78" s="82"/>
      <c r="V78" s="82"/>
      <c r="W78" s="82"/>
      <c r="X78" s="82"/>
      <c r="Y78" s="82"/>
      <c r="Z78" s="82"/>
      <c r="AA78" s="82"/>
      <c r="AB78" s="82"/>
      <c r="AC78" s="82"/>
      <c r="AD78" s="82"/>
      <c r="AE78" s="82"/>
      <c r="AF78" s="82"/>
      <c r="AG78" s="82"/>
      <c r="AH78" s="82"/>
      <c r="AI78" s="82"/>
      <c r="AJ78" s="82"/>
      <c r="AK78" s="82"/>
      <c r="AL78" s="82"/>
      <c r="AM78" s="82"/>
      <c r="AN78" s="82"/>
      <c r="AO78" s="82"/>
      <c r="AP78" s="82"/>
      <c r="AQ78" s="82"/>
      <c r="AR78" s="82"/>
      <c r="AS78" s="82"/>
      <c r="AT78" s="82"/>
      <c r="AU78" s="82"/>
      <c r="AV78" s="82"/>
      <c r="AW78" s="82"/>
      <c r="AX78" s="82"/>
      <c r="AY78" s="82"/>
      <c r="AZ78" s="82"/>
      <c r="BA78" s="82"/>
      <c r="BB78" s="82"/>
      <c r="BC78" s="82"/>
      <c r="BD78" s="82"/>
      <c r="BE78" s="82"/>
      <c r="BF78" s="82"/>
      <c r="BG78" s="82"/>
      <c r="BH78" s="82"/>
      <c r="BI78" s="82"/>
      <c r="BJ78" s="82"/>
      <c r="BK78" s="82"/>
      <c r="BL78" s="82"/>
      <c r="BM78" s="82"/>
      <c r="BN78" s="82"/>
      <c r="BO78" s="82"/>
      <c r="BP78" s="82"/>
      <c r="BQ78" s="82"/>
      <c r="BR78" s="82"/>
      <c r="BS78" s="82"/>
      <c r="BT78" s="82"/>
      <c r="BU78" s="82"/>
      <c r="BV78" s="82"/>
      <c r="BW78" s="82"/>
      <c r="BX78" s="82"/>
      <c r="BY78" s="82"/>
      <c r="BZ78" s="82"/>
      <c r="CA78" s="82"/>
      <c r="CB78" s="82"/>
      <c r="CC78" s="82"/>
      <c r="CD78" s="82"/>
      <c r="CE78" s="82"/>
      <c r="CF78" s="82"/>
      <c r="CG78" s="82"/>
      <c r="CH78" s="82"/>
      <c r="CI78" s="82"/>
      <c r="CJ78" s="82"/>
      <c r="CK78" s="82"/>
      <c r="CL78" s="82"/>
      <c r="CM78" s="82"/>
      <c r="CN78" s="82"/>
    </row>
    <row r="79" spans="1:92">
      <c r="A79" s="1049" t="s">
        <v>293</v>
      </c>
      <c r="B79" s="82"/>
      <c r="C79" s="925"/>
      <c r="D79" s="1048" t="s">
        <v>934</v>
      </c>
      <c r="E79" s="949" t="s">
        <v>935</v>
      </c>
      <c r="F79" s="1047"/>
      <c r="G79" s="925"/>
      <c r="H79" s="925"/>
      <c r="I79" s="925"/>
      <c r="J79" s="1048" t="s">
        <v>936</v>
      </c>
      <c r="K79" s="925"/>
      <c r="L79" s="932" t="s">
        <v>293</v>
      </c>
      <c r="M79" s="82"/>
      <c r="N79" s="82"/>
      <c r="O79" s="82"/>
      <c r="P79" s="82"/>
      <c r="Q79" s="82"/>
      <c r="R79" s="82"/>
      <c r="S79" s="82"/>
      <c r="T79" s="82"/>
      <c r="U79" s="82"/>
      <c r="V79" s="82"/>
      <c r="W79" s="82"/>
      <c r="X79" s="82"/>
      <c r="Y79" s="82"/>
      <c r="Z79" s="82"/>
      <c r="AA79" s="82"/>
      <c r="AB79" s="82"/>
      <c r="AC79" s="82"/>
      <c r="AD79" s="82"/>
      <c r="AE79" s="82"/>
      <c r="AF79" s="82"/>
      <c r="AG79" s="82"/>
      <c r="AH79" s="82"/>
      <c r="AI79" s="82"/>
      <c r="AJ79" s="82"/>
      <c r="AK79" s="82"/>
      <c r="AL79" s="82"/>
      <c r="AM79" s="82"/>
      <c r="AN79" s="82"/>
      <c r="AO79" s="82"/>
      <c r="AP79" s="82"/>
      <c r="AQ79" s="82"/>
      <c r="AR79" s="82"/>
      <c r="AS79" s="82"/>
      <c r="AT79" s="82"/>
      <c r="AU79" s="82"/>
      <c r="AV79" s="82"/>
      <c r="AW79" s="82"/>
      <c r="AX79" s="82"/>
      <c r="AY79" s="82"/>
      <c r="AZ79" s="82"/>
      <c r="BA79" s="82"/>
      <c r="BB79" s="82"/>
      <c r="BC79" s="82"/>
      <c r="BD79" s="82"/>
      <c r="BE79" s="82"/>
      <c r="BF79" s="82"/>
      <c r="BG79" s="82"/>
      <c r="BH79" s="82"/>
      <c r="BI79" s="82"/>
      <c r="BJ79" s="82"/>
      <c r="BK79" s="82"/>
      <c r="BL79" s="82"/>
      <c r="BM79" s="82"/>
      <c r="BN79" s="82"/>
      <c r="BO79" s="82"/>
      <c r="BP79" s="82"/>
      <c r="BQ79" s="82"/>
      <c r="BR79" s="82"/>
      <c r="BS79" s="82"/>
      <c r="BT79" s="82"/>
      <c r="BU79" s="82"/>
      <c r="BV79" s="82"/>
      <c r="BW79" s="82"/>
      <c r="BX79" s="82"/>
      <c r="BY79" s="82"/>
      <c r="BZ79" s="82"/>
      <c r="CA79" s="82"/>
      <c r="CB79" s="82"/>
      <c r="CC79" s="82"/>
      <c r="CD79" s="82"/>
      <c r="CE79" s="82"/>
      <c r="CF79" s="82"/>
      <c r="CG79" s="82"/>
      <c r="CH79" s="82"/>
      <c r="CI79" s="82"/>
      <c r="CJ79" s="82"/>
      <c r="CK79" s="82"/>
      <c r="CL79" s="82"/>
      <c r="CM79" s="82"/>
      <c r="CN79" s="82"/>
    </row>
    <row r="80" spans="1:92">
      <c r="A80" s="1047"/>
      <c r="B80" s="82"/>
      <c r="C80" s="925"/>
      <c r="D80" s="925"/>
      <c r="E80" s="949"/>
      <c r="F80" s="1047"/>
      <c r="G80" s="925"/>
      <c r="H80" s="925"/>
      <c r="I80" s="925"/>
      <c r="J80" s="1048" t="s">
        <v>937</v>
      </c>
      <c r="K80" s="925"/>
      <c r="L80" s="949"/>
      <c r="M80" s="82"/>
      <c r="N80" s="82"/>
      <c r="O80" s="82"/>
      <c r="P80" s="82"/>
      <c r="Q80" s="82"/>
      <c r="R80" s="82"/>
      <c r="S80" s="82"/>
      <c r="T80" s="82"/>
      <c r="U80" s="82"/>
      <c r="V80" s="82"/>
      <c r="W80" s="82"/>
      <c r="X80" s="82"/>
      <c r="Y80" s="82"/>
      <c r="Z80" s="82"/>
      <c r="AA80" s="82"/>
      <c r="AB80" s="82"/>
      <c r="AC80" s="82"/>
      <c r="AD80" s="82"/>
      <c r="AE80" s="82"/>
      <c r="AF80" s="82"/>
      <c r="AG80" s="82"/>
      <c r="AH80" s="82"/>
      <c r="AI80" s="82"/>
      <c r="AJ80" s="82"/>
      <c r="AK80" s="82"/>
      <c r="AL80" s="82"/>
      <c r="AM80" s="82"/>
      <c r="AN80" s="82"/>
      <c r="AO80" s="82"/>
      <c r="AP80" s="82"/>
      <c r="AQ80" s="82"/>
      <c r="AR80" s="82"/>
      <c r="AS80" s="82"/>
      <c r="AT80" s="82"/>
      <c r="AU80" s="82"/>
      <c r="AV80" s="82"/>
      <c r="AW80" s="82"/>
      <c r="AX80" s="82"/>
      <c r="AY80" s="82"/>
      <c r="AZ80" s="82"/>
      <c r="BA80" s="82"/>
      <c r="BB80" s="82"/>
      <c r="BC80" s="82"/>
      <c r="BD80" s="82"/>
      <c r="BE80" s="82"/>
      <c r="BF80" s="82"/>
      <c r="BG80" s="82"/>
      <c r="BH80" s="82"/>
      <c r="BI80" s="82"/>
      <c r="BJ80" s="82"/>
      <c r="BK80" s="82"/>
      <c r="BL80" s="82"/>
      <c r="BM80" s="82"/>
      <c r="BN80" s="82"/>
      <c r="BO80" s="82"/>
      <c r="BP80" s="82"/>
      <c r="BQ80" s="82"/>
      <c r="BR80" s="82"/>
      <c r="BS80" s="82"/>
      <c r="BT80" s="82"/>
      <c r="BU80" s="82"/>
      <c r="BV80" s="82"/>
      <c r="BW80" s="82"/>
      <c r="BX80" s="82"/>
      <c r="BY80" s="82"/>
      <c r="BZ80" s="82"/>
      <c r="CA80" s="82"/>
      <c r="CB80" s="82"/>
      <c r="CC80" s="82"/>
      <c r="CD80" s="82"/>
      <c r="CE80" s="82"/>
      <c r="CF80" s="82"/>
      <c r="CG80" s="82"/>
      <c r="CH80" s="82"/>
      <c r="CI80" s="82"/>
      <c r="CJ80" s="82"/>
      <c r="CK80" s="82"/>
      <c r="CL80" s="82"/>
      <c r="CM80" s="82"/>
      <c r="CN80" s="82"/>
    </row>
    <row r="81" spans="1:92">
      <c r="A81" s="1047"/>
      <c r="B81" s="82"/>
      <c r="C81" s="925"/>
      <c r="D81" s="925"/>
      <c r="E81" s="949"/>
      <c r="F81" s="1047"/>
      <c r="G81" s="925"/>
      <c r="H81" s="925"/>
      <c r="I81" s="925"/>
      <c r="J81" s="1048" t="s">
        <v>938</v>
      </c>
      <c r="K81" s="925"/>
      <c r="L81" s="949"/>
      <c r="M81" s="82"/>
      <c r="N81" s="82"/>
      <c r="O81" s="82"/>
      <c r="P81" s="82"/>
      <c r="Q81" s="82"/>
      <c r="R81" s="82"/>
      <c r="S81" s="82"/>
      <c r="T81" s="82"/>
      <c r="U81" s="82"/>
      <c r="V81" s="82"/>
      <c r="W81" s="82"/>
      <c r="X81" s="82"/>
      <c r="Y81" s="82"/>
      <c r="Z81" s="82"/>
      <c r="AA81" s="82"/>
      <c r="AB81" s="82"/>
      <c r="AC81" s="82"/>
      <c r="AD81" s="82"/>
      <c r="AE81" s="82"/>
      <c r="AF81" s="82"/>
      <c r="AG81" s="82"/>
      <c r="AH81" s="82"/>
      <c r="AI81" s="82"/>
      <c r="AJ81" s="82"/>
      <c r="AK81" s="82"/>
      <c r="AL81" s="82"/>
      <c r="AM81" s="82"/>
      <c r="AN81" s="82"/>
      <c r="AO81" s="82"/>
      <c r="AP81" s="82"/>
      <c r="AQ81" s="82"/>
      <c r="AR81" s="82"/>
      <c r="AS81" s="82"/>
      <c r="AT81" s="82"/>
      <c r="AU81" s="82"/>
      <c r="AV81" s="82"/>
      <c r="AW81" s="82"/>
      <c r="AX81" s="82"/>
      <c r="AY81" s="82"/>
      <c r="AZ81" s="82"/>
      <c r="BA81" s="82"/>
      <c r="BB81" s="82"/>
      <c r="BC81" s="82"/>
      <c r="BD81" s="82"/>
      <c r="BE81" s="82"/>
      <c r="BF81" s="82"/>
      <c r="BG81" s="82"/>
      <c r="BH81" s="82"/>
      <c r="BI81" s="82"/>
      <c r="BJ81" s="82"/>
      <c r="BK81" s="82"/>
      <c r="BL81" s="82"/>
      <c r="BM81" s="82"/>
      <c r="BN81" s="82"/>
      <c r="BO81" s="82"/>
      <c r="BP81" s="82"/>
      <c r="BQ81" s="82"/>
      <c r="BR81" s="82"/>
      <c r="BS81" s="82"/>
      <c r="BT81" s="82"/>
      <c r="BU81" s="82"/>
      <c r="BV81" s="82"/>
      <c r="BW81" s="82"/>
      <c r="BX81" s="82"/>
      <c r="BY81" s="82"/>
      <c r="BZ81" s="82"/>
      <c r="CA81" s="82"/>
      <c r="CB81" s="82"/>
      <c r="CC81" s="82"/>
      <c r="CD81" s="82"/>
      <c r="CE81" s="82"/>
      <c r="CF81" s="82"/>
      <c r="CG81" s="82"/>
      <c r="CH81" s="82"/>
      <c r="CI81" s="82"/>
      <c r="CJ81" s="82"/>
      <c r="CK81" s="82"/>
      <c r="CL81" s="82"/>
      <c r="CM81" s="82"/>
      <c r="CN81" s="82"/>
    </row>
    <row r="82" spans="1:92">
      <c r="A82" s="1047"/>
      <c r="B82" s="749" t="s">
        <v>939</v>
      </c>
      <c r="C82" s="951"/>
      <c r="D82" s="749" t="s">
        <v>1861</v>
      </c>
      <c r="E82" s="932" t="s">
        <v>1862</v>
      </c>
      <c r="F82" s="1049" t="s">
        <v>1863</v>
      </c>
      <c r="G82" s="749" t="s">
        <v>838</v>
      </c>
      <c r="H82" s="1689" t="s">
        <v>839</v>
      </c>
      <c r="I82" s="749" t="s">
        <v>840</v>
      </c>
      <c r="J82" s="1689" t="s">
        <v>841</v>
      </c>
      <c r="K82" s="749" t="s">
        <v>842</v>
      </c>
      <c r="L82" s="1159"/>
      <c r="M82" s="82"/>
      <c r="N82" s="82"/>
      <c r="O82" s="82"/>
      <c r="P82" s="82"/>
      <c r="Q82" s="82"/>
      <c r="R82" s="82"/>
      <c r="S82" s="82"/>
      <c r="T82" s="82"/>
      <c r="U82" s="82"/>
      <c r="V82" s="82"/>
      <c r="W82" s="82"/>
      <c r="X82" s="82"/>
      <c r="Y82" s="82"/>
      <c r="Z82" s="82"/>
      <c r="AA82" s="82"/>
      <c r="AB82" s="82"/>
      <c r="AC82" s="82"/>
      <c r="AD82" s="82"/>
      <c r="AE82" s="82"/>
      <c r="AF82" s="82"/>
      <c r="AG82" s="82"/>
      <c r="AH82" s="82"/>
      <c r="AI82" s="82"/>
      <c r="AJ82" s="82"/>
      <c r="AK82" s="82"/>
      <c r="AL82" s="82"/>
      <c r="AM82" s="82"/>
      <c r="AN82" s="82"/>
      <c r="AO82" s="82"/>
      <c r="AP82" s="82"/>
      <c r="AQ82" s="82"/>
      <c r="AR82" s="82"/>
      <c r="AS82" s="82"/>
      <c r="AT82" s="82"/>
      <c r="AU82" s="82"/>
      <c r="AV82" s="82"/>
      <c r="AW82" s="82"/>
      <c r="AX82" s="82"/>
      <c r="AY82" s="82"/>
      <c r="AZ82" s="82"/>
      <c r="BA82" s="82"/>
      <c r="BB82" s="82"/>
      <c r="BC82" s="82"/>
      <c r="BD82" s="82"/>
      <c r="BE82" s="82"/>
      <c r="BF82" s="82"/>
      <c r="BG82" s="82"/>
      <c r="BH82" s="82"/>
      <c r="BI82" s="82"/>
      <c r="BJ82" s="82"/>
      <c r="BK82" s="82"/>
      <c r="BL82" s="82"/>
      <c r="BM82" s="82"/>
      <c r="BN82" s="82"/>
      <c r="BO82" s="82"/>
      <c r="BP82" s="82"/>
      <c r="BQ82" s="82"/>
      <c r="BR82" s="82"/>
      <c r="BS82" s="82"/>
      <c r="BT82" s="82"/>
      <c r="BU82" s="82"/>
      <c r="BV82" s="82"/>
      <c r="BW82" s="82"/>
      <c r="BX82" s="82"/>
      <c r="BY82" s="82"/>
      <c r="BZ82" s="82"/>
      <c r="CA82" s="82"/>
      <c r="CB82" s="82"/>
      <c r="CC82" s="82"/>
      <c r="CD82" s="82"/>
      <c r="CE82" s="82"/>
      <c r="CF82" s="82"/>
      <c r="CG82" s="82"/>
      <c r="CH82" s="82"/>
      <c r="CI82" s="82"/>
      <c r="CJ82" s="82"/>
      <c r="CK82" s="82"/>
      <c r="CL82" s="82"/>
      <c r="CM82" s="82"/>
      <c r="CN82" s="82"/>
    </row>
    <row r="83" spans="1:92">
      <c r="A83" s="1095" t="s">
        <v>674</v>
      </c>
      <c r="B83" s="1196" t="s">
        <v>1277</v>
      </c>
      <c r="C83" s="1046"/>
      <c r="D83" s="1046"/>
      <c r="E83" s="1015"/>
      <c r="F83" s="1045"/>
      <c r="G83" s="1046"/>
      <c r="H83" s="1046"/>
      <c r="I83" s="1046"/>
      <c r="J83" s="1014"/>
      <c r="K83" s="1096"/>
      <c r="L83" s="1712" t="s">
        <v>674</v>
      </c>
      <c r="M83" s="82"/>
      <c r="N83" s="82"/>
      <c r="O83" s="82"/>
      <c r="P83" s="82"/>
      <c r="Q83" s="82"/>
      <c r="R83" s="82"/>
      <c r="S83" s="82"/>
      <c r="T83" s="82"/>
      <c r="U83" s="82"/>
      <c r="V83" s="82"/>
      <c r="W83" s="82"/>
      <c r="X83" s="82"/>
      <c r="Y83" s="82"/>
      <c r="Z83" s="82"/>
      <c r="AA83" s="82"/>
      <c r="AB83" s="82"/>
      <c r="AC83" s="82"/>
      <c r="AD83" s="82"/>
      <c r="AE83" s="82"/>
      <c r="AF83" s="82"/>
      <c r="AG83" s="82"/>
      <c r="AH83" s="82"/>
      <c r="AI83" s="82"/>
      <c r="AJ83" s="82"/>
      <c r="AK83" s="82"/>
      <c r="AL83" s="82"/>
      <c r="AM83" s="82"/>
      <c r="AN83" s="82"/>
      <c r="AO83" s="82"/>
      <c r="AP83" s="82"/>
      <c r="AQ83" s="82"/>
      <c r="AR83" s="82"/>
      <c r="AS83" s="82"/>
      <c r="AT83" s="82"/>
      <c r="AU83" s="82"/>
      <c r="AV83" s="82"/>
      <c r="AW83" s="82"/>
      <c r="AX83" s="82"/>
      <c r="AY83" s="82"/>
      <c r="AZ83" s="82"/>
      <c r="BA83" s="82"/>
      <c r="BB83" s="82"/>
      <c r="BC83" s="82"/>
      <c r="BD83" s="82"/>
      <c r="BE83" s="82"/>
      <c r="BF83" s="82"/>
      <c r="BG83" s="82"/>
      <c r="BH83" s="82"/>
      <c r="BI83" s="82"/>
      <c r="BJ83" s="82"/>
      <c r="BK83" s="82"/>
      <c r="BL83" s="82"/>
      <c r="BM83" s="82"/>
      <c r="BN83" s="82"/>
      <c r="BO83" s="82"/>
      <c r="BP83" s="82"/>
      <c r="BQ83" s="82"/>
      <c r="BR83" s="82"/>
      <c r="BS83" s="82"/>
      <c r="BT83" s="82"/>
      <c r="BU83" s="82"/>
      <c r="BV83" s="82"/>
      <c r="BW83" s="82"/>
      <c r="BX83" s="82"/>
      <c r="BY83" s="82"/>
      <c r="BZ83" s="82"/>
      <c r="CA83" s="82"/>
      <c r="CB83" s="82"/>
      <c r="CC83" s="82"/>
      <c r="CD83" s="82"/>
      <c r="CE83" s="82"/>
      <c r="CF83" s="82"/>
      <c r="CG83" s="82"/>
      <c r="CH83" s="82"/>
      <c r="CI83" s="82"/>
      <c r="CJ83" s="82"/>
      <c r="CK83" s="82"/>
      <c r="CL83" s="82"/>
      <c r="CM83" s="82"/>
      <c r="CN83" s="82"/>
    </row>
    <row r="84" spans="1:92">
      <c r="A84" s="1049" t="s">
        <v>675</v>
      </c>
      <c r="B84" s="82"/>
      <c r="C84" s="925"/>
      <c r="D84" s="1692"/>
      <c r="E84" s="609"/>
      <c r="F84" s="1047"/>
      <c r="G84" s="925"/>
      <c r="H84" s="925"/>
      <c r="I84" s="1692"/>
      <c r="J84" s="1692"/>
      <c r="K84" s="1701"/>
      <c r="L84" s="1713" t="s">
        <v>675</v>
      </c>
      <c r="M84" s="82"/>
      <c r="N84" s="82"/>
      <c r="O84" s="82"/>
      <c r="P84" s="82"/>
      <c r="Q84" s="82"/>
      <c r="R84" s="82"/>
      <c r="S84" s="82"/>
      <c r="T84" s="82"/>
      <c r="U84" s="82"/>
      <c r="V84" s="82"/>
      <c r="W84" s="82"/>
      <c r="X84" s="82"/>
      <c r="Y84" s="82"/>
      <c r="Z84" s="82"/>
      <c r="AA84" s="82"/>
      <c r="AB84" s="82"/>
      <c r="AC84" s="82"/>
      <c r="AD84" s="82"/>
      <c r="AE84" s="82"/>
      <c r="AF84" s="82"/>
      <c r="AG84" s="82"/>
      <c r="AH84" s="82"/>
      <c r="AI84" s="82"/>
      <c r="AJ84" s="82"/>
      <c r="AK84" s="82"/>
      <c r="AL84" s="82"/>
      <c r="AM84" s="82"/>
      <c r="AN84" s="82"/>
      <c r="AO84" s="82"/>
      <c r="AP84" s="82"/>
      <c r="AQ84" s="82"/>
      <c r="AR84" s="82"/>
      <c r="AS84" s="82"/>
      <c r="AT84" s="82"/>
      <c r="AU84" s="82"/>
      <c r="AV84" s="82"/>
      <c r="AW84" s="82"/>
      <c r="AX84" s="82"/>
      <c r="AY84" s="82"/>
      <c r="AZ84" s="82"/>
      <c r="BA84" s="82"/>
      <c r="BB84" s="82"/>
      <c r="BC84" s="82"/>
      <c r="BD84" s="82"/>
      <c r="BE84" s="82"/>
      <c r="BF84" s="82"/>
      <c r="BG84" s="82"/>
      <c r="BH84" s="82"/>
      <c r="BI84" s="82"/>
      <c r="BJ84" s="82"/>
      <c r="BK84" s="82"/>
      <c r="BL84" s="82"/>
      <c r="BM84" s="82"/>
      <c r="BN84" s="82"/>
      <c r="BO84" s="82"/>
      <c r="BP84" s="82"/>
      <c r="BQ84" s="82"/>
      <c r="BR84" s="82"/>
      <c r="BS84" s="82"/>
      <c r="BT84" s="82"/>
      <c r="BU84" s="82"/>
      <c r="BV84" s="82"/>
      <c r="BW84" s="82"/>
      <c r="BX84" s="82"/>
      <c r="BY84" s="82"/>
      <c r="BZ84" s="82"/>
      <c r="CA84" s="82"/>
      <c r="CB84" s="82"/>
      <c r="CC84" s="82"/>
      <c r="CD84" s="82"/>
      <c r="CE84" s="82"/>
      <c r="CF84" s="82"/>
      <c r="CG84" s="82"/>
      <c r="CH84" s="82"/>
      <c r="CI84" s="82"/>
      <c r="CJ84" s="82"/>
      <c r="CK84" s="82"/>
      <c r="CL84" s="82"/>
      <c r="CM84" s="82"/>
      <c r="CN84" s="82"/>
    </row>
    <row r="85" spans="1:92">
      <c r="A85" s="1049" t="s">
        <v>676</v>
      </c>
      <c r="B85" s="82"/>
      <c r="C85" s="925"/>
      <c r="D85" s="939"/>
      <c r="E85" s="79"/>
      <c r="F85" s="1047"/>
      <c r="G85" s="925"/>
      <c r="H85" s="925"/>
      <c r="I85" s="925"/>
      <c r="J85" s="939"/>
      <c r="K85" s="1695"/>
      <c r="L85" s="1713" t="s">
        <v>676</v>
      </c>
      <c r="M85" s="82"/>
      <c r="N85" s="82"/>
      <c r="O85" s="82"/>
      <c r="P85" s="82"/>
      <c r="Q85" s="82"/>
      <c r="R85" s="82"/>
      <c r="S85" s="82"/>
      <c r="T85" s="82"/>
      <c r="U85" s="82"/>
      <c r="V85" s="82"/>
      <c r="W85" s="82"/>
      <c r="X85" s="82"/>
      <c r="Y85" s="82"/>
      <c r="Z85" s="82"/>
      <c r="AA85" s="82"/>
      <c r="AB85" s="82"/>
      <c r="AC85" s="82"/>
      <c r="AD85" s="82"/>
      <c r="AE85" s="82"/>
      <c r="AF85" s="82"/>
      <c r="AG85" s="82"/>
      <c r="AH85" s="82"/>
      <c r="AI85" s="82"/>
      <c r="AJ85" s="82"/>
      <c r="AK85" s="82"/>
      <c r="AL85" s="82"/>
      <c r="AM85" s="82"/>
      <c r="AN85" s="82"/>
      <c r="AO85" s="82"/>
      <c r="AP85" s="82"/>
      <c r="AQ85" s="82"/>
      <c r="AR85" s="82"/>
      <c r="AS85" s="82"/>
      <c r="AT85" s="82"/>
      <c r="AU85" s="82"/>
      <c r="AV85" s="82"/>
      <c r="AW85" s="82"/>
      <c r="AX85" s="82"/>
      <c r="AY85" s="82"/>
      <c r="AZ85" s="82"/>
      <c r="BA85" s="82"/>
      <c r="BB85" s="82"/>
      <c r="BC85" s="82"/>
      <c r="BD85" s="82"/>
      <c r="BE85" s="82"/>
      <c r="BF85" s="82"/>
      <c r="BG85" s="82"/>
      <c r="BH85" s="82"/>
      <c r="BI85" s="82"/>
      <c r="BJ85" s="82"/>
      <c r="BK85" s="82"/>
      <c r="BL85" s="82"/>
      <c r="BM85" s="82"/>
      <c r="BN85" s="82"/>
      <c r="BO85" s="82"/>
      <c r="BP85" s="82"/>
      <c r="BQ85" s="82"/>
      <c r="BR85" s="82"/>
      <c r="BS85" s="82"/>
      <c r="BT85" s="82"/>
      <c r="BU85" s="82"/>
      <c r="BV85" s="82"/>
      <c r="BW85" s="82"/>
      <c r="BX85" s="82"/>
      <c r="BY85" s="82"/>
      <c r="BZ85" s="82"/>
      <c r="CA85" s="82"/>
      <c r="CB85" s="82"/>
      <c r="CC85" s="82"/>
      <c r="CD85" s="82"/>
      <c r="CE85" s="82"/>
      <c r="CF85" s="82"/>
      <c r="CG85" s="82"/>
      <c r="CH85" s="82"/>
      <c r="CI85" s="82"/>
      <c r="CJ85" s="82"/>
      <c r="CK85" s="82"/>
      <c r="CL85" s="82"/>
      <c r="CM85" s="82"/>
      <c r="CN85" s="82"/>
    </row>
    <row r="86" spans="1:92">
      <c r="A86" s="1049" t="s">
        <v>677</v>
      </c>
      <c r="B86" s="82"/>
      <c r="C86" s="925"/>
      <c r="D86" s="939"/>
      <c r="E86" s="79"/>
      <c r="F86" s="1047"/>
      <c r="G86" s="925"/>
      <c r="H86" s="925"/>
      <c r="I86" s="925"/>
      <c r="J86" s="939"/>
      <c r="K86" s="1695"/>
      <c r="L86" s="1713" t="s">
        <v>677</v>
      </c>
      <c r="M86" s="82"/>
      <c r="N86" s="82"/>
      <c r="O86" s="82"/>
      <c r="P86" s="82"/>
      <c r="Q86" s="82"/>
      <c r="R86" s="82"/>
      <c r="S86" s="82"/>
      <c r="T86" s="82"/>
      <c r="U86" s="82"/>
      <c r="V86" s="82"/>
      <c r="W86" s="82"/>
      <c r="X86" s="82"/>
      <c r="Y86" s="82"/>
      <c r="Z86" s="82"/>
      <c r="AA86" s="82"/>
      <c r="AB86" s="82"/>
      <c r="AC86" s="82"/>
      <c r="AD86" s="82"/>
      <c r="AE86" s="82"/>
      <c r="AF86" s="82"/>
      <c r="AG86" s="82"/>
      <c r="AH86" s="82"/>
      <c r="AI86" s="82"/>
      <c r="AJ86" s="82"/>
      <c r="AK86" s="82"/>
      <c r="AL86" s="82"/>
      <c r="AM86" s="82"/>
      <c r="AN86" s="82"/>
      <c r="AO86" s="82"/>
      <c r="AP86" s="82"/>
      <c r="AQ86" s="82"/>
      <c r="AR86" s="82"/>
      <c r="AS86" s="82"/>
      <c r="AT86" s="82"/>
      <c r="AU86" s="82"/>
      <c r="AV86" s="82"/>
      <c r="AW86" s="82"/>
      <c r="AX86" s="82"/>
      <c r="AY86" s="82"/>
      <c r="AZ86" s="82"/>
      <c r="BA86" s="82"/>
      <c r="BB86" s="82"/>
      <c r="BC86" s="82"/>
      <c r="BD86" s="82"/>
      <c r="BE86" s="82"/>
      <c r="BF86" s="82"/>
      <c r="BG86" s="82"/>
      <c r="BH86" s="82"/>
      <c r="BI86" s="82"/>
      <c r="BJ86" s="82"/>
      <c r="BK86" s="82"/>
      <c r="BL86" s="82"/>
      <c r="BM86" s="82"/>
      <c r="BN86" s="82"/>
      <c r="BO86" s="82"/>
      <c r="BP86" s="82"/>
      <c r="BQ86" s="82"/>
      <c r="BR86" s="82"/>
      <c r="BS86" s="82"/>
      <c r="BT86" s="82"/>
      <c r="BU86" s="82"/>
      <c r="BV86" s="82"/>
      <c r="BW86" s="82"/>
      <c r="BX86" s="82"/>
      <c r="BY86" s="82"/>
      <c r="BZ86" s="82"/>
      <c r="CA86" s="82"/>
      <c r="CB86" s="82"/>
      <c r="CC86" s="82"/>
      <c r="CD86" s="82"/>
      <c r="CE86" s="82"/>
      <c r="CF86" s="82"/>
      <c r="CG86" s="82"/>
      <c r="CH86" s="82"/>
      <c r="CI86" s="82"/>
      <c r="CJ86" s="82"/>
      <c r="CK86" s="82"/>
      <c r="CL86" s="82"/>
      <c r="CM86" s="82"/>
      <c r="CN86" s="82"/>
    </row>
    <row r="87" spans="1:92">
      <c r="A87" s="1049" t="s">
        <v>678</v>
      </c>
      <c r="B87" s="82"/>
      <c r="C87" s="925"/>
      <c r="D87" s="939"/>
      <c r="E87" s="79"/>
      <c r="F87" s="1047"/>
      <c r="G87" s="925"/>
      <c r="H87" s="925"/>
      <c r="I87" s="939"/>
      <c r="J87" s="939"/>
      <c r="K87" s="1695"/>
      <c r="L87" s="1713" t="s">
        <v>678</v>
      </c>
      <c r="M87" s="82"/>
      <c r="N87" s="82"/>
      <c r="O87" s="82"/>
      <c r="P87" s="82"/>
      <c r="Q87" s="82"/>
      <c r="R87" s="82"/>
      <c r="S87" s="82"/>
      <c r="T87" s="82"/>
      <c r="U87" s="82"/>
      <c r="V87" s="82"/>
      <c r="W87" s="82"/>
      <c r="X87" s="82"/>
      <c r="Y87" s="82"/>
      <c r="Z87" s="82"/>
      <c r="AA87" s="82"/>
      <c r="AB87" s="82"/>
      <c r="AC87" s="82"/>
      <c r="AD87" s="82"/>
      <c r="AE87" s="82"/>
      <c r="AF87" s="82"/>
      <c r="AG87" s="82"/>
      <c r="AH87" s="82"/>
      <c r="AI87" s="82"/>
      <c r="AJ87" s="82"/>
      <c r="AK87" s="82"/>
      <c r="AL87" s="82"/>
      <c r="AM87" s="82"/>
      <c r="AN87" s="82"/>
      <c r="AO87" s="82"/>
      <c r="AP87" s="82"/>
      <c r="AQ87" s="82"/>
      <c r="AR87" s="82"/>
      <c r="AS87" s="82"/>
      <c r="AT87" s="82"/>
      <c r="AU87" s="82"/>
      <c r="AV87" s="82"/>
      <c r="AW87" s="82"/>
      <c r="AX87" s="82"/>
      <c r="AY87" s="82"/>
      <c r="AZ87" s="82"/>
      <c r="BA87" s="82"/>
      <c r="BB87" s="82"/>
      <c r="BC87" s="82"/>
      <c r="BD87" s="82"/>
      <c r="BE87" s="82"/>
      <c r="BF87" s="82"/>
      <c r="BG87" s="82"/>
      <c r="BH87" s="82"/>
      <c r="BI87" s="82"/>
      <c r="BJ87" s="82"/>
      <c r="BK87" s="82"/>
      <c r="BL87" s="82"/>
      <c r="BM87" s="82"/>
      <c r="BN87" s="82"/>
      <c r="BO87" s="82"/>
      <c r="BP87" s="82"/>
      <c r="BQ87" s="82"/>
      <c r="BR87" s="82"/>
      <c r="BS87" s="82"/>
      <c r="BT87" s="82"/>
      <c r="BU87" s="82"/>
      <c r="BV87" s="82"/>
      <c r="BW87" s="82"/>
      <c r="BX87" s="82"/>
      <c r="BY87" s="82"/>
      <c r="BZ87" s="82"/>
      <c r="CA87" s="82"/>
      <c r="CB87" s="82"/>
      <c r="CC87" s="82"/>
      <c r="CD87" s="82"/>
      <c r="CE87" s="82"/>
      <c r="CF87" s="82"/>
      <c r="CG87" s="82"/>
      <c r="CH87" s="82"/>
      <c r="CI87" s="82"/>
      <c r="CJ87" s="82"/>
      <c r="CK87" s="82"/>
      <c r="CL87" s="82"/>
      <c r="CM87" s="82"/>
      <c r="CN87" s="82"/>
    </row>
    <row r="88" spans="1:92">
      <c r="A88" s="1049" t="s">
        <v>679</v>
      </c>
      <c r="B88" s="82"/>
      <c r="C88" s="925"/>
      <c r="D88" s="939"/>
      <c r="E88" s="79"/>
      <c r="F88" s="1047"/>
      <c r="G88" s="925"/>
      <c r="H88" s="925"/>
      <c r="I88" s="925"/>
      <c r="J88" s="939"/>
      <c r="K88" s="1695"/>
      <c r="L88" s="1713" t="s">
        <v>679</v>
      </c>
      <c r="M88" s="82"/>
      <c r="N88" s="82"/>
      <c r="O88" s="82"/>
      <c r="P88" s="82"/>
      <c r="Q88" s="82"/>
      <c r="R88" s="82"/>
      <c r="S88" s="82"/>
      <c r="T88" s="82"/>
      <c r="U88" s="82"/>
      <c r="V88" s="82"/>
      <c r="W88" s="82"/>
      <c r="X88" s="82"/>
      <c r="Y88" s="82"/>
      <c r="Z88" s="82"/>
      <c r="AA88" s="82"/>
      <c r="AB88" s="82"/>
      <c r="AC88" s="82"/>
      <c r="AD88" s="82"/>
      <c r="AE88" s="82"/>
      <c r="AF88" s="82"/>
      <c r="AG88" s="82"/>
      <c r="AH88" s="82"/>
      <c r="AI88" s="82"/>
      <c r="AJ88" s="82"/>
      <c r="AK88" s="82"/>
      <c r="AL88" s="82"/>
      <c r="AM88" s="82"/>
      <c r="AN88" s="82"/>
      <c r="AO88" s="82"/>
      <c r="AP88" s="82"/>
      <c r="AQ88" s="82"/>
      <c r="AR88" s="82"/>
      <c r="AS88" s="82"/>
      <c r="AT88" s="82"/>
      <c r="AU88" s="82"/>
      <c r="AV88" s="82"/>
      <c r="AW88" s="82"/>
      <c r="AX88" s="82"/>
      <c r="AY88" s="82"/>
      <c r="AZ88" s="82"/>
      <c r="BA88" s="82"/>
      <c r="BB88" s="82"/>
      <c r="BC88" s="82"/>
      <c r="BD88" s="82"/>
      <c r="BE88" s="82"/>
      <c r="BF88" s="82"/>
      <c r="BG88" s="82"/>
      <c r="BH88" s="82"/>
      <c r="BI88" s="82"/>
      <c r="BJ88" s="82"/>
      <c r="BK88" s="82"/>
      <c r="BL88" s="82"/>
      <c r="BM88" s="82"/>
      <c r="BN88" s="82"/>
      <c r="BO88" s="82"/>
      <c r="BP88" s="82"/>
      <c r="BQ88" s="82"/>
      <c r="BR88" s="82"/>
      <c r="BS88" s="82"/>
      <c r="BT88" s="82"/>
      <c r="BU88" s="82"/>
      <c r="BV88" s="82"/>
      <c r="BW88" s="82"/>
      <c r="BX88" s="82"/>
      <c r="BY88" s="82"/>
      <c r="BZ88" s="82"/>
      <c r="CA88" s="82"/>
      <c r="CB88" s="82"/>
      <c r="CC88" s="82"/>
      <c r="CD88" s="82"/>
      <c r="CE88" s="82"/>
      <c r="CF88" s="82"/>
      <c r="CG88" s="82"/>
      <c r="CH88" s="82"/>
      <c r="CI88" s="82"/>
      <c r="CJ88" s="82"/>
      <c r="CK88" s="82"/>
      <c r="CL88" s="82"/>
      <c r="CM88" s="82"/>
      <c r="CN88" s="82"/>
    </row>
    <row r="89" spans="1:92">
      <c r="A89" s="1049" t="s">
        <v>680</v>
      </c>
      <c r="B89" s="82"/>
      <c r="C89" s="925"/>
      <c r="D89" s="939"/>
      <c r="E89" s="79"/>
      <c r="F89" s="1047"/>
      <c r="G89" s="925"/>
      <c r="H89" s="925"/>
      <c r="I89" s="925"/>
      <c r="J89" s="939"/>
      <c r="K89" s="1695"/>
      <c r="L89" s="1713" t="s">
        <v>680</v>
      </c>
      <c r="M89" s="82"/>
      <c r="N89" s="82"/>
      <c r="O89" s="82"/>
      <c r="P89" s="82"/>
      <c r="Q89" s="82"/>
      <c r="R89" s="82"/>
      <c r="S89" s="82"/>
      <c r="T89" s="82"/>
      <c r="U89" s="82"/>
      <c r="V89" s="82"/>
      <c r="W89" s="82"/>
      <c r="X89" s="82"/>
      <c r="Y89" s="82"/>
      <c r="Z89" s="82"/>
      <c r="AA89" s="82"/>
      <c r="AB89" s="82"/>
      <c r="AC89" s="82"/>
      <c r="AD89" s="82"/>
      <c r="AE89" s="82"/>
      <c r="AF89" s="82"/>
      <c r="AG89" s="82"/>
      <c r="AH89" s="82"/>
      <c r="AI89" s="82"/>
      <c r="AJ89" s="82"/>
      <c r="AK89" s="82"/>
      <c r="AL89" s="82"/>
      <c r="AM89" s="82"/>
      <c r="AN89" s="82"/>
      <c r="AO89" s="82"/>
      <c r="AP89" s="82"/>
      <c r="AQ89" s="82"/>
      <c r="AR89" s="82"/>
      <c r="AS89" s="82"/>
      <c r="AT89" s="82"/>
      <c r="AU89" s="82"/>
      <c r="AV89" s="82"/>
      <c r="AW89" s="82"/>
      <c r="AX89" s="82"/>
      <c r="AY89" s="82"/>
      <c r="AZ89" s="82"/>
      <c r="BA89" s="82"/>
      <c r="BB89" s="82"/>
      <c r="BC89" s="82"/>
      <c r="BD89" s="82"/>
      <c r="BE89" s="82"/>
      <c r="BF89" s="82"/>
      <c r="BG89" s="82"/>
      <c r="BH89" s="82"/>
      <c r="BI89" s="82"/>
      <c r="BJ89" s="82"/>
      <c r="BK89" s="82"/>
      <c r="BL89" s="82"/>
      <c r="BM89" s="82"/>
      <c r="BN89" s="82"/>
      <c r="BO89" s="82"/>
      <c r="BP89" s="82"/>
      <c r="BQ89" s="82"/>
      <c r="BR89" s="82"/>
      <c r="BS89" s="82"/>
      <c r="BT89" s="82"/>
      <c r="BU89" s="82"/>
      <c r="BV89" s="82"/>
      <c r="BW89" s="82"/>
      <c r="BX89" s="82"/>
      <c r="BY89" s="82"/>
      <c r="BZ89" s="82"/>
      <c r="CA89" s="82"/>
      <c r="CB89" s="82"/>
      <c r="CC89" s="82"/>
      <c r="CD89" s="82"/>
      <c r="CE89" s="82"/>
      <c r="CF89" s="82"/>
      <c r="CG89" s="82"/>
      <c r="CH89" s="82"/>
      <c r="CI89" s="82"/>
      <c r="CJ89" s="82"/>
      <c r="CK89" s="82"/>
      <c r="CL89" s="82"/>
      <c r="CM89" s="82"/>
      <c r="CN89" s="82"/>
    </row>
    <row r="90" spans="1:92">
      <c r="A90" s="1049" t="s">
        <v>681</v>
      </c>
      <c r="B90" s="749" t="s">
        <v>1441</v>
      </c>
      <c r="C90" s="925"/>
      <c r="D90" s="1547">
        <f>SUM(D84:D89)</f>
        <v>0</v>
      </c>
      <c r="E90" s="1698">
        <f>SUM(E84:E89)</f>
        <v>0</v>
      </c>
      <c r="F90" s="1047"/>
      <c r="G90" s="925"/>
      <c r="H90" s="925"/>
      <c r="I90" s="925"/>
      <c r="J90" s="1547">
        <f>SUM(J84:J89)</f>
        <v>0</v>
      </c>
      <c r="K90" s="1547">
        <f>SUM(K84:K89)</f>
        <v>0</v>
      </c>
      <c r="L90" s="1713" t="s">
        <v>681</v>
      </c>
      <c r="M90" s="82"/>
      <c r="N90" s="82"/>
      <c r="O90" s="82"/>
      <c r="P90" s="82"/>
      <c r="Q90" s="82"/>
      <c r="R90" s="82"/>
      <c r="S90" s="82"/>
      <c r="T90" s="82"/>
      <c r="U90" s="82"/>
      <c r="V90" s="82"/>
      <c r="W90" s="82"/>
      <c r="X90" s="82"/>
      <c r="Y90" s="82"/>
      <c r="Z90" s="82"/>
      <c r="AA90" s="82"/>
      <c r="AB90" s="82"/>
      <c r="AC90" s="82"/>
      <c r="AD90" s="82"/>
      <c r="AE90" s="82"/>
      <c r="AF90" s="82"/>
      <c r="AG90" s="82"/>
      <c r="AH90" s="82"/>
      <c r="AI90" s="82"/>
      <c r="AJ90" s="82"/>
      <c r="AK90" s="82"/>
      <c r="AL90" s="82"/>
      <c r="AM90" s="82"/>
      <c r="AN90" s="82"/>
      <c r="AO90" s="82"/>
      <c r="AP90" s="82"/>
      <c r="AQ90" s="82"/>
      <c r="AR90" s="82"/>
      <c r="AS90" s="82"/>
      <c r="AT90" s="82"/>
      <c r="AU90" s="82"/>
      <c r="AV90" s="82"/>
      <c r="AW90" s="82"/>
      <c r="AX90" s="82"/>
      <c r="AY90" s="82"/>
      <c r="AZ90" s="82"/>
      <c r="BA90" s="82"/>
      <c r="BB90" s="82"/>
      <c r="BC90" s="82"/>
      <c r="BD90" s="82"/>
      <c r="BE90" s="82"/>
      <c r="BF90" s="82"/>
      <c r="BG90" s="82"/>
      <c r="BH90" s="82"/>
      <c r="BI90" s="82"/>
      <c r="BJ90" s="82"/>
      <c r="BK90" s="82"/>
      <c r="BL90" s="82"/>
      <c r="BM90" s="82"/>
      <c r="BN90" s="82"/>
      <c r="BO90" s="82"/>
      <c r="BP90" s="82"/>
      <c r="BQ90" s="82"/>
      <c r="BR90" s="82"/>
      <c r="BS90" s="82"/>
      <c r="BT90" s="82"/>
      <c r="BU90" s="82"/>
      <c r="BV90" s="82"/>
      <c r="BW90" s="82"/>
      <c r="BX90" s="82"/>
      <c r="BY90" s="82"/>
      <c r="BZ90" s="82"/>
      <c r="CA90" s="82"/>
      <c r="CB90" s="82"/>
      <c r="CC90" s="82"/>
      <c r="CD90" s="82"/>
      <c r="CE90" s="82"/>
      <c r="CF90" s="82"/>
      <c r="CG90" s="82"/>
      <c r="CH90" s="82"/>
      <c r="CI90" s="82"/>
      <c r="CJ90" s="82"/>
      <c r="CK90" s="82"/>
      <c r="CL90" s="82"/>
      <c r="CM90" s="82"/>
      <c r="CN90" s="82"/>
    </row>
    <row r="91" spans="1:92">
      <c r="A91" s="1049" t="s">
        <v>682</v>
      </c>
      <c r="B91" s="82"/>
      <c r="C91" s="925"/>
      <c r="D91" s="925"/>
      <c r="E91" s="609"/>
      <c r="F91" s="1047"/>
      <c r="G91" s="925"/>
      <c r="H91" s="925"/>
      <c r="I91" s="925"/>
      <c r="J91" s="925"/>
      <c r="K91" s="938"/>
      <c r="L91" s="1713" t="s">
        <v>682</v>
      </c>
      <c r="M91" s="82"/>
      <c r="N91" s="82"/>
      <c r="O91" s="82"/>
      <c r="P91" s="82"/>
      <c r="Q91" s="82"/>
      <c r="R91" s="82"/>
      <c r="S91" s="82"/>
      <c r="T91" s="82"/>
      <c r="U91" s="82"/>
      <c r="V91" s="82"/>
      <c r="W91" s="82"/>
      <c r="X91" s="82"/>
      <c r="Y91" s="82"/>
      <c r="Z91" s="82"/>
      <c r="AA91" s="82"/>
      <c r="AB91" s="82"/>
      <c r="AC91" s="82"/>
      <c r="AD91" s="82"/>
      <c r="AE91" s="82"/>
      <c r="AF91" s="82"/>
      <c r="AG91" s="82"/>
      <c r="AH91" s="82"/>
      <c r="AI91" s="82"/>
      <c r="AJ91" s="82"/>
      <c r="AK91" s="82"/>
      <c r="AL91" s="82"/>
      <c r="AM91" s="82"/>
      <c r="AN91" s="82"/>
      <c r="AO91" s="82"/>
      <c r="AP91" s="82"/>
      <c r="AQ91" s="82"/>
      <c r="AR91" s="82"/>
      <c r="AS91" s="82"/>
      <c r="AT91" s="82"/>
      <c r="AU91" s="82"/>
      <c r="AV91" s="82"/>
      <c r="AW91" s="82"/>
      <c r="AX91" s="82"/>
      <c r="AY91" s="82"/>
      <c r="AZ91" s="82"/>
      <c r="BA91" s="82"/>
      <c r="BB91" s="82"/>
      <c r="BC91" s="82"/>
      <c r="BD91" s="82"/>
      <c r="BE91" s="82"/>
      <c r="BF91" s="82"/>
      <c r="BG91" s="82"/>
      <c r="BH91" s="82"/>
      <c r="BI91" s="82"/>
      <c r="BJ91" s="82"/>
      <c r="BK91" s="82"/>
      <c r="BL91" s="82"/>
      <c r="BM91" s="82"/>
      <c r="BN91" s="82"/>
      <c r="BO91" s="82"/>
      <c r="BP91" s="82"/>
      <c r="BQ91" s="82"/>
      <c r="BR91" s="82"/>
      <c r="BS91" s="82"/>
      <c r="BT91" s="82"/>
      <c r="BU91" s="82"/>
      <c r="BV91" s="82"/>
      <c r="BW91" s="82"/>
      <c r="BX91" s="82"/>
      <c r="BY91" s="82"/>
      <c r="BZ91" s="82"/>
      <c r="CA91" s="82"/>
      <c r="CB91" s="82"/>
      <c r="CC91" s="82"/>
      <c r="CD91" s="82"/>
      <c r="CE91" s="82"/>
      <c r="CF91" s="82"/>
      <c r="CG91" s="82"/>
      <c r="CH91" s="82"/>
      <c r="CI91" s="82"/>
      <c r="CJ91" s="82"/>
      <c r="CK91" s="82"/>
      <c r="CL91" s="82"/>
      <c r="CM91" s="82"/>
      <c r="CN91" s="82"/>
    </row>
    <row r="92" spans="1:92">
      <c r="A92" s="1049" t="s">
        <v>683</v>
      </c>
      <c r="B92" s="1699" t="s">
        <v>1278</v>
      </c>
      <c r="C92" s="925"/>
      <c r="D92" s="925"/>
      <c r="E92" s="609"/>
      <c r="F92" s="1047"/>
      <c r="G92" s="925"/>
      <c r="H92" s="925"/>
      <c r="I92" s="925"/>
      <c r="J92" s="925"/>
      <c r="K92" s="938"/>
      <c r="L92" s="1713" t="s">
        <v>683</v>
      </c>
      <c r="M92" s="82"/>
      <c r="N92" s="82"/>
      <c r="O92" s="82"/>
      <c r="P92" s="82"/>
      <c r="Q92" s="82"/>
      <c r="R92" s="82"/>
      <c r="S92" s="82"/>
      <c r="T92" s="82"/>
      <c r="U92" s="82"/>
      <c r="V92" s="82"/>
      <c r="W92" s="82"/>
      <c r="X92" s="82"/>
      <c r="Y92" s="82"/>
      <c r="Z92" s="82"/>
      <c r="AA92" s="82"/>
      <c r="AB92" s="82"/>
      <c r="AC92" s="82"/>
      <c r="AD92" s="82"/>
      <c r="AE92" s="82"/>
      <c r="AF92" s="82"/>
      <c r="AG92" s="82"/>
      <c r="AH92" s="82"/>
      <c r="AI92" s="82"/>
      <c r="AJ92" s="82"/>
      <c r="AK92" s="82"/>
      <c r="AL92" s="82"/>
      <c r="AM92" s="82"/>
      <c r="AN92" s="82"/>
      <c r="AO92" s="82"/>
      <c r="AP92" s="82"/>
      <c r="AQ92" s="82"/>
      <c r="AR92" s="82"/>
      <c r="AS92" s="82"/>
      <c r="AT92" s="82"/>
      <c r="AU92" s="82"/>
      <c r="AV92" s="82"/>
      <c r="AW92" s="82"/>
      <c r="AX92" s="82"/>
      <c r="AY92" s="82"/>
      <c r="AZ92" s="82"/>
      <c r="BA92" s="82"/>
      <c r="BB92" s="82"/>
      <c r="BC92" s="82"/>
      <c r="BD92" s="82"/>
      <c r="BE92" s="82"/>
      <c r="BF92" s="82"/>
      <c r="BG92" s="82"/>
      <c r="BH92" s="82"/>
      <c r="BI92" s="82"/>
      <c r="BJ92" s="82"/>
      <c r="BK92" s="82"/>
      <c r="BL92" s="82"/>
      <c r="BM92" s="82"/>
      <c r="BN92" s="82"/>
      <c r="BO92" s="82"/>
      <c r="BP92" s="82"/>
      <c r="BQ92" s="82"/>
      <c r="BR92" s="82"/>
      <c r="BS92" s="82"/>
      <c r="BT92" s="82"/>
      <c r="BU92" s="82"/>
      <c r="BV92" s="82"/>
      <c r="BW92" s="82"/>
      <c r="BX92" s="82"/>
      <c r="BY92" s="82"/>
      <c r="BZ92" s="82"/>
      <c r="CA92" s="82"/>
      <c r="CB92" s="82"/>
      <c r="CC92" s="82"/>
      <c r="CD92" s="82"/>
      <c r="CE92" s="82"/>
      <c r="CF92" s="82"/>
      <c r="CG92" s="82"/>
      <c r="CH92" s="82"/>
      <c r="CI92" s="82"/>
      <c r="CJ92" s="82"/>
      <c r="CK92" s="82"/>
      <c r="CL92" s="82"/>
      <c r="CM92" s="82"/>
      <c r="CN92" s="82"/>
    </row>
    <row r="93" spans="1:92">
      <c r="A93" s="1049" t="s">
        <v>684</v>
      </c>
      <c r="B93" s="82"/>
      <c r="C93" s="925"/>
      <c r="D93" s="1692"/>
      <c r="E93" s="1700"/>
      <c r="F93" s="1047"/>
      <c r="G93" s="925"/>
      <c r="H93" s="925"/>
      <c r="I93" s="925"/>
      <c r="J93" s="1692"/>
      <c r="K93" s="1701"/>
      <c r="L93" s="1713" t="s">
        <v>684</v>
      </c>
      <c r="M93" s="82"/>
      <c r="N93" s="82"/>
      <c r="O93" s="82"/>
      <c r="P93" s="82"/>
      <c r="Q93" s="82"/>
      <c r="R93" s="82"/>
      <c r="S93" s="82"/>
      <c r="T93" s="82"/>
      <c r="U93" s="82"/>
      <c r="V93" s="82"/>
      <c r="W93" s="82"/>
      <c r="X93" s="82"/>
      <c r="Y93" s="82"/>
      <c r="Z93" s="82"/>
      <c r="AA93" s="82"/>
      <c r="AB93" s="82"/>
      <c r="AC93" s="82"/>
      <c r="AD93" s="82"/>
      <c r="AE93" s="82"/>
      <c r="AF93" s="82"/>
      <c r="AG93" s="82"/>
      <c r="AH93" s="82"/>
      <c r="AI93" s="82"/>
      <c r="AJ93" s="82"/>
      <c r="AK93" s="82"/>
      <c r="AL93" s="82"/>
      <c r="AM93" s="82"/>
      <c r="AN93" s="82"/>
      <c r="AO93" s="82"/>
      <c r="AP93" s="82"/>
      <c r="AQ93" s="82"/>
      <c r="AR93" s="82"/>
      <c r="AS93" s="82"/>
      <c r="AT93" s="82"/>
      <c r="AU93" s="82"/>
      <c r="AV93" s="82"/>
      <c r="AW93" s="82"/>
      <c r="AX93" s="82"/>
      <c r="AY93" s="82"/>
      <c r="AZ93" s="82"/>
      <c r="BA93" s="82"/>
      <c r="BB93" s="82"/>
      <c r="BC93" s="82"/>
      <c r="BD93" s="82"/>
      <c r="BE93" s="82"/>
      <c r="BF93" s="82"/>
      <c r="BG93" s="82"/>
      <c r="BH93" s="82"/>
      <c r="BI93" s="82"/>
      <c r="BJ93" s="82"/>
      <c r="BK93" s="82"/>
      <c r="BL93" s="82"/>
      <c r="BM93" s="82"/>
      <c r="BN93" s="82"/>
      <c r="BO93" s="82"/>
      <c r="BP93" s="82"/>
      <c r="BQ93" s="82"/>
      <c r="BR93" s="82"/>
      <c r="BS93" s="82"/>
      <c r="BT93" s="82"/>
      <c r="BU93" s="82"/>
      <c r="BV93" s="82"/>
      <c r="BW93" s="82"/>
      <c r="BX93" s="82"/>
      <c r="BY93" s="82"/>
      <c r="BZ93" s="82"/>
      <c r="CA93" s="82"/>
      <c r="CB93" s="82"/>
      <c r="CC93" s="82"/>
      <c r="CD93" s="82"/>
      <c r="CE93" s="82"/>
      <c r="CF93" s="82"/>
      <c r="CG93" s="82"/>
      <c r="CH93" s="82"/>
      <c r="CI93" s="82"/>
      <c r="CJ93" s="82"/>
      <c r="CK93" s="82"/>
      <c r="CL93" s="82"/>
      <c r="CM93" s="82"/>
      <c r="CN93" s="82"/>
    </row>
    <row r="94" spans="1:92">
      <c r="A94" s="1049" t="s">
        <v>685</v>
      </c>
      <c r="B94" s="82"/>
      <c r="C94" s="925"/>
      <c r="D94" s="939"/>
      <c r="E94" s="79"/>
      <c r="F94" s="1047"/>
      <c r="G94" s="925"/>
      <c r="H94" s="925"/>
      <c r="I94" s="925"/>
      <c r="J94" s="939"/>
      <c r="K94" s="1695"/>
      <c r="L94" s="1713" t="s">
        <v>685</v>
      </c>
      <c r="M94" s="82"/>
      <c r="N94" s="82"/>
      <c r="O94" s="82"/>
      <c r="P94" s="82"/>
      <c r="Q94" s="82"/>
      <c r="R94" s="82"/>
      <c r="S94" s="82"/>
      <c r="T94" s="82"/>
      <c r="U94" s="82"/>
      <c r="V94" s="82"/>
      <c r="W94" s="82"/>
      <c r="X94" s="82"/>
      <c r="Y94" s="82"/>
      <c r="Z94" s="82"/>
      <c r="AA94" s="82"/>
      <c r="AB94" s="82"/>
      <c r="AC94" s="82"/>
      <c r="AD94" s="82"/>
      <c r="AE94" s="82"/>
      <c r="AF94" s="82"/>
      <c r="AG94" s="82"/>
      <c r="AH94" s="82"/>
      <c r="AI94" s="82"/>
      <c r="AJ94" s="82"/>
      <c r="AK94" s="82"/>
      <c r="AL94" s="82"/>
      <c r="AM94" s="82"/>
      <c r="AN94" s="82"/>
      <c r="AO94" s="82"/>
      <c r="AP94" s="82"/>
      <c r="AQ94" s="82"/>
      <c r="AR94" s="82"/>
      <c r="AS94" s="82"/>
      <c r="AT94" s="82"/>
      <c r="AU94" s="82"/>
      <c r="AV94" s="82"/>
      <c r="AW94" s="82"/>
      <c r="AX94" s="82"/>
      <c r="AY94" s="82"/>
      <c r="AZ94" s="82"/>
      <c r="BA94" s="82"/>
      <c r="BB94" s="82"/>
      <c r="BC94" s="82"/>
      <c r="BD94" s="82"/>
      <c r="BE94" s="82"/>
      <c r="BF94" s="82"/>
      <c r="BG94" s="82"/>
      <c r="BH94" s="82"/>
      <c r="BI94" s="82"/>
      <c r="BJ94" s="82"/>
      <c r="BK94" s="82"/>
      <c r="BL94" s="82"/>
      <c r="BM94" s="82"/>
      <c r="BN94" s="82"/>
      <c r="BO94" s="82"/>
      <c r="BP94" s="82"/>
      <c r="BQ94" s="82"/>
      <c r="BR94" s="82"/>
      <c r="BS94" s="82"/>
      <c r="BT94" s="82"/>
      <c r="BU94" s="82"/>
      <c r="BV94" s="82"/>
      <c r="BW94" s="82"/>
      <c r="BX94" s="82"/>
      <c r="BY94" s="82"/>
      <c r="BZ94" s="82"/>
      <c r="CA94" s="82"/>
      <c r="CB94" s="82"/>
      <c r="CC94" s="82"/>
      <c r="CD94" s="82"/>
      <c r="CE94" s="82"/>
      <c r="CF94" s="82"/>
      <c r="CG94" s="82"/>
      <c r="CH94" s="82"/>
      <c r="CI94" s="82"/>
      <c r="CJ94" s="82"/>
      <c r="CK94" s="82"/>
      <c r="CL94" s="82"/>
      <c r="CM94" s="82"/>
      <c r="CN94" s="82"/>
    </row>
    <row r="95" spans="1:92">
      <c r="A95" s="1049" t="s">
        <v>686</v>
      </c>
      <c r="B95" s="82"/>
      <c r="C95" s="925"/>
      <c r="D95" s="939"/>
      <c r="E95" s="79"/>
      <c r="F95" s="1047"/>
      <c r="G95" s="925"/>
      <c r="H95" s="925"/>
      <c r="I95" s="925"/>
      <c r="J95" s="939"/>
      <c r="K95" s="1695"/>
      <c r="L95" s="1713" t="s">
        <v>686</v>
      </c>
      <c r="M95" s="82"/>
      <c r="N95" s="82"/>
      <c r="O95" s="82"/>
      <c r="P95" s="82"/>
      <c r="Q95" s="82"/>
      <c r="R95" s="82"/>
      <c r="S95" s="82"/>
      <c r="T95" s="82"/>
      <c r="U95" s="82"/>
      <c r="V95" s="82"/>
      <c r="W95" s="82"/>
      <c r="X95" s="82"/>
      <c r="Y95" s="82"/>
      <c r="Z95" s="82"/>
      <c r="AA95" s="82"/>
      <c r="AB95" s="82"/>
      <c r="AC95" s="82"/>
      <c r="AD95" s="82"/>
      <c r="AE95" s="82"/>
      <c r="AF95" s="82"/>
      <c r="AG95" s="82"/>
      <c r="AH95" s="82"/>
      <c r="AI95" s="82"/>
      <c r="AJ95" s="82"/>
      <c r="AK95" s="82"/>
      <c r="AL95" s="82"/>
      <c r="AM95" s="82"/>
      <c r="AN95" s="82"/>
      <c r="AO95" s="82"/>
      <c r="AP95" s="82"/>
      <c r="AQ95" s="82"/>
      <c r="AR95" s="82"/>
      <c r="AS95" s="82"/>
      <c r="AT95" s="82"/>
      <c r="AU95" s="82"/>
      <c r="AV95" s="82"/>
      <c r="AW95" s="82"/>
      <c r="AX95" s="82"/>
      <c r="AY95" s="82"/>
      <c r="AZ95" s="82"/>
      <c r="BA95" s="82"/>
      <c r="BB95" s="82"/>
      <c r="BC95" s="82"/>
      <c r="BD95" s="82"/>
      <c r="BE95" s="82"/>
      <c r="BF95" s="82"/>
      <c r="BG95" s="82"/>
      <c r="BH95" s="82"/>
      <c r="BI95" s="82"/>
      <c r="BJ95" s="82"/>
      <c r="BK95" s="82"/>
      <c r="BL95" s="82"/>
      <c r="BM95" s="82"/>
      <c r="BN95" s="82"/>
      <c r="BO95" s="82"/>
      <c r="BP95" s="82"/>
      <c r="BQ95" s="82"/>
      <c r="BR95" s="82"/>
      <c r="BS95" s="82"/>
      <c r="BT95" s="82"/>
      <c r="BU95" s="82"/>
      <c r="BV95" s="82"/>
      <c r="BW95" s="82"/>
      <c r="BX95" s="82"/>
      <c r="BY95" s="82"/>
      <c r="BZ95" s="82"/>
      <c r="CA95" s="82"/>
      <c r="CB95" s="82"/>
      <c r="CC95" s="82"/>
      <c r="CD95" s="82"/>
      <c r="CE95" s="82"/>
      <c r="CF95" s="82"/>
      <c r="CG95" s="82"/>
      <c r="CH95" s="82"/>
      <c r="CI95" s="82"/>
      <c r="CJ95" s="82"/>
      <c r="CK95" s="82"/>
      <c r="CL95" s="82"/>
      <c r="CM95" s="82"/>
      <c r="CN95" s="82"/>
    </row>
    <row r="96" spans="1:92">
      <c r="A96" s="1049" t="s">
        <v>687</v>
      </c>
      <c r="B96" s="82"/>
      <c r="C96" s="925"/>
      <c r="D96" s="939"/>
      <c r="E96" s="79"/>
      <c r="F96" s="1047"/>
      <c r="G96" s="925"/>
      <c r="H96" s="925"/>
      <c r="I96" s="925"/>
      <c r="J96" s="939"/>
      <c r="K96" s="1695"/>
      <c r="L96" s="1713" t="s">
        <v>687</v>
      </c>
      <c r="M96" s="82"/>
      <c r="N96" s="82"/>
      <c r="O96" s="82"/>
      <c r="P96" s="82"/>
      <c r="Q96" s="82"/>
      <c r="R96" s="82"/>
      <c r="S96" s="82"/>
      <c r="T96" s="82"/>
      <c r="U96" s="82"/>
      <c r="V96" s="82"/>
      <c r="W96" s="82"/>
      <c r="X96" s="82"/>
      <c r="Y96" s="82"/>
      <c r="Z96" s="82"/>
      <c r="AA96" s="82"/>
      <c r="AB96" s="82"/>
      <c r="AC96" s="82"/>
      <c r="AD96" s="82"/>
      <c r="AE96" s="82"/>
      <c r="AF96" s="82"/>
      <c r="AG96" s="82"/>
      <c r="AH96" s="82"/>
      <c r="AI96" s="82"/>
      <c r="AJ96" s="82"/>
      <c r="AK96" s="82"/>
      <c r="AL96" s="82"/>
      <c r="AM96" s="82"/>
      <c r="AN96" s="82"/>
      <c r="AO96" s="82"/>
      <c r="AP96" s="82"/>
      <c r="AQ96" s="82"/>
      <c r="AR96" s="82"/>
      <c r="AS96" s="82"/>
      <c r="AT96" s="82"/>
      <c r="AU96" s="82"/>
      <c r="AV96" s="82"/>
      <c r="AW96" s="82"/>
      <c r="AX96" s="82"/>
      <c r="AY96" s="82"/>
      <c r="AZ96" s="82"/>
      <c r="BA96" s="82"/>
      <c r="BB96" s="82"/>
      <c r="BC96" s="82"/>
      <c r="BD96" s="82"/>
      <c r="BE96" s="82"/>
      <c r="BF96" s="82"/>
      <c r="BG96" s="82"/>
      <c r="BH96" s="82"/>
      <c r="BI96" s="82"/>
      <c r="BJ96" s="82"/>
      <c r="BK96" s="82"/>
      <c r="BL96" s="82"/>
      <c r="BM96" s="82"/>
      <c r="BN96" s="82"/>
      <c r="BO96" s="82"/>
      <c r="BP96" s="82"/>
      <c r="BQ96" s="82"/>
      <c r="BR96" s="82"/>
      <c r="BS96" s="82"/>
      <c r="BT96" s="82"/>
      <c r="BU96" s="82"/>
      <c r="BV96" s="82"/>
      <c r="BW96" s="82"/>
      <c r="BX96" s="82"/>
      <c r="BY96" s="82"/>
      <c r="BZ96" s="82"/>
      <c r="CA96" s="82"/>
      <c r="CB96" s="82"/>
      <c r="CC96" s="82"/>
      <c r="CD96" s="82"/>
      <c r="CE96" s="82"/>
      <c r="CF96" s="82"/>
      <c r="CG96" s="82"/>
      <c r="CH96" s="82"/>
      <c r="CI96" s="82"/>
      <c r="CJ96" s="82"/>
      <c r="CK96" s="82"/>
      <c r="CL96" s="82"/>
      <c r="CM96" s="82"/>
      <c r="CN96" s="82"/>
    </row>
    <row r="97" spans="1:92">
      <c r="A97" s="1049" t="s">
        <v>688</v>
      </c>
      <c r="B97" s="82"/>
      <c r="C97" s="925"/>
      <c r="D97" s="939"/>
      <c r="E97" s="79"/>
      <c r="F97" s="1047"/>
      <c r="G97" s="925"/>
      <c r="H97" s="925"/>
      <c r="I97" s="925"/>
      <c r="J97" s="939"/>
      <c r="K97" s="1695"/>
      <c r="L97" s="1713" t="s">
        <v>688</v>
      </c>
      <c r="M97" s="82"/>
      <c r="N97" s="82"/>
      <c r="O97" s="82"/>
      <c r="P97" s="82"/>
      <c r="Q97" s="82"/>
      <c r="R97" s="82"/>
      <c r="S97" s="82"/>
      <c r="T97" s="82"/>
      <c r="U97" s="82"/>
      <c r="V97" s="82"/>
      <c r="W97" s="82"/>
      <c r="X97" s="82"/>
      <c r="Y97" s="82"/>
      <c r="Z97" s="82"/>
      <c r="AA97" s="82"/>
      <c r="AB97" s="82"/>
      <c r="AC97" s="82"/>
      <c r="AD97" s="82"/>
      <c r="AE97" s="82"/>
      <c r="AF97" s="82"/>
      <c r="AG97" s="82"/>
      <c r="AH97" s="82"/>
      <c r="AI97" s="82"/>
      <c r="AJ97" s="82"/>
      <c r="AK97" s="82"/>
      <c r="AL97" s="82"/>
      <c r="AM97" s="82"/>
      <c r="AN97" s="82"/>
      <c r="AO97" s="82"/>
      <c r="AP97" s="82"/>
      <c r="AQ97" s="82"/>
      <c r="AR97" s="82"/>
      <c r="AS97" s="82"/>
      <c r="AT97" s="82"/>
      <c r="AU97" s="82"/>
      <c r="AV97" s="82"/>
      <c r="AW97" s="82"/>
      <c r="AX97" s="82"/>
      <c r="AY97" s="82"/>
      <c r="AZ97" s="82"/>
      <c r="BA97" s="82"/>
      <c r="BB97" s="82"/>
      <c r="BC97" s="82"/>
      <c r="BD97" s="82"/>
      <c r="BE97" s="82"/>
      <c r="BF97" s="82"/>
      <c r="BG97" s="82"/>
      <c r="BH97" s="82"/>
      <c r="BI97" s="82"/>
      <c r="BJ97" s="82"/>
      <c r="BK97" s="82"/>
      <c r="BL97" s="82"/>
      <c r="BM97" s="82"/>
      <c r="BN97" s="82"/>
      <c r="BO97" s="82"/>
      <c r="BP97" s="82"/>
      <c r="BQ97" s="82"/>
      <c r="BR97" s="82"/>
      <c r="BS97" s="82"/>
      <c r="BT97" s="82"/>
      <c r="BU97" s="82"/>
      <c r="BV97" s="82"/>
      <c r="BW97" s="82"/>
      <c r="BX97" s="82"/>
      <c r="BY97" s="82"/>
      <c r="BZ97" s="82"/>
      <c r="CA97" s="82"/>
      <c r="CB97" s="82"/>
      <c r="CC97" s="82"/>
      <c r="CD97" s="82"/>
      <c r="CE97" s="82"/>
      <c r="CF97" s="82"/>
      <c r="CG97" s="82"/>
      <c r="CH97" s="82"/>
      <c r="CI97" s="82"/>
      <c r="CJ97" s="82"/>
      <c r="CK97" s="82"/>
      <c r="CL97" s="82"/>
      <c r="CM97" s="82"/>
      <c r="CN97" s="82"/>
    </row>
    <row r="98" spans="1:92">
      <c r="A98" s="1049" t="s">
        <v>689</v>
      </c>
      <c r="B98" s="82"/>
      <c r="C98" s="925"/>
      <c r="D98" s="939"/>
      <c r="E98" s="79"/>
      <c r="F98" s="1047"/>
      <c r="G98" s="925"/>
      <c r="H98" s="925"/>
      <c r="I98" s="925"/>
      <c r="J98" s="939"/>
      <c r="K98" s="1695"/>
      <c r="L98" s="1713" t="s">
        <v>689</v>
      </c>
      <c r="M98" s="82"/>
      <c r="N98" s="82"/>
      <c r="O98" s="82"/>
      <c r="P98" s="82"/>
      <c r="Q98" s="82"/>
      <c r="R98" s="82"/>
      <c r="S98" s="82"/>
      <c r="T98" s="82"/>
      <c r="U98" s="82"/>
      <c r="V98" s="82"/>
      <c r="W98" s="82"/>
      <c r="X98" s="82"/>
      <c r="Y98" s="82"/>
      <c r="Z98" s="82"/>
      <c r="AA98" s="82"/>
      <c r="AB98" s="82"/>
      <c r="AC98" s="82"/>
      <c r="AD98" s="82"/>
      <c r="AE98" s="82"/>
      <c r="AF98" s="82"/>
      <c r="AG98" s="82"/>
      <c r="AH98" s="82"/>
      <c r="AI98" s="82"/>
      <c r="AJ98" s="82"/>
      <c r="AK98" s="82"/>
      <c r="AL98" s="82"/>
      <c r="AM98" s="82"/>
      <c r="AN98" s="82"/>
      <c r="AO98" s="82"/>
      <c r="AP98" s="82"/>
      <c r="AQ98" s="82"/>
      <c r="AR98" s="82"/>
      <c r="AS98" s="82"/>
      <c r="AT98" s="82"/>
      <c r="AU98" s="82"/>
      <c r="AV98" s="82"/>
      <c r="AW98" s="82"/>
      <c r="AX98" s="82"/>
      <c r="AY98" s="82"/>
      <c r="AZ98" s="82"/>
      <c r="BA98" s="82"/>
      <c r="BB98" s="82"/>
      <c r="BC98" s="82"/>
      <c r="BD98" s="82"/>
      <c r="BE98" s="82"/>
      <c r="BF98" s="82"/>
      <c r="BG98" s="82"/>
      <c r="BH98" s="82"/>
      <c r="BI98" s="82"/>
      <c r="BJ98" s="82"/>
      <c r="BK98" s="82"/>
      <c r="BL98" s="82"/>
      <c r="BM98" s="82"/>
      <c r="BN98" s="82"/>
      <c r="BO98" s="82"/>
      <c r="BP98" s="82"/>
      <c r="BQ98" s="82"/>
      <c r="BR98" s="82"/>
      <c r="BS98" s="82"/>
      <c r="BT98" s="82"/>
      <c r="BU98" s="82"/>
      <c r="BV98" s="82"/>
      <c r="BW98" s="82"/>
      <c r="BX98" s="82"/>
      <c r="BY98" s="82"/>
      <c r="BZ98" s="82"/>
      <c r="CA98" s="82"/>
      <c r="CB98" s="82"/>
      <c r="CC98" s="82"/>
      <c r="CD98" s="82"/>
      <c r="CE98" s="82"/>
      <c r="CF98" s="82"/>
      <c r="CG98" s="82"/>
      <c r="CH98" s="82"/>
      <c r="CI98" s="82"/>
      <c r="CJ98" s="82"/>
      <c r="CK98" s="82"/>
      <c r="CL98" s="82"/>
      <c r="CM98" s="82"/>
      <c r="CN98" s="82"/>
    </row>
    <row r="99" spans="1:92">
      <c r="A99" s="1049" t="s">
        <v>690</v>
      </c>
      <c r="B99" s="82"/>
      <c r="C99" s="925"/>
      <c r="D99" s="939"/>
      <c r="E99" s="79"/>
      <c r="F99" s="1047"/>
      <c r="G99" s="925"/>
      <c r="H99" s="925"/>
      <c r="I99" s="925"/>
      <c r="J99" s="939"/>
      <c r="K99" s="1695"/>
      <c r="L99" s="1713" t="s">
        <v>690</v>
      </c>
      <c r="M99" s="82"/>
      <c r="N99" s="82"/>
      <c r="O99" s="82"/>
      <c r="P99" s="82"/>
      <c r="Q99" s="82"/>
      <c r="R99" s="82"/>
      <c r="S99" s="82"/>
      <c r="T99" s="82"/>
      <c r="U99" s="82"/>
      <c r="V99" s="82"/>
      <c r="W99" s="82"/>
      <c r="X99" s="82"/>
      <c r="Y99" s="82"/>
      <c r="Z99" s="82"/>
      <c r="AA99" s="82"/>
      <c r="AB99" s="82"/>
      <c r="AC99" s="82"/>
      <c r="AD99" s="82"/>
      <c r="AE99" s="82"/>
      <c r="AF99" s="82"/>
      <c r="AG99" s="82"/>
      <c r="AH99" s="82"/>
      <c r="AI99" s="82"/>
      <c r="AJ99" s="82"/>
      <c r="AK99" s="82"/>
      <c r="AL99" s="82"/>
      <c r="AM99" s="82"/>
      <c r="AN99" s="82"/>
      <c r="AO99" s="82"/>
      <c r="AP99" s="82"/>
      <c r="AQ99" s="82"/>
      <c r="AR99" s="82"/>
      <c r="AS99" s="82"/>
      <c r="AT99" s="82"/>
      <c r="AU99" s="82"/>
      <c r="AV99" s="82"/>
      <c r="AW99" s="82"/>
      <c r="AX99" s="82"/>
      <c r="AY99" s="82"/>
      <c r="AZ99" s="82"/>
      <c r="BA99" s="82"/>
      <c r="BB99" s="82"/>
      <c r="BC99" s="82"/>
      <c r="BD99" s="82"/>
      <c r="BE99" s="82"/>
      <c r="BF99" s="82"/>
      <c r="BG99" s="82"/>
      <c r="BH99" s="82"/>
      <c r="BI99" s="82"/>
      <c r="BJ99" s="82"/>
      <c r="BK99" s="82"/>
      <c r="BL99" s="82"/>
      <c r="BM99" s="82"/>
      <c r="BN99" s="82"/>
      <c r="BO99" s="82"/>
      <c r="BP99" s="82"/>
      <c r="BQ99" s="82"/>
      <c r="BR99" s="82"/>
      <c r="BS99" s="82"/>
      <c r="BT99" s="82"/>
      <c r="BU99" s="82"/>
      <c r="BV99" s="82"/>
      <c r="BW99" s="82"/>
      <c r="BX99" s="82"/>
      <c r="BY99" s="82"/>
      <c r="BZ99" s="82"/>
      <c r="CA99" s="82"/>
      <c r="CB99" s="82"/>
      <c r="CC99" s="82"/>
      <c r="CD99" s="82"/>
      <c r="CE99" s="82"/>
      <c r="CF99" s="82"/>
      <c r="CG99" s="82"/>
      <c r="CH99" s="82"/>
      <c r="CI99" s="82"/>
      <c r="CJ99" s="82"/>
      <c r="CK99" s="82"/>
      <c r="CL99" s="82"/>
      <c r="CM99" s="82"/>
      <c r="CN99" s="82"/>
    </row>
    <row r="100" spans="1:92">
      <c r="A100" s="1049" t="s">
        <v>691</v>
      </c>
      <c r="B100" s="82"/>
      <c r="C100" s="925"/>
      <c r="D100" s="939"/>
      <c r="E100" s="79"/>
      <c r="F100" s="1047"/>
      <c r="G100" s="925"/>
      <c r="H100" s="925"/>
      <c r="I100" s="925"/>
      <c r="J100" s="939"/>
      <c r="K100" s="1695"/>
      <c r="L100" s="1713" t="s">
        <v>691</v>
      </c>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82"/>
      <c r="AK100" s="82"/>
      <c r="AL100" s="82"/>
      <c r="AM100" s="82"/>
      <c r="AN100" s="82"/>
      <c r="AO100" s="82"/>
      <c r="AP100" s="82"/>
      <c r="AQ100" s="82"/>
      <c r="AR100" s="82"/>
      <c r="AS100" s="82"/>
      <c r="AT100" s="82"/>
      <c r="AU100" s="82"/>
      <c r="AV100" s="82"/>
      <c r="AW100" s="82"/>
      <c r="AX100" s="82"/>
      <c r="AY100" s="82"/>
      <c r="AZ100" s="82"/>
      <c r="BA100" s="82"/>
      <c r="BB100" s="82"/>
      <c r="BC100" s="82"/>
      <c r="BD100" s="82"/>
      <c r="BE100" s="82"/>
      <c r="BF100" s="82"/>
      <c r="BG100" s="82"/>
      <c r="BH100" s="82"/>
      <c r="BI100" s="82"/>
      <c r="BJ100" s="82"/>
      <c r="BK100" s="82"/>
      <c r="BL100" s="82"/>
      <c r="BM100" s="82"/>
      <c r="BN100" s="82"/>
      <c r="BO100" s="82"/>
      <c r="BP100" s="82"/>
      <c r="BQ100" s="82"/>
      <c r="BR100" s="82"/>
      <c r="BS100" s="82"/>
      <c r="BT100" s="82"/>
      <c r="BU100" s="82"/>
      <c r="BV100" s="82"/>
      <c r="BW100" s="82"/>
      <c r="BX100" s="82"/>
      <c r="BY100" s="82"/>
      <c r="BZ100" s="82"/>
      <c r="CA100" s="82"/>
      <c r="CB100" s="82"/>
      <c r="CC100" s="82"/>
      <c r="CD100" s="82"/>
      <c r="CE100" s="82"/>
      <c r="CF100" s="82"/>
      <c r="CG100" s="82"/>
      <c r="CH100" s="82"/>
      <c r="CI100" s="82"/>
      <c r="CJ100" s="82"/>
      <c r="CK100" s="82"/>
      <c r="CL100" s="82"/>
      <c r="CM100" s="82"/>
      <c r="CN100" s="82"/>
    </row>
    <row r="101" spans="1:92">
      <c r="A101" s="1049" t="s">
        <v>692</v>
      </c>
      <c r="B101" s="82"/>
      <c r="C101" s="925"/>
      <c r="D101" s="939"/>
      <c r="E101" s="79"/>
      <c r="F101" s="1047"/>
      <c r="G101" s="925"/>
      <c r="H101" s="925"/>
      <c r="I101" s="925"/>
      <c r="J101" s="939"/>
      <c r="K101" s="1695"/>
      <c r="L101" s="1713" t="s">
        <v>692</v>
      </c>
      <c r="M101" s="82"/>
      <c r="N101" s="82"/>
      <c r="O101" s="82"/>
      <c r="P101" s="82"/>
      <c r="Q101" s="82"/>
      <c r="R101" s="82"/>
      <c r="S101" s="82"/>
      <c r="T101" s="82"/>
      <c r="U101" s="82"/>
      <c r="V101" s="82"/>
      <c r="W101" s="82"/>
      <c r="X101" s="82"/>
      <c r="Y101" s="82"/>
      <c r="Z101" s="82"/>
      <c r="AA101" s="82"/>
      <c r="AB101" s="82"/>
      <c r="AC101" s="82"/>
      <c r="AD101" s="82"/>
      <c r="AE101" s="82"/>
      <c r="AF101" s="82"/>
      <c r="AG101" s="82"/>
      <c r="AH101" s="82"/>
      <c r="AI101" s="82"/>
      <c r="AJ101" s="82"/>
      <c r="AK101" s="82"/>
      <c r="AL101" s="82"/>
      <c r="AM101" s="82"/>
      <c r="AN101" s="82"/>
      <c r="AO101" s="82"/>
      <c r="AP101" s="82"/>
      <c r="AQ101" s="82"/>
      <c r="AR101" s="82"/>
      <c r="AS101" s="82"/>
      <c r="AT101" s="82"/>
      <c r="AU101" s="82"/>
      <c r="AV101" s="82"/>
      <c r="AW101" s="82"/>
      <c r="AX101" s="82"/>
      <c r="AY101" s="82"/>
      <c r="AZ101" s="82"/>
      <c r="BA101" s="82"/>
      <c r="BB101" s="82"/>
      <c r="BC101" s="82"/>
      <c r="BD101" s="82"/>
      <c r="BE101" s="82"/>
      <c r="BF101" s="82"/>
      <c r="BG101" s="82"/>
      <c r="BH101" s="82"/>
      <c r="BI101" s="82"/>
      <c r="BJ101" s="82"/>
      <c r="BK101" s="82"/>
      <c r="BL101" s="82"/>
      <c r="BM101" s="82"/>
      <c r="BN101" s="82"/>
      <c r="BO101" s="82"/>
      <c r="BP101" s="82"/>
      <c r="BQ101" s="82"/>
      <c r="BR101" s="82"/>
      <c r="BS101" s="82"/>
      <c r="BT101" s="82"/>
      <c r="BU101" s="82"/>
      <c r="BV101" s="82"/>
      <c r="BW101" s="82"/>
      <c r="BX101" s="82"/>
      <c r="BY101" s="82"/>
      <c r="BZ101" s="82"/>
      <c r="CA101" s="82"/>
      <c r="CB101" s="82"/>
      <c r="CC101" s="82"/>
      <c r="CD101" s="82"/>
      <c r="CE101" s="82"/>
      <c r="CF101" s="82"/>
      <c r="CG101" s="82"/>
      <c r="CH101" s="82"/>
      <c r="CI101" s="82"/>
      <c r="CJ101" s="82"/>
      <c r="CK101" s="82"/>
      <c r="CL101" s="82"/>
      <c r="CM101" s="82"/>
      <c r="CN101" s="82"/>
    </row>
    <row r="102" spans="1:92">
      <c r="A102" s="1049" t="s">
        <v>693</v>
      </c>
      <c r="B102" s="82"/>
      <c r="C102" s="925"/>
      <c r="D102" s="939"/>
      <c r="E102" s="79"/>
      <c r="F102" s="1047"/>
      <c r="G102" s="925"/>
      <c r="H102" s="925"/>
      <c r="I102" s="925"/>
      <c r="J102" s="939"/>
      <c r="K102" s="1695"/>
      <c r="L102" s="1713" t="s">
        <v>693</v>
      </c>
      <c r="M102" s="82"/>
      <c r="N102" s="82"/>
      <c r="O102" s="82"/>
      <c r="P102" s="82"/>
      <c r="Q102" s="82"/>
      <c r="R102" s="82"/>
      <c r="S102" s="82"/>
      <c r="T102" s="82"/>
      <c r="U102" s="82"/>
      <c r="V102" s="82"/>
      <c r="W102" s="82"/>
      <c r="X102" s="82"/>
      <c r="Y102" s="82"/>
      <c r="Z102" s="82"/>
      <c r="AA102" s="82"/>
      <c r="AB102" s="82"/>
      <c r="AC102" s="82"/>
      <c r="AD102" s="82"/>
      <c r="AE102" s="82"/>
      <c r="AF102" s="82"/>
      <c r="AG102" s="82"/>
      <c r="AH102" s="82"/>
      <c r="AI102" s="82"/>
      <c r="AJ102" s="82"/>
      <c r="AK102" s="82"/>
      <c r="AL102" s="82"/>
      <c r="AM102" s="82"/>
      <c r="AN102" s="82"/>
      <c r="AO102" s="82"/>
      <c r="AP102" s="82"/>
      <c r="AQ102" s="82"/>
      <c r="AR102" s="82"/>
      <c r="AS102" s="82"/>
      <c r="AT102" s="82"/>
      <c r="AU102" s="82"/>
      <c r="AV102" s="82"/>
      <c r="AW102" s="82"/>
      <c r="AX102" s="82"/>
      <c r="AY102" s="82"/>
      <c r="AZ102" s="82"/>
      <c r="BA102" s="82"/>
      <c r="BB102" s="82"/>
      <c r="BC102" s="82"/>
      <c r="BD102" s="82"/>
      <c r="BE102" s="82"/>
      <c r="BF102" s="82"/>
      <c r="BG102" s="82"/>
      <c r="BH102" s="82"/>
      <c r="BI102" s="82"/>
      <c r="BJ102" s="82"/>
      <c r="BK102" s="82"/>
      <c r="BL102" s="82"/>
      <c r="BM102" s="82"/>
      <c r="BN102" s="82"/>
      <c r="BO102" s="82"/>
      <c r="BP102" s="82"/>
      <c r="BQ102" s="82"/>
      <c r="BR102" s="82"/>
      <c r="BS102" s="82"/>
      <c r="BT102" s="82"/>
      <c r="BU102" s="82"/>
      <c r="BV102" s="82"/>
      <c r="BW102" s="82"/>
      <c r="BX102" s="82"/>
      <c r="BY102" s="82"/>
      <c r="BZ102" s="82"/>
      <c r="CA102" s="82"/>
      <c r="CB102" s="82"/>
      <c r="CC102" s="82"/>
      <c r="CD102" s="82"/>
      <c r="CE102" s="82"/>
      <c r="CF102" s="82"/>
      <c r="CG102" s="82"/>
      <c r="CH102" s="82"/>
      <c r="CI102" s="82"/>
      <c r="CJ102" s="82"/>
      <c r="CK102" s="82"/>
      <c r="CL102" s="82"/>
      <c r="CM102" s="82"/>
      <c r="CN102" s="82"/>
    </row>
    <row r="103" spans="1:92">
      <c r="A103" s="1049" t="s">
        <v>1953</v>
      </c>
      <c r="B103" s="82"/>
      <c r="C103" s="925"/>
      <c r="D103" s="939"/>
      <c r="E103" s="79"/>
      <c r="F103" s="1047"/>
      <c r="G103" s="925"/>
      <c r="H103" s="925"/>
      <c r="I103" s="925"/>
      <c r="J103" s="939"/>
      <c r="K103" s="1695"/>
      <c r="L103" s="1713" t="s">
        <v>1953</v>
      </c>
      <c r="M103" s="82"/>
      <c r="N103" s="82"/>
      <c r="O103" s="82"/>
      <c r="P103" s="82"/>
      <c r="Q103" s="82"/>
      <c r="R103" s="82"/>
      <c r="S103" s="82"/>
      <c r="T103" s="82"/>
      <c r="U103" s="82"/>
      <c r="V103" s="82"/>
      <c r="W103" s="82"/>
      <c r="X103" s="82"/>
      <c r="Y103" s="82"/>
      <c r="Z103" s="82"/>
      <c r="AA103" s="82"/>
      <c r="AB103" s="82"/>
      <c r="AC103" s="82"/>
      <c r="AD103" s="82"/>
      <c r="AE103" s="82"/>
      <c r="AF103" s="82"/>
      <c r="AG103" s="82"/>
      <c r="AH103" s="82"/>
      <c r="AI103" s="82"/>
      <c r="AJ103" s="82"/>
      <c r="AK103" s="82"/>
      <c r="AL103" s="82"/>
      <c r="AM103" s="82"/>
      <c r="AN103" s="82"/>
      <c r="AO103" s="82"/>
      <c r="AP103" s="82"/>
      <c r="AQ103" s="82"/>
      <c r="AR103" s="82"/>
      <c r="AS103" s="82"/>
      <c r="AT103" s="82"/>
      <c r="AU103" s="82"/>
      <c r="AV103" s="82"/>
      <c r="AW103" s="82"/>
      <c r="AX103" s="82"/>
      <c r="AY103" s="82"/>
      <c r="AZ103" s="82"/>
      <c r="BA103" s="82"/>
      <c r="BB103" s="82"/>
      <c r="BC103" s="82"/>
      <c r="BD103" s="82"/>
      <c r="BE103" s="82"/>
      <c r="BF103" s="82"/>
      <c r="BG103" s="82"/>
      <c r="BH103" s="82"/>
      <c r="BI103" s="82"/>
      <c r="BJ103" s="82"/>
      <c r="BK103" s="82"/>
      <c r="BL103" s="82"/>
      <c r="BM103" s="82"/>
      <c r="BN103" s="82"/>
      <c r="BO103" s="82"/>
      <c r="BP103" s="82"/>
      <c r="BQ103" s="82"/>
      <c r="BR103" s="82"/>
      <c r="BS103" s="82"/>
      <c r="BT103" s="82"/>
      <c r="BU103" s="82"/>
      <c r="BV103" s="82"/>
      <c r="BW103" s="82"/>
      <c r="BX103" s="82"/>
      <c r="BY103" s="82"/>
      <c r="BZ103" s="82"/>
      <c r="CA103" s="82"/>
      <c r="CB103" s="82"/>
      <c r="CC103" s="82"/>
      <c r="CD103" s="82"/>
      <c r="CE103" s="82"/>
      <c r="CF103" s="82"/>
      <c r="CG103" s="82"/>
      <c r="CH103" s="82"/>
      <c r="CI103" s="82"/>
      <c r="CJ103" s="82"/>
      <c r="CK103" s="82"/>
      <c r="CL103" s="82"/>
      <c r="CM103" s="82"/>
      <c r="CN103" s="82"/>
    </row>
    <row r="104" spans="1:92">
      <c r="A104" s="1049" t="s">
        <v>1954</v>
      </c>
      <c r="B104" s="82"/>
      <c r="C104" s="925"/>
      <c r="D104" s="939"/>
      <c r="E104" s="79"/>
      <c r="F104" s="1047"/>
      <c r="G104" s="925"/>
      <c r="H104" s="925"/>
      <c r="I104" s="925"/>
      <c r="J104" s="939"/>
      <c r="K104" s="1695"/>
      <c r="L104" s="1713" t="s">
        <v>1954</v>
      </c>
      <c r="M104" s="82"/>
      <c r="N104" s="82"/>
      <c r="O104" s="82"/>
      <c r="P104" s="82"/>
      <c r="Q104" s="82"/>
      <c r="R104" s="82"/>
      <c r="S104" s="82"/>
      <c r="T104" s="82"/>
      <c r="U104" s="82"/>
      <c r="V104" s="82"/>
      <c r="W104" s="82"/>
      <c r="X104" s="82"/>
      <c r="Y104" s="82"/>
      <c r="Z104" s="82"/>
      <c r="AA104" s="82"/>
      <c r="AB104" s="82"/>
      <c r="AC104" s="82"/>
      <c r="AD104" s="82"/>
      <c r="AE104" s="82"/>
      <c r="AF104" s="82"/>
      <c r="AG104" s="82"/>
      <c r="AH104" s="82"/>
      <c r="AI104" s="82"/>
      <c r="AJ104" s="82"/>
      <c r="AK104" s="82"/>
      <c r="AL104" s="82"/>
      <c r="AM104" s="82"/>
      <c r="AN104" s="82"/>
      <c r="AO104" s="82"/>
      <c r="AP104" s="82"/>
      <c r="AQ104" s="82"/>
      <c r="AR104" s="82"/>
      <c r="AS104" s="82"/>
      <c r="AT104" s="82"/>
      <c r="AU104" s="82"/>
      <c r="AV104" s="82"/>
      <c r="AW104" s="82"/>
      <c r="AX104" s="82"/>
      <c r="AY104" s="82"/>
      <c r="AZ104" s="82"/>
      <c r="BA104" s="82"/>
      <c r="BB104" s="82"/>
      <c r="BC104" s="82"/>
      <c r="BD104" s="82"/>
      <c r="BE104" s="82"/>
      <c r="BF104" s="82"/>
      <c r="BG104" s="82"/>
      <c r="BH104" s="82"/>
      <c r="BI104" s="82"/>
      <c r="BJ104" s="82"/>
      <c r="BK104" s="82"/>
      <c r="BL104" s="82"/>
      <c r="BM104" s="82"/>
      <c r="BN104" s="82"/>
      <c r="BO104" s="82"/>
      <c r="BP104" s="82"/>
      <c r="BQ104" s="82"/>
      <c r="BR104" s="82"/>
      <c r="BS104" s="82"/>
      <c r="BT104" s="82"/>
      <c r="BU104" s="82"/>
      <c r="BV104" s="82"/>
      <c r="BW104" s="82"/>
      <c r="BX104" s="82"/>
      <c r="BY104" s="82"/>
      <c r="BZ104" s="82"/>
      <c r="CA104" s="82"/>
      <c r="CB104" s="82"/>
      <c r="CC104" s="82"/>
      <c r="CD104" s="82"/>
      <c r="CE104" s="82"/>
      <c r="CF104" s="82"/>
      <c r="CG104" s="82"/>
      <c r="CH104" s="82"/>
      <c r="CI104" s="82"/>
      <c r="CJ104" s="82"/>
      <c r="CK104" s="82"/>
      <c r="CL104" s="82"/>
      <c r="CM104" s="82"/>
      <c r="CN104" s="82"/>
    </row>
    <row r="105" spans="1:92">
      <c r="A105" s="1049" t="s">
        <v>1955</v>
      </c>
      <c r="B105" s="82"/>
      <c r="C105" s="925"/>
      <c r="D105" s="939"/>
      <c r="E105" s="79"/>
      <c r="F105" s="1047"/>
      <c r="G105" s="925"/>
      <c r="H105" s="925"/>
      <c r="I105" s="925"/>
      <c r="J105" s="939"/>
      <c r="K105" s="1695"/>
      <c r="L105" s="1713" t="s">
        <v>1955</v>
      </c>
      <c r="M105" s="82"/>
      <c r="N105" s="82"/>
      <c r="O105" s="82"/>
      <c r="P105" s="82"/>
      <c r="Q105" s="82"/>
      <c r="R105" s="82"/>
      <c r="S105" s="82"/>
      <c r="T105" s="82"/>
      <c r="U105" s="82"/>
      <c r="V105" s="82"/>
      <c r="W105" s="82"/>
      <c r="X105" s="82"/>
      <c r="Y105" s="82"/>
      <c r="Z105" s="82"/>
      <c r="AA105" s="82"/>
      <c r="AB105" s="82"/>
      <c r="AC105" s="82"/>
      <c r="AD105" s="82"/>
      <c r="AE105" s="82"/>
      <c r="AF105" s="82"/>
      <c r="AG105" s="82"/>
      <c r="AH105" s="82"/>
      <c r="AI105" s="82"/>
      <c r="AJ105" s="82"/>
      <c r="AK105" s="82"/>
      <c r="AL105" s="82"/>
      <c r="AM105" s="82"/>
      <c r="AN105" s="82"/>
      <c r="AO105" s="82"/>
      <c r="AP105" s="82"/>
      <c r="AQ105" s="82"/>
      <c r="AR105" s="82"/>
      <c r="AS105" s="82"/>
      <c r="AT105" s="82"/>
      <c r="AU105" s="82"/>
      <c r="AV105" s="82"/>
      <c r="AW105" s="82"/>
      <c r="AX105" s="82"/>
      <c r="AY105" s="82"/>
      <c r="AZ105" s="82"/>
      <c r="BA105" s="82"/>
      <c r="BB105" s="82"/>
      <c r="BC105" s="82"/>
      <c r="BD105" s="82"/>
      <c r="BE105" s="82"/>
      <c r="BF105" s="82"/>
      <c r="BG105" s="82"/>
      <c r="BH105" s="82"/>
      <c r="BI105" s="82"/>
      <c r="BJ105" s="82"/>
      <c r="BK105" s="82"/>
      <c r="BL105" s="82"/>
      <c r="BM105" s="82"/>
      <c r="BN105" s="82"/>
      <c r="BO105" s="82"/>
      <c r="BP105" s="82"/>
      <c r="BQ105" s="82"/>
      <c r="BR105" s="82"/>
      <c r="BS105" s="82"/>
      <c r="BT105" s="82"/>
      <c r="BU105" s="82"/>
      <c r="BV105" s="82"/>
      <c r="BW105" s="82"/>
      <c r="BX105" s="82"/>
      <c r="BY105" s="82"/>
      <c r="BZ105" s="82"/>
      <c r="CA105" s="82"/>
      <c r="CB105" s="82"/>
      <c r="CC105" s="82"/>
      <c r="CD105" s="82"/>
      <c r="CE105" s="82"/>
      <c r="CF105" s="82"/>
      <c r="CG105" s="82"/>
      <c r="CH105" s="82"/>
      <c r="CI105" s="82"/>
      <c r="CJ105" s="82"/>
      <c r="CK105" s="82"/>
      <c r="CL105" s="82"/>
      <c r="CM105" s="82"/>
      <c r="CN105" s="82"/>
    </row>
    <row r="106" spans="1:92">
      <c r="A106" s="1049" t="s">
        <v>1956</v>
      </c>
      <c r="B106" s="82"/>
      <c r="C106" s="925"/>
      <c r="D106" s="939"/>
      <c r="E106" s="79"/>
      <c r="F106" s="1047"/>
      <c r="G106" s="925"/>
      <c r="H106" s="925"/>
      <c r="I106" s="925"/>
      <c r="J106" s="939"/>
      <c r="K106" s="1695"/>
      <c r="L106" s="1713" t="s">
        <v>1956</v>
      </c>
      <c r="M106" s="82"/>
      <c r="N106" s="82"/>
      <c r="O106" s="82"/>
      <c r="P106" s="82"/>
      <c r="Q106" s="82"/>
      <c r="R106" s="82"/>
      <c r="S106" s="82"/>
      <c r="T106" s="82"/>
      <c r="U106" s="82"/>
      <c r="V106" s="82"/>
      <c r="W106" s="82"/>
      <c r="X106" s="82"/>
      <c r="Y106" s="82"/>
      <c r="Z106" s="82"/>
      <c r="AA106" s="82"/>
      <c r="AB106" s="82"/>
      <c r="AC106" s="82"/>
      <c r="AD106" s="82"/>
      <c r="AE106" s="82"/>
      <c r="AF106" s="82"/>
      <c r="AG106" s="82"/>
      <c r="AH106" s="82"/>
      <c r="AI106" s="82"/>
      <c r="AJ106" s="82"/>
      <c r="AK106" s="82"/>
      <c r="AL106" s="82"/>
      <c r="AM106" s="82"/>
      <c r="AN106" s="82"/>
      <c r="AO106" s="82"/>
      <c r="AP106" s="82"/>
      <c r="AQ106" s="82"/>
      <c r="AR106" s="82"/>
      <c r="AS106" s="82"/>
      <c r="AT106" s="82"/>
      <c r="AU106" s="82"/>
      <c r="AV106" s="82"/>
      <c r="AW106" s="82"/>
      <c r="AX106" s="82"/>
      <c r="AY106" s="82"/>
      <c r="AZ106" s="82"/>
      <c r="BA106" s="82"/>
      <c r="BB106" s="82"/>
      <c r="BC106" s="82"/>
      <c r="BD106" s="82"/>
      <c r="BE106" s="82"/>
      <c r="BF106" s="82"/>
      <c r="BG106" s="82"/>
      <c r="BH106" s="82"/>
      <c r="BI106" s="82"/>
      <c r="BJ106" s="82"/>
      <c r="BK106" s="82"/>
      <c r="BL106" s="82"/>
      <c r="BM106" s="82"/>
      <c r="BN106" s="82"/>
      <c r="BO106" s="82"/>
      <c r="BP106" s="82"/>
      <c r="BQ106" s="82"/>
      <c r="BR106" s="82"/>
      <c r="BS106" s="82"/>
      <c r="BT106" s="82"/>
      <c r="BU106" s="82"/>
      <c r="BV106" s="82"/>
      <c r="BW106" s="82"/>
      <c r="BX106" s="82"/>
      <c r="BY106" s="82"/>
      <c r="BZ106" s="82"/>
      <c r="CA106" s="82"/>
      <c r="CB106" s="82"/>
      <c r="CC106" s="82"/>
      <c r="CD106" s="82"/>
      <c r="CE106" s="82"/>
      <c r="CF106" s="82"/>
      <c r="CG106" s="82"/>
      <c r="CH106" s="82"/>
      <c r="CI106" s="82"/>
      <c r="CJ106" s="82"/>
      <c r="CK106" s="82"/>
      <c r="CL106" s="82"/>
      <c r="CM106" s="82"/>
      <c r="CN106" s="82"/>
    </row>
    <row r="107" spans="1:92">
      <c r="A107" s="1049" t="s">
        <v>1957</v>
      </c>
      <c r="B107" s="82"/>
      <c r="C107" s="925"/>
      <c r="D107" s="939"/>
      <c r="E107" s="79"/>
      <c r="F107" s="1047"/>
      <c r="G107" s="925"/>
      <c r="H107" s="925"/>
      <c r="I107" s="925"/>
      <c r="J107" s="939"/>
      <c r="K107" s="1695"/>
      <c r="L107" s="1713" t="s">
        <v>1957</v>
      </c>
      <c r="M107" s="82"/>
      <c r="N107" s="82"/>
      <c r="O107" s="82"/>
      <c r="P107" s="82"/>
      <c r="Q107" s="82"/>
      <c r="R107" s="82"/>
      <c r="S107" s="82"/>
      <c r="T107" s="82"/>
      <c r="U107" s="82"/>
      <c r="V107" s="82"/>
      <c r="W107" s="82"/>
      <c r="X107" s="82"/>
      <c r="Y107" s="82"/>
      <c r="Z107" s="82"/>
      <c r="AA107" s="82"/>
      <c r="AB107" s="82"/>
      <c r="AC107" s="82"/>
      <c r="AD107" s="82"/>
      <c r="AE107" s="82"/>
      <c r="AF107" s="82"/>
      <c r="AG107" s="82"/>
      <c r="AH107" s="82"/>
      <c r="AI107" s="82"/>
      <c r="AJ107" s="82"/>
      <c r="AK107" s="82"/>
      <c r="AL107" s="82"/>
      <c r="AM107" s="82"/>
      <c r="AN107" s="82"/>
      <c r="AO107" s="82"/>
      <c r="AP107" s="82"/>
      <c r="AQ107" s="82"/>
      <c r="AR107" s="82"/>
      <c r="AS107" s="82"/>
      <c r="AT107" s="82"/>
      <c r="AU107" s="82"/>
      <c r="AV107" s="82"/>
      <c r="AW107" s="82"/>
      <c r="AX107" s="82"/>
      <c r="AY107" s="82"/>
      <c r="AZ107" s="82"/>
      <c r="BA107" s="82"/>
      <c r="BB107" s="82"/>
      <c r="BC107" s="82"/>
      <c r="BD107" s="82"/>
      <c r="BE107" s="82"/>
      <c r="BF107" s="82"/>
      <c r="BG107" s="82"/>
      <c r="BH107" s="82"/>
      <c r="BI107" s="82"/>
      <c r="BJ107" s="82"/>
      <c r="BK107" s="82"/>
      <c r="BL107" s="82"/>
      <c r="BM107" s="82"/>
      <c r="BN107" s="82"/>
      <c r="BO107" s="82"/>
      <c r="BP107" s="82"/>
      <c r="BQ107" s="82"/>
      <c r="BR107" s="82"/>
      <c r="BS107" s="82"/>
      <c r="BT107" s="82"/>
      <c r="BU107" s="82"/>
      <c r="BV107" s="82"/>
      <c r="BW107" s="82"/>
      <c r="BX107" s="82"/>
      <c r="BY107" s="82"/>
      <c r="BZ107" s="82"/>
      <c r="CA107" s="82"/>
      <c r="CB107" s="82"/>
      <c r="CC107" s="82"/>
      <c r="CD107" s="82"/>
      <c r="CE107" s="82"/>
      <c r="CF107" s="82"/>
      <c r="CG107" s="82"/>
      <c r="CH107" s="82"/>
      <c r="CI107" s="82"/>
      <c r="CJ107" s="82"/>
      <c r="CK107" s="82"/>
      <c r="CL107" s="82"/>
      <c r="CM107" s="82"/>
      <c r="CN107" s="82"/>
    </row>
    <row r="108" spans="1:92">
      <c r="A108" s="1049" t="s">
        <v>1958</v>
      </c>
      <c r="B108" s="82"/>
      <c r="C108" s="925"/>
      <c r="D108" s="939"/>
      <c r="E108" s="79"/>
      <c r="F108" s="1047"/>
      <c r="G108" s="925"/>
      <c r="H108" s="925"/>
      <c r="I108" s="925"/>
      <c r="J108" s="939"/>
      <c r="K108" s="1695"/>
      <c r="L108" s="1713" t="s">
        <v>1958</v>
      </c>
      <c r="M108" s="82"/>
      <c r="N108" s="82"/>
      <c r="O108" s="82"/>
      <c r="P108" s="82"/>
      <c r="Q108" s="82"/>
      <c r="R108" s="82"/>
      <c r="S108" s="82"/>
      <c r="T108" s="82"/>
      <c r="U108" s="82"/>
      <c r="V108" s="82"/>
      <c r="W108" s="82"/>
      <c r="X108" s="82"/>
      <c r="Y108" s="82"/>
      <c r="Z108" s="82"/>
      <c r="AA108" s="82"/>
      <c r="AB108" s="82"/>
      <c r="AC108" s="82"/>
      <c r="AD108" s="82"/>
      <c r="AE108" s="82"/>
      <c r="AF108" s="82"/>
      <c r="AG108" s="82"/>
      <c r="AH108" s="82"/>
      <c r="AI108" s="82"/>
      <c r="AJ108" s="82"/>
      <c r="AK108" s="82"/>
      <c r="AL108" s="82"/>
      <c r="AM108" s="82"/>
      <c r="AN108" s="82"/>
      <c r="AO108" s="82"/>
      <c r="AP108" s="82"/>
      <c r="AQ108" s="82"/>
      <c r="AR108" s="82"/>
      <c r="AS108" s="82"/>
      <c r="AT108" s="82"/>
      <c r="AU108" s="82"/>
      <c r="AV108" s="82"/>
      <c r="AW108" s="82"/>
      <c r="AX108" s="82"/>
      <c r="AY108" s="82"/>
      <c r="AZ108" s="82"/>
      <c r="BA108" s="82"/>
      <c r="BB108" s="82"/>
      <c r="BC108" s="82"/>
      <c r="BD108" s="82"/>
      <c r="BE108" s="82"/>
      <c r="BF108" s="82"/>
      <c r="BG108" s="82"/>
      <c r="BH108" s="82"/>
      <c r="BI108" s="82"/>
      <c r="BJ108" s="82"/>
      <c r="BK108" s="82"/>
      <c r="BL108" s="82"/>
      <c r="BM108" s="82"/>
      <c r="BN108" s="82"/>
      <c r="BO108" s="82"/>
      <c r="BP108" s="82"/>
      <c r="BQ108" s="82"/>
      <c r="BR108" s="82"/>
      <c r="BS108" s="82"/>
      <c r="BT108" s="82"/>
      <c r="BU108" s="82"/>
      <c r="BV108" s="82"/>
      <c r="BW108" s="82"/>
      <c r="BX108" s="82"/>
      <c r="BY108" s="82"/>
      <c r="BZ108" s="82"/>
      <c r="CA108" s="82"/>
      <c r="CB108" s="82"/>
      <c r="CC108" s="82"/>
      <c r="CD108" s="82"/>
      <c r="CE108" s="82"/>
      <c r="CF108" s="82"/>
      <c r="CG108" s="82"/>
      <c r="CH108" s="82"/>
      <c r="CI108" s="82"/>
      <c r="CJ108" s="82"/>
      <c r="CK108" s="82"/>
      <c r="CL108" s="82"/>
      <c r="CM108" s="82"/>
      <c r="CN108" s="82"/>
    </row>
    <row r="109" spans="1:92">
      <c r="A109" s="1049" t="s">
        <v>1959</v>
      </c>
      <c r="B109" s="82"/>
      <c r="C109" s="925"/>
      <c r="D109" s="939"/>
      <c r="E109" s="79"/>
      <c r="F109" s="1047"/>
      <c r="G109" s="925"/>
      <c r="H109" s="925"/>
      <c r="I109" s="925"/>
      <c r="J109" s="939"/>
      <c r="K109" s="1695"/>
      <c r="L109" s="1713" t="s">
        <v>1959</v>
      </c>
      <c r="M109" s="82"/>
      <c r="N109" s="82"/>
      <c r="O109" s="82"/>
      <c r="P109" s="82"/>
      <c r="Q109" s="82"/>
      <c r="R109" s="82"/>
      <c r="S109" s="82"/>
      <c r="T109" s="82"/>
      <c r="U109" s="82"/>
      <c r="V109" s="82"/>
      <c r="W109" s="82"/>
      <c r="X109" s="82"/>
      <c r="Y109" s="82"/>
      <c r="Z109" s="82"/>
      <c r="AA109" s="82"/>
      <c r="AB109" s="82"/>
      <c r="AC109" s="82"/>
      <c r="AD109" s="82"/>
      <c r="AE109" s="82"/>
      <c r="AF109" s="82"/>
      <c r="AG109" s="82"/>
      <c r="AH109" s="82"/>
      <c r="AI109" s="82"/>
      <c r="AJ109" s="82"/>
      <c r="AK109" s="82"/>
      <c r="AL109" s="82"/>
      <c r="AM109" s="82"/>
      <c r="AN109" s="82"/>
      <c r="AO109" s="82"/>
      <c r="AP109" s="82"/>
      <c r="AQ109" s="82"/>
      <c r="AR109" s="82"/>
      <c r="AS109" s="82"/>
      <c r="AT109" s="82"/>
      <c r="AU109" s="82"/>
      <c r="AV109" s="82"/>
      <c r="AW109" s="82"/>
      <c r="AX109" s="82"/>
      <c r="AY109" s="82"/>
      <c r="AZ109" s="82"/>
      <c r="BA109" s="82"/>
      <c r="BB109" s="82"/>
      <c r="BC109" s="82"/>
      <c r="BD109" s="82"/>
      <c r="BE109" s="82"/>
      <c r="BF109" s="82"/>
      <c r="BG109" s="82"/>
      <c r="BH109" s="82"/>
      <c r="BI109" s="82"/>
      <c r="BJ109" s="82"/>
      <c r="BK109" s="82"/>
      <c r="BL109" s="82"/>
      <c r="BM109" s="82"/>
      <c r="BN109" s="82"/>
      <c r="BO109" s="82"/>
      <c r="BP109" s="82"/>
      <c r="BQ109" s="82"/>
      <c r="BR109" s="82"/>
      <c r="BS109" s="82"/>
      <c r="BT109" s="82"/>
      <c r="BU109" s="82"/>
      <c r="BV109" s="82"/>
      <c r="BW109" s="82"/>
      <c r="BX109" s="82"/>
      <c r="BY109" s="82"/>
      <c r="BZ109" s="82"/>
      <c r="CA109" s="82"/>
      <c r="CB109" s="82"/>
      <c r="CC109" s="82"/>
      <c r="CD109" s="82"/>
      <c r="CE109" s="82"/>
      <c r="CF109" s="82"/>
      <c r="CG109" s="82"/>
      <c r="CH109" s="82"/>
      <c r="CI109" s="82"/>
      <c r="CJ109" s="82"/>
      <c r="CK109" s="82"/>
      <c r="CL109" s="82"/>
      <c r="CM109" s="82"/>
      <c r="CN109" s="82"/>
    </row>
    <row r="110" spans="1:92">
      <c r="A110" s="1049" t="s">
        <v>475</v>
      </c>
      <c r="B110" s="82"/>
      <c r="C110" s="925"/>
      <c r="D110" s="939"/>
      <c r="E110" s="79"/>
      <c r="F110" s="1047"/>
      <c r="G110" s="925"/>
      <c r="H110" s="925"/>
      <c r="I110" s="925"/>
      <c r="J110" s="939"/>
      <c r="K110" s="1695"/>
      <c r="L110" s="1713" t="s">
        <v>475</v>
      </c>
      <c r="M110" s="82"/>
      <c r="N110" s="82"/>
      <c r="O110" s="82"/>
      <c r="P110" s="82"/>
      <c r="Q110" s="82"/>
      <c r="R110" s="82"/>
      <c r="S110" s="82"/>
      <c r="T110" s="82"/>
      <c r="U110" s="82"/>
      <c r="V110" s="82"/>
      <c r="W110" s="82"/>
      <c r="X110" s="82"/>
      <c r="Y110" s="82"/>
      <c r="Z110" s="82"/>
      <c r="AA110" s="82"/>
      <c r="AB110" s="82"/>
      <c r="AC110" s="82"/>
      <c r="AD110" s="82"/>
      <c r="AE110" s="82"/>
      <c r="AF110" s="82"/>
      <c r="AG110" s="82"/>
      <c r="AH110" s="82"/>
      <c r="AI110" s="82"/>
      <c r="AJ110" s="82"/>
      <c r="AK110" s="82"/>
      <c r="AL110" s="82"/>
      <c r="AM110" s="82"/>
      <c r="AN110" s="82"/>
      <c r="AO110" s="82"/>
      <c r="AP110" s="82"/>
      <c r="AQ110" s="82"/>
      <c r="AR110" s="82"/>
      <c r="AS110" s="82"/>
      <c r="AT110" s="82"/>
      <c r="AU110" s="82"/>
      <c r="AV110" s="82"/>
      <c r="AW110" s="82"/>
      <c r="AX110" s="82"/>
      <c r="AY110" s="82"/>
      <c r="AZ110" s="82"/>
      <c r="BA110" s="82"/>
      <c r="BB110" s="82"/>
      <c r="BC110" s="82"/>
      <c r="BD110" s="82"/>
      <c r="BE110" s="82"/>
      <c r="BF110" s="82"/>
      <c r="BG110" s="82"/>
      <c r="BH110" s="82"/>
      <c r="BI110" s="82"/>
      <c r="BJ110" s="82"/>
      <c r="BK110" s="82"/>
      <c r="BL110" s="82"/>
      <c r="BM110" s="82"/>
      <c r="BN110" s="82"/>
      <c r="BO110" s="82"/>
      <c r="BP110" s="82"/>
      <c r="BQ110" s="82"/>
      <c r="BR110" s="82"/>
      <c r="BS110" s="82"/>
      <c r="BT110" s="82"/>
      <c r="BU110" s="82"/>
      <c r="BV110" s="82"/>
      <c r="BW110" s="82"/>
      <c r="BX110" s="82"/>
      <c r="BY110" s="82"/>
      <c r="BZ110" s="82"/>
      <c r="CA110" s="82"/>
      <c r="CB110" s="82"/>
      <c r="CC110" s="82"/>
      <c r="CD110" s="82"/>
      <c r="CE110" s="82"/>
      <c r="CF110" s="82"/>
      <c r="CG110" s="82"/>
      <c r="CH110" s="82"/>
      <c r="CI110" s="82"/>
      <c r="CJ110" s="82"/>
      <c r="CK110" s="82"/>
      <c r="CL110" s="82"/>
      <c r="CM110" s="82"/>
      <c r="CN110" s="82"/>
    </row>
    <row r="111" spans="1:92">
      <c r="A111" s="1049" t="s">
        <v>476</v>
      </c>
      <c r="B111" s="82"/>
      <c r="C111" s="925"/>
      <c r="D111" s="939"/>
      <c r="E111" s="79"/>
      <c r="F111" s="1047"/>
      <c r="G111" s="925"/>
      <c r="H111" s="925"/>
      <c r="I111" s="925"/>
      <c r="J111" s="939"/>
      <c r="K111" s="1695"/>
      <c r="L111" s="1713" t="s">
        <v>476</v>
      </c>
      <c r="M111" s="82"/>
      <c r="N111" s="82"/>
      <c r="O111" s="82"/>
      <c r="P111" s="82"/>
      <c r="Q111" s="82"/>
      <c r="R111" s="82"/>
      <c r="S111" s="82"/>
      <c r="T111" s="82"/>
      <c r="U111" s="82"/>
      <c r="V111" s="82"/>
      <c r="W111" s="82"/>
      <c r="X111" s="82"/>
      <c r="Y111" s="82"/>
      <c r="Z111" s="82"/>
      <c r="AA111" s="82"/>
      <c r="AB111" s="82"/>
      <c r="AC111" s="82"/>
      <c r="AD111" s="82"/>
      <c r="AE111" s="82"/>
      <c r="AF111" s="82"/>
      <c r="AG111" s="82"/>
      <c r="AH111" s="82"/>
      <c r="AI111" s="82"/>
      <c r="AJ111" s="82"/>
      <c r="AK111" s="82"/>
      <c r="AL111" s="82"/>
      <c r="AM111" s="82"/>
      <c r="AN111" s="82"/>
      <c r="AO111" s="82"/>
      <c r="AP111" s="82"/>
      <c r="AQ111" s="82"/>
      <c r="AR111" s="82"/>
      <c r="AS111" s="82"/>
      <c r="AT111" s="82"/>
      <c r="AU111" s="82"/>
      <c r="AV111" s="82"/>
      <c r="AW111" s="82"/>
      <c r="AX111" s="82"/>
      <c r="AY111" s="82"/>
      <c r="AZ111" s="82"/>
      <c r="BA111" s="82"/>
      <c r="BB111" s="82"/>
      <c r="BC111" s="82"/>
      <c r="BD111" s="82"/>
      <c r="BE111" s="82"/>
      <c r="BF111" s="82"/>
      <c r="BG111" s="82"/>
      <c r="BH111" s="82"/>
      <c r="BI111" s="82"/>
      <c r="BJ111" s="82"/>
      <c r="BK111" s="82"/>
      <c r="BL111" s="82"/>
      <c r="BM111" s="82"/>
      <c r="BN111" s="82"/>
      <c r="BO111" s="82"/>
      <c r="BP111" s="82"/>
      <c r="BQ111" s="82"/>
      <c r="BR111" s="82"/>
      <c r="BS111" s="82"/>
      <c r="BT111" s="82"/>
      <c r="BU111" s="82"/>
      <c r="BV111" s="82"/>
      <c r="BW111" s="82"/>
      <c r="BX111" s="82"/>
      <c r="BY111" s="82"/>
      <c r="BZ111" s="82"/>
      <c r="CA111" s="82"/>
      <c r="CB111" s="82"/>
      <c r="CC111" s="82"/>
      <c r="CD111" s="82"/>
      <c r="CE111" s="82"/>
      <c r="CF111" s="82"/>
      <c r="CG111" s="82"/>
      <c r="CH111" s="82"/>
      <c r="CI111" s="82"/>
      <c r="CJ111" s="82"/>
      <c r="CK111" s="82"/>
      <c r="CL111" s="82"/>
      <c r="CM111" s="82"/>
      <c r="CN111" s="82"/>
    </row>
    <row r="112" spans="1:92">
      <c r="A112" s="1049" t="s">
        <v>477</v>
      </c>
      <c r="B112" s="82"/>
      <c r="C112" s="925"/>
      <c r="D112" s="939"/>
      <c r="E112" s="79"/>
      <c r="F112" s="1047"/>
      <c r="G112" s="925"/>
      <c r="H112" s="925"/>
      <c r="I112" s="925"/>
      <c r="J112" s="939"/>
      <c r="K112" s="1695"/>
      <c r="L112" s="1713" t="s">
        <v>477</v>
      </c>
      <c r="M112" s="82"/>
      <c r="N112" s="82"/>
      <c r="O112" s="82"/>
      <c r="P112" s="82"/>
      <c r="Q112" s="82"/>
      <c r="R112" s="82"/>
      <c r="S112" s="82"/>
      <c r="T112" s="82"/>
      <c r="U112" s="82"/>
      <c r="V112" s="82"/>
      <c r="W112" s="82"/>
      <c r="X112" s="82"/>
      <c r="Y112" s="82"/>
      <c r="Z112" s="82"/>
      <c r="AA112" s="82"/>
      <c r="AB112" s="82"/>
      <c r="AC112" s="82"/>
      <c r="AD112" s="82"/>
      <c r="AE112" s="82"/>
      <c r="AF112" s="82"/>
      <c r="AG112" s="82"/>
      <c r="AH112" s="82"/>
      <c r="AI112" s="82"/>
      <c r="AJ112" s="82"/>
      <c r="AK112" s="82"/>
      <c r="AL112" s="82"/>
      <c r="AM112" s="82"/>
      <c r="AN112" s="82"/>
      <c r="AO112" s="82"/>
      <c r="AP112" s="82"/>
      <c r="AQ112" s="82"/>
      <c r="AR112" s="82"/>
      <c r="AS112" s="82"/>
      <c r="AT112" s="82"/>
      <c r="AU112" s="82"/>
      <c r="AV112" s="82"/>
      <c r="AW112" s="82"/>
      <c r="AX112" s="82"/>
      <c r="AY112" s="82"/>
      <c r="AZ112" s="82"/>
      <c r="BA112" s="82"/>
      <c r="BB112" s="82"/>
      <c r="BC112" s="82"/>
      <c r="BD112" s="82"/>
      <c r="BE112" s="82"/>
      <c r="BF112" s="82"/>
      <c r="BG112" s="82"/>
      <c r="BH112" s="82"/>
      <c r="BI112" s="82"/>
      <c r="BJ112" s="82"/>
      <c r="BK112" s="82"/>
      <c r="BL112" s="82"/>
      <c r="BM112" s="82"/>
      <c r="BN112" s="82"/>
      <c r="BO112" s="82"/>
      <c r="BP112" s="82"/>
      <c r="BQ112" s="82"/>
      <c r="BR112" s="82"/>
      <c r="BS112" s="82"/>
      <c r="BT112" s="82"/>
      <c r="BU112" s="82"/>
      <c r="BV112" s="82"/>
      <c r="BW112" s="82"/>
      <c r="BX112" s="82"/>
      <c r="BY112" s="82"/>
      <c r="BZ112" s="82"/>
      <c r="CA112" s="82"/>
      <c r="CB112" s="82"/>
      <c r="CC112" s="82"/>
      <c r="CD112" s="82"/>
      <c r="CE112" s="82"/>
      <c r="CF112" s="82"/>
      <c r="CG112" s="82"/>
      <c r="CH112" s="82"/>
      <c r="CI112" s="82"/>
      <c r="CJ112" s="82"/>
      <c r="CK112" s="82"/>
      <c r="CL112" s="82"/>
      <c r="CM112" s="82"/>
      <c r="CN112" s="82"/>
    </row>
    <row r="113" spans="1:92">
      <c r="A113" s="1049" t="s">
        <v>478</v>
      </c>
      <c r="B113" s="82"/>
      <c r="C113" s="925"/>
      <c r="D113" s="939"/>
      <c r="E113" s="79"/>
      <c r="F113" s="1047"/>
      <c r="G113" s="925"/>
      <c r="H113" s="925"/>
      <c r="I113" s="925"/>
      <c r="J113" s="939"/>
      <c r="K113" s="1695"/>
      <c r="L113" s="1713" t="s">
        <v>478</v>
      </c>
      <c r="M113" s="82"/>
      <c r="N113" s="82"/>
      <c r="O113" s="82"/>
      <c r="P113" s="82"/>
      <c r="Q113" s="82"/>
      <c r="R113" s="82"/>
      <c r="S113" s="82"/>
      <c r="T113" s="82"/>
      <c r="U113" s="82"/>
      <c r="V113" s="82"/>
      <c r="W113" s="82"/>
      <c r="X113" s="82"/>
      <c r="Y113" s="82"/>
      <c r="Z113" s="82"/>
      <c r="AA113" s="82"/>
      <c r="AB113" s="82"/>
      <c r="AC113" s="82"/>
      <c r="AD113" s="82"/>
      <c r="AE113" s="82"/>
      <c r="AF113" s="82"/>
      <c r="AG113" s="82"/>
      <c r="AH113" s="82"/>
      <c r="AI113" s="82"/>
      <c r="AJ113" s="82"/>
      <c r="AK113" s="82"/>
      <c r="AL113" s="82"/>
      <c r="AM113" s="82"/>
      <c r="AN113" s="82"/>
      <c r="AO113" s="82"/>
      <c r="AP113" s="82"/>
      <c r="AQ113" s="82"/>
      <c r="AR113" s="82"/>
      <c r="AS113" s="82"/>
      <c r="AT113" s="82"/>
      <c r="AU113" s="82"/>
      <c r="AV113" s="82"/>
      <c r="AW113" s="82"/>
      <c r="AX113" s="82"/>
      <c r="AY113" s="82"/>
      <c r="AZ113" s="82"/>
      <c r="BA113" s="82"/>
      <c r="BB113" s="82"/>
      <c r="BC113" s="82"/>
      <c r="BD113" s="82"/>
      <c r="BE113" s="82"/>
      <c r="BF113" s="82"/>
      <c r="BG113" s="82"/>
      <c r="BH113" s="82"/>
      <c r="BI113" s="82"/>
      <c r="BJ113" s="82"/>
      <c r="BK113" s="82"/>
      <c r="BL113" s="82"/>
      <c r="BM113" s="82"/>
      <c r="BN113" s="82"/>
      <c r="BO113" s="82"/>
      <c r="BP113" s="82"/>
      <c r="BQ113" s="82"/>
      <c r="BR113" s="82"/>
      <c r="BS113" s="82"/>
      <c r="BT113" s="82"/>
      <c r="BU113" s="82"/>
      <c r="BV113" s="82"/>
      <c r="BW113" s="82"/>
      <c r="BX113" s="82"/>
      <c r="BY113" s="82"/>
      <c r="BZ113" s="82"/>
      <c r="CA113" s="82"/>
      <c r="CB113" s="82"/>
      <c r="CC113" s="82"/>
      <c r="CD113" s="82"/>
      <c r="CE113" s="82"/>
      <c r="CF113" s="82"/>
      <c r="CG113" s="82"/>
      <c r="CH113" s="82"/>
      <c r="CI113" s="82"/>
      <c r="CJ113" s="82"/>
      <c r="CK113" s="82"/>
      <c r="CL113" s="82"/>
      <c r="CM113" s="82"/>
      <c r="CN113" s="82"/>
    </row>
    <row r="114" spans="1:92">
      <c r="A114" s="1049" t="s">
        <v>479</v>
      </c>
      <c r="B114" s="82"/>
      <c r="C114" s="925"/>
      <c r="D114" s="939"/>
      <c r="E114" s="79"/>
      <c r="F114" s="1047"/>
      <c r="G114" s="925"/>
      <c r="H114" s="925"/>
      <c r="I114" s="925"/>
      <c r="J114" s="939"/>
      <c r="K114" s="1695"/>
      <c r="L114" s="1713" t="s">
        <v>479</v>
      </c>
      <c r="M114" s="82"/>
      <c r="N114" s="82"/>
      <c r="O114" s="82"/>
      <c r="P114" s="82"/>
      <c r="Q114" s="82"/>
      <c r="R114" s="82"/>
      <c r="S114" s="82"/>
      <c r="T114" s="82"/>
      <c r="U114" s="82"/>
      <c r="V114" s="82"/>
      <c r="W114" s="82"/>
      <c r="X114" s="82"/>
      <c r="Y114" s="82"/>
      <c r="Z114" s="82"/>
      <c r="AA114" s="82"/>
      <c r="AB114" s="82"/>
      <c r="AC114" s="82"/>
      <c r="AD114" s="82"/>
      <c r="AE114" s="82"/>
      <c r="AF114" s="82"/>
      <c r="AG114" s="82"/>
      <c r="AH114" s="82"/>
      <c r="AI114" s="82"/>
      <c r="AJ114" s="82"/>
      <c r="AK114" s="82"/>
      <c r="AL114" s="82"/>
      <c r="AM114" s="82"/>
      <c r="AN114" s="82"/>
      <c r="AO114" s="82"/>
      <c r="AP114" s="82"/>
      <c r="AQ114" s="82"/>
      <c r="AR114" s="82"/>
      <c r="AS114" s="82"/>
      <c r="AT114" s="82"/>
      <c r="AU114" s="82"/>
      <c r="AV114" s="82"/>
      <c r="AW114" s="82"/>
      <c r="AX114" s="82"/>
      <c r="AY114" s="82"/>
      <c r="AZ114" s="82"/>
      <c r="BA114" s="82"/>
      <c r="BB114" s="82"/>
      <c r="BC114" s="82"/>
      <c r="BD114" s="82"/>
      <c r="BE114" s="82"/>
      <c r="BF114" s="82"/>
      <c r="BG114" s="82"/>
      <c r="BH114" s="82"/>
      <c r="BI114" s="82"/>
      <c r="BJ114" s="82"/>
      <c r="BK114" s="82"/>
      <c r="BL114" s="82"/>
      <c r="BM114" s="82"/>
      <c r="BN114" s="82"/>
      <c r="BO114" s="82"/>
      <c r="BP114" s="82"/>
      <c r="BQ114" s="82"/>
      <c r="BR114" s="82"/>
      <c r="BS114" s="82"/>
      <c r="BT114" s="82"/>
      <c r="BU114" s="82"/>
      <c r="BV114" s="82"/>
      <c r="BW114" s="82"/>
      <c r="BX114" s="82"/>
      <c r="BY114" s="82"/>
      <c r="BZ114" s="82"/>
      <c r="CA114" s="82"/>
      <c r="CB114" s="82"/>
      <c r="CC114" s="82"/>
      <c r="CD114" s="82"/>
      <c r="CE114" s="82"/>
      <c r="CF114" s="82"/>
      <c r="CG114" s="82"/>
      <c r="CH114" s="82"/>
      <c r="CI114" s="82"/>
      <c r="CJ114" s="82"/>
      <c r="CK114" s="82"/>
      <c r="CL114" s="82"/>
      <c r="CM114" s="82"/>
      <c r="CN114" s="82"/>
    </row>
    <row r="115" spans="1:92">
      <c r="A115" s="1049">
        <v>33</v>
      </c>
      <c r="B115" s="82"/>
      <c r="C115" s="925"/>
      <c r="D115" s="939"/>
      <c r="E115" s="79"/>
      <c r="F115" s="1047"/>
      <c r="G115" s="925"/>
      <c r="H115" s="925"/>
      <c r="I115" s="925"/>
      <c r="J115" s="939"/>
      <c r="K115" s="1695"/>
      <c r="L115" s="1713">
        <v>33</v>
      </c>
      <c r="M115" s="82"/>
      <c r="N115" s="82"/>
      <c r="O115" s="82"/>
      <c r="P115" s="82"/>
      <c r="Q115" s="82"/>
      <c r="R115" s="82"/>
      <c r="S115" s="82"/>
      <c r="T115" s="82"/>
      <c r="U115" s="82"/>
      <c r="V115" s="82"/>
      <c r="W115" s="82"/>
      <c r="X115" s="82"/>
      <c r="Y115" s="82"/>
      <c r="Z115" s="82"/>
      <c r="AA115" s="82"/>
      <c r="AB115" s="82"/>
      <c r="AC115" s="82"/>
      <c r="AD115" s="82"/>
      <c r="AE115" s="82"/>
      <c r="AF115" s="82"/>
      <c r="AG115" s="82"/>
      <c r="AH115" s="82"/>
      <c r="AI115" s="82"/>
      <c r="AJ115" s="82"/>
      <c r="AK115" s="82"/>
      <c r="AL115" s="82"/>
      <c r="AM115" s="82"/>
      <c r="AN115" s="82"/>
      <c r="AO115" s="82"/>
      <c r="AP115" s="82"/>
      <c r="AQ115" s="82"/>
      <c r="AR115" s="82"/>
      <c r="AS115" s="82"/>
      <c r="AT115" s="82"/>
      <c r="AU115" s="82"/>
      <c r="AV115" s="82"/>
      <c r="AW115" s="82"/>
      <c r="AX115" s="82"/>
      <c r="AY115" s="82"/>
      <c r="AZ115" s="82"/>
      <c r="BA115" s="82"/>
      <c r="BB115" s="82"/>
      <c r="BC115" s="82"/>
      <c r="BD115" s="82"/>
      <c r="BE115" s="82"/>
      <c r="BF115" s="82"/>
      <c r="BG115" s="82"/>
      <c r="BH115" s="82"/>
      <c r="BI115" s="82"/>
      <c r="BJ115" s="82"/>
      <c r="BK115" s="82"/>
      <c r="BL115" s="82"/>
      <c r="BM115" s="82"/>
      <c r="BN115" s="82"/>
      <c r="BO115" s="82"/>
      <c r="BP115" s="82"/>
      <c r="BQ115" s="82"/>
      <c r="BR115" s="82"/>
      <c r="BS115" s="82"/>
      <c r="BT115" s="82"/>
      <c r="BU115" s="82"/>
      <c r="BV115" s="82"/>
      <c r="BW115" s="82"/>
      <c r="BX115" s="82"/>
      <c r="BY115" s="82"/>
      <c r="BZ115" s="82"/>
      <c r="CA115" s="82"/>
      <c r="CB115" s="82"/>
      <c r="CC115" s="82"/>
      <c r="CD115" s="82"/>
      <c r="CE115" s="82"/>
      <c r="CF115" s="82"/>
      <c r="CG115" s="82"/>
      <c r="CH115" s="82"/>
      <c r="CI115" s="82"/>
      <c r="CJ115" s="82"/>
      <c r="CK115" s="82"/>
      <c r="CL115" s="82"/>
      <c r="CM115" s="82"/>
      <c r="CN115" s="82"/>
    </row>
    <row r="116" spans="1:92">
      <c r="A116" s="1049">
        <v>34</v>
      </c>
      <c r="B116" s="82"/>
      <c r="C116" s="925"/>
      <c r="D116" s="939"/>
      <c r="E116" s="79"/>
      <c r="F116" s="1047"/>
      <c r="G116" s="925"/>
      <c r="H116" s="925"/>
      <c r="I116" s="925"/>
      <c r="J116" s="939"/>
      <c r="K116" s="1695"/>
      <c r="L116" s="1713">
        <v>34</v>
      </c>
      <c r="M116" s="82"/>
      <c r="N116" s="82"/>
      <c r="O116" s="82"/>
      <c r="P116" s="82"/>
      <c r="Q116" s="82"/>
      <c r="R116" s="82"/>
      <c r="S116" s="82"/>
      <c r="T116" s="82"/>
      <c r="U116" s="82"/>
      <c r="V116" s="82"/>
      <c r="W116" s="82"/>
      <c r="X116" s="82"/>
      <c r="Y116" s="82"/>
      <c r="Z116" s="82"/>
      <c r="AA116" s="82"/>
      <c r="AB116" s="82"/>
      <c r="AC116" s="82"/>
      <c r="AD116" s="82"/>
      <c r="AE116" s="82"/>
      <c r="AF116" s="82"/>
      <c r="AG116" s="82"/>
      <c r="AH116" s="82"/>
      <c r="AI116" s="82"/>
      <c r="AJ116" s="82"/>
      <c r="AK116" s="82"/>
      <c r="AL116" s="82"/>
      <c r="AM116" s="82"/>
      <c r="AN116" s="82"/>
      <c r="AO116" s="82"/>
      <c r="AP116" s="82"/>
      <c r="AQ116" s="82"/>
      <c r="AR116" s="82"/>
      <c r="AS116" s="82"/>
      <c r="AT116" s="82"/>
      <c r="AU116" s="82"/>
      <c r="AV116" s="82"/>
      <c r="AW116" s="82"/>
      <c r="AX116" s="82"/>
      <c r="AY116" s="82"/>
      <c r="AZ116" s="82"/>
      <c r="BA116" s="82"/>
      <c r="BB116" s="82"/>
      <c r="BC116" s="82"/>
      <c r="BD116" s="82"/>
      <c r="BE116" s="82"/>
      <c r="BF116" s="82"/>
      <c r="BG116" s="82"/>
      <c r="BH116" s="82"/>
      <c r="BI116" s="82"/>
      <c r="BJ116" s="82"/>
      <c r="BK116" s="82"/>
      <c r="BL116" s="82"/>
      <c r="BM116" s="82"/>
      <c r="BN116" s="82"/>
      <c r="BO116" s="82"/>
      <c r="BP116" s="82"/>
      <c r="BQ116" s="82"/>
      <c r="BR116" s="82"/>
      <c r="BS116" s="82"/>
      <c r="BT116" s="82"/>
      <c r="BU116" s="82"/>
      <c r="BV116" s="82"/>
      <c r="BW116" s="82"/>
      <c r="BX116" s="82"/>
      <c r="BY116" s="82"/>
      <c r="BZ116" s="82"/>
      <c r="CA116" s="82"/>
      <c r="CB116" s="82"/>
      <c r="CC116" s="82"/>
      <c r="CD116" s="82"/>
      <c r="CE116" s="82"/>
      <c r="CF116" s="82"/>
      <c r="CG116" s="82"/>
      <c r="CH116" s="82"/>
      <c r="CI116" s="82"/>
      <c r="CJ116" s="82"/>
      <c r="CK116" s="82"/>
      <c r="CL116" s="82"/>
      <c r="CM116" s="82"/>
      <c r="CN116" s="82"/>
    </row>
    <row r="117" spans="1:92">
      <c r="A117" s="1049">
        <v>35</v>
      </c>
      <c r="B117" s="82"/>
      <c r="C117" s="925"/>
      <c r="D117" s="939"/>
      <c r="E117" s="79"/>
      <c r="F117" s="1047"/>
      <c r="G117" s="925"/>
      <c r="H117" s="925"/>
      <c r="I117" s="925"/>
      <c r="J117" s="939"/>
      <c r="K117" s="1695"/>
      <c r="L117" s="1713">
        <v>35</v>
      </c>
      <c r="M117" s="82"/>
      <c r="N117" s="82"/>
      <c r="O117" s="82"/>
      <c r="P117" s="82"/>
      <c r="Q117" s="82"/>
      <c r="R117" s="82"/>
      <c r="S117" s="82"/>
      <c r="T117" s="82"/>
      <c r="U117" s="82"/>
      <c r="V117" s="82"/>
      <c r="W117" s="82"/>
      <c r="X117" s="82"/>
      <c r="Y117" s="82"/>
      <c r="Z117" s="82"/>
      <c r="AA117" s="82"/>
      <c r="AB117" s="82"/>
      <c r="AC117" s="82"/>
      <c r="AD117" s="82"/>
      <c r="AE117" s="82"/>
      <c r="AF117" s="82"/>
      <c r="AG117" s="82"/>
      <c r="AH117" s="82"/>
      <c r="AI117" s="82"/>
      <c r="AJ117" s="82"/>
      <c r="AK117" s="82"/>
      <c r="AL117" s="82"/>
      <c r="AM117" s="82"/>
      <c r="AN117" s="82"/>
      <c r="AO117" s="82"/>
      <c r="AP117" s="82"/>
      <c r="AQ117" s="82"/>
      <c r="AR117" s="82"/>
      <c r="AS117" s="82"/>
      <c r="AT117" s="82"/>
      <c r="AU117" s="82"/>
      <c r="AV117" s="82"/>
      <c r="AW117" s="82"/>
      <c r="AX117" s="82"/>
      <c r="AY117" s="82"/>
      <c r="AZ117" s="82"/>
      <c r="BA117" s="82"/>
      <c r="BB117" s="82"/>
      <c r="BC117" s="82"/>
      <c r="BD117" s="82"/>
      <c r="BE117" s="82"/>
      <c r="BF117" s="82"/>
      <c r="BG117" s="82"/>
      <c r="BH117" s="82"/>
      <c r="BI117" s="82"/>
      <c r="BJ117" s="82"/>
      <c r="BK117" s="82"/>
      <c r="BL117" s="82"/>
      <c r="BM117" s="82"/>
      <c r="BN117" s="82"/>
      <c r="BO117" s="82"/>
      <c r="BP117" s="82"/>
      <c r="BQ117" s="82"/>
      <c r="BR117" s="82"/>
      <c r="BS117" s="82"/>
      <c r="BT117" s="82"/>
      <c r="BU117" s="82"/>
      <c r="BV117" s="82"/>
      <c r="BW117" s="82"/>
      <c r="BX117" s="82"/>
      <c r="BY117" s="82"/>
      <c r="BZ117" s="82"/>
      <c r="CA117" s="82"/>
      <c r="CB117" s="82"/>
      <c r="CC117" s="82"/>
      <c r="CD117" s="82"/>
      <c r="CE117" s="82"/>
      <c r="CF117" s="82"/>
      <c r="CG117" s="82"/>
      <c r="CH117" s="82"/>
      <c r="CI117" s="82"/>
      <c r="CJ117" s="82"/>
      <c r="CK117" s="82"/>
      <c r="CL117" s="82"/>
      <c r="CM117" s="82"/>
      <c r="CN117" s="82"/>
    </row>
    <row r="118" spans="1:92">
      <c r="A118" s="1049">
        <v>36</v>
      </c>
      <c r="B118" s="82"/>
      <c r="C118" s="925"/>
      <c r="D118" s="939"/>
      <c r="E118" s="79"/>
      <c r="F118" s="1047"/>
      <c r="G118" s="925"/>
      <c r="H118" s="925"/>
      <c r="I118" s="925"/>
      <c r="J118" s="939"/>
      <c r="K118" s="1695"/>
      <c r="L118" s="1713">
        <v>36</v>
      </c>
      <c r="M118" s="82"/>
      <c r="N118" s="82"/>
      <c r="O118" s="82"/>
      <c r="P118" s="82"/>
      <c r="Q118" s="82"/>
      <c r="R118" s="82"/>
      <c r="S118" s="82"/>
      <c r="T118" s="82"/>
      <c r="U118" s="82"/>
      <c r="V118" s="82"/>
      <c r="W118" s="82"/>
      <c r="X118" s="82"/>
      <c r="Y118" s="82"/>
      <c r="Z118" s="82"/>
      <c r="AA118" s="82"/>
      <c r="AB118" s="82"/>
      <c r="AC118" s="82"/>
      <c r="AD118" s="82"/>
      <c r="AE118" s="82"/>
      <c r="AF118" s="82"/>
      <c r="AG118" s="82"/>
      <c r="AH118" s="82"/>
      <c r="AI118" s="82"/>
      <c r="AJ118" s="82"/>
      <c r="AK118" s="82"/>
      <c r="AL118" s="82"/>
      <c r="AM118" s="82"/>
      <c r="AN118" s="82"/>
      <c r="AO118" s="82"/>
      <c r="AP118" s="82"/>
      <c r="AQ118" s="82"/>
      <c r="AR118" s="82"/>
      <c r="AS118" s="82"/>
      <c r="AT118" s="82"/>
      <c r="AU118" s="82"/>
      <c r="AV118" s="82"/>
      <c r="AW118" s="82"/>
      <c r="AX118" s="82"/>
      <c r="AY118" s="82"/>
      <c r="AZ118" s="82"/>
      <c r="BA118" s="82"/>
      <c r="BB118" s="82"/>
      <c r="BC118" s="82"/>
      <c r="BD118" s="82"/>
      <c r="BE118" s="82"/>
      <c r="BF118" s="82"/>
      <c r="BG118" s="82"/>
      <c r="BH118" s="82"/>
      <c r="BI118" s="82"/>
      <c r="BJ118" s="82"/>
      <c r="BK118" s="82"/>
      <c r="BL118" s="82"/>
      <c r="BM118" s="82"/>
      <c r="BN118" s="82"/>
      <c r="BO118" s="82"/>
      <c r="BP118" s="82"/>
      <c r="BQ118" s="82"/>
      <c r="BR118" s="82"/>
      <c r="BS118" s="82"/>
      <c r="BT118" s="82"/>
      <c r="BU118" s="82"/>
      <c r="BV118" s="82"/>
      <c r="BW118" s="82"/>
      <c r="BX118" s="82"/>
      <c r="BY118" s="82"/>
      <c r="BZ118" s="82"/>
      <c r="CA118" s="82"/>
      <c r="CB118" s="82"/>
      <c r="CC118" s="82"/>
      <c r="CD118" s="82"/>
      <c r="CE118" s="82"/>
      <c r="CF118" s="82"/>
      <c r="CG118" s="82"/>
      <c r="CH118" s="82"/>
      <c r="CI118" s="82"/>
      <c r="CJ118" s="82"/>
      <c r="CK118" s="82"/>
      <c r="CL118" s="82"/>
      <c r="CM118" s="82"/>
      <c r="CN118" s="82"/>
    </row>
    <row r="119" spans="1:92">
      <c r="A119" s="1049">
        <v>37</v>
      </c>
      <c r="B119" s="82"/>
      <c r="C119" s="925"/>
      <c r="D119" s="939"/>
      <c r="E119" s="79"/>
      <c r="F119" s="1047"/>
      <c r="G119" s="925"/>
      <c r="H119" s="925"/>
      <c r="I119" s="925"/>
      <c r="J119" s="939"/>
      <c r="K119" s="1695"/>
      <c r="L119" s="1713">
        <v>37</v>
      </c>
      <c r="M119" s="82"/>
      <c r="N119" s="82"/>
      <c r="O119" s="82"/>
      <c r="P119" s="82"/>
      <c r="Q119" s="82"/>
      <c r="R119" s="82"/>
      <c r="S119" s="82"/>
      <c r="T119" s="82"/>
      <c r="U119" s="82"/>
      <c r="V119" s="82"/>
      <c r="W119" s="82"/>
      <c r="X119" s="82"/>
      <c r="Y119" s="82"/>
      <c r="Z119" s="82"/>
      <c r="AA119" s="82"/>
      <c r="AB119" s="82"/>
      <c r="AC119" s="82"/>
      <c r="AD119" s="82"/>
      <c r="AE119" s="82"/>
      <c r="AF119" s="82"/>
      <c r="AG119" s="82"/>
      <c r="AH119" s="82"/>
      <c r="AI119" s="82"/>
      <c r="AJ119" s="82"/>
      <c r="AK119" s="82"/>
      <c r="AL119" s="82"/>
      <c r="AM119" s="82"/>
      <c r="AN119" s="82"/>
      <c r="AO119" s="82"/>
      <c r="AP119" s="82"/>
      <c r="AQ119" s="82"/>
      <c r="AR119" s="82"/>
      <c r="AS119" s="82"/>
      <c r="AT119" s="82"/>
      <c r="AU119" s="82"/>
      <c r="AV119" s="82"/>
      <c r="AW119" s="82"/>
      <c r="AX119" s="82"/>
      <c r="AY119" s="82"/>
      <c r="AZ119" s="82"/>
      <c r="BA119" s="82"/>
      <c r="BB119" s="82"/>
      <c r="BC119" s="82"/>
      <c r="BD119" s="82"/>
      <c r="BE119" s="82"/>
      <c r="BF119" s="82"/>
      <c r="BG119" s="82"/>
      <c r="BH119" s="82"/>
      <c r="BI119" s="82"/>
      <c r="BJ119" s="82"/>
      <c r="BK119" s="82"/>
      <c r="BL119" s="82"/>
      <c r="BM119" s="82"/>
      <c r="BN119" s="82"/>
      <c r="BO119" s="82"/>
      <c r="BP119" s="82"/>
      <c r="BQ119" s="82"/>
      <c r="BR119" s="82"/>
      <c r="BS119" s="82"/>
      <c r="BT119" s="82"/>
      <c r="BU119" s="82"/>
      <c r="BV119" s="82"/>
      <c r="BW119" s="82"/>
      <c r="BX119" s="82"/>
      <c r="BY119" s="82"/>
      <c r="BZ119" s="82"/>
      <c r="CA119" s="82"/>
      <c r="CB119" s="82"/>
      <c r="CC119" s="82"/>
      <c r="CD119" s="82"/>
      <c r="CE119" s="82"/>
      <c r="CF119" s="82"/>
      <c r="CG119" s="82"/>
      <c r="CH119" s="82"/>
      <c r="CI119" s="82"/>
      <c r="CJ119" s="82"/>
      <c r="CK119" s="82"/>
      <c r="CL119" s="82"/>
      <c r="CM119" s="82"/>
      <c r="CN119" s="82"/>
    </row>
    <row r="120" spans="1:92">
      <c r="A120" s="1049">
        <v>38</v>
      </c>
      <c r="B120" s="82"/>
      <c r="C120" s="925"/>
      <c r="D120" s="939"/>
      <c r="E120" s="79"/>
      <c r="F120" s="1047"/>
      <c r="G120" s="925"/>
      <c r="H120" s="925"/>
      <c r="I120" s="925"/>
      <c r="J120" s="939"/>
      <c r="K120" s="1695"/>
      <c r="L120" s="1713">
        <v>38</v>
      </c>
      <c r="M120" s="82"/>
      <c r="N120" s="82"/>
      <c r="O120" s="82"/>
      <c r="P120" s="82"/>
      <c r="Q120" s="82"/>
      <c r="R120" s="82"/>
      <c r="S120" s="82"/>
      <c r="T120" s="82"/>
      <c r="U120" s="82"/>
      <c r="V120" s="82"/>
      <c r="W120" s="82"/>
      <c r="X120" s="82"/>
      <c r="Y120" s="82"/>
      <c r="Z120" s="82"/>
      <c r="AA120" s="82"/>
      <c r="AB120" s="82"/>
      <c r="AC120" s="82"/>
      <c r="AD120" s="82"/>
      <c r="AE120" s="82"/>
      <c r="AF120" s="82"/>
      <c r="AG120" s="82"/>
      <c r="AH120" s="82"/>
      <c r="AI120" s="82"/>
      <c r="AJ120" s="82"/>
      <c r="AK120" s="82"/>
      <c r="AL120" s="82"/>
      <c r="AM120" s="82"/>
      <c r="AN120" s="82"/>
      <c r="AO120" s="82"/>
      <c r="AP120" s="82"/>
      <c r="AQ120" s="82"/>
      <c r="AR120" s="82"/>
      <c r="AS120" s="82"/>
      <c r="AT120" s="82"/>
      <c r="AU120" s="82"/>
      <c r="AV120" s="82"/>
      <c r="AW120" s="82"/>
      <c r="AX120" s="82"/>
      <c r="AY120" s="82"/>
      <c r="AZ120" s="82"/>
      <c r="BA120" s="82"/>
      <c r="BB120" s="82"/>
      <c r="BC120" s="82"/>
      <c r="BD120" s="82"/>
      <c r="BE120" s="82"/>
      <c r="BF120" s="82"/>
      <c r="BG120" s="82"/>
      <c r="BH120" s="82"/>
      <c r="BI120" s="82"/>
      <c r="BJ120" s="82"/>
      <c r="BK120" s="82"/>
      <c r="BL120" s="82"/>
      <c r="BM120" s="82"/>
      <c r="BN120" s="82"/>
      <c r="BO120" s="82"/>
      <c r="BP120" s="82"/>
      <c r="BQ120" s="82"/>
      <c r="BR120" s="82"/>
      <c r="BS120" s="82"/>
      <c r="BT120" s="82"/>
      <c r="BU120" s="82"/>
      <c r="BV120" s="82"/>
      <c r="BW120" s="82"/>
      <c r="BX120" s="82"/>
      <c r="BY120" s="82"/>
      <c r="BZ120" s="82"/>
      <c r="CA120" s="82"/>
      <c r="CB120" s="82"/>
      <c r="CC120" s="82"/>
      <c r="CD120" s="82"/>
      <c r="CE120" s="82"/>
      <c r="CF120" s="82"/>
      <c r="CG120" s="82"/>
      <c r="CH120" s="82"/>
      <c r="CI120" s="82"/>
      <c r="CJ120" s="82"/>
      <c r="CK120" s="82"/>
      <c r="CL120" s="82"/>
      <c r="CM120" s="82"/>
      <c r="CN120" s="82"/>
    </row>
    <row r="121" spans="1:92">
      <c r="A121" s="1049">
        <v>39</v>
      </c>
      <c r="B121" s="82"/>
      <c r="C121" s="925"/>
      <c r="D121" s="939"/>
      <c r="E121" s="79"/>
      <c r="F121" s="1047"/>
      <c r="G121" s="925"/>
      <c r="H121" s="925"/>
      <c r="I121" s="925"/>
      <c r="J121" s="939"/>
      <c r="K121" s="1695"/>
      <c r="L121" s="1713">
        <v>39</v>
      </c>
      <c r="M121" s="82"/>
      <c r="N121" s="82"/>
      <c r="O121" s="82"/>
      <c r="P121" s="82"/>
      <c r="Q121" s="82"/>
      <c r="R121" s="82"/>
      <c r="S121" s="82"/>
      <c r="T121" s="82"/>
      <c r="U121" s="82"/>
      <c r="V121" s="82"/>
      <c r="W121" s="82"/>
      <c r="X121" s="82"/>
      <c r="Y121" s="82"/>
      <c r="Z121" s="82"/>
      <c r="AA121" s="82"/>
      <c r="AB121" s="82"/>
      <c r="AC121" s="82"/>
      <c r="AD121" s="82"/>
      <c r="AE121" s="82"/>
      <c r="AF121" s="82"/>
      <c r="AG121" s="82"/>
      <c r="AH121" s="82"/>
      <c r="AI121" s="82"/>
      <c r="AJ121" s="82"/>
      <c r="AK121" s="82"/>
      <c r="AL121" s="82"/>
      <c r="AM121" s="82"/>
      <c r="AN121" s="82"/>
      <c r="AO121" s="82"/>
      <c r="AP121" s="82"/>
      <c r="AQ121" s="82"/>
      <c r="AR121" s="82"/>
      <c r="AS121" s="82"/>
      <c r="AT121" s="82"/>
      <c r="AU121" s="82"/>
      <c r="AV121" s="82"/>
      <c r="AW121" s="82"/>
      <c r="AX121" s="82"/>
      <c r="AY121" s="82"/>
      <c r="AZ121" s="82"/>
      <c r="BA121" s="82"/>
      <c r="BB121" s="82"/>
      <c r="BC121" s="82"/>
      <c r="BD121" s="82"/>
      <c r="BE121" s="82"/>
      <c r="BF121" s="82"/>
      <c r="BG121" s="82"/>
      <c r="BH121" s="82"/>
      <c r="BI121" s="82"/>
      <c r="BJ121" s="82"/>
      <c r="BK121" s="82"/>
      <c r="BL121" s="82"/>
      <c r="BM121" s="82"/>
      <c r="BN121" s="82"/>
      <c r="BO121" s="82"/>
      <c r="BP121" s="82"/>
      <c r="BQ121" s="82"/>
      <c r="BR121" s="82"/>
      <c r="BS121" s="82"/>
      <c r="BT121" s="82"/>
      <c r="BU121" s="82"/>
      <c r="BV121" s="82"/>
      <c r="BW121" s="82"/>
      <c r="BX121" s="82"/>
      <c r="BY121" s="82"/>
      <c r="BZ121" s="82"/>
      <c r="CA121" s="82"/>
      <c r="CB121" s="82"/>
      <c r="CC121" s="82"/>
      <c r="CD121" s="82"/>
      <c r="CE121" s="82"/>
      <c r="CF121" s="82"/>
      <c r="CG121" s="82"/>
      <c r="CH121" s="82"/>
      <c r="CI121" s="82"/>
      <c r="CJ121" s="82"/>
      <c r="CK121" s="82"/>
      <c r="CL121" s="82"/>
      <c r="CM121" s="82"/>
      <c r="CN121" s="82"/>
    </row>
    <row r="122" spans="1:92">
      <c r="A122" s="1049">
        <v>40</v>
      </c>
      <c r="B122" s="82"/>
      <c r="C122" s="925"/>
      <c r="D122" s="939"/>
      <c r="E122" s="79"/>
      <c r="F122" s="1047"/>
      <c r="G122" s="925"/>
      <c r="H122" s="925"/>
      <c r="I122" s="925"/>
      <c r="J122" s="939"/>
      <c r="K122" s="1695"/>
      <c r="L122" s="1713">
        <v>40</v>
      </c>
    </row>
    <row r="123" spans="1:92">
      <c r="A123" s="1049">
        <v>41</v>
      </c>
      <c r="B123" s="82"/>
      <c r="C123" s="925"/>
      <c r="D123" s="939"/>
      <c r="E123" s="79"/>
      <c r="F123" s="1047"/>
      <c r="G123" s="925"/>
      <c r="H123" s="925"/>
      <c r="I123" s="925"/>
      <c r="J123" s="939"/>
      <c r="K123" s="1695"/>
      <c r="L123" s="1713">
        <v>41</v>
      </c>
    </row>
    <row r="124" spans="1:92">
      <c r="A124" s="1049">
        <v>42</v>
      </c>
      <c r="B124" s="82"/>
      <c r="C124" s="925"/>
      <c r="D124" s="939"/>
      <c r="E124" s="79"/>
      <c r="F124" s="1047"/>
      <c r="G124" s="925"/>
      <c r="H124" s="925"/>
      <c r="I124" s="925"/>
      <c r="J124" s="939"/>
      <c r="K124" s="1695"/>
      <c r="L124" s="1713">
        <v>42</v>
      </c>
    </row>
    <row r="125" spans="1:92">
      <c r="A125" s="1049">
        <v>43</v>
      </c>
      <c r="B125" s="82"/>
      <c r="C125" s="925"/>
      <c r="D125" s="939"/>
      <c r="E125" s="79"/>
      <c r="F125" s="1047"/>
      <c r="G125" s="925"/>
      <c r="H125" s="925"/>
      <c r="I125" s="925"/>
      <c r="J125" s="939"/>
      <c r="K125" s="1695"/>
      <c r="L125" s="1713">
        <v>43</v>
      </c>
    </row>
    <row r="126" spans="1:92">
      <c r="A126" s="1049">
        <v>44</v>
      </c>
      <c r="B126" s="82"/>
      <c r="C126" s="925"/>
      <c r="D126" s="939"/>
      <c r="E126" s="79"/>
      <c r="F126" s="1047"/>
      <c r="G126" s="925"/>
      <c r="H126" s="925"/>
      <c r="I126" s="925"/>
      <c r="J126" s="939"/>
      <c r="K126" s="1695"/>
      <c r="L126" s="1713">
        <v>44</v>
      </c>
    </row>
    <row r="127" spans="1:92">
      <c r="A127" s="1049">
        <v>45</v>
      </c>
      <c r="B127" s="749" t="s">
        <v>1441</v>
      </c>
      <c r="C127" s="925"/>
      <c r="D127" s="1547">
        <f>SUM(D93:D126)</f>
        <v>0</v>
      </c>
      <c r="E127" s="1698">
        <f>SUM(E93:E126)</f>
        <v>0</v>
      </c>
      <c r="F127" s="1047"/>
      <c r="G127" s="925"/>
      <c r="H127" s="925"/>
      <c r="I127" s="925"/>
      <c r="J127" s="1547">
        <f>SUM(J93:J126)</f>
        <v>0</v>
      </c>
      <c r="K127" s="1547">
        <f>SUM(K93:K126)</f>
        <v>0</v>
      </c>
      <c r="L127" s="1713">
        <v>45</v>
      </c>
    </row>
    <row r="128" spans="1:92">
      <c r="A128" s="1049">
        <v>46</v>
      </c>
      <c r="B128" s="82"/>
      <c r="C128" s="925"/>
      <c r="D128" s="925"/>
      <c r="E128" s="609"/>
      <c r="F128" s="1047"/>
      <c r="G128" s="925"/>
      <c r="H128" s="925"/>
      <c r="I128" s="925"/>
      <c r="J128" s="925"/>
      <c r="K128" s="938"/>
      <c r="L128" s="1713">
        <v>46</v>
      </c>
    </row>
    <row r="129" spans="1:12">
      <c r="A129" s="1049">
        <v>47</v>
      </c>
      <c r="B129" s="82"/>
      <c r="C129" s="925"/>
      <c r="D129" s="925"/>
      <c r="E129" s="609"/>
      <c r="F129" s="1047"/>
      <c r="G129" s="925"/>
      <c r="H129" s="925"/>
      <c r="I129" s="925"/>
      <c r="J129" s="925"/>
      <c r="K129" s="938"/>
      <c r="L129" s="1713">
        <v>47</v>
      </c>
    </row>
    <row r="130" spans="1:12" ht="15.75" thickBot="1">
      <c r="A130" s="1051">
        <v>48</v>
      </c>
      <c r="B130" s="611"/>
      <c r="C130" s="611"/>
      <c r="D130" s="1149"/>
      <c r="E130" s="1150"/>
      <c r="F130" s="1707"/>
      <c r="G130" s="1704"/>
      <c r="H130" s="1704"/>
      <c r="I130" s="1708"/>
      <c r="J130" s="1149"/>
      <c r="K130" s="1149"/>
      <c r="L130" s="1714">
        <v>48</v>
      </c>
    </row>
    <row r="131" spans="1:12">
      <c r="A131" s="82" t="str">
        <f>A64</f>
        <v xml:space="preserve"> FERC FORM NO.1 (ED. 12-96) NYPSC Modified-96</v>
      </c>
      <c r="B131" s="82"/>
      <c r="C131" s="82"/>
      <c r="D131" s="82"/>
      <c r="E131" s="82"/>
      <c r="F131" s="82" t="str">
        <f>A64</f>
        <v xml:space="preserve"> FERC FORM NO.1 (ED. 12-96) NYPSC Modified-96</v>
      </c>
      <c r="G131" s="82"/>
      <c r="H131" s="82"/>
      <c r="I131" s="82"/>
      <c r="J131" s="82"/>
      <c r="K131" s="82"/>
      <c r="L131" s="82"/>
    </row>
    <row r="132" spans="1:12">
      <c r="A132" s="607" t="s">
        <v>3407</v>
      </c>
      <c r="B132" s="607"/>
      <c r="C132" s="607"/>
      <c r="D132" s="607"/>
      <c r="E132" s="607"/>
      <c r="F132" s="607" t="s">
        <v>3408</v>
      </c>
      <c r="G132" s="607"/>
      <c r="H132" s="607"/>
      <c r="I132" s="607"/>
      <c r="J132" s="607"/>
      <c r="K132" s="607"/>
      <c r="L132" s="607"/>
    </row>
    <row r="133" spans="1:12" ht="15.75" thickBot="1">
      <c r="A133" s="82" t="str">
        <f>'Data Sheet'!$C$25</f>
        <v xml:space="preserve">KeySpan Gas East Corp. D/B/A National Grid </v>
      </c>
      <c r="B133" s="607"/>
      <c r="C133" s="607"/>
      <c r="D133" s="1710" t="str">
        <f>'Data Sheet'!$C$40</f>
        <v>March 31, 2015</v>
      </c>
      <c r="E133" s="82" t="str">
        <f>'Data Sheet'!$C$38</f>
        <v>December 31, 2014</v>
      </c>
      <c r="F133" s="82" t="str">
        <f>'Data Sheet'!$C$25</f>
        <v xml:space="preserve">KeySpan Gas East Corp. D/B/A National Grid </v>
      </c>
      <c r="G133" s="607"/>
      <c r="H133" s="607"/>
      <c r="I133" s="1710" t="str">
        <f>'Data Sheet'!$C$40</f>
        <v>March 31, 2015</v>
      </c>
      <c r="J133" s="82" t="str">
        <f>'Data Sheet'!$C$38</f>
        <v>December 31, 2014</v>
      </c>
      <c r="K133" s="607"/>
      <c r="L133" s="607"/>
    </row>
    <row r="134" spans="1:12">
      <c r="A134" s="810"/>
      <c r="B134" s="608"/>
      <c r="C134" s="608"/>
      <c r="D134" s="608"/>
      <c r="E134" s="811"/>
      <c r="F134" s="810"/>
      <c r="G134" s="608"/>
      <c r="H134" s="608"/>
      <c r="I134" s="608"/>
      <c r="J134" s="608"/>
      <c r="K134" s="608"/>
      <c r="L134" s="811"/>
    </row>
    <row r="135" spans="1:12">
      <c r="A135" s="954" t="s">
        <v>206</v>
      </c>
      <c r="B135" s="607"/>
      <c r="C135" s="607"/>
      <c r="D135" s="607"/>
      <c r="E135" s="924"/>
      <c r="F135" s="954" t="str">
        <f>F4</f>
        <v>LONG-TERM DEBT (Accounts 221, 222, 223, and 224) (Continued)</v>
      </c>
      <c r="G135" s="607"/>
      <c r="H135" s="607"/>
      <c r="I135" s="607"/>
      <c r="J135" s="607"/>
      <c r="K135" s="607"/>
      <c r="L135" s="924"/>
    </row>
    <row r="136" spans="1:12">
      <c r="A136" s="513"/>
      <c r="B136" s="82"/>
      <c r="C136" s="82"/>
      <c r="D136" s="82"/>
      <c r="E136" s="1711" t="s">
        <v>2029</v>
      </c>
      <c r="F136" s="513"/>
      <c r="G136" s="82"/>
      <c r="H136" s="82"/>
      <c r="I136" s="82"/>
      <c r="J136" s="82"/>
      <c r="K136" s="82"/>
      <c r="L136" s="609"/>
    </row>
    <row r="137" spans="1:12">
      <c r="A137" s="1045" t="s">
        <v>2029</v>
      </c>
      <c r="B137" s="1014" t="s">
        <v>2029</v>
      </c>
      <c r="C137" s="1046"/>
      <c r="D137" s="1046"/>
      <c r="E137" s="1015"/>
      <c r="F137" s="1045" t="s">
        <v>2029</v>
      </c>
      <c r="G137" s="1046"/>
      <c r="H137" s="757" t="s">
        <v>736</v>
      </c>
      <c r="I137" s="1083"/>
      <c r="J137" s="1082" t="s">
        <v>737</v>
      </c>
      <c r="K137" s="1046"/>
      <c r="L137" s="1691"/>
    </row>
    <row r="138" spans="1:12">
      <c r="A138" s="1047" t="s">
        <v>2029</v>
      </c>
      <c r="B138" s="82" t="s">
        <v>922</v>
      </c>
      <c r="C138" s="925"/>
      <c r="D138" s="1048" t="s">
        <v>923</v>
      </c>
      <c r="E138" s="949" t="s">
        <v>924</v>
      </c>
      <c r="F138" s="1049" t="s">
        <v>925</v>
      </c>
      <c r="G138" s="1048" t="s">
        <v>3184</v>
      </c>
      <c r="H138" s="925"/>
      <c r="I138" s="1046"/>
      <c r="J138" s="1048" t="s">
        <v>926</v>
      </c>
      <c r="K138" s="1048" t="s">
        <v>927</v>
      </c>
      <c r="L138" s="949"/>
    </row>
    <row r="139" spans="1:12">
      <c r="A139" s="1049" t="s">
        <v>290</v>
      </c>
      <c r="B139" s="82" t="s">
        <v>928</v>
      </c>
      <c r="C139" s="925"/>
      <c r="D139" s="1048" t="s">
        <v>3591</v>
      </c>
      <c r="E139" s="949" t="s">
        <v>929</v>
      </c>
      <c r="F139" s="1049" t="s">
        <v>930</v>
      </c>
      <c r="G139" s="1048" t="s">
        <v>3600</v>
      </c>
      <c r="H139" s="1048" t="s">
        <v>931</v>
      </c>
      <c r="I139" s="1048" t="s">
        <v>932</v>
      </c>
      <c r="J139" s="1048" t="s">
        <v>933</v>
      </c>
      <c r="K139" s="1048" t="s">
        <v>3628</v>
      </c>
      <c r="L139" s="932" t="s">
        <v>290</v>
      </c>
    </row>
    <row r="140" spans="1:12">
      <c r="A140" s="1049" t="s">
        <v>293</v>
      </c>
      <c r="B140" s="82"/>
      <c r="C140" s="925"/>
      <c r="D140" s="1048" t="s">
        <v>934</v>
      </c>
      <c r="E140" s="949" t="s">
        <v>935</v>
      </c>
      <c r="F140" s="1047"/>
      <c r="G140" s="925"/>
      <c r="H140" s="925"/>
      <c r="I140" s="925"/>
      <c r="J140" s="1048" t="s">
        <v>936</v>
      </c>
      <c r="K140" s="925"/>
      <c r="L140" s="932" t="s">
        <v>293</v>
      </c>
    </row>
    <row r="141" spans="1:12">
      <c r="A141" s="1047"/>
      <c r="B141" s="82"/>
      <c r="C141" s="925"/>
      <c r="D141" s="925"/>
      <c r="E141" s="949"/>
      <c r="F141" s="1047"/>
      <c r="G141" s="925"/>
      <c r="H141" s="925"/>
      <c r="I141" s="925"/>
      <c r="J141" s="1048" t="s">
        <v>937</v>
      </c>
      <c r="K141" s="925"/>
      <c r="L141" s="949"/>
    </row>
    <row r="142" spans="1:12">
      <c r="A142" s="1047"/>
      <c r="B142" s="82"/>
      <c r="C142" s="925"/>
      <c r="D142" s="925"/>
      <c r="E142" s="949"/>
      <c r="F142" s="1047"/>
      <c r="G142" s="925"/>
      <c r="H142" s="925"/>
      <c r="I142" s="925"/>
      <c r="J142" s="1048" t="s">
        <v>938</v>
      </c>
      <c r="K142" s="925"/>
      <c r="L142" s="949"/>
    </row>
    <row r="143" spans="1:12">
      <c r="A143" s="1047"/>
      <c r="B143" s="749" t="s">
        <v>939</v>
      </c>
      <c r="C143" s="951"/>
      <c r="D143" s="749" t="s">
        <v>1861</v>
      </c>
      <c r="E143" s="932" t="s">
        <v>1862</v>
      </c>
      <c r="F143" s="1049" t="s">
        <v>1863</v>
      </c>
      <c r="G143" s="749" t="s">
        <v>838</v>
      </c>
      <c r="H143" s="1689" t="s">
        <v>839</v>
      </c>
      <c r="I143" s="749" t="s">
        <v>840</v>
      </c>
      <c r="J143" s="1689" t="s">
        <v>841</v>
      </c>
      <c r="K143" s="749" t="s">
        <v>842</v>
      </c>
      <c r="L143" s="1159"/>
    </row>
    <row r="144" spans="1:12">
      <c r="A144" s="1095" t="s">
        <v>674</v>
      </c>
      <c r="B144" s="1196"/>
      <c r="C144" s="1046"/>
      <c r="D144" s="1046"/>
      <c r="E144" s="1015"/>
      <c r="F144" s="1045"/>
      <c r="G144" s="1046"/>
      <c r="H144" s="1046"/>
      <c r="I144" s="1046"/>
      <c r="J144" s="1014"/>
      <c r="K144" s="1096"/>
      <c r="L144" s="1712" t="s">
        <v>674</v>
      </c>
    </row>
    <row r="145" spans="1:12">
      <c r="A145" s="1049" t="s">
        <v>675</v>
      </c>
      <c r="B145" s="82"/>
      <c r="C145" s="925"/>
      <c r="D145" s="1692"/>
      <c r="E145" s="609"/>
      <c r="F145" s="1047"/>
      <c r="G145" s="925"/>
      <c r="H145" s="925"/>
      <c r="I145" s="1692"/>
      <c r="J145" s="1692"/>
      <c r="K145" s="1701"/>
      <c r="L145" s="1713" t="s">
        <v>675</v>
      </c>
    </row>
    <row r="146" spans="1:12">
      <c r="A146" s="1049" t="s">
        <v>676</v>
      </c>
      <c r="B146" s="82"/>
      <c r="C146" s="925"/>
      <c r="D146" s="939"/>
      <c r="E146" s="79"/>
      <c r="F146" s="1047"/>
      <c r="G146" s="925"/>
      <c r="H146" s="925"/>
      <c r="I146" s="925"/>
      <c r="J146" s="939"/>
      <c r="K146" s="1695"/>
      <c r="L146" s="1713" t="s">
        <v>676</v>
      </c>
    </row>
    <row r="147" spans="1:12">
      <c r="A147" s="1049" t="s">
        <v>677</v>
      </c>
      <c r="B147" s="82"/>
      <c r="C147" s="925"/>
      <c r="D147" s="939"/>
      <c r="E147" s="79"/>
      <c r="F147" s="1047"/>
      <c r="G147" s="925"/>
      <c r="H147" s="925"/>
      <c r="I147" s="925"/>
      <c r="J147" s="939"/>
      <c r="K147" s="1695"/>
      <c r="L147" s="1713" t="s">
        <v>677</v>
      </c>
    </row>
    <row r="148" spans="1:12">
      <c r="A148" s="1049" t="s">
        <v>678</v>
      </c>
      <c r="B148" s="82"/>
      <c r="C148" s="925"/>
      <c r="D148" s="939"/>
      <c r="E148" s="79"/>
      <c r="F148" s="1047"/>
      <c r="G148" s="925"/>
      <c r="H148" s="925"/>
      <c r="I148" s="939"/>
      <c r="J148" s="939"/>
      <c r="K148" s="1695"/>
      <c r="L148" s="1713" t="s">
        <v>678</v>
      </c>
    </row>
    <row r="149" spans="1:12">
      <c r="A149" s="1049" t="s">
        <v>679</v>
      </c>
      <c r="B149" s="82"/>
      <c r="C149" s="925"/>
      <c r="D149" s="939"/>
      <c r="E149" s="79"/>
      <c r="F149" s="1047"/>
      <c r="G149" s="925"/>
      <c r="H149" s="925"/>
      <c r="I149" s="925"/>
      <c r="J149" s="939"/>
      <c r="K149" s="1695"/>
      <c r="L149" s="1713" t="s">
        <v>679</v>
      </c>
    </row>
    <row r="150" spans="1:12">
      <c r="A150" s="1049" t="s">
        <v>680</v>
      </c>
      <c r="B150" s="82"/>
      <c r="C150" s="925"/>
      <c r="D150" s="939"/>
      <c r="E150" s="79"/>
      <c r="F150" s="1047"/>
      <c r="G150" s="925"/>
      <c r="H150" s="925"/>
      <c r="I150" s="925"/>
      <c r="J150" s="939"/>
      <c r="K150" s="1695"/>
      <c r="L150" s="1713" t="s">
        <v>680</v>
      </c>
    </row>
    <row r="151" spans="1:12">
      <c r="A151" s="1049" t="s">
        <v>681</v>
      </c>
      <c r="B151" s="749" t="s">
        <v>1441</v>
      </c>
      <c r="C151" s="925"/>
      <c r="D151" s="1547">
        <f>SUM(D145:D150)</f>
        <v>0</v>
      </c>
      <c r="E151" s="1698">
        <f>SUM(E145:E150)</f>
        <v>0</v>
      </c>
      <c r="F151" s="1047"/>
      <c r="G151" s="925"/>
      <c r="H151" s="925"/>
      <c r="I151" s="925"/>
      <c r="J151" s="1547">
        <f>SUM(J145:J150)</f>
        <v>0</v>
      </c>
      <c r="K151" s="1547">
        <f>SUM(K145:K150)</f>
        <v>0</v>
      </c>
      <c r="L151" s="1713" t="s">
        <v>681</v>
      </c>
    </row>
    <row r="152" spans="1:12">
      <c r="A152" s="1049" t="s">
        <v>682</v>
      </c>
      <c r="B152" s="82"/>
      <c r="C152" s="925"/>
      <c r="D152" s="925"/>
      <c r="E152" s="609"/>
      <c r="F152" s="1047"/>
      <c r="G152" s="925"/>
      <c r="H152" s="925"/>
      <c r="I152" s="925"/>
      <c r="J152" s="925"/>
      <c r="K152" s="938"/>
      <c r="L152" s="1713" t="s">
        <v>682</v>
      </c>
    </row>
    <row r="153" spans="1:12">
      <c r="A153" s="1049" t="s">
        <v>683</v>
      </c>
      <c r="B153" s="1699"/>
      <c r="C153" s="925"/>
      <c r="D153" s="925"/>
      <c r="E153" s="609"/>
      <c r="F153" s="1047"/>
      <c r="G153" s="925"/>
      <c r="H153" s="925"/>
      <c r="I153" s="925"/>
      <c r="J153" s="925"/>
      <c r="K153" s="938"/>
      <c r="L153" s="1713" t="s">
        <v>683</v>
      </c>
    </row>
    <row r="154" spans="1:12">
      <c r="A154" s="1049" t="s">
        <v>684</v>
      </c>
      <c r="B154" s="82"/>
      <c r="C154" s="925"/>
      <c r="D154" s="1692"/>
      <c r="E154" s="1700"/>
      <c r="F154" s="1047"/>
      <c r="G154" s="925"/>
      <c r="H154" s="925"/>
      <c r="I154" s="925"/>
      <c r="J154" s="1692"/>
      <c r="K154" s="1701"/>
      <c r="L154" s="1713" t="s">
        <v>684</v>
      </c>
    </row>
    <row r="155" spans="1:12">
      <c r="A155" s="1049" t="s">
        <v>685</v>
      </c>
      <c r="B155" s="82"/>
      <c r="C155" s="925"/>
      <c r="D155" s="939"/>
      <c r="E155" s="79"/>
      <c r="F155" s="1047"/>
      <c r="G155" s="925"/>
      <c r="H155" s="925"/>
      <c r="I155" s="925"/>
      <c r="J155" s="939"/>
      <c r="K155" s="1695"/>
      <c r="L155" s="1713" t="s">
        <v>685</v>
      </c>
    </row>
    <row r="156" spans="1:12">
      <c r="A156" s="1049" t="s">
        <v>686</v>
      </c>
      <c r="B156" s="82"/>
      <c r="C156" s="925"/>
      <c r="D156" s="939"/>
      <c r="E156" s="79"/>
      <c r="F156" s="1047"/>
      <c r="G156" s="925"/>
      <c r="H156" s="925"/>
      <c r="I156" s="925"/>
      <c r="J156" s="939"/>
      <c r="K156" s="1695"/>
      <c r="L156" s="1713" t="s">
        <v>686</v>
      </c>
    </row>
    <row r="157" spans="1:12">
      <c r="A157" s="1049" t="s">
        <v>687</v>
      </c>
      <c r="B157" s="82"/>
      <c r="C157" s="925"/>
      <c r="D157" s="939"/>
      <c r="E157" s="79"/>
      <c r="F157" s="1047"/>
      <c r="G157" s="925"/>
      <c r="H157" s="925"/>
      <c r="I157" s="925"/>
      <c r="J157" s="939"/>
      <c r="K157" s="1695"/>
      <c r="L157" s="1713" t="s">
        <v>687</v>
      </c>
    </row>
    <row r="158" spans="1:12">
      <c r="A158" s="1049" t="s">
        <v>688</v>
      </c>
      <c r="B158" s="82"/>
      <c r="C158" s="925"/>
      <c r="D158" s="939"/>
      <c r="E158" s="79"/>
      <c r="F158" s="1047"/>
      <c r="G158" s="925"/>
      <c r="H158" s="925"/>
      <c r="I158" s="925"/>
      <c r="J158" s="939"/>
      <c r="K158" s="1695"/>
      <c r="L158" s="1713" t="s">
        <v>688</v>
      </c>
    </row>
    <row r="159" spans="1:12">
      <c r="A159" s="1049" t="s">
        <v>689</v>
      </c>
      <c r="B159" s="82"/>
      <c r="C159" s="925"/>
      <c r="D159" s="939"/>
      <c r="E159" s="79"/>
      <c r="F159" s="1047"/>
      <c r="G159" s="925"/>
      <c r="H159" s="925"/>
      <c r="I159" s="925"/>
      <c r="J159" s="939"/>
      <c r="K159" s="1695"/>
      <c r="L159" s="1713" t="s">
        <v>689</v>
      </c>
    </row>
    <row r="160" spans="1:12">
      <c r="A160" s="1049" t="s">
        <v>690</v>
      </c>
      <c r="B160" s="82"/>
      <c r="C160" s="925"/>
      <c r="D160" s="939"/>
      <c r="E160" s="79"/>
      <c r="F160" s="1047"/>
      <c r="G160" s="925"/>
      <c r="H160" s="925"/>
      <c r="I160" s="925"/>
      <c r="J160" s="939"/>
      <c r="K160" s="1695"/>
      <c r="L160" s="1713" t="s">
        <v>690</v>
      </c>
    </row>
    <row r="161" spans="1:12">
      <c r="A161" s="1049" t="s">
        <v>691</v>
      </c>
      <c r="B161" s="82"/>
      <c r="C161" s="925"/>
      <c r="D161" s="939"/>
      <c r="E161" s="79"/>
      <c r="F161" s="1047"/>
      <c r="G161" s="925"/>
      <c r="H161" s="925"/>
      <c r="I161" s="925"/>
      <c r="J161" s="939"/>
      <c r="K161" s="1695"/>
      <c r="L161" s="1713" t="s">
        <v>691</v>
      </c>
    </row>
    <row r="162" spans="1:12">
      <c r="A162" s="1049" t="s">
        <v>692</v>
      </c>
      <c r="B162" s="82"/>
      <c r="C162" s="925"/>
      <c r="D162" s="939"/>
      <c r="E162" s="79"/>
      <c r="F162" s="1047"/>
      <c r="G162" s="925"/>
      <c r="H162" s="925"/>
      <c r="I162" s="925"/>
      <c r="J162" s="939"/>
      <c r="K162" s="1695"/>
      <c r="L162" s="1713" t="s">
        <v>692</v>
      </c>
    </row>
    <row r="163" spans="1:12">
      <c r="A163" s="1049" t="s">
        <v>693</v>
      </c>
      <c r="B163" s="82"/>
      <c r="C163" s="925"/>
      <c r="D163" s="939"/>
      <c r="E163" s="79"/>
      <c r="F163" s="1047"/>
      <c r="G163" s="925"/>
      <c r="H163" s="925"/>
      <c r="I163" s="925"/>
      <c r="J163" s="939"/>
      <c r="K163" s="1695"/>
      <c r="L163" s="1713" t="s">
        <v>693</v>
      </c>
    </row>
    <row r="164" spans="1:12">
      <c r="A164" s="1049" t="s">
        <v>1953</v>
      </c>
      <c r="B164" s="82"/>
      <c r="C164" s="925"/>
      <c r="D164" s="939"/>
      <c r="E164" s="79"/>
      <c r="F164" s="1047"/>
      <c r="G164" s="925"/>
      <c r="H164" s="925"/>
      <c r="I164" s="925"/>
      <c r="J164" s="939"/>
      <c r="K164" s="1695"/>
      <c r="L164" s="1713" t="s">
        <v>1953</v>
      </c>
    </row>
    <row r="165" spans="1:12">
      <c r="A165" s="1049" t="s">
        <v>1954</v>
      </c>
      <c r="B165" s="82"/>
      <c r="C165" s="925"/>
      <c r="D165" s="939"/>
      <c r="E165" s="79"/>
      <c r="F165" s="1047"/>
      <c r="G165" s="925"/>
      <c r="H165" s="925"/>
      <c r="I165" s="925"/>
      <c r="J165" s="939"/>
      <c r="K165" s="1695"/>
      <c r="L165" s="1713" t="s">
        <v>1954</v>
      </c>
    </row>
    <row r="166" spans="1:12">
      <c r="A166" s="1049" t="s">
        <v>1955</v>
      </c>
      <c r="B166" s="82"/>
      <c r="C166" s="925"/>
      <c r="D166" s="939"/>
      <c r="E166" s="79"/>
      <c r="F166" s="1047"/>
      <c r="G166" s="925"/>
      <c r="H166" s="925"/>
      <c r="I166" s="925"/>
      <c r="J166" s="939"/>
      <c r="K166" s="1695"/>
      <c r="L166" s="1713" t="s">
        <v>1955</v>
      </c>
    </row>
    <row r="167" spans="1:12">
      <c r="A167" s="1049" t="s">
        <v>1956</v>
      </c>
      <c r="B167" s="82"/>
      <c r="C167" s="925"/>
      <c r="D167" s="939"/>
      <c r="E167" s="79"/>
      <c r="F167" s="1047"/>
      <c r="G167" s="925"/>
      <c r="H167" s="925"/>
      <c r="I167" s="925"/>
      <c r="J167" s="939"/>
      <c r="K167" s="1695"/>
      <c r="L167" s="1713" t="s">
        <v>1956</v>
      </c>
    </row>
    <row r="168" spans="1:12">
      <c r="A168" s="1049" t="s">
        <v>1957</v>
      </c>
      <c r="B168" s="82"/>
      <c r="C168" s="925"/>
      <c r="D168" s="939"/>
      <c r="E168" s="79"/>
      <c r="F168" s="1047"/>
      <c r="G168" s="925"/>
      <c r="H168" s="925"/>
      <c r="I168" s="925"/>
      <c r="J168" s="939"/>
      <c r="K168" s="1695"/>
      <c r="L168" s="1713" t="s">
        <v>1957</v>
      </c>
    </row>
    <row r="169" spans="1:12">
      <c r="A169" s="1049" t="s">
        <v>1958</v>
      </c>
      <c r="B169" s="82"/>
      <c r="C169" s="925"/>
      <c r="D169" s="939"/>
      <c r="E169" s="79"/>
      <c r="F169" s="1047"/>
      <c r="G169" s="925"/>
      <c r="H169" s="925"/>
      <c r="I169" s="925"/>
      <c r="J169" s="939"/>
      <c r="K169" s="1695"/>
      <c r="L169" s="1713" t="s">
        <v>1958</v>
      </c>
    </row>
    <row r="170" spans="1:12">
      <c r="A170" s="1049" t="s">
        <v>1959</v>
      </c>
      <c r="B170" s="82"/>
      <c r="C170" s="925"/>
      <c r="D170" s="939"/>
      <c r="E170" s="79"/>
      <c r="F170" s="1047"/>
      <c r="G170" s="925"/>
      <c r="H170" s="925"/>
      <c r="I170" s="925"/>
      <c r="J170" s="939"/>
      <c r="K170" s="1695"/>
      <c r="L170" s="1713" t="s">
        <v>1959</v>
      </c>
    </row>
    <row r="171" spans="1:12">
      <c r="A171" s="1049" t="s">
        <v>475</v>
      </c>
      <c r="B171" s="82"/>
      <c r="C171" s="925"/>
      <c r="D171" s="939"/>
      <c r="E171" s="79"/>
      <c r="F171" s="1047"/>
      <c r="G171" s="925"/>
      <c r="H171" s="925"/>
      <c r="I171" s="925"/>
      <c r="J171" s="939"/>
      <c r="K171" s="1695"/>
      <c r="L171" s="1713" t="s">
        <v>475</v>
      </c>
    </row>
    <row r="172" spans="1:12">
      <c r="A172" s="1049" t="s">
        <v>476</v>
      </c>
      <c r="B172" s="82"/>
      <c r="C172" s="925"/>
      <c r="D172" s="939"/>
      <c r="E172" s="79"/>
      <c r="F172" s="1047"/>
      <c r="G172" s="925"/>
      <c r="H172" s="925"/>
      <c r="I172" s="925"/>
      <c r="J172" s="939"/>
      <c r="K172" s="1695"/>
      <c r="L172" s="1713" t="s">
        <v>476</v>
      </c>
    </row>
    <row r="173" spans="1:12">
      <c r="A173" s="1049" t="s">
        <v>477</v>
      </c>
      <c r="B173" s="82"/>
      <c r="C173" s="925"/>
      <c r="D173" s="939"/>
      <c r="E173" s="79"/>
      <c r="F173" s="1047"/>
      <c r="G173" s="925"/>
      <c r="H173" s="925"/>
      <c r="I173" s="925"/>
      <c r="J173" s="939"/>
      <c r="K173" s="1695"/>
      <c r="L173" s="1713" t="s">
        <v>477</v>
      </c>
    </row>
    <row r="174" spans="1:12">
      <c r="A174" s="1049" t="s">
        <v>478</v>
      </c>
      <c r="B174" s="82"/>
      <c r="C174" s="925"/>
      <c r="D174" s="939"/>
      <c r="E174" s="79"/>
      <c r="F174" s="1047"/>
      <c r="G174" s="925"/>
      <c r="H174" s="925"/>
      <c r="I174" s="925"/>
      <c r="J174" s="939"/>
      <c r="K174" s="1695"/>
      <c r="L174" s="1713" t="s">
        <v>478</v>
      </c>
    </row>
    <row r="175" spans="1:12">
      <c r="A175" s="1049" t="s">
        <v>479</v>
      </c>
      <c r="B175" s="82"/>
      <c r="C175" s="925"/>
      <c r="D175" s="939"/>
      <c r="E175" s="79"/>
      <c r="F175" s="1047"/>
      <c r="G175" s="925"/>
      <c r="H175" s="925"/>
      <c r="I175" s="925"/>
      <c r="J175" s="939"/>
      <c r="K175" s="1695"/>
      <c r="L175" s="1713" t="s">
        <v>479</v>
      </c>
    </row>
    <row r="176" spans="1:12">
      <c r="A176" s="1049">
        <v>33</v>
      </c>
      <c r="B176" s="82"/>
      <c r="C176" s="925"/>
      <c r="D176" s="939"/>
      <c r="E176" s="79"/>
      <c r="F176" s="1047"/>
      <c r="G176" s="925"/>
      <c r="H176" s="925"/>
      <c r="I176" s="925"/>
      <c r="J176" s="939"/>
      <c r="K176" s="1695"/>
      <c r="L176" s="1713">
        <v>33</v>
      </c>
    </row>
    <row r="177" spans="1:12">
      <c r="A177" s="1049">
        <v>34</v>
      </c>
      <c r="B177" s="82"/>
      <c r="C177" s="925"/>
      <c r="D177" s="939"/>
      <c r="E177" s="79"/>
      <c r="F177" s="1047"/>
      <c r="G177" s="925"/>
      <c r="H177" s="925"/>
      <c r="I177" s="925"/>
      <c r="J177" s="939"/>
      <c r="K177" s="1695"/>
      <c r="L177" s="1713">
        <v>34</v>
      </c>
    </row>
    <row r="178" spans="1:12">
      <c r="A178" s="1049">
        <v>35</v>
      </c>
      <c r="B178" s="82"/>
      <c r="C178" s="925"/>
      <c r="D178" s="939"/>
      <c r="E178" s="79"/>
      <c r="F178" s="1047"/>
      <c r="G178" s="925"/>
      <c r="H178" s="925"/>
      <c r="I178" s="925"/>
      <c r="J178" s="939"/>
      <c r="K178" s="1695"/>
      <c r="L178" s="1713">
        <v>35</v>
      </c>
    </row>
    <row r="179" spans="1:12">
      <c r="A179" s="1049">
        <v>36</v>
      </c>
      <c r="B179" s="82"/>
      <c r="C179" s="925"/>
      <c r="D179" s="939"/>
      <c r="E179" s="79"/>
      <c r="F179" s="1047"/>
      <c r="G179" s="925"/>
      <c r="H179" s="925"/>
      <c r="I179" s="925"/>
      <c r="J179" s="939"/>
      <c r="K179" s="1695"/>
      <c r="L179" s="1713">
        <v>36</v>
      </c>
    </row>
    <row r="180" spans="1:12">
      <c r="A180" s="1049">
        <v>37</v>
      </c>
      <c r="B180" s="82"/>
      <c r="C180" s="925"/>
      <c r="D180" s="939"/>
      <c r="E180" s="79"/>
      <c r="F180" s="1047"/>
      <c r="G180" s="925"/>
      <c r="H180" s="925"/>
      <c r="I180" s="925"/>
      <c r="J180" s="939"/>
      <c r="K180" s="1695"/>
      <c r="L180" s="1713">
        <v>37</v>
      </c>
    </row>
    <row r="181" spans="1:12">
      <c r="A181" s="1049">
        <v>38</v>
      </c>
      <c r="B181" s="82"/>
      <c r="C181" s="925"/>
      <c r="D181" s="939"/>
      <c r="E181" s="79"/>
      <c r="F181" s="1047"/>
      <c r="G181" s="925"/>
      <c r="H181" s="925"/>
      <c r="I181" s="925"/>
      <c r="J181" s="939"/>
      <c r="K181" s="1695"/>
      <c r="L181" s="1713">
        <v>38</v>
      </c>
    </row>
    <row r="182" spans="1:12">
      <c r="A182" s="1049">
        <v>39</v>
      </c>
      <c r="B182" s="82"/>
      <c r="C182" s="925"/>
      <c r="D182" s="939"/>
      <c r="E182" s="79"/>
      <c r="F182" s="1047"/>
      <c r="G182" s="925"/>
      <c r="H182" s="925"/>
      <c r="I182" s="925"/>
      <c r="J182" s="939"/>
      <c r="K182" s="1695"/>
      <c r="L182" s="1713">
        <v>39</v>
      </c>
    </row>
    <row r="183" spans="1:12">
      <c r="A183" s="1049">
        <v>40</v>
      </c>
      <c r="B183" s="82"/>
      <c r="C183" s="925"/>
      <c r="D183" s="939"/>
      <c r="E183" s="79"/>
      <c r="F183" s="1047"/>
      <c r="G183" s="925"/>
      <c r="H183" s="925"/>
      <c r="I183" s="925"/>
      <c r="J183" s="939"/>
      <c r="K183" s="1695"/>
      <c r="L183" s="1713">
        <v>40</v>
      </c>
    </row>
    <row r="184" spans="1:12">
      <c r="A184" s="1049">
        <v>41</v>
      </c>
      <c r="B184" s="82"/>
      <c r="C184" s="925"/>
      <c r="D184" s="939"/>
      <c r="E184" s="79"/>
      <c r="F184" s="1047"/>
      <c r="G184" s="925"/>
      <c r="H184" s="925"/>
      <c r="I184" s="925"/>
      <c r="J184" s="939"/>
      <c r="K184" s="1695"/>
      <c r="L184" s="1713">
        <v>41</v>
      </c>
    </row>
    <row r="185" spans="1:12">
      <c r="A185" s="1049">
        <v>42</v>
      </c>
      <c r="B185" s="82"/>
      <c r="C185" s="925"/>
      <c r="D185" s="939"/>
      <c r="E185" s="79"/>
      <c r="F185" s="1047"/>
      <c r="G185" s="925"/>
      <c r="H185" s="925"/>
      <c r="I185" s="925"/>
      <c r="J185" s="939"/>
      <c r="K185" s="1695"/>
      <c r="L185" s="1713">
        <v>42</v>
      </c>
    </row>
    <row r="186" spans="1:12">
      <c r="A186" s="1049">
        <v>43</v>
      </c>
      <c r="B186" s="82"/>
      <c r="C186" s="925"/>
      <c r="D186" s="939"/>
      <c r="E186" s="79"/>
      <c r="F186" s="1047"/>
      <c r="G186" s="925"/>
      <c r="H186" s="925"/>
      <c r="I186" s="925"/>
      <c r="J186" s="939"/>
      <c r="K186" s="1695"/>
      <c r="L186" s="1713">
        <v>43</v>
      </c>
    </row>
    <row r="187" spans="1:12">
      <c r="A187" s="1049">
        <v>44</v>
      </c>
      <c r="B187" s="82"/>
      <c r="C187" s="925"/>
      <c r="D187" s="939"/>
      <c r="E187" s="79"/>
      <c r="F187" s="1047"/>
      <c r="G187" s="925"/>
      <c r="H187" s="925"/>
      <c r="I187" s="925"/>
      <c r="J187" s="939"/>
      <c r="K187" s="1695"/>
      <c r="L187" s="1713">
        <v>44</v>
      </c>
    </row>
    <row r="188" spans="1:12">
      <c r="A188" s="1049">
        <v>45</v>
      </c>
      <c r="B188" s="749" t="s">
        <v>1441</v>
      </c>
      <c r="C188" s="925"/>
      <c r="D188" s="1547">
        <f>SUM(D154:D187)</f>
        <v>0</v>
      </c>
      <c r="E188" s="1698">
        <f>SUM(E154:E187)</f>
        <v>0</v>
      </c>
      <c r="F188" s="1047"/>
      <c r="G188" s="925"/>
      <c r="H188" s="925"/>
      <c r="I188" s="925"/>
      <c r="J188" s="1547">
        <f>SUM(J154:J187)</f>
        <v>0</v>
      </c>
      <c r="K188" s="1547">
        <f>SUM(K154:K187)</f>
        <v>0</v>
      </c>
      <c r="L188" s="1713">
        <v>45</v>
      </c>
    </row>
    <row r="189" spans="1:12">
      <c r="A189" s="1049">
        <v>46</v>
      </c>
      <c r="B189" s="82"/>
      <c r="C189" s="925"/>
      <c r="D189" s="925"/>
      <c r="E189" s="609"/>
      <c r="F189" s="1047"/>
      <c r="G189" s="925"/>
      <c r="H189" s="925"/>
      <c r="I189" s="925"/>
      <c r="J189" s="925"/>
      <c r="K189" s="938"/>
      <c r="L189" s="1713">
        <v>46</v>
      </c>
    </row>
    <row r="190" spans="1:12">
      <c r="A190" s="1049">
        <v>47</v>
      </c>
      <c r="B190" s="82"/>
      <c r="C190" s="925"/>
      <c r="D190" s="925"/>
      <c r="E190" s="609"/>
      <c r="F190" s="1047"/>
      <c r="G190" s="925"/>
      <c r="H190" s="925"/>
      <c r="I190" s="925"/>
      <c r="J190" s="925"/>
      <c r="K190" s="938"/>
      <c r="L190" s="1713">
        <v>47</v>
      </c>
    </row>
    <row r="191" spans="1:12" ht="15.75" thickBot="1">
      <c r="A191" s="1051">
        <v>48</v>
      </c>
      <c r="B191" s="611"/>
      <c r="C191" s="611"/>
      <c r="D191" s="1149"/>
      <c r="E191" s="1150"/>
      <c r="F191" s="1707"/>
      <c r="G191" s="1704"/>
      <c r="H191" s="1704"/>
      <c r="I191" s="1708"/>
      <c r="J191" s="1149"/>
      <c r="K191" s="1149"/>
      <c r="L191" s="1714">
        <v>48</v>
      </c>
    </row>
    <row r="192" spans="1:12">
      <c r="A192" s="82" t="str">
        <f>A64</f>
        <v xml:space="preserve"> FERC FORM NO.1 (ED. 12-96) NYPSC Modified-96</v>
      </c>
      <c r="B192" s="82"/>
      <c r="C192" s="82"/>
      <c r="D192" s="82"/>
      <c r="E192" s="82"/>
      <c r="F192" s="82" t="str">
        <f>A64</f>
        <v xml:space="preserve"> FERC FORM NO.1 (ED. 12-96) NYPSC Modified-96</v>
      </c>
      <c r="G192" s="82"/>
      <c r="H192" s="82"/>
      <c r="I192" s="82"/>
      <c r="J192" s="82"/>
      <c r="K192" s="82"/>
      <c r="L192" s="82"/>
    </row>
    <row r="193" spans="1:12">
      <c r="A193" s="607" t="s">
        <v>3409</v>
      </c>
      <c r="B193" s="607"/>
      <c r="C193" s="607"/>
      <c r="D193" s="607"/>
      <c r="E193" s="607"/>
      <c r="F193" s="607" t="s">
        <v>3410</v>
      </c>
      <c r="G193" s="607"/>
      <c r="H193" s="607"/>
      <c r="I193" s="607"/>
      <c r="J193" s="607"/>
      <c r="K193" s="607"/>
      <c r="L193" s="607"/>
    </row>
    <row r="194" spans="1:12">
      <c r="A194" s="82"/>
      <c r="B194" s="82"/>
      <c r="C194" s="82"/>
      <c r="D194" s="82"/>
      <c r="E194" s="82"/>
      <c r="F194" s="82"/>
      <c r="G194" s="82"/>
      <c r="H194" s="82"/>
      <c r="I194" s="82"/>
      <c r="J194" s="82"/>
      <c r="K194" s="82"/>
      <c r="L194" s="82"/>
    </row>
    <row r="195" spans="1:12">
      <c r="A195" s="82"/>
      <c r="B195" s="82"/>
      <c r="C195" s="82"/>
      <c r="D195" s="82"/>
      <c r="E195" s="82"/>
      <c r="F195" s="82"/>
      <c r="G195" s="82"/>
      <c r="H195" s="82"/>
      <c r="I195" s="82"/>
      <c r="J195" s="82"/>
      <c r="K195" s="82"/>
      <c r="L195" s="82"/>
    </row>
    <row r="196" spans="1:12">
      <c r="A196" s="82"/>
      <c r="B196" s="82"/>
      <c r="C196" s="82"/>
      <c r="D196" s="82"/>
      <c r="E196" s="82"/>
      <c r="F196" s="82"/>
      <c r="G196" s="82"/>
      <c r="H196" s="82"/>
      <c r="I196" s="82"/>
      <c r="J196" s="82"/>
      <c r="K196" s="82"/>
      <c r="L196" s="82"/>
    </row>
    <row r="197" spans="1:12">
      <c r="A197" s="82"/>
      <c r="B197" s="82"/>
      <c r="C197" s="82"/>
      <c r="D197" s="82"/>
      <c r="E197" s="82"/>
      <c r="F197" s="82"/>
      <c r="G197" s="82"/>
      <c r="H197" s="82"/>
      <c r="I197" s="82"/>
      <c r="J197" s="82"/>
      <c r="K197" s="82"/>
      <c r="L197" s="82"/>
    </row>
    <row r="198" spans="1:12">
      <c r="A198" s="82"/>
      <c r="B198" s="82"/>
      <c r="C198" s="82"/>
      <c r="D198" s="82"/>
      <c r="E198" s="82"/>
      <c r="F198" s="82"/>
      <c r="G198" s="82"/>
      <c r="H198" s="82"/>
      <c r="I198" s="82"/>
      <c r="J198" s="82"/>
      <c r="K198" s="82"/>
      <c r="L198" s="82"/>
    </row>
    <row r="199" spans="1:12">
      <c r="A199" s="82"/>
      <c r="B199" s="82"/>
      <c r="C199" s="82"/>
      <c r="D199" s="82"/>
      <c r="E199" s="82"/>
      <c r="F199" s="82"/>
      <c r="G199" s="82"/>
      <c r="H199" s="82"/>
      <c r="I199" s="82"/>
      <c r="J199" s="82"/>
      <c r="K199" s="82"/>
      <c r="L199" s="82"/>
    </row>
    <row r="200" spans="1:12">
      <c r="A200" s="82"/>
      <c r="B200" s="82"/>
      <c r="C200" s="82"/>
      <c r="D200" s="82"/>
      <c r="E200" s="82"/>
      <c r="F200" s="82"/>
      <c r="G200" s="82"/>
      <c r="H200" s="82"/>
      <c r="I200" s="82"/>
      <c r="J200" s="82"/>
      <c r="K200" s="82"/>
      <c r="L200" s="82"/>
    </row>
    <row r="201" spans="1:12">
      <c r="A201" s="82"/>
      <c r="B201" s="82"/>
      <c r="C201" s="82"/>
      <c r="D201" s="82"/>
      <c r="E201" s="82"/>
      <c r="F201" s="82"/>
      <c r="G201" s="82"/>
      <c r="H201" s="82"/>
      <c r="I201" s="82"/>
      <c r="J201" s="82"/>
      <c r="K201" s="82"/>
      <c r="L201" s="82"/>
    </row>
    <row r="202" spans="1:12">
      <c r="A202" s="82"/>
      <c r="B202" s="82"/>
      <c r="C202" s="82"/>
      <c r="D202" s="82"/>
      <c r="E202" s="82"/>
      <c r="F202" s="82"/>
      <c r="G202" s="82"/>
      <c r="H202" s="82"/>
      <c r="I202" s="82"/>
      <c r="J202" s="82"/>
      <c r="K202" s="82"/>
      <c r="L202" s="82"/>
    </row>
    <row r="203" spans="1:12">
      <c r="A203" s="82"/>
      <c r="B203" s="82"/>
      <c r="C203" s="82"/>
      <c r="D203" s="82"/>
      <c r="E203" s="82"/>
      <c r="F203" s="82"/>
      <c r="G203" s="82"/>
      <c r="H203" s="82"/>
      <c r="I203" s="82"/>
      <c r="J203" s="82"/>
      <c r="K203" s="82"/>
      <c r="L203" s="82"/>
    </row>
    <row r="204" spans="1:12">
      <c r="A204" s="82"/>
      <c r="B204" s="82"/>
      <c r="C204" s="82"/>
      <c r="D204" s="82"/>
      <c r="E204" s="82"/>
      <c r="F204" s="82"/>
      <c r="G204" s="82"/>
      <c r="H204" s="82"/>
      <c r="I204" s="82"/>
      <c r="J204" s="82"/>
      <c r="K204" s="82"/>
      <c r="L204" s="82"/>
    </row>
    <row r="205" spans="1:12">
      <c r="A205" s="82"/>
      <c r="B205" s="82"/>
      <c r="C205" s="82"/>
      <c r="D205" s="82"/>
      <c r="E205" s="82"/>
      <c r="F205" s="82"/>
      <c r="G205" s="82"/>
      <c r="H205" s="82"/>
      <c r="I205" s="82"/>
      <c r="J205" s="82"/>
      <c r="K205" s="82"/>
      <c r="L205" s="82"/>
    </row>
    <row r="206" spans="1:12">
      <c r="A206" s="82"/>
      <c r="B206" s="82"/>
      <c r="C206" s="82"/>
      <c r="D206" s="82"/>
      <c r="E206" s="82"/>
      <c r="F206" s="82"/>
      <c r="G206" s="82"/>
      <c r="H206" s="82"/>
      <c r="I206" s="82"/>
      <c r="J206" s="82"/>
      <c r="K206" s="82"/>
      <c r="L206" s="82"/>
    </row>
    <row r="207" spans="1:12">
      <c r="A207" s="82"/>
      <c r="B207" s="82"/>
      <c r="C207" s="82"/>
      <c r="D207" s="82"/>
      <c r="E207" s="82"/>
      <c r="F207" s="82"/>
      <c r="G207" s="82"/>
      <c r="H207" s="82"/>
      <c r="I207" s="82"/>
      <c r="J207" s="82"/>
      <c r="K207" s="82"/>
      <c r="L207" s="82"/>
    </row>
    <row r="208" spans="1:12">
      <c r="A208" s="82"/>
      <c r="B208" s="82"/>
      <c r="C208" s="82"/>
      <c r="D208" s="82"/>
      <c r="E208" s="82"/>
      <c r="F208" s="82"/>
      <c r="G208" s="82"/>
      <c r="H208" s="82"/>
      <c r="I208" s="82"/>
      <c r="J208" s="82"/>
      <c r="K208" s="82"/>
      <c r="L208" s="82"/>
    </row>
    <row r="209" spans="1:12">
      <c r="A209" s="82"/>
      <c r="B209" s="82"/>
      <c r="C209" s="82"/>
      <c r="D209" s="82"/>
      <c r="E209" s="82"/>
      <c r="F209" s="82"/>
      <c r="G209" s="82"/>
      <c r="H209" s="82"/>
      <c r="I209" s="82"/>
      <c r="J209" s="82"/>
      <c r="K209" s="82"/>
      <c r="L209" s="82"/>
    </row>
    <row r="210" spans="1:12">
      <c r="A210" s="82"/>
      <c r="B210" s="82"/>
      <c r="C210" s="82"/>
      <c r="D210" s="82"/>
      <c r="E210" s="82"/>
      <c r="F210" s="82"/>
      <c r="G210" s="82"/>
      <c r="H210" s="82"/>
      <c r="I210" s="82"/>
      <c r="J210" s="82"/>
      <c r="K210" s="82"/>
      <c r="L210" s="82"/>
    </row>
    <row r="211" spans="1:12">
      <c r="A211" s="82"/>
      <c r="B211" s="82"/>
      <c r="C211" s="82"/>
      <c r="D211" s="82"/>
      <c r="E211" s="82"/>
      <c r="F211" s="82"/>
      <c r="G211" s="82"/>
      <c r="H211" s="82"/>
      <c r="I211" s="82"/>
      <c r="J211" s="82"/>
      <c r="K211" s="82"/>
      <c r="L211" s="82"/>
    </row>
    <row r="212" spans="1:12">
      <c r="A212" s="82"/>
      <c r="B212" s="82"/>
      <c r="C212" s="82"/>
      <c r="D212" s="82"/>
      <c r="E212" s="82"/>
      <c r="F212" s="82"/>
      <c r="G212" s="82"/>
      <c r="H212" s="82"/>
      <c r="I212" s="82"/>
      <c r="J212" s="82"/>
      <c r="K212" s="82"/>
      <c r="L212" s="82"/>
    </row>
    <row r="213" spans="1:12">
      <c r="A213" s="82"/>
      <c r="B213" s="82"/>
      <c r="C213" s="82"/>
      <c r="D213" s="82"/>
      <c r="E213" s="82"/>
      <c r="F213" s="82"/>
      <c r="G213" s="82"/>
      <c r="H213" s="82"/>
      <c r="I213" s="82"/>
      <c r="J213" s="82"/>
      <c r="K213" s="82"/>
      <c r="L213" s="82"/>
    </row>
    <row r="214" spans="1:12">
      <c r="A214" s="82"/>
      <c r="B214" s="82"/>
      <c r="C214" s="82"/>
      <c r="D214" s="82"/>
      <c r="E214" s="82"/>
      <c r="F214" s="82"/>
      <c r="G214" s="82"/>
      <c r="H214" s="82"/>
      <c r="I214" s="82"/>
      <c r="J214" s="82"/>
      <c r="K214" s="82"/>
      <c r="L214" s="82"/>
    </row>
    <row r="215" spans="1:12">
      <c r="A215" s="82"/>
      <c r="B215" s="82"/>
      <c r="C215" s="82"/>
      <c r="D215" s="82"/>
      <c r="E215" s="82"/>
      <c r="F215" s="82"/>
      <c r="G215" s="82"/>
      <c r="H215" s="82"/>
      <c r="I215" s="82"/>
      <c r="J215" s="82"/>
      <c r="K215" s="82"/>
      <c r="L215" s="82"/>
    </row>
    <row r="216" spans="1:12">
      <c r="A216" s="82"/>
      <c r="B216" s="82"/>
      <c r="C216" s="82"/>
      <c r="D216" s="82"/>
      <c r="E216" s="82"/>
      <c r="F216" s="82"/>
      <c r="G216" s="82"/>
      <c r="H216" s="82"/>
      <c r="I216" s="82"/>
      <c r="J216" s="82"/>
      <c r="K216" s="82"/>
      <c r="L216" s="82"/>
    </row>
    <row r="217" spans="1:12">
      <c r="A217" s="82"/>
      <c r="B217" s="82"/>
      <c r="C217" s="82"/>
      <c r="D217" s="82"/>
      <c r="E217" s="82"/>
      <c r="F217" s="82"/>
      <c r="G217" s="82"/>
      <c r="H217" s="82"/>
      <c r="I217" s="82"/>
      <c r="J217" s="82"/>
      <c r="K217" s="82"/>
      <c r="L217" s="82"/>
    </row>
    <row r="218" spans="1:12">
      <c r="A218" s="82"/>
      <c r="B218" s="82"/>
      <c r="C218" s="82"/>
      <c r="D218" s="82"/>
      <c r="E218" s="82"/>
      <c r="F218" s="82"/>
      <c r="G218" s="82"/>
      <c r="H218" s="82"/>
      <c r="I218" s="82"/>
      <c r="J218" s="82"/>
      <c r="K218" s="82"/>
      <c r="L218" s="82"/>
    </row>
    <row r="219" spans="1:12">
      <c r="A219" s="82"/>
      <c r="B219" s="82"/>
      <c r="C219" s="82"/>
      <c r="D219" s="82"/>
      <c r="E219" s="82"/>
      <c r="F219" s="82"/>
      <c r="G219" s="82"/>
      <c r="H219" s="82"/>
      <c r="I219" s="82"/>
      <c r="J219" s="82"/>
      <c r="K219" s="82"/>
      <c r="L219" s="82"/>
    </row>
    <row r="220" spans="1:12">
      <c r="A220" s="82"/>
      <c r="B220" s="82"/>
      <c r="C220" s="82"/>
      <c r="D220" s="82"/>
      <c r="E220" s="82"/>
      <c r="F220" s="82"/>
      <c r="G220" s="82"/>
      <c r="H220" s="82"/>
      <c r="I220" s="82"/>
      <c r="J220" s="82"/>
      <c r="K220" s="82"/>
      <c r="L220" s="82"/>
    </row>
    <row r="221" spans="1:12">
      <c r="A221" s="82"/>
      <c r="B221" s="82"/>
      <c r="C221" s="82"/>
      <c r="D221" s="82"/>
      <c r="E221" s="82"/>
      <c r="F221" s="82"/>
      <c r="G221" s="82"/>
      <c r="H221" s="82"/>
      <c r="I221" s="82"/>
      <c r="J221" s="82"/>
      <c r="K221" s="82"/>
      <c r="L221" s="82"/>
    </row>
    <row r="222" spans="1:12">
      <c r="A222" s="82"/>
      <c r="B222" s="82"/>
      <c r="C222" s="82"/>
      <c r="D222" s="82"/>
      <c r="E222" s="82"/>
      <c r="F222" s="82"/>
      <c r="G222" s="82"/>
      <c r="H222" s="82"/>
      <c r="I222" s="82"/>
      <c r="J222" s="82"/>
      <c r="K222" s="82"/>
      <c r="L222" s="82"/>
    </row>
    <row r="223" spans="1:12">
      <c r="A223" s="82"/>
      <c r="B223" s="82"/>
      <c r="C223" s="82"/>
      <c r="D223" s="82"/>
      <c r="E223" s="82"/>
      <c r="F223" s="82"/>
      <c r="G223" s="82"/>
      <c r="H223" s="82"/>
      <c r="I223" s="82"/>
      <c r="J223" s="82"/>
      <c r="K223" s="82"/>
      <c r="L223" s="82"/>
    </row>
    <row r="224" spans="1:12">
      <c r="A224" s="82"/>
      <c r="B224" s="82"/>
      <c r="C224" s="82"/>
      <c r="D224" s="82"/>
      <c r="E224" s="82"/>
      <c r="F224" s="82"/>
      <c r="G224" s="82"/>
      <c r="H224" s="82"/>
      <c r="I224" s="82"/>
      <c r="J224" s="82"/>
      <c r="K224" s="82"/>
      <c r="L224" s="82"/>
    </row>
    <row r="225" spans="1:12">
      <c r="A225" s="82"/>
      <c r="B225" s="82"/>
      <c r="C225" s="82"/>
      <c r="D225" s="82"/>
      <c r="E225" s="82"/>
      <c r="F225" s="82"/>
      <c r="G225" s="82"/>
      <c r="H225" s="82"/>
      <c r="I225" s="82"/>
      <c r="J225" s="82"/>
      <c r="K225" s="82"/>
      <c r="L225" s="82"/>
    </row>
    <row r="226" spans="1:12">
      <c r="A226" s="82"/>
      <c r="B226" s="82"/>
      <c r="C226" s="82"/>
      <c r="D226" s="82"/>
      <c r="E226" s="82"/>
      <c r="F226" s="82"/>
      <c r="G226" s="82"/>
      <c r="H226" s="82"/>
      <c r="I226" s="82"/>
      <c r="J226" s="82"/>
      <c r="K226" s="82"/>
      <c r="L226" s="82"/>
    </row>
    <row r="227" spans="1:12">
      <c r="A227" s="82"/>
      <c r="B227" s="82"/>
      <c r="C227" s="82"/>
      <c r="D227" s="82"/>
      <c r="E227" s="82"/>
      <c r="F227" s="82"/>
      <c r="G227" s="82"/>
      <c r="H227" s="82"/>
      <c r="I227" s="82"/>
      <c r="J227" s="82"/>
      <c r="K227" s="82"/>
      <c r="L227" s="82"/>
    </row>
    <row r="228" spans="1:12">
      <c r="A228" s="82"/>
      <c r="B228" s="82"/>
      <c r="C228" s="82"/>
      <c r="D228" s="82"/>
      <c r="E228" s="82"/>
      <c r="F228" s="82"/>
      <c r="G228" s="82"/>
      <c r="H228" s="82"/>
      <c r="I228" s="82"/>
      <c r="J228" s="82"/>
      <c r="K228" s="82"/>
      <c r="L228" s="82"/>
    </row>
    <row r="229" spans="1:12">
      <c r="A229" s="82"/>
      <c r="B229" s="82"/>
      <c r="C229" s="82"/>
      <c r="D229" s="82"/>
      <c r="E229" s="82"/>
      <c r="F229" s="82"/>
      <c r="G229" s="82"/>
      <c r="H229" s="82"/>
      <c r="I229" s="82"/>
      <c r="J229" s="82"/>
      <c r="K229" s="82"/>
      <c r="L229" s="82"/>
    </row>
    <row r="230" spans="1:12">
      <c r="A230" s="82"/>
      <c r="B230" s="82"/>
      <c r="C230" s="82"/>
      <c r="D230" s="82"/>
      <c r="E230" s="82"/>
      <c r="F230" s="82"/>
      <c r="G230" s="82"/>
      <c r="H230" s="82"/>
      <c r="I230" s="82"/>
      <c r="J230" s="82"/>
      <c r="K230" s="82"/>
      <c r="L230" s="82"/>
    </row>
    <row r="231" spans="1:12">
      <c r="A231" s="82"/>
      <c r="B231" s="82"/>
      <c r="C231" s="82"/>
      <c r="D231" s="82"/>
      <c r="E231" s="82"/>
      <c r="F231" s="82"/>
      <c r="G231" s="82"/>
      <c r="H231" s="82"/>
      <c r="I231" s="82"/>
      <c r="J231" s="82"/>
      <c r="K231" s="82"/>
      <c r="L231" s="82"/>
    </row>
    <row r="232" spans="1:12">
      <c r="A232" s="82"/>
      <c r="B232" s="82"/>
      <c r="C232" s="82"/>
      <c r="D232" s="82"/>
      <c r="E232" s="82"/>
      <c r="F232" s="82"/>
      <c r="G232" s="82"/>
      <c r="H232" s="82"/>
      <c r="I232" s="82"/>
      <c r="J232" s="82"/>
      <c r="K232" s="82"/>
      <c r="L232" s="82"/>
    </row>
    <row r="233" spans="1:12">
      <c r="A233" s="82"/>
      <c r="B233" s="82"/>
      <c r="C233" s="82"/>
      <c r="D233" s="82"/>
      <c r="E233" s="82"/>
      <c r="F233" s="82"/>
      <c r="G233" s="82"/>
      <c r="H233" s="82"/>
      <c r="I233" s="82"/>
      <c r="J233" s="82"/>
      <c r="K233" s="82"/>
      <c r="L233" s="82"/>
    </row>
    <row r="234" spans="1:12">
      <c r="A234" s="82"/>
      <c r="B234" s="82"/>
      <c r="C234" s="82"/>
      <c r="D234" s="82"/>
      <c r="E234" s="82"/>
      <c r="F234" s="82"/>
      <c r="G234" s="82"/>
      <c r="H234" s="82"/>
      <c r="I234" s="82"/>
      <c r="J234" s="82"/>
      <c r="K234" s="82"/>
      <c r="L234" s="82"/>
    </row>
    <row r="235" spans="1:12">
      <c r="A235" s="82"/>
      <c r="B235" s="82"/>
      <c r="C235" s="82"/>
      <c r="D235" s="82"/>
      <c r="E235" s="82"/>
      <c r="F235" s="82"/>
      <c r="G235" s="82"/>
      <c r="H235" s="82"/>
      <c r="I235" s="82"/>
      <c r="J235" s="82"/>
      <c r="K235" s="82"/>
      <c r="L235" s="82"/>
    </row>
    <row r="236" spans="1:12">
      <c r="A236" s="82"/>
      <c r="B236" s="82"/>
      <c r="C236" s="82"/>
      <c r="D236" s="82"/>
      <c r="E236" s="82"/>
      <c r="F236" s="82"/>
      <c r="G236" s="82"/>
      <c r="H236" s="82"/>
      <c r="I236" s="82"/>
      <c r="J236" s="82"/>
      <c r="K236" s="82"/>
      <c r="L236" s="82"/>
    </row>
    <row r="237" spans="1:12">
      <c r="A237" s="82"/>
      <c r="B237" s="82"/>
      <c r="C237" s="82"/>
      <c r="D237" s="82"/>
      <c r="E237" s="82"/>
      <c r="F237" s="82"/>
      <c r="G237" s="82"/>
      <c r="H237" s="82"/>
      <c r="I237" s="82"/>
      <c r="J237" s="82"/>
      <c r="K237" s="82"/>
      <c r="L237" s="82"/>
    </row>
    <row r="238" spans="1:12">
      <c r="A238" s="82"/>
      <c r="B238" s="82"/>
      <c r="C238" s="82"/>
      <c r="D238" s="82"/>
      <c r="E238" s="82"/>
      <c r="F238" s="82"/>
      <c r="G238" s="82"/>
      <c r="H238" s="82"/>
      <c r="I238" s="82"/>
      <c r="J238" s="82"/>
      <c r="K238" s="82"/>
      <c r="L238" s="82"/>
    </row>
    <row r="239" spans="1:12">
      <c r="A239" s="82"/>
      <c r="B239" s="82"/>
      <c r="C239" s="82"/>
      <c r="D239" s="82"/>
      <c r="E239" s="82"/>
      <c r="F239" s="82"/>
      <c r="G239" s="82"/>
      <c r="H239" s="82"/>
      <c r="I239" s="82"/>
      <c r="J239" s="82"/>
      <c r="K239" s="82"/>
      <c r="L239" s="82"/>
    </row>
    <row r="240" spans="1:12">
      <c r="A240" s="82"/>
      <c r="B240" s="82"/>
      <c r="C240" s="82"/>
      <c r="D240" s="82"/>
      <c r="E240" s="82"/>
      <c r="F240" s="82"/>
      <c r="G240" s="82"/>
      <c r="H240" s="82"/>
      <c r="I240" s="82"/>
      <c r="J240" s="82"/>
      <c r="K240" s="82"/>
      <c r="L240" s="82"/>
    </row>
    <row r="241" spans="1:12">
      <c r="A241" s="82"/>
      <c r="B241" s="82"/>
      <c r="C241" s="82"/>
      <c r="D241" s="82"/>
      <c r="E241" s="82"/>
      <c r="F241" s="82"/>
      <c r="G241" s="82"/>
      <c r="H241" s="82"/>
      <c r="I241" s="82"/>
      <c r="J241" s="82"/>
      <c r="K241" s="82"/>
      <c r="L241" s="82"/>
    </row>
    <row r="242" spans="1:12">
      <c r="A242" s="82"/>
      <c r="B242" s="82"/>
      <c r="C242" s="82"/>
      <c r="D242" s="82"/>
      <c r="E242" s="82"/>
      <c r="F242" s="82"/>
      <c r="G242" s="82"/>
      <c r="H242" s="82"/>
      <c r="I242" s="82"/>
      <c r="J242" s="82"/>
      <c r="K242" s="82"/>
      <c r="L242" s="82"/>
    </row>
    <row r="243" spans="1:12">
      <c r="A243" s="82"/>
      <c r="B243" s="82"/>
      <c r="C243" s="82"/>
      <c r="D243" s="82"/>
      <c r="E243" s="82"/>
      <c r="F243" s="82"/>
      <c r="G243" s="82"/>
      <c r="H243" s="82"/>
      <c r="I243" s="82"/>
      <c r="J243" s="82"/>
      <c r="K243" s="82"/>
      <c r="L243" s="82"/>
    </row>
    <row r="244" spans="1:12">
      <c r="A244" s="82"/>
      <c r="B244" s="82"/>
      <c r="C244" s="82"/>
      <c r="D244" s="82"/>
      <c r="E244" s="82"/>
      <c r="F244" s="82"/>
      <c r="G244" s="82"/>
      <c r="H244" s="82"/>
      <c r="I244" s="82"/>
      <c r="J244" s="82"/>
      <c r="K244" s="82"/>
      <c r="L244" s="82"/>
    </row>
    <row r="245" spans="1:12">
      <c r="A245" s="82"/>
      <c r="B245" s="82"/>
      <c r="C245" s="82"/>
      <c r="D245" s="82"/>
      <c r="E245" s="82"/>
      <c r="F245" s="82"/>
      <c r="G245" s="82"/>
      <c r="H245" s="82"/>
      <c r="I245" s="82"/>
      <c r="J245" s="82"/>
      <c r="K245" s="82"/>
      <c r="L245" s="82"/>
    </row>
    <row r="246" spans="1:12">
      <c r="A246" s="82"/>
      <c r="B246" s="82"/>
      <c r="C246" s="82"/>
      <c r="D246" s="82"/>
      <c r="E246" s="82"/>
      <c r="F246" s="82"/>
      <c r="G246" s="82"/>
      <c r="H246" s="82"/>
      <c r="I246" s="82"/>
      <c r="J246" s="82"/>
      <c r="K246" s="82"/>
      <c r="L246" s="82"/>
    </row>
    <row r="247" spans="1:12">
      <c r="A247" s="82"/>
      <c r="B247" s="82"/>
      <c r="C247" s="82"/>
      <c r="D247" s="82"/>
      <c r="E247" s="82"/>
      <c r="F247" s="82"/>
      <c r="G247" s="82"/>
      <c r="H247" s="82"/>
      <c r="I247" s="82"/>
      <c r="J247" s="82"/>
      <c r="K247" s="82"/>
      <c r="L247" s="82"/>
    </row>
    <row r="248" spans="1:12">
      <c r="A248" s="82"/>
      <c r="B248" s="82"/>
      <c r="C248" s="82"/>
      <c r="D248" s="82"/>
      <c r="E248" s="82"/>
      <c r="F248" s="82"/>
      <c r="G248" s="82"/>
      <c r="H248" s="82"/>
      <c r="I248" s="82"/>
      <c r="J248" s="82"/>
      <c r="K248" s="82"/>
      <c r="L248" s="82"/>
    </row>
    <row r="249" spans="1:12">
      <c r="A249" s="82"/>
      <c r="B249" s="82"/>
      <c r="C249" s="82"/>
      <c r="D249" s="82"/>
      <c r="E249" s="82"/>
      <c r="F249" s="82"/>
      <c r="G249" s="82"/>
      <c r="H249" s="82"/>
      <c r="I249" s="82"/>
      <c r="J249" s="82"/>
      <c r="K249" s="82"/>
      <c r="L249" s="82"/>
    </row>
    <row r="250" spans="1:12">
      <c r="A250" s="82"/>
      <c r="B250" s="82"/>
      <c r="C250" s="82"/>
      <c r="D250" s="82"/>
      <c r="E250" s="82"/>
      <c r="F250" s="82"/>
      <c r="G250" s="82"/>
      <c r="H250" s="82"/>
      <c r="I250" s="82"/>
      <c r="J250" s="82"/>
      <c r="K250" s="82"/>
      <c r="L250" s="82"/>
    </row>
    <row r="251" spans="1:12">
      <c r="A251" s="82"/>
      <c r="B251" s="82"/>
      <c r="C251" s="82"/>
      <c r="D251" s="82"/>
      <c r="E251" s="82"/>
      <c r="F251" s="82"/>
      <c r="G251" s="82"/>
      <c r="H251" s="82"/>
      <c r="I251" s="82"/>
      <c r="J251" s="82"/>
      <c r="K251" s="82"/>
      <c r="L251" s="82"/>
    </row>
    <row r="252" spans="1:12">
      <c r="A252" s="82"/>
      <c r="B252" s="82"/>
      <c r="C252" s="82"/>
      <c r="D252" s="82"/>
      <c r="E252" s="82"/>
      <c r="F252" s="82"/>
      <c r="G252" s="82"/>
      <c r="H252" s="82"/>
      <c r="I252" s="82"/>
      <c r="J252" s="82"/>
      <c r="K252" s="82"/>
      <c r="L252" s="82"/>
    </row>
    <row r="253" spans="1:12">
      <c r="A253" s="82"/>
      <c r="B253" s="82"/>
      <c r="C253" s="82"/>
      <c r="D253" s="82"/>
      <c r="E253" s="82"/>
      <c r="F253" s="82"/>
      <c r="G253" s="82"/>
      <c r="H253" s="82"/>
      <c r="I253" s="82"/>
      <c r="J253" s="82"/>
      <c r="K253" s="82"/>
      <c r="L253" s="82"/>
    </row>
    <row r="254" spans="1:12">
      <c r="A254" s="82"/>
      <c r="B254" s="82"/>
      <c r="C254" s="82"/>
      <c r="D254" s="82"/>
      <c r="E254" s="82"/>
      <c r="F254" s="82"/>
      <c r="G254" s="82"/>
      <c r="H254" s="82"/>
      <c r="I254" s="82"/>
      <c r="J254" s="82"/>
      <c r="K254" s="82"/>
      <c r="L254" s="82"/>
    </row>
    <row r="255" spans="1:12">
      <c r="A255" s="82"/>
      <c r="B255" s="82"/>
      <c r="C255" s="82"/>
      <c r="D255" s="82"/>
      <c r="E255" s="82"/>
      <c r="F255" s="82"/>
      <c r="G255" s="82"/>
      <c r="H255" s="82"/>
      <c r="I255" s="82"/>
      <c r="J255" s="82"/>
      <c r="K255" s="82"/>
      <c r="L255" s="82"/>
    </row>
    <row r="256" spans="1:12">
      <c r="A256" s="82"/>
      <c r="B256" s="82"/>
      <c r="C256" s="82"/>
      <c r="D256" s="82"/>
      <c r="E256" s="82"/>
      <c r="F256" s="82"/>
      <c r="G256" s="82"/>
      <c r="H256" s="82"/>
      <c r="I256" s="82"/>
      <c r="J256" s="82"/>
      <c r="K256" s="82"/>
      <c r="L256" s="82"/>
    </row>
    <row r="257" spans="1:12">
      <c r="A257" s="82"/>
      <c r="B257" s="82"/>
      <c r="C257" s="82"/>
      <c r="D257" s="82"/>
      <c r="E257" s="82"/>
      <c r="F257" s="82"/>
      <c r="G257" s="82"/>
      <c r="H257" s="82"/>
      <c r="I257" s="82"/>
      <c r="J257" s="82"/>
      <c r="K257" s="82"/>
      <c r="L257" s="82"/>
    </row>
    <row r="258" spans="1:12">
      <c r="A258" s="82"/>
      <c r="B258" s="82"/>
      <c r="C258" s="82"/>
      <c r="D258" s="82"/>
      <c r="E258" s="82"/>
      <c r="F258" s="82"/>
      <c r="G258" s="82"/>
      <c r="H258" s="82"/>
      <c r="I258" s="82"/>
      <c r="J258" s="82"/>
      <c r="K258" s="82"/>
      <c r="L258" s="82"/>
    </row>
    <row r="259" spans="1:12">
      <c r="A259" s="82"/>
      <c r="B259" s="82"/>
      <c r="C259" s="82"/>
      <c r="D259" s="82"/>
      <c r="E259" s="82"/>
      <c r="F259" s="82"/>
      <c r="G259" s="82"/>
      <c r="H259" s="82"/>
      <c r="I259" s="82"/>
      <c r="J259" s="82"/>
      <c r="K259" s="82"/>
      <c r="L259" s="82"/>
    </row>
    <row r="260" spans="1:12">
      <c r="A260" s="82"/>
      <c r="B260" s="82"/>
      <c r="C260" s="82"/>
      <c r="D260" s="82"/>
      <c r="E260" s="82"/>
      <c r="F260" s="82"/>
      <c r="G260" s="82"/>
      <c r="H260" s="82"/>
      <c r="I260" s="82"/>
      <c r="J260" s="82"/>
      <c r="K260" s="82"/>
      <c r="L260" s="82"/>
    </row>
    <row r="261" spans="1:12">
      <c r="A261" s="82"/>
      <c r="B261" s="82"/>
      <c r="C261" s="82"/>
      <c r="D261" s="82"/>
      <c r="E261" s="82"/>
      <c r="F261" s="82"/>
      <c r="G261" s="82"/>
      <c r="H261" s="82"/>
      <c r="I261" s="82"/>
      <c r="J261" s="82"/>
      <c r="K261" s="82"/>
      <c r="L261" s="82"/>
    </row>
    <row r="262" spans="1:12">
      <c r="A262" s="82"/>
      <c r="B262" s="82"/>
      <c r="C262" s="82"/>
      <c r="D262" s="82"/>
      <c r="E262" s="82"/>
      <c r="F262" s="82"/>
      <c r="G262" s="82"/>
      <c r="H262" s="82"/>
      <c r="I262" s="82"/>
      <c r="J262" s="82"/>
      <c r="K262" s="82"/>
      <c r="L262" s="82"/>
    </row>
    <row r="263" spans="1:12">
      <c r="A263" s="82"/>
      <c r="B263" s="82"/>
      <c r="C263" s="82"/>
      <c r="D263" s="82"/>
      <c r="E263" s="82"/>
      <c r="F263" s="82"/>
      <c r="G263" s="82"/>
      <c r="H263" s="82"/>
      <c r="I263" s="82"/>
      <c r="J263" s="82"/>
      <c r="K263" s="82"/>
      <c r="L263" s="82"/>
    </row>
    <row r="264" spans="1:12">
      <c r="A264" s="82"/>
      <c r="B264" s="82"/>
      <c r="C264" s="82"/>
      <c r="D264" s="82"/>
      <c r="E264" s="82"/>
      <c r="F264" s="82"/>
      <c r="G264" s="82"/>
      <c r="H264" s="82"/>
      <c r="I264" s="82"/>
      <c r="J264" s="82"/>
      <c r="K264" s="82"/>
      <c r="L264" s="82"/>
    </row>
    <row r="265" spans="1:12">
      <c r="A265" s="82"/>
      <c r="B265" s="82"/>
      <c r="C265" s="82"/>
      <c r="D265" s="82"/>
      <c r="E265" s="82"/>
      <c r="F265" s="82"/>
      <c r="G265" s="82"/>
      <c r="H265" s="82"/>
      <c r="I265" s="82"/>
      <c r="J265" s="82"/>
      <c r="K265" s="82"/>
      <c r="L265" s="82"/>
    </row>
    <row r="266" spans="1:12">
      <c r="A266" s="82"/>
      <c r="B266" s="82"/>
      <c r="C266" s="82"/>
      <c r="D266" s="82"/>
      <c r="E266" s="82"/>
      <c r="F266" s="82"/>
      <c r="G266" s="82"/>
      <c r="H266" s="82"/>
      <c r="I266" s="82"/>
      <c r="J266" s="82"/>
      <c r="K266" s="82"/>
      <c r="L266" s="82"/>
    </row>
    <row r="267" spans="1:12">
      <c r="A267" s="82"/>
      <c r="B267" s="82"/>
      <c r="C267" s="82"/>
      <c r="D267" s="82"/>
      <c r="E267" s="82"/>
      <c r="F267" s="82"/>
      <c r="G267" s="82"/>
      <c r="H267" s="82"/>
      <c r="I267" s="82"/>
      <c r="J267" s="82"/>
      <c r="K267" s="82"/>
      <c r="L267" s="82"/>
    </row>
    <row r="268" spans="1:12">
      <c r="A268" s="82"/>
      <c r="B268" s="82"/>
      <c r="C268" s="82"/>
      <c r="D268" s="82"/>
      <c r="E268" s="82"/>
      <c r="F268" s="82"/>
      <c r="G268" s="82"/>
      <c r="H268" s="82"/>
      <c r="I268" s="82"/>
      <c r="J268" s="82"/>
      <c r="K268" s="82"/>
      <c r="L268" s="82"/>
    </row>
    <row r="269" spans="1:12">
      <c r="A269" s="82"/>
      <c r="B269" s="82"/>
      <c r="C269" s="82"/>
      <c r="D269" s="82"/>
      <c r="E269" s="82"/>
      <c r="F269" s="82"/>
      <c r="G269" s="82"/>
      <c r="H269" s="82"/>
      <c r="I269" s="82"/>
      <c r="J269" s="82"/>
      <c r="K269" s="82"/>
      <c r="L269" s="82"/>
    </row>
    <row r="270" spans="1:12">
      <c r="A270" s="82"/>
      <c r="B270" s="82"/>
      <c r="C270" s="82"/>
      <c r="D270" s="82"/>
      <c r="E270" s="82"/>
      <c r="F270" s="82"/>
      <c r="G270" s="82"/>
      <c r="H270" s="82"/>
      <c r="I270" s="82"/>
      <c r="J270" s="82"/>
      <c r="K270" s="82"/>
      <c r="L270" s="82"/>
    </row>
    <row r="271" spans="1:12">
      <c r="A271" s="82"/>
      <c r="B271" s="82"/>
      <c r="C271" s="82"/>
      <c r="D271" s="82"/>
      <c r="E271" s="82"/>
      <c r="F271" s="82"/>
      <c r="G271" s="82"/>
      <c r="H271" s="82"/>
      <c r="I271" s="82"/>
      <c r="J271" s="82"/>
      <c r="K271" s="82"/>
      <c r="L271" s="82"/>
    </row>
    <row r="272" spans="1:12">
      <c r="A272" s="82"/>
      <c r="B272" s="82"/>
      <c r="C272" s="82"/>
      <c r="D272" s="82"/>
      <c r="E272" s="82"/>
      <c r="F272" s="82"/>
      <c r="G272" s="82"/>
      <c r="H272" s="82"/>
      <c r="I272" s="82"/>
      <c r="J272" s="82"/>
      <c r="K272" s="82"/>
      <c r="L272" s="82"/>
    </row>
    <row r="273" spans="1:12">
      <c r="A273" s="82"/>
      <c r="B273" s="82"/>
      <c r="C273" s="82"/>
      <c r="D273" s="82"/>
      <c r="E273" s="82"/>
      <c r="F273" s="82"/>
      <c r="G273" s="82"/>
      <c r="H273" s="82"/>
      <c r="I273" s="82"/>
      <c r="J273" s="82"/>
      <c r="K273" s="82"/>
      <c r="L273" s="82"/>
    </row>
    <row r="274" spans="1:12">
      <c r="A274" s="82"/>
      <c r="B274" s="82"/>
      <c r="C274" s="82"/>
      <c r="D274" s="82"/>
      <c r="E274" s="82"/>
      <c r="F274" s="82"/>
      <c r="G274" s="82"/>
      <c r="H274" s="82"/>
      <c r="I274" s="82"/>
      <c r="J274" s="82"/>
      <c r="K274" s="82"/>
      <c r="L274" s="82"/>
    </row>
    <row r="275" spans="1:12">
      <c r="A275" s="82"/>
      <c r="B275" s="82"/>
      <c r="C275" s="82"/>
      <c r="D275" s="82"/>
      <c r="E275" s="82"/>
      <c r="F275" s="82"/>
      <c r="G275" s="82"/>
      <c r="H275" s="82"/>
      <c r="I275" s="82"/>
      <c r="J275" s="82"/>
      <c r="K275" s="82"/>
      <c r="L275" s="82"/>
    </row>
    <row r="276" spans="1:12">
      <c r="A276" s="82"/>
      <c r="B276" s="82"/>
      <c r="C276" s="82"/>
      <c r="D276" s="82"/>
      <c r="E276" s="82"/>
      <c r="F276" s="82"/>
      <c r="G276" s="82"/>
      <c r="H276" s="82"/>
      <c r="I276" s="82"/>
      <c r="J276" s="82"/>
      <c r="K276" s="82"/>
      <c r="L276" s="82"/>
    </row>
    <row r="277" spans="1:12">
      <c r="A277" s="82"/>
      <c r="B277" s="82"/>
      <c r="C277" s="82"/>
      <c r="D277" s="82"/>
      <c r="E277" s="82"/>
      <c r="F277" s="82"/>
      <c r="G277" s="82"/>
      <c r="H277" s="82"/>
      <c r="I277" s="82"/>
      <c r="J277" s="82"/>
      <c r="K277" s="82"/>
      <c r="L277" s="82"/>
    </row>
    <row r="278" spans="1:12">
      <c r="A278" s="82"/>
      <c r="B278" s="82"/>
      <c r="C278" s="82"/>
      <c r="D278" s="82"/>
      <c r="E278" s="82"/>
      <c r="F278" s="82"/>
      <c r="G278" s="82"/>
      <c r="H278" s="82"/>
      <c r="I278" s="82"/>
      <c r="J278" s="82"/>
      <c r="K278" s="82"/>
      <c r="L278" s="82"/>
    </row>
    <row r="279" spans="1:12">
      <c r="A279" s="82"/>
      <c r="B279" s="82"/>
      <c r="C279" s="82"/>
      <c r="D279" s="82"/>
      <c r="E279" s="82"/>
      <c r="F279" s="82"/>
      <c r="G279" s="82"/>
      <c r="H279" s="82"/>
      <c r="I279" s="82"/>
      <c r="J279" s="82"/>
      <c r="K279" s="82"/>
      <c r="L279" s="82"/>
    </row>
    <row r="280" spans="1:12">
      <c r="A280" s="82"/>
      <c r="B280" s="82"/>
      <c r="C280" s="82"/>
      <c r="D280" s="82"/>
      <c r="E280" s="82"/>
      <c r="F280" s="82"/>
      <c r="G280" s="82"/>
      <c r="H280" s="82"/>
      <c r="I280" s="82"/>
      <c r="J280" s="82"/>
      <c r="K280" s="82"/>
      <c r="L280" s="82"/>
    </row>
    <row r="281" spans="1:12">
      <c r="A281" s="82"/>
      <c r="B281" s="82"/>
      <c r="C281" s="82"/>
      <c r="D281" s="82"/>
      <c r="E281" s="82"/>
      <c r="F281" s="82"/>
      <c r="G281" s="82"/>
      <c r="H281" s="82"/>
      <c r="I281" s="82"/>
      <c r="J281" s="82"/>
      <c r="K281" s="82"/>
      <c r="L281" s="82"/>
    </row>
    <row r="282" spans="1:12">
      <c r="A282" s="82"/>
      <c r="B282" s="82"/>
      <c r="C282" s="82"/>
      <c r="D282" s="82"/>
      <c r="E282" s="82"/>
      <c r="F282" s="82"/>
      <c r="G282" s="82"/>
      <c r="H282" s="82"/>
      <c r="I282" s="82"/>
      <c r="J282" s="82"/>
      <c r="K282" s="82"/>
      <c r="L282" s="82"/>
    </row>
    <row r="283" spans="1:12">
      <c r="A283" s="82"/>
      <c r="B283" s="82"/>
      <c r="C283" s="82"/>
      <c r="D283" s="82"/>
      <c r="E283" s="82"/>
      <c r="F283" s="82"/>
      <c r="G283" s="82"/>
      <c r="H283" s="82"/>
      <c r="I283" s="82"/>
      <c r="J283" s="82"/>
      <c r="K283" s="82"/>
      <c r="L283" s="82"/>
    </row>
    <row r="284" spans="1:12">
      <c r="A284" s="82"/>
      <c r="B284" s="82"/>
      <c r="C284" s="82"/>
      <c r="D284" s="82"/>
      <c r="E284" s="82"/>
      <c r="F284" s="82"/>
      <c r="G284" s="82"/>
      <c r="H284" s="82"/>
      <c r="I284" s="82"/>
      <c r="J284" s="82"/>
      <c r="K284" s="82"/>
      <c r="L284" s="82"/>
    </row>
    <row r="285" spans="1:12">
      <c r="A285" s="82"/>
      <c r="B285" s="82"/>
      <c r="C285" s="82"/>
      <c r="D285" s="82"/>
      <c r="E285" s="82"/>
      <c r="F285" s="82"/>
      <c r="G285" s="82"/>
      <c r="H285" s="82"/>
      <c r="I285" s="82"/>
      <c r="J285" s="82"/>
      <c r="K285" s="82"/>
      <c r="L285" s="82"/>
    </row>
    <row r="286" spans="1:12">
      <c r="A286" s="82"/>
      <c r="B286" s="82"/>
      <c r="C286" s="82"/>
      <c r="D286" s="82"/>
      <c r="E286" s="82"/>
      <c r="F286" s="82"/>
      <c r="G286" s="82"/>
      <c r="H286" s="82"/>
      <c r="I286" s="82"/>
      <c r="J286" s="82"/>
      <c r="K286" s="82"/>
      <c r="L286" s="82"/>
    </row>
    <row r="287" spans="1:12">
      <c r="A287" s="82"/>
      <c r="B287" s="82"/>
      <c r="C287" s="82"/>
      <c r="D287" s="82"/>
      <c r="E287" s="82"/>
      <c r="F287" s="82"/>
      <c r="G287" s="82"/>
      <c r="H287" s="82"/>
      <c r="I287" s="82"/>
      <c r="J287" s="82"/>
      <c r="K287" s="82"/>
      <c r="L287" s="82"/>
    </row>
    <row r="288" spans="1:12">
      <c r="A288" s="82"/>
      <c r="B288" s="82"/>
      <c r="C288" s="82"/>
      <c r="D288" s="82"/>
      <c r="E288" s="82"/>
      <c r="F288" s="82"/>
      <c r="G288" s="82"/>
      <c r="H288" s="82"/>
      <c r="I288" s="82"/>
      <c r="J288" s="82"/>
      <c r="K288" s="82"/>
      <c r="L288" s="82"/>
    </row>
    <row r="289" spans="1:12">
      <c r="A289" s="82"/>
      <c r="B289" s="82"/>
      <c r="C289" s="82"/>
      <c r="D289" s="82"/>
      <c r="E289" s="82"/>
      <c r="F289" s="82"/>
      <c r="G289" s="82"/>
      <c r="H289" s="82"/>
      <c r="I289" s="82"/>
      <c r="J289" s="82"/>
      <c r="K289" s="82"/>
      <c r="L289" s="82"/>
    </row>
    <row r="290" spans="1:12">
      <c r="A290" s="82"/>
      <c r="B290" s="82"/>
      <c r="C290" s="82"/>
      <c r="D290" s="82"/>
      <c r="E290" s="82"/>
      <c r="F290" s="82"/>
      <c r="G290" s="82"/>
      <c r="H290" s="82"/>
      <c r="I290" s="82"/>
      <c r="J290" s="82"/>
      <c r="K290" s="82"/>
      <c r="L290" s="82"/>
    </row>
    <row r="291" spans="1:12">
      <c r="A291" s="82"/>
      <c r="B291" s="82"/>
      <c r="C291" s="82"/>
      <c r="D291" s="82"/>
      <c r="E291" s="82"/>
      <c r="F291" s="82"/>
      <c r="G291" s="82"/>
      <c r="H291" s="82"/>
      <c r="I291" s="82"/>
      <c r="J291" s="82"/>
      <c r="K291" s="82"/>
      <c r="L291" s="82"/>
    </row>
    <row r="292" spans="1:12">
      <c r="A292" s="82"/>
      <c r="B292" s="82"/>
      <c r="C292" s="82"/>
      <c r="D292" s="82"/>
      <c r="E292" s="82"/>
      <c r="F292" s="82"/>
      <c r="G292" s="82"/>
      <c r="H292" s="82"/>
      <c r="I292" s="82"/>
      <c r="J292" s="82"/>
      <c r="K292" s="82"/>
      <c r="L292" s="82"/>
    </row>
    <row r="293" spans="1:12">
      <c r="A293" s="82"/>
      <c r="B293" s="82"/>
      <c r="C293" s="82"/>
      <c r="D293" s="82"/>
      <c r="E293" s="82"/>
      <c r="F293" s="82"/>
      <c r="G293" s="82"/>
      <c r="H293" s="82"/>
      <c r="I293" s="82"/>
      <c r="J293" s="82"/>
      <c r="K293" s="82"/>
      <c r="L293" s="82"/>
    </row>
    <row r="294" spans="1:12">
      <c r="A294" s="82"/>
      <c r="B294" s="82"/>
      <c r="C294" s="82"/>
      <c r="D294" s="82"/>
      <c r="E294" s="82"/>
      <c r="F294" s="82"/>
      <c r="G294" s="82"/>
      <c r="H294" s="82"/>
      <c r="I294" s="82"/>
      <c r="J294" s="82"/>
      <c r="K294" s="82"/>
      <c r="L294" s="82"/>
    </row>
    <row r="295" spans="1:12">
      <c r="A295" s="82"/>
      <c r="B295" s="82"/>
      <c r="C295" s="82"/>
      <c r="D295" s="82"/>
      <c r="E295" s="82"/>
      <c r="F295" s="82"/>
      <c r="G295" s="82"/>
      <c r="H295" s="82"/>
      <c r="I295" s="82"/>
      <c r="J295" s="82"/>
      <c r="K295" s="82"/>
      <c r="L295" s="82"/>
    </row>
    <row r="296" spans="1:12">
      <c r="A296" s="82"/>
      <c r="B296" s="82"/>
      <c r="C296" s="82"/>
      <c r="D296" s="82"/>
      <c r="E296" s="82"/>
      <c r="F296" s="82"/>
      <c r="G296" s="82"/>
      <c r="H296" s="82"/>
      <c r="I296" s="82"/>
      <c r="J296" s="82"/>
      <c r="K296" s="82"/>
      <c r="L296" s="82"/>
    </row>
    <row r="297" spans="1:12">
      <c r="A297" s="82"/>
      <c r="B297" s="82"/>
      <c r="C297" s="82"/>
      <c r="D297" s="82"/>
      <c r="E297" s="82"/>
      <c r="F297" s="82"/>
      <c r="G297" s="82"/>
      <c r="H297" s="82"/>
      <c r="I297" s="82"/>
      <c r="J297" s="82"/>
      <c r="K297" s="82"/>
      <c r="L297" s="82"/>
    </row>
    <row r="298" spans="1:12">
      <c r="A298" s="82"/>
      <c r="B298" s="82"/>
      <c r="C298" s="82"/>
      <c r="D298" s="82"/>
      <c r="E298" s="82"/>
      <c r="F298" s="82"/>
      <c r="G298" s="82"/>
      <c r="H298" s="82"/>
      <c r="I298" s="82"/>
      <c r="J298" s="82"/>
      <c r="K298" s="82"/>
      <c r="L298" s="82"/>
    </row>
    <row r="299" spans="1:12">
      <c r="A299" s="82"/>
      <c r="B299" s="82"/>
      <c r="C299" s="82"/>
      <c r="D299" s="82"/>
      <c r="E299" s="82"/>
      <c r="F299" s="82"/>
      <c r="G299" s="82"/>
      <c r="H299" s="82"/>
      <c r="I299" s="82"/>
      <c r="J299" s="82"/>
      <c r="K299" s="82"/>
      <c r="L299" s="82"/>
    </row>
    <row r="300" spans="1:12">
      <c r="A300" s="82"/>
      <c r="B300" s="82"/>
      <c r="C300" s="82"/>
      <c r="D300" s="82"/>
      <c r="E300" s="82"/>
      <c r="F300" s="82"/>
      <c r="G300" s="82"/>
      <c r="H300" s="82"/>
      <c r="I300" s="82"/>
      <c r="J300" s="82"/>
      <c r="K300" s="82"/>
      <c r="L300" s="82"/>
    </row>
    <row r="301" spans="1:12">
      <c r="A301" s="82"/>
      <c r="B301" s="82"/>
      <c r="C301" s="82"/>
      <c r="D301" s="82"/>
      <c r="E301" s="82"/>
      <c r="F301" s="82"/>
      <c r="G301" s="82"/>
      <c r="H301" s="82"/>
      <c r="I301" s="82"/>
      <c r="J301" s="82"/>
      <c r="K301" s="82"/>
      <c r="L301" s="82"/>
    </row>
    <row r="302" spans="1:12">
      <c r="A302" s="82"/>
      <c r="B302" s="82"/>
      <c r="C302" s="82"/>
      <c r="D302" s="82"/>
      <c r="E302" s="82"/>
      <c r="F302" s="82"/>
      <c r="G302" s="82"/>
      <c r="H302" s="82"/>
      <c r="I302" s="82"/>
      <c r="J302" s="82"/>
      <c r="K302" s="82"/>
      <c r="L302" s="82"/>
    </row>
    <row r="303" spans="1:12">
      <c r="A303" s="82"/>
      <c r="B303" s="82"/>
      <c r="C303" s="82"/>
      <c r="D303" s="82"/>
      <c r="E303" s="82"/>
      <c r="F303" s="82"/>
      <c r="G303" s="82"/>
      <c r="H303" s="82"/>
      <c r="I303" s="82"/>
      <c r="J303" s="82"/>
      <c r="K303" s="82"/>
      <c r="L303" s="82"/>
    </row>
    <row r="304" spans="1:12">
      <c r="A304" s="82"/>
      <c r="B304" s="82"/>
      <c r="C304" s="82"/>
      <c r="D304" s="82"/>
      <c r="E304" s="82"/>
      <c r="F304" s="82"/>
      <c r="G304" s="82"/>
      <c r="H304" s="82"/>
      <c r="I304" s="82"/>
      <c r="J304" s="82"/>
      <c r="K304" s="82"/>
      <c r="L304" s="82"/>
    </row>
    <row r="305" spans="1:12">
      <c r="A305" s="82"/>
      <c r="B305" s="82"/>
      <c r="C305" s="82"/>
      <c r="D305" s="82"/>
      <c r="E305" s="82"/>
      <c r="F305" s="82"/>
      <c r="G305" s="82"/>
      <c r="H305" s="82"/>
      <c r="I305" s="82"/>
      <c r="J305" s="82"/>
      <c r="K305" s="82"/>
      <c r="L305" s="82"/>
    </row>
    <row r="306" spans="1:12">
      <c r="A306" s="82"/>
      <c r="B306" s="82"/>
      <c r="C306" s="82"/>
      <c r="D306" s="82"/>
      <c r="E306" s="82"/>
      <c r="F306" s="82"/>
      <c r="G306" s="82"/>
      <c r="H306" s="82"/>
      <c r="I306" s="82"/>
      <c r="J306" s="82"/>
      <c r="K306" s="82"/>
      <c r="L306" s="82"/>
    </row>
    <row r="307" spans="1:12">
      <c r="A307" s="82"/>
      <c r="B307" s="82"/>
      <c r="C307" s="82"/>
      <c r="D307" s="82"/>
      <c r="E307" s="82"/>
      <c r="F307" s="82"/>
      <c r="G307" s="82"/>
      <c r="H307" s="82"/>
      <c r="I307" s="82"/>
      <c r="J307" s="82"/>
      <c r="K307" s="82"/>
      <c r="L307" s="82"/>
    </row>
    <row r="308" spans="1:12">
      <c r="A308" s="82"/>
      <c r="B308" s="82"/>
      <c r="C308" s="82"/>
      <c r="D308" s="82"/>
      <c r="E308" s="82"/>
      <c r="F308" s="82"/>
      <c r="G308" s="82"/>
      <c r="H308" s="82"/>
      <c r="I308" s="82"/>
      <c r="J308" s="82"/>
      <c r="K308" s="82"/>
      <c r="L308" s="82"/>
    </row>
    <row r="309" spans="1:12">
      <c r="A309" s="82"/>
      <c r="B309" s="82"/>
      <c r="C309" s="82"/>
      <c r="D309" s="82"/>
      <c r="E309" s="82"/>
      <c r="F309" s="82"/>
      <c r="G309" s="82"/>
      <c r="H309" s="82"/>
      <c r="I309" s="82"/>
      <c r="J309" s="82"/>
      <c r="K309" s="82"/>
      <c r="L309" s="82"/>
    </row>
    <row r="310" spans="1:12">
      <c r="A310" s="82"/>
      <c r="B310" s="82"/>
      <c r="C310" s="82"/>
      <c r="D310" s="82"/>
      <c r="E310" s="82"/>
      <c r="F310" s="82"/>
      <c r="G310" s="82"/>
      <c r="H310" s="82"/>
      <c r="I310" s="82"/>
      <c r="J310" s="82"/>
      <c r="K310" s="82"/>
      <c r="L310" s="82"/>
    </row>
    <row r="311" spans="1:12">
      <c r="A311" s="82"/>
      <c r="B311" s="82"/>
      <c r="C311" s="82"/>
      <c r="D311" s="82"/>
      <c r="E311" s="82"/>
      <c r="F311" s="82"/>
      <c r="G311" s="82"/>
      <c r="H311" s="82"/>
      <c r="I311" s="82"/>
      <c r="J311" s="82"/>
      <c r="K311" s="82"/>
      <c r="L311" s="82"/>
    </row>
    <row r="312" spans="1:12">
      <c r="A312" s="82"/>
      <c r="B312" s="82"/>
      <c r="C312" s="82"/>
      <c r="D312" s="82"/>
      <c r="E312" s="82"/>
      <c r="F312" s="82"/>
      <c r="G312" s="82"/>
      <c r="H312" s="82"/>
      <c r="I312" s="82"/>
      <c r="J312" s="82"/>
      <c r="K312" s="82"/>
      <c r="L312" s="82"/>
    </row>
    <row r="313" spans="1:12">
      <c r="A313" s="82"/>
      <c r="B313" s="82"/>
      <c r="C313" s="82"/>
      <c r="D313" s="82"/>
      <c r="E313" s="82"/>
      <c r="F313" s="82"/>
      <c r="G313" s="82"/>
      <c r="H313" s="82"/>
      <c r="I313" s="82"/>
      <c r="J313" s="82"/>
      <c r="K313" s="82"/>
      <c r="L313" s="82"/>
    </row>
    <row r="314" spans="1:12">
      <c r="A314" s="82"/>
      <c r="B314" s="82"/>
      <c r="C314" s="82"/>
      <c r="D314" s="82"/>
      <c r="E314" s="82"/>
      <c r="F314" s="82"/>
      <c r="G314" s="82"/>
      <c r="H314" s="82"/>
      <c r="I314" s="82"/>
      <c r="J314" s="82"/>
      <c r="K314" s="82"/>
      <c r="L314" s="82"/>
    </row>
    <row r="315" spans="1:12">
      <c r="A315" s="82"/>
      <c r="B315" s="82"/>
      <c r="C315" s="82"/>
      <c r="D315" s="82"/>
      <c r="E315" s="82"/>
      <c r="F315" s="82"/>
      <c r="G315" s="82"/>
      <c r="H315" s="82"/>
      <c r="I315" s="82"/>
      <c r="J315" s="82"/>
      <c r="K315" s="82"/>
      <c r="L315" s="82"/>
    </row>
    <row r="316" spans="1:12">
      <c r="A316" s="82"/>
      <c r="B316" s="82"/>
      <c r="C316" s="82"/>
      <c r="D316" s="82"/>
      <c r="E316" s="82"/>
      <c r="F316" s="82"/>
      <c r="G316" s="82"/>
      <c r="H316" s="82"/>
      <c r="I316" s="82"/>
      <c r="J316" s="82"/>
      <c r="K316" s="82"/>
      <c r="L316" s="82"/>
    </row>
    <row r="317" spans="1:12">
      <c r="A317" s="82"/>
      <c r="B317" s="82"/>
      <c r="C317" s="82"/>
      <c r="D317" s="82"/>
      <c r="E317" s="82"/>
      <c r="F317" s="82"/>
      <c r="G317" s="82"/>
      <c r="H317" s="82"/>
      <c r="I317" s="82"/>
      <c r="J317" s="82"/>
      <c r="K317" s="82"/>
      <c r="L317" s="82"/>
    </row>
    <row r="318" spans="1:12">
      <c r="A318" s="82"/>
      <c r="B318" s="82"/>
      <c r="C318" s="82"/>
      <c r="D318" s="82"/>
      <c r="E318" s="82"/>
      <c r="F318" s="82"/>
      <c r="G318" s="82"/>
      <c r="H318" s="82"/>
      <c r="I318" s="82"/>
      <c r="J318" s="82"/>
      <c r="K318" s="82"/>
      <c r="L318" s="82"/>
    </row>
    <row r="319" spans="1:12">
      <c r="A319" s="82"/>
      <c r="B319" s="82"/>
      <c r="C319" s="82"/>
      <c r="D319" s="82"/>
      <c r="E319" s="82"/>
      <c r="F319" s="82"/>
      <c r="G319" s="82"/>
      <c r="H319" s="82"/>
      <c r="I319" s="82"/>
      <c r="J319" s="82"/>
      <c r="K319" s="82"/>
      <c r="L319" s="82"/>
    </row>
    <row r="320" spans="1:12">
      <c r="A320" s="82"/>
      <c r="B320" s="82"/>
      <c r="C320" s="82"/>
      <c r="D320" s="82"/>
      <c r="E320" s="82"/>
      <c r="F320" s="82"/>
      <c r="G320" s="82"/>
      <c r="H320" s="82"/>
      <c r="I320" s="82"/>
      <c r="J320" s="82"/>
      <c r="K320" s="82"/>
      <c r="L320" s="82"/>
    </row>
    <row r="321" spans="1:12">
      <c r="A321" s="82"/>
      <c r="B321" s="82"/>
      <c r="C321" s="82"/>
      <c r="D321" s="82"/>
      <c r="E321" s="82"/>
      <c r="F321" s="82"/>
      <c r="G321" s="82"/>
      <c r="H321" s="82"/>
      <c r="I321" s="82"/>
      <c r="J321" s="82"/>
      <c r="K321" s="82"/>
      <c r="L321" s="82"/>
    </row>
    <row r="322" spans="1:12">
      <c r="A322" s="82"/>
      <c r="B322" s="82"/>
      <c r="C322" s="82"/>
      <c r="D322" s="82"/>
      <c r="E322" s="82"/>
      <c r="F322" s="82"/>
      <c r="G322" s="82"/>
      <c r="H322" s="82"/>
      <c r="I322" s="82"/>
      <c r="J322" s="82"/>
      <c r="K322" s="82"/>
      <c r="L322" s="82"/>
    </row>
    <row r="323" spans="1:12">
      <c r="A323" s="82"/>
      <c r="B323" s="82"/>
      <c r="C323" s="82"/>
      <c r="D323" s="82"/>
      <c r="E323" s="82"/>
      <c r="F323" s="82"/>
      <c r="G323" s="82"/>
      <c r="H323" s="82"/>
      <c r="I323" s="82"/>
      <c r="J323" s="82"/>
      <c r="K323" s="82"/>
      <c r="L323" s="82"/>
    </row>
    <row r="324" spans="1:12">
      <c r="A324" s="82"/>
      <c r="B324" s="82"/>
      <c r="C324" s="82"/>
      <c r="D324" s="82"/>
      <c r="E324" s="82"/>
      <c r="F324" s="82"/>
      <c r="G324" s="82"/>
      <c r="H324" s="82"/>
      <c r="I324" s="82"/>
      <c r="J324" s="82"/>
      <c r="K324" s="82"/>
      <c r="L324" s="82"/>
    </row>
    <row r="325" spans="1:12">
      <c r="A325" s="82"/>
      <c r="B325" s="82"/>
      <c r="C325" s="82"/>
      <c r="D325" s="82"/>
      <c r="E325" s="82"/>
      <c r="F325" s="82"/>
      <c r="G325" s="82"/>
      <c r="H325" s="82"/>
      <c r="I325" s="82"/>
      <c r="J325" s="82"/>
      <c r="K325" s="82"/>
      <c r="L325" s="82"/>
    </row>
    <row r="326" spans="1:12">
      <c r="A326" s="82"/>
      <c r="B326" s="82"/>
      <c r="C326" s="82"/>
      <c r="D326" s="82"/>
      <c r="E326" s="82"/>
      <c r="F326" s="82"/>
      <c r="G326" s="82"/>
      <c r="H326" s="82"/>
      <c r="I326" s="82"/>
      <c r="J326" s="82"/>
      <c r="K326" s="82"/>
      <c r="L326" s="82"/>
    </row>
    <row r="327" spans="1:12">
      <c r="A327" s="82"/>
      <c r="B327" s="82"/>
      <c r="C327" s="82"/>
      <c r="D327" s="82"/>
      <c r="E327" s="82"/>
      <c r="F327" s="82"/>
      <c r="G327" s="82"/>
      <c r="H327" s="82"/>
      <c r="I327" s="82"/>
      <c r="J327" s="82"/>
      <c r="K327" s="82"/>
      <c r="L327" s="82"/>
    </row>
    <row r="328" spans="1:12">
      <c r="A328" s="82"/>
      <c r="B328" s="82"/>
      <c r="C328" s="82"/>
      <c r="D328" s="82"/>
      <c r="E328" s="82"/>
      <c r="F328" s="82"/>
      <c r="G328" s="82"/>
      <c r="H328" s="82"/>
      <c r="I328" s="82"/>
      <c r="J328" s="82"/>
      <c r="K328" s="82"/>
      <c r="L328" s="82"/>
    </row>
    <row r="329" spans="1:12">
      <c r="A329" s="82"/>
      <c r="B329" s="82"/>
      <c r="C329" s="82"/>
      <c r="D329" s="82"/>
      <c r="E329" s="82"/>
      <c r="F329" s="82"/>
      <c r="G329" s="82"/>
      <c r="H329" s="82"/>
      <c r="I329" s="82"/>
      <c r="J329" s="82"/>
      <c r="K329" s="82"/>
      <c r="L329" s="82"/>
    </row>
    <row r="330" spans="1:12">
      <c r="A330" s="82"/>
      <c r="B330" s="82"/>
      <c r="C330" s="82"/>
      <c r="D330" s="82"/>
      <c r="E330" s="82"/>
      <c r="F330" s="82"/>
      <c r="G330" s="82"/>
      <c r="H330" s="82"/>
      <c r="I330" s="82"/>
      <c r="J330" s="82"/>
      <c r="K330" s="82"/>
      <c r="L330" s="82"/>
    </row>
    <row r="331" spans="1:12">
      <c r="A331" s="82"/>
      <c r="B331" s="82"/>
      <c r="C331" s="82"/>
      <c r="D331" s="82"/>
      <c r="E331" s="82"/>
      <c r="F331" s="82"/>
      <c r="G331" s="82"/>
      <c r="H331" s="82"/>
      <c r="I331" s="82"/>
      <c r="J331" s="82"/>
      <c r="K331" s="82"/>
      <c r="L331" s="82"/>
    </row>
    <row r="332" spans="1:12">
      <c r="A332" s="82"/>
      <c r="B332" s="82"/>
      <c r="C332" s="82"/>
      <c r="D332" s="82"/>
      <c r="E332" s="82"/>
      <c r="F332" s="82"/>
      <c r="G332" s="82"/>
      <c r="H332" s="82"/>
      <c r="I332" s="82"/>
      <c r="J332" s="82"/>
      <c r="K332" s="82"/>
      <c r="L332" s="82"/>
    </row>
    <row r="333" spans="1:12">
      <c r="A333" s="82"/>
      <c r="B333" s="82"/>
      <c r="C333" s="82"/>
      <c r="D333" s="82"/>
      <c r="E333" s="82"/>
      <c r="F333" s="82"/>
      <c r="G333" s="82"/>
      <c r="H333" s="82"/>
      <c r="I333" s="82"/>
      <c r="J333" s="82"/>
      <c r="K333" s="82"/>
      <c r="L333" s="82"/>
    </row>
    <row r="334" spans="1:12">
      <c r="A334" s="82"/>
      <c r="B334" s="82"/>
      <c r="C334" s="82"/>
      <c r="D334" s="82"/>
      <c r="E334" s="82"/>
      <c r="F334" s="82"/>
      <c r="G334" s="82"/>
      <c r="H334" s="82"/>
      <c r="I334" s="82"/>
      <c r="J334" s="82"/>
      <c r="K334" s="82"/>
      <c r="L334" s="82"/>
    </row>
    <row r="335" spans="1:12">
      <c r="A335" s="82"/>
      <c r="B335" s="82"/>
      <c r="C335" s="82"/>
      <c r="D335" s="82"/>
      <c r="E335" s="82"/>
      <c r="F335" s="82"/>
      <c r="G335" s="82"/>
      <c r="H335" s="82"/>
      <c r="I335" s="82"/>
      <c r="J335" s="82"/>
      <c r="K335" s="82"/>
      <c r="L335" s="82"/>
    </row>
    <row r="336" spans="1:12">
      <c r="A336" s="82"/>
      <c r="B336" s="82"/>
      <c r="C336" s="82"/>
      <c r="D336" s="82"/>
      <c r="E336" s="82"/>
      <c r="F336" s="82"/>
      <c r="G336" s="82"/>
      <c r="H336" s="82"/>
      <c r="I336" s="82"/>
      <c r="J336" s="82"/>
      <c r="K336" s="82"/>
      <c r="L336" s="82"/>
    </row>
    <row r="337" spans="1:12">
      <c r="A337" s="82"/>
      <c r="B337" s="82"/>
      <c r="C337" s="82"/>
      <c r="D337" s="82"/>
      <c r="E337" s="82"/>
      <c r="F337" s="82"/>
      <c r="G337" s="82"/>
      <c r="H337" s="82"/>
      <c r="I337" s="82"/>
      <c r="J337" s="82"/>
      <c r="K337" s="82"/>
      <c r="L337" s="82"/>
    </row>
    <row r="338" spans="1:12">
      <c r="A338" s="82"/>
      <c r="B338" s="82"/>
      <c r="C338" s="82"/>
      <c r="D338" s="82"/>
      <c r="E338" s="82"/>
      <c r="F338" s="82"/>
      <c r="G338" s="82"/>
      <c r="H338" s="82"/>
      <c r="I338" s="82"/>
      <c r="J338" s="82"/>
      <c r="K338" s="82"/>
      <c r="L338" s="82"/>
    </row>
    <row r="339" spans="1:12">
      <c r="A339" s="82"/>
      <c r="B339" s="82"/>
      <c r="C339" s="82"/>
      <c r="D339" s="82"/>
      <c r="E339" s="82"/>
      <c r="F339" s="82"/>
      <c r="G339" s="82"/>
      <c r="H339" s="82"/>
      <c r="I339" s="82"/>
      <c r="J339" s="82"/>
      <c r="K339" s="82"/>
      <c r="L339" s="82"/>
    </row>
    <row r="340" spans="1:12">
      <c r="A340" s="82"/>
      <c r="B340" s="82"/>
      <c r="C340" s="82"/>
      <c r="D340" s="82"/>
      <c r="E340" s="82"/>
      <c r="F340" s="82"/>
      <c r="G340" s="82"/>
      <c r="H340" s="82"/>
      <c r="I340" s="82"/>
      <c r="J340" s="82"/>
      <c r="K340" s="82"/>
      <c r="L340" s="82"/>
    </row>
    <row r="341" spans="1:12">
      <c r="A341" s="82"/>
      <c r="B341" s="82"/>
      <c r="C341" s="82"/>
      <c r="D341" s="82"/>
      <c r="E341" s="82"/>
      <c r="F341" s="82"/>
      <c r="G341" s="82"/>
      <c r="H341" s="82"/>
      <c r="I341" s="82"/>
      <c r="J341" s="82"/>
      <c r="K341" s="82"/>
      <c r="L341" s="82"/>
    </row>
    <row r="342" spans="1:12">
      <c r="A342" s="82"/>
      <c r="B342" s="82"/>
      <c r="C342" s="82"/>
      <c r="D342" s="82"/>
      <c r="E342" s="82"/>
      <c r="F342" s="82"/>
      <c r="G342" s="82"/>
      <c r="H342" s="82"/>
      <c r="I342" s="82"/>
      <c r="J342" s="82"/>
      <c r="K342" s="82"/>
      <c r="L342" s="82"/>
    </row>
    <row r="343" spans="1:12">
      <c r="A343" s="82"/>
      <c r="B343" s="82"/>
      <c r="C343" s="82"/>
      <c r="D343" s="82"/>
      <c r="E343" s="82"/>
      <c r="F343" s="82"/>
      <c r="G343" s="82"/>
      <c r="H343" s="82"/>
      <c r="I343" s="82"/>
      <c r="J343" s="82"/>
      <c r="K343" s="82"/>
      <c r="L343" s="82"/>
    </row>
    <row r="344" spans="1:12">
      <c r="A344" s="82"/>
      <c r="B344" s="82"/>
      <c r="C344" s="82"/>
      <c r="D344" s="82"/>
      <c r="E344" s="82"/>
      <c r="F344" s="82"/>
      <c r="G344" s="82"/>
      <c r="H344" s="82"/>
      <c r="I344" s="82"/>
      <c r="J344" s="82"/>
      <c r="K344" s="82"/>
      <c r="L344" s="82"/>
    </row>
    <row r="345" spans="1:12">
      <c r="A345" s="82"/>
      <c r="B345" s="82"/>
      <c r="C345" s="82"/>
      <c r="D345" s="82"/>
      <c r="E345" s="82"/>
      <c r="F345" s="82"/>
      <c r="G345" s="82"/>
      <c r="H345" s="82"/>
      <c r="I345" s="82"/>
      <c r="J345" s="82"/>
      <c r="K345" s="82"/>
      <c r="L345" s="82"/>
    </row>
  </sheetData>
  <phoneticPr fontId="0" type="noConversion"/>
  <printOptions horizontalCentered="1" verticalCentered="1"/>
  <pageMargins left="0.5" right="0.5" top="0.5" bottom="0.5" header="0.5" footer="0.5"/>
  <pageSetup scale="66" fitToWidth="2" fitToHeight="3" pageOrder="overThenDown" orientation="portrait" horizontalDpi="300" verticalDpi="300" r:id="rId1"/>
  <headerFooter alignWithMargins="0"/>
  <rowBreaks count="2" manualBreakCount="2">
    <brk id="68" max="16383" man="1"/>
    <brk id="132" max="16383" man="1"/>
  </rowBreaks>
  <colBreaks count="1" manualBreakCount="1">
    <brk id="5"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5">
    <pageSetUpPr fitToPage="1"/>
  </sheetPr>
  <dimension ref="A1:D68"/>
  <sheetViews>
    <sheetView defaultGridColor="0" colorId="22" zoomScale="85" zoomScaleNormal="85" zoomScaleSheetLayoutView="50" workbookViewId="0">
      <selection activeCell="B30" sqref="B30:D30"/>
    </sheetView>
  </sheetViews>
  <sheetFormatPr defaultColWidth="9.6640625" defaultRowHeight="15"/>
  <cols>
    <col min="1" max="1" width="4.6640625" style="83" customWidth="1"/>
    <col min="2" max="2" width="7" style="83" customWidth="1"/>
    <col min="3" max="3" width="73" style="83" customWidth="1"/>
    <col min="4" max="4" width="3.21875" style="83" customWidth="1"/>
    <col min="5" max="16384" width="9.6640625" style="83"/>
  </cols>
  <sheetData>
    <row r="1" spans="1:4" ht="22.15" customHeight="1" thickBot="1">
      <c r="A1" s="3253" t="str">
        <f>'Data Sheet'!A56</f>
        <v>Annual Report of KeySpan Gas East Corp. D/B/A National Grid                                         Year ended December 31, 2014</v>
      </c>
      <c r="B1" s="3253"/>
      <c r="C1" s="3253"/>
      <c r="D1" s="3253"/>
    </row>
    <row r="2" spans="1:4">
      <c r="A2" s="2649"/>
      <c r="B2" s="2650"/>
      <c r="C2" s="2650"/>
      <c r="D2" s="2651"/>
    </row>
    <row r="3" spans="1:4" ht="15" customHeight="1">
      <c r="A3" s="708" t="s">
        <v>2029</v>
      </c>
      <c r="B3" s="709" t="s">
        <v>2029</v>
      </c>
      <c r="C3" s="709" t="s">
        <v>2029</v>
      </c>
      <c r="D3" s="710"/>
    </row>
    <row r="4" spans="1:4" ht="15" customHeight="1">
      <c r="A4" s="2652" t="s">
        <v>2030</v>
      </c>
      <c r="B4" s="760"/>
      <c r="C4" s="760"/>
      <c r="D4" s="761"/>
    </row>
    <row r="5" spans="1:4">
      <c r="A5" s="708"/>
      <c r="B5" s="709"/>
      <c r="C5" s="709"/>
      <c r="D5" s="710"/>
    </row>
    <row r="6" spans="1:4">
      <c r="A6" s="708"/>
      <c r="B6" s="709"/>
      <c r="C6" s="709"/>
      <c r="D6" s="710"/>
    </row>
    <row r="7" spans="1:4">
      <c r="A7" s="708"/>
      <c r="B7" s="709"/>
      <c r="C7" s="709"/>
      <c r="D7" s="710"/>
    </row>
    <row r="8" spans="1:4">
      <c r="A8" s="2653" t="s">
        <v>3427</v>
      </c>
      <c r="B8" s="3254" t="s">
        <v>1586</v>
      </c>
      <c r="C8" s="3254"/>
      <c r="D8" s="3255"/>
    </row>
    <row r="9" spans="1:4">
      <c r="A9" s="708"/>
      <c r="B9" s="3251" t="s">
        <v>2264</v>
      </c>
      <c r="C9" s="3251"/>
      <c r="D9" s="3252"/>
    </row>
    <row r="10" spans="1:4">
      <c r="A10" s="708"/>
      <c r="B10" s="3251" t="s">
        <v>2263</v>
      </c>
      <c r="C10" s="3251"/>
      <c r="D10" s="3252"/>
    </row>
    <row r="11" spans="1:4">
      <c r="A11" s="708"/>
      <c r="B11" s="512"/>
      <c r="C11" s="512"/>
      <c r="D11" s="2654"/>
    </row>
    <row r="12" spans="1:4">
      <c r="A12" s="2653" t="s">
        <v>3428</v>
      </c>
      <c r="B12" s="2655" t="s">
        <v>1587</v>
      </c>
      <c r="C12" s="760"/>
      <c r="D12" s="710"/>
    </row>
    <row r="13" spans="1:4">
      <c r="A13" s="708"/>
      <c r="B13" s="3251" t="s">
        <v>2265</v>
      </c>
      <c r="C13" s="3251"/>
      <c r="D13" s="3252"/>
    </row>
    <row r="14" spans="1:4">
      <c r="A14" s="708"/>
      <c r="B14" s="3251" t="s">
        <v>3780</v>
      </c>
      <c r="C14" s="3251"/>
      <c r="D14" s="3252"/>
    </row>
    <row r="15" spans="1:4">
      <c r="A15" s="708"/>
      <c r="B15" s="3251" t="s">
        <v>3781</v>
      </c>
      <c r="C15" s="3251"/>
      <c r="D15" s="3252"/>
    </row>
    <row r="16" spans="1:4">
      <c r="A16" s="708"/>
      <c r="B16" s="760"/>
      <c r="C16" s="760"/>
      <c r="D16" s="710"/>
    </row>
    <row r="17" spans="1:4">
      <c r="A17" s="2653" t="s">
        <v>3429</v>
      </c>
      <c r="B17" s="3251" t="s">
        <v>1585</v>
      </c>
      <c r="C17" s="3251"/>
      <c r="D17" s="3252"/>
    </row>
    <row r="18" spans="1:4">
      <c r="A18" s="708"/>
      <c r="B18" s="3251" t="s">
        <v>2031</v>
      </c>
      <c r="C18" s="3251"/>
      <c r="D18" s="3252"/>
    </row>
    <row r="19" spans="1:4">
      <c r="A19" s="708"/>
      <c r="B19" s="3251" t="s">
        <v>2032</v>
      </c>
      <c r="C19" s="3251"/>
      <c r="D19" s="3252"/>
    </row>
    <row r="20" spans="1:4">
      <c r="A20" s="708"/>
      <c r="B20" s="760"/>
      <c r="C20" s="760"/>
      <c r="D20" s="710"/>
    </row>
    <row r="21" spans="1:4">
      <c r="A21" s="2653" t="s">
        <v>3430</v>
      </c>
      <c r="B21" s="3251" t="s">
        <v>1588</v>
      </c>
      <c r="C21" s="3251"/>
      <c r="D21" s="3252"/>
    </row>
    <row r="22" spans="1:4">
      <c r="A22" s="708"/>
      <c r="B22" s="3251" t="s">
        <v>2033</v>
      </c>
      <c r="C22" s="3251"/>
      <c r="D22" s="3252"/>
    </row>
    <row r="23" spans="1:4">
      <c r="A23" s="708"/>
      <c r="B23" s="3251" t="s">
        <v>1589</v>
      </c>
      <c r="C23" s="3251"/>
      <c r="D23" s="3252"/>
    </row>
    <row r="24" spans="1:4">
      <c r="A24" s="708"/>
      <c r="B24" s="3251" t="s">
        <v>1590</v>
      </c>
      <c r="C24" s="3251"/>
      <c r="D24" s="3252"/>
    </row>
    <row r="25" spans="1:4">
      <c r="A25" s="708"/>
      <c r="B25" s="3251" t="s">
        <v>1591</v>
      </c>
      <c r="C25" s="3251"/>
      <c r="D25" s="3252"/>
    </row>
    <row r="26" spans="1:4">
      <c r="A26" s="708"/>
      <c r="B26" s="3251" t="s">
        <v>2833</v>
      </c>
      <c r="C26" s="3251"/>
      <c r="D26" s="3252"/>
    </row>
    <row r="27" spans="1:4">
      <c r="A27" s="708"/>
      <c r="B27" s="760"/>
      <c r="C27" s="760"/>
      <c r="D27" s="710"/>
    </row>
    <row r="28" spans="1:4">
      <c r="A28" s="2653" t="s">
        <v>3431</v>
      </c>
      <c r="B28" s="3251" t="s">
        <v>2834</v>
      </c>
      <c r="C28" s="3251"/>
      <c r="D28" s="3252"/>
    </row>
    <row r="29" spans="1:4">
      <c r="A29" s="708"/>
      <c r="B29" s="3251" t="s">
        <v>2835</v>
      </c>
      <c r="C29" s="3251"/>
      <c r="D29" s="3252"/>
    </row>
    <row r="30" spans="1:4">
      <c r="A30" s="708"/>
      <c r="B30" s="3251" t="s">
        <v>2836</v>
      </c>
      <c r="C30" s="3251"/>
      <c r="D30" s="3252"/>
    </row>
    <row r="31" spans="1:4">
      <c r="A31" s="708"/>
      <c r="B31" s="760"/>
      <c r="C31" s="760"/>
      <c r="D31" s="710"/>
    </row>
    <row r="32" spans="1:4">
      <c r="A32" s="2653" t="s">
        <v>3432</v>
      </c>
      <c r="B32" s="2655" t="s">
        <v>3264</v>
      </c>
      <c r="C32" s="760"/>
      <c r="D32" s="710"/>
    </row>
    <row r="33" spans="1:4">
      <c r="A33" s="708"/>
      <c r="B33" s="3251" t="s">
        <v>3265</v>
      </c>
      <c r="C33" s="3251"/>
      <c r="D33" s="3252"/>
    </row>
    <row r="34" spans="1:4">
      <c r="A34" s="708"/>
      <c r="B34" s="3251" t="s">
        <v>2034</v>
      </c>
      <c r="C34" s="3251"/>
      <c r="D34" s="3252"/>
    </row>
    <row r="35" spans="1:4">
      <c r="A35" s="708"/>
      <c r="B35" s="760"/>
      <c r="C35" s="760"/>
      <c r="D35" s="710"/>
    </row>
    <row r="36" spans="1:4">
      <c r="A36" s="2653" t="s">
        <v>3433</v>
      </c>
      <c r="B36" s="3251" t="s">
        <v>3266</v>
      </c>
      <c r="C36" s="3251"/>
      <c r="D36" s="3252"/>
    </row>
    <row r="37" spans="1:4">
      <c r="A37" s="708"/>
      <c r="B37" s="3251" t="s">
        <v>3267</v>
      </c>
      <c r="C37" s="3251"/>
      <c r="D37" s="3252"/>
    </row>
    <row r="38" spans="1:4">
      <c r="A38" s="708"/>
      <c r="B38" s="3251" t="s">
        <v>3268</v>
      </c>
      <c r="C38" s="3251"/>
      <c r="D38" s="3252"/>
    </row>
    <row r="39" spans="1:4">
      <c r="A39" s="708"/>
      <c r="B39" s="3251" t="s">
        <v>3269</v>
      </c>
      <c r="C39" s="3251"/>
      <c r="D39" s="3252"/>
    </row>
    <row r="40" spans="1:4">
      <c r="A40" s="708"/>
      <c r="B40" s="760"/>
      <c r="C40" s="760"/>
      <c r="D40" s="710"/>
    </row>
    <row r="41" spans="1:4">
      <c r="A41" s="2653" t="s">
        <v>3434</v>
      </c>
      <c r="B41" s="3251" t="s">
        <v>3270</v>
      </c>
      <c r="C41" s="3251"/>
      <c r="D41" s="3252"/>
    </row>
    <row r="42" spans="1:4">
      <c r="A42" s="708"/>
      <c r="B42" s="3251" t="s">
        <v>389</v>
      </c>
      <c r="C42" s="3251"/>
      <c r="D42" s="3252"/>
    </row>
    <row r="43" spans="1:4">
      <c r="A43" s="708"/>
      <c r="B43" s="3251" t="s">
        <v>390</v>
      </c>
      <c r="C43" s="3251"/>
      <c r="D43" s="3252"/>
    </row>
    <row r="44" spans="1:4">
      <c r="A44" s="708"/>
      <c r="B44" s="760"/>
      <c r="C44" s="760"/>
      <c r="D44" s="710"/>
    </row>
    <row r="45" spans="1:4">
      <c r="A45" s="2653" t="s">
        <v>3435</v>
      </c>
      <c r="B45" s="3251" t="s">
        <v>3424</v>
      </c>
      <c r="C45" s="3251"/>
      <c r="D45" s="3252"/>
    </row>
    <row r="46" spans="1:4">
      <c r="A46" s="708"/>
      <c r="B46" s="3251" t="s">
        <v>3425</v>
      </c>
      <c r="C46" s="3251"/>
      <c r="D46" s="3252"/>
    </row>
    <row r="47" spans="1:4">
      <c r="A47" s="708"/>
      <c r="B47" s="760"/>
      <c r="C47" s="760"/>
      <c r="D47" s="710"/>
    </row>
    <row r="48" spans="1:4">
      <c r="A48" s="2653" t="s">
        <v>3436</v>
      </c>
      <c r="B48" s="3251" t="s">
        <v>3426</v>
      </c>
      <c r="C48" s="3251"/>
      <c r="D48" s="3252"/>
    </row>
    <row r="49" spans="1:4">
      <c r="A49" s="708"/>
      <c r="B49" s="3251" t="s">
        <v>391</v>
      </c>
      <c r="C49" s="3251"/>
      <c r="D49" s="3252"/>
    </row>
    <row r="50" spans="1:4">
      <c r="A50" s="708"/>
      <c r="B50" s="3251" t="s">
        <v>392</v>
      </c>
      <c r="C50" s="3251"/>
      <c r="D50" s="3252"/>
    </row>
    <row r="51" spans="1:4">
      <c r="A51" s="708"/>
      <c r="B51" s="760"/>
      <c r="C51" s="760"/>
      <c r="D51" s="710"/>
    </row>
    <row r="52" spans="1:4">
      <c r="A52" s="708"/>
      <c r="B52" s="709"/>
      <c r="C52" s="709"/>
      <c r="D52" s="710"/>
    </row>
    <row r="53" spans="1:4" ht="15.75" thickBot="1">
      <c r="A53" s="802"/>
      <c r="B53" s="806"/>
      <c r="C53" s="806"/>
      <c r="D53" s="807"/>
    </row>
    <row r="54" spans="1:4">
      <c r="A54" s="709"/>
      <c r="B54" s="709"/>
      <c r="C54" s="2656" t="s">
        <v>393</v>
      </c>
      <c r="D54" s="709"/>
    </row>
    <row r="55" spans="1:4">
      <c r="A55" s="709"/>
      <c r="B55" s="709"/>
      <c r="C55" s="709"/>
      <c r="D55" s="709"/>
    </row>
    <row r="60" spans="1:4">
      <c r="A60" s="82"/>
      <c r="B60" s="82"/>
      <c r="C60" s="512"/>
    </row>
    <row r="61" spans="1:4">
      <c r="A61" s="82"/>
      <c r="B61" s="82"/>
      <c r="C61" s="512"/>
    </row>
    <row r="62" spans="1:4">
      <c r="A62" s="82"/>
      <c r="B62" s="82"/>
      <c r="C62" s="512"/>
    </row>
    <row r="63" spans="1:4">
      <c r="A63" s="82"/>
      <c r="B63" s="82"/>
      <c r="C63" s="512"/>
    </row>
    <row r="64" spans="1:4">
      <c r="A64" s="82"/>
      <c r="B64" s="82"/>
      <c r="C64" s="512"/>
    </row>
    <row r="65" spans="1:3">
      <c r="A65" s="82"/>
      <c r="B65" s="82"/>
      <c r="C65" s="512"/>
    </row>
    <row r="66" spans="1:3">
      <c r="A66" s="82"/>
      <c r="B66" s="82"/>
      <c r="C66" s="512"/>
    </row>
    <row r="67" spans="1:3">
      <c r="A67" s="82"/>
      <c r="B67" s="82"/>
      <c r="C67" s="512"/>
    </row>
    <row r="68" spans="1:3">
      <c r="A68" s="82"/>
      <c r="B68" s="82"/>
      <c r="C68" s="512"/>
    </row>
  </sheetData>
  <mergeCells count="33">
    <mergeCell ref="B50:D50"/>
    <mergeCell ref="B30:D30"/>
    <mergeCell ref="B28:D28"/>
    <mergeCell ref="B29:D29"/>
    <mergeCell ref="B38:D38"/>
    <mergeCell ref="B45:D45"/>
    <mergeCell ref="B46:D46"/>
    <mergeCell ref="B49:D49"/>
    <mergeCell ref="B48:D48"/>
    <mergeCell ref="B37:D37"/>
    <mergeCell ref="B42:D42"/>
    <mergeCell ref="B43:D43"/>
    <mergeCell ref="A1:D1"/>
    <mergeCell ref="B17:D17"/>
    <mergeCell ref="B18:D18"/>
    <mergeCell ref="B19:D19"/>
    <mergeCell ref="B8:D8"/>
    <mergeCell ref="B9:D9"/>
    <mergeCell ref="B10:D10"/>
    <mergeCell ref="B14:D14"/>
    <mergeCell ref="B13:D13"/>
    <mergeCell ref="B15:D15"/>
    <mergeCell ref="B21:D21"/>
    <mergeCell ref="B41:D41"/>
    <mergeCell ref="B33:D33"/>
    <mergeCell ref="B36:D36"/>
    <mergeCell ref="B22:D22"/>
    <mergeCell ref="B34:D34"/>
    <mergeCell ref="B23:D23"/>
    <mergeCell ref="B24:D24"/>
    <mergeCell ref="B25:D25"/>
    <mergeCell ref="B39:D39"/>
    <mergeCell ref="B26:D26"/>
  </mergeCells>
  <phoneticPr fontId="0" type="noConversion"/>
  <printOptions horizontalCentered="1" verticalCentered="1"/>
  <pageMargins left="0.5" right="0.5" top="0" bottom="0" header="0.5" footer="0.5"/>
  <pageSetup scale="89" orientation="portrait" horizontalDpi="300" verticalDpi="300"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79"/>
  <dimension ref="B1:J207"/>
  <sheetViews>
    <sheetView defaultGridColor="0" topLeftCell="A184" colorId="22" zoomScale="80" zoomScaleNormal="80" zoomScaleSheetLayoutView="70" workbookViewId="0">
      <selection activeCell="H213" sqref="H213"/>
    </sheetView>
  </sheetViews>
  <sheetFormatPr defaultColWidth="9.6640625" defaultRowHeight="15"/>
  <cols>
    <col min="1" max="1" width="9.6640625" style="177"/>
    <col min="2" max="2" width="4.6640625" style="177" customWidth="1"/>
    <col min="3" max="3" width="3.33203125" style="177" customWidth="1"/>
    <col min="4" max="4" width="45.109375" style="177" customWidth="1"/>
    <col min="5" max="5" width="22.77734375" style="177" customWidth="1"/>
    <col min="6" max="6" width="17.5546875" style="177" customWidth="1"/>
    <col min="7" max="7" width="18.6640625" style="177" customWidth="1"/>
    <col min="8" max="8" width="8.21875" style="177" bestFit="1" customWidth="1"/>
    <col min="9" max="9" width="17.6640625" style="177" customWidth="1"/>
    <col min="10" max="10" width="11.5546875" style="177" bestFit="1" customWidth="1"/>
    <col min="11" max="16384" width="9.6640625" style="177"/>
  </cols>
  <sheetData>
    <row r="1" spans="2:7">
      <c r="B1" s="460" t="s">
        <v>394</v>
      </c>
      <c r="C1" s="461"/>
      <c r="D1" s="461"/>
      <c r="E1" s="1666" t="s">
        <v>377</v>
      </c>
      <c r="F1" s="1625" t="s">
        <v>396</v>
      </c>
      <c r="G1" s="1624" t="s">
        <v>397</v>
      </c>
    </row>
    <row r="2" spans="2:7">
      <c r="B2" s="513" t="str">
        <f>'Data Sheet'!$C$25</f>
        <v xml:space="preserve">KeySpan Gas East Corp. D/B/A National Grid </v>
      </c>
      <c r="C2" s="176"/>
      <c r="D2" s="176"/>
      <c r="E2" s="1638" t="s">
        <v>78</v>
      </c>
      <c r="F2" s="1628" t="s">
        <v>2432</v>
      </c>
      <c r="G2" s="188"/>
    </row>
    <row r="3" spans="2:7" ht="15" customHeight="1">
      <c r="B3" s="1629"/>
      <c r="C3" s="1630"/>
      <c r="D3" s="1630"/>
      <c r="E3" s="1638" t="s">
        <v>3193</v>
      </c>
      <c r="F3" s="1447" t="str">
        <f>+'234'!E3</f>
        <v>March 31, 2015</v>
      </c>
      <c r="G3" s="191" t="str">
        <f>+'234'!F3</f>
        <v>December 31, 2014</v>
      </c>
    </row>
    <row r="4" spans="2:7" ht="15" customHeight="1">
      <c r="B4" s="183"/>
      <c r="C4" s="176"/>
      <c r="D4" s="176"/>
      <c r="E4" s="1490"/>
      <c r="F4" s="1490"/>
      <c r="G4" s="1667"/>
    </row>
    <row r="5" spans="2:7">
      <c r="B5" s="1668" t="s">
        <v>3411</v>
      </c>
      <c r="C5" s="202"/>
      <c r="D5" s="202"/>
      <c r="E5" s="202"/>
      <c r="F5" s="202"/>
      <c r="G5" s="458"/>
    </row>
    <row r="6" spans="2:7">
      <c r="B6" s="184"/>
      <c r="C6" s="176"/>
      <c r="D6" s="176"/>
      <c r="E6" s="176"/>
      <c r="F6" s="176"/>
      <c r="G6" s="456"/>
    </row>
    <row r="7" spans="2:7">
      <c r="B7" s="184" t="s">
        <v>3412</v>
      </c>
      <c r="C7" s="176"/>
      <c r="D7" s="176" t="s">
        <v>2861</v>
      </c>
      <c r="E7" s="176"/>
      <c r="F7" s="176"/>
      <c r="G7" s="456"/>
    </row>
    <row r="8" spans="2:7">
      <c r="B8" s="184"/>
      <c r="C8" s="176"/>
      <c r="D8" s="176" t="s">
        <v>1767</v>
      </c>
      <c r="E8" s="176"/>
      <c r="F8" s="176"/>
      <c r="G8" s="456"/>
    </row>
    <row r="9" spans="2:7">
      <c r="B9" s="184"/>
      <c r="C9" s="176"/>
      <c r="D9" s="176" t="s">
        <v>1768</v>
      </c>
      <c r="E9" s="176"/>
      <c r="F9" s="176"/>
      <c r="G9" s="456"/>
    </row>
    <row r="10" spans="2:7">
      <c r="B10" s="184"/>
      <c r="C10" s="176"/>
      <c r="D10" s="176" t="s">
        <v>1769</v>
      </c>
      <c r="E10" s="176"/>
      <c r="F10" s="176"/>
      <c r="G10" s="456"/>
    </row>
    <row r="11" spans="2:7">
      <c r="B11" s="184" t="s">
        <v>711</v>
      </c>
      <c r="C11" s="176"/>
      <c r="D11" s="176" t="s">
        <v>2563</v>
      </c>
      <c r="E11" s="176"/>
      <c r="F11" s="176"/>
      <c r="G11" s="456"/>
    </row>
    <row r="12" spans="2:7">
      <c r="B12" s="184"/>
      <c r="C12" s="176"/>
      <c r="D12" s="176" t="s">
        <v>4346</v>
      </c>
      <c r="E12" s="176"/>
      <c r="F12" s="176"/>
      <c r="G12" s="456"/>
    </row>
    <row r="13" spans="2:7">
      <c r="B13" s="184"/>
      <c r="C13" s="176"/>
      <c r="D13" s="176" t="s">
        <v>4373</v>
      </c>
      <c r="E13" s="176"/>
      <c r="F13" s="176"/>
      <c r="G13" s="456"/>
    </row>
    <row r="14" spans="2:7">
      <c r="B14" s="184"/>
      <c r="C14" s="176"/>
      <c r="D14" s="176" t="s">
        <v>4374</v>
      </c>
      <c r="E14" s="176"/>
      <c r="F14" s="176"/>
      <c r="G14" s="456"/>
    </row>
    <row r="15" spans="2:7">
      <c r="B15" s="184" t="s">
        <v>712</v>
      </c>
      <c r="C15" s="176"/>
      <c r="D15" s="176" t="s">
        <v>4375</v>
      </c>
      <c r="E15" s="176"/>
      <c r="F15" s="176"/>
      <c r="G15" s="456"/>
    </row>
    <row r="16" spans="2:7">
      <c r="B16" s="184"/>
      <c r="C16" s="176"/>
      <c r="D16" s="176" t="s">
        <v>4376</v>
      </c>
      <c r="E16" s="176"/>
      <c r="F16" s="176"/>
      <c r="G16" s="456"/>
    </row>
    <row r="17" spans="2:10">
      <c r="B17" s="189"/>
      <c r="C17" s="1630"/>
      <c r="D17" s="1630" t="s">
        <v>4377</v>
      </c>
      <c r="E17" s="1630"/>
      <c r="F17" s="1630"/>
      <c r="G17" s="1633"/>
    </row>
    <row r="18" spans="2:10">
      <c r="B18" s="184" t="s">
        <v>290</v>
      </c>
      <c r="C18" s="179"/>
      <c r="D18" s="202" t="s">
        <v>4378</v>
      </c>
      <c r="E18" s="202"/>
      <c r="F18" s="202"/>
      <c r="G18" s="1669" t="s">
        <v>3628</v>
      </c>
    </row>
    <row r="19" spans="2:10">
      <c r="B19" s="184" t="s">
        <v>4379</v>
      </c>
      <c r="C19" s="179"/>
      <c r="D19" s="202" t="s">
        <v>1860</v>
      </c>
      <c r="E19" s="202"/>
      <c r="F19" s="202"/>
      <c r="G19" s="1669" t="s">
        <v>1861</v>
      </c>
    </row>
    <row r="20" spans="2:10">
      <c r="B20" s="189"/>
      <c r="C20" s="187"/>
      <c r="D20" s="1630"/>
      <c r="E20" s="1630"/>
      <c r="F20" s="1630"/>
      <c r="G20" s="203"/>
    </row>
    <row r="21" spans="2:10" ht="15.75">
      <c r="B21" s="189">
        <v>1</v>
      </c>
      <c r="C21" s="187"/>
      <c r="D21" s="1630" t="s">
        <v>4380</v>
      </c>
      <c r="E21" s="1630"/>
      <c r="F21" s="1630"/>
      <c r="G21" s="497">
        <v>38450265.930230998</v>
      </c>
      <c r="I21" s="1670"/>
      <c r="J21" s="1670"/>
    </row>
    <row r="22" spans="2:10">
      <c r="B22" s="189">
        <v>2</v>
      </c>
      <c r="C22" s="187"/>
      <c r="D22" s="1630"/>
      <c r="E22" s="1630"/>
      <c r="F22" s="1630"/>
      <c r="G22" s="203"/>
      <c r="I22" s="1671"/>
      <c r="J22" s="1671"/>
    </row>
    <row r="23" spans="2:10">
      <c r="B23" s="189">
        <v>3</v>
      </c>
      <c r="C23" s="187"/>
      <c r="D23" s="1630"/>
      <c r="E23" s="1630"/>
      <c r="F23" s="1630"/>
      <c r="G23" s="497"/>
      <c r="I23" s="1671"/>
      <c r="J23" s="1671"/>
    </row>
    <row r="24" spans="2:10">
      <c r="B24" s="189">
        <v>4</v>
      </c>
      <c r="C24" s="187"/>
      <c r="D24" s="1630" t="s">
        <v>1318</v>
      </c>
      <c r="E24" s="1630"/>
      <c r="F24" s="1630"/>
      <c r="G24" s="2923"/>
      <c r="I24" s="1671"/>
      <c r="J24" s="1671"/>
    </row>
    <row r="25" spans="2:10">
      <c r="B25" s="189">
        <v>5</v>
      </c>
      <c r="C25" s="187"/>
      <c r="D25" s="1672" t="s">
        <v>4450</v>
      </c>
      <c r="E25" s="1630"/>
      <c r="F25" s="1630"/>
      <c r="G25" s="497">
        <v>19894124.783849642</v>
      </c>
      <c r="I25" s="1671"/>
      <c r="J25" s="1671"/>
    </row>
    <row r="26" spans="2:10">
      <c r="B26" s="189">
        <v>6</v>
      </c>
      <c r="C26" s="187"/>
      <c r="D26" s="1630" t="s">
        <v>4630</v>
      </c>
      <c r="E26" s="1630"/>
      <c r="F26" s="1630"/>
      <c r="G26" s="497">
        <v>168851.66743055597</v>
      </c>
      <c r="I26" s="1671"/>
      <c r="J26" s="1671"/>
    </row>
    <row r="27" spans="2:10">
      <c r="B27" s="189">
        <v>7</v>
      </c>
      <c r="C27" s="187"/>
      <c r="D27" s="1630"/>
      <c r="E27" s="1630"/>
      <c r="F27" s="1630"/>
      <c r="G27" s="497"/>
      <c r="I27" s="1671"/>
      <c r="J27" s="1671"/>
    </row>
    <row r="28" spans="2:10">
      <c r="B28" s="189">
        <v>8</v>
      </c>
      <c r="C28" s="187"/>
      <c r="D28" s="1630"/>
      <c r="E28" s="1630"/>
      <c r="F28" s="1630"/>
      <c r="G28" s="1673"/>
      <c r="I28" s="1671"/>
      <c r="J28" s="1671"/>
    </row>
    <row r="29" spans="2:10">
      <c r="B29" s="189">
        <v>9</v>
      </c>
      <c r="C29" s="187"/>
      <c r="D29" s="1674" t="s">
        <v>1319</v>
      </c>
      <c r="E29" s="1630"/>
      <c r="F29" s="1630"/>
      <c r="G29" s="497"/>
      <c r="I29" s="1671"/>
      <c r="J29" s="1671"/>
    </row>
    <row r="30" spans="2:10">
      <c r="B30" s="189">
        <v>10</v>
      </c>
      <c r="C30" s="187"/>
      <c r="D30" s="1674" t="s">
        <v>4631</v>
      </c>
      <c r="E30" s="1630"/>
      <c r="F30" s="1630"/>
      <c r="G30" s="497">
        <v>63361975.36744307</v>
      </c>
      <c r="I30" s="1671"/>
      <c r="J30" s="1671"/>
    </row>
    <row r="31" spans="2:10">
      <c r="B31" s="189">
        <v>11</v>
      </c>
      <c r="C31" s="187"/>
      <c r="D31" s="1674"/>
      <c r="E31" s="1630"/>
      <c r="F31" s="1630"/>
      <c r="G31" s="497"/>
      <c r="I31" s="1671"/>
      <c r="J31" s="1671"/>
    </row>
    <row r="32" spans="2:10">
      <c r="B32" s="189">
        <v>12</v>
      </c>
      <c r="C32" s="187"/>
      <c r="D32" s="1674"/>
      <c r="E32" s="1630"/>
      <c r="F32" s="1630"/>
      <c r="G32" s="497"/>
      <c r="I32" s="1671"/>
      <c r="J32" s="1671"/>
    </row>
    <row r="33" spans="2:10">
      <c r="B33" s="189">
        <v>13</v>
      </c>
      <c r="C33" s="187"/>
      <c r="D33" s="1674"/>
      <c r="E33" s="1630"/>
      <c r="F33" s="1630"/>
      <c r="G33" s="497"/>
      <c r="I33" s="1671"/>
      <c r="J33" s="1671"/>
    </row>
    <row r="34" spans="2:10">
      <c r="B34" s="189">
        <v>14</v>
      </c>
      <c r="C34" s="187"/>
      <c r="D34" s="1674" t="s">
        <v>1320</v>
      </c>
      <c r="E34" s="1630"/>
      <c r="F34" s="1630"/>
      <c r="G34" s="203"/>
      <c r="I34" s="1671"/>
      <c r="J34" s="1671"/>
    </row>
    <row r="35" spans="2:10">
      <c r="B35" s="189">
        <v>15</v>
      </c>
      <c r="C35" s="187"/>
      <c r="D35" s="1674" t="s">
        <v>4631</v>
      </c>
      <c r="E35" s="1630"/>
      <c r="F35" s="1630"/>
      <c r="G35" s="497">
        <v>-716992.79637886467</v>
      </c>
      <c r="I35" s="1671"/>
      <c r="J35" s="1671"/>
    </row>
    <row r="36" spans="2:10">
      <c r="B36" s="189">
        <v>16</v>
      </c>
      <c r="C36" s="187"/>
      <c r="D36" s="1674"/>
      <c r="E36" s="1630"/>
      <c r="F36" s="1630"/>
      <c r="G36" s="497"/>
      <c r="I36" s="1671"/>
      <c r="J36" s="1671"/>
    </row>
    <row r="37" spans="2:10">
      <c r="B37" s="189">
        <v>17</v>
      </c>
      <c r="C37" s="187"/>
      <c r="D37" s="1674"/>
      <c r="E37" s="1630"/>
      <c r="F37" s="1630"/>
      <c r="G37" s="497"/>
      <c r="I37" s="1671"/>
      <c r="J37" s="1671"/>
    </row>
    <row r="38" spans="2:10">
      <c r="B38" s="189">
        <v>18</v>
      </c>
      <c r="C38" s="187"/>
      <c r="D38" s="1674" t="s">
        <v>1321</v>
      </c>
      <c r="E38" s="1630"/>
      <c r="F38" s="1630"/>
      <c r="G38" s="497"/>
      <c r="I38" s="1671"/>
      <c r="J38" s="1671"/>
    </row>
    <row r="39" spans="2:10">
      <c r="B39" s="189">
        <v>19</v>
      </c>
      <c r="C39" s="187"/>
      <c r="D39" s="1674" t="s">
        <v>4631</v>
      </c>
      <c r="E39" s="1630"/>
      <c r="F39" s="1630"/>
      <c r="G39" s="497">
        <v>-302539798.22450328</v>
      </c>
      <c r="I39" s="1671"/>
      <c r="J39" s="1671"/>
    </row>
    <row r="40" spans="2:10">
      <c r="B40" s="189">
        <v>20</v>
      </c>
      <c r="C40" s="187"/>
      <c r="D40" s="1674"/>
      <c r="E40" s="1630"/>
      <c r="F40" s="1630"/>
      <c r="G40" s="497"/>
      <c r="I40" s="1671"/>
      <c r="J40" s="1671"/>
    </row>
    <row r="41" spans="2:10">
      <c r="B41" s="189">
        <v>21</v>
      </c>
      <c r="C41" s="187"/>
      <c r="D41" s="1674"/>
      <c r="E41" s="1630"/>
      <c r="F41" s="1630"/>
      <c r="G41" s="497"/>
      <c r="I41" s="1671"/>
      <c r="J41" s="1671"/>
    </row>
    <row r="42" spans="2:10">
      <c r="B42" s="189">
        <v>22</v>
      </c>
      <c r="C42" s="187"/>
      <c r="D42" s="1674" t="s">
        <v>4851</v>
      </c>
      <c r="E42" s="1630"/>
      <c r="F42" s="1630"/>
      <c r="G42" s="497">
        <v>-181381573.27192789</v>
      </c>
      <c r="I42" s="1671"/>
      <c r="J42" s="1671"/>
    </row>
    <row r="43" spans="2:10">
      <c r="B43" s="189">
        <v>23</v>
      </c>
      <c r="C43" s="187"/>
      <c r="D43" s="1674" t="s">
        <v>4515</v>
      </c>
      <c r="E43" s="1630"/>
      <c r="F43" s="1630"/>
      <c r="G43" s="497">
        <v>718547.5</v>
      </c>
      <c r="I43" s="1671"/>
      <c r="J43" s="1671"/>
    </row>
    <row r="44" spans="2:10">
      <c r="B44" s="189">
        <v>24</v>
      </c>
      <c r="C44" s="187"/>
      <c r="D44" s="1674" t="s">
        <v>4516</v>
      </c>
      <c r="E44" s="1630"/>
      <c r="F44" s="1630"/>
      <c r="G44" s="497">
        <v>180663025.77192789</v>
      </c>
      <c r="I44" s="1671"/>
      <c r="J44" s="1671"/>
    </row>
    <row r="45" spans="2:10">
      <c r="B45" s="189">
        <v>25</v>
      </c>
      <c r="C45" s="187"/>
      <c r="D45" s="1674"/>
      <c r="E45" s="1630"/>
      <c r="F45" s="1630"/>
      <c r="G45" s="1673"/>
      <c r="I45" s="1671"/>
      <c r="J45" s="1671"/>
    </row>
    <row r="46" spans="2:10">
      <c r="B46" s="189">
        <v>26</v>
      </c>
      <c r="C46" s="187"/>
      <c r="D46" s="1674" t="s">
        <v>4852</v>
      </c>
      <c r="E46" s="1630"/>
      <c r="F46" s="1630"/>
      <c r="G46" s="1673">
        <v>0</v>
      </c>
      <c r="I46" s="1671"/>
      <c r="J46" s="1671"/>
    </row>
    <row r="47" spans="2:10">
      <c r="B47" s="189">
        <v>27</v>
      </c>
      <c r="C47" s="187"/>
      <c r="D47" s="1674" t="s">
        <v>4632</v>
      </c>
      <c r="E47" s="1630"/>
      <c r="F47" s="1630"/>
      <c r="G47" s="497"/>
      <c r="I47" s="1671"/>
      <c r="J47" s="1671"/>
    </row>
    <row r="48" spans="2:10">
      <c r="B48" s="189">
        <v>28</v>
      </c>
      <c r="C48" s="187"/>
      <c r="D48" s="1674" t="s">
        <v>1322</v>
      </c>
      <c r="E48" s="1630"/>
      <c r="F48" s="1630"/>
      <c r="G48" s="497"/>
      <c r="I48" s="1671"/>
      <c r="J48" s="1671"/>
    </row>
    <row r="49" spans="2:10">
      <c r="B49" s="189">
        <v>29</v>
      </c>
      <c r="C49" s="187"/>
      <c r="D49" s="1674"/>
      <c r="E49" s="1630"/>
      <c r="F49" s="1630"/>
      <c r="G49" s="497"/>
      <c r="H49" s="506"/>
      <c r="I49" s="1671"/>
      <c r="J49" s="1671"/>
    </row>
    <row r="50" spans="2:10">
      <c r="B50" s="189">
        <v>30</v>
      </c>
      <c r="C50" s="187"/>
      <c r="D50" s="1674"/>
      <c r="E50" s="1630"/>
      <c r="F50" s="1630"/>
      <c r="G50" s="497"/>
      <c r="I50" s="1671"/>
      <c r="J50" s="1671"/>
    </row>
    <row r="51" spans="2:10">
      <c r="B51" s="189">
        <v>31</v>
      </c>
      <c r="C51" s="187"/>
      <c r="D51" s="1674" t="s">
        <v>4457</v>
      </c>
      <c r="E51" s="1630"/>
      <c r="F51" s="1630" t="s">
        <v>2029</v>
      </c>
      <c r="G51" s="497">
        <v>0</v>
      </c>
      <c r="I51" s="1671"/>
      <c r="J51" s="1671"/>
    </row>
    <row r="52" spans="2:10">
      <c r="B52" s="189">
        <v>32</v>
      </c>
      <c r="C52" s="187"/>
      <c r="D52" s="1674" t="s">
        <v>4458</v>
      </c>
      <c r="E52" s="1630"/>
      <c r="F52" s="1630"/>
      <c r="G52" s="497">
        <v>0</v>
      </c>
      <c r="I52" s="1671"/>
      <c r="J52" s="1671"/>
    </row>
    <row r="53" spans="2:10">
      <c r="B53" s="189">
        <v>33</v>
      </c>
      <c r="C53" s="187"/>
      <c r="D53" s="1674" t="s">
        <v>4850</v>
      </c>
      <c r="E53" s="1630"/>
      <c r="F53" s="1630"/>
      <c r="G53" s="497">
        <v>11401845.427975705</v>
      </c>
      <c r="I53" s="1671"/>
      <c r="J53" s="1671"/>
    </row>
    <row r="54" spans="2:10">
      <c r="B54" s="189">
        <v>34</v>
      </c>
      <c r="C54" s="187"/>
      <c r="D54" s="1674"/>
      <c r="E54" s="1630"/>
      <c r="F54" s="1630"/>
      <c r="G54" s="497"/>
      <c r="I54" s="1671"/>
      <c r="J54" s="1671"/>
    </row>
    <row r="55" spans="2:10">
      <c r="B55" s="189">
        <v>35</v>
      </c>
      <c r="C55" s="187"/>
      <c r="D55" s="1674" t="s">
        <v>4459</v>
      </c>
      <c r="E55" s="1630"/>
      <c r="F55" s="1630"/>
      <c r="G55" s="497">
        <v>11401845.427975705</v>
      </c>
      <c r="I55" s="1671"/>
      <c r="J55" s="1671"/>
    </row>
    <row r="56" spans="2:10">
      <c r="B56" s="189">
        <v>36</v>
      </c>
      <c r="C56" s="187"/>
      <c r="D56" s="1674"/>
      <c r="E56" s="1630"/>
      <c r="F56" s="1630"/>
      <c r="G56" s="497"/>
      <c r="I56" s="1671"/>
      <c r="J56" s="1671"/>
    </row>
    <row r="57" spans="2:10">
      <c r="B57" s="189">
        <v>37</v>
      </c>
      <c r="C57" s="187"/>
      <c r="D57" s="1674"/>
      <c r="E57" s="1630"/>
      <c r="F57" s="1630"/>
      <c r="G57" s="497"/>
      <c r="I57" s="1671"/>
      <c r="J57" s="1671"/>
    </row>
    <row r="58" spans="2:10">
      <c r="B58" s="189">
        <v>38</v>
      </c>
      <c r="C58" s="187"/>
      <c r="D58" s="1674" t="s">
        <v>4460</v>
      </c>
      <c r="E58" s="1630"/>
      <c r="F58" s="1630"/>
      <c r="G58" s="497"/>
      <c r="I58" s="1671"/>
      <c r="J58" s="2947"/>
    </row>
    <row r="59" spans="2:10" ht="15.75">
      <c r="B59" s="189">
        <v>39</v>
      </c>
      <c r="C59" s="187"/>
      <c r="D59" s="1674" t="s">
        <v>4461</v>
      </c>
      <c r="E59" s="1630"/>
      <c r="F59" s="1630"/>
      <c r="G59" s="497">
        <v>11401845.427975705</v>
      </c>
      <c r="I59" s="1670"/>
      <c r="J59" s="1670"/>
    </row>
    <row r="60" spans="2:10">
      <c r="B60" s="189">
        <v>40</v>
      </c>
      <c r="C60" s="187"/>
      <c r="D60" s="1674" t="s">
        <v>4462</v>
      </c>
      <c r="E60" s="1630"/>
      <c r="F60" s="1630"/>
      <c r="G60" s="497"/>
      <c r="I60" s="1671"/>
      <c r="J60" s="1671"/>
    </row>
    <row r="61" spans="2:10">
      <c r="B61" s="189">
        <v>41</v>
      </c>
      <c r="C61" s="187"/>
      <c r="D61" s="1674" t="s">
        <v>2166</v>
      </c>
      <c r="E61" s="1630"/>
      <c r="F61" s="1630"/>
      <c r="G61" s="497">
        <v>11401845.427975705</v>
      </c>
      <c r="H61" s="506"/>
    </row>
    <row r="62" spans="2:10">
      <c r="B62" s="189">
        <v>42</v>
      </c>
      <c r="C62" s="187"/>
      <c r="D62" s="1674"/>
      <c r="E62" s="1630"/>
      <c r="F62" s="1630"/>
      <c r="G62" s="497"/>
    </row>
    <row r="63" spans="2:10">
      <c r="B63" s="189"/>
      <c r="C63" s="187"/>
      <c r="D63" s="1674"/>
      <c r="E63" s="1630"/>
      <c r="F63" s="1630"/>
      <c r="G63" s="1673"/>
    </row>
    <row r="64" spans="2:10" ht="15.75" thickBot="1">
      <c r="B64" s="1675"/>
      <c r="C64" s="1661"/>
      <c r="D64" s="1676"/>
      <c r="E64" s="1662"/>
      <c r="F64" s="1662"/>
      <c r="G64" s="1677"/>
    </row>
    <row r="65" spans="2:7">
      <c r="B65" s="176"/>
      <c r="C65" s="176"/>
      <c r="D65" s="176"/>
      <c r="E65" s="176"/>
      <c r="F65" s="176"/>
      <c r="G65" s="176"/>
    </row>
    <row r="66" spans="2:7">
      <c r="B66" s="176" t="s">
        <v>1323</v>
      </c>
      <c r="C66" s="176"/>
      <c r="D66" s="176"/>
      <c r="E66" s="176"/>
      <c r="F66" s="176"/>
      <c r="G66" s="506"/>
    </row>
    <row r="67" spans="2:7">
      <c r="B67" s="202" t="s">
        <v>1324</v>
      </c>
      <c r="C67" s="202"/>
      <c r="D67" s="202"/>
      <c r="E67" s="202"/>
      <c r="F67" s="202"/>
      <c r="G67" s="202"/>
    </row>
    <row r="68" spans="2:7">
      <c r="B68" s="176"/>
      <c r="C68" s="176"/>
      <c r="D68" s="176"/>
      <c r="E68" s="176"/>
      <c r="F68" s="176"/>
      <c r="G68" s="176"/>
    </row>
    <row r="69" spans="2:7">
      <c r="B69" s="176"/>
      <c r="C69" s="176"/>
      <c r="D69" s="176"/>
      <c r="E69" s="176"/>
      <c r="F69" s="176"/>
      <c r="G69" s="176"/>
    </row>
    <row r="70" spans="2:7" ht="15.75">
      <c r="B70" s="1665" t="s">
        <v>1325</v>
      </c>
      <c r="C70" s="202"/>
      <c r="D70" s="202"/>
      <c r="E70" s="202"/>
      <c r="F70" s="202"/>
      <c r="G70" s="202"/>
    </row>
    <row r="71" spans="2:7">
      <c r="B71" s="176"/>
      <c r="C71" s="176"/>
      <c r="D71" s="176"/>
      <c r="E71" s="176"/>
      <c r="F71" s="176"/>
      <c r="G71" s="176"/>
    </row>
    <row r="72" spans="2:7" ht="15.75" thickBot="1">
      <c r="B72" s="176" t="s">
        <v>3363</v>
      </c>
      <c r="C72" s="176"/>
      <c r="D72" s="176"/>
      <c r="E72" s="176"/>
      <c r="F72" s="1678" t="str">
        <f>+F3</f>
        <v>March 31, 2015</v>
      </c>
      <c r="G72" s="1353" t="str">
        <f>+G3</f>
        <v>December 31, 2014</v>
      </c>
    </row>
    <row r="73" spans="2:7">
      <c r="B73" s="1679"/>
      <c r="C73" s="461"/>
      <c r="D73" s="461"/>
      <c r="E73" s="461"/>
      <c r="F73" s="461"/>
      <c r="G73" s="462"/>
    </row>
    <row r="74" spans="2:7">
      <c r="B74" s="1668" t="s">
        <v>3411</v>
      </c>
      <c r="C74" s="202"/>
      <c r="D74" s="202"/>
      <c r="E74" s="202"/>
      <c r="F74" s="202"/>
      <c r="G74" s="458"/>
    </row>
    <row r="75" spans="2:7">
      <c r="B75" s="189"/>
      <c r="C75" s="1630"/>
      <c r="D75" s="1630"/>
      <c r="E75" s="1630"/>
      <c r="F75" s="1630"/>
      <c r="G75" s="1633"/>
    </row>
    <row r="76" spans="2:7">
      <c r="B76" s="184"/>
      <c r="C76" s="176"/>
      <c r="D76" s="202" t="s">
        <v>4378</v>
      </c>
      <c r="E76" s="202"/>
      <c r="F76" s="202"/>
      <c r="G76" s="1669" t="s">
        <v>3628</v>
      </c>
    </row>
    <row r="77" spans="2:7">
      <c r="B77" s="189"/>
      <c r="C77" s="1630"/>
      <c r="D77" s="1632" t="s">
        <v>1860</v>
      </c>
      <c r="E77" s="1632"/>
      <c r="F77" s="1632"/>
      <c r="G77" s="1680" t="s">
        <v>1861</v>
      </c>
    </row>
    <row r="78" spans="2:7" ht="15.75">
      <c r="B78" s="184"/>
      <c r="C78" s="1681"/>
      <c r="D78" s="2927" t="s">
        <v>4466</v>
      </c>
      <c r="E78" s="1682"/>
      <c r="F78" s="1682"/>
      <c r="G78" s="1669"/>
    </row>
    <row r="79" spans="2:7" ht="15.75">
      <c r="B79" s="184"/>
      <c r="C79" s="176"/>
      <c r="D79" s="2926" t="s">
        <v>4467</v>
      </c>
      <c r="E79" s="202"/>
      <c r="F79" s="176"/>
      <c r="G79" s="196"/>
    </row>
    <row r="80" spans="2:7">
      <c r="B80" s="184"/>
      <c r="C80" s="176"/>
      <c r="D80" s="1682"/>
      <c r="E80" s="175"/>
      <c r="F80" s="176"/>
      <c r="G80" s="1684"/>
    </row>
    <row r="81" spans="2:7">
      <c r="B81" s="184">
        <v>1</v>
      </c>
      <c r="C81" s="176"/>
      <c r="D81" s="1683" t="s">
        <v>4380</v>
      </c>
      <c r="E81" s="202"/>
      <c r="F81" s="176"/>
      <c r="G81" s="196">
        <v>38450265.930231005</v>
      </c>
    </row>
    <row r="82" spans="2:7">
      <c r="B82" s="184"/>
      <c r="C82" s="176"/>
      <c r="D82" s="1682"/>
      <c r="E82" s="175"/>
      <c r="F82" s="176"/>
      <c r="G82" s="1684"/>
    </row>
    <row r="83" spans="2:7">
      <c r="B83" s="184">
        <v>2</v>
      </c>
      <c r="C83" s="176"/>
      <c r="D83" s="176" t="s">
        <v>4450</v>
      </c>
      <c r="E83" s="176"/>
      <c r="F83" s="176"/>
      <c r="G83" s="1684">
        <v>19894124.783849642</v>
      </c>
    </row>
    <row r="84" spans="2:7">
      <c r="B84" s="184"/>
      <c r="C84" s="176"/>
      <c r="D84" s="176"/>
      <c r="E84" s="176"/>
      <c r="F84" s="176"/>
      <c r="G84" s="1686"/>
    </row>
    <row r="85" spans="2:7">
      <c r="B85" s="184">
        <v>3</v>
      </c>
      <c r="C85" s="176"/>
      <c r="D85" s="176" t="s">
        <v>4451</v>
      </c>
      <c r="E85" s="176"/>
      <c r="F85" s="176"/>
      <c r="G85" s="1686">
        <v>0</v>
      </c>
    </row>
    <row r="86" spans="2:7">
      <c r="B86" s="184">
        <v>4</v>
      </c>
      <c r="C86" s="176"/>
      <c r="D86" s="1683" t="s">
        <v>1318</v>
      </c>
      <c r="E86" s="202"/>
      <c r="F86" s="176"/>
      <c r="G86" s="1684">
        <v>-157235.41999999958</v>
      </c>
    </row>
    <row r="87" spans="2:7">
      <c r="B87" s="184"/>
      <c r="C87" s="176"/>
      <c r="D87" s="1682"/>
      <c r="E87" s="175" t="s">
        <v>4633</v>
      </c>
      <c r="F87" s="176"/>
      <c r="G87" s="1684">
        <v>161554.64000000001</v>
      </c>
    </row>
    <row r="88" spans="2:7">
      <c r="B88" s="184"/>
      <c r="C88" s="176"/>
      <c r="D88" s="176"/>
      <c r="E88" s="176" t="s">
        <v>4468</v>
      </c>
      <c r="F88" s="176"/>
      <c r="G88" s="1685">
        <v>164532.44743055553</v>
      </c>
    </row>
    <row r="89" spans="2:7">
      <c r="B89" s="184"/>
      <c r="C89" s="176"/>
      <c r="D89" s="176"/>
      <c r="E89" s="176" t="s">
        <v>4469</v>
      </c>
      <c r="F89" s="176"/>
      <c r="G89" s="1686">
        <f>SUM(G86:G88)</f>
        <v>168851.66743055597</v>
      </c>
    </row>
    <row r="90" spans="2:7">
      <c r="B90" s="184"/>
      <c r="C90" s="176"/>
      <c r="D90" s="176"/>
      <c r="E90" s="176"/>
      <c r="F90" s="176"/>
      <c r="G90" s="1686"/>
    </row>
    <row r="91" spans="2:7">
      <c r="B91" s="184">
        <v>5</v>
      </c>
      <c r="C91" s="176"/>
      <c r="D91" s="176" t="s">
        <v>1319</v>
      </c>
      <c r="E91" s="176"/>
      <c r="F91" s="176"/>
      <c r="G91" s="1686"/>
    </row>
    <row r="92" spans="2:7">
      <c r="B92" s="184"/>
      <c r="C92" s="176"/>
      <c r="D92" s="176"/>
      <c r="E92" s="176" t="s">
        <v>3167</v>
      </c>
      <c r="F92" s="176"/>
      <c r="G92" s="1686">
        <v>-19074.5</v>
      </c>
    </row>
    <row r="93" spans="2:7">
      <c r="B93" s="184"/>
      <c r="C93" s="176"/>
      <c r="D93" s="176"/>
      <c r="E93" s="176" t="s">
        <v>3165</v>
      </c>
      <c r="F93" s="176"/>
      <c r="G93" s="1686">
        <v>4992709.51</v>
      </c>
    </row>
    <row r="94" spans="2:7">
      <c r="B94" s="184"/>
      <c r="C94" s="176"/>
      <c r="D94" s="176"/>
      <c r="E94" s="176" t="s">
        <v>3236</v>
      </c>
      <c r="F94" s="202"/>
      <c r="G94" s="1686">
        <v>-1084176.5699999998</v>
      </c>
    </row>
    <row r="95" spans="2:7">
      <c r="B95" s="184"/>
      <c r="C95" s="176"/>
      <c r="D95" s="202"/>
      <c r="E95" s="176" t="s">
        <v>4634</v>
      </c>
      <c r="F95" s="202"/>
      <c r="G95" s="1686">
        <v>54715964.702569425</v>
      </c>
    </row>
    <row r="96" spans="2:7">
      <c r="B96" s="184"/>
      <c r="C96" s="176"/>
      <c r="D96" s="176"/>
      <c r="E96" s="176" t="s">
        <v>4635</v>
      </c>
      <c r="F96" s="176"/>
      <c r="G96" s="1686">
        <v>4747920.3910651151</v>
      </c>
    </row>
    <row r="97" spans="2:9">
      <c r="B97" s="184"/>
      <c r="C97" s="176"/>
      <c r="D97" s="176"/>
      <c r="E97" s="176" t="s">
        <v>4470</v>
      </c>
      <c r="F97" s="176"/>
      <c r="G97" s="1686">
        <v>-1598980.65</v>
      </c>
    </row>
    <row r="98" spans="2:9">
      <c r="B98" s="184"/>
      <c r="C98" s="176"/>
      <c r="D98" s="176"/>
      <c r="E98" s="176" t="s">
        <v>4471</v>
      </c>
      <c r="F98" s="176"/>
      <c r="G98" s="1686">
        <v>-10856337.83</v>
      </c>
    </row>
    <row r="99" spans="2:9">
      <c r="B99" s="184"/>
      <c r="C99" s="176"/>
      <c r="D99" s="1683"/>
      <c r="E99" s="176" t="s">
        <v>4472</v>
      </c>
      <c r="F99" s="176"/>
      <c r="G99" s="1686">
        <v>26394.152057085266</v>
      </c>
    </row>
    <row r="100" spans="2:9">
      <c r="B100" s="184"/>
      <c r="C100" s="176"/>
      <c r="E100" s="177" t="s">
        <v>426</v>
      </c>
      <c r="G100" s="1686">
        <v>20505.492380952383</v>
      </c>
    </row>
    <row r="101" spans="2:9">
      <c r="B101" s="184"/>
      <c r="C101" s="176"/>
      <c r="E101" s="177" t="s">
        <v>4473</v>
      </c>
      <c r="F101" s="176"/>
      <c r="G101" s="1686">
        <v>3059504.2099999869</v>
      </c>
    </row>
    <row r="102" spans="2:9">
      <c r="B102" s="184"/>
      <c r="C102" s="176"/>
      <c r="D102" s="1683"/>
      <c r="E102" s="176" t="s">
        <v>4474</v>
      </c>
      <c r="F102" s="176"/>
      <c r="G102" s="1686">
        <v>47516504.68000003</v>
      </c>
    </row>
    <row r="103" spans="2:9">
      <c r="B103" s="184"/>
      <c r="C103" s="176"/>
      <c r="E103" s="177" t="s">
        <v>4475</v>
      </c>
      <c r="F103" s="176"/>
      <c r="G103" s="1686">
        <v>-24447596.960000005</v>
      </c>
    </row>
    <row r="104" spans="2:9">
      <c r="B104" s="184"/>
      <c r="C104" s="176"/>
      <c r="E104" s="177" t="s">
        <v>4476</v>
      </c>
      <c r="F104" s="176"/>
      <c r="G104" s="1686">
        <v>-22400609.009999998</v>
      </c>
    </row>
    <row r="105" spans="2:9">
      <c r="B105" s="184"/>
      <c r="C105" s="176"/>
      <c r="E105" s="177" t="s">
        <v>4477</v>
      </c>
      <c r="F105" s="176"/>
      <c r="G105" s="1686">
        <v>-33621510.199999996</v>
      </c>
    </row>
    <row r="106" spans="2:9">
      <c r="B106" s="184"/>
      <c r="C106" s="176"/>
      <c r="E106" s="177" t="s">
        <v>4478</v>
      </c>
      <c r="F106" s="176"/>
      <c r="G106" s="1686">
        <v>-6835366.3799999952</v>
      </c>
    </row>
    <row r="107" spans="2:9">
      <c r="B107" s="184"/>
      <c r="C107" s="176"/>
      <c r="E107" s="177" t="s">
        <v>4479</v>
      </c>
      <c r="F107" s="176"/>
      <c r="G107" s="1686">
        <v>-2027000</v>
      </c>
    </row>
    <row r="108" spans="2:9">
      <c r="B108" s="184"/>
      <c r="C108" s="176"/>
      <c r="D108" s="1683"/>
      <c r="E108" s="176" t="s">
        <v>4480</v>
      </c>
      <c r="F108" s="176"/>
      <c r="G108" s="1686">
        <v>53558883.900000043</v>
      </c>
    </row>
    <row r="109" spans="2:9">
      <c r="B109" s="184"/>
      <c r="C109" s="176"/>
      <c r="D109" s="1683"/>
      <c r="E109" s="176" t="s">
        <v>4481</v>
      </c>
      <c r="F109" s="176"/>
      <c r="G109" s="1686">
        <v>536020.30999999971</v>
      </c>
    </row>
    <row r="110" spans="2:9">
      <c r="B110" s="184"/>
      <c r="C110" s="176"/>
      <c r="D110" s="1683"/>
      <c r="E110" s="176" t="s">
        <v>4482</v>
      </c>
      <c r="F110" s="176"/>
      <c r="G110" s="1686">
        <v>-1258037.0900000001</v>
      </c>
      <c r="I110" s="1671"/>
    </row>
    <row r="111" spans="2:9">
      <c r="B111" s="184"/>
      <c r="C111" s="176"/>
      <c r="E111" s="176" t="s">
        <v>4483</v>
      </c>
      <c r="F111" s="176"/>
      <c r="G111" s="1686">
        <v>-1600610.4306295738</v>
      </c>
      <c r="I111" s="1671"/>
    </row>
    <row r="112" spans="2:9">
      <c r="B112" s="184"/>
      <c r="C112" s="176"/>
      <c r="D112" s="1683"/>
      <c r="E112" s="176" t="s">
        <v>4484</v>
      </c>
      <c r="F112" s="176"/>
      <c r="G112" s="1685">
        <v>-63132.360000000073</v>
      </c>
      <c r="I112" s="1671"/>
    </row>
    <row r="113" spans="2:9">
      <c r="B113" s="184"/>
      <c r="C113" s="176"/>
      <c r="D113" s="1683"/>
      <c r="E113" s="176"/>
      <c r="F113" s="176"/>
      <c r="G113" s="1685">
        <f>SUM(G92:G112)</f>
        <v>63361975.36744307</v>
      </c>
      <c r="I113" s="1671"/>
    </row>
    <row r="114" spans="2:9" ht="15.75">
      <c r="B114" s="184">
        <v>6</v>
      </c>
      <c r="C114" s="176"/>
      <c r="D114" s="2924" t="s">
        <v>4452</v>
      </c>
      <c r="E114" s="176"/>
      <c r="F114" s="176"/>
      <c r="G114" s="1685">
        <v>121875217.74895427</v>
      </c>
      <c r="I114" s="1671"/>
    </row>
    <row r="115" spans="2:9">
      <c r="B115" s="184"/>
      <c r="C115" s="176"/>
      <c r="D115" s="1683"/>
      <c r="E115" s="176"/>
      <c r="F115" s="176"/>
      <c r="G115" s="1686"/>
      <c r="I115" s="1671"/>
    </row>
    <row r="116" spans="2:9">
      <c r="B116" s="184">
        <v>7</v>
      </c>
      <c r="C116" s="176"/>
      <c r="D116" s="1683" t="s">
        <v>4453</v>
      </c>
      <c r="E116" s="176"/>
      <c r="F116" s="176"/>
      <c r="G116" s="1686"/>
      <c r="I116" s="1671"/>
    </row>
    <row r="117" spans="2:9">
      <c r="B117" s="184"/>
      <c r="C117" s="176"/>
      <c r="E117" s="176" t="s">
        <v>3166</v>
      </c>
      <c r="F117" s="176"/>
      <c r="G117" s="1686">
        <v>40328.532032122341</v>
      </c>
      <c r="I117" s="1671"/>
    </row>
    <row r="118" spans="2:9">
      <c r="B118" s="184"/>
      <c r="C118" s="176"/>
      <c r="D118" s="1683"/>
      <c r="E118" s="176" t="s">
        <v>4485</v>
      </c>
      <c r="F118" s="176"/>
      <c r="G118" s="1686">
        <v>-630099.44341098703</v>
      </c>
      <c r="I118" s="1671"/>
    </row>
    <row r="119" spans="2:9">
      <c r="B119" s="184"/>
      <c r="C119" s="176"/>
      <c r="D119" s="1683"/>
      <c r="E119" s="176" t="s">
        <v>4486</v>
      </c>
      <c r="F119" s="176"/>
      <c r="G119" s="1685">
        <v>-127221.88499999999</v>
      </c>
      <c r="I119" s="1671"/>
    </row>
    <row r="120" spans="2:9" ht="15.75">
      <c r="B120" s="184"/>
      <c r="C120" s="176"/>
      <c r="D120" s="2924"/>
      <c r="E120" s="176" t="s">
        <v>4487</v>
      </c>
      <c r="F120" s="176"/>
      <c r="G120" s="1685">
        <v>-716992.79637886467</v>
      </c>
      <c r="I120" s="1671"/>
    </row>
    <row r="121" spans="2:9">
      <c r="B121" s="184"/>
      <c r="C121" s="176"/>
      <c r="D121" s="1683"/>
      <c r="E121" s="176"/>
      <c r="F121" s="176"/>
      <c r="G121" s="1686"/>
      <c r="I121" s="1671"/>
    </row>
    <row r="122" spans="2:9">
      <c r="B122" s="184">
        <v>8</v>
      </c>
      <c r="C122" s="176"/>
      <c r="D122" s="1683" t="s">
        <v>4454</v>
      </c>
      <c r="E122" s="176"/>
      <c r="F122" s="176"/>
      <c r="G122" s="1686"/>
      <c r="I122" s="1671"/>
    </row>
    <row r="123" spans="2:9">
      <c r="B123" s="184"/>
      <c r="C123" s="176"/>
      <c r="D123" s="1683"/>
      <c r="E123" s="176" t="s">
        <v>4488</v>
      </c>
      <c r="F123" s="176"/>
      <c r="G123" s="1686">
        <v>-2823452.0699999994</v>
      </c>
      <c r="I123" s="1671"/>
    </row>
    <row r="124" spans="2:9">
      <c r="B124" s="184"/>
      <c r="C124" s="176"/>
      <c r="D124" s="1683"/>
      <c r="E124" s="176" t="s">
        <v>4636</v>
      </c>
      <c r="F124" s="176"/>
      <c r="G124" s="1686">
        <v>-2550460.87</v>
      </c>
      <c r="I124" s="1671"/>
    </row>
    <row r="125" spans="2:9">
      <c r="B125" s="184"/>
      <c r="C125" s="176"/>
      <c r="D125" s="1683"/>
      <c r="E125" s="176" t="s">
        <v>4489</v>
      </c>
      <c r="F125" s="176"/>
      <c r="G125" s="1686">
        <v>-4990684.0099999979</v>
      </c>
      <c r="I125" s="1671"/>
    </row>
    <row r="126" spans="2:9">
      <c r="B126" s="184"/>
      <c r="C126" s="176"/>
      <c r="D126" s="1683"/>
      <c r="E126" s="176" t="s">
        <v>4490</v>
      </c>
      <c r="F126" s="176"/>
      <c r="G126" s="1686">
        <v>17007932.617548052</v>
      </c>
    </row>
    <row r="127" spans="2:9">
      <c r="B127" s="184"/>
      <c r="C127" s="176"/>
      <c r="D127" s="1683"/>
      <c r="E127" s="176" t="s">
        <v>4491</v>
      </c>
      <c r="F127" s="176"/>
      <c r="G127" s="1686">
        <v>210458.33249999397</v>
      </c>
    </row>
    <row r="128" spans="2:9">
      <c r="B128" s="184"/>
      <c r="C128" s="176"/>
      <c r="D128" s="1683"/>
      <c r="E128" s="176" t="s">
        <v>4492</v>
      </c>
      <c r="F128" s="176"/>
      <c r="G128" s="1686">
        <v>-86260384.747556269</v>
      </c>
    </row>
    <row r="129" spans="2:7">
      <c r="B129" s="184"/>
      <c r="C129" s="176"/>
      <c r="D129" s="1683"/>
      <c r="E129" s="176" t="s">
        <v>4493</v>
      </c>
      <c r="F129" s="176"/>
      <c r="G129" s="1686">
        <v>-53006407.830215298</v>
      </c>
    </row>
    <row r="130" spans="2:7">
      <c r="B130" s="184"/>
      <c r="C130" s="176"/>
      <c r="D130" s="1683"/>
      <c r="E130" s="176" t="s">
        <v>4494</v>
      </c>
      <c r="F130" s="176"/>
      <c r="G130" s="1686">
        <v>-250729.51</v>
      </c>
    </row>
    <row r="131" spans="2:7">
      <c r="B131" s="184"/>
      <c r="C131" s="176"/>
      <c r="D131" s="1683"/>
      <c r="E131" s="176" t="s">
        <v>4495</v>
      </c>
      <c r="F131" s="176"/>
      <c r="G131" s="1686">
        <v>-85698.759999999893</v>
      </c>
    </row>
    <row r="132" spans="2:7">
      <c r="B132" s="184"/>
      <c r="C132" s="176"/>
      <c r="D132" s="1683"/>
      <c r="E132" s="176" t="s">
        <v>4496</v>
      </c>
      <c r="F132" s="176"/>
      <c r="G132" s="1686">
        <v>24447596.960000001</v>
      </c>
    </row>
    <row r="133" spans="2:7">
      <c r="B133" s="184"/>
      <c r="C133" s="176"/>
      <c r="D133" s="1683"/>
      <c r="E133" s="176" t="s">
        <v>4497</v>
      </c>
      <c r="F133" s="176"/>
      <c r="G133" s="1686">
        <v>1177803.7068750001</v>
      </c>
    </row>
    <row r="134" spans="2:7">
      <c r="B134" s="184"/>
      <c r="C134" s="176"/>
      <c r="D134" s="1683"/>
      <c r="E134" s="176" t="s">
        <v>4498</v>
      </c>
      <c r="F134" s="176"/>
      <c r="G134" s="1686">
        <v>3210097.9099999997</v>
      </c>
    </row>
    <row r="135" spans="2:7">
      <c r="B135" s="184"/>
      <c r="C135" s="176"/>
      <c r="D135" s="1683"/>
      <c r="E135" s="176" t="s">
        <v>4499</v>
      </c>
      <c r="F135" s="176"/>
      <c r="G135" s="1686">
        <v>-8147246.5287322123</v>
      </c>
    </row>
    <row r="136" spans="2:7" ht="15.75" thickBot="1">
      <c r="B136" s="1675"/>
      <c r="C136" s="1662"/>
      <c r="D136" s="1676"/>
      <c r="E136" s="1662"/>
      <c r="F136" s="1662"/>
      <c r="G136" s="1677"/>
    </row>
    <row r="137" spans="2:7">
      <c r="B137" s="176"/>
      <c r="C137" s="176"/>
      <c r="D137" s="176"/>
      <c r="E137" s="176"/>
      <c r="F137" s="176"/>
      <c r="G137" s="176"/>
    </row>
    <row r="138" spans="2:7">
      <c r="B138" s="176" t="s">
        <v>1326</v>
      </c>
      <c r="C138" s="176"/>
      <c r="D138" s="176"/>
      <c r="E138" s="176"/>
      <c r="F138" s="176"/>
      <c r="G138" s="202"/>
    </row>
    <row r="139" spans="2:7">
      <c r="B139" s="202" t="s">
        <v>1327</v>
      </c>
      <c r="C139" s="202"/>
      <c r="D139" s="202"/>
      <c r="E139" s="202"/>
      <c r="F139" s="202"/>
      <c r="G139" s="202"/>
    </row>
    <row r="140" spans="2:7" ht="15.75" thickBot="1">
      <c r="B140" s="176" t="s">
        <v>3363</v>
      </c>
      <c r="C140" s="202"/>
      <c r="D140" s="202"/>
      <c r="E140" s="202"/>
      <c r="F140" s="1678" t="str">
        <f>+F72</f>
        <v>March 31, 2015</v>
      </c>
      <c r="G140" s="177" t="str">
        <f>+G72</f>
        <v>December 31, 2014</v>
      </c>
    </row>
    <row r="141" spans="2:7">
      <c r="B141" s="1679"/>
      <c r="C141" s="461"/>
      <c r="D141" s="461"/>
      <c r="E141" s="461"/>
      <c r="F141" s="461"/>
      <c r="G141" s="462"/>
    </row>
    <row r="142" spans="2:7">
      <c r="B142" s="1668" t="s">
        <v>3411</v>
      </c>
      <c r="C142" s="202"/>
      <c r="D142" s="202"/>
      <c r="E142" s="202"/>
      <c r="F142" s="202"/>
      <c r="G142" s="458"/>
    </row>
    <row r="143" spans="2:7">
      <c r="B143" s="189"/>
      <c r="C143" s="1630"/>
      <c r="D143" s="1630"/>
      <c r="E143" s="1630"/>
      <c r="F143" s="1630"/>
      <c r="G143" s="1633"/>
    </row>
    <row r="144" spans="2:7">
      <c r="B144" s="184"/>
      <c r="C144" s="179"/>
      <c r="D144" s="202" t="s">
        <v>4378</v>
      </c>
      <c r="E144" s="202"/>
      <c r="F144" s="202"/>
      <c r="G144" s="1669" t="s">
        <v>3628</v>
      </c>
    </row>
    <row r="145" spans="2:7">
      <c r="B145" s="189"/>
      <c r="C145" s="187"/>
      <c r="D145" s="1632" t="s">
        <v>1860</v>
      </c>
      <c r="E145" s="1632"/>
      <c r="F145" s="1632"/>
      <c r="G145" s="1680" t="s">
        <v>1861</v>
      </c>
    </row>
    <row r="146" spans="2:7">
      <c r="B146" s="184"/>
      <c r="C146" s="176"/>
      <c r="D146" s="1687"/>
      <c r="E146" s="1490"/>
      <c r="F146" s="1490"/>
      <c r="G146" s="1686"/>
    </row>
    <row r="147" spans="2:7">
      <c r="B147" s="184"/>
      <c r="C147" s="176"/>
      <c r="D147" s="1682"/>
      <c r="E147" s="175" t="s">
        <v>4500</v>
      </c>
      <c r="F147" s="1682"/>
      <c r="G147" s="1686">
        <v>-11193840.83</v>
      </c>
    </row>
    <row r="148" spans="2:7">
      <c r="B148" s="184"/>
      <c r="C148" s="176"/>
      <c r="D148" s="1682"/>
      <c r="E148" s="175" t="s">
        <v>4501</v>
      </c>
      <c r="F148" s="1682"/>
      <c r="G148" s="1686">
        <v>-38818747.790000021</v>
      </c>
    </row>
    <row r="149" spans="2:7">
      <c r="B149" s="184"/>
      <c r="C149" s="176"/>
      <c r="D149" s="1682"/>
      <c r="E149" s="175" t="s">
        <v>4502</v>
      </c>
      <c r="F149" s="1682"/>
      <c r="G149" s="1686">
        <v>-3537457.8243291928</v>
      </c>
    </row>
    <row r="150" spans="2:7">
      <c r="B150" s="184"/>
      <c r="C150" s="176"/>
      <c r="D150" s="1682"/>
      <c r="E150" s="175" t="s">
        <v>4503</v>
      </c>
      <c r="F150" s="1682"/>
      <c r="G150" s="1686">
        <v>-45293.22</v>
      </c>
    </row>
    <row r="151" spans="2:7">
      <c r="B151" s="184"/>
      <c r="C151" s="176"/>
      <c r="D151" s="1682"/>
      <c r="E151" s="175" t="s">
        <v>4504</v>
      </c>
      <c r="F151" s="1682"/>
      <c r="G151" s="1686">
        <v>1152414.1000000001</v>
      </c>
    </row>
    <row r="152" spans="2:7">
      <c r="B152" s="184"/>
      <c r="C152" s="176"/>
      <c r="D152" s="1682"/>
      <c r="E152" s="175" t="s">
        <v>4505</v>
      </c>
      <c r="F152" s="1682"/>
      <c r="G152" s="1686">
        <v>-14998281.580000008</v>
      </c>
    </row>
    <row r="153" spans="2:7">
      <c r="B153" s="184"/>
      <c r="C153" s="176"/>
      <c r="D153" s="1682"/>
      <c r="E153" s="175" t="s">
        <v>4506</v>
      </c>
      <c r="F153" s="1682"/>
      <c r="G153" s="1686">
        <v>1840441.3900000006</v>
      </c>
    </row>
    <row r="154" spans="2:7">
      <c r="B154" s="184"/>
      <c r="C154" s="176"/>
      <c r="D154" s="1682"/>
      <c r="E154" s="175" t="s">
        <v>4507</v>
      </c>
      <c r="F154" s="1682"/>
      <c r="G154" s="1686">
        <v>-88618014.475536317</v>
      </c>
    </row>
    <row r="155" spans="2:7">
      <c r="B155" s="184"/>
      <c r="C155" s="176"/>
      <c r="D155" s="1682"/>
      <c r="E155" s="175" t="s">
        <v>4508</v>
      </c>
      <c r="F155" s="1682"/>
      <c r="G155" s="1686">
        <v>-10520731.469999999</v>
      </c>
    </row>
    <row r="156" spans="2:7">
      <c r="B156" s="184"/>
      <c r="C156" s="176"/>
      <c r="D156" s="176"/>
      <c r="E156" s="176" t="s">
        <v>4509</v>
      </c>
      <c r="F156" s="176"/>
      <c r="G156" s="1686">
        <v>-4649160.1300000018</v>
      </c>
    </row>
    <row r="157" spans="2:7">
      <c r="B157" s="184"/>
      <c r="C157" s="176"/>
      <c r="D157" s="176"/>
      <c r="E157" s="176" t="s">
        <v>4510</v>
      </c>
      <c r="F157" s="176"/>
      <c r="G157" s="1686">
        <v>-152172.07999999999</v>
      </c>
    </row>
    <row r="158" spans="2:7">
      <c r="B158" s="184"/>
      <c r="C158" s="176"/>
      <c r="D158" s="176"/>
      <c r="E158" s="176" t="s">
        <v>4511</v>
      </c>
      <c r="F158" s="176"/>
      <c r="G158" s="1686">
        <v>89507</v>
      </c>
    </row>
    <row r="159" spans="2:7">
      <c r="B159" s="184"/>
      <c r="C159" s="176"/>
      <c r="D159" s="176"/>
      <c r="E159" s="176" t="s">
        <v>4512</v>
      </c>
      <c r="F159" s="176"/>
      <c r="G159" s="1686">
        <v>-21827191.125057057</v>
      </c>
    </row>
    <row r="160" spans="2:7">
      <c r="B160" s="184"/>
      <c r="C160" s="176"/>
      <c r="D160" s="176"/>
      <c r="E160" s="176" t="s">
        <v>4513</v>
      </c>
      <c r="F160" s="176"/>
      <c r="G160" s="1685">
        <v>799904.60999999987</v>
      </c>
    </row>
    <row r="161" spans="2:7" ht="15.75">
      <c r="B161" s="184"/>
      <c r="C161" s="176"/>
      <c r="D161" s="176"/>
      <c r="E161" s="2925" t="s">
        <v>4514</v>
      </c>
      <c r="F161" s="176"/>
      <c r="G161" s="1685">
        <v>-302539798.22450328</v>
      </c>
    </row>
    <row r="162" spans="2:7">
      <c r="B162" s="184"/>
      <c r="C162" s="176"/>
      <c r="D162" s="176"/>
      <c r="F162" s="176"/>
      <c r="G162" s="1686"/>
    </row>
    <row r="163" spans="2:7">
      <c r="B163" s="184">
        <v>9</v>
      </c>
      <c r="C163" s="176"/>
      <c r="D163" s="176" t="s">
        <v>4455</v>
      </c>
      <c r="E163" s="176"/>
      <c r="F163" s="176"/>
      <c r="G163" s="1685">
        <v>-303256791.02088213</v>
      </c>
    </row>
    <row r="164" spans="2:7">
      <c r="B164" s="184"/>
      <c r="C164" s="176"/>
      <c r="D164" s="176"/>
      <c r="E164" s="176"/>
      <c r="F164" s="176"/>
      <c r="G164" s="1686"/>
    </row>
    <row r="165" spans="2:7">
      <c r="B165" s="184"/>
      <c r="C165" s="176"/>
      <c r="D165" s="176"/>
      <c r="E165" s="176"/>
      <c r="F165" s="176"/>
      <c r="G165" s="1686"/>
    </row>
    <row r="166" spans="2:7">
      <c r="B166" s="184">
        <v>10</v>
      </c>
      <c r="C166" s="176"/>
      <c r="D166" s="176" t="s">
        <v>4456</v>
      </c>
      <c r="E166" s="176"/>
      <c r="F166" s="176"/>
      <c r="G166" s="1686">
        <v>-181381573.27192786</v>
      </c>
    </row>
    <row r="167" spans="2:7">
      <c r="B167" s="184"/>
      <c r="C167" s="176"/>
      <c r="D167" s="176"/>
      <c r="E167" s="176" t="s">
        <v>4515</v>
      </c>
      <c r="F167" s="176"/>
      <c r="G167" s="1685">
        <v>718547.5</v>
      </c>
    </row>
    <row r="168" spans="2:7">
      <c r="B168" s="184"/>
      <c r="C168" s="176"/>
      <c r="D168" s="202"/>
      <c r="E168" s="176" t="s">
        <v>4516</v>
      </c>
      <c r="F168" s="202"/>
      <c r="G168" s="1685">
        <v>180663025.77192789</v>
      </c>
    </row>
    <row r="169" spans="2:7" ht="15.75">
      <c r="B169" s="184"/>
      <c r="C169" s="176"/>
      <c r="D169" s="2924"/>
      <c r="E169" s="1683"/>
      <c r="F169" s="202"/>
      <c r="G169" s="1686"/>
    </row>
    <row r="170" spans="2:7" ht="15.75">
      <c r="B170" s="184">
        <v>11</v>
      </c>
      <c r="C170" s="176"/>
      <c r="D170" s="2924" t="s">
        <v>4517</v>
      </c>
      <c r="E170" s="176"/>
      <c r="F170" s="176"/>
      <c r="G170" s="1686">
        <v>0</v>
      </c>
    </row>
    <row r="171" spans="2:7">
      <c r="B171" s="184"/>
      <c r="C171" s="176"/>
      <c r="D171" s="176"/>
      <c r="E171" s="176"/>
      <c r="F171" s="176"/>
      <c r="G171" s="1686"/>
    </row>
    <row r="172" spans="2:7">
      <c r="B172" s="184"/>
      <c r="C172" s="176"/>
      <c r="D172" s="176"/>
      <c r="E172" s="176"/>
      <c r="F172" s="176"/>
      <c r="G172" s="1686"/>
    </row>
    <row r="173" spans="2:7" ht="15.75">
      <c r="B173" s="184"/>
      <c r="C173" s="176"/>
      <c r="D173" s="2926" t="s">
        <v>4518</v>
      </c>
      <c r="E173" s="176"/>
      <c r="F173" s="176"/>
      <c r="G173" s="1686"/>
    </row>
    <row r="174" spans="2:7" ht="15.75">
      <c r="B174" s="184"/>
      <c r="C174" s="176"/>
      <c r="D174" s="2924" t="s">
        <v>4519</v>
      </c>
      <c r="E174" s="176"/>
      <c r="F174" s="176"/>
      <c r="G174" s="1686"/>
    </row>
    <row r="175" spans="2:7">
      <c r="B175" s="184"/>
      <c r="C175" s="176"/>
      <c r="D175" s="176"/>
      <c r="E175" s="176" t="s">
        <v>4457</v>
      </c>
      <c r="F175" s="176"/>
      <c r="G175" s="1686">
        <v>0</v>
      </c>
    </row>
    <row r="176" spans="2:7">
      <c r="B176" s="184"/>
      <c r="C176" s="176"/>
      <c r="D176" s="176"/>
      <c r="E176" s="176" t="s">
        <v>4458</v>
      </c>
      <c r="F176" s="176"/>
      <c r="G176" s="1686">
        <v>0</v>
      </c>
    </row>
    <row r="177" spans="2:7">
      <c r="B177" s="184"/>
      <c r="C177" s="176"/>
      <c r="D177" s="176"/>
      <c r="E177" s="176" t="s">
        <v>4850</v>
      </c>
      <c r="F177" s="176"/>
      <c r="G177" s="1686">
        <v>11401845.427975705</v>
      </c>
    </row>
    <row r="178" spans="2:7">
      <c r="B178" s="184"/>
      <c r="C178" s="176"/>
      <c r="D178" s="176"/>
      <c r="E178" s="176"/>
      <c r="F178" s="176"/>
      <c r="G178" s="1685"/>
    </row>
    <row r="179" spans="2:7">
      <c r="B179" s="184"/>
      <c r="C179" s="176"/>
      <c r="D179" s="1683"/>
      <c r="E179" s="176" t="s">
        <v>4459</v>
      </c>
      <c r="F179" s="176"/>
      <c r="G179" s="1685">
        <v>11401845.427975705</v>
      </c>
    </row>
    <row r="180" spans="2:7">
      <c r="B180" s="184"/>
      <c r="C180" s="176"/>
      <c r="D180" s="1683"/>
      <c r="E180" s="176"/>
      <c r="F180" s="176"/>
      <c r="G180" s="1686"/>
    </row>
    <row r="181" spans="2:7" ht="15.75">
      <c r="B181" s="184"/>
      <c r="C181" s="176"/>
      <c r="D181" s="2926" t="s">
        <v>4460</v>
      </c>
      <c r="E181" s="176"/>
      <c r="F181" s="176"/>
      <c r="G181" s="1686"/>
    </row>
    <row r="182" spans="2:7">
      <c r="B182" s="184"/>
      <c r="C182" s="176"/>
      <c r="D182" s="1683"/>
      <c r="E182" s="176" t="s">
        <v>4461</v>
      </c>
      <c r="F182" s="176"/>
      <c r="G182" s="1686">
        <v>11401845.345142689</v>
      </c>
    </row>
    <row r="183" spans="2:7">
      <c r="B183" s="184"/>
      <c r="C183" s="176"/>
      <c r="D183" s="1683"/>
      <c r="E183" s="176" t="s">
        <v>4462</v>
      </c>
      <c r="F183" s="176"/>
      <c r="G183" s="1685">
        <v>0</v>
      </c>
    </row>
    <row r="184" spans="2:7">
      <c r="B184" s="184"/>
      <c r="C184" s="176"/>
      <c r="D184" s="1683"/>
      <c r="E184" s="176"/>
      <c r="F184" s="176"/>
      <c r="G184" s="1685">
        <v>11401845.345142689</v>
      </c>
    </row>
    <row r="185" spans="2:7">
      <c r="B185" s="184"/>
      <c r="C185" s="176"/>
      <c r="D185" s="1683"/>
      <c r="E185" s="176"/>
      <c r="F185" s="176"/>
      <c r="G185" s="1686"/>
    </row>
    <row r="186" spans="2:7">
      <c r="B186" s="184"/>
      <c r="C186" s="176"/>
      <c r="D186" s="1683"/>
      <c r="E186" s="176"/>
      <c r="F186" s="176"/>
      <c r="G186" s="1686"/>
    </row>
    <row r="187" spans="2:7">
      <c r="B187" s="184"/>
      <c r="C187" s="176"/>
      <c r="D187" s="1683"/>
      <c r="E187" s="176"/>
      <c r="F187" s="176"/>
      <c r="G187" s="1686"/>
    </row>
    <row r="188" spans="2:7">
      <c r="B188" s="184"/>
      <c r="C188" s="176"/>
      <c r="D188" s="1683"/>
      <c r="E188" s="176"/>
      <c r="F188" s="176"/>
      <c r="G188" s="1686"/>
    </row>
    <row r="189" spans="2:7">
      <c r="B189" s="184"/>
      <c r="C189" s="176"/>
      <c r="D189" s="1683"/>
      <c r="E189" s="176"/>
      <c r="F189" s="176"/>
      <c r="G189" s="1686"/>
    </row>
    <row r="190" spans="2:7">
      <c r="B190" s="184"/>
      <c r="C190" s="176"/>
      <c r="D190" s="1683"/>
      <c r="E190" s="176"/>
      <c r="F190" s="176"/>
      <c r="G190" s="1686"/>
    </row>
    <row r="191" spans="2:7">
      <c r="B191" s="184"/>
      <c r="C191" s="176"/>
      <c r="D191" s="1683"/>
      <c r="E191" s="176"/>
      <c r="F191" s="176"/>
      <c r="G191" s="1686"/>
    </row>
    <row r="192" spans="2:7">
      <c r="B192" s="184"/>
      <c r="C192" s="176"/>
      <c r="D192" s="1683"/>
      <c r="E192" s="176"/>
      <c r="F192" s="176"/>
      <c r="G192" s="1686"/>
    </row>
    <row r="193" spans="2:7">
      <c r="B193" s="184"/>
      <c r="C193" s="176"/>
      <c r="D193" s="1683"/>
      <c r="E193" s="176"/>
      <c r="F193" s="176"/>
      <c r="G193" s="1686"/>
    </row>
    <row r="194" spans="2:7">
      <c r="B194" s="184"/>
      <c r="C194" s="176"/>
      <c r="D194" s="1683"/>
      <c r="E194" s="176"/>
      <c r="F194" s="176"/>
      <c r="G194" s="1686"/>
    </row>
    <row r="195" spans="2:7">
      <c r="B195" s="184"/>
      <c r="C195" s="176"/>
      <c r="D195" s="1683"/>
      <c r="E195" s="176"/>
      <c r="F195" s="176"/>
      <c r="G195" s="1686"/>
    </row>
    <row r="196" spans="2:7">
      <c r="B196" s="184"/>
      <c r="C196" s="176"/>
      <c r="D196" s="1683"/>
      <c r="E196" s="176"/>
      <c r="F196" s="176"/>
      <c r="G196" s="1686"/>
    </row>
    <row r="197" spans="2:7">
      <c r="B197" s="184"/>
      <c r="C197" s="176"/>
      <c r="D197" s="1683"/>
      <c r="E197" s="176"/>
      <c r="F197" s="176"/>
      <c r="G197" s="1686"/>
    </row>
    <row r="198" spans="2:7">
      <c r="B198" s="184"/>
      <c r="C198" s="176"/>
      <c r="D198" s="1683"/>
      <c r="E198" s="176"/>
      <c r="F198" s="176"/>
      <c r="G198" s="1686"/>
    </row>
    <row r="199" spans="2:7">
      <c r="B199" s="184"/>
      <c r="C199" s="176"/>
      <c r="D199" s="1683"/>
      <c r="E199" s="176"/>
      <c r="F199" s="176"/>
      <c r="G199" s="1686"/>
    </row>
    <row r="200" spans="2:7">
      <c r="B200" s="184"/>
      <c r="C200" s="176"/>
      <c r="D200" s="1683"/>
      <c r="E200" s="176"/>
      <c r="F200" s="176"/>
      <c r="G200" s="1686"/>
    </row>
    <row r="201" spans="2:7">
      <c r="B201" s="184"/>
      <c r="C201" s="176"/>
      <c r="D201" s="1683"/>
      <c r="E201" s="176"/>
      <c r="F201" s="176"/>
      <c r="G201" s="1686"/>
    </row>
    <row r="202" spans="2:7">
      <c r="B202" s="184"/>
      <c r="C202" s="176"/>
      <c r="D202" s="1683"/>
      <c r="E202" s="176"/>
      <c r="F202" s="176"/>
      <c r="G202" s="1686"/>
    </row>
    <row r="203" spans="2:7">
      <c r="B203" s="184"/>
      <c r="C203" s="176"/>
      <c r="D203" s="1683"/>
      <c r="E203" s="176"/>
      <c r="F203" s="176"/>
      <c r="G203" s="1686"/>
    </row>
    <row r="204" spans="2:7" ht="15.75" thickBot="1">
      <c r="B204" s="1675"/>
      <c r="C204" s="1662"/>
      <c r="D204" s="1676"/>
      <c r="E204" s="1662"/>
      <c r="F204" s="1662"/>
      <c r="G204" s="1677"/>
    </row>
    <row r="205" spans="2:7">
      <c r="B205" s="176"/>
      <c r="C205" s="176"/>
      <c r="D205" s="176"/>
      <c r="E205" s="176"/>
      <c r="F205" s="176"/>
      <c r="G205" s="176"/>
    </row>
    <row r="206" spans="2:7">
      <c r="B206" s="176" t="s">
        <v>1326</v>
      </c>
      <c r="C206" s="176"/>
      <c r="D206" s="176"/>
      <c r="E206" s="176"/>
      <c r="F206" s="176"/>
      <c r="G206" s="202"/>
    </row>
    <row r="207" spans="2:7">
      <c r="B207" s="202" t="s">
        <v>1328</v>
      </c>
      <c r="C207" s="202"/>
      <c r="D207" s="202"/>
      <c r="E207" s="202"/>
      <c r="F207" s="202"/>
      <c r="G207" s="202"/>
    </row>
  </sheetData>
  <printOptions horizontalCentered="1" verticalCentered="1"/>
  <pageMargins left="0.5" right="0.5" top="0.5" bottom="0.5" header="0.5" footer="0.5"/>
  <pageSetup scale="65" fitToHeight="3" orientation="portrait" blackAndWhite="1" horizontalDpi="300" verticalDpi="300" r:id="rId1"/>
  <headerFooter alignWithMargins="0"/>
  <rowBreaks count="2" manualBreakCount="2">
    <brk id="70" max="16383" man="1"/>
    <brk id="139" max="16383" man="1"/>
  </rowBreaks>
  <colBreaks count="1" manualBreakCount="1">
    <brk id="7"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H122"/>
  <sheetViews>
    <sheetView zoomScale="69" zoomScaleNormal="69" zoomScaleSheetLayoutView="70" workbookViewId="0">
      <pane xSplit="2" ySplit="20" topLeftCell="C57" activePane="bottomRight" state="frozen"/>
      <selection activeCell="C30" sqref="C30"/>
      <selection pane="topRight" activeCell="C30" sqref="C30"/>
      <selection pane="bottomLeft" activeCell="C30" sqref="C30"/>
      <selection pane="bottomRight" activeCell="T45" sqref="A44:T45"/>
    </sheetView>
  </sheetViews>
  <sheetFormatPr defaultColWidth="9.6640625" defaultRowHeight="15.75"/>
  <cols>
    <col min="1" max="1" width="6.5546875" style="2929" customWidth="1"/>
    <col min="2" max="2" width="41.33203125" style="2929" customWidth="1"/>
    <col min="3" max="3" width="16.109375" style="2929" customWidth="1"/>
    <col min="4" max="4" width="18" style="2929" customWidth="1"/>
    <col min="5" max="8" width="16.109375" style="2929" customWidth="1"/>
    <col min="9" max="9" width="21.77734375" style="2929" customWidth="1"/>
    <col min="10" max="10" width="16.109375" style="2929" customWidth="1"/>
    <col min="11" max="11" width="18.6640625" style="2943" customWidth="1"/>
    <col min="12" max="12" width="16.109375" style="2929" customWidth="1"/>
    <col min="13" max="13" width="19.44140625" style="2929" bestFit="1" customWidth="1"/>
    <col min="14" max="14" width="16.109375" style="2929" customWidth="1"/>
    <col min="15" max="15" width="7.33203125" style="2929" customWidth="1"/>
    <col min="16" max="16384" width="9.6640625" style="2929"/>
  </cols>
  <sheetData>
    <row r="1" spans="1:242" s="3093" customFormat="1" ht="15">
      <c r="A1" s="3085" t="s">
        <v>394</v>
      </c>
      <c r="B1" s="3086"/>
      <c r="C1" s="3086"/>
      <c r="D1" s="3087" t="s">
        <v>377</v>
      </c>
      <c r="E1" s="3088" t="s">
        <v>396</v>
      </c>
      <c r="F1" s="3088" t="s">
        <v>4637</v>
      </c>
      <c r="G1" s="3089"/>
      <c r="H1" s="3085" t="s">
        <v>394</v>
      </c>
      <c r="I1" s="3090"/>
      <c r="J1" s="3087" t="s">
        <v>377</v>
      </c>
      <c r="K1" s="2928"/>
      <c r="L1" s="3090"/>
      <c r="M1" s="3088" t="s">
        <v>396</v>
      </c>
      <c r="N1" s="3091" t="s">
        <v>4638</v>
      </c>
      <c r="O1" s="3089"/>
      <c r="P1" s="3092"/>
      <c r="Q1" s="3092"/>
      <c r="R1" s="3092"/>
      <c r="S1" s="3092"/>
      <c r="T1" s="3092"/>
      <c r="U1" s="3092"/>
      <c r="V1" s="3092"/>
      <c r="W1" s="3092"/>
      <c r="X1" s="3092"/>
      <c r="Y1" s="3092"/>
      <c r="Z1" s="3092"/>
      <c r="AA1" s="3092"/>
      <c r="AB1" s="3092"/>
      <c r="AC1" s="3092"/>
      <c r="AD1" s="3092"/>
      <c r="AE1" s="3092"/>
      <c r="AF1" s="3092"/>
      <c r="AG1" s="3092"/>
      <c r="AH1" s="3092"/>
      <c r="AI1" s="3092"/>
      <c r="AJ1" s="3092"/>
      <c r="AK1" s="3092"/>
      <c r="AL1" s="3092"/>
      <c r="AM1" s="3092"/>
      <c r="AN1" s="3092"/>
      <c r="AO1" s="3092"/>
      <c r="AP1" s="3092"/>
      <c r="AQ1" s="3092"/>
      <c r="AR1" s="3092"/>
      <c r="AS1" s="3092"/>
      <c r="AT1" s="3092"/>
      <c r="AU1" s="3092"/>
      <c r="AV1" s="3092"/>
      <c r="AW1" s="3092"/>
      <c r="AX1" s="3092"/>
      <c r="AY1" s="3092"/>
      <c r="AZ1" s="3092"/>
      <c r="BA1" s="3092"/>
      <c r="BB1" s="3092"/>
      <c r="BC1" s="3092"/>
      <c r="BD1" s="3092"/>
      <c r="BE1" s="3092"/>
      <c r="BF1" s="3092"/>
      <c r="BG1" s="3092"/>
      <c r="BH1" s="3092"/>
      <c r="BI1" s="3092"/>
      <c r="BJ1" s="3092"/>
      <c r="BK1" s="3092"/>
      <c r="BL1" s="3092"/>
      <c r="BM1" s="3092"/>
      <c r="BN1" s="3092"/>
      <c r="BO1" s="3092"/>
      <c r="BP1" s="3092"/>
      <c r="BQ1" s="3092"/>
      <c r="BR1" s="3092"/>
      <c r="BS1" s="3092"/>
      <c r="BT1" s="3092"/>
      <c r="BU1" s="3092"/>
      <c r="BV1" s="3092"/>
      <c r="BW1" s="3092"/>
      <c r="BX1" s="3092"/>
      <c r="BY1" s="3092"/>
      <c r="BZ1" s="3092"/>
      <c r="CA1" s="3092"/>
      <c r="CB1" s="3092"/>
      <c r="CC1" s="3092"/>
      <c r="CD1" s="3092"/>
      <c r="CE1" s="3092"/>
      <c r="CF1" s="3092"/>
      <c r="CG1" s="3092"/>
      <c r="CH1" s="3092"/>
      <c r="CI1" s="3092"/>
      <c r="CJ1" s="3092"/>
      <c r="CK1" s="3092"/>
      <c r="CL1" s="3092"/>
      <c r="CM1" s="3092"/>
      <c r="CN1" s="3092"/>
      <c r="CO1" s="3092"/>
      <c r="CP1" s="3092"/>
      <c r="CQ1" s="3092"/>
      <c r="CR1" s="3092"/>
      <c r="CS1" s="3092"/>
      <c r="CT1" s="3092"/>
      <c r="CU1" s="3092"/>
      <c r="CV1" s="3092"/>
      <c r="CW1" s="3092"/>
      <c r="CX1" s="3092"/>
      <c r="CY1" s="3092"/>
      <c r="CZ1" s="3092"/>
      <c r="DA1" s="3092"/>
      <c r="DB1" s="3092"/>
      <c r="DC1" s="3092"/>
      <c r="DD1" s="3092"/>
      <c r="DE1" s="3092"/>
      <c r="DF1" s="3092"/>
      <c r="DG1" s="3092"/>
      <c r="DH1" s="3092"/>
      <c r="DI1" s="3092"/>
      <c r="DJ1" s="3092"/>
      <c r="DK1" s="3092"/>
      <c r="DL1" s="3092"/>
      <c r="DM1" s="3092"/>
      <c r="DN1" s="3092"/>
      <c r="DO1" s="3092"/>
      <c r="DP1" s="3092"/>
      <c r="DQ1" s="3092"/>
      <c r="DR1" s="3092"/>
      <c r="DS1" s="3092"/>
      <c r="DT1" s="3092"/>
      <c r="DU1" s="3092"/>
      <c r="DV1" s="3092"/>
      <c r="DW1" s="3092"/>
      <c r="DX1" s="3092"/>
      <c r="DY1" s="3092"/>
      <c r="DZ1" s="3092"/>
      <c r="EA1" s="3092"/>
      <c r="EB1" s="3092"/>
      <c r="EC1" s="3092"/>
      <c r="ED1" s="3092"/>
      <c r="EE1" s="3092"/>
      <c r="EF1" s="3092"/>
      <c r="EG1" s="3092"/>
      <c r="EH1" s="3092"/>
      <c r="EI1" s="3092"/>
      <c r="EJ1" s="3092"/>
      <c r="EK1" s="3092"/>
      <c r="EL1" s="3092"/>
      <c r="EM1" s="3092"/>
      <c r="EN1" s="3092"/>
      <c r="EO1" s="3092"/>
      <c r="EP1" s="3092"/>
      <c r="EQ1" s="3092"/>
      <c r="ER1" s="3092"/>
      <c r="ES1" s="3092"/>
      <c r="ET1" s="3092"/>
      <c r="EU1" s="3092"/>
      <c r="EV1" s="3092"/>
      <c r="EW1" s="3092"/>
      <c r="EX1" s="3092"/>
      <c r="EY1" s="3092"/>
      <c r="EZ1" s="3092"/>
      <c r="FA1" s="3092"/>
      <c r="FB1" s="3092"/>
      <c r="FC1" s="3092"/>
      <c r="FD1" s="3092"/>
      <c r="FE1" s="3092"/>
      <c r="FF1" s="3092"/>
      <c r="FG1" s="3092"/>
      <c r="FH1" s="3092"/>
      <c r="FI1" s="3092"/>
      <c r="FJ1" s="3092"/>
      <c r="FK1" s="3092"/>
      <c r="FL1" s="3092"/>
      <c r="FM1" s="3092"/>
      <c r="FN1" s="3092"/>
      <c r="FO1" s="3092"/>
      <c r="FP1" s="3092"/>
      <c r="FQ1" s="3092"/>
      <c r="FR1" s="3092"/>
      <c r="FS1" s="3092"/>
      <c r="FT1" s="3092"/>
      <c r="FU1" s="3092"/>
      <c r="FV1" s="3092"/>
      <c r="FW1" s="3092"/>
      <c r="FX1" s="3092"/>
      <c r="FY1" s="3092"/>
      <c r="FZ1" s="3092"/>
      <c r="GA1" s="3092"/>
      <c r="GB1" s="3092"/>
      <c r="GC1" s="3092"/>
      <c r="GD1" s="3092"/>
      <c r="GE1" s="3092"/>
      <c r="GF1" s="3092"/>
      <c r="GG1" s="3092"/>
      <c r="GH1" s="3092"/>
      <c r="GI1" s="3092"/>
      <c r="GJ1" s="3092"/>
      <c r="GK1" s="3092"/>
      <c r="GL1" s="3092"/>
      <c r="GM1" s="3092"/>
      <c r="GN1" s="3092"/>
      <c r="GO1" s="3092"/>
      <c r="GP1" s="3092"/>
      <c r="GQ1" s="3092"/>
      <c r="GR1" s="3092"/>
      <c r="GS1" s="3092"/>
      <c r="GT1" s="3092"/>
      <c r="GU1" s="3092"/>
      <c r="GV1" s="3092"/>
      <c r="GW1" s="3092"/>
      <c r="GX1" s="3092"/>
      <c r="GY1" s="3092"/>
      <c r="GZ1" s="3092"/>
      <c r="HA1" s="3092"/>
      <c r="HB1" s="3092"/>
      <c r="HC1" s="3092"/>
      <c r="HD1" s="3092"/>
      <c r="HE1" s="3092"/>
      <c r="HF1" s="3092"/>
      <c r="HG1" s="3092"/>
      <c r="HH1" s="3092"/>
      <c r="HI1" s="3092"/>
      <c r="HJ1" s="3092"/>
      <c r="HK1" s="3092"/>
      <c r="HL1" s="3092"/>
      <c r="HM1" s="3092"/>
      <c r="HN1" s="3092"/>
      <c r="HO1" s="3092"/>
      <c r="HP1" s="3092"/>
      <c r="HQ1" s="3092"/>
      <c r="HR1" s="3092"/>
      <c r="HS1" s="3092"/>
      <c r="HT1" s="3092"/>
      <c r="HU1" s="3092"/>
      <c r="HV1" s="3092"/>
      <c r="HW1" s="3092"/>
      <c r="HX1" s="3092"/>
      <c r="HY1" s="3092"/>
      <c r="HZ1" s="3092"/>
      <c r="IA1" s="3092"/>
      <c r="IB1" s="3092"/>
      <c r="IC1" s="3092"/>
      <c r="ID1" s="3092"/>
      <c r="IE1" s="3092"/>
      <c r="IF1" s="3092"/>
      <c r="IG1" s="3092"/>
      <c r="IH1" s="3092"/>
    </row>
    <row r="2" spans="1:242" s="3093" customFormat="1" ht="15">
      <c r="A2" s="3094"/>
      <c r="B2" s="82" t="str">
        <f>'Data Sheet'!$C$25</f>
        <v xml:space="preserve">KeySpan Gas East Corp. D/B/A National Grid </v>
      </c>
      <c r="C2" s="3095"/>
      <c r="D2" s="3096" t="s">
        <v>4415</v>
      </c>
      <c r="E2" s="3097" t="s">
        <v>2432</v>
      </c>
      <c r="F2" s="3098"/>
      <c r="G2" s="3099"/>
      <c r="H2" s="82" t="str">
        <f>'Data Sheet'!$C$25</f>
        <v xml:space="preserve">KeySpan Gas East Corp. D/B/A National Grid </v>
      </c>
      <c r="I2" s="3100"/>
      <c r="J2" s="3096" t="s">
        <v>4415</v>
      </c>
      <c r="K2" s="2930"/>
      <c r="L2" s="3100"/>
      <c r="M2" s="1689" t="s">
        <v>2432</v>
      </c>
      <c r="N2" s="2949"/>
      <c r="O2" s="3099"/>
      <c r="P2" s="3092"/>
      <c r="Q2" s="3092"/>
      <c r="R2" s="3092"/>
      <c r="S2" s="3092"/>
      <c r="T2" s="3092"/>
      <c r="U2" s="3092"/>
      <c r="V2" s="3092"/>
      <c r="W2" s="3092"/>
      <c r="X2" s="3092"/>
      <c r="Y2" s="3092"/>
      <c r="Z2" s="3092"/>
      <c r="AA2" s="3092"/>
      <c r="AB2" s="3092"/>
      <c r="AC2" s="3092"/>
      <c r="AD2" s="3092"/>
      <c r="AE2" s="3092"/>
      <c r="AF2" s="3092"/>
      <c r="AG2" s="3092"/>
      <c r="AH2" s="3092"/>
      <c r="AI2" s="3092"/>
      <c r="AJ2" s="3092"/>
      <c r="AK2" s="3092"/>
      <c r="AL2" s="3092"/>
      <c r="AM2" s="3092"/>
      <c r="AN2" s="3092"/>
      <c r="AO2" s="3092"/>
      <c r="AP2" s="3092"/>
      <c r="AQ2" s="3092"/>
      <c r="AR2" s="3092"/>
      <c r="AS2" s="3092"/>
      <c r="AT2" s="3092"/>
      <c r="AU2" s="3092"/>
      <c r="AV2" s="3092"/>
      <c r="AW2" s="3092"/>
      <c r="AX2" s="3092"/>
      <c r="AY2" s="3092"/>
      <c r="AZ2" s="3092"/>
      <c r="BA2" s="3092"/>
      <c r="BB2" s="3092"/>
      <c r="BC2" s="3092"/>
      <c r="BD2" s="3092"/>
      <c r="BE2" s="3092"/>
      <c r="BF2" s="3092"/>
      <c r="BG2" s="3092"/>
      <c r="BH2" s="3092"/>
      <c r="BI2" s="3092"/>
      <c r="BJ2" s="3092"/>
      <c r="BK2" s="3092"/>
      <c r="BL2" s="3092"/>
      <c r="BM2" s="3092"/>
      <c r="BN2" s="3092"/>
      <c r="BO2" s="3092"/>
      <c r="BP2" s="3092"/>
      <c r="BQ2" s="3092"/>
      <c r="BR2" s="3092"/>
      <c r="BS2" s="3092"/>
      <c r="BT2" s="3092"/>
      <c r="BU2" s="3092"/>
      <c r="BV2" s="3092"/>
      <c r="BW2" s="3092"/>
      <c r="BX2" s="3092"/>
      <c r="BY2" s="3092"/>
      <c r="BZ2" s="3092"/>
      <c r="CA2" s="3092"/>
      <c r="CB2" s="3092"/>
      <c r="CC2" s="3092"/>
      <c r="CD2" s="3092"/>
      <c r="CE2" s="3092"/>
      <c r="CF2" s="3092"/>
      <c r="CG2" s="3092"/>
      <c r="CH2" s="3092"/>
      <c r="CI2" s="3092"/>
      <c r="CJ2" s="3092"/>
      <c r="CK2" s="3092"/>
      <c r="CL2" s="3092"/>
      <c r="CM2" s="3092"/>
      <c r="CN2" s="3092"/>
      <c r="CO2" s="3092"/>
      <c r="CP2" s="3092"/>
      <c r="CQ2" s="3092"/>
      <c r="CR2" s="3092"/>
      <c r="CS2" s="3092"/>
      <c r="CT2" s="3092"/>
      <c r="CU2" s="3092"/>
      <c r="CV2" s="3092"/>
      <c r="CW2" s="3092"/>
      <c r="CX2" s="3092"/>
      <c r="CY2" s="3092"/>
      <c r="CZ2" s="3092"/>
      <c r="DA2" s="3092"/>
      <c r="DB2" s="3092"/>
      <c r="DC2" s="3092"/>
      <c r="DD2" s="3092"/>
      <c r="DE2" s="3092"/>
      <c r="DF2" s="3092"/>
      <c r="DG2" s="3092"/>
      <c r="DH2" s="3092"/>
      <c r="DI2" s="3092"/>
      <c r="DJ2" s="3092"/>
      <c r="DK2" s="3092"/>
      <c r="DL2" s="3092"/>
      <c r="DM2" s="3092"/>
      <c r="DN2" s="3092"/>
      <c r="DO2" s="3092"/>
      <c r="DP2" s="3092"/>
      <c r="DQ2" s="3092"/>
      <c r="DR2" s="3092"/>
      <c r="DS2" s="3092"/>
      <c r="DT2" s="3092"/>
      <c r="DU2" s="3092"/>
      <c r="DV2" s="3092"/>
      <c r="DW2" s="3092"/>
      <c r="DX2" s="3092"/>
      <c r="DY2" s="3092"/>
      <c r="DZ2" s="3092"/>
      <c r="EA2" s="3092"/>
      <c r="EB2" s="3092"/>
      <c r="EC2" s="3092"/>
      <c r="ED2" s="3092"/>
      <c r="EE2" s="3092"/>
      <c r="EF2" s="3092"/>
      <c r="EG2" s="3092"/>
      <c r="EH2" s="3092"/>
      <c r="EI2" s="3092"/>
      <c r="EJ2" s="3092"/>
      <c r="EK2" s="3092"/>
      <c r="EL2" s="3092"/>
      <c r="EM2" s="3092"/>
      <c r="EN2" s="3092"/>
      <c r="EO2" s="3092"/>
      <c r="EP2" s="3092"/>
      <c r="EQ2" s="3092"/>
      <c r="ER2" s="3092"/>
      <c r="ES2" s="3092"/>
      <c r="ET2" s="3092"/>
      <c r="EU2" s="3092"/>
      <c r="EV2" s="3092"/>
      <c r="EW2" s="3092"/>
      <c r="EX2" s="3092"/>
      <c r="EY2" s="3092"/>
      <c r="EZ2" s="3092"/>
      <c r="FA2" s="3092"/>
      <c r="FB2" s="3092"/>
      <c r="FC2" s="3092"/>
      <c r="FD2" s="3092"/>
      <c r="FE2" s="3092"/>
      <c r="FF2" s="3092"/>
      <c r="FG2" s="3092"/>
      <c r="FH2" s="3092"/>
      <c r="FI2" s="3092"/>
      <c r="FJ2" s="3092"/>
      <c r="FK2" s="3092"/>
      <c r="FL2" s="3092"/>
      <c r="FM2" s="3092"/>
      <c r="FN2" s="3092"/>
      <c r="FO2" s="3092"/>
      <c r="FP2" s="3092"/>
      <c r="FQ2" s="3092"/>
      <c r="FR2" s="3092"/>
      <c r="FS2" s="3092"/>
      <c r="FT2" s="3092"/>
      <c r="FU2" s="3092"/>
      <c r="FV2" s="3092"/>
      <c r="FW2" s="3092"/>
      <c r="FX2" s="3092"/>
      <c r="FY2" s="3092"/>
      <c r="FZ2" s="3092"/>
      <c r="GA2" s="3092"/>
      <c r="GB2" s="3092"/>
      <c r="GC2" s="3092"/>
      <c r="GD2" s="3092"/>
      <c r="GE2" s="3092"/>
      <c r="GF2" s="3092"/>
      <c r="GG2" s="3092"/>
      <c r="GH2" s="3092"/>
      <c r="GI2" s="3092"/>
      <c r="GJ2" s="3092"/>
      <c r="GK2" s="3092"/>
      <c r="GL2" s="3092"/>
      <c r="GM2" s="3092"/>
      <c r="GN2" s="3092"/>
      <c r="GO2" s="3092"/>
      <c r="GP2" s="3092"/>
      <c r="GQ2" s="3092"/>
      <c r="GR2" s="3092"/>
      <c r="GS2" s="3092"/>
      <c r="GT2" s="3092"/>
      <c r="GU2" s="3092"/>
      <c r="GV2" s="3092"/>
      <c r="GW2" s="3092"/>
      <c r="GX2" s="3092"/>
      <c r="GY2" s="3092"/>
      <c r="GZ2" s="3092"/>
      <c r="HA2" s="3092"/>
      <c r="HB2" s="3092"/>
      <c r="HC2" s="3092"/>
      <c r="HD2" s="3092"/>
      <c r="HE2" s="3092"/>
      <c r="HF2" s="3092"/>
      <c r="HG2" s="3092"/>
      <c r="HH2" s="3092"/>
      <c r="HI2" s="3092"/>
      <c r="HJ2" s="3092"/>
      <c r="HK2" s="3092"/>
      <c r="HL2" s="3092"/>
      <c r="HM2" s="3092"/>
      <c r="HN2" s="3092"/>
      <c r="HO2" s="3092"/>
      <c r="HP2" s="3092"/>
      <c r="HQ2" s="3092"/>
      <c r="HR2" s="3092"/>
      <c r="HS2" s="3092"/>
      <c r="HT2" s="3092"/>
      <c r="HU2" s="3092"/>
      <c r="HV2" s="3092"/>
      <c r="HW2" s="3092"/>
      <c r="HX2" s="3092"/>
      <c r="HY2" s="3092"/>
      <c r="HZ2" s="3092"/>
      <c r="IA2" s="3092"/>
      <c r="IB2" s="3092"/>
      <c r="IC2" s="3092"/>
      <c r="ID2" s="3092"/>
      <c r="IE2" s="3092"/>
      <c r="IF2" s="3092"/>
      <c r="IG2" s="3092"/>
      <c r="IH2" s="3092"/>
    </row>
    <row r="3" spans="1:242" s="3093" customFormat="1" ht="15">
      <c r="A3" s="3094"/>
      <c r="B3" s="3095"/>
      <c r="C3" s="3095"/>
      <c r="D3" s="3096" t="s">
        <v>3193</v>
      </c>
      <c r="E3" s="3101" t="str">
        <f>+'261'!F3</f>
        <v>March 31, 2015</v>
      </c>
      <c r="F3" s="3102" t="str">
        <f>+'261'!G3</f>
        <v>December 31, 2014</v>
      </c>
      <c r="G3" s="3099"/>
      <c r="H3" s="3094"/>
      <c r="I3" s="3100"/>
      <c r="J3" s="3096" t="s">
        <v>3193</v>
      </c>
      <c r="K3" s="2931"/>
      <c r="L3" s="3100"/>
      <c r="M3" s="1517" t="str">
        <f>'Data Sheet'!$C$40</f>
        <v>March 31, 2015</v>
      </c>
      <c r="N3" s="934" t="str">
        <f>'Data Sheet'!$C$38</f>
        <v>December 31, 2014</v>
      </c>
      <c r="O3" s="3099"/>
      <c r="P3" s="3092"/>
      <c r="Q3" s="3092"/>
      <c r="R3" s="3092"/>
      <c r="S3" s="3092"/>
      <c r="T3" s="3092"/>
      <c r="U3" s="3092"/>
      <c r="V3" s="3092"/>
      <c r="W3" s="3092"/>
      <c r="X3" s="3092"/>
      <c r="Y3" s="3092"/>
      <c r="Z3" s="3092"/>
      <c r="AA3" s="3092"/>
      <c r="AB3" s="3092"/>
      <c r="AC3" s="3092"/>
      <c r="AD3" s="3092"/>
      <c r="AE3" s="3092"/>
      <c r="AF3" s="3092"/>
      <c r="AG3" s="3092"/>
      <c r="AH3" s="3092"/>
      <c r="AI3" s="3092"/>
      <c r="AJ3" s="3092"/>
      <c r="AK3" s="3092"/>
      <c r="AL3" s="3092"/>
      <c r="AM3" s="3092"/>
      <c r="AN3" s="3092"/>
      <c r="AO3" s="3092"/>
      <c r="AP3" s="3092"/>
      <c r="AQ3" s="3092"/>
      <c r="AR3" s="3092"/>
      <c r="AS3" s="3092"/>
      <c r="AT3" s="3092"/>
      <c r="AU3" s="3092"/>
      <c r="AV3" s="3092"/>
      <c r="AW3" s="3092"/>
      <c r="AX3" s="3092"/>
      <c r="AY3" s="3092"/>
      <c r="AZ3" s="3092"/>
      <c r="BA3" s="3092"/>
      <c r="BB3" s="3092"/>
      <c r="BC3" s="3092"/>
      <c r="BD3" s="3092"/>
      <c r="BE3" s="3092"/>
      <c r="BF3" s="3092"/>
      <c r="BG3" s="3092"/>
      <c r="BH3" s="3092"/>
      <c r="BI3" s="3092"/>
      <c r="BJ3" s="3092"/>
      <c r="BK3" s="3092"/>
      <c r="BL3" s="3092"/>
      <c r="BM3" s="3092"/>
      <c r="BN3" s="3092"/>
      <c r="BO3" s="3092"/>
      <c r="BP3" s="3092"/>
      <c r="BQ3" s="3092"/>
      <c r="BR3" s="3092"/>
      <c r="BS3" s="3092"/>
      <c r="BT3" s="3092"/>
      <c r="BU3" s="3092"/>
      <c r="BV3" s="3092"/>
      <c r="BW3" s="3092"/>
      <c r="BX3" s="3092"/>
      <c r="BY3" s="3092"/>
      <c r="BZ3" s="3092"/>
      <c r="CA3" s="3092"/>
      <c r="CB3" s="3092"/>
      <c r="CC3" s="3092"/>
      <c r="CD3" s="3092"/>
      <c r="CE3" s="3092"/>
      <c r="CF3" s="3092"/>
      <c r="CG3" s="3092"/>
      <c r="CH3" s="3092"/>
      <c r="CI3" s="3092"/>
      <c r="CJ3" s="3092"/>
      <c r="CK3" s="3092"/>
      <c r="CL3" s="3092"/>
      <c r="CM3" s="3092"/>
      <c r="CN3" s="3092"/>
      <c r="CO3" s="3092"/>
      <c r="CP3" s="3092"/>
      <c r="CQ3" s="3092"/>
      <c r="CR3" s="3092"/>
      <c r="CS3" s="3092"/>
      <c r="CT3" s="3092"/>
      <c r="CU3" s="3092"/>
      <c r="CV3" s="3092"/>
      <c r="CW3" s="3092"/>
      <c r="CX3" s="3092"/>
      <c r="CY3" s="3092"/>
      <c r="CZ3" s="3092"/>
      <c r="DA3" s="3092"/>
      <c r="DB3" s="3092"/>
      <c r="DC3" s="3092"/>
      <c r="DD3" s="3092"/>
      <c r="DE3" s="3092"/>
      <c r="DF3" s="3092"/>
      <c r="DG3" s="3092"/>
      <c r="DH3" s="3092"/>
      <c r="DI3" s="3092"/>
      <c r="DJ3" s="3092"/>
      <c r="DK3" s="3092"/>
      <c r="DL3" s="3092"/>
      <c r="DM3" s="3092"/>
      <c r="DN3" s="3092"/>
      <c r="DO3" s="3092"/>
      <c r="DP3" s="3092"/>
      <c r="DQ3" s="3092"/>
      <c r="DR3" s="3092"/>
      <c r="DS3" s="3092"/>
      <c r="DT3" s="3092"/>
      <c r="DU3" s="3092"/>
      <c r="DV3" s="3092"/>
      <c r="DW3" s="3092"/>
      <c r="DX3" s="3092"/>
      <c r="DY3" s="3092"/>
      <c r="DZ3" s="3092"/>
      <c r="EA3" s="3092"/>
      <c r="EB3" s="3092"/>
      <c r="EC3" s="3092"/>
      <c r="ED3" s="3092"/>
      <c r="EE3" s="3092"/>
      <c r="EF3" s="3092"/>
      <c r="EG3" s="3092"/>
      <c r="EH3" s="3092"/>
      <c r="EI3" s="3092"/>
      <c r="EJ3" s="3092"/>
      <c r="EK3" s="3092"/>
      <c r="EL3" s="3092"/>
      <c r="EM3" s="3092"/>
      <c r="EN3" s="3092"/>
      <c r="EO3" s="3092"/>
      <c r="EP3" s="3092"/>
      <c r="EQ3" s="3092"/>
      <c r="ER3" s="3092"/>
      <c r="ES3" s="3092"/>
      <c r="ET3" s="3092"/>
      <c r="EU3" s="3092"/>
      <c r="EV3" s="3092"/>
      <c r="EW3" s="3092"/>
      <c r="EX3" s="3092"/>
      <c r="EY3" s="3092"/>
      <c r="EZ3" s="3092"/>
      <c r="FA3" s="3092"/>
      <c r="FB3" s="3092"/>
      <c r="FC3" s="3092"/>
      <c r="FD3" s="3092"/>
      <c r="FE3" s="3092"/>
      <c r="FF3" s="3092"/>
      <c r="FG3" s="3092"/>
      <c r="FH3" s="3092"/>
      <c r="FI3" s="3092"/>
      <c r="FJ3" s="3092"/>
      <c r="FK3" s="3092"/>
      <c r="FL3" s="3092"/>
      <c r="FM3" s="3092"/>
      <c r="FN3" s="3092"/>
      <c r="FO3" s="3092"/>
      <c r="FP3" s="3092"/>
      <c r="FQ3" s="3092"/>
      <c r="FR3" s="3092"/>
      <c r="FS3" s="3092"/>
      <c r="FT3" s="3092"/>
      <c r="FU3" s="3092"/>
      <c r="FV3" s="3092"/>
      <c r="FW3" s="3092"/>
      <c r="FX3" s="3092"/>
      <c r="FY3" s="3092"/>
      <c r="FZ3" s="3092"/>
      <c r="GA3" s="3092"/>
      <c r="GB3" s="3092"/>
      <c r="GC3" s="3092"/>
      <c r="GD3" s="3092"/>
      <c r="GE3" s="3092"/>
      <c r="GF3" s="3092"/>
      <c r="GG3" s="3092"/>
      <c r="GH3" s="3092"/>
      <c r="GI3" s="3092"/>
      <c r="GJ3" s="3092"/>
      <c r="GK3" s="3092"/>
      <c r="GL3" s="3092"/>
      <c r="GM3" s="3092"/>
      <c r="GN3" s="3092"/>
      <c r="GO3" s="3092"/>
      <c r="GP3" s="3092"/>
      <c r="GQ3" s="3092"/>
      <c r="GR3" s="3092"/>
      <c r="GS3" s="3092"/>
      <c r="GT3" s="3092"/>
      <c r="GU3" s="3092"/>
      <c r="GV3" s="3092"/>
      <c r="GW3" s="3092"/>
      <c r="GX3" s="3092"/>
      <c r="GY3" s="3092"/>
      <c r="GZ3" s="3092"/>
      <c r="HA3" s="3092"/>
      <c r="HB3" s="3092"/>
      <c r="HC3" s="3092"/>
      <c r="HD3" s="3092"/>
      <c r="HE3" s="3092"/>
      <c r="HF3" s="3092"/>
      <c r="HG3" s="3092"/>
      <c r="HH3" s="3092"/>
      <c r="HI3" s="3092"/>
      <c r="HJ3" s="3092"/>
      <c r="HK3" s="3092"/>
      <c r="HL3" s="3092"/>
      <c r="HM3" s="3092"/>
      <c r="HN3" s="3092"/>
      <c r="HO3" s="3092"/>
      <c r="HP3" s="3092"/>
      <c r="HQ3" s="3092"/>
      <c r="HR3" s="3092"/>
      <c r="HS3" s="3092"/>
      <c r="HT3" s="3092"/>
      <c r="HU3" s="3092"/>
      <c r="HV3" s="3092"/>
      <c r="HW3" s="3092"/>
      <c r="HX3" s="3092"/>
      <c r="HY3" s="3092"/>
      <c r="HZ3" s="3092"/>
      <c r="IA3" s="3092"/>
      <c r="IB3" s="3092"/>
      <c r="IC3" s="3092"/>
      <c r="ID3" s="3092"/>
      <c r="IE3" s="3092"/>
      <c r="IF3" s="3092"/>
      <c r="IG3" s="3092"/>
      <c r="IH3" s="3092"/>
    </row>
    <row r="4" spans="1:242" s="3093" customFormat="1" ht="15">
      <c r="A4" s="3103" t="s">
        <v>1329</v>
      </c>
      <c r="B4" s="3104"/>
      <c r="C4" s="3104"/>
      <c r="D4" s="3104"/>
      <c r="E4" s="3104"/>
      <c r="F4" s="3104"/>
      <c r="G4" s="3105"/>
      <c r="H4" s="3106" t="s">
        <v>1330</v>
      </c>
      <c r="I4" s="3104"/>
      <c r="J4" s="3104"/>
      <c r="K4" s="2932"/>
      <c r="L4" s="3104"/>
      <c r="M4" s="3104"/>
      <c r="N4" s="3104"/>
      <c r="O4" s="3105"/>
      <c r="P4" s="3092"/>
      <c r="Q4" s="3092"/>
      <c r="R4" s="3092"/>
      <c r="S4" s="3092"/>
      <c r="T4" s="3092"/>
      <c r="U4" s="3092"/>
      <c r="V4" s="3092"/>
      <c r="W4" s="3092"/>
      <c r="X4" s="3092"/>
      <c r="Y4" s="3092"/>
      <c r="Z4" s="3092"/>
      <c r="AA4" s="3092"/>
      <c r="AB4" s="3092"/>
      <c r="AC4" s="3092"/>
      <c r="AD4" s="3092"/>
      <c r="AE4" s="3092"/>
      <c r="AF4" s="3092"/>
      <c r="AG4" s="3092"/>
      <c r="AH4" s="3092"/>
      <c r="AI4" s="3092"/>
      <c r="AJ4" s="3092"/>
      <c r="AK4" s="3092"/>
      <c r="AL4" s="3092"/>
      <c r="AM4" s="3092"/>
      <c r="AN4" s="3092"/>
      <c r="AO4" s="3092"/>
      <c r="AP4" s="3092"/>
      <c r="AQ4" s="3092"/>
      <c r="AR4" s="3092"/>
      <c r="AS4" s="3092"/>
      <c r="AT4" s="3092"/>
      <c r="AU4" s="3092"/>
      <c r="AV4" s="3092"/>
      <c r="AW4" s="3092"/>
      <c r="AX4" s="3092"/>
      <c r="AY4" s="3092"/>
      <c r="AZ4" s="3092"/>
      <c r="BA4" s="3092"/>
      <c r="BB4" s="3092"/>
      <c r="BC4" s="3092"/>
      <c r="BD4" s="3092"/>
      <c r="BE4" s="3092"/>
      <c r="BF4" s="3092"/>
      <c r="BG4" s="3092"/>
      <c r="BH4" s="3092"/>
      <c r="BI4" s="3092"/>
      <c r="BJ4" s="3092"/>
      <c r="BK4" s="3092"/>
      <c r="BL4" s="3092"/>
      <c r="BM4" s="3092"/>
      <c r="BN4" s="3092"/>
      <c r="BO4" s="3092"/>
      <c r="BP4" s="3092"/>
      <c r="BQ4" s="3092"/>
      <c r="BR4" s="3092"/>
      <c r="BS4" s="3092"/>
      <c r="BT4" s="3092"/>
      <c r="BU4" s="3092"/>
      <c r="BV4" s="3092"/>
      <c r="BW4" s="3092"/>
      <c r="BX4" s="3092"/>
      <c r="BY4" s="3092"/>
      <c r="BZ4" s="3092"/>
      <c r="CA4" s="3092"/>
      <c r="CB4" s="3092"/>
      <c r="CC4" s="3092"/>
      <c r="CD4" s="3092"/>
      <c r="CE4" s="3092"/>
      <c r="CF4" s="3092"/>
      <c r="CG4" s="3092"/>
      <c r="CH4" s="3092"/>
      <c r="CI4" s="3092"/>
      <c r="CJ4" s="3092"/>
      <c r="CK4" s="3092"/>
      <c r="CL4" s="3092"/>
      <c r="CM4" s="3092"/>
      <c r="CN4" s="3092"/>
      <c r="CO4" s="3092"/>
      <c r="CP4" s="3092"/>
      <c r="CQ4" s="3092"/>
      <c r="CR4" s="3092"/>
      <c r="CS4" s="3092"/>
      <c r="CT4" s="3092"/>
      <c r="CU4" s="3092"/>
      <c r="CV4" s="3092"/>
      <c r="CW4" s="3092"/>
      <c r="CX4" s="3092"/>
      <c r="CY4" s="3092"/>
      <c r="CZ4" s="3092"/>
      <c r="DA4" s="3092"/>
      <c r="DB4" s="3092"/>
      <c r="DC4" s="3092"/>
      <c r="DD4" s="3092"/>
      <c r="DE4" s="3092"/>
      <c r="DF4" s="3092"/>
      <c r="DG4" s="3092"/>
      <c r="DH4" s="3092"/>
      <c r="DI4" s="3092"/>
      <c r="DJ4" s="3092"/>
      <c r="DK4" s="3092"/>
      <c r="DL4" s="3092"/>
      <c r="DM4" s="3092"/>
      <c r="DN4" s="3092"/>
      <c r="DO4" s="3092"/>
      <c r="DP4" s="3092"/>
      <c r="DQ4" s="3092"/>
      <c r="DR4" s="3092"/>
      <c r="DS4" s="3092"/>
      <c r="DT4" s="3092"/>
      <c r="DU4" s="3092"/>
      <c r="DV4" s="3092"/>
      <c r="DW4" s="3092"/>
      <c r="DX4" s="3092"/>
      <c r="DY4" s="3092"/>
      <c r="DZ4" s="3092"/>
      <c r="EA4" s="3092"/>
      <c r="EB4" s="3092"/>
      <c r="EC4" s="3092"/>
      <c r="ED4" s="3092"/>
      <c r="EE4" s="3092"/>
      <c r="EF4" s="3092"/>
      <c r="EG4" s="3092"/>
      <c r="EH4" s="3092"/>
      <c r="EI4" s="3092"/>
      <c r="EJ4" s="3092"/>
      <c r="EK4" s="3092"/>
      <c r="EL4" s="3092"/>
      <c r="EM4" s="3092"/>
      <c r="EN4" s="3092"/>
      <c r="EO4" s="3092"/>
      <c r="EP4" s="3092"/>
      <c r="EQ4" s="3092"/>
      <c r="ER4" s="3092"/>
      <c r="ES4" s="3092"/>
      <c r="ET4" s="3092"/>
      <c r="EU4" s="3092"/>
      <c r="EV4" s="3092"/>
      <c r="EW4" s="3092"/>
      <c r="EX4" s="3092"/>
      <c r="EY4" s="3092"/>
      <c r="EZ4" s="3092"/>
      <c r="FA4" s="3092"/>
      <c r="FB4" s="3092"/>
      <c r="FC4" s="3092"/>
      <c r="FD4" s="3092"/>
      <c r="FE4" s="3092"/>
      <c r="FF4" s="3092"/>
      <c r="FG4" s="3092"/>
      <c r="FH4" s="3092"/>
      <c r="FI4" s="3092"/>
      <c r="FJ4" s="3092"/>
      <c r="FK4" s="3092"/>
      <c r="FL4" s="3092"/>
      <c r="FM4" s="3092"/>
      <c r="FN4" s="3092"/>
      <c r="FO4" s="3092"/>
      <c r="FP4" s="3092"/>
      <c r="FQ4" s="3092"/>
      <c r="FR4" s="3092"/>
      <c r="FS4" s="3092"/>
      <c r="FT4" s="3092"/>
      <c r="FU4" s="3092"/>
      <c r="FV4" s="3092"/>
      <c r="FW4" s="3092"/>
      <c r="FX4" s="3092"/>
      <c r="FY4" s="3092"/>
      <c r="FZ4" s="3092"/>
      <c r="GA4" s="3092"/>
      <c r="GB4" s="3092"/>
      <c r="GC4" s="3092"/>
      <c r="GD4" s="3092"/>
      <c r="GE4" s="3092"/>
      <c r="GF4" s="3092"/>
      <c r="GG4" s="3092"/>
      <c r="GH4" s="3092"/>
      <c r="GI4" s="3092"/>
      <c r="GJ4" s="3092"/>
      <c r="GK4" s="3092"/>
      <c r="GL4" s="3092"/>
      <c r="GM4" s="3092"/>
      <c r="GN4" s="3092"/>
      <c r="GO4" s="3092"/>
      <c r="GP4" s="3092"/>
      <c r="GQ4" s="3092"/>
      <c r="GR4" s="3092"/>
      <c r="GS4" s="3092"/>
      <c r="GT4" s="3092"/>
      <c r="GU4" s="3092"/>
      <c r="GV4" s="3092"/>
      <c r="GW4" s="3092"/>
      <c r="GX4" s="3092"/>
      <c r="GY4" s="3092"/>
      <c r="GZ4" s="3092"/>
      <c r="HA4" s="3092"/>
      <c r="HB4" s="3092"/>
      <c r="HC4" s="3092"/>
      <c r="HD4" s="3092"/>
      <c r="HE4" s="3092"/>
      <c r="HF4" s="3092"/>
      <c r="HG4" s="3092"/>
      <c r="HH4" s="3092"/>
      <c r="HI4" s="3092"/>
      <c r="HJ4" s="3092"/>
      <c r="HK4" s="3092"/>
      <c r="HL4" s="3092"/>
      <c r="HM4" s="3092"/>
      <c r="HN4" s="3092"/>
      <c r="HO4" s="3092"/>
      <c r="HP4" s="3092"/>
      <c r="HQ4" s="3092"/>
      <c r="HR4" s="3092"/>
      <c r="HS4" s="3092"/>
      <c r="HT4" s="3092"/>
      <c r="HU4" s="3092"/>
      <c r="HV4" s="3092"/>
      <c r="HW4" s="3092"/>
      <c r="HX4" s="3092"/>
      <c r="HY4" s="3092"/>
      <c r="HZ4" s="3092"/>
      <c r="IA4" s="3092"/>
      <c r="IB4" s="3092"/>
      <c r="IC4" s="3092"/>
      <c r="ID4" s="3092"/>
      <c r="IE4" s="3092"/>
      <c r="IF4" s="3092"/>
      <c r="IG4" s="3092"/>
      <c r="IH4" s="3092"/>
    </row>
    <row r="5" spans="1:242" s="3093" customFormat="1" ht="15">
      <c r="A5" s="3094" t="s">
        <v>4639</v>
      </c>
      <c r="B5" s="3107"/>
      <c r="C5" s="3095"/>
      <c r="D5" s="3095"/>
      <c r="E5" s="3095"/>
      <c r="F5" s="3095"/>
      <c r="G5" s="3099"/>
      <c r="H5" s="3094" t="s">
        <v>853</v>
      </c>
      <c r="I5" s="3095"/>
      <c r="J5" s="3095"/>
      <c r="K5" s="2933"/>
      <c r="L5" s="3095"/>
      <c r="M5" s="3095"/>
      <c r="N5" s="3095"/>
      <c r="O5" s="3099"/>
      <c r="P5" s="3092"/>
      <c r="Q5" s="3092"/>
      <c r="R5" s="3092"/>
      <c r="S5" s="3092"/>
      <c r="T5" s="3092"/>
      <c r="U5" s="3092"/>
      <c r="V5" s="3092"/>
      <c r="W5" s="3092"/>
      <c r="X5" s="3092"/>
      <c r="Y5" s="3092"/>
      <c r="Z5" s="3092"/>
      <c r="AA5" s="3092"/>
      <c r="AB5" s="3092"/>
      <c r="AC5" s="3092"/>
      <c r="AD5" s="3092"/>
      <c r="AE5" s="3092"/>
      <c r="AF5" s="3092"/>
      <c r="AG5" s="3092"/>
      <c r="AH5" s="3092"/>
      <c r="AI5" s="3092"/>
      <c r="AJ5" s="3092"/>
      <c r="AK5" s="3092"/>
      <c r="AL5" s="3092"/>
      <c r="AM5" s="3092"/>
      <c r="AN5" s="3092"/>
      <c r="AO5" s="3092"/>
      <c r="AP5" s="3092"/>
      <c r="AQ5" s="3092"/>
      <c r="AR5" s="3092"/>
      <c r="AS5" s="3092"/>
      <c r="AT5" s="3092"/>
      <c r="AU5" s="3092"/>
      <c r="AV5" s="3092"/>
      <c r="AW5" s="3092"/>
      <c r="AX5" s="3092"/>
      <c r="AY5" s="3092"/>
      <c r="AZ5" s="3092"/>
      <c r="BA5" s="3092"/>
      <c r="BB5" s="3092"/>
      <c r="BC5" s="3092"/>
      <c r="BD5" s="3092"/>
      <c r="BE5" s="3092"/>
      <c r="BF5" s="3092"/>
      <c r="BG5" s="3092"/>
      <c r="BH5" s="3092"/>
      <c r="BI5" s="3092"/>
      <c r="BJ5" s="3092"/>
      <c r="BK5" s="3092"/>
      <c r="BL5" s="3092"/>
      <c r="BM5" s="3092"/>
      <c r="BN5" s="3092"/>
      <c r="BO5" s="3092"/>
      <c r="BP5" s="3092"/>
      <c r="BQ5" s="3092"/>
      <c r="BR5" s="3092"/>
      <c r="BS5" s="3092"/>
      <c r="BT5" s="3092"/>
      <c r="BU5" s="3092"/>
      <c r="BV5" s="3092"/>
      <c r="BW5" s="3092"/>
      <c r="BX5" s="3092"/>
      <c r="BY5" s="3092"/>
      <c r="BZ5" s="3092"/>
      <c r="CA5" s="3092"/>
      <c r="CB5" s="3092"/>
      <c r="CC5" s="3092"/>
      <c r="CD5" s="3092"/>
      <c r="CE5" s="3092"/>
      <c r="CF5" s="3092"/>
      <c r="CG5" s="3092"/>
      <c r="CH5" s="3092"/>
      <c r="CI5" s="3092"/>
      <c r="CJ5" s="3092"/>
      <c r="CK5" s="3092"/>
      <c r="CL5" s="3092"/>
      <c r="CM5" s="3092"/>
      <c r="CN5" s="3092"/>
      <c r="CO5" s="3092"/>
      <c r="CP5" s="3092"/>
      <c r="CQ5" s="3092"/>
      <c r="CR5" s="3092"/>
      <c r="CS5" s="3092"/>
      <c r="CT5" s="3092"/>
      <c r="CU5" s="3092"/>
      <c r="CV5" s="3092"/>
      <c r="CW5" s="3092"/>
      <c r="CX5" s="3092"/>
      <c r="CY5" s="3092"/>
      <c r="CZ5" s="3092"/>
      <c r="DA5" s="3092"/>
      <c r="DB5" s="3092"/>
      <c r="DC5" s="3092"/>
      <c r="DD5" s="3092"/>
      <c r="DE5" s="3092"/>
      <c r="DF5" s="3092"/>
      <c r="DG5" s="3092"/>
      <c r="DH5" s="3092"/>
      <c r="DI5" s="3092"/>
      <c r="DJ5" s="3092"/>
      <c r="DK5" s="3092"/>
      <c r="DL5" s="3092"/>
      <c r="DM5" s="3092"/>
      <c r="DN5" s="3092"/>
      <c r="DO5" s="3092"/>
      <c r="DP5" s="3092"/>
      <c r="DQ5" s="3092"/>
      <c r="DR5" s="3092"/>
      <c r="DS5" s="3092"/>
      <c r="DT5" s="3092"/>
      <c r="DU5" s="3092"/>
      <c r="DV5" s="3092"/>
      <c r="DW5" s="3092"/>
      <c r="DX5" s="3092"/>
      <c r="DY5" s="3092"/>
      <c r="DZ5" s="3092"/>
      <c r="EA5" s="3092"/>
      <c r="EB5" s="3092"/>
      <c r="EC5" s="3092"/>
      <c r="ED5" s="3092"/>
      <c r="EE5" s="3092"/>
      <c r="EF5" s="3092"/>
      <c r="EG5" s="3092"/>
      <c r="EH5" s="3092"/>
      <c r="EI5" s="3092"/>
      <c r="EJ5" s="3092"/>
      <c r="EK5" s="3092"/>
      <c r="EL5" s="3092"/>
      <c r="EM5" s="3092"/>
      <c r="EN5" s="3092"/>
      <c r="EO5" s="3092"/>
      <c r="EP5" s="3092"/>
      <c r="EQ5" s="3092"/>
      <c r="ER5" s="3092"/>
      <c r="ES5" s="3092"/>
      <c r="ET5" s="3092"/>
      <c r="EU5" s="3092"/>
      <c r="EV5" s="3092"/>
      <c r="EW5" s="3092"/>
      <c r="EX5" s="3092"/>
      <c r="EY5" s="3092"/>
      <c r="EZ5" s="3092"/>
      <c r="FA5" s="3092"/>
      <c r="FB5" s="3092"/>
      <c r="FC5" s="3092"/>
      <c r="FD5" s="3092"/>
      <c r="FE5" s="3092"/>
      <c r="FF5" s="3092"/>
      <c r="FG5" s="3092"/>
      <c r="FH5" s="3092"/>
      <c r="FI5" s="3092"/>
      <c r="FJ5" s="3092"/>
      <c r="FK5" s="3092"/>
      <c r="FL5" s="3092"/>
      <c r="FM5" s="3092"/>
      <c r="FN5" s="3092"/>
      <c r="FO5" s="3092"/>
      <c r="FP5" s="3092"/>
      <c r="FQ5" s="3092"/>
      <c r="FR5" s="3092"/>
      <c r="FS5" s="3092"/>
      <c r="FT5" s="3092"/>
      <c r="FU5" s="3092"/>
      <c r="FV5" s="3092"/>
      <c r="FW5" s="3092"/>
      <c r="FX5" s="3092"/>
      <c r="FY5" s="3092"/>
      <c r="FZ5" s="3092"/>
      <c r="GA5" s="3092"/>
      <c r="GB5" s="3092"/>
      <c r="GC5" s="3092"/>
      <c r="GD5" s="3092"/>
      <c r="GE5" s="3092"/>
      <c r="GF5" s="3092"/>
      <c r="GG5" s="3092"/>
      <c r="GH5" s="3092"/>
      <c r="GI5" s="3092"/>
      <c r="GJ5" s="3092"/>
      <c r="GK5" s="3092"/>
      <c r="GL5" s="3092"/>
      <c r="GM5" s="3092"/>
      <c r="GN5" s="3092"/>
      <c r="GO5" s="3092"/>
      <c r="GP5" s="3092"/>
      <c r="GQ5" s="3092"/>
      <c r="GR5" s="3092"/>
      <c r="GS5" s="3092"/>
      <c r="GT5" s="3092"/>
      <c r="GU5" s="3092"/>
      <c r="GV5" s="3092"/>
      <c r="GW5" s="3092"/>
      <c r="GX5" s="3092"/>
      <c r="GY5" s="3092"/>
      <c r="GZ5" s="3092"/>
      <c r="HA5" s="3092"/>
      <c r="HB5" s="3092"/>
      <c r="HC5" s="3092"/>
      <c r="HD5" s="3092"/>
      <c r="HE5" s="3092"/>
      <c r="HF5" s="3092"/>
      <c r="HG5" s="3092"/>
      <c r="HH5" s="3092"/>
      <c r="HI5" s="3092"/>
      <c r="HJ5" s="3092"/>
      <c r="HK5" s="3092"/>
      <c r="HL5" s="3092"/>
      <c r="HM5" s="3092"/>
      <c r="HN5" s="3092"/>
      <c r="HO5" s="3092"/>
      <c r="HP5" s="3092"/>
      <c r="HQ5" s="3092"/>
      <c r="HR5" s="3092"/>
      <c r="HS5" s="3092"/>
      <c r="HT5" s="3092"/>
      <c r="HU5" s="3092"/>
      <c r="HV5" s="3092"/>
      <c r="HW5" s="3092"/>
      <c r="HX5" s="3092"/>
      <c r="HY5" s="3092"/>
      <c r="HZ5" s="3092"/>
      <c r="IA5" s="3092"/>
      <c r="IB5" s="3092"/>
      <c r="IC5" s="3092"/>
      <c r="ID5" s="3092"/>
      <c r="IE5" s="3092"/>
      <c r="IF5" s="3092"/>
      <c r="IG5" s="3092"/>
      <c r="IH5" s="3092"/>
    </row>
    <row r="6" spans="1:242" s="3093" customFormat="1" ht="15">
      <c r="A6" s="3094" t="s">
        <v>4640</v>
      </c>
      <c r="B6" s="3107"/>
      <c r="C6" s="3095"/>
      <c r="D6" s="3095"/>
      <c r="E6" s="3095"/>
      <c r="F6" s="3095"/>
      <c r="G6" s="3099"/>
      <c r="H6" s="3094" t="s">
        <v>4641</v>
      </c>
      <c r="I6" s="3095"/>
      <c r="J6" s="3095"/>
      <c r="K6" s="2933"/>
      <c r="L6" s="3095"/>
      <c r="M6" s="3095"/>
      <c r="N6" s="3095"/>
      <c r="O6" s="3099"/>
      <c r="P6" s="3092"/>
      <c r="Q6" s="3092"/>
      <c r="R6" s="3092"/>
      <c r="S6" s="3092"/>
      <c r="T6" s="3092"/>
      <c r="U6" s="3092"/>
      <c r="V6" s="3092"/>
      <c r="W6" s="3092"/>
      <c r="X6" s="3092"/>
      <c r="Y6" s="3092"/>
      <c r="Z6" s="3092"/>
      <c r="AA6" s="3092"/>
      <c r="AB6" s="3092"/>
      <c r="AC6" s="3092"/>
      <c r="AD6" s="3092"/>
      <c r="AE6" s="3092"/>
      <c r="AF6" s="3092"/>
      <c r="AG6" s="3092"/>
      <c r="AH6" s="3092"/>
      <c r="AI6" s="3092"/>
      <c r="AJ6" s="3092"/>
      <c r="AK6" s="3092"/>
      <c r="AL6" s="3092"/>
      <c r="AM6" s="3092"/>
      <c r="AN6" s="3092"/>
      <c r="AO6" s="3092"/>
      <c r="AP6" s="3092"/>
      <c r="AQ6" s="3092"/>
      <c r="AR6" s="3092"/>
      <c r="AS6" s="3092"/>
      <c r="AT6" s="3092"/>
      <c r="AU6" s="3092"/>
      <c r="AV6" s="3092"/>
      <c r="AW6" s="3092"/>
      <c r="AX6" s="3092"/>
      <c r="AY6" s="3092"/>
      <c r="AZ6" s="3092"/>
      <c r="BA6" s="3092"/>
      <c r="BB6" s="3092"/>
      <c r="BC6" s="3092"/>
      <c r="BD6" s="3092"/>
      <c r="BE6" s="3092"/>
      <c r="BF6" s="3092"/>
      <c r="BG6" s="3092"/>
      <c r="BH6" s="3092"/>
      <c r="BI6" s="3092"/>
      <c r="BJ6" s="3092"/>
      <c r="BK6" s="3092"/>
      <c r="BL6" s="3092"/>
      <c r="BM6" s="3092"/>
      <c r="BN6" s="3092"/>
      <c r="BO6" s="3092"/>
      <c r="BP6" s="3092"/>
      <c r="BQ6" s="3092"/>
      <c r="BR6" s="3092"/>
      <c r="BS6" s="3092"/>
      <c r="BT6" s="3092"/>
      <c r="BU6" s="3092"/>
      <c r="BV6" s="3092"/>
      <c r="BW6" s="3092"/>
      <c r="BX6" s="3092"/>
      <c r="BY6" s="3092"/>
      <c r="BZ6" s="3092"/>
      <c r="CA6" s="3092"/>
      <c r="CB6" s="3092"/>
      <c r="CC6" s="3092"/>
      <c r="CD6" s="3092"/>
      <c r="CE6" s="3092"/>
      <c r="CF6" s="3092"/>
      <c r="CG6" s="3092"/>
      <c r="CH6" s="3092"/>
      <c r="CI6" s="3092"/>
      <c r="CJ6" s="3092"/>
      <c r="CK6" s="3092"/>
      <c r="CL6" s="3092"/>
      <c r="CM6" s="3092"/>
      <c r="CN6" s="3092"/>
      <c r="CO6" s="3092"/>
      <c r="CP6" s="3092"/>
      <c r="CQ6" s="3092"/>
      <c r="CR6" s="3092"/>
      <c r="CS6" s="3092"/>
      <c r="CT6" s="3092"/>
      <c r="CU6" s="3092"/>
      <c r="CV6" s="3092"/>
      <c r="CW6" s="3092"/>
      <c r="CX6" s="3092"/>
      <c r="CY6" s="3092"/>
      <c r="CZ6" s="3092"/>
      <c r="DA6" s="3092"/>
      <c r="DB6" s="3092"/>
      <c r="DC6" s="3092"/>
      <c r="DD6" s="3092"/>
      <c r="DE6" s="3092"/>
      <c r="DF6" s="3092"/>
      <c r="DG6" s="3092"/>
      <c r="DH6" s="3092"/>
      <c r="DI6" s="3092"/>
      <c r="DJ6" s="3092"/>
      <c r="DK6" s="3092"/>
      <c r="DL6" s="3092"/>
      <c r="DM6" s="3092"/>
      <c r="DN6" s="3092"/>
      <c r="DO6" s="3092"/>
      <c r="DP6" s="3092"/>
      <c r="DQ6" s="3092"/>
      <c r="DR6" s="3092"/>
      <c r="DS6" s="3092"/>
      <c r="DT6" s="3092"/>
      <c r="DU6" s="3092"/>
      <c r="DV6" s="3092"/>
      <c r="DW6" s="3092"/>
      <c r="DX6" s="3092"/>
      <c r="DY6" s="3092"/>
      <c r="DZ6" s="3092"/>
      <c r="EA6" s="3092"/>
      <c r="EB6" s="3092"/>
      <c r="EC6" s="3092"/>
      <c r="ED6" s="3092"/>
      <c r="EE6" s="3092"/>
      <c r="EF6" s="3092"/>
      <c r="EG6" s="3092"/>
      <c r="EH6" s="3092"/>
      <c r="EI6" s="3092"/>
      <c r="EJ6" s="3092"/>
      <c r="EK6" s="3092"/>
      <c r="EL6" s="3092"/>
      <c r="EM6" s="3092"/>
      <c r="EN6" s="3092"/>
      <c r="EO6" s="3092"/>
      <c r="EP6" s="3092"/>
      <c r="EQ6" s="3092"/>
      <c r="ER6" s="3092"/>
      <c r="ES6" s="3092"/>
      <c r="ET6" s="3092"/>
      <c r="EU6" s="3092"/>
      <c r="EV6" s="3092"/>
      <c r="EW6" s="3092"/>
      <c r="EX6" s="3092"/>
      <c r="EY6" s="3092"/>
      <c r="EZ6" s="3092"/>
      <c r="FA6" s="3092"/>
      <c r="FB6" s="3092"/>
      <c r="FC6" s="3092"/>
      <c r="FD6" s="3092"/>
      <c r="FE6" s="3092"/>
      <c r="FF6" s="3092"/>
      <c r="FG6" s="3092"/>
      <c r="FH6" s="3092"/>
      <c r="FI6" s="3092"/>
      <c r="FJ6" s="3092"/>
      <c r="FK6" s="3092"/>
      <c r="FL6" s="3092"/>
      <c r="FM6" s="3092"/>
      <c r="FN6" s="3092"/>
      <c r="FO6" s="3092"/>
      <c r="FP6" s="3092"/>
      <c r="FQ6" s="3092"/>
      <c r="FR6" s="3092"/>
      <c r="FS6" s="3092"/>
      <c r="FT6" s="3092"/>
      <c r="FU6" s="3092"/>
      <c r="FV6" s="3092"/>
      <c r="FW6" s="3092"/>
      <c r="FX6" s="3092"/>
      <c r="FY6" s="3092"/>
      <c r="FZ6" s="3092"/>
      <c r="GA6" s="3092"/>
      <c r="GB6" s="3092"/>
      <c r="GC6" s="3092"/>
      <c r="GD6" s="3092"/>
      <c r="GE6" s="3092"/>
      <c r="GF6" s="3092"/>
      <c r="GG6" s="3092"/>
      <c r="GH6" s="3092"/>
      <c r="GI6" s="3092"/>
      <c r="GJ6" s="3092"/>
      <c r="GK6" s="3092"/>
      <c r="GL6" s="3092"/>
      <c r="GM6" s="3092"/>
      <c r="GN6" s="3092"/>
      <c r="GO6" s="3092"/>
      <c r="GP6" s="3092"/>
      <c r="GQ6" s="3092"/>
      <c r="GR6" s="3092"/>
      <c r="GS6" s="3092"/>
      <c r="GT6" s="3092"/>
      <c r="GU6" s="3092"/>
      <c r="GV6" s="3092"/>
      <c r="GW6" s="3092"/>
      <c r="GX6" s="3092"/>
      <c r="GY6" s="3092"/>
      <c r="GZ6" s="3092"/>
      <c r="HA6" s="3092"/>
      <c r="HB6" s="3092"/>
      <c r="HC6" s="3092"/>
      <c r="HD6" s="3092"/>
      <c r="HE6" s="3092"/>
      <c r="HF6" s="3092"/>
      <c r="HG6" s="3092"/>
      <c r="HH6" s="3092"/>
      <c r="HI6" s="3092"/>
      <c r="HJ6" s="3092"/>
      <c r="HK6" s="3092"/>
      <c r="HL6" s="3092"/>
      <c r="HM6" s="3092"/>
      <c r="HN6" s="3092"/>
      <c r="HO6" s="3092"/>
      <c r="HP6" s="3092"/>
      <c r="HQ6" s="3092"/>
      <c r="HR6" s="3092"/>
      <c r="HS6" s="3092"/>
      <c r="HT6" s="3092"/>
      <c r="HU6" s="3092"/>
      <c r="HV6" s="3092"/>
      <c r="HW6" s="3092"/>
      <c r="HX6" s="3092"/>
      <c r="HY6" s="3092"/>
      <c r="HZ6" s="3092"/>
      <c r="IA6" s="3092"/>
      <c r="IB6" s="3092"/>
      <c r="IC6" s="3092"/>
      <c r="ID6" s="3092"/>
      <c r="IE6" s="3092"/>
      <c r="IF6" s="3092"/>
      <c r="IG6" s="3092"/>
      <c r="IH6" s="3092"/>
    </row>
    <row r="7" spans="1:242" s="3093" customFormat="1" ht="15">
      <c r="A7" s="3094" t="s">
        <v>4642</v>
      </c>
      <c r="B7" s="3107"/>
      <c r="C7" s="3095"/>
      <c r="D7" s="3095"/>
      <c r="E7" s="3095"/>
      <c r="F7" s="3095"/>
      <c r="G7" s="3099"/>
      <c r="H7" s="3094" t="s">
        <v>4643</v>
      </c>
      <c r="I7" s="3095"/>
      <c r="J7" s="3095"/>
      <c r="K7" s="2933"/>
      <c r="L7" s="3095"/>
      <c r="M7" s="3095"/>
      <c r="N7" s="3095"/>
      <c r="O7" s="3099"/>
      <c r="P7" s="3092"/>
      <c r="Q7" s="3092"/>
      <c r="R7" s="3092"/>
      <c r="S7" s="3092"/>
      <c r="T7" s="3092"/>
      <c r="U7" s="3092"/>
      <c r="V7" s="3092"/>
      <c r="W7" s="3092"/>
      <c r="X7" s="3092"/>
      <c r="Y7" s="3092"/>
      <c r="Z7" s="3092"/>
      <c r="AA7" s="3092"/>
      <c r="AB7" s="3092"/>
      <c r="AC7" s="3092"/>
      <c r="AD7" s="3092"/>
      <c r="AE7" s="3092"/>
      <c r="AF7" s="3092"/>
      <c r="AG7" s="3092"/>
      <c r="AH7" s="3092"/>
      <c r="AI7" s="3092"/>
      <c r="AJ7" s="3092"/>
      <c r="AK7" s="3092"/>
      <c r="AL7" s="3092"/>
      <c r="AM7" s="3092"/>
      <c r="AN7" s="3092"/>
      <c r="AO7" s="3092"/>
      <c r="AP7" s="3092"/>
      <c r="AQ7" s="3092"/>
      <c r="AR7" s="3092"/>
      <c r="AS7" s="3092"/>
      <c r="AT7" s="3092"/>
      <c r="AU7" s="3092"/>
      <c r="AV7" s="3092"/>
      <c r="AW7" s="3092"/>
      <c r="AX7" s="3092"/>
      <c r="AY7" s="3092"/>
      <c r="AZ7" s="3092"/>
      <c r="BA7" s="3092"/>
      <c r="BB7" s="3092"/>
      <c r="BC7" s="3092"/>
      <c r="BD7" s="3092"/>
      <c r="BE7" s="3092"/>
      <c r="BF7" s="3092"/>
      <c r="BG7" s="3092"/>
      <c r="BH7" s="3092"/>
      <c r="BI7" s="3092"/>
      <c r="BJ7" s="3092"/>
      <c r="BK7" s="3092"/>
      <c r="BL7" s="3092"/>
      <c r="BM7" s="3092"/>
      <c r="BN7" s="3092"/>
      <c r="BO7" s="3092"/>
      <c r="BP7" s="3092"/>
      <c r="BQ7" s="3092"/>
      <c r="BR7" s="3092"/>
      <c r="BS7" s="3092"/>
      <c r="BT7" s="3092"/>
      <c r="BU7" s="3092"/>
      <c r="BV7" s="3092"/>
      <c r="BW7" s="3092"/>
      <c r="BX7" s="3092"/>
      <c r="BY7" s="3092"/>
      <c r="BZ7" s="3092"/>
      <c r="CA7" s="3092"/>
      <c r="CB7" s="3092"/>
      <c r="CC7" s="3092"/>
      <c r="CD7" s="3092"/>
      <c r="CE7" s="3092"/>
      <c r="CF7" s="3092"/>
      <c r="CG7" s="3092"/>
      <c r="CH7" s="3092"/>
      <c r="CI7" s="3092"/>
      <c r="CJ7" s="3092"/>
      <c r="CK7" s="3092"/>
      <c r="CL7" s="3092"/>
      <c r="CM7" s="3092"/>
      <c r="CN7" s="3092"/>
      <c r="CO7" s="3092"/>
      <c r="CP7" s="3092"/>
      <c r="CQ7" s="3092"/>
      <c r="CR7" s="3092"/>
      <c r="CS7" s="3092"/>
      <c r="CT7" s="3092"/>
      <c r="CU7" s="3092"/>
      <c r="CV7" s="3092"/>
      <c r="CW7" s="3092"/>
      <c r="CX7" s="3092"/>
      <c r="CY7" s="3092"/>
      <c r="CZ7" s="3092"/>
      <c r="DA7" s="3092"/>
      <c r="DB7" s="3092"/>
      <c r="DC7" s="3092"/>
      <c r="DD7" s="3092"/>
      <c r="DE7" s="3092"/>
      <c r="DF7" s="3092"/>
      <c r="DG7" s="3092"/>
      <c r="DH7" s="3092"/>
      <c r="DI7" s="3092"/>
      <c r="DJ7" s="3092"/>
      <c r="DK7" s="3092"/>
      <c r="DL7" s="3092"/>
      <c r="DM7" s="3092"/>
      <c r="DN7" s="3092"/>
      <c r="DO7" s="3092"/>
      <c r="DP7" s="3092"/>
      <c r="DQ7" s="3092"/>
      <c r="DR7" s="3092"/>
      <c r="DS7" s="3092"/>
      <c r="DT7" s="3092"/>
      <c r="DU7" s="3092"/>
      <c r="DV7" s="3092"/>
      <c r="DW7" s="3092"/>
      <c r="DX7" s="3092"/>
      <c r="DY7" s="3092"/>
      <c r="DZ7" s="3092"/>
      <c r="EA7" s="3092"/>
      <c r="EB7" s="3092"/>
      <c r="EC7" s="3092"/>
      <c r="ED7" s="3092"/>
      <c r="EE7" s="3092"/>
      <c r="EF7" s="3092"/>
      <c r="EG7" s="3092"/>
      <c r="EH7" s="3092"/>
      <c r="EI7" s="3092"/>
      <c r="EJ7" s="3092"/>
      <c r="EK7" s="3092"/>
      <c r="EL7" s="3092"/>
      <c r="EM7" s="3092"/>
      <c r="EN7" s="3092"/>
      <c r="EO7" s="3092"/>
      <c r="EP7" s="3092"/>
      <c r="EQ7" s="3092"/>
      <c r="ER7" s="3092"/>
      <c r="ES7" s="3092"/>
      <c r="ET7" s="3092"/>
      <c r="EU7" s="3092"/>
      <c r="EV7" s="3092"/>
      <c r="EW7" s="3092"/>
      <c r="EX7" s="3092"/>
      <c r="EY7" s="3092"/>
      <c r="EZ7" s="3092"/>
      <c r="FA7" s="3092"/>
      <c r="FB7" s="3092"/>
      <c r="FC7" s="3092"/>
      <c r="FD7" s="3092"/>
      <c r="FE7" s="3092"/>
      <c r="FF7" s="3092"/>
      <c r="FG7" s="3092"/>
      <c r="FH7" s="3092"/>
      <c r="FI7" s="3092"/>
      <c r="FJ7" s="3092"/>
      <c r="FK7" s="3092"/>
      <c r="FL7" s="3092"/>
      <c r="FM7" s="3092"/>
      <c r="FN7" s="3092"/>
      <c r="FO7" s="3092"/>
      <c r="FP7" s="3092"/>
      <c r="FQ7" s="3092"/>
      <c r="FR7" s="3092"/>
      <c r="FS7" s="3092"/>
      <c r="FT7" s="3092"/>
      <c r="FU7" s="3092"/>
      <c r="FV7" s="3092"/>
      <c r="FW7" s="3092"/>
      <c r="FX7" s="3092"/>
      <c r="FY7" s="3092"/>
      <c r="FZ7" s="3092"/>
      <c r="GA7" s="3092"/>
      <c r="GB7" s="3092"/>
      <c r="GC7" s="3092"/>
      <c r="GD7" s="3092"/>
      <c r="GE7" s="3092"/>
      <c r="GF7" s="3092"/>
      <c r="GG7" s="3092"/>
      <c r="GH7" s="3092"/>
      <c r="GI7" s="3092"/>
      <c r="GJ7" s="3092"/>
      <c r="GK7" s="3092"/>
      <c r="GL7" s="3092"/>
      <c r="GM7" s="3092"/>
      <c r="GN7" s="3092"/>
      <c r="GO7" s="3092"/>
      <c r="GP7" s="3092"/>
      <c r="GQ7" s="3092"/>
      <c r="GR7" s="3092"/>
      <c r="GS7" s="3092"/>
      <c r="GT7" s="3092"/>
      <c r="GU7" s="3092"/>
      <c r="GV7" s="3092"/>
      <c r="GW7" s="3092"/>
      <c r="GX7" s="3092"/>
      <c r="GY7" s="3092"/>
      <c r="GZ7" s="3092"/>
      <c r="HA7" s="3092"/>
      <c r="HB7" s="3092"/>
      <c r="HC7" s="3092"/>
      <c r="HD7" s="3092"/>
      <c r="HE7" s="3092"/>
      <c r="HF7" s="3092"/>
      <c r="HG7" s="3092"/>
      <c r="HH7" s="3092"/>
      <c r="HI7" s="3092"/>
      <c r="HJ7" s="3092"/>
      <c r="HK7" s="3092"/>
      <c r="HL7" s="3092"/>
      <c r="HM7" s="3092"/>
      <c r="HN7" s="3092"/>
      <c r="HO7" s="3092"/>
      <c r="HP7" s="3092"/>
      <c r="HQ7" s="3092"/>
      <c r="HR7" s="3092"/>
      <c r="HS7" s="3092"/>
      <c r="HT7" s="3092"/>
      <c r="HU7" s="3092"/>
      <c r="HV7" s="3092"/>
      <c r="HW7" s="3092"/>
      <c r="HX7" s="3092"/>
      <c r="HY7" s="3092"/>
      <c r="HZ7" s="3092"/>
      <c r="IA7" s="3092"/>
      <c r="IB7" s="3092"/>
      <c r="IC7" s="3092"/>
      <c r="ID7" s="3092"/>
      <c r="IE7" s="3092"/>
      <c r="IF7" s="3092"/>
      <c r="IG7" s="3092"/>
      <c r="IH7" s="3092"/>
    </row>
    <row r="8" spans="1:242" s="3093" customFormat="1" ht="15">
      <c r="A8" s="3094" t="s">
        <v>4644</v>
      </c>
      <c r="B8" s="3107"/>
      <c r="C8" s="3095"/>
      <c r="D8" s="3095"/>
      <c r="E8" s="3095"/>
      <c r="F8" s="3095"/>
      <c r="G8" s="3099"/>
      <c r="H8" s="3094" t="s">
        <v>4645</v>
      </c>
      <c r="I8" s="3095"/>
      <c r="J8" s="3095"/>
      <c r="K8" s="2933"/>
      <c r="L8" s="3095"/>
      <c r="M8" s="3095"/>
      <c r="N8" s="3095"/>
      <c r="O8" s="3099"/>
      <c r="P8" s="3092"/>
      <c r="Q8" s="3092"/>
      <c r="R8" s="3092"/>
      <c r="S8" s="3092"/>
      <c r="T8" s="3092"/>
      <c r="U8" s="3092"/>
      <c r="V8" s="3092"/>
      <c r="W8" s="3092"/>
      <c r="X8" s="3092"/>
      <c r="Y8" s="3092"/>
      <c r="Z8" s="3092"/>
      <c r="AA8" s="3092"/>
      <c r="AB8" s="3092"/>
      <c r="AC8" s="3092"/>
      <c r="AD8" s="3092"/>
      <c r="AE8" s="3092"/>
      <c r="AF8" s="3092"/>
      <c r="AG8" s="3092"/>
      <c r="AH8" s="3092"/>
      <c r="AI8" s="3092"/>
      <c r="AJ8" s="3092"/>
      <c r="AK8" s="3092"/>
      <c r="AL8" s="3092"/>
      <c r="AM8" s="3092"/>
      <c r="AN8" s="3092"/>
      <c r="AO8" s="3092"/>
      <c r="AP8" s="3092"/>
      <c r="AQ8" s="3092"/>
      <c r="AR8" s="3092"/>
      <c r="AS8" s="3092"/>
      <c r="AT8" s="3092"/>
      <c r="AU8" s="3092"/>
      <c r="AV8" s="3092"/>
      <c r="AW8" s="3092"/>
      <c r="AX8" s="3092"/>
      <c r="AY8" s="3092"/>
      <c r="AZ8" s="3092"/>
      <c r="BA8" s="3092"/>
      <c r="BB8" s="3092"/>
      <c r="BC8" s="3092"/>
      <c r="BD8" s="3092"/>
      <c r="BE8" s="3092"/>
      <c r="BF8" s="3092"/>
      <c r="BG8" s="3092"/>
      <c r="BH8" s="3092"/>
      <c r="BI8" s="3092"/>
      <c r="BJ8" s="3092"/>
      <c r="BK8" s="3092"/>
      <c r="BL8" s="3092"/>
      <c r="BM8" s="3092"/>
      <c r="BN8" s="3092"/>
      <c r="BO8" s="3092"/>
      <c r="BP8" s="3092"/>
      <c r="BQ8" s="3092"/>
      <c r="BR8" s="3092"/>
      <c r="BS8" s="3092"/>
      <c r="BT8" s="3092"/>
      <c r="BU8" s="3092"/>
      <c r="BV8" s="3092"/>
      <c r="BW8" s="3092"/>
      <c r="BX8" s="3092"/>
      <c r="BY8" s="3092"/>
      <c r="BZ8" s="3092"/>
      <c r="CA8" s="3092"/>
      <c r="CB8" s="3092"/>
      <c r="CC8" s="3092"/>
      <c r="CD8" s="3092"/>
      <c r="CE8" s="3092"/>
      <c r="CF8" s="3092"/>
      <c r="CG8" s="3092"/>
      <c r="CH8" s="3092"/>
      <c r="CI8" s="3092"/>
      <c r="CJ8" s="3092"/>
      <c r="CK8" s="3092"/>
      <c r="CL8" s="3092"/>
      <c r="CM8" s="3092"/>
      <c r="CN8" s="3092"/>
      <c r="CO8" s="3092"/>
      <c r="CP8" s="3092"/>
      <c r="CQ8" s="3092"/>
      <c r="CR8" s="3092"/>
      <c r="CS8" s="3092"/>
      <c r="CT8" s="3092"/>
      <c r="CU8" s="3092"/>
      <c r="CV8" s="3092"/>
      <c r="CW8" s="3092"/>
      <c r="CX8" s="3092"/>
      <c r="CY8" s="3092"/>
      <c r="CZ8" s="3092"/>
      <c r="DA8" s="3092"/>
      <c r="DB8" s="3092"/>
      <c r="DC8" s="3092"/>
      <c r="DD8" s="3092"/>
      <c r="DE8" s="3092"/>
      <c r="DF8" s="3092"/>
      <c r="DG8" s="3092"/>
      <c r="DH8" s="3092"/>
      <c r="DI8" s="3092"/>
      <c r="DJ8" s="3092"/>
      <c r="DK8" s="3092"/>
      <c r="DL8" s="3092"/>
      <c r="DM8" s="3092"/>
      <c r="DN8" s="3092"/>
      <c r="DO8" s="3092"/>
      <c r="DP8" s="3092"/>
      <c r="DQ8" s="3092"/>
      <c r="DR8" s="3092"/>
      <c r="DS8" s="3092"/>
      <c r="DT8" s="3092"/>
      <c r="DU8" s="3092"/>
      <c r="DV8" s="3092"/>
      <c r="DW8" s="3092"/>
      <c r="DX8" s="3092"/>
      <c r="DY8" s="3092"/>
      <c r="DZ8" s="3092"/>
      <c r="EA8" s="3092"/>
      <c r="EB8" s="3092"/>
      <c r="EC8" s="3092"/>
      <c r="ED8" s="3092"/>
      <c r="EE8" s="3092"/>
      <c r="EF8" s="3092"/>
      <c r="EG8" s="3092"/>
      <c r="EH8" s="3092"/>
      <c r="EI8" s="3092"/>
      <c r="EJ8" s="3092"/>
      <c r="EK8" s="3092"/>
      <c r="EL8" s="3092"/>
      <c r="EM8" s="3092"/>
      <c r="EN8" s="3092"/>
      <c r="EO8" s="3092"/>
      <c r="EP8" s="3092"/>
      <c r="EQ8" s="3092"/>
      <c r="ER8" s="3092"/>
      <c r="ES8" s="3092"/>
      <c r="ET8" s="3092"/>
      <c r="EU8" s="3092"/>
      <c r="EV8" s="3092"/>
      <c r="EW8" s="3092"/>
      <c r="EX8" s="3092"/>
      <c r="EY8" s="3092"/>
      <c r="EZ8" s="3092"/>
      <c r="FA8" s="3092"/>
      <c r="FB8" s="3092"/>
      <c r="FC8" s="3092"/>
      <c r="FD8" s="3092"/>
      <c r="FE8" s="3092"/>
      <c r="FF8" s="3092"/>
      <c r="FG8" s="3092"/>
      <c r="FH8" s="3092"/>
      <c r="FI8" s="3092"/>
      <c r="FJ8" s="3092"/>
      <c r="FK8" s="3092"/>
      <c r="FL8" s="3092"/>
      <c r="FM8" s="3092"/>
      <c r="FN8" s="3092"/>
      <c r="FO8" s="3092"/>
      <c r="FP8" s="3092"/>
      <c r="FQ8" s="3092"/>
      <c r="FR8" s="3092"/>
      <c r="FS8" s="3092"/>
      <c r="FT8" s="3092"/>
      <c r="FU8" s="3092"/>
      <c r="FV8" s="3092"/>
      <c r="FW8" s="3092"/>
      <c r="FX8" s="3092"/>
      <c r="FY8" s="3092"/>
      <c r="FZ8" s="3092"/>
      <c r="GA8" s="3092"/>
      <c r="GB8" s="3092"/>
      <c r="GC8" s="3092"/>
      <c r="GD8" s="3092"/>
      <c r="GE8" s="3092"/>
      <c r="GF8" s="3092"/>
      <c r="GG8" s="3092"/>
      <c r="GH8" s="3092"/>
      <c r="GI8" s="3092"/>
      <c r="GJ8" s="3092"/>
      <c r="GK8" s="3092"/>
      <c r="GL8" s="3092"/>
      <c r="GM8" s="3092"/>
      <c r="GN8" s="3092"/>
      <c r="GO8" s="3092"/>
      <c r="GP8" s="3092"/>
      <c r="GQ8" s="3092"/>
      <c r="GR8" s="3092"/>
      <c r="GS8" s="3092"/>
      <c r="GT8" s="3092"/>
      <c r="GU8" s="3092"/>
      <c r="GV8" s="3092"/>
      <c r="GW8" s="3092"/>
      <c r="GX8" s="3092"/>
      <c r="GY8" s="3092"/>
      <c r="GZ8" s="3092"/>
      <c r="HA8" s="3092"/>
      <c r="HB8" s="3092"/>
      <c r="HC8" s="3092"/>
      <c r="HD8" s="3092"/>
      <c r="HE8" s="3092"/>
      <c r="HF8" s="3092"/>
      <c r="HG8" s="3092"/>
      <c r="HH8" s="3092"/>
      <c r="HI8" s="3092"/>
      <c r="HJ8" s="3092"/>
      <c r="HK8" s="3092"/>
      <c r="HL8" s="3092"/>
      <c r="HM8" s="3092"/>
      <c r="HN8" s="3092"/>
      <c r="HO8" s="3092"/>
      <c r="HP8" s="3092"/>
      <c r="HQ8" s="3092"/>
      <c r="HR8" s="3092"/>
      <c r="HS8" s="3092"/>
      <c r="HT8" s="3092"/>
      <c r="HU8" s="3092"/>
      <c r="HV8" s="3092"/>
      <c r="HW8" s="3092"/>
      <c r="HX8" s="3092"/>
      <c r="HY8" s="3092"/>
      <c r="HZ8" s="3092"/>
      <c r="IA8" s="3092"/>
      <c r="IB8" s="3092"/>
      <c r="IC8" s="3092"/>
      <c r="ID8" s="3092"/>
      <c r="IE8" s="3092"/>
      <c r="IF8" s="3092"/>
      <c r="IG8" s="3092"/>
      <c r="IH8" s="3092"/>
    </row>
    <row r="9" spans="1:242" s="3093" customFormat="1" ht="15">
      <c r="A9" s="3094" t="s">
        <v>4646</v>
      </c>
      <c r="B9" s="3107"/>
      <c r="C9" s="3095"/>
      <c r="D9" s="3095"/>
      <c r="E9" s="3095"/>
      <c r="F9" s="3095"/>
      <c r="G9" s="3099"/>
      <c r="H9" s="3094" t="s">
        <v>4647</v>
      </c>
      <c r="I9" s="3095"/>
      <c r="J9" s="3095"/>
      <c r="K9" s="2933"/>
      <c r="L9" s="3095"/>
      <c r="M9" s="3095"/>
      <c r="N9" s="3095"/>
      <c r="O9" s="3099"/>
      <c r="P9" s="3092"/>
      <c r="Q9" s="3092"/>
      <c r="R9" s="3092"/>
      <c r="S9" s="3092"/>
      <c r="T9" s="3092"/>
      <c r="U9" s="3092"/>
      <c r="V9" s="3092"/>
      <c r="W9" s="3092"/>
      <c r="X9" s="3092"/>
      <c r="Y9" s="3092"/>
      <c r="Z9" s="3092"/>
      <c r="AA9" s="3092"/>
      <c r="AB9" s="3092"/>
      <c r="AC9" s="3092"/>
      <c r="AD9" s="3092"/>
      <c r="AE9" s="3092"/>
      <c r="AF9" s="3092"/>
      <c r="AG9" s="3092"/>
      <c r="AH9" s="3092"/>
      <c r="AI9" s="3092"/>
      <c r="AJ9" s="3092"/>
      <c r="AK9" s="3092"/>
      <c r="AL9" s="3092"/>
      <c r="AM9" s="3092"/>
      <c r="AN9" s="3092"/>
      <c r="AO9" s="3092"/>
      <c r="AP9" s="3092"/>
      <c r="AQ9" s="3092"/>
      <c r="AR9" s="3092"/>
      <c r="AS9" s="3092"/>
      <c r="AT9" s="3092"/>
      <c r="AU9" s="3092"/>
      <c r="AV9" s="3092"/>
      <c r="AW9" s="3092"/>
      <c r="AX9" s="3092"/>
      <c r="AY9" s="3092"/>
      <c r="AZ9" s="3092"/>
      <c r="BA9" s="3092"/>
      <c r="BB9" s="3092"/>
      <c r="BC9" s="3092"/>
      <c r="BD9" s="3092"/>
      <c r="BE9" s="3092"/>
      <c r="BF9" s="3092"/>
      <c r="BG9" s="3092"/>
      <c r="BH9" s="3092"/>
      <c r="BI9" s="3092"/>
      <c r="BJ9" s="3092"/>
      <c r="BK9" s="3092"/>
      <c r="BL9" s="3092"/>
      <c r="BM9" s="3092"/>
      <c r="BN9" s="3092"/>
      <c r="BO9" s="3092"/>
      <c r="BP9" s="3092"/>
      <c r="BQ9" s="3092"/>
      <c r="BR9" s="3092"/>
      <c r="BS9" s="3092"/>
      <c r="BT9" s="3092"/>
      <c r="BU9" s="3092"/>
      <c r="BV9" s="3092"/>
      <c r="BW9" s="3092"/>
      <c r="BX9" s="3092"/>
      <c r="BY9" s="3092"/>
      <c r="BZ9" s="3092"/>
      <c r="CA9" s="3092"/>
      <c r="CB9" s="3092"/>
      <c r="CC9" s="3092"/>
      <c r="CD9" s="3092"/>
      <c r="CE9" s="3092"/>
      <c r="CF9" s="3092"/>
      <c r="CG9" s="3092"/>
      <c r="CH9" s="3092"/>
      <c r="CI9" s="3092"/>
      <c r="CJ9" s="3092"/>
      <c r="CK9" s="3092"/>
      <c r="CL9" s="3092"/>
      <c r="CM9" s="3092"/>
      <c r="CN9" s="3092"/>
      <c r="CO9" s="3092"/>
      <c r="CP9" s="3092"/>
      <c r="CQ9" s="3092"/>
      <c r="CR9" s="3092"/>
      <c r="CS9" s="3092"/>
      <c r="CT9" s="3092"/>
      <c r="CU9" s="3092"/>
      <c r="CV9" s="3092"/>
      <c r="CW9" s="3092"/>
      <c r="CX9" s="3092"/>
      <c r="CY9" s="3092"/>
      <c r="CZ9" s="3092"/>
      <c r="DA9" s="3092"/>
      <c r="DB9" s="3092"/>
      <c r="DC9" s="3092"/>
      <c r="DD9" s="3092"/>
      <c r="DE9" s="3092"/>
      <c r="DF9" s="3092"/>
      <c r="DG9" s="3092"/>
      <c r="DH9" s="3092"/>
      <c r="DI9" s="3092"/>
      <c r="DJ9" s="3092"/>
      <c r="DK9" s="3092"/>
      <c r="DL9" s="3092"/>
      <c r="DM9" s="3092"/>
      <c r="DN9" s="3092"/>
      <c r="DO9" s="3092"/>
      <c r="DP9" s="3092"/>
      <c r="DQ9" s="3092"/>
      <c r="DR9" s="3092"/>
      <c r="DS9" s="3092"/>
      <c r="DT9" s="3092"/>
      <c r="DU9" s="3092"/>
      <c r="DV9" s="3092"/>
      <c r="DW9" s="3092"/>
      <c r="DX9" s="3092"/>
      <c r="DY9" s="3092"/>
      <c r="DZ9" s="3092"/>
      <c r="EA9" s="3092"/>
      <c r="EB9" s="3092"/>
      <c r="EC9" s="3092"/>
      <c r="ED9" s="3092"/>
      <c r="EE9" s="3092"/>
      <c r="EF9" s="3092"/>
      <c r="EG9" s="3092"/>
      <c r="EH9" s="3092"/>
      <c r="EI9" s="3092"/>
      <c r="EJ9" s="3092"/>
      <c r="EK9" s="3092"/>
      <c r="EL9" s="3092"/>
      <c r="EM9" s="3092"/>
      <c r="EN9" s="3092"/>
      <c r="EO9" s="3092"/>
      <c r="EP9" s="3092"/>
      <c r="EQ9" s="3092"/>
      <c r="ER9" s="3092"/>
      <c r="ES9" s="3092"/>
      <c r="ET9" s="3092"/>
      <c r="EU9" s="3092"/>
      <c r="EV9" s="3092"/>
      <c r="EW9" s="3092"/>
      <c r="EX9" s="3092"/>
      <c r="EY9" s="3092"/>
      <c r="EZ9" s="3092"/>
      <c r="FA9" s="3092"/>
      <c r="FB9" s="3092"/>
      <c r="FC9" s="3092"/>
      <c r="FD9" s="3092"/>
      <c r="FE9" s="3092"/>
      <c r="FF9" s="3092"/>
      <c r="FG9" s="3092"/>
      <c r="FH9" s="3092"/>
      <c r="FI9" s="3092"/>
      <c r="FJ9" s="3092"/>
      <c r="FK9" s="3092"/>
      <c r="FL9" s="3092"/>
      <c r="FM9" s="3092"/>
      <c r="FN9" s="3092"/>
      <c r="FO9" s="3092"/>
      <c r="FP9" s="3092"/>
      <c r="FQ9" s="3092"/>
      <c r="FR9" s="3092"/>
      <c r="FS9" s="3092"/>
      <c r="FT9" s="3092"/>
      <c r="FU9" s="3092"/>
      <c r="FV9" s="3092"/>
      <c r="FW9" s="3092"/>
      <c r="FX9" s="3092"/>
      <c r="FY9" s="3092"/>
      <c r="FZ9" s="3092"/>
      <c r="GA9" s="3092"/>
      <c r="GB9" s="3092"/>
      <c r="GC9" s="3092"/>
      <c r="GD9" s="3092"/>
      <c r="GE9" s="3092"/>
      <c r="GF9" s="3092"/>
      <c r="GG9" s="3092"/>
      <c r="GH9" s="3092"/>
      <c r="GI9" s="3092"/>
      <c r="GJ9" s="3092"/>
      <c r="GK9" s="3092"/>
      <c r="GL9" s="3092"/>
      <c r="GM9" s="3092"/>
      <c r="GN9" s="3092"/>
      <c r="GO9" s="3092"/>
      <c r="GP9" s="3092"/>
      <c r="GQ9" s="3092"/>
      <c r="GR9" s="3092"/>
      <c r="GS9" s="3092"/>
      <c r="GT9" s="3092"/>
      <c r="GU9" s="3092"/>
      <c r="GV9" s="3092"/>
      <c r="GW9" s="3092"/>
      <c r="GX9" s="3092"/>
      <c r="GY9" s="3092"/>
      <c r="GZ9" s="3092"/>
      <c r="HA9" s="3092"/>
      <c r="HB9" s="3092"/>
      <c r="HC9" s="3092"/>
      <c r="HD9" s="3092"/>
      <c r="HE9" s="3092"/>
      <c r="HF9" s="3092"/>
      <c r="HG9" s="3092"/>
      <c r="HH9" s="3092"/>
      <c r="HI9" s="3092"/>
      <c r="HJ9" s="3092"/>
      <c r="HK9" s="3092"/>
      <c r="HL9" s="3092"/>
      <c r="HM9" s="3092"/>
      <c r="HN9" s="3092"/>
      <c r="HO9" s="3092"/>
      <c r="HP9" s="3092"/>
      <c r="HQ9" s="3092"/>
      <c r="HR9" s="3092"/>
      <c r="HS9" s="3092"/>
      <c r="HT9" s="3092"/>
      <c r="HU9" s="3092"/>
      <c r="HV9" s="3092"/>
      <c r="HW9" s="3092"/>
      <c r="HX9" s="3092"/>
      <c r="HY9" s="3092"/>
      <c r="HZ9" s="3092"/>
      <c r="IA9" s="3092"/>
      <c r="IB9" s="3092"/>
      <c r="IC9" s="3092"/>
      <c r="ID9" s="3092"/>
      <c r="IE9" s="3092"/>
      <c r="IF9" s="3092"/>
      <c r="IG9" s="3092"/>
      <c r="IH9" s="3092"/>
    </row>
    <row r="10" spans="1:242" s="3093" customFormat="1" ht="15">
      <c r="A10" s="3094" t="s">
        <v>4648</v>
      </c>
      <c r="B10" s="3107"/>
      <c r="C10" s="3095"/>
      <c r="D10" s="3095"/>
      <c r="E10" s="3095"/>
      <c r="F10" s="3095"/>
      <c r="G10" s="3099"/>
      <c r="H10" s="3094" t="s">
        <v>4649</v>
      </c>
      <c r="I10" s="3095"/>
      <c r="J10" s="3095"/>
      <c r="K10" s="2933"/>
      <c r="L10" s="3095"/>
      <c r="M10" s="3095"/>
      <c r="N10" s="3095"/>
      <c r="O10" s="3099"/>
      <c r="P10" s="3092"/>
      <c r="Q10" s="3092"/>
      <c r="R10" s="3092"/>
      <c r="S10" s="3092"/>
      <c r="T10" s="3092"/>
      <c r="U10" s="3092"/>
      <c r="V10" s="3092"/>
      <c r="W10" s="3092"/>
      <c r="X10" s="3092"/>
      <c r="Y10" s="3092"/>
      <c r="Z10" s="3092"/>
      <c r="AA10" s="3092"/>
      <c r="AB10" s="3092"/>
      <c r="AC10" s="3092"/>
      <c r="AD10" s="3092"/>
      <c r="AE10" s="3092"/>
      <c r="AF10" s="3092"/>
      <c r="AG10" s="3092"/>
      <c r="AH10" s="3092"/>
      <c r="AI10" s="3092"/>
      <c r="AJ10" s="3092"/>
      <c r="AK10" s="3092"/>
      <c r="AL10" s="3092"/>
      <c r="AM10" s="3092"/>
      <c r="AN10" s="3092"/>
      <c r="AO10" s="3092"/>
      <c r="AP10" s="3092"/>
      <c r="AQ10" s="3092"/>
      <c r="AR10" s="3092"/>
      <c r="AS10" s="3092"/>
      <c r="AT10" s="3092"/>
      <c r="AU10" s="3092"/>
      <c r="AV10" s="3092"/>
      <c r="AW10" s="3092"/>
      <c r="AX10" s="3092"/>
      <c r="AY10" s="3092"/>
      <c r="AZ10" s="3092"/>
      <c r="BA10" s="3092"/>
      <c r="BB10" s="3092"/>
      <c r="BC10" s="3092"/>
      <c r="BD10" s="3092"/>
      <c r="BE10" s="3092"/>
      <c r="BF10" s="3092"/>
      <c r="BG10" s="3092"/>
      <c r="BH10" s="3092"/>
      <c r="BI10" s="3092"/>
      <c r="BJ10" s="3092"/>
      <c r="BK10" s="3092"/>
      <c r="BL10" s="3092"/>
      <c r="BM10" s="3092"/>
      <c r="BN10" s="3092"/>
      <c r="BO10" s="3092"/>
      <c r="BP10" s="3092"/>
      <c r="BQ10" s="3092"/>
      <c r="BR10" s="3092"/>
      <c r="BS10" s="3092"/>
      <c r="BT10" s="3092"/>
      <c r="BU10" s="3092"/>
      <c r="BV10" s="3092"/>
      <c r="BW10" s="3092"/>
      <c r="BX10" s="3092"/>
      <c r="BY10" s="3092"/>
      <c r="BZ10" s="3092"/>
      <c r="CA10" s="3092"/>
      <c r="CB10" s="3092"/>
      <c r="CC10" s="3092"/>
      <c r="CD10" s="3092"/>
      <c r="CE10" s="3092"/>
      <c r="CF10" s="3092"/>
      <c r="CG10" s="3092"/>
      <c r="CH10" s="3092"/>
      <c r="CI10" s="3092"/>
      <c r="CJ10" s="3092"/>
      <c r="CK10" s="3092"/>
      <c r="CL10" s="3092"/>
      <c r="CM10" s="3092"/>
      <c r="CN10" s="3092"/>
      <c r="CO10" s="3092"/>
      <c r="CP10" s="3092"/>
      <c r="CQ10" s="3092"/>
      <c r="CR10" s="3092"/>
      <c r="CS10" s="3092"/>
      <c r="CT10" s="3092"/>
      <c r="CU10" s="3092"/>
      <c r="CV10" s="3092"/>
      <c r="CW10" s="3092"/>
      <c r="CX10" s="3092"/>
      <c r="CY10" s="3092"/>
      <c r="CZ10" s="3092"/>
      <c r="DA10" s="3092"/>
      <c r="DB10" s="3092"/>
      <c r="DC10" s="3092"/>
      <c r="DD10" s="3092"/>
      <c r="DE10" s="3092"/>
      <c r="DF10" s="3092"/>
      <c r="DG10" s="3092"/>
      <c r="DH10" s="3092"/>
      <c r="DI10" s="3092"/>
      <c r="DJ10" s="3092"/>
      <c r="DK10" s="3092"/>
      <c r="DL10" s="3092"/>
      <c r="DM10" s="3092"/>
      <c r="DN10" s="3092"/>
      <c r="DO10" s="3092"/>
      <c r="DP10" s="3092"/>
      <c r="DQ10" s="3092"/>
      <c r="DR10" s="3092"/>
      <c r="DS10" s="3092"/>
      <c r="DT10" s="3092"/>
      <c r="DU10" s="3092"/>
      <c r="DV10" s="3092"/>
      <c r="DW10" s="3092"/>
      <c r="DX10" s="3092"/>
      <c r="DY10" s="3092"/>
      <c r="DZ10" s="3092"/>
      <c r="EA10" s="3092"/>
      <c r="EB10" s="3092"/>
      <c r="EC10" s="3092"/>
      <c r="ED10" s="3092"/>
      <c r="EE10" s="3092"/>
      <c r="EF10" s="3092"/>
      <c r="EG10" s="3092"/>
      <c r="EH10" s="3092"/>
      <c r="EI10" s="3092"/>
      <c r="EJ10" s="3092"/>
      <c r="EK10" s="3092"/>
      <c r="EL10" s="3092"/>
      <c r="EM10" s="3092"/>
      <c r="EN10" s="3092"/>
      <c r="EO10" s="3092"/>
      <c r="EP10" s="3092"/>
      <c r="EQ10" s="3092"/>
      <c r="ER10" s="3092"/>
      <c r="ES10" s="3092"/>
      <c r="ET10" s="3092"/>
      <c r="EU10" s="3092"/>
      <c r="EV10" s="3092"/>
      <c r="EW10" s="3092"/>
      <c r="EX10" s="3092"/>
      <c r="EY10" s="3092"/>
      <c r="EZ10" s="3092"/>
      <c r="FA10" s="3092"/>
      <c r="FB10" s="3092"/>
      <c r="FC10" s="3092"/>
      <c r="FD10" s="3092"/>
      <c r="FE10" s="3092"/>
      <c r="FF10" s="3092"/>
      <c r="FG10" s="3092"/>
      <c r="FH10" s="3092"/>
      <c r="FI10" s="3092"/>
      <c r="FJ10" s="3092"/>
      <c r="FK10" s="3092"/>
      <c r="FL10" s="3092"/>
      <c r="FM10" s="3092"/>
      <c r="FN10" s="3092"/>
      <c r="FO10" s="3092"/>
      <c r="FP10" s="3092"/>
      <c r="FQ10" s="3092"/>
      <c r="FR10" s="3092"/>
      <c r="FS10" s="3092"/>
      <c r="FT10" s="3092"/>
      <c r="FU10" s="3092"/>
      <c r="FV10" s="3092"/>
      <c r="FW10" s="3092"/>
      <c r="FX10" s="3092"/>
      <c r="FY10" s="3092"/>
      <c r="FZ10" s="3092"/>
      <c r="GA10" s="3092"/>
      <c r="GB10" s="3092"/>
      <c r="GC10" s="3092"/>
      <c r="GD10" s="3092"/>
      <c r="GE10" s="3092"/>
      <c r="GF10" s="3092"/>
      <c r="GG10" s="3092"/>
      <c r="GH10" s="3092"/>
      <c r="GI10" s="3092"/>
      <c r="GJ10" s="3092"/>
      <c r="GK10" s="3092"/>
      <c r="GL10" s="3092"/>
      <c r="GM10" s="3092"/>
      <c r="GN10" s="3092"/>
      <c r="GO10" s="3092"/>
      <c r="GP10" s="3092"/>
      <c r="GQ10" s="3092"/>
      <c r="GR10" s="3092"/>
      <c r="GS10" s="3092"/>
      <c r="GT10" s="3092"/>
      <c r="GU10" s="3092"/>
      <c r="GV10" s="3092"/>
      <c r="GW10" s="3092"/>
      <c r="GX10" s="3092"/>
      <c r="GY10" s="3092"/>
      <c r="GZ10" s="3092"/>
      <c r="HA10" s="3092"/>
      <c r="HB10" s="3092"/>
      <c r="HC10" s="3092"/>
      <c r="HD10" s="3092"/>
      <c r="HE10" s="3092"/>
      <c r="HF10" s="3092"/>
      <c r="HG10" s="3092"/>
      <c r="HH10" s="3092"/>
      <c r="HI10" s="3092"/>
      <c r="HJ10" s="3092"/>
      <c r="HK10" s="3092"/>
      <c r="HL10" s="3092"/>
      <c r="HM10" s="3092"/>
      <c r="HN10" s="3092"/>
      <c r="HO10" s="3092"/>
      <c r="HP10" s="3092"/>
      <c r="HQ10" s="3092"/>
      <c r="HR10" s="3092"/>
      <c r="HS10" s="3092"/>
      <c r="HT10" s="3092"/>
      <c r="HU10" s="3092"/>
      <c r="HV10" s="3092"/>
      <c r="HW10" s="3092"/>
      <c r="HX10" s="3092"/>
      <c r="HY10" s="3092"/>
      <c r="HZ10" s="3092"/>
      <c r="IA10" s="3092"/>
      <c r="IB10" s="3092"/>
      <c r="IC10" s="3092"/>
      <c r="ID10" s="3092"/>
      <c r="IE10" s="3092"/>
      <c r="IF10" s="3092"/>
      <c r="IG10" s="3092"/>
      <c r="IH10" s="3092"/>
    </row>
    <row r="11" spans="1:242" s="3093" customFormat="1" ht="15">
      <c r="A11" s="3094" t="s">
        <v>4650</v>
      </c>
      <c r="B11" s="3107"/>
      <c r="C11" s="3095"/>
      <c r="D11" s="3095"/>
      <c r="E11" s="3095"/>
      <c r="F11" s="3095"/>
      <c r="G11" s="3099"/>
      <c r="H11" s="3094" t="s">
        <v>4651</v>
      </c>
      <c r="I11" s="3095"/>
      <c r="J11" s="3095"/>
      <c r="K11" s="2933"/>
      <c r="L11" s="3095"/>
      <c r="M11" s="3095"/>
      <c r="N11" s="3095"/>
      <c r="O11" s="3099"/>
      <c r="P11" s="3092"/>
      <c r="Q11" s="3092"/>
      <c r="R11" s="3092"/>
      <c r="S11" s="3092"/>
      <c r="T11" s="3092"/>
      <c r="U11" s="3092"/>
      <c r="V11" s="3092"/>
      <c r="W11" s="3092"/>
      <c r="X11" s="3092"/>
      <c r="Y11" s="3092"/>
      <c r="Z11" s="3092"/>
      <c r="AA11" s="3092"/>
      <c r="AB11" s="3092"/>
      <c r="AC11" s="3092"/>
      <c r="AD11" s="3092"/>
      <c r="AE11" s="3092"/>
      <c r="AF11" s="3092"/>
      <c r="AG11" s="3092"/>
      <c r="AH11" s="3092"/>
      <c r="AI11" s="3092"/>
      <c r="AJ11" s="3092"/>
      <c r="AK11" s="3092"/>
      <c r="AL11" s="3092"/>
      <c r="AM11" s="3092"/>
      <c r="AN11" s="3092"/>
      <c r="AO11" s="3092"/>
      <c r="AP11" s="3092"/>
      <c r="AQ11" s="3092"/>
      <c r="AR11" s="3092"/>
      <c r="AS11" s="3092"/>
      <c r="AT11" s="3092"/>
      <c r="AU11" s="3092"/>
      <c r="AV11" s="3092"/>
      <c r="AW11" s="3092"/>
      <c r="AX11" s="3092"/>
      <c r="AY11" s="3092"/>
      <c r="AZ11" s="3092"/>
      <c r="BA11" s="3092"/>
      <c r="BB11" s="3092"/>
      <c r="BC11" s="3092"/>
      <c r="BD11" s="3092"/>
      <c r="BE11" s="3092"/>
      <c r="BF11" s="3092"/>
      <c r="BG11" s="3092"/>
      <c r="BH11" s="3092"/>
      <c r="BI11" s="3092"/>
      <c r="BJ11" s="3092"/>
      <c r="BK11" s="3092"/>
      <c r="BL11" s="3092"/>
      <c r="BM11" s="3092"/>
      <c r="BN11" s="3092"/>
      <c r="BO11" s="3092"/>
      <c r="BP11" s="3092"/>
      <c r="BQ11" s="3092"/>
      <c r="BR11" s="3092"/>
      <c r="BS11" s="3092"/>
      <c r="BT11" s="3092"/>
      <c r="BU11" s="3092"/>
      <c r="BV11" s="3092"/>
      <c r="BW11" s="3092"/>
      <c r="BX11" s="3092"/>
      <c r="BY11" s="3092"/>
      <c r="BZ11" s="3092"/>
      <c r="CA11" s="3092"/>
      <c r="CB11" s="3092"/>
      <c r="CC11" s="3092"/>
      <c r="CD11" s="3092"/>
      <c r="CE11" s="3092"/>
      <c r="CF11" s="3092"/>
      <c r="CG11" s="3092"/>
      <c r="CH11" s="3092"/>
      <c r="CI11" s="3092"/>
      <c r="CJ11" s="3092"/>
      <c r="CK11" s="3092"/>
      <c r="CL11" s="3092"/>
      <c r="CM11" s="3092"/>
      <c r="CN11" s="3092"/>
      <c r="CO11" s="3092"/>
      <c r="CP11" s="3092"/>
      <c r="CQ11" s="3092"/>
      <c r="CR11" s="3092"/>
      <c r="CS11" s="3092"/>
      <c r="CT11" s="3092"/>
      <c r="CU11" s="3092"/>
      <c r="CV11" s="3092"/>
      <c r="CW11" s="3092"/>
      <c r="CX11" s="3092"/>
      <c r="CY11" s="3092"/>
      <c r="CZ11" s="3092"/>
      <c r="DA11" s="3092"/>
      <c r="DB11" s="3092"/>
      <c r="DC11" s="3092"/>
      <c r="DD11" s="3092"/>
      <c r="DE11" s="3092"/>
      <c r="DF11" s="3092"/>
      <c r="DG11" s="3092"/>
      <c r="DH11" s="3092"/>
      <c r="DI11" s="3092"/>
      <c r="DJ11" s="3092"/>
      <c r="DK11" s="3092"/>
      <c r="DL11" s="3092"/>
      <c r="DM11" s="3092"/>
      <c r="DN11" s="3092"/>
      <c r="DO11" s="3092"/>
      <c r="DP11" s="3092"/>
      <c r="DQ11" s="3092"/>
      <c r="DR11" s="3092"/>
      <c r="DS11" s="3092"/>
      <c r="DT11" s="3092"/>
      <c r="DU11" s="3092"/>
      <c r="DV11" s="3092"/>
      <c r="DW11" s="3092"/>
      <c r="DX11" s="3092"/>
      <c r="DY11" s="3092"/>
      <c r="DZ11" s="3092"/>
      <c r="EA11" s="3092"/>
      <c r="EB11" s="3092"/>
      <c r="EC11" s="3092"/>
      <c r="ED11" s="3092"/>
      <c r="EE11" s="3092"/>
      <c r="EF11" s="3092"/>
      <c r="EG11" s="3092"/>
      <c r="EH11" s="3092"/>
      <c r="EI11" s="3092"/>
      <c r="EJ11" s="3092"/>
      <c r="EK11" s="3092"/>
      <c r="EL11" s="3092"/>
      <c r="EM11" s="3092"/>
      <c r="EN11" s="3092"/>
      <c r="EO11" s="3092"/>
      <c r="EP11" s="3092"/>
      <c r="EQ11" s="3092"/>
      <c r="ER11" s="3092"/>
      <c r="ES11" s="3092"/>
      <c r="ET11" s="3092"/>
      <c r="EU11" s="3092"/>
      <c r="EV11" s="3092"/>
      <c r="EW11" s="3092"/>
      <c r="EX11" s="3092"/>
      <c r="EY11" s="3092"/>
      <c r="EZ11" s="3092"/>
      <c r="FA11" s="3092"/>
      <c r="FB11" s="3092"/>
      <c r="FC11" s="3092"/>
      <c r="FD11" s="3092"/>
      <c r="FE11" s="3092"/>
      <c r="FF11" s="3092"/>
      <c r="FG11" s="3092"/>
      <c r="FH11" s="3092"/>
      <c r="FI11" s="3092"/>
      <c r="FJ11" s="3092"/>
      <c r="FK11" s="3092"/>
      <c r="FL11" s="3092"/>
      <c r="FM11" s="3092"/>
      <c r="FN11" s="3092"/>
      <c r="FO11" s="3092"/>
      <c r="FP11" s="3092"/>
      <c r="FQ11" s="3092"/>
      <c r="FR11" s="3092"/>
      <c r="FS11" s="3092"/>
      <c r="FT11" s="3092"/>
      <c r="FU11" s="3092"/>
      <c r="FV11" s="3092"/>
      <c r="FW11" s="3092"/>
      <c r="FX11" s="3092"/>
      <c r="FY11" s="3092"/>
      <c r="FZ11" s="3092"/>
      <c r="GA11" s="3092"/>
      <c r="GB11" s="3092"/>
      <c r="GC11" s="3092"/>
      <c r="GD11" s="3092"/>
      <c r="GE11" s="3092"/>
      <c r="GF11" s="3092"/>
      <c r="GG11" s="3092"/>
      <c r="GH11" s="3092"/>
      <c r="GI11" s="3092"/>
      <c r="GJ11" s="3092"/>
      <c r="GK11" s="3092"/>
      <c r="GL11" s="3092"/>
      <c r="GM11" s="3092"/>
      <c r="GN11" s="3092"/>
      <c r="GO11" s="3092"/>
      <c r="GP11" s="3092"/>
      <c r="GQ11" s="3092"/>
      <c r="GR11" s="3092"/>
      <c r="GS11" s="3092"/>
      <c r="GT11" s="3092"/>
      <c r="GU11" s="3092"/>
      <c r="GV11" s="3092"/>
      <c r="GW11" s="3092"/>
      <c r="GX11" s="3092"/>
      <c r="GY11" s="3092"/>
      <c r="GZ11" s="3092"/>
      <c r="HA11" s="3092"/>
      <c r="HB11" s="3092"/>
      <c r="HC11" s="3092"/>
      <c r="HD11" s="3092"/>
      <c r="HE11" s="3092"/>
      <c r="HF11" s="3092"/>
      <c r="HG11" s="3092"/>
      <c r="HH11" s="3092"/>
      <c r="HI11" s="3092"/>
      <c r="HJ11" s="3092"/>
      <c r="HK11" s="3092"/>
      <c r="HL11" s="3092"/>
      <c r="HM11" s="3092"/>
      <c r="HN11" s="3092"/>
      <c r="HO11" s="3092"/>
      <c r="HP11" s="3092"/>
      <c r="HQ11" s="3092"/>
      <c r="HR11" s="3092"/>
      <c r="HS11" s="3092"/>
      <c r="HT11" s="3092"/>
      <c r="HU11" s="3092"/>
      <c r="HV11" s="3092"/>
      <c r="HW11" s="3092"/>
      <c r="HX11" s="3092"/>
      <c r="HY11" s="3092"/>
      <c r="HZ11" s="3092"/>
      <c r="IA11" s="3092"/>
      <c r="IB11" s="3092"/>
      <c r="IC11" s="3092"/>
      <c r="ID11" s="3092"/>
      <c r="IE11" s="3092"/>
      <c r="IF11" s="3092"/>
      <c r="IG11" s="3092"/>
      <c r="IH11" s="3092"/>
    </row>
    <row r="12" spans="1:242" s="3093" customFormat="1" ht="15">
      <c r="A12" s="3094" t="s">
        <v>4652</v>
      </c>
      <c r="B12" s="3107"/>
      <c r="C12" s="3095"/>
      <c r="D12" s="3095"/>
      <c r="E12" s="3095"/>
      <c r="F12" s="3095"/>
      <c r="G12" s="3099"/>
      <c r="H12" s="3094" t="s">
        <v>4653</v>
      </c>
      <c r="I12" s="3095"/>
      <c r="J12" s="3095"/>
      <c r="K12" s="2933"/>
      <c r="L12" s="3095"/>
      <c r="M12" s="3095"/>
      <c r="N12" s="3095"/>
      <c r="O12" s="3099"/>
      <c r="P12" s="3092"/>
      <c r="Q12" s="3092"/>
      <c r="R12" s="3092"/>
      <c r="S12" s="3092"/>
      <c r="T12" s="3092"/>
      <c r="U12" s="3092"/>
      <c r="V12" s="3092"/>
      <c r="W12" s="3092"/>
      <c r="X12" s="3092"/>
      <c r="Y12" s="3092"/>
      <c r="Z12" s="3092"/>
      <c r="AA12" s="3092"/>
      <c r="AB12" s="3092"/>
      <c r="AC12" s="3092"/>
      <c r="AD12" s="3092"/>
      <c r="AE12" s="3092"/>
      <c r="AF12" s="3092"/>
      <c r="AG12" s="3092"/>
      <c r="AH12" s="3092"/>
      <c r="AI12" s="3092"/>
      <c r="AJ12" s="3092"/>
      <c r="AK12" s="3092"/>
      <c r="AL12" s="3092"/>
      <c r="AM12" s="3092"/>
      <c r="AN12" s="3092"/>
      <c r="AO12" s="3092"/>
      <c r="AP12" s="3092"/>
      <c r="AQ12" s="3092"/>
      <c r="AR12" s="3092"/>
      <c r="AS12" s="3092"/>
      <c r="AT12" s="3092"/>
      <c r="AU12" s="3092"/>
      <c r="AV12" s="3092"/>
      <c r="AW12" s="3092"/>
      <c r="AX12" s="3092"/>
      <c r="AY12" s="3092"/>
      <c r="AZ12" s="3092"/>
      <c r="BA12" s="3092"/>
      <c r="BB12" s="3092"/>
      <c r="BC12" s="3092"/>
      <c r="BD12" s="3092"/>
      <c r="BE12" s="3092"/>
      <c r="BF12" s="3092"/>
      <c r="BG12" s="3092"/>
      <c r="BH12" s="3092"/>
      <c r="BI12" s="3092"/>
      <c r="BJ12" s="3092"/>
      <c r="BK12" s="3092"/>
      <c r="BL12" s="3092"/>
      <c r="BM12" s="3092"/>
      <c r="BN12" s="3092"/>
      <c r="BO12" s="3092"/>
      <c r="BP12" s="3092"/>
      <c r="BQ12" s="3092"/>
      <c r="BR12" s="3092"/>
      <c r="BS12" s="3092"/>
      <c r="BT12" s="3092"/>
      <c r="BU12" s="3092"/>
      <c r="BV12" s="3092"/>
      <c r="BW12" s="3092"/>
      <c r="BX12" s="3092"/>
      <c r="BY12" s="3092"/>
      <c r="BZ12" s="3092"/>
      <c r="CA12" s="3092"/>
      <c r="CB12" s="3092"/>
      <c r="CC12" s="3092"/>
      <c r="CD12" s="3092"/>
      <c r="CE12" s="3092"/>
      <c r="CF12" s="3092"/>
      <c r="CG12" s="3092"/>
      <c r="CH12" s="3092"/>
      <c r="CI12" s="3092"/>
      <c r="CJ12" s="3092"/>
      <c r="CK12" s="3092"/>
      <c r="CL12" s="3092"/>
      <c r="CM12" s="3092"/>
      <c r="CN12" s="3092"/>
      <c r="CO12" s="3092"/>
      <c r="CP12" s="3092"/>
      <c r="CQ12" s="3092"/>
      <c r="CR12" s="3092"/>
      <c r="CS12" s="3092"/>
      <c r="CT12" s="3092"/>
      <c r="CU12" s="3092"/>
      <c r="CV12" s="3092"/>
      <c r="CW12" s="3092"/>
      <c r="CX12" s="3092"/>
      <c r="CY12" s="3092"/>
      <c r="CZ12" s="3092"/>
      <c r="DA12" s="3092"/>
      <c r="DB12" s="3092"/>
      <c r="DC12" s="3092"/>
      <c r="DD12" s="3092"/>
      <c r="DE12" s="3092"/>
      <c r="DF12" s="3092"/>
      <c r="DG12" s="3092"/>
      <c r="DH12" s="3092"/>
      <c r="DI12" s="3092"/>
      <c r="DJ12" s="3092"/>
      <c r="DK12" s="3092"/>
      <c r="DL12" s="3092"/>
      <c r="DM12" s="3092"/>
      <c r="DN12" s="3092"/>
      <c r="DO12" s="3092"/>
      <c r="DP12" s="3092"/>
      <c r="DQ12" s="3092"/>
      <c r="DR12" s="3092"/>
      <c r="DS12" s="3092"/>
      <c r="DT12" s="3092"/>
      <c r="DU12" s="3092"/>
      <c r="DV12" s="3092"/>
      <c r="DW12" s="3092"/>
      <c r="DX12" s="3092"/>
      <c r="DY12" s="3092"/>
      <c r="DZ12" s="3092"/>
      <c r="EA12" s="3092"/>
      <c r="EB12" s="3092"/>
      <c r="EC12" s="3092"/>
      <c r="ED12" s="3092"/>
      <c r="EE12" s="3092"/>
      <c r="EF12" s="3092"/>
      <c r="EG12" s="3092"/>
      <c r="EH12" s="3092"/>
      <c r="EI12" s="3092"/>
      <c r="EJ12" s="3092"/>
      <c r="EK12" s="3092"/>
      <c r="EL12" s="3092"/>
      <c r="EM12" s="3092"/>
      <c r="EN12" s="3092"/>
      <c r="EO12" s="3092"/>
      <c r="EP12" s="3092"/>
      <c r="EQ12" s="3092"/>
      <c r="ER12" s="3092"/>
      <c r="ES12" s="3092"/>
      <c r="ET12" s="3092"/>
      <c r="EU12" s="3092"/>
      <c r="EV12" s="3092"/>
      <c r="EW12" s="3092"/>
      <c r="EX12" s="3092"/>
      <c r="EY12" s="3092"/>
      <c r="EZ12" s="3092"/>
      <c r="FA12" s="3092"/>
      <c r="FB12" s="3092"/>
      <c r="FC12" s="3092"/>
      <c r="FD12" s="3092"/>
      <c r="FE12" s="3092"/>
      <c r="FF12" s="3092"/>
      <c r="FG12" s="3092"/>
      <c r="FH12" s="3092"/>
      <c r="FI12" s="3092"/>
      <c r="FJ12" s="3092"/>
      <c r="FK12" s="3092"/>
      <c r="FL12" s="3092"/>
      <c r="FM12" s="3092"/>
      <c r="FN12" s="3092"/>
      <c r="FO12" s="3092"/>
      <c r="FP12" s="3092"/>
      <c r="FQ12" s="3092"/>
      <c r="FR12" s="3092"/>
      <c r="FS12" s="3092"/>
      <c r="FT12" s="3092"/>
      <c r="FU12" s="3092"/>
      <c r="FV12" s="3092"/>
      <c r="FW12" s="3092"/>
      <c r="FX12" s="3092"/>
      <c r="FY12" s="3092"/>
      <c r="FZ12" s="3092"/>
      <c r="GA12" s="3092"/>
      <c r="GB12" s="3092"/>
      <c r="GC12" s="3092"/>
      <c r="GD12" s="3092"/>
      <c r="GE12" s="3092"/>
      <c r="GF12" s="3092"/>
      <c r="GG12" s="3092"/>
      <c r="GH12" s="3092"/>
      <c r="GI12" s="3092"/>
      <c r="GJ12" s="3092"/>
      <c r="GK12" s="3092"/>
      <c r="GL12" s="3092"/>
      <c r="GM12" s="3092"/>
      <c r="GN12" s="3092"/>
      <c r="GO12" s="3092"/>
      <c r="GP12" s="3092"/>
      <c r="GQ12" s="3092"/>
      <c r="GR12" s="3092"/>
      <c r="GS12" s="3092"/>
      <c r="GT12" s="3092"/>
      <c r="GU12" s="3092"/>
      <c r="GV12" s="3092"/>
      <c r="GW12" s="3092"/>
      <c r="GX12" s="3092"/>
      <c r="GY12" s="3092"/>
      <c r="GZ12" s="3092"/>
      <c r="HA12" s="3092"/>
      <c r="HB12" s="3092"/>
      <c r="HC12" s="3092"/>
      <c r="HD12" s="3092"/>
      <c r="HE12" s="3092"/>
      <c r="HF12" s="3092"/>
      <c r="HG12" s="3092"/>
      <c r="HH12" s="3092"/>
      <c r="HI12" s="3092"/>
      <c r="HJ12" s="3092"/>
      <c r="HK12" s="3092"/>
      <c r="HL12" s="3092"/>
      <c r="HM12" s="3092"/>
      <c r="HN12" s="3092"/>
      <c r="HO12" s="3092"/>
      <c r="HP12" s="3092"/>
      <c r="HQ12" s="3092"/>
      <c r="HR12" s="3092"/>
      <c r="HS12" s="3092"/>
      <c r="HT12" s="3092"/>
      <c r="HU12" s="3092"/>
      <c r="HV12" s="3092"/>
      <c r="HW12" s="3092"/>
      <c r="HX12" s="3092"/>
      <c r="HY12" s="3092"/>
      <c r="HZ12" s="3092"/>
      <c r="IA12" s="3092"/>
      <c r="IB12" s="3092"/>
      <c r="IC12" s="3092"/>
      <c r="ID12" s="3092"/>
      <c r="IE12" s="3092"/>
      <c r="IF12" s="3092"/>
      <c r="IG12" s="3092"/>
      <c r="IH12" s="3092"/>
    </row>
    <row r="13" spans="1:242" s="3093" customFormat="1" ht="15">
      <c r="A13" s="3094" t="s">
        <v>4654</v>
      </c>
      <c r="B13" s="3107"/>
      <c r="C13" s="3095"/>
      <c r="D13" s="3095"/>
      <c r="E13" s="3095"/>
      <c r="F13" s="3095"/>
      <c r="G13" s="3099"/>
      <c r="H13" s="3094" t="s">
        <v>4655</v>
      </c>
      <c r="I13" s="3095"/>
      <c r="J13" s="3095"/>
      <c r="K13" s="2933"/>
      <c r="L13" s="3095"/>
      <c r="M13" s="3095"/>
      <c r="N13" s="3095"/>
      <c r="O13" s="3099"/>
      <c r="P13" s="3092"/>
      <c r="Q13" s="3092"/>
      <c r="R13" s="3092"/>
      <c r="S13" s="3092"/>
      <c r="T13" s="3092"/>
      <c r="U13" s="3092"/>
      <c r="V13" s="3092"/>
      <c r="W13" s="3092"/>
      <c r="X13" s="3092"/>
      <c r="Y13" s="3092"/>
      <c r="Z13" s="3092"/>
      <c r="AA13" s="3092"/>
      <c r="AB13" s="3092"/>
      <c r="AC13" s="3092"/>
      <c r="AD13" s="3092"/>
      <c r="AE13" s="3092"/>
      <c r="AF13" s="3092"/>
      <c r="AG13" s="3092"/>
      <c r="AH13" s="3092"/>
      <c r="AI13" s="3092"/>
      <c r="AJ13" s="3092"/>
      <c r="AK13" s="3092"/>
      <c r="AL13" s="3092"/>
      <c r="AM13" s="3092"/>
      <c r="AN13" s="3092"/>
      <c r="AO13" s="3092"/>
      <c r="AP13" s="3092"/>
      <c r="AQ13" s="3092"/>
      <c r="AR13" s="3092"/>
      <c r="AS13" s="3092"/>
      <c r="AT13" s="3092"/>
      <c r="AU13" s="3092"/>
      <c r="AV13" s="3092"/>
      <c r="AW13" s="3092"/>
      <c r="AX13" s="3092"/>
      <c r="AY13" s="3092"/>
      <c r="AZ13" s="3092"/>
      <c r="BA13" s="3092"/>
      <c r="BB13" s="3092"/>
      <c r="BC13" s="3092"/>
      <c r="BD13" s="3092"/>
      <c r="BE13" s="3092"/>
      <c r="BF13" s="3092"/>
      <c r="BG13" s="3092"/>
      <c r="BH13" s="3092"/>
      <c r="BI13" s="3092"/>
      <c r="BJ13" s="3092"/>
      <c r="BK13" s="3092"/>
      <c r="BL13" s="3092"/>
      <c r="BM13" s="3092"/>
      <c r="BN13" s="3092"/>
      <c r="BO13" s="3092"/>
      <c r="BP13" s="3092"/>
      <c r="BQ13" s="3092"/>
      <c r="BR13" s="3092"/>
      <c r="BS13" s="3092"/>
      <c r="BT13" s="3092"/>
      <c r="BU13" s="3092"/>
      <c r="BV13" s="3092"/>
      <c r="BW13" s="3092"/>
      <c r="BX13" s="3092"/>
      <c r="BY13" s="3092"/>
      <c r="BZ13" s="3092"/>
      <c r="CA13" s="3092"/>
      <c r="CB13" s="3092"/>
      <c r="CC13" s="3092"/>
      <c r="CD13" s="3092"/>
      <c r="CE13" s="3092"/>
      <c r="CF13" s="3092"/>
      <c r="CG13" s="3092"/>
      <c r="CH13" s="3092"/>
      <c r="CI13" s="3092"/>
      <c r="CJ13" s="3092"/>
      <c r="CK13" s="3092"/>
      <c r="CL13" s="3092"/>
      <c r="CM13" s="3092"/>
      <c r="CN13" s="3092"/>
      <c r="CO13" s="3092"/>
      <c r="CP13" s="3092"/>
      <c r="CQ13" s="3092"/>
      <c r="CR13" s="3092"/>
      <c r="CS13" s="3092"/>
      <c r="CT13" s="3092"/>
      <c r="CU13" s="3092"/>
      <c r="CV13" s="3092"/>
      <c r="CW13" s="3092"/>
      <c r="CX13" s="3092"/>
      <c r="CY13" s="3092"/>
      <c r="CZ13" s="3092"/>
      <c r="DA13" s="3092"/>
      <c r="DB13" s="3092"/>
      <c r="DC13" s="3092"/>
      <c r="DD13" s="3092"/>
      <c r="DE13" s="3092"/>
      <c r="DF13" s="3092"/>
      <c r="DG13" s="3092"/>
      <c r="DH13" s="3092"/>
      <c r="DI13" s="3092"/>
      <c r="DJ13" s="3092"/>
      <c r="DK13" s="3092"/>
      <c r="DL13" s="3092"/>
      <c r="DM13" s="3092"/>
      <c r="DN13" s="3092"/>
      <c r="DO13" s="3092"/>
      <c r="DP13" s="3092"/>
      <c r="DQ13" s="3092"/>
      <c r="DR13" s="3092"/>
      <c r="DS13" s="3092"/>
      <c r="DT13" s="3092"/>
      <c r="DU13" s="3092"/>
      <c r="DV13" s="3092"/>
      <c r="DW13" s="3092"/>
      <c r="DX13" s="3092"/>
      <c r="DY13" s="3092"/>
      <c r="DZ13" s="3092"/>
      <c r="EA13" s="3092"/>
      <c r="EB13" s="3092"/>
      <c r="EC13" s="3092"/>
      <c r="ED13" s="3092"/>
      <c r="EE13" s="3092"/>
      <c r="EF13" s="3092"/>
      <c r="EG13" s="3092"/>
      <c r="EH13" s="3092"/>
      <c r="EI13" s="3092"/>
      <c r="EJ13" s="3092"/>
      <c r="EK13" s="3092"/>
      <c r="EL13" s="3092"/>
      <c r="EM13" s="3092"/>
      <c r="EN13" s="3092"/>
      <c r="EO13" s="3092"/>
      <c r="EP13" s="3092"/>
      <c r="EQ13" s="3092"/>
      <c r="ER13" s="3092"/>
      <c r="ES13" s="3092"/>
      <c r="ET13" s="3092"/>
      <c r="EU13" s="3092"/>
      <c r="EV13" s="3092"/>
      <c r="EW13" s="3092"/>
      <c r="EX13" s="3092"/>
      <c r="EY13" s="3092"/>
      <c r="EZ13" s="3092"/>
      <c r="FA13" s="3092"/>
      <c r="FB13" s="3092"/>
      <c r="FC13" s="3092"/>
      <c r="FD13" s="3092"/>
      <c r="FE13" s="3092"/>
      <c r="FF13" s="3092"/>
      <c r="FG13" s="3092"/>
      <c r="FH13" s="3092"/>
      <c r="FI13" s="3092"/>
      <c r="FJ13" s="3092"/>
      <c r="FK13" s="3092"/>
      <c r="FL13" s="3092"/>
      <c r="FM13" s="3092"/>
      <c r="FN13" s="3092"/>
      <c r="FO13" s="3092"/>
      <c r="FP13" s="3092"/>
      <c r="FQ13" s="3092"/>
      <c r="FR13" s="3092"/>
      <c r="FS13" s="3092"/>
      <c r="FT13" s="3092"/>
      <c r="FU13" s="3092"/>
      <c r="FV13" s="3092"/>
      <c r="FW13" s="3092"/>
      <c r="FX13" s="3092"/>
      <c r="FY13" s="3092"/>
      <c r="FZ13" s="3092"/>
      <c r="GA13" s="3092"/>
      <c r="GB13" s="3092"/>
      <c r="GC13" s="3092"/>
      <c r="GD13" s="3092"/>
      <c r="GE13" s="3092"/>
      <c r="GF13" s="3092"/>
      <c r="GG13" s="3092"/>
      <c r="GH13" s="3092"/>
      <c r="GI13" s="3092"/>
      <c r="GJ13" s="3092"/>
      <c r="GK13" s="3092"/>
      <c r="GL13" s="3092"/>
      <c r="GM13" s="3092"/>
      <c r="GN13" s="3092"/>
      <c r="GO13" s="3092"/>
      <c r="GP13" s="3092"/>
      <c r="GQ13" s="3092"/>
      <c r="GR13" s="3092"/>
      <c r="GS13" s="3092"/>
      <c r="GT13" s="3092"/>
      <c r="GU13" s="3092"/>
      <c r="GV13" s="3092"/>
      <c r="GW13" s="3092"/>
      <c r="GX13" s="3092"/>
      <c r="GY13" s="3092"/>
      <c r="GZ13" s="3092"/>
      <c r="HA13" s="3092"/>
      <c r="HB13" s="3092"/>
      <c r="HC13" s="3092"/>
      <c r="HD13" s="3092"/>
      <c r="HE13" s="3092"/>
      <c r="HF13" s="3092"/>
      <c r="HG13" s="3092"/>
      <c r="HH13" s="3092"/>
      <c r="HI13" s="3092"/>
      <c r="HJ13" s="3092"/>
      <c r="HK13" s="3092"/>
      <c r="HL13" s="3092"/>
      <c r="HM13" s="3092"/>
      <c r="HN13" s="3092"/>
      <c r="HO13" s="3092"/>
      <c r="HP13" s="3092"/>
      <c r="HQ13" s="3092"/>
      <c r="HR13" s="3092"/>
      <c r="HS13" s="3092"/>
      <c r="HT13" s="3092"/>
      <c r="HU13" s="3092"/>
      <c r="HV13" s="3092"/>
      <c r="HW13" s="3092"/>
      <c r="HX13" s="3092"/>
      <c r="HY13" s="3092"/>
      <c r="HZ13" s="3092"/>
      <c r="IA13" s="3092"/>
      <c r="IB13" s="3092"/>
      <c r="IC13" s="3092"/>
      <c r="ID13" s="3092"/>
      <c r="IE13" s="3092"/>
      <c r="IF13" s="3092"/>
      <c r="IG13" s="3092"/>
      <c r="IH13" s="3092"/>
    </row>
    <row r="14" spans="1:242" s="3093" customFormat="1" ht="15">
      <c r="A14" s="3094"/>
      <c r="B14" s="3107"/>
      <c r="C14" s="3095"/>
      <c r="D14" s="3095"/>
      <c r="E14" s="3095"/>
      <c r="F14" s="3095"/>
      <c r="G14" s="3099"/>
      <c r="H14" s="3094" t="s">
        <v>174</v>
      </c>
      <c r="I14" s="3095"/>
      <c r="J14" s="3095"/>
      <c r="K14" s="2934"/>
      <c r="L14" s="3095"/>
      <c r="M14" s="3095"/>
      <c r="N14" s="3095"/>
      <c r="O14" s="3099"/>
      <c r="P14" s="3092"/>
      <c r="Q14" s="3092"/>
      <c r="R14" s="3092"/>
      <c r="S14" s="3092"/>
      <c r="T14" s="3092"/>
      <c r="U14" s="3092"/>
      <c r="V14" s="3092"/>
      <c r="W14" s="3092"/>
      <c r="X14" s="3092"/>
      <c r="Y14" s="3092"/>
      <c r="Z14" s="3092"/>
      <c r="AA14" s="3092"/>
      <c r="AB14" s="3092"/>
      <c r="AC14" s="3092"/>
      <c r="AD14" s="3092"/>
      <c r="AE14" s="3092"/>
      <c r="AF14" s="3092"/>
      <c r="AG14" s="3092"/>
      <c r="AH14" s="3092"/>
      <c r="AI14" s="3092"/>
      <c r="AJ14" s="3092"/>
      <c r="AK14" s="3092"/>
      <c r="AL14" s="3092"/>
      <c r="AM14" s="3092"/>
      <c r="AN14" s="3092"/>
      <c r="AO14" s="3092"/>
      <c r="AP14" s="3092"/>
      <c r="AQ14" s="3092"/>
      <c r="AR14" s="3092"/>
      <c r="AS14" s="3092"/>
      <c r="AT14" s="3092"/>
      <c r="AU14" s="3092"/>
      <c r="AV14" s="3092"/>
      <c r="AW14" s="3092"/>
      <c r="AX14" s="3092"/>
      <c r="AY14" s="3092"/>
      <c r="AZ14" s="3092"/>
      <c r="BA14" s="3092"/>
      <c r="BB14" s="3092"/>
      <c r="BC14" s="3092"/>
      <c r="BD14" s="3092"/>
      <c r="BE14" s="3092"/>
      <c r="BF14" s="3092"/>
      <c r="BG14" s="3092"/>
      <c r="BH14" s="3092"/>
      <c r="BI14" s="3092"/>
      <c r="BJ14" s="3092"/>
      <c r="BK14" s="3092"/>
      <c r="BL14" s="3092"/>
      <c r="BM14" s="3092"/>
      <c r="BN14" s="3092"/>
      <c r="BO14" s="3092"/>
      <c r="BP14" s="3092"/>
      <c r="BQ14" s="3092"/>
      <c r="BR14" s="3092"/>
      <c r="BS14" s="3092"/>
      <c r="BT14" s="3092"/>
      <c r="BU14" s="3092"/>
      <c r="BV14" s="3092"/>
      <c r="BW14" s="3092"/>
      <c r="BX14" s="3092"/>
      <c r="BY14" s="3092"/>
      <c r="BZ14" s="3092"/>
      <c r="CA14" s="3092"/>
      <c r="CB14" s="3092"/>
      <c r="CC14" s="3092"/>
      <c r="CD14" s="3092"/>
      <c r="CE14" s="3092"/>
      <c r="CF14" s="3092"/>
      <c r="CG14" s="3092"/>
      <c r="CH14" s="3092"/>
      <c r="CI14" s="3092"/>
      <c r="CJ14" s="3092"/>
      <c r="CK14" s="3092"/>
      <c r="CL14" s="3092"/>
      <c r="CM14" s="3092"/>
      <c r="CN14" s="3092"/>
      <c r="CO14" s="3092"/>
      <c r="CP14" s="3092"/>
      <c r="CQ14" s="3092"/>
      <c r="CR14" s="3092"/>
      <c r="CS14" s="3092"/>
      <c r="CT14" s="3092"/>
      <c r="CU14" s="3092"/>
      <c r="CV14" s="3092"/>
      <c r="CW14" s="3092"/>
      <c r="CX14" s="3092"/>
      <c r="CY14" s="3092"/>
      <c r="CZ14" s="3092"/>
      <c r="DA14" s="3092"/>
      <c r="DB14" s="3092"/>
      <c r="DC14" s="3092"/>
      <c r="DD14" s="3092"/>
      <c r="DE14" s="3092"/>
      <c r="DF14" s="3092"/>
      <c r="DG14" s="3092"/>
      <c r="DH14" s="3092"/>
      <c r="DI14" s="3092"/>
      <c r="DJ14" s="3092"/>
      <c r="DK14" s="3092"/>
      <c r="DL14" s="3092"/>
      <c r="DM14" s="3092"/>
      <c r="DN14" s="3092"/>
      <c r="DO14" s="3092"/>
      <c r="DP14" s="3092"/>
      <c r="DQ14" s="3092"/>
      <c r="DR14" s="3092"/>
      <c r="DS14" s="3092"/>
      <c r="DT14" s="3092"/>
      <c r="DU14" s="3092"/>
      <c r="DV14" s="3092"/>
      <c r="DW14" s="3092"/>
      <c r="DX14" s="3092"/>
      <c r="DY14" s="3092"/>
      <c r="DZ14" s="3092"/>
      <c r="EA14" s="3092"/>
      <c r="EB14" s="3092"/>
      <c r="EC14" s="3092"/>
      <c r="ED14" s="3092"/>
      <c r="EE14" s="3092"/>
      <c r="EF14" s="3092"/>
      <c r="EG14" s="3092"/>
      <c r="EH14" s="3092"/>
      <c r="EI14" s="3092"/>
      <c r="EJ14" s="3092"/>
      <c r="EK14" s="3092"/>
      <c r="EL14" s="3092"/>
      <c r="EM14" s="3092"/>
      <c r="EN14" s="3092"/>
      <c r="EO14" s="3092"/>
      <c r="EP14" s="3092"/>
      <c r="EQ14" s="3092"/>
      <c r="ER14" s="3092"/>
      <c r="ES14" s="3092"/>
      <c r="ET14" s="3092"/>
      <c r="EU14" s="3092"/>
      <c r="EV14" s="3092"/>
      <c r="EW14" s="3092"/>
      <c r="EX14" s="3092"/>
      <c r="EY14" s="3092"/>
      <c r="EZ14" s="3092"/>
      <c r="FA14" s="3092"/>
      <c r="FB14" s="3092"/>
      <c r="FC14" s="3092"/>
      <c r="FD14" s="3092"/>
      <c r="FE14" s="3092"/>
      <c r="FF14" s="3092"/>
      <c r="FG14" s="3092"/>
      <c r="FH14" s="3092"/>
      <c r="FI14" s="3092"/>
      <c r="FJ14" s="3092"/>
      <c r="FK14" s="3092"/>
      <c r="FL14" s="3092"/>
      <c r="FM14" s="3092"/>
      <c r="FN14" s="3092"/>
      <c r="FO14" s="3092"/>
      <c r="FP14" s="3092"/>
      <c r="FQ14" s="3092"/>
      <c r="FR14" s="3092"/>
      <c r="FS14" s="3092"/>
      <c r="FT14" s="3092"/>
      <c r="FU14" s="3092"/>
      <c r="FV14" s="3092"/>
      <c r="FW14" s="3092"/>
      <c r="FX14" s="3092"/>
      <c r="FY14" s="3092"/>
      <c r="FZ14" s="3092"/>
      <c r="GA14" s="3092"/>
      <c r="GB14" s="3092"/>
      <c r="GC14" s="3092"/>
      <c r="GD14" s="3092"/>
      <c r="GE14" s="3092"/>
      <c r="GF14" s="3092"/>
      <c r="GG14" s="3092"/>
      <c r="GH14" s="3092"/>
      <c r="GI14" s="3092"/>
      <c r="GJ14" s="3092"/>
      <c r="GK14" s="3092"/>
      <c r="GL14" s="3092"/>
      <c r="GM14" s="3092"/>
      <c r="GN14" s="3092"/>
      <c r="GO14" s="3092"/>
      <c r="GP14" s="3092"/>
      <c r="GQ14" s="3092"/>
      <c r="GR14" s="3092"/>
      <c r="GS14" s="3092"/>
      <c r="GT14" s="3092"/>
      <c r="GU14" s="3092"/>
      <c r="GV14" s="3092"/>
      <c r="GW14" s="3092"/>
      <c r="GX14" s="3092"/>
      <c r="GY14" s="3092"/>
      <c r="GZ14" s="3092"/>
      <c r="HA14" s="3092"/>
      <c r="HB14" s="3092"/>
      <c r="HC14" s="3092"/>
      <c r="HD14" s="3092"/>
      <c r="HE14" s="3092"/>
      <c r="HF14" s="3092"/>
      <c r="HG14" s="3092"/>
      <c r="HH14" s="3092"/>
      <c r="HI14" s="3092"/>
      <c r="HJ14" s="3092"/>
      <c r="HK14" s="3092"/>
      <c r="HL14" s="3092"/>
      <c r="HM14" s="3092"/>
      <c r="HN14" s="3092"/>
      <c r="HO14" s="3092"/>
      <c r="HP14" s="3092"/>
      <c r="HQ14" s="3092"/>
      <c r="HR14" s="3092"/>
      <c r="HS14" s="3092"/>
      <c r="HT14" s="3092"/>
      <c r="HU14" s="3092"/>
      <c r="HV14" s="3092"/>
      <c r="HW14" s="3092"/>
      <c r="HX14" s="3092"/>
      <c r="HY14" s="3092"/>
      <c r="HZ14" s="3092"/>
      <c r="IA14" s="3092"/>
      <c r="IB14" s="3092"/>
      <c r="IC14" s="3092"/>
      <c r="ID14" s="3092"/>
      <c r="IE14" s="3092"/>
      <c r="IF14" s="3092"/>
      <c r="IG14" s="3092"/>
      <c r="IH14" s="3092"/>
    </row>
    <row r="15" spans="1:242" s="3093" customFormat="1" ht="15">
      <c r="A15" s="3094"/>
      <c r="B15" s="3095"/>
      <c r="C15" s="3095"/>
      <c r="D15" s="3095"/>
      <c r="E15" s="3095"/>
      <c r="F15" s="3095"/>
      <c r="G15" s="3099"/>
      <c r="H15" s="3094"/>
      <c r="I15" s="3095"/>
      <c r="J15" s="3095"/>
      <c r="K15" s="2935"/>
      <c r="L15" s="3095"/>
      <c r="M15" s="3095"/>
      <c r="N15" s="3095"/>
      <c r="O15" s="3099"/>
      <c r="P15" s="3092"/>
      <c r="Q15" s="3092"/>
      <c r="R15" s="3092"/>
      <c r="S15" s="3092"/>
      <c r="T15" s="3092"/>
      <c r="U15" s="3092"/>
      <c r="V15" s="3092"/>
      <c r="W15" s="3092"/>
      <c r="X15" s="3092"/>
      <c r="Y15" s="3092"/>
      <c r="Z15" s="3092"/>
      <c r="AA15" s="3092"/>
      <c r="AB15" s="3092"/>
      <c r="AC15" s="3092"/>
      <c r="AD15" s="3092"/>
      <c r="AE15" s="3092"/>
      <c r="AF15" s="3092"/>
      <c r="AG15" s="3092"/>
      <c r="AH15" s="3092"/>
      <c r="AI15" s="3092"/>
      <c r="AJ15" s="3092"/>
      <c r="AK15" s="3092"/>
      <c r="AL15" s="3092"/>
      <c r="AM15" s="3092"/>
      <c r="AN15" s="3092"/>
      <c r="AO15" s="3092"/>
      <c r="AP15" s="3092"/>
      <c r="AQ15" s="3092"/>
      <c r="AR15" s="3092"/>
      <c r="AS15" s="3092"/>
      <c r="AT15" s="3092"/>
      <c r="AU15" s="3092"/>
      <c r="AV15" s="3092"/>
      <c r="AW15" s="3092"/>
      <c r="AX15" s="3092"/>
      <c r="AY15" s="3092"/>
      <c r="AZ15" s="3092"/>
      <c r="BA15" s="3092"/>
      <c r="BB15" s="3092"/>
      <c r="BC15" s="3092"/>
      <c r="BD15" s="3092"/>
      <c r="BE15" s="3092"/>
      <c r="BF15" s="3092"/>
      <c r="BG15" s="3092"/>
      <c r="BH15" s="3092"/>
      <c r="BI15" s="3092"/>
      <c r="BJ15" s="3092"/>
      <c r="BK15" s="3092"/>
      <c r="BL15" s="3092"/>
      <c r="BM15" s="3092"/>
      <c r="BN15" s="3092"/>
      <c r="BO15" s="3092"/>
      <c r="BP15" s="3092"/>
      <c r="BQ15" s="3092"/>
      <c r="BR15" s="3092"/>
      <c r="BS15" s="3092"/>
      <c r="BT15" s="3092"/>
      <c r="BU15" s="3092"/>
      <c r="BV15" s="3092"/>
      <c r="BW15" s="3092"/>
      <c r="BX15" s="3092"/>
      <c r="BY15" s="3092"/>
      <c r="BZ15" s="3092"/>
      <c r="CA15" s="3092"/>
      <c r="CB15" s="3092"/>
      <c r="CC15" s="3092"/>
      <c r="CD15" s="3092"/>
      <c r="CE15" s="3092"/>
      <c r="CF15" s="3092"/>
      <c r="CG15" s="3092"/>
      <c r="CH15" s="3092"/>
      <c r="CI15" s="3092"/>
      <c r="CJ15" s="3092"/>
      <c r="CK15" s="3092"/>
      <c r="CL15" s="3092"/>
      <c r="CM15" s="3092"/>
      <c r="CN15" s="3092"/>
      <c r="CO15" s="3092"/>
      <c r="CP15" s="3092"/>
      <c r="CQ15" s="3092"/>
      <c r="CR15" s="3092"/>
      <c r="CS15" s="3092"/>
      <c r="CT15" s="3092"/>
      <c r="CU15" s="3092"/>
      <c r="CV15" s="3092"/>
      <c r="CW15" s="3092"/>
      <c r="CX15" s="3092"/>
      <c r="CY15" s="3092"/>
      <c r="CZ15" s="3092"/>
      <c r="DA15" s="3092"/>
      <c r="DB15" s="3092"/>
      <c r="DC15" s="3092"/>
      <c r="DD15" s="3092"/>
      <c r="DE15" s="3092"/>
      <c r="DF15" s="3092"/>
      <c r="DG15" s="3092"/>
      <c r="DH15" s="3092"/>
      <c r="DI15" s="3092"/>
      <c r="DJ15" s="3092"/>
      <c r="DK15" s="3092"/>
      <c r="DL15" s="3092"/>
      <c r="DM15" s="3092"/>
      <c r="DN15" s="3092"/>
      <c r="DO15" s="3092"/>
      <c r="DP15" s="3092"/>
      <c r="DQ15" s="3092"/>
      <c r="DR15" s="3092"/>
      <c r="DS15" s="3092"/>
      <c r="DT15" s="3092"/>
      <c r="DU15" s="3092"/>
      <c r="DV15" s="3092"/>
      <c r="DW15" s="3092"/>
      <c r="DX15" s="3092"/>
      <c r="DY15" s="3092"/>
      <c r="DZ15" s="3092"/>
      <c r="EA15" s="3092"/>
      <c r="EB15" s="3092"/>
      <c r="EC15" s="3092"/>
      <c r="ED15" s="3092"/>
      <c r="EE15" s="3092"/>
      <c r="EF15" s="3092"/>
      <c r="EG15" s="3092"/>
      <c r="EH15" s="3092"/>
      <c r="EI15" s="3092"/>
      <c r="EJ15" s="3092"/>
      <c r="EK15" s="3092"/>
      <c r="EL15" s="3092"/>
      <c r="EM15" s="3092"/>
      <c r="EN15" s="3092"/>
      <c r="EO15" s="3092"/>
      <c r="EP15" s="3092"/>
      <c r="EQ15" s="3092"/>
      <c r="ER15" s="3092"/>
      <c r="ES15" s="3092"/>
      <c r="ET15" s="3092"/>
      <c r="EU15" s="3092"/>
      <c r="EV15" s="3092"/>
      <c r="EW15" s="3092"/>
      <c r="EX15" s="3092"/>
      <c r="EY15" s="3092"/>
      <c r="EZ15" s="3092"/>
      <c r="FA15" s="3092"/>
      <c r="FB15" s="3092"/>
      <c r="FC15" s="3092"/>
      <c r="FD15" s="3092"/>
      <c r="FE15" s="3092"/>
      <c r="FF15" s="3092"/>
      <c r="FG15" s="3092"/>
      <c r="FH15" s="3092"/>
      <c r="FI15" s="3092"/>
      <c r="FJ15" s="3092"/>
      <c r="FK15" s="3092"/>
      <c r="FL15" s="3092"/>
      <c r="FM15" s="3092"/>
      <c r="FN15" s="3092"/>
      <c r="FO15" s="3092"/>
      <c r="FP15" s="3092"/>
      <c r="FQ15" s="3092"/>
      <c r="FR15" s="3092"/>
      <c r="FS15" s="3092"/>
      <c r="FT15" s="3092"/>
      <c r="FU15" s="3092"/>
      <c r="FV15" s="3092"/>
      <c r="FW15" s="3092"/>
      <c r="FX15" s="3092"/>
      <c r="FY15" s="3092"/>
      <c r="FZ15" s="3092"/>
      <c r="GA15" s="3092"/>
      <c r="GB15" s="3092"/>
      <c r="GC15" s="3092"/>
      <c r="GD15" s="3092"/>
      <c r="GE15" s="3092"/>
      <c r="GF15" s="3092"/>
      <c r="GG15" s="3092"/>
      <c r="GH15" s="3092"/>
      <c r="GI15" s="3092"/>
      <c r="GJ15" s="3092"/>
      <c r="GK15" s="3092"/>
      <c r="GL15" s="3092"/>
      <c r="GM15" s="3092"/>
      <c r="GN15" s="3092"/>
      <c r="GO15" s="3092"/>
      <c r="GP15" s="3092"/>
      <c r="GQ15" s="3092"/>
      <c r="GR15" s="3092"/>
      <c r="GS15" s="3092"/>
      <c r="GT15" s="3092"/>
      <c r="GU15" s="3092"/>
      <c r="GV15" s="3092"/>
      <c r="GW15" s="3092"/>
      <c r="GX15" s="3092"/>
      <c r="GY15" s="3092"/>
      <c r="GZ15" s="3092"/>
      <c r="HA15" s="3092"/>
      <c r="HB15" s="3092"/>
      <c r="HC15" s="3092"/>
      <c r="HD15" s="3092"/>
      <c r="HE15" s="3092"/>
      <c r="HF15" s="3092"/>
      <c r="HG15" s="3092"/>
      <c r="HH15" s="3092"/>
      <c r="HI15" s="3092"/>
      <c r="HJ15" s="3092"/>
      <c r="HK15" s="3092"/>
      <c r="HL15" s="3092"/>
      <c r="HM15" s="3092"/>
      <c r="HN15" s="3092"/>
      <c r="HO15" s="3092"/>
      <c r="HP15" s="3092"/>
      <c r="HQ15" s="3092"/>
      <c r="HR15" s="3092"/>
      <c r="HS15" s="3092"/>
      <c r="HT15" s="3092"/>
      <c r="HU15" s="3092"/>
      <c r="HV15" s="3092"/>
      <c r="HW15" s="3092"/>
      <c r="HX15" s="3092"/>
      <c r="HY15" s="3092"/>
      <c r="HZ15" s="3092"/>
      <c r="IA15" s="3092"/>
      <c r="IB15" s="3092"/>
      <c r="IC15" s="3092"/>
      <c r="ID15" s="3092"/>
      <c r="IE15" s="3092"/>
      <c r="IF15" s="3092"/>
      <c r="IG15" s="3092"/>
      <c r="IH15" s="3092"/>
    </row>
    <row r="16" spans="1:242" s="3093" customFormat="1" ht="15">
      <c r="A16" s="3108"/>
      <c r="B16" s="3109"/>
      <c r="C16" s="3110" t="s">
        <v>175</v>
      </c>
      <c r="D16" s="3104"/>
      <c r="E16" s="3109"/>
      <c r="F16" s="3109"/>
      <c r="G16" s="3111"/>
      <c r="H16" s="3103" t="s">
        <v>176</v>
      </c>
      <c r="I16" s="3104"/>
      <c r="J16" s="3112" t="s">
        <v>4656</v>
      </c>
      <c r="K16" s="2936"/>
      <c r="L16" s="3104"/>
      <c r="M16" s="3104"/>
      <c r="N16" s="3104"/>
      <c r="O16" s="3105"/>
      <c r="P16" s="3092"/>
      <c r="Q16" s="3092"/>
      <c r="R16" s="3092"/>
      <c r="S16" s="3092"/>
      <c r="T16" s="3092"/>
      <c r="U16" s="3092"/>
      <c r="V16" s="3092"/>
      <c r="W16" s="3092"/>
      <c r="X16" s="3092"/>
      <c r="Y16" s="3092"/>
      <c r="Z16" s="3092"/>
      <c r="AA16" s="3092"/>
      <c r="AB16" s="3092"/>
      <c r="AC16" s="3092"/>
      <c r="AD16" s="3092"/>
      <c r="AE16" s="3092"/>
      <c r="AF16" s="3092"/>
      <c r="AG16" s="3092"/>
      <c r="AH16" s="3092"/>
      <c r="AI16" s="3092"/>
      <c r="AJ16" s="3092"/>
      <c r="AK16" s="3092"/>
      <c r="AL16" s="3092"/>
      <c r="AM16" s="3092"/>
      <c r="AN16" s="3092"/>
      <c r="AO16" s="3092"/>
      <c r="AP16" s="3092"/>
      <c r="AQ16" s="3092"/>
      <c r="AR16" s="3092"/>
      <c r="AS16" s="3092"/>
      <c r="AT16" s="3092"/>
      <c r="AU16" s="3092"/>
      <c r="AV16" s="3092"/>
      <c r="AW16" s="3092"/>
      <c r="AX16" s="3092"/>
      <c r="AY16" s="3092"/>
      <c r="AZ16" s="3092"/>
      <c r="BA16" s="3092"/>
      <c r="BB16" s="3092"/>
      <c r="BC16" s="3092"/>
      <c r="BD16" s="3092"/>
      <c r="BE16" s="3092"/>
      <c r="BF16" s="3092"/>
      <c r="BG16" s="3092"/>
      <c r="BH16" s="3092"/>
      <c r="BI16" s="3092"/>
      <c r="BJ16" s="3092"/>
      <c r="BK16" s="3092"/>
      <c r="BL16" s="3092"/>
      <c r="BM16" s="3092"/>
      <c r="BN16" s="3092"/>
      <c r="BO16" s="3092"/>
      <c r="BP16" s="3092"/>
      <c r="BQ16" s="3092"/>
      <c r="BR16" s="3092"/>
      <c r="BS16" s="3092"/>
      <c r="BT16" s="3092"/>
      <c r="BU16" s="3092"/>
      <c r="BV16" s="3092"/>
      <c r="BW16" s="3092"/>
      <c r="BX16" s="3092"/>
      <c r="BY16" s="3092"/>
      <c r="BZ16" s="3092"/>
      <c r="CA16" s="3092"/>
      <c r="CB16" s="3092"/>
      <c r="CC16" s="3092"/>
      <c r="CD16" s="3092"/>
      <c r="CE16" s="3092"/>
      <c r="CF16" s="3092"/>
      <c r="CG16" s="3092"/>
      <c r="CH16" s="3092"/>
      <c r="CI16" s="3092"/>
      <c r="CJ16" s="3092"/>
      <c r="CK16" s="3092"/>
      <c r="CL16" s="3092"/>
      <c r="CM16" s="3092"/>
      <c r="CN16" s="3092"/>
      <c r="CO16" s="3092"/>
      <c r="CP16" s="3092"/>
      <c r="CQ16" s="3092"/>
      <c r="CR16" s="3092"/>
      <c r="CS16" s="3092"/>
      <c r="CT16" s="3092"/>
      <c r="CU16" s="3092"/>
      <c r="CV16" s="3092"/>
      <c r="CW16" s="3092"/>
      <c r="CX16" s="3092"/>
      <c r="CY16" s="3092"/>
      <c r="CZ16" s="3092"/>
      <c r="DA16" s="3092"/>
      <c r="DB16" s="3092"/>
      <c r="DC16" s="3092"/>
      <c r="DD16" s="3092"/>
      <c r="DE16" s="3092"/>
      <c r="DF16" s="3092"/>
      <c r="DG16" s="3092"/>
      <c r="DH16" s="3092"/>
      <c r="DI16" s="3092"/>
      <c r="DJ16" s="3092"/>
      <c r="DK16" s="3092"/>
      <c r="DL16" s="3092"/>
      <c r="DM16" s="3092"/>
      <c r="DN16" s="3092"/>
      <c r="DO16" s="3092"/>
      <c r="DP16" s="3092"/>
      <c r="DQ16" s="3092"/>
      <c r="DR16" s="3092"/>
      <c r="DS16" s="3092"/>
      <c r="DT16" s="3092"/>
      <c r="DU16" s="3092"/>
      <c r="DV16" s="3092"/>
      <c r="DW16" s="3092"/>
      <c r="DX16" s="3092"/>
      <c r="DY16" s="3092"/>
      <c r="DZ16" s="3092"/>
      <c r="EA16" s="3092"/>
      <c r="EB16" s="3092"/>
      <c r="EC16" s="3092"/>
      <c r="ED16" s="3092"/>
      <c r="EE16" s="3092"/>
      <c r="EF16" s="3092"/>
      <c r="EG16" s="3092"/>
      <c r="EH16" s="3092"/>
      <c r="EI16" s="3092"/>
      <c r="EJ16" s="3092"/>
      <c r="EK16" s="3092"/>
      <c r="EL16" s="3092"/>
      <c r="EM16" s="3092"/>
      <c r="EN16" s="3092"/>
      <c r="EO16" s="3092"/>
      <c r="EP16" s="3092"/>
      <c r="EQ16" s="3092"/>
      <c r="ER16" s="3092"/>
      <c r="ES16" s="3092"/>
      <c r="ET16" s="3092"/>
      <c r="EU16" s="3092"/>
      <c r="EV16" s="3092"/>
      <c r="EW16" s="3092"/>
      <c r="EX16" s="3092"/>
      <c r="EY16" s="3092"/>
      <c r="EZ16" s="3092"/>
      <c r="FA16" s="3092"/>
      <c r="FB16" s="3092"/>
      <c r="FC16" s="3092"/>
      <c r="FD16" s="3092"/>
      <c r="FE16" s="3092"/>
      <c r="FF16" s="3092"/>
      <c r="FG16" s="3092"/>
      <c r="FH16" s="3092"/>
      <c r="FI16" s="3092"/>
      <c r="FJ16" s="3092"/>
      <c r="FK16" s="3092"/>
      <c r="FL16" s="3092"/>
      <c r="FM16" s="3092"/>
      <c r="FN16" s="3092"/>
      <c r="FO16" s="3092"/>
      <c r="FP16" s="3092"/>
      <c r="FQ16" s="3092"/>
      <c r="FR16" s="3092"/>
      <c r="FS16" s="3092"/>
      <c r="FT16" s="3092"/>
      <c r="FU16" s="3092"/>
      <c r="FV16" s="3092"/>
      <c r="FW16" s="3092"/>
      <c r="FX16" s="3092"/>
      <c r="FY16" s="3092"/>
      <c r="FZ16" s="3092"/>
      <c r="GA16" s="3092"/>
      <c r="GB16" s="3092"/>
      <c r="GC16" s="3092"/>
      <c r="GD16" s="3092"/>
      <c r="GE16" s="3092"/>
      <c r="GF16" s="3092"/>
      <c r="GG16" s="3092"/>
      <c r="GH16" s="3092"/>
      <c r="GI16" s="3092"/>
      <c r="GJ16" s="3092"/>
      <c r="GK16" s="3092"/>
      <c r="GL16" s="3092"/>
      <c r="GM16" s="3092"/>
      <c r="GN16" s="3092"/>
      <c r="GO16" s="3092"/>
      <c r="GP16" s="3092"/>
      <c r="GQ16" s="3092"/>
      <c r="GR16" s="3092"/>
      <c r="GS16" s="3092"/>
      <c r="GT16" s="3092"/>
      <c r="GU16" s="3092"/>
      <c r="GV16" s="3092"/>
      <c r="GW16" s="3092"/>
      <c r="GX16" s="3092"/>
      <c r="GY16" s="3092"/>
      <c r="GZ16" s="3092"/>
      <c r="HA16" s="3092"/>
      <c r="HB16" s="3092"/>
      <c r="HC16" s="3092"/>
      <c r="HD16" s="3092"/>
      <c r="HE16" s="3092"/>
      <c r="HF16" s="3092"/>
      <c r="HG16" s="3092"/>
      <c r="HH16" s="3092"/>
      <c r="HI16" s="3092"/>
      <c r="HJ16" s="3092"/>
      <c r="HK16" s="3092"/>
      <c r="HL16" s="3092"/>
      <c r="HM16" s="3092"/>
      <c r="HN16" s="3092"/>
      <c r="HO16" s="3092"/>
      <c r="HP16" s="3092"/>
      <c r="HQ16" s="3092"/>
      <c r="HR16" s="3092"/>
      <c r="HS16" s="3092"/>
      <c r="HT16" s="3092"/>
      <c r="HU16" s="3092"/>
      <c r="HV16" s="3092"/>
      <c r="HW16" s="3092"/>
      <c r="HX16" s="3092"/>
      <c r="HY16" s="3092"/>
      <c r="HZ16" s="3092"/>
      <c r="IA16" s="3092"/>
      <c r="IB16" s="3092"/>
      <c r="IC16" s="3092"/>
      <c r="ID16" s="3092"/>
      <c r="IE16" s="3092"/>
      <c r="IF16" s="3092"/>
      <c r="IG16" s="3092"/>
      <c r="IH16" s="3092"/>
    </row>
    <row r="17" spans="1:242" s="3093" customFormat="1" ht="15">
      <c r="A17" s="3113"/>
      <c r="B17" s="3096"/>
      <c r="C17" s="3096"/>
      <c r="D17" s="3097" t="s">
        <v>177</v>
      </c>
      <c r="E17" s="3096"/>
      <c r="F17" s="3096"/>
      <c r="G17" s="3114"/>
      <c r="H17" s="3094"/>
      <c r="I17" s="3096"/>
      <c r="J17" s="3096"/>
      <c r="K17" s="2937"/>
      <c r="L17" s="3096"/>
      <c r="M17" s="3115"/>
      <c r="N17" s="3097"/>
      <c r="O17" s="3116"/>
      <c r="P17" s="3092"/>
      <c r="Q17" s="3092"/>
      <c r="R17" s="3092"/>
      <c r="S17" s="3092"/>
      <c r="T17" s="3092"/>
      <c r="U17" s="3092"/>
      <c r="V17" s="3092"/>
      <c r="W17" s="3092"/>
      <c r="X17" s="3092"/>
      <c r="Y17" s="3092"/>
      <c r="Z17" s="3092"/>
      <c r="AA17" s="3092"/>
      <c r="AB17" s="3092"/>
      <c r="AC17" s="3092"/>
      <c r="AD17" s="3092"/>
      <c r="AE17" s="3092"/>
      <c r="AF17" s="3092"/>
      <c r="AG17" s="3092"/>
      <c r="AH17" s="3092"/>
      <c r="AI17" s="3092"/>
      <c r="AJ17" s="3092"/>
      <c r="AK17" s="3092"/>
      <c r="AL17" s="3092"/>
      <c r="AM17" s="3092"/>
      <c r="AN17" s="3092"/>
      <c r="AO17" s="3092"/>
      <c r="AP17" s="3092"/>
      <c r="AQ17" s="3092"/>
      <c r="AR17" s="3092"/>
      <c r="AS17" s="3092"/>
      <c r="AT17" s="3092"/>
      <c r="AU17" s="3092"/>
      <c r="AV17" s="3092"/>
      <c r="AW17" s="3092"/>
      <c r="AX17" s="3092"/>
      <c r="AY17" s="3092"/>
      <c r="AZ17" s="3092"/>
      <c r="BA17" s="3092"/>
      <c r="BB17" s="3092"/>
      <c r="BC17" s="3092"/>
      <c r="BD17" s="3092"/>
      <c r="BE17" s="3092"/>
      <c r="BF17" s="3092"/>
      <c r="BG17" s="3092"/>
      <c r="BH17" s="3092"/>
      <c r="BI17" s="3092"/>
      <c r="BJ17" s="3092"/>
      <c r="BK17" s="3092"/>
      <c r="BL17" s="3092"/>
      <c r="BM17" s="3092"/>
      <c r="BN17" s="3092"/>
      <c r="BO17" s="3092"/>
      <c r="BP17" s="3092"/>
      <c r="BQ17" s="3092"/>
      <c r="BR17" s="3092"/>
      <c r="BS17" s="3092"/>
      <c r="BT17" s="3092"/>
      <c r="BU17" s="3092"/>
      <c r="BV17" s="3092"/>
      <c r="BW17" s="3092"/>
      <c r="BX17" s="3092"/>
      <c r="BY17" s="3092"/>
      <c r="BZ17" s="3092"/>
      <c r="CA17" s="3092"/>
      <c r="CB17" s="3092"/>
      <c r="CC17" s="3092"/>
      <c r="CD17" s="3092"/>
      <c r="CE17" s="3092"/>
      <c r="CF17" s="3092"/>
      <c r="CG17" s="3092"/>
      <c r="CH17" s="3092"/>
      <c r="CI17" s="3092"/>
      <c r="CJ17" s="3092"/>
      <c r="CK17" s="3092"/>
      <c r="CL17" s="3092"/>
      <c r="CM17" s="3092"/>
      <c r="CN17" s="3092"/>
      <c r="CO17" s="3092"/>
      <c r="CP17" s="3092"/>
      <c r="CQ17" s="3092"/>
      <c r="CR17" s="3092"/>
      <c r="CS17" s="3092"/>
      <c r="CT17" s="3092"/>
      <c r="CU17" s="3092"/>
      <c r="CV17" s="3092"/>
      <c r="CW17" s="3092"/>
      <c r="CX17" s="3092"/>
      <c r="CY17" s="3092"/>
      <c r="CZ17" s="3092"/>
      <c r="DA17" s="3092"/>
      <c r="DB17" s="3092"/>
      <c r="DC17" s="3092"/>
      <c r="DD17" s="3092"/>
      <c r="DE17" s="3092"/>
      <c r="DF17" s="3092"/>
      <c r="DG17" s="3092"/>
      <c r="DH17" s="3092"/>
      <c r="DI17" s="3092"/>
      <c r="DJ17" s="3092"/>
      <c r="DK17" s="3092"/>
      <c r="DL17" s="3092"/>
      <c r="DM17" s="3092"/>
      <c r="DN17" s="3092"/>
      <c r="DO17" s="3092"/>
      <c r="DP17" s="3092"/>
      <c r="DQ17" s="3092"/>
      <c r="DR17" s="3092"/>
      <c r="DS17" s="3092"/>
      <c r="DT17" s="3092"/>
      <c r="DU17" s="3092"/>
      <c r="DV17" s="3092"/>
      <c r="DW17" s="3092"/>
      <c r="DX17" s="3092"/>
      <c r="DY17" s="3092"/>
      <c r="DZ17" s="3092"/>
      <c r="EA17" s="3092"/>
      <c r="EB17" s="3092"/>
      <c r="EC17" s="3092"/>
      <c r="ED17" s="3092"/>
      <c r="EE17" s="3092"/>
      <c r="EF17" s="3092"/>
      <c r="EG17" s="3092"/>
      <c r="EH17" s="3092"/>
      <c r="EI17" s="3092"/>
      <c r="EJ17" s="3092"/>
      <c r="EK17" s="3092"/>
      <c r="EL17" s="3092"/>
      <c r="EM17" s="3092"/>
      <c r="EN17" s="3092"/>
      <c r="EO17" s="3092"/>
      <c r="EP17" s="3092"/>
      <c r="EQ17" s="3092"/>
      <c r="ER17" s="3092"/>
      <c r="ES17" s="3092"/>
      <c r="ET17" s="3092"/>
      <c r="EU17" s="3092"/>
      <c r="EV17" s="3092"/>
      <c r="EW17" s="3092"/>
      <c r="EX17" s="3092"/>
      <c r="EY17" s="3092"/>
      <c r="EZ17" s="3092"/>
      <c r="FA17" s="3092"/>
      <c r="FB17" s="3092"/>
      <c r="FC17" s="3092"/>
      <c r="FD17" s="3092"/>
      <c r="FE17" s="3092"/>
      <c r="FF17" s="3092"/>
      <c r="FG17" s="3092"/>
      <c r="FH17" s="3092"/>
      <c r="FI17" s="3092"/>
      <c r="FJ17" s="3092"/>
      <c r="FK17" s="3092"/>
      <c r="FL17" s="3092"/>
      <c r="FM17" s="3092"/>
      <c r="FN17" s="3092"/>
      <c r="FO17" s="3092"/>
      <c r="FP17" s="3092"/>
      <c r="FQ17" s="3092"/>
      <c r="FR17" s="3092"/>
      <c r="FS17" s="3092"/>
      <c r="FT17" s="3092"/>
      <c r="FU17" s="3092"/>
      <c r="FV17" s="3092"/>
      <c r="FW17" s="3092"/>
      <c r="FX17" s="3092"/>
      <c r="FY17" s="3092"/>
      <c r="FZ17" s="3092"/>
      <c r="GA17" s="3092"/>
      <c r="GB17" s="3092"/>
      <c r="GC17" s="3092"/>
      <c r="GD17" s="3092"/>
      <c r="GE17" s="3092"/>
      <c r="GF17" s="3092"/>
      <c r="GG17" s="3092"/>
      <c r="GH17" s="3092"/>
      <c r="GI17" s="3092"/>
      <c r="GJ17" s="3092"/>
      <c r="GK17" s="3092"/>
      <c r="GL17" s="3092"/>
      <c r="GM17" s="3092"/>
      <c r="GN17" s="3092"/>
      <c r="GO17" s="3092"/>
      <c r="GP17" s="3092"/>
      <c r="GQ17" s="3092"/>
      <c r="GR17" s="3092"/>
      <c r="GS17" s="3092"/>
      <c r="GT17" s="3092"/>
      <c r="GU17" s="3092"/>
      <c r="GV17" s="3092"/>
      <c r="GW17" s="3092"/>
      <c r="GX17" s="3092"/>
      <c r="GY17" s="3092"/>
      <c r="GZ17" s="3092"/>
      <c r="HA17" s="3092"/>
      <c r="HB17" s="3092"/>
      <c r="HC17" s="3092"/>
      <c r="HD17" s="3092"/>
      <c r="HE17" s="3092"/>
      <c r="HF17" s="3092"/>
      <c r="HG17" s="3092"/>
      <c r="HH17" s="3092"/>
      <c r="HI17" s="3092"/>
      <c r="HJ17" s="3092"/>
      <c r="HK17" s="3092"/>
      <c r="HL17" s="3092"/>
      <c r="HM17" s="3092"/>
      <c r="HN17" s="3092"/>
      <c r="HO17" s="3092"/>
      <c r="HP17" s="3092"/>
      <c r="HQ17" s="3092"/>
      <c r="HR17" s="3092"/>
      <c r="HS17" s="3092"/>
      <c r="HT17" s="3092"/>
      <c r="HU17" s="3092"/>
      <c r="HV17" s="3092"/>
      <c r="HW17" s="3092"/>
      <c r="HX17" s="3092"/>
      <c r="HY17" s="3092"/>
      <c r="HZ17" s="3092"/>
      <c r="IA17" s="3092"/>
      <c r="IB17" s="3092"/>
      <c r="IC17" s="3092"/>
      <c r="ID17" s="3092"/>
      <c r="IE17" s="3092"/>
      <c r="IF17" s="3092"/>
      <c r="IG17" s="3092"/>
      <c r="IH17" s="3092"/>
    </row>
    <row r="18" spans="1:242" s="3093" customFormat="1" ht="15">
      <c r="A18" s="3113"/>
      <c r="B18" s="3097" t="s">
        <v>178</v>
      </c>
      <c r="C18" s="3097" t="s">
        <v>179</v>
      </c>
      <c r="D18" s="3097" t="s">
        <v>180</v>
      </c>
      <c r="E18" s="3097" t="s">
        <v>181</v>
      </c>
      <c r="F18" s="3097" t="s">
        <v>182</v>
      </c>
      <c r="G18" s="3114"/>
      <c r="H18" s="3113" t="s">
        <v>183</v>
      </c>
      <c r="I18" s="3097" t="s">
        <v>177</v>
      </c>
      <c r="J18" s="3097" t="s">
        <v>1844</v>
      </c>
      <c r="K18" s="2938" t="s">
        <v>1845</v>
      </c>
      <c r="L18" s="3097" t="s">
        <v>4571</v>
      </c>
      <c r="M18" s="3097" t="s">
        <v>4657</v>
      </c>
      <c r="N18" s="3097" t="s">
        <v>2165</v>
      </c>
      <c r="O18" s="3116"/>
      <c r="P18" s="3092"/>
      <c r="Q18" s="3092"/>
      <c r="R18" s="3092"/>
      <c r="S18" s="3092"/>
      <c r="T18" s="3092"/>
      <c r="U18" s="3092"/>
      <c r="V18" s="3092"/>
      <c r="W18" s="3092"/>
      <c r="X18" s="3092"/>
      <c r="Y18" s="3092"/>
      <c r="Z18" s="3092"/>
      <c r="AA18" s="3092"/>
      <c r="AB18" s="3092"/>
      <c r="AC18" s="3092"/>
      <c r="AD18" s="3092"/>
      <c r="AE18" s="3092"/>
      <c r="AF18" s="3092"/>
      <c r="AG18" s="3092"/>
      <c r="AH18" s="3092"/>
      <c r="AI18" s="3092"/>
      <c r="AJ18" s="3092"/>
      <c r="AK18" s="3092"/>
      <c r="AL18" s="3092"/>
      <c r="AM18" s="3092"/>
      <c r="AN18" s="3092"/>
      <c r="AO18" s="3092"/>
      <c r="AP18" s="3092"/>
      <c r="AQ18" s="3092"/>
      <c r="AR18" s="3092"/>
      <c r="AS18" s="3092"/>
      <c r="AT18" s="3092"/>
      <c r="AU18" s="3092"/>
      <c r="AV18" s="3092"/>
      <c r="AW18" s="3092"/>
      <c r="AX18" s="3092"/>
      <c r="AY18" s="3092"/>
      <c r="AZ18" s="3092"/>
      <c r="BA18" s="3092"/>
      <c r="BB18" s="3092"/>
      <c r="BC18" s="3092"/>
      <c r="BD18" s="3092"/>
      <c r="BE18" s="3092"/>
      <c r="BF18" s="3092"/>
      <c r="BG18" s="3092"/>
      <c r="BH18" s="3092"/>
      <c r="BI18" s="3092"/>
      <c r="BJ18" s="3092"/>
      <c r="BK18" s="3092"/>
      <c r="BL18" s="3092"/>
      <c r="BM18" s="3092"/>
      <c r="BN18" s="3092"/>
      <c r="BO18" s="3092"/>
      <c r="BP18" s="3092"/>
      <c r="BQ18" s="3092"/>
      <c r="BR18" s="3092"/>
      <c r="BS18" s="3092"/>
      <c r="BT18" s="3092"/>
      <c r="BU18" s="3092"/>
      <c r="BV18" s="3092"/>
      <c r="BW18" s="3092"/>
      <c r="BX18" s="3092"/>
      <c r="BY18" s="3092"/>
      <c r="BZ18" s="3092"/>
      <c r="CA18" s="3092"/>
      <c r="CB18" s="3092"/>
      <c r="CC18" s="3092"/>
      <c r="CD18" s="3092"/>
      <c r="CE18" s="3092"/>
      <c r="CF18" s="3092"/>
      <c r="CG18" s="3092"/>
      <c r="CH18" s="3092"/>
      <c r="CI18" s="3092"/>
      <c r="CJ18" s="3092"/>
      <c r="CK18" s="3092"/>
      <c r="CL18" s="3092"/>
      <c r="CM18" s="3092"/>
      <c r="CN18" s="3092"/>
      <c r="CO18" s="3092"/>
      <c r="CP18" s="3092"/>
      <c r="CQ18" s="3092"/>
      <c r="CR18" s="3092"/>
      <c r="CS18" s="3092"/>
      <c r="CT18" s="3092"/>
      <c r="CU18" s="3092"/>
      <c r="CV18" s="3092"/>
      <c r="CW18" s="3092"/>
      <c r="CX18" s="3092"/>
      <c r="CY18" s="3092"/>
      <c r="CZ18" s="3092"/>
      <c r="DA18" s="3092"/>
      <c r="DB18" s="3092"/>
      <c r="DC18" s="3092"/>
      <c r="DD18" s="3092"/>
      <c r="DE18" s="3092"/>
      <c r="DF18" s="3092"/>
      <c r="DG18" s="3092"/>
      <c r="DH18" s="3092"/>
      <c r="DI18" s="3092"/>
      <c r="DJ18" s="3092"/>
      <c r="DK18" s="3092"/>
      <c r="DL18" s="3092"/>
      <c r="DM18" s="3092"/>
      <c r="DN18" s="3092"/>
      <c r="DO18" s="3092"/>
      <c r="DP18" s="3092"/>
      <c r="DQ18" s="3092"/>
      <c r="DR18" s="3092"/>
      <c r="DS18" s="3092"/>
      <c r="DT18" s="3092"/>
      <c r="DU18" s="3092"/>
      <c r="DV18" s="3092"/>
      <c r="DW18" s="3092"/>
      <c r="DX18" s="3092"/>
      <c r="DY18" s="3092"/>
      <c r="DZ18" s="3092"/>
      <c r="EA18" s="3092"/>
      <c r="EB18" s="3092"/>
      <c r="EC18" s="3092"/>
      <c r="ED18" s="3092"/>
      <c r="EE18" s="3092"/>
      <c r="EF18" s="3092"/>
      <c r="EG18" s="3092"/>
      <c r="EH18" s="3092"/>
      <c r="EI18" s="3092"/>
      <c r="EJ18" s="3092"/>
      <c r="EK18" s="3092"/>
      <c r="EL18" s="3092"/>
      <c r="EM18" s="3092"/>
      <c r="EN18" s="3092"/>
      <c r="EO18" s="3092"/>
      <c r="EP18" s="3092"/>
      <c r="EQ18" s="3092"/>
      <c r="ER18" s="3092"/>
      <c r="ES18" s="3092"/>
      <c r="ET18" s="3092"/>
      <c r="EU18" s="3092"/>
      <c r="EV18" s="3092"/>
      <c r="EW18" s="3092"/>
      <c r="EX18" s="3092"/>
      <c r="EY18" s="3092"/>
      <c r="EZ18" s="3092"/>
      <c r="FA18" s="3092"/>
      <c r="FB18" s="3092"/>
      <c r="FC18" s="3092"/>
      <c r="FD18" s="3092"/>
      <c r="FE18" s="3092"/>
      <c r="FF18" s="3092"/>
      <c r="FG18" s="3092"/>
      <c r="FH18" s="3092"/>
      <c r="FI18" s="3092"/>
      <c r="FJ18" s="3092"/>
      <c r="FK18" s="3092"/>
      <c r="FL18" s="3092"/>
      <c r="FM18" s="3092"/>
      <c r="FN18" s="3092"/>
      <c r="FO18" s="3092"/>
      <c r="FP18" s="3092"/>
      <c r="FQ18" s="3092"/>
      <c r="FR18" s="3092"/>
      <c r="FS18" s="3092"/>
      <c r="FT18" s="3092"/>
      <c r="FU18" s="3092"/>
      <c r="FV18" s="3092"/>
      <c r="FW18" s="3092"/>
      <c r="FX18" s="3092"/>
      <c r="FY18" s="3092"/>
      <c r="FZ18" s="3092"/>
      <c r="GA18" s="3092"/>
      <c r="GB18" s="3092"/>
      <c r="GC18" s="3092"/>
      <c r="GD18" s="3092"/>
      <c r="GE18" s="3092"/>
      <c r="GF18" s="3092"/>
      <c r="GG18" s="3092"/>
      <c r="GH18" s="3092"/>
      <c r="GI18" s="3092"/>
      <c r="GJ18" s="3092"/>
      <c r="GK18" s="3092"/>
      <c r="GL18" s="3092"/>
      <c r="GM18" s="3092"/>
      <c r="GN18" s="3092"/>
      <c r="GO18" s="3092"/>
      <c r="GP18" s="3092"/>
      <c r="GQ18" s="3092"/>
      <c r="GR18" s="3092"/>
      <c r="GS18" s="3092"/>
      <c r="GT18" s="3092"/>
      <c r="GU18" s="3092"/>
      <c r="GV18" s="3092"/>
      <c r="GW18" s="3092"/>
      <c r="GX18" s="3092"/>
      <c r="GY18" s="3092"/>
      <c r="GZ18" s="3092"/>
      <c r="HA18" s="3092"/>
      <c r="HB18" s="3092"/>
      <c r="HC18" s="3092"/>
      <c r="HD18" s="3092"/>
      <c r="HE18" s="3092"/>
      <c r="HF18" s="3092"/>
      <c r="HG18" s="3092"/>
      <c r="HH18" s="3092"/>
      <c r="HI18" s="3092"/>
      <c r="HJ18" s="3092"/>
      <c r="HK18" s="3092"/>
      <c r="HL18" s="3092"/>
      <c r="HM18" s="3092"/>
      <c r="HN18" s="3092"/>
      <c r="HO18" s="3092"/>
      <c r="HP18" s="3092"/>
      <c r="HQ18" s="3092"/>
      <c r="HR18" s="3092"/>
      <c r="HS18" s="3092"/>
      <c r="HT18" s="3092"/>
      <c r="HU18" s="3092"/>
      <c r="HV18" s="3092"/>
      <c r="HW18" s="3092"/>
      <c r="HX18" s="3092"/>
      <c r="HY18" s="3092"/>
      <c r="HZ18" s="3092"/>
      <c r="IA18" s="3092"/>
      <c r="IB18" s="3092"/>
      <c r="IC18" s="3092"/>
      <c r="ID18" s="3092"/>
      <c r="IE18" s="3092"/>
      <c r="IF18" s="3092"/>
      <c r="IG18" s="3092"/>
      <c r="IH18" s="3092"/>
    </row>
    <row r="19" spans="1:242" s="3093" customFormat="1" ht="15">
      <c r="A19" s="3113" t="s">
        <v>290</v>
      </c>
      <c r="B19" s="3097" t="s">
        <v>184</v>
      </c>
      <c r="C19" s="3097" t="s">
        <v>185</v>
      </c>
      <c r="D19" s="3097" t="s">
        <v>186</v>
      </c>
      <c r="E19" s="3097" t="s">
        <v>985</v>
      </c>
      <c r="F19" s="3097" t="s">
        <v>985</v>
      </c>
      <c r="G19" s="3116" t="s">
        <v>819</v>
      </c>
      <c r="H19" s="3113" t="s">
        <v>187</v>
      </c>
      <c r="I19" s="3097" t="s">
        <v>188</v>
      </c>
      <c r="J19" s="3097" t="s">
        <v>189</v>
      </c>
      <c r="K19" s="2938" t="s">
        <v>189</v>
      </c>
      <c r="L19" s="3097" t="s">
        <v>270</v>
      </c>
      <c r="M19" s="3097" t="s">
        <v>4658</v>
      </c>
      <c r="N19" s="3097"/>
      <c r="O19" s="3116" t="s">
        <v>290</v>
      </c>
      <c r="P19" s="3092"/>
      <c r="Q19" s="3092"/>
      <c r="R19" s="3092"/>
      <c r="S19" s="3092"/>
      <c r="T19" s="3092"/>
      <c r="U19" s="3092"/>
      <c r="V19" s="3092"/>
      <c r="W19" s="3092"/>
      <c r="X19" s="3092"/>
      <c r="Y19" s="3092"/>
      <c r="Z19" s="3092"/>
      <c r="AA19" s="3092"/>
      <c r="AB19" s="3092"/>
      <c r="AC19" s="3092"/>
      <c r="AD19" s="3092"/>
      <c r="AE19" s="3092"/>
      <c r="AF19" s="3092"/>
      <c r="AG19" s="3092"/>
      <c r="AH19" s="3092"/>
      <c r="AI19" s="3092"/>
      <c r="AJ19" s="3092"/>
      <c r="AK19" s="3092"/>
      <c r="AL19" s="3092"/>
      <c r="AM19" s="3092"/>
      <c r="AN19" s="3092"/>
      <c r="AO19" s="3092"/>
      <c r="AP19" s="3092"/>
      <c r="AQ19" s="3092"/>
      <c r="AR19" s="3092"/>
      <c r="AS19" s="3092"/>
      <c r="AT19" s="3092"/>
      <c r="AU19" s="3092"/>
      <c r="AV19" s="3092"/>
      <c r="AW19" s="3092"/>
      <c r="AX19" s="3092"/>
      <c r="AY19" s="3092"/>
      <c r="AZ19" s="3092"/>
      <c r="BA19" s="3092"/>
      <c r="BB19" s="3092"/>
      <c r="BC19" s="3092"/>
      <c r="BD19" s="3092"/>
      <c r="BE19" s="3092"/>
      <c r="BF19" s="3092"/>
      <c r="BG19" s="3092"/>
      <c r="BH19" s="3092"/>
      <c r="BI19" s="3092"/>
      <c r="BJ19" s="3092"/>
      <c r="BK19" s="3092"/>
      <c r="BL19" s="3092"/>
      <c r="BM19" s="3092"/>
      <c r="BN19" s="3092"/>
      <c r="BO19" s="3092"/>
      <c r="BP19" s="3092"/>
      <c r="BQ19" s="3092"/>
      <c r="BR19" s="3092"/>
      <c r="BS19" s="3092"/>
      <c r="BT19" s="3092"/>
      <c r="BU19" s="3092"/>
      <c r="BV19" s="3092"/>
      <c r="BW19" s="3092"/>
      <c r="BX19" s="3092"/>
      <c r="BY19" s="3092"/>
      <c r="BZ19" s="3092"/>
      <c r="CA19" s="3092"/>
      <c r="CB19" s="3092"/>
      <c r="CC19" s="3092"/>
      <c r="CD19" s="3092"/>
      <c r="CE19" s="3092"/>
      <c r="CF19" s="3092"/>
      <c r="CG19" s="3092"/>
      <c r="CH19" s="3092"/>
      <c r="CI19" s="3092"/>
      <c r="CJ19" s="3092"/>
      <c r="CK19" s="3092"/>
      <c r="CL19" s="3092"/>
      <c r="CM19" s="3092"/>
      <c r="CN19" s="3092"/>
      <c r="CO19" s="3092"/>
      <c r="CP19" s="3092"/>
      <c r="CQ19" s="3092"/>
      <c r="CR19" s="3092"/>
      <c r="CS19" s="3092"/>
      <c r="CT19" s="3092"/>
      <c r="CU19" s="3092"/>
      <c r="CV19" s="3092"/>
      <c r="CW19" s="3092"/>
      <c r="CX19" s="3092"/>
      <c r="CY19" s="3092"/>
      <c r="CZ19" s="3092"/>
      <c r="DA19" s="3092"/>
      <c r="DB19" s="3092"/>
      <c r="DC19" s="3092"/>
      <c r="DD19" s="3092"/>
      <c r="DE19" s="3092"/>
      <c r="DF19" s="3092"/>
      <c r="DG19" s="3092"/>
      <c r="DH19" s="3092"/>
      <c r="DI19" s="3092"/>
      <c r="DJ19" s="3092"/>
      <c r="DK19" s="3092"/>
      <c r="DL19" s="3092"/>
      <c r="DM19" s="3092"/>
      <c r="DN19" s="3092"/>
      <c r="DO19" s="3092"/>
      <c r="DP19" s="3092"/>
      <c r="DQ19" s="3092"/>
      <c r="DR19" s="3092"/>
      <c r="DS19" s="3092"/>
      <c r="DT19" s="3092"/>
      <c r="DU19" s="3092"/>
      <c r="DV19" s="3092"/>
      <c r="DW19" s="3092"/>
      <c r="DX19" s="3092"/>
      <c r="DY19" s="3092"/>
      <c r="DZ19" s="3092"/>
      <c r="EA19" s="3092"/>
      <c r="EB19" s="3092"/>
      <c r="EC19" s="3092"/>
      <c r="ED19" s="3092"/>
      <c r="EE19" s="3092"/>
      <c r="EF19" s="3092"/>
      <c r="EG19" s="3092"/>
      <c r="EH19" s="3092"/>
      <c r="EI19" s="3092"/>
      <c r="EJ19" s="3092"/>
      <c r="EK19" s="3092"/>
      <c r="EL19" s="3092"/>
      <c r="EM19" s="3092"/>
      <c r="EN19" s="3092"/>
      <c r="EO19" s="3092"/>
      <c r="EP19" s="3092"/>
      <c r="EQ19" s="3092"/>
      <c r="ER19" s="3092"/>
      <c r="ES19" s="3092"/>
      <c r="ET19" s="3092"/>
      <c r="EU19" s="3092"/>
      <c r="EV19" s="3092"/>
      <c r="EW19" s="3092"/>
      <c r="EX19" s="3092"/>
      <c r="EY19" s="3092"/>
      <c r="EZ19" s="3092"/>
      <c r="FA19" s="3092"/>
      <c r="FB19" s="3092"/>
      <c r="FC19" s="3092"/>
      <c r="FD19" s="3092"/>
      <c r="FE19" s="3092"/>
      <c r="FF19" s="3092"/>
      <c r="FG19" s="3092"/>
      <c r="FH19" s="3092"/>
      <c r="FI19" s="3092"/>
      <c r="FJ19" s="3092"/>
      <c r="FK19" s="3092"/>
      <c r="FL19" s="3092"/>
      <c r="FM19" s="3092"/>
      <c r="FN19" s="3092"/>
      <c r="FO19" s="3092"/>
      <c r="FP19" s="3092"/>
      <c r="FQ19" s="3092"/>
      <c r="FR19" s="3092"/>
      <c r="FS19" s="3092"/>
      <c r="FT19" s="3092"/>
      <c r="FU19" s="3092"/>
      <c r="FV19" s="3092"/>
      <c r="FW19" s="3092"/>
      <c r="FX19" s="3092"/>
      <c r="FY19" s="3092"/>
      <c r="FZ19" s="3092"/>
      <c r="GA19" s="3092"/>
      <c r="GB19" s="3092"/>
      <c r="GC19" s="3092"/>
      <c r="GD19" s="3092"/>
      <c r="GE19" s="3092"/>
      <c r="GF19" s="3092"/>
      <c r="GG19" s="3092"/>
      <c r="GH19" s="3092"/>
      <c r="GI19" s="3092"/>
      <c r="GJ19" s="3092"/>
      <c r="GK19" s="3092"/>
      <c r="GL19" s="3092"/>
      <c r="GM19" s="3092"/>
      <c r="GN19" s="3092"/>
      <c r="GO19" s="3092"/>
      <c r="GP19" s="3092"/>
      <c r="GQ19" s="3092"/>
      <c r="GR19" s="3092"/>
      <c r="GS19" s="3092"/>
      <c r="GT19" s="3092"/>
      <c r="GU19" s="3092"/>
      <c r="GV19" s="3092"/>
      <c r="GW19" s="3092"/>
      <c r="GX19" s="3092"/>
      <c r="GY19" s="3092"/>
      <c r="GZ19" s="3092"/>
      <c r="HA19" s="3092"/>
      <c r="HB19" s="3092"/>
      <c r="HC19" s="3092"/>
      <c r="HD19" s="3092"/>
      <c r="HE19" s="3092"/>
      <c r="HF19" s="3092"/>
      <c r="HG19" s="3092"/>
      <c r="HH19" s="3092"/>
      <c r="HI19" s="3092"/>
      <c r="HJ19" s="3092"/>
      <c r="HK19" s="3092"/>
      <c r="HL19" s="3092"/>
      <c r="HM19" s="3092"/>
      <c r="HN19" s="3092"/>
      <c r="HO19" s="3092"/>
      <c r="HP19" s="3092"/>
      <c r="HQ19" s="3092"/>
      <c r="HR19" s="3092"/>
      <c r="HS19" s="3092"/>
      <c r="HT19" s="3092"/>
      <c r="HU19" s="3092"/>
      <c r="HV19" s="3092"/>
      <c r="HW19" s="3092"/>
      <c r="HX19" s="3092"/>
      <c r="HY19" s="3092"/>
      <c r="HZ19" s="3092"/>
      <c r="IA19" s="3092"/>
      <c r="IB19" s="3092"/>
      <c r="IC19" s="3092"/>
      <c r="ID19" s="3092"/>
      <c r="IE19" s="3092"/>
      <c r="IF19" s="3092"/>
      <c r="IG19" s="3092"/>
      <c r="IH19" s="3092"/>
    </row>
    <row r="20" spans="1:242" s="3093" customFormat="1" ht="15">
      <c r="A20" s="3113" t="s">
        <v>293</v>
      </c>
      <c r="B20" s="3097" t="s">
        <v>1860</v>
      </c>
      <c r="C20" s="3097" t="s">
        <v>1861</v>
      </c>
      <c r="D20" s="3097" t="s">
        <v>1862</v>
      </c>
      <c r="E20" s="3097" t="s">
        <v>1863</v>
      </c>
      <c r="F20" s="3097" t="s">
        <v>838</v>
      </c>
      <c r="G20" s="3116" t="s">
        <v>839</v>
      </c>
      <c r="H20" s="3113" t="s">
        <v>840</v>
      </c>
      <c r="I20" s="3097" t="s">
        <v>841</v>
      </c>
      <c r="J20" s="3097" t="s">
        <v>842</v>
      </c>
      <c r="K20" s="2938" t="s">
        <v>843</v>
      </c>
      <c r="L20" s="3097" t="s">
        <v>843</v>
      </c>
      <c r="M20" s="3097" t="s">
        <v>844</v>
      </c>
      <c r="N20" s="3097" t="s">
        <v>845</v>
      </c>
      <c r="O20" s="3116" t="s">
        <v>293</v>
      </c>
      <c r="P20" s="3092"/>
      <c r="Q20" s="3092"/>
      <c r="R20" s="3092"/>
      <c r="S20" s="3092"/>
      <c r="T20" s="3092"/>
      <c r="U20" s="3092"/>
      <c r="V20" s="3092"/>
      <c r="W20" s="3092"/>
      <c r="X20" s="3092"/>
      <c r="Y20" s="3092"/>
      <c r="Z20" s="3092"/>
      <c r="AA20" s="3092"/>
      <c r="AB20" s="3092"/>
      <c r="AC20" s="3092"/>
      <c r="AD20" s="3092"/>
      <c r="AE20" s="3092"/>
      <c r="AF20" s="3092"/>
      <c r="AG20" s="3092"/>
      <c r="AH20" s="3092"/>
      <c r="AI20" s="3092"/>
      <c r="AJ20" s="3092"/>
      <c r="AK20" s="3092"/>
      <c r="AL20" s="3092"/>
      <c r="AM20" s="3092"/>
      <c r="AN20" s="3092"/>
      <c r="AO20" s="3092"/>
      <c r="AP20" s="3092"/>
      <c r="AQ20" s="3092"/>
      <c r="AR20" s="3092"/>
      <c r="AS20" s="3092"/>
      <c r="AT20" s="3092"/>
      <c r="AU20" s="3092"/>
      <c r="AV20" s="3092"/>
      <c r="AW20" s="3092"/>
      <c r="AX20" s="3092"/>
      <c r="AY20" s="3092"/>
      <c r="AZ20" s="3092"/>
      <c r="BA20" s="3092"/>
      <c r="BB20" s="3092"/>
      <c r="BC20" s="3092"/>
      <c r="BD20" s="3092"/>
      <c r="BE20" s="3092"/>
      <c r="BF20" s="3092"/>
      <c r="BG20" s="3092"/>
      <c r="BH20" s="3092"/>
      <c r="BI20" s="3092"/>
      <c r="BJ20" s="3092"/>
      <c r="BK20" s="3092"/>
      <c r="BL20" s="3092"/>
      <c r="BM20" s="3092"/>
      <c r="BN20" s="3092"/>
      <c r="BO20" s="3092"/>
      <c r="BP20" s="3092"/>
      <c r="BQ20" s="3092"/>
      <c r="BR20" s="3092"/>
      <c r="BS20" s="3092"/>
      <c r="BT20" s="3092"/>
      <c r="BU20" s="3092"/>
      <c r="BV20" s="3092"/>
      <c r="BW20" s="3092"/>
      <c r="BX20" s="3092"/>
      <c r="BY20" s="3092"/>
      <c r="BZ20" s="3092"/>
      <c r="CA20" s="3092"/>
      <c r="CB20" s="3092"/>
      <c r="CC20" s="3092"/>
      <c r="CD20" s="3092"/>
      <c r="CE20" s="3092"/>
      <c r="CF20" s="3092"/>
      <c r="CG20" s="3092"/>
      <c r="CH20" s="3092"/>
      <c r="CI20" s="3092"/>
      <c r="CJ20" s="3092"/>
      <c r="CK20" s="3092"/>
      <c r="CL20" s="3092"/>
      <c r="CM20" s="3092"/>
      <c r="CN20" s="3092"/>
      <c r="CO20" s="3092"/>
      <c r="CP20" s="3092"/>
      <c r="CQ20" s="3092"/>
      <c r="CR20" s="3092"/>
      <c r="CS20" s="3092"/>
      <c r="CT20" s="3092"/>
      <c r="CU20" s="3092"/>
      <c r="CV20" s="3092"/>
      <c r="CW20" s="3092"/>
      <c r="CX20" s="3092"/>
      <c r="CY20" s="3092"/>
      <c r="CZ20" s="3092"/>
      <c r="DA20" s="3092"/>
      <c r="DB20" s="3092"/>
      <c r="DC20" s="3092"/>
      <c r="DD20" s="3092"/>
      <c r="DE20" s="3092"/>
      <c r="DF20" s="3092"/>
      <c r="DG20" s="3092"/>
      <c r="DH20" s="3092"/>
      <c r="DI20" s="3092"/>
      <c r="DJ20" s="3092"/>
      <c r="DK20" s="3092"/>
      <c r="DL20" s="3092"/>
      <c r="DM20" s="3092"/>
      <c r="DN20" s="3092"/>
      <c r="DO20" s="3092"/>
      <c r="DP20" s="3092"/>
      <c r="DQ20" s="3092"/>
      <c r="DR20" s="3092"/>
      <c r="DS20" s="3092"/>
      <c r="DT20" s="3092"/>
      <c r="DU20" s="3092"/>
      <c r="DV20" s="3092"/>
      <c r="DW20" s="3092"/>
      <c r="DX20" s="3092"/>
      <c r="DY20" s="3092"/>
      <c r="DZ20" s="3092"/>
      <c r="EA20" s="3092"/>
      <c r="EB20" s="3092"/>
      <c r="EC20" s="3092"/>
      <c r="ED20" s="3092"/>
      <c r="EE20" s="3092"/>
      <c r="EF20" s="3092"/>
      <c r="EG20" s="3092"/>
      <c r="EH20" s="3092"/>
      <c r="EI20" s="3092"/>
      <c r="EJ20" s="3092"/>
      <c r="EK20" s="3092"/>
      <c r="EL20" s="3092"/>
      <c r="EM20" s="3092"/>
      <c r="EN20" s="3092"/>
      <c r="EO20" s="3092"/>
      <c r="EP20" s="3092"/>
      <c r="EQ20" s="3092"/>
      <c r="ER20" s="3092"/>
      <c r="ES20" s="3092"/>
      <c r="ET20" s="3092"/>
      <c r="EU20" s="3092"/>
      <c r="EV20" s="3092"/>
      <c r="EW20" s="3092"/>
      <c r="EX20" s="3092"/>
      <c r="EY20" s="3092"/>
      <c r="EZ20" s="3092"/>
      <c r="FA20" s="3092"/>
      <c r="FB20" s="3092"/>
      <c r="FC20" s="3092"/>
      <c r="FD20" s="3092"/>
      <c r="FE20" s="3092"/>
      <c r="FF20" s="3092"/>
      <c r="FG20" s="3092"/>
      <c r="FH20" s="3092"/>
      <c r="FI20" s="3092"/>
      <c r="FJ20" s="3092"/>
      <c r="FK20" s="3092"/>
      <c r="FL20" s="3092"/>
      <c r="FM20" s="3092"/>
      <c r="FN20" s="3092"/>
      <c r="FO20" s="3092"/>
      <c r="FP20" s="3092"/>
      <c r="FQ20" s="3092"/>
      <c r="FR20" s="3092"/>
      <c r="FS20" s="3092"/>
      <c r="FT20" s="3092"/>
      <c r="FU20" s="3092"/>
      <c r="FV20" s="3092"/>
      <c r="FW20" s="3092"/>
      <c r="FX20" s="3092"/>
      <c r="FY20" s="3092"/>
      <c r="FZ20" s="3092"/>
      <c r="GA20" s="3092"/>
      <c r="GB20" s="3092"/>
      <c r="GC20" s="3092"/>
      <c r="GD20" s="3092"/>
      <c r="GE20" s="3092"/>
      <c r="GF20" s="3092"/>
      <c r="GG20" s="3092"/>
      <c r="GH20" s="3092"/>
      <c r="GI20" s="3092"/>
      <c r="GJ20" s="3092"/>
      <c r="GK20" s="3092"/>
      <c r="GL20" s="3092"/>
      <c r="GM20" s="3092"/>
      <c r="GN20" s="3092"/>
      <c r="GO20" s="3092"/>
      <c r="GP20" s="3092"/>
      <c r="GQ20" s="3092"/>
      <c r="GR20" s="3092"/>
      <c r="GS20" s="3092"/>
      <c r="GT20" s="3092"/>
      <c r="GU20" s="3092"/>
      <c r="GV20" s="3092"/>
      <c r="GW20" s="3092"/>
      <c r="GX20" s="3092"/>
      <c r="GY20" s="3092"/>
      <c r="GZ20" s="3092"/>
      <c r="HA20" s="3092"/>
      <c r="HB20" s="3092"/>
      <c r="HC20" s="3092"/>
      <c r="HD20" s="3092"/>
      <c r="HE20" s="3092"/>
      <c r="HF20" s="3092"/>
      <c r="HG20" s="3092"/>
      <c r="HH20" s="3092"/>
      <c r="HI20" s="3092"/>
      <c r="HJ20" s="3092"/>
      <c r="HK20" s="3092"/>
      <c r="HL20" s="3092"/>
      <c r="HM20" s="3092"/>
      <c r="HN20" s="3092"/>
      <c r="HO20" s="3092"/>
      <c r="HP20" s="3092"/>
      <c r="HQ20" s="3092"/>
      <c r="HR20" s="3092"/>
      <c r="HS20" s="3092"/>
      <c r="HT20" s="3092"/>
      <c r="HU20" s="3092"/>
      <c r="HV20" s="3092"/>
      <c r="HW20" s="3092"/>
      <c r="HX20" s="3092"/>
      <c r="HY20" s="3092"/>
      <c r="HZ20" s="3092"/>
      <c r="IA20" s="3092"/>
      <c r="IB20" s="3092"/>
      <c r="IC20" s="3092"/>
      <c r="ID20" s="3092"/>
      <c r="IE20" s="3092"/>
      <c r="IF20" s="3092"/>
      <c r="IG20" s="3092"/>
      <c r="IH20" s="3092"/>
    </row>
    <row r="21" spans="1:242" s="3093" customFormat="1" ht="15">
      <c r="A21" s="3117">
        <v>1</v>
      </c>
      <c r="B21" s="3118"/>
      <c r="C21" s="3119"/>
      <c r="D21" s="3119"/>
      <c r="E21" s="3119"/>
      <c r="F21" s="3119"/>
      <c r="G21" s="3120"/>
      <c r="H21" s="3121"/>
      <c r="I21" s="3119"/>
      <c r="J21" s="3119"/>
      <c r="K21" s="3119"/>
      <c r="L21" s="3119"/>
      <c r="M21" s="3119"/>
      <c r="N21" s="3119"/>
      <c r="O21" s="3122">
        <v>1</v>
      </c>
      <c r="P21" s="3092"/>
      <c r="Q21" s="3092"/>
      <c r="R21" s="3092"/>
      <c r="S21" s="3092"/>
      <c r="T21" s="3092"/>
      <c r="U21" s="3092"/>
      <c r="V21" s="3092"/>
      <c r="W21" s="3092"/>
      <c r="X21" s="3092"/>
      <c r="Y21" s="3092"/>
      <c r="Z21" s="3092"/>
      <c r="AA21" s="3092"/>
      <c r="AB21" s="3092"/>
      <c r="AC21" s="3092"/>
      <c r="AD21" s="3092"/>
      <c r="AE21" s="3092"/>
      <c r="AF21" s="3092"/>
      <c r="AG21" s="3092"/>
      <c r="AH21" s="3092"/>
      <c r="AI21" s="3092"/>
      <c r="AJ21" s="3092"/>
      <c r="AK21" s="3092"/>
      <c r="AL21" s="3092"/>
      <c r="AM21" s="3092"/>
      <c r="AN21" s="3092"/>
      <c r="AO21" s="3092"/>
      <c r="AP21" s="3092"/>
      <c r="AQ21" s="3092"/>
      <c r="AR21" s="3092"/>
      <c r="AS21" s="3092"/>
      <c r="AT21" s="3092"/>
      <c r="AU21" s="3092"/>
      <c r="AV21" s="3092"/>
      <c r="AW21" s="3092"/>
      <c r="AX21" s="3092"/>
      <c r="AY21" s="3092"/>
      <c r="AZ21" s="3092"/>
      <c r="BA21" s="3092"/>
      <c r="BB21" s="3092"/>
      <c r="BC21" s="3092"/>
      <c r="BD21" s="3092"/>
      <c r="BE21" s="3092"/>
      <c r="BF21" s="3092"/>
      <c r="BG21" s="3092"/>
      <c r="BH21" s="3092"/>
      <c r="BI21" s="3092"/>
      <c r="BJ21" s="3092"/>
      <c r="BK21" s="3092"/>
      <c r="BL21" s="3092"/>
      <c r="BM21" s="3092"/>
      <c r="BN21" s="3092"/>
      <c r="BO21" s="3092"/>
      <c r="BP21" s="3092"/>
      <c r="BQ21" s="3092"/>
      <c r="BR21" s="3092"/>
      <c r="BS21" s="3092"/>
      <c r="BT21" s="3092"/>
      <c r="BU21" s="3092"/>
      <c r="BV21" s="3092"/>
      <c r="BW21" s="3092"/>
      <c r="BX21" s="3092"/>
      <c r="BY21" s="3092"/>
      <c r="BZ21" s="3092"/>
      <c r="CA21" s="3092"/>
      <c r="CB21" s="3092"/>
      <c r="CC21" s="3092"/>
      <c r="CD21" s="3092"/>
      <c r="CE21" s="3092"/>
      <c r="CF21" s="3092"/>
      <c r="CG21" s="3092"/>
      <c r="CH21" s="3092"/>
      <c r="CI21" s="3092"/>
      <c r="CJ21" s="3092"/>
      <c r="CK21" s="3092"/>
      <c r="CL21" s="3092"/>
      <c r="CM21" s="3092"/>
      <c r="CN21" s="3092"/>
      <c r="CO21" s="3092"/>
      <c r="CP21" s="3092"/>
      <c r="CQ21" s="3092"/>
      <c r="CR21" s="3092"/>
      <c r="CS21" s="3092"/>
      <c r="CT21" s="3092"/>
      <c r="CU21" s="3092"/>
      <c r="CV21" s="3092"/>
      <c r="CW21" s="3092"/>
      <c r="CX21" s="3092"/>
      <c r="CY21" s="3092"/>
      <c r="CZ21" s="3092"/>
      <c r="DA21" s="3092"/>
      <c r="DB21" s="3092"/>
      <c r="DC21" s="3092"/>
      <c r="DD21" s="3092"/>
      <c r="DE21" s="3092"/>
      <c r="DF21" s="3092"/>
      <c r="DG21" s="3092"/>
      <c r="DH21" s="3092"/>
      <c r="DI21" s="3092"/>
      <c r="DJ21" s="3092"/>
      <c r="DK21" s="3092"/>
      <c r="DL21" s="3092"/>
      <c r="DM21" s="3092"/>
      <c r="DN21" s="3092"/>
      <c r="DO21" s="3092"/>
      <c r="DP21" s="3092"/>
      <c r="DQ21" s="3092"/>
      <c r="DR21" s="3092"/>
      <c r="DS21" s="3092"/>
      <c r="DT21" s="3092"/>
      <c r="DU21" s="3092"/>
      <c r="DV21" s="3092"/>
      <c r="DW21" s="3092"/>
      <c r="DX21" s="3092"/>
      <c r="DY21" s="3092"/>
      <c r="DZ21" s="3092"/>
      <c r="EA21" s="3092"/>
      <c r="EB21" s="3092"/>
      <c r="EC21" s="3092"/>
      <c r="ED21" s="3092"/>
      <c r="EE21" s="3092"/>
      <c r="EF21" s="3092"/>
      <c r="EG21" s="3092"/>
      <c r="EH21" s="3092"/>
      <c r="EI21" s="3092"/>
      <c r="EJ21" s="3092"/>
      <c r="EK21" s="3092"/>
      <c r="EL21" s="3092"/>
      <c r="EM21" s="3092"/>
      <c r="EN21" s="3092"/>
      <c r="EO21" s="3092"/>
      <c r="EP21" s="3092"/>
      <c r="EQ21" s="3092"/>
      <c r="ER21" s="3092"/>
      <c r="ES21" s="3092"/>
      <c r="ET21" s="3092"/>
      <c r="EU21" s="3092"/>
      <c r="EV21" s="3092"/>
      <c r="EW21" s="3092"/>
      <c r="EX21" s="3092"/>
      <c r="EY21" s="3092"/>
      <c r="EZ21" s="3092"/>
      <c r="FA21" s="3092"/>
      <c r="FB21" s="3092"/>
      <c r="FC21" s="3092"/>
      <c r="FD21" s="3092"/>
      <c r="FE21" s="3092"/>
      <c r="FF21" s="3092"/>
      <c r="FG21" s="3092"/>
      <c r="FH21" s="3092"/>
      <c r="FI21" s="3092"/>
      <c r="FJ21" s="3092"/>
      <c r="FK21" s="3092"/>
      <c r="FL21" s="3092"/>
      <c r="FM21" s="3092"/>
      <c r="FN21" s="3092"/>
      <c r="FO21" s="3092"/>
      <c r="FP21" s="3092"/>
      <c r="FQ21" s="3092"/>
      <c r="FR21" s="3092"/>
      <c r="FS21" s="3092"/>
      <c r="FT21" s="3092"/>
      <c r="FU21" s="3092"/>
      <c r="FV21" s="3092"/>
      <c r="FW21" s="3092"/>
      <c r="FX21" s="3092"/>
      <c r="FY21" s="3092"/>
      <c r="FZ21" s="3092"/>
      <c r="GA21" s="3092"/>
      <c r="GB21" s="3092"/>
      <c r="GC21" s="3092"/>
      <c r="GD21" s="3092"/>
      <c r="GE21" s="3092"/>
      <c r="GF21" s="3092"/>
      <c r="GG21" s="3092"/>
      <c r="GH21" s="3092"/>
      <c r="GI21" s="3092"/>
      <c r="GJ21" s="3092"/>
      <c r="GK21" s="3092"/>
      <c r="GL21" s="3092"/>
      <c r="GM21" s="3092"/>
      <c r="GN21" s="3092"/>
      <c r="GO21" s="3092"/>
      <c r="GP21" s="3092"/>
      <c r="GQ21" s="3092"/>
      <c r="GR21" s="3092"/>
      <c r="GS21" s="3092"/>
      <c r="GT21" s="3092"/>
      <c r="GU21" s="3092"/>
      <c r="GV21" s="3092"/>
      <c r="GW21" s="3092"/>
      <c r="GX21" s="3092"/>
      <c r="GY21" s="3092"/>
      <c r="GZ21" s="3092"/>
      <c r="HA21" s="3092"/>
      <c r="HB21" s="3092"/>
      <c r="HC21" s="3092"/>
      <c r="HD21" s="3092"/>
      <c r="HE21" s="3092"/>
      <c r="HF21" s="3092"/>
      <c r="HG21" s="3092"/>
      <c r="HH21" s="3092"/>
      <c r="HI21" s="3092"/>
      <c r="HJ21" s="3092"/>
      <c r="HK21" s="3092"/>
      <c r="HL21" s="3092"/>
      <c r="HM21" s="3092"/>
      <c r="HN21" s="3092"/>
      <c r="HO21" s="3092"/>
      <c r="HP21" s="3092"/>
      <c r="HQ21" s="3092"/>
      <c r="HR21" s="3092"/>
      <c r="HS21" s="3092"/>
      <c r="HT21" s="3092"/>
      <c r="HU21" s="3092"/>
      <c r="HV21" s="3092"/>
      <c r="HW21" s="3092"/>
      <c r="HX21" s="3092"/>
      <c r="HY21" s="3092"/>
      <c r="HZ21" s="3092"/>
      <c r="IA21" s="3092"/>
      <c r="IB21" s="3092"/>
      <c r="IC21" s="3092"/>
      <c r="ID21" s="3092"/>
      <c r="IE21" s="3092"/>
      <c r="IF21" s="3092"/>
      <c r="IG21" s="3092"/>
      <c r="IH21" s="3092"/>
    </row>
    <row r="22" spans="1:242" s="3093" customFormat="1" ht="15">
      <c r="A22" s="3117">
        <v>2</v>
      </c>
      <c r="B22" s="3118" t="s">
        <v>4659</v>
      </c>
      <c r="C22" s="3123">
        <v>-24650431.9148819</v>
      </c>
      <c r="D22" s="3124"/>
      <c r="E22" s="3123">
        <v>14509387.66</v>
      </c>
      <c r="F22" s="3123">
        <v>-7454499</v>
      </c>
      <c r="G22" s="3124"/>
      <c r="H22" s="3125">
        <v>-2686545.2548818798</v>
      </c>
      <c r="I22" s="3126"/>
      <c r="J22" s="3126"/>
      <c r="K22" s="3126">
        <v>11401845.427975705</v>
      </c>
      <c r="L22" s="3126"/>
      <c r="M22" s="3126"/>
      <c r="N22" s="3127">
        <v>3107542.2320242953</v>
      </c>
      <c r="O22" s="3122">
        <v>2</v>
      </c>
      <c r="P22" s="3092"/>
      <c r="Q22" s="3092"/>
      <c r="R22" s="3092"/>
      <c r="S22" s="3092"/>
      <c r="T22" s="3092"/>
      <c r="U22" s="3092"/>
      <c r="V22" s="3092"/>
      <c r="W22" s="3092"/>
      <c r="X22" s="3092"/>
      <c r="Y22" s="3092"/>
      <c r="Z22" s="3092"/>
      <c r="AA22" s="3092"/>
      <c r="AB22" s="3092"/>
      <c r="AC22" s="3092"/>
      <c r="AD22" s="3092"/>
      <c r="AE22" s="3092"/>
      <c r="AF22" s="3092"/>
      <c r="AG22" s="3092"/>
      <c r="AH22" s="3092"/>
      <c r="AI22" s="3092"/>
      <c r="AJ22" s="3092"/>
      <c r="AK22" s="3092"/>
      <c r="AL22" s="3092"/>
      <c r="AM22" s="3092"/>
      <c r="AN22" s="3092"/>
      <c r="AO22" s="3092"/>
      <c r="AP22" s="3092"/>
      <c r="AQ22" s="3092"/>
      <c r="AR22" s="3092"/>
      <c r="AS22" s="3092"/>
      <c r="AT22" s="3092"/>
      <c r="AU22" s="3092"/>
      <c r="AV22" s="3092"/>
      <c r="AW22" s="3092"/>
      <c r="AX22" s="3092"/>
      <c r="AY22" s="3092"/>
      <c r="AZ22" s="3092"/>
      <c r="BA22" s="3092"/>
      <c r="BB22" s="3092"/>
      <c r="BC22" s="3092"/>
      <c r="BD22" s="3092"/>
      <c r="BE22" s="3092"/>
      <c r="BF22" s="3092"/>
      <c r="BG22" s="3092"/>
      <c r="BH22" s="3092"/>
      <c r="BI22" s="3092"/>
      <c r="BJ22" s="3092"/>
      <c r="BK22" s="3092"/>
      <c r="BL22" s="3092"/>
      <c r="BM22" s="3092"/>
      <c r="BN22" s="3092"/>
      <c r="BO22" s="3092"/>
      <c r="BP22" s="3092"/>
      <c r="BQ22" s="3092"/>
      <c r="BR22" s="3092"/>
      <c r="BS22" s="3092"/>
      <c r="BT22" s="3092"/>
      <c r="BU22" s="3092"/>
      <c r="BV22" s="3092"/>
      <c r="BW22" s="3092"/>
      <c r="BX22" s="3092"/>
      <c r="BY22" s="3092"/>
      <c r="BZ22" s="3092"/>
      <c r="CA22" s="3092"/>
      <c r="CB22" s="3092"/>
      <c r="CC22" s="3092"/>
      <c r="CD22" s="3092"/>
      <c r="CE22" s="3092"/>
      <c r="CF22" s="3092"/>
      <c r="CG22" s="3092"/>
      <c r="CH22" s="3092"/>
      <c r="CI22" s="3092"/>
      <c r="CJ22" s="3092"/>
      <c r="CK22" s="3092"/>
      <c r="CL22" s="3092"/>
      <c r="CM22" s="3092"/>
      <c r="CN22" s="3092"/>
      <c r="CO22" s="3092"/>
      <c r="CP22" s="3092"/>
      <c r="CQ22" s="3092"/>
      <c r="CR22" s="3092"/>
      <c r="CS22" s="3092"/>
      <c r="CT22" s="3092"/>
      <c r="CU22" s="3092"/>
      <c r="CV22" s="3092"/>
      <c r="CW22" s="3092"/>
      <c r="CX22" s="3092"/>
      <c r="CY22" s="3092"/>
      <c r="CZ22" s="3092"/>
      <c r="DA22" s="3092"/>
      <c r="DB22" s="3092"/>
      <c r="DC22" s="3092"/>
      <c r="DD22" s="3092"/>
      <c r="DE22" s="3092"/>
      <c r="DF22" s="3092"/>
      <c r="DG22" s="3092"/>
      <c r="DH22" s="3092"/>
      <c r="DI22" s="3092"/>
      <c r="DJ22" s="3092"/>
      <c r="DK22" s="3092"/>
      <c r="DL22" s="3092"/>
      <c r="DM22" s="3092"/>
      <c r="DN22" s="3092"/>
      <c r="DO22" s="3092"/>
      <c r="DP22" s="3092"/>
      <c r="DQ22" s="3092"/>
      <c r="DR22" s="3092"/>
      <c r="DS22" s="3092"/>
      <c r="DT22" s="3092"/>
      <c r="DU22" s="3092"/>
      <c r="DV22" s="3092"/>
      <c r="DW22" s="3092"/>
      <c r="DX22" s="3092"/>
      <c r="DY22" s="3092"/>
      <c r="DZ22" s="3092"/>
      <c r="EA22" s="3092"/>
      <c r="EB22" s="3092"/>
      <c r="EC22" s="3092"/>
      <c r="ED22" s="3092"/>
      <c r="EE22" s="3092"/>
      <c r="EF22" s="3092"/>
      <c r="EG22" s="3092"/>
      <c r="EH22" s="3092"/>
      <c r="EI22" s="3092"/>
      <c r="EJ22" s="3092"/>
      <c r="EK22" s="3092"/>
      <c r="EL22" s="3092"/>
      <c r="EM22" s="3092"/>
      <c r="EN22" s="3092"/>
      <c r="EO22" s="3092"/>
      <c r="EP22" s="3092"/>
      <c r="EQ22" s="3092"/>
      <c r="ER22" s="3092"/>
      <c r="ES22" s="3092"/>
      <c r="ET22" s="3092"/>
      <c r="EU22" s="3092"/>
      <c r="EV22" s="3092"/>
      <c r="EW22" s="3092"/>
      <c r="EX22" s="3092"/>
      <c r="EY22" s="3092"/>
      <c r="EZ22" s="3092"/>
      <c r="FA22" s="3092"/>
      <c r="FB22" s="3092"/>
      <c r="FC22" s="3092"/>
      <c r="FD22" s="3092"/>
      <c r="FE22" s="3092"/>
      <c r="FF22" s="3092"/>
      <c r="FG22" s="3092"/>
      <c r="FH22" s="3092"/>
      <c r="FI22" s="3092"/>
      <c r="FJ22" s="3092"/>
      <c r="FK22" s="3092"/>
      <c r="FL22" s="3092"/>
      <c r="FM22" s="3092"/>
      <c r="FN22" s="3092"/>
      <c r="FO22" s="3092"/>
      <c r="FP22" s="3092"/>
      <c r="FQ22" s="3092"/>
      <c r="FR22" s="3092"/>
      <c r="FS22" s="3092"/>
      <c r="FT22" s="3092"/>
      <c r="FU22" s="3092"/>
      <c r="FV22" s="3092"/>
      <c r="FW22" s="3092"/>
      <c r="FX22" s="3092"/>
      <c r="FY22" s="3092"/>
      <c r="FZ22" s="3092"/>
      <c r="GA22" s="3092"/>
      <c r="GB22" s="3092"/>
      <c r="GC22" s="3092"/>
      <c r="GD22" s="3092"/>
      <c r="GE22" s="3092"/>
      <c r="GF22" s="3092"/>
      <c r="GG22" s="3092"/>
      <c r="GH22" s="3092"/>
      <c r="GI22" s="3092"/>
      <c r="GJ22" s="3092"/>
      <c r="GK22" s="3092"/>
      <c r="GL22" s="3092"/>
      <c r="GM22" s="3092"/>
      <c r="GN22" s="3092"/>
      <c r="GO22" s="3092"/>
      <c r="GP22" s="3092"/>
      <c r="GQ22" s="3092"/>
      <c r="GR22" s="3092"/>
      <c r="GS22" s="3092"/>
      <c r="GT22" s="3092"/>
      <c r="GU22" s="3092"/>
      <c r="GV22" s="3092"/>
      <c r="GW22" s="3092"/>
      <c r="GX22" s="3092"/>
      <c r="GY22" s="3092"/>
      <c r="GZ22" s="3092"/>
      <c r="HA22" s="3092"/>
      <c r="HB22" s="3092"/>
      <c r="HC22" s="3092"/>
      <c r="HD22" s="3092"/>
      <c r="HE22" s="3092"/>
      <c r="HF22" s="3092"/>
      <c r="HG22" s="3092"/>
      <c r="HH22" s="3092"/>
      <c r="HI22" s="3092"/>
      <c r="HJ22" s="3092"/>
      <c r="HK22" s="3092"/>
      <c r="HL22" s="3092"/>
      <c r="HM22" s="3092"/>
      <c r="HN22" s="3092"/>
      <c r="HO22" s="3092"/>
      <c r="HP22" s="3092"/>
      <c r="HQ22" s="3092"/>
      <c r="HR22" s="3092"/>
      <c r="HS22" s="3092"/>
      <c r="HT22" s="3092"/>
      <c r="HU22" s="3092"/>
      <c r="HV22" s="3092"/>
      <c r="HW22" s="3092"/>
      <c r="HX22" s="3092"/>
      <c r="HY22" s="3092"/>
      <c r="HZ22" s="3092"/>
      <c r="IA22" s="3092"/>
      <c r="IB22" s="3092"/>
      <c r="IC22" s="3092"/>
      <c r="ID22" s="3092"/>
      <c r="IE22" s="3092"/>
      <c r="IF22" s="3092"/>
      <c r="IG22" s="3092"/>
      <c r="IH22" s="3092"/>
    </row>
    <row r="23" spans="1:242" s="3093" customFormat="1" ht="15">
      <c r="A23" s="3117">
        <v>3</v>
      </c>
      <c r="B23" s="3118" t="s">
        <v>4734</v>
      </c>
      <c r="C23" s="3126">
        <v>-148379</v>
      </c>
      <c r="D23" s="3126"/>
      <c r="E23" s="3126">
        <v>5177534</v>
      </c>
      <c r="F23" s="3126">
        <v>5053110</v>
      </c>
      <c r="G23" s="3128">
        <v>-148036</v>
      </c>
      <c r="H23" s="3129">
        <v>124081</v>
      </c>
      <c r="I23" s="3126"/>
      <c r="J23" s="3126"/>
      <c r="K23" s="3126">
        <v>5171158</v>
      </c>
      <c r="L23" s="3126"/>
      <c r="M23" s="3126"/>
      <c r="N23" s="3126">
        <v>6376</v>
      </c>
      <c r="O23" s="3122">
        <v>3</v>
      </c>
      <c r="P23" s="3092"/>
      <c r="Q23" s="3092"/>
      <c r="R23" s="3092"/>
      <c r="S23" s="3092"/>
      <c r="T23" s="3092"/>
      <c r="U23" s="3092"/>
      <c r="V23" s="3092"/>
      <c r="W23" s="3092"/>
      <c r="X23" s="3092"/>
      <c r="Y23" s="3092"/>
      <c r="Z23" s="3092"/>
      <c r="AA23" s="3092"/>
      <c r="AB23" s="3092"/>
      <c r="AC23" s="3092"/>
      <c r="AD23" s="3092"/>
      <c r="AE23" s="3092"/>
      <c r="AF23" s="3092"/>
      <c r="AG23" s="3092"/>
      <c r="AH23" s="3092"/>
      <c r="AI23" s="3092"/>
      <c r="AJ23" s="3092"/>
      <c r="AK23" s="3092"/>
      <c r="AL23" s="3092"/>
      <c r="AM23" s="3092"/>
      <c r="AN23" s="3092"/>
      <c r="AO23" s="3092"/>
      <c r="AP23" s="3092"/>
      <c r="AQ23" s="3092"/>
      <c r="AR23" s="3092"/>
      <c r="AS23" s="3092"/>
      <c r="AT23" s="3092"/>
      <c r="AU23" s="3092"/>
      <c r="AV23" s="3092"/>
      <c r="AW23" s="3092"/>
      <c r="AX23" s="3092"/>
      <c r="AY23" s="3092"/>
      <c r="AZ23" s="3092"/>
      <c r="BA23" s="3092"/>
      <c r="BB23" s="3092"/>
      <c r="BC23" s="3092"/>
      <c r="BD23" s="3092"/>
      <c r="BE23" s="3092"/>
      <c r="BF23" s="3092"/>
      <c r="BG23" s="3092"/>
      <c r="BH23" s="3092"/>
      <c r="BI23" s="3092"/>
      <c r="BJ23" s="3092"/>
      <c r="BK23" s="3092"/>
      <c r="BL23" s="3092"/>
      <c r="BM23" s="3092"/>
      <c r="BN23" s="3092"/>
      <c r="BO23" s="3092"/>
      <c r="BP23" s="3092"/>
      <c r="BQ23" s="3092"/>
      <c r="BR23" s="3092"/>
      <c r="BS23" s="3092"/>
      <c r="BT23" s="3092"/>
      <c r="BU23" s="3092"/>
      <c r="BV23" s="3092"/>
      <c r="BW23" s="3092"/>
      <c r="BX23" s="3092"/>
      <c r="BY23" s="3092"/>
      <c r="BZ23" s="3092"/>
      <c r="CA23" s="3092"/>
      <c r="CB23" s="3092"/>
      <c r="CC23" s="3092"/>
      <c r="CD23" s="3092"/>
      <c r="CE23" s="3092"/>
      <c r="CF23" s="3092"/>
      <c r="CG23" s="3092"/>
      <c r="CH23" s="3092"/>
      <c r="CI23" s="3092"/>
      <c r="CJ23" s="3092"/>
      <c r="CK23" s="3092"/>
      <c r="CL23" s="3092"/>
      <c r="CM23" s="3092"/>
      <c r="CN23" s="3092"/>
      <c r="CO23" s="3092"/>
      <c r="CP23" s="3092"/>
      <c r="CQ23" s="3092"/>
      <c r="CR23" s="3092"/>
      <c r="CS23" s="3092"/>
      <c r="CT23" s="3092"/>
      <c r="CU23" s="3092"/>
      <c r="CV23" s="3092"/>
      <c r="CW23" s="3092"/>
      <c r="CX23" s="3092"/>
      <c r="CY23" s="3092"/>
      <c r="CZ23" s="3092"/>
      <c r="DA23" s="3092"/>
      <c r="DB23" s="3092"/>
      <c r="DC23" s="3092"/>
      <c r="DD23" s="3092"/>
      <c r="DE23" s="3092"/>
      <c r="DF23" s="3092"/>
      <c r="DG23" s="3092"/>
      <c r="DH23" s="3092"/>
      <c r="DI23" s="3092"/>
      <c r="DJ23" s="3092"/>
      <c r="DK23" s="3092"/>
      <c r="DL23" s="3092"/>
      <c r="DM23" s="3092"/>
      <c r="DN23" s="3092"/>
      <c r="DO23" s="3092"/>
      <c r="DP23" s="3092"/>
      <c r="DQ23" s="3092"/>
      <c r="DR23" s="3092"/>
      <c r="DS23" s="3092"/>
      <c r="DT23" s="3092"/>
      <c r="DU23" s="3092"/>
      <c r="DV23" s="3092"/>
      <c r="DW23" s="3092"/>
      <c r="DX23" s="3092"/>
      <c r="DY23" s="3092"/>
      <c r="DZ23" s="3092"/>
      <c r="EA23" s="3092"/>
      <c r="EB23" s="3092"/>
      <c r="EC23" s="3092"/>
      <c r="ED23" s="3092"/>
      <c r="EE23" s="3092"/>
      <c r="EF23" s="3092"/>
      <c r="EG23" s="3092"/>
      <c r="EH23" s="3092"/>
      <c r="EI23" s="3092"/>
      <c r="EJ23" s="3092"/>
      <c r="EK23" s="3092"/>
      <c r="EL23" s="3092"/>
      <c r="EM23" s="3092"/>
      <c r="EN23" s="3092"/>
      <c r="EO23" s="3092"/>
      <c r="EP23" s="3092"/>
      <c r="EQ23" s="3092"/>
      <c r="ER23" s="3092"/>
      <c r="ES23" s="3092"/>
      <c r="ET23" s="3092"/>
      <c r="EU23" s="3092"/>
      <c r="EV23" s="3092"/>
      <c r="EW23" s="3092"/>
      <c r="EX23" s="3092"/>
      <c r="EY23" s="3092"/>
      <c r="EZ23" s="3092"/>
      <c r="FA23" s="3092"/>
      <c r="FB23" s="3092"/>
      <c r="FC23" s="3092"/>
      <c r="FD23" s="3092"/>
      <c r="FE23" s="3092"/>
      <c r="FF23" s="3092"/>
      <c r="FG23" s="3092"/>
      <c r="FH23" s="3092"/>
      <c r="FI23" s="3092"/>
      <c r="FJ23" s="3092"/>
      <c r="FK23" s="3092"/>
      <c r="FL23" s="3092"/>
      <c r="FM23" s="3092"/>
      <c r="FN23" s="3092"/>
      <c r="FO23" s="3092"/>
      <c r="FP23" s="3092"/>
      <c r="FQ23" s="3092"/>
      <c r="FR23" s="3092"/>
      <c r="FS23" s="3092"/>
      <c r="FT23" s="3092"/>
      <c r="FU23" s="3092"/>
      <c r="FV23" s="3092"/>
      <c r="FW23" s="3092"/>
      <c r="FX23" s="3092"/>
      <c r="FY23" s="3092"/>
      <c r="FZ23" s="3092"/>
      <c r="GA23" s="3092"/>
      <c r="GB23" s="3092"/>
      <c r="GC23" s="3092"/>
      <c r="GD23" s="3092"/>
      <c r="GE23" s="3092"/>
      <c r="GF23" s="3092"/>
      <c r="GG23" s="3092"/>
      <c r="GH23" s="3092"/>
      <c r="GI23" s="3092"/>
      <c r="GJ23" s="3092"/>
      <c r="GK23" s="3092"/>
      <c r="GL23" s="3092"/>
      <c r="GM23" s="3092"/>
      <c r="GN23" s="3092"/>
      <c r="GO23" s="3092"/>
      <c r="GP23" s="3092"/>
      <c r="GQ23" s="3092"/>
      <c r="GR23" s="3092"/>
      <c r="GS23" s="3092"/>
      <c r="GT23" s="3092"/>
      <c r="GU23" s="3092"/>
      <c r="GV23" s="3092"/>
      <c r="GW23" s="3092"/>
      <c r="GX23" s="3092"/>
      <c r="GY23" s="3092"/>
      <c r="GZ23" s="3092"/>
      <c r="HA23" s="3092"/>
      <c r="HB23" s="3092"/>
      <c r="HC23" s="3092"/>
      <c r="HD23" s="3092"/>
      <c r="HE23" s="3092"/>
      <c r="HF23" s="3092"/>
      <c r="HG23" s="3092"/>
      <c r="HH23" s="3092"/>
      <c r="HI23" s="3092"/>
      <c r="HJ23" s="3092"/>
      <c r="HK23" s="3092"/>
      <c r="HL23" s="3092"/>
      <c r="HM23" s="3092"/>
      <c r="HN23" s="3092"/>
      <c r="HO23" s="3092"/>
      <c r="HP23" s="3092"/>
      <c r="HQ23" s="3092"/>
      <c r="HR23" s="3092"/>
      <c r="HS23" s="3092"/>
      <c r="HT23" s="3092"/>
      <c r="HU23" s="3092"/>
      <c r="HV23" s="3092"/>
      <c r="HW23" s="3092"/>
      <c r="HX23" s="3092"/>
      <c r="HY23" s="3092"/>
      <c r="HZ23" s="3092"/>
      <c r="IA23" s="3092"/>
      <c r="IB23" s="3092"/>
      <c r="IC23" s="3092"/>
      <c r="ID23" s="3092"/>
      <c r="IE23" s="3092"/>
      <c r="IF23" s="3092"/>
      <c r="IG23" s="3092"/>
      <c r="IH23" s="3092"/>
    </row>
    <row r="24" spans="1:242" s="3093" customFormat="1" ht="15">
      <c r="A24" s="3117">
        <v>4</v>
      </c>
      <c r="B24" s="3118" t="s">
        <v>4735</v>
      </c>
      <c r="C24" s="3126">
        <v>-1269</v>
      </c>
      <c r="D24" s="3126"/>
      <c r="E24" s="3126">
        <v>67112</v>
      </c>
      <c r="F24" s="3126">
        <v>65627</v>
      </c>
      <c r="G24" s="3128">
        <v>-989</v>
      </c>
      <c r="H24" s="3129">
        <v>1205</v>
      </c>
      <c r="I24" s="3126"/>
      <c r="J24" s="3126"/>
      <c r="K24" s="3126">
        <v>67112</v>
      </c>
      <c r="L24" s="3126"/>
      <c r="M24" s="3126"/>
      <c r="N24" s="3126"/>
      <c r="O24" s="3122">
        <v>4</v>
      </c>
      <c r="P24" s="3092"/>
      <c r="Q24" s="3092"/>
      <c r="R24" s="3092"/>
      <c r="S24" s="3092"/>
      <c r="T24" s="3092"/>
      <c r="U24" s="3092"/>
      <c r="V24" s="3092"/>
      <c r="W24" s="3092"/>
      <c r="X24" s="3092"/>
      <c r="Y24" s="3092"/>
      <c r="Z24" s="3092"/>
      <c r="AA24" s="3092"/>
      <c r="AB24" s="3092"/>
      <c r="AC24" s="3092"/>
      <c r="AD24" s="3092"/>
      <c r="AE24" s="3092"/>
      <c r="AF24" s="3092"/>
      <c r="AG24" s="3092"/>
      <c r="AH24" s="3092"/>
      <c r="AI24" s="3092"/>
      <c r="AJ24" s="3092"/>
      <c r="AK24" s="3092"/>
      <c r="AL24" s="3092"/>
      <c r="AM24" s="3092"/>
      <c r="AN24" s="3092"/>
      <c r="AO24" s="3092"/>
      <c r="AP24" s="3092"/>
      <c r="AQ24" s="3092"/>
      <c r="AR24" s="3092"/>
      <c r="AS24" s="3092"/>
      <c r="AT24" s="3092"/>
      <c r="AU24" s="3092"/>
      <c r="AV24" s="3092"/>
      <c r="AW24" s="3092"/>
      <c r="AX24" s="3092"/>
      <c r="AY24" s="3092"/>
      <c r="AZ24" s="3092"/>
      <c r="BA24" s="3092"/>
      <c r="BB24" s="3092"/>
      <c r="BC24" s="3092"/>
      <c r="BD24" s="3092"/>
      <c r="BE24" s="3092"/>
      <c r="BF24" s="3092"/>
      <c r="BG24" s="3092"/>
      <c r="BH24" s="3092"/>
      <c r="BI24" s="3092"/>
      <c r="BJ24" s="3092"/>
      <c r="BK24" s="3092"/>
      <c r="BL24" s="3092"/>
      <c r="BM24" s="3092"/>
      <c r="BN24" s="3092"/>
      <c r="BO24" s="3092"/>
      <c r="BP24" s="3092"/>
      <c r="BQ24" s="3092"/>
      <c r="BR24" s="3092"/>
      <c r="BS24" s="3092"/>
      <c r="BT24" s="3092"/>
      <c r="BU24" s="3092"/>
      <c r="BV24" s="3092"/>
      <c r="BW24" s="3092"/>
      <c r="BX24" s="3092"/>
      <c r="BY24" s="3092"/>
      <c r="BZ24" s="3092"/>
      <c r="CA24" s="3092"/>
      <c r="CB24" s="3092"/>
      <c r="CC24" s="3092"/>
      <c r="CD24" s="3092"/>
      <c r="CE24" s="3092"/>
      <c r="CF24" s="3092"/>
      <c r="CG24" s="3092"/>
      <c r="CH24" s="3092"/>
      <c r="CI24" s="3092"/>
      <c r="CJ24" s="3092"/>
      <c r="CK24" s="3092"/>
      <c r="CL24" s="3092"/>
      <c r="CM24" s="3092"/>
      <c r="CN24" s="3092"/>
      <c r="CO24" s="3092"/>
      <c r="CP24" s="3092"/>
      <c r="CQ24" s="3092"/>
      <c r="CR24" s="3092"/>
      <c r="CS24" s="3092"/>
      <c r="CT24" s="3092"/>
      <c r="CU24" s="3092"/>
      <c r="CV24" s="3092"/>
      <c r="CW24" s="3092"/>
      <c r="CX24" s="3092"/>
      <c r="CY24" s="3092"/>
      <c r="CZ24" s="3092"/>
      <c r="DA24" s="3092"/>
      <c r="DB24" s="3092"/>
      <c r="DC24" s="3092"/>
      <c r="DD24" s="3092"/>
      <c r="DE24" s="3092"/>
      <c r="DF24" s="3092"/>
      <c r="DG24" s="3092"/>
      <c r="DH24" s="3092"/>
      <c r="DI24" s="3092"/>
      <c r="DJ24" s="3092"/>
      <c r="DK24" s="3092"/>
      <c r="DL24" s="3092"/>
      <c r="DM24" s="3092"/>
      <c r="DN24" s="3092"/>
      <c r="DO24" s="3092"/>
      <c r="DP24" s="3092"/>
      <c r="DQ24" s="3092"/>
      <c r="DR24" s="3092"/>
      <c r="DS24" s="3092"/>
      <c r="DT24" s="3092"/>
      <c r="DU24" s="3092"/>
      <c r="DV24" s="3092"/>
      <c r="DW24" s="3092"/>
      <c r="DX24" s="3092"/>
      <c r="DY24" s="3092"/>
      <c r="DZ24" s="3092"/>
      <c r="EA24" s="3092"/>
      <c r="EB24" s="3092"/>
      <c r="EC24" s="3092"/>
      <c r="ED24" s="3092"/>
      <c r="EE24" s="3092"/>
      <c r="EF24" s="3092"/>
      <c r="EG24" s="3092"/>
      <c r="EH24" s="3092"/>
      <c r="EI24" s="3092"/>
      <c r="EJ24" s="3092"/>
      <c r="EK24" s="3092"/>
      <c r="EL24" s="3092"/>
      <c r="EM24" s="3092"/>
      <c r="EN24" s="3092"/>
      <c r="EO24" s="3092"/>
      <c r="EP24" s="3092"/>
      <c r="EQ24" s="3092"/>
      <c r="ER24" s="3092"/>
      <c r="ES24" s="3092"/>
      <c r="ET24" s="3092"/>
      <c r="EU24" s="3092"/>
      <c r="EV24" s="3092"/>
      <c r="EW24" s="3092"/>
      <c r="EX24" s="3092"/>
      <c r="EY24" s="3092"/>
      <c r="EZ24" s="3092"/>
      <c r="FA24" s="3092"/>
      <c r="FB24" s="3092"/>
      <c r="FC24" s="3092"/>
      <c r="FD24" s="3092"/>
      <c r="FE24" s="3092"/>
      <c r="FF24" s="3092"/>
      <c r="FG24" s="3092"/>
      <c r="FH24" s="3092"/>
      <c r="FI24" s="3092"/>
      <c r="FJ24" s="3092"/>
      <c r="FK24" s="3092"/>
      <c r="FL24" s="3092"/>
      <c r="FM24" s="3092"/>
      <c r="FN24" s="3092"/>
      <c r="FO24" s="3092"/>
      <c r="FP24" s="3092"/>
      <c r="FQ24" s="3092"/>
      <c r="FR24" s="3092"/>
      <c r="FS24" s="3092"/>
      <c r="FT24" s="3092"/>
      <c r="FU24" s="3092"/>
      <c r="FV24" s="3092"/>
      <c r="FW24" s="3092"/>
      <c r="FX24" s="3092"/>
      <c r="FY24" s="3092"/>
      <c r="FZ24" s="3092"/>
      <c r="GA24" s="3092"/>
      <c r="GB24" s="3092"/>
      <c r="GC24" s="3092"/>
      <c r="GD24" s="3092"/>
      <c r="GE24" s="3092"/>
      <c r="GF24" s="3092"/>
      <c r="GG24" s="3092"/>
      <c r="GH24" s="3092"/>
      <c r="GI24" s="3092"/>
      <c r="GJ24" s="3092"/>
      <c r="GK24" s="3092"/>
      <c r="GL24" s="3092"/>
      <c r="GM24" s="3092"/>
      <c r="GN24" s="3092"/>
      <c r="GO24" s="3092"/>
      <c r="GP24" s="3092"/>
      <c r="GQ24" s="3092"/>
      <c r="GR24" s="3092"/>
      <c r="GS24" s="3092"/>
      <c r="GT24" s="3092"/>
      <c r="GU24" s="3092"/>
      <c r="GV24" s="3092"/>
      <c r="GW24" s="3092"/>
      <c r="GX24" s="3092"/>
      <c r="GY24" s="3092"/>
      <c r="GZ24" s="3092"/>
      <c r="HA24" s="3092"/>
      <c r="HB24" s="3092"/>
      <c r="HC24" s="3092"/>
      <c r="HD24" s="3092"/>
      <c r="HE24" s="3092"/>
      <c r="HF24" s="3092"/>
      <c r="HG24" s="3092"/>
      <c r="HH24" s="3092"/>
      <c r="HI24" s="3092"/>
      <c r="HJ24" s="3092"/>
      <c r="HK24" s="3092"/>
      <c r="HL24" s="3092"/>
      <c r="HM24" s="3092"/>
      <c r="HN24" s="3092"/>
      <c r="HO24" s="3092"/>
      <c r="HP24" s="3092"/>
      <c r="HQ24" s="3092"/>
      <c r="HR24" s="3092"/>
      <c r="HS24" s="3092"/>
      <c r="HT24" s="3092"/>
      <c r="HU24" s="3092"/>
      <c r="HV24" s="3092"/>
      <c r="HW24" s="3092"/>
      <c r="HX24" s="3092"/>
      <c r="HY24" s="3092"/>
      <c r="HZ24" s="3092"/>
      <c r="IA24" s="3092"/>
      <c r="IB24" s="3092"/>
      <c r="IC24" s="3092"/>
      <c r="ID24" s="3092"/>
      <c r="IE24" s="3092"/>
      <c r="IF24" s="3092"/>
      <c r="IG24" s="3092"/>
      <c r="IH24" s="3092"/>
    </row>
    <row r="25" spans="1:242" s="3093" customFormat="1" ht="15">
      <c r="A25" s="3117">
        <v>5</v>
      </c>
      <c r="B25" s="3118" t="s">
        <v>4660</v>
      </c>
      <c r="C25" s="3123"/>
      <c r="D25" s="3124">
        <v>4363506.4350527879</v>
      </c>
      <c r="E25" s="3123">
        <v>-1012500</v>
      </c>
      <c r="F25" s="3123">
        <v>329000</v>
      </c>
      <c r="G25" s="3124"/>
      <c r="H25" s="3129"/>
      <c r="I25" s="3126">
        <v>5705006.4350527879</v>
      </c>
      <c r="J25" s="3126"/>
      <c r="K25" s="3126">
        <v>1169192.2003541896</v>
      </c>
      <c r="L25" s="3126"/>
      <c r="M25" s="3126"/>
      <c r="N25" s="3127">
        <v>-2181692.2003541896</v>
      </c>
      <c r="O25" s="3122">
        <v>5</v>
      </c>
      <c r="P25" s="3092"/>
      <c r="Q25" s="3092"/>
      <c r="R25" s="3092"/>
      <c r="S25" s="3092"/>
      <c r="T25" s="3092"/>
      <c r="U25" s="3092"/>
      <c r="V25" s="3092"/>
      <c r="W25" s="3092"/>
      <c r="X25" s="3092"/>
      <c r="Y25" s="3092"/>
      <c r="Z25" s="3092"/>
      <c r="AA25" s="3092"/>
      <c r="AB25" s="3092"/>
      <c r="AC25" s="3092"/>
      <c r="AD25" s="3092"/>
      <c r="AE25" s="3092"/>
      <c r="AF25" s="3092"/>
      <c r="AG25" s="3092"/>
      <c r="AH25" s="3092"/>
      <c r="AI25" s="3092"/>
      <c r="AJ25" s="3092"/>
      <c r="AK25" s="3092"/>
      <c r="AL25" s="3092"/>
      <c r="AM25" s="3092"/>
      <c r="AN25" s="3092"/>
      <c r="AO25" s="3092"/>
      <c r="AP25" s="3092"/>
      <c r="AQ25" s="3092"/>
      <c r="AR25" s="3092"/>
      <c r="AS25" s="3092"/>
      <c r="AT25" s="3092"/>
      <c r="AU25" s="3092"/>
      <c r="AV25" s="3092"/>
      <c r="AW25" s="3092"/>
      <c r="AX25" s="3092"/>
      <c r="AY25" s="3092"/>
      <c r="AZ25" s="3092"/>
      <c r="BA25" s="3092"/>
      <c r="BB25" s="3092"/>
      <c r="BC25" s="3092"/>
      <c r="BD25" s="3092"/>
      <c r="BE25" s="3092"/>
      <c r="BF25" s="3092"/>
      <c r="BG25" s="3092"/>
      <c r="BH25" s="3092"/>
      <c r="BI25" s="3092"/>
      <c r="BJ25" s="3092"/>
      <c r="BK25" s="3092"/>
      <c r="BL25" s="3092"/>
      <c r="BM25" s="3092"/>
      <c r="BN25" s="3092"/>
      <c r="BO25" s="3092"/>
      <c r="BP25" s="3092"/>
      <c r="BQ25" s="3092"/>
      <c r="BR25" s="3092"/>
      <c r="BS25" s="3092"/>
      <c r="BT25" s="3092"/>
      <c r="BU25" s="3092"/>
      <c r="BV25" s="3092"/>
      <c r="BW25" s="3092"/>
      <c r="BX25" s="3092"/>
      <c r="BY25" s="3092"/>
      <c r="BZ25" s="3092"/>
      <c r="CA25" s="3092"/>
      <c r="CB25" s="3092"/>
      <c r="CC25" s="3092"/>
      <c r="CD25" s="3092"/>
      <c r="CE25" s="3092"/>
      <c r="CF25" s="3092"/>
      <c r="CG25" s="3092"/>
      <c r="CH25" s="3092"/>
      <c r="CI25" s="3092"/>
      <c r="CJ25" s="3092"/>
      <c r="CK25" s="3092"/>
      <c r="CL25" s="3092"/>
      <c r="CM25" s="3092"/>
      <c r="CN25" s="3092"/>
      <c r="CO25" s="3092"/>
      <c r="CP25" s="3092"/>
      <c r="CQ25" s="3092"/>
      <c r="CR25" s="3092"/>
      <c r="CS25" s="3092"/>
      <c r="CT25" s="3092"/>
      <c r="CU25" s="3092"/>
      <c r="CV25" s="3092"/>
      <c r="CW25" s="3092"/>
      <c r="CX25" s="3092"/>
      <c r="CY25" s="3092"/>
      <c r="CZ25" s="3092"/>
      <c r="DA25" s="3092"/>
      <c r="DB25" s="3092"/>
      <c r="DC25" s="3092"/>
      <c r="DD25" s="3092"/>
      <c r="DE25" s="3092"/>
      <c r="DF25" s="3092"/>
      <c r="DG25" s="3092"/>
      <c r="DH25" s="3092"/>
      <c r="DI25" s="3092"/>
      <c r="DJ25" s="3092"/>
      <c r="DK25" s="3092"/>
      <c r="DL25" s="3092"/>
      <c r="DM25" s="3092"/>
      <c r="DN25" s="3092"/>
      <c r="DO25" s="3092"/>
      <c r="DP25" s="3092"/>
      <c r="DQ25" s="3092"/>
      <c r="DR25" s="3092"/>
      <c r="DS25" s="3092"/>
      <c r="DT25" s="3092"/>
      <c r="DU25" s="3092"/>
      <c r="DV25" s="3092"/>
      <c r="DW25" s="3092"/>
      <c r="DX25" s="3092"/>
      <c r="DY25" s="3092"/>
      <c r="DZ25" s="3092"/>
      <c r="EA25" s="3092"/>
      <c r="EB25" s="3092"/>
      <c r="EC25" s="3092"/>
      <c r="ED25" s="3092"/>
      <c r="EE25" s="3092"/>
      <c r="EF25" s="3092"/>
      <c r="EG25" s="3092"/>
      <c r="EH25" s="3092"/>
      <c r="EI25" s="3092"/>
      <c r="EJ25" s="3092"/>
      <c r="EK25" s="3092"/>
      <c r="EL25" s="3092"/>
      <c r="EM25" s="3092"/>
      <c r="EN25" s="3092"/>
      <c r="EO25" s="3092"/>
      <c r="EP25" s="3092"/>
      <c r="EQ25" s="3092"/>
      <c r="ER25" s="3092"/>
      <c r="ES25" s="3092"/>
      <c r="ET25" s="3092"/>
      <c r="EU25" s="3092"/>
      <c r="EV25" s="3092"/>
      <c r="EW25" s="3092"/>
      <c r="EX25" s="3092"/>
      <c r="EY25" s="3092"/>
      <c r="EZ25" s="3092"/>
      <c r="FA25" s="3092"/>
      <c r="FB25" s="3092"/>
      <c r="FC25" s="3092"/>
      <c r="FD25" s="3092"/>
      <c r="FE25" s="3092"/>
      <c r="FF25" s="3092"/>
      <c r="FG25" s="3092"/>
      <c r="FH25" s="3092"/>
      <c r="FI25" s="3092"/>
      <c r="FJ25" s="3092"/>
      <c r="FK25" s="3092"/>
      <c r="FL25" s="3092"/>
      <c r="FM25" s="3092"/>
      <c r="FN25" s="3092"/>
      <c r="FO25" s="3092"/>
      <c r="FP25" s="3092"/>
      <c r="FQ25" s="3092"/>
      <c r="FR25" s="3092"/>
      <c r="FS25" s="3092"/>
      <c r="FT25" s="3092"/>
      <c r="FU25" s="3092"/>
      <c r="FV25" s="3092"/>
      <c r="FW25" s="3092"/>
      <c r="FX25" s="3092"/>
      <c r="FY25" s="3092"/>
      <c r="FZ25" s="3092"/>
      <c r="GA25" s="3092"/>
      <c r="GB25" s="3092"/>
      <c r="GC25" s="3092"/>
      <c r="GD25" s="3092"/>
      <c r="GE25" s="3092"/>
      <c r="GF25" s="3092"/>
      <c r="GG25" s="3092"/>
      <c r="GH25" s="3092"/>
      <c r="GI25" s="3092"/>
      <c r="GJ25" s="3092"/>
      <c r="GK25" s="3092"/>
      <c r="GL25" s="3092"/>
      <c r="GM25" s="3092"/>
      <c r="GN25" s="3092"/>
      <c r="GO25" s="3092"/>
      <c r="GP25" s="3092"/>
      <c r="GQ25" s="3092"/>
      <c r="GR25" s="3092"/>
      <c r="GS25" s="3092"/>
      <c r="GT25" s="3092"/>
      <c r="GU25" s="3092"/>
      <c r="GV25" s="3092"/>
      <c r="GW25" s="3092"/>
      <c r="GX25" s="3092"/>
      <c r="GY25" s="3092"/>
      <c r="GZ25" s="3092"/>
      <c r="HA25" s="3092"/>
      <c r="HB25" s="3092"/>
      <c r="HC25" s="3092"/>
      <c r="HD25" s="3092"/>
      <c r="HE25" s="3092"/>
      <c r="HF25" s="3092"/>
      <c r="HG25" s="3092"/>
      <c r="HH25" s="3092"/>
      <c r="HI25" s="3092"/>
      <c r="HJ25" s="3092"/>
      <c r="HK25" s="3092"/>
      <c r="HL25" s="3092"/>
      <c r="HM25" s="3092"/>
      <c r="HN25" s="3092"/>
      <c r="HO25" s="3092"/>
      <c r="HP25" s="3092"/>
      <c r="HQ25" s="3092"/>
      <c r="HR25" s="3092"/>
      <c r="HS25" s="3092"/>
      <c r="HT25" s="3092"/>
      <c r="HU25" s="3092"/>
      <c r="HV25" s="3092"/>
      <c r="HW25" s="3092"/>
      <c r="HX25" s="3092"/>
      <c r="HY25" s="3092"/>
      <c r="HZ25" s="3092"/>
      <c r="IA25" s="3092"/>
      <c r="IB25" s="3092"/>
      <c r="IC25" s="3092"/>
      <c r="ID25" s="3092"/>
      <c r="IE25" s="3092"/>
      <c r="IF25" s="3092"/>
      <c r="IG25" s="3092"/>
      <c r="IH25" s="3092"/>
    </row>
    <row r="26" spans="1:242" s="3093" customFormat="1" ht="15">
      <c r="A26" s="3117">
        <v>6</v>
      </c>
      <c r="B26" s="3118" t="s">
        <v>4661</v>
      </c>
      <c r="C26" s="3124"/>
      <c r="D26" s="3123">
        <v>-1000000</v>
      </c>
      <c r="E26" s="3123">
        <v>1059500</v>
      </c>
      <c r="F26" s="3123">
        <v>1000000</v>
      </c>
      <c r="G26" s="3124"/>
      <c r="H26" s="3129"/>
      <c r="I26" s="3126">
        <v>-1059500</v>
      </c>
      <c r="J26" s="3126"/>
      <c r="K26" s="3126">
        <v>1059500</v>
      </c>
      <c r="L26" s="3126"/>
      <c r="M26" s="3126"/>
      <c r="N26" s="3127"/>
      <c r="O26" s="3122">
        <v>6</v>
      </c>
      <c r="P26" s="3092"/>
      <c r="Q26" s="3092"/>
      <c r="R26" s="3092"/>
      <c r="S26" s="3092"/>
      <c r="T26" s="3092"/>
      <c r="U26" s="3092"/>
      <c r="V26" s="3092"/>
      <c r="W26" s="3092"/>
      <c r="X26" s="3092"/>
      <c r="Y26" s="3092"/>
      <c r="Z26" s="3092"/>
      <c r="AA26" s="3092"/>
      <c r="AB26" s="3092"/>
      <c r="AC26" s="3092"/>
      <c r="AD26" s="3092"/>
      <c r="AE26" s="3092"/>
      <c r="AF26" s="3092"/>
      <c r="AG26" s="3092"/>
      <c r="AH26" s="3092"/>
      <c r="AI26" s="3092"/>
      <c r="AJ26" s="3092"/>
      <c r="AK26" s="3092"/>
      <c r="AL26" s="3092"/>
      <c r="AM26" s="3092"/>
      <c r="AN26" s="3092"/>
      <c r="AO26" s="3092"/>
      <c r="AP26" s="3092"/>
      <c r="AQ26" s="3092"/>
      <c r="AR26" s="3092"/>
      <c r="AS26" s="3092"/>
      <c r="AT26" s="3092"/>
      <c r="AU26" s="3092"/>
      <c r="AV26" s="3092"/>
      <c r="AW26" s="3092"/>
      <c r="AX26" s="3092"/>
      <c r="AY26" s="3092"/>
      <c r="AZ26" s="3092"/>
      <c r="BA26" s="3092"/>
      <c r="BB26" s="3092"/>
      <c r="BC26" s="3092"/>
      <c r="BD26" s="3092"/>
      <c r="BE26" s="3092"/>
      <c r="BF26" s="3092"/>
      <c r="BG26" s="3092"/>
      <c r="BH26" s="3092"/>
      <c r="BI26" s="3092"/>
      <c r="BJ26" s="3092"/>
      <c r="BK26" s="3092"/>
      <c r="BL26" s="3092"/>
      <c r="BM26" s="3092"/>
      <c r="BN26" s="3092"/>
      <c r="BO26" s="3092"/>
      <c r="BP26" s="3092"/>
      <c r="BQ26" s="3092"/>
      <c r="BR26" s="3092"/>
      <c r="BS26" s="3092"/>
      <c r="BT26" s="3092"/>
      <c r="BU26" s="3092"/>
      <c r="BV26" s="3092"/>
      <c r="BW26" s="3092"/>
      <c r="BX26" s="3092"/>
      <c r="BY26" s="3092"/>
      <c r="BZ26" s="3092"/>
      <c r="CA26" s="3092"/>
      <c r="CB26" s="3092"/>
      <c r="CC26" s="3092"/>
      <c r="CD26" s="3092"/>
      <c r="CE26" s="3092"/>
      <c r="CF26" s="3092"/>
      <c r="CG26" s="3092"/>
      <c r="CH26" s="3092"/>
      <c r="CI26" s="3092"/>
      <c r="CJ26" s="3092"/>
      <c r="CK26" s="3092"/>
      <c r="CL26" s="3092"/>
      <c r="CM26" s="3092"/>
      <c r="CN26" s="3092"/>
      <c r="CO26" s="3092"/>
      <c r="CP26" s="3092"/>
      <c r="CQ26" s="3092"/>
      <c r="CR26" s="3092"/>
      <c r="CS26" s="3092"/>
      <c r="CT26" s="3092"/>
      <c r="CU26" s="3092"/>
      <c r="CV26" s="3092"/>
      <c r="CW26" s="3092"/>
      <c r="CX26" s="3092"/>
      <c r="CY26" s="3092"/>
      <c r="CZ26" s="3092"/>
      <c r="DA26" s="3092"/>
      <c r="DB26" s="3092"/>
      <c r="DC26" s="3092"/>
      <c r="DD26" s="3092"/>
      <c r="DE26" s="3092"/>
      <c r="DF26" s="3092"/>
      <c r="DG26" s="3092"/>
      <c r="DH26" s="3092"/>
      <c r="DI26" s="3092"/>
      <c r="DJ26" s="3092"/>
      <c r="DK26" s="3092"/>
      <c r="DL26" s="3092"/>
      <c r="DM26" s="3092"/>
      <c r="DN26" s="3092"/>
      <c r="DO26" s="3092"/>
      <c r="DP26" s="3092"/>
      <c r="DQ26" s="3092"/>
      <c r="DR26" s="3092"/>
      <c r="DS26" s="3092"/>
      <c r="DT26" s="3092"/>
      <c r="DU26" s="3092"/>
      <c r="DV26" s="3092"/>
      <c r="DW26" s="3092"/>
      <c r="DX26" s="3092"/>
      <c r="DY26" s="3092"/>
      <c r="DZ26" s="3092"/>
      <c r="EA26" s="3092"/>
      <c r="EB26" s="3092"/>
      <c r="EC26" s="3092"/>
      <c r="ED26" s="3092"/>
      <c r="EE26" s="3092"/>
      <c r="EF26" s="3092"/>
      <c r="EG26" s="3092"/>
      <c r="EH26" s="3092"/>
      <c r="EI26" s="3092"/>
      <c r="EJ26" s="3092"/>
      <c r="EK26" s="3092"/>
      <c r="EL26" s="3092"/>
      <c r="EM26" s="3092"/>
      <c r="EN26" s="3092"/>
      <c r="EO26" s="3092"/>
      <c r="EP26" s="3092"/>
      <c r="EQ26" s="3092"/>
      <c r="ER26" s="3092"/>
      <c r="ES26" s="3092"/>
      <c r="ET26" s="3092"/>
      <c r="EU26" s="3092"/>
      <c r="EV26" s="3092"/>
      <c r="EW26" s="3092"/>
      <c r="EX26" s="3092"/>
      <c r="EY26" s="3092"/>
      <c r="EZ26" s="3092"/>
      <c r="FA26" s="3092"/>
      <c r="FB26" s="3092"/>
      <c r="FC26" s="3092"/>
      <c r="FD26" s="3092"/>
      <c r="FE26" s="3092"/>
      <c r="FF26" s="3092"/>
      <c r="FG26" s="3092"/>
      <c r="FH26" s="3092"/>
      <c r="FI26" s="3092"/>
      <c r="FJ26" s="3092"/>
      <c r="FK26" s="3092"/>
      <c r="FL26" s="3092"/>
      <c r="FM26" s="3092"/>
      <c r="FN26" s="3092"/>
      <c r="FO26" s="3092"/>
      <c r="FP26" s="3092"/>
      <c r="FQ26" s="3092"/>
      <c r="FR26" s="3092"/>
      <c r="FS26" s="3092"/>
      <c r="FT26" s="3092"/>
      <c r="FU26" s="3092"/>
      <c r="FV26" s="3092"/>
      <c r="FW26" s="3092"/>
      <c r="FX26" s="3092"/>
      <c r="FY26" s="3092"/>
      <c r="FZ26" s="3092"/>
      <c r="GA26" s="3092"/>
      <c r="GB26" s="3092"/>
      <c r="GC26" s="3092"/>
      <c r="GD26" s="3092"/>
      <c r="GE26" s="3092"/>
      <c r="GF26" s="3092"/>
      <c r="GG26" s="3092"/>
      <c r="GH26" s="3092"/>
      <c r="GI26" s="3092"/>
      <c r="GJ26" s="3092"/>
      <c r="GK26" s="3092"/>
      <c r="GL26" s="3092"/>
      <c r="GM26" s="3092"/>
      <c r="GN26" s="3092"/>
      <c r="GO26" s="3092"/>
      <c r="GP26" s="3092"/>
      <c r="GQ26" s="3092"/>
      <c r="GR26" s="3092"/>
      <c r="GS26" s="3092"/>
      <c r="GT26" s="3092"/>
      <c r="GU26" s="3092"/>
      <c r="GV26" s="3092"/>
      <c r="GW26" s="3092"/>
      <c r="GX26" s="3092"/>
      <c r="GY26" s="3092"/>
      <c r="GZ26" s="3092"/>
      <c r="HA26" s="3092"/>
      <c r="HB26" s="3092"/>
      <c r="HC26" s="3092"/>
      <c r="HD26" s="3092"/>
      <c r="HE26" s="3092"/>
      <c r="HF26" s="3092"/>
      <c r="HG26" s="3092"/>
      <c r="HH26" s="3092"/>
      <c r="HI26" s="3092"/>
      <c r="HJ26" s="3092"/>
      <c r="HK26" s="3092"/>
      <c r="HL26" s="3092"/>
      <c r="HM26" s="3092"/>
      <c r="HN26" s="3092"/>
      <c r="HO26" s="3092"/>
      <c r="HP26" s="3092"/>
      <c r="HQ26" s="3092"/>
      <c r="HR26" s="3092"/>
      <c r="HS26" s="3092"/>
      <c r="HT26" s="3092"/>
      <c r="HU26" s="3092"/>
      <c r="HV26" s="3092"/>
      <c r="HW26" s="3092"/>
      <c r="HX26" s="3092"/>
      <c r="HY26" s="3092"/>
      <c r="HZ26" s="3092"/>
      <c r="IA26" s="3092"/>
      <c r="IB26" s="3092"/>
      <c r="IC26" s="3092"/>
      <c r="ID26" s="3092"/>
      <c r="IE26" s="3092"/>
      <c r="IF26" s="3092"/>
      <c r="IG26" s="3092"/>
      <c r="IH26" s="3092"/>
    </row>
    <row r="27" spans="1:242" s="3093" customFormat="1" ht="15">
      <c r="A27" s="3117">
        <v>7</v>
      </c>
      <c r="B27" s="3118" t="s">
        <v>4740</v>
      </c>
      <c r="C27" s="3126">
        <v>1354267</v>
      </c>
      <c r="D27" s="3126"/>
      <c r="E27" s="3126">
        <v>5028809</v>
      </c>
      <c r="F27" s="3126">
        <v>7274110</v>
      </c>
      <c r="G27" s="3128">
        <v>-49196</v>
      </c>
      <c r="H27" s="3129">
        <v>-841838</v>
      </c>
      <c r="I27" s="3126"/>
      <c r="J27" s="3126"/>
      <c r="K27" s="3126"/>
      <c r="L27" s="3126"/>
      <c r="M27" s="3126"/>
      <c r="N27" s="3126">
        <v>5028809</v>
      </c>
      <c r="O27" s="3122">
        <v>7</v>
      </c>
      <c r="P27" s="3092"/>
      <c r="Q27" s="3092"/>
      <c r="R27" s="3092"/>
      <c r="S27" s="3092"/>
      <c r="T27" s="3092"/>
      <c r="U27" s="3092"/>
      <c r="V27" s="3092"/>
      <c r="W27" s="3092"/>
      <c r="X27" s="3092"/>
      <c r="Y27" s="3092"/>
      <c r="Z27" s="3092"/>
      <c r="AA27" s="3092"/>
      <c r="AB27" s="3092"/>
      <c r="AC27" s="3092"/>
      <c r="AD27" s="3092"/>
      <c r="AE27" s="3092"/>
      <c r="AF27" s="3092"/>
      <c r="AG27" s="3092"/>
      <c r="AH27" s="3092"/>
      <c r="AI27" s="3092"/>
      <c r="AJ27" s="3092"/>
      <c r="AK27" s="3092"/>
      <c r="AL27" s="3092"/>
      <c r="AM27" s="3092"/>
      <c r="AN27" s="3092"/>
      <c r="AO27" s="3092"/>
      <c r="AP27" s="3092"/>
      <c r="AQ27" s="3092"/>
      <c r="AR27" s="3092"/>
      <c r="AS27" s="3092"/>
      <c r="AT27" s="3092"/>
      <c r="AU27" s="3092"/>
      <c r="AV27" s="3092"/>
      <c r="AW27" s="3092"/>
      <c r="AX27" s="3092"/>
      <c r="AY27" s="3092"/>
      <c r="AZ27" s="3092"/>
      <c r="BA27" s="3092"/>
      <c r="BB27" s="3092"/>
      <c r="BC27" s="3092"/>
      <c r="BD27" s="3092"/>
      <c r="BE27" s="3092"/>
      <c r="BF27" s="3092"/>
      <c r="BG27" s="3092"/>
      <c r="BH27" s="3092"/>
      <c r="BI27" s="3092"/>
      <c r="BJ27" s="3092"/>
      <c r="BK27" s="3092"/>
      <c r="BL27" s="3092"/>
      <c r="BM27" s="3092"/>
      <c r="BN27" s="3092"/>
      <c r="BO27" s="3092"/>
      <c r="BP27" s="3092"/>
      <c r="BQ27" s="3092"/>
      <c r="BR27" s="3092"/>
      <c r="BS27" s="3092"/>
      <c r="BT27" s="3092"/>
      <c r="BU27" s="3092"/>
      <c r="BV27" s="3092"/>
      <c r="BW27" s="3092"/>
      <c r="BX27" s="3092"/>
      <c r="BY27" s="3092"/>
      <c r="BZ27" s="3092"/>
      <c r="CA27" s="3092"/>
      <c r="CB27" s="3092"/>
      <c r="CC27" s="3092"/>
      <c r="CD27" s="3092"/>
      <c r="CE27" s="3092"/>
      <c r="CF27" s="3092"/>
      <c r="CG27" s="3092"/>
      <c r="CH27" s="3092"/>
      <c r="CI27" s="3092"/>
      <c r="CJ27" s="3092"/>
      <c r="CK27" s="3092"/>
      <c r="CL27" s="3092"/>
      <c r="CM27" s="3092"/>
      <c r="CN27" s="3092"/>
      <c r="CO27" s="3092"/>
      <c r="CP27" s="3092"/>
      <c r="CQ27" s="3092"/>
      <c r="CR27" s="3092"/>
      <c r="CS27" s="3092"/>
      <c r="CT27" s="3092"/>
      <c r="CU27" s="3092"/>
      <c r="CV27" s="3092"/>
      <c r="CW27" s="3092"/>
      <c r="CX27" s="3092"/>
      <c r="CY27" s="3092"/>
      <c r="CZ27" s="3092"/>
      <c r="DA27" s="3092"/>
      <c r="DB27" s="3092"/>
      <c r="DC27" s="3092"/>
      <c r="DD27" s="3092"/>
      <c r="DE27" s="3092"/>
      <c r="DF27" s="3092"/>
      <c r="DG27" s="3092"/>
      <c r="DH27" s="3092"/>
      <c r="DI27" s="3092"/>
      <c r="DJ27" s="3092"/>
      <c r="DK27" s="3092"/>
      <c r="DL27" s="3092"/>
      <c r="DM27" s="3092"/>
      <c r="DN27" s="3092"/>
      <c r="DO27" s="3092"/>
      <c r="DP27" s="3092"/>
      <c r="DQ27" s="3092"/>
      <c r="DR27" s="3092"/>
      <c r="DS27" s="3092"/>
      <c r="DT27" s="3092"/>
      <c r="DU27" s="3092"/>
      <c r="DV27" s="3092"/>
      <c r="DW27" s="3092"/>
      <c r="DX27" s="3092"/>
      <c r="DY27" s="3092"/>
      <c r="DZ27" s="3092"/>
      <c r="EA27" s="3092"/>
      <c r="EB27" s="3092"/>
      <c r="EC27" s="3092"/>
      <c r="ED27" s="3092"/>
      <c r="EE27" s="3092"/>
      <c r="EF27" s="3092"/>
      <c r="EG27" s="3092"/>
      <c r="EH27" s="3092"/>
      <c r="EI27" s="3092"/>
      <c r="EJ27" s="3092"/>
      <c r="EK27" s="3092"/>
      <c r="EL27" s="3092"/>
      <c r="EM27" s="3092"/>
      <c r="EN27" s="3092"/>
      <c r="EO27" s="3092"/>
      <c r="EP27" s="3092"/>
      <c r="EQ27" s="3092"/>
      <c r="ER27" s="3092"/>
      <c r="ES27" s="3092"/>
      <c r="ET27" s="3092"/>
      <c r="EU27" s="3092"/>
      <c r="EV27" s="3092"/>
      <c r="EW27" s="3092"/>
      <c r="EX27" s="3092"/>
      <c r="EY27" s="3092"/>
      <c r="EZ27" s="3092"/>
      <c r="FA27" s="3092"/>
      <c r="FB27" s="3092"/>
      <c r="FC27" s="3092"/>
      <c r="FD27" s="3092"/>
      <c r="FE27" s="3092"/>
      <c r="FF27" s="3092"/>
      <c r="FG27" s="3092"/>
      <c r="FH27" s="3092"/>
      <c r="FI27" s="3092"/>
      <c r="FJ27" s="3092"/>
      <c r="FK27" s="3092"/>
      <c r="FL27" s="3092"/>
      <c r="FM27" s="3092"/>
      <c r="FN27" s="3092"/>
      <c r="FO27" s="3092"/>
      <c r="FP27" s="3092"/>
      <c r="FQ27" s="3092"/>
      <c r="FR27" s="3092"/>
      <c r="FS27" s="3092"/>
      <c r="FT27" s="3092"/>
      <c r="FU27" s="3092"/>
      <c r="FV27" s="3092"/>
      <c r="FW27" s="3092"/>
      <c r="FX27" s="3092"/>
      <c r="FY27" s="3092"/>
      <c r="FZ27" s="3092"/>
      <c r="GA27" s="3092"/>
      <c r="GB27" s="3092"/>
      <c r="GC27" s="3092"/>
      <c r="GD27" s="3092"/>
      <c r="GE27" s="3092"/>
      <c r="GF27" s="3092"/>
      <c r="GG27" s="3092"/>
      <c r="GH27" s="3092"/>
      <c r="GI27" s="3092"/>
      <c r="GJ27" s="3092"/>
      <c r="GK27" s="3092"/>
      <c r="GL27" s="3092"/>
      <c r="GM27" s="3092"/>
      <c r="GN27" s="3092"/>
      <c r="GO27" s="3092"/>
      <c r="GP27" s="3092"/>
      <c r="GQ27" s="3092"/>
      <c r="GR27" s="3092"/>
      <c r="GS27" s="3092"/>
      <c r="GT27" s="3092"/>
      <c r="GU27" s="3092"/>
      <c r="GV27" s="3092"/>
      <c r="GW27" s="3092"/>
      <c r="GX27" s="3092"/>
      <c r="GY27" s="3092"/>
      <c r="GZ27" s="3092"/>
      <c r="HA27" s="3092"/>
      <c r="HB27" s="3092"/>
      <c r="HC27" s="3092"/>
      <c r="HD27" s="3092"/>
      <c r="HE27" s="3092"/>
      <c r="HF27" s="3092"/>
      <c r="HG27" s="3092"/>
      <c r="HH27" s="3092"/>
      <c r="HI27" s="3092"/>
      <c r="HJ27" s="3092"/>
      <c r="HK27" s="3092"/>
      <c r="HL27" s="3092"/>
      <c r="HM27" s="3092"/>
      <c r="HN27" s="3092"/>
      <c r="HO27" s="3092"/>
      <c r="HP27" s="3092"/>
      <c r="HQ27" s="3092"/>
      <c r="HR27" s="3092"/>
      <c r="HS27" s="3092"/>
      <c r="HT27" s="3092"/>
      <c r="HU27" s="3092"/>
      <c r="HV27" s="3092"/>
      <c r="HW27" s="3092"/>
      <c r="HX27" s="3092"/>
      <c r="HY27" s="3092"/>
      <c r="HZ27" s="3092"/>
      <c r="IA27" s="3092"/>
      <c r="IB27" s="3092"/>
      <c r="IC27" s="3092"/>
      <c r="ID27" s="3092"/>
      <c r="IE27" s="3092"/>
      <c r="IF27" s="3092"/>
      <c r="IG27" s="3092"/>
      <c r="IH27" s="3092"/>
    </row>
    <row r="28" spans="1:242" s="3093" customFormat="1" ht="15">
      <c r="A28" s="3117">
        <v>8</v>
      </c>
      <c r="B28" s="3118" t="s">
        <v>4741</v>
      </c>
      <c r="C28" s="3126">
        <v>15940</v>
      </c>
      <c r="D28" s="3126"/>
      <c r="E28" s="3126">
        <v>153652</v>
      </c>
      <c r="F28" s="3126">
        <v>163222</v>
      </c>
      <c r="G28" s="3128"/>
      <c r="H28" s="3129">
        <v>6370</v>
      </c>
      <c r="I28" s="3126"/>
      <c r="J28" s="3126"/>
      <c r="K28" s="3126"/>
      <c r="L28" s="3126"/>
      <c r="M28" s="3126"/>
      <c r="N28" s="3126">
        <v>153652</v>
      </c>
      <c r="O28" s="3122">
        <v>8</v>
      </c>
      <c r="P28" s="3092"/>
      <c r="Q28" s="3092"/>
      <c r="R28" s="3092"/>
      <c r="S28" s="3092"/>
      <c r="T28" s="3092"/>
      <c r="U28" s="3092"/>
      <c r="V28" s="3092"/>
      <c r="W28" s="3092"/>
      <c r="X28" s="3092"/>
      <c r="Y28" s="3092"/>
      <c r="Z28" s="3092"/>
      <c r="AA28" s="3092"/>
      <c r="AB28" s="3092"/>
      <c r="AC28" s="3092"/>
      <c r="AD28" s="3092"/>
      <c r="AE28" s="3092"/>
      <c r="AF28" s="3092"/>
      <c r="AG28" s="3092"/>
      <c r="AH28" s="3092"/>
      <c r="AI28" s="3092"/>
      <c r="AJ28" s="3092"/>
      <c r="AK28" s="3092"/>
      <c r="AL28" s="3092"/>
      <c r="AM28" s="3092"/>
      <c r="AN28" s="3092"/>
      <c r="AO28" s="3092"/>
      <c r="AP28" s="3092"/>
      <c r="AQ28" s="3092"/>
      <c r="AR28" s="3092"/>
      <c r="AS28" s="3092"/>
      <c r="AT28" s="3092"/>
      <c r="AU28" s="3092"/>
      <c r="AV28" s="3092"/>
      <c r="AW28" s="3092"/>
      <c r="AX28" s="3092"/>
      <c r="AY28" s="3092"/>
      <c r="AZ28" s="3092"/>
      <c r="BA28" s="3092"/>
      <c r="BB28" s="3092"/>
      <c r="BC28" s="3092"/>
      <c r="BD28" s="3092"/>
      <c r="BE28" s="3092"/>
      <c r="BF28" s="3092"/>
      <c r="BG28" s="3092"/>
      <c r="BH28" s="3092"/>
      <c r="BI28" s="3092"/>
      <c r="BJ28" s="3092"/>
      <c r="BK28" s="3092"/>
      <c r="BL28" s="3092"/>
      <c r="BM28" s="3092"/>
      <c r="BN28" s="3092"/>
      <c r="BO28" s="3092"/>
      <c r="BP28" s="3092"/>
      <c r="BQ28" s="3092"/>
      <c r="BR28" s="3092"/>
      <c r="BS28" s="3092"/>
      <c r="BT28" s="3092"/>
      <c r="BU28" s="3092"/>
      <c r="BV28" s="3092"/>
      <c r="BW28" s="3092"/>
      <c r="BX28" s="3092"/>
      <c r="BY28" s="3092"/>
      <c r="BZ28" s="3092"/>
      <c r="CA28" s="3092"/>
      <c r="CB28" s="3092"/>
      <c r="CC28" s="3092"/>
      <c r="CD28" s="3092"/>
      <c r="CE28" s="3092"/>
      <c r="CF28" s="3092"/>
      <c r="CG28" s="3092"/>
      <c r="CH28" s="3092"/>
      <c r="CI28" s="3092"/>
      <c r="CJ28" s="3092"/>
      <c r="CK28" s="3092"/>
      <c r="CL28" s="3092"/>
      <c r="CM28" s="3092"/>
      <c r="CN28" s="3092"/>
      <c r="CO28" s="3092"/>
      <c r="CP28" s="3092"/>
      <c r="CQ28" s="3092"/>
      <c r="CR28" s="3092"/>
      <c r="CS28" s="3092"/>
      <c r="CT28" s="3092"/>
      <c r="CU28" s="3092"/>
      <c r="CV28" s="3092"/>
      <c r="CW28" s="3092"/>
      <c r="CX28" s="3092"/>
      <c r="CY28" s="3092"/>
      <c r="CZ28" s="3092"/>
      <c r="DA28" s="3092"/>
      <c r="DB28" s="3092"/>
      <c r="DC28" s="3092"/>
      <c r="DD28" s="3092"/>
      <c r="DE28" s="3092"/>
      <c r="DF28" s="3092"/>
      <c r="DG28" s="3092"/>
      <c r="DH28" s="3092"/>
      <c r="DI28" s="3092"/>
      <c r="DJ28" s="3092"/>
      <c r="DK28" s="3092"/>
      <c r="DL28" s="3092"/>
      <c r="DM28" s="3092"/>
      <c r="DN28" s="3092"/>
      <c r="DO28" s="3092"/>
      <c r="DP28" s="3092"/>
      <c r="DQ28" s="3092"/>
      <c r="DR28" s="3092"/>
      <c r="DS28" s="3092"/>
      <c r="DT28" s="3092"/>
      <c r="DU28" s="3092"/>
      <c r="DV28" s="3092"/>
      <c r="DW28" s="3092"/>
      <c r="DX28" s="3092"/>
      <c r="DY28" s="3092"/>
      <c r="DZ28" s="3092"/>
      <c r="EA28" s="3092"/>
      <c r="EB28" s="3092"/>
      <c r="EC28" s="3092"/>
      <c r="ED28" s="3092"/>
      <c r="EE28" s="3092"/>
      <c r="EF28" s="3092"/>
      <c r="EG28" s="3092"/>
      <c r="EH28" s="3092"/>
      <c r="EI28" s="3092"/>
      <c r="EJ28" s="3092"/>
      <c r="EK28" s="3092"/>
      <c r="EL28" s="3092"/>
      <c r="EM28" s="3092"/>
      <c r="EN28" s="3092"/>
      <c r="EO28" s="3092"/>
      <c r="EP28" s="3092"/>
      <c r="EQ28" s="3092"/>
      <c r="ER28" s="3092"/>
      <c r="ES28" s="3092"/>
      <c r="ET28" s="3092"/>
      <c r="EU28" s="3092"/>
      <c r="EV28" s="3092"/>
      <c r="EW28" s="3092"/>
      <c r="EX28" s="3092"/>
      <c r="EY28" s="3092"/>
      <c r="EZ28" s="3092"/>
      <c r="FA28" s="3092"/>
      <c r="FB28" s="3092"/>
      <c r="FC28" s="3092"/>
      <c r="FD28" s="3092"/>
      <c r="FE28" s="3092"/>
      <c r="FF28" s="3092"/>
      <c r="FG28" s="3092"/>
      <c r="FH28" s="3092"/>
      <c r="FI28" s="3092"/>
      <c r="FJ28" s="3092"/>
      <c r="FK28" s="3092"/>
      <c r="FL28" s="3092"/>
      <c r="FM28" s="3092"/>
      <c r="FN28" s="3092"/>
      <c r="FO28" s="3092"/>
      <c r="FP28" s="3092"/>
      <c r="FQ28" s="3092"/>
      <c r="FR28" s="3092"/>
      <c r="FS28" s="3092"/>
      <c r="FT28" s="3092"/>
      <c r="FU28" s="3092"/>
      <c r="FV28" s="3092"/>
      <c r="FW28" s="3092"/>
      <c r="FX28" s="3092"/>
      <c r="FY28" s="3092"/>
      <c r="FZ28" s="3092"/>
      <c r="GA28" s="3092"/>
      <c r="GB28" s="3092"/>
      <c r="GC28" s="3092"/>
      <c r="GD28" s="3092"/>
      <c r="GE28" s="3092"/>
      <c r="GF28" s="3092"/>
      <c r="GG28" s="3092"/>
      <c r="GH28" s="3092"/>
      <c r="GI28" s="3092"/>
      <c r="GJ28" s="3092"/>
      <c r="GK28" s="3092"/>
      <c r="GL28" s="3092"/>
      <c r="GM28" s="3092"/>
      <c r="GN28" s="3092"/>
      <c r="GO28" s="3092"/>
      <c r="GP28" s="3092"/>
      <c r="GQ28" s="3092"/>
      <c r="GR28" s="3092"/>
      <c r="GS28" s="3092"/>
      <c r="GT28" s="3092"/>
      <c r="GU28" s="3092"/>
      <c r="GV28" s="3092"/>
      <c r="GW28" s="3092"/>
      <c r="GX28" s="3092"/>
      <c r="GY28" s="3092"/>
      <c r="GZ28" s="3092"/>
      <c r="HA28" s="3092"/>
      <c r="HB28" s="3092"/>
      <c r="HC28" s="3092"/>
      <c r="HD28" s="3092"/>
      <c r="HE28" s="3092"/>
      <c r="HF28" s="3092"/>
      <c r="HG28" s="3092"/>
      <c r="HH28" s="3092"/>
      <c r="HI28" s="3092"/>
      <c r="HJ28" s="3092"/>
      <c r="HK28" s="3092"/>
      <c r="HL28" s="3092"/>
      <c r="HM28" s="3092"/>
      <c r="HN28" s="3092"/>
      <c r="HO28" s="3092"/>
      <c r="HP28" s="3092"/>
      <c r="HQ28" s="3092"/>
      <c r="HR28" s="3092"/>
      <c r="HS28" s="3092"/>
      <c r="HT28" s="3092"/>
      <c r="HU28" s="3092"/>
      <c r="HV28" s="3092"/>
      <c r="HW28" s="3092"/>
      <c r="HX28" s="3092"/>
      <c r="HY28" s="3092"/>
      <c r="HZ28" s="3092"/>
      <c r="IA28" s="3092"/>
      <c r="IB28" s="3092"/>
      <c r="IC28" s="3092"/>
      <c r="ID28" s="3092"/>
      <c r="IE28" s="3092"/>
      <c r="IF28" s="3092"/>
      <c r="IG28" s="3092"/>
      <c r="IH28" s="3092"/>
    </row>
    <row r="29" spans="1:242" s="3093" customFormat="1" ht="15">
      <c r="A29" s="3117">
        <v>9</v>
      </c>
      <c r="B29" s="3118" t="s">
        <v>4736</v>
      </c>
      <c r="C29" s="3126">
        <v>-22586</v>
      </c>
      <c r="D29" s="3126"/>
      <c r="E29" s="3126">
        <v>278036</v>
      </c>
      <c r="F29" s="3126">
        <v>255624</v>
      </c>
      <c r="G29" s="3128"/>
      <c r="H29" s="3129">
        <v>-174</v>
      </c>
      <c r="I29" s="3126"/>
      <c r="J29" s="3126"/>
      <c r="K29" s="3126"/>
      <c r="L29" s="3126"/>
      <c r="M29" s="3126"/>
      <c r="N29" s="3126">
        <v>278036</v>
      </c>
      <c r="O29" s="3122">
        <v>9</v>
      </c>
      <c r="P29" s="3092"/>
      <c r="Q29" s="3092"/>
      <c r="R29" s="3092"/>
      <c r="S29" s="3092"/>
      <c r="T29" s="3092"/>
      <c r="U29" s="3092"/>
      <c r="V29" s="3092"/>
      <c r="W29" s="3092"/>
      <c r="X29" s="3092"/>
      <c r="Y29" s="3092"/>
      <c r="Z29" s="3092"/>
      <c r="AA29" s="3092"/>
      <c r="AB29" s="3092"/>
      <c r="AC29" s="3092"/>
      <c r="AD29" s="3092"/>
      <c r="AE29" s="3092"/>
      <c r="AF29" s="3092"/>
      <c r="AG29" s="3092"/>
      <c r="AH29" s="3092"/>
      <c r="AI29" s="3092"/>
      <c r="AJ29" s="3092"/>
      <c r="AK29" s="3092"/>
      <c r="AL29" s="3092"/>
      <c r="AM29" s="3092"/>
      <c r="AN29" s="3092"/>
      <c r="AO29" s="3092"/>
      <c r="AP29" s="3092"/>
      <c r="AQ29" s="3092"/>
      <c r="AR29" s="3092"/>
      <c r="AS29" s="3092"/>
      <c r="AT29" s="3092"/>
      <c r="AU29" s="3092"/>
      <c r="AV29" s="3092"/>
      <c r="AW29" s="3092"/>
      <c r="AX29" s="3092"/>
      <c r="AY29" s="3092"/>
      <c r="AZ29" s="3092"/>
      <c r="BA29" s="3092"/>
      <c r="BB29" s="3092"/>
      <c r="BC29" s="3092"/>
      <c r="BD29" s="3092"/>
      <c r="BE29" s="3092"/>
      <c r="BF29" s="3092"/>
      <c r="BG29" s="3092"/>
      <c r="BH29" s="3092"/>
      <c r="BI29" s="3092"/>
      <c r="BJ29" s="3092"/>
      <c r="BK29" s="3092"/>
      <c r="BL29" s="3092"/>
      <c r="BM29" s="3092"/>
      <c r="BN29" s="3092"/>
      <c r="BO29" s="3092"/>
      <c r="BP29" s="3092"/>
      <c r="BQ29" s="3092"/>
      <c r="BR29" s="3092"/>
      <c r="BS29" s="3092"/>
      <c r="BT29" s="3092"/>
      <c r="BU29" s="3092"/>
      <c r="BV29" s="3092"/>
      <c r="BW29" s="3092"/>
      <c r="BX29" s="3092"/>
      <c r="BY29" s="3092"/>
      <c r="BZ29" s="3092"/>
      <c r="CA29" s="3092"/>
      <c r="CB29" s="3092"/>
      <c r="CC29" s="3092"/>
      <c r="CD29" s="3092"/>
      <c r="CE29" s="3092"/>
      <c r="CF29" s="3092"/>
      <c r="CG29" s="3092"/>
      <c r="CH29" s="3092"/>
      <c r="CI29" s="3092"/>
      <c r="CJ29" s="3092"/>
      <c r="CK29" s="3092"/>
      <c r="CL29" s="3092"/>
      <c r="CM29" s="3092"/>
      <c r="CN29" s="3092"/>
      <c r="CO29" s="3092"/>
      <c r="CP29" s="3092"/>
      <c r="CQ29" s="3092"/>
      <c r="CR29" s="3092"/>
      <c r="CS29" s="3092"/>
      <c r="CT29" s="3092"/>
      <c r="CU29" s="3092"/>
      <c r="CV29" s="3092"/>
      <c r="CW29" s="3092"/>
      <c r="CX29" s="3092"/>
      <c r="CY29" s="3092"/>
      <c r="CZ29" s="3092"/>
      <c r="DA29" s="3092"/>
      <c r="DB29" s="3092"/>
      <c r="DC29" s="3092"/>
      <c r="DD29" s="3092"/>
      <c r="DE29" s="3092"/>
      <c r="DF29" s="3092"/>
      <c r="DG29" s="3092"/>
      <c r="DH29" s="3092"/>
      <c r="DI29" s="3092"/>
      <c r="DJ29" s="3092"/>
      <c r="DK29" s="3092"/>
      <c r="DL29" s="3092"/>
      <c r="DM29" s="3092"/>
      <c r="DN29" s="3092"/>
      <c r="DO29" s="3092"/>
      <c r="DP29" s="3092"/>
      <c r="DQ29" s="3092"/>
      <c r="DR29" s="3092"/>
      <c r="DS29" s="3092"/>
      <c r="DT29" s="3092"/>
      <c r="DU29" s="3092"/>
      <c r="DV29" s="3092"/>
      <c r="DW29" s="3092"/>
      <c r="DX29" s="3092"/>
      <c r="DY29" s="3092"/>
      <c r="DZ29" s="3092"/>
      <c r="EA29" s="3092"/>
      <c r="EB29" s="3092"/>
      <c r="EC29" s="3092"/>
      <c r="ED29" s="3092"/>
      <c r="EE29" s="3092"/>
      <c r="EF29" s="3092"/>
      <c r="EG29" s="3092"/>
      <c r="EH29" s="3092"/>
      <c r="EI29" s="3092"/>
      <c r="EJ29" s="3092"/>
      <c r="EK29" s="3092"/>
      <c r="EL29" s="3092"/>
      <c r="EM29" s="3092"/>
      <c r="EN29" s="3092"/>
      <c r="EO29" s="3092"/>
      <c r="EP29" s="3092"/>
      <c r="EQ29" s="3092"/>
      <c r="ER29" s="3092"/>
      <c r="ES29" s="3092"/>
      <c r="ET29" s="3092"/>
      <c r="EU29" s="3092"/>
      <c r="EV29" s="3092"/>
      <c r="EW29" s="3092"/>
      <c r="EX29" s="3092"/>
      <c r="EY29" s="3092"/>
      <c r="EZ29" s="3092"/>
      <c r="FA29" s="3092"/>
      <c r="FB29" s="3092"/>
      <c r="FC29" s="3092"/>
      <c r="FD29" s="3092"/>
      <c r="FE29" s="3092"/>
      <c r="FF29" s="3092"/>
      <c r="FG29" s="3092"/>
      <c r="FH29" s="3092"/>
      <c r="FI29" s="3092"/>
      <c r="FJ29" s="3092"/>
      <c r="FK29" s="3092"/>
      <c r="FL29" s="3092"/>
      <c r="FM29" s="3092"/>
      <c r="FN29" s="3092"/>
      <c r="FO29" s="3092"/>
      <c r="FP29" s="3092"/>
      <c r="FQ29" s="3092"/>
      <c r="FR29" s="3092"/>
      <c r="FS29" s="3092"/>
      <c r="FT29" s="3092"/>
      <c r="FU29" s="3092"/>
      <c r="FV29" s="3092"/>
      <c r="FW29" s="3092"/>
      <c r="FX29" s="3092"/>
      <c r="FY29" s="3092"/>
      <c r="FZ29" s="3092"/>
      <c r="GA29" s="3092"/>
      <c r="GB29" s="3092"/>
      <c r="GC29" s="3092"/>
      <c r="GD29" s="3092"/>
      <c r="GE29" s="3092"/>
      <c r="GF29" s="3092"/>
      <c r="GG29" s="3092"/>
      <c r="GH29" s="3092"/>
      <c r="GI29" s="3092"/>
      <c r="GJ29" s="3092"/>
      <c r="GK29" s="3092"/>
      <c r="GL29" s="3092"/>
      <c r="GM29" s="3092"/>
      <c r="GN29" s="3092"/>
      <c r="GO29" s="3092"/>
      <c r="GP29" s="3092"/>
      <c r="GQ29" s="3092"/>
      <c r="GR29" s="3092"/>
      <c r="GS29" s="3092"/>
      <c r="GT29" s="3092"/>
      <c r="GU29" s="3092"/>
      <c r="GV29" s="3092"/>
      <c r="GW29" s="3092"/>
      <c r="GX29" s="3092"/>
      <c r="GY29" s="3092"/>
      <c r="GZ29" s="3092"/>
      <c r="HA29" s="3092"/>
      <c r="HB29" s="3092"/>
      <c r="HC29" s="3092"/>
      <c r="HD29" s="3092"/>
      <c r="HE29" s="3092"/>
      <c r="HF29" s="3092"/>
      <c r="HG29" s="3092"/>
      <c r="HH29" s="3092"/>
      <c r="HI29" s="3092"/>
      <c r="HJ29" s="3092"/>
      <c r="HK29" s="3092"/>
      <c r="HL29" s="3092"/>
      <c r="HM29" s="3092"/>
      <c r="HN29" s="3092"/>
      <c r="HO29" s="3092"/>
      <c r="HP29" s="3092"/>
      <c r="HQ29" s="3092"/>
      <c r="HR29" s="3092"/>
      <c r="HS29" s="3092"/>
      <c r="HT29" s="3092"/>
      <c r="HU29" s="3092"/>
      <c r="HV29" s="3092"/>
      <c r="HW29" s="3092"/>
      <c r="HX29" s="3092"/>
      <c r="HY29" s="3092"/>
      <c r="HZ29" s="3092"/>
      <c r="IA29" s="3092"/>
      <c r="IB29" s="3092"/>
      <c r="IC29" s="3092"/>
      <c r="ID29" s="3092"/>
      <c r="IE29" s="3092"/>
      <c r="IF29" s="3092"/>
      <c r="IG29" s="3092"/>
      <c r="IH29" s="3092"/>
    </row>
    <row r="30" spans="1:242" s="3093" customFormat="1" ht="15">
      <c r="A30" s="3117">
        <v>10</v>
      </c>
      <c r="B30" s="3118" t="s">
        <v>4737</v>
      </c>
      <c r="C30" s="3126">
        <v>894577</v>
      </c>
      <c r="D30" s="3126"/>
      <c r="E30" s="3126">
        <v>3440468</v>
      </c>
      <c r="F30" s="3126">
        <v>3284961</v>
      </c>
      <c r="G30" s="3128">
        <v>-180581</v>
      </c>
      <c r="H30" s="3129">
        <v>1230665</v>
      </c>
      <c r="I30" s="3126"/>
      <c r="J30" s="3126"/>
      <c r="K30" s="3126">
        <v>3440468</v>
      </c>
      <c r="L30" s="3126"/>
      <c r="M30" s="3126"/>
      <c r="N30" s="3126"/>
      <c r="O30" s="3122">
        <v>10</v>
      </c>
      <c r="P30" s="3092"/>
      <c r="Q30" s="3092"/>
      <c r="R30" s="3092"/>
      <c r="S30" s="3092"/>
      <c r="T30" s="3092"/>
      <c r="U30" s="3092"/>
      <c r="V30" s="3092"/>
      <c r="W30" s="3092"/>
      <c r="X30" s="3092"/>
      <c r="Y30" s="3092"/>
      <c r="Z30" s="3092"/>
      <c r="AA30" s="3092"/>
      <c r="AB30" s="3092"/>
      <c r="AC30" s="3092"/>
      <c r="AD30" s="3092"/>
      <c r="AE30" s="3092"/>
      <c r="AF30" s="3092"/>
      <c r="AG30" s="3092"/>
      <c r="AH30" s="3092"/>
      <c r="AI30" s="3092"/>
      <c r="AJ30" s="3092"/>
      <c r="AK30" s="3092"/>
      <c r="AL30" s="3092"/>
      <c r="AM30" s="3092"/>
      <c r="AN30" s="3092"/>
      <c r="AO30" s="3092"/>
      <c r="AP30" s="3092"/>
      <c r="AQ30" s="3092"/>
      <c r="AR30" s="3092"/>
      <c r="AS30" s="3092"/>
      <c r="AT30" s="3092"/>
      <c r="AU30" s="3092"/>
      <c r="AV30" s="3092"/>
      <c r="AW30" s="3092"/>
      <c r="AX30" s="3092"/>
      <c r="AY30" s="3092"/>
      <c r="AZ30" s="3092"/>
      <c r="BA30" s="3092"/>
      <c r="BB30" s="3092"/>
      <c r="BC30" s="3092"/>
      <c r="BD30" s="3092"/>
      <c r="BE30" s="3092"/>
      <c r="BF30" s="3092"/>
      <c r="BG30" s="3092"/>
      <c r="BH30" s="3092"/>
      <c r="BI30" s="3092"/>
      <c r="BJ30" s="3092"/>
      <c r="BK30" s="3092"/>
      <c r="BL30" s="3092"/>
      <c r="BM30" s="3092"/>
      <c r="BN30" s="3092"/>
      <c r="BO30" s="3092"/>
      <c r="BP30" s="3092"/>
      <c r="BQ30" s="3092"/>
      <c r="BR30" s="3092"/>
      <c r="BS30" s="3092"/>
      <c r="BT30" s="3092"/>
      <c r="BU30" s="3092"/>
      <c r="BV30" s="3092"/>
      <c r="BW30" s="3092"/>
      <c r="BX30" s="3092"/>
      <c r="BY30" s="3092"/>
      <c r="BZ30" s="3092"/>
      <c r="CA30" s="3092"/>
      <c r="CB30" s="3092"/>
      <c r="CC30" s="3092"/>
      <c r="CD30" s="3092"/>
      <c r="CE30" s="3092"/>
      <c r="CF30" s="3092"/>
      <c r="CG30" s="3092"/>
      <c r="CH30" s="3092"/>
      <c r="CI30" s="3092"/>
      <c r="CJ30" s="3092"/>
      <c r="CK30" s="3092"/>
      <c r="CL30" s="3092"/>
      <c r="CM30" s="3092"/>
      <c r="CN30" s="3092"/>
      <c r="CO30" s="3092"/>
      <c r="CP30" s="3092"/>
      <c r="CQ30" s="3092"/>
      <c r="CR30" s="3092"/>
      <c r="CS30" s="3092"/>
      <c r="CT30" s="3092"/>
      <c r="CU30" s="3092"/>
      <c r="CV30" s="3092"/>
      <c r="CW30" s="3092"/>
      <c r="CX30" s="3092"/>
      <c r="CY30" s="3092"/>
      <c r="CZ30" s="3092"/>
      <c r="DA30" s="3092"/>
      <c r="DB30" s="3092"/>
      <c r="DC30" s="3092"/>
      <c r="DD30" s="3092"/>
      <c r="DE30" s="3092"/>
      <c r="DF30" s="3092"/>
      <c r="DG30" s="3092"/>
      <c r="DH30" s="3092"/>
      <c r="DI30" s="3092"/>
      <c r="DJ30" s="3092"/>
      <c r="DK30" s="3092"/>
      <c r="DL30" s="3092"/>
      <c r="DM30" s="3092"/>
      <c r="DN30" s="3092"/>
      <c r="DO30" s="3092"/>
      <c r="DP30" s="3092"/>
      <c r="DQ30" s="3092"/>
      <c r="DR30" s="3092"/>
      <c r="DS30" s="3092"/>
      <c r="DT30" s="3092"/>
      <c r="DU30" s="3092"/>
      <c r="DV30" s="3092"/>
      <c r="DW30" s="3092"/>
      <c r="DX30" s="3092"/>
      <c r="DY30" s="3092"/>
      <c r="DZ30" s="3092"/>
      <c r="EA30" s="3092"/>
      <c r="EB30" s="3092"/>
      <c r="EC30" s="3092"/>
      <c r="ED30" s="3092"/>
      <c r="EE30" s="3092"/>
      <c r="EF30" s="3092"/>
      <c r="EG30" s="3092"/>
      <c r="EH30" s="3092"/>
      <c r="EI30" s="3092"/>
      <c r="EJ30" s="3092"/>
      <c r="EK30" s="3092"/>
      <c r="EL30" s="3092"/>
      <c r="EM30" s="3092"/>
      <c r="EN30" s="3092"/>
      <c r="EO30" s="3092"/>
      <c r="EP30" s="3092"/>
      <c r="EQ30" s="3092"/>
      <c r="ER30" s="3092"/>
      <c r="ES30" s="3092"/>
      <c r="ET30" s="3092"/>
      <c r="EU30" s="3092"/>
      <c r="EV30" s="3092"/>
      <c r="EW30" s="3092"/>
      <c r="EX30" s="3092"/>
      <c r="EY30" s="3092"/>
      <c r="EZ30" s="3092"/>
      <c r="FA30" s="3092"/>
      <c r="FB30" s="3092"/>
      <c r="FC30" s="3092"/>
      <c r="FD30" s="3092"/>
      <c r="FE30" s="3092"/>
      <c r="FF30" s="3092"/>
      <c r="FG30" s="3092"/>
      <c r="FH30" s="3092"/>
      <c r="FI30" s="3092"/>
      <c r="FJ30" s="3092"/>
      <c r="FK30" s="3092"/>
      <c r="FL30" s="3092"/>
      <c r="FM30" s="3092"/>
      <c r="FN30" s="3092"/>
      <c r="FO30" s="3092"/>
      <c r="FP30" s="3092"/>
      <c r="FQ30" s="3092"/>
      <c r="FR30" s="3092"/>
      <c r="FS30" s="3092"/>
      <c r="FT30" s="3092"/>
      <c r="FU30" s="3092"/>
      <c r="FV30" s="3092"/>
      <c r="FW30" s="3092"/>
      <c r="FX30" s="3092"/>
      <c r="FY30" s="3092"/>
      <c r="FZ30" s="3092"/>
      <c r="GA30" s="3092"/>
      <c r="GB30" s="3092"/>
      <c r="GC30" s="3092"/>
      <c r="GD30" s="3092"/>
      <c r="GE30" s="3092"/>
      <c r="GF30" s="3092"/>
      <c r="GG30" s="3092"/>
      <c r="GH30" s="3092"/>
      <c r="GI30" s="3092"/>
      <c r="GJ30" s="3092"/>
      <c r="GK30" s="3092"/>
      <c r="GL30" s="3092"/>
      <c r="GM30" s="3092"/>
      <c r="GN30" s="3092"/>
      <c r="GO30" s="3092"/>
      <c r="GP30" s="3092"/>
      <c r="GQ30" s="3092"/>
      <c r="GR30" s="3092"/>
      <c r="GS30" s="3092"/>
      <c r="GT30" s="3092"/>
      <c r="GU30" s="3092"/>
      <c r="GV30" s="3092"/>
      <c r="GW30" s="3092"/>
      <c r="GX30" s="3092"/>
      <c r="GY30" s="3092"/>
      <c r="GZ30" s="3092"/>
      <c r="HA30" s="3092"/>
      <c r="HB30" s="3092"/>
      <c r="HC30" s="3092"/>
      <c r="HD30" s="3092"/>
      <c r="HE30" s="3092"/>
      <c r="HF30" s="3092"/>
      <c r="HG30" s="3092"/>
      <c r="HH30" s="3092"/>
      <c r="HI30" s="3092"/>
      <c r="HJ30" s="3092"/>
      <c r="HK30" s="3092"/>
      <c r="HL30" s="3092"/>
      <c r="HM30" s="3092"/>
      <c r="HN30" s="3092"/>
      <c r="HO30" s="3092"/>
      <c r="HP30" s="3092"/>
      <c r="HQ30" s="3092"/>
      <c r="HR30" s="3092"/>
      <c r="HS30" s="3092"/>
      <c r="HT30" s="3092"/>
      <c r="HU30" s="3092"/>
      <c r="HV30" s="3092"/>
      <c r="HW30" s="3092"/>
      <c r="HX30" s="3092"/>
      <c r="HY30" s="3092"/>
      <c r="HZ30" s="3092"/>
      <c r="IA30" s="3092"/>
      <c r="IB30" s="3092"/>
      <c r="IC30" s="3092"/>
      <c r="ID30" s="3092"/>
      <c r="IE30" s="3092"/>
      <c r="IF30" s="3092"/>
      <c r="IG30" s="3092"/>
      <c r="IH30" s="3092"/>
    </row>
    <row r="31" spans="1:242" s="3093" customFormat="1" ht="15">
      <c r="A31" s="3117">
        <v>11</v>
      </c>
      <c r="B31" s="3118" t="s">
        <v>4738</v>
      </c>
      <c r="C31" s="3126">
        <v>780766</v>
      </c>
      <c r="D31" s="3126"/>
      <c r="E31" s="3126">
        <v>8989848</v>
      </c>
      <c r="F31" s="3126">
        <v>10033631</v>
      </c>
      <c r="G31" s="3128">
        <v>-142674</v>
      </c>
      <c r="H31" s="3129">
        <v>-120343</v>
      </c>
      <c r="I31" s="3126"/>
      <c r="J31" s="3126"/>
      <c r="K31" s="3126">
        <v>8989848</v>
      </c>
      <c r="L31" s="3126"/>
      <c r="M31" s="3126"/>
      <c r="N31" s="3126"/>
      <c r="O31" s="3122">
        <v>11</v>
      </c>
      <c r="P31" s="3092"/>
      <c r="Q31" s="3092"/>
      <c r="R31" s="3092"/>
      <c r="S31" s="3092"/>
      <c r="T31" s="3092"/>
      <c r="U31" s="3092"/>
      <c r="V31" s="3092"/>
      <c r="W31" s="3092"/>
      <c r="X31" s="3092"/>
      <c r="Y31" s="3092"/>
      <c r="Z31" s="3092"/>
      <c r="AA31" s="3092"/>
      <c r="AB31" s="3092"/>
      <c r="AC31" s="3092"/>
      <c r="AD31" s="3092"/>
      <c r="AE31" s="3092"/>
      <c r="AF31" s="3092"/>
      <c r="AG31" s="3092"/>
      <c r="AH31" s="3092"/>
      <c r="AI31" s="3092"/>
      <c r="AJ31" s="3092"/>
      <c r="AK31" s="3092"/>
      <c r="AL31" s="3092"/>
      <c r="AM31" s="3092"/>
      <c r="AN31" s="3092"/>
      <c r="AO31" s="3092"/>
      <c r="AP31" s="3092"/>
      <c r="AQ31" s="3092"/>
      <c r="AR31" s="3092"/>
      <c r="AS31" s="3092"/>
      <c r="AT31" s="3092"/>
      <c r="AU31" s="3092"/>
      <c r="AV31" s="3092"/>
      <c r="AW31" s="3092"/>
      <c r="AX31" s="3092"/>
      <c r="AY31" s="3092"/>
      <c r="AZ31" s="3092"/>
      <c r="BA31" s="3092"/>
      <c r="BB31" s="3092"/>
      <c r="BC31" s="3092"/>
      <c r="BD31" s="3092"/>
      <c r="BE31" s="3092"/>
      <c r="BF31" s="3092"/>
      <c r="BG31" s="3092"/>
      <c r="BH31" s="3092"/>
      <c r="BI31" s="3092"/>
      <c r="BJ31" s="3092"/>
      <c r="BK31" s="3092"/>
      <c r="BL31" s="3092"/>
      <c r="BM31" s="3092"/>
      <c r="BN31" s="3092"/>
      <c r="BO31" s="3092"/>
      <c r="BP31" s="3092"/>
      <c r="BQ31" s="3092"/>
      <c r="BR31" s="3092"/>
      <c r="BS31" s="3092"/>
      <c r="BT31" s="3092"/>
      <c r="BU31" s="3092"/>
      <c r="BV31" s="3092"/>
      <c r="BW31" s="3092"/>
      <c r="BX31" s="3092"/>
      <c r="BY31" s="3092"/>
      <c r="BZ31" s="3092"/>
      <c r="CA31" s="3092"/>
      <c r="CB31" s="3092"/>
      <c r="CC31" s="3092"/>
      <c r="CD31" s="3092"/>
      <c r="CE31" s="3092"/>
      <c r="CF31" s="3092"/>
      <c r="CG31" s="3092"/>
      <c r="CH31" s="3092"/>
      <c r="CI31" s="3092"/>
      <c r="CJ31" s="3092"/>
      <c r="CK31" s="3092"/>
      <c r="CL31" s="3092"/>
      <c r="CM31" s="3092"/>
      <c r="CN31" s="3092"/>
      <c r="CO31" s="3092"/>
      <c r="CP31" s="3092"/>
      <c r="CQ31" s="3092"/>
      <c r="CR31" s="3092"/>
      <c r="CS31" s="3092"/>
      <c r="CT31" s="3092"/>
      <c r="CU31" s="3092"/>
      <c r="CV31" s="3092"/>
      <c r="CW31" s="3092"/>
      <c r="CX31" s="3092"/>
      <c r="CY31" s="3092"/>
      <c r="CZ31" s="3092"/>
      <c r="DA31" s="3092"/>
      <c r="DB31" s="3092"/>
      <c r="DC31" s="3092"/>
      <c r="DD31" s="3092"/>
      <c r="DE31" s="3092"/>
      <c r="DF31" s="3092"/>
      <c r="DG31" s="3092"/>
      <c r="DH31" s="3092"/>
      <c r="DI31" s="3092"/>
      <c r="DJ31" s="3092"/>
      <c r="DK31" s="3092"/>
      <c r="DL31" s="3092"/>
      <c r="DM31" s="3092"/>
      <c r="DN31" s="3092"/>
      <c r="DO31" s="3092"/>
      <c r="DP31" s="3092"/>
      <c r="DQ31" s="3092"/>
      <c r="DR31" s="3092"/>
      <c r="DS31" s="3092"/>
      <c r="DT31" s="3092"/>
      <c r="DU31" s="3092"/>
      <c r="DV31" s="3092"/>
      <c r="DW31" s="3092"/>
      <c r="DX31" s="3092"/>
      <c r="DY31" s="3092"/>
      <c r="DZ31" s="3092"/>
      <c r="EA31" s="3092"/>
      <c r="EB31" s="3092"/>
      <c r="EC31" s="3092"/>
      <c r="ED31" s="3092"/>
      <c r="EE31" s="3092"/>
      <c r="EF31" s="3092"/>
      <c r="EG31" s="3092"/>
      <c r="EH31" s="3092"/>
      <c r="EI31" s="3092"/>
      <c r="EJ31" s="3092"/>
      <c r="EK31" s="3092"/>
      <c r="EL31" s="3092"/>
      <c r="EM31" s="3092"/>
      <c r="EN31" s="3092"/>
      <c r="EO31" s="3092"/>
      <c r="EP31" s="3092"/>
      <c r="EQ31" s="3092"/>
      <c r="ER31" s="3092"/>
      <c r="ES31" s="3092"/>
      <c r="ET31" s="3092"/>
      <c r="EU31" s="3092"/>
      <c r="EV31" s="3092"/>
      <c r="EW31" s="3092"/>
      <c r="EX31" s="3092"/>
      <c r="EY31" s="3092"/>
      <c r="EZ31" s="3092"/>
      <c r="FA31" s="3092"/>
      <c r="FB31" s="3092"/>
      <c r="FC31" s="3092"/>
      <c r="FD31" s="3092"/>
      <c r="FE31" s="3092"/>
      <c r="FF31" s="3092"/>
      <c r="FG31" s="3092"/>
      <c r="FH31" s="3092"/>
      <c r="FI31" s="3092"/>
      <c r="FJ31" s="3092"/>
      <c r="FK31" s="3092"/>
      <c r="FL31" s="3092"/>
      <c r="FM31" s="3092"/>
      <c r="FN31" s="3092"/>
      <c r="FO31" s="3092"/>
      <c r="FP31" s="3092"/>
      <c r="FQ31" s="3092"/>
      <c r="FR31" s="3092"/>
      <c r="FS31" s="3092"/>
      <c r="FT31" s="3092"/>
      <c r="FU31" s="3092"/>
      <c r="FV31" s="3092"/>
      <c r="FW31" s="3092"/>
      <c r="FX31" s="3092"/>
      <c r="FY31" s="3092"/>
      <c r="FZ31" s="3092"/>
      <c r="GA31" s="3092"/>
      <c r="GB31" s="3092"/>
      <c r="GC31" s="3092"/>
      <c r="GD31" s="3092"/>
      <c r="GE31" s="3092"/>
      <c r="GF31" s="3092"/>
      <c r="GG31" s="3092"/>
      <c r="GH31" s="3092"/>
      <c r="GI31" s="3092"/>
      <c r="GJ31" s="3092"/>
      <c r="GK31" s="3092"/>
      <c r="GL31" s="3092"/>
      <c r="GM31" s="3092"/>
      <c r="GN31" s="3092"/>
      <c r="GO31" s="3092"/>
      <c r="GP31" s="3092"/>
      <c r="GQ31" s="3092"/>
      <c r="GR31" s="3092"/>
      <c r="GS31" s="3092"/>
      <c r="GT31" s="3092"/>
      <c r="GU31" s="3092"/>
      <c r="GV31" s="3092"/>
      <c r="GW31" s="3092"/>
      <c r="GX31" s="3092"/>
      <c r="GY31" s="3092"/>
      <c r="GZ31" s="3092"/>
      <c r="HA31" s="3092"/>
      <c r="HB31" s="3092"/>
      <c r="HC31" s="3092"/>
      <c r="HD31" s="3092"/>
      <c r="HE31" s="3092"/>
      <c r="HF31" s="3092"/>
      <c r="HG31" s="3092"/>
      <c r="HH31" s="3092"/>
      <c r="HI31" s="3092"/>
      <c r="HJ31" s="3092"/>
      <c r="HK31" s="3092"/>
      <c r="HL31" s="3092"/>
      <c r="HM31" s="3092"/>
      <c r="HN31" s="3092"/>
      <c r="HO31" s="3092"/>
      <c r="HP31" s="3092"/>
      <c r="HQ31" s="3092"/>
      <c r="HR31" s="3092"/>
      <c r="HS31" s="3092"/>
      <c r="HT31" s="3092"/>
      <c r="HU31" s="3092"/>
      <c r="HV31" s="3092"/>
      <c r="HW31" s="3092"/>
      <c r="HX31" s="3092"/>
      <c r="HY31" s="3092"/>
      <c r="HZ31" s="3092"/>
      <c r="IA31" s="3092"/>
      <c r="IB31" s="3092"/>
      <c r="IC31" s="3092"/>
      <c r="ID31" s="3092"/>
      <c r="IE31" s="3092"/>
      <c r="IF31" s="3092"/>
      <c r="IG31" s="3092"/>
      <c r="IH31" s="3092"/>
    </row>
    <row r="32" spans="1:242" s="3093" customFormat="1" ht="15">
      <c r="A32" s="3117">
        <v>12</v>
      </c>
      <c r="B32" s="3118" t="s">
        <v>4739</v>
      </c>
      <c r="C32" s="3126">
        <v>-1410783</v>
      </c>
      <c r="D32" s="3126"/>
      <c r="E32" s="3126">
        <v>134494837</v>
      </c>
      <c r="F32" s="3126">
        <v>128564472</v>
      </c>
      <c r="G32" s="3128"/>
      <c r="H32" s="3129">
        <v>4519582</v>
      </c>
      <c r="I32" s="3126"/>
      <c r="J32" s="3126"/>
      <c r="K32" s="3126">
        <v>118757121</v>
      </c>
      <c r="L32" s="3126"/>
      <c r="M32" s="3126"/>
      <c r="N32" s="3126">
        <f>15427768+309948</f>
        <v>15737716</v>
      </c>
      <c r="O32" s="3122">
        <v>12</v>
      </c>
      <c r="P32" s="3092"/>
      <c r="Q32" s="3092"/>
      <c r="R32" s="3092"/>
      <c r="S32" s="3092"/>
      <c r="T32" s="3092"/>
      <c r="U32" s="3092"/>
      <c r="V32" s="3092"/>
      <c r="W32" s="3092"/>
      <c r="X32" s="3092"/>
      <c r="Y32" s="3092"/>
      <c r="Z32" s="3092"/>
      <c r="AA32" s="3092"/>
      <c r="AB32" s="3092"/>
      <c r="AC32" s="3092"/>
      <c r="AD32" s="3092"/>
      <c r="AE32" s="3092"/>
      <c r="AF32" s="3092"/>
      <c r="AG32" s="3092"/>
      <c r="AH32" s="3092"/>
      <c r="AI32" s="3092"/>
      <c r="AJ32" s="3092"/>
      <c r="AK32" s="3092"/>
      <c r="AL32" s="3092"/>
      <c r="AM32" s="3092"/>
      <c r="AN32" s="3092"/>
      <c r="AO32" s="3092"/>
      <c r="AP32" s="3092"/>
      <c r="AQ32" s="3092"/>
      <c r="AR32" s="3092"/>
      <c r="AS32" s="3092"/>
      <c r="AT32" s="3092"/>
      <c r="AU32" s="3092"/>
      <c r="AV32" s="3092"/>
      <c r="AW32" s="3092"/>
      <c r="AX32" s="3092"/>
      <c r="AY32" s="3092"/>
      <c r="AZ32" s="3092"/>
      <c r="BA32" s="3092"/>
      <c r="BB32" s="3092"/>
      <c r="BC32" s="3092"/>
      <c r="BD32" s="3092"/>
      <c r="BE32" s="3092"/>
      <c r="BF32" s="3092"/>
      <c r="BG32" s="3092"/>
      <c r="BH32" s="3092"/>
      <c r="BI32" s="3092"/>
      <c r="BJ32" s="3092"/>
      <c r="BK32" s="3092"/>
      <c r="BL32" s="3092"/>
      <c r="BM32" s="3092"/>
      <c r="BN32" s="3092"/>
      <c r="BO32" s="3092"/>
      <c r="BP32" s="3092"/>
      <c r="BQ32" s="3092"/>
      <c r="BR32" s="3092"/>
      <c r="BS32" s="3092"/>
      <c r="BT32" s="3092"/>
      <c r="BU32" s="3092"/>
      <c r="BV32" s="3092"/>
      <c r="BW32" s="3092"/>
      <c r="BX32" s="3092"/>
      <c r="BY32" s="3092"/>
      <c r="BZ32" s="3092"/>
      <c r="CA32" s="3092"/>
      <c r="CB32" s="3092"/>
      <c r="CC32" s="3092"/>
      <c r="CD32" s="3092"/>
      <c r="CE32" s="3092"/>
      <c r="CF32" s="3092"/>
      <c r="CG32" s="3092"/>
      <c r="CH32" s="3092"/>
      <c r="CI32" s="3092"/>
      <c r="CJ32" s="3092"/>
      <c r="CK32" s="3092"/>
      <c r="CL32" s="3092"/>
      <c r="CM32" s="3092"/>
      <c r="CN32" s="3092"/>
      <c r="CO32" s="3092"/>
      <c r="CP32" s="3092"/>
      <c r="CQ32" s="3092"/>
      <c r="CR32" s="3092"/>
      <c r="CS32" s="3092"/>
      <c r="CT32" s="3092"/>
      <c r="CU32" s="3092"/>
      <c r="CV32" s="3092"/>
      <c r="CW32" s="3092"/>
      <c r="CX32" s="3092"/>
      <c r="CY32" s="3092"/>
      <c r="CZ32" s="3092"/>
      <c r="DA32" s="3092"/>
      <c r="DB32" s="3092"/>
      <c r="DC32" s="3092"/>
      <c r="DD32" s="3092"/>
      <c r="DE32" s="3092"/>
      <c r="DF32" s="3092"/>
      <c r="DG32" s="3092"/>
      <c r="DH32" s="3092"/>
      <c r="DI32" s="3092"/>
      <c r="DJ32" s="3092"/>
      <c r="DK32" s="3092"/>
      <c r="DL32" s="3092"/>
      <c r="DM32" s="3092"/>
      <c r="DN32" s="3092"/>
      <c r="DO32" s="3092"/>
      <c r="DP32" s="3092"/>
      <c r="DQ32" s="3092"/>
      <c r="DR32" s="3092"/>
      <c r="DS32" s="3092"/>
      <c r="DT32" s="3092"/>
      <c r="DU32" s="3092"/>
      <c r="DV32" s="3092"/>
      <c r="DW32" s="3092"/>
      <c r="DX32" s="3092"/>
      <c r="DY32" s="3092"/>
      <c r="DZ32" s="3092"/>
      <c r="EA32" s="3092"/>
      <c r="EB32" s="3092"/>
      <c r="EC32" s="3092"/>
      <c r="ED32" s="3092"/>
      <c r="EE32" s="3092"/>
      <c r="EF32" s="3092"/>
      <c r="EG32" s="3092"/>
      <c r="EH32" s="3092"/>
      <c r="EI32" s="3092"/>
      <c r="EJ32" s="3092"/>
      <c r="EK32" s="3092"/>
      <c r="EL32" s="3092"/>
      <c r="EM32" s="3092"/>
      <c r="EN32" s="3092"/>
      <c r="EO32" s="3092"/>
      <c r="EP32" s="3092"/>
      <c r="EQ32" s="3092"/>
      <c r="ER32" s="3092"/>
      <c r="ES32" s="3092"/>
      <c r="ET32" s="3092"/>
      <c r="EU32" s="3092"/>
      <c r="EV32" s="3092"/>
      <c r="EW32" s="3092"/>
      <c r="EX32" s="3092"/>
      <c r="EY32" s="3092"/>
      <c r="EZ32" s="3092"/>
      <c r="FA32" s="3092"/>
      <c r="FB32" s="3092"/>
      <c r="FC32" s="3092"/>
      <c r="FD32" s="3092"/>
      <c r="FE32" s="3092"/>
      <c r="FF32" s="3092"/>
      <c r="FG32" s="3092"/>
      <c r="FH32" s="3092"/>
      <c r="FI32" s="3092"/>
      <c r="FJ32" s="3092"/>
      <c r="FK32" s="3092"/>
      <c r="FL32" s="3092"/>
      <c r="FM32" s="3092"/>
      <c r="FN32" s="3092"/>
      <c r="FO32" s="3092"/>
      <c r="FP32" s="3092"/>
      <c r="FQ32" s="3092"/>
      <c r="FR32" s="3092"/>
      <c r="FS32" s="3092"/>
      <c r="FT32" s="3092"/>
      <c r="FU32" s="3092"/>
      <c r="FV32" s="3092"/>
      <c r="FW32" s="3092"/>
      <c r="FX32" s="3092"/>
      <c r="FY32" s="3092"/>
      <c r="FZ32" s="3092"/>
      <c r="GA32" s="3092"/>
      <c r="GB32" s="3092"/>
      <c r="GC32" s="3092"/>
      <c r="GD32" s="3092"/>
      <c r="GE32" s="3092"/>
      <c r="GF32" s="3092"/>
      <c r="GG32" s="3092"/>
      <c r="GH32" s="3092"/>
      <c r="GI32" s="3092"/>
      <c r="GJ32" s="3092"/>
      <c r="GK32" s="3092"/>
      <c r="GL32" s="3092"/>
      <c r="GM32" s="3092"/>
      <c r="GN32" s="3092"/>
      <c r="GO32" s="3092"/>
      <c r="GP32" s="3092"/>
      <c r="GQ32" s="3092"/>
      <c r="GR32" s="3092"/>
      <c r="GS32" s="3092"/>
      <c r="GT32" s="3092"/>
      <c r="GU32" s="3092"/>
      <c r="GV32" s="3092"/>
      <c r="GW32" s="3092"/>
      <c r="GX32" s="3092"/>
      <c r="GY32" s="3092"/>
      <c r="GZ32" s="3092"/>
      <c r="HA32" s="3092"/>
      <c r="HB32" s="3092"/>
      <c r="HC32" s="3092"/>
      <c r="HD32" s="3092"/>
      <c r="HE32" s="3092"/>
      <c r="HF32" s="3092"/>
      <c r="HG32" s="3092"/>
      <c r="HH32" s="3092"/>
      <c r="HI32" s="3092"/>
      <c r="HJ32" s="3092"/>
      <c r="HK32" s="3092"/>
      <c r="HL32" s="3092"/>
      <c r="HM32" s="3092"/>
      <c r="HN32" s="3092"/>
      <c r="HO32" s="3092"/>
      <c r="HP32" s="3092"/>
      <c r="HQ32" s="3092"/>
      <c r="HR32" s="3092"/>
      <c r="HS32" s="3092"/>
      <c r="HT32" s="3092"/>
      <c r="HU32" s="3092"/>
      <c r="HV32" s="3092"/>
      <c r="HW32" s="3092"/>
      <c r="HX32" s="3092"/>
      <c r="HY32" s="3092"/>
      <c r="HZ32" s="3092"/>
      <c r="IA32" s="3092"/>
      <c r="IB32" s="3092"/>
      <c r="IC32" s="3092"/>
      <c r="ID32" s="3092"/>
      <c r="IE32" s="3092"/>
      <c r="IF32" s="3092"/>
      <c r="IG32" s="3092"/>
      <c r="IH32" s="3092"/>
    </row>
    <row r="33" spans="1:242" s="3093" customFormat="1" ht="15">
      <c r="A33" s="3117">
        <v>13</v>
      </c>
      <c r="B33" s="3118" t="s">
        <v>2165</v>
      </c>
      <c r="C33" s="3126">
        <v>947683</v>
      </c>
      <c r="D33" s="3126"/>
      <c r="E33" s="3126">
        <v>-478842</v>
      </c>
      <c r="F33" s="3126"/>
      <c r="G33" s="3128">
        <v>464397</v>
      </c>
      <c r="H33" s="3129">
        <v>4444</v>
      </c>
      <c r="I33" s="3126"/>
      <c r="J33" s="3126"/>
      <c r="K33" s="3126">
        <v>-478842</v>
      </c>
      <c r="L33" s="3126"/>
      <c r="M33" s="3126"/>
      <c r="N33" s="3126"/>
      <c r="O33" s="3122">
        <v>13</v>
      </c>
      <c r="P33" s="3092"/>
      <c r="Q33" s="3092"/>
      <c r="R33" s="3092"/>
      <c r="S33" s="3092"/>
      <c r="T33" s="3092"/>
      <c r="U33" s="3092"/>
      <c r="V33" s="3092"/>
      <c r="W33" s="3092"/>
      <c r="X33" s="3092"/>
      <c r="Y33" s="3092"/>
      <c r="Z33" s="3092"/>
      <c r="AA33" s="3092"/>
      <c r="AB33" s="3092"/>
      <c r="AC33" s="3092"/>
      <c r="AD33" s="3092"/>
      <c r="AE33" s="3092"/>
      <c r="AF33" s="3092"/>
      <c r="AG33" s="3092"/>
      <c r="AH33" s="3092"/>
      <c r="AI33" s="3092"/>
      <c r="AJ33" s="3092"/>
      <c r="AK33" s="3092"/>
      <c r="AL33" s="3092"/>
      <c r="AM33" s="3092"/>
      <c r="AN33" s="3092"/>
      <c r="AO33" s="3092"/>
      <c r="AP33" s="3092"/>
      <c r="AQ33" s="3092"/>
      <c r="AR33" s="3092"/>
      <c r="AS33" s="3092"/>
      <c r="AT33" s="3092"/>
      <c r="AU33" s="3092"/>
      <c r="AV33" s="3092"/>
      <c r="AW33" s="3092"/>
      <c r="AX33" s="3092"/>
      <c r="AY33" s="3092"/>
      <c r="AZ33" s="3092"/>
      <c r="BA33" s="3092"/>
      <c r="BB33" s="3092"/>
      <c r="BC33" s="3092"/>
      <c r="BD33" s="3092"/>
      <c r="BE33" s="3092"/>
      <c r="BF33" s="3092"/>
      <c r="BG33" s="3092"/>
      <c r="BH33" s="3092"/>
      <c r="BI33" s="3092"/>
      <c r="BJ33" s="3092"/>
      <c r="BK33" s="3092"/>
      <c r="BL33" s="3092"/>
      <c r="BM33" s="3092"/>
      <c r="BN33" s="3092"/>
      <c r="BO33" s="3092"/>
      <c r="BP33" s="3092"/>
      <c r="BQ33" s="3092"/>
      <c r="BR33" s="3092"/>
      <c r="BS33" s="3092"/>
      <c r="BT33" s="3092"/>
      <c r="BU33" s="3092"/>
      <c r="BV33" s="3092"/>
      <c r="BW33" s="3092"/>
      <c r="BX33" s="3092"/>
      <c r="BY33" s="3092"/>
      <c r="BZ33" s="3092"/>
      <c r="CA33" s="3092"/>
      <c r="CB33" s="3092"/>
      <c r="CC33" s="3092"/>
      <c r="CD33" s="3092"/>
      <c r="CE33" s="3092"/>
      <c r="CF33" s="3092"/>
      <c r="CG33" s="3092"/>
      <c r="CH33" s="3092"/>
      <c r="CI33" s="3092"/>
      <c r="CJ33" s="3092"/>
      <c r="CK33" s="3092"/>
      <c r="CL33" s="3092"/>
      <c r="CM33" s="3092"/>
      <c r="CN33" s="3092"/>
      <c r="CO33" s="3092"/>
      <c r="CP33" s="3092"/>
      <c r="CQ33" s="3092"/>
      <c r="CR33" s="3092"/>
      <c r="CS33" s="3092"/>
      <c r="CT33" s="3092"/>
      <c r="CU33" s="3092"/>
      <c r="CV33" s="3092"/>
      <c r="CW33" s="3092"/>
      <c r="CX33" s="3092"/>
      <c r="CY33" s="3092"/>
      <c r="CZ33" s="3092"/>
      <c r="DA33" s="3092"/>
      <c r="DB33" s="3092"/>
      <c r="DC33" s="3092"/>
      <c r="DD33" s="3092"/>
      <c r="DE33" s="3092"/>
      <c r="DF33" s="3092"/>
      <c r="DG33" s="3092"/>
      <c r="DH33" s="3092"/>
      <c r="DI33" s="3092"/>
      <c r="DJ33" s="3092"/>
      <c r="DK33" s="3092"/>
      <c r="DL33" s="3092"/>
      <c r="DM33" s="3092"/>
      <c r="DN33" s="3092"/>
      <c r="DO33" s="3092"/>
      <c r="DP33" s="3092"/>
      <c r="DQ33" s="3092"/>
      <c r="DR33" s="3092"/>
      <c r="DS33" s="3092"/>
      <c r="DT33" s="3092"/>
      <c r="DU33" s="3092"/>
      <c r="DV33" s="3092"/>
      <c r="DW33" s="3092"/>
      <c r="DX33" s="3092"/>
      <c r="DY33" s="3092"/>
      <c r="DZ33" s="3092"/>
      <c r="EA33" s="3092"/>
      <c r="EB33" s="3092"/>
      <c r="EC33" s="3092"/>
      <c r="ED33" s="3092"/>
      <c r="EE33" s="3092"/>
      <c r="EF33" s="3092"/>
      <c r="EG33" s="3092"/>
      <c r="EH33" s="3092"/>
      <c r="EI33" s="3092"/>
      <c r="EJ33" s="3092"/>
      <c r="EK33" s="3092"/>
      <c r="EL33" s="3092"/>
      <c r="EM33" s="3092"/>
      <c r="EN33" s="3092"/>
      <c r="EO33" s="3092"/>
      <c r="EP33" s="3092"/>
      <c r="EQ33" s="3092"/>
      <c r="ER33" s="3092"/>
      <c r="ES33" s="3092"/>
      <c r="ET33" s="3092"/>
      <c r="EU33" s="3092"/>
      <c r="EV33" s="3092"/>
      <c r="EW33" s="3092"/>
      <c r="EX33" s="3092"/>
      <c r="EY33" s="3092"/>
      <c r="EZ33" s="3092"/>
      <c r="FA33" s="3092"/>
      <c r="FB33" s="3092"/>
      <c r="FC33" s="3092"/>
      <c r="FD33" s="3092"/>
      <c r="FE33" s="3092"/>
      <c r="FF33" s="3092"/>
      <c r="FG33" s="3092"/>
      <c r="FH33" s="3092"/>
      <c r="FI33" s="3092"/>
      <c r="FJ33" s="3092"/>
      <c r="FK33" s="3092"/>
      <c r="FL33" s="3092"/>
      <c r="FM33" s="3092"/>
      <c r="FN33" s="3092"/>
      <c r="FO33" s="3092"/>
      <c r="FP33" s="3092"/>
      <c r="FQ33" s="3092"/>
      <c r="FR33" s="3092"/>
      <c r="FS33" s="3092"/>
      <c r="FT33" s="3092"/>
      <c r="FU33" s="3092"/>
      <c r="FV33" s="3092"/>
      <c r="FW33" s="3092"/>
      <c r="FX33" s="3092"/>
      <c r="FY33" s="3092"/>
      <c r="FZ33" s="3092"/>
      <c r="GA33" s="3092"/>
      <c r="GB33" s="3092"/>
      <c r="GC33" s="3092"/>
      <c r="GD33" s="3092"/>
      <c r="GE33" s="3092"/>
      <c r="GF33" s="3092"/>
      <c r="GG33" s="3092"/>
      <c r="GH33" s="3092"/>
      <c r="GI33" s="3092"/>
      <c r="GJ33" s="3092"/>
      <c r="GK33" s="3092"/>
      <c r="GL33" s="3092"/>
      <c r="GM33" s="3092"/>
      <c r="GN33" s="3092"/>
      <c r="GO33" s="3092"/>
      <c r="GP33" s="3092"/>
      <c r="GQ33" s="3092"/>
      <c r="GR33" s="3092"/>
      <c r="GS33" s="3092"/>
      <c r="GT33" s="3092"/>
      <c r="GU33" s="3092"/>
      <c r="GV33" s="3092"/>
      <c r="GW33" s="3092"/>
      <c r="GX33" s="3092"/>
      <c r="GY33" s="3092"/>
      <c r="GZ33" s="3092"/>
      <c r="HA33" s="3092"/>
      <c r="HB33" s="3092"/>
      <c r="HC33" s="3092"/>
      <c r="HD33" s="3092"/>
      <c r="HE33" s="3092"/>
      <c r="HF33" s="3092"/>
      <c r="HG33" s="3092"/>
      <c r="HH33" s="3092"/>
      <c r="HI33" s="3092"/>
      <c r="HJ33" s="3092"/>
      <c r="HK33" s="3092"/>
      <c r="HL33" s="3092"/>
      <c r="HM33" s="3092"/>
      <c r="HN33" s="3092"/>
      <c r="HO33" s="3092"/>
      <c r="HP33" s="3092"/>
      <c r="HQ33" s="3092"/>
      <c r="HR33" s="3092"/>
      <c r="HS33" s="3092"/>
      <c r="HT33" s="3092"/>
      <c r="HU33" s="3092"/>
      <c r="HV33" s="3092"/>
      <c r="HW33" s="3092"/>
      <c r="HX33" s="3092"/>
      <c r="HY33" s="3092"/>
      <c r="HZ33" s="3092"/>
      <c r="IA33" s="3092"/>
      <c r="IB33" s="3092"/>
      <c r="IC33" s="3092"/>
      <c r="ID33" s="3092"/>
      <c r="IE33" s="3092"/>
      <c r="IF33" s="3092"/>
      <c r="IG33" s="3092"/>
      <c r="IH33" s="3092"/>
    </row>
    <row r="34" spans="1:242" s="3093" customFormat="1" ht="15">
      <c r="A34" s="3117">
        <v>14</v>
      </c>
      <c r="B34" s="3118"/>
      <c r="C34" s="3126"/>
      <c r="D34" s="3126"/>
      <c r="E34" s="3126"/>
      <c r="F34" s="3126"/>
      <c r="G34" s="3128"/>
      <c r="H34" s="3129"/>
      <c r="I34" s="3126"/>
      <c r="J34" s="3126"/>
      <c r="K34" s="3126"/>
      <c r="L34" s="3126"/>
      <c r="M34" s="3126"/>
      <c r="N34" s="3126"/>
      <c r="O34" s="3122">
        <v>14</v>
      </c>
      <c r="P34" s="3092"/>
      <c r="Q34" s="3092"/>
      <c r="R34" s="3092"/>
      <c r="S34" s="3092"/>
      <c r="T34" s="3092"/>
      <c r="U34" s="3092"/>
      <c r="V34" s="3092"/>
      <c r="W34" s="3092"/>
      <c r="X34" s="3092"/>
      <c r="Y34" s="3092"/>
      <c r="Z34" s="3092"/>
      <c r="AA34" s="3092"/>
      <c r="AB34" s="3092"/>
      <c r="AC34" s="3092"/>
      <c r="AD34" s="3092"/>
      <c r="AE34" s="3092"/>
      <c r="AF34" s="3092"/>
      <c r="AG34" s="3092"/>
      <c r="AH34" s="3092"/>
      <c r="AI34" s="3092"/>
      <c r="AJ34" s="3092"/>
      <c r="AK34" s="3092"/>
      <c r="AL34" s="3092"/>
      <c r="AM34" s="3092"/>
      <c r="AN34" s="3092"/>
      <c r="AO34" s="3092"/>
      <c r="AP34" s="3092"/>
      <c r="AQ34" s="3092"/>
      <c r="AR34" s="3092"/>
      <c r="AS34" s="3092"/>
      <c r="AT34" s="3092"/>
      <c r="AU34" s="3092"/>
      <c r="AV34" s="3092"/>
      <c r="AW34" s="3092"/>
      <c r="AX34" s="3092"/>
      <c r="AY34" s="3092"/>
      <c r="AZ34" s="3092"/>
      <c r="BA34" s="3092"/>
      <c r="BB34" s="3092"/>
      <c r="BC34" s="3092"/>
      <c r="BD34" s="3092"/>
      <c r="BE34" s="3092"/>
      <c r="BF34" s="3092"/>
      <c r="BG34" s="3092"/>
      <c r="BH34" s="3092"/>
      <c r="BI34" s="3092"/>
      <c r="BJ34" s="3092"/>
      <c r="BK34" s="3092"/>
      <c r="BL34" s="3092"/>
      <c r="BM34" s="3092"/>
      <c r="BN34" s="3092"/>
      <c r="BO34" s="3092"/>
      <c r="BP34" s="3092"/>
      <c r="BQ34" s="3092"/>
      <c r="BR34" s="3092"/>
      <c r="BS34" s="3092"/>
      <c r="BT34" s="3092"/>
      <c r="BU34" s="3092"/>
      <c r="BV34" s="3092"/>
      <c r="BW34" s="3092"/>
      <c r="BX34" s="3092"/>
      <c r="BY34" s="3092"/>
      <c r="BZ34" s="3092"/>
      <c r="CA34" s="3092"/>
      <c r="CB34" s="3092"/>
      <c r="CC34" s="3092"/>
      <c r="CD34" s="3092"/>
      <c r="CE34" s="3092"/>
      <c r="CF34" s="3092"/>
      <c r="CG34" s="3092"/>
      <c r="CH34" s="3092"/>
      <c r="CI34" s="3092"/>
      <c r="CJ34" s="3092"/>
      <c r="CK34" s="3092"/>
      <c r="CL34" s="3092"/>
      <c r="CM34" s="3092"/>
      <c r="CN34" s="3092"/>
      <c r="CO34" s="3092"/>
      <c r="CP34" s="3092"/>
      <c r="CQ34" s="3092"/>
      <c r="CR34" s="3092"/>
      <c r="CS34" s="3092"/>
      <c r="CT34" s="3092"/>
      <c r="CU34" s="3092"/>
      <c r="CV34" s="3092"/>
      <c r="CW34" s="3092"/>
      <c r="CX34" s="3092"/>
      <c r="CY34" s="3092"/>
      <c r="CZ34" s="3092"/>
      <c r="DA34" s="3092"/>
      <c r="DB34" s="3092"/>
      <c r="DC34" s="3092"/>
      <c r="DD34" s="3092"/>
      <c r="DE34" s="3092"/>
      <c r="DF34" s="3092"/>
      <c r="DG34" s="3092"/>
      <c r="DH34" s="3092"/>
      <c r="DI34" s="3092"/>
      <c r="DJ34" s="3092"/>
      <c r="DK34" s="3092"/>
      <c r="DL34" s="3092"/>
      <c r="DM34" s="3092"/>
      <c r="DN34" s="3092"/>
      <c r="DO34" s="3092"/>
      <c r="DP34" s="3092"/>
      <c r="DQ34" s="3092"/>
      <c r="DR34" s="3092"/>
      <c r="DS34" s="3092"/>
      <c r="DT34" s="3092"/>
      <c r="DU34" s="3092"/>
      <c r="DV34" s="3092"/>
      <c r="DW34" s="3092"/>
      <c r="DX34" s="3092"/>
      <c r="DY34" s="3092"/>
      <c r="DZ34" s="3092"/>
      <c r="EA34" s="3092"/>
      <c r="EB34" s="3092"/>
      <c r="EC34" s="3092"/>
      <c r="ED34" s="3092"/>
      <c r="EE34" s="3092"/>
      <c r="EF34" s="3092"/>
      <c r="EG34" s="3092"/>
      <c r="EH34" s="3092"/>
      <c r="EI34" s="3092"/>
      <c r="EJ34" s="3092"/>
      <c r="EK34" s="3092"/>
      <c r="EL34" s="3092"/>
      <c r="EM34" s="3092"/>
      <c r="EN34" s="3092"/>
      <c r="EO34" s="3092"/>
      <c r="EP34" s="3092"/>
      <c r="EQ34" s="3092"/>
      <c r="ER34" s="3092"/>
      <c r="ES34" s="3092"/>
      <c r="ET34" s="3092"/>
      <c r="EU34" s="3092"/>
      <c r="EV34" s="3092"/>
      <c r="EW34" s="3092"/>
      <c r="EX34" s="3092"/>
      <c r="EY34" s="3092"/>
      <c r="EZ34" s="3092"/>
      <c r="FA34" s="3092"/>
      <c r="FB34" s="3092"/>
      <c r="FC34" s="3092"/>
      <c r="FD34" s="3092"/>
      <c r="FE34" s="3092"/>
      <c r="FF34" s="3092"/>
      <c r="FG34" s="3092"/>
      <c r="FH34" s="3092"/>
      <c r="FI34" s="3092"/>
      <c r="FJ34" s="3092"/>
      <c r="FK34" s="3092"/>
      <c r="FL34" s="3092"/>
      <c r="FM34" s="3092"/>
      <c r="FN34" s="3092"/>
      <c r="FO34" s="3092"/>
      <c r="FP34" s="3092"/>
      <c r="FQ34" s="3092"/>
      <c r="FR34" s="3092"/>
      <c r="FS34" s="3092"/>
      <c r="FT34" s="3092"/>
      <c r="FU34" s="3092"/>
      <c r="FV34" s="3092"/>
      <c r="FW34" s="3092"/>
      <c r="FX34" s="3092"/>
      <c r="FY34" s="3092"/>
      <c r="FZ34" s="3092"/>
      <c r="GA34" s="3092"/>
      <c r="GB34" s="3092"/>
      <c r="GC34" s="3092"/>
      <c r="GD34" s="3092"/>
      <c r="GE34" s="3092"/>
      <c r="GF34" s="3092"/>
      <c r="GG34" s="3092"/>
      <c r="GH34" s="3092"/>
      <c r="GI34" s="3092"/>
      <c r="GJ34" s="3092"/>
      <c r="GK34" s="3092"/>
      <c r="GL34" s="3092"/>
      <c r="GM34" s="3092"/>
      <c r="GN34" s="3092"/>
      <c r="GO34" s="3092"/>
      <c r="GP34" s="3092"/>
      <c r="GQ34" s="3092"/>
      <c r="GR34" s="3092"/>
      <c r="GS34" s="3092"/>
      <c r="GT34" s="3092"/>
      <c r="GU34" s="3092"/>
      <c r="GV34" s="3092"/>
      <c r="GW34" s="3092"/>
      <c r="GX34" s="3092"/>
      <c r="GY34" s="3092"/>
      <c r="GZ34" s="3092"/>
      <c r="HA34" s="3092"/>
      <c r="HB34" s="3092"/>
      <c r="HC34" s="3092"/>
      <c r="HD34" s="3092"/>
      <c r="HE34" s="3092"/>
      <c r="HF34" s="3092"/>
      <c r="HG34" s="3092"/>
      <c r="HH34" s="3092"/>
      <c r="HI34" s="3092"/>
      <c r="HJ34" s="3092"/>
      <c r="HK34" s="3092"/>
      <c r="HL34" s="3092"/>
      <c r="HM34" s="3092"/>
      <c r="HN34" s="3092"/>
      <c r="HO34" s="3092"/>
      <c r="HP34" s="3092"/>
      <c r="HQ34" s="3092"/>
      <c r="HR34" s="3092"/>
      <c r="HS34" s="3092"/>
      <c r="HT34" s="3092"/>
      <c r="HU34" s="3092"/>
      <c r="HV34" s="3092"/>
      <c r="HW34" s="3092"/>
      <c r="HX34" s="3092"/>
      <c r="HY34" s="3092"/>
      <c r="HZ34" s="3092"/>
      <c r="IA34" s="3092"/>
      <c r="IB34" s="3092"/>
      <c r="IC34" s="3092"/>
      <c r="ID34" s="3092"/>
      <c r="IE34" s="3092"/>
      <c r="IF34" s="3092"/>
      <c r="IG34" s="3092"/>
      <c r="IH34" s="3092"/>
    </row>
    <row r="35" spans="1:242" s="3093" customFormat="1" ht="15">
      <c r="A35" s="3117">
        <v>15</v>
      </c>
      <c r="B35" s="3118"/>
      <c r="C35" s="3126"/>
      <c r="D35" s="3126"/>
      <c r="E35" s="3126"/>
      <c r="F35" s="3126"/>
      <c r="G35" s="3128"/>
      <c r="H35" s="3129"/>
      <c r="I35" s="3126"/>
      <c r="J35" s="3126"/>
      <c r="K35" s="3126"/>
      <c r="L35" s="3126"/>
      <c r="M35" s="3126"/>
      <c r="N35" s="3126"/>
      <c r="O35" s="3122">
        <v>15</v>
      </c>
      <c r="P35" s="3092"/>
      <c r="Q35" s="3092"/>
      <c r="R35" s="3092"/>
      <c r="S35" s="3092"/>
      <c r="T35" s="3092"/>
      <c r="U35" s="3092"/>
      <c r="V35" s="3092"/>
      <c r="W35" s="3092"/>
      <c r="X35" s="3092"/>
      <c r="Y35" s="3092"/>
      <c r="Z35" s="3092"/>
      <c r="AA35" s="3092"/>
      <c r="AB35" s="3092"/>
      <c r="AC35" s="3092"/>
      <c r="AD35" s="3092"/>
      <c r="AE35" s="3092"/>
      <c r="AF35" s="3092"/>
      <c r="AG35" s="3092"/>
      <c r="AH35" s="3092"/>
      <c r="AI35" s="3092"/>
      <c r="AJ35" s="3092"/>
      <c r="AK35" s="3092"/>
      <c r="AL35" s="3092"/>
      <c r="AM35" s="3092"/>
      <c r="AN35" s="3092"/>
      <c r="AO35" s="3092"/>
      <c r="AP35" s="3092"/>
      <c r="AQ35" s="3092"/>
      <c r="AR35" s="3092"/>
      <c r="AS35" s="3092"/>
      <c r="AT35" s="3092"/>
      <c r="AU35" s="3092"/>
      <c r="AV35" s="3092"/>
      <c r="AW35" s="3092"/>
      <c r="AX35" s="3092"/>
      <c r="AY35" s="3092"/>
      <c r="AZ35" s="3092"/>
      <c r="BA35" s="3092"/>
      <c r="BB35" s="3092"/>
      <c r="BC35" s="3092"/>
      <c r="BD35" s="3092"/>
      <c r="BE35" s="3092"/>
      <c r="BF35" s="3092"/>
      <c r="BG35" s="3092"/>
      <c r="BH35" s="3092"/>
      <c r="BI35" s="3092"/>
      <c r="BJ35" s="3092"/>
      <c r="BK35" s="3092"/>
      <c r="BL35" s="3092"/>
      <c r="BM35" s="3092"/>
      <c r="BN35" s="3092"/>
      <c r="BO35" s="3092"/>
      <c r="BP35" s="3092"/>
      <c r="BQ35" s="3092"/>
      <c r="BR35" s="3092"/>
      <c r="BS35" s="3092"/>
      <c r="BT35" s="3092"/>
      <c r="BU35" s="3092"/>
      <c r="BV35" s="3092"/>
      <c r="BW35" s="3092"/>
      <c r="BX35" s="3092"/>
      <c r="BY35" s="3092"/>
      <c r="BZ35" s="3092"/>
      <c r="CA35" s="3092"/>
      <c r="CB35" s="3092"/>
      <c r="CC35" s="3092"/>
      <c r="CD35" s="3092"/>
      <c r="CE35" s="3092"/>
      <c r="CF35" s="3092"/>
      <c r="CG35" s="3092"/>
      <c r="CH35" s="3092"/>
      <c r="CI35" s="3092"/>
      <c r="CJ35" s="3092"/>
      <c r="CK35" s="3092"/>
      <c r="CL35" s="3092"/>
      <c r="CM35" s="3092"/>
      <c r="CN35" s="3092"/>
      <c r="CO35" s="3092"/>
      <c r="CP35" s="3092"/>
      <c r="CQ35" s="3092"/>
      <c r="CR35" s="3092"/>
      <c r="CS35" s="3092"/>
      <c r="CT35" s="3092"/>
      <c r="CU35" s="3092"/>
      <c r="CV35" s="3092"/>
      <c r="CW35" s="3092"/>
      <c r="CX35" s="3092"/>
      <c r="CY35" s="3092"/>
      <c r="CZ35" s="3092"/>
      <c r="DA35" s="3092"/>
      <c r="DB35" s="3092"/>
      <c r="DC35" s="3092"/>
      <c r="DD35" s="3092"/>
      <c r="DE35" s="3092"/>
      <c r="DF35" s="3092"/>
      <c r="DG35" s="3092"/>
      <c r="DH35" s="3092"/>
      <c r="DI35" s="3092"/>
      <c r="DJ35" s="3092"/>
      <c r="DK35" s="3092"/>
      <c r="DL35" s="3092"/>
      <c r="DM35" s="3092"/>
      <c r="DN35" s="3092"/>
      <c r="DO35" s="3092"/>
      <c r="DP35" s="3092"/>
      <c r="DQ35" s="3092"/>
      <c r="DR35" s="3092"/>
      <c r="DS35" s="3092"/>
      <c r="DT35" s="3092"/>
      <c r="DU35" s="3092"/>
      <c r="DV35" s="3092"/>
      <c r="DW35" s="3092"/>
      <c r="DX35" s="3092"/>
      <c r="DY35" s="3092"/>
      <c r="DZ35" s="3092"/>
      <c r="EA35" s="3092"/>
      <c r="EB35" s="3092"/>
      <c r="EC35" s="3092"/>
      <c r="ED35" s="3092"/>
      <c r="EE35" s="3092"/>
      <c r="EF35" s="3092"/>
      <c r="EG35" s="3092"/>
      <c r="EH35" s="3092"/>
      <c r="EI35" s="3092"/>
      <c r="EJ35" s="3092"/>
      <c r="EK35" s="3092"/>
      <c r="EL35" s="3092"/>
      <c r="EM35" s="3092"/>
      <c r="EN35" s="3092"/>
      <c r="EO35" s="3092"/>
      <c r="EP35" s="3092"/>
      <c r="EQ35" s="3092"/>
      <c r="ER35" s="3092"/>
      <c r="ES35" s="3092"/>
      <c r="ET35" s="3092"/>
      <c r="EU35" s="3092"/>
      <c r="EV35" s="3092"/>
      <c r="EW35" s="3092"/>
      <c r="EX35" s="3092"/>
      <c r="EY35" s="3092"/>
      <c r="EZ35" s="3092"/>
      <c r="FA35" s="3092"/>
      <c r="FB35" s="3092"/>
      <c r="FC35" s="3092"/>
      <c r="FD35" s="3092"/>
      <c r="FE35" s="3092"/>
      <c r="FF35" s="3092"/>
      <c r="FG35" s="3092"/>
      <c r="FH35" s="3092"/>
      <c r="FI35" s="3092"/>
      <c r="FJ35" s="3092"/>
      <c r="FK35" s="3092"/>
      <c r="FL35" s="3092"/>
      <c r="FM35" s="3092"/>
      <c r="FN35" s="3092"/>
      <c r="FO35" s="3092"/>
      <c r="FP35" s="3092"/>
      <c r="FQ35" s="3092"/>
      <c r="FR35" s="3092"/>
      <c r="FS35" s="3092"/>
      <c r="FT35" s="3092"/>
      <c r="FU35" s="3092"/>
      <c r="FV35" s="3092"/>
      <c r="FW35" s="3092"/>
      <c r="FX35" s="3092"/>
      <c r="FY35" s="3092"/>
      <c r="FZ35" s="3092"/>
      <c r="GA35" s="3092"/>
      <c r="GB35" s="3092"/>
      <c r="GC35" s="3092"/>
      <c r="GD35" s="3092"/>
      <c r="GE35" s="3092"/>
      <c r="GF35" s="3092"/>
      <c r="GG35" s="3092"/>
      <c r="GH35" s="3092"/>
      <c r="GI35" s="3092"/>
      <c r="GJ35" s="3092"/>
      <c r="GK35" s="3092"/>
      <c r="GL35" s="3092"/>
      <c r="GM35" s="3092"/>
      <c r="GN35" s="3092"/>
      <c r="GO35" s="3092"/>
      <c r="GP35" s="3092"/>
      <c r="GQ35" s="3092"/>
      <c r="GR35" s="3092"/>
      <c r="GS35" s="3092"/>
      <c r="GT35" s="3092"/>
      <c r="GU35" s="3092"/>
      <c r="GV35" s="3092"/>
      <c r="GW35" s="3092"/>
      <c r="GX35" s="3092"/>
      <c r="GY35" s="3092"/>
      <c r="GZ35" s="3092"/>
      <c r="HA35" s="3092"/>
      <c r="HB35" s="3092"/>
      <c r="HC35" s="3092"/>
      <c r="HD35" s="3092"/>
      <c r="HE35" s="3092"/>
      <c r="HF35" s="3092"/>
      <c r="HG35" s="3092"/>
      <c r="HH35" s="3092"/>
      <c r="HI35" s="3092"/>
      <c r="HJ35" s="3092"/>
      <c r="HK35" s="3092"/>
      <c r="HL35" s="3092"/>
      <c r="HM35" s="3092"/>
      <c r="HN35" s="3092"/>
      <c r="HO35" s="3092"/>
      <c r="HP35" s="3092"/>
      <c r="HQ35" s="3092"/>
      <c r="HR35" s="3092"/>
      <c r="HS35" s="3092"/>
      <c r="HT35" s="3092"/>
      <c r="HU35" s="3092"/>
      <c r="HV35" s="3092"/>
      <c r="HW35" s="3092"/>
      <c r="HX35" s="3092"/>
      <c r="HY35" s="3092"/>
      <c r="HZ35" s="3092"/>
      <c r="IA35" s="3092"/>
      <c r="IB35" s="3092"/>
      <c r="IC35" s="3092"/>
      <c r="ID35" s="3092"/>
      <c r="IE35" s="3092"/>
      <c r="IF35" s="3092"/>
      <c r="IG35" s="3092"/>
      <c r="IH35" s="3092"/>
    </row>
    <row r="36" spans="1:242" s="3093" customFormat="1" ht="15">
      <c r="A36" s="3117">
        <v>16</v>
      </c>
      <c r="B36" s="3118"/>
      <c r="C36" s="3126"/>
      <c r="D36" s="3126"/>
      <c r="E36" s="3126"/>
      <c r="F36" s="3126"/>
      <c r="G36" s="3128"/>
      <c r="H36" s="3129"/>
      <c r="I36" s="3126"/>
      <c r="J36" s="3126"/>
      <c r="K36" s="3126"/>
      <c r="L36" s="3126"/>
      <c r="M36" s="3126"/>
      <c r="N36" s="3126"/>
      <c r="O36" s="3122">
        <v>16</v>
      </c>
      <c r="P36" s="3092"/>
      <c r="Q36" s="3092"/>
      <c r="R36" s="3092"/>
      <c r="S36" s="3092"/>
      <c r="T36" s="3092"/>
      <c r="U36" s="3092"/>
      <c r="V36" s="3092"/>
      <c r="W36" s="3092"/>
      <c r="X36" s="3092"/>
      <c r="Y36" s="3092"/>
      <c r="Z36" s="3092"/>
      <c r="AA36" s="3092"/>
      <c r="AB36" s="3092"/>
      <c r="AC36" s="3092"/>
      <c r="AD36" s="3092"/>
      <c r="AE36" s="3092"/>
      <c r="AF36" s="3092"/>
      <c r="AG36" s="3092"/>
      <c r="AH36" s="3092"/>
      <c r="AI36" s="3092"/>
      <c r="AJ36" s="3092"/>
      <c r="AK36" s="3092"/>
      <c r="AL36" s="3092"/>
      <c r="AM36" s="3092"/>
      <c r="AN36" s="3092"/>
      <c r="AO36" s="3092"/>
      <c r="AP36" s="3092"/>
      <c r="AQ36" s="3092"/>
      <c r="AR36" s="3092"/>
      <c r="AS36" s="3092"/>
      <c r="AT36" s="3092"/>
      <c r="AU36" s="3092"/>
      <c r="AV36" s="3092"/>
      <c r="AW36" s="3092"/>
      <c r="AX36" s="3092"/>
      <c r="AY36" s="3092"/>
      <c r="AZ36" s="3092"/>
      <c r="BA36" s="3092"/>
      <c r="BB36" s="3092"/>
      <c r="BC36" s="3092"/>
      <c r="BD36" s="3092"/>
      <c r="BE36" s="3092"/>
      <c r="BF36" s="3092"/>
      <c r="BG36" s="3092"/>
      <c r="BH36" s="3092"/>
      <c r="BI36" s="3092"/>
      <c r="BJ36" s="3092"/>
      <c r="BK36" s="3092"/>
      <c r="BL36" s="3092"/>
      <c r="BM36" s="3092"/>
      <c r="BN36" s="3092"/>
      <c r="BO36" s="3092"/>
      <c r="BP36" s="3092"/>
      <c r="BQ36" s="3092"/>
      <c r="BR36" s="3092"/>
      <c r="BS36" s="3092"/>
      <c r="BT36" s="3092"/>
      <c r="BU36" s="3092"/>
      <c r="BV36" s="3092"/>
      <c r="BW36" s="3092"/>
      <c r="BX36" s="3092"/>
      <c r="BY36" s="3092"/>
      <c r="BZ36" s="3092"/>
      <c r="CA36" s="3092"/>
      <c r="CB36" s="3092"/>
      <c r="CC36" s="3092"/>
      <c r="CD36" s="3092"/>
      <c r="CE36" s="3092"/>
      <c r="CF36" s="3092"/>
      <c r="CG36" s="3092"/>
      <c r="CH36" s="3092"/>
      <c r="CI36" s="3092"/>
      <c r="CJ36" s="3092"/>
      <c r="CK36" s="3092"/>
      <c r="CL36" s="3092"/>
      <c r="CM36" s="3092"/>
      <c r="CN36" s="3092"/>
      <c r="CO36" s="3092"/>
      <c r="CP36" s="3092"/>
      <c r="CQ36" s="3092"/>
      <c r="CR36" s="3092"/>
      <c r="CS36" s="3092"/>
      <c r="CT36" s="3092"/>
      <c r="CU36" s="3092"/>
      <c r="CV36" s="3092"/>
      <c r="CW36" s="3092"/>
      <c r="CX36" s="3092"/>
      <c r="CY36" s="3092"/>
      <c r="CZ36" s="3092"/>
      <c r="DA36" s="3092"/>
      <c r="DB36" s="3092"/>
      <c r="DC36" s="3092"/>
      <c r="DD36" s="3092"/>
      <c r="DE36" s="3092"/>
      <c r="DF36" s="3092"/>
      <c r="DG36" s="3092"/>
      <c r="DH36" s="3092"/>
      <c r="DI36" s="3092"/>
      <c r="DJ36" s="3092"/>
      <c r="DK36" s="3092"/>
      <c r="DL36" s="3092"/>
      <c r="DM36" s="3092"/>
      <c r="DN36" s="3092"/>
      <c r="DO36" s="3092"/>
      <c r="DP36" s="3092"/>
      <c r="DQ36" s="3092"/>
      <c r="DR36" s="3092"/>
      <c r="DS36" s="3092"/>
      <c r="DT36" s="3092"/>
      <c r="DU36" s="3092"/>
      <c r="DV36" s="3092"/>
      <c r="DW36" s="3092"/>
      <c r="DX36" s="3092"/>
      <c r="DY36" s="3092"/>
      <c r="DZ36" s="3092"/>
      <c r="EA36" s="3092"/>
      <c r="EB36" s="3092"/>
      <c r="EC36" s="3092"/>
      <c r="ED36" s="3092"/>
      <c r="EE36" s="3092"/>
      <c r="EF36" s="3092"/>
      <c r="EG36" s="3092"/>
      <c r="EH36" s="3092"/>
      <c r="EI36" s="3092"/>
      <c r="EJ36" s="3092"/>
      <c r="EK36" s="3092"/>
      <c r="EL36" s="3092"/>
      <c r="EM36" s="3092"/>
      <c r="EN36" s="3092"/>
      <c r="EO36" s="3092"/>
      <c r="EP36" s="3092"/>
      <c r="EQ36" s="3092"/>
      <c r="ER36" s="3092"/>
      <c r="ES36" s="3092"/>
      <c r="ET36" s="3092"/>
      <c r="EU36" s="3092"/>
      <c r="EV36" s="3092"/>
      <c r="EW36" s="3092"/>
      <c r="EX36" s="3092"/>
      <c r="EY36" s="3092"/>
      <c r="EZ36" s="3092"/>
      <c r="FA36" s="3092"/>
      <c r="FB36" s="3092"/>
      <c r="FC36" s="3092"/>
      <c r="FD36" s="3092"/>
      <c r="FE36" s="3092"/>
      <c r="FF36" s="3092"/>
      <c r="FG36" s="3092"/>
      <c r="FH36" s="3092"/>
      <c r="FI36" s="3092"/>
      <c r="FJ36" s="3092"/>
      <c r="FK36" s="3092"/>
      <c r="FL36" s="3092"/>
      <c r="FM36" s="3092"/>
      <c r="FN36" s="3092"/>
      <c r="FO36" s="3092"/>
      <c r="FP36" s="3092"/>
      <c r="FQ36" s="3092"/>
      <c r="FR36" s="3092"/>
      <c r="FS36" s="3092"/>
      <c r="FT36" s="3092"/>
      <c r="FU36" s="3092"/>
      <c r="FV36" s="3092"/>
      <c r="FW36" s="3092"/>
      <c r="FX36" s="3092"/>
      <c r="FY36" s="3092"/>
      <c r="FZ36" s="3092"/>
      <c r="GA36" s="3092"/>
      <c r="GB36" s="3092"/>
      <c r="GC36" s="3092"/>
      <c r="GD36" s="3092"/>
      <c r="GE36" s="3092"/>
      <c r="GF36" s="3092"/>
      <c r="GG36" s="3092"/>
      <c r="GH36" s="3092"/>
      <c r="GI36" s="3092"/>
      <c r="GJ36" s="3092"/>
      <c r="GK36" s="3092"/>
      <c r="GL36" s="3092"/>
      <c r="GM36" s="3092"/>
      <c r="GN36" s="3092"/>
      <c r="GO36" s="3092"/>
      <c r="GP36" s="3092"/>
      <c r="GQ36" s="3092"/>
      <c r="GR36" s="3092"/>
      <c r="GS36" s="3092"/>
      <c r="GT36" s="3092"/>
      <c r="GU36" s="3092"/>
      <c r="GV36" s="3092"/>
      <c r="GW36" s="3092"/>
      <c r="GX36" s="3092"/>
      <c r="GY36" s="3092"/>
      <c r="GZ36" s="3092"/>
      <c r="HA36" s="3092"/>
      <c r="HB36" s="3092"/>
      <c r="HC36" s="3092"/>
      <c r="HD36" s="3092"/>
      <c r="HE36" s="3092"/>
      <c r="HF36" s="3092"/>
      <c r="HG36" s="3092"/>
      <c r="HH36" s="3092"/>
      <c r="HI36" s="3092"/>
      <c r="HJ36" s="3092"/>
      <c r="HK36" s="3092"/>
      <c r="HL36" s="3092"/>
      <c r="HM36" s="3092"/>
      <c r="HN36" s="3092"/>
      <c r="HO36" s="3092"/>
      <c r="HP36" s="3092"/>
      <c r="HQ36" s="3092"/>
      <c r="HR36" s="3092"/>
      <c r="HS36" s="3092"/>
      <c r="HT36" s="3092"/>
      <c r="HU36" s="3092"/>
      <c r="HV36" s="3092"/>
      <c r="HW36" s="3092"/>
      <c r="HX36" s="3092"/>
      <c r="HY36" s="3092"/>
      <c r="HZ36" s="3092"/>
      <c r="IA36" s="3092"/>
      <c r="IB36" s="3092"/>
      <c r="IC36" s="3092"/>
      <c r="ID36" s="3092"/>
      <c r="IE36" s="3092"/>
      <c r="IF36" s="3092"/>
      <c r="IG36" s="3092"/>
      <c r="IH36" s="3092"/>
    </row>
    <row r="37" spans="1:242" s="3093" customFormat="1" ht="15">
      <c r="A37" s="3117">
        <v>17</v>
      </c>
      <c r="B37" s="3118"/>
      <c r="C37" s="3126"/>
      <c r="D37" s="3126"/>
      <c r="E37" s="3126"/>
      <c r="F37" s="3126"/>
      <c r="G37" s="3128"/>
      <c r="H37" s="3129"/>
      <c r="I37" s="3126"/>
      <c r="J37" s="3126"/>
      <c r="K37" s="3126"/>
      <c r="L37" s="3126"/>
      <c r="M37" s="3126"/>
      <c r="N37" s="3126"/>
      <c r="O37" s="3122">
        <v>17</v>
      </c>
      <c r="P37" s="3092"/>
      <c r="Q37" s="3092"/>
      <c r="R37" s="3092"/>
      <c r="S37" s="3092"/>
      <c r="T37" s="3092"/>
      <c r="U37" s="3092"/>
      <c r="V37" s="3092"/>
      <c r="W37" s="3092"/>
      <c r="X37" s="3092"/>
      <c r="Y37" s="3092"/>
      <c r="Z37" s="3092"/>
      <c r="AA37" s="3092"/>
      <c r="AB37" s="3092"/>
      <c r="AC37" s="3092"/>
      <c r="AD37" s="3092"/>
      <c r="AE37" s="3092"/>
      <c r="AF37" s="3092"/>
      <c r="AG37" s="3092"/>
      <c r="AH37" s="3092"/>
      <c r="AI37" s="3092"/>
      <c r="AJ37" s="3092"/>
      <c r="AK37" s="3092"/>
      <c r="AL37" s="3092"/>
      <c r="AM37" s="3092"/>
      <c r="AN37" s="3092"/>
      <c r="AO37" s="3092"/>
      <c r="AP37" s="3092"/>
      <c r="AQ37" s="3092"/>
      <c r="AR37" s="3092"/>
      <c r="AS37" s="3092"/>
      <c r="AT37" s="3092"/>
      <c r="AU37" s="3092"/>
      <c r="AV37" s="3092"/>
      <c r="AW37" s="3092"/>
      <c r="AX37" s="3092"/>
      <c r="AY37" s="3092"/>
      <c r="AZ37" s="3092"/>
      <c r="BA37" s="3092"/>
      <c r="BB37" s="3092"/>
      <c r="BC37" s="3092"/>
      <c r="BD37" s="3092"/>
      <c r="BE37" s="3092"/>
      <c r="BF37" s="3092"/>
      <c r="BG37" s="3092"/>
      <c r="BH37" s="3092"/>
      <c r="BI37" s="3092"/>
      <c r="BJ37" s="3092"/>
      <c r="BK37" s="3092"/>
      <c r="BL37" s="3092"/>
      <c r="BM37" s="3092"/>
      <c r="BN37" s="3092"/>
      <c r="BO37" s="3092"/>
      <c r="BP37" s="3092"/>
      <c r="BQ37" s="3092"/>
      <c r="BR37" s="3092"/>
      <c r="BS37" s="3092"/>
      <c r="BT37" s="3092"/>
      <c r="BU37" s="3092"/>
      <c r="BV37" s="3092"/>
      <c r="BW37" s="3092"/>
      <c r="BX37" s="3092"/>
      <c r="BY37" s="3092"/>
      <c r="BZ37" s="3092"/>
      <c r="CA37" s="3092"/>
      <c r="CB37" s="3092"/>
      <c r="CC37" s="3092"/>
      <c r="CD37" s="3092"/>
      <c r="CE37" s="3092"/>
      <c r="CF37" s="3092"/>
      <c r="CG37" s="3092"/>
      <c r="CH37" s="3092"/>
      <c r="CI37" s="3092"/>
      <c r="CJ37" s="3092"/>
      <c r="CK37" s="3092"/>
      <c r="CL37" s="3092"/>
      <c r="CM37" s="3092"/>
      <c r="CN37" s="3092"/>
      <c r="CO37" s="3092"/>
      <c r="CP37" s="3092"/>
      <c r="CQ37" s="3092"/>
      <c r="CR37" s="3092"/>
      <c r="CS37" s="3092"/>
      <c r="CT37" s="3092"/>
      <c r="CU37" s="3092"/>
      <c r="CV37" s="3092"/>
      <c r="CW37" s="3092"/>
      <c r="CX37" s="3092"/>
      <c r="CY37" s="3092"/>
      <c r="CZ37" s="3092"/>
      <c r="DA37" s="3092"/>
      <c r="DB37" s="3092"/>
      <c r="DC37" s="3092"/>
      <c r="DD37" s="3092"/>
      <c r="DE37" s="3092"/>
      <c r="DF37" s="3092"/>
      <c r="DG37" s="3092"/>
      <c r="DH37" s="3092"/>
      <c r="DI37" s="3092"/>
      <c r="DJ37" s="3092"/>
      <c r="DK37" s="3092"/>
      <c r="DL37" s="3092"/>
      <c r="DM37" s="3092"/>
      <c r="DN37" s="3092"/>
      <c r="DO37" s="3092"/>
      <c r="DP37" s="3092"/>
      <c r="DQ37" s="3092"/>
      <c r="DR37" s="3092"/>
      <c r="DS37" s="3092"/>
      <c r="DT37" s="3092"/>
      <c r="DU37" s="3092"/>
      <c r="DV37" s="3092"/>
      <c r="DW37" s="3092"/>
      <c r="DX37" s="3092"/>
      <c r="DY37" s="3092"/>
      <c r="DZ37" s="3092"/>
      <c r="EA37" s="3092"/>
      <c r="EB37" s="3092"/>
      <c r="EC37" s="3092"/>
      <c r="ED37" s="3092"/>
      <c r="EE37" s="3092"/>
      <c r="EF37" s="3092"/>
      <c r="EG37" s="3092"/>
      <c r="EH37" s="3092"/>
      <c r="EI37" s="3092"/>
      <c r="EJ37" s="3092"/>
      <c r="EK37" s="3092"/>
      <c r="EL37" s="3092"/>
      <c r="EM37" s="3092"/>
      <c r="EN37" s="3092"/>
      <c r="EO37" s="3092"/>
      <c r="EP37" s="3092"/>
      <c r="EQ37" s="3092"/>
      <c r="ER37" s="3092"/>
      <c r="ES37" s="3092"/>
      <c r="ET37" s="3092"/>
      <c r="EU37" s="3092"/>
      <c r="EV37" s="3092"/>
      <c r="EW37" s="3092"/>
      <c r="EX37" s="3092"/>
      <c r="EY37" s="3092"/>
      <c r="EZ37" s="3092"/>
      <c r="FA37" s="3092"/>
      <c r="FB37" s="3092"/>
      <c r="FC37" s="3092"/>
      <c r="FD37" s="3092"/>
      <c r="FE37" s="3092"/>
      <c r="FF37" s="3092"/>
      <c r="FG37" s="3092"/>
      <c r="FH37" s="3092"/>
      <c r="FI37" s="3092"/>
      <c r="FJ37" s="3092"/>
      <c r="FK37" s="3092"/>
      <c r="FL37" s="3092"/>
      <c r="FM37" s="3092"/>
      <c r="FN37" s="3092"/>
      <c r="FO37" s="3092"/>
      <c r="FP37" s="3092"/>
      <c r="FQ37" s="3092"/>
      <c r="FR37" s="3092"/>
      <c r="FS37" s="3092"/>
      <c r="FT37" s="3092"/>
      <c r="FU37" s="3092"/>
      <c r="FV37" s="3092"/>
      <c r="FW37" s="3092"/>
      <c r="FX37" s="3092"/>
      <c r="FY37" s="3092"/>
      <c r="FZ37" s="3092"/>
      <c r="GA37" s="3092"/>
      <c r="GB37" s="3092"/>
      <c r="GC37" s="3092"/>
      <c r="GD37" s="3092"/>
      <c r="GE37" s="3092"/>
      <c r="GF37" s="3092"/>
      <c r="GG37" s="3092"/>
      <c r="GH37" s="3092"/>
      <c r="GI37" s="3092"/>
      <c r="GJ37" s="3092"/>
      <c r="GK37" s="3092"/>
      <c r="GL37" s="3092"/>
      <c r="GM37" s="3092"/>
      <c r="GN37" s="3092"/>
      <c r="GO37" s="3092"/>
      <c r="GP37" s="3092"/>
      <c r="GQ37" s="3092"/>
      <c r="GR37" s="3092"/>
      <c r="GS37" s="3092"/>
      <c r="GT37" s="3092"/>
      <c r="GU37" s="3092"/>
      <c r="GV37" s="3092"/>
      <c r="GW37" s="3092"/>
      <c r="GX37" s="3092"/>
      <c r="GY37" s="3092"/>
      <c r="GZ37" s="3092"/>
      <c r="HA37" s="3092"/>
      <c r="HB37" s="3092"/>
      <c r="HC37" s="3092"/>
      <c r="HD37" s="3092"/>
      <c r="HE37" s="3092"/>
      <c r="HF37" s="3092"/>
      <c r="HG37" s="3092"/>
      <c r="HH37" s="3092"/>
      <c r="HI37" s="3092"/>
      <c r="HJ37" s="3092"/>
      <c r="HK37" s="3092"/>
      <c r="HL37" s="3092"/>
      <c r="HM37" s="3092"/>
      <c r="HN37" s="3092"/>
      <c r="HO37" s="3092"/>
      <c r="HP37" s="3092"/>
      <c r="HQ37" s="3092"/>
      <c r="HR37" s="3092"/>
      <c r="HS37" s="3092"/>
      <c r="HT37" s="3092"/>
      <c r="HU37" s="3092"/>
      <c r="HV37" s="3092"/>
      <c r="HW37" s="3092"/>
      <c r="HX37" s="3092"/>
      <c r="HY37" s="3092"/>
      <c r="HZ37" s="3092"/>
      <c r="IA37" s="3092"/>
      <c r="IB37" s="3092"/>
      <c r="IC37" s="3092"/>
      <c r="ID37" s="3092"/>
      <c r="IE37" s="3092"/>
      <c r="IF37" s="3092"/>
      <c r="IG37" s="3092"/>
      <c r="IH37" s="3092"/>
    </row>
    <row r="38" spans="1:242" s="3093" customFormat="1" ht="15">
      <c r="A38" s="3117">
        <v>18</v>
      </c>
      <c r="B38" s="3118"/>
      <c r="C38" s="3126"/>
      <c r="D38" s="3126"/>
      <c r="E38" s="3126"/>
      <c r="F38" s="3126"/>
      <c r="G38" s="3128"/>
      <c r="H38" s="3129"/>
      <c r="I38" s="3126"/>
      <c r="J38" s="3126"/>
      <c r="K38" s="3126"/>
      <c r="L38" s="3126"/>
      <c r="M38" s="3126"/>
      <c r="N38" s="3126"/>
      <c r="O38" s="3122">
        <v>18</v>
      </c>
      <c r="P38" s="3092"/>
      <c r="Q38" s="3092"/>
      <c r="R38" s="3092"/>
      <c r="S38" s="3092"/>
      <c r="T38" s="3092"/>
      <c r="U38" s="3092"/>
      <c r="V38" s="3092"/>
      <c r="W38" s="3092"/>
      <c r="X38" s="3092"/>
      <c r="Y38" s="3092"/>
      <c r="Z38" s="3092"/>
      <c r="AA38" s="3092"/>
      <c r="AB38" s="3092"/>
      <c r="AC38" s="3092"/>
      <c r="AD38" s="3092"/>
      <c r="AE38" s="3092"/>
      <c r="AF38" s="3092"/>
      <c r="AG38" s="3092"/>
      <c r="AH38" s="3092"/>
      <c r="AI38" s="3092"/>
      <c r="AJ38" s="3092"/>
      <c r="AK38" s="3092"/>
      <c r="AL38" s="3092"/>
      <c r="AM38" s="3092"/>
      <c r="AN38" s="3092"/>
      <c r="AO38" s="3092"/>
      <c r="AP38" s="3092"/>
      <c r="AQ38" s="3092"/>
      <c r="AR38" s="3092"/>
      <c r="AS38" s="3092"/>
      <c r="AT38" s="3092"/>
      <c r="AU38" s="3092"/>
      <c r="AV38" s="3092"/>
      <c r="AW38" s="3092"/>
      <c r="AX38" s="3092"/>
      <c r="AY38" s="3092"/>
      <c r="AZ38" s="3092"/>
      <c r="BA38" s="3092"/>
      <c r="BB38" s="3092"/>
      <c r="BC38" s="3092"/>
      <c r="BD38" s="3092"/>
      <c r="BE38" s="3092"/>
      <c r="BF38" s="3092"/>
      <c r="BG38" s="3092"/>
      <c r="BH38" s="3092"/>
      <c r="BI38" s="3092"/>
      <c r="BJ38" s="3092"/>
      <c r="BK38" s="3092"/>
      <c r="BL38" s="3092"/>
      <c r="BM38" s="3092"/>
      <c r="BN38" s="3092"/>
      <c r="BO38" s="3092"/>
      <c r="BP38" s="3092"/>
      <c r="BQ38" s="3092"/>
      <c r="BR38" s="3092"/>
      <c r="BS38" s="3092"/>
      <c r="BT38" s="3092"/>
      <c r="BU38" s="3092"/>
      <c r="BV38" s="3092"/>
      <c r="BW38" s="3092"/>
      <c r="BX38" s="3092"/>
      <c r="BY38" s="3092"/>
      <c r="BZ38" s="3092"/>
      <c r="CA38" s="3092"/>
      <c r="CB38" s="3092"/>
      <c r="CC38" s="3092"/>
      <c r="CD38" s="3092"/>
      <c r="CE38" s="3092"/>
      <c r="CF38" s="3092"/>
      <c r="CG38" s="3092"/>
      <c r="CH38" s="3092"/>
      <c r="CI38" s="3092"/>
      <c r="CJ38" s="3092"/>
      <c r="CK38" s="3092"/>
      <c r="CL38" s="3092"/>
      <c r="CM38" s="3092"/>
      <c r="CN38" s="3092"/>
      <c r="CO38" s="3092"/>
      <c r="CP38" s="3092"/>
      <c r="CQ38" s="3092"/>
      <c r="CR38" s="3092"/>
      <c r="CS38" s="3092"/>
      <c r="CT38" s="3092"/>
      <c r="CU38" s="3092"/>
      <c r="CV38" s="3092"/>
      <c r="CW38" s="3092"/>
      <c r="CX38" s="3092"/>
      <c r="CY38" s="3092"/>
      <c r="CZ38" s="3092"/>
      <c r="DA38" s="3092"/>
      <c r="DB38" s="3092"/>
      <c r="DC38" s="3092"/>
      <c r="DD38" s="3092"/>
      <c r="DE38" s="3092"/>
      <c r="DF38" s="3092"/>
      <c r="DG38" s="3092"/>
      <c r="DH38" s="3092"/>
      <c r="DI38" s="3092"/>
      <c r="DJ38" s="3092"/>
      <c r="DK38" s="3092"/>
      <c r="DL38" s="3092"/>
      <c r="DM38" s="3092"/>
      <c r="DN38" s="3092"/>
      <c r="DO38" s="3092"/>
      <c r="DP38" s="3092"/>
      <c r="DQ38" s="3092"/>
      <c r="DR38" s="3092"/>
      <c r="DS38" s="3092"/>
      <c r="DT38" s="3092"/>
      <c r="DU38" s="3092"/>
      <c r="DV38" s="3092"/>
      <c r="DW38" s="3092"/>
      <c r="DX38" s="3092"/>
      <c r="DY38" s="3092"/>
      <c r="DZ38" s="3092"/>
      <c r="EA38" s="3092"/>
      <c r="EB38" s="3092"/>
      <c r="EC38" s="3092"/>
      <c r="ED38" s="3092"/>
      <c r="EE38" s="3092"/>
      <c r="EF38" s="3092"/>
      <c r="EG38" s="3092"/>
      <c r="EH38" s="3092"/>
      <c r="EI38" s="3092"/>
      <c r="EJ38" s="3092"/>
      <c r="EK38" s="3092"/>
      <c r="EL38" s="3092"/>
      <c r="EM38" s="3092"/>
      <c r="EN38" s="3092"/>
      <c r="EO38" s="3092"/>
      <c r="EP38" s="3092"/>
      <c r="EQ38" s="3092"/>
      <c r="ER38" s="3092"/>
      <c r="ES38" s="3092"/>
      <c r="ET38" s="3092"/>
      <c r="EU38" s="3092"/>
      <c r="EV38" s="3092"/>
      <c r="EW38" s="3092"/>
      <c r="EX38" s="3092"/>
      <c r="EY38" s="3092"/>
      <c r="EZ38" s="3092"/>
      <c r="FA38" s="3092"/>
      <c r="FB38" s="3092"/>
      <c r="FC38" s="3092"/>
      <c r="FD38" s="3092"/>
      <c r="FE38" s="3092"/>
      <c r="FF38" s="3092"/>
      <c r="FG38" s="3092"/>
      <c r="FH38" s="3092"/>
      <c r="FI38" s="3092"/>
      <c r="FJ38" s="3092"/>
      <c r="FK38" s="3092"/>
      <c r="FL38" s="3092"/>
      <c r="FM38" s="3092"/>
      <c r="FN38" s="3092"/>
      <c r="FO38" s="3092"/>
      <c r="FP38" s="3092"/>
      <c r="FQ38" s="3092"/>
      <c r="FR38" s="3092"/>
      <c r="FS38" s="3092"/>
      <c r="FT38" s="3092"/>
      <c r="FU38" s="3092"/>
      <c r="FV38" s="3092"/>
      <c r="FW38" s="3092"/>
      <c r="FX38" s="3092"/>
      <c r="FY38" s="3092"/>
      <c r="FZ38" s="3092"/>
      <c r="GA38" s="3092"/>
      <c r="GB38" s="3092"/>
      <c r="GC38" s="3092"/>
      <c r="GD38" s="3092"/>
      <c r="GE38" s="3092"/>
      <c r="GF38" s="3092"/>
      <c r="GG38" s="3092"/>
      <c r="GH38" s="3092"/>
      <c r="GI38" s="3092"/>
      <c r="GJ38" s="3092"/>
      <c r="GK38" s="3092"/>
      <c r="GL38" s="3092"/>
      <c r="GM38" s="3092"/>
      <c r="GN38" s="3092"/>
      <c r="GO38" s="3092"/>
      <c r="GP38" s="3092"/>
      <c r="GQ38" s="3092"/>
      <c r="GR38" s="3092"/>
      <c r="GS38" s="3092"/>
      <c r="GT38" s="3092"/>
      <c r="GU38" s="3092"/>
      <c r="GV38" s="3092"/>
      <c r="GW38" s="3092"/>
      <c r="GX38" s="3092"/>
      <c r="GY38" s="3092"/>
      <c r="GZ38" s="3092"/>
      <c r="HA38" s="3092"/>
      <c r="HB38" s="3092"/>
      <c r="HC38" s="3092"/>
      <c r="HD38" s="3092"/>
      <c r="HE38" s="3092"/>
      <c r="HF38" s="3092"/>
      <c r="HG38" s="3092"/>
      <c r="HH38" s="3092"/>
      <c r="HI38" s="3092"/>
      <c r="HJ38" s="3092"/>
      <c r="HK38" s="3092"/>
      <c r="HL38" s="3092"/>
      <c r="HM38" s="3092"/>
      <c r="HN38" s="3092"/>
      <c r="HO38" s="3092"/>
      <c r="HP38" s="3092"/>
      <c r="HQ38" s="3092"/>
      <c r="HR38" s="3092"/>
      <c r="HS38" s="3092"/>
      <c r="HT38" s="3092"/>
      <c r="HU38" s="3092"/>
      <c r="HV38" s="3092"/>
      <c r="HW38" s="3092"/>
      <c r="HX38" s="3092"/>
      <c r="HY38" s="3092"/>
      <c r="HZ38" s="3092"/>
      <c r="IA38" s="3092"/>
      <c r="IB38" s="3092"/>
      <c r="IC38" s="3092"/>
      <c r="ID38" s="3092"/>
      <c r="IE38" s="3092"/>
      <c r="IF38" s="3092"/>
      <c r="IG38" s="3092"/>
      <c r="IH38" s="3092"/>
    </row>
    <row r="39" spans="1:242" s="3093" customFormat="1" ht="15">
      <c r="A39" s="3117">
        <v>19</v>
      </c>
      <c r="B39" s="3118"/>
      <c r="C39" s="3126"/>
      <c r="D39" s="3126"/>
      <c r="E39" s="3126"/>
      <c r="F39" s="3126"/>
      <c r="G39" s="3128"/>
      <c r="H39" s="3129"/>
      <c r="I39" s="3126"/>
      <c r="J39" s="3126"/>
      <c r="K39" s="3126"/>
      <c r="L39" s="3126"/>
      <c r="M39" s="3126"/>
      <c r="N39" s="3126"/>
      <c r="O39" s="3122">
        <v>19</v>
      </c>
      <c r="P39" s="3092"/>
      <c r="Q39" s="3092"/>
      <c r="R39" s="3092"/>
      <c r="S39" s="3092"/>
      <c r="T39" s="3092"/>
      <c r="U39" s="3092"/>
      <c r="V39" s="3092"/>
      <c r="W39" s="3092"/>
      <c r="X39" s="3092"/>
      <c r="Y39" s="3092"/>
      <c r="Z39" s="3092"/>
      <c r="AA39" s="3092"/>
      <c r="AB39" s="3092"/>
      <c r="AC39" s="3092"/>
      <c r="AD39" s="3092"/>
      <c r="AE39" s="3092"/>
      <c r="AF39" s="3092"/>
      <c r="AG39" s="3092"/>
      <c r="AH39" s="3092"/>
      <c r="AI39" s="3092"/>
      <c r="AJ39" s="3092"/>
      <c r="AK39" s="3092"/>
      <c r="AL39" s="3092"/>
      <c r="AM39" s="3092"/>
      <c r="AN39" s="3092"/>
      <c r="AO39" s="3092"/>
      <c r="AP39" s="3092"/>
      <c r="AQ39" s="3092"/>
      <c r="AR39" s="3092"/>
      <c r="AS39" s="3092"/>
      <c r="AT39" s="3092"/>
      <c r="AU39" s="3092"/>
      <c r="AV39" s="3092"/>
      <c r="AW39" s="3092"/>
      <c r="AX39" s="3092"/>
      <c r="AY39" s="3092"/>
      <c r="AZ39" s="3092"/>
      <c r="BA39" s="3092"/>
      <c r="BB39" s="3092"/>
      <c r="BC39" s="3092"/>
      <c r="BD39" s="3092"/>
      <c r="BE39" s="3092"/>
      <c r="BF39" s="3092"/>
      <c r="BG39" s="3092"/>
      <c r="BH39" s="3092"/>
      <c r="BI39" s="3092"/>
      <c r="BJ39" s="3092"/>
      <c r="BK39" s="3092"/>
      <c r="BL39" s="3092"/>
      <c r="BM39" s="3092"/>
      <c r="BN39" s="3092"/>
      <c r="BO39" s="3092"/>
      <c r="BP39" s="3092"/>
      <c r="BQ39" s="3092"/>
      <c r="BR39" s="3092"/>
      <c r="BS39" s="3092"/>
      <c r="BT39" s="3092"/>
      <c r="BU39" s="3092"/>
      <c r="BV39" s="3092"/>
      <c r="BW39" s="3092"/>
      <c r="BX39" s="3092"/>
      <c r="BY39" s="3092"/>
      <c r="BZ39" s="3092"/>
      <c r="CA39" s="3092"/>
      <c r="CB39" s="3092"/>
      <c r="CC39" s="3092"/>
      <c r="CD39" s="3092"/>
      <c r="CE39" s="3092"/>
      <c r="CF39" s="3092"/>
      <c r="CG39" s="3092"/>
      <c r="CH39" s="3092"/>
      <c r="CI39" s="3092"/>
      <c r="CJ39" s="3092"/>
      <c r="CK39" s="3092"/>
      <c r="CL39" s="3092"/>
      <c r="CM39" s="3092"/>
      <c r="CN39" s="3092"/>
      <c r="CO39" s="3092"/>
      <c r="CP39" s="3092"/>
      <c r="CQ39" s="3092"/>
      <c r="CR39" s="3092"/>
      <c r="CS39" s="3092"/>
      <c r="CT39" s="3092"/>
      <c r="CU39" s="3092"/>
      <c r="CV39" s="3092"/>
      <c r="CW39" s="3092"/>
      <c r="CX39" s="3092"/>
      <c r="CY39" s="3092"/>
      <c r="CZ39" s="3092"/>
      <c r="DA39" s="3092"/>
      <c r="DB39" s="3092"/>
      <c r="DC39" s="3092"/>
      <c r="DD39" s="3092"/>
      <c r="DE39" s="3092"/>
      <c r="DF39" s="3092"/>
      <c r="DG39" s="3092"/>
      <c r="DH39" s="3092"/>
      <c r="DI39" s="3092"/>
      <c r="DJ39" s="3092"/>
      <c r="DK39" s="3092"/>
      <c r="DL39" s="3092"/>
      <c r="DM39" s="3092"/>
      <c r="DN39" s="3092"/>
      <c r="DO39" s="3092"/>
      <c r="DP39" s="3092"/>
      <c r="DQ39" s="3092"/>
      <c r="DR39" s="3092"/>
      <c r="DS39" s="3092"/>
      <c r="DT39" s="3092"/>
      <c r="DU39" s="3092"/>
      <c r="DV39" s="3092"/>
      <c r="DW39" s="3092"/>
      <c r="DX39" s="3092"/>
      <c r="DY39" s="3092"/>
      <c r="DZ39" s="3092"/>
      <c r="EA39" s="3092"/>
      <c r="EB39" s="3092"/>
      <c r="EC39" s="3092"/>
      <c r="ED39" s="3092"/>
      <c r="EE39" s="3092"/>
      <c r="EF39" s="3092"/>
      <c r="EG39" s="3092"/>
      <c r="EH39" s="3092"/>
      <c r="EI39" s="3092"/>
      <c r="EJ39" s="3092"/>
      <c r="EK39" s="3092"/>
      <c r="EL39" s="3092"/>
      <c r="EM39" s="3092"/>
      <c r="EN39" s="3092"/>
      <c r="EO39" s="3092"/>
      <c r="EP39" s="3092"/>
      <c r="EQ39" s="3092"/>
      <c r="ER39" s="3092"/>
      <c r="ES39" s="3092"/>
      <c r="ET39" s="3092"/>
      <c r="EU39" s="3092"/>
      <c r="EV39" s="3092"/>
      <c r="EW39" s="3092"/>
      <c r="EX39" s="3092"/>
      <c r="EY39" s="3092"/>
      <c r="EZ39" s="3092"/>
      <c r="FA39" s="3092"/>
      <c r="FB39" s="3092"/>
      <c r="FC39" s="3092"/>
      <c r="FD39" s="3092"/>
      <c r="FE39" s="3092"/>
      <c r="FF39" s="3092"/>
      <c r="FG39" s="3092"/>
      <c r="FH39" s="3092"/>
      <c r="FI39" s="3092"/>
      <c r="FJ39" s="3092"/>
      <c r="FK39" s="3092"/>
      <c r="FL39" s="3092"/>
      <c r="FM39" s="3092"/>
      <c r="FN39" s="3092"/>
      <c r="FO39" s="3092"/>
      <c r="FP39" s="3092"/>
      <c r="FQ39" s="3092"/>
      <c r="FR39" s="3092"/>
      <c r="FS39" s="3092"/>
      <c r="FT39" s="3092"/>
      <c r="FU39" s="3092"/>
      <c r="FV39" s="3092"/>
      <c r="FW39" s="3092"/>
      <c r="FX39" s="3092"/>
      <c r="FY39" s="3092"/>
      <c r="FZ39" s="3092"/>
      <c r="GA39" s="3092"/>
      <c r="GB39" s="3092"/>
      <c r="GC39" s="3092"/>
      <c r="GD39" s="3092"/>
      <c r="GE39" s="3092"/>
      <c r="GF39" s="3092"/>
      <c r="GG39" s="3092"/>
      <c r="GH39" s="3092"/>
      <c r="GI39" s="3092"/>
      <c r="GJ39" s="3092"/>
      <c r="GK39" s="3092"/>
      <c r="GL39" s="3092"/>
      <c r="GM39" s="3092"/>
      <c r="GN39" s="3092"/>
      <c r="GO39" s="3092"/>
      <c r="GP39" s="3092"/>
      <c r="GQ39" s="3092"/>
      <c r="GR39" s="3092"/>
      <c r="GS39" s="3092"/>
      <c r="GT39" s="3092"/>
      <c r="GU39" s="3092"/>
      <c r="GV39" s="3092"/>
      <c r="GW39" s="3092"/>
      <c r="GX39" s="3092"/>
      <c r="GY39" s="3092"/>
      <c r="GZ39" s="3092"/>
      <c r="HA39" s="3092"/>
      <c r="HB39" s="3092"/>
      <c r="HC39" s="3092"/>
      <c r="HD39" s="3092"/>
      <c r="HE39" s="3092"/>
      <c r="HF39" s="3092"/>
      <c r="HG39" s="3092"/>
      <c r="HH39" s="3092"/>
      <c r="HI39" s="3092"/>
      <c r="HJ39" s="3092"/>
      <c r="HK39" s="3092"/>
      <c r="HL39" s="3092"/>
      <c r="HM39" s="3092"/>
      <c r="HN39" s="3092"/>
      <c r="HO39" s="3092"/>
      <c r="HP39" s="3092"/>
      <c r="HQ39" s="3092"/>
      <c r="HR39" s="3092"/>
      <c r="HS39" s="3092"/>
      <c r="HT39" s="3092"/>
      <c r="HU39" s="3092"/>
      <c r="HV39" s="3092"/>
      <c r="HW39" s="3092"/>
      <c r="HX39" s="3092"/>
      <c r="HY39" s="3092"/>
      <c r="HZ39" s="3092"/>
      <c r="IA39" s="3092"/>
      <c r="IB39" s="3092"/>
      <c r="IC39" s="3092"/>
      <c r="ID39" s="3092"/>
      <c r="IE39" s="3092"/>
      <c r="IF39" s="3092"/>
      <c r="IG39" s="3092"/>
      <c r="IH39" s="3092"/>
    </row>
    <row r="40" spans="1:242" s="3093" customFormat="1" ht="15">
      <c r="A40" s="3117">
        <v>20</v>
      </c>
      <c r="B40" s="3118"/>
      <c r="C40" s="3126"/>
      <c r="D40" s="3126"/>
      <c r="E40" s="3126"/>
      <c r="F40" s="3126"/>
      <c r="G40" s="3128"/>
      <c r="H40" s="3129"/>
      <c r="I40" s="3126"/>
      <c r="J40" s="3126"/>
      <c r="K40" s="3126"/>
      <c r="L40" s="3126"/>
      <c r="M40" s="3126"/>
      <c r="N40" s="3126"/>
      <c r="O40" s="3122">
        <v>20</v>
      </c>
      <c r="P40" s="3092"/>
      <c r="Q40" s="3092"/>
      <c r="R40" s="3092"/>
      <c r="S40" s="3092"/>
      <c r="T40" s="3092"/>
      <c r="U40" s="3092"/>
      <c r="V40" s="3092"/>
      <c r="W40" s="3092"/>
      <c r="X40" s="3092"/>
      <c r="Y40" s="3092"/>
      <c r="Z40" s="3092"/>
      <c r="AA40" s="3092"/>
      <c r="AB40" s="3092"/>
      <c r="AC40" s="3092"/>
      <c r="AD40" s="3092"/>
      <c r="AE40" s="3092"/>
      <c r="AF40" s="3092"/>
      <c r="AG40" s="3092"/>
      <c r="AH40" s="3092"/>
      <c r="AI40" s="3092"/>
      <c r="AJ40" s="3092"/>
      <c r="AK40" s="3092"/>
      <c r="AL40" s="3092"/>
      <c r="AM40" s="3092"/>
      <c r="AN40" s="3092"/>
      <c r="AO40" s="3092"/>
      <c r="AP40" s="3092"/>
      <c r="AQ40" s="3092"/>
      <c r="AR40" s="3092"/>
      <c r="AS40" s="3092"/>
      <c r="AT40" s="3092"/>
      <c r="AU40" s="3092"/>
      <c r="AV40" s="3092"/>
      <c r="AW40" s="3092"/>
      <c r="AX40" s="3092"/>
      <c r="AY40" s="3092"/>
      <c r="AZ40" s="3092"/>
      <c r="BA40" s="3092"/>
      <c r="BB40" s="3092"/>
      <c r="BC40" s="3092"/>
      <c r="BD40" s="3092"/>
      <c r="BE40" s="3092"/>
      <c r="BF40" s="3092"/>
      <c r="BG40" s="3092"/>
      <c r="BH40" s="3092"/>
      <c r="BI40" s="3092"/>
      <c r="BJ40" s="3092"/>
      <c r="BK40" s="3092"/>
      <c r="BL40" s="3092"/>
      <c r="BM40" s="3092"/>
      <c r="BN40" s="3092"/>
      <c r="BO40" s="3092"/>
      <c r="BP40" s="3092"/>
      <c r="BQ40" s="3092"/>
      <c r="BR40" s="3092"/>
      <c r="BS40" s="3092"/>
      <c r="BT40" s="3092"/>
      <c r="BU40" s="3092"/>
      <c r="BV40" s="3092"/>
      <c r="BW40" s="3092"/>
      <c r="BX40" s="3092"/>
      <c r="BY40" s="3092"/>
      <c r="BZ40" s="3092"/>
      <c r="CA40" s="3092"/>
      <c r="CB40" s="3092"/>
      <c r="CC40" s="3092"/>
      <c r="CD40" s="3092"/>
      <c r="CE40" s="3092"/>
      <c r="CF40" s="3092"/>
      <c r="CG40" s="3092"/>
      <c r="CH40" s="3092"/>
      <c r="CI40" s="3092"/>
      <c r="CJ40" s="3092"/>
      <c r="CK40" s="3092"/>
      <c r="CL40" s="3092"/>
      <c r="CM40" s="3092"/>
      <c r="CN40" s="3092"/>
      <c r="CO40" s="3092"/>
      <c r="CP40" s="3092"/>
      <c r="CQ40" s="3092"/>
      <c r="CR40" s="3092"/>
      <c r="CS40" s="3092"/>
      <c r="CT40" s="3092"/>
      <c r="CU40" s="3092"/>
      <c r="CV40" s="3092"/>
      <c r="CW40" s="3092"/>
      <c r="CX40" s="3092"/>
      <c r="CY40" s="3092"/>
      <c r="CZ40" s="3092"/>
      <c r="DA40" s="3092"/>
      <c r="DB40" s="3092"/>
      <c r="DC40" s="3092"/>
      <c r="DD40" s="3092"/>
      <c r="DE40" s="3092"/>
      <c r="DF40" s="3092"/>
      <c r="DG40" s="3092"/>
      <c r="DH40" s="3092"/>
      <c r="DI40" s="3092"/>
      <c r="DJ40" s="3092"/>
      <c r="DK40" s="3092"/>
      <c r="DL40" s="3092"/>
      <c r="DM40" s="3092"/>
      <c r="DN40" s="3092"/>
      <c r="DO40" s="3092"/>
      <c r="DP40" s="3092"/>
      <c r="DQ40" s="3092"/>
      <c r="DR40" s="3092"/>
      <c r="DS40" s="3092"/>
      <c r="DT40" s="3092"/>
      <c r="DU40" s="3092"/>
      <c r="DV40" s="3092"/>
      <c r="DW40" s="3092"/>
      <c r="DX40" s="3092"/>
      <c r="DY40" s="3092"/>
      <c r="DZ40" s="3092"/>
      <c r="EA40" s="3092"/>
      <c r="EB40" s="3092"/>
      <c r="EC40" s="3092"/>
      <c r="ED40" s="3092"/>
      <c r="EE40" s="3092"/>
      <c r="EF40" s="3092"/>
      <c r="EG40" s="3092"/>
      <c r="EH40" s="3092"/>
      <c r="EI40" s="3092"/>
      <c r="EJ40" s="3092"/>
      <c r="EK40" s="3092"/>
      <c r="EL40" s="3092"/>
      <c r="EM40" s="3092"/>
      <c r="EN40" s="3092"/>
      <c r="EO40" s="3092"/>
      <c r="EP40" s="3092"/>
      <c r="EQ40" s="3092"/>
      <c r="ER40" s="3092"/>
      <c r="ES40" s="3092"/>
      <c r="ET40" s="3092"/>
      <c r="EU40" s="3092"/>
      <c r="EV40" s="3092"/>
      <c r="EW40" s="3092"/>
      <c r="EX40" s="3092"/>
      <c r="EY40" s="3092"/>
      <c r="EZ40" s="3092"/>
      <c r="FA40" s="3092"/>
      <c r="FB40" s="3092"/>
      <c r="FC40" s="3092"/>
      <c r="FD40" s="3092"/>
      <c r="FE40" s="3092"/>
      <c r="FF40" s="3092"/>
      <c r="FG40" s="3092"/>
      <c r="FH40" s="3092"/>
      <c r="FI40" s="3092"/>
      <c r="FJ40" s="3092"/>
      <c r="FK40" s="3092"/>
      <c r="FL40" s="3092"/>
      <c r="FM40" s="3092"/>
      <c r="FN40" s="3092"/>
      <c r="FO40" s="3092"/>
      <c r="FP40" s="3092"/>
      <c r="FQ40" s="3092"/>
      <c r="FR40" s="3092"/>
      <c r="FS40" s="3092"/>
      <c r="FT40" s="3092"/>
      <c r="FU40" s="3092"/>
      <c r="FV40" s="3092"/>
      <c r="FW40" s="3092"/>
      <c r="FX40" s="3092"/>
      <c r="FY40" s="3092"/>
      <c r="FZ40" s="3092"/>
      <c r="GA40" s="3092"/>
      <c r="GB40" s="3092"/>
      <c r="GC40" s="3092"/>
      <c r="GD40" s="3092"/>
      <c r="GE40" s="3092"/>
      <c r="GF40" s="3092"/>
      <c r="GG40" s="3092"/>
      <c r="GH40" s="3092"/>
      <c r="GI40" s="3092"/>
      <c r="GJ40" s="3092"/>
      <c r="GK40" s="3092"/>
      <c r="GL40" s="3092"/>
      <c r="GM40" s="3092"/>
      <c r="GN40" s="3092"/>
      <c r="GO40" s="3092"/>
      <c r="GP40" s="3092"/>
      <c r="GQ40" s="3092"/>
      <c r="GR40" s="3092"/>
      <c r="GS40" s="3092"/>
      <c r="GT40" s="3092"/>
      <c r="GU40" s="3092"/>
      <c r="GV40" s="3092"/>
      <c r="GW40" s="3092"/>
      <c r="GX40" s="3092"/>
      <c r="GY40" s="3092"/>
      <c r="GZ40" s="3092"/>
      <c r="HA40" s="3092"/>
      <c r="HB40" s="3092"/>
      <c r="HC40" s="3092"/>
      <c r="HD40" s="3092"/>
      <c r="HE40" s="3092"/>
      <c r="HF40" s="3092"/>
      <c r="HG40" s="3092"/>
      <c r="HH40" s="3092"/>
      <c r="HI40" s="3092"/>
      <c r="HJ40" s="3092"/>
      <c r="HK40" s="3092"/>
      <c r="HL40" s="3092"/>
      <c r="HM40" s="3092"/>
      <c r="HN40" s="3092"/>
      <c r="HO40" s="3092"/>
      <c r="HP40" s="3092"/>
      <c r="HQ40" s="3092"/>
      <c r="HR40" s="3092"/>
      <c r="HS40" s="3092"/>
      <c r="HT40" s="3092"/>
      <c r="HU40" s="3092"/>
      <c r="HV40" s="3092"/>
      <c r="HW40" s="3092"/>
      <c r="HX40" s="3092"/>
      <c r="HY40" s="3092"/>
      <c r="HZ40" s="3092"/>
      <c r="IA40" s="3092"/>
      <c r="IB40" s="3092"/>
      <c r="IC40" s="3092"/>
      <c r="ID40" s="3092"/>
      <c r="IE40" s="3092"/>
      <c r="IF40" s="3092"/>
      <c r="IG40" s="3092"/>
      <c r="IH40" s="3092"/>
    </row>
    <row r="41" spans="1:242" s="3093" customFormat="1" ht="15">
      <c r="A41" s="3117">
        <v>21</v>
      </c>
      <c r="B41" s="3118"/>
      <c r="C41" s="3126"/>
      <c r="D41" s="3126"/>
      <c r="E41" s="3126"/>
      <c r="F41" s="3126"/>
      <c r="G41" s="3128"/>
      <c r="H41" s="3129"/>
      <c r="I41" s="3126"/>
      <c r="J41" s="3126"/>
      <c r="K41" s="3126"/>
      <c r="L41" s="3126"/>
      <c r="M41" s="3126"/>
      <c r="N41" s="3126"/>
      <c r="O41" s="3122">
        <v>21</v>
      </c>
      <c r="P41" s="3092"/>
      <c r="Q41" s="3092"/>
      <c r="R41" s="3092"/>
      <c r="S41" s="3092"/>
      <c r="T41" s="3092"/>
      <c r="U41" s="3092"/>
      <c r="V41" s="3092"/>
      <c r="W41" s="3092"/>
      <c r="X41" s="3092"/>
      <c r="Y41" s="3092"/>
      <c r="Z41" s="3092"/>
      <c r="AA41" s="3092"/>
      <c r="AB41" s="3092"/>
      <c r="AC41" s="3092"/>
      <c r="AD41" s="3092"/>
      <c r="AE41" s="3092"/>
      <c r="AF41" s="3092"/>
      <c r="AG41" s="3092"/>
      <c r="AH41" s="3092"/>
      <c r="AI41" s="3092"/>
      <c r="AJ41" s="3092"/>
      <c r="AK41" s="3092"/>
      <c r="AL41" s="3092"/>
      <c r="AM41" s="3092"/>
      <c r="AN41" s="3092"/>
      <c r="AO41" s="3092"/>
      <c r="AP41" s="3092"/>
      <c r="AQ41" s="3092"/>
      <c r="AR41" s="3092"/>
      <c r="AS41" s="3092"/>
      <c r="AT41" s="3092"/>
      <c r="AU41" s="3092"/>
      <c r="AV41" s="3092"/>
      <c r="AW41" s="3092"/>
      <c r="AX41" s="3092"/>
      <c r="AY41" s="3092"/>
      <c r="AZ41" s="3092"/>
      <c r="BA41" s="3092"/>
      <c r="BB41" s="3092"/>
      <c r="BC41" s="3092"/>
      <c r="BD41" s="3092"/>
      <c r="BE41" s="3092"/>
      <c r="BF41" s="3092"/>
      <c r="BG41" s="3092"/>
      <c r="BH41" s="3092"/>
      <c r="BI41" s="3092"/>
      <c r="BJ41" s="3092"/>
      <c r="BK41" s="3092"/>
      <c r="BL41" s="3092"/>
      <c r="BM41" s="3092"/>
      <c r="BN41" s="3092"/>
      <c r="BO41" s="3092"/>
      <c r="BP41" s="3092"/>
      <c r="BQ41" s="3092"/>
      <c r="BR41" s="3092"/>
      <c r="BS41" s="3092"/>
      <c r="BT41" s="3092"/>
      <c r="BU41" s="3092"/>
      <c r="BV41" s="3092"/>
      <c r="BW41" s="3092"/>
      <c r="BX41" s="3092"/>
      <c r="BY41" s="3092"/>
      <c r="BZ41" s="3092"/>
      <c r="CA41" s="3092"/>
      <c r="CB41" s="3092"/>
      <c r="CC41" s="3092"/>
      <c r="CD41" s="3092"/>
      <c r="CE41" s="3092"/>
      <c r="CF41" s="3092"/>
      <c r="CG41" s="3092"/>
      <c r="CH41" s="3092"/>
      <c r="CI41" s="3092"/>
      <c r="CJ41" s="3092"/>
      <c r="CK41" s="3092"/>
      <c r="CL41" s="3092"/>
      <c r="CM41" s="3092"/>
      <c r="CN41" s="3092"/>
      <c r="CO41" s="3092"/>
      <c r="CP41" s="3092"/>
      <c r="CQ41" s="3092"/>
      <c r="CR41" s="3092"/>
      <c r="CS41" s="3092"/>
      <c r="CT41" s="3092"/>
      <c r="CU41" s="3092"/>
      <c r="CV41" s="3092"/>
      <c r="CW41" s="3092"/>
      <c r="CX41" s="3092"/>
      <c r="CY41" s="3092"/>
      <c r="CZ41" s="3092"/>
      <c r="DA41" s="3092"/>
      <c r="DB41" s="3092"/>
      <c r="DC41" s="3092"/>
      <c r="DD41" s="3092"/>
      <c r="DE41" s="3092"/>
      <c r="DF41" s="3092"/>
      <c r="DG41" s="3092"/>
      <c r="DH41" s="3092"/>
      <c r="DI41" s="3092"/>
      <c r="DJ41" s="3092"/>
      <c r="DK41" s="3092"/>
      <c r="DL41" s="3092"/>
      <c r="DM41" s="3092"/>
      <c r="DN41" s="3092"/>
      <c r="DO41" s="3092"/>
      <c r="DP41" s="3092"/>
      <c r="DQ41" s="3092"/>
      <c r="DR41" s="3092"/>
      <c r="DS41" s="3092"/>
      <c r="DT41" s="3092"/>
      <c r="DU41" s="3092"/>
      <c r="DV41" s="3092"/>
      <c r="DW41" s="3092"/>
      <c r="DX41" s="3092"/>
      <c r="DY41" s="3092"/>
      <c r="DZ41" s="3092"/>
      <c r="EA41" s="3092"/>
      <c r="EB41" s="3092"/>
      <c r="EC41" s="3092"/>
      <c r="ED41" s="3092"/>
      <c r="EE41" s="3092"/>
      <c r="EF41" s="3092"/>
      <c r="EG41" s="3092"/>
      <c r="EH41" s="3092"/>
      <c r="EI41" s="3092"/>
      <c r="EJ41" s="3092"/>
      <c r="EK41" s="3092"/>
      <c r="EL41" s="3092"/>
      <c r="EM41" s="3092"/>
      <c r="EN41" s="3092"/>
      <c r="EO41" s="3092"/>
      <c r="EP41" s="3092"/>
      <c r="EQ41" s="3092"/>
      <c r="ER41" s="3092"/>
      <c r="ES41" s="3092"/>
      <c r="ET41" s="3092"/>
      <c r="EU41" s="3092"/>
      <c r="EV41" s="3092"/>
      <c r="EW41" s="3092"/>
      <c r="EX41" s="3092"/>
      <c r="EY41" s="3092"/>
      <c r="EZ41" s="3092"/>
      <c r="FA41" s="3092"/>
      <c r="FB41" s="3092"/>
      <c r="FC41" s="3092"/>
      <c r="FD41" s="3092"/>
      <c r="FE41" s="3092"/>
      <c r="FF41" s="3092"/>
      <c r="FG41" s="3092"/>
      <c r="FH41" s="3092"/>
      <c r="FI41" s="3092"/>
      <c r="FJ41" s="3092"/>
      <c r="FK41" s="3092"/>
      <c r="FL41" s="3092"/>
      <c r="FM41" s="3092"/>
      <c r="FN41" s="3092"/>
      <c r="FO41" s="3092"/>
      <c r="FP41" s="3092"/>
      <c r="FQ41" s="3092"/>
      <c r="FR41" s="3092"/>
      <c r="FS41" s="3092"/>
      <c r="FT41" s="3092"/>
      <c r="FU41" s="3092"/>
      <c r="FV41" s="3092"/>
      <c r="FW41" s="3092"/>
      <c r="FX41" s="3092"/>
      <c r="FY41" s="3092"/>
      <c r="FZ41" s="3092"/>
      <c r="GA41" s="3092"/>
      <c r="GB41" s="3092"/>
      <c r="GC41" s="3092"/>
      <c r="GD41" s="3092"/>
      <c r="GE41" s="3092"/>
      <c r="GF41" s="3092"/>
      <c r="GG41" s="3092"/>
      <c r="GH41" s="3092"/>
      <c r="GI41" s="3092"/>
      <c r="GJ41" s="3092"/>
      <c r="GK41" s="3092"/>
      <c r="GL41" s="3092"/>
      <c r="GM41" s="3092"/>
      <c r="GN41" s="3092"/>
      <c r="GO41" s="3092"/>
      <c r="GP41" s="3092"/>
      <c r="GQ41" s="3092"/>
      <c r="GR41" s="3092"/>
      <c r="GS41" s="3092"/>
      <c r="GT41" s="3092"/>
      <c r="GU41" s="3092"/>
      <c r="GV41" s="3092"/>
      <c r="GW41" s="3092"/>
      <c r="GX41" s="3092"/>
      <c r="GY41" s="3092"/>
      <c r="GZ41" s="3092"/>
      <c r="HA41" s="3092"/>
      <c r="HB41" s="3092"/>
      <c r="HC41" s="3092"/>
      <c r="HD41" s="3092"/>
      <c r="HE41" s="3092"/>
      <c r="HF41" s="3092"/>
      <c r="HG41" s="3092"/>
      <c r="HH41" s="3092"/>
      <c r="HI41" s="3092"/>
      <c r="HJ41" s="3092"/>
      <c r="HK41" s="3092"/>
      <c r="HL41" s="3092"/>
      <c r="HM41" s="3092"/>
      <c r="HN41" s="3092"/>
      <c r="HO41" s="3092"/>
      <c r="HP41" s="3092"/>
      <c r="HQ41" s="3092"/>
      <c r="HR41" s="3092"/>
      <c r="HS41" s="3092"/>
      <c r="HT41" s="3092"/>
      <c r="HU41" s="3092"/>
      <c r="HV41" s="3092"/>
      <c r="HW41" s="3092"/>
      <c r="HX41" s="3092"/>
      <c r="HY41" s="3092"/>
      <c r="HZ41" s="3092"/>
      <c r="IA41" s="3092"/>
      <c r="IB41" s="3092"/>
      <c r="IC41" s="3092"/>
      <c r="ID41" s="3092"/>
      <c r="IE41" s="3092"/>
      <c r="IF41" s="3092"/>
      <c r="IG41" s="3092"/>
      <c r="IH41" s="3092"/>
    </row>
    <row r="42" spans="1:242" s="3093" customFormat="1" ht="15">
      <c r="A42" s="3117">
        <v>22</v>
      </c>
      <c r="B42" s="3118"/>
      <c r="C42" s="3126"/>
      <c r="D42" s="3126"/>
      <c r="E42" s="3126"/>
      <c r="F42" s="3126"/>
      <c r="G42" s="3128"/>
      <c r="H42" s="3129"/>
      <c r="I42" s="3126"/>
      <c r="J42" s="3126"/>
      <c r="K42" s="3126"/>
      <c r="L42" s="3126"/>
      <c r="M42" s="3126"/>
      <c r="N42" s="3126"/>
      <c r="O42" s="3122">
        <v>22</v>
      </c>
      <c r="P42" s="3092"/>
      <c r="Q42" s="3092"/>
      <c r="R42" s="3092"/>
      <c r="S42" s="3092"/>
      <c r="T42" s="3092"/>
      <c r="U42" s="3092"/>
      <c r="V42" s="3092"/>
      <c r="W42" s="3092"/>
      <c r="X42" s="3092"/>
      <c r="Y42" s="3092"/>
      <c r="Z42" s="3092"/>
      <c r="AA42" s="3092"/>
      <c r="AB42" s="3092"/>
      <c r="AC42" s="3092"/>
      <c r="AD42" s="3092"/>
      <c r="AE42" s="3092"/>
      <c r="AF42" s="3092"/>
      <c r="AG42" s="3092"/>
      <c r="AH42" s="3092"/>
      <c r="AI42" s="3092"/>
      <c r="AJ42" s="3092"/>
      <c r="AK42" s="3092"/>
      <c r="AL42" s="3092"/>
      <c r="AM42" s="3092"/>
      <c r="AN42" s="3092"/>
      <c r="AO42" s="3092"/>
      <c r="AP42" s="3092"/>
      <c r="AQ42" s="3092"/>
      <c r="AR42" s="3092"/>
      <c r="AS42" s="3092"/>
      <c r="AT42" s="3092"/>
      <c r="AU42" s="3092"/>
      <c r="AV42" s="3092"/>
      <c r="AW42" s="3092"/>
      <c r="AX42" s="3092"/>
      <c r="AY42" s="3092"/>
      <c r="AZ42" s="3092"/>
      <c r="BA42" s="3092"/>
      <c r="BB42" s="3092"/>
      <c r="BC42" s="3092"/>
      <c r="BD42" s="3092"/>
      <c r="BE42" s="3092"/>
      <c r="BF42" s="3092"/>
      <c r="BG42" s="3092"/>
      <c r="BH42" s="3092"/>
      <c r="BI42" s="3092"/>
      <c r="BJ42" s="3092"/>
      <c r="BK42" s="3092"/>
      <c r="BL42" s="3092"/>
      <c r="BM42" s="3092"/>
      <c r="BN42" s="3092"/>
      <c r="BO42" s="3092"/>
      <c r="BP42" s="3092"/>
      <c r="BQ42" s="3092"/>
      <c r="BR42" s="3092"/>
      <c r="BS42" s="3092"/>
      <c r="BT42" s="3092"/>
      <c r="BU42" s="3092"/>
      <c r="BV42" s="3092"/>
      <c r="BW42" s="3092"/>
      <c r="BX42" s="3092"/>
      <c r="BY42" s="3092"/>
      <c r="BZ42" s="3092"/>
      <c r="CA42" s="3092"/>
      <c r="CB42" s="3092"/>
      <c r="CC42" s="3092"/>
      <c r="CD42" s="3092"/>
      <c r="CE42" s="3092"/>
      <c r="CF42" s="3092"/>
      <c r="CG42" s="3092"/>
      <c r="CH42" s="3092"/>
      <c r="CI42" s="3092"/>
      <c r="CJ42" s="3092"/>
      <c r="CK42" s="3092"/>
      <c r="CL42" s="3092"/>
      <c r="CM42" s="3092"/>
      <c r="CN42" s="3092"/>
      <c r="CO42" s="3092"/>
      <c r="CP42" s="3092"/>
      <c r="CQ42" s="3092"/>
      <c r="CR42" s="3092"/>
      <c r="CS42" s="3092"/>
      <c r="CT42" s="3092"/>
      <c r="CU42" s="3092"/>
      <c r="CV42" s="3092"/>
      <c r="CW42" s="3092"/>
      <c r="CX42" s="3092"/>
      <c r="CY42" s="3092"/>
      <c r="CZ42" s="3092"/>
      <c r="DA42" s="3092"/>
      <c r="DB42" s="3092"/>
      <c r="DC42" s="3092"/>
      <c r="DD42" s="3092"/>
      <c r="DE42" s="3092"/>
      <c r="DF42" s="3092"/>
      <c r="DG42" s="3092"/>
      <c r="DH42" s="3092"/>
      <c r="DI42" s="3092"/>
      <c r="DJ42" s="3092"/>
      <c r="DK42" s="3092"/>
      <c r="DL42" s="3092"/>
      <c r="DM42" s="3092"/>
      <c r="DN42" s="3092"/>
      <c r="DO42" s="3092"/>
      <c r="DP42" s="3092"/>
      <c r="DQ42" s="3092"/>
      <c r="DR42" s="3092"/>
      <c r="DS42" s="3092"/>
      <c r="DT42" s="3092"/>
      <c r="DU42" s="3092"/>
      <c r="DV42" s="3092"/>
      <c r="DW42" s="3092"/>
      <c r="DX42" s="3092"/>
      <c r="DY42" s="3092"/>
      <c r="DZ42" s="3092"/>
      <c r="EA42" s="3092"/>
      <c r="EB42" s="3092"/>
      <c r="EC42" s="3092"/>
      <c r="ED42" s="3092"/>
      <c r="EE42" s="3092"/>
      <c r="EF42" s="3092"/>
      <c r="EG42" s="3092"/>
      <c r="EH42" s="3092"/>
      <c r="EI42" s="3092"/>
      <c r="EJ42" s="3092"/>
      <c r="EK42" s="3092"/>
      <c r="EL42" s="3092"/>
      <c r="EM42" s="3092"/>
      <c r="EN42" s="3092"/>
      <c r="EO42" s="3092"/>
      <c r="EP42" s="3092"/>
      <c r="EQ42" s="3092"/>
      <c r="ER42" s="3092"/>
      <c r="ES42" s="3092"/>
      <c r="ET42" s="3092"/>
      <c r="EU42" s="3092"/>
      <c r="EV42" s="3092"/>
      <c r="EW42" s="3092"/>
      <c r="EX42" s="3092"/>
      <c r="EY42" s="3092"/>
      <c r="EZ42" s="3092"/>
      <c r="FA42" s="3092"/>
      <c r="FB42" s="3092"/>
      <c r="FC42" s="3092"/>
      <c r="FD42" s="3092"/>
      <c r="FE42" s="3092"/>
      <c r="FF42" s="3092"/>
      <c r="FG42" s="3092"/>
      <c r="FH42" s="3092"/>
      <c r="FI42" s="3092"/>
      <c r="FJ42" s="3092"/>
      <c r="FK42" s="3092"/>
      <c r="FL42" s="3092"/>
      <c r="FM42" s="3092"/>
      <c r="FN42" s="3092"/>
      <c r="FO42" s="3092"/>
      <c r="FP42" s="3092"/>
      <c r="FQ42" s="3092"/>
      <c r="FR42" s="3092"/>
      <c r="FS42" s="3092"/>
      <c r="FT42" s="3092"/>
      <c r="FU42" s="3092"/>
      <c r="FV42" s="3092"/>
      <c r="FW42" s="3092"/>
      <c r="FX42" s="3092"/>
      <c r="FY42" s="3092"/>
      <c r="FZ42" s="3092"/>
      <c r="GA42" s="3092"/>
      <c r="GB42" s="3092"/>
      <c r="GC42" s="3092"/>
      <c r="GD42" s="3092"/>
      <c r="GE42" s="3092"/>
      <c r="GF42" s="3092"/>
      <c r="GG42" s="3092"/>
      <c r="GH42" s="3092"/>
      <c r="GI42" s="3092"/>
      <c r="GJ42" s="3092"/>
      <c r="GK42" s="3092"/>
      <c r="GL42" s="3092"/>
      <c r="GM42" s="3092"/>
      <c r="GN42" s="3092"/>
      <c r="GO42" s="3092"/>
      <c r="GP42" s="3092"/>
      <c r="GQ42" s="3092"/>
      <c r="GR42" s="3092"/>
      <c r="GS42" s="3092"/>
      <c r="GT42" s="3092"/>
      <c r="GU42" s="3092"/>
      <c r="GV42" s="3092"/>
      <c r="GW42" s="3092"/>
      <c r="GX42" s="3092"/>
      <c r="GY42" s="3092"/>
      <c r="GZ42" s="3092"/>
      <c r="HA42" s="3092"/>
      <c r="HB42" s="3092"/>
      <c r="HC42" s="3092"/>
      <c r="HD42" s="3092"/>
      <c r="HE42" s="3092"/>
      <c r="HF42" s="3092"/>
      <c r="HG42" s="3092"/>
      <c r="HH42" s="3092"/>
      <c r="HI42" s="3092"/>
      <c r="HJ42" s="3092"/>
      <c r="HK42" s="3092"/>
      <c r="HL42" s="3092"/>
      <c r="HM42" s="3092"/>
      <c r="HN42" s="3092"/>
      <c r="HO42" s="3092"/>
      <c r="HP42" s="3092"/>
      <c r="HQ42" s="3092"/>
      <c r="HR42" s="3092"/>
      <c r="HS42" s="3092"/>
      <c r="HT42" s="3092"/>
      <c r="HU42" s="3092"/>
      <c r="HV42" s="3092"/>
      <c r="HW42" s="3092"/>
      <c r="HX42" s="3092"/>
      <c r="HY42" s="3092"/>
      <c r="HZ42" s="3092"/>
      <c r="IA42" s="3092"/>
      <c r="IB42" s="3092"/>
      <c r="IC42" s="3092"/>
      <c r="ID42" s="3092"/>
      <c r="IE42" s="3092"/>
      <c r="IF42" s="3092"/>
      <c r="IG42" s="3092"/>
      <c r="IH42" s="3092"/>
    </row>
    <row r="43" spans="1:242" s="3093" customFormat="1" ht="15">
      <c r="A43" s="3117">
        <v>23</v>
      </c>
      <c r="B43" s="3118"/>
      <c r="C43" s="3126"/>
      <c r="D43" s="3126"/>
      <c r="E43" s="3126"/>
      <c r="F43" s="3126"/>
      <c r="G43" s="3128"/>
      <c r="H43" s="3129"/>
      <c r="I43" s="3126"/>
      <c r="J43" s="3126"/>
      <c r="K43" s="3126"/>
      <c r="L43" s="3126"/>
      <c r="M43" s="3126"/>
      <c r="N43" s="3126"/>
      <c r="O43" s="3122">
        <v>23</v>
      </c>
      <c r="P43" s="3092"/>
      <c r="Q43" s="3092"/>
      <c r="R43" s="3092"/>
      <c r="S43" s="3092"/>
      <c r="T43" s="3092"/>
      <c r="U43" s="3092"/>
      <c r="V43" s="3092"/>
      <c r="W43" s="3092"/>
      <c r="X43" s="3092"/>
      <c r="Y43" s="3092"/>
      <c r="Z43" s="3092"/>
      <c r="AA43" s="3092"/>
      <c r="AB43" s="3092"/>
      <c r="AC43" s="3092"/>
      <c r="AD43" s="3092"/>
      <c r="AE43" s="3092"/>
      <c r="AF43" s="3092"/>
      <c r="AG43" s="3092"/>
      <c r="AH43" s="3092"/>
      <c r="AI43" s="3092"/>
      <c r="AJ43" s="3092"/>
      <c r="AK43" s="3092"/>
      <c r="AL43" s="3092"/>
      <c r="AM43" s="3092"/>
      <c r="AN43" s="3092"/>
      <c r="AO43" s="3092"/>
      <c r="AP43" s="3092"/>
      <c r="AQ43" s="3092"/>
      <c r="AR43" s="3092"/>
      <c r="AS43" s="3092"/>
      <c r="AT43" s="3092"/>
      <c r="AU43" s="3092"/>
      <c r="AV43" s="3092"/>
      <c r="AW43" s="3092"/>
      <c r="AX43" s="3092"/>
      <c r="AY43" s="3092"/>
      <c r="AZ43" s="3092"/>
      <c r="BA43" s="3092"/>
      <c r="BB43" s="3092"/>
      <c r="BC43" s="3092"/>
      <c r="BD43" s="3092"/>
      <c r="BE43" s="3092"/>
      <c r="BF43" s="3092"/>
      <c r="BG43" s="3092"/>
      <c r="BH43" s="3092"/>
      <c r="BI43" s="3092"/>
      <c r="BJ43" s="3092"/>
      <c r="BK43" s="3092"/>
      <c r="BL43" s="3092"/>
      <c r="BM43" s="3092"/>
      <c r="BN43" s="3092"/>
      <c r="BO43" s="3092"/>
      <c r="BP43" s="3092"/>
      <c r="BQ43" s="3092"/>
      <c r="BR43" s="3092"/>
      <c r="BS43" s="3092"/>
      <c r="BT43" s="3092"/>
      <c r="BU43" s="3092"/>
      <c r="BV43" s="3092"/>
      <c r="BW43" s="3092"/>
      <c r="BX43" s="3092"/>
      <c r="BY43" s="3092"/>
      <c r="BZ43" s="3092"/>
      <c r="CA43" s="3092"/>
      <c r="CB43" s="3092"/>
      <c r="CC43" s="3092"/>
      <c r="CD43" s="3092"/>
      <c r="CE43" s="3092"/>
      <c r="CF43" s="3092"/>
      <c r="CG43" s="3092"/>
      <c r="CH43" s="3092"/>
      <c r="CI43" s="3092"/>
      <c r="CJ43" s="3092"/>
      <c r="CK43" s="3092"/>
      <c r="CL43" s="3092"/>
      <c r="CM43" s="3092"/>
      <c r="CN43" s="3092"/>
      <c r="CO43" s="3092"/>
      <c r="CP43" s="3092"/>
      <c r="CQ43" s="3092"/>
      <c r="CR43" s="3092"/>
      <c r="CS43" s="3092"/>
      <c r="CT43" s="3092"/>
      <c r="CU43" s="3092"/>
      <c r="CV43" s="3092"/>
      <c r="CW43" s="3092"/>
      <c r="CX43" s="3092"/>
      <c r="CY43" s="3092"/>
      <c r="CZ43" s="3092"/>
      <c r="DA43" s="3092"/>
      <c r="DB43" s="3092"/>
      <c r="DC43" s="3092"/>
      <c r="DD43" s="3092"/>
      <c r="DE43" s="3092"/>
      <c r="DF43" s="3092"/>
      <c r="DG43" s="3092"/>
      <c r="DH43" s="3092"/>
      <c r="DI43" s="3092"/>
      <c r="DJ43" s="3092"/>
      <c r="DK43" s="3092"/>
      <c r="DL43" s="3092"/>
      <c r="DM43" s="3092"/>
      <c r="DN43" s="3092"/>
      <c r="DO43" s="3092"/>
      <c r="DP43" s="3092"/>
      <c r="DQ43" s="3092"/>
      <c r="DR43" s="3092"/>
      <c r="DS43" s="3092"/>
      <c r="DT43" s="3092"/>
      <c r="DU43" s="3092"/>
      <c r="DV43" s="3092"/>
      <c r="DW43" s="3092"/>
      <c r="DX43" s="3092"/>
      <c r="DY43" s="3092"/>
      <c r="DZ43" s="3092"/>
      <c r="EA43" s="3092"/>
      <c r="EB43" s="3092"/>
      <c r="EC43" s="3092"/>
      <c r="ED43" s="3092"/>
      <c r="EE43" s="3092"/>
      <c r="EF43" s="3092"/>
      <c r="EG43" s="3092"/>
      <c r="EH43" s="3092"/>
      <c r="EI43" s="3092"/>
      <c r="EJ43" s="3092"/>
      <c r="EK43" s="3092"/>
      <c r="EL43" s="3092"/>
      <c r="EM43" s="3092"/>
      <c r="EN43" s="3092"/>
      <c r="EO43" s="3092"/>
      <c r="EP43" s="3092"/>
      <c r="EQ43" s="3092"/>
      <c r="ER43" s="3092"/>
      <c r="ES43" s="3092"/>
      <c r="ET43" s="3092"/>
      <c r="EU43" s="3092"/>
      <c r="EV43" s="3092"/>
      <c r="EW43" s="3092"/>
      <c r="EX43" s="3092"/>
      <c r="EY43" s="3092"/>
      <c r="EZ43" s="3092"/>
      <c r="FA43" s="3092"/>
      <c r="FB43" s="3092"/>
      <c r="FC43" s="3092"/>
      <c r="FD43" s="3092"/>
      <c r="FE43" s="3092"/>
      <c r="FF43" s="3092"/>
      <c r="FG43" s="3092"/>
      <c r="FH43" s="3092"/>
      <c r="FI43" s="3092"/>
      <c r="FJ43" s="3092"/>
      <c r="FK43" s="3092"/>
      <c r="FL43" s="3092"/>
      <c r="FM43" s="3092"/>
      <c r="FN43" s="3092"/>
      <c r="FO43" s="3092"/>
      <c r="FP43" s="3092"/>
      <c r="FQ43" s="3092"/>
      <c r="FR43" s="3092"/>
      <c r="FS43" s="3092"/>
      <c r="FT43" s="3092"/>
      <c r="FU43" s="3092"/>
      <c r="FV43" s="3092"/>
      <c r="FW43" s="3092"/>
      <c r="FX43" s="3092"/>
      <c r="FY43" s="3092"/>
      <c r="FZ43" s="3092"/>
      <c r="GA43" s="3092"/>
      <c r="GB43" s="3092"/>
      <c r="GC43" s="3092"/>
      <c r="GD43" s="3092"/>
      <c r="GE43" s="3092"/>
      <c r="GF43" s="3092"/>
      <c r="GG43" s="3092"/>
      <c r="GH43" s="3092"/>
      <c r="GI43" s="3092"/>
      <c r="GJ43" s="3092"/>
      <c r="GK43" s="3092"/>
      <c r="GL43" s="3092"/>
      <c r="GM43" s="3092"/>
      <c r="GN43" s="3092"/>
      <c r="GO43" s="3092"/>
      <c r="GP43" s="3092"/>
      <c r="GQ43" s="3092"/>
      <c r="GR43" s="3092"/>
      <c r="GS43" s="3092"/>
      <c r="GT43" s="3092"/>
      <c r="GU43" s="3092"/>
      <c r="GV43" s="3092"/>
      <c r="GW43" s="3092"/>
      <c r="GX43" s="3092"/>
      <c r="GY43" s="3092"/>
      <c r="GZ43" s="3092"/>
      <c r="HA43" s="3092"/>
      <c r="HB43" s="3092"/>
      <c r="HC43" s="3092"/>
      <c r="HD43" s="3092"/>
      <c r="HE43" s="3092"/>
      <c r="HF43" s="3092"/>
      <c r="HG43" s="3092"/>
      <c r="HH43" s="3092"/>
      <c r="HI43" s="3092"/>
      <c r="HJ43" s="3092"/>
      <c r="HK43" s="3092"/>
      <c r="HL43" s="3092"/>
      <c r="HM43" s="3092"/>
      <c r="HN43" s="3092"/>
      <c r="HO43" s="3092"/>
      <c r="HP43" s="3092"/>
      <c r="HQ43" s="3092"/>
      <c r="HR43" s="3092"/>
      <c r="HS43" s="3092"/>
      <c r="HT43" s="3092"/>
      <c r="HU43" s="3092"/>
      <c r="HV43" s="3092"/>
      <c r="HW43" s="3092"/>
      <c r="HX43" s="3092"/>
      <c r="HY43" s="3092"/>
      <c r="HZ43" s="3092"/>
      <c r="IA43" s="3092"/>
      <c r="IB43" s="3092"/>
      <c r="IC43" s="3092"/>
      <c r="ID43" s="3092"/>
      <c r="IE43" s="3092"/>
      <c r="IF43" s="3092"/>
      <c r="IG43" s="3092"/>
      <c r="IH43" s="3092"/>
    </row>
    <row r="44" spans="1:242" s="3093" customFormat="1" ht="15">
      <c r="A44" s="3117">
        <v>24</v>
      </c>
      <c r="B44" s="3118"/>
      <c r="C44" s="3126"/>
      <c r="D44" s="3126"/>
      <c r="E44" s="3126"/>
      <c r="F44" s="3126"/>
      <c r="G44" s="3128"/>
      <c r="H44" s="3129"/>
      <c r="I44" s="3126"/>
      <c r="J44" s="3126"/>
      <c r="K44" s="3126"/>
      <c r="L44" s="3126"/>
      <c r="M44" s="3126"/>
      <c r="N44" s="3126"/>
      <c r="O44" s="3122">
        <v>24</v>
      </c>
      <c r="P44" s="3092"/>
      <c r="Q44" s="3092"/>
      <c r="R44" s="3092"/>
      <c r="S44" s="3092"/>
      <c r="T44" s="3092"/>
      <c r="U44" s="3092"/>
      <c r="V44" s="3092"/>
      <c r="W44" s="3092"/>
      <c r="X44" s="3092"/>
      <c r="Y44" s="3092"/>
      <c r="Z44" s="3092"/>
      <c r="AA44" s="3092"/>
      <c r="AB44" s="3092"/>
      <c r="AC44" s="3092"/>
      <c r="AD44" s="3092"/>
      <c r="AE44" s="3092"/>
      <c r="AF44" s="3092"/>
      <c r="AG44" s="3092"/>
      <c r="AH44" s="3092"/>
      <c r="AI44" s="3092"/>
      <c r="AJ44" s="3092"/>
      <c r="AK44" s="3092"/>
      <c r="AL44" s="3092"/>
      <c r="AM44" s="3092"/>
      <c r="AN44" s="3092"/>
      <c r="AO44" s="3092"/>
      <c r="AP44" s="3092"/>
      <c r="AQ44" s="3092"/>
      <c r="AR44" s="3092"/>
      <c r="AS44" s="3092"/>
      <c r="AT44" s="3092"/>
      <c r="AU44" s="3092"/>
      <c r="AV44" s="3092"/>
      <c r="AW44" s="3092"/>
      <c r="AX44" s="3092"/>
      <c r="AY44" s="3092"/>
      <c r="AZ44" s="3092"/>
      <c r="BA44" s="3092"/>
      <c r="BB44" s="3092"/>
      <c r="BC44" s="3092"/>
      <c r="BD44" s="3092"/>
      <c r="BE44" s="3092"/>
      <c r="BF44" s="3092"/>
      <c r="BG44" s="3092"/>
      <c r="BH44" s="3092"/>
      <c r="BI44" s="3092"/>
      <c r="BJ44" s="3092"/>
      <c r="BK44" s="3092"/>
      <c r="BL44" s="3092"/>
      <c r="BM44" s="3092"/>
      <c r="BN44" s="3092"/>
      <c r="BO44" s="3092"/>
      <c r="BP44" s="3092"/>
      <c r="BQ44" s="3092"/>
      <c r="BR44" s="3092"/>
      <c r="BS44" s="3092"/>
      <c r="BT44" s="3092"/>
      <c r="BU44" s="3092"/>
      <c r="BV44" s="3092"/>
      <c r="BW44" s="3092"/>
      <c r="BX44" s="3092"/>
      <c r="BY44" s="3092"/>
      <c r="BZ44" s="3092"/>
      <c r="CA44" s="3092"/>
      <c r="CB44" s="3092"/>
      <c r="CC44" s="3092"/>
      <c r="CD44" s="3092"/>
      <c r="CE44" s="3092"/>
      <c r="CF44" s="3092"/>
      <c r="CG44" s="3092"/>
      <c r="CH44" s="3092"/>
      <c r="CI44" s="3092"/>
      <c r="CJ44" s="3092"/>
      <c r="CK44" s="3092"/>
      <c r="CL44" s="3092"/>
      <c r="CM44" s="3092"/>
      <c r="CN44" s="3092"/>
      <c r="CO44" s="3092"/>
      <c r="CP44" s="3092"/>
      <c r="CQ44" s="3092"/>
      <c r="CR44" s="3092"/>
      <c r="CS44" s="3092"/>
      <c r="CT44" s="3092"/>
      <c r="CU44" s="3092"/>
      <c r="CV44" s="3092"/>
      <c r="CW44" s="3092"/>
      <c r="CX44" s="3092"/>
      <c r="CY44" s="3092"/>
      <c r="CZ44" s="3092"/>
      <c r="DA44" s="3092"/>
      <c r="DB44" s="3092"/>
      <c r="DC44" s="3092"/>
      <c r="DD44" s="3092"/>
      <c r="DE44" s="3092"/>
      <c r="DF44" s="3092"/>
      <c r="DG44" s="3092"/>
      <c r="DH44" s="3092"/>
      <c r="DI44" s="3092"/>
      <c r="DJ44" s="3092"/>
      <c r="DK44" s="3092"/>
      <c r="DL44" s="3092"/>
      <c r="DM44" s="3092"/>
      <c r="DN44" s="3092"/>
      <c r="DO44" s="3092"/>
      <c r="DP44" s="3092"/>
      <c r="DQ44" s="3092"/>
      <c r="DR44" s="3092"/>
      <c r="DS44" s="3092"/>
      <c r="DT44" s="3092"/>
      <c r="DU44" s="3092"/>
      <c r="DV44" s="3092"/>
      <c r="DW44" s="3092"/>
      <c r="DX44" s="3092"/>
      <c r="DY44" s="3092"/>
      <c r="DZ44" s="3092"/>
      <c r="EA44" s="3092"/>
      <c r="EB44" s="3092"/>
      <c r="EC44" s="3092"/>
      <c r="ED44" s="3092"/>
      <c r="EE44" s="3092"/>
      <c r="EF44" s="3092"/>
      <c r="EG44" s="3092"/>
      <c r="EH44" s="3092"/>
      <c r="EI44" s="3092"/>
      <c r="EJ44" s="3092"/>
      <c r="EK44" s="3092"/>
      <c r="EL44" s="3092"/>
      <c r="EM44" s="3092"/>
      <c r="EN44" s="3092"/>
      <c r="EO44" s="3092"/>
      <c r="EP44" s="3092"/>
      <c r="EQ44" s="3092"/>
      <c r="ER44" s="3092"/>
      <c r="ES44" s="3092"/>
      <c r="ET44" s="3092"/>
      <c r="EU44" s="3092"/>
      <c r="EV44" s="3092"/>
      <c r="EW44" s="3092"/>
      <c r="EX44" s="3092"/>
      <c r="EY44" s="3092"/>
      <c r="EZ44" s="3092"/>
      <c r="FA44" s="3092"/>
      <c r="FB44" s="3092"/>
      <c r="FC44" s="3092"/>
      <c r="FD44" s="3092"/>
      <c r="FE44" s="3092"/>
      <c r="FF44" s="3092"/>
      <c r="FG44" s="3092"/>
      <c r="FH44" s="3092"/>
      <c r="FI44" s="3092"/>
      <c r="FJ44" s="3092"/>
      <c r="FK44" s="3092"/>
      <c r="FL44" s="3092"/>
      <c r="FM44" s="3092"/>
      <c r="FN44" s="3092"/>
      <c r="FO44" s="3092"/>
      <c r="FP44" s="3092"/>
      <c r="FQ44" s="3092"/>
      <c r="FR44" s="3092"/>
      <c r="FS44" s="3092"/>
      <c r="FT44" s="3092"/>
      <c r="FU44" s="3092"/>
      <c r="FV44" s="3092"/>
      <c r="FW44" s="3092"/>
      <c r="FX44" s="3092"/>
      <c r="FY44" s="3092"/>
      <c r="FZ44" s="3092"/>
      <c r="GA44" s="3092"/>
      <c r="GB44" s="3092"/>
      <c r="GC44" s="3092"/>
      <c r="GD44" s="3092"/>
      <c r="GE44" s="3092"/>
      <c r="GF44" s="3092"/>
      <c r="GG44" s="3092"/>
      <c r="GH44" s="3092"/>
      <c r="GI44" s="3092"/>
      <c r="GJ44" s="3092"/>
      <c r="GK44" s="3092"/>
      <c r="GL44" s="3092"/>
      <c r="GM44" s="3092"/>
      <c r="GN44" s="3092"/>
      <c r="GO44" s="3092"/>
      <c r="GP44" s="3092"/>
      <c r="GQ44" s="3092"/>
      <c r="GR44" s="3092"/>
      <c r="GS44" s="3092"/>
      <c r="GT44" s="3092"/>
      <c r="GU44" s="3092"/>
      <c r="GV44" s="3092"/>
      <c r="GW44" s="3092"/>
      <c r="GX44" s="3092"/>
      <c r="GY44" s="3092"/>
      <c r="GZ44" s="3092"/>
      <c r="HA44" s="3092"/>
      <c r="HB44" s="3092"/>
      <c r="HC44" s="3092"/>
      <c r="HD44" s="3092"/>
      <c r="HE44" s="3092"/>
      <c r="HF44" s="3092"/>
      <c r="HG44" s="3092"/>
      <c r="HH44" s="3092"/>
      <c r="HI44" s="3092"/>
      <c r="HJ44" s="3092"/>
      <c r="HK44" s="3092"/>
      <c r="HL44" s="3092"/>
      <c r="HM44" s="3092"/>
      <c r="HN44" s="3092"/>
      <c r="HO44" s="3092"/>
      <c r="HP44" s="3092"/>
      <c r="HQ44" s="3092"/>
      <c r="HR44" s="3092"/>
      <c r="HS44" s="3092"/>
      <c r="HT44" s="3092"/>
      <c r="HU44" s="3092"/>
      <c r="HV44" s="3092"/>
      <c r="HW44" s="3092"/>
      <c r="HX44" s="3092"/>
      <c r="HY44" s="3092"/>
      <c r="HZ44" s="3092"/>
      <c r="IA44" s="3092"/>
      <c r="IB44" s="3092"/>
      <c r="IC44" s="3092"/>
      <c r="ID44" s="3092"/>
      <c r="IE44" s="3092"/>
      <c r="IF44" s="3092"/>
      <c r="IG44" s="3092"/>
      <c r="IH44" s="3092"/>
    </row>
    <row r="45" spans="1:242" s="3093" customFormat="1" ht="15">
      <c r="A45" s="3117">
        <v>25</v>
      </c>
      <c r="B45" s="3118"/>
      <c r="C45" s="3126"/>
      <c r="D45" s="3126"/>
      <c r="E45" s="3126"/>
      <c r="F45" s="3126"/>
      <c r="G45" s="3128"/>
      <c r="H45" s="3129"/>
      <c r="I45" s="3126"/>
      <c r="J45" s="3126"/>
      <c r="K45" s="3126"/>
      <c r="L45" s="3126"/>
      <c r="M45" s="3126"/>
      <c r="N45" s="3126"/>
      <c r="O45" s="3122">
        <v>25</v>
      </c>
      <c r="P45" s="3092"/>
      <c r="Q45" s="3092"/>
      <c r="R45" s="3092"/>
      <c r="S45" s="3092"/>
      <c r="T45" s="3092"/>
      <c r="U45" s="3092"/>
      <c r="V45" s="3092"/>
      <c r="W45" s="3092"/>
      <c r="X45" s="3092"/>
      <c r="Y45" s="3092"/>
      <c r="Z45" s="3092"/>
      <c r="AA45" s="3092"/>
      <c r="AB45" s="3092"/>
      <c r="AC45" s="3092"/>
      <c r="AD45" s="3092"/>
      <c r="AE45" s="3092"/>
      <c r="AF45" s="3092"/>
      <c r="AG45" s="3092"/>
      <c r="AH45" s="3092"/>
      <c r="AI45" s="3092"/>
      <c r="AJ45" s="3092"/>
      <c r="AK45" s="3092"/>
      <c r="AL45" s="3092"/>
      <c r="AM45" s="3092"/>
      <c r="AN45" s="3092"/>
      <c r="AO45" s="3092"/>
      <c r="AP45" s="3092"/>
      <c r="AQ45" s="3092"/>
      <c r="AR45" s="3092"/>
      <c r="AS45" s="3092"/>
      <c r="AT45" s="3092"/>
      <c r="AU45" s="3092"/>
      <c r="AV45" s="3092"/>
      <c r="AW45" s="3092"/>
      <c r="AX45" s="3092"/>
      <c r="AY45" s="3092"/>
      <c r="AZ45" s="3092"/>
      <c r="BA45" s="3092"/>
      <c r="BB45" s="3092"/>
      <c r="BC45" s="3092"/>
      <c r="BD45" s="3092"/>
      <c r="BE45" s="3092"/>
      <c r="BF45" s="3092"/>
      <c r="BG45" s="3092"/>
      <c r="BH45" s="3092"/>
      <c r="BI45" s="3092"/>
      <c r="BJ45" s="3092"/>
      <c r="BK45" s="3092"/>
      <c r="BL45" s="3092"/>
      <c r="BM45" s="3092"/>
      <c r="BN45" s="3092"/>
      <c r="BO45" s="3092"/>
      <c r="BP45" s="3092"/>
      <c r="BQ45" s="3092"/>
      <c r="BR45" s="3092"/>
      <c r="BS45" s="3092"/>
      <c r="BT45" s="3092"/>
      <c r="BU45" s="3092"/>
      <c r="BV45" s="3092"/>
      <c r="BW45" s="3092"/>
      <c r="BX45" s="3092"/>
      <c r="BY45" s="3092"/>
      <c r="BZ45" s="3092"/>
      <c r="CA45" s="3092"/>
      <c r="CB45" s="3092"/>
      <c r="CC45" s="3092"/>
      <c r="CD45" s="3092"/>
      <c r="CE45" s="3092"/>
      <c r="CF45" s="3092"/>
      <c r="CG45" s="3092"/>
      <c r="CH45" s="3092"/>
      <c r="CI45" s="3092"/>
      <c r="CJ45" s="3092"/>
      <c r="CK45" s="3092"/>
      <c r="CL45" s="3092"/>
      <c r="CM45" s="3092"/>
      <c r="CN45" s="3092"/>
      <c r="CO45" s="3092"/>
      <c r="CP45" s="3092"/>
      <c r="CQ45" s="3092"/>
      <c r="CR45" s="3092"/>
      <c r="CS45" s="3092"/>
      <c r="CT45" s="3092"/>
      <c r="CU45" s="3092"/>
      <c r="CV45" s="3092"/>
      <c r="CW45" s="3092"/>
      <c r="CX45" s="3092"/>
      <c r="CY45" s="3092"/>
      <c r="CZ45" s="3092"/>
      <c r="DA45" s="3092"/>
      <c r="DB45" s="3092"/>
      <c r="DC45" s="3092"/>
      <c r="DD45" s="3092"/>
      <c r="DE45" s="3092"/>
      <c r="DF45" s="3092"/>
      <c r="DG45" s="3092"/>
      <c r="DH45" s="3092"/>
      <c r="DI45" s="3092"/>
      <c r="DJ45" s="3092"/>
      <c r="DK45" s="3092"/>
      <c r="DL45" s="3092"/>
      <c r="DM45" s="3092"/>
      <c r="DN45" s="3092"/>
      <c r="DO45" s="3092"/>
      <c r="DP45" s="3092"/>
      <c r="DQ45" s="3092"/>
      <c r="DR45" s="3092"/>
      <c r="DS45" s="3092"/>
      <c r="DT45" s="3092"/>
      <c r="DU45" s="3092"/>
      <c r="DV45" s="3092"/>
      <c r="DW45" s="3092"/>
      <c r="DX45" s="3092"/>
      <c r="DY45" s="3092"/>
      <c r="DZ45" s="3092"/>
      <c r="EA45" s="3092"/>
      <c r="EB45" s="3092"/>
      <c r="EC45" s="3092"/>
      <c r="ED45" s="3092"/>
      <c r="EE45" s="3092"/>
      <c r="EF45" s="3092"/>
      <c r="EG45" s="3092"/>
      <c r="EH45" s="3092"/>
      <c r="EI45" s="3092"/>
      <c r="EJ45" s="3092"/>
      <c r="EK45" s="3092"/>
      <c r="EL45" s="3092"/>
      <c r="EM45" s="3092"/>
      <c r="EN45" s="3092"/>
      <c r="EO45" s="3092"/>
      <c r="EP45" s="3092"/>
      <c r="EQ45" s="3092"/>
      <c r="ER45" s="3092"/>
      <c r="ES45" s="3092"/>
      <c r="ET45" s="3092"/>
      <c r="EU45" s="3092"/>
      <c r="EV45" s="3092"/>
      <c r="EW45" s="3092"/>
      <c r="EX45" s="3092"/>
      <c r="EY45" s="3092"/>
      <c r="EZ45" s="3092"/>
      <c r="FA45" s="3092"/>
      <c r="FB45" s="3092"/>
      <c r="FC45" s="3092"/>
      <c r="FD45" s="3092"/>
      <c r="FE45" s="3092"/>
      <c r="FF45" s="3092"/>
      <c r="FG45" s="3092"/>
      <c r="FH45" s="3092"/>
      <c r="FI45" s="3092"/>
      <c r="FJ45" s="3092"/>
      <c r="FK45" s="3092"/>
      <c r="FL45" s="3092"/>
      <c r="FM45" s="3092"/>
      <c r="FN45" s="3092"/>
      <c r="FO45" s="3092"/>
      <c r="FP45" s="3092"/>
      <c r="FQ45" s="3092"/>
      <c r="FR45" s="3092"/>
      <c r="FS45" s="3092"/>
      <c r="FT45" s="3092"/>
      <c r="FU45" s="3092"/>
      <c r="FV45" s="3092"/>
      <c r="FW45" s="3092"/>
      <c r="FX45" s="3092"/>
      <c r="FY45" s="3092"/>
      <c r="FZ45" s="3092"/>
      <c r="GA45" s="3092"/>
      <c r="GB45" s="3092"/>
      <c r="GC45" s="3092"/>
      <c r="GD45" s="3092"/>
      <c r="GE45" s="3092"/>
      <c r="GF45" s="3092"/>
      <c r="GG45" s="3092"/>
      <c r="GH45" s="3092"/>
      <c r="GI45" s="3092"/>
      <c r="GJ45" s="3092"/>
      <c r="GK45" s="3092"/>
      <c r="GL45" s="3092"/>
      <c r="GM45" s="3092"/>
      <c r="GN45" s="3092"/>
      <c r="GO45" s="3092"/>
      <c r="GP45" s="3092"/>
      <c r="GQ45" s="3092"/>
      <c r="GR45" s="3092"/>
      <c r="GS45" s="3092"/>
      <c r="GT45" s="3092"/>
      <c r="GU45" s="3092"/>
      <c r="GV45" s="3092"/>
      <c r="GW45" s="3092"/>
      <c r="GX45" s="3092"/>
      <c r="GY45" s="3092"/>
      <c r="GZ45" s="3092"/>
      <c r="HA45" s="3092"/>
      <c r="HB45" s="3092"/>
      <c r="HC45" s="3092"/>
      <c r="HD45" s="3092"/>
      <c r="HE45" s="3092"/>
      <c r="HF45" s="3092"/>
      <c r="HG45" s="3092"/>
      <c r="HH45" s="3092"/>
      <c r="HI45" s="3092"/>
      <c r="HJ45" s="3092"/>
      <c r="HK45" s="3092"/>
      <c r="HL45" s="3092"/>
      <c r="HM45" s="3092"/>
      <c r="HN45" s="3092"/>
      <c r="HO45" s="3092"/>
      <c r="HP45" s="3092"/>
      <c r="HQ45" s="3092"/>
      <c r="HR45" s="3092"/>
      <c r="HS45" s="3092"/>
      <c r="HT45" s="3092"/>
      <c r="HU45" s="3092"/>
      <c r="HV45" s="3092"/>
      <c r="HW45" s="3092"/>
      <c r="HX45" s="3092"/>
      <c r="HY45" s="3092"/>
      <c r="HZ45" s="3092"/>
      <c r="IA45" s="3092"/>
      <c r="IB45" s="3092"/>
      <c r="IC45" s="3092"/>
      <c r="ID45" s="3092"/>
      <c r="IE45" s="3092"/>
      <c r="IF45" s="3092"/>
      <c r="IG45" s="3092"/>
      <c r="IH45" s="3092"/>
    </row>
    <row r="46" spans="1:242" s="3093" customFormat="1" ht="15">
      <c r="A46" s="3117">
        <v>26</v>
      </c>
      <c r="B46" s="3118"/>
      <c r="C46" s="3126"/>
      <c r="D46" s="3126"/>
      <c r="E46" s="3126"/>
      <c r="F46" s="3126"/>
      <c r="G46" s="3128"/>
      <c r="H46" s="3129"/>
      <c r="I46" s="3126"/>
      <c r="J46" s="3126"/>
      <c r="K46" s="3126"/>
      <c r="L46" s="3126"/>
      <c r="M46" s="3126"/>
      <c r="N46" s="3126"/>
      <c r="O46" s="3122">
        <v>26</v>
      </c>
      <c r="P46" s="3092"/>
      <c r="Q46" s="3092"/>
      <c r="R46" s="3092"/>
      <c r="S46" s="3092"/>
      <c r="T46" s="3092"/>
      <c r="U46" s="3092"/>
      <c r="V46" s="3092"/>
      <c r="W46" s="3092"/>
      <c r="X46" s="3092"/>
      <c r="Y46" s="3092"/>
      <c r="Z46" s="3092"/>
      <c r="AA46" s="3092"/>
      <c r="AB46" s="3092"/>
      <c r="AC46" s="3092"/>
      <c r="AD46" s="3092"/>
      <c r="AE46" s="3092"/>
      <c r="AF46" s="3092"/>
      <c r="AG46" s="3092"/>
      <c r="AH46" s="3092"/>
      <c r="AI46" s="3092"/>
      <c r="AJ46" s="3092"/>
      <c r="AK46" s="3092"/>
      <c r="AL46" s="3092"/>
      <c r="AM46" s="3092"/>
      <c r="AN46" s="3092"/>
      <c r="AO46" s="3092"/>
      <c r="AP46" s="3092"/>
      <c r="AQ46" s="3092"/>
      <c r="AR46" s="3092"/>
      <c r="AS46" s="3092"/>
      <c r="AT46" s="3092"/>
      <c r="AU46" s="3092"/>
      <c r="AV46" s="3092"/>
      <c r="AW46" s="3092"/>
      <c r="AX46" s="3092"/>
      <c r="AY46" s="3092"/>
      <c r="AZ46" s="3092"/>
      <c r="BA46" s="3092"/>
      <c r="BB46" s="3092"/>
      <c r="BC46" s="3092"/>
      <c r="BD46" s="3092"/>
      <c r="BE46" s="3092"/>
      <c r="BF46" s="3092"/>
      <c r="BG46" s="3092"/>
      <c r="BH46" s="3092"/>
      <c r="BI46" s="3092"/>
      <c r="BJ46" s="3092"/>
      <c r="BK46" s="3092"/>
      <c r="BL46" s="3092"/>
      <c r="BM46" s="3092"/>
      <c r="BN46" s="3092"/>
      <c r="BO46" s="3092"/>
      <c r="BP46" s="3092"/>
      <c r="BQ46" s="3092"/>
      <c r="BR46" s="3092"/>
      <c r="BS46" s="3092"/>
      <c r="BT46" s="3092"/>
      <c r="BU46" s="3092"/>
      <c r="BV46" s="3092"/>
      <c r="BW46" s="3092"/>
      <c r="BX46" s="3092"/>
      <c r="BY46" s="3092"/>
      <c r="BZ46" s="3092"/>
      <c r="CA46" s="3092"/>
      <c r="CB46" s="3092"/>
      <c r="CC46" s="3092"/>
      <c r="CD46" s="3092"/>
      <c r="CE46" s="3092"/>
      <c r="CF46" s="3092"/>
      <c r="CG46" s="3092"/>
      <c r="CH46" s="3092"/>
      <c r="CI46" s="3092"/>
      <c r="CJ46" s="3092"/>
      <c r="CK46" s="3092"/>
      <c r="CL46" s="3092"/>
      <c r="CM46" s="3092"/>
      <c r="CN46" s="3092"/>
      <c r="CO46" s="3092"/>
      <c r="CP46" s="3092"/>
      <c r="CQ46" s="3092"/>
      <c r="CR46" s="3092"/>
      <c r="CS46" s="3092"/>
      <c r="CT46" s="3092"/>
      <c r="CU46" s="3092"/>
      <c r="CV46" s="3092"/>
      <c r="CW46" s="3092"/>
      <c r="CX46" s="3092"/>
      <c r="CY46" s="3092"/>
      <c r="CZ46" s="3092"/>
      <c r="DA46" s="3092"/>
      <c r="DB46" s="3092"/>
      <c r="DC46" s="3092"/>
      <c r="DD46" s="3092"/>
      <c r="DE46" s="3092"/>
      <c r="DF46" s="3092"/>
      <c r="DG46" s="3092"/>
      <c r="DH46" s="3092"/>
      <c r="DI46" s="3092"/>
      <c r="DJ46" s="3092"/>
      <c r="DK46" s="3092"/>
      <c r="DL46" s="3092"/>
      <c r="DM46" s="3092"/>
      <c r="DN46" s="3092"/>
      <c r="DO46" s="3092"/>
      <c r="DP46" s="3092"/>
      <c r="DQ46" s="3092"/>
      <c r="DR46" s="3092"/>
      <c r="DS46" s="3092"/>
      <c r="DT46" s="3092"/>
      <c r="DU46" s="3092"/>
      <c r="DV46" s="3092"/>
      <c r="DW46" s="3092"/>
      <c r="DX46" s="3092"/>
      <c r="DY46" s="3092"/>
      <c r="DZ46" s="3092"/>
      <c r="EA46" s="3092"/>
      <c r="EB46" s="3092"/>
      <c r="EC46" s="3092"/>
      <c r="ED46" s="3092"/>
      <c r="EE46" s="3092"/>
      <c r="EF46" s="3092"/>
      <c r="EG46" s="3092"/>
      <c r="EH46" s="3092"/>
      <c r="EI46" s="3092"/>
      <c r="EJ46" s="3092"/>
      <c r="EK46" s="3092"/>
      <c r="EL46" s="3092"/>
      <c r="EM46" s="3092"/>
      <c r="EN46" s="3092"/>
      <c r="EO46" s="3092"/>
      <c r="EP46" s="3092"/>
      <c r="EQ46" s="3092"/>
      <c r="ER46" s="3092"/>
      <c r="ES46" s="3092"/>
      <c r="ET46" s="3092"/>
      <c r="EU46" s="3092"/>
      <c r="EV46" s="3092"/>
      <c r="EW46" s="3092"/>
      <c r="EX46" s="3092"/>
      <c r="EY46" s="3092"/>
      <c r="EZ46" s="3092"/>
      <c r="FA46" s="3092"/>
      <c r="FB46" s="3092"/>
      <c r="FC46" s="3092"/>
      <c r="FD46" s="3092"/>
      <c r="FE46" s="3092"/>
      <c r="FF46" s="3092"/>
      <c r="FG46" s="3092"/>
      <c r="FH46" s="3092"/>
      <c r="FI46" s="3092"/>
      <c r="FJ46" s="3092"/>
      <c r="FK46" s="3092"/>
      <c r="FL46" s="3092"/>
      <c r="FM46" s="3092"/>
      <c r="FN46" s="3092"/>
      <c r="FO46" s="3092"/>
      <c r="FP46" s="3092"/>
      <c r="FQ46" s="3092"/>
      <c r="FR46" s="3092"/>
      <c r="FS46" s="3092"/>
      <c r="FT46" s="3092"/>
      <c r="FU46" s="3092"/>
      <c r="FV46" s="3092"/>
      <c r="FW46" s="3092"/>
      <c r="FX46" s="3092"/>
      <c r="FY46" s="3092"/>
      <c r="FZ46" s="3092"/>
      <c r="GA46" s="3092"/>
      <c r="GB46" s="3092"/>
      <c r="GC46" s="3092"/>
      <c r="GD46" s="3092"/>
      <c r="GE46" s="3092"/>
      <c r="GF46" s="3092"/>
      <c r="GG46" s="3092"/>
      <c r="GH46" s="3092"/>
      <c r="GI46" s="3092"/>
      <c r="GJ46" s="3092"/>
      <c r="GK46" s="3092"/>
      <c r="GL46" s="3092"/>
      <c r="GM46" s="3092"/>
      <c r="GN46" s="3092"/>
      <c r="GO46" s="3092"/>
      <c r="GP46" s="3092"/>
      <c r="GQ46" s="3092"/>
      <c r="GR46" s="3092"/>
      <c r="GS46" s="3092"/>
      <c r="GT46" s="3092"/>
      <c r="GU46" s="3092"/>
      <c r="GV46" s="3092"/>
      <c r="GW46" s="3092"/>
      <c r="GX46" s="3092"/>
      <c r="GY46" s="3092"/>
      <c r="GZ46" s="3092"/>
      <c r="HA46" s="3092"/>
      <c r="HB46" s="3092"/>
      <c r="HC46" s="3092"/>
      <c r="HD46" s="3092"/>
      <c r="HE46" s="3092"/>
      <c r="HF46" s="3092"/>
      <c r="HG46" s="3092"/>
      <c r="HH46" s="3092"/>
      <c r="HI46" s="3092"/>
      <c r="HJ46" s="3092"/>
      <c r="HK46" s="3092"/>
      <c r="HL46" s="3092"/>
      <c r="HM46" s="3092"/>
      <c r="HN46" s="3092"/>
      <c r="HO46" s="3092"/>
      <c r="HP46" s="3092"/>
      <c r="HQ46" s="3092"/>
      <c r="HR46" s="3092"/>
      <c r="HS46" s="3092"/>
      <c r="HT46" s="3092"/>
      <c r="HU46" s="3092"/>
      <c r="HV46" s="3092"/>
      <c r="HW46" s="3092"/>
      <c r="HX46" s="3092"/>
      <c r="HY46" s="3092"/>
      <c r="HZ46" s="3092"/>
      <c r="IA46" s="3092"/>
      <c r="IB46" s="3092"/>
      <c r="IC46" s="3092"/>
      <c r="ID46" s="3092"/>
      <c r="IE46" s="3092"/>
      <c r="IF46" s="3092"/>
      <c r="IG46" s="3092"/>
      <c r="IH46" s="3092"/>
    </row>
    <row r="47" spans="1:242" s="3093" customFormat="1" ht="15">
      <c r="A47" s="3117">
        <v>27</v>
      </c>
      <c r="B47" s="3118"/>
      <c r="C47" s="3126"/>
      <c r="D47" s="3126"/>
      <c r="E47" s="3126"/>
      <c r="F47" s="3126"/>
      <c r="G47" s="3128"/>
      <c r="H47" s="3129"/>
      <c r="I47" s="3126"/>
      <c r="J47" s="3126"/>
      <c r="K47" s="3126"/>
      <c r="L47" s="3126"/>
      <c r="M47" s="3126"/>
      <c r="N47" s="3126"/>
      <c r="O47" s="3122">
        <v>27</v>
      </c>
      <c r="P47" s="3092"/>
      <c r="Q47" s="3092"/>
      <c r="R47" s="3092"/>
      <c r="S47" s="3092"/>
      <c r="T47" s="3092"/>
      <c r="U47" s="3092"/>
      <c r="V47" s="3092"/>
      <c r="W47" s="3092"/>
      <c r="X47" s="3092"/>
      <c r="Y47" s="3092"/>
      <c r="Z47" s="3092"/>
      <c r="AA47" s="3092"/>
      <c r="AB47" s="3092"/>
      <c r="AC47" s="3092"/>
      <c r="AD47" s="3092"/>
      <c r="AE47" s="3092"/>
      <c r="AF47" s="3092"/>
      <c r="AG47" s="3092"/>
      <c r="AH47" s="3092"/>
      <c r="AI47" s="3092"/>
      <c r="AJ47" s="3092"/>
      <c r="AK47" s="3092"/>
      <c r="AL47" s="3092"/>
      <c r="AM47" s="3092"/>
      <c r="AN47" s="3092"/>
      <c r="AO47" s="3092"/>
      <c r="AP47" s="3092"/>
      <c r="AQ47" s="3092"/>
      <c r="AR47" s="3092"/>
      <c r="AS47" s="3092"/>
      <c r="AT47" s="3092"/>
      <c r="AU47" s="3092"/>
      <c r="AV47" s="3092"/>
      <c r="AW47" s="3092"/>
      <c r="AX47" s="3092"/>
      <c r="AY47" s="3092"/>
      <c r="AZ47" s="3092"/>
      <c r="BA47" s="3092"/>
      <c r="BB47" s="3092"/>
      <c r="BC47" s="3092"/>
      <c r="BD47" s="3092"/>
      <c r="BE47" s="3092"/>
      <c r="BF47" s="3092"/>
      <c r="BG47" s="3092"/>
      <c r="BH47" s="3092"/>
      <c r="BI47" s="3092"/>
      <c r="BJ47" s="3092"/>
      <c r="BK47" s="3092"/>
      <c r="BL47" s="3092"/>
      <c r="BM47" s="3092"/>
      <c r="BN47" s="3092"/>
      <c r="BO47" s="3092"/>
      <c r="BP47" s="3092"/>
      <c r="BQ47" s="3092"/>
      <c r="BR47" s="3092"/>
      <c r="BS47" s="3092"/>
      <c r="BT47" s="3092"/>
      <c r="BU47" s="3092"/>
      <c r="BV47" s="3092"/>
      <c r="BW47" s="3092"/>
      <c r="BX47" s="3092"/>
      <c r="BY47" s="3092"/>
      <c r="BZ47" s="3092"/>
      <c r="CA47" s="3092"/>
      <c r="CB47" s="3092"/>
      <c r="CC47" s="3092"/>
      <c r="CD47" s="3092"/>
      <c r="CE47" s="3092"/>
      <c r="CF47" s="3092"/>
      <c r="CG47" s="3092"/>
      <c r="CH47" s="3092"/>
      <c r="CI47" s="3092"/>
      <c r="CJ47" s="3092"/>
      <c r="CK47" s="3092"/>
      <c r="CL47" s="3092"/>
      <c r="CM47" s="3092"/>
      <c r="CN47" s="3092"/>
      <c r="CO47" s="3092"/>
      <c r="CP47" s="3092"/>
      <c r="CQ47" s="3092"/>
      <c r="CR47" s="3092"/>
      <c r="CS47" s="3092"/>
      <c r="CT47" s="3092"/>
      <c r="CU47" s="3092"/>
      <c r="CV47" s="3092"/>
      <c r="CW47" s="3092"/>
      <c r="CX47" s="3092"/>
      <c r="CY47" s="3092"/>
      <c r="CZ47" s="3092"/>
      <c r="DA47" s="3092"/>
      <c r="DB47" s="3092"/>
      <c r="DC47" s="3092"/>
      <c r="DD47" s="3092"/>
      <c r="DE47" s="3092"/>
      <c r="DF47" s="3092"/>
      <c r="DG47" s="3092"/>
      <c r="DH47" s="3092"/>
      <c r="DI47" s="3092"/>
      <c r="DJ47" s="3092"/>
      <c r="DK47" s="3092"/>
      <c r="DL47" s="3092"/>
      <c r="DM47" s="3092"/>
      <c r="DN47" s="3092"/>
      <c r="DO47" s="3092"/>
      <c r="DP47" s="3092"/>
      <c r="DQ47" s="3092"/>
      <c r="DR47" s="3092"/>
      <c r="DS47" s="3092"/>
      <c r="DT47" s="3092"/>
      <c r="DU47" s="3092"/>
      <c r="DV47" s="3092"/>
      <c r="DW47" s="3092"/>
      <c r="DX47" s="3092"/>
      <c r="DY47" s="3092"/>
      <c r="DZ47" s="3092"/>
      <c r="EA47" s="3092"/>
      <c r="EB47" s="3092"/>
      <c r="EC47" s="3092"/>
      <c r="ED47" s="3092"/>
      <c r="EE47" s="3092"/>
      <c r="EF47" s="3092"/>
      <c r="EG47" s="3092"/>
      <c r="EH47" s="3092"/>
      <c r="EI47" s="3092"/>
      <c r="EJ47" s="3092"/>
      <c r="EK47" s="3092"/>
      <c r="EL47" s="3092"/>
      <c r="EM47" s="3092"/>
      <c r="EN47" s="3092"/>
      <c r="EO47" s="3092"/>
      <c r="EP47" s="3092"/>
      <c r="EQ47" s="3092"/>
      <c r="ER47" s="3092"/>
      <c r="ES47" s="3092"/>
      <c r="ET47" s="3092"/>
      <c r="EU47" s="3092"/>
      <c r="EV47" s="3092"/>
      <c r="EW47" s="3092"/>
      <c r="EX47" s="3092"/>
      <c r="EY47" s="3092"/>
      <c r="EZ47" s="3092"/>
      <c r="FA47" s="3092"/>
      <c r="FB47" s="3092"/>
      <c r="FC47" s="3092"/>
      <c r="FD47" s="3092"/>
      <c r="FE47" s="3092"/>
      <c r="FF47" s="3092"/>
      <c r="FG47" s="3092"/>
      <c r="FH47" s="3092"/>
      <c r="FI47" s="3092"/>
      <c r="FJ47" s="3092"/>
      <c r="FK47" s="3092"/>
      <c r="FL47" s="3092"/>
      <c r="FM47" s="3092"/>
      <c r="FN47" s="3092"/>
      <c r="FO47" s="3092"/>
      <c r="FP47" s="3092"/>
      <c r="FQ47" s="3092"/>
      <c r="FR47" s="3092"/>
      <c r="FS47" s="3092"/>
      <c r="FT47" s="3092"/>
      <c r="FU47" s="3092"/>
      <c r="FV47" s="3092"/>
      <c r="FW47" s="3092"/>
      <c r="FX47" s="3092"/>
      <c r="FY47" s="3092"/>
      <c r="FZ47" s="3092"/>
      <c r="GA47" s="3092"/>
      <c r="GB47" s="3092"/>
      <c r="GC47" s="3092"/>
      <c r="GD47" s="3092"/>
      <c r="GE47" s="3092"/>
      <c r="GF47" s="3092"/>
      <c r="GG47" s="3092"/>
      <c r="GH47" s="3092"/>
      <c r="GI47" s="3092"/>
      <c r="GJ47" s="3092"/>
      <c r="GK47" s="3092"/>
      <c r="GL47" s="3092"/>
      <c r="GM47" s="3092"/>
      <c r="GN47" s="3092"/>
      <c r="GO47" s="3092"/>
      <c r="GP47" s="3092"/>
      <c r="GQ47" s="3092"/>
      <c r="GR47" s="3092"/>
      <c r="GS47" s="3092"/>
      <c r="GT47" s="3092"/>
      <c r="GU47" s="3092"/>
      <c r="GV47" s="3092"/>
      <c r="GW47" s="3092"/>
      <c r="GX47" s="3092"/>
      <c r="GY47" s="3092"/>
      <c r="GZ47" s="3092"/>
      <c r="HA47" s="3092"/>
      <c r="HB47" s="3092"/>
      <c r="HC47" s="3092"/>
      <c r="HD47" s="3092"/>
      <c r="HE47" s="3092"/>
      <c r="HF47" s="3092"/>
      <c r="HG47" s="3092"/>
      <c r="HH47" s="3092"/>
      <c r="HI47" s="3092"/>
      <c r="HJ47" s="3092"/>
      <c r="HK47" s="3092"/>
      <c r="HL47" s="3092"/>
      <c r="HM47" s="3092"/>
      <c r="HN47" s="3092"/>
      <c r="HO47" s="3092"/>
      <c r="HP47" s="3092"/>
      <c r="HQ47" s="3092"/>
      <c r="HR47" s="3092"/>
      <c r="HS47" s="3092"/>
      <c r="HT47" s="3092"/>
      <c r="HU47" s="3092"/>
      <c r="HV47" s="3092"/>
      <c r="HW47" s="3092"/>
      <c r="HX47" s="3092"/>
      <c r="HY47" s="3092"/>
      <c r="HZ47" s="3092"/>
      <c r="IA47" s="3092"/>
      <c r="IB47" s="3092"/>
      <c r="IC47" s="3092"/>
      <c r="ID47" s="3092"/>
      <c r="IE47" s="3092"/>
      <c r="IF47" s="3092"/>
      <c r="IG47" s="3092"/>
      <c r="IH47" s="3092"/>
    </row>
    <row r="48" spans="1:242" s="3093" customFormat="1" ht="15">
      <c r="A48" s="3117">
        <v>28</v>
      </c>
      <c r="B48" s="3118"/>
      <c r="C48" s="3126"/>
      <c r="D48" s="3126"/>
      <c r="E48" s="3126"/>
      <c r="F48" s="3126"/>
      <c r="G48" s="3128"/>
      <c r="H48" s="3129"/>
      <c r="I48" s="3126"/>
      <c r="J48" s="3126"/>
      <c r="K48" s="3126"/>
      <c r="L48" s="3126"/>
      <c r="M48" s="3126"/>
      <c r="N48" s="3126"/>
      <c r="O48" s="3122">
        <v>28</v>
      </c>
      <c r="P48" s="3092"/>
      <c r="Q48" s="3092"/>
      <c r="R48" s="3092"/>
      <c r="S48" s="3092"/>
      <c r="T48" s="3092"/>
      <c r="U48" s="3092"/>
      <c r="V48" s="3092"/>
      <c r="W48" s="3092"/>
      <c r="X48" s="3092"/>
      <c r="Y48" s="3092"/>
      <c r="Z48" s="3092"/>
      <c r="AA48" s="3092"/>
      <c r="AB48" s="3092"/>
      <c r="AC48" s="3092"/>
      <c r="AD48" s="3092"/>
      <c r="AE48" s="3092"/>
      <c r="AF48" s="3092"/>
      <c r="AG48" s="3092"/>
      <c r="AH48" s="3092"/>
      <c r="AI48" s="3092"/>
      <c r="AJ48" s="3092"/>
      <c r="AK48" s="3092"/>
      <c r="AL48" s="3092"/>
      <c r="AM48" s="3092"/>
      <c r="AN48" s="3092"/>
      <c r="AO48" s="3092"/>
      <c r="AP48" s="3092"/>
      <c r="AQ48" s="3092"/>
      <c r="AR48" s="3092"/>
      <c r="AS48" s="3092"/>
      <c r="AT48" s="3092"/>
      <c r="AU48" s="3092"/>
      <c r="AV48" s="3092"/>
      <c r="AW48" s="3092"/>
      <c r="AX48" s="3092"/>
      <c r="AY48" s="3092"/>
      <c r="AZ48" s="3092"/>
      <c r="BA48" s="3092"/>
      <c r="BB48" s="3092"/>
      <c r="BC48" s="3092"/>
      <c r="BD48" s="3092"/>
      <c r="BE48" s="3092"/>
      <c r="BF48" s="3092"/>
      <c r="BG48" s="3092"/>
      <c r="BH48" s="3092"/>
      <c r="BI48" s="3092"/>
      <c r="BJ48" s="3092"/>
      <c r="BK48" s="3092"/>
      <c r="BL48" s="3092"/>
      <c r="BM48" s="3092"/>
      <c r="BN48" s="3092"/>
      <c r="BO48" s="3092"/>
      <c r="BP48" s="3092"/>
      <c r="BQ48" s="3092"/>
      <c r="BR48" s="3092"/>
      <c r="BS48" s="3092"/>
      <c r="BT48" s="3092"/>
      <c r="BU48" s="3092"/>
      <c r="BV48" s="3092"/>
      <c r="BW48" s="3092"/>
      <c r="BX48" s="3092"/>
      <c r="BY48" s="3092"/>
      <c r="BZ48" s="3092"/>
      <c r="CA48" s="3092"/>
      <c r="CB48" s="3092"/>
      <c r="CC48" s="3092"/>
      <c r="CD48" s="3092"/>
      <c r="CE48" s="3092"/>
      <c r="CF48" s="3092"/>
      <c r="CG48" s="3092"/>
      <c r="CH48" s="3092"/>
      <c r="CI48" s="3092"/>
      <c r="CJ48" s="3092"/>
      <c r="CK48" s="3092"/>
      <c r="CL48" s="3092"/>
      <c r="CM48" s="3092"/>
      <c r="CN48" s="3092"/>
      <c r="CO48" s="3092"/>
      <c r="CP48" s="3092"/>
      <c r="CQ48" s="3092"/>
      <c r="CR48" s="3092"/>
      <c r="CS48" s="3092"/>
      <c r="CT48" s="3092"/>
      <c r="CU48" s="3092"/>
      <c r="CV48" s="3092"/>
      <c r="CW48" s="3092"/>
      <c r="CX48" s="3092"/>
      <c r="CY48" s="3092"/>
      <c r="CZ48" s="3092"/>
      <c r="DA48" s="3092"/>
      <c r="DB48" s="3092"/>
      <c r="DC48" s="3092"/>
      <c r="DD48" s="3092"/>
      <c r="DE48" s="3092"/>
      <c r="DF48" s="3092"/>
      <c r="DG48" s="3092"/>
      <c r="DH48" s="3092"/>
      <c r="DI48" s="3092"/>
      <c r="DJ48" s="3092"/>
      <c r="DK48" s="3092"/>
      <c r="DL48" s="3092"/>
      <c r="DM48" s="3092"/>
      <c r="DN48" s="3092"/>
      <c r="DO48" s="3092"/>
      <c r="DP48" s="3092"/>
      <c r="DQ48" s="3092"/>
      <c r="DR48" s="3092"/>
      <c r="DS48" s="3092"/>
      <c r="DT48" s="3092"/>
      <c r="DU48" s="3092"/>
      <c r="DV48" s="3092"/>
      <c r="DW48" s="3092"/>
      <c r="DX48" s="3092"/>
      <c r="DY48" s="3092"/>
      <c r="DZ48" s="3092"/>
      <c r="EA48" s="3092"/>
      <c r="EB48" s="3092"/>
      <c r="EC48" s="3092"/>
      <c r="ED48" s="3092"/>
      <c r="EE48" s="3092"/>
      <c r="EF48" s="3092"/>
      <c r="EG48" s="3092"/>
      <c r="EH48" s="3092"/>
      <c r="EI48" s="3092"/>
      <c r="EJ48" s="3092"/>
      <c r="EK48" s="3092"/>
      <c r="EL48" s="3092"/>
      <c r="EM48" s="3092"/>
      <c r="EN48" s="3092"/>
      <c r="EO48" s="3092"/>
      <c r="EP48" s="3092"/>
      <c r="EQ48" s="3092"/>
      <c r="ER48" s="3092"/>
      <c r="ES48" s="3092"/>
      <c r="ET48" s="3092"/>
      <c r="EU48" s="3092"/>
      <c r="EV48" s="3092"/>
      <c r="EW48" s="3092"/>
      <c r="EX48" s="3092"/>
      <c r="EY48" s="3092"/>
      <c r="EZ48" s="3092"/>
      <c r="FA48" s="3092"/>
      <c r="FB48" s="3092"/>
      <c r="FC48" s="3092"/>
      <c r="FD48" s="3092"/>
      <c r="FE48" s="3092"/>
      <c r="FF48" s="3092"/>
      <c r="FG48" s="3092"/>
      <c r="FH48" s="3092"/>
      <c r="FI48" s="3092"/>
      <c r="FJ48" s="3092"/>
      <c r="FK48" s="3092"/>
      <c r="FL48" s="3092"/>
      <c r="FM48" s="3092"/>
      <c r="FN48" s="3092"/>
      <c r="FO48" s="3092"/>
      <c r="FP48" s="3092"/>
      <c r="FQ48" s="3092"/>
      <c r="FR48" s="3092"/>
      <c r="FS48" s="3092"/>
      <c r="FT48" s="3092"/>
      <c r="FU48" s="3092"/>
      <c r="FV48" s="3092"/>
      <c r="FW48" s="3092"/>
      <c r="FX48" s="3092"/>
      <c r="FY48" s="3092"/>
      <c r="FZ48" s="3092"/>
      <c r="GA48" s="3092"/>
      <c r="GB48" s="3092"/>
      <c r="GC48" s="3092"/>
      <c r="GD48" s="3092"/>
      <c r="GE48" s="3092"/>
      <c r="GF48" s="3092"/>
      <c r="GG48" s="3092"/>
      <c r="GH48" s="3092"/>
      <c r="GI48" s="3092"/>
      <c r="GJ48" s="3092"/>
      <c r="GK48" s="3092"/>
      <c r="GL48" s="3092"/>
      <c r="GM48" s="3092"/>
      <c r="GN48" s="3092"/>
      <c r="GO48" s="3092"/>
      <c r="GP48" s="3092"/>
      <c r="GQ48" s="3092"/>
      <c r="GR48" s="3092"/>
      <c r="GS48" s="3092"/>
      <c r="GT48" s="3092"/>
      <c r="GU48" s="3092"/>
      <c r="GV48" s="3092"/>
      <c r="GW48" s="3092"/>
      <c r="GX48" s="3092"/>
      <c r="GY48" s="3092"/>
      <c r="GZ48" s="3092"/>
      <c r="HA48" s="3092"/>
      <c r="HB48" s="3092"/>
      <c r="HC48" s="3092"/>
      <c r="HD48" s="3092"/>
      <c r="HE48" s="3092"/>
      <c r="HF48" s="3092"/>
      <c r="HG48" s="3092"/>
      <c r="HH48" s="3092"/>
      <c r="HI48" s="3092"/>
      <c r="HJ48" s="3092"/>
      <c r="HK48" s="3092"/>
      <c r="HL48" s="3092"/>
      <c r="HM48" s="3092"/>
      <c r="HN48" s="3092"/>
      <c r="HO48" s="3092"/>
      <c r="HP48" s="3092"/>
      <c r="HQ48" s="3092"/>
      <c r="HR48" s="3092"/>
      <c r="HS48" s="3092"/>
      <c r="HT48" s="3092"/>
      <c r="HU48" s="3092"/>
      <c r="HV48" s="3092"/>
      <c r="HW48" s="3092"/>
      <c r="HX48" s="3092"/>
      <c r="HY48" s="3092"/>
      <c r="HZ48" s="3092"/>
      <c r="IA48" s="3092"/>
      <c r="IB48" s="3092"/>
      <c r="IC48" s="3092"/>
      <c r="ID48" s="3092"/>
      <c r="IE48" s="3092"/>
      <c r="IF48" s="3092"/>
      <c r="IG48" s="3092"/>
      <c r="IH48" s="3092"/>
    </row>
    <row r="49" spans="1:242" s="3093" customFormat="1" ht="15">
      <c r="A49" s="3117">
        <v>29</v>
      </c>
      <c r="B49" s="3118"/>
      <c r="C49" s="3130"/>
      <c r="D49" s="3130"/>
      <c r="E49" s="3130"/>
      <c r="F49" s="3130"/>
      <c r="G49" s="3131"/>
      <c r="H49" s="3132"/>
      <c r="I49" s="3130"/>
      <c r="J49" s="3130"/>
      <c r="K49" s="3130"/>
      <c r="L49" s="3130"/>
      <c r="M49" s="3130"/>
      <c r="N49" s="3130"/>
      <c r="O49" s="3122">
        <v>29</v>
      </c>
      <c r="P49" s="3092"/>
      <c r="Q49" s="3092"/>
      <c r="R49" s="3092"/>
      <c r="S49" s="3092"/>
      <c r="T49" s="3092"/>
      <c r="U49" s="3092"/>
      <c r="V49" s="3092"/>
      <c r="W49" s="3092"/>
      <c r="X49" s="3092"/>
      <c r="Y49" s="3092"/>
      <c r="Z49" s="3092"/>
      <c r="AA49" s="3092"/>
      <c r="AB49" s="3092"/>
      <c r="AC49" s="3092"/>
      <c r="AD49" s="3092"/>
      <c r="AE49" s="3092"/>
      <c r="AF49" s="3092"/>
      <c r="AG49" s="3092"/>
      <c r="AH49" s="3092"/>
      <c r="AI49" s="3092"/>
      <c r="AJ49" s="3092"/>
      <c r="AK49" s="3092"/>
      <c r="AL49" s="3092"/>
      <c r="AM49" s="3092"/>
      <c r="AN49" s="3092"/>
      <c r="AO49" s="3092"/>
      <c r="AP49" s="3092"/>
      <c r="AQ49" s="3092"/>
      <c r="AR49" s="3092"/>
      <c r="AS49" s="3092"/>
      <c r="AT49" s="3092"/>
      <c r="AU49" s="3092"/>
      <c r="AV49" s="3092"/>
      <c r="AW49" s="3092"/>
      <c r="AX49" s="3092"/>
      <c r="AY49" s="3092"/>
      <c r="AZ49" s="3092"/>
      <c r="BA49" s="3092"/>
      <c r="BB49" s="3092"/>
      <c r="BC49" s="3092"/>
      <c r="BD49" s="3092"/>
      <c r="BE49" s="3092"/>
      <c r="BF49" s="3092"/>
      <c r="BG49" s="3092"/>
      <c r="BH49" s="3092"/>
      <c r="BI49" s="3092"/>
      <c r="BJ49" s="3092"/>
      <c r="BK49" s="3092"/>
      <c r="BL49" s="3092"/>
      <c r="BM49" s="3092"/>
      <c r="BN49" s="3092"/>
      <c r="BO49" s="3092"/>
      <c r="BP49" s="3092"/>
      <c r="BQ49" s="3092"/>
      <c r="BR49" s="3092"/>
      <c r="BS49" s="3092"/>
      <c r="BT49" s="3092"/>
      <c r="BU49" s="3092"/>
      <c r="BV49" s="3092"/>
      <c r="BW49" s="3092"/>
      <c r="BX49" s="3092"/>
      <c r="BY49" s="3092"/>
      <c r="BZ49" s="3092"/>
      <c r="CA49" s="3092"/>
      <c r="CB49" s="3092"/>
      <c r="CC49" s="3092"/>
      <c r="CD49" s="3092"/>
      <c r="CE49" s="3092"/>
      <c r="CF49" s="3092"/>
      <c r="CG49" s="3092"/>
      <c r="CH49" s="3092"/>
      <c r="CI49" s="3092"/>
      <c r="CJ49" s="3092"/>
      <c r="CK49" s="3092"/>
      <c r="CL49" s="3092"/>
      <c r="CM49" s="3092"/>
      <c r="CN49" s="3092"/>
      <c r="CO49" s="3092"/>
      <c r="CP49" s="3092"/>
      <c r="CQ49" s="3092"/>
      <c r="CR49" s="3092"/>
      <c r="CS49" s="3092"/>
      <c r="CT49" s="3092"/>
      <c r="CU49" s="3092"/>
      <c r="CV49" s="3092"/>
      <c r="CW49" s="3092"/>
      <c r="CX49" s="3092"/>
      <c r="CY49" s="3092"/>
      <c r="CZ49" s="3092"/>
      <c r="DA49" s="3092"/>
      <c r="DB49" s="3092"/>
      <c r="DC49" s="3092"/>
      <c r="DD49" s="3092"/>
      <c r="DE49" s="3092"/>
      <c r="DF49" s="3092"/>
      <c r="DG49" s="3092"/>
      <c r="DH49" s="3092"/>
      <c r="DI49" s="3092"/>
      <c r="DJ49" s="3092"/>
      <c r="DK49" s="3092"/>
      <c r="DL49" s="3092"/>
      <c r="DM49" s="3092"/>
      <c r="DN49" s="3092"/>
      <c r="DO49" s="3092"/>
      <c r="DP49" s="3092"/>
      <c r="DQ49" s="3092"/>
      <c r="DR49" s="3092"/>
      <c r="DS49" s="3092"/>
      <c r="DT49" s="3092"/>
      <c r="DU49" s="3092"/>
      <c r="DV49" s="3092"/>
      <c r="DW49" s="3092"/>
      <c r="DX49" s="3092"/>
      <c r="DY49" s="3092"/>
      <c r="DZ49" s="3092"/>
      <c r="EA49" s="3092"/>
      <c r="EB49" s="3092"/>
      <c r="EC49" s="3092"/>
      <c r="ED49" s="3092"/>
      <c r="EE49" s="3092"/>
      <c r="EF49" s="3092"/>
      <c r="EG49" s="3092"/>
      <c r="EH49" s="3092"/>
      <c r="EI49" s="3092"/>
      <c r="EJ49" s="3092"/>
      <c r="EK49" s="3092"/>
      <c r="EL49" s="3092"/>
      <c r="EM49" s="3092"/>
      <c r="EN49" s="3092"/>
      <c r="EO49" s="3092"/>
      <c r="EP49" s="3092"/>
      <c r="EQ49" s="3092"/>
      <c r="ER49" s="3092"/>
      <c r="ES49" s="3092"/>
      <c r="ET49" s="3092"/>
      <c r="EU49" s="3092"/>
      <c r="EV49" s="3092"/>
      <c r="EW49" s="3092"/>
      <c r="EX49" s="3092"/>
      <c r="EY49" s="3092"/>
      <c r="EZ49" s="3092"/>
      <c r="FA49" s="3092"/>
      <c r="FB49" s="3092"/>
      <c r="FC49" s="3092"/>
      <c r="FD49" s="3092"/>
      <c r="FE49" s="3092"/>
      <c r="FF49" s="3092"/>
      <c r="FG49" s="3092"/>
      <c r="FH49" s="3092"/>
      <c r="FI49" s="3092"/>
      <c r="FJ49" s="3092"/>
      <c r="FK49" s="3092"/>
      <c r="FL49" s="3092"/>
      <c r="FM49" s="3092"/>
      <c r="FN49" s="3092"/>
      <c r="FO49" s="3092"/>
      <c r="FP49" s="3092"/>
      <c r="FQ49" s="3092"/>
      <c r="FR49" s="3092"/>
      <c r="FS49" s="3092"/>
      <c r="FT49" s="3092"/>
      <c r="FU49" s="3092"/>
      <c r="FV49" s="3092"/>
      <c r="FW49" s="3092"/>
      <c r="FX49" s="3092"/>
      <c r="FY49" s="3092"/>
      <c r="FZ49" s="3092"/>
      <c r="GA49" s="3092"/>
      <c r="GB49" s="3092"/>
      <c r="GC49" s="3092"/>
      <c r="GD49" s="3092"/>
      <c r="GE49" s="3092"/>
      <c r="GF49" s="3092"/>
      <c r="GG49" s="3092"/>
      <c r="GH49" s="3092"/>
      <c r="GI49" s="3092"/>
      <c r="GJ49" s="3092"/>
      <c r="GK49" s="3092"/>
      <c r="GL49" s="3092"/>
      <c r="GM49" s="3092"/>
      <c r="GN49" s="3092"/>
      <c r="GO49" s="3092"/>
      <c r="GP49" s="3092"/>
      <c r="GQ49" s="3092"/>
      <c r="GR49" s="3092"/>
      <c r="GS49" s="3092"/>
      <c r="GT49" s="3092"/>
      <c r="GU49" s="3092"/>
      <c r="GV49" s="3092"/>
      <c r="GW49" s="3092"/>
      <c r="GX49" s="3092"/>
      <c r="GY49" s="3092"/>
      <c r="GZ49" s="3092"/>
      <c r="HA49" s="3092"/>
      <c r="HB49" s="3092"/>
      <c r="HC49" s="3092"/>
      <c r="HD49" s="3092"/>
      <c r="HE49" s="3092"/>
      <c r="HF49" s="3092"/>
      <c r="HG49" s="3092"/>
      <c r="HH49" s="3092"/>
      <c r="HI49" s="3092"/>
      <c r="HJ49" s="3092"/>
      <c r="HK49" s="3092"/>
      <c r="HL49" s="3092"/>
      <c r="HM49" s="3092"/>
      <c r="HN49" s="3092"/>
      <c r="HO49" s="3092"/>
      <c r="HP49" s="3092"/>
      <c r="HQ49" s="3092"/>
      <c r="HR49" s="3092"/>
      <c r="HS49" s="3092"/>
      <c r="HT49" s="3092"/>
      <c r="HU49" s="3092"/>
      <c r="HV49" s="3092"/>
      <c r="HW49" s="3092"/>
      <c r="HX49" s="3092"/>
      <c r="HY49" s="3092"/>
      <c r="HZ49" s="3092"/>
      <c r="IA49" s="3092"/>
      <c r="IB49" s="3092"/>
      <c r="IC49" s="3092"/>
      <c r="ID49" s="3092"/>
      <c r="IE49" s="3092"/>
      <c r="IF49" s="3092"/>
      <c r="IG49" s="3092"/>
      <c r="IH49" s="3092"/>
    </row>
    <row r="50" spans="1:242" s="3093" customFormat="1" ht="15">
      <c r="A50" s="3117">
        <v>30</v>
      </c>
      <c r="B50" s="3118"/>
      <c r="C50" s="3133"/>
      <c r="D50" s="3133"/>
      <c r="E50" s="3133"/>
      <c r="F50" s="3133"/>
      <c r="G50" s="3134"/>
      <c r="H50" s="3129"/>
      <c r="I50" s="3126"/>
      <c r="J50" s="3126"/>
      <c r="K50" s="3126"/>
      <c r="L50" s="3126"/>
      <c r="M50" s="3126"/>
      <c r="N50" s="3126"/>
      <c r="O50" s="3122">
        <v>30</v>
      </c>
      <c r="P50" s="3092"/>
      <c r="Q50" s="3092"/>
      <c r="R50" s="3092"/>
      <c r="S50" s="3092"/>
      <c r="T50" s="3092"/>
      <c r="U50" s="3092"/>
      <c r="V50" s="3092"/>
      <c r="W50" s="3092"/>
      <c r="X50" s="3092"/>
      <c r="Y50" s="3092"/>
      <c r="Z50" s="3092"/>
      <c r="AA50" s="3092"/>
      <c r="AB50" s="3092"/>
      <c r="AC50" s="3092"/>
      <c r="AD50" s="3092"/>
      <c r="AE50" s="3092"/>
      <c r="AF50" s="3092"/>
      <c r="AG50" s="3092"/>
      <c r="AH50" s="3092"/>
      <c r="AI50" s="3092"/>
      <c r="AJ50" s="3092"/>
      <c r="AK50" s="3092"/>
      <c r="AL50" s="3092"/>
      <c r="AM50" s="3092"/>
      <c r="AN50" s="3092"/>
      <c r="AO50" s="3092"/>
      <c r="AP50" s="3092"/>
      <c r="AQ50" s="3092"/>
      <c r="AR50" s="3092"/>
      <c r="AS50" s="3092"/>
      <c r="AT50" s="3092"/>
      <c r="AU50" s="3092"/>
      <c r="AV50" s="3092"/>
      <c r="AW50" s="3092"/>
      <c r="AX50" s="3092"/>
      <c r="AY50" s="3092"/>
      <c r="AZ50" s="3092"/>
      <c r="BA50" s="3092"/>
      <c r="BB50" s="3092"/>
      <c r="BC50" s="3092"/>
      <c r="BD50" s="3092"/>
      <c r="BE50" s="3092"/>
      <c r="BF50" s="3092"/>
      <c r="BG50" s="3092"/>
      <c r="BH50" s="3092"/>
      <c r="BI50" s="3092"/>
      <c r="BJ50" s="3092"/>
      <c r="BK50" s="3092"/>
      <c r="BL50" s="3092"/>
      <c r="BM50" s="3092"/>
      <c r="BN50" s="3092"/>
      <c r="BO50" s="3092"/>
      <c r="BP50" s="3092"/>
      <c r="BQ50" s="3092"/>
      <c r="BR50" s="3092"/>
      <c r="BS50" s="3092"/>
      <c r="BT50" s="3092"/>
      <c r="BU50" s="3092"/>
      <c r="BV50" s="3092"/>
      <c r="BW50" s="3092"/>
      <c r="BX50" s="3092"/>
      <c r="BY50" s="3092"/>
      <c r="BZ50" s="3092"/>
      <c r="CA50" s="3092"/>
      <c r="CB50" s="3092"/>
      <c r="CC50" s="3092"/>
      <c r="CD50" s="3092"/>
      <c r="CE50" s="3092"/>
      <c r="CF50" s="3092"/>
      <c r="CG50" s="3092"/>
      <c r="CH50" s="3092"/>
      <c r="CI50" s="3092"/>
      <c r="CJ50" s="3092"/>
      <c r="CK50" s="3092"/>
      <c r="CL50" s="3092"/>
      <c r="CM50" s="3092"/>
      <c r="CN50" s="3092"/>
      <c r="CO50" s="3092"/>
      <c r="CP50" s="3092"/>
      <c r="CQ50" s="3092"/>
      <c r="CR50" s="3092"/>
      <c r="CS50" s="3092"/>
      <c r="CT50" s="3092"/>
      <c r="CU50" s="3092"/>
      <c r="CV50" s="3092"/>
      <c r="CW50" s="3092"/>
      <c r="CX50" s="3092"/>
      <c r="CY50" s="3092"/>
      <c r="CZ50" s="3092"/>
      <c r="DA50" s="3092"/>
      <c r="DB50" s="3092"/>
      <c r="DC50" s="3092"/>
      <c r="DD50" s="3092"/>
      <c r="DE50" s="3092"/>
      <c r="DF50" s="3092"/>
      <c r="DG50" s="3092"/>
      <c r="DH50" s="3092"/>
      <c r="DI50" s="3092"/>
      <c r="DJ50" s="3092"/>
      <c r="DK50" s="3092"/>
      <c r="DL50" s="3092"/>
      <c r="DM50" s="3092"/>
      <c r="DN50" s="3092"/>
      <c r="DO50" s="3092"/>
      <c r="DP50" s="3092"/>
      <c r="DQ50" s="3092"/>
      <c r="DR50" s="3092"/>
      <c r="DS50" s="3092"/>
      <c r="DT50" s="3092"/>
      <c r="DU50" s="3092"/>
      <c r="DV50" s="3092"/>
      <c r="DW50" s="3092"/>
      <c r="DX50" s="3092"/>
      <c r="DY50" s="3092"/>
      <c r="DZ50" s="3092"/>
      <c r="EA50" s="3092"/>
      <c r="EB50" s="3092"/>
      <c r="EC50" s="3092"/>
      <c r="ED50" s="3092"/>
      <c r="EE50" s="3092"/>
      <c r="EF50" s="3092"/>
      <c r="EG50" s="3092"/>
      <c r="EH50" s="3092"/>
      <c r="EI50" s="3092"/>
      <c r="EJ50" s="3092"/>
      <c r="EK50" s="3092"/>
      <c r="EL50" s="3092"/>
      <c r="EM50" s="3092"/>
      <c r="EN50" s="3092"/>
      <c r="EO50" s="3092"/>
      <c r="EP50" s="3092"/>
      <c r="EQ50" s="3092"/>
      <c r="ER50" s="3092"/>
      <c r="ES50" s="3092"/>
      <c r="ET50" s="3092"/>
      <c r="EU50" s="3092"/>
      <c r="EV50" s="3092"/>
      <c r="EW50" s="3092"/>
      <c r="EX50" s="3092"/>
      <c r="EY50" s="3092"/>
      <c r="EZ50" s="3092"/>
      <c r="FA50" s="3092"/>
      <c r="FB50" s="3092"/>
      <c r="FC50" s="3092"/>
      <c r="FD50" s="3092"/>
      <c r="FE50" s="3092"/>
      <c r="FF50" s="3092"/>
      <c r="FG50" s="3092"/>
      <c r="FH50" s="3092"/>
      <c r="FI50" s="3092"/>
      <c r="FJ50" s="3092"/>
      <c r="FK50" s="3092"/>
      <c r="FL50" s="3092"/>
      <c r="FM50" s="3092"/>
      <c r="FN50" s="3092"/>
      <c r="FO50" s="3092"/>
      <c r="FP50" s="3092"/>
      <c r="FQ50" s="3092"/>
      <c r="FR50" s="3092"/>
      <c r="FS50" s="3092"/>
      <c r="FT50" s="3092"/>
      <c r="FU50" s="3092"/>
      <c r="FV50" s="3092"/>
      <c r="FW50" s="3092"/>
      <c r="FX50" s="3092"/>
      <c r="FY50" s="3092"/>
      <c r="FZ50" s="3092"/>
      <c r="GA50" s="3092"/>
      <c r="GB50" s="3092"/>
      <c r="GC50" s="3092"/>
      <c r="GD50" s="3092"/>
      <c r="GE50" s="3092"/>
      <c r="GF50" s="3092"/>
      <c r="GG50" s="3092"/>
      <c r="GH50" s="3092"/>
      <c r="GI50" s="3092"/>
      <c r="GJ50" s="3092"/>
      <c r="GK50" s="3092"/>
      <c r="GL50" s="3092"/>
      <c r="GM50" s="3092"/>
      <c r="GN50" s="3092"/>
      <c r="GO50" s="3092"/>
      <c r="GP50" s="3092"/>
      <c r="GQ50" s="3092"/>
      <c r="GR50" s="3092"/>
      <c r="GS50" s="3092"/>
      <c r="GT50" s="3092"/>
      <c r="GU50" s="3092"/>
      <c r="GV50" s="3092"/>
      <c r="GW50" s="3092"/>
      <c r="GX50" s="3092"/>
      <c r="GY50" s="3092"/>
      <c r="GZ50" s="3092"/>
      <c r="HA50" s="3092"/>
      <c r="HB50" s="3092"/>
      <c r="HC50" s="3092"/>
      <c r="HD50" s="3092"/>
      <c r="HE50" s="3092"/>
      <c r="HF50" s="3092"/>
      <c r="HG50" s="3092"/>
      <c r="HH50" s="3092"/>
      <c r="HI50" s="3092"/>
      <c r="HJ50" s="3092"/>
      <c r="HK50" s="3092"/>
      <c r="HL50" s="3092"/>
      <c r="HM50" s="3092"/>
      <c r="HN50" s="3092"/>
      <c r="HO50" s="3092"/>
      <c r="HP50" s="3092"/>
      <c r="HQ50" s="3092"/>
      <c r="HR50" s="3092"/>
      <c r="HS50" s="3092"/>
      <c r="HT50" s="3092"/>
      <c r="HU50" s="3092"/>
      <c r="HV50" s="3092"/>
      <c r="HW50" s="3092"/>
      <c r="HX50" s="3092"/>
      <c r="HY50" s="3092"/>
      <c r="HZ50" s="3092"/>
      <c r="IA50" s="3092"/>
      <c r="IB50" s="3092"/>
      <c r="IC50" s="3092"/>
      <c r="ID50" s="3092"/>
      <c r="IE50" s="3092"/>
      <c r="IF50" s="3092"/>
      <c r="IG50" s="3092"/>
      <c r="IH50" s="3092"/>
    </row>
    <row r="51" spans="1:242" s="3093" customFormat="1" ht="15">
      <c r="A51" s="3117">
        <v>31</v>
      </c>
      <c r="B51" s="3135"/>
      <c r="C51" s="3133"/>
      <c r="D51" s="3133"/>
      <c r="E51" s="3133"/>
      <c r="F51" s="3133"/>
      <c r="G51" s="3136"/>
      <c r="H51" s="3129"/>
      <c r="I51" s="3126"/>
      <c r="J51" s="3126"/>
      <c r="K51" s="3126"/>
      <c r="L51" s="3126"/>
      <c r="M51" s="3126"/>
      <c r="N51" s="3126"/>
      <c r="O51" s="3122">
        <v>31</v>
      </c>
      <c r="P51" s="3092"/>
      <c r="Q51" s="3092"/>
      <c r="R51" s="3092"/>
      <c r="S51" s="3092"/>
      <c r="T51" s="3092"/>
      <c r="U51" s="3092"/>
      <c r="V51" s="3092"/>
      <c r="W51" s="3092"/>
      <c r="X51" s="3092"/>
      <c r="Y51" s="3092"/>
      <c r="Z51" s="3092"/>
      <c r="AA51" s="3092"/>
      <c r="AB51" s="3092"/>
      <c r="AC51" s="3092"/>
      <c r="AD51" s="3092"/>
      <c r="AE51" s="3092"/>
      <c r="AF51" s="3092"/>
      <c r="AG51" s="3092"/>
      <c r="AH51" s="3092"/>
      <c r="AI51" s="3092"/>
      <c r="AJ51" s="3092"/>
      <c r="AK51" s="3092"/>
      <c r="AL51" s="3092"/>
      <c r="AM51" s="3092"/>
      <c r="AN51" s="3092"/>
      <c r="AO51" s="3092"/>
      <c r="AP51" s="3092"/>
      <c r="AQ51" s="3092"/>
      <c r="AR51" s="3092"/>
      <c r="AS51" s="3092"/>
      <c r="AT51" s="3092"/>
      <c r="AU51" s="3092"/>
      <c r="AV51" s="3092"/>
      <c r="AW51" s="3092"/>
      <c r="AX51" s="3092"/>
      <c r="AY51" s="3092"/>
      <c r="AZ51" s="3092"/>
      <c r="BA51" s="3092"/>
      <c r="BB51" s="3092"/>
      <c r="BC51" s="3092"/>
      <c r="BD51" s="3092"/>
      <c r="BE51" s="3092"/>
      <c r="BF51" s="3092"/>
      <c r="BG51" s="3092"/>
      <c r="BH51" s="3092"/>
      <c r="BI51" s="3092"/>
      <c r="BJ51" s="3092"/>
      <c r="BK51" s="3092"/>
      <c r="BL51" s="3092"/>
      <c r="BM51" s="3092"/>
      <c r="BN51" s="3092"/>
      <c r="BO51" s="3092"/>
      <c r="BP51" s="3092"/>
      <c r="BQ51" s="3092"/>
      <c r="BR51" s="3092"/>
      <c r="BS51" s="3092"/>
      <c r="BT51" s="3092"/>
      <c r="BU51" s="3092"/>
      <c r="BV51" s="3092"/>
      <c r="BW51" s="3092"/>
      <c r="BX51" s="3092"/>
      <c r="BY51" s="3092"/>
      <c r="BZ51" s="3092"/>
      <c r="CA51" s="3092"/>
      <c r="CB51" s="3092"/>
      <c r="CC51" s="3092"/>
      <c r="CD51" s="3092"/>
      <c r="CE51" s="3092"/>
      <c r="CF51" s="3092"/>
      <c r="CG51" s="3092"/>
      <c r="CH51" s="3092"/>
      <c r="CI51" s="3092"/>
      <c r="CJ51" s="3092"/>
      <c r="CK51" s="3092"/>
      <c r="CL51" s="3092"/>
      <c r="CM51" s="3092"/>
      <c r="CN51" s="3092"/>
      <c r="CO51" s="3092"/>
      <c r="CP51" s="3092"/>
      <c r="CQ51" s="3092"/>
      <c r="CR51" s="3092"/>
      <c r="CS51" s="3092"/>
      <c r="CT51" s="3092"/>
      <c r="CU51" s="3092"/>
      <c r="CV51" s="3092"/>
      <c r="CW51" s="3092"/>
      <c r="CX51" s="3092"/>
      <c r="CY51" s="3092"/>
      <c r="CZ51" s="3092"/>
      <c r="DA51" s="3092"/>
      <c r="DB51" s="3092"/>
      <c r="DC51" s="3092"/>
      <c r="DD51" s="3092"/>
      <c r="DE51" s="3092"/>
      <c r="DF51" s="3092"/>
      <c r="DG51" s="3092"/>
      <c r="DH51" s="3092"/>
      <c r="DI51" s="3092"/>
      <c r="DJ51" s="3092"/>
      <c r="DK51" s="3092"/>
      <c r="DL51" s="3092"/>
      <c r="DM51" s="3092"/>
      <c r="DN51" s="3092"/>
      <c r="DO51" s="3092"/>
      <c r="DP51" s="3092"/>
      <c r="DQ51" s="3092"/>
      <c r="DR51" s="3092"/>
      <c r="DS51" s="3092"/>
      <c r="DT51" s="3092"/>
      <c r="DU51" s="3092"/>
      <c r="DV51" s="3092"/>
      <c r="DW51" s="3092"/>
      <c r="DX51" s="3092"/>
      <c r="DY51" s="3092"/>
      <c r="DZ51" s="3092"/>
      <c r="EA51" s="3092"/>
      <c r="EB51" s="3092"/>
      <c r="EC51" s="3092"/>
      <c r="ED51" s="3092"/>
      <c r="EE51" s="3092"/>
      <c r="EF51" s="3092"/>
      <c r="EG51" s="3092"/>
      <c r="EH51" s="3092"/>
      <c r="EI51" s="3092"/>
      <c r="EJ51" s="3092"/>
      <c r="EK51" s="3092"/>
      <c r="EL51" s="3092"/>
      <c r="EM51" s="3092"/>
      <c r="EN51" s="3092"/>
      <c r="EO51" s="3092"/>
      <c r="EP51" s="3092"/>
      <c r="EQ51" s="3092"/>
      <c r="ER51" s="3092"/>
      <c r="ES51" s="3092"/>
      <c r="ET51" s="3092"/>
      <c r="EU51" s="3092"/>
      <c r="EV51" s="3092"/>
      <c r="EW51" s="3092"/>
      <c r="EX51" s="3092"/>
      <c r="EY51" s="3092"/>
      <c r="EZ51" s="3092"/>
      <c r="FA51" s="3092"/>
      <c r="FB51" s="3092"/>
      <c r="FC51" s="3092"/>
      <c r="FD51" s="3092"/>
      <c r="FE51" s="3092"/>
      <c r="FF51" s="3092"/>
      <c r="FG51" s="3092"/>
      <c r="FH51" s="3092"/>
      <c r="FI51" s="3092"/>
      <c r="FJ51" s="3092"/>
      <c r="FK51" s="3092"/>
      <c r="FL51" s="3092"/>
      <c r="FM51" s="3092"/>
      <c r="FN51" s="3092"/>
      <c r="FO51" s="3092"/>
      <c r="FP51" s="3092"/>
      <c r="FQ51" s="3092"/>
      <c r="FR51" s="3092"/>
      <c r="FS51" s="3092"/>
      <c r="FT51" s="3092"/>
      <c r="FU51" s="3092"/>
      <c r="FV51" s="3092"/>
      <c r="FW51" s="3092"/>
      <c r="FX51" s="3092"/>
      <c r="FY51" s="3092"/>
      <c r="FZ51" s="3092"/>
      <c r="GA51" s="3092"/>
      <c r="GB51" s="3092"/>
      <c r="GC51" s="3092"/>
      <c r="GD51" s="3092"/>
      <c r="GE51" s="3092"/>
      <c r="GF51" s="3092"/>
      <c r="GG51" s="3092"/>
      <c r="GH51" s="3092"/>
      <c r="GI51" s="3092"/>
      <c r="GJ51" s="3092"/>
      <c r="GK51" s="3092"/>
      <c r="GL51" s="3092"/>
      <c r="GM51" s="3092"/>
      <c r="GN51" s="3092"/>
      <c r="GO51" s="3092"/>
      <c r="GP51" s="3092"/>
      <c r="GQ51" s="3092"/>
      <c r="GR51" s="3092"/>
      <c r="GS51" s="3092"/>
      <c r="GT51" s="3092"/>
      <c r="GU51" s="3092"/>
      <c r="GV51" s="3092"/>
      <c r="GW51" s="3092"/>
      <c r="GX51" s="3092"/>
      <c r="GY51" s="3092"/>
      <c r="GZ51" s="3092"/>
      <c r="HA51" s="3092"/>
      <c r="HB51" s="3092"/>
      <c r="HC51" s="3092"/>
      <c r="HD51" s="3092"/>
      <c r="HE51" s="3092"/>
      <c r="HF51" s="3092"/>
      <c r="HG51" s="3092"/>
      <c r="HH51" s="3092"/>
      <c r="HI51" s="3092"/>
      <c r="HJ51" s="3092"/>
      <c r="HK51" s="3092"/>
      <c r="HL51" s="3092"/>
      <c r="HM51" s="3092"/>
      <c r="HN51" s="3092"/>
      <c r="HO51" s="3092"/>
      <c r="HP51" s="3092"/>
      <c r="HQ51" s="3092"/>
      <c r="HR51" s="3092"/>
      <c r="HS51" s="3092"/>
      <c r="HT51" s="3092"/>
      <c r="HU51" s="3092"/>
      <c r="HV51" s="3092"/>
      <c r="HW51" s="3092"/>
      <c r="HX51" s="3092"/>
      <c r="HY51" s="3092"/>
      <c r="HZ51" s="3092"/>
      <c r="IA51" s="3092"/>
      <c r="IB51" s="3092"/>
      <c r="IC51" s="3092"/>
      <c r="ID51" s="3092"/>
      <c r="IE51" s="3092"/>
      <c r="IF51" s="3092"/>
      <c r="IG51" s="3092"/>
      <c r="IH51" s="3092"/>
    </row>
    <row r="52" spans="1:242" s="3093" customFormat="1" ht="15">
      <c r="A52" s="3117">
        <v>32</v>
      </c>
      <c r="B52" s="3118"/>
      <c r="C52" s="3118"/>
      <c r="D52" s="3118"/>
      <c r="E52" s="3118"/>
      <c r="F52" s="3118"/>
      <c r="G52" s="3136"/>
      <c r="H52" s="3132"/>
      <c r="I52" s="3130"/>
      <c r="J52" s="3130"/>
      <c r="K52" s="3130"/>
      <c r="L52" s="3130"/>
      <c r="M52" s="3130"/>
      <c r="N52" s="3130"/>
      <c r="O52" s="3122">
        <v>32</v>
      </c>
      <c r="P52" s="3092"/>
      <c r="Q52" s="3092"/>
      <c r="R52" s="3092"/>
      <c r="S52" s="3092"/>
      <c r="T52" s="3092"/>
      <c r="U52" s="3092"/>
      <c r="V52" s="3092"/>
      <c r="W52" s="3092"/>
      <c r="X52" s="3092"/>
      <c r="Y52" s="3092"/>
      <c r="Z52" s="3092"/>
      <c r="AA52" s="3092"/>
      <c r="AB52" s="3092"/>
      <c r="AC52" s="3092"/>
      <c r="AD52" s="3092"/>
      <c r="AE52" s="3092"/>
      <c r="AF52" s="3092"/>
      <c r="AG52" s="3092"/>
      <c r="AH52" s="3092"/>
      <c r="AI52" s="3092"/>
      <c r="AJ52" s="3092"/>
      <c r="AK52" s="3092"/>
      <c r="AL52" s="3092"/>
      <c r="AM52" s="3092"/>
      <c r="AN52" s="3092"/>
      <c r="AO52" s="3092"/>
      <c r="AP52" s="3092"/>
      <c r="AQ52" s="3092"/>
      <c r="AR52" s="3092"/>
      <c r="AS52" s="3092"/>
      <c r="AT52" s="3092"/>
      <c r="AU52" s="3092"/>
      <c r="AV52" s="3092"/>
      <c r="AW52" s="3092"/>
      <c r="AX52" s="3092"/>
      <c r="AY52" s="3092"/>
      <c r="AZ52" s="3092"/>
      <c r="BA52" s="3092"/>
      <c r="BB52" s="3092"/>
      <c r="BC52" s="3092"/>
      <c r="BD52" s="3092"/>
      <c r="BE52" s="3092"/>
      <c r="BF52" s="3092"/>
      <c r="BG52" s="3092"/>
      <c r="BH52" s="3092"/>
      <c r="BI52" s="3092"/>
      <c r="BJ52" s="3092"/>
      <c r="BK52" s="3092"/>
      <c r="BL52" s="3092"/>
      <c r="BM52" s="3092"/>
      <c r="BN52" s="3092"/>
      <c r="BO52" s="3092"/>
      <c r="BP52" s="3092"/>
      <c r="BQ52" s="3092"/>
      <c r="BR52" s="3092"/>
      <c r="BS52" s="3092"/>
      <c r="BT52" s="3092"/>
      <c r="BU52" s="3092"/>
      <c r="BV52" s="3092"/>
      <c r="BW52" s="3092"/>
      <c r="BX52" s="3092"/>
      <c r="BY52" s="3092"/>
      <c r="BZ52" s="3092"/>
      <c r="CA52" s="3092"/>
      <c r="CB52" s="3092"/>
      <c r="CC52" s="3092"/>
      <c r="CD52" s="3092"/>
      <c r="CE52" s="3092"/>
      <c r="CF52" s="3092"/>
      <c r="CG52" s="3092"/>
      <c r="CH52" s="3092"/>
      <c r="CI52" s="3092"/>
      <c r="CJ52" s="3092"/>
      <c r="CK52" s="3092"/>
      <c r="CL52" s="3092"/>
      <c r="CM52" s="3092"/>
      <c r="CN52" s="3092"/>
      <c r="CO52" s="3092"/>
      <c r="CP52" s="3092"/>
      <c r="CQ52" s="3092"/>
      <c r="CR52" s="3092"/>
      <c r="CS52" s="3092"/>
      <c r="CT52" s="3092"/>
      <c r="CU52" s="3092"/>
      <c r="CV52" s="3092"/>
      <c r="CW52" s="3092"/>
      <c r="CX52" s="3092"/>
      <c r="CY52" s="3092"/>
      <c r="CZ52" s="3092"/>
      <c r="DA52" s="3092"/>
      <c r="DB52" s="3092"/>
      <c r="DC52" s="3092"/>
      <c r="DD52" s="3092"/>
      <c r="DE52" s="3092"/>
      <c r="DF52" s="3092"/>
      <c r="DG52" s="3092"/>
      <c r="DH52" s="3092"/>
      <c r="DI52" s="3092"/>
      <c r="DJ52" s="3092"/>
      <c r="DK52" s="3092"/>
      <c r="DL52" s="3092"/>
      <c r="DM52" s="3092"/>
      <c r="DN52" s="3092"/>
      <c r="DO52" s="3092"/>
      <c r="DP52" s="3092"/>
      <c r="DQ52" s="3092"/>
      <c r="DR52" s="3092"/>
      <c r="DS52" s="3092"/>
      <c r="DT52" s="3092"/>
      <c r="DU52" s="3092"/>
      <c r="DV52" s="3092"/>
      <c r="DW52" s="3092"/>
      <c r="DX52" s="3092"/>
      <c r="DY52" s="3092"/>
      <c r="DZ52" s="3092"/>
      <c r="EA52" s="3092"/>
      <c r="EB52" s="3092"/>
      <c r="EC52" s="3092"/>
      <c r="ED52" s="3092"/>
      <c r="EE52" s="3092"/>
      <c r="EF52" s="3092"/>
      <c r="EG52" s="3092"/>
      <c r="EH52" s="3092"/>
      <c r="EI52" s="3092"/>
      <c r="EJ52" s="3092"/>
      <c r="EK52" s="3092"/>
      <c r="EL52" s="3092"/>
      <c r="EM52" s="3092"/>
      <c r="EN52" s="3092"/>
      <c r="EO52" s="3092"/>
      <c r="EP52" s="3092"/>
      <c r="EQ52" s="3092"/>
      <c r="ER52" s="3092"/>
      <c r="ES52" s="3092"/>
      <c r="ET52" s="3092"/>
      <c r="EU52" s="3092"/>
      <c r="EV52" s="3092"/>
      <c r="EW52" s="3092"/>
      <c r="EX52" s="3092"/>
      <c r="EY52" s="3092"/>
      <c r="EZ52" s="3092"/>
      <c r="FA52" s="3092"/>
      <c r="FB52" s="3092"/>
      <c r="FC52" s="3092"/>
      <c r="FD52" s="3092"/>
      <c r="FE52" s="3092"/>
      <c r="FF52" s="3092"/>
      <c r="FG52" s="3092"/>
      <c r="FH52" s="3092"/>
      <c r="FI52" s="3092"/>
      <c r="FJ52" s="3092"/>
      <c r="FK52" s="3092"/>
      <c r="FL52" s="3092"/>
      <c r="FM52" s="3092"/>
      <c r="FN52" s="3092"/>
      <c r="FO52" s="3092"/>
      <c r="FP52" s="3092"/>
      <c r="FQ52" s="3092"/>
      <c r="FR52" s="3092"/>
      <c r="FS52" s="3092"/>
      <c r="FT52" s="3092"/>
      <c r="FU52" s="3092"/>
      <c r="FV52" s="3092"/>
      <c r="FW52" s="3092"/>
      <c r="FX52" s="3092"/>
      <c r="FY52" s="3092"/>
      <c r="FZ52" s="3092"/>
      <c r="GA52" s="3092"/>
      <c r="GB52" s="3092"/>
      <c r="GC52" s="3092"/>
      <c r="GD52" s="3092"/>
      <c r="GE52" s="3092"/>
      <c r="GF52" s="3092"/>
      <c r="GG52" s="3092"/>
      <c r="GH52" s="3092"/>
      <c r="GI52" s="3092"/>
      <c r="GJ52" s="3092"/>
      <c r="GK52" s="3092"/>
      <c r="GL52" s="3092"/>
      <c r="GM52" s="3092"/>
      <c r="GN52" s="3092"/>
      <c r="GO52" s="3092"/>
      <c r="GP52" s="3092"/>
      <c r="GQ52" s="3092"/>
      <c r="GR52" s="3092"/>
      <c r="GS52" s="3092"/>
      <c r="GT52" s="3092"/>
      <c r="GU52" s="3092"/>
      <c r="GV52" s="3092"/>
      <c r="GW52" s="3092"/>
      <c r="GX52" s="3092"/>
      <c r="GY52" s="3092"/>
      <c r="GZ52" s="3092"/>
      <c r="HA52" s="3092"/>
      <c r="HB52" s="3092"/>
      <c r="HC52" s="3092"/>
      <c r="HD52" s="3092"/>
      <c r="HE52" s="3092"/>
      <c r="HF52" s="3092"/>
      <c r="HG52" s="3092"/>
      <c r="HH52" s="3092"/>
      <c r="HI52" s="3092"/>
      <c r="HJ52" s="3092"/>
      <c r="HK52" s="3092"/>
      <c r="HL52" s="3092"/>
      <c r="HM52" s="3092"/>
      <c r="HN52" s="3092"/>
      <c r="HO52" s="3092"/>
      <c r="HP52" s="3092"/>
      <c r="HQ52" s="3092"/>
      <c r="HR52" s="3092"/>
      <c r="HS52" s="3092"/>
      <c r="HT52" s="3092"/>
      <c r="HU52" s="3092"/>
      <c r="HV52" s="3092"/>
      <c r="HW52" s="3092"/>
      <c r="HX52" s="3092"/>
      <c r="HY52" s="3092"/>
      <c r="HZ52" s="3092"/>
      <c r="IA52" s="3092"/>
      <c r="IB52" s="3092"/>
      <c r="IC52" s="3092"/>
      <c r="ID52" s="3092"/>
      <c r="IE52" s="3092"/>
      <c r="IF52" s="3092"/>
      <c r="IG52" s="3092"/>
      <c r="IH52" s="3092"/>
    </row>
    <row r="53" spans="1:242" s="3093" customFormat="1" ht="15">
      <c r="A53" s="3117">
        <v>33</v>
      </c>
      <c r="B53" s="3118"/>
      <c r="C53" s="3133"/>
      <c r="D53" s="3133"/>
      <c r="E53" s="3133"/>
      <c r="F53" s="3133"/>
      <c r="G53" s="3134"/>
      <c r="H53" s="3129"/>
      <c r="I53" s="3126"/>
      <c r="J53" s="3126"/>
      <c r="K53" s="3126"/>
      <c r="L53" s="3126"/>
      <c r="M53" s="3126"/>
      <c r="N53" s="3126"/>
      <c r="O53" s="3122">
        <v>33</v>
      </c>
      <c r="P53" s="3092"/>
      <c r="Q53" s="3092"/>
      <c r="R53" s="3092"/>
      <c r="S53" s="3092"/>
      <c r="T53" s="3092"/>
      <c r="U53" s="3092"/>
      <c r="V53" s="3092"/>
      <c r="W53" s="3092"/>
      <c r="X53" s="3092"/>
      <c r="Y53" s="3092"/>
      <c r="Z53" s="3092"/>
      <c r="AA53" s="3092"/>
      <c r="AB53" s="3092"/>
      <c r="AC53" s="3092"/>
      <c r="AD53" s="3092"/>
      <c r="AE53" s="3092"/>
      <c r="AF53" s="3092"/>
      <c r="AG53" s="3092"/>
      <c r="AH53" s="3092"/>
      <c r="AI53" s="3092"/>
      <c r="AJ53" s="3092"/>
      <c r="AK53" s="3092"/>
      <c r="AL53" s="3092"/>
      <c r="AM53" s="3092"/>
      <c r="AN53" s="3092"/>
      <c r="AO53" s="3092"/>
      <c r="AP53" s="3092"/>
      <c r="AQ53" s="3092"/>
      <c r="AR53" s="3092"/>
      <c r="AS53" s="3092"/>
      <c r="AT53" s="3092"/>
      <c r="AU53" s="3092"/>
      <c r="AV53" s="3092"/>
      <c r="AW53" s="3092"/>
      <c r="AX53" s="3092"/>
      <c r="AY53" s="3092"/>
      <c r="AZ53" s="3092"/>
      <c r="BA53" s="3092"/>
      <c r="BB53" s="3092"/>
      <c r="BC53" s="3092"/>
      <c r="BD53" s="3092"/>
      <c r="BE53" s="3092"/>
      <c r="BF53" s="3092"/>
      <c r="BG53" s="3092"/>
      <c r="BH53" s="3092"/>
      <c r="BI53" s="3092"/>
      <c r="BJ53" s="3092"/>
      <c r="BK53" s="3092"/>
      <c r="BL53" s="3092"/>
      <c r="BM53" s="3092"/>
      <c r="BN53" s="3092"/>
      <c r="BO53" s="3092"/>
      <c r="BP53" s="3092"/>
      <c r="BQ53" s="3092"/>
      <c r="BR53" s="3092"/>
      <c r="BS53" s="3092"/>
      <c r="BT53" s="3092"/>
      <c r="BU53" s="3092"/>
      <c r="BV53" s="3092"/>
      <c r="BW53" s="3092"/>
      <c r="BX53" s="3092"/>
      <c r="BY53" s="3092"/>
      <c r="BZ53" s="3092"/>
      <c r="CA53" s="3092"/>
      <c r="CB53" s="3092"/>
      <c r="CC53" s="3092"/>
      <c r="CD53" s="3092"/>
      <c r="CE53" s="3092"/>
      <c r="CF53" s="3092"/>
      <c r="CG53" s="3092"/>
      <c r="CH53" s="3092"/>
      <c r="CI53" s="3092"/>
      <c r="CJ53" s="3092"/>
      <c r="CK53" s="3092"/>
      <c r="CL53" s="3092"/>
      <c r="CM53" s="3092"/>
      <c r="CN53" s="3092"/>
      <c r="CO53" s="3092"/>
      <c r="CP53" s="3092"/>
      <c r="CQ53" s="3092"/>
      <c r="CR53" s="3092"/>
      <c r="CS53" s="3092"/>
      <c r="CT53" s="3092"/>
      <c r="CU53" s="3092"/>
      <c r="CV53" s="3092"/>
      <c r="CW53" s="3092"/>
      <c r="CX53" s="3092"/>
      <c r="CY53" s="3092"/>
      <c r="CZ53" s="3092"/>
      <c r="DA53" s="3092"/>
      <c r="DB53" s="3092"/>
      <c r="DC53" s="3092"/>
      <c r="DD53" s="3092"/>
      <c r="DE53" s="3092"/>
      <c r="DF53" s="3092"/>
      <c r="DG53" s="3092"/>
      <c r="DH53" s="3092"/>
      <c r="DI53" s="3092"/>
      <c r="DJ53" s="3092"/>
      <c r="DK53" s="3092"/>
      <c r="DL53" s="3092"/>
      <c r="DM53" s="3092"/>
      <c r="DN53" s="3092"/>
      <c r="DO53" s="3092"/>
      <c r="DP53" s="3092"/>
      <c r="DQ53" s="3092"/>
      <c r="DR53" s="3092"/>
      <c r="DS53" s="3092"/>
      <c r="DT53" s="3092"/>
      <c r="DU53" s="3092"/>
      <c r="DV53" s="3092"/>
      <c r="DW53" s="3092"/>
      <c r="DX53" s="3092"/>
      <c r="DY53" s="3092"/>
      <c r="DZ53" s="3092"/>
      <c r="EA53" s="3092"/>
      <c r="EB53" s="3092"/>
      <c r="EC53" s="3092"/>
      <c r="ED53" s="3092"/>
      <c r="EE53" s="3092"/>
      <c r="EF53" s="3092"/>
      <c r="EG53" s="3092"/>
      <c r="EH53" s="3092"/>
      <c r="EI53" s="3092"/>
      <c r="EJ53" s="3092"/>
      <c r="EK53" s="3092"/>
      <c r="EL53" s="3092"/>
      <c r="EM53" s="3092"/>
      <c r="EN53" s="3092"/>
      <c r="EO53" s="3092"/>
      <c r="EP53" s="3092"/>
      <c r="EQ53" s="3092"/>
      <c r="ER53" s="3092"/>
      <c r="ES53" s="3092"/>
      <c r="ET53" s="3092"/>
      <c r="EU53" s="3092"/>
      <c r="EV53" s="3092"/>
      <c r="EW53" s="3092"/>
      <c r="EX53" s="3092"/>
      <c r="EY53" s="3092"/>
      <c r="EZ53" s="3092"/>
      <c r="FA53" s="3092"/>
      <c r="FB53" s="3092"/>
      <c r="FC53" s="3092"/>
      <c r="FD53" s="3092"/>
      <c r="FE53" s="3092"/>
      <c r="FF53" s="3092"/>
      <c r="FG53" s="3092"/>
      <c r="FH53" s="3092"/>
      <c r="FI53" s="3092"/>
      <c r="FJ53" s="3092"/>
      <c r="FK53" s="3092"/>
      <c r="FL53" s="3092"/>
      <c r="FM53" s="3092"/>
      <c r="FN53" s="3092"/>
      <c r="FO53" s="3092"/>
      <c r="FP53" s="3092"/>
      <c r="FQ53" s="3092"/>
      <c r="FR53" s="3092"/>
      <c r="FS53" s="3092"/>
      <c r="FT53" s="3092"/>
      <c r="FU53" s="3092"/>
      <c r="FV53" s="3092"/>
      <c r="FW53" s="3092"/>
      <c r="FX53" s="3092"/>
      <c r="FY53" s="3092"/>
      <c r="FZ53" s="3092"/>
      <c r="GA53" s="3092"/>
      <c r="GB53" s="3092"/>
      <c r="GC53" s="3092"/>
      <c r="GD53" s="3092"/>
      <c r="GE53" s="3092"/>
      <c r="GF53" s="3092"/>
      <c r="GG53" s="3092"/>
      <c r="GH53" s="3092"/>
      <c r="GI53" s="3092"/>
      <c r="GJ53" s="3092"/>
      <c r="GK53" s="3092"/>
      <c r="GL53" s="3092"/>
      <c r="GM53" s="3092"/>
      <c r="GN53" s="3092"/>
      <c r="GO53" s="3092"/>
      <c r="GP53" s="3092"/>
      <c r="GQ53" s="3092"/>
      <c r="GR53" s="3092"/>
      <c r="GS53" s="3092"/>
      <c r="GT53" s="3092"/>
      <c r="GU53" s="3092"/>
      <c r="GV53" s="3092"/>
      <c r="GW53" s="3092"/>
      <c r="GX53" s="3092"/>
      <c r="GY53" s="3092"/>
      <c r="GZ53" s="3092"/>
      <c r="HA53" s="3092"/>
      <c r="HB53" s="3092"/>
      <c r="HC53" s="3092"/>
      <c r="HD53" s="3092"/>
      <c r="HE53" s="3092"/>
      <c r="HF53" s="3092"/>
      <c r="HG53" s="3092"/>
      <c r="HH53" s="3092"/>
      <c r="HI53" s="3092"/>
      <c r="HJ53" s="3092"/>
      <c r="HK53" s="3092"/>
      <c r="HL53" s="3092"/>
      <c r="HM53" s="3092"/>
      <c r="HN53" s="3092"/>
      <c r="HO53" s="3092"/>
      <c r="HP53" s="3092"/>
      <c r="HQ53" s="3092"/>
      <c r="HR53" s="3092"/>
      <c r="HS53" s="3092"/>
      <c r="HT53" s="3092"/>
      <c r="HU53" s="3092"/>
      <c r="HV53" s="3092"/>
      <c r="HW53" s="3092"/>
      <c r="HX53" s="3092"/>
      <c r="HY53" s="3092"/>
      <c r="HZ53" s="3092"/>
      <c r="IA53" s="3092"/>
      <c r="IB53" s="3092"/>
      <c r="IC53" s="3092"/>
      <c r="ID53" s="3092"/>
      <c r="IE53" s="3092"/>
      <c r="IF53" s="3092"/>
      <c r="IG53" s="3092"/>
      <c r="IH53" s="3092"/>
    </row>
    <row r="54" spans="1:242" s="3093" customFormat="1" ht="15">
      <c r="A54" s="3117">
        <v>34</v>
      </c>
      <c r="B54" s="3118"/>
      <c r="C54" s="3118"/>
      <c r="D54" s="3118"/>
      <c r="E54" s="3118"/>
      <c r="F54" s="3118"/>
      <c r="G54" s="3134"/>
      <c r="H54" s="3132"/>
      <c r="I54" s="3130"/>
      <c r="J54" s="3130"/>
      <c r="K54" s="3130"/>
      <c r="L54" s="3130"/>
      <c r="M54" s="3130"/>
      <c r="N54" s="3130"/>
      <c r="O54" s="3122">
        <v>34</v>
      </c>
      <c r="P54" s="3092"/>
      <c r="Q54" s="3092"/>
      <c r="R54" s="3092"/>
      <c r="S54" s="3092"/>
      <c r="T54" s="3092"/>
      <c r="U54" s="3092"/>
      <c r="V54" s="3092"/>
      <c r="W54" s="3092"/>
      <c r="X54" s="3092"/>
      <c r="Y54" s="3092"/>
      <c r="Z54" s="3092"/>
      <c r="AA54" s="3092"/>
      <c r="AB54" s="3092"/>
      <c r="AC54" s="3092"/>
      <c r="AD54" s="3092"/>
      <c r="AE54" s="3092"/>
      <c r="AF54" s="3092"/>
      <c r="AG54" s="3092"/>
      <c r="AH54" s="3092"/>
      <c r="AI54" s="3092"/>
      <c r="AJ54" s="3092"/>
      <c r="AK54" s="3092"/>
      <c r="AL54" s="3092"/>
      <c r="AM54" s="3092"/>
      <c r="AN54" s="3092"/>
      <c r="AO54" s="3092"/>
      <c r="AP54" s="3092"/>
      <c r="AQ54" s="3092"/>
      <c r="AR54" s="3092"/>
      <c r="AS54" s="3092"/>
      <c r="AT54" s="3092"/>
      <c r="AU54" s="3092"/>
      <c r="AV54" s="3092"/>
      <c r="AW54" s="3092"/>
      <c r="AX54" s="3092"/>
      <c r="AY54" s="3092"/>
      <c r="AZ54" s="3092"/>
      <c r="BA54" s="3092"/>
      <c r="BB54" s="3092"/>
      <c r="BC54" s="3092"/>
      <c r="BD54" s="3092"/>
      <c r="BE54" s="3092"/>
      <c r="BF54" s="3092"/>
      <c r="BG54" s="3092"/>
      <c r="BH54" s="3092"/>
      <c r="BI54" s="3092"/>
      <c r="BJ54" s="3092"/>
      <c r="BK54" s="3092"/>
      <c r="BL54" s="3092"/>
      <c r="BM54" s="3092"/>
      <c r="BN54" s="3092"/>
      <c r="BO54" s="3092"/>
      <c r="BP54" s="3092"/>
      <c r="BQ54" s="3092"/>
      <c r="BR54" s="3092"/>
      <c r="BS54" s="3092"/>
      <c r="BT54" s="3092"/>
      <c r="BU54" s="3092"/>
      <c r="BV54" s="3092"/>
      <c r="BW54" s="3092"/>
      <c r="BX54" s="3092"/>
      <c r="BY54" s="3092"/>
      <c r="BZ54" s="3092"/>
      <c r="CA54" s="3092"/>
      <c r="CB54" s="3092"/>
      <c r="CC54" s="3092"/>
      <c r="CD54" s="3092"/>
      <c r="CE54" s="3092"/>
      <c r="CF54" s="3092"/>
      <c r="CG54" s="3092"/>
      <c r="CH54" s="3092"/>
      <c r="CI54" s="3092"/>
      <c r="CJ54" s="3092"/>
      <c r="CK54" s="3092"/>
      <c r="CL54" s="3092"/>
      <c r="CM54" s="3092"/>
      <c r="CN54" s="3092"/>
      <c r="CO54" s="3092"/>
      <c r="CP54" s="3092"/>
      <c r="CQ54" s="3092"/>
      <c r="CR54" s="3092"/>
      <c r="CS54" s="3092"/>
      <c r="CT54" s="3092"/>
      <c r="CU54" s="3092"/>
      <c r="CV54" s="3092"/>
      <c r="CW54" s="3092"/>
      <c r="CX54" s="3092"/>
      <c r="CY54" s="3092"/>
      <c r="CZ54" s="3092"/>
      <c r="DA54" s="3092"/>
      <c r="DB54" s="3092"/>
      <c r="DC54" s="3092"/>
      <c r="DD54" s="3092"/>
      <c r="DE54" s="3092"/>
      <c r="DF54" s="3092"/>
      <c r="DG54" s="3092"/>
      <c r="DH54" s="3092"/>
      <c r="DI54" s="3092"/>
      <c r="DJ54" s="3092"/>
      <c r="DK54" s="3092"/>
      <c r="DL54" s="3092"/>
      <c r="DM54" s="3092"/>
      <c r="DN54" s="3092"/>
      <c r="DO54" s="3092"/>
      <c r="DP54" s="3092"/>
      <c r="DQ54" s="3092"/>
      <c r="DR54" s="3092"/>
      <c r="DS54" s="3092"/>
      <c r="DT54" s="3092"/>
      <c r="DU54" s="3092"/>
      <c r="DV54" s="3092"/>
      <c r="DW54" s="3092"/>
      <c r="DX54" s="3092"/>
      <c r="DY54" s="3092"/>
      <c r="DZ54" s="3092"/>
      <c r="EA54" s="3092"/>
      <c r="EB54" s="3092"/>
      <c r="EC54" s="3092"/>
      <c r="ED54" s="3092"/>
      <c r="EE54" s="3092"/>
      <c r="EF54" s="3092"/>
      <c r="EG54" s="3092"/>
      <c r="EH54" s="3092"/>
      <c r="EI54" s="3092"/>
      <c r="EJ54" s="3092"/>
      <c r="EK54" s="3092"/>
      <c r="EL54" s="3092"/>
      <c r="EM54" s="3092"/>
      <c r="EN54" s="3092"/>
      <c r="EO54" s="3092"/>
      <c r="EP54" s="3092"/>
      <c r="EQ54" s="3092"/>
      <c r="ER54" s="3092"/>
      <c r="ES54" s="3092"/>
      <c r="ET54" s="3092"/>
      <c r="EU54" s="3092"/>
      <c r="EV54" s="3092"/>
      <c r="EW54" s="3092"/>
      <c r="EX54" s="3092"/>
      <c r="EY54" s="3092"/>
      <c r="EZ54" s="3092"/>
      <c r="FA54" s="3092"/>
      <c r="FB54" s="3092"/>
      <c r="FC54" s="3092"/>
      <c r="FD54" s="3092"/>
      <c r="FE54" s="3092"/>
      <c r="FF54" s="3092"/>
      <c r="FG54" s="3092"/>
      <c r="FH54" s="3092"/>
      <c r="FI54" s="3092"/>
      <c r="FJ54" s="3092"/>
      <c r="FK54" s="3092"/>
      <c r="FL54" s="3092"/>
      <c r="FM54" s="3092"/>
      <c r="FN54" s="3092"/>
      <c r="FO54" s="3092"/>
      <c r="FP54" s="3092"/>
      <c r="FQ54" s="3092"/>
      <c r="FR54" s="3092"/>
      <c r="FS54" s="3092"/>
      <c r="FT54" s="3092"/>
      <c r="FU54" s="3092"/>
      <c r="FV54" s="3092"/>
      <c r="FW54" s="3092"/>
      <c r="FX54" s="3092"/>
      <c r="FY54" s="3092"/>
      <c r="FZ54" s="3092"/>
      <c r="GA54" s="3092"/>
      <c r="GB54" s="3092"/>
      <c r="GC54" s="3092"/>
      <c r="GD54" s="3092"/>
      <c r="GE54" s="3092"/>
      <c r="GF54" s="3092"/>
      <c r="GG54" s="3092"/>
      <c r="GH54" s="3092"/>
      <c r="GI54" s="3092"/>
      <c r="GJ54" s="3092"/>
      <c r="GK54" s="3092"/>
      <c r="GL54" s="3092"/>
      <c r="GM54" s="3092"/>
      <c r="GN54" s="3092"/>
      <c r="GO54" s="3092"/>
      <c r="GP54" s="3092"/>
      <c r="GQ54" s="3092"/>
      <c r="GR54" s="3092"/>
      <c r="GS54" s="3092"/>
      <c r="GT54" s="3092"/>
      <c r="GU54" s="3092"/>
      <c r="GV54" s="3092"/>
      <c r="GW54" s="3092"/>
      <c r="GX54" s="3092"/>
      <c r="GY54" s="3092"/>
      <c r="GZ54" s="3092"/>
      <c r="HA54" s="3092"/>
      <c r="HB54" s="3092"/>
      <c r="HC54" s="3092"/>
      <c r="HD54" s="3092"/>
      <c r="HE54" s="3092"/>
      <c r="HF54" s="3092"/>
      <c r="HG54" s="3092"/>
      <c r="HH54" s="3092"/>
      <c r="HI54" s="3092"/>
      <c r="HJ54" s="3092"/>
      <c r="HK54" s="3092"/>
      <c r="HL54" s="3092"/>
      <c r="HM54" s="3092"/>
      <c r="HN54" s="3092"/>
      <c r="HO54" s="3092"/>
      <c r="HP54" s="3092"/>
      <c r="HQ54" s="3092"/>
      <c r="HR54" s="3092"/>
      <c r="HS54" s="3092"/>
      <c r="HT54" s="3092"/>
      <c r="HU54" s="3092"/>
      <c r="HV54" s="3092"/>
      <c r="HW54" s="3092"/>
      <c r="HX54" s="3092"/>
      <c r="HY54" s="3092"/>
      <c r="HZ54" s="3092"/>
      <c r="IA54" s="3092"/>
      <c r="IB54" s="3092"/>
      <c r="IC54" s="3092"/>
      <c r="ID54" s="3092"/>
      <c r="IE54" s="3092"/>
      <c r="IF54" s="3092"/>
      <c r="IG54" s="3092"/>
      <c r="IH54" s="3092"/>
    </row>
    <row r="55" spans="1:242" s="3093" customFormat="1" ht="15">
      <c r="A55" s="3117">
        <v>35</v>
      </c>
      <c r="B55" s="3118"/>
      <c r="C55" s="3118"/>
      <c r="D55" s="3118"/>
      <c r="E55" s="3118"/>
      <c r="F55" s="3118"/>
      <c r="G55" s="3134"/>
      <c r="H55" s="3132"/>
      <c r="I55" s="3130"/>
      <c r="J55" s="3130"/>
      <c r="K55" s="3130"/>
      <c r="L55" s="3130"/>
      <c r="M55" s="3130"/>
      <c r="N55" s="3130"/>
      <c r="O55" s="3122">
        <v>35</v>
      </c>
      <c r="P55" s="3092"/>
      <c r="Q55" s="3092"/>
      <c r="R55" s="3092"/>
      <c r="S55" s="3092"/>
      <c r="T55" s="3092"/>
      <c r="U55" s="3092"/>
      <c r="V55" s="3092"/>
      <c r="W55" s="3092"/>
      <c r="X55" s="3092"/>
      <c r="Y55" s="3092"/>
      <c r="Z55" s="3092"/>
      <c r="AA55" s="3092"/>
      <c r="AB55" s="3092"/>
      <c r="AC55" s="3092"/>
      <c r="AD55" s="3092"/>
      <c r="AE55" s="3092"/>
      <c r="AF55" s="3092"/>
      <c r="AG55" s="3092"/>
      <c r="AH55" s="3092"/>
      <c r="AI55" s="3092"/>
      <c r="AJ55" s="3092"/>
      <c r="AK55" s="3092"/>
      <c r="AL55" s="3092"/>
      <c r="AM55" s="3092"/>
      <c r="AN55" s="3092"/>
      <c r="AO55" s="3092"/>
      <c r="AP55" s="3092"/>
      <c r="AQ55" s="3092"/>
      <c r="AR55" s="3092"/>
      <c r="AS55" s="3092"/>
      <c r="AT55" s="3092"/>
      <c r="AU55" s="3092"/>
      <c r="AV55" s="3092"/>
      <c r="AW55" s="3092"/>
      <c r="AX55" s="3092"/>
      <c r="AY55" s="3092"/>
      <c r="AZ55" s="3092"/>
      <c r="BA55" s="3092"/>
      <c r="BB55" s="3092"/>
      <c r="BC55" s="3092"/>
      <c r="BD55" s="3092"/>
      <c r="BE55" s="3092"/>
      <c r="BF55" s="3092"/>
      <c r="BG55" s="3092"/>
      <c r="BH55" s="3092"/>
      <c r="BI55" s="3092"/>
      <c r="BJ55" s="3092"/>
      <c r="BK55" s="3092"/>
      <c r="BL55" s="3092"/>
      <c r="BM55" s="3092"/>
      <c r="BN55" s="3092"/>
      <c r="BO55" s="3092"/>
      <c r="BP55" s="3092"/>
      <c r="BQ55" s="3092"/>
      <c r="BR55" s="3092"/>
      <c r="BS55" s="3092"/>
      <c r="BT55" s="3092"/>
      <c r="BU55" s="3092"/>
      <c r="BV55" s="3092"/>
      <c r="BW55" s="3092"/>
      <c r="BX55" s="3092"/>
      <c r="BY55" s="3092"/>
      <c r="BZ55" s="3092"/>
      <c r="CA55" s="3092"/>
      <c r="CB55" s="3092"/>
      <c r="CC55" s="3092"/>
      <c r="CD55" s="3092"/>
      <c r="CE55" s="3092"/>
      <c r="CF55" s="3092"/>
      <c r="CG55" s="3092"/>
      <c r="CH55" s="3092"/>
      <c r="CI55" s="3092"/>
      <c r="CJ55" s="3092"/>
      <c r="CK55" s="3092"/>
      <c r="CL55" s="3092"/>
      <c r="CM55" s="3092"/>
      <c r="CN55" s="3092"/>
      <c r="CO55" s="3092"/>
      <c r="CP55" s="3092"/>
      <c r="CQ55" s="3092"/>
      <c r="CR55" s="3092"/>
      <c r="CS55" s="3092"/>
      <c r="CT55" s="3092"/>
      <c r="CU55" s="3092"/>
      <c r="CV55" s="3092"/>
      <c r="CW55" s="3092"/>
      <c r="CX55" s="3092"/>
      <c r="CY55" s="3092"/>
      <c r="CZ55" s="3092"/>
      <c r="DA55" s="3092"/>
      <c r="DB55" s="3092"/>
      <c r="DC55" s="3092"/>
      <c r="DD55" s="3092"/>
      <c r="DE55" s="3092"/>
      <c r="DF55" s="3092"/>
      <c r="DG55" s="3092"/>
      <c r="DH55" s="3092"/>
      <c r="DI55" s="3092"/>
      <c r="DJ55" s="3092"/>
      <c r="DK55" s="3092"/>
      <c r="DL55" s="3092"/>
      <c r="DM55" s="3092"/>
      <c r="DN55" s="3092"/>
      <c r="DO55" s="3092"/>
      <c r="DP55" s="3092"/>
      <c r="DQ55" s="3092"/>
      <c r="DR55" s="3092"/>
      <c r="DS55" s="3092"/>
      <c r="DT55" s="3092"/>
      <c r="DU55" s="3092"/>
      <c r="DV55" s="3092"/>
      <c r="DW55" s="3092"/>
      <c r="DX55" s="3092"/>
      <c r="DY55" s="3092"/>
      <c r="DZ55" s="3092"/>
      <c r="EA55" s="3092"/>
      <c r="EB55" s="3092"/>
      <c r="EC55" s="3092"/>
      <c r="ED55" s="3092"/>
      <c r="EE55" s="3092"/>
      <c r="EF55" s="3092"/>
      <c r="EG55" s="3092"/>
      <c r="EH55" s="3092"/>
      <c r="EI55" s="3092"/>
      <c r="EJ55" s="3092"/>
      <c r="EK55" s="3092"/>
      <c r="EL55" s="3092"/>
      <c r="EM55" s="3092"/>
      <c r="EN55" s="3092"/>
      <c r="EO55" s="3092"/>
      <c r="EP55" s="3092"/>
      <c r="EQ55" s="3092"/>
      <c r="ER55" s="3092"/>
      <c r="ES55" s="3092"/>
      <c r="ET55" s="3092"/>
      <c r="EU55" s="3092"/>
      <c r="EV55" s="3092"/>
      <c r="EW55" s="3092"/>
      <c r="EX55" s="3092"/>
      <c r="EY55" s="3092"/>
      <c r="EZ55" s="3092"/>
      <c r="FA55" s="3092"/>
      <c r="FB55" s="3092"/>
      <c r="FC55" s="3092"/>
      <c r="FD55" s="3092"/>
      <c r="FE55" s="3092"/>
      <c r="FF55" s="3092"/>
      <c r="FG55" s="3092"/>
      <c r="FH55" s="3092"/>
      <c r="FI55" s="3092"/>
      <c r="FJ55" s="3092"/>
      <c r="FK55" s="3092"/>
      <c r="FL55" s="3092"/>
      <c r="FM55" s="3092"/>
      <c r="FN55" s="3092"/>
      <c r="FO55" s="3092"/>
      <c r="FP55" s="3092"/>
      <c r="FQ55" s="3092"/>
      <c r="FR55" s="3092"/>
      <c r="FS55" s="3092"/>
      <c r="FT55" s="3092"/>
      <c r="FU55" s="3092"/>
      <c r="FV55" s="3092"/>
      <c r="FW55" s="3092"/>
      <c r="FX55" s="3092"/>
      <c r="FY55" s="3092"/>
      <c r="FZ55" s="3092"/>
      <c r="GA55" s="3092"/>
      <c r="GB55" s="3092"/>
      <c r="GC55" s="3092"/>
      <c r="GD55" s="3092"/>
      <c r="GE55" s="3092"/>
      <c r="GF55" s="3092"/>
      <c r="GG55" s="3092"/>
      <c r="GH55" s="3092"/>
      <c r="GI55" s="3092"/>
      <c r="GJ55" s="3092"/>
      <c r="GK55" s="3092"/>
      <c r="GL55" s="3092"/>
      <c r="GM55" s="3092"/>
      <c r="GN55" s="3092"/>
      <c r="GO55" s="3092"/>
      <c r="GP55" s="3092"/>
      <c r="GQ55" s="3092"/>
      <c r="GR55" s="3092"/>
      <c r="GS55" s="3092"/>
      <c r="GT55" s="3092"/>
      <c r="GU55" s="3092"/>
      <c r="GV55" s="3092"/>
      <c r="GW55" s="3092"/>
      <c r="GX55" s="3092"/>
      <c r="GY55" s="3092"/>
      <c r="GZ55" s="3092"/>
      <c r="HA55" s="3092"/>
      <c r="HB55" s="3092"/>
      <c r="HC55" s="3092"/>
      <c r="HD55" s="3092"/>
      <c r="HE55" s="3092"/>
      <c r="HF55" s="3092"/>
      <c r="HG55" s="3092"/>
      <c r="HH55" s="3092"/>
      <c r="HI55" s="3092"/>
      <c r="HJ55" s="3092"/>
      <c r="HK55" s="3092"/>
      <c r="HL55" s="3092"/>
      <c r="HM55" s="3092"/>
      <c r="HN55" s="3092"/>
      <c r="HO55" s="3092"/>
      <c r="HP55" s="3092"/>
      <c r="HQ55" s="3092"/>
      <c r="HR55" s="3092"/>
      <c r="HS55" s="3092"/>
      <c r="HT55" s="3092"/>
      <c r="HU55" s="3092"/>
      <c r="HV55" s="3092"/>
      <c r="HW55" s="3092"/>
      <c r="HX55" s="3092"/>
      <c r="HY55" s="3092"/>
      <c r="HZ55" s="3092"/>
      <c r="IA55" s="3092"/>
      <c r="IB55" s="3092"/>
      <c r="IC55" s="3092"/>
      <c r="ID55" s="3092"/>
      <c r="IE55" s="3092"/>
      <c r="IF55" s="3092"/>
      <c r="IG55" s="3092"/>
      <c r="IH55" s="3092"/>
    </row>
    <row r="56" spans="1:242" s="3093" customFormat="1" ht="15">
      <c r="A56" s="3117">
        <v>36</v>
      </c>
      <c r="B56" s="3118"/>
      <c r="C56" s="3133"/>
      <c r="D56" s="3118"/>
      <c r="E56" s="3118"/>
      <c r="F56" s="3118"/>
      <c r="G56" s="3137"/>
      <c r="H56" s="3129"/>
      <c r="I56" s="3126"/>
      <c r="J56" s="3126"/>
      <c r="K56" s="3126"/>
      <c r="L56" s="3126"/>
      <c r="M56" s="3126"/>
      <c r="N56" s="3126"/>
      <c r="O56" s="3122">
        <v>36</v>
      </c>
      <c r="P56" s="3092"/>
      <c r="Q56" s="3092"/>
      <c r="R56" s="3092"/>
      <c r="S56" s="3092"/>
      <c r="T56" s="3092"/>
      <c r="U56" s="3092"/>
      <c r="V56" s="3092"/>
      <c r="W56" s="3092"/>
      <c r="X56" s="3092"/>
      <c r="Y56" s="3092"/>
      <c r="Z56" s="3092"/>
      <c r="AA56" s="3092"/>
      <c r="AB56" s="3092"/>
      <c r="AC56" s="3092"/>
      <c r="AD56" s="3092"/>
      <c r="AE56" s="3092"/>
      <c r="AF56" s="3092"/>
      <c r="AG56" s="3092"/>
      <c r="AH56" s="3092"/>
      <c r="AI56" s="3092"/>
      <c r="AJ56" s="3092"/>
      <c r="AK56" s="3092"/>
      <c r="AL56" s="3092"/>
      <c r="AM56" s="3092"/>
      <c r="AN56" s="3092"/>
      <c r="AO56" s="3092"/>
      <c r="AP56" s="3092"/>
      <c r="AQ56" s="3092"/>
      <c r="AR56" s="3092"/>
      <c r="AS56" s="3092"/>
      <c r="AT56" s="3092"/>
      <c r="AU56" s="3092"/>
      <c r="AV56" s="3092"/>
      <c r="AW56" s="3092"/>
      <c r="AX56" s="3092"/>
      <c r="AY56" s="3092"/>
      <c r="AZ56" s="3092"/>
      <c r="BA56" s="3092"/>
      <c r="BB56" s="3092"/>
      <c r="BC56" s="3092"/>
      <c r="BD56" s="3092"/>
      <c r="BE56" s="3092"/>
      <c r="BF56" s="3092"/>
      <c r="BG56" s="3092"/>
      <c r="BH56" s="3092"/>
      <c r="BI56" s="3092"/>
      <c r="BJ56" s="3092"/>
      <c r="BK56" s="3092"/>
      <c r="BL56" s="3092"/>
      <c r="BM56" s="3092"/>
      <c r="BN56" s="3092"/>
      <c r="BO56" s="3092"/>
      <c r="BP56" s="3092"/>
      <c r="BQ56" s="3092"/>
      <c r="BR56" s="3092"/>
      <c r="BS56" s="3092"/>
      <c r="BT56" s="3092"/>
      <c r="BU56" s="3092"/>
      <c r="BV56" s="3092"/>
      <c r="BW56" s="3092"/>
      <c r="BX56" s="3092"/>
      <c r="BY56" s="3092"/>
      <c r="BZ56" s="3092"/>
      <c r="CA56" s="3092"/>
      <c r="CB56" s="3092"/>
      <c r="CC56" s="3092"/>
      <c r="CD56" s="3092"/>
      <c r="CE56" s="3092"/>
      <c r="CF56" s="3092"/>
      <c r="CG56" s="3092"/>
      <c r="CH56" s="3092"/>
      <c r="CI56" s="3092"/>
      <c r="CJ56" s="3092"/>
      <c r="CK56" s="3092"/>
      <c r="CL56" s="3092"/>
      <c r="CM56" s="3092"/>
      <c r="CN56" s="3092"/>
      <c r="CO56" s="3092"/>
      <c r="CP56" s="3092"/>
      <c r="CQ56" s="3092"/>
      <c r="CR56" s="3092"/>
      <c r="CS56" s="3092"/>
      <c r="CT56" s="3092"/>
      <c r="CU56" s="3092"/>
      <c r="CV56" s="3092"/>
      <c r="CW56" s="3092"/>
      <c r="CX56" s="3092"/>
      <c r="CY56" s="3092"/>
      <c r="CZ56" s="3092"/>
      <c r="DA56" s="3092"/>
      <c r="DB56" s="3092"/>
      <c r="DC56" s="3092"/>
      <c r="DD56" s="3092"/>
      <c r="DE56" s="3092"/>
      <c r="DF56" s="3092"/>
      <c r="DG56" s="3092"/>
      <c r="DH56" s="3092"/>
      <c r="DI56" s="3092"/>
      <c r="DJ56" s="3092"/>
      <c r="DK56" s="3092"/>
      <c r="DL56" s="3092"/>
      <c r="DM56" s="3092"/>
      <c r="DN56" s="3092"/>
      <c r="DO56" s="3092"/>
      <c r="DP56" s="3092"/>
      <c r="DQ56" s="3092"/>
      <c r="DR56" s="3092"/>
      <c r="DS56" s="3092"/>
      <c r="DT56" s="3092"/>
      <c r="DU56" s="3092"/>
      <c r="DV56" s="3092"/>
      <c r="DW56" s="3092"/>
      <c r="DX56" s="3092"/>
      <c r="DY56" s="3092"/>
      <c r="DZ56" s="3092"/>
      <c r="EA56" s="3092"/>
      <c r="EB56" s="3092"/>
      <c r="EC56" s="3092"/>
      <c r="ED56" s="3092"/>
      <c r="EE56" s="3092"/>
      <c r="EF56" s="3092"/>
      <c r="EG56" s="3092"/>
      <c r="EH56" s="3092"/>
      <c r="EI56" s="3092"/>
      <c r="EJ56" s="3092"/>
      <c r="EK56" s="3092"/>
      <c r="EL56" s="3092"/>
      <c r="EM56" s="3092"/>
      <c r="EN56" s="3092"/>
      <c r="EO56" s="3092"/>
      <c r="EP56" s="3092"/>
      <c r="EQ56" s="3092"/>
      <c r="ER56" s="3092"/>
      <c r="ES56" s="3092"/>
      <c r="ET56" s="3092"/>
      <c r="EU56" s="3092"/>
      <c r="EV56" s="3092"/>
      <c r="EW56" s="3092"/>
      <c r="EX56" s="3092"/>
      <c r="EY56" s="3092"/>
      <c r="EZ56" s="3092"/>
      <c r="FA56" s="3092"/>
      <c r="FB56" s="3092"/>
      <c r="FC56" s="3092"/>
      <c r="FD56" s="3092"/>
      <c r="FE56" s="3092"/>
      <c r="FF56" s="3092"/>
      <c r="FG56" s="3092"/>
      <c r="FH56" s="3092"/>
      <c r="FI56" s="3092"/>
      <c r="FJ56" s="3092"/>
      <c r="FK56" s="3092"/>
      <c r="FL56" s="3092"/>
      <c r="FM56" s="3092"/>
      <c r="FN56" s="3092"/>
      <c r="FO56" s="3092"/>
      <c r="FP56" s="3092"/>
      <c r="FQ56" s="3092"/>
      <c r="FR56" s="3092"/>
      <c r="FS56" s="3092"/>
      <c r="FT56" s="3092"/>
      <c r="FU56" s="3092"/>
      <c r="FV56" s="3092"/>
      <c r="FW56" s="3092"/>
      <c r="FX56" s="3092"/>
      <c r="FY56" s="3092"/>
      <c r="FZ56" s="3092"/>
      <c r="GA56" s="3092"/>
      <c r="GB56" s="3092"/>
      <c r="GC56" s="3092"/>
      <c r="GD56" s="3092"/>
      <c r="GE56" s="3092"/>
      <c r="GF56" s="3092"/>
      <c r="GG56" s="3092"/>
      <c r="GH56" s="3092"/>
      <c r="GI56" s="3092"/>
      <c r="GJ56" s="3092"/>
      <c r="GK56" s="3092"/>
      <c r="GL56" s="3092"/>
      <c r="GM56" s="3092"/>
      <c r="GN56" s="3092"/>
      <c r="GO56" s="3092"/>
      <c r="GP56" s="3092"/>
      <c r="GQ56" s="3092"/>
      <c r="GR56" s="3092"/>
      <c r="GS56" s="3092"/>
      <c r="GT56" s="3092"/>
      <c r="GU56" s="3092"/>
      <c r="GV56" s="3092"/>
      <c r="GW56" s="3092"/>
      <c r="GX56" s="3092"/>
      <c r="GY56" s="3092"/>
      <c r="GZ56" s="3092"/>
      <c r="HA56" s="3092"/>
      <c r="HB56" s="3092"/>
      <c r="HC56" s="3092"/>
      <c r="HD56" s="3092"/>
      <c r="HE56" s="3092"/>
      <c r="HF56" s="3092"/>
      <c r="HG56" s="3092"/>
      <c r="HH56" s="3092"/>
      <c r="HI56" s="3092"/>
      <c r="HJ56" s="3092"/>
      <c r="HK56" s="3092"/>
      <c r="HL56" s="3092"/>
      <c r="HM56" s="3092"/>
      <c r="HN56" s="3092"/>
      <c r="HO56" s="3092"/>
      <c r="HP56" s="3092"/>
      <c r="HQ56" s="3092"/>
      <c r="HR56" s="3092"/>
      <c r="HS56" s="3092"/>
      <c r="HT56" s="3092"/>
      <c r="HU56" s="3092"/>
      <c r="HV56" s="3092"/>
      <c r="HW56" s="3092"/>
      <c r="HX56" s="3092"/>
      <c r="HY56" s="3092"/>
      <c r="HZ56" s="3092"/>
      <c r="IA56" s="3092"/>
      <c r="IB56" s="3092"/>
      <c r="IC56" s="3092"/>
      <c r="ID56" s="3092"/>
      <c r="IE56" s="3092"/>
      <c r="IF56" s="3092"/>
      <c r="IG56" s="3092"/>
      <c r="IH56" s="3092"/>
    </row>
    <row r="57" spans="1:242" s="3093" customFormat="1" ht="15">
      <c r="A57" s="3117">
        <v>37</v>
      </c>
      <c r="B57" s="3118"/>
      <c r="C57" s="3118"/>
      <c r="D57" s="3133"/>
      <c r="E57" s="3133"/>
      <c r="F57" s="3133"/>
      <c r="G57" s="3137"/>
      <c r="H57" s="3129"/>
      <c r="I57" s="3126"/>
      <c r="J57" s="3126"/>
      <c r="K57" s="3126"/>
      <c r="L57" s="3126"/>
      <c r="M57" s="3126"/>
      <c r="N57" s="3126"/>
      <c r="O57" s="3122">
        <v>37</v>
      </c>
      <c r="P57" s="3092"/>
      <c r="Q57" s="3092"/>
      <c r="R57" s="3092"/>
      <c r="S57" s="3092"/>
      <c r="T57" s="3092"/>
      <c r="U57" s="3092"/>
      <c r="V57" s="3092"/>
      <c r="W57" s="3092"/>
      <c r="X57" s="3092"/>
      <c r="Y57" s="3092"/>
      <c r="Z57" s="3092"/>
      <c r="AA57" s="3092"/>
      <c r="AB57" s="3092"/>
      <c r="AC57" s="3092"/>
      <c r="AD57" s="3092"/>
      <c r="AE57" s="3092"/>
      <c r="AF57" s="3092"/>
      <c r="AG57" s="3092"/>
      <c r="AH57" s="3092"/>
      <c r="AI57" s="3092"/>
      <c r="AJ57" s="3092"/>
      <c r="AK57" s="3092"/>
      <c r="AL57" s="3092"/>
      <c r="AM57" s="3092"/>
      <c r="AN57" s="3092"/>
      <c r="AO57" s="3092"/>
      <c r="AP57" s="3092"/>
      <c r="AQ57" s="3092"/>
      <c r="AR57" s="3092"/>
      <c r="AS57" s="3092"/>
      <c r="AT57" s="3092"/>
      <c r="AU57" s="3092"/>
      <c r="AV57" s="3092"/>
      <c r="AW57" s="3092"/>
      <c r="AX57" s="3092"/>
      <c r="AY57" s="3092"/>
      <c r="AZ57" s="3092"/>
      <c r="BA57" s="3092"/>
      <c r="BB57" s="3092"/>
      <c r="BC57" s="3092"/>
      <c r="BD57" s="3092"/>
      <c r="BE57" s="3092"/>
      <c r="BF57" s="3092"/>
      <c r="BG57" s="3092"/>
      <c r="BH57" s="3092"/>
      <c r="BI57" s="3092"/>
      <c r="BJ57" s="3092"/>
      <c r="BK57" s="3092"/>
      <c r="BL57" s="3092"/>
      <c r="BM57" s="3092"/>
      <c r="BN57" s="3092"/>
      <c r="BO57" s="3092"/>
      <c r="BP57" s="3092"/>
      <c r="BQ57" s="3092"/>
      <c r="BR57" s="3092"/>
      <c r="BS57" s="3092"/>
      <c r="BT57" s="3092"/>
      <c r="BU57" s="3092"/>
      <c r="BV57" s="3092"/>
      <c r="BW57" s="3092"/>
      <c r="BX57" s="3092"/>
      <c r="BY57" s="3092"/>
      <c r="BZ57" s="3092"/>
      <c r="CA57" s="3092"/>
      <c r="CB57" s="3092"/>
      <c r="CC57" s="3092"/>
      <c r="CD57" s="3092"/>
      <c r="CE57" s="3092"/>
      <c r="CF57" s="3092"/>
      <c r="CG57" s="3092"/>
      <c r="CH57" s="3092"/>
      <c r="CI57" s="3092"/>
      <c r="CJ57" s="3092"/>
      <c r="CK57" s="3092"/>
      <c r="CL57" s="3092"/>
      <c r="CM57" s="3092"/>
      <c r="CN57" s="3092"/>
      <c r="CO57" s="3092"/>
      <c r="CP57" s="3092"/>
      <c r="CQ57" s="3092"/>
      <c r="CR57" s="3092"/>
      <c r="CS57" s="3092"/>
      <c r="CT57" s="3092"/>
      <c r="CU57" s="3092"/>
      <c r="CV57" s="3092"/>
      <c r="CW57" s="3092"/>
      <c r="CX57" s="3092"/>
      <c r="CY57" s="3092"/>
      <c r="CZ57" s="3092"/>
      <c r="DA57" s="3092"/>
      <c r="DB57" s="3092"/>
      <c r="DC57" s="3092"/>
      <c r="DD57" s="3092"/>
      <c r="DE57" s="3092"/>
      <c r="DF57" s="3092"/>
      <c r="DG57" s="3092"/>
      <c r="DH57" s="3092"/>
      <c r="DI57" s="3092"/>
      <c r="DJ57" s="3092"/>
      <c r="DK57" s="3092"/>
      <c r="DL57" s="3092"/>
      <c r="DM57" s="3092"/>
      <c r="DN57" s="3092"/>
      <c r="DO57" s="3092"/>
      <c r="DP57" s="3092"/>
      <c r="DQ57" s="3092"/>
      <c r="DR57" s="3092"/>
      <c r="DS57" s="3092"/>
      <c r="DT57" s="3092"/>
      <c r="DU57" s="3092"/>
      <c r="DV57" s="3092"/>
      <c r="DW57" s="3092"/>
      <c r="DX57" s="3092"/>
      <c r="DY57" s="3092"/>
      <c r="DZ57" s="3092"/>
      <c r="EA57" s="3092"/>
      <c r="EB57" s="3092"/>
      <c r="EC57" s="3092"/>
      <c r="ED57" s="3092"/>
      <c r="EE57" s="3092"/>
      <c r="EF57" s="3092"/>
      <c r="EG57" s="3092"/>
      <c r="EH57" s="3092"/>
      <c r="EI57" s="3092"/>
      <c r="EJ57" s="3092"/>
      <c r="EK57" s="3092"/>
      <c r="EL57" s="3092"/>
      <c r="EM57" s="3092"/>
      <c r="EN57" s="3092"/>
      <c r="EO57" s="3092"/>
      <c r="EP57" s="3092"/>
      <c r="EQ57" s="3092"/>
      <c r="ER57" s="3092"/>
      <c r="ES57" s="3092"/>
      <c r="ET57" s="3092"/>
      <c r="EU57" s="3092"/>
      <c r="EV57" s="3092"/>
      <c r="EW57" s="3092"/>
      <c r="EX57" s="3092"/>
      <c r="EY57" s="3092"/>
      <c r="EZ57" s="3092"/>
      <c r="FA57" s="3092"/>
      <c r="FB57" s="3092"/>
      <c r="FC57" s="3092"/>
      <c r="FD57" s="3092"/>
      <c r="FE57" s="3092"/>
      <c r="FF57" s="3092"/>
      <c r="FG57" s="3092"/>
      <c r="FH57" s="3092"/>
      <c r="FI57" s="3092"/>
      <c r="FJ57" s="3092"/>
      <c r="FK57" s="3092"/>
      <c r="FL57" s="3092"/>
      <c r="FM57" s="3092"/>
      <c r="FN57" s="3092"/>
      <c r="FO57" s="3092"/>
      <c r="FP57" s="3092"/>
      <c r="FQ57" s="3092"/>
      <c r="FR57" s="3092"/>
      <c r="FS57" s="3092"/>
      <c r="FT57" s="3092"/>
      <c r="FU57" s="3092"/>
      <c r="FV57" s="3092"/>
      <c r="FW57" s="3092"/>
      <c r="FX57" s="3092"/>
      <c r="FY57" s="3092"/>
      <c r="FZ57" s="3092"/>
      <c r="GA57" s="3092"/>
      <c r="GB57" s="3092"/>
      <c r="GC57" s="3092"/>
      <c r="GD57" s="3092"/>
      <c r="GE57" s="3092"/>
      <c r="GF57" s="3092"/>
      <c r="GG57" s="3092"/>
      <c r="GH57" s="3092"/>
      <c r="GI57" s="3092"/>
      <c r="GJ57" s="3092"/>
      <c r="GK57" s="3092"/>
      <c r="GL57" s="3092"/>
      <c r="GM57" s="3092"/>
      <c r="GN57" s="3092"/>
      <c r="GO57" s="3092"/>
      <c r="GP57" s="3092"/>
      <c r="GQ57" s="3092"/>
      <c r="GR57" s="3092"/>
      <c r="GS57" s="3092"/>
      <c r="GT57" s="3092"/>
      <c r="GU57" s="3092"/>
      <c r="GV57" s="3092"/>
      <c r="GW57" s="3092"/>
      <c r="GX57" s="3092"/>
      <c r="GY57" s="3092"/>
      <c r="GZ57" s="3092"/>
      <c r="HA57" s="3092"/>
      <c r="HB57" s="3092"/>
      <c r="HC57" s="3092"/>
      <c r="HD57" s="3092"/>
      <c r="HE57" s="3092"/>
      <c r="HF57" s="3092"/>
      <c r="HG57" s="3092"/>
      <c r="HH57" s="3092"/>
      <c r="HI57" s="3092"/>
      <c r="HJ57" s="3092"/>
      <c r="HK57" s="3092"/>
      <c r="HL57" s="3092"/>
      <c r="HM57" s="3092"/>
      <c r="HN57" s="3092"/>
      <c r="HO57" s="3092"/>
      <c r="HP57" s="3092"/>
      <c r="HQ57" s="3092"/>
      <c r="HR57" s="3092"/>
      <c r="HS57" s="3092"/>
      <c r="HT57" s="3092"/>
      <c r="HU57" s="3092"/>
      <c r="HV57" s="3092"/>
      <c r="HW57" s="3092"/>
      <c r="HX57" s="3092"/>
      <c r="HY57" s="3092"/>
      <c r="HZ57" s="3092"/>
      <c r="IA57" s="3092"/>
      <c r="IB57" s="3092"/>
      <c r="IC57" s="3092"/>
      <c r="ID57" s="3092"/>
      <c r="IE57" s="3092"/>
      <c r="IF57" s="3092"/>
      <c r="IG57" s="3092"/>
      <c r="IH57" s="3092"/>
    </row>
    <row r="58" spans="1:242" s="3093" customFormat="1" ht="15">
      <c r="A58" s="3117">
        <v>38</v>
      </c>
      <c r="B58" s="3118"/>
      <c r="C58" s="3133"/>
      <c r="D58" s="3133"/>
      <c r="E58" s="3133"/>
      <c r="F58" s="3133"/>
      <c r="G58" s="3137"/>
      <c r="H58" s="3129"/>
      <c r="I58" s="3126"/>
      <c r="J58" s="3126"/>
      <c r="K58" s="3126"/>
      <c r="L58" s="3126"/>
      <c r="M58" s="3126"/>
      <c r="N58" s="3126"/>
      <c r="O58" s="3122">
        <v>38</v>
      </c>
      <c r="P58" s="3092"/>
      <c r="Q58" s="3092"/>
      <c r="R58" s="3092"/>
      <c r="S58" s="3092"/>
      <c r="T58" s="3092"/>
      <c r="U58" s="3092"/>
      <c r="V58" s="3092"/>
      <c r="W58" s="3092"/>
      <c r="X58" s="3092"/>
      <c r="Y58" s="3092"/>
      <c r="Z58" s="3092"/>
      <c r="AA58" s="3092"/>
      <c r="AB58" s="3092"/>
      <c r="AC58" s="3092"/>
      <c r="AD58" s="3092"/>
      <c r="AE58" s="3092"/>
      <c r="AF58" s="3092"/>
      <c r="AG58" s="3092"/>
      <c r="AH58" s="3092"/>
      <c r="AI58" s="3092"/>
      <c r="AJ58" s="3092"/>
      <c r="AK58" s="3092"/>
      <c r="AL58" s="3092"/>
      <c r="AM58" s="3092"/>
      <c r="AN58" s="3092"/>
      <c r="AO58" s="3092"/>
      <c r="AP58" s="3092"/>
      <c r="AQ58" s="3092"/>
      <c r="AR58" s="3092"/>
      <c r="AS58" s="3092"/>
      <c r="AT58" s="3092"/>
      <c r="AU58" s="3092"/>
      <c r="AV58" s="3092"/>
      <c r="AW58" s="3092"/>
      <c r="AX58" s="3092"/>
      <c r="AY58" s="3092"/>
      <c r="AZ58" s="3092"/>
      <c r="BA58" s="3092"/>
      <c r="BB58" s="3092"/>
      <c r="BC58" s="3092"/>
      <c r="BD58" s="3092"/>
      <c r="BE58" s="3092"/>
      <c r="BF58" s="3092"/>
      <c r="BG58" s="3092"/>
      <c r="BH58" s="3092"/>
      <c r="BI58" s="3092"/>
      <c r="BJ58" s="3092"/>
      <c r="BK58" s="3092"/>
      <c r="BL58" s="3092"/>
      <c r="BM58" s="3092"/>
      <c r="BN58" s="3092"/>
      <c r="BO58" s="3092"/>
      <c r="BP58" s="3092"/>
      <c r="BQ58" s="3092"/>
      <c r="BR58" s="3092"/>
      <c r="BS58" s="3092"/>
      <c r="BT58" s="3092"/>
      <c r="BU58" s="3092"/>
      <c r="BV58" s="3092"/>
      <c r="BW58" s="3092"/>
      <c r="BX58" s="3092"/>
      <c r="BY58" s="3092"/>
      <c r="BZ58" s="3092"/>
      <c r="CA58" s="3092"/>
      <c r="CB58" s="3092"/>
      <c r="CC58" s="3092"/>
      <c r="CD58" s="3092"/>
      <c r="CE58" s="3092"/>
      <c r="CF58" s="3092"/>
      <c r="CG58" s="3092"/>
      <c r="CH58" s="3092"/>
      <c r="CI58" s="3092"/>
      <c r="CJ58" s="3092"/>
      <c r="CK58" s="3092"/>
      <c r="CL58" s="3092"/>
      <c r="CM58" s="3092"/>
      <c r="CN58" s="3092"/>
      <c r="CO58" s="3092"/>
      <c r="CP58" s="3092"/>
      <c r="CQ58" s="3092"/>
      <c r="CR58" s="3092"/>
      <c r="CS58" s="3092"/>
      <c r="CT58" s="3092"/>
      <c r="CU58" s="3092"/>
      <c r="CV58" s="3092"/>
      <c r="CW58" s="3092"/>
      <c r="CX58" s="3092"/>
      <c r="CY58" s="3092"/>
      <c r="CZ58" s="3092"/>
      <c r="DA58" s="3092"/>
      <c r="DB58" s="3092"/>
      <c r="DC58" s="3092"/>
      <c r="DD58" s="3092"/>
      <c r="DE58" s="3092"/>
      <c r="DF58" s="3092"/>
      <c r="DG58" s="3092"/>
      <c r="DH58" s="3092"/>
      <c r="DI58" s="3092"/>
      <c r="DJ58" s="3092"/>
      <c r="DK58" s="3092"/>
      <c r="DL58" s="3092"/>
      <c r="DM58" s="3092"/>
      <c r="DN58" s="3092"/>
      <c r="DO58" s="3092"/>
      <c r="DP58" s="3092"/>
      <c r="DQ58" s="3092"/>
      <c r="DR58" s="3092"/>
      <c r="DS58" s="3092"/>
      <c r="DT58" s="3092"/>
      <c r="DU58" s="3092"/>
      <c r="DV58" s="3092"/>
      <c r="DW58" s="3092"/>
      <c r="DX58" s="3092"/>
      <c r="DY58" s="3092"/>
      <c r="DZ58" s="3092"/>
      <c r="EA58" s="3092"/>
      <c r="EB58" s="3092"/>
      <c r="EC58" s="3092"/>
      <c r="ED58" s="3092"/>
      <c r="EE58" s="3092"/>
      <c r="EF58" s="3092"/>
      <c r="EG58" s="3092"/>
      <c r="EH58" s="3092"/>
      <c r="EI58" s="3092"/>
      <c r="EJ58" s="3092"/>
      <c r="EK58" s="3092"/>
      <c r="EL58" s="3092"/>
      <c r="EM58" s="3092"/>
      <c r="EN58" s="3092"/>
      <c r="EO58" s="3092"/>
      <c r="EP58" s="3092"/>
      <c r="EQ58" s="3092"/>
      <c r="ER58" s="3092"/>
      <c r="ES58" s="3092"/>
      <c r="ET58" s="3092"/>
      <c r="EU58" s="3092"/>
      <c r="EV58" s="3092"/>
      <c r="EW58" s="3092"/>
      <c r="EX58" s="3092"/>
      <c r="EY58" s="3092"/>
      <c r="EZ58" s="3092"/>
      <c r="FA58" s="3092"/>
      <c r="FB58" s="3092"/>
      <c r="FC58" s="3092"/>
      <c r="FD58" s="3092"/>
      <c r="FE58" s="3092"/>
      <c r="FF58" s="3092"/>
      <c r="FG58" s="3092"/>
      <c r="FH58" s="3092"/>
      <c r="FI58" s="3092"/>
      <c r="FJ58" s="3092"/>
      <c r="FK58" s="3092"/>
      <c r="FL58" s="3092"/>
      <c r="FM58" s="3092"/>
      <c r="FN58" s="3092"/>
      <c r="FO58" s="3092"/>
      <c r="FP58" s="3092"/>
      <c r="FQ58" s="3092"/>
      <c r="FR58" s="3092"/>
      <c r="FS58" s="3092"/>
      <c r="FT58" s="3092"/>
      <c r="FU58" s="3092"/>
      <c r="FV58" s="3092"/>
      <c r="FW58" s="3092"/>
      <c r="FX58" s="3092"/>
      <c r="FY58" s="3092"/>
      <c r="FZ58" s="3092"/>
      <c r="GA58" s="3092"/>
      <c r="GB58" s="3092"/>
      <c r="GC58" s="3092"/>
      <c r="GD58" s="3092"/>
      <c r="GE58" s="3092"/>
      <c r="GF58" s="3092"/>
      <c r="GG58" s="3092"/>
      <c r="GH58" s="3092"/>
      <c r="GI58" s="3092"/>
      <c r="GJ58" s="3092"/>
      <c r="GK58" s="3092"/>
      <c r="GL58" s="3092"/>
      <c r="GM58" s="3092"/>
      <c r="GN58" s="3092"/>
      <c r="GO58" s="3092"/>
      <c r="GP58" s="3092"/>
      <c r="GQ58" s="3092"/>
      <c r="GR58" s="3092"/>
      <c r="GS58" s="3092"/>
      <c r="GT58" s="3092"/>
      <c r="GU58" s="3092"/>
      <c r="GV58" s="3092"/>
      <c r="GW58" s="3092"/>
      <c r="GX58" s="3092"/>
      <c r="GY58" s="3092"/>
      <c r="GZ58" s="3092"/>
      <c r="HA58" s="3092"/>
      <c r="HB58" s="3092"/>
      <c r="HC58" s="3092"/>
      <c r="HD58" s="3092"/>
      <c r="HE58" s="3092"/>
      <c r="HF58" s="3092"/>
      <c r="HG58" s="3092"/>
      <c r="HH58" s="3092"/>
      <c r="HI58" s="3092"/>
      <c r="HJ58" s="3092"/>
      <c r="HK58" s="3092"/>
      <c r="HL58" s="3092"/>
      <c r="HM58" s="3092"/>
      <c r="HN58" s="3092"/>
      <c r="HO58" s="3092"/>
      <c r="HP58" s="3092"/>
      <c r="HQ58" s="3092"/>
      <c r="HR58" s="3092"/>
      <c r="HS58" s="3092"/>
      <c r="HT58" s="3092"/>
      <c r="HU58" s="3092"/>
      <c r="HV58" s="3092"/>
      <c r="HW58" s="3092"/>
      <c r="HX58" s="3092"/>
      <c r="HY58" s="3092"/>
      <c r="HZ58" s="3092"/>
      <c r="IA58" s="3092"/>
      <c r="IB58" s="3092"/>
      <c r="IC58" s="3092"/>
      <c r="ID58" s="3092"/>
      <c r="IE58" s="3092"/>
      <c r="IF58" s="3092"/>
      <c r="IG58" s="3092"/>
      <c r="IH58" s="3092"/>
    </row>
    <row r="59" spans="1:242" s="3093" customFormat="1" ht="15">
      <c r="A59" s="3117">
        <v>39</v>
      </c>
      <c r="B59" s="3118"/>
      <c r="C59" s="3118"/>
      <c r="D59" s="3118"/>
      <c r="E59" s="3118"/>
      <c r="F59" s="3118"/>
      <c r="G59" s="3137"/>
      <c r="H59" s="3129"/>
      <c r="I59" s="3126"/>
      <c r="J59" s="3126"/>
      <c r="K59" s="3126"/>
      <c r="L59" s="3126"/>
      <c r="M59" s="3126"/>
      <c r="N59" s="3126"/>
      <c r="O59" s="3122">
        <v>39</v>
      </c>
      <c r="P59" s="3092"/>
      <c r="Q59" s="3092"/>
      <c r="R59" s="3092"/>
      <c r="S59" s="3092"/>
      <c r="T59" s="3092"/>
      <c r="U59" s="3092"/>
      <c r="V59" s="3092"/>
      <c r="W59" s="3092"/>
      <c r="X59" s="3092"/>
      <c r="Y59" s="3092"/>
      <c r="Z59" s="3092"/>
      <c r="AA59" s="3092"/>
      <c r="AB59" s="3092"/>
      <c r="AC59" s="3092"/>
      <c r="AD59" s="3092"/>
      <c r="AE59" s="3092"/>
      <c r="AF59" s="3092"/>
      <c r="AG59" s="3092"/>
      <c r="AH59" s="3092"/>
      <c r="AI59" s="3092"/>
      <c r="AJ59" s="3092"/>
      <c r="AK59" s="3092"/>
      <c r="AL59" s="3092"/>
      <c r="AM59" s="3092"/>
      <c r="AN59" s="3092"/>
      <c r="AO59" s="3092"/>
      <c r="AP59" s="3092"/>
      <c r="AQ59" s="3092"/>
      <c r="AR59" s="3092"/>
      <c r="AS59" s="3092"/>
      <c r="AT59" s="3092"/>
      <c r="AU59" s="3092"/>
      <c r="AV59" s="3092"/>
      <c r="AW59" s="3092"/>
      <c r="AX59" s="3092"/>
      <c r="AY59" s="3092"/>
      <c r="AZ59" s="3092"/>
      <c r="BA59" s="3092"/>
      <c r="BB59" s="3092"/>
      <c r="BC59" s="3092"/>
      <c r="BD59" s="3092"/>
      <c r="BE59" s="3092"/>
      <c r="BF59" s="3092"/>
      <c r="BG59" s="3092"/>
      <c r="BH59" s="3092"/>
      <c r="BI59" s="3092"/>
      <c r="BJ59" s="3092"/>
      <c r="BK59" s="3092"/>
      <c r="BL59" s="3092"/>
      <c r="BM59" s="3092"/>
      <c r="BN59" s="3092"/>
      <c r="BO59" s="3092"/>
      <c r="BP59" s="3092"/>
      <c r="BQ59" s="3092"/>
      <c r="BR59" s="3092"/>
      <c r="BS59" s="3092"/>
      <c r="BT59" s="3092"/>
      <c r="BU59" s="3092"/>
      <c r="BV59" s="3092"/>
      <c r="BW59" s="3092"/>
      <c r="BX59" s="3092"/>
      <c r="BY59" s="3092"/>
      <c r="BZ59" s="3092"/>
      <c r="CA59" s="3092"/>
      <c r="CB59" s="3092"/>
      <c r="CC59" s="3092"/>
      <c r="CD59" s="3092"/>
      <c r="CE59" s="3092"/>
      <c r="CF59" s="3092"/>
      <c r="CG59" s="3092"/>
      <c r="CH59" s="3092"/>
      <c r="CI59" s="3092"/>
      <c r="CJ59" s="3092"/>
      <c r="CK59" s="3092"/>
      <c r="CL59" s="3092"/>
      <c r="CM59" s="3092"/>
      <c r="CN59" s="3092"/>
      <c r="CO59" s="3092"/>
      <c r="CP59" s="3092"/>
      <c r="CQ59" s="3092"/>
      <c r="CR59" s="3092"/>
      <c r="CS59" s="3092"/>
      <c r="CT59" s="3092"/>
      <c r="CU59" s="3092"/>
      <c r="CV59" s="3092"/>
      <c r="CW59" s="3092"/>
      <c r="CX59" s="3092"/>
      <c r="CY59" s="3092"/>
      <c r="CZ59" s="3092"/>
      <c r="DA59" s="3092"/>
      <c r="DB59" s="3092"/>
      <c r="DC59" s="3092"/>
      <c r="DD59" s="3092"/>
      <c r="DE59" s="3092"/>
      <c r="DF59" s="3092"/>
      <c r="DG59" s="3092"/>
      <c r="DH59" s="3092"/>
      <c r="DI59" s="3092"/>
      <c r="DJ59" s="3092"/>
      <c r="DK59" s="3092"/>
      <c r="DL59" s="3092"/>
      <c r="DM59" s="3092"/>
      <c r="DN59" s="3092"/>
      <c r="DO59" s="3092"/>
      <c r="DP59" s="3092"/>
      <c r="DQ59" s="3092"/>
      <c r="DR59" s="3092"/>
      <c r="DS59" s="3092"/>
      <c r="DT59" s="3092"/>
      <c r="DU59" s="3092"/>
      <c r="DV59" s="3092"/>
      <c r="DW59" s="3092"/>
      <c r="DX59" s="3092"/>
      <c r="DY59" s="3092"/>
      <c r="DZ59" s="3092"/>
      <c r="EA59" s="3092"/>
      <c r="EB59" s="3092"/>
      <c r="EC59" s="3092"/>
      <c r="ED59" s="3092"/>
      <c r="EE59" s="3092"/>
      <c r="EF59" s="3092"/>
      <c r="EG59" s="3092"/>
      <c r="EH59" s="3092"/>
      <c r="EI59" s="3092"/>
      <c r="EJ59" s="3092"/>
      <c r="EK59" s="3092"/>
      <c r="EL59" s="3092"/>
      <c r="EM59" s="3092"/>
      <c r="EN59" s="3092"/>
      <c r="EO59" s="3092"/>
      <c r="EP59" s="3092"/>
      <c r="EQ59" s="3092"/>
      <c r="ER59" s="3092"/>
      <c r="ES59" s="3092"/>
      <c r="ET59" s="3092"/>
      <c r="EU59" s="3092"/>
      <c r="EV59" s="3092"/>
      <c r="EW59" s="3092"/>
      <c r="EX59" s="3092"/>
      <c r="EY59" s="3092"/>
      <c r="EZ59" s="3092"/>
      <c r="FA59" s="3092"/>
      <c r="FB59" s="3092"/>
      <c r="FC59" s="3092"/>
      <c r="FD59" s="3092"/>
      <c r="FE59" s="3092"/>
      <c r="FF59" s="3092"/>
      <c r="FG59" s="3092"/>
      <c r="FH59" s="3092"/>
      <c r="FI59" s="3092"/>
      <c r="FJ59" s="3092"/>
      <c r="FK59" s="3092"/>
      <c r="FL59" s="3092"/>
      <c r="FM59" s="3092"/>
      <c r="FN59" s="3092"/>
      <c r="FO59" s="3092"/>
      <c r="FP59" s="3092"/>
      <c r="FQ59" s="3092"/>
      <c r="FR59" s="3092"/>
      <c r="FS59" s="3092"/>
      <c r="FT59" s="3092"/>
      <c r="FU59" s="3092"/>
      <c r="FV59" s="3092"/>
      <c r="FW59" s="3092"/>
      <c r="FX59" s="3092"/>
      <c r="FY59" s="3092"/>
      <c r="FZ59" s="3092"/>
      <c r="GA59" s="3092"/>
      <c r="GB59" s="3092"/>
      <c r="GC59" s="3092"/>
      <c r="GD59" s="3092"/>
      <c r="GE59" s="3092"/>
      <c r="GF59" s="3092"/>
      <c r="GG59" s="3092"/>
      <c r="GH59" s="3092"/>
      <c r="GI59" s="3092"/>
      <c r="GJ59" s="3092"/>
      <c r="GK59" s="3092"/>
      <c r="GL59" s="3092"/>
      <c r="GM59" s="3092"/>
      <c r="GN59" s="3092"/>
      <c r="GO59" s="3092"/>
      <c r="GP59" s="3092"/>
      <c r="GQ59" s="3092"/>
      <c r="GR59" s="3092"/>
      <c r="GS59" s="3092"/>
      <c r="GT59" s="3092"/>
      <c r="GU59" s="3092"/>
      <c r="GV59" s="3092"/>
      <c r="GW59" s="3092"/>
      <c r="GX59" s="3092"/>
      <c r="GY59" s="3092"/>
      <c r="GZ59" s="3092"/>
      <c r="HA59" s="3092"/>
      <c r="HB59" s="3092"/>
      <c r="HC59" s="3092"/>
      <c r="HD59" s="3092"/>
      <c r="HE59" s="3092"/>
      <c r="HF59" s="3092"/>
      <c r="HG59" s="3092"/>
      <c r="HH59" s="3092"/>
      <c r="HI59" s="3092"/>
      <c r="HJ59" s="3092"/>
      <c r="HK59" s="3092"/>
      <c r="HL59" s="3092"/>
      <c r="HM59" s="3092"/>
      <c r="HN59" s="3092"/>
      <c r="HO59" s="3092"/>
      <c r="HP59" s="3092"/>
      <c r="HQ59" s="3092"/>
      <c r="HR59" s="3092"/>
      <c r="HS59" s="3092"/>
      <c r="HT59" s="3092"/>
      <c r="HU59" s="3092"/>
      <c r="HV59" s="3092"/>
      <c r="HW59" s="3092"/>
      <c r="HX59" s="3092"/>
      <c r="HY59" s="3092"/>
      <c r="HZ59" s="3092"/>
      <c r="IA59" s="3092"/>
      <c r="IB59" s="3092"/>
      <c r="IC59" s="3092"/>
      <c r="ID59" s="3092"/>
      <c r="IE59" s="3092"/>
      <c r="IF59" s="3092"/>
      <c r="IG59" s="3092"/>
      <c r="IH59" s="3092"/>
    </row>
    <row r="60" spans="1:242" s="3093" customFormat="1" ht="15">
      <c r="A60" s="3117">
        <v>40</v>
      </c>
      <c r="B60" s="3118"/>
      <c r="C60" s="3118"/>
      <c r="D60" s="3118"/>
      <c r="E60" s="3118"/>
      <c r="F60" s="3118"/>
      <c r="G60" s="3137"/>
      <c r="H60" s="3129"/>
      <c r="I60" s="3126"/>
      <c r="J60" s="3126"/>
      <c r="K60" s="3126"/>
      <c r="L60" s="3126"/>
      <c r="M60" s="3126"/>
      <c r="N60" s="3126"/>
      <c r="O60" s="3122">
        <v>40</v>
      </c>
      <c r="P60" s="3092"/>
      <c r="Q60" s="3092"/>
      <c r="R60" s="3092"/>
      <c r="S60" s="3092"/>
      <c r="T60" s="3092"/>
      <c r="U60" s="3092"/>
      <c r="V60" s="3092"/>
      <c r="W60" s="3092"/>
      <c r="X60" s="3092"/>
      <c r="Y60" s="3092"/>
      <c r="Z60" s="3092"/>
      <c r="AA60" s="3092"/>
      <c r="AB60" s="3092"/>
      <c r="AC60" s="3092"/>
      <c r="AD60" s="3092"/>
      <c r="AE60" s="3092"/>
      <c r="AF60" s="3092"/>
      <c r="AG60" s="3092"/>
      <c r="AH60" s="3092"/>
      <c r="AI60" s="3092"/>
      <c r="AJ60" s="3092"/>
      <c r="AK60" s="3092"/>
      <c r="AL60" s="3092"/>
      <c r="AM60" s="3092"/>
      <c r="AN60" s="3092"/>
      <c r="AO60" s="3092"/>
      <c r="AP60" s="3092"/>
      <c r="AQ60" s="3092"/>
      <c r="AR60" s="3092"/>
      <c r="AS60" s="3092"/>
      <c r="AT60" s="3092"/>
      <c r="AU60" s="3092"/>
      <c r="AV60" s="3092"/>
      <c r="AW60" s="3092"/>
      <c r="AX60" s="3092"/>
      <c r="AY60" s="3092"/>
      <c r="AZ60" s="3092"/>
      <c r="BA60" s="3092"/>
      <c r="BB60" s="3092"/>
      <c r="BC60" s="3092"/>
      <c r="BD60" s="3092"/>
      <c r="BE60" s="3092"/>
      <c r="BF60" s="3092"/>
      <c r="BG60" s="3092"/>
      <c r="BH60" s="3092"/>
      <c r="BI60" s="3092"/>
      <c r="BJ60" s="3092"/>
      <c r="BK60" s="3092"/>
      <c r="BL60" s="3092"/>
      <c r="BM60" s="3092"/>
      <c r="BN60" s="3092"/>
      <c r="BO60" s="3092"/>
      <c r="BP60" s="3092"/>
      <c r="BQ60" s="3092"/>
      <c r="BR60" s="3092"/>
      <c r="BS60" s="3092"/>
      <c r="BT60" s="3092"/>
      <c r="BU60" s="3092"/>
      <c r="BV60" s="3092"/>
      <c r="BW60" s="3092"/>
      <c r="BX60" s="3092"/>
      <c r="BY60" s="3092"/>
      <c r="BZ60" s="3092"/>
      <c r="CA60" s="3092"/>
      <c r="CB60" s="3092"/>
      <c r="CC60" s="3092"/>
      <c r="CD60" s="3092"/>
      <c r="CE60" s="3092"/>
      <c r="CF60" s="3092"/>
      <c r="CG60" s="3092"/>
      <c r="CH60" s="3092"/>
      <c r="CI60" s="3092"/>
      <c r="CJ60" s="3092"/>
      <c r="CK60" s="3092"/>
      <c r="CL60" s="3092"/>
      <c r="CM60" s="3092"/>
      <c r="CN60" s="3092"/>
      <c r="CO60" s="3092"/>
      <c r="CP60" s="3092"/>
      <c r="CQ60" s="3092"/>
      <c r="CR60" s="3092"/>
      <c r="CS60" s="3092"/>
      <c r="CT60" s="3092"/>
      <c r="CU60" s="3092"/>
      <c r="CV60" s="3092"/>
      <c r="CW60" s="3092"/>
      <c r="CX60" s="3092"/>
      <c r="CY60" s="3092"/>
      <c r="CZ60" s="3092"/>
      <c r="DA60" s="3092"/>
      <c r="DB60" s="3092"/>
      <c r="DC60" s="3092"/>
      <c r="DD60" s="3092"/>
      <c r="DE60" s="3092"/>
      <c r="DF60" s="3092"/>
      <c r="DG60" s="3092"/>
      <c r="DH60" s="3092"/>
      <c r="DI60" s="3092"/>
      <c r="DJ60" s="3092"/>
      <c r="DK60" s="3092"/>
      <c r="DL60" s="3092"/>
      <c r="DM60" s="3092"/>
      <c r="DN60" s="3092"/>
      <c r="DO60" s="3092"/>
      <c r="DP60" s="3092"/>
      <c r="DQ60" s="3092"/>
      <c r="DR60" s="3092"/>
      <c r="DS60" s="3092"/>
      <c r="DT60" s="3092"/>
      <c r="DU60" s="3092"/>
      <c r="DV60" s="3092"/>
      <c r="DW60" s="3092"/>
      <c r="DX60" s="3092"/>
      <c r="DY60" s="3092"/>
      <c r="DZ60" s="3092"/>
      <c r="EA60" s="3092"/>
      <c r="EB60" s="3092"/>
      <c r="EC60" s="3092"/>
      <c r="ED60" s="3092"/>
      <c r="EE60" s="3092"/>
      <c r="EF60" s="3092"/>
      <c r="EG60" s="3092"/>
      <c r="EH60" s="3092"/>
      <c r="EI60" s="3092"/>
      <c r="EJ60" s="3092"/>
      <c r="EK60" s="3092"/>
      <c r="EL60" s="3092"/>
      <c r="EM60" s="3092"/>
      <c r="EN60" s="3092"/>
      <c r="EO60" s="3092"/>
      <c r="EP60" s="3092"/>
      <c r="EQ60" s="3092"/>
      <c r="ER60" s="3092"/>
      <c r="ES60" s="3092"/>
      <c r="ET60" s="3092"/>
      <c r="EU60" s="3092"/>
      <c r="EV60" s="3092"/>
      <c r="EW60" s="3092"/>
      <c r="EX60" s="3092"/>
      <c r="EY60" s="3092"/>
      <c r="EZ60" s="3092"/>
      <c r="FA60" s="3092"/>
      <c r="FB60" s="3092"/>
      <c r="FC60" s="3092"/>
      <c r="FD60" s="3092"/>
      <c r="FE60" s="3092"/>
      <c r="FF60" s="3092"/>
      <c r="FG60" s="3092"/>
      <c r="FH60" s="3092"/>
      <c r="FI60" s="3092"/>
      <c r="FJ60" s="3092"/>
      <c r="FK60" s="3092"/>
      <c r="FL60" s="3092"/>
      <c r="FM60" s="3092"/>
      <c r="FN60" s="3092"/>
      <c r="FO60" s="3092"/>
      <c r="FP60" s="3092"/>
      <c r="FQ60" s="3092"/>
      <c r="FR60" s="3092"/>
      <c r="FS60" s="3092"/>
      <c r="FT60" s="3092"/>
      <c r="FU60" s="3092"/>
      <c r="FV60" s="3092"/>
      <c r="FW60" s="3092"/>
      <c r="FX60" s="3092"/>
      <c r="FY60" s="3092"/>
      <c r="FZ60" s="3092"/>
      <c r="GA60" s="3092"/>
      <c r="GB60" s="3092"/>
      <c r="GC60" s="3092"/>
      <c r="GD60" s="3092"/>
      <c r="GE60" s="3092"/>
      <c r="GF60" s="3092"/>
      <c r="GG60" s="3092"/>
      <c r="GH60" s="3092"/>
      <c r="GI60" s="3092"/>
      <c r="GJ60" s="3092"/>
      <c r="GK60" s="3092"/>
      <c r="GL60" s="3092"/>
      <c r="GM60" s="3092"/>
      <c r="GN60" s="3092"/>
      <c r="GO60" s="3092"/>
      <c r="GP60" s="3092"/>
      <c r="GQ60" s="3092"/>
      <c r="GR60" s="3092"/>
      <c r="GS60" s="3092"/>
      <c r="GT60" s="3092"/>
      <c r="GU60" s="3092"/>
      <c r="GV60" s="3092"/>
      <c r="GW60" s="3092"/>
      <c r="GX60" s="3092"/>
      <c r="GY60" s="3092"/>
      <c r="GZ60" s="3092"/>
      <c r="HA60" s="3092"/>
      <c r="HB60" s="3092"/>
      <c r="HC60" s="3092"/>
      <c r="HD60" s="3092"/>
      <c r="HE60" s="3092"/>
      <c r="HF60" s="3092"/>
      <c r="HG60" s="3092"/>
      <c r="HH60" s="3092"/>
      <c r="HI60" s="3092"/>
      <c r="HJ60" s="3092"/>
      <c r="HK60" s="3092"/>
      <c r="HL60" s="3092"/>
      <c r="HM60" s="3092"/>
      <c r="HN60" s="3092"/>
      <c r="HO60" s="3092"/>
      <c r="HP60" s="3092"/>
      <c r="HQ60" s="3092"/>
      <c r="HR60" s="3092"/>
      <c r="HS60" s="3092"/>
      <c r="HT60" s="3092"/>
      <c r="HU60" s="3092"/>
      <c r="HV60" s="3092"/>
      <c r="HW60" s="3092"/>
      <c r="HX60" s="3092"/>
      <c r="HY60" s="3092"/>
      <c r="HZ60" s="3092"/>
      <c r="IA60" s="3092"/>
      <c r="IB60" s="3092"/>
      <c r="IC60" s="3092"/>
      <c r="ID60" s="3092"/>
      <c r="IE60" s="3092"/>
      <c r="IF60" s="3092"/>
      <c r="IG60" s="3092"/>
      <c r="IH60" s="3092"/>
    </row>
    <row r="61" spans="1:242" s="3093" customFormat="1" thickBot="1">
      <c r="A61" s="3138">
        <v>41</v>
      </c>
      <c r="B61" s="3139" t="s">
        <v>2846</v>
      </c>
      <c r="C61" s="3140">
        <f>SUBTOTAL(9,C21:C60)</f>
        <v>-22240215.9148819</v>
      </c>
      <c r="D61" s="3141">
        <f t="shared" ref="D61:N61" si="0">SUBTOTAL(9,D21:D60)</f>
        <v>3363506.4350527879</v>
      </c>
      <c r="E61" s="3141">
        <f t="shared" si="0"/>
        <v>171707841.66</v>
      </c>
      <c r="F61" s="3140">
        <f t="shared" si="0"/>
        <v>148569258</v>
      </c>
      <c r="G61" s="3140">
        <f t="shared" si="0"/>
        <v>-57079</v>
      </c>
      <c r="H61" s="3141">
        <f t="shared" si="0"/>
        <v>2237446.7451181202</v>
      </c>
      <c r="I61" s="3141">
        <f t="shared" si="0"/>
        <v>4645506.4350527879</v>
      </c>
      <c r="J61" s="3141">
        <f t="shared" si="0"/>
        <v>0</v>
      </c>
      <c r="K61" s="3141">
        <f t="shared" si="0"/>
        <v>149577402.6283299</v>
      </c>
      <c r="L61" s="3141">
        <f t="shared" si="0"/>
        <v>0</v>
      </c>
      <c r="M61" s="3141">
        <f t="shared" si="0"/>
        <v>0</v>
      </c>
      <c r="N61" s="3141">
        <f t="shared" si="0"/>
        <v>22130439.031670105</v>
      </c>
      <c r="O61" s="3142">
        <v>41</v>
      </c>
      <c r="P61" s="3092"/>
      <c r="Q61" s="3092"/>
      <c r="R61" s="3092"/>
      <c r="S61" s="3092"/>
      <c r="T61" s="3092"/>
      <c r="U61" s="3092"/>
      <c r="V61" s="3092"/>
      <c r="W61" s="3092"/>
      <c r="X61" s="3092"/>
      <c r="Y61" s="3092"/>
      <c r="Z61" s="3092"/>
      <c r="AA61" s="3092"/>
      <c r="AB61" s="3092"/>
      <c r="AC61" s="3092"/>
      <c r="AD61" s="3092"/>
      <c r="AE61" s="3092"/>
      <c r="AF61" s="3092"/>
      <c r="AG61" s="3092"/>
      <c r="AH61" s="3092"/>
      <c r="AI61" s="3092"/>
      <c r="AJ61" s="3092"/>
      <c r="AK61" s="3092"/>
      <c r="AL61" s="3092"/>
      <c r="AM61" s="3092"/>
      <c r="AN61" s="3092"/>
      <c r="AO61" s="3092"/>
      <c r="AP61" s="3092"/>
      <c r="AQ61" s="3092"/>
      <c r="AR61" s="3092"/>
      <c r="AS61" s="3092"/>
      <c r="AT61" s="3092"/>
      <c r="AU61" s="3092"/>
      <c r="AV61" s="3092"/>
      <c r="AW61" s="3092"/>
      <c r="AX61" s="3092"/>
      <c r="AY61" s="3092"/>
      <c r="AZ61" s="3092"/>
      <c r="BA61" s="3092"/>
      <c r="BB61" s="3092"/>
      <c r="BC61" s="3092"/>
      <c r="BD61" s="3092"/>
      <c r="BE61" s="3092"/>
      <c r="BF61" s="3092"/>
      <c r="BG61" s="3092"/>
      <c r="BH61" s="3092"/>
      <c r="BI61" s="3092"/>
      <c r="BJ61" s="3092"/>
      <c r="BK61" s="3092"/>
      <c r="BL61" s="3092"/>
      <c r="BM61" s="3092"/>
      <c r="BN61" s="3092"/>
      <c r="BO61" s="3092"/>
      <c r="BP61" s="3092"/>
      <c r="BQ61" s="3092"/>
      <c r="BR61" s="3092"/>
      <c r="BS61" s="3092"/>
      <c r="BT61" s="3092"/>
      <c r="BU61" s="3092"/>
      <c r="BV61" s="3092"/>
      <c r="BW61" s="3092"/>
      <c r="BX61" s="3092"/>
      <c r="BY61" s="3092"/>
      <c r="BZ61" s="3092"/>
      <c r="CA61" s="3092"/>
      <c r="CB61" s="3092"/>
      <c r="CC61" s="3092"/>
      <c r="CD61" s="3092"/>
      <c r="CE61" s="3092"/>
      <c r="CF61" s="3092"/>
      <c r="CG61" s="3092"/>
      <c r="CH61" s="3092"/>
      <c r="CI61" s="3092"/>
      <c r="CJ61" s="3092"/>
      <c r="CK61" s="3092"/>
      <c r="CL61" s="3092"/>
      <c r="CM61" s="3092"/>
      <c r="CN61" s="3092"/>
      <c r="CO61" s="3092"/>
      <c r="CP61" s="3092"/>
      <c r="CQ61" s="3092"/>
      <c r="CR61" s="3092"/>
      <c r="CS61" s="3092"/>
      <c r="CT61" s="3092"/>
      <c r="CU61" s="3092"/>
      <c r="CV61" s="3092"/>
      <c r="CW61" s="3092"/>
      <c r="CX61" s="3092"/>
      <c r="CY61" s="3092"/>
      <c r="CZ61" s="3092"/>
      <c r="DA61" s="3092"/>
      <c r="DB61" s="3092"/>
      <c r="DC61" s="3092"/>
      <c r="DD61" s="3092"/>
      <c r="DE61" s="3092"/>
      <c r="DF61" s="3092"/>
      <c r="DG61" s="3092"/>
      <c r="DH61" s="3092"/>
      <c r="DI61" s="3092"/>
      <c r="DJ61" s="3092"/>
      <c r="DK61" s="3092"/>
      <c r="DL61" s="3092"/>
      <c r="DM61" s="3092"/>
      <c r="DN61" s="3092"/>
      <c r="DO61" s="3092"/>
      <c r="DP61" s="3092"/>
      <c r="DQ61" s="3092"/>
      <c r="DR61" s="3092"/>
      <c r="DS61" s="3092"/>
      <c r="DT61" s="3092"/>
      <c r="DU61" s="3092"/>
      <c r="DV61" s="3092"/>
      <c r="DW61" s="3092"/>
      <c r="DX61" s="3092"/>
      <c r="DY61" s="3092"/>
      <c r="DZ61" s="3092"/>
      <c r="EA61" s="3092"/>
      <c r="EB61" s="3092"/>
      <c r="EC61" s="3092"/>
      <c r="ED61" s="3092"/>
      <c r="EE61" s="3092"/>
      <c r="EF61" s="3092"/>
      <c r="EG61" s="3092"/>
      <c r="EH61" s="3092"/>
      <c r="EI61" s="3092"/>
      <c r="EJ61" s="3092"/>
      <c r="EK61" s="3092"/>
      <c r="EL61" s="3092"/>
      <c r="EM61" s="3092"/>
      <c r="EN61" s="3092"/>
      <c r="EO61" s="3092"/>
      <c r="EP61" s="3092"/>
      <c r="EQ61" s="3092"/>
      <c r="ER61" s="3092"/>
      <c r="ES61" s="3092"/>
      <c r="ET61" s="3092"/>
      <c r="EU61" s="3092"/>
      <c r="EV61" s="3092"/>
      <c r="EW61" s="3092"/>
      <c r="EX61" s="3092"/>
      <c r="EY61" s="3092"/>
      <c r="EZ61" s="3092"/>
      <c r="FA61" s="3092"/>
      <c r="FB61" s="3092"/>
      <c r="FC61" s="3092"/>
      <c r="FD61" s="3092"/>
      <c r="FE61" s="3092"/>
      <c r="FF61" s="3092"/>
      <c r="FG61" s="3092"/>
      <c r="FH61" s="3092"/>
      <c r="FI61" s="3092"/>
      <c r="FJ61" s="3092"/>
      <c r="FK61" s="3092"/>
      <c r="FL61" s="3092"/>
      <c r="FM61" s="3092"/>
      <c r="FN61" s="3092"/>
      <c r="FO61" s="3092"/>
      <c r="FP61" s="3092"/>
      <c r="FQ61" s="3092"/>
      <c r="FR61" s="3092"/>
      <c r="FS61" s="3092"/>
      <c r="FT61" s="3092"/>
      <c r="FU61" s="3092"/>
      <c r="FV61" s="3092"/>
      <c r="FW61" s="3092"/>
      <c r="FX61" s="3092"/>
      <c r="FY61" s="3092"/>
      <c r="FZ61" s="3092"/>
      <c r="GA61" s="3092"/>
      <c r="GB61" s="3092"/>
      <c r="GC61" s="3092"/>
      <c r="GD61" s="3092"/>
      <c r="GE61" s="3092"/>
      <c r="GF61" s="3092"/>
      <c r="GG61" s="3092"/>
      <c r="GH61" s="3092"/>
      <c r="GI61" s="3092"/>
      <c r="GJ61" s="3092"/>
      <c r="GK61" s="3092"/>
      <c r="GL61" s="3092"/>
      <c r="GM61" s="3092"/>
      <c r="GN61" s="3092"/>
      <c r="GO61" s="3092"/>
      <c r="GP61" s="3092"/>
      <c r="GQ61" s="3092"/>
      <c r="GR61" s="3092"/>
      <c r="GS61" s="3092"/>
      <c r="GT61" s="3092"/>
      <c r="GU61" s="3092"/>
      <c r="GV61" s="3092"/>
      <c r="GW61" s="3092"/>
      <c r="GX61" s="3092"/>
      <c r="GY61" s="3092"/>
      <c r="GZ61" s="3092"/>
      <c r="HA61" s="3092"/>
      <c r="HB61" s="3092"/>
      <c r="HC61" s="3092"/>
      <c r="HD61" s="3092"/>
      <c r="HE61" s="3092"/>
      <c r="HF61" s="3092"/>
      <c r="HG61" s="3092"/>
      <c r="HH61" s="3092"/>
      <c r="HI61" s="3092"/>
      <c r="HJ61" s="3092"/>
      <c r="HK61" s="3092"/>
      <c r="HL61" s="3092"/>
      <c r="HM61" s="3092"/>
      <c r="HN61" s="3092"/>
      <c r="HO61" s="3092"/>
      <c r="HP61" s="3092"/>
      <c r="HQ61" s="3092"/>
      <c r="HR61" s="3092"/>
      <c r="HS61" s="3092"/>
      <c r="HT61" s="3092"/>
      <c r="HU61" s="3092"/>
      <c r="HV61" s="3092"/>
      <c r="HW61" s="3092"/>
      <c r="HX61" s="3092"/>
      <c r="HY61" s="3092"/>
      <c r="HZ61" s="3092"/>
      <c r="IA61" s="3092"/>
      <c r="IB61" s="3092"/>
      <c r="IC61" s="3092"/>
      <c r="ID61" s="3092"/>
      <c r="IE61" s="3092"/>
      <c r="IF61" s="3092"/>
      <c r="IG61" s="3092"/>
      <c r="IH61" s="3092"/>
    </row>
    <row r="62" spans="1:242" s="3093" customFormat="1" ht="15">
      <c r="A62" s="3092" t="s">
        <v>4662</v>
      </c>
      <c r="B62" s="3092"/>
      <c r="C62" s="3092"/>
      <c r="D62" s="3092"/>
      <c r="E62" s="3092"/>
      <c r="F62" s="3092"/>
      <c r="G62" s="3092"/>
      <c r="H62" s="3092"/>
      <c r="I62" s="3092"/>
      <c r="J62" s="3092"/>
      <c r="K62" s="3092"/>
      <c r="L62" s="3092"/>
      <c r="M62" s="3092"/>
      <c r="N62" s="3417" t="s">
        <v>4728</v>
      </c>
      <c r="O62" s="3417"/>
      <c r="P62" s="3092"/>
      <c r="Q62" s="3092"/>
      <c r="R62" s="3092"/>
      <c r="S62" s="3092"/>
      <c r="T62" s="3092"/>
      <c r="U62" s="3092"/>
      <c r="V62" s="3092"/>
      <c r="W62" s="3092"/>
      <c r="X62" s="3092"/>
      <c r="Y62" s="3092"/>
      <c r="Z62" s="3092"/>
      <c r="AA62" s="3092"/>
      <c r="AB62" s="3092"/>
      <c r="AC62" s="3092"/>
      <c r="AD62" s="3092"/>
      <c r="AE62" s="3092"/>
      <c r="AF62" s="3092"/>
      <c r="AG62" s="3092"/>
      <c r="AH62" s="3092"/>
      <c r="AI62" s="3092"/>
      <c r="AJ62" s="3092"/>
      <c r="AK62" s="3092"/>
      <c r="AL62" s="3092"/>
      <c r="AM62" s="3092"/>
      <c r="AN62" s="3092"/>
      <c r="AO62" s="3092"/>
      <c r="AP62" s="3092"/>
      <c r="AQ62" s="3092"/>
      <c r="AR62" s="3092"/>
      <c r="AS62" s="3092"/>
      <c r="AT62" s="3092"/>
      <c r="AU62" s="3092"/>
      <c r="AV62" s="3092"/>
      <c r="AW62" s="3092"/>
      <c r="AX62" s="3092"/>
      <c r="AY62" s="3092"/>
      <c r="AZ62" s="3092"/>
      <c r="BA62" s="3092"/>
      <c r="BB62" s="3092"/>
      <c r="BC62" s="3092"/>
      <c r="BD62" s="3092"/>
      <c r="BE62" s="3092"/>
      <c r="BF62" s="3092"/>
      <c r="BG62" s="3092"/>
      <c r="BH62" s="3092"/>
      <c r="BI62" s="3092"/>
      <c r="BJ62" s="3092"/>
      <c r="BK62" s="3092"/>
      <c r="BL62" s="3092"/>
      <c r="BM62" s="3092"/>
      <c r="BN62" s="3092"/>
      <c r="BO62" s="3092"/>
      <c r="BP62" s="3092"/>
      <c r="BQ62" s="3092"/>
      <c r="BR62" s="3092"/>
      <c r="BS62" s="3092"/>
      <c r="BT62" s="3092"/>
      <c r="BU62" s="3092"/>
      <c r="BV62" s="3092"/>
      <c r="BW62" s="3092"/>
      <c r="BX62" s="3092"/>
      <c r="BY62" s="3092"/>
      <c r="BZ62" s="3092"/>
      <c r="CA62" s="3092"/>
      <c r="CB62" s="3092"/>
      <c r="CC62" s="3092"/>
      <c r="CD62" s="3092"/>
      <c r="CE62" s="3092"/>
      <c r="CF62" s="3092"/>
      <c r="CG62" s="3092"/>
      <c r="CH62" s="3092"/>
      <c r="CI62" s="3092"/>
      <c r="CJ62" s="3092"/>
      <c r="CK62" s="3092"/>
      <c r="CL62" s="3092"/>
      <c r="CM62" s="3092"/>
      <c r="CN62" s="3092"/>
      <c r="CO62" s="3092"/>
      <c r="CP62" s="3092"/>
      <c r="CQ62" s="3092"/>
      <c r="CR62" s="3092"/>
      <c r="CS62" s="3092"/>
      <c r="CT62" s="3092"/>
      <c r="CU62" s="3092"/>
      <c r="CV62" s="3092"/>
      <c r="CW62" s="3092"/>
      <c r="CX62" s="3092"/>
      <c r="CY62" s="3092"/>
      <c r="CZ62" s="3092"/>
      <c r="DA62" s="3092"/>
      <c r="DB62" s="3092"/>
      <c r="DC62" s="3092"/>
      <c r="DD62" s="3092"/>
      <c r="DE62" s="3092"/>
      <c r="DF62" s="3092"/>
      <c r="DG62" s="3092"/>
      <c r="DH62" s="3092"/>
      <c r="DI62" s="3092"/>
      <c r="DJ62" s="3092"/>
      <c r="DK62" s="3092"/>
      <c r="DL62" s="3092"/>
      <c r="DM62" s="3092"/>
      <c r="DN62" s="3092"/>
      <c r="DO62" s="3092"/>
      <c r="DP62" s="3092"/>
      <c r="DQ62" s="3092"/>
      <c r="DR62" s="3092"/>
      <c r="DS62" s="3092"/>
      <c r="DT62" s="3092"/>
      <c r="DU62" s="3092"/>
      <c r="DV62" s="3092"/>
      <c r="DW62" s="3092"/>
      <c r="DX62" s="3092"/>
      <c r="DY62" s="3092"/>
      <c r="DZ62" s="3092"/>
      <c r="EA62" s="3092"/>
      <c r="EB62" s="3092"/>
      <c r="EC62" s="3092"/>
      <c r="ED62" s="3092"/>
      <c r="EE62" s="3092"/>
      <c r="EF62" s="3092"/>
      <c r="EG62" s="3092"/>
      <c r="EH62" s="3092"/>
      <c r="EI62" s="3092"/>
      <c r="EJ62" s="3092"/>
      <c r="EK62" s="3092"/>
      <c r="EL62" s="3092"/>
      <c r="EM62" s="3092"/>
      <c r="EN62" s="3092"/>
      <c r="EO62" s="3092"/>
      <c r="EP62" s="3092"/>
      <c r="EQ62" s="3092"/>
      <c r="ER62" s="3092"/>
      <c r="ES62" s="3092"/>
      <c r="ET62" s="3092"/>
      <c r="EU62" s="3092"/>
      <c r="EV62" s="3092"/>
      <c r="EW62" s="3092"/>
      <c r="EX62" s="3092"/>
      <c r="EY62" s="3092"/>
      <c r="EZ62" s="3092"/>
      <c r="FA62" s="3092"/>
      <c r="FB62" s="3092"/>
      <c r="FC62" s="3092"/>
      <c r="FD62" s="3092"/>
      <c r="FE62" s="3092"/>
      <c r="FF62" s="3092"/>
      <c r="FG62" s="3092"/>
      <c r="FH62" s="3092"/>
      <c r="FI62" s="3092"/>
      <c r="FJ62" s="3092"/>
      <c r="FK62" s="3092"/>
      <c r="FL62" s="3092"/>
      <c r="FM62" s="3092"/>
      <c r="FN62" s="3092"/>
      <c r="FO62" s="3092"/>
      <c r="FP62" s="3092"/>
      <c r="FQ62" s="3092"/>
      <c r="FR62" s="3092"/>
      <c r="FS62" s="3092"/>
      <c r="FT62" s="3092"/>
      <c r="FU62" s="3092"/>
      <c r="FV62" s="3092"/>
      <c r="FW62" s="3092"/>
      <c r="FX62" s="3092"/>
      <c r="FY62" s="3092"/>
      <c r="FZ62" s="3092"/>
      <c r="GA62" s="3092"/>
      <c r="GB62" s="3092"/>
      <c r="GC62" s="3092"/>
      <c r="GD62" s="3092"/>
      <c r="GE62" s="3092"/>
      <c r="GF62" s="3092"/>
      <c r="GG62" s="3092"/>
      <c r="GH62" s="3092"/>
      <c r="GI62" s="3092"/>
      <c r="GJ62" s="3092"/>
      <c r="GK62" s="3092"/>
      <c r="GL62" s="3092"/>
      <c r="GM62" s="3092"/>
      <c r="GN62" s="3092"/>
      <c r="GO62" s="3092"/>
      <c r="GP62" s="3092"/>
      <c r="GQ62" s="3092"/>
      <c r="GR62" s="3092"/>
      <c r="GS62" s="3092"/>
      <c r="GT62" s="3092"/>
      <c r="GU62" s="3092"/>
      <c r="GV62" s="3092"/>
      <c r="GW62" s="3092"/>
      <c r="GX62" s="3092"/>
      <c r="GY62" s="3092"/>
      <c r="GZ62" s="3092"/>
      <c r="HA62" s="3092"/>
      <c r="HB62" s="3092"/>
      <c r="HC62" s="3092"/>
      <c r="HD62" s="3092"/>
      <c r="HE62" s="3092"/>
      <c r="HF62" s="3092"/>
      <c r="HG62" s="3092"/>
      <c r="HH62" s="3092"/>
      <c r="HI62" s="3092"/>
      <c r="HJ62" s="3092"/>
      <c r="HK62" s="3092"/>
      <c r="HL62" s="3092"/>
      <c r="HM62" s="3092"/>
      <c r="HN62" s="3092"/>
      <c r="HO62" s="3092"/>
      <c r="HP62" s="3092"/>
      <c r="HQ62" s="3092"/>
      <c r="HR62" s="3092"/>
      <c r="HS62" s="3092"/>
      <c r="HT62" s="3092"/>
      <c r="HU62" s="3092"/>
      <c r="HV62" s="3092"/>
      <c r="HW62" s="3092"/>
      <c r="HX62" s="3092"/>
      <c r="HY62" s="3092"/>
      <c r="HZ62" s="3092"/>
      <c r="IA62" s="3092"/>
      <c r="IB62" s="3092"/>
      <c r="IC62" s="3092"/>
      <c r="ID62" s="3092"/>
      <c r="IE62" s="3092"/>
      <c r="IF62" s="3092"/>
      <c r="IG62" s="3092"/>
      <c r="IH62" s="3092"/>
    </row>
    <row r="63" spans="1:242" s="3093" customFormat="1">
      <c r="A63" s="3092"/>
      <c r="B63" s="3092"/>
      <c r="C63" s="3143"/>
      <c r="D63" s="3092"/>
      <c r="E63" s="3092"/>
      <c r="F63" s="3092"/>
      <c r="G63" s="3092"/>
      <c r="H63" s="3092"/>
      <c r="I63" s="3092"/>
      <c r="J63" s="3144"/>
      <c r="K63" s="3144"/>
      <c r="L63" s="3144"/>
      <c r="M63" s="3092"/>
      <c r="N63" s="3092"/>
      <c r="O63" s="3092"/>
      <c r="P63" s="3092"/>
      <c r="Q63" s="3092"/>
      <c r="R63" s="3092"/>
      <c r="S63" s="3092"/>
      <c r="T63" s="3092"/>
      <c r="U63" s="3092"/>
      <c r="V63" s="3092"/>
      <c r="W63" s="3092"/>
      <c r="X63" s="3092"/>
      <c r="Y63" s="3092"/>
      <c r="Z63" s="3092"/>
      <c r="AA63" s="3092"/>
      <c r="AB63" s="3092"/>
      <c r="AC63" s="3092"/>
      <c r="AD63" s="3092"/>
      <c r="AE63" s="3092"/>
      <c r="AF63" s="3092"/>
      <c r="AG63" s="3092"/>
      <c r="AH63" s="3092"/>
      <c r="AI63" s="3092"/>
      <c r="AJ63" s="3092"/>
      <c r="AK63" s="3092"/>
      <c r="AL63" s="3092"/>
      <c r="AM63" s="3092"/>
      <c r="AN63" s="3092"/>
      <c r="AO63" s="3092"/>
      <c r="AP63" s="3092"/>
      <c r="AQ63" s="3092"/>
      <c r="AR63" s="3092"/>
      <c r="AS63" s="3092"/>
      <c r="AT63" s="3092"/>
      <c r="AU63" s="3092"/>
      <c r="AV63" s="3092"/>
      <c r="AW63" s="3092"/>
      <c r="AX63" s="3092"/>
      <c r="AY63" s="3092"/>
      <c r="AZ63" s="3092"/>
      <c r="BA63" s="3092"/>
      <c r="BB63" s="3092"/>
      <c r="BC63" s="3092"/>
      <c r="BD63" s="3092"/>
      <c r="BE63" s="3092"/>
      <c r="BF63" s="3092"/>
      <c r="BG63" s="3092"/>
      <c r="BH63" s="3092"/>
      <c r="BI63" s="3092"/>
      <c r="BJ63" s="3092"/>
      <c r="BK63" s="3092"/>
      <c r="BL63" s="3092"/>
      <c r="BM63" s="3092"/>
      <c r="BN63" s="3092"/>
      <c r="BO63" s="3092"/>
      <c r="BP63" s="3092"/>
      <c r="BQ63" s="3092"/>
      <c r="BR63" s="3092"/>
      <c r="BS63" s="3092"/>
      <c r="BT63" s="3092"/>
      <c r="BU63" s="3092"/>
      <c r="BV63" s="3092"/>
      <c r="BW63" s="3092"/>
      <c r="BX63" s="3092"/>
      <c r="BY63" s="3092"/>
      <c r="BZ63" s="3092"/>
      <c r="CA63" s="3092"/>
      <c r="CB63" s="3092"/>
      <c r="CC63" s="3092"/>
      <c r="CD63" s="3092"/>
      <c r="CE63" s="3092"/>
      <c r="CF63" s="3092"/>
      <c r="CG63" s="3092"/>
      <c r="CH63" s="3092"/>
      <c r="CI63" s="3092"/>
      <c r="CJ63" s="3092"/>
      <c r="CK63" s="3092"/>
      <c r="CL63" s="3092"/>
      <c r="CM63" s="3092"/>
      <c r="CN63" s="3092"/>
      <c r="CO63" s="3092"/>
      <c r="CP63" s="3092"/>
      <c r="CQ63" s="3092"/>
      <c r="CR63" s="3092"/>
      <c r="CS63" s="3092"/>
      <c r="CT63" s="3092"/>
      <c r="CU63" s="3092"/>
      <c r="CV63" s="3092"/>
      <c r="CW63" s="3092"/>
      <c r="CX63" s="3092"/>
      <c r="CY63" s="3092"/>
      <c r="CZ63" s="3092"/>
      <c r="DA63" s="3092"/>
      <c r="DB63" s="3092"/>
      <c r="DC63" s="3092"/>
      <c r="DD63" s="3092"/>
      <c r="DE63" s="3092"/>
      <c r="DF63" s="3092"/>
      <c r="DG63" s="3092"/>
      <c r="DH63" s="3092"/>
      <c r="DI63" s="3092"/>
      <c r="DJ63" s="3092"/>
      <c r="DK63" s="3092"/>
      <c r="DL63" s="3092"/>
      <c r="DM63" s="3092"/>
      <c r="DN63" s="3092"/>
      <c r="DO63" s="3092"/>
      <c r="DP63" s="3092"/>
      <c r="DQ63" s="3092"/>
      <c r="DR63" s="3092"/>
      <c r="DS63" s="3092"/>
      <c r="DT63" s="3092"/>
      <c r="DU63" s="3092"/>
      <c r="DV63" s="3092"/>
      <c r="DW63" s="3092"/>
      <c r="DX63" s="3092"/>
      <c r="DY63" s="3092"/>
      <c r="DZ63" s="3092"/>
      <c r="EA63" s="3092"/>
      <c r="EB63" s="3092"/>
      <c r="EC63" s="3092"/>
      <c r="ED63" s="3092"/>
      <c r="EE63" s="3092"/>
      <c r="EF63" s="3092"/>
      <c r="EG63" s="3092"/>
      <c r="EH63" s="3092"/>
      <c r="EI63" s="3092"/>
      <c r="EJ63" s="3092"/>
      <c r="EK63" s="3092"/>
      <c r="EL63" s="3092"/>
      <c r="EM63" s="3092"/>
      <c r="EN63" s="3092"/>
      <c r="EO63" s="3092"/>
      <c r="EP63" s="3092"/>
      <c r="EQ63" s="3092"/>
      <c r="ER63" s="3092"/>
      <c r="ES63" s="3092"/>
      <c r="ET63" s="3092"/>
      <c r="EU63" s="3092"/>
      <c r="EV63" s="3092"/>
      <c r="EW63" s="3092"/>
      <c r="EX63" s="3092"/>
      <c r="EY63" s="3092"/>
      <c r="EZ63" s="3092"/>
      <c r="FA63" s="3092"/>
      <c r="FB63" s="3092"/>
      <c r="FC63" s="3092"/>
      <c r="FD63" s="3092"/>
      <c r="FE63" s="3092"/>
      <c r="FF63" s="3092"/>
      <c r="FG63" s="3092"/>
      <c r="FH63" s="3092"/>
      <c r="FI63" s="3092"/>
      <c r="FJ63" s="3092"/>
      <c r="FK63" s="3092"/>
      <c r="FL63" s="3092"/>
      <c r="FM63" s="3092"/>
      <c r="FN63" s="3092"/>
      <c r="FO63" s="3092"/>
      <c r="FP63" s="3092"/>
      <c r="FQ63" s="3092"/>
      <c r="FR63" s="3092"/>
      <c r="FS63" s="3092"/>
      <c r="FT63" s="3092"/>
      <c r="FU63" s="3092"/>
      <c r="FV63" s="3092"/>
      <c r="FW63" s="3092"/>
      <c r="FX63" s="3092"/>
      <c r="FY63" s="3092"/>
      <c r="FZ63" s="3092"/>
      <c r="GA63" s="3092"/>
      <c r="GB63" s="3092"/>
      <c r="GC63" s="3092"/>
      <c r="GD63" s="3092"/>
      <c r="GE63" s="3092"/>
      <c r="GF63" s="3092"/>
      <c r="GG63" s="3092"/>
      <c r="GH63" s="3092"/>
      <c r="GI63" s="3092"/>
      <c r="GJ63" s="3092"/>
      <c r="GK63" s="3092"/>
      <c r="GL63" s="3092"/>
      <c r="GM63" s="3092"/>
      <c r="GN63" s="3092"/>
      <c r="GO63" s="3092"/>
      <c r="GP63" s="3092"/>
      <c r="GQ63" s="3092"/>
      <c r="GR63" s="3092"/>
      <c r="GS63" s="3092"/>
      <c r="GT63" s="3092"/>
      <c r="GU63" s="3092"/>
      <c r="GV63" s="3092"/>
      <c r="GW63" s="3092"/>
      <c r="GX63" s="3092"/>
      <c r="GY63" s="3092"/>
      <c r="GZ63" s="3092"/>
      <c r="HA63" s="3092"/>
      <c r="HB63" s="3092"/>
      <c r="HC63" s="3092"/>
      <c r="HD63" s="3092"/>
      <c r="HE63" s="3092"/>
      <c r="HF63" s="3092"/>
      <c r="HG63" s="3092"/>
      <c r="HH63" s="3092"/>
      <c r="HI63" s="3092"/>
      <c r="HJ63" s="3092"/>
      <c r="HK63" s="3092"/>
      <c r="HL63" s="3092"/>
      <c r="HM63" s="3092"/>
      <c r="HN63" s="3092"/>
      <c r="HO63" s="3092"/>
      <c r="HP63" s="3092"/>
      <c r="HQ63" s="3092"/>
      <c r="HR63" s="3092"/>
      <c r="HS63" s="3092"/>
      <c r="HT63" s="3092"/>
      <c r="HU63" s="3092"/>
      <c r="HV63" s="3092"/>
      <c r="HW63" s="3092"/>
      <c r="HX63" s="3092"/>
      <c r="HY63" s="3092"/>
      <c r="HZ63" s="3092"/>
      <c r="IA63" s="3092"/>
      <c r="IB63" s="3092"/>
      <c r="IC63" s="3092"/>
      <c r="ID63" s="3092"/>
      <c r="IE63" s="3092"/>
      <c r="IF63" s="3092"/>
      <c r="IG63" s="3092"/>
      <c r="IH63" s="3092"/>
    </row>
    <row r="64" spans="1:242" s="3093" customFormat="1" ht="15">
      <c r="A64" s="3145" t="s">
        <v>664</v>
      </c>
      <c r="B64" s="3145"/>
      <c r="C64" s="3145"/>
      <c r="D64" s="3145"/>
      <c r="E64" s="3145"/>
      <c r="F64" s="3145"/>
      <c r="G64" s="3145"/>
      <c r="H64" s="3145"/>
      <c r="I64" s="3145"/>
      <c r="J64" s="3145"/>
      <c r="K64" s="3145" t="s">
        <v>4663</v>
      </c>
      <c r="L64" s="3145"/>
      <c r="M64" s="3145"/>
      <c r="N64" s="3145"/>
      <c r="O64" s="3145"/>
      <c r="P64" s="3092"/>
      <c r="Q64" s="3092"/>
      <c r="R64" s="3092"/>
      <c r="S64" s="3092"/>
      <c r="T64" s="3092"/>
      <c r="U64" s="3092"/>
      <c r="V64" s="3092"/>
      <c r="W64" s="3092"/>
      <c r="X64" s="3092"/>
      <c r="Y64" s="3092"/>
      <c r="Z64" s="3092"/>
      <c r="AA64" s="3092"/>
      <c r="AB64" s="3092"/>
      <c r="AC64" s="3092"/>
      <c r="AD64" s="3092"/>
      <c r="AE64" s="3092"/>
      <c r="AF64" s="3092"/>
      <c r="AG64" s="3092"/>
      <c r="AH64" s="3092"/>
      <c r="AI64" s="3092"/>
      <c r="AJ64" s="3092"/>
      <c r="AK64" s="3092"/>
      <c r="AL64" s="3092"/>
      <c r="AM64" s="3092"/>
      <c r="AN64" s="3092"/>
      <c r="AO64" s="3092"/>
      <c r="AP64" s="3092"/>
      <c r="AQ64" s="3092"/>
      <c r="AR64" s="3092"/>
      <c r="AS64" s="3092"/>
      <c r="AT64" s="3092"/>
      <c r="AU64" s="3092"/>
      <c r="AV64" s="3092"/>
      <c r="AW64" s="3092"/>
      <c r="AX64" s="3092"/>
      <c r="AY64" s="3092"/>
      <c r="AZ64" s="3092"/>
      <c r="BA64" s="3092"/>
      <c r="BB64" s="3092"/>
      <c r="BC64" s="3092"/>
      <c r="BD64" s="3092"/>
      <c r="BE64" s="3092"/>
      <c r="BF64" s="3092"/>
      <c r="BG64" s="3092"/>
      <c r="BH64" s="3092"/>
      <c r="BI64" s="3092"/>
      <c r="BJ64" s="3092"/>
      <c r="BK64" s="3092"/>
      <c r="BL64" s="3092"/>
      <c r="BM64" s="3092"/>
      <c r="BN64" s="3092"/>
      <c r="BO64" s="3092"/>
      <c r="BP64" s="3092"/>
      <c r="BQ64" s="3092"/>
      <c r="BR64" s="3092"/>
      <c r="BS64" s="3092"/>
      <c r="BT64" s="3092"/>
      <c r="BU64" s="3092"/>
      <c r="BV64" s="3092"/>
      <c r="BW64" s="3092"/>
      <c r="BX64" s="3092"/>
      <c r="BY64" s="3092"/>
      <c r="BZ64" s="3092"/>
      <c r="CA64" s="3092"/>
      <c r="CB64" s="3092"/>
      <c r="CC64" s="3092"/>
      <c r="CD64" s="3092"/>
      <c r="CE64" s="3092"/>
      <c r="CF64" s="3092"/>
      <c r="CG64" s="3092"/>
      <c r="CH64" s="3092"/>
      <c r="CI64" s="3092"/>
      <c r="CJ64" s="3092"/>
      <c r="CK64" s="3092"/>
      <c r="CL64" s="3092"/>
      <c r="CM64" s="3092"/>
      <c r="CN64" s="3092"/>
      <c r="CO64" s="3092"/>
      <c r="CP64" s="3092"/>
      <c r="CQ64" s="3092"/>
      <c r="CR64" s="3092"/>
      <c r="CS64" s="3092"/>
      <c r="CT64" s="3092"/>
      <c r="CU64" s="3092"/>
      <c r="CV64" s="3092"/>
      <c r="CW64" s="3092"/>
      <c r="CX64" s="3092"/>
      <c r="CY64" s="3092"/>
      <c r="CZ64" s="3092"/>
      <c r="DA64" s="3092"/>
      <c r="DB64" s="3092"/>
      <c r="DC64" s="3092"/>
      <c r="DD64" s="3092"/>
      <c r="DE64" s="3092"/>
      <c r="DF64" s="3092"/>
      <c r="DG64" s="3092"/>
      <c r="DH64" s="3092"/>
      <c r="DI64" s="3092"/>
      <c r="DJ64" s="3092"/>
      <c r="DK64" s="3092"/>
      <c r="DL64" s="3092"/>
      <c r="DM64" s="3092"/>
      <c r="DN64" s="3092"/>
      <c r="DO64" s="3092"/>
      <c r="DP64" s="3092"/>
      <c r="DQ64" s="3092"/>
      <c r="DR64" s="3092"/>
      <c r="DS64" s="3092"/>
      <c r="DT64" s="3092"/>
      <c r="DU64" s="3092"/>
      <c r="DV64" s="3092"/>
      <c r="DW64" s="3092"/>
      <c r="DX64" s="3092"/>
      <c r="DY64" s="3092"/>
      <c r="DZ64" s="3092"/>
      <c r="EA64" s="3092"/>
      <c r="EB64" s="3092"/>
      <c r="EC64" s="3092"/>
      <c r="ED64" s="3092"/>
      <c r="EE64" s="3092"/>
      <c r="EF64" s="3092"/>
      <c r="EG64" s="3092"/>
      <c r="EH64" s="3092"/>
      <c r="EI64" s="3092"/>
      <c r="EJ64" s="3092"/>
      <c r="EK64" s="3092"/>
      <c r="EL64" s="3092"/>
      <c r="EM64" s="3092"/>
      <c r="EN64" s="3092"/>
      <c r="EO64" s="3092"/>
      <c r="EP64" s="3092"/>
      <c r="EQ64" s="3092"/>
      <c r="ER64" s="3092"/>
      <c r="ES64" s="3092"/>
      <c r="ET64" s="3092"/>
      <c r="EU64" s="3092"/>
      <c r="EV64" s="3092"/>
      <c r="EW64" s="3092"/>
      <c r="EX64" s="3092"/>
      <c r="EY64" s="3092"/>
      <c r="EZ64" s="3092"/>
      <c r="FA64" s="3092"/>
      <c r="FB64" s="3092"/>
      <c r="FC64" s="3092"/>
      <c r="FD64" s="3092"/>
      <c r="FE64" s="3092"/>
      <c r="FF64" s="3092"/>
      <c r="FG64" s="3092"/>
      <c r="FH64" s="3092"/>
      <c r="FI64" s="3092"/>
      <c r="FJ64" s="3092"/>
      <c r="FK64" s="3092"/>
      <c r="FL64" s="3092"/>
      <c r="FM64" s="3092"/>
      <c r="FN64" s="3092"/>
      <c r="FO64" s="3092"/>
      <c r="FP64" s="3092"/>
      <c r="FQ64" s="3092"/>
      <c r="FR64" s="3092"/>
      <c r="FS64" s="3092"/>
      <c r="FT64" s="3092"/>
      <c r="FU64" s="3092"/>
      <c r="FV64" s="3092"/>
      <c r="FW64" s="3092"/>
      <c r="FX64" s="3092"/>
      <c r="FY64" s="3092"/>
      <c r="FZ64" s="3092"/>
      <c r="GA64" s="3092"/>
      <c r="GB64" s="3092"/>
      <c r="GC64" s="3092"/>
      <c r="GD64" s="3092"/>
      <c r="GE64" s="3092"/>
      <c r="GF64" s="3092"/>
      <c r="GG64" s="3092"/>
      <c r="GH64" s="3092"/>
      <c r="GI64" s="3092"/>
      <c r="GJ64" s="3092"/>
      <c r="GK64" s="3092"/>
      <c r="GL64" s="3092"/>
      <c r="GM64" s="3092"/>
      <c r="GN64" s="3092"/>
      <c r="GO64" s="3092"/>
      <c r="GP64" s="3092"/>
      <c r="GQ64" s="3092"/>
      <c r="GR64" s="3092"/>
      <c r="GS64" s="3092"/>
      <c r="GT64" s="3092"/>
      <c r="GU64" s="3092"/>
      <c r="GV64" s="3092"/>
      <c r="GW64" s="3092"/>
      <c r="GX64" s="3092"/>
      <c r="GY64" s="3092"/>
      <c r="GZ64" s="3092"/>
      <c r="HA64" s="3092"/>
      <c r="HB64" s="3092"/>
      <c r="HC64" s="3092"/>
      <c r="HD64" s="3092"/>
      <c r="HE64" s="3092"/>
      <c r="HF64" s="3092"/>
      <c r="HG64" s="3092"/>
      <c r="HH64" s="3092"/>
      <c r="HI64" s="3092"/>
      <c r="HJ64" s="3092"/>
      <c r="HK64" s="3092"/>
      <c r="HL64" s="3092"/>
      <c r="HM64" s="3092"/>
      <c r="HN64" s="3092"/>
      <c r="HO64" s="3092"/>
      <c r="HP64" s="3092"/>
      <c r="HQ64" s="3092"/>
      <c r="HR64" s="3092"/>
      <c r="HS64" s="3092"/>
      <c r="HT64" s="3092"/>
      <c r="HU64" s="3092"/>
      <c r="HV64" s="3092"/>
      <c r="HW64" s="3092"/>
      <c r="HX64" s="3092"/>
      <c r="HY64" s="3092"/>
      <c r="HZ64" s="3092"/>
      <c r="IA64" s="3092"/>
      <c r="IB64" s="3092"/>
      <c r="IC64" s="3092"/>
      <c r="ID64" s="3092"/>
      <c r="IE64" s="3092"/>
      <c r="IF64" s="3092"/>
      <c r="IG64" s="3092"/>
      <c r="IH64" s="3092"/>
    </row>
    <row r="65" spans="1:14" s="3093" customFormat="1" ht="15">
      <c r="A65" s="3092"/>
      <c r="B65" s="3146"/>
      <c r="K65" s="2939"/>
    </row>
    <row r="66" spans="1:14" s="3093" customFormat="1" ht="15">
      <c r="A66" s="3092"/>
      <c r="B66" s="3146"/>
      <c r="H66" s="3147"/>
      <c r="I66" s="3147"/>
      <c r="K66" s="2939"/>
    </row>
    <row r="67" spans="1:14" s="3093" customFormat="1" ht="15">
      <c r="H67" s="3148"/>
      <c r="I67" s="3148"/>
      <c r="J67" s="3148"/>
      <c r="K67" s="3148"/>
      <c r="L67" s="3148"/>
      <c r="M67" s="3148"/>
      <c r="N67" s="3148"/>
    </row>
    <row r="68" spans="1:14" s="3093" customFormat="1" ht="15">
      <c r="C68" s="3147"/>
      <c r="H68" s="3148"/>
      <c r="K68" s="2939"/>
      <c r="N68" s="3148"/>
    </row>
    <row r="69" spans="1:14" s="3093" customFormat="1" ht="15">
      <c r="K69" s="2933"/>
    </row>
    <row r="70" spans="1:14" s="3093" customFormat="1" ht="15">
      <c r="K70" s="2933"/>
    </row>
    <row r="71" spans="1:14" s="3093" customFormat="1" ht="15">
      <c r="K71" s="2933"/>
    </row>
    <row r="72" spans="1:14" s="3093" customFormat="1" ht="15">
      <c r="K72" s="2933"/>
    </row>
    <row r="73" spans="1:14" s="3093" customFormat="1" ht="15">
      <c r="K73" s="2933"/>
    </row>
    <row r="74" spans="1:14" s="3093" customFormat="1" ht="15">
      <c r="K74" s="2933"/>
    </row>
    <row r="75" spans="1:14" s="3093" customFormat="1" ht="15">
      <c r="K75" s="2933"/>
    </row>
    <row r="76" spans="1:14" s="3093" customFormat="1" ht="15">
      <c r="K76" s="2933"/>
    </row>
    <row r="77" spans="1:14">
      <c r="K77" s="2939"/>
    </row>
    <row r="78" spans="1:14">
      <c r="K78" s="2939"/>
    </row>
    <row r="79" spans="1:14">
      <c r="K79" s="2939"/>
    </row>
    <row r="80" spans="1:14">
      <c r="K80" s="2939"/>
    </row>
    <row r="81" spans="11:11">
      <c r="K81" s="2939"/>
    </row>
    <row r="82" spans="11:11">
      <c r="K82" s="2939"/>
    </row>
    <row r="83" spans="11:11">
      <c r="K83" s="2939"/>
    </row>
    <row r="84" spans="11:11">
      <c r="K84" s="2940"/>
    </row>
    <row r="85" spans="11:11">
      <c r="K85" s="2939"/>
    </row>
    <row r="86" spans="11:11">
      <c r="K86" s="2939"/>
    </row>
    <row r="87" spans="11:11">
      <c r="K87" s="2939"/>
    </row>
    <row r="88" spans="11:11">
      <c r="K88" s="2939"/>
    </row>
    <row r="89" spans="11:11">
      <c r="K89" s="2939"/>
    </row>
    <row r="90" spans="11:11">
      <c r="K90" s="2939"/>
    </row>
    <row r="91" spans="11:11">
      <c r="K91" s="2939"/>
    </row>
    <row r="92" spans="11:11">
      <c r="K92" s="2939"/>
    </row>
    <row r="93" spans="11:11">
      <c r="K93" s="2939"/>
    </row>
    <row r="94" spans="11:11">
      <c r="K94" s="2939"/>
    </row>
    <row r="95" spans="11:11">
      <c r="K95" s="2939"/>
    </row>
    <row r="96" spans="11:11">
      <c r="K96" s="2939"/>
    </row>
    <row r="97" spans="11:11">
      <c r="K97" s="2939"/>
    </row>
    <row r="98" spans="11:11">
      <c r="K98" s="2939"/>
    </row>
    <row r="99" spans="11:11">
      <c r="K99" s="2939"/>
    </row>
    <row r="100" spans="11:11">
      <c r="K100" s="2939"/>
    </row>
    <row r="101" spans="11:11">
      <c r="K101" s="2939"/>
    </row>
    <row r="102" spans="11:11">
      <c r="K102" s="2939"/>
    </row>
    <row r="103" spans="11:11">
      <c r="K103" s="2939"/>
    </row>
    <row r="104" spans="11:11">
      <c r="K104" s="2939"/>
    </row>
    <row r="105" spans="11:11">
      <c r="K105" s="2939"/>
    </row>
    <row r="106" spans="11:11">
      <c r="K106" s="2939"/>
    </row>
    <row r="107" spans="11:11">
      <c r="K107" s="2939"/>
    </row>
    <row r="108" spans="11:11">
      <c r="K108" s="2933"/>
    </row>
    <row r="109" spans="11:11">
      <c r="K109" s="2939"/>
    </row>
    <row r="110" spans="11:11">
      <c r="K110" s="2939"/>
    </row>
    <row r="111" spans="11:11">
      <c r="K111" s="2933"/>
    </row>
    <row r="112" spans="11:11">
      <c r="K112" s="2939"/>
    </row>
    <row r="113" spans="11:11">
      <c r="K113" s="2933"/>
    </row>
    <row r="114" spans="11:11">
      <c r="K114" s="2933"/>
    </row>
    <row r="115" spans="11:11">
      <c r="K115" s="2939"/>
    </row>
    <row r="116" spans="11:11">
      <c r="K116" s="2939"/>
    </row>
    <row r="117" spans="11:11">
      <c r="K117" s="2939"/>
    </row>
    <row r="118" spans="11:11">
      <c r="K118" s="2939"/>
    </row>
    <row r="119" spans="11:11" ht="16.5" thickBot="1">
      <c r="K119" s="2941"/>
    </row>
    <row r="121" spans="11:11">
      <c r="K121" s="2933"/>
    </row>
    <row r="122" spans="11:11">
      <c r="K122" s="2942"/>
    </row>
  </sheetData>
  <mergeCells count="1">
    <mergeCell ref="N62:O62"/>
  </mergeCells>
  <pageMargins left="0.25" right="0.25" top="0.25" bottom="0.25" header="0.3" footer="0.3"/>
  <pageSetup scale="64" fitToHeight="0" orientation="portrait" r:id="rId1"/>
  <headerFooter alignWithMargins="0"/>
  <colBreaks count="1" manualBreakCount="1">
    <brk id="7" max="63"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35"/>
  <dimension ref="A1:O133"/>
  <sheetViews>
    <sheetView defaultGridColor="0" topLeftCell="A4" colorId="22" zoomScale="70" zoomScaleNormal="70" zoomScaleSheetLayoutView="50" workbookViewId="0">
      <selection activeCell="I66" sqref="A60:I66"/>
    </sheetView>
  </sheetViews>
  <sheetFormatPr defaultColWidth="9.6640625" defaultRowHeight="15"/>
  <cols>
    <col min="1" max="1" width="4.6640625" style="177" customWidth="1"/>
    <col min="2" max="2" width="19.33203125" style="177" customWidth="1"/>
    <col min="3" max="3" width="15.6640625" style="177" customWidth="1"/>
    <col min="4" max="4" width="7.6640625" style="177" customWidth="1"/>
    <col min="5" max="5" width="15.6640625" style="177" customWidth="1"/>
    <col min="6" max="6" width="7.6640625" style="177" customWidth="1"/>
    <col min="7" max="7" width="15.6640625" style="177" customWidth="1"/>
    <col min="8" max="8" width="17.33203125" style="177" bestFit="1" customWidth="1"/>
    <col min="9" max="9" width="18.6640625" style="177" customWidth="1"/>
    <col min="10" max="10" width="23.77734375" style="177" customWidth="1"/>
    <col min="11" max="12" width="20.6640625" style="177" customWidth="1"/>
    <col min="13" max="13" width="16.6640625" style="177" customWidth="1"/>
    <col min="14" max="14" width="4.6640625" style="177" customWidth="1"/>
    <col min="15" max="16384" width="9.6640625" style="177"/>
  </cols>
  <sheetData>
    <row r="1" spans="1:15">
      <c r="A1" s="460" t="s">
        <v>394</v>
      </c>
      <c r="B1" s="461"/>
      <c r="C1" s="463"/>
      <c r="D1" s="461" t="s">
        <v>1232</v>
      </c>
      <c r="E1" s="461"/>
      <c r="F1" s="1622" t="s">
        <v>1641</v>
      </c>
      <c r="G1" s="1623"/>
      <c r="H1" s="1624" t="s">
        <v>397</v>
      </c>
      <c r="I1" s="460" t="s">
        <v>394</v>
      </c>
      <c r="J1" s="463"/>
      <c r="K1" s="463" t="s">
        <v>377</v>
      </c>
      <c r="L1" s="464" t="s">
        <v>396</v>
      </c>
      <c r="M1" s="1625" t="s">
        <v>397</v>
      </c>
      <c r="N1" s="462"/>
      <c r="O1" s="176"/>
    </row>
    <row r="2" spans="1:15">
      <c r="A2" s="513" t="str">
        <f>'Data Sheet'!$C$25</f>
        <v xml:space="preserve">KeySpan Gas East Corp. D/B/A National Grid </v>
      </c>
      <c r="B2" s="176"/>
      <c r="C2" s="180"/>
      <c r="D2" s="176" t="s">
        <v>78</v>
      </c>
      <c r="E2" s="176"/>
      <c r="F2" s="1626" t="s">
        <v>271</v>
      </c>
      <c r="G2" s="202"/>
      <c r="H2" s="186"/>
      <c r="I2" s="82" t="str">
        <f>'Data Sheet'!$C$25</f>
        <v xml:space="preserve">KeySpan Gas East Corp. D/B/A National Grid </v>
      </c>
      <c r="J2" s="180"/>
      <c r="K2" s="180" t="s">
        <v>78</v>
      </c>
      <c r="L2" s="1627" t="s">
        <v>398</v>
      </c>
      <c r="M2" s="1628"/>
      <c r="N2" s="456"/>
      <c r="O2" s="176"/>
    </row>
    <row r="3" spans="1:15" ht="15" customHeight="1">
      <c r="A3" s="1629"/>
      <c r="B3" s="1630"/>
      <c r="C3" s="180"/>
      <c r="D3" s="176" t="s">
        <v>3193</v>
      </c>
      <c r="E3" s="176"/>
      <c r="F3" s="1448" t="str">
        <f>+'261'!F3</f>
        <v>March 31, 2015</v>
      </c>
      <c r="G3" s="1359"/>
      <c r="H3" s="191" t="str">
        <f>+'261'!G3</f>
        <v>December 31, 2014</v>
      </c>
      <c r="I3" s="178"/>
      <c r="J3" s="180"/>
      <c r="K3" s="180" t="s">
        <v>3193</v>
      </c>
      <c r="L3" s="1447" t="str">
        <f>+F3</f>
        <v>March 31, 2015</v>
      </c>
      <c r="M3" s="190" t="str">
        <f>+H3</f>
        <v>December 31, 2014</v>
      </c>
      <c r="N3" s="456"/>
      <c r="O3" s="176"/>
    </row>
    <row r="4" spans="1:15" ht="15" customHeight="1">
      <c r="A4" s="1631" t="s">
        <v>272</v>
      </c>
      <c r="B4" s="1632"/>
      <c r="C4" s="181"/>
      <c r="D4" s="181"/>
      <c r="E4" s="181"/>
      <c r="F4" s="181"/>
      <c r="G4" s="181"/>
      <c r="H4" s="182"/>
      <c r="I4" s="1631" t="s">
        <v>1534</v>
      </c>
      <c r="J4" s="181"/>
      <c r="K4" s="181"/>
      <c r="L4" s="181"/>
      <c r="M4" s="181"/>
      <c r="N4" s="182"/>
      <c r="O4" s="176"/>
    </row>
    <row r="5" spans="1:15">
      <c r="A5" s="178"/>
      <c r="B5" s="176" t="s">
        <v>1535</v>
      </c>
      <c r="C5" s="176"/>
      <c r="D5" s="176"/>
      <c r="E5" s="176"/>
      <c r="F5" s="176"/>
      <c r="G5" s="176"/>
      <c r="H5" s="456"/>
      <c r="I5" s="178"/>
      <c r="J5" s="176"/>
      <c r="K5" s="176"/>
      <c r="L5" s="176"/>
      <c r="M5" s="176"/>
      <c r="N5" s="456"/>
      <c r="O5" s="176"/>
    </row>
    <row r="6" spans="1:15">
      <c r="A6" s="178"/>
      <c r="B6" s="176" t="s">
        <v>1101</v>
      </c>
      <c r="C6" s="176"/>
      <c r="D6" s="176"/>
      <c r="E6" s="176"/>
      <c r="F6" s="176"/>
      <c r="G6" s="176"/>
      <c r="H6" s="456"/>
      <c r="I6" s="178"/>
      <c r="J6" s="176"/>
      <c r="K6" s="176"/>
      <c r="L6" s="176"/>
      <c r="M6" s="176"/>
      <c r="N6" s="456"/>
      <c r="O6" s="176"/>
    </row>
    <row r="7" spans="1:15">
      <c r="A7" s="178"/>
      <c r="B7" s="176" t="s">
        <v>365</v>
      </c>
      <c r="C7" s="176"/>
      <c r="D7" s="176"/>
      <c r="E7" s="176"/>
      <c r="F7" s="176"/>
      <c r="G7" s="176"/>
      <c r="H7" s="456"/>
      <c r="I7" s="178"/>
      <c r="J7" s="176"/>
      <c r="K7" s="176"/>
      <c r="L7" s="176"/>
      <c r="M7" s="176"/>
      <c r="N7" s="456"/>
      <c r="O7" s="176"/>
    </row>
    <row r="8" spans="1:15">
      <c r="A8" s="1629"/>
      <c r="B8" s="1630"/>
      <c r="C8" s="1630"/>
      <c r="D8" s="1630"/>
      <c r="E8" s="1630"/>
      <c r="F8" s="1630"/>
      <c r="G8" s="1630"/>
      <c r="H8" s="1633"/>
      <c r="I8" s="1629"/>
      <c r="J8" s="1630"/>
      <c r="K8" s="1630"/>
      <c r="L8" s="1630"/>
      <c r="M8" s="1630"/>
      <c r="N8" s="1633"/>
      <c r="O8" s="176"/>
    </row>
    <row r="9" spans="1:15">
      <c r="A9" s="1634" t="s">
        <v>290</v>
      </c>
      <c r="B9" s="180"/>
      <c r="C9" s="180"/>
      <c r="D9" s="202" t="s">
        <v>2160</v>
      </c>
      <c r="E9" s="1635"/>
      <c r="F9" s="1626" t="s">
        <v>366</v>
      </c>
      <c r="G9" s="1635"/>
      <c r="H9" s="186"/>
      <c r="I9" s="178"/>
      <c r="J9" s="179"/>
      <c r="K9" s="187"/>
      <c r="L9" s="1632" t="s">
        <v>367</v>
      </c>
      <c r="M9" s="1630"/>
      <c r="N9" s="188" t="s">
        <v>290</v>
      </c>
      <c r="O9" s="176"/>
    </row>
    <row r="10" spans="1:15">
      <c r="A10" s="1634" t="s">
        <v>293</v>
      </c>
      <c r="B10" s="180"/>
      <c r="C10" s="1627" t="s">
        <v>3624</v>
      </c>
      <c r="D10" s="1632" t="s">
        <v>3602</v>
      </c>
      <c r="E10" s="1636"/>
      <c r="F10" s="1637" t="s">
        <v>368</v>
      </c>
      <c r="G10" s="1636"/>
      <c r="H10" s="186"/>
      <c r="I10" s="184" t="s">
        <v>3624</v>
      </c>
      <c r="J10" s="185" t="s">
        <v>369</v>
      </c>
      <c r="K10" s="179"/>
      <c r="L10" s="176"/>
      <c r="M10" s="176"/>
      <c r="N10" s="188" t="s">
        <v>293</v>
      </c>
      <c r="O10" s="176"/>
    </row>
    <row r="11" spans="1:15">
      <c r="A11" s="1634"/>
      <c r="B11" s="1627" t="s">
        <v>2850</v>
      </c>
      <c r="C11" s="1627" t="s">
        <v>370</v>
      </c>
      <c r="D11" s="202" t="s">
        <v>2850</v>
      </c>
      <c r="E11" s="1638"/>
      <c r="F11" s="1639" t="s">
        <v>2850</v>
      </c>
      <c r="G11" s="1638"/>
      <c r="H11" s="186"/>
      <c r="I11" s="184" t="s">
        <v>315</v>
      </c>
      <c r="J11" s="185" t="s">
        <v>4033</v>
      </c>
      <c r="K11" s="179"/>
      <c r="L11" s="176"/>
      <c r="M11" s="176"/>
      <c r="N11" s="188"/>
      <c r="O11" s="176"/>
    </row>
    <row r="12" spans="1:15">
      <c r="A12" s="1634"/>
      <c r="B12" s="1627" t="s">
        <v>4034</v>
      </c>
      <c r="C12" s="1627" t="s">
        <v>2321</v>
      </c>
      <c r="D12" s="1628" t="s">
        <v>293</v>
      </c>
      <c r="E12" s="1640" t="s">
        <v>3628</v>
      </c>
      <c r="F12" s="1640" t="s">
        <v>293</v>
      </c>
      <c r="G12" s="1640" t="s">
        <v>3628</v>
      </c>
      <c r="H12" s="188" t="s">
        <v>819</v>
      </c>
      <c r="I12" s="184" t="s">
        <v>828</v>
      </c>
      <c r="J12" s="185" t="s">
        <v>4035</v>
      </c>
      <c r="K12" s="179"/>
      <c r="L12" s="176"/>
      <c r="M12" s="176"/>
      <c r="N12" s="188"/>
      <c r="O12" s="176"/>
    </row>
    <row r="13" spans="1:15">
      <c r="A13" s="1641"/>
      <c r="B13" s="1642" t="s">
        <v>1860</v>
      </c>
      <c r="C13" s="1642" t="s">
        <v>1861</v>
      </c>
      <c r="D13" s="1643" t="s">
        <v>1862</v>
      </c>
      <c r="E13" s="1644" t="s">
        <v>1863</v>
      </c>
      <c r="F13" s="1644" t="s">
        <v>838</v>
      </c>
      <c r="G13" s="1644" t="s">
        <v>839</v>
      </c>
      <c r="H13" s="191" t="s">
        <v>840</v>
      </c>
      <c r="I13" s="189" t="s">
        <v>841</v>
      </c>
      <c r="J13" s="190" t="s">
        <v>842</v>
      </c>
      <c r="K13" s="1637"/>
      <c r="L13" s="1632"/>
      <c r="M13" s="1632"/>
      <c r="N13" s="191"/>
      <c r="O13" s="176"/>
    </row>
    <row r="14" spans="1:15">
      <c r="A14" s="1634">
        <v>1</v>
      </c>
      <c r="B14" s="1642" t="s">
        <v>2847</v>
      </c>
      <c r="C14" s="1387"/>
      <c r="D14" s="1630"/>
      <c r="E14" s="1387"/>
      <c r="F14" s="1630"/>
      <c r="G14" s="1387"/>
      <c r="H14" s="1404"/>
      <c r="I14" s="1386"/>
      <c r="J14" s="187"/>
      <c r="K14" s="179"/>
      <c r="L14" s="176"/>
      <c r="M14" s="176"/>
      <c r="N14" s="188">
        <v>1</v>
      </c>
      <c r="O14" s="176"/>
    </row>
    <row r="15" spans="1:15">
      <c r="A15" s="1634">
        <v>2</v>
      </c>
      <c r="B15" s="1627" t="s">
        <v>4036</v>
      </c>
      <c r="C15" s="1645"/>
      <c r="D15" s="1638"/>
      <c r="E15" s="1645"/>
      <c r="F15" s="1638"/>
      <c r="G15" s="1645"/>
      <c r="H15" s="1646"/>
      <c r="I15" s="204">
        <f t="shared" ref="I15:I25" si="0">C15+E15-G15+H15</f>
        <v>0</v>
      </c>
      <c r="J15" s="179"/>
      <c r="K15" s="179"/>
      <c r="L15" s="176"/>
      <c r="M15" s="176"/>
      <c r="N15" s="188">
        <v>2</v>
      </c>
      <c r="O15" s="176"/>
    </row>
    <row r="16" spans="1:15">
      <c r="A16" s="1634">
        <v>3</v>
      </c>
      <c r="B16" s="1627" t="s">
        <v>4037</v>
      </c>
      <c r="C16" s="1647"/>
      <c r="D16" s="1638"/>
      <c r="E16" s="1647"/>
      <c r="F16" s="1638"/>
      <c r="G16" s="1647"/>
      <c r="H16" s="1648"/>
      <c r="I16" s="197">
        <f t="shared" si="0"/>
        <v>0</v>
      </c>
      <c r="J16" s="179"/>
      <c r="K16" s="179"/>
      <c r="L16" s="176"/>
      <c r="M16" s="176"/>
      <c r="N16" s="188">
        <v>3</v>
      </c>
      <c r="O16" s="176"/>
    </row>
    <row r="17" spans="1:15">
      <c r="A17" s="1634">
        <v>4</v>
      </c>
      <c r="B17" s="1627" t="s">
        <v>4038</v>
      </c>
      <c r="C17" s="1647"/>
      <c r="D17" s="1638"/>
      <c r="E17" s="1647"/>
      <c r="F17" s="1638"/>
      <c r="G17" s="1647"/>
      <c r="H17" s="1648"/>
      <c r="I17" s="197">
        <f t="shared" si="0"/>
        <v>0</v>
      </c>
      <c r="J17" s="179"/>
      <c r="K17" s="179"/>
      <c r="L17" s="176"/>
      <c r="M17" s="176"/>
      <c r="N17" s="188">
        <v>4</v>
      </c>
      <c r="O17" s="176"/>
    </row>
    <row r="18" spans="1:15">
      <c r="A18" s="1634">
        <v>5</v>
      </c>
      <c r="B18" s="1627" t="s">
        <v>4039</v>
      </c>
      <c r="C18" s="1647"/>
      <c r="D18" s="1638"/>
      <c r="E18" s="1647"/>
      <c r="F18" s="1638"/>
      <c r="G18" s="1647"/>
      <c r="H18" s="1648"/>
      <c r="I18" s="197">
        <f t="shared" si="0"/>
        <v>0</v>
      </c>
      <c r="J18" s="179"/>
      <c r="K18" s="179"/>
      <c r="L18" s="176"/>
      <c r="M18" s="176"/>
      <c r="N18" s="188">
        <v>5</v>
      </c>
      <c r="O18" s="176"/>
    </row>
    <row r="19" spans="1:15">
      <c r="A19" s="1634">
        <v>6</v>
      </c>
      <c r="B19" s="180"/>
      <c r="C19" s="1647"/>
      <c r="D19" s="1638"/>
      <c r="E19" s="1647"/>
      <c r="F19" s="1638"/>
      <c r="G19" s="1647"/>
      <c r="H19" s="1648"/>
      <c r="I19" s="197">
        <f t="shared" si="0"/>
        <v>0</v>
      </c>
      <c r="J19" s="179"/>
      <c r="K19" s="179"/>
      <c r="L19" s="176"/>
      <c r="M19" s="176"/>
      <c r="N19" s="188">
        <v>6</v>
      </c>
      <c r="O19" s="176"/>
    </row>
    <row r="20" spans="1:15">
      <c r="A20" s="1634">
        <v>7</v>
      </c>
      <c r="B20" s="180"/>
      <c r="C20" s="1647"/>
      <c r="D20" s="1638"/>
      <c r="E20" s="1647"/>
      <c r="F20" s="1638"/>
      <c r="G20" s="1647"/>
      <c r="H20" s="1648"/>
      <c r="I20" s="197">
        <f t="shared" si="0"/>
        <v>0</v>
      </c>
      <c r="J20" s="179"/>
      <c r="K20" s="179"/>
      <c r="L20" s="176"/>
      <c r="M20" s="176"/>
      <c r="N20" s="188">
        <v>7</v>
      </c>
      <c r="O20" s="176"/>
    </row>
    <row r="21" spans="1:15">
      <c r="A21" s="1634">
        <v>8</v>
      </c>
      <c r="B21" s="1649"/>
      <c r="C21" s="1647"/>
      <c r="D21" s="1650"/>
      <c r="E21" s="1647"/>
      <c r="F21" s="1650"/>
      <c r="G21" s="1647"/>
      <c r="H21" s="1648"/>
      <c r="I21" s="197">
        <f t="shared" si="0"/>
        <v>0</v>
      </c>
      <c r="J21" s="179"/>
      <c r="K21" s="179"/>
      <c r="L21" s="176"/>
      <c r="M21" s="176"/>
      <c r="N21" s="188">
        <v>8</v>
      </c>
      <c r="O21" s="176"/>
    </row>
    <row r="22" spans="1:15">
      <c r="A22" s="1634">
        <v>9</v>
      </c>
      <c r="B22" s="1649"/>
      <c r="C22" s="1647"/>
      <c r="D22" s="1650"/>
      <c r="E22" s="1647"/>
      <c r="F22" s="1650"/>
      <c r="G22" s="1647"/>
      <c r="H22" s="1648"/>
      <c r="I22" s="197">
        <f t="shared" si="0"/>
        <v>0</v>
      </c>
      <c r="J22" s="179"/>
      <c r="K22" s="179"/>
      <c r="L22" s="176"/>
      <c r="M22" s="176"/>
      <c r="N22" s="188">
        <v>9</v>
      </c>
      <c r="O22" s="176"/>
    </row>
    <row r="23" spans="1:15">
      <c r="A23" s="1634">
        <v>10</v>
      </c>
      <c r="B23" s="1649"/>
      <c r="C23" s="1647"/>
      <c r="D23" s="1650"/>
      <c r="E23" s="1647"/>
      <c r="F23" s="1650"/>
      <c r="G23" s="1647"/>
      <c r="H23" s="1648"/>
      <c r="I23" s="197">
        <f t="shared" si="0"/>
        <v>0</v>
      </c>
      <c r="J23" s="179"/>
      <c r="K23" s="179"/>
      <c r="L23" s="176"/>
      <c r="M23" s="176"/>
      <c r="N23" s="188">
        <v>10</v>
      </c>
      <c r="O23" s="176"/>
    </row>
    <row r="24" spans="1:15">
      <c r="A24" s="1634">
        <v>11</v>
      </c>
      <c r="B24" s="180"/>
      <c r="C24" s="1647"/>
      <c r="D24" s="1638"/>
      <c r="E24" s="1647"/>
      <c r="F24" s="1638"/>
      <c r="G24" s="1647"/>
      <c r="H24" s="1648"/>
      <c r="I24" s="197">
        <f t="shared" si="0"/>
        <v>0</v>
      </c>
      <c r="J24" s="179"/>
      <c r="K24" s="179"/>
      <c r="L24" s="176"/>
      <c r="M24" s="176"/>
      <c r="N24" s="188">
        <v>11</v>
      </c>
      <c r="O24" s="176"/>
    </row>
    <row r="25" spans="1:15">
      <c r="A25" s="1634">
        <v>12</v>
      </c>
      <c r="B25" s="1651" t="s">
        <v>4040</v>
      </c>
      <c r="C25" s="1400">
        <f>SUM(C15:C24)</f>
        <v>0</v>
      </c>
      <c r="D25" s="1652"/>
      <c r="E25" s="1400">
        <f>SUM(E15:E24)</f>
        <v>0</v>
      </c>
      <c r="F25" s="1652"/>
      <c r="G25" s="1400">
        <f>SUM(G15:G24)</f>
        <v>0</v>
      </c>
      <c r="H25" s="1653">
        <f>SUM(H15:H24)</f>
        <v>0</v>
      </c>
      <c r="I25" s="1395">
        <f t="shared" si="0"/>
        <v>0</v>
      </c>
      <c r="J25" s="1654"/>
      <c r="K25" s="179"/>
      <c r="L25" s="176"/>
      <c r="M25" s="176"/>
      <c r="N25" s="188">
        <v>12</v>
      </c>
      <c r="O25" s="176"/>
    </row>
    <row r="26" spans="1:15">
      <c r="A26" s="1634">
        <v>13</v>
      </c>
      <c r="B26" s="1642" t="s">
        <v>2848</v>
      </c>
      <c r="C26" s="201"/>
      <c r="D26" s="176"/>
      <c r="E26" s="201"/>
      <c r="F26" s="176"/>
      <c r="G26" s="201"/>
      <c r="H26" s="1485"/>
      <c r="I26" s="197"/>
      <c r="J26" s="179"/>
      <c r="K26" s="179"/>
      <c r="L26" s="176"/>
      <c r="M26" s="176"/>
      <c r="N26" s="188">
        <v>13</v>
      </c>
      <c r="O26" s="176"/>
    </row>
    <row r="27" spans="1:15">
      <c r="A27" s="1634">
        <v>14</v>
      </c>
      <c r="B27" s="1627" t="s">
        <v>4036</v>
      </c>
      <c r="C27" s="1647"/>
      <c r="D27" s="1638"/>
      <c r="E27" s="1647"/>
      <c r="F27" s="1638"/>
      <c r="G27" s="1647"/>
      <c r="H27" s="1648"/>
      <c r="I27" s="197">
        <f t="shared" ref="I27:I37" si="1">C27+E27-G27+H27</f>
        <v>0</v>
      </c>
      <c r="J27" s="179"/>
      <c r="K27" s="179"/>
      <c r="L27" s="176"/>
      <c r="M27" s="176"/>
      <c r="N27" s="188">
        <v>14</v>
      </c>
      <c r="O27" s="176"/>
    </row>
    <row r="28" spans="1:15">
      <c r="A28" s="1634">
        <v>15</v>
      </c>
      <c r="B28" s="1627" t="s">
        <v>4037</v>
      </c>
      <c r="C28" s="1647"/>
      <c r="D28" s="1638"/>
      <c r="E28" s="1647"/>
      <c r="F28" s="1638"/>
      <c r="G28" s="1647"/>
      <c r="H28" s="1648"/>
      <c r="I28" s="197">
        <f t="shared" si="1"/>
        <v>0</v>
      </c>
      <c r="J28" s="179"/>
      <c r="K28" s="179"/>
      <c r="L28" s="176"/>
      <c r="M28" s="176"/>
      <c r="N28" s="188">
        <v>15</v>
      </c>
      <c r="O28" s="176"/>
    </row>
    <row r="29" spans="1:15">
      <c r="A29" s="1634">
        <v>16</v>
      </c>
      <c r="B29" s="1627" t="s">
        <v>4038</v>
      </c>
      <c r="C29" s="1647"/>
      <c r="D29" s="1638"/>
      <c r="E29" s="1647"/>
      <c r="F29" s="1638"/>
      <c r="G29" s="1647"/>
      <c r="H29" s="1648"/>
      <c r="I29" s="197">
        <f t="shared" si="1"/>
        <v>0</v>
      </c>
      <c r="J29" s="179"/>
      <c r="K29" s="179"/>
      <c r="L29" s="176"/>
      <c r="M29" s="176"/>
      <c r="N29" s="188">
        <v>16</v>
      </c>
      <c r="O29" s="176"/>
    </row>
    <row r="30" spans="1:15">
      <c r="A30" s="1634">
        <v>17</v>
      </c>
      <c r="B30" s="1627" t="s">
        <v>4039</v>
      </c>
      <c r="C30" s="1647"/>
      <c r="D30" s="1638"/>
      <c r="E30" s="1647"/>
      <c r="F30" s="1638"/>
      <c r="G30" s="1647"/>
      <c r="H30" s="1648"/>
      <c r="I30" s="197">
        <f t="shared" si="1"/>
        <v>0</v>
      </c>
      <c r="J30" s="179"/>
      <c r="K30" s="179"/>
      <c r="L30" s="176"/>
      <c r="M30" s="176"/>
      <c r="N30" s="188">
        <v>17</v>
      </c>
      <c r="O30" s="176"/>
    </row>
    <row r="31" spans="1:15">
      <c r="A31" s="1634">
        <v>18</v>
      </c>
      <c r="B31" s="1649"/>
      <c r="C31" s="1647"/>
      <c r="D31" s="1650"/>
      <c r="E31" s="1647"/>
      <c r="F31" s="1650"/>
      <c r="G31" s="1647"/>
      <c r="H31" s="1648"/>
      <c r="I31" s="197">
        <f t="shared" si="1"/>
        <v>0</v>
      </c>
      <c r="J31" s="179"/>
      <c r="K31" s="179"/>
      <c r="L31" s="176"/>
      <c r="M31" s="176"/>
      <c r="N31" s="188">
        <v>18</v>
      </c>
      <c r="O31" s="176"/>
    </row>
    <row r="32" spans="1:15">
      <c r="A32" s="1634">
        <v>19</v>
      </c>
      <c r="B32" s="180"/>
      <c r="C32" s="1647"/>
      <c r="D32" s="1650"/>
      <c r="E32" s="1647"/>
      <c r="F32" s="1650"/>
      <c r="G32" s="1647"/>
      <c r="H32" s="1648"/>
      <c r="I32" s="197">
        <f t="shared" si="1"/>
        <v>0</v>
      </c>
      <c r="J32" s="179"/>
      <c r="K32" s="179"/>
      <c r="L32" s="176"/>
      <c r="M32" s="176"/>
      <c r="N32" s="188">
        <v>19</v>
      </c>
      <c r="O32" s="176"/>
    </row>
    <row r="33" spans="1:15">
      <c r="A33" s="1634">
        <v>20</v>
      </c>
      <c r="B33" s="180"/>
      <c r="C33" s="1647"/>
      <c r="D33" s="1650"/>
      <c r="E33" s="1647"/>
      <c r="F33" s="1650"/>
      <c r="G33" s="1647"/>
      <c r="H33" s="1485"/>
      <c r="I33" s="197">
        <f t="shared" si="1"/>
        <v>0</v>
      </c>
      <c r="J33" s="179"/>
      <c r="K33" s="179"/>
      <c r="L33" s="176"/>
      <c r="M33" s="176"/>
      <c r="N33" s="188">
        <v>20</v>
      </c>
      <c r="O33" s="176"/>
    </row>
    <row r="34" spans="1:15">
      <c r="A34" s="1634">
        <v>21</v>
      </c>
      <c r="B34" s="1649"/>
      <c r="C34" s="1645"/>
      <c r="D34" s="1650"/>
      <c r="E34" s="1645"/>
      <c r="F34" s="1650"/>
      <c r="G34" s="1645"/>
      <c r="H34" s="1646"/>
      <c r="I34" s="197">
        <f t="shared" si="1"/>
        <v>0</v>
      </c>
      <c r="J34" s="1347"/>
      <c r="K34" s="179"/>
      <c r="L34" s="176"/>
      <c r="M34" s="176"/>
      <c r="N34" s="188">
        <v>21</v>
      </c>
      <c r="O34" s="176"/>
    </row>
    <row r="35" spans="1:15">
      <c r="A35" s="1634" t="s">
        <v>1954</v>
      </c>
      <c r="B35" s="1649"/>
      <c r="C35" s="1645"/>
      <c r="D35" s="1650"/>
      <c r="E35" s="1645"/>
      <c r="F35" s="1650"/>
      <c r="G35" s="1645"/>
      <c r="H35" s="1646"/>
      <c r="I35" s="197">
        <f t="shared" si="1"/>
        <v>0</v>
      </c>
      <c r="J35" s="1347"/>
      <c r="K35" s="179"/>
      <c r="L35" s="176"/>
      <c r="M35" s="176"/>
      <c r="N35" s="188" t="s">
        <v>1954</v>
      </c>
      <c r="O35" s="176"/>
    </row>
    <row r="36" spans="1:15">
      <c r="A36" s="1634">
        <v>23</v>
      </c>
      <c r="B36" s="180"/>
      <c r="C36" s="1645"/>
      <c r="D36" s="1638"/>
      <c r="E36" s="1645"/>
      <c r="F36" s="1638"/>
      <c r="G36" s="1645"/>
      <c r="H36" s="1655"/>
      <c r="I36" s="197">
        <f t="shared" si="1"/>
        <v>0</v>
      </c>
      <c r="J36" s="179"/>
      <c r="K36" s="179"/>
      <c r="L36" s="176"/>
      <c r="M36" s="176"/>
      <c r="N36" s="188">
        <v>23</v>
      </c>
      <c r="O36" s="176"/>
    </row>
    <row r="37" spans="1:15">
      <c r="A37" s="1634">
        <v>24</v>
      </c>
      <c r="B37" s="1651" t="s">
        <v>4040</v>
      </c>
      <c r="C37" s="1400">
        <f>SUM(C27:C36)</f>
        <v>0</v>
      </c>
      <c r="D37" s="1652"/>
      <c r="E37" s="1400">
        <f>SUM(E27:E36)</f>
        <v>0</v>
      </c>
      <c r="F37" s="1652"/>
      <c r="G37" s="1400">
        <f>SUM(G27:G36)</f>
        <v>0</v>
      </c>
      <c r="H37" s="1653">
        <f>SUM(H27:H36)</f>
        <v>0</v>
      </c>
      <c r="I37" s="1395">
        <f t="shared" si="1"/>
        <v>0</v>
      </c>
      <c r="J37" s="1654"/>
      <c r="K37" s="179"/>
      <c r="L37" s="176"/>
      <c r="M37" s="176"/>
      <c r="N37" s="188">
        <v>24</v>
      </c>
      <c r="O37" s="176"/>
    </row>
    <row r="38" spans="1:15">
      <c r="A38" s="1634">
        <v>25</v>
      </c>
      <c r="B38" s="1642" t="s">
        <v>4041</v>
      </c>
      <c r="C38" s="201"/>
      <c r="D38" s="176"/>
      <c r="E38" s="201"/>
      <c r="F38" s="176"/>
      <c r="G38" s="201"/>
      <c r="H38" s="1485"/>
      <c r="I38" s="197"/>
      <c r="J38" s="179"/>
      <c r="K38" s="179"/>
      <c r="L38" s="176"/>
      <c r="M38" s="176"/>
      <c r="N38" s="188">
        <v>25</v>
      </c>
      <c r="O38" s="176"/>
    </row>
    <row r="39" spans="1:15">
      <c r="A39" s="1634">
        <v>26</v>
      </c>
      <c r="B39" s="1627" t="s">
        <v>4036</v>
      </c>
      <c r="C39" s="1647"/>
      <c r="D39" s="1638"/>
      <c r="E39" s="1647"/>
      <c r="F39" s="1638"/>
      <c r="G39" s="1647"/>
      <c r="H39" s="1648"/>
      <c r="I39" s="197">
        <f t="shared" ref="I39:I49" si="2">C39+E39-G39+H39</f>
        <v>0</v>
      </c>
      <c r="J39" s="179"/>
      <c r="K39" s="179"/>
      <c r="L39" s="176"/>
      <c r="M39" s="176"/>
      <c r="N39" s="188">
        <v>26</v>
      </c>
      <c r="O39" s="176"/>
    </row>
    <row r="40" spans="1:15">
      <c r="A40" s="1634">
        <v>27</v>
      </c>
      <c r="B40" s="1627" t="s">
        <v>4037</v>
      </c>
      <c r="C40" s="1647"/>
      <c r="D40" s="1638"/>
      <c r="E40" s="1647"/>
      <c r="F40" s="1638"/>
      <c r="G40" s="1647"/>
      <c r="H40" s="1648"/>
      <c r="I40" s="197">
        <f t="shared" si="2"/>
        <v>0</v>
      </c>
      <c r="J40" s="179"/>
      <c r="K40" s="179"/>
      <c r="L40" s="176"/>
      <c r="M40" s="176"/>
      <c r="N40" s="188">
        <v>27</v>
      </c>
      <c r="O40" s="176"/>
    </row>
    <row r="41" spans="1:15">
      <c r="A41" s="1634">
        <v>28</v>
      </c>
      <c r="B41" s="1627" t="s">
        <v>4038</v>
      </c>
      <c r="C41" s="1647"/>
      <c r="D41" s="1638"/>
      <c r="E41" s="1647"/>
      <c r="F41" s="1638"/>
      <c r="G41" s="1647"/>
      <c r="H41" s="1648"/>
      <c r="I41" s="197">
        <f t="shared" si="2"/>
        <v>0</v>
      </c>
      <c r="J41" s="179"/>
      <c r="K41" s="179"/>
      <c r="L41" s="176"/>
      <c r="M41" s="176"/>
      <c r="N41" s="188">
        <v>28</v>
      </c>
      <c r="O41" s="176"/>
    </row>
    <row r="42" spans="1:15">
      <c r="A42" s="1634">
        <v>29</v>
      </c>
      <c r="B42" s="1627" t="s">
        <v>4036</v>
      </c>
      <c r="C42" s="1647"/>
      <c r="D42" s="1638"/>
      <c r="E42" s="1647"/>
      <c r="F42" s="1638"/>
      <c r="G42" s="1647"/>
      <c r="H42" s="1648"/>
      <c r="I42" s="197">
        <f t="shared" si="2"/>
        <v>0</v>
      </c>
      <c r="J42" s="179"/>
      <c r="K42" s="179"/>
      <c r="L42" s="176"/>
      <c r="M42" s="176"/>
      <c r="N42" s="188">
        <v>29</v>
      </c>
      <c r="O42" s="176"/>
    </row>
    <row r="43" spans="1:15">
      <c r="A43" s="1634">
        <v>30</v>
      </c>
      <c r="B43" s="180"/>
      <c r="C43" s="1647"/>
      <c r="D43" s="1638"/>
      <c r="E43" s="1647"/>
      <c r="F43" s="1638"/>
      <c r="G43" s="1647"/>
      <c r="H43" s="1648"/>
      <c r="I43" s="197">
        <f t="shared" si="2"/>
        <v>0</v>
      </c>
      <c r="J43" s="179"/>
      <c r="K43" s="179"/>
      <c r="L43" s="176"/>
      <c r="M43" s="176"/>
      <c r="N43" s="188">
        <v>30</v>
      </c>
      <c r="O43" s="176"/>
    </row>
    <row r="44" spans="1:15">
      <c r="A44" s="1634">
        <v>31</v>
      </c>
      <c r="B44" s="180"/>
      <c r="C44" s="1647"/>
      <c r="D44" s="1638"/>
      <c r="E44" s="1647"/>
      <c r="F44" s="1638"/>
      <c r="G44" s="1647"/>
      <c r="H44" s="1648"/>
      <c r="I44" s="197">
        <f t="shared" si="2"/>
        <v>0</v>
      </c>
      <c r="J44" s="179"/>
      <c r="K44" s="179"/>
      <c r="L44" s="176"/>
      <c r="M44" s="176"/>
      <c r="N44" s="188">
        <v>31</v>
      </c>
      <c r="O44" s="176"/>
    </row>
    <row r="45" spans="1:15">
      <c r="A45" s="1634">
        <v>32</v>
      </c>
      <c r="B45" s="180"/>
      <c r="C45" s="1647"/>
      <c r="D45" s="1638"/>
      <c r="E45" s="1647"/>
      <c r="F45" s="1638"/>
      <c r="G45" s="1647"/>
      <c r="H45" s="1648"/>
      <c r="I45" s="197">
        <f t="shared" si="2"/>
        <v>0</v>
      </c>
      <c r="J45" s="179"/>
      <c r="K45" s="179"/>
      <c r="L45" s="176"/>
      <c r="M45" s="176"/>
      <c r="N45" s="188">
        <v>32</v>
      </c>
      <c r="O45" s="176"/>
    </row>
    <row r="46" spans="1:15">
      <c r="A46" s="1634">
        <v>33</v>
      </c>
      <c r="B46" s="180"/>
      <c r="C46" s="1647"/>
      <c r="D46" s="1638"/>
      <c r="E46" s="1647"/>
      <c r="F46" s="1638"/>
      <c r="G46" s="1647"/>
      <c r="H46" s="1648"/>
      <c r="I46" s="197">
        <f t="shared" si="2"/>
        <v>0</v>
      </c>
      <c r="J46" s="179"/>
      <c r="K46" s="179"/>
      <c r="L46" s="176"/>
      <c r="M46" s="176"/>
      <c r="N46" s="188">
        <v>33</v>
      </c>
      <c r="O46" s="176"/>
    </row>
    <row r="47" spans="1:15">
      <c r="A47" s="1634">
        <v>34</v>
      </c>
      <c r="B47" s="180"/>
      <c r="C47" s="1647"/>
      <c r="D47" s="1638"/>
      <c r="E47" s="1647"/>
      <c r="F47" s="1638"/>
      <c r="G47" s="1647"/>
      <c r="H47" s="1648"/>
      <c r="I47" s="197">
        <f t="shared" si="2"/>
        <v>0</v>
      </c>
      <c r="J47" s="179"/>
      <c r="K47" s="179"/>
      <c r="L47" s="176"/>
      <c r="M47" s="176"/>
      <c r="N47" s="188">
        <v>34</v>
      </c>
      <c r="O47" s="176"/>
    </row>
    <row r="48" spans="1:15">
      <c r="A48" s="1634">
        <v>35</v>
      </c>
      <c r="B48" s="180"/>
      <c r="C48" s="1647"/>
      <c r="D48" s="1638"/>
      <c r="E48" s="1647"/>
      <c r="F48" s="1638"/>
      <c r="G48" s="1647"/>
      <c r="H48" s="1648"/>
      <c r="I48" s="197">
        <f t="shared" si="2"/>
        <v>0</v>
      </c>
      <c r="J48" s="179"/>
      <c r="K48" s="179"/>
      <c r="L48" s="176"/>
      <c r="M48" s="176"/>
      <c r="N48" s="188">
        <v>35</v>
      </c>
      <c r="O48" s="176"/>
    </row>
    <row r="49" spans="1:15">
      <c r="A49" s="1634">
        <v>36</v>
      </c>
      <c r="B49" s="1651" t="s">
        <v>4040</v>
      </c>
      <c r="C49" s="1400">
        <f>SUM(C39:C48)</f>
        <v>0</v>
      </c>
      <c r="D49" s="1652"/>
      <c r="E49" s="1400">
        <f>SUM(E39:E48)</f>
        <v>0</v>
      </c>
      <c r="F49" s="1652"/>
      <c r="G49" s="1400">
        <f>SUM(G39:G48)</f>
        <v>0</v>
      </c>
      <c r="H49" s="1653">
        <f>SUM(H39:H48)</f>
        <v>0</v>
      </c>
      <c r="I49" s="1395">
        <f t="shared" si="2"/>
        <v>0</v>
      </c>
      <c r="J49" s="1654"/>
      <c r="K49" s="179"/>
      <c r="L49" s="176"/>
      <c r="M49" s="176"/>
      <c r="N49" s="188">
        <v>36</v>
      </c>
      <c r="O49" s="176"/>
    </row>
    <row r="50" spans="1:15">
      <c r="A50" s="1634">
        <v>37</v>
      </c>
      <c r="B50" s="1642" t="s">
        <v>4042</v>
      </c>
      <c r="C50" s="201"/>
      <c r="D50" s="176"/>
      <c r="E50" s="201"/>
      <c r="F50" s="176"/>
      <c r="G50" s="201"/>
      <c r="H50" s="1485"/>
      <c r="I50" s="197"/>
      <c r="J50" s="179"/>
      <c r="K50" s="179"/>
      <c r="L50" s="176"/>
      <c r="M50" s="176"/>
      <c r="N50" s="188">
        <v>37</v>
      </c>
      <c r="O50" s="176"/>
    </row>
    <row r="51" spans="1:15">
      <c r="A51" s="1634">
        <v>38</v>
      </c>
      <c r="B51" s="1627" t="s">
        <v>4036</v>
      </c>
      <c r="C51" s="1645"/>
      <c r="D51" s="1638"/>
      <c r="E51" s="1645"/>
      <c r="F51" s="1638"/>
      <c r="G51" s="1645"/>
      <c r="H51" s="1655"/>
      <c r="I51" s="204">
        <f t="shared" ref="I51:I59" si="3">C51+E51-G51+H51</f>
        <v>0</v>
      </c>
      <c r="J51" s="179"/>
      <c r="K51" s="179"/>
      <c r="L51" s="176"/>
      <c r="M51" s="176"/>
      <c r="N51" s="188">
        <v>38</v>
      </c>
      <c r="O51" s="176"/>
    </row>
    <row r="52" spans="1:15">
      <c r="A52" s="1634">
        <v>39</v>
      </c>
      <c r="B52" s="1627" t="s">
        <v>4037</v>
      </c>
      <c r="C52" s="1647"/>
      <c r="D52" s="1638"/>
      <c r="E52" s="1647"/>
      <c r="F52" s="1638"/>
      <c r="G52" s="1647"/>
      <c r="H52" s="1648"/>
      <c r="I52" s="197">
        <f t="shared" si="3"/>
        <v>0</v>
      </c>
      <c r="J52" s="179"/>
      <c r="K52" s="179"/>
      <c r="L52" s="176"/>
      <c r="M52" s="176"/>
      <c r="N52" s="188">
        <v>39</v>
      </c>
      <c r="O52" s="176"/>
    </row>
    <row r="53" spans="1:15">
      <c r="A53" s="1634">
        <v>40</v>
      </c>
      <c r="B53" s="1627" t="s">
        <v>4038</v>
      </c>
      <c r="C53" s="1647"/>
      <c r="D53" s="1638"/>
      <c r="E53" s="1647"/>
      <c r="F53" s="1638"/>
      <c r="G53" s="1647"/>
      <c r="H53" s="1648"/>
      <c r="I53" s="197">
        <f t="shared" si="3"/>
        <v>0</v>
      </c>
      <c r="J53" s="179"/>
      <c r="K53" s="179"/>
      <c r="L53" s="176"/>
      <c r="M53" s="176"/>
      <c r="N53" s="188">
        <v>40</v>
      </c>
      <c r="O53" s="176"/>
    </row>
    <row r="54" spans="1:15">
      <c r="A54" s="1634">
        <v>41</v>
      </c>
      <c r="B54" s="1627" t="s">
        <v>4039</v>
      </c>
      <c r="C54" s="1647"/>
      <c r="D54" s="1638"/>
      <c r="E54" s="1647"/>
      <c r="F54" s="1638"/>
      <c r="G54" s="1647"/>
      <c r="H54" s="1648"/>
      <c r="I54" s="197">
        <f t="shared" si="3"/>
        <v>0</v>
      </c>
      <c r="J54" s="179"/>
      <c r="K54" s="179"/>
      <c r="L54" s="176"/>
      <c r="M54" s="176"/>
      <c r="N54" s="188">
        <v>41</v>
      </c>
      <c r="O54" s="176"/>
    </row>
    <row r="55" spans="1:15">
      <c r="A55" s="1634">
        <v>42</v>
      </c>
      <c r="B55" s="180"/>
      <c r="C55" s="1647"/>
      <c r="D55" s="1638"/>
      <c r="E55" s="1647"/>
      <c r="F55" s="1638"/>
      <c r="G55" s="1647"/>
      <c r="H55" s="1648"/>
      <c r="I55" s="197">
        <f t="shared" si="3"/>
        <v>0</v>
      </c>
      <c r="J55" s="179"/>
      <c r="K55" s="179"/>
      <c r="L55" s="176"/>
      <c r="M55" s="176"/>
      <c r="N55" s="188">
        <v>42</v>
      </c>
      <c r="O55" s="176"/>
    </row>
    <row r="56" spans="1:15">
      <c r="A56" s="1634">
        <v>43</v>
      </c>
      <c r="B56" s="180"/>
      <c r="C56" s="1647"/>
      <c r="D56" s="1638"/>
      <c r="E56" s="1647"/>
      <c r="F56" s="1638"/>
      <c r="G56" s="1647"/>
      <c r="H56" s="1648"/>
      <c r="I56" s="197">
        <f t="shared" si="3"/>
        <v>0</v>
      </c>
      <c r="J56" s="179"/>
      <c r="K56" s="179"/>
      <c r="L56" s="176"/>
      <c r="M56" s="176"/>
      <c r="N56" s="188">
        <v>43</v>
      </c>
      <c r="O56" s="176"/>
    </row>
    <row r="57" spans="1:15">
      <c r="A57" s="1634">
        <v>44</v>
      </c>
      <c r="B57" s="180"/>
      <c r="C57" s="1647"/>
      <c r="D57" s="1638"/>
      <c r="E57" s="1647"/>
      <c r="F57" s="1638"/>
      <c r="G57" s="1647"/>
      <c r="H57" s="1648"/>
      <c r="I57" s="197">
        <f t="shared" si="3"/>
        <v>0</v>
      </c>
      <c r="J57" s="179"/>
      <c r="K57" s="179"/>
      <c r="L57" s="176"/>
      <c r="M57" s="176"/>
      <c r="N57" s="188">
        <v>44</v>
      </c>
      <c r="O57" s="176"/>
    </row>
    <row r="58" spans="1:15">
      <c r="A58" s="1634">
        <v>45</v>
      </c>
      <c r="B58" s="180"/>
      <c r="C58" s="1647"/>
      <c r="D58" s="1638"/>
      <c r="E58" s="1647"/>
      <c r="F58" s="1638"/>
      <c r="G58" s="1647"/>
      <c r="H58" s="1648"/>
      <c r="I58" s="197">
        <f t="shared" si="3"/>
        <v>0</v>
      </c>
      <c r="J58" s="179"/>
      <c r="K58" s="179"/>
      <c r="L58" s="176"/>
      <c r="M58" s="176"/>
      <c r="N58" s="188">
        <v>45</v>
      </c>
      <c r="O58" s="176"/>
    </row>
    <row r="59" spans="1:15">
      <c r="A59" s="1634">
        <v>46</v>
      </c>
      <c r="B59" s="180"/>
      <c r="C59" s="1647"/>
      <c r="D59" s="1638"/>
      <c r="E59" s="1647"/>
      <c r="F59" s="1638"/>
      <c r="G59" s="1647"/>
      <c r="H59" s="1648"/>
      <c r="I59" s="197">
        <f t="shared" si="3"/>
        <v>0</v>
      </c>
      <c r="J59" s="179"/>
      <c r="K59" s="179"/>
      <c r="L59" s="176"/>
      <c r="M59" s="176"/>
      <c r="N59" s="188">
        <v>46</v>
      </c>
      <c r="O59" s="176"/>
    </row>
    <row r="60" spans="1:15">
      <c r="A60" s="1634">
        <v>47</v>
      </c>
      <c r="B60" s="1651" t="s">
        <v>4040</v>
      </c>
      <c r="C60" s="1400">
        <f>SUM(C51:C59)</f>
        <v>0</v>
      </c>
      <c r="D60" s="1652"/>
      <c r="E60" s="1400">
        <f>SUM(E51:E59)</f>
        <v>0</v>
      </c>
      <c r="F60" s="1652"/>
      <c r="G60" s="1400">
        <f>SUM(G51:G59)</f>
        <v>0</v>
      </c>
      <c r="H60" s="1653">
        <f>SUM(H51:H59)</f>
        <v>0</v>
      </c>
      <c r="I60" s="1656">
        <f>SUM(I51:I59)</f>
        <v>0</v>
      </c>
      <c r="J60" s="1396"/>
      <c r="K60" s="179"/>
      <c r="L60" s="176"/>
      <c r="M60" s="176"/>
      <c r="N60" s="188">
        <v>47</v>
      </c>
      <c r="O60" s="176"/>
    </row>
    <row r="61" spans="1:15" ht="15.75" thickBot="1">
      <c r="A61" s="1657">
        <v>48</v>
      </c>
      <c r="B61" s="1658" t="s">
        <v>2846</v>
      </c>
      <c r="C61" s="1659">
        <f>C25+C37+C49+C60</f>
        <v>0</v>
      </c>
      <c r="D61" s="1660"/>
      <c r="E61" s="1659">
        <f>E25+E37+E49+E60</f>
        <v>0</v>
      </c>
      <c r="F61" s="1660"/>
      <c r="G61" s="1659">
        <f>G25+G37+G49+G60</f>
        <v>0</v>
      </c>
      <c r="H61" s="1487">
        <f>H25+H37+H49+H60</f>
        <v>0</v>
      </c>
      <c r="I61" s="1435">
        <f>C61+E61-G61+H61</f>
        <v>0</v>
      </c>
      <c r="J61" s="1661"/>
      <c r="K61" s="1661"/>
      <c r="L61" s="1662"/>
      <c r="M61" s="1662"/>
      <c r="N61" s="1663">
        <v>48</v>
      </c>
      <c r="O61" s="176"/>
    </row>
    <row r="62" spans="1:15">
      <c r="A62" s="176"/>
      <c r="B62" s="176"/>
      <c r="C62" s="176"/>
      <c r="D62" s="176"/>
      <c r="E62" s="176"/>
      <c r="F62" s="176"/>
      <c r="G62" s="176"/>
      <c r="H62" s="176"/>
      <c r="I62" s="201"/>
      <c r="J62" s="176"/>
      <c r="K62" s="176"/>
      <c r="L62" s="176"/>
      <c r="M62" s="176"/>
      <c r="N62" s="1628"/>
      <c r="O62" s="176"/>
    </row>
    <row r="63" spans="1:15" ht="15.75">
      <c r="A63" s="1664" t="s">
        <v>4043</v>
      </c>
      <c r="B63" s="202"/>
      <c r="C63" s="202"/>
      <c r="D63" s="176"/>
      <c r="E63" s="202"/>
      <c r="F63" s="202"/>
      <c r="G63" s="202"/>
      <c r="H63" s="202"/>
      <c r="I63" s="1664" t="str">
        <f>A63</f>
        <v>FERC FORM NO.1 (ED.  12-89) NYPSC Modified-96</v>
      </c>
      <c r="J63" s="202"/>
      <c r="K63" s="176"/>
      <c r="L63" s="202"/>
      <c r="M63" s="202" t="s">
        <v>4044</v>
      </c>
      <c r="N63" s="202"/>
      <c r="O63" s="176"/>
    </row>
    <row r="64" spans="1:15">
      <c r="A64" s="202" t="s">
        <v>4045</v>
      </c>
      <c r="B64" s="202"/>
      <c r="C64" s="202"/>
      <c r="D64" s="202"/>
      <c r="E64" s="202"/>
      <c r="F64" s="202"/>
      <c r="G64" s="202"/>
      <c r="H64" s="202"/>
      <c r="I64" s="202" t="s">
        <v>4046</v>
      </c>
      <c r="J64" s="202"/>
      <c r="K64" s="202"/>
      <c r="L64" s="202"/>
      <c r="M64" s="202"/>
      <c r="N64" s="202"/>
      <c r="O64" s="176"/>
    </row>
    <row r="65" spans="1:15">
      <c r="A65" s="176"/>
      <c r="B65" s="176"/>
      <c r="C65" s="176"/>
      <c r="D65" s="176"/>
      <c r="E65" s="176"/>
      <c r="F65" s="176"/>
      <c r="G65" s="176"/>
      <c r="H65" s="176"/>
      <c r="I65" s="176"/>
      <c r="J65" s="176"/>
      <c r="K65" s="176"/>
      <c r="L65" s="176"/>
      <c r="M65" s="176"/>
      <c r="N65" s="176"/>
      <c r="O65" s="176"/>
    </row>
    <row r="66" spans="1:15">
      <c r="A66" s="176"/>
      <c r="B66" s="176"/>
      <c r="C66" s="176"/>
      <c r="D66" s="176"/>
      <c r="E66" s="176"/>
      <c r="F66" s="176"/>
      <c r="G66" s="176"/>
      <c r="H66" s="176"/>
      <c r="I66" s="176"/>
      <c r="J66" s="176"/>
      <c r="K66" s="176"/>
      <c r="L66" s="176"/>
      <c r="M66" s="176"/>
      <c r="N66" s="176"/>
      <c r="O66" s="176"/>
    </row>
    <row r="67" spans="1:15" ht="15.75">
      <c r="A67" s="1665" t="s">
        <v>4047</v>
      </c>
      <c r="B67" s="202"/>
      <c r="C67" s="202"/>
      <c r="D67" s="202"/>
      <c r="E67" s="202"/>
      <c r="F67" s="202"/>
      <c r="G67" s="202"/>
      <c r="H67" s="202"/>
      <c r="I67" s="176"/>
      <c r="J67" s="176"/>
      <c r="K67" s="176"/>
      <c r="L67" s="176"/>
      <c r="M67" s="176"/>
      <c r="N67" s="176"/>
      <c r="O67" s="176"/>
    </row>
    <row r="68" spans="1:15">
      <c r="A68" s="176"/>
      <c r="B68" s="176"/>
      <c r="C68" s="176"/>
      <c r="D68" s="176"/>
      <c r="E68" s="176"/>
      <c r="F68" s="176"/>
      <c r="G68" s="176"/>
      <c r="H68" s="176"/>
      <c r="I68" s="176"/>
      <c r="J68" s="176"/>
      <c r="K68" s="176"/>
      <c r="L68" s="176"/>
      <c r="M68" s="176"/>
      <c r="N68" s="176"/>
      <c r="O68" s="176"/>
    </row>
    <row r="69" spans="1:15" ht="15.75" thickBot="1">
      <c r="A69" s="176"/>
      <c r="B69" s="176"/>
      <c r="C69" s="176"/>
      <c r="D69" s="176"/>
      <c r="E69" s="176"/>
      <c r="F69" s="176"/>
      <c r="G69" s="176"/>
      <c r="H69" s="176"/>
      <c r="I69" s="176"/>
      <c r="J69" s="176"/>
      <c r="K69" s="176"/>
      <c r="L69" s="176"/>
      <c r="M69" s="176"/>
      <c r="N69" s="176"/>
      <c r="O69" s="176"/>
    </row>
    <row r="70" spans="1:15">
      <c r="A70" s="460" t="s">
        <v>394</v>
      </c>
      <c r="B70" s="461"/>
      <c r="C70" s="463"/>
      <c r="D70" s="461" t="s">
        <v>1232</v>
      </c>
      <c r="E70" s="461"/>
      <c r="F70" s="1622" t="s">
        <v>1641</v>
      </c>
      <c r="G70" s="1623"/>
      <c r="H70" s="1624" t="s">
        <v>397</v>
      </c>
      <c r="I70" s="460" t="s">
        <v>394</v>
      </c>
      <c r="J70" s="463"/>
      <c r="K70" s="463" t="s">
        <v>377</v>
      </c>
      <c r="L70" s="464" t="s">
        <v>396</v>
      </c>
      <c r="M70" s="1625" t="s">
        <v>397</v>
      </c>
      <c r="N70" s="462"/>
      <c r="O70" s="176"/>
    </row>
    <row r="71" spans="1:15">
      <c r="A71" s="82" t="str">
        <f>'Data Sheet'!$C$25</f>
        <v xml:space="preserve">KeySpan Gas East Corp. D/B/A National Grid </v>
      </c>
      <c r="B71" s="176"/>
      <c r="C71" s="180"/>
      <c r="D71" s="176" t="s">
        <v>78</v>
      </c>
      <c r="E71" s="176"/>
      <c r="F71" s="1626" t="s">
        <v>271</v>
      </c>
      <c r="G71" s="202"/>
      <c r="H71" s="188"/>
      <c r="I71" s="82" t="str">
        <f>'Data Sheet'!$C$25</f>
        <v xml:space="preserve">KeySpan Gas East Corp. D/B/A National Grid </v>
      </c>
      <c r="J71" s="180"/>
      <c r="K71" s="180" t="s">
        <v>78</v>
      </c>
      <c r="L71" s="1627" t="s">
        <v>398</v>
      </c>
      <c r="M71" s="1628"/>
      <c r="N71" s="456"/>
      <c r="O71" s="176"/>
    </row>
    <row r="72" spans="1:15">
      <c r="A72" s="1629"/>
      <c r="B72" s="1630"/>
      <c r="C72" s="180"/>
      <c r="D72" s="176" t="s">
        <v>3193</v>
      </c>
      <c r="E72" s="176"/>
      <c r="F72" s="1448" t="str">
        <f>+F3</f>
        <v>March 31, 2015</v>
      </c>
      <c r="G72" s="1359"/>
      <c r="H72" s="191" t="str">
        <f>+H3</f>
        <v>December 31, 2014</v>
      </c>
      <c r="I72" s="178"/>
      <c r="J72" s="180"/>
      <c r="K72" s="180" t="s">
        <v>3193</v>
      </c>
      <c r="L72" s="1447" t="str">
        <f>+L3</f>
        <v>March 31, 2015</v>
      </c>
      <c r="M72" s="190" t="str">
        <f>+M3</f>
        <v>December 31, 2014</v>
      </c>
      <c r="N72" s="456"/>
      <c r="O72" s="176"/>
    </row>
    <row r="73" spans="1:15">
      <c r="A73" s="1631" t="s">
        <v>272</v>
      </c>
      <c r="B73" s="1632"/>
      <c r="C73" s="181"/>
      <c r="D73" s="181"/>
      <c r="E73" s="181"/>
      <c r="F73" s="181"/>
      <c r="G73" s="181"/>
      <c r="H73" s="182"/>
      <c r="I73" s="1631" t="s">
        <v>1534</v>
      </c>
      <c r="J73" s="181"/>
      <c r="K73" s="181"/>
      <c r="L73" s="181"/>
      <c r="M73" s="181"/>
      <c r="N73" s="182"/>
      <c r="O73" s="176"/>
    </row>
    <row r="74" spans="1:15">
      <c r="A74" s="178"/>
      <c r="B74" s="176" t="s">
        <v>1535</v>
      </c>
      <c r="C74" s="176"/>
      <c r="D74" s="176"/>
      <c r="E74" s="176"/>
      <c r="F74" s="176"/>
      <c r="G74" s="176"/>
      <c r="H74" s="456"/>
      <c r="I74" s="178"/>
      <c r="J74" s="176"/>
      <c r="K74" s="176"/>
      <c r="L74" s="176"/>
      <c r="M74" s="176"/>
      <c r="N74" s="456"/>
      <c r="O74" s="176"/>
    </row>
    <row r="75" spans="1:15">
      <c r="A75" s="178"/>
      <c r="B75" s="176" t="s">
        <v>1101</v>
      </c>
      <c r="C75" s="176"/>
      <c r="D75" s="176"/>
      <c r="E75" s="176"/>
      <c r="F75" s="176"/>
      <c r="G75" s="176"/>
      <c r="H75" s="456"/>
      <c r="I75" s="178"/>
      <c r="J75" s="176"/>
      <c r="K75" s="176"/>
      <c r="L75" s="176"/>
      <c r="M75" s="176"/>
      <c r="N75" s="456"/>
      <c r="O75" s="176"/>
    </row>
    <row r="76" spans="1:15">
      <c r="A76" s="178"/>
      <c r="B76" s="176" t="s">
        <v>365</v>
      </c>
      <c r="C76" s="176"/>
      <c r="D76" s="176"/>
      <c r="E76" s="176"/>
      <c r="F76" s="176"/>
      <c r="G76" s="176"/>
      <c r="H76" s="456"/>
      <c r="I76" s="178"/>
      <c r="J76" s="176"/>
      <c r="K76" s="176"/>
      <c r="L76" s="176"/>
      <c r="M76" s="176"/>
      <c r="N76" s="456"/>
      <c r="O76" s="176"/>
    </row>
    <row r="77" spans="1:15">
      <c r="A77" s="1629"/>
      <c r="B77" s="1630"/>
      <c r="C77" s="1630"/>
      <c r="D77" s="1630"/>
      <c r="E77" s="1630"/>
      <c r="F77" s="1630"/>
      <c r="G77" s="1630"/>
      <c r="H77" s="1633"/>
      <c r="I77" s="1629"/>
      <c r="J77" s="1630"/>
      <c r="K77" s="1630"/>
      <c r="L77" s="1630"/>
      <c r="M77" s="1630"/>
      <c r="N77" s="1633"/>
      <c r="O77" s="176"/>
    </row>
    <row r="78" spans="1:15">
      <c r="A78" s="1634" t="s">
        <v>290</v>
      </c>
      <c r="B78" s="180"/>
      <c r="C78" s="180"/>
      <c r="D78" s="202" t="s">
        <v>2160</v>
      </c>
      <c r="E78" s="1635"/>
      <c r="F78" s="1626" t="s">
        <v>366</v>
      </c>
      <c r="G78" s="1635"/>
      <c r="H78" s="186"/>
      <c r="I78" s="178"/>
      <c r="J78" s="179"/>
      <c r="K78" s="187"/>
      <c r="L78" s="1632" t="s">
        <v>367</v>
      </c>
      <c r="M78" s="1630"/>
      <c r="N78" s="188" t="s">
        <v>290</v>
      </c>
      <c r="O78" s="176"/>
    </row>
    <row r="79" spans="1:15">
      <c r="A79" s="1634" t="s">
        <v>293</v>
      </c>
      <c r="B79" s="180"/>
      <c r="C79" s="1627" t="s">
        <v>3624</v>
      </c>
      <c r="D79" s="1632" t="s">
        <v>3602</v>
      </c>
      <c r="E79" s="1636"/>
      <c r="F79" s="1637" t="s">
        <v>368</v>
      </c>
      <c r="G79" s="1636"/>
      <c r="H79" s="186"/>
      <c r="I79" s="184" t="s">
        <v>3624</v>
      </c>
      <c r="J79" s="185" t="s">
        <v>369</v>
      </c>
      <c r="K79" s="179"/>
      <c r="L79" s="176"/>
      <c r="M79" s="176"/>
      <c r="N79" s="188" t="s">
        <v>293</v>
      </c>
      <c r="O79" s="176"/>
    </row>
    <row r="80" spans="1:15">
      <c r="A80" s="1634"/>
      <c r="B80" s="1627" t="s">
        <v>2850</v>
      </c>
      <c r="C80" s="1627" t="s">
        <v>370</v>
      </c>
      <c r="D80" s="202" t="s">
        <v>2850</v>
      </c>
      <c r="E80" s="1638"/>
      <c r="F80" s="1639" t="s">
        <v>2850</v>
      </c>
      <c r="G80" s="1638"/>
      <c r="H80" s="186"/>
      <c r="I80" s="184" t="s">
        <v>315</v>
      </c>
      <c r="J80" s="185" t="s">
        <v>4033</v>
      </c>
      <c r="K80" s="179"/>
      <c r="L80" s="176"/>
      <c r="M80" s="176"/>
      <c r="N80" s="188"/>
      <c r="O80" s="176"/>
    </row>
    <row r="81" spans="1:15">
      <c r="A81" s="1634"/>
      <c r="B81" s="1627" t="s">
        <v>4034</v>
      </c>
      <c r="C81" s="1627" t="s">
        <v>2321</v>
      </c>
      <c r="D81" s="1628" t="s">
        <v>293</v>
      </c>
      <c r="E81" s="1640" t="s">
        <v>3628</v>
      </c>
      <c r="F81" s="1640" t="s">
        <v>293</v>
      </c>
      <c r="G81" s="1640" t="s">
        <v>3628</v>
      </c>
      <c r="H81" s="188" t="s">
        <v>819</v>
      </c>
      <c r="I81" s="184" t="s">
        <v>828</v>
      </c>
      <c r="J81" s="185" t="s">
        <v>4035</v>
      </c>
      <c r="K81" s="179"/>
      <c r="L81" s="176"/>
      <c r="M81" s="176"/>
      <c r="N81" s="188"/>
      <c r="O81" s="176"/>
    </row>
    <row r="82" spans="1:15">
      <c r="A82" s="1641"/>
      <c r="B82" s="1642" t="s">
        <v>1860</v>
      </c>
      <c r="C82" s="1642" t="s">
        <v>1861</v>
      </c>
      <c r="D82" s="1643" t="s">
        <v>1862</v>
      </c>
      <c r="E82" s="1644" t="s">
        <v>1863</v>
      </c>
      <c r="F82" s="1644" t="s">
        <v>838</v>
      </c>
      <c r="G82" s="1644" t="s">
        <v>839</v>
      </c>
      <c r="H82" s="191" t="s">
        <v>840</v>
      </c>
      <c r="I82" s="189" t="s">
        <v>841</v>
      </c>
      <c r="J82" s="190" t="s">
        <v>842</v>
      </c>
      <c r="K82" s="1637"/>
      <c r="L82" s="1632"/>
      <c r="M82" s="1632"/>
      <c r="N82" s="191"/>
      <c r="O82" s="176"/>
    </row>
    <row r="83" spans="1:15">
      <c r="A83" s="1634">
        <v>1</v>
      </c>
      <c r="B83" s="1642" t="s">
        <v>2847</v>
      </c>
      <c r="C83" s="1387"/>
      <c r="D83" s="1630"/>
      <c r="E83" s="1387"/>
      <c r="F83" s="1630"/>
      <c r="G83" s="1387"/>
      <c r="H83" s="1404"/>
      <c r="I83" s="1386"/>
      <c r="J83" s="187"/>
      <c r="K83" s="179"/>
      <c r="L83" s="176"/>
      <c r="M83" s="176"/>
      <c r="N83" s="188">
        <v>1</v>
      </c>
      <c r="O83" s="176"/>
    </row>
    <row r="84" spans="1:15">
      <c r="A84" s="1634">
        <v>2</v>
      </c>
      <c r="B84" s="1627" t="s">
        <v>4036</v>
      </c>
      <c r="C84" s="1645"/>
      <c r="D84" s="1638"/>
      <c r="E84" s="1645"/>
      <c r="F84" s="1638"/>
      <c r="G84" s="1645"/>
      <c r="H84" s="1646"/>
      <c r="I84" s="204">
        <f t="shared" ref="I84:I94" si="4">C84+E84-G84+H84</f>
        <v>0</v>
      </c>
      <c r="J84" s="179"/>
      <c r="K84" s="179"/>
      <c r="L84" s="176"/>
      <c r="M84" s="176"/>
      <c r="N84" s="188">
        <v>2</v>
      </c>
      <c r="O84" s="176"/>
    </row>
    <row r="85" spans="1:15">
      <c r="A85" s="1634">
        <v>3</v>
      </c>
      <c r="B85" s="1627" t="s">
        <v>4037</v>
      </c>
      <c r="C85" s="1647"/>
      <c r="D85" s="1638"/>
      <c r="E85" s="1647"/>
      <c r="F85" s="1638"/>
      <c r="G85" s="1647"/>
      <c r="H85" s="1648"/>
      <c r="I85" s="197">
        <f t="shared" si="4"/>
        <v>0</v>
      </c>
      <c r="J85" s="179"/>
      <c r="K85" s="179"/>
      <c r="L85" s="176"/>
      <c r="M85" s="176"/>
      <c r="N85" s="188">
        <v>3</v>
      </c>
      <c r="O85" s="176"/>
    </row>
    <row r="86" spans="1:15">
      <c r="A86" s="1634">
        <v>4</v>
      </c>
      <c r="B86" s="1627" t="s">
        <v>4038</v>
      </c>
      <c r="C86" s="1647"/>
      <c r="D86" s="1638"/>
      <c r="E86" s="1647"/>
      <c r="F86" s="1638"/>
      <c r="G86" s="1647"/>
      <c r="H86" s="1648"/>
      <c r="I86" s="197">
        <f t="shared" si="4"/>
        <v>0</v>
      </c>
      <c r="J86" s="179"/>
      <c r="K86" s="179"/>
      <c r="L86" s="176"/>
      <c r="M86" s="176"/>
      <c r="N86" s="188">
        <v>4</v>
      </c>
      <c r="O86" s="176"/>
    </row>
    <row r="87" spans="1:15">
      <c r="A87" s="1634">
        <v>5</v>
      </c>
      <c r="B87" s="1627" t="s">
        <v>4039</v>
      </c>
      <c r="C87" s="1647"/>
      <c r="D87" s="1638"/>
      <c r="E87" s="1647"/>
      <c r="F87" s="1638"/>
      <c r="G87" s="1647"/>
      <c r="H87" s="1648"/>
      <c r="I87" s="197">
        <f t="shared" si="4"/>
        <v>0</v>
      </c>
      <c r="J87" s="179"/>
      <c r="K87" s="179"/>
      <c r="L87" s="176"/>
      <c r="M87" s="176"/>
      <c r="N87" s="188">
        <v>5</v>
      </c>
      <c r="O87" s="176"/>
    </row>
    <row r="88" spans="1:15">
      <c r="A88" s="1634">
        <v>6</v>
      </c>
      <c r="B88" s="180"/>
      <c r="C88" s="1647"/>
      <c r="D88" s="1638"/>
      <c r="E88" s="1647"/>
      <c r="F88" s="1638"/>
      <c r="G88" s="1647"/>
      <c r="H88" s="1648"/>
      <c r="I88" s="197">
        <f t="shared" si="4"/>
        <v>0</v>
      </c>
      <c r="J88" s="179"/>
      <c r="K88" s="179"/>
      <c r="L88" s="176"/>
      <c r="M88" s="176"/>
      <c r="N88" s="188">
        <v>6</v>
      </c>
      <c r="O88" s="176"/>
    </row>
    <row r="89" spans="1:15">
      <c r="A89" s="1634">
        <v>7</v>
      </c>
      <c r="B89" s="180"/>
      <c r="C89" s="1647"/>
      <c r="D89" s="1638"/>
      <c r="E89" s="1647"/>
      <c r="F89" s="1638"/>
      <c r="G89" s="1647"/>
      <c r="H89" s="1648"/>
      <c r="I89" s="197">
        <f t="shared" si="4"/>
        <v>0</v>
      </c>
      <c r="J89" s="179"/>
      <c r="K89" s="179"/>
      <c r="L89" s="176"/>
      <c r="M89" s="176"/>
      <c r="N89" s="188">
        <v>7</v>
      </c>
      <c r="O89" s="176"/>
    </row>
    <row r="90" spans="1:15">
      <c r="A90" s="1634">
        <v>8</v>
      </c>
      <c r="B90" s="1649"/>
      <c r="C90" s="1647"/>
      <c r="D90" s="1650"/>
      <c r="E90" s="1647"/>
      <c r="F90" s="1650"/>
      <c r="G90" s="1647"/>
      <c r="H90" s="1648"/>
      <c r="I90" s="197">
        <f t="shared" si="4"/>
        <v>0</v>
      </c>
      <c r="J90" s="179"/>
      <c r="K90" s="179"/>
      <c r="L90" s="176"/>
      <c r="M90" s="176"/>
      <c r="N90" s="188">
        <v>8</v>
      </c>
      <c r="O90" s="176"/>
    </row>
    <row r="91" spans="1:15">
      <c r="A91" s="1634">
        <v>9</v>
      </c>
      <c r="B91" s="1649"/>
      <c r="C91" s="1647"/>
      <c r="D91" s="1650"/>
      <c r="E91" s="1647"/>
      <c r="F91" s="1650"/>
      <c r="G91" s="1647"/>
      <c r="H91" s="1648"/>
      <c r="I91" s="197">
        <f t="shared" si="4"/>
        <v>0</v>
      </c>
      <c r="J91" s="179"/>
      <c r="K91" s="179"/>
      <c r="L91" s="176"/>
      <c r="M91" s="176"/>
      <c r="N91" s="188">
        <v>9</v>
      </c>
      <c r="O91" s="176"/>
    </row>
    <row r="92" spans="1:15">
      <c r="A92" s="1634">
        <v>10</v>
      </c>
      <c r="B92" s="1649"/>
      <c r="C92" s="1647"/>
      <c r="D92" s="1650"/>
      <c r="E92" s="1647"/>
      <c r="F92" s="1650"/>
      <c r="G92" s="1647"/>
      <c r="H92" s="1648"/>
      <c r="I92" s="197">
        <f t="shared" si="4"/>
        <v>0</v>
      </c>
      <c r="J92" s="179"/>
      <c r="K92" s="179"/>
      <c r="L92" s="176"/>
      <c r="M92" s="176"/>
      <c r="N92" s="188">
        <v>10</v>
      </c>
      <c r="O92" s="176"/>
    </row>
    <row r="93" spans="1:15">
      <c r="A93" s="1634">
        <v>11</v>
      </c>
      <c r="B93" s="180"/>
      <c r="C93" s="1647"/>
      <c r="D93" s="1638"/>
      <c r="E93" s="1647"/>
      <c r="F93" s="1638"/>
      <c r="G93" s="1647"/>
      <c r="H93" s="1648"/>
      <c r="I93" s="197">
        <f t="shared" si="4"/>
        <v>0</v>
      </c>
      <c r="J93" s="179"/>
      <c r="K93" s="179"/>
      <c r="L93" s="176"/>
      <c r="M93" s="176"/>
      <c r="N93" s="188">
        <v>11</v>
      </c>
      <c r="O93" s="176"/>
    </row>
    <row r="94" spans="1:15">
      <c r="A94" s="1634">
        <v>12</v>
      </c>
      <c r="B94" s="1651" t="s">
        <v>4040</v>
      </c>
      <c r="C94" s="1400">
        <f>SUM(C84:C93)</f>
        <v>0</v>
      </c>
      <c r="D94" s="1652"/>
      <c r="E94" s="1400">
        <f>SUM(E84:E93)</f>
        <v>0</v>
      </c>
      <c r="F94" s="1652"/>
      <c r="G94" s="1400">
        <f>SUM(G84:G93)</f>
        <v>0</v>
      </c>
      <c r="H94" s="1653">
        <f>SUM(H84:H93)</f>
        <v>0</v>
      </c>
      <c r="I94" s="1395">
        <f t="shared" si="4"/>
        <v>0</v>
      </c>
      <c r="J94" s="1654"/>
      <c r="K94" s="179"/>
      <c r="L94" s="176"/>
      <c r="M94" s="176"/>
      <c r="N94" s="188">
        <v>12</v>
      </c>
      <c r="O94" s="176"/>
    </row>
    <row r="95" spans="1:15">
      <c r="A95" s="1634">
        <v>13</v>
      </c>
      <c r="B95" s="1642" t="s">
        <v>2848</v>
      </c>
      <c r="C95" s="201"/>
      <c r="D95" s="176"/>
      <c r="E95" s="201"/>
      <c r="F95" s="176"/>
      <c r="G95" s="201"/>
      <c r="H95" s="1485"/>
      <c r="I95" s="197"/>
      <c r="J95" s="179"/>
      <c r="K95" s="179"/>
      <c r="L95" s="176"/>
      <c r="M95" s="176"/>
      <c r="N95" s="188">
        <v>13</v>
      </c>
      <c r="O95" s="176"/>
    </row>
    <row r="96" spans="1:15">
      <c r="A96" s="1634">
        <v>14</v>
      </c>
      <c r="B96" s="1627" t="s">
        <v>4036</v>
      </c>
      <c r="C96" s="1647"/>
      <c r="D96" s="1638"/>
      <c r="E96" s="1647"/>
      <c r="F96" s="1638"/>
      <c r="G96" s="1647"/>
      <c r="H96" s="1648"/>
      <c r="I96" s="197">
        <f t="shared" ref="I96:I106" si="5">C96+E96-G96+H96</f>
        <v>0</v>
      </c>
      <c r="J96" s="179"/>
      <c r="K96" s="179"/>
      <c r="L96" s="176"/>
      <c r="M96" s="176"/>
      <c r="N96" s="188">
        <v>14</v>
      </c>
      <c r="O96" s="176"/>
    </row>
    <row r="97" spans="1:15">
      <c r="A97" s="1634">
        <v>15</v>
      </c>
      <c r="B97" s="1627" t="s">
        <v>4037</v>
      </c>
      <c r="C97" s="1647"/>
      <c r="D97" s="1638"/>
      <c r="E97" s="1647"/>
      <c r="F97" s="1638"/>
      <c r="G97" s="1647"/>
      <c r="H97" s="1648"/>
      <c r="I97" s="197">
        <f t="shared" si="5"/>
        <v>0</v>
      </c>
      <c r="J97" s="179"/>
      <c r="K97" s="179"/>
      <c r="L97" s="176"/>
      <c r="M97" s="176"/>
      <c r="N97" s="188">
        <v>15</v>
      </c>
      <c r="O97" s="176"/>
    </row>
    <row r="98" spans="1:15">
      <c r="A98" s="1634">
        <v>16</v>
      </c>
      <c r="B98" s="1627" t="s">
        <v>4038</v>
      </c>
      <c r="C98" s="1647"/>
      <c r="D98" s="1638"/>
      <c r="E98" s="1647"/>
      <c r="F98" s="1638"/>
      <c r="G98" s="1647"/>
      <c r="H98" s="1648"/>
      <c r="I98" s="197">
        <f t="shared" si="5"/>
        <v>0</v>
      </c>
      <c r="J98" s="179"/>
      <c r="K98" s="179"/>
      <c r="L98" s="176"/>
      <c r="M98" s="176"/>
      <c r="N98" s="188">
        <v>16</v>
      </c>
      <c r="O98" s="176"/>
    </row>
    <row r="99" spans="1:15">
      <c r="A99" s="1634">
        <v>17</v>
      </c>
      <c r="B99" s="1627" t="s">
        <v>4039</v>
      </c>
      <c r="C99" s="1647"/>
      <c r="D99" s="1638"/>
      <c r="E99" s="1647"/>
      <c r="F99" s="1638"/>
      <c r="G99" s="1647"/>
      <c r="H99" s="1648"/>
      <c r="I99" s="197">
        <f t="shared" si="5"/>
        <v>0</v>
      </c>
      <c r="J99" s="179"/>
      <c r="K99" s="179"/>
      <c r="L99" s="176"/>
      <c r="M99" s="176"/>
      <c r="N99" s="188">
        <v>17</v>
      </c>
      <c r="O99" s="176"/>
    </row>
    <row r="100" spans="1:15">
      <c r="A100" s="1634">
        <v>18</v>
      </c>
      <c r="B100" s="1649"/>
      <c r="C100" s="1647"/>
      <c r="D100" s="1650"/>
      <c r="E100" s="1647"/>
      <c r="F100" s="1650"/>
      <c r="G100" s="1647"/>
      <c r="H100" s="1648"/>
      <c r="I100" s="197">
        <f t="shared" si="5"/>
        <v>0</v>
      </c>
      <c r="J100" s="179"/>
      <c r="K100" s="179"/>
      <c r="L100" s="176"/>
      <c r="M100" s="176"/>
      <c r="N100" s="188">
        <v>18</v>
      </c>
      <c r="O100" s="176"/>
    </row>
    <row r="101" spans="1:15">
      <c r="A101" s="1634">
        <v>19</v>
      </c>
      <c r="B101" s="180"/>
      <c r="C101" s="1647"/>
      <c r="D101" s="1650"/>
      <c r="E101" s="1647"/>
      <c r="F101" s="1650"/>
      <c r="G101" s="1647"/>
      <c r="H101" s="1648"/>
      <c r="I101" s="197">
        <f t="shared" si="5"/>
        <v>0</v>
      </c>
      <c r="J101" s="179"/>
      <c r="K101" s="179"/>
      <c r="L101" s="176"/>
      <c r="M101" s="176"/>
      <c r="N101" s="188">
        <v>19</v>
      </c>
      <c r="O101" s="176"/>
    </row>
    <row r="102" spans="1:15">
      <c r="A102" s="1634">
        <v>20</v>
      </c>
      <c r="B102" s="180"/>
      <c r="C102" s="1647"/>
      <c r="D102" s="1650"/>
      <c r="E102" s="1647"/>
      <c r="F102" s="1650"/>
      <c r="G102" s="1647"/>
      <c r="H102" s="1485"/>
      <c r="I102" s="197">
        <f t="shared" si="5"/>
        <v>0</v>
      </c>
      <c r="J102" s="179"/>
      <c r="K102" s="179"/>
      <c r="L102" s="176"/>
      <c r="M102" s="176"/>
      <c r="N102" s="188">
        <v>20</v>
      </c>
      <c r="O102" s="176"/>
    </row>
    <row r="103" spans="1:15">
      <c r="A103" s="1634">
        <v>21</v>
      </c>
      <c r="B103" s="1649"/>
      <c r="C103" s="1645"/>
      <c r="D103" s="1650"/>
      <c r="E103" s="1645"/>
      <c r="F103" s="1650"/>
      <c r="G103" s="1645"/>
      <c r="H103" s="1646"/>
      <c r="I103" s="197">
        <f t="shared" si="5"/>
        <v>0</v>
      </c>
      <c r="J103" s="1347"/>
      <c r="K103" s="179"/>
      <c r="L103" s="176"/>
      <c r="M103" s="176"/>
      <c r="N103" s="188">
        <v>21</v>
      </c>
      <c r="O103" s="176"/>
    </row>
    <row r="104" spans="1:15">
      <c r="A104" s="1634" t="s">
        <v>1954</v>
      </c>
      <c r="B104" s="1649"/>
      <c r="C104" s="1645"/>
      <c r="D104" s="1650"/>
      <c r="E104" s="1645"/>
      <c r="F104" s="1650"/>
      <c r="G104" s="1645"/>
      <c r="H104" s="1646"/>
      <c r="I104" s="197">
        <f t="shared" si="5"/>
        <v>0</v>
      </c>
      <c r="J104" s="1347"/>
      <c r="K104" s="179"/>
      <c r="L104" s="176"/>
      <c r="M104" s="176"/>
      <c r="N104" s="188" t="s">
        <v>1954</v>
      </c>
      <c r="O104" s="176"/>
    </row>
    <row r="105" spans="1:15">
      <c r="A105" s="1634">
        <v>23</v>
      </c>
      <c r="B105" s="180"/>
      <c r="C105" s="1645"/>
      <c r="D105" s="1638"/>
      <c r="E105" s="1645"/>
      <c r="F105" s="1638"/>
      <c r="G105" s="1645"/>
      <c r="H105" s="1655"/>
      <c r="I105" s="197">
        <f t="shared" si="5"/>
        <v>0</v>
      </c>
      <c r="J105" s="179"/>
      <c r="K105" s="179"/>
      <c r="L105" s="176"/>
      <c r="M105" s="176"/>
      <c r="N105" s="188">
        <v>23</v>
      </c>
      <c r="O105" s="176"/>
    </row>
    <row r="106" spans="1:15">
      <c r="A106" s="1634">
        <v>24</v>
      </c>
      <c r="B106" s="1651" t="s">
        <v>4040</v>
      </c>
      <c r="C106" s="1400">
        <f>SUM(C96:C105)</f>
        <v>0</v>
      </c>
      <c r="D106" s="1652"/>
      <c r="E106" s="1400">
        <f>SUM(E96:E105)</f>
        <v>0</v>
      </c>
      <c r="F106" s="1652"/>
      <c r="G106" s="1400">
        <f>SUM(G96:G105)</f>
        <v>0</v>
      </c>
      <c r="H106" s="1653">
        <f>SUM(H96:H105)</f>
        <v>0</v>
      </c>
      <c r="I106" s="1395">
        <f t="shared" si="5"/>
        <v>0</v>
      </c>
      <c r="J106" s="1654"/>
      <c r="K106" s="179"/>
      <c r="L106" s="176"/>
      <c r="M106" s="176"/>
      <c r="N106" s="188">
        <v>24</v>
      </c>
      <c r="O106" s="176"/>
    </row>
    <row r="107" spans="1:15">
      <c r="A107" s="1634">
        <v>25</v>
      </c>
      <c r="B107" s="1642" t="s">
        <v>4041</v>
      </c>
      <c r="C107" s="201"/>
      <c r="D107" s="176"/>
      <c r="E107" s="201"/>
      <c r="F107" s="176"/>
      <c r="G107" s="201"/>
      <c r="H107" s="1485"/>
      <c r="I107" s="197"/>
      <c r="J107" s="179"/>
      <c r="K107" s="179"/>
      <c r="L107" s="176"/>
      <c r="M107" s="176"/>
      <c r="N107" s="188">
        <v>25</v>
      </c>
      <c r="O107" s="176"/>
    </row>
    <row r="108" spans="1:15">
      <c r="A108" s="1634">
        <v>26</v>
      </c>
      <c r="B108" s="1627" t="s">
        <v>4036</v>
      </c>
      <c r="C108" s="1647"/>
      <c r="D108" s="1638"/>
      <c r="E108" s="1647"/>
      <c r="F108" s="1638"/>
      <c r="G108" s="1647"/>
      <c r="H108" s="1648"/>
      <c r="I108" s="197">
        <f t="shared" ref="I108:I118" si="6">C108+E108-G108+H108</f>
        <v>0</v>
      </c>
      <c r="J108" s="179"/>
      <c r="K108" s="179"/>
      <c r="L108" s="176"/>
      <c r="M108" s="176"/>
      <c r="N108" s="188">
        <v>26</v>
      </c>
      <c r="O108" s="176"/>
    </row>
    <row r="109" spans="1:15">
      <c r="A109" s="1634">
        <v>27</v>
      </c>
      <c r="B109" s="1627" t="s">
        <v>4037</v>
      </c>
      <c r="C109" s="1647"/>
      <c r="D109" s="1638"/>
      <c r="E109" s="1647"/>
      <c r="F109" s="1638"/>
      <c r="G109" s="1647"/>
      <c r="H109" s="1648"/>
      <c r="I109" s="197">
        <f t="shared" si="6"/>
        <v>0</v>
      </c>
      <c r="J109" s="179"/>
      <c r="K109" s="179"/>
      <c r="L109" s="176"/>
      <c r="M109" s="176"/>
      <c r="N109" s="188">
        <v>27</v>
      </c>
      <c r="O109" s="176"/>
    </row>
    <row r="110" spans="1:15">
      <c r="A110" s="1634">
        <v>28</v>
      </c>
      <c r="B110" s="1627" t="s">
        <v>4038</v>
      </c>
      <c r="C110" s="1647"/>
      <c r="D110" s="1638"/>
      <c r="E110" s="1647"/>
      <c r="F110" s="1638"/>
      <c r="G110" s="1647"/>
      <c r="H110" s="1648"/>
      <c r="I110" s="197">
        <f t="shared" si="6"/>
        <v>0</v>
      </c>
      <c r="J110" s="179"/>
      <c r="K110" s="179"/>
      <c r="L110" s="176"/>
      <c r="M110" s="176"/>
      <c r="N110" s="188">
        <v>28</v>
      </c>
      <c r="O110" s="176"/>
    </row>
    <row r="111" spans="1:15">
      <c r="A111" s="1634">
        <v>29</v>
      </c>
      <c r="B111" s="1627" t="s">
        <v>4036</v>
      </c>
      <c r="C111" s="1647"/>
      <c r="D111" s="1638"/>
      <c r="E111" s="1647"/>
      <c r="F111" s="1638"/>
      <c r="G111" s="1647"/>
      <c r="H111" s="1648"/>
      <c r="I111" s="197">
        <f t="shared" si="6"/>
        <v>0</v>
      </c>
      <c r="J111" s="179"/>
      <c r="K111" s="179"/>
      <c r="L111" s="176"/>
      <c r="M111" s="176"/>
      <c r="N111" s="188">
        <v>29</v>
      </c>
      <c r="O111" s="176"/>
    </row>
    <row r="112" spans="1:15">
      <c r="A112" s="1634">
        <v>30</v>
      </c>
      <c r="B112" s="180"/>
      <c r="C112" s="1647"/>
      <c r="D112" s="1638"/>
      <c r="E112" s="1647"/>
      <c r="F112" s="1638"/>
      <c r="G112" s="1647"/>
      <c r="H112" s="1648"/>
      <c r="I112" s="197">
        <f t="shared" si="6"/>
        <v>0</v>
      </c>
      <c r="J112" s="179"/>
      <c r="K112" s="179"/>
      <c r="L112" s="176"/>
      <c r="M112" s="176"/>
      <c r="N112" s="188">
        <v>30</v>
      </c>
      <c r="O112" s="176"/>
    </row>
    <row r="113" spans="1:15">
      <c r="A113" s="1634">
        <v>31</v>
      </c>
      <c r="B113" s="180"/>
      <c r="C113" s="1647"/>
      <c r="D113" s="1638"/>
      <c r="E113" s="1647"/>
      <c r="F113" s="1638"/>
      <c r="G113" s="1647"/>
      <c r="H113" s="1648"/>
      <c r="I113" s="197">
        <f t="shared" si="6"/>
        <v>0</v>
      </c>
      <c r="J113" s="179"/>
      <c r="K113" s="179"/>
      <c r="L113" s="176"/>
      <c r="M113" s="176"/>
      <c r="N113" s="188">
        <v>31</v>
      </c>
      <c r="O113" s="176"/>
    </row>
    <row r="114" spans="1:15">
      <c r="A114" s="1634">
        <v>32</v>
      </c>
      <c r="B114" s="180"/>
      <c r="C114" s="1647"/>
      <c r="D114" s="1638"/>
      <c r="E114" s="1647"/>
      <c r="F114" s="1638"/>
      <c r="G114" s="1647"/>
      <c r="H114" s="1648"/>
      <c r="I114" s="197">
        <f t="shared" si="6"/>
        <v>0</v>
      </c>
      <c r="J114" s="179"/>
      <c r="K114" s="179"/>
      <c r="L114" s="176"/>
      <c r="M114" s="176"/>
      <c r="N114" s="188">
        <v>32</v>
      </c>
      <c r="O114" s="176"/>
    </row>
    <row r="115" spans="1:15">
      <c r="A115" s="1634">
        <v>33</v>
      </c>
      <c r="B115" s="180"/>
      <c r="C115" s="1647"/>
      <c r="D115" s="1638"/>
      <c r="E115" s="1647"/>
      <c r="F115" s="1638"/>
      <c r="G115" s="1647"/>
      <c r="H115" s="1648"/>
      <c r="I115" s="197">
        <f t="shared" si="6"/>
        <v>0</v>
      </c>
      <c r="J115" s="179"/>
      <c r="K115" s="179"/>
      <c r="L115" s="176"/>
      <c r="M115" s="176"/>
      <c r="N115" s="188">
        <v>33</v>
      </c>
      <c r="O115" s="176"/>
    </row>
    <row r="116" spans="1:15">
      <c r="A116" s="1634">
        <v>34</v>
      </c>
      <c r="B116" s="180"/>
      <c r="C116" s="1647"/>
      <c r="D116" s="1638"/>
      <c r="E116" s="1647"/>
      <c r="F116" s="1638"/>
      <c r="G116" s="1647"/>
      <c r="H116" s="1648"/>
      <c r="I116" s="197">
        <f t="shared" si="6"/>
        <v>0</v>
      </c>
      <c r="J116" s="179"/>
      <c r="K116" s="179"/>
      <c r="L116" s="176"/>
      <c r="M116" s="176"/>
      <c r="N116" s="188">
        <v>34</v>
      </c>
      <c r="O116" s="176"/>
    </row>
    <row r="117" spans="1:15">
      <c r="A117" s="1634">
        <v>35</v>
      </c>
      <c r="B117" s="180"/>
      <c r="C117" s="1647"/>
      <c r="D117" s="1638"/>
      <c r="E117" s="1647"/>
      <c r="F117" s="1638"/>
      <c r="G117" s="1647"/>
      <c r="H117" s="1648"/>
      <c r="I117" s="197">
        <f t="shared" si="6"/>
        <v>0</v>
      </c>
      <c r="J117" s="179"/>
      <c r="K117" s="179"/>
      <c r="L117" s="176"/>
      <c r="M117" s="176"/>
      <c r="N117" s="188">
        <v>35</v>
      </c>
      <c r="O117" s="176"/>
    </row>
    <row r="118" spans="1:15">
      <c r="A118" s="1634">
        <v>36</v>
      </c>
      <c r="B118" s="1651" t="s">
        <v>4040</v>
      </c>
      <c r="C118" s="1400">
        <f>SUM(C108:C117)</f>
        <v>0</v>
      </c>
      <c r="D118" s="1652"/>
      <c r="E118" s="1400">
        <f>SUM(E108:E117)</f>
        <v>0</v>
      </c>
      <c r="F118" s="1652"/>
      <c r="G118" s="1400">
        <f>SUM(G108:G117)</f>
        <v>0</v>
      </c>
      <c r="H118" s="1653">
        <f>SUM(H108:H117)</f>
        <v>0</v>
      </c>
      <c r="I118" s="1395">
        <f t="shared" si="6"/>
        <v>0</v>
      </c>
      <c r="J118" s="1654"/>
      <c r="K118" s="179"/>
      <c r="L118" s="176"/>
      <c r="M118" s="176"/>
      <c r="N118" s="188">
        <v>36</v>
      </c>
      <c r="O118" s="176"/>
    </row>
    <row r="119" spans="1:15">
      <c r="A119" s="1634">
        <v>37</v>
      </c>
      <c r="B119" s="1642" t="s">
        <v>4042</v>
      </c>
      <c r="C119" s="201"/>
      <c r="D119" s="176"/>
      <c r="E119" s="201"/>
      <c r="F119" s="176"/>
      <c r="G119" s="201"/>
      <c r="H119" s="1485"/>
      <c r="I119" s="197"/>
      <c r="J119" s="179"/>
      <c r="K119" s="179"/>
      <c r="L119" s="176"/>
      <c r="M119" s="176"/>
      <c r="N119" s="188">
        <v>37</v>
      </c>
      <c r="O119" s="176"/>
    </row>
    <row r="120" spans="1:15">
      <c r="A120" s="1634">
        <v>38</v>
      </c>
      <c r="B120" s="1627" t="s">
        <v>4036</v>
      </c>
      <c r="C120" s="1645"/>
      <c r="D120" s="1638"/>
      <c r="E120" s="1645"/>
      <c r="F120" s="1638"/>
      <c r="G120" s="1645"/>
      <c r="H120" s="1655"/>
      <c r="I120" s="204">
        <f t="shared" ref="I120:I128" si="7">C120+E120-G120+H120</f>
        <v>0</v>
      </c>
      <c r="J120" s="179"/>
      <c r="K120" s="179"/>
      <c r="L120" s="176"/>
      <c r="M120" s="176"/>
      <c r="N120" s="188">
        <v>38</v>
      </c>
      <c r="O120" s="176"/>
    </row>
    <row r="121" spans="1:15">
      <c r="A121" s="1634">
        <v>39</v>
      </c>
      <c r="B121" s="1627" t="s">
        <v>4037</v>
      </c>
      <c r="C121" s="1647"/>
      <c r="D121" s="1638"/>
      <c r="E121" s="1647"/>
      <c r="F121" s="1638"/>
      <c r="G121" s="1647"/>
      <c r="H121" s="1648"/>
      <c r="I121" s="197">
        <f t="shared" si="7"/>
        <v>0</v>
      </c>
      <c r="J121" s="179"/>
      <c r="K121" s="179"/>
      <c r="L121" s="176"/>
      <c r="M121" s="176"/>
      <c r="N121" s="188">
        <v>39</v>
      </c>
      <c r="O121" s="176"/>
    </row>
    <row r="122" spans="1:15">
      <c r="A122" s="1634">
        <v>40</v>
      </c>
      <c r="B122" s="1627" t="s">
        <v>4038</v>
      </c>
      <c r="C122" s="1647"/>
      <c r="D122" s="1638"/>
      <c r="E122" s="1647"/>
      <c r="F122" s="1638"/>
      <c r="G122" s="1647"/>
      <c r="H122" s="1648"/>
      <c r="I122" s="197">
        <f t="shared" si="7"/>
        <v>0</v>
      </c>
      <c r="J122" s="179"/>
      <c r="K122" s="179"/>
      <c r="L122" s="176"/>
      <c r="M122" s="176"/>
      <c r="N122" s="188">
        <v>40</v>
      </c>
      <c r="O122" s="176"/>
    </row>
    <row r="123" spans="1:15">
      <c r="A123" s="1634">
        <v>41</v>
      </c>
      <c r="B123" s="1627" t="s">
        <v>4039</v>
      </c>
      <c r="C123" s="1647"/>
      <c r="D123" s="1638"/>
      <c r="E123" s="1647"/>
      <c r="F123" s="1638"/>
      <c r="G123" s="1647"/>
      <c r="H123" s="1648"/>
      <c r="I123" s="197">
        <f t="shared" si="7"/>
        <v>0</v>
      </c>
      <c r="J123" s="179"/>
      <c r="K123" s="179"/>
      <c r="L123" s="176"/>
      <c r="M123" s="176"/>
      <c r="N123" s="188">
        <v>41</v>
      </c>
      <c r="O123" s="176"/>
    </row>
    <row r="124" spans="1:15">
      <c r="A124" s="1634">
        <v>42</v>
      </c>
      <c r="B124" s="180"/>
      <c r="C124" s="1647"/>
      <c r="D124" s="1638"/>
      <c r="E124" s="1647"/>
      <c r="F124" s="1638"/>
      <c r="G124" s="1647"/>
      <c r="H124" s="1648"/>
      <c r="I124" s="197">
        <f t="shared" si="7"/>
        <v>0</v>
      </c>
      <c r="J124" s="179"/>
      <c r="K124" s="179"/>
      <c r="L124" s="176"/>
      <c r="M124" s="176"/>
      <c r="N124" s="188">
        <v>42</v>
      </c>
      <c r="O124" s="176"/>
    </row>
    <row r="125" spans="1:15">
      <c r="A125" s="1634">
        <v>43</v>
      </c>
      <c r="B125" s="180"/>
      <c r="C125" s="1647"/>
      <c r="D125" s="1638"/>
      <c r="E125" s="1647"/>
      <c r="F125" s="1638"/>
      <c r="G125" s="1647"/>
      <c r="H125" s="1648"/>
      <c r="I125" s="197">
        <f t="shared" si="7"/>
        <v>0</v>
      </c>
      <c r="J125" s="179"/>
      <c r="K125" s="179"/>
      <c r="L125" s="176"/>
      <c r="M125" s="176"/>
      <c r="N125" s="188">
        <v>43</v>
      </c>
      <c r="O125" s="176"/>
    </row>
    <row r="126" spans="1:15">
      <c r="A126" s="1634">
        <v>44</v>
      </c>
      <c r="B126" s="180"/>
      <c r="C126" s="1647"/>
      <c r="D126" s="1638"/>
      <c r="E126" s="1647"/>
      <c r="F126" s="1638"/>
      <c r="G126" s="1647"/>
      <c r="H126" s="1648"/>
      <c r="I126" s="197">
        <f t="shared" si="7"/>
        <v>0</v>
      </c>
      <c r="J126" s="179"/>
      <c r="K126" s="179"/>
      <c r="L126" s="176"/>
      <c r="M126" s="176"/>
      <c r="N126" s="188">
        <v>44</v>
      </c>
      <c r="O126" s="176"/>
    </row>
    <row r="127" spans="1:15">
      <c r="A127" s="1634">
        <v>45</v>
      </c>
      <c r="B127" s="180"/>
      <c r="C127" s="1647"/>
      <c r="D127" s="1638"/>
      <c r="E127" s="1647"/>
      <c r="F127" s="1638"/>
      <c r="G127" s="1647"/>
      <c r="H127" s="1648"/>
      <c r="I127" s="197">
        <f t="shared" si="7"/>
        <v>0</v>
      </c>
      <c r="J127" s="179"/>
      <c r="K127" s="179"/>
      <c r="L127" s="176"/>
      <c r="M127" s="176"/>
      <c r="N127" s="188">
        <v>45</v>
      </c>
      <c r="O127" s="176"/>
    </row>
    <row r="128" spans="1:15">
      <c r="A128" s="1634">
        <v>46</v>
      </c>
      <c r="B128" s="180"/>
      <c r="C128" s="1647"/>
      <c r="D128" s="1638"/>
      <c r="E128" s="1647"/>
      <c r="F128" s="1638"/>
      <c r="G128" s="1647"/>
      <c r="H128" s="1648"/>
      <c r="I128" s="197">
        <f t="shared" si="7"/>
        <v>0</v>
      </c>
      <c r="J128" s="179"/>
      <c r="K128" s="179"/>
      <c r="L128" s="176"/>
      <c r="M128" s="176"/>
      <c r="N128" s="188">
        <v>46</v>
      </c>
      <c r="O128" s="176"/>
    </row>
    <row r="129" spans="1:15">
      <c r="A129" s="1634">
        <v>47</v>
      </c>
      <c r="B129" s="1651" t="s">
        <v>4040</v>
      </c>
      <c r="C129" s="1400">
        <f>SUM(C120:C128)</f>
        <v>0</v>
      </c>
      <c r="D129" s="1652"/>
      <c r="E129" s="1400">
        <f>SUM(E120:E128)</f>
        <v>0</v>
      </c>
      <c r="F129" s="1652"/>
      <c r="G129" s="1400">
        <f>SUM(G120:G128)</f>
        <v>0</v>
      </c>
      <c r="H129" s="1653">
        <f>SUM(H120:H128)</f>
        <v>0</v>
      </c>
      <c r="I129" s="1656">
        <f>SUM(I120:I128)</f>
        <v>0</v>
      </c>
      <c r="J129" s="1396"/>
      <c r="K129" s="179"/>
      <c r="L129" s="176"/>
      <c r="M129" s="176"/>
      <c r="N129" s="188">
        <v>47</v>
      </c>
      <c r="O129" s="176"/>
    </row>
    <row r="130" spans="1:15" ht="15.75" thickBot="1">
      <c r="A130" s="1657">
        <v>48</v>
      </c>
      <c r="B130" s="1658" t="s">
        <v>2846</v>
      </c>
      <c r="C130" s="1659">
        <f>C94+C106+C118+C129</f>
        <v>0</v>
      </c>
      <c r="D130" s="1660"/>
      <c r="E130" s="1659">
        <f>E94+E106+E118+E129</f>
        <v>0</v>
      </c>
      <c r="F130" s="1660"/>
      <c r="G130" s="1659">
        <f>G94+G106+G118+G129</f>
        <v>0</v>
      </c>
      <c r="H130" s="1487">
        <f>H94+H106+H118+H129</f>
        <v>0</v>
      </c>
      <c r="I130" s="1435">
        <f>C130+E130-G130+H130</f>
        <v>0</v>
      </c>
      <c r="J130" s="1661"/>
      <c r="K130" s="1661"/>
      <c r="L130" s="1662"/>
      <c r="M130" s="1662"/>
      <c r="N130" s="1663">
        <v>48</v>
      </c>
      <c r="O130" s="176"/>
    </row>
    <row r="131" spans="1:15" ht="15.75">
      <c r="A131" s="1664" t="s">
        <v>4043</v>
      </c>
      <c r="B131" s="176"/>
      <c r="C131" s="176"/>
      <c r="D131" s="176"/>
      <c r="E131" s="176"/>
      <c r="F131" s="176"/>
      <c r="G131" s="176"/>
      <c r="H131" s="176"/>
      <c r="I131" s="1664" t="str">
        <f>A131</f>
        <v>FERC FORM NO.1 (ED.  12-89) NYPSC Modified-96</v>
      </c>
      <c r="J131" s="176"/>
      <c r="K131" s="176"/>
      <c r="L131" s="176"/>
      <c r="M131" s="3007" t="s">
        <v>4044</v>
      </c>
      <c r="N131" s="1628"/>
      <c r="O131" s="176"/>
    </row>
    <row r="132" spans="1:15" ht="15.75">
      <c r="A132" s="1664"/>
      <c r="B132" s="202"/>
      <c r="C132" s="202"/>
      <c r="D132" s="176"/>
      <c r="E132" s="202"/>
      <c r="F132" s="202"/>
      <c r="G132" s="202"/>
      <c r="H132" s="202"/>
      <c r="I132" s="1664"/>
      <c r="J132" s="202"/>
      <c r="K132" s="176"/>
      <c r="L132" s="202"/>
      <c r="M132" s="202"/>
      <c r="N132" s="202"/>
      <c r="O132" s="176"/>
    </row>
    <row r="133" spans="1:15">
      <c r="A133" s="202" t="s">
        <v>4048</v>
      </c>
      <c r="B133" s="202"/>
      <c r="C133" s="202"/>
      <c r="D133" s="202"/>
      <c r="E133" s="202"/>
      <c r="F133" s="202"/>
      <c r="G133" s="202"/>
      <c r="H133" s="202"/>
      <c r="I133" s="202" t="s">
        <v>4049</v>
      </c>
      <c r="J133" s="202"/>
      <c r="K133" s="202"/>
      <c r="L133" s="202"/>
      <c r="M133" s="202"/>
      <c r="N133" s="202"/>
    </row>
  </sheetData>
  <printOptions horizontalCentered="1" verticalCentered="1"/>
  <pageMargins left="0.5" right="0.5" top="0.5" bottom="0.5" header="0.5" footer="0.5"/>
  <pageSetup scale="70" orientation="portrait" horizontalDpi="300" verticalDpi="300" r:id="rId1"/>
  <headerFooter alignWithMargins="0"/>
  <rowBreaks count="1" manualBreakCount="1">
    <brk id="66" max="16383" man="1"/>
  </rowBreaks>
  <colBreaks count="1" manualBreakCount="1">
    <brk id="8"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pageSetUpPr fitToPage="1"/>
  </sheetPr>
  <dimension ref="A1:AG114"/>
  <sheetViews>
    <sheetView topLeftCell="A83" zoomScale="85" zoomScaleNormal="85" workbookViewId="0">
      <selection activeCell="E113" sqref="E113"/>
    </sheetView>
  </sheetViews>
  <sheetFormatPr defaultColWidth="9.6640625" defaultRowHeight="15"/>
  <cols>
    <col min="1" max="1" width="4.6640625" style="234" customWidth="1"/>
    <col min="2" max="2" width="36.77734375" style="234" customWidth="1"/>
    <col min="3" max="3" width="16.6640625" style="234" customWidth="1"/>
    <col min="4" max="4" width="11.33203125" style="234" customWidth="1"/>
    <col min="5" max="5" width="18" style="234" customWidth="1"/>
    <col min="6" max="6" width="20.33203125" style="234" customWidth="1"/>
    <col min="7" max="7" width="16.6640625" style="234" customWidth="1"/>
    <col min="8" max="8" width="11.5546875" style="234" customWidth="1"/>
    <col min="9" max="9" width="16.44140625" style="234" customWidth="1"/>
    <col min="10" max="10" width="11.33203125" style="234" customWidth="1"/>
    <col min="11" max="11" width="3.21875" style="234" customWidth="1"/>
    <col min="12" max="20" width="16.6640625" style="234" customWidth="1"/>
    <col min="21" max="21" width="7.21875" style="234" customWidth="1"/>
    <col min="22" max="22" width="13.33203125" style="1616" customWidth="1"/>
    <col min="23" max="23" width="14.88671875" style="450" customWidth="1"/>
    <col min="24" max="24" width="10.44140625" style="450" customWidth="1"/>
    <col min="25" max="25" width="6.6640625" style="234" customWidth="1"/>
    <col min="26" max="30" width="9.6640625" style="234"/>
    <col min="31" max="31" width="4.44140625" style="234" customWidth="1"/>
    <col min="32" max="32" width="4.33203125" style="234" customWidth="1"/>
    <col min="33" max="33" width="14.33203125" style="1315" bestFit="1" customWidth="1"/>
    <col min="34" max="16384" width="9.6640625" style="234"/>
  </cols>
  <sheetData>
    <row r="1" spans="1:27">
      <c r="A1" s="3008" t="s">
        <v>394</v>
      </c>
      <c r="B1" s="3009"/>
      <c r="C1" s="3010"/>
      <c r="D1" s="3009" t="s">
        <v>1232</v>
      </c>
      <c r="E1" s="3009"/>
      <c r="F1" s="3011" t="s">
        <v>396</v>
      </c>
      <c r="G1" s="3012" t="s">
        <v>397</v>
      </c>
      <c r="H1" s="425"/>
      <c r="I1" s="425"/>
      <c r="J1" s="425"/>
      <c r="K1" s="425"/>
      <c r="L1" s="425"/>
      <c r="M1" s="425"/>
      <c r="N1" s="425"/>
      <c r="O1" s="425"/>
      <c r="P1" s="425"/>
      <c r="Q1" s="425"/>
      <c r="R1" s="425"/>
      <c r="S1" s="425"/>
      <c r="T1" s="425"/>
      <c r="U1" s="425"/>
      <c r="V1" s="1571"/>
    </row>
    <row r="2" spans="1:27">
      <c r="A2" s="3071" t="str">
        <f>'Data Sheet'!$C$25</f>
        <v xml:space="preserve">KeySpan Gas East Corp. D/B/A National Grid </v>
      </c>
      <c r="B2" s="426"/>
      <c r="C2" s="427"/>
      <c r="D2" s="234" t="s">
        <v>4415</v>
      </c>
      <c r="F2" s="228" t="s">
        <v>398</v>
      </c>
      <c r="G2" s="428"/>
      <c r="H2" s="425"/>
      <c r="I2" s="425"/>
      <c r="J2" s="425"/>
      <c r="K2" s="425"/>
      <c r="L2" s="425"/>
      <c r="M2" s="425"/>
      <c r="N2" s="425"/>
      <c r="O2" s="425"/>
      <c r="P2" s="425"/>
      <c r="Q2" s="425"/>
      <c r="R2" s="425"/>
      <c r="S2" s="425"/>
      <c r="T2" s="425"/>
      <c r="U2" s="425"/>
      <c r="V2" s="1571"/>
    </row>
    <row r="3" spans="1:27" ht="15" customHeight="1">
      <c r="A3" s="3072"/>
      <c r="B3" s="430"/>
      <c r="C3" s="427"/>
      <c r="D3" s="234" t="s">
        <v>3193</v>
      </c>
      <c r="F3" s="1356" t="str">
        <f>+'254'!D3</f>
        <v>March 31, 2015</v>
      </c>
      <c r="G3" s="431" t="s">
        <v>4567</v>
      </c>
      <c r="H3" s="425"/>
      <c r="I3" s="425"/>
      <c r="J3" s="425"/>
      <c r="K3" s="425"/>
      <c r="L3" s="425"/>
      <c r="M3" s="425"/>
      <c r="N3" s="425"/>
      <c r="O3" s="425"/>
      <c r="P3" s="425"/>
      <c r="Q3" s="425"/>
      <c r="R3" s="425"/>
      <c r="S3" s="425"/>
      <c r="T3" s="425"/>
      <c r="U3" s="425"/>
      <c r="V3" s="425"/>
      <c r="W3" s="425"/>
      <c r="X3" s="425"/>
      <c r="Y3" s="425"/>
      <c r="Z3" s="425"/>
      <c r="AA3" s="425"/>
    </row>
    <row r="4" spans="1:27" ht="15" customHeight="1">
      <c r="A4" s="432" t="s">
        <v>4050</v>
      </c>
      <c r="B4" s="433"/>
      <c r="C4" s="434"/>
      <c r="D4" s="434"/>
      <c r="E4" s="434"/>
      <c r="F4" s="434"/>
      <c r="G4" s="2771"/>
      <c r="H4" s="425"/>
      <c r="I4" s="1572"/>
      <c r="J4" s="1573"/>
      <c r="K4" s="1572"/>
      <c r="L4" s="1572"/>
      <c r="M4" s="1572"/>
      <c r="N4" s="1572"/>
      <c r="O4" s="1572"/>
      <c r="P4" s="1572"/>
      <c r="Q4" s="1572"/>
      <c r="R4" s="1572"/>
      <c r="S4" s="1572"/>
      <c r="T4" s="1572"/>
      <c r="U4" s="425"/>
      <c r="V4" s="1571"/>
    </row>
    <row r="5" spans="1:27">
      <c r="A5" s="426" t="s">
        <v>502</v>
      </c>
      <c r="B5" s="234" t="s">
        <v>2271</v>
      </c>
      <c r="G5" s="435"/>
      <c r="H5" s="425"/>
      <c r="I5" s="425"/>
      <c r="J5" s="425"/>
      <c r="K5" s="425"/>
      <c r="L5" s="425"/>
      <c r="M5" s="425"/>
      <c r="N5" s="425"/>
      <c r="O5" s="425"/>
      <c r="P5" s="425"/>
      <c r="Q5" s="425"/>
      <c r="R5" s="425"/>
      <c r="S5" s="425"/>
      <c r="T5" s="425"/>
      <c r="U5" s="425"/>
      <c r="V5" s="1571"/>
    </row>
    <row r="6" spans="1:27" ht="15.75">
      <c r="A6" s="426" t="s">
        <v>711</v>
      </c>
      <c r="B6" s="234" t="s">
        <v>2272</v>
      </c>
      <c r="F6" s="424"/>
      <c r="G6" s="435"/>
      <c r="H6" s="425"/>
      <c r="I6" s="425"/>
      <c r="J6" s="425"/>
      <c r="K6" s="425"/>
      <c r="L6" s="425"/>
      <c r="M6" s="425"/>
      <c r="N6" s="425"/>
      <c r="O6" s="425"/>
      <c r="P6" s="425"/>
      <c r="Q6" s="425"/>
      <c r="R6" s="425"/>
      <c r="S6" s="425"/>
      <c r="T6" s="425"/>
      <c r="U6" s="425"/>
      <c r="V6" s="1571"/>
    </row>
    <row r="7" spans="1:27">
      <c r="A7" s="426" t="s">
        <v>712</v>
      </c>
      <c r="B7" s="3418" t="s">
        <v>1697</v>
      </c>
      <c r="C7" s="3308"/>
      <c r="D7" s="3308"/>
      <c r="E7" s="3308"/>
      <c r="F7" s="3308"/>
      <c r="G7" s="3311"/>
      <c r="H7" s="1574"/>
      <c r="I7" s="1574"/>
      <c r="J7" s="1574"/>
      <c r="K7" s="1574"/>
      <c r="L7" s="1574"/>
      <c r="M7" s="1574"/>
      <c r="N7" s="1574"/>
      <c r="O7" s="1574"/>
      <c r="P7" s="1574"/>
      <c r="Q7" s="1574"/>
      <c r="R7" s="1574"/>
      <c r="S7" s="1574"/>
      <c r="T7" s="1574"/>
      <c r="U7" s="1574"/>
      <c r="V7" s="1574"/>
      <c r="W7" s="1574"/>
      <c r="X7" s="1574"/>
    </row>
    <row r="8" spans="1:27">
      <c r="A8" s="429"/>
      <c r="B8" s="3306"/>
      <c r="C8" s="3306"/>
      <c r="D8" s="3306"/>
      <c r="E8" s="3306"/>
      <c r="F8" s="3306"/>
      <c r="G8" s="3419"/>
      <c r="H8" s="1574"/>
      <c r="I8" s="1574"/>
      <c r="J8" s="1574"/>
      <c r="K8" s="1574"/>
      <c r="L8" s="1574"/>
      <c r="M8" s="1574"/>
      <c r="N8" s="1574"/>
      <c r="O8" s="1574"/>
      <c r="P8" s="1574"/>
      <c r="Q8" s="1574"/>
      <c r="R8" s="1574"/>
      <c r="S8" s="1574"/>
      <c r="T8" s="1574"/>
      <c r="U8" s="1574"/>
      <c r="V8" s="1574"/>
      <c r="W8" s="1574"/>
      <c r="X8" s="1574"/>
    </row>
    <row r="9" spans="1:27">
      <c r="A9" s="436"/>
      <c r="B9" s="228"/>
      <c r="C9" s="437" t="s">
        <v>3624</v>
      </c>
      <c r="D9" s="438" t="s">
        <v>1010</v>
      </c>
      <c r="E9" s="433"/>
      <c r="F9" s="228"/>
      <c r="G9" s="439" t="s">
        <v>3624</v>
      </c>
      <c r="H9" s="1574"/>
      <c r="I9" s="1574"/>
      <c r="J9" s="1574"/>
      <c r="K9" s="1574"/>
      <c r="L9" s="1574"/>
      <c r="M9" s="1574"/>
      <c r="N9" s="1574"/>
      <c r="O9" s="1574"/>
      <c r="P9" s="1574"/>
      <c r="Q9" s="1574"/>
      <c r="R9" s="1574"/>
      <c r="S9" s="1574"/>
      <c r="T9" s="1574"/>
      <c r="U9" s="1574"/>
      <c r="V9" s="1574"/>
      <c r="W9" s="1574"/>
      <c r="X9" s="1574"/>
    </row>
    <row r="10" spans="1:27">
      <c r="A10" s="436"/>
      <c r="B10" s="440" t="s">
        <v>2273</v>
      </c>
      <c r="C10" s="437" t="s">
        <v>370</v>
      </c>
      <c r="D10" s="440" t="s">
        <v>3626</v>
      </c>
      <c r="E10" s="228"/>
      <c r="F10" s="440" t="s">
        <v>1007</v>
      </c>
      <c r="G10" s="439" t="s">
        <v>2589</v>
      </c>
      <c r="H10" s="1574"/>
      <c r="I10" s="1574"/>
      <c r="J10" s="1574"/>
      <c r="K10" s="1574"/>
      <c r="L10" s="1574"/>
      <c r="M10" s="1574"/>
      <c r="N10" s="1574"/>
      <c r="O10" s="1574"/>
      <c r="P10" s="1574"/>
      <c r="Q10" s="1574"/>
      <c r="R10" s="1574"/>
      <c r="S10" s="1574"/>
      <c r="T10" s="1574"/>
      <c r="U10" s="1574"/>
      <c r="V10" s="1574"/>
      <c r="W10" s="1574"/>
      <c r="X10" s="1574"/>
    </row>
    <row r="11" spans="1:27">
      <c r="A11" s="436" t="s">
        <v>290</v>
      </c>
      <c r="B11" s="440" t="s">
        <v>2274</v>
      </c>
      <c r="C11" s="437" t="s">
        <v>2321</v>
      </c>
      <c r="D11" s="440" t="s">
        <v>2850</v>
      </c>
      <c r="E11" s="437" t="s">
        <v>3628</v>
      </c>
      <c r="F11" s="228"/>
      <c r="G11" s="441"/>
      <c r="H11" s="1574"/>
      <c r="I11" s="1574"/>
      <c r="J11" s="1574"/>
      <c r="K11" s="1574"/>
      <c r="L11" s="1574"/>
      <c r="M11" s="1574"/>
      <c r="N11" s="1574"/>
      <c r="O11" s="1574"/>
      <c r="P11" s="1574"/>
      <c r="Q11" s="1574"/>
      <c r="R11" s="1574"/>
      <c r="S11" s="1574"/>
      <c r="T11" s="1574"/>
      <c r="U11" s="1574"/>
      <c r="V11" s="1574"/>
      <c r="W11" s="1574"/>
      <c r="X11" s="1574"/>
    </row>
    <row r="12" spans="1:27">
      <c r="A12" s="442" t="s">
        <v>293</v>
      </c>
      <c r="B12" s="443" t="s">
        <v>1860</v>
      </c>
      <c r="C12" s="443" t="s">
        <v>1861</v>
      </c>
      <c r="D12" s="443" t="s">
        <v>1862</v>
      </c>
      <c r="E12" s="443" t="s">
        <v>1863</v>
      </c>
      <c r="F12" s="438" t="s">
        <v>838</v>
      </c>
      <c r="G12" s="444" t="s">
        <v>839</v>
      </c>
      <c r="H12" s="1574"/>
      <c r="I12" s="1574"/>
      <c r="J12" s="1574"/>
      <c r="K12" s="1574"/>
      <c r="L12" s="1574"/>
      <c r="M12" s="1574"/>
      <c r="N12" s="1574"/>
      <c r="O12" s="1574"/>
      <c r="P12" s="1574"/>
      <c r="Q12" s="1574"/>
      <c r="R12" s="1574"/>
      <c r="S12" s="1574"/>
      <c r="T12" s="1574"/>
      <c r="U12" s="1574"/>
      <c r="V12" s="1574"/>
      <c r="W12" s="1574"/>
      <c r="X12" s="1574"/>
    </row>
    <row r="13" spans="1:27">
      <c r="A13" s="436">
        <v>1</v>
      </c>
      <c r="B13" s="228" t="s">
        <v>4421</v>
      </c>
      <c r="C13" s="229">
        <v>1839716</v>
      </c>
      <c r="D13" s="230">
        <v>142</v>
      </c>
      <c r="E13" s="223">
        <v>1198562</v>
      </c>
      <c r="F13" s="223"/>
      <c r="G13" s="224">
        <v>641154</v>
      </c>
      <c r="H13" s="1574"/>
      <c r="I13" s="1574"/>
      <c r="J13" s="1574"/>
      <c r="K13" s="1574"/>
      <c r="L13" s="1574"/>
      <c r="M13" s="1574"/>
      <c r="N13" s="1574"/>
      <c r="O13" s="1574"/>
      <c r="P13" s="1574"/>
      <c r="Q13" s="1574"/>
      <c r="R13" s="1574"/>
      <c r="S13" s="1574"/>
      <c r="T13" s="1574"/>
      <c r="U13" s="1574"/>
      <c r="V13" s="1574"/>
      <c r="W13" s="1574"/>
      <c r="X13" s="1574"/>
    </row>
    <row r="14" spans="1:27">
      <c r="A14" s="436">
        <v>2</v>
      </c>
      <c r="B14" s="228" t="s">
        <v>3236</v>
      </c>
      <c r="C14" s="229">
        <v>13874265</v>
      </c>
      <c r="D14" s="231"/>
      <c r="E14" s="223"/>
      <c r="F14" s="223">
        <v>832456</v>
      </c>
      <c r="G14" s="224">
        <v>14706721</v>
      </c>
      <c r="H14" s="1574"/>
      <c r="I14" s="1574"/>
      <c r="J14" s="1574"/>
      <c r="K14" s="1574"/>
      <c r="L14" s="1574"/>
      <c r="M14" s="1574"/>
      <c r="N14" s="1574"/>
      <c r="O14" s="1574"/>
      <c r="P14" s="1574"/>
      <c r="Q14" s="1574"/>
      <c r="R14" s="1574"/>
      <c r="S14" s="1574"/>
      <c r="T14" s="1574"/>
      <c r="U14" s="1574"/>
      <c r="V14" s="1574"/>
      <c r="W14" s="1574"/>
      <c r="X14" s="1574"/>
    </row>
    <row r="15" spans="1:27">
      <c r="A15" s="436">
        <v>3</v>
      </c>
      <c r="B15" s="228" t="s">
        <v>4716</v>
      </c>
      <c r="C15" s="229">
        <v>3040331</v>
      </c>
      <c r="D15" s="230">
        <v>184</v>
      </c>
      <c r="E15" s="223">
        <v>2077874</v>
      </c>
      <c r="F15" s="223">
        <v>478894</v>
      </c>
      <c r="G15" s="224">
        <v>1441351</v>
      </c>
      <c r="H15" s="1574"/>
      <c r="I15" s="1574"/>
      <c r="J15" s="1574"/>
      <c r="K15" s="1574"/>
      <c r="L15" s="1574"/>
      <c r="M15" s="1574"/>
      <c r="N15" s="1574"/>
      <c r="O15" s="1574"/>
      <c r="P15" s="1574"/>
      <c r="Q15" s="1574"/>
      <c r="R15" s="1574"/>
      <c r="S15" s="1574"/>
      <c r="T15" s="1574"/>
      <c r="U15" s="1574"/>
      <c r="V15" s="1574"/>
      <c r="W15" s="1574"/>
      <c r="X15" s="1574"/>
    </row>
    <row r="16" spans="1:27">
      <c r="A16" s="436">
        <v>4</v>
      </c>
      <c r="B16" s="228" t="s">
        <v>4274</v>
      </c>
      <c r="C16" s="223">
        <v>-14343518</v>
      </c>
      <c r="D16" s="230"/>
      <c r="E16" s="223"/>
      <c r="F16" s="229">
        <v>16571981</v>
      </c>
      <c r="G16" s="224">
        <v>2228463</v>
      </c>
      <c r="H16" s="1574"/>
      <c r="I16" s="1574"/>
      <c r="J16" s="1574"/>
      <c r="K16" s="1574"/>
      <c r="L16" s="1574"/>
      <c r="M16" s="1574"/>
      <c r="N16" s="1574"/>
      <c r="O16" s="1574"/>
      <c r="P16" s="1574"/>
      <c r="Q16" s="1574"/>
      <c r="R16" s="1574"/>
      <c r="S16" s="1574"/>
      <c r="T16" s="1574"/>
      <c r="U16" s="1574"/>
      <c r="V16" s="1574"/>
      <c r="W16" s="1574"/>
      <c r="X16" s="1574"/>
    </row>
    <row r="17" spans="1:33">
      <c r="A17" s="436">
        <v>5</v>
      </c>
      <c r="B17" s="228" t="s">
        <v>4717</v>
      </c>
      <c r="C17" s="223">
        <v>52109920</v>
      </c>
      <c r="D17" s="231" t="s">
        <v>4723</v>
      </c>
      <c r="E17" s="223">
        <v>42370576</v>
      </c>
      <c r="F17" s="229">
        <v>11682951</v>
      </c>
      <c r="G17" s="224">
        <v>21422295</v>
      </c>
      <c r="H17" s="1575"/>
      <c r="I17" s="1574"/>
      <c r="J17" s="1574"/>
      <c r="K17" s="1574"/>
      <c r="L17" s="1574"/>
      <c r="M17" s="1574"/>
      <c r="N17" s="1574"/>
      <c r="O17" s="1574"/>
      <c r="P17" s="1574"/>
      <c r="Q17" s="1574"/>
      <c r="R17" s="1574"/>
      <c r="S17" s="1574"/>
      <c r="T17" s="1574"/>
      <c r="U17" s="1574"/>
      <c r="V17" s="1574"/>
      <c r="W17" s="1574"/>
      <c r="X17" s="1574"/>
    </row>
    <row r="18" spans="1:33">
      <c r="A18" s="436">
        <v>6</v>
      </c>
      <c r="B18" s="228" t="s">
        <v>4275</v>
      </c>
      <c r="C18" s="223">
        <v>41448</v>
      </c>
      <c r="D18" s="231">
        <v>182</v>
      </c>
      <c r="E18" s="229">
        <v>790878</v>
      </c>
      <c r="F18" s="223">
        <v>6673249</v>
      </c>
      <c r="G18" s="224">
        <v>5923819</v>
      </c>
      <c r="H18" s="1574"/>
      <c r="I18" s="1574"/>
      <c r="J18" s="1574"/>
      <c r="K18" s="1574"/>
      <c r="L18" s="1574"/>
      <c r="M18" s="1574"/>
      <c r="N18" s="1574"/>
      <c r="O18" s="1574"/>
      <c r="P18" s="1574"/>
      <c r="Q18" s="1574"/>
      <c r="R18" s="1574"/>
      <c r="S18" s="1574"/>
      <c r="T18" s="1574"/>
      <c r="U18" s="1574"/>
      <c r="V18" s="1574"/>
      <c r="W18" s="1574"/>
      <c r="X18" s="1574"/>
    </row>
    <row r="19" spans="1:33">
      <c r="A19" s="436">
        <v>7</v>
      </c>
      <c r="B19" s="228"/>
      <c r="C19" s="223"/>
      <c r="D19" s="231"/>
      <c r="E19" s="229"/>
      <c r="F19" s="223"/>
      <c r="G19" s="224"/>
      <c r="H19" s="1574"/>
      <c r="I19" s="1574"/>
      <c r="J19" s="1574"/>
      <c r="K19" s="1574"/>
      <c r="L19" s="1574"/>
      <c r="M19" s="1574"/>
      <c r="N19" s="1574"/>
      <c r="O19" s="1574"/>
      <c r="P19" s="1574"/>
      <c r="Q19" s="1574"/>
      <c r="R19" s="1574"/>
      <c r="S19" s="1574"/>
      <c r="T19" s="1574"/>
      <c r="U19" s="1574"/>
      <c r="V19" s="1574"/>
      <c r="W19" s="1574"/>
      <c r="X19" s="1574"/>
    </row>
    <row r="20" spans="1:33">
      <c r="A20" s="436">
        <v>8</v>
      </c>
      <c r="B20" s="228"/>
      <c r="C20" s="223"/>
      <c r="D20" s="230"/>
      <c r="E20" s="223"/>
      <c r="F20" s="229"/>
      <c r="G20" s="224"/>
      <c r="H20" s="1575"/>
      <c r="I20" s="1574"/>
      <c r="J20" s="1574"/>
      <c r="K20" s="1574"/>
      <c r="L20" s="1574"/>
      <c r="M20" s="1574"/>
      <c r="N20" s="1574"/>
      <c r="O20" s="1574"/>
      <c r="P20" s="1574"/>
      <c r="Q20" s="1574"/>
      <c r="R20" s="1574"/>
      <c r="S20" s="1574"/>
      <c r="T20" s="1574"/>
      <c r="U20" s="1574"/>
      <c r="V20" s="1574"/>
      <c r="W20" s="1574"/>
      <c r="X20" s="1574"/>
    </row>
    <row r="21" spans="1:33" ht="15.75">
      <c r="A21" s="436">
        <v>9</v>
      </c>
      <c r="B21" s="228"/>
      <c r="C21" s="229"/>
      <c r="D21" s="231"/>
      <c r="E21" s="232"/>
      <c r="F21" s="232"/>
      <c r="G21" s="233"/>
      <c r="H21" s="1574"/>
      <c r="I21" s="1574"/>
      <c r="J21" s="1574"/>
      <c r="K21" s="1574"/>
      <c r="L21" s="1574"/>
      <c r="M21" s="1574"/>
      <c r="N21" s="1574"/>
      <c r="O21" s="1574"/>
      <c r="P21" s="1574"/>
      <c r="Q21" s="1574"/>
      <c r="R21" s="1574"/>
      <c r="S21" s="1574"/>
      <c r="T21" s="1574"/>
      <c r="U21" s="1574"/>
      <c r="V21" s="1574"/>
      <c r="W21" s="1574"/>
      <c r="X21" s="1574"/>
      <c r="AG21" s="234"/>
    </row>
    <row r="22" spans="1:33" ht="15.75">
      <c r="A22" s="436">
        <v>10</v>
      </c>
      <c r="B22" s="228"/>
      <c r="C22" s="235"/>
      <c r="D22" s="231"/>
      <c r="E22" s="236"/>
      <c r="F22" s="237"/>
      <c r="G22" s="238"/>
      <c r="H22" s="1574"/>
      <c r="I22" s="1574"/>
      <c r="J22" s="1574"/>
      <c r="K22" s="1574"/>
      <c r="L22" s="1574"/>
      <c r="M22" s="1574"/>
      <c r="N22" s="1574"/>
      <c r="O22" s="1574"/>
      <c r="P22" s="1574"/>
      <c r="Q22" s="1574"/>
      <c r="R22" s="1574"/>
      <c r="S22" s="1574"/>
      <c r="T22" s="1574"/>
      <c r="U22" s="1574"/>
      <c r="V22" s="1574"/>
      <c r="W22" s="1574"/>
      <c r="X22" s="1574"/>
      <c r="AG22" s="234"/>
    </row>
    <row r="23" spans="1:33" ht="15.75">
      <c r="A23" s="436">
        <v>11</v>
      </c>
      <c r="B23" s="228"/>
      <c r="C23" s="235"/>
      <c r="D23" s="231"/>
      <c r="E23" s="236"/>
      <c r="F23" s="237"/>
      <c r="G23" s="233"/>
      <c r="H23" s="1574"/>
      <c r="I23" s="1574"/>
      <c r="J23" s="1574"/>
      <c r="K23" s="1574"/>
      <c r="L23" s="1574"/>
      <c r="M23" s="1574"/>
      <c r="N23" s="1574"/>
      <c r="O23" s="1574"/>
      <c r="P23" s="1574"/>
      <c r="Q23" s="1574"/>
      <c r="R23" s="1574"/>
      <c r="S23" s="1574"/>
      <c r="T23" s="1574"/>
      <c r="U23" s="1574"/>
      <c r="V23" s="1574"/>
      <c r="W23" s="1574"/>
      <c r="X23" s="1574"/>
      <c r="AG23" s="234"/>
    </row>
    <row r="24" spans="1:33" ht="15.75">
      <c r="A24" s="436">
        <v>12</v>
      </c>
      <c r="B24" s="445"/>
      <c r="C24" s="235"/>
      <c r="D24" s="231"/>
      <c r="E24" s="236"/>
      <c r="F24" s="237"/>
      <c r="G24" s="233"/>
      <c r="H24" s="1574"/>
      <c r="I24" s="1574"/>
      <c r="J24" s="1574"/>
      <c r="K24" s="1574"/>
      <c r="L24" s="1574"/>
      <c r="M24" s="1574"/>
      <c r="N24" s="1574"/>
      <c r="O24" s="1574"/>
      <c r="P24" s="1574"/>
      <c r="Q24" s="1574"/>
      <c r="R24" s="1574"/>
      <c r="S24" s="1574"/>
      <c r="T24" s="1574"/>
      <c r="U24" s="1574"/>
      <c r="V24" s="1574"/>
      <c r="W24" s="1574"/>
      <c r="X24" s="1574"/>
    </row>
    <row r="25" spans="1:33" ht="15.75">
      <c r="A25" s="436">
        <v>13</v>
      </c>
      <c r="B25" s="445"/>
      <c r="C25" s="235"/>
      <c r="D25" s="231"/>
      <c r="E25" s="239"/>
      <c r="F25" s="239"/>
      <c r="G25" s="240"/>
      <c r="H25" s="1574"/>
      <c r="I25" s="1574"/>
      <c r="J25" s="1574"/>
      <c r="K25" s="1574"/>
      <c r="L25" s="1574"/>
      <c r="M25" s="1574"/>
      <c r="N25" s="1574"/>
      <c r="O25" s="1574"/>
      <c r="P25" s="1574"/>
      <c r="Q25" s="1574"/>
      <c r="R25" s="1574"/>
      <c r="S25" s="1574"/>
      <c r="T25" s="1574"/>
      <c r="U25" s="1574"/>
      <c r="V25" s="1574"/>
      <c r="W25" s="1574"/>
      <c r="X25" s="1574"/>
    </row>
    <row r="26" spans="1:33">
      <c r="A26" s="436">
        <v>14</v>
      </c>
      <c r="B26" s="445"/>
      <c r="C26" s="235"/>
      <c r="D26" s="231"/>
      <c r="E26" s="235"/>
      <c r="F26" s="235"/>
      <c r="G26" s="240"/>
      <c r="H26" s="1574"/>
      <c r="I26" s="1574"/>
      <c r="J26" s="1574"/>
      <c r="K26" s="1574"/>
      <c r="L26" s="1574"/>
      <c r="M26" s="1574"/>
      <c r="N26" s="1574"/>
      <c r="O26" s="1574"/>
      <c r="P26" s="1574"/>
      <c r="Q26" s="1574"/>
      <c r="R26" s="1574"/>
      <c r="S26" s="1574"/>
      <c r="T26" s="1574"/>
      <c r="U26" s="1574"/>
      <c r="V26" s="1574"/>
      <c r="W26" s="1574"/>
      <c r="X26" s="1574"/>
    </row>
    <row r="27" spans="1:33" ht="15.75">
      <c r="A27" s="436">
        <v>15</v>
      </c>
      <c r="B27" s="445"/>
      <c r="C27" s="235"/>
      <c r="D27" s="231"/>
      <c r="E27" s="239"/>
      <c r="F27" s="239"/>
      <c r="G27" s="240"/>
      <c r="H27" s="1574"/>
      <c r="I27" s="1574"/>
      <c r="J27" s="1574"/>
      <c r="K27" s="1574"/>
      <c r="L27" s="1574"/>
      <c r="M27" s="1574"/>
      <c r="N27" s="1574"/>
      <c r="O27" s="1574"/>
      <c r="P27" s="1574"/>
      <c r="Q27" s="1574"/>
      <c r="R27" s="1574"/>
      <c r="S27" s="1574"/>
      <c r="T27" s="1574"/>
      <c r="U27" s="1574"/>
      <c r="V27" s="1574"/>
      <c r="W27" s="1574"/>
      <c r="X27" s="1574"/>
    </row>
    <row r="28" spans="1:33">
      <c r="A28" s="436">
        <v>16</v>
      </c>
      <c r="B28" s="446"/>
      <c r="C28" s="235"/>
      <c r="D28" s="230"/>
      <c r="E28" s="235"/>
      <c r="F28" s="235"/>
      <c r="G28" s="240"/>
      <c r="H28" s="1574"/>
      <c r="I28" s="1574"/>
      <c r="J28" s="1574"/>
      <c r="K28" s="1574"/>
      <c r="L28" s="1574"/>
      <c r="M28" s="1574"/>
      <c r="N28" s="1574"/>
      <c r="O28" s="1574"/>
      <c r="P28" s="1574"/>
      <c r="Q28" s="1574"/>
      <c r="R28" s="1574"/>
      <c r="S28" s="1574"/>
      <c r="T28" s="1574"/>
      <c r="U28" s="1574"/>
      <c r="V28" s="1574"/>
      <c r="W28" s="1574"/>
      <c r="X28" s="1574"/>
    </row>
    <row r="29" spans="1:33" ht="15.75">
      <c r="A29" s="436">
        <v>17</v>
      </c>
      <c r="B29" s="445"/>
      <c r="C29" s="235"/>
      <c r="D29" s="231"/>
      <c r="E29" s="239"/>
      <c r="F29" s="239"/>
      <c r="G29" s="240"/>
      <c r="H29" s="1574"/>
      <c r="I29" s="1574"/>
      <c r="J29" s="1574"/>
      <c r="K29" s="1574"/>
      <c r="L29" s="1574"/>
      <c r="M29" s="1574"/>
      <c r="N29" s="1574"/>
      <c r="O29" s="1574"/>
      <c r="P29" s="1574"/>
      <c r="Q29" s="1574"/>
      <c r="R29" s="1574"/>
      <c r="S29" s="1574"/>
      <c r="T29" s="1574"/>
      <c r="U29" s="1574"/>
      <c r="V29" s="1574"/>
      <c r="W29" s="1574"/>
      <c r="X29" s="1574"/>
    </row>
    <row r="30" spans="1:33">
      <c r="A30" s="436">
        <v>18</v>
      </c>
      <c r="B30" s="445"/>
      <c r="C30" s="235"/>
      <c r="D30" s="230"/>
      <c r="E30" s="235"/>
      <c r="F30" s="235"/>
      <c r="G30" s="240"/>
      <c r="H30" s="1574"/>
      <c r="I30" s="1574"/>
      <c r="J30" s="1574"/>
      <c r="K30" s="1574"/>
      <c r="L30" s="1574"/>
      <c r="M30" s="1574"/>
      <c r="N30" s="1574"/>
      <c r="O30" s="1574"/>
      <c r="P30" s="1574"/>
      <c r="Q30" s="1574"/>
      <c r="R30" s="1574"/>
      <c r="S30" s="1574"/>
      <c r="T30" s="1574"/>
      <c r="U30" s="1574"/>
      <c r="V30" s="1574"/>
      <c r="W30" s="1574"/>
      <c r="X30" s="1574"/>
    </row>
    <row r="31" spans="1:33" ht="15.75">
      <c r="A31" s="436">
        <v>19</v>
      </c>
      <c r="B31" s="228"/>
      <c r="C31" s="222"/>
      <c r="D31" s="231"/>
      <c r="E31" s="239"/>
      <c r="F31" s="239"/>
      <c r="G31" s="224"/>
      <c r="H31" s="1574"/>
      <c r="I31" s="1574"/>
      <c r="J31" s="1574"/>
      <c r="K31" s="1574"/>
      <c r="L31" s="1574"/>
      <c r="M31" s="1574"/>
      <c r="N31" s="1574"/>
      <c r="O31" s="1574"/>
      <c r="P31" s="1574"/>
      <c r="Q31" s="1574"/>
      <c r="R31" s="1574"/>
      <c r="S31" s="1574"/>
      <c r="T31" s="1574"/>
      <c r="U31" s="1574"/>
      <c r="V31" s="1574"/>
      <c r="W31" s="1574"/>
      <c r="X31" s="1574"/>
    </row>
    <row r="32" spans="1:33">
      <c r="A32" s="436">
        <v>20</v>
      </c>
      <c r="B32" s="228"/>
      <c r="C32" s="223"/>
      <c r="D32" s="230"/>
      <c r="E32" s="235"/>
      <c r="F32" s="235"/>
      <c r="G32" s="240"/>
      <c r="H32" s="1574"/>
      <c r="I32" s="1574"/>
      <c r="J32" s="1574"/>
      <c r="K32" s="1574"/>
      <c r="L32" s="1574"/>
      <c r="M32" s="1574"/>
      <c r="N32" s="1574"/>
      <c r="O32" s="1574"/>
      <c r="P32" s="1574"/>
      <c r="Q32" s="1574"/>
      <c r="R32" s="1574"/>
      <c r="S32" s="1574"/>
      <c r="T32" s="1574"/>
      <c r="U32" s="1574"/>
      <c r="V32" s="1574"/>
      <c r="W32" s="1574"/>
      <c r="X32" s="1574"/>
    </row>
    <row r="33" spans="1:24" ht="15.75">
      <c r="A33" s="436">
        <v>21</v>
      </c>
      <c r="B33" s="228"/>
      <c r="C33" s="235"/>
      <c r="D33" s="231"/>
      <c r="E33" s="239"/>
      <c r="F33" s="239"/>
      <c r="G33" s="240"/>
      <c r="H33" s="1574"/>
      <c r="I33" s="1574"/>
      <c r="J33" s="1574"/>
      <c r="K33" s="1574"/>
      <c r="L33" s="1574"/>
      <c r="M33" s="1574"/>
      <c r="N33" s="1574"/>
      <c r="O33" s="1574"/>
      <c r="P33" s="1574"/>
      <c r="Q33" s="1574"/>
      <c r="R33" s="1574"/>
      <c r="S33" s="1574"/>
      <c r="T33" s="1574"/>
      <c r="U33" s="1574"/>
      <c r="V33" s="1574"/>
      <c r="W33" s="1574"/>
      <c r="X33" s="1574"/>
    </row>
    <row r="34" spans="1:24">
      <c r="A34" s="436">
        <v>22</v>
      </c>
      <c r="B34" s="228"/>
      <c r="C34" s="235"/>
      <c r="D34" s="230"/>
      <c r="E34" s="235"/>
      <c r="F34" s="235"/>
      <c r="G34" s="240"/>
      <c r="H34" s="1574"/>
      <c r="I34" s="1574"/>
      <c r="J34" s="1574"/>
      <c r="K34" s="1574"/>
      <c r="L34" s="1574"/>
      <c r="M34" s="1574"/>
      <c r="N34" s="1574"/>
      <c r="O34" s="1574"/>
      <c r="P34" s="1574"/>
      <c r="Q34" s="1574"/>
      <c r="R34" s="1574"/>
      <c r="S34" s="1574"/>
      <c r="T34" s="1574"/>
      <c r="U34" s="1574"/>
      <c r="V34" s="1574"/>
      <c r="W34" s="1574"/>
      <c r="X34" s="1574"/>
    </row>
    <row r="35" spans="1:24" ht="15.75">
      <c r="A35" s="436">
        <v>23</v>
      </c>
      <c r="B35" s="228"/>
      <c r="C35" s="235"/>
      <c r="D35" s="231"/>
      <c r="E35" s="239"/>
      <c r="F35" s="239"/>
      <c r="G35" s="240"/>
      <c r="H35" s="1574"/>
      <c r="I35" s="1574"/>
      <c r="J35" s="1574"/>
      <c r="K35" s="1574"/>
      <c r="L35" s="1574"/>
      <c r="M35" s="1574"/>
      <c r="N35" s="1574"/>
      <c r="O35" s="1574"/>
      <c r="P35" s="1574"/>
      <c r="Q35" s="1574"/>
      <c r="R35" s="1574"/>
      <c r="S35" s="1574"/>
      <c r="T35" s="1574"/>
      <c r="U35" s="1574"/>
      <c r="V35" s="1574"/>
      <c r="W35" s="1574"/>
      <c r="X35" s="1574"/>
    </row>
    <row r="36" spans="1:24">
      <c r="A36" s="436">
        <v>24</v>
      </c>
      <c r="B36" s="228"/>
      <c r="C36" s="235"/>
      <c r="D36" s="231"/>
      <c r="E36" s="235"/>
      <c r="F36" s="235"/>
      <c r="G36" s="224"/>
      <c r="H36" s="1574"/>
      <c r="I36" s="1574"/>
      <c r="J36" s="1574"/>
      <c r="K36" s="1574"/>
      <c r="L36" s="1574"/>
      <c r="M36" s="1574"/>
      <c r="N36" s="1574"/>
      <c r="O36" s="1574"/>
      <c r="P36" s="1574"/>
      <c r="Q36" s="1574"/>
      <c r="R36" s="1574"/>
      <c r="S36" s="1574"/>
      <c r="T36" s="1574"/>
      <c r="U36" s="1574"/>
      <c r="V36" s="1574"/>
      <c r="W36" s="1574"/>
      <c r="X36" s="1574"/>
    </row>
    <row r="37" spans="1:24" ht="15.75">
      <c r="A37" s="436">
        <v>25</v>
      </c>
      <c r="B37" s="228"/>
      <c r="C37" s="235"/>
      <c r="D37" s="231"/>
      <c r="E37" s="239"/>
      <c r="F37" s="239"/>
      <c r="G37" s="240"/>
      <c r="H37" s="1574"/>
      <c r="I37" s="1574"/>
      <c r="J37" s="1574"/>
      <c r="K37" s="1574"/>
      <c r="L37" s="1574"/>
      <c r="M37" s="1574"/>
      <c r="N37" s="1574"/>
      <c r="O37" s="1574"/>
      <c r="P37" s="1574"/>
      <c r="Q37" s="1574"/>
      <c r="R37" s="1574"/>
      <c r="S37" s="1574"/>
      <c r="T37" s="1574"/>
      <c r="U37" s="1574"/>
      <c r="V37" s="1574"/>
      <c r="W37" s="1574"/>
      <c r="X37" s="1574"/>
    </row>
    <row r="38" spans="1:24">
      <c r="A38" s="436">
        <v>26</v>
      </c>
      <c r="B38" s="228"/>
      <c r="C38" s="222"/>
      <c r="D38" s="230"/>
      <c r="E38" s="235"/>
      <c r="F38" s="235"/>
      <c r="G38" s="224"/>
      <c r="H38" s="1574"/>
      <c r="I38" s="1574"/>
      <c r="J38" s="1574"/>
      <c r="K38" s="1574"/>
      <c r="L38" s="1574"/>
      <c r="M38" s="1574"/>
      <c r="N38" s="1574"/>
      <c r="O38" s="1574"/>
      <c r="P38" s="1574"/>
      <c r="Q38" s="1574"/>
      <c r="R38" s="1574"/>
      <c r="S38" s="1574"/>
      <c r="T38" s="1574"/>
      <c r="U38" s="1574"/>
      <c r="V38" s="1574"/>
      <c r="W38" s="1574"/>
      <c r="X38" s="1574"/>
    </row>
    <row r="39" spans="1:24">
      <c r="A39" s="436">
        <v>27</v>
      </c>
      <c r="B39" s="228"/>
      <c r="C39" s="235"/>
      <c r="D39" s="355"/>
      <c r="E39" s="235"/>
      <c r="F39" s="235"/>
      <c r="G39" s="240"/>
      <c r="H39" s="1574"/>
      <c r="I39" s="1574"/>
      <c r="J39" s="1574"/>
      <c r="K39" s="1574"/>
      <c r="L39" s="1574"/>
      <c r="M39" s="1574"/>
      <c r="N39" s="1574"/>
      <c r="O39" s="1574"/>
      <c r="P39" s="1574"/>
      <c r="Q39" s="1574"/>
      <c r="R39" s="1574"/>
      <c r="S39" s="1574"/>
      <c r="T39" s="1574"/>
      <c r="U39" s="1574"/>
      <c r="V39" s="1574"/>
      <c r="W39" s="1574"/>
      <c r="X39" s="1574"/>
    </row>
    <row r="40" spans="1:24">
      <c r="A40" s="436">
        <v>28</v>
      </c>
      <c r="B40" s="228"/>
      <c r="C40" s="235"/>
      <c r="D40" s="355"/>
      <c r="E40" s="235"/>
      <c r="F40" s="235"/>
      <c r="G40" s="240"/>
      <c r="H40" s="1576"/>
      <c r="I40" s="1576"/>
      <c r="J40" s="1576"/>
      <c r="K40" s="1576"/>
      <c r="L40" s="1571"/>
      <c r="M40" s="450"/>
      <c r="N40" s="450"/>
      <c r="V40" s="234"/>
      <c r="W40" s="1315"/>
    </row>
    <row r="41" spans="1:24">
      <c r="A41" s="436">
        <v>29</v>
      </c>
      <c r="B41" s="228"/>
      <c r="C41" s="235"/>
      <c r="D41" s="3074"/>
      <c r="E41" s="235"/>
      <c r="F41" s="235"/>
      <c r="G41" s="240"/>
      <c r="H41" s="1576"/>
      <c r="I41" s="1576"/>
      <c r="J41" s="1576"/>
      <c r="K41" s="1576"/>
      <c r="L41" s="1571"/>
      <c r="M41" s="450"/>
      <c r="N41" s="450"/>
      <c r="V41" s="234"/>
      <c r="W41" s="1315"/>
    </row>
    <row r="42" spans="1:24">
      <c r="A42" s="436">
        <v>30</v>
      </c>
      <c r="B42" s="228"/>
      <c r="C42" s="235"/>
      <c r="D42" s="3073"/>
      <c r="E42" s="235"/>
      <c r="F42" s="235"/>
      <c r="G42" s="240"/>
      <c r="H42" s="1576"/>
      <c r="I42" s="1576"/>
      <c r="J42" s="1576"/>
      <c r="K42" s="1576"/>
      <c r="L42" s="1571">
        <f>L37-L22</f>
        <v>0</v>
      </c>
      <c r="M42" s="450"/>
      <c r="N42" s="450"/>
      <c r="V42" s="234"/>
      <c r="W42" s="1315"/>
    </row>
    <row r="43" spans="1:24" ht="15.75" thickBot="1">
      <c r="A43" s="447">
        <v>31</v>
      </c>
      <c r="B43" s="448" t="s">
        <v>2846</v>
      </c>
      <c r="C43" s="449">
        <f>SUM(C13:C42)</f>
        <v>56562162</v>
      </c>
      <c r="D43" s="448"/>
      <c r="E43" s="449">
        <f>SUM(E13:E42)-E21-E22</f>
        <v>46437890</v>
      </c>
      <c r="F43" s="449">
        <f>SUM(F13:F42)-F21-F22</f>
        <v>36239531</v>
      </c>
      <c r="G43" s="3070">
        <f>SUM(G13:G42)</f>
        <v>46363803</v>
      </c>
      <c r="H43" s="1577"/>
      <c r="I43" s="1577"/>
      <c r="J43" s="1577"/>
      <c r="K43" s="1577"/>
      <c r="L43" s="1571"/>
      <c r="M43" s="1578"/>
      <c r="N43" s="450"/>
      <c r="V43" s="234"/>
      <c r="W43" s="1315"/>
    </row>
    <row r="44" spans="1:24" ht="15.75">
      <c r="A44" s="450" t="s">
        <v>2275</v>
      </c>
      <c r="B44" s="451"/>
      <c r="C44" s="452"/>
      <c r="E44" s="451"/>
      <c r="F44" s="451"/>
      <c r="G44" s="450" t="s">
        <v>4422</v>
      </c>
      <c r="H44" s="451"/>
      <c r="I44" s="451"/>
      <c r="J44" s="451"/>
      <c r="K44" s="451"/>
      <c r="L44" s="451"/>
      <c r="M44" s="451"/>
      <c r="N44" s="450"/>
      <c r="O44" s="451"/>
      <c r="P44" s="451"/>
      <c r="Q44" s="451"/>
      <c r="R44" s="451"/>
      <c r="S44" s="451"/>
      <c r="T44" s="451"/>
      <c r="U44" s="451"/>
      <c r="V44" s="1571"/>
    </row>
    <row r="45" spans="1:24">
      <c r="A45" s="2950"/>
      <c r="B45" s="451"/>
      <c r="C45" s="451"/>
      <c r="E45" s="451"/>
      <c r="F45" s="454"/>
      <c r="G45" s="455"/>
      <c r="H45" s="455"/>
      <c r="I45" s="455"/>
      <c r="J45" s="455"/>
      <c r="K45" s="455"/>
      <c r="L45" s="455"/>
      <c r="M45" s="455"/>
      <c r="N45" s="455"/>
      <c r="O45" s="455"/>
      <c r="P45" s="455"/>
      <c r="Q45" s="455"/>
      <c r="R45" s="455"/>
      <c r="S45" s="455"/>
      <c r="T45" s="455"/>
      <c r="U45" s="455"/>
      <c r="V45" s="1571"/>
    </row>
    <row r="46" spans="1:24">
      <c r="A46" s="526"/>
      <c r="C46" s="1579"/>
      <c r="D46" s="2950" t="s">
        <v>2276</v>
      </c>
      <c r="F46" s="1580"/>
      <c r="G46" s="1581"/>
      <c r="H46" s="89"/>
      <c r="I46" s="1581"/>
      <c r="J46" s="1581"/>
      <c r="K46" s="1581"/>
      <c r="L46" s="1581"/>
      <c r="M46" s="1581"/>
      <c r="N46" s="1581"/>
      <c r="O46" s="1581"/>
      <c r="P46" s="1581"/>
      <c r="Q46" s="1581"/>
      <c r="R46" s="1581"/>
      <c r="S46" s="1581"/>
      <c r="T46" s="1581"/>
      <c r="U46" s="1581"/>
      <c r="V46" s="1571"/>
      <c r="W46" s="1582"/>
    </row>
    <row r="47" spans="1:24">
      <c r="E47" s="1583"/>
      <c r="F47" s="1583"/>
      <c r="G47" s="1584"/>
      <c r="H47" s="1584"/>
      <c r="I47" s="1584"/>
      <c r="J47" s="1584"/>
      <c r="K47" s="1584"/>
      <c r="L47" s="1584"/>
      <c r="M47" s="1584"/>
      <c r="N47" s="1584"/>
      <c r="O47" s="1584"/>
      <c r="P47" s="1584"/>
      <c r="Q47" s="1584"/>
      <c r="R47" s="1584"/>
      <c r="S47" s="1584"/>
      <c r="T47" s="1584"/>
      <c r="V47" s="1585"/>
    </row>
    <row r="48" spans="1:24" ht="15.75">
      <c r="C48" s="1586"/>
      <c r="F48" s="1583"/>
      <c r="G48" s="1587"/>
      <c r="H48" s="1588"/>
      <c r="I48" s="1589"/>
      <c r="J48" s="1589"/>
      <c r="K48" s="1589"/>
      <c r="L48" s="1589"/>
      <c r="M48" s="1589"/>
      <c r="N48" s="1589"/>
      <c r="O48" s="1589"/>
      <c r="P48" s="1589"/>
      <c r="Q48" s="1589"/>
      <c r="R48" s="1589"/>
      <c r="S48" s="1589"/>
      <c r="T48" s="1589"/>
      <c r="U48" s="1589"/>
      <c r="V48" s="1585"/>
      <c r="W48" s="1590"/>
    </row>
    <row r="49" spans="1:33" ht="15.75">
      <c r="A49" s="1591" t="s">
        <v>2328</v>
      </c>
      <c r="B49" s="451"/>
      <c r="C49" s="1592"/>
      <c r="E49" s="451"/>
      <c r="F49" s="450"/>
      <c r="G49" s="451"/>
      <c r="H49" s="450"/>
      <c r="I49" s="451"/>
      <c r="J49" s="451"/>
      <c r="K49" s="451"/>
      <c r="L49" s="451"/>
      <c r="M49" s="451"/>
      <c r="N49" s="451"/>
      <c r="O49" s="451"/>
      <c r="P49" s="451"/>
      <c r="Q49" s="451"/>
      <c r="R49" s="451"/>
      <c r="S49" s="451"/>
      <c r="T49" s="451"/>
      <c r="U49" s="451"/>
      <c r="V49" s="1585"/>
    </row>
    <row r="50" spans="1:33">
      <c r="G50" s="1593"/>
      <c r="H50" s="1593"/>
      <c r="I50" s="1593"/>
      <c r="J50" s="1593"/>
      <c r="K50" s="1593"/>
      <c r="L50" s="1593"/>
      <c r="M50" s="1593"/>
      <c r="N50" s="1593"/>
      <c r="O50" s="1593"/>
      <c r="P50" s="1593"/>
      <c r="Q50" s="1593"/>
      <c r="R50" s="1593"/>
      <c r="S50" s="1593"/>
      <c r="T50" s="1593"/>
      <c r="U50" s="1593"/>
      <c r="V50" s="1571"/>
    </row>
    <row r="51" spans="1:33" ht="15.75" thickBot="1">
      <c r="A51" s="234" t="s">
        <v>3363</v>
      </c>
      <c r="F51" s="1594" t="s">
        <v>4423</v>
      </c>
      <c r="G51" s="234">
        <v>0</v>
      </c>
      <c r="V51" s="1585"/>
    </row>
    <row r="52" spans="1:33">
      <c r="A52" s="1595"/>
      <c r="B52" s="1596"/>
      <c r="C52" s="1596"/>
      <c r="D52" s="1596"/>
      <c r="E52" s="1596"/>
      <c r="F52" s="1596"/>
      <c r="G52" s="1597"/>
      <c r="H52" s="1572"/>
      <c r="I52" s="1572"/>
      <c r="J52" s="1572"/>
      <c r="K52" s="1572"/>
      <c r="L52" s="1572"/>
      <c r="M52" s="1572"/>
      <c r="N52" s="1572"/>
      <c r="O52" s="1572"/>
      <c r="P52" s="1572"/>
      <c r="Q52" s="1572"/>
      <c r="R52" s="1572"/>
      <c r="S52" s="1572"/>
      <c r="T52" s="1572"/>
      <c r="U52" s="1572"/>
      <c r="V52" s="1585"/>
    </row>
    <row r="53" spans="1:33" s="450" customFormat="1">
      <c r="A53" s="1598" t="s">
        <v>4050</v>
      </c>
      <c r="G53" s="1599"/>
      <c r="H53" s="1573"/>
      <c r="I53" s="1573"/>
      <c r="J53" s="1573"/>
      <c r="K53" s="1573"/>
      <c r="L53" s="1573"/>
      <c r="M53" s="1573"/>
      <c r="N53" s="1573"/>
      <c r="O53" s="1573"/>
      <c r="P53" s="1573"/>
      <c r="Q53" s="1573"/>
      <c r="R53" s="1573"/>
      <c r="S53" s="1573"/>
      <c r="T53" s="1573"/>
      <c r="U53" s="1573"/>
      <c r="V53" s="1600"/>
      <c r="AG53" s="1601"/>
    </row>
    <row r="54" spans="1:33">
      <c r="A54" s="426"/>
      <c r="G54" s="435"/>
      <c r="H54" s="425"/>
      <c r="I54" s="425"/>
      <c r="J54" s="425"/>
      <c r="K54" s="425"/>
      <c r="L54" s="425"/>
      <c r="M54" s="425"/>
      <c r="N54" s="425"/>
      <c r="O54" s="425"/>
      <c r="P54" s="425"/>
      <c r="Q54" s="425"/>
      <c r="R54" s="425"/>
      <c r="S54" s="425"/>
      <c r="T54" s="425"/>
      <c r="U54" s="425"/>
      <c r="V54" s="1571"/>
    </row>
    <row r="55" spans="1:33" s="450" customFormat="1">
      <c r="A55" s="1602"/>
      <c r="B55" s="1603"/>
      <c r="C55" s="1603" t="s">
        <v>3624</v>
      </c>
      <c r="D55" s="1604" t="s">
        <v>1010</v>
      </c>
      <c r="E55" s="1605"/>
      <c r="F55" s="1603"/>
      <c r="G55" s="1606" t="s">
        <v>3624</v>
      </c>
      <c r="H55" s="1573"/>
      <c r="I55" s="1573"/>
      <c r="J55" s="1573"/>
      <c r="K55" s="1573"/>
      <c r="L55" s="1573"/>
      <c r="M55" s="1573"/>
      <c r="N55" s="1573"/>
      <c r="O55" s="1573"/>
      <c r="P55" s="1573"/>
      <c r="Q55" s="1573"/>
      <c r="R55" s="1573"/>
      <c r="S55" s="1573"/>
      <c r="T55" s="1573"/>
      <c r="U55" s="1573"/>
      <c r="V55" s="1607"/>
      <c r="AG55" s="1601"/>
    </row>
    <row r="56" spans="1:33" s="450" customFormat="1">
      <c r="A56" s="1598"/>
      <c r="B56" s="1608" t="s">
        <v>2273</v>
      </c>
      <c r="C56" s="1608" t="s">
        <v>370</v>
      </c>
      <c r="D56" s="1608" t="s">
        <v>3626</v>
      </c>
      <c r="E56" s="1608"/>
      <c r="F56" s="1608" t="s">
        <v>1007</v>
      </c>
      <c r="G56" s="439" t="s">
        <v>2589</v>
      </c>
      <c r="H56" s="1573"/>
      <c r="I56" s="1573"/>
      <c r="J56" s="1573"/>
      <c r="K56" s="1573"/>
      <c r="L56" s="1573"/>
      <c r="M56" s="1573"/>
      <c r="N56" s="1573"/>
      <c r="O56" s="1573"/>
      <c r="P56" s="1573"/>
      <c r="Q56" s="1573"/>
      <c r="R56" s="1573"/>
      <c r="S56" s="1573"/>
      <c r="T56" s="1573"/>
      <c r="U56" s="1573"/>
      <c r="V56" s="1607"/>
      <c r="AG56" s="1601"/>
    </row>
    <row r="57" spans="1:33">
      <c r="A57" s="436" t="s">
        <v>290</v>
      </c>
      <c r="B57" s="440" t="s">
        <v>2274</v>
      </c>
      <c r="C57" s="437" t="s">
        <v>2321</v>
      </c>
      <c r="D57" s="440" t="s">
        <v>2850</v>
      </c>
      <c r="E57" s="437" t="s">
        <v>3628</v>
      </c>
      <c r="F57" s="228"/>
      <c r="G57" s="441"/>
      <c r="H57" s="1572"/>
      <c r="I57" s="1572"/>
      <c r="J57" s="1572"/>
      <c r="K57" s="1572"/>
      <c r="L57" s="1572"/>
      <c r="M57" s="1572"/>
      <c r="N57" s="1572"/>
      <c r="O57" s="1572"/>
      <c r="P57" s="1572"/>
      <c r="Q57" s="1572"/>
      <c r="R57" s="1572"/>
      <c r="S57" s="1572"/>
      <c r="T57" s="1572"/>
      <c r="U57" s="1572"/>
      <c r="V57" s="1571"/>
    </row>
    <row r="58" spans="1:33">
      <c r="A58" s="442" t="s">
        <v>293</v>
      </c>
      <c r="B58" s="443" t="s">
        <v>1860</v>
      </c>
      <c r="C58" s="443" t="s">
        <v>1861</v>
      </c>
      <c r="D58" s="443" t="s">
        <v>1862</v>
      </c>
      <c r="E58" s="443" t="s">
        <v>1863</v>
      </c>
      <c r="F58" s="438" t="s">
        <v>838</v>
      </c>
      <c r="G58" s="444" t="s">
        <v>839</v>
      </c>
      <c r="H58" s="1609"/>
      <c r="I58" s="1609"/>
      <c r="J58" s="1609"/>
      <c r="K58" s="1609"/>
      <c r="L58" s="1609"/>
      <c r="M58" s="1609"/>
      <c r="N58" s="1609"/>
      <c r="O58" s="1609"/>
      <c r="P58" s="1609"/>
      <c r="Q58" s="1609"/>
      <c r="R58" s="1609"/>
      <c r="S58" s="1609"/>
      <c r="T58" s="1609"/>
      <c r="U58" s="1609"/>
      <c r="V58" s="1571"/>
    </row>
    <row r="59" spans="1:33">
      <c r="A59" s="436">
        <v>1</v>
      </c>
      <c r="B59" s="228"/>
      <c r="C59" s="235"/>
      <c r="D59" s="228"/>
      <c r="E59" s="235"/>
      <c r="F59" s="235"/>
      <c r="G59" s="989">
        <f t="shared" ref="G59:G104" si="0">C59-E59+F59</f>
        <v>0</v>
      </c>
      <c r="H59" s="1610"/>
      <c r="I59" s="1610"/>
      <c r="J59" s="1610"/>
      <c r="K59" s="1610"/>
      <c r="L59" s="1610"/>
      <c r="M59" s="1610"/>
      <c r="N59" s="1610"/>
      <c r="O59" s="1610"/>
      <c r="P59" s="1610"/>
      <c r="Q59" s="1610"/>
      <c r="R59" s="1610"/>
      <c r="S59" s="1610"/>
      <c r="T59" s="1610"/>
      <c r="U59" s="1610"/>
      <c r="V59" s="1571"/>
    </row>
    <row r="60" spans="1:33">
      <c r="A60" s="436">
        <v>2</v>
      </c>
      <c r="B60" s="228"/>
      <c r="C60" s="235"/>
      <c r="D60" s="228"/>
      <c r="E60" s="235"/>
      <c r="F60" s="235"/>
      <c r="G60" s="240">
        <f>C60-E60+F60</f>
        <v>0</v>
      </c>
      <c r="H60" s="1576"/>
      <c r="I60" s="1576"/>
      <c r="J60" s="1576"/>
      <c r="K60" s="1576"/>
      <c r="L60" s="1576"/>
      <c r="M60" s="1576"/>
      <c r="N60" s="1576"/>
      <c r="O60" s="1576"/>
      <c r="P60" s="1576"/>
      <c r="Q60" s="1576"/>
      <c r="R60" s="1576"/>
      <c r="S60" s="1576"/>
      <c r="T60" s="1576"/>
      <c r="U60" s="1576"/>
      <c r="V60" s="1571"/>
    </row>
    <row r="61" spans="1:33">
      <c r="A61" s="436">
        <v>3</v>
      </c>
      <c r="B61" s="228"/>
      <c r="C61" s="235"/>
      <c r="D61" s="228"/>
      <c r="E61" s="235"/>
      <c r="F61" s="235"/>
      <c r="G61" s="240">
        <f>C61-E61+F61</f>
        <v>0</v>
      </c>
      <c r="H61" s="1576"/>
      <c r="I61" s="1576"/>
      <c r="J61" s="1576"/>
      <c r="K61" s="1576"/>
      <c r="L61" s="1576"/>
      <c r="M61" s="1576"/>
      <c r="N61" s="1576"/>
      <c r="O61" s="1576"/>
      <c r="P61" s="1576"/>
      <c r="Q61" s="1576"/>
      <c r="R61" s="1576"/>
      <c r="S61" s="1576"/>
      <c r="T61" s="1576"/>
      <c r="U61" s="1576"/>
      <c r="V61" s="1571"/>
    </row>
    <row r="62" spans="1:33">
      <c r="A62" s="436">
        <v>4</v>
      </c>
      <c r="B62" s="228"/>
      <c r="C62" s="235"/>
      <c r="D62" s="228"/>
      <c r="E62" s="235"/>
      <c r="F62" s="235"/>
      <c r="G62" s="240">
        <f>C62-E62+F62</f>
        <v>0</v>
      </c>
      <c r="H62" s="1576"/>
      <c r="I62" s="1576"/>
      <c r="J62" s="1576"/>
      <c r="K62" s="1576"/>
      <c r="L62" s="1576"/>
      <c r="M62" s="1576"/>
      <c r="N62" s="1576"/>
      <c r="O62" s="1576"/>
      <c r="P62" s="1576"/>
      <c r="Q62" s="1576"/>
      <c r="R62" s="1576"/>
      <c r="S62" s="1576"/>
      <c r="T62" s="1576"/>
      <c r="U62" s="1576"/>
      <c r="V62" s="1571"/>
    </row>
    <row r="63" spans="1:33">
      <c r="A63" s="436">
        <v>5</v>
      </c>
      <c r="B63" s="228"/>
      <c r="C63" s="235"/>
      <c r="D63" s="228"/>
      <c r="E63" s="235"/>
      <c r="F63" s="235"/>
      <c r="G63" s="240">
        <f>C63-E63+F63</f>
        <v>0</v>
      </c>
      <c r="H63" s="1576"/>
      <c r="I63" s="1576"/>
      <c r="J63" s="1576"/>
      <c r="K63" s="1576"/>
      <c r="L63" s="1576"/>
      <c r="M63" s="1576"/>
      <c r="N63" s="1576"/>
      <c r="O63" s="1576"/>
      <c r="P63" s="1576"/>
      <c r="Q63" s="1576"/>
      <c r="R63" s="1576"/>
      <c r="S63" s="1576"/>
      <c r="T63" s="1576"/>
      <c r="U63" s="1576"/>
      <c r="V63" s="1611" t="s">
        <v>4528</v>
      </c>
      <c r="W63" s="1612" t="s">
        <v>4529</v>
      </c>
      <c r="X63" s="1612" t="s">
        <v>4530</v>
      </c>
      <c r="Y63" s="1613"/>
    </row>
    <row r="64" spans="1:33">
      <c r="A64" s="436">
        <v>6</v>
      </c>
      <c r="B64" s="228"/>
      <c r="C64" s="235"/>
      <c r="D64" s="228"/>
      <c r="E64" s="235"/>
      <c r="F64" s="235"/>
      <c r="G64" s="240">
        <f t="shared" si="0"/>
        <v>0</v>
      </c>
      <c r="H64" s="1576"/>
      <c r="I64" s="1576"/>
      <c r="J64" s="1576"/>
      <c r="K64" s="1576"/>
      <c r="L64" s="1576"/>
      <c r="M64" s="1576"/>
      <c r="N64" s="1576"/>
      <c r="O64" s="1576"/>
      <c r="P64" s="1576"/>
      <c r="Q64" s="1576"/>
      <c r="R64" s="1576"/>
      <c r="S64" s="1576"/>
      <c r="T64" s="1576"/>
      <c r="U64" s="1576"/>
      <c r="V64" s="1614">
        <v>22880504.879999999</v>
      </c>
      <c r="W64" s="1615">
        <f>1424715.35*-1</f>
        <v>-1424715.35</v>
      </c>
      <c r="X64" s="1615">
        <f>SUM(V64:W64)</f>
        <v>21455789.529999997</v>
      </c>
      <c r="Y64" s="1613" t="s">
        <v>4531</v>
      </c>
      <c r="Z64" s="241" t="s">
        <v>4532</v>
      </c>
    </row>
    <row r="65" spans="1:26">
      <c r="A65" s="436">
        <v>7</v>
      </c>
      <c r="B65" s="228"/>
      <c r="C65" s="235"/>
      <c r="D65" s="228"/>
      <c r="E65" s="235"/>
      <c r="F65" s="235"/>
      <c r="G65" s="240">
        <f t="shared" si="0"/>
        <v>0</v>
      </c>
      <c r="H65" s="1576"/>
      <c r="I65" s="1576"/>
      <c r="J65" s="1576"/>
      <c r="K65" s="1576"/>
      <c r="L65" s="1576"/>
      <c r="M65" s="1576"/>
      <c r="N65" s="1576"/>
      <c r="O65" s="1576"/>
      <c r="P65" s="1576"/>
      <c r="Q65" s="1576"/>
      <c r="R65" s="1576"/>
      <c r="S65" s="1576"/>
      <c r="T65" s="1576"/>
      <c r="U65" s="1576"/>
      <c r="V65" s="1614">
        <v>4599373</v>
      </c>
      <c r="W65" s="1615"/>
      <c r="X65" s="1615">
        <f>SUM(V65:W65)</f>
        <v>4599373</v>
      </c>
      <c r="Y65" s="1613" t="s">
        <v>4533</v>
      </c>
      <c r="Z65" s="241" t="s">
        <v>4532</v>
      </c>
    </row>
    <row r="66" spans="1:26">
      <c r="A66" s="436">
        <v>8</v>
      </c>
      <c r="B66" s="228"/>
      <c r="C66" s="235"/>
      <c r="D66" s="228"/>
      <c r="E66" s="235"/>
      <c r="F66" s="235"/>
      <c r="G66" s="240">
        <f t="shared" si="0"/>
        <v>0</v>
      </c>
      <c r="H66" s="1576"/>
      <c r="I66" s="1576"/>
      <c r="J66" s="1576"/>
      <c r="K66" s="1576"/>
      <c r="L66" s="1576"/>
      <c r="M66" s="1576"/>
      <c r="N66" s="1576"/>
      <c r="O66" s="1576"/>
      <c r="P66" s="1576"/>
      <c r="Q66" s="1576"/>
      <c r="R66" s="1576"/>
      <c r="S66" s="1576"/>
      <c r="T66" s="1576"/>
      <c r="U66" s="1576"/>
      <c r="W66" s="1614">
        <f>29728875.03*-1</f>
        <v>-29728875.030000001</v>
      </c>
      <c r="X66" s="1615">
        <f>SUM(W66:W66)</f>
        <v>-29728875.030000001</v>
      </c>
      <c r="Y66" s="1613" t="s">
        <v>4534</v>
      </c>
      <c r="Z66" s="241" t="s">
        <v>3014</v>
      </c>
    </row>
    <row r="67" spans="1:26">
      <c r="A67" s="436">
        <v>9</v>
      </c>
      <c r="B67" s="228"/>
      <c r="C67" s="235"/>
      <c r="D67" s="228"/>
      <c r="E67" s="235"/>
      <c r="F67" s="235"/>
      <c r="G67" s="240">
        <f t="shared" si="0"/>
        <v>0</v>
      </c>
      <c r="H67" s="1576"/>
      <c r="I67" s="1576"/>
      <c r="J67" s="1576"/>
      <c r="K67" s="1576"/>
      <c r="L67" s="1576"/>
      <c r="M67" s="1576"/>
      <c r="N67" s="1576"/>
      <c r="O67" s="1576"/>
      <c r="P67" s="1576"/>
      <c r="Q67" s="1576"/>
      <c r="R67" s="1576"/>
      <c r="S67" s="1576"/>
      <c r="T67" s="1576"/>
      <c r="U67" s="1576"/>
      <c r="W67" s="1614">
        <f>50610754.41*-1</f>
        <v>-50610754.409999996</v>
      </c>
      <c r="X67" s="1615">
        <f>SUM(W67:W67)</f>
        <v>-50610754.409999996</v>
      </c>
      <c r="Y67" s="1613" t="s">
        <v>4534</v>
      </c>
      <c r="Z67" s="241" t="s">
        <v>3015</v>
      </c>
    </row>
    <row r="68" spans="1:26">
      <c r="A68" s="436">
        <v>10</v>
      </c>
      <c r="B68" s="228"/>
      <c r="C68" s="235"/>
      <c r="D68" s="228"/>
      <c r="E68" s="235"/>
      <c r="F68" s="235"/>
      <c r="G68" s="240">
        <f t="shared" si="0"/>
        <v>0</v>
      </c>
      <c r="H68" s="1576"/>
      <c r="I68" s="1576"/>
      <c r="J68" s="1576"/>
      <c r="K68" s="1576"/>
      <c r="L68" s="1576"/>
      <c r="M68" s="1576"/>
      <c r="N68" s="1576"/>
      <c r="O68" s="1576"/>
      <c r="P68" s="1576"/>
      <c r="Q68" s="1576"/>
      <c r="R68" s="1576"/>
      <c r="S68" s="1576"/>
      <c r="T68" s="1576"/>
      <c r="U68" s="1576"/>
      <c r="V68" s="1614">
        <v>19562422.800000001</v>
      </c>
      <c r="W68" s="1615"/>
      <c r="X68" s="1615">
        <f>SUM(V68:W68)</f>
        <v>19562422.800000001</v>
      </c>
      <c r="Y68" s="1613" t="s">
        <v>4535</v>
      </c>
      <c r="Z68" s="241" t="s">
        <v>4532</v>
      </c>
    </row>
    <row r="69" spans="1:26">
      <c r="A69" s="436">
        <v>11</v>
      </c>
      <c r="B69" s="228"/>
      <c r="C69" s="235"/>
      <c r="D69" s="1617"/>
      <c r="E69" s="235"/>
      <c r="F69" s="235"/>
      <c r="G69" s="240">
        <f t="shared" si="0"/>
        <v>0</v>
      </c>
      <c r="H69" s="1576"/>
      <c r="I69" s="1576"/>
      <c r="J69" s="1576"/>
      <c r="K69" s="1576"/>
      <c r="L69" s="1576"/>
      <c r="M69" s="1576"/>
      <c r="N69" s="1576"/>
      <c r="O69" s="1576"/>
      <c r="P69" s="1576"/>
      <c r="Q69" s="1576"/>
      <c r="R69" s="1576"/>
      <c r="S69" s="1576"/>
      <c r="T69" s="1576"/>
      <c r="U69" s="1576"/>
      <c r="W69" s="242">
        <f>1871620.27*-1</f>
        <v>-1871620.27</v>
      </c>
      <c r="Y69" s="1613"/>
    </row>
    <row r="70" spans="1:26" ht="15.75" thickBot="1">
      <c r="A70" s="436">
        <v>12</v>
      </c>
      <c r="B70" s="228"/>
      <c r="C70" s="235"/>
      <c r="D70" s="228"/>
      <c r="E70" s="235"/>
      <c r="F70" s="235"/>
      <c r="G70" s="240">
        <f t="shared" si="0"/>
        <v>0</v>
      </c>
      <c r="H70" s="1576"/>
      <c r="I70" s="1576"/>
      <c r="J70" s="1576"/>
      <c r="K70" s="1576"/>
      <c r="L70" s="1576"/>
      <c r="M70" s="1576"/>
      <c r="N70" s="1576"/>
      <c r="O70" s="1576"/>
      <c r="P70" s="1576"/>
      <c r="Q70" s="1576"/>
      <c r="R70" s="1576"/>
      <c r="S70" s="1576"/>
      <c r="T70" s="1576"/>
      <c r="U70" s="1576"/>
      <c r="V70" s="1618">
        <f>SUM(V64:V69)</f>
        <v>47042300.68</v>
      </c>
      <c r="W70" s="1618">
        <f>SUM(W64:W69)</f>
        <v>-83635965.059999987</v>
      </c>
      <c r="X70" s="1619">
        <f>SUM(V70:W70)</f>
        <v>-36593664.379999988</v>
      </c>
      <c r="Y70" s="1613"/>
    </row>
    <row r="71" spans="1:26" ht="15.75" thickTop="1">
      <c r="A71" s="436">
        <v>13</v>
      </c>
      <c r="B71" s="228"/>
      <c r="C71" s="235"/>
      <c r="D71" s="228"/>
      <c r="E71" s="235"/>
      <c r="F71" s="235"/>
      <c r="G71" s="240">
        <f t="shared" si="0"/>
        <v>0</v>
      </c>
      <c r="H71" s="1576"/>
      <c r="I71" s="1576"/>
      <c r="J71" s="1576"/>
      <c r="K71" s="1576"/>
      <c r="L71" s="1576"/>
      <c r="M71" s="1576"/>
      <c r="N71" s="1576"/>
      <c r="O71" s="1576"/>
      <c r="P71" s="1576"/>
      <c r="Q71" s="1576"/>
      <c r="R71" s="1576"/>
      <c r="S71" s="1576"/>
      <c r="T71" s="1576"/>
      <c r="U71" s="1576"/>
      <c r="V71" s="1571"/>
    </row>
    <row r="72" spans="1:26">
      <c r="A72" s="436">
        <v>14</v>
      </c>
      <c r="B72" s="228"/>
      <c r="C72" s="235"/>
      <c r="D72" s="228"/>
      <c r="E72" s="235"/>
      <c r="F72" s="235"/>
      <c r="G72" s="240">
        <f t="shared" si="0"/>
        <v>0</v>
      </c>
      <c r="H72" s="1576"/>
      <c r="I72" s="1576"/>
      <c r="J72" s="1576"/>
      <c r="K72" s="1576"/>
      <c r="L72" s="1576"/>
      <c r="M72" s="1576"/>
      <c r="N72" s="1576"/>
      <c r="O72" s="1576"/>
      <c r="P72" s="1576"/>
      <c r="Q72" s="1576"/>
      <c r="R72" s="1576"/>
      <c r="S72" s="1576"/>
      <c r="T72" s="1576"/>
      <c r="U72" s="1576"/>
      <c r="V72" s="1571"/>
    </row>
    <row r="73" spans="1:26">
      <c r="A73" s="436">
        <v>15</v>
      </c>
      <c r="B73" s="228"/>
      <c r="C73" s="235"/>
      <c r="D73" s="228"/>
      <c r="E73" s="235"/>
      <c r="F73" s="235"/>
      <c r="G73" s="240">
        <f t="shared" si="0"/>
        <v>0</v>
      </c>
      <c r="H73" s="1576"/>
      <c r="I73" s="1576"/>
      <c r="J73" s="1576"/>
      <c r="K73" s="1576"/>
      <c r="L73" s="1576"/>
      <c r="M73" s="1576"/>
      <c r="N73" s="1576"/>
      <c r="O73" s="1576"/>
      <c r="P73" s="1576"/>
      <c r="Q73" s="1576"/>
      <c r="R73" s="1576"/>
      <c r="S73" s="1576"/>
      <c r="T73" s="1576"/>
      <c r="U73" s="1576"/>
      <c r="V73" s="1571"/>
    </row>
    <row r="74" spans="1:26">
      <c r="A74" s="436">
        <v>16</v>
      </c>
      <c r="B74" s="228"/>
      <c r="C74" s="235"/>
      <c r="D74" s="228"/>
      <c r="E74" s="235"/>
      <c r="F74" s="235"/>
      <c r="G74" s="240">
        <f t="shared" si="0"/>
        <v>0</v>
      </c>
      <c r="H74" s="1576"/>
      <c r="I74" s="1576"/>
      <c r="J74" s="1576"/>
      <c r="K74" s="1576"/>
      <c r="L74" s="1576"/>
      <c r="M74" s="1576"/>
      <c r="N74" s="1576"/>
      <c r="O74" s="1576"/>
      <c r="P74" s="1576"/>
      <c r="Q74" s="1576"/>
      <c r="R74" s="1576"/>
      <c r="S74" s="1576"/>
      <c r="T74" s="1576"/>
      <c r="U74" s="1576"/>
      <c r="V74" s="1571"/>
    </row>
    <row r="75" spans="1:26">
      <c r="A75" s="436">
        <v>17</v>
      </c>
      <c r="B75" s="228"/>
      <c r="C75" s="235"/>
      <c r="D75" s="228"/>
      <c r="E75" s="235"/>
      <c r="F75" s="235"/>
      <c r="G75" s="240">
        <f t="shared" si="0"/>
        <v>0</v>
      </c>
      <c r="H75" s="1576"/>
      <c r="I75" s="1576"/>
      <c r="J75" s="1576"/>
      <c r="K75" s="1576"/>
      <c r="L75" s="1576"/>
      <c r="M75" s="1576"/>
      <c r="N75" s="1576"/>
      <c r="O75" s="1576"/>
      <c r="P75" s="1576"/>
      <c r="Q75" s="1576"/>
      <c r="R75" s="1576"/>
      <c r="S75" s="1576"/>
      <c r="T75" s="1576"/>
      <c r="U75" s="1576"/>
    </row>
    <row r="76" spans="1:26">
      <c r="A76" s="436">
        <v>18</v>
      </c>
      <c r="B76" s="228"/>
      <c r="C76" s="235"/>
      <c r="D76" s="228"/>
      <c r="E76" s="235"/>
      <c r="F76" s="235"/>
      <c r="G76" s="240">
        <f t="shared" si="0"/>
        <v>0</v>
      </c>
      <c r="H76" s="1576"/>
      <c r="I76" s="1576"/>
      <c r="J76" s="1576"/>
      <c r="K76" s="1576"/>
      <c r="L76" s="1576"/>
      <c r="M76" s="1576"/>
      <c r="N76" s="1576"/>
      <c r="O76" s="1576"/>
      <c r="P76" s="1576"/>
      <c r="Q76" s="1576"/>
      <c r="R76" s="1576"/>
      <c r="S76" s="1576"/>
      <c r="T76" s="1576"/>
      <c r="U76" s="1576"/>
    </row>
    <row r="77" spans="1:26">
      <c r="A77" s="436">
        <v>19</v>
      </c>
      <c r="B77" s="228"/>
      <c r="C77" s="235"/>
      <c r="D77" s="228"/>
      <c r="E77" s="235"/>
      <c r="F77" s="235"/>
      <c r="G77" s="240">
        <f t="shared" si="0"/>
        <v>0</v>
      </c>
      <c r="H77" s="1576"/>
      <c r="I77" s="1576"/>
      <c r="J77" s="1576"/>
      <c r="K77" s="1576"/>
      <c r="L77" s="1576"/>
      <c r="M77" s="1576"/>
      <c r="N77" s="1576"/>
      <c r="O77" s="1576"/>
      <c r="P77" s="1576"/>
      <c r="Q77" s="1576"/>
      <c r="R77" s="1576"/>
      <c r="S77" s="1576"/>
      <c r="T77" s="1576"/>
      <c r="U77" s="1576"/>
    </row>
    <row r="78" spans="1:26">
      <c r="A78" s="436">
        <v>20</v>
      </c>
      <c r="B78" s="228"/>
      <c r="C78" s="235"/>
      <c r="D78" s="228"/>
      <c r="E78" s="235"/>
      <c r="F78" s="235"/>
      <c r="G78" s="240">
        <f t="shared" si="0"/>
        <v>0</v>
      </c>
      <c r="H78" s="1576"/>
      <c r="I78" s="1576"/>
      <c r="J78" s="1576"/>
      <c r="K78" s="1576"/>
      <c r="L78" s="1576"/>
      <c r="M78" s="1576"/>
      <c r="N78" s="1576"/>
      <c r="O78" s="1576"/>
      <c r="P78" s="1576"/>
      <c r="Q78" s="1576"/>
      <c r="R78" s="1576"/>
      <c r="S78" s="1576"/>
      <c r="T78" s="1576"/>
      <c r="U78" s="1576"/>
    </row>
    <row r="79" spans="1:26">
      <c r="A79" s="436">
        <v>21</v>
      </c>
      <c r="B79" s="228"/>
      <c r="C79" s="235"/>
      <c r="D79" s="228"/>
      <c r="E79" s="235"/>
      <c r="F79" s="235"/>
      <c r="G79" s="240">
        <f>C79-E79+F79</f>
        <v>0</v>
      </c>
      <c r="H79" s="1576"/>
      <c r="I79" s="1576"/>
      <c r="J79" s="1576"/>
      <c r="K79" s="1576"/>
      <c r="L79" s="1576"/>
      <c r="M79" s="1576"/>
      <c r="N79" s="1576"/>
      <c r="O79" s="1576"/>
      <c r="P79" s="1576"/>
      <c r="Q79" s="1576"/>
      <c r="R79" s="1576"/>
      <c r="S79" s="1576"/>
      <c r="T79" s="1576"/>
      <c r="U79" s="1576"/>
    </row>
    <row r="80" spans="1:26">
      <c r="A80" s="436">
        <v>22</v>
      </c>
      <c r="B80" s="228"/>
      <c r="C80" s="235"/>
      <c r="D80" s="1617"/>
      <c r="E80" s="235"/>
      <c r="F80" s="235"/>
      <c r="G80" s="240">
        <f t="shared" si="0"/>
        <v>0</v>
      </c>
      <c r="H80" s="1576"/>
      <c r="I80" s="1576"/>
      <c r="J80" s="1576"/>
      <c r="K80" s="1576"/>
      <c r="L80" s="1576"/>
      <c r="M80" s="1576"/>
      <c r="N80" s="1576"/>
      <c r="O80" s="1576"/>
      <c r="P80" s="1576"/>
      <c r="Q80" s="1576"/>
      <c r="R80" s="1576"/>
      <c r="S80" s="1576"/>
      <c r="T80" s="1576"/>
      <c r="U80" s="1576"/>
    </row>
    <row r="81" spans="1:21">
      <c r="A81" s="436">
        <v>23</v>
      </c>
      <c r="B81" s="228"/>
      <c r="C81" s="235"/>
      <c r="D81" s="1617"/>
      <c r="E81" s="235"/>
      <c r="F81" s="235"/>
      <c r="G81" s="240">
        <f t="shared" si="0"/>
        <v>0</v>
      </c>
      <c r="H81" s="1576"/>
      <c r="I81" s="1576"/>
      <c r="J81" s="1576"/>
      <c r="K81" s="1576"/>
      <c r="L81" s="1576"/>
      <c r="M81" s="1576"/>
      <c r="N81" s="1576"/>
      <c r="O81" s="1576"/>
      <c r="P81" s="1576"/>
      <c r="Q81" s="1576"/>
      <c r="R81" s="1576"/>
      <c r="S81" s="1576"/>
      <c r="T81" s="1576"/>
      <c r="U81" s="1576"/>
    </row>
    <row r="82" spans="1:21">
      <c r="A82" s="436">
        <v>24</v>
      </c>
      <c r="B82" s="228"/>
      <c r="C82" s="235"/>
      <c r="D82" s="1617"/>
      <c r="E82" s="235"/>
      <c r="F82" s="235"/>
      <c r="G82" s="240">
        <f t="shared" si="0"/>
        <v>0</v>
      </c>
      <c r="H82" s="1576"/>
      <c r="I82" s="1576"/>
      <c r="J82" s="1576"/>
      <c r="K82" s="1576"/>
      <c r="L82" s="1576"/>
      <c r="M82" s="1576"/>
      <c r="N82" s="1576"/>
      <c r="O82" s="1576"/>
      <c r="P82" s="1576"/>
      <c r="Q82" s="1576"/>
      <c r="R82" s="1576"/>
      <c r="S82" s="1576"/>
      <c r="T82" s="1576"/>
      <c r="U82" s="1576"/>
    </row>
    <row r="83" spans="1:21">
      <c r="A83" s="436">
        <v>25</v>
      </c>
      <c r="B83" s="228"/>
      <c r="C83" s="235"/>
      <c r="D83" s="228"/>
      <c r="E83" s="235"/>
      <c r="F83" s="235"/>
      <c r="G83" s="240">
        <f t="shared" si="0"/>
        <v>0</v>
      </c>
      <c r="H83" s="1576"/>
      <c r="I83" s="1576"/>
      <c r="J83" s="1576"/>
      <c r="K83" s="1576"/>
      <c r="L83" s="1576"/>
      <c r="M83" s="1576"/>
      <c r="N83" s="1576"/>
      <c r="O83" s="1576"/>
      <c r="P83" s="1576"/>
      <c r="Q83" s="1576"/>
      <c r="R83" s="1576"/>
      <c r="S83" s="1576"/>
      <c r="T83" s="1576"/>
      <c r="U83" s="1576"/>
    </row>
    <row r="84" spans="1:21">
      <c r="A84" s="436">
        <v>26</v>
      </c>
      <c r="B84" s="228"/>
      <c r="C84" s="235"/>
      <c r="D84" s="228"/>
      <c r="E84" s="235"/>
      <c r="F84" s="235"/>
      <c r="G84" s="240">
        <f t="shared" si="0"/>
        <v>0</v>
      </c>
      <c r="H84" s="1576"/>
      <c r="I84" s="1576"/>
      <c r="J84" s="1576"/>
      <c r="K84" s="1576"/>
      <c r="L84" s="1576"/>
      <c r="M84" s="1576"/>
      <c r="N84" s="1576"/>
      <c r="O84" s="1576"/>
      <c r="P84" s="1576"/>
      <c r="Q84" s="1576"/>
      <c r="R84" s="1576"/>
      <c r="S84" s="1576"/>
      <c r="T84" s="1576"/>
      <c r="U84" s="1576"/>
    </row>
    <row r="85" spans="1:21">
      <c r="A85" s="436">
        <v>27</v>
      </c>
      <c r="B85" s="228"/>
      <c r="C85" s="235"/>
      <c r="D85" s="228"/>
      <c r="E85" s="235"/>
      <c r="F85" s="235"/>
      <c r="G85" s="240">
        <f t="shared" si="0"/>
        <v>0</v>
      </c>
      <c r="H85" s="1576"/>
      <c r="I85" s="1576"/>
      <c r="J85" s="1576"/>
      <c r="K85" s="1576"/>
      <c r="L85" s="1576"/>
      <c r="M85" s="1576"/>
      <c r="N85" s="1576"/>
      <c r="O85" s="1576"/>
      <c r="P85" s="1576"/>
      <c r="Q85" s="1576"/>
      <c r="R85" s="1576"/>
      <c r="S85" s="1576"/>
      <c r="T85" s="1576"/>
      <c r="U85" s="1576"/>
    </row>
    <row r="86" spans="1:21">
      <c r="A86" s="436">
        <v>28</v>
      </c>
      <c r="B86" s="228"/>
      <c r="C86" s="235"/>
      <c r="D86" s="228"/>
      <c r="E86" s="235"/>
      <c r="F86" s="235"/>
      <c r="G86" s="240">
        <f t="shared" si="0"/>
        <v>0</v>
      </c>
      <c r="H86" s="1576"/>
      <c r="I86" s="1576"/>
      <c r="J86" s="1576"/>
      <c r="K86" s="1576"/>
      <c r="L86" s="1576"/>
      <c r="M86" s="1576"/>
      <c r="N86" s="1576"/>
      <c r="O86" s="1576"/>
      <c r="P86" s="1576"/>
      <c r="Q86" s="1576"/>
      <c r="R86" s="1576"/>
      <c r="S86" s="1576"/>
      <c r="T86" s="1576"/>
      <c r="U86" s="1576"/>
    </row>
    <row r="87" spans="1:21">
      <c r="A87" s="436">
        <v>29</v>
      </c>
      <c r="B87" s="228"/>
      <c r="C87" s="235"/>
      <c r="D87" s="228"/>
      <c r="E87" s="235"/>
      <c r="F87" s="235"/>
      <c r="G87" s="240">
        <f t="shared" si="0"/>
        <v>0</v>
      </c>
      <c r="H87" s="1576"/>
      <c r="I87" s="1576"/>
      <c r="J87" s="1576"/>
      <c r="K87" s="1576"/>
      <c r="L87" s="1576"/>
      <c r="M87" s="1576"/>
      <c r="N87" s="1576"/>
      <c r="O87" s="1576"/>
      <c r="P87" s="1576"/>
      <c r="Q87" s="1576"/>
      <c r="R87" s="1576"/>
      <c r="S87" s="1576"/>
      <c r="T87" s="1576"/>
      <c r="U87" s="1576"/>
    </row>
    <row r="88" spans="1:21">
      <c r="A88" s="436">
        <v>30</v>
      </c>
      <c r="B88" s="228"/>
      <c r="C88" s="235"/>
      <c r="D88" s="228"/>
      <c r="E88" s="235"/>
      <c r="F88" s="235"/>
      <c r="G88" s="240">
        <f t="shared" si="0"/>
        <v>0</v>
      </c>
      <c r="H88" s="1576"/>
      <c r="I88" s="1576"/>
      <c r="J88" s="1576"/>
      <c r="K88" s="1576"/>
      <c r="L88" s="1576"/>
      <c r="M88" s="1576"/>
      <c r="N88" s="1576"/>
      <c r="O88" s="1576"/>
      <c r="P88" s="1576"/>
      <c r="Q88" s="1576"/>
      <c r="R88" s="1576"/>
      <c r="S88" s="1576"/>
      <c r="T88" s="1576"/>
      <c r="U88" s="1576"/>
    </row>
    <row r="89" spans="1:21">
      <c r="A89" s="436">
        <v>31</v>
      </c>
      <c r="B89" s="228"/>
      <c r="C89" s="235"/>
      <c r="D89" s="228"/>
      <c r="E89" s="235"/>
      <c r="F89" s="235"/>
      <c r="G89" s="240">
        <f t="shared" si="0"/>
        <v>0</v>
      </c>
      <c r="H89" s="1576"/>
      <c r="I89" s="1576"/>
      <c r="J89" s="1576"/>
      <c r="K89" s="1576"/>
      <c r="L89" s="1576"/>
      <c r="M89" s="1576"/>
      <c r="N89" s="1576"/>
      <c r="O89" s="1576"/>
      <c r="P89" s="1576"/>
      <c r="Q89" s="1576"/>
      <c r="R89" s="1576"/>
      <c r="S89" s="1576"/>
      <c r="T89" s="1576"/>
      <c r="U89" s="1576"/>
    </row>
    <row r="90" spans="1:21">
      <c r="A90" s="436">
        <v>32</v>
      </c>
      <c r="B90" s="228"/>
      <c r="C90" s="235"/>
      <c r="D90" s="228"/>
      <c r="E90" s="235"/>
      <c r="F90" s="235"/>
      <c r="G90" s="240">
        <f t="shared" si="0"/>
        <v>0</v>
      </c>
      <c r="H90" s="1576"/>
      <c r="I90" s="1576"/>
      <c r="J90" s="1576"/>
      <c r="K90" s="1576"/>
      <c r="L90" s="1576"/>
      <c r="M90" s="1576"/>
      <c r="N90" s="1576"/>
      <c r="O90" s="1576"/>
      <c r="P90" s="1576"/>
      <c r="Q90" s="1576"/>
      <c r="R90" s="1576"/>
      <c r="S90" s="1576"/>
      <c r="T90" s="1576"/>
      <c r="U90" s="1576"/>
    </row>
    <row r="91" spans="1:21">
      <c r="A91" s="436">
        <v>33</v>
      </c>
      <c r="B91" s="228"/>
      <c r="C91" s="235"/>
      <c r="D91" s="228"/>
      <c r="E91" s="235"/>
      <c r="F91" s="235"/>
      <c r="G91" s="240">
        <f t="shared" si="0"/>
        <v>0</v>
      </c>
      <c r="H91" s="1576"/>
      <c r="I91" s="1576"/>
      <c r="J91" s="1576"/>
      <c r="K91" s="1576"/>
      <c r="L91" s="1576"/>
      <c r="M91" s="1576"/>
      <c r="N91" s="1576"/>
      <c r="O91" s="1576"/>
      <c r="P91" s="1576"/>
      <c r="Q91" s="1576"/>
      <c r="R91" s="1576"/>
      <c r="S91" s="1576"/>
      <c r="T91" s="1576"/>
      <c r="U91" s="1576"/>
    </row>
    <row r="92" spans="1:21">
      <c r="A92" s="436">
        <v>34</v>
      </c>
      <c r="B92" s="228"/>
      <c r="C92" s="235"/>
      <c r="D92" s="228"/>
      <c r="E92" s="235"/>
      <c r="F92" s="235"/>
      <c r="G92" s="240">
        <f t="shared" si="0"/>
        <v>0</v>
      </c>
      <c r="H92" s="1576"/>
      <c r="I92" s="1576"/>
      <c r="J92" s="1576"/>
      <c r="K92" s="1576"/>
      <c r="L92" s="1576"/>
      <c r="M92" s="1576"/>
      <c r="N92" s="1576"/>
      <c r="O92" s="1576"/>
      <c r="P92" s="1576"/>
      <c r="Q92" s="1576"/>
      <c r="R92" s="1576"/>
      <c r="S92" s="1576"/>
      <c r="T92" s="1576"/>
      <c r="U92" s="1576"/>
    </row>
    <row r="93" spans="1:21">
      <c r="A93" s="436">
        <v>35</v>
      </c>
      <c r="B93" s="228"/>
      <c r="C93" s="235"/>
      <c r="D93" s="228"/>
      <c r="E93" s="235"/>
      <c r="F93" s="235"/>
      <c r="G93" s="240">
        <f t="shared" si="0"/>
        <v>0</v>
      </c>
      <c r="H93" s="1576"/>
      <c r="I93" s="1576"/>
      <c r="J93" s="1576"/>
      <c r="K93" s="1576"/>
      <c r="L93" s="1576"/>
      <c r="M93" s="1576"/>
      <c r="N93" s="1576"/>
      <c r="O93" s="1576"/>
      <c r="P93" s="1576"/>
      <c r="Q93" s="1576"/>
      <c r="R93" s="1576"/>
      <c r="S93" s="1576"/>
      <c r="T93" s="1576"/>
      <c r="U93" s="1576"/>
    </row>
    <row r="94" spans="1:21">
      <c r="A94" s="436">
        <v>36</v>
      </c>
      <c r="B94" s="228"/>
      <c r="C94" s="235"/>
      <c r="D94" s="228"/>
      <c r="E94" s="235"/>
      <c r="F94" s="235"/>
      <c r="G94" s="240">
        <f t="shared" si="0"/>
        <v>0</v>
      </c>
      <c r="H94" s="1576"/>
      <c r="I94" s="1576"/>
      <c r="J94" s="1576"/>
      <c r="K94" s="1576"/>
      <c r="L94" s="1576"/>
      <c r="M94" s="1576"/>
      <c r="N94" s="1576"/>
      <c r="O94" s="1576"/>
      <c r="P94" s="1576"/>
      <c r="Q94" s="1576"/>
      <c r="R94" s="1576"/>
      <c r="S94" s="1576"/>
      <c r="T94" s="1576"/>
      <c r="U94" s="1576"/>
    </row>
    <row r="95" spans="1:21">
      <c r="A95" s="436">
        <v>37</v>
      </c>
      <c r="B95" s="228"/>
      <c r="C95" s="235"/>
      <c r="D95" s="228"/>
      <c r="E95" s="235"/>
      <c r="F95" s="235"/>
      <c r="G95" s="240">
        <f t="shared" si="0"/>
        <v>0</v>
      </c>
      <c r="H95" s="1576"/>
      <c r="I95" s="1576"/>
      <c r="J95" s="1576"/>
      <c r="K95" s="1576"/>
      <c r="L95" s="1576"/>
      <c r="M95" s="1576"/>
      <c r="N95" s="1576"/>
      <c r="O95" s="1576"/>
      <c r="P95" s="1576"/>
      <c r="Q95" s="1576"/>
      <c r="R95" s="1576"/>
      <c r="S95" s="1576"/>
      <c r="T95" s="1576"/>
      <c r="U95" s="1576"/>
    </row>
    <row r="96" spans="1:21">
      <c r="A96" s="436">
        <v>38</v>
      </c>
      <c r="B96" s="228"/>
      <c r="C96" s="235"/>
      <c r="D96" s="228"/>
      <c r="E96" s="235"/>
      <c r="F96" s="235"/>
      <c r="G96" s="240">
        <f t="shared" si="0"/>
        <v>0</v>
      </c>
      <c r="H96" s="1576"/>
      <c r="I96" s="1576"/>
      <c r="J96" s="1576"/>
      <c r="K96" s="1576"/>
      <c r="L96" s="1576"/>
      <c r="M96" s="1576"/>
      <c r="N96" s="1576"/>
      <c r="O96" s="1576"/>
      <c r="P96" s="1576"/>
      <c r="Q96" s="1576"/>
      <c r="R96" s="1576"/>
      <c r="S96" s="1576"/>
      <c r="T96" s="1576"/>
      <c r="U96" s="1576"/>
    </row>
    <row r="97" spans="1:21">
      <c r="A97" s="436">
        <v>39</v>
      </c>
      <c r="B97" s="228"/>
      <c r="C97" s="235"/>
      <c r="D97" s="228"/>
      <c r="E97" s="235"/>
      <c r="F97" s="235"/>
      <c r="G97" s="240">
        <f t="shared" si="0"/>
        <v>0</v>
      </c>
      <c r="H97" s="1576"/>
      <c r="I97" s="1576"/>
      <c r="J97" s="1576"/>
      <c r="K97" s="1576"/>
      <c r="L97" s="1576"/>
      <c r="M97" s="1576"/>
      <c r="N97" s="1576"/>
      <c r="O97" s="1576"/>
      <c r="P97" s="1576"/>
      <c r="Q97" s="1576"/>
      <c r="R97" s="1576"/>
      <c r="S97" s="1576"/>
      <c r="T97" s="1576"/>
      <c r="U97" s="1576"/>
    </row>
    <row r="98" spans="1:21">
      <c r="A98" s="436">
        <v>40</v>
      </c>
      <c r="B98" s="228"/>
      <c r="C98" s="235"/>
      <c r="D98" s="228"/>
      <c r="E98" s="235"/>
      <c r="F98" s="235"/>
      <c r="G98" s="240">
        <f t="shared" si="0"/>
        <v>0</v>
      </c>
      <c r="H98" s="1576"/>
      <c r="I98" s="1576"/>
      <c r="J98" s="1576"/>
      <c r="K98" s="1576"/>
      <c r="L98" s="1576"/>
      <c r="M98" s="1576"/>
      <c r="N98" s="1576"/>
      <c r="O98" s="1576"/>
      <c r="P98" s="1576"/>
      <c r="Q98" s="1576"/>
      <c r="R98" s="1576"/>
      <c r="S98" s="1576"/>
      <c r="T98" s="1576"/>
      <c r="U98" s="1576"/>
    </row>
    <row r="99" spans="1:21">
      <c r="A99" s="436">
        <v>41</v>
      </c>
      <c r="B99" s="228"/>
      <c r="C99" s="235"/>
      <c r="D99" s="228"/>
      <c r="E99" s="235"/>
      <c r="F99" s="235"/>
      <c r="G99" s="240">
        <f t="shared" si="0"/>
        <v>0</v>
      </c>
      <c r="H99" s="1576"/>
      <c r="I99" s="1576"/>
      <c r="J99" s="1576"/>
      <c r="K99" s="1576"/>
      <c r="L99" s="1576"/>
      <c r="M99" s="1576"/>
      <c r="N99" s="1576"/>
      <c r="O99" s="1576"/>
      <c r="P99" s="1576"/>
      <c r="Q99" s="1576"/>
      <c r="R99" s="1576"/>
      <c r="S99" s="1576"/>
      <c r="T99" s="1576"/>
      <c r="U99" s="1576"/>
    </row>
    <row r="100" spans="1:21">
      <c r="A100" s="436">
        <v>42</v>
      </c>
      <c r="B100" s="228"/>
      <c r="C100" s="235"/>
      <c r="D100" s="228"/>
      <c r="E100" s="235"/>
      <c r="F100" s="235"/>
      <c r="G100" s="240">
        <f t="shared" si="0"/>
        <v>0</v>
      </c>
      <c r="H100" s="1576"/>
      <c r="I100" s="1576"/>
      <c r="J100" s="1576"/>
      <c r="K100" s="1576"/>
      <c r="L100" s="1576"/>
      <c r="M100" s="1576"/>
      <c r="N100" s="1576"/>
      <c r="O100" s="1576"/>
      <c r="P100" s="1576"/>
      <c r="Q100" s="1576"/>
      <c r="R100" s="1576"/>
      <c r="S100" s="1576"/>
      <c r="T100" s="1576"/>
      <c r="U100" s="1576"/>
    </row>
    <row r="101" spans="1:21">
      <c r="A101" s="436">
        <v>43</v>
      </c>
      <c r="B101" s="228"/>
      <c r="C101" s="235"/>
      <c r="D101" s="228"/>
      <c r="E101" s="235"/>
      <c r="F101" s="235"/>
      <c r="G101" s="240">
        <f t="shared" si="0"/>
        <v>0</v>
      </c>
      <c r="H101" s="1576"/>
      <c r="I101" s="1576"/>
      <c r="J101" s="1576"/>
      <c r="K101" s="1576"/>
      <c r="L101" s="1576"/>
      <c r="M101" s="1576"/>
      <c r="N101" s="1576"/>
      <c r="O101" s="1576"/>
      <c r="P101" s="1576"/>
      <c r="Q101" s="1576"/>
      <c r="R101" s="1576"/>
      <c r="S101" s="1576"/>
      <c r="T101" s="1576"/>
      <c r="U101" s="1576"/>
    </row>
    <row r="102" spans="1:21">
      <c r="A102" s="436">
        <v>44</v>
      </c>
      <c r="B102" s="228"/>
      <c r="C102" s="235"/>
      <c r="D102" s="228"/>
      <c r="E102" s="235"/>
      <c r="F102" s="235"/>
      <c r="G102" s="240">
        <f t="shared" si="0"/>
        <v>0</v>
      </c>
      <c r="H102" s="1576"/>
      <c r="I102" s="1576"/>
      <c r="J102" s="1576"/>
      <c r="K102" s="1576"/>
      <c r="L102" s="1576"/>
      <c r="M102" s="1576"/>
      <c r="N102" s="1576"/>
      <c r="O102" s="1576"/>
      <c r="P102" s="1576"/>
      <c r="Q102" s="1576"/>
      <c r="R102" s="1576"/>
      <c r="S102" s="1576"/>
      <c r="T102" s="1576"/>
      <c r="U102" s="1576"/>
    </row>
    <row r="103" spans="1:21">
      <c r="A103" s="436">
        <v>45</v>
      </c>
      <c r="B103" s="228"/>
      <c r="C103" s="235"/>
      <c r="D103" s="228"/>
      <c r="E103" s="235"/>
      <c r="F103" s="235"/>
      <c r="G103" s="240">
        <f t="shared" si="0"/>
        <v>0</v>
      </c>
      <c r="H103" s="1576"/>
      <c r="I103" s="1576"/>
      <c r="J103" s="1576"/>
      <c r="K103" s="1576"/>
      <c r="L103" s="1576"/>
      <c r="M103" s="1576"/>
      <c r="N103" s="1576"/>
      <c r="O103" s="1576"/>
      <c r="P103" s="1576"/>
      <c r="Q103" s="1576"/>
      <c r="R103" s="1576"/>
      <c r="S103" s="1576"/>
      <c r="T103" s="1576"/>
      <c r="U103" s="1576"/>
    </row>
    <row r="104" spans="1:21">
      <c r="A104" s="436">
        <v>46</v>
      </c>
      <c r="B104" s="228"/>
      <c r="C104" s="235"/>
      <c r="D104" s="228"/>
      <c r="E104" s="235"/>
      <c r="F104" s="235"/>
      <c r="G104" s="240">
        <f t="shared" si="0"/>
        <v>0</v>
      </c>
      <c r="H104" s="1576"/>
      <c r="I104" s="1576"/>
      <c r="J104" s="1576"/>
      <c r="K104" s="1576"/>
      <c r="L104" s="1576"/>
      <c r="M104" s="1576"/>
      <c r="N104" s="1576"/>
      <c r="O104" s="1576"/>
      <c r="P104" s="1576"/>
      <c r="Q104" s="1576"/>
      <c r="R104" s="1576"/>
      <c r="S104" s="1576"/>
      <c r="T104" s="1576"/>
      <c r="U104" s="1576"/>
    </row>
    <row r="105" spans="1:21" ht="15.75" thickBot="1">
      <c r="A105" s="1620">
        <v>47</v>
      </c>
      <c r="B105" s="448" t="s">
        <v>2846</v>
      </c>
      <c r="C105" s="1621">
        <f>SUM(C59:C104)</f>
        <v>0</v>
      </c>
      <c r="D105" s="448"/>
      <c r="E105" s="1621">
        <f>SUM(E59:E104)</f>
        <v>0</v>
      </c>
      <c r="F105" s="1621">
        <f>SUM(F59:F104)</f>
        <v>0</v>
      </c>
      <c r="G105" s="992">
        <f>SUM(G59:G104)</f>
        <v>0</v>
      </c>
      <c r="H105" s="1610"/>
      <c r="I105" s="1610"/>
      <c r="J105" s="1610"/>
      <c r="K105" s="1610"/>
      <c r="L105" s="1610"/>
      <c r="M105" s="1610"/>
      <c r="N105" s="1610"/>
      <c r="O105" s="1610"/>
      <c r="P105" s="1610"/>
      <c r="Q105" s="1610"/>
      <c r="R105" s="1610"/>
      <c r="S105" s="1610"/>
      <c r="T105" s="1610"/>
      <c r="U105" s="1610"/>
    </row>
    <row r="107" spans="1:21">
      <c r="B107" s="451"/>
      <c r="C107" s="451"/>
      <c r="D107" s="3215" t="s">
        <v>2277</v>
      </c>
      <c r="E107" s="451"/>
      <c r="F107" s="451"/>
      <c r="G107" s="451"/>
      <c r="H107" s="451"/>
      <c r="I107" s="451"/>
      <c r="J107" s="451"/>
      <c r="K107" s="451"/>
      <c r="L107" s="451"/>
      <c r="M107" s="451"/>
      <c r="N107" s="451"/>
      <c r="O107" s="451"/>
      <c r="P107" s="451"/>
      <c r="Q107" s="451"/>
      <c r="R107" s="451"/>
      <c r="S107" s="451"/>
      <c r="T107" s="451"/>
      <c r="U107" s="451"/>
    </row>
    <row r="109" spans="1:21">
      <c r="A109" s="173"/>
      <c r="B109" s="173"/>
      <c r="C109" s="173"/>
      <c r="D109" s="173"/>
      <c r="E109" s="173"/>
      <c r="F109" s="173"/>
      <c r="G109" s="173"/>
      <c r="H109" s="173"/>
      <c r="I109" s="173"/>
      <c r="J109" s="173"/>
      <c r="K109" s="173"/>
      <c r="L109" s="173"/>
      <c r="M109" s="173"/>
      <c r="N109" s="173"/>
      <c r="O109" s="173"/>
      <c r="P109" s="173"/>
      <c r="Q109" s="173"/>
      <c r="R109" s="173"/>
      <c r="S109" s="173"/>
      <c r="T109" s="173"/>
      <c r="U109" s="173"/>
    </row>
    <row r="110" spans="1:21">
      <c r="A110" s="173"/>
      <c r="B110" s="173"/>
      <c r="C110" s="173"/>
      <c r="D110" s="173"/>
      <c r="E110" s="173"/>
      <c r="F110" s="173"/>
      <c r="G110" s="173"/>
      <c r="H110" s="173"/>
      <c r="I110" s="173"/>
      <c r="J110" s="173"/>
      <c r="K110" s="173"/>
      <c r="L110" s="173"/>
      <c r="M110" s="173"/>
      <c r="N110" s="173"/>
      <c r="O110" s="173"/>
      <c r="P110" s="173"/>
      <c r="Q110" s="173"/>
      <c r="R110" s="173"/>
      <c r="S110" s="173"/>
      <c r="T110" s="173"/>
      <c r="U110" s="173"/>
    </row>
    <row r="111" spans="1:21">
      <c r="A111" s="173"/>
      <c r="B111" s="173"/>
      <c r="C111" s="173"/>
      <c r="D111" s="173"/>
      <c r="E111" s="173"/>
      <c r="F111" s="173"/>
      <c r="G111" s="173"/>
      <c r="H111" s="173"/>
      <c r="I111" s="173"/>
      <c r="J111" s="173"/>
      <c r="K111" s="173"/>
      <c r="L111" s="173"/>
      <c r="M111" s="173"/>
      <c r="N111" s="173"/>
      <c r="O111" s="173"/>
      <c r="P111" s="173"/>
      <c r="Q111" s="173"/>
      <c r="R111" s="173"/>
      <c r="S111" s="173"/>
      <c r="T111" s="173"/>
      <c r="U111" s="173"/>
    </row>
    <row r="112" spans="1:21">
      <c r="A112" s="173"/>
      <c r="B112" s="173"/>
      <c r="C112" s="173"/>
      <c r="D112" s="173"/>
      <c r="E112" s="173"/>
      <c r="F112" s="173"/>
      <c r="G112" s="173"/>
      <c r="H112" s="173"/>
      <c r="I112" s="173"/>
      <c r="J112" s="173"/>
      <c r="K112" s="173"/>
      <c r="L112" s="173"/>
      <c r="M112" s="173"/>
      <c r="N112" s="173"/>
      <c r="O112" s="173"/>
      <c r="P112" s="173"/>
      <c r="Q112" s="173"/>
      <c r="R112" s="173"/>
      <c r="S112" s="173"/>
      <c r="T112" s="173"/>
      <c r="U112" s="173"/>
    </row>
    <row r="113" spans="1:21">
      <c r="A113" s="173"/>
      <c r="B113" s="173"/>
      <c r="C113" s="173"/>
      <c r="D113" s="173"/>
      <c r="E113" s="173"/>
      <c r="F113" s="173"/>
      <c r="G113" s="173"/>
      <c r="H113" s="173"/>
      <c r="I113" s="173"/>
      <c r="J113" s="173"/>
      <c r="K113" s="173"/>
      <c r="L113" s="173"/>
      <c r="M113" s="173"/>
      <c r="N113" s="173"/>
      <c r="O113" s="173"/>
      <c r="P113" s="173"/>
      <c r="Q113" s="173"/>
      <c r="R113" s="173"/>
      <c r="S113" s="173"/>
      <c r="T113" s="173"/>
      <c r="U113" s="173"/>
    </row>
    <row r="114" spans="1:21">
      <c r="A114" s="173"/>
      <c r="B114" s="173"/>
      <c r="C114" s="173"/>
      <c r="D114" s="173"/>
      <c r="E114" s="173"/>
      <c r="F114" s="173"/>
      <c r="G114" s="173"/>
      <c r="H114" s="173"/>
      <c r="I114" s="173"/>
      <c r="J114" s="173"/>
      <c r="K114" s="173"/>
      <c r="L114" s="173"/>
      <c r="M114" s="173"/>
      <c r="N114" s="173"/>
      <c r="O114" s="173"/>
      <c r="P114" s="173"/>
      <c r="Q114" s="173"/>
      <c r="R114" s="173"/>
      <c r="S114" s="173"/>
      <c r="T114" s="173"/>
      <c r="U114" s="173"/>
    </row>
  </sheetData>
  <mergeCells count="1">
    <mergeCell ref="B7:G8"/>
  </mergeCells>
  <printOptions horizontalCentered="1" verticalCentered="1"/>
  <pageMargins left="0.25" right="0.25" top="0.25" bottom="0.25" header="0" footer="0"/>
  <pageSetup scale="69"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46"/>
  <dimension ref="A1:N122"/>
  <sheetViews>
    <sheetView defaultGridColor="0" topLeftCell="C1" colorId="22" zoomScale="70" zoomScaleNormal="70" zoomScaleSheetLayoutView="70" workbookViewId="0">
      <selection activeCell="D132" sqref="D132:N132"/>
    </sheetView>
  </sheetViews>
  <sheetFormatPr defaultColWidth="9.6640625" defaultRowHeight="15"/>
  <cols>
    <col min="1" max="1" width="4.6640625" style="83" customWidth="1"/>
    <col min="2" max="2" width="45.6640625" style="83" customWidth="1"/>
    <col min="3" max="3" width="20.6640625" style="83" customWidth="1"/>
    <col min="4" max="4" width="15.6640625" style="83" customWidth="1"/>
    <col min="5" max="5" width="17.33203125" style="83" bestFit="1" customWidth="1"/>
    <col min="6" max="7" width="18.6640625" style="83" customWidth="1"/>
    <col min="8" max="12" width="12.6640625" style="83" customWidth="1"/>
    <col min="13" max="13" width="4.6640625" style="83" customWidth="1"/>
    <col min="14" max="16384" width="9.6640625" style="83"/>
  </cols>
  <sheetData>
    <row r="1" spans="1:14">
      <c r="A1" s="3075" t="s">
        <v>2278</v>
      </c>
      <c r="B1" s="1506"/>
      <c r="C1" s="1506" t="s">
        <v>377</v>
      </c>
      <c r="D1" s="1507" t="s">
        <v>396</v>
      </c>
      <c r="E1" s="511" t="s">
        <v>397</v>
      </c>
      <c r="F1" s="507" t="s">
        <v>394</v>
      </c>
      <c r="G1" s="1506"/>
      <c r="H1" s="508" t="s">
        <v>377</v>
      </c>
      <c r="I1" s="1506"/>
      <c r="J1" s="1508" t="s">
        <v>396</v>
      </c>
      <c r="K1" s="1509"/>
      <c r="L1" s="1508" t="s">
        <v>397</v>
      </c>
      <c r="M1" s="527"/>
      <c r="N1" s="82"/>
    </row>
    <row r="2" spans="1:14">
      <c r="A2" s="513" t="str">
        <f>'Data Sheet'!$C$25</f>
        <v xml:space="preserve">KeySpan Gas East Corp. D/B/A National Grid </v>
      </c>
      <c r="B2" s="1510"/>
      <c r="C2" s="1510" t="s">
        <v>78</v>
      </c>
      <c r="D2" s="1511" t="s">
        <v>398</v>
      </c>
      <c r="E2" s="525"/>
      <c r="F2" s="82" t="str">
        <f>'Data Sheet'!$C$25</f>
        <v xml:space="preserve">KeySpan Gas East Corp. D/B/A National Grid </v>
      </c>
      <c r="G2" s="1510"/>
      <c r="H2" s="83" t="s">
        <v>78</v>
      </c>
      <c r="J2" s="1512" t="s">
        <v>398</v>
      </c>
      <c r="K2" s="1513"/>
      <c r="L2" s="1514"/>
      <c r="M2" s="529"/>
      <c r="N2" s="82"/>
    </row>
    <row r="3" spans="1:14" ht="15" customHeight="1">
      <c r="A3" s="1515"/>
      <c r="B3" s="1516"/>
      <c r="C3" s="1516" t="s">
        <v>3193</v>
      </c>
      <c r="D3" s="1517" t="str">
        <f>'Data Sheet'!$C$40</f>
        <v>March 31, 2015</v>
      </c>
      <c r="E3" s="1518" t="str">
        <f>'Data Sheet'!$C$38</f>
        <v>December 31, 2014</v>
      </c>
      <c r="F3" s="1515"/>
      <c r="G3" s="1516"/>
      <c r="H3" s="1519" t="s">
        <v>3193</v>
      </c>
      <c r="I3" s="1516"/>
      <c r="J3" s="1520" t="str">
        <f>'Data Sheet'!$C$40</f>
        <v>March 31, 2015</v>
      </c>
      <c r="K3" s="1521"/>
      <c r="L3" s="1522" t="str">
        <f>'Data Sheet'!$C$38</f>
        <v>December 31, 2014</v>
      </c>
      <c r="M3" s="1523"/>
      <c r="N3" s="82"/>
    </row>
    <row r="4" spans="1:14" ht="15" customHeight="1">
      <c r="A4" s="1524" t="s">
        <v>2279</v>
      </c>
      <c r="B4" s="1525"/>
      <c r="C4" s="1525"/>
      <c r="D4" s="1525"/>
      <c r="E4" s="1526"/>
      <c r="F4" s="1524" t="s">
        <v>2280</v>
      </c>
      <c r="G4" s="1525"/>
      <c r="H4" s="1525"/>
      <c r="I4" s="1525"/>
      <c r="J4" s="1525"/>
      <c r="K4" s="1525"/>
      <c r="L4" s="1525"/>
      <c r="M4" s="1526"/>
      <c r="N4" s="82"/>
    </row>
    <row r="5" spans="1:14">
      <c r="A5" s="3375" t="s">
        <v>1698</v>
      </c>
      <c r="B5" s="3260"/>
      <c r="C5" s="3260"/>
      <c r="D5" s="3260"/>
      <c r="E5" s="3261"/>
      <c r="F5" s="514" t="s">
        <v>4202</v>
      </c>
      <c r="M5" s="534"/>
      <c r="N5" s="82"/>
    </row>
    <row r="6" spans="1:14">
      <c r="A6" s="3369"/>
      <c r="B6" s="3371"/>
      <c r="C6" s="3371"/>
      <c r="D6" s="3371"/>
      <c r="E6" s="3263"/>
      <c r="F6" s="514"/>
      <c r="M6" s="534"/>
      <c r="N6" s="82"/>
    </row>
    <row r="7" spans="1:14">
      <c r="A7" s="514" t="s">
        <v>4203</v>
      </c>
      <c r="E7" s="534"/>
      <c r="F7" s="514"/>
      <c r="M7" s="534"/>
      <c r="N7" s="82"/>
    </row>
    <row r="8" spans="1:14">
      <c r="A8" s="1527"/>
      <c r="B8" s="1528"/>
      <c r="C8" s="1529"/>
      <c r="D8" s="1530" t="s">
        <v>4204</v>
      </c>
      <c r="E8" s="1526"/>
      <c r="F8" s="1524" t="s">
        <v>4204</v>
      </c>
      <c r="G8" s="1525"/>
      <c r="H8" s="1530" t="s">
        <v>4205</v>
      </c>
      <c r="I8" s="1525"/>
      <c r="J8" s="1525"/>
      <c r="K8" s="1525"/>
      <c r="L8" s="1529"/>
      <c r="M8" s="1531"/>
      <c r="N8" s="82"/>
    </row>
    <row r="9" spans="1:14">
      <c r="A9" s="1532"/>
      <c r="C9" s="1533" t="s">
        <v>3624</v>
      </c>
      <c r="D9" s="1533" t="s">
        <v>116</v>
      </c>
      <c r="E9" s="1534" t="s">
        <v>116</v>
      </c>
      <c r="F9" s="1535" t="s">
        <v>116</v>
      </c>
      <c r="G9" s="1533" t="s">
        <v>116</v>
      </c>
      <c r="H9" s="1536" t="s">
        <v>4206</v>
      </c>
      <c r="I9" s="1519"/>
      <c r="J9" s="1537" t="s">
        <v>4207</v>
      </c>
      <c r="K9" s="1519"/>
      <c r="L9" s="1533" t="s">
        <v>3624</v>
      </c>
      <c r="M9" s="1534"/>
      <c r="N9" s="82"/>
    </row>
    <row r="10" spans="1:14">
      <c r="A10" s="1532" t="s">
        <v>290</v>
      </c>
      <c r="B10" s="537" t="s">
        <v>2850</v>
      </c>
      <c r="C10" s="1533" t="s">
        <v>370</v>
      </c>
      <c r="D10" s="1533" t="s">
        <v>4208</v>
      </c>
      <c r="E10" s="1534" t="s">
        <v>4209</v>
      </c>
      <c r="F10" s="1535" t="s">
        <v>4208</v>
      </c>
      <c r="G10" s="1533" t="s">
        <v>4209</v>
      </c>
      <c r="H10" s="1533" t="s">
        <v>4210</v>
      </c>
      <c r="I10" s="1538"/>
      <c r="J10" s="1533" t="s">
        <v>4210</v>
      </c>
      <c r="K10" s="1538"/>
      <c r="L10" s="1533" t="s">
        <v>2589</v>
      </c>
      <c r="M10" s="1534" t="s">
        <v>290</v>
      </c>
      <c r="N10" s="82"/>
    </row>
    <row r="11" spans="1:14">
      <c r="A11" s="1532" t="s">
        <v>293</v>
      </c>
      <c r="C11" s="1533" t="s">
        <v>2321</v>
      </c>
      <c r="D11" s="1533" t="s">
        <v>4211</v>
      </c>
      <c r="E11" s="1534" t="s">
        <v>4212</v>
      </c>
      <c r="F11" s="1535" t="s">
        <v>4213</v>
      </c>
      <c r="G11" s="1533" t="s">
        <v>4214</v>
      </c>
      <c r="H11" s="1512" t="s">
        <v>4215</v>
      </c>
      <c r="I11" s="1533" t="s">
        <v>3628</v>
      </c>
      <c r="J11" s="1512" t="s">
        <v>4216</v>
      </c>
      <c r="K11" s="1533" t="s">
        <v>3628</v>
      </c>
      <c r="L11" s="1538"/>
      <c r="M11" s="1534" t="s">
        <v>293</v>
      </c>
      <c r="N11" s="82"/>
    </row>
    <row r="12" spans="1:14">
      <c r="A12" s="1539"/>
      <c r="B12" s="1540" t="s">
        <v>1860</v>
      </c>
      <c r="C12" s="1536" t="s">
        <v>1861</v>
      </c>
      <c r="D12" s="1536" t="s">
        <v>1862</v>
      </c>
      <c r="E12" s="1541" t="s">
        <v>1863</v>
      </c>
      <c r="F12" s="1542" t="s">
        <v>838</v>
      </c>
      <c r="G12" s="1536" t="s">
        <v>839</v>
      </c>
      <c r="H12" s="1536" t="s">
        <v>840</v>
      </c>
      <c r="I12" s="1536" t="s">
        <v>841</v>
      </c>
      <c r="J12" s="1536" t="s">
        <v>842</v>
      </c>
      <c r="K12" s="1536" t="s">
        <v>843</v>
      </c>
      <c r="L12" s="1536" t="s">
        <v>844</v>
      </c>
      <c r="M12" s="1541"/>
      <c r="N12" s="82"/>
    </row>
    <row r="13" spans="1:14">
      <c r="A13" s="1539">
        <v>1</v>
      </c>
      <c r="B13" s="1519" t="s">
        <v>4217</v>
      </c>
      <c r="C13" s="1529"/>
      <c r="D13" s="1528"/>
      <c r="E13" s="1543"/>
      <c r="F13" s="1544"/>
      <c r="G13" s="1528"/>
      <c r="H13" s="1528"/>
      <c r="I13" s="1528"/>
      <c r="J13" s="1528"/>
      <c r="K13" s="1528"/>
      <c r="L13" s="1545"/>
      <c r="M13" s="1541">
        <v>1</v>
      </c>
      <c r="N13" s="82"/>
    </row>
    <row r="14" spans="1:14">
      <c r="A14" s="1539">
        <v>2</v>
      </c>
      <c r="B14" s="1519" t="s">
        <v>4218</v>
      </c>
      <c r="C14" s="1133" t="s">
        <v>1539</v>
      </c>
      <c r="D14" s="837" t="s">
        <v>1539</v>
      </c>
      <c r="E14" s="1129" t="s">
        <v>2029</v>
      </c>
      <c r="F14" s="1098"/>
      <c r="G14" s="837"/>
      <c r="H14" s="1519" t="s">
        <v>2029</v>
      </c>
      <c r="I14" s="837" t="s">
        <v>2029</v>
      </c>
      <c r="J14" s="1519"/>
      <c r="K14" s="837"/>
      <c r="L14" s="1035" t="s">
        <v>2029</v>
      </c>
      <c r="M14" s="1541">
        <v>2</v>
      </c>
      <c r="N14" s="82"/>
    </row>
    <row r="15" spans="1:14">
      <c r="A15" s="1539">
        <v>3</v>
      </c>
      <c r="B15" s="1519" t="s">
        <v>4219</v>
      </c>
      <c r="C15" s="1546"/>
      <c r="D15" s="1547"/>
      <c r="E15" s="963"/>
      <c r="F15" s="1548"/>
      <c r="G15" s="1546"/>
      <c r="H15" s="1549"/>
      <c r="I15" s="1546"/>
      <c r="J15" s="1549"/>
      <c r="K15" s="1546"/>
      <c r="L15" s="1547">
        <f>C15+D15-E15+F15-G15-I15+K15</f>
        <v>0</v>
      </c>
      <c r="M15" s="1541">
        <v>3</v>
      </c>
      <c r="N15" s="82"/>
    </row>
    <row r="16" spans="1:14">
      <c r="A16" s="1539">
        <v>4</v>
      </c>
      <c r="B16" s="1519" t="s">
        <v>1826</v>
      </c>
      <c r="C16" s="1550"/>
      <c r="D16" s="1551"/>
      <c r="E16" s="965"/>
      <c r="F16" s="1552"/>
      <c r="G16" s="1550"/>
      <c r="H16" s="1549"/>
      <c r="I16" s="1550"/>
      <c r="J16" s="1549"/>
      <c r="K16" s="1550"/>
      <c r="L16" s="1551">
        <f>C16+D16-E16+F16-G16-I16+K16</f>
        <v>0</v>
      </c>
      <c r="M16" s="1541">
        <v>4</v>
      </c>
      <c r="N16" s="82"/>
    </row>
    <row r="17" spans="1:14">
      <c r="A17" s="1539">
        <v>5</v>
      </c>
      <c r="B17" s="1519" t="s">
        <v>1827</v>
      </c>
      <c r="C17" s="1550"/>
      <c r="D17" s="1551"/>
      <c r="E17" s="965"/>
      <c r="F17" s="1552"/>
      <c r="G17" s="1550"/>
      <c r="H17" s="1549"/>
      <c r="I17" s="1550"/>
      <c r="J17" s="1549"/>
      <c r="K17" s="1550"/>
      <c r="L17" s="1551">
        <f>C17+D17-E17+F17-G17-I17+K17</f>
        <v>0</v>
      </c>
      <c r="M17" s="1541">
        <v>5</v>
      </c>
      <c r="N17" s="82"/>
    </row>
    <row r="18" spans="1:14">
      <c r="A18" s="1539">
        <v>6</v>
      </c>
      <c r="B18" s="1519" t="s">
        <v>1539</v>
      </c>
      <c r="C18" s="1128"/>
      <c r="D18" s="1035"/>
      <c r="E18" s="1130"/>
      <c r="F18" s="1161"/>
      <c r="G18" s="1128"/>
      <c r="H18" s="1553"/>
      <c r="I18" s="1128"/>
      <c r="J18" s="1553"/>
      <c r="K18" s="1128"/>
      <c r="L18" s="1035">
        <f>C18+D18-E18+F18-G18-I18+K18</f>
        <v>0</v>
      </c>
      <c r="M18" s="1541">
        <v>6</v>
      </c>
      <c r="N18" s="82"/>
    </row>
    <row r="19" spans="1:14">
      <c r="A19" s="1539">
        <v>7</v>
      </c>
      <c r="B19" s="1519" t="s">
        <v>1539</v>
      </c>
      <c r="C19" s="1128"/>
      <c r="D19" s="1035"/>
      <c r="E19" s="1130"/>
      <c r="F19" s="1161"/>
      <c r="G19" s="1128"/>
      <c r="H19" s="1553"/>
      <c r="I19" s="1128"/>
      <c r="J19" s="1553"/>
      <c r="K19" s="1128"/>
      <c r="L19" s="1035">
        <f>C19+D19-E19+F19-G19-I19+K19</f>
        <v>0</v>
      </c>
      <c r="M19" s="1541">
        <v>7</v>
      </c>
      <c r="N19" s="82"/>
    </row>
    <row r="20" spans="1:14">
      <c r="A20" s="1539">
        <v>8</v>
      </c>
      <c r="B20" s="1519" t="s">
        <v>1828</v>
      </c>
      <c r="C20" s="1546">
        <f>SUM(C15:C19)</f>
        <v>0</v>
      </c>
      <c r="D20" s="1547">
        <f>SUM(D15:D19)</f>
        <v>0</v>
      </c>
      <c r="E20" s="963">
        <f>SUM(E15:E19)</f>
        <v>0</v>
      </c>
      <c r="F20" s="1548">
        <f>SUM(F15:F19)</f>
        <v>0</v>
      </c>
      <c r="G20" s="1546">
        <f>SUM(G15:G19)</f>
        <v>0</v>
      </c>
      <c r="H20" s="1549"/>
      <c r="I20" s="1546">
        <f>SUM(I15:I19)</f>
        <v>0</v>
      </c>
      <c r="J20" s="1549"/>
      <c r="K20" s="1546">
        <f>SUM(K15:K19)</f>
        <v>0</v>
      </c>
      <c r="L20" s="1547">
        <f>SUM(L15:L19)</f>
        <v>0</v>
      </c>
      <c r="M20" s="1541">
        <v>8</v>
      </c>
      <c r="N20" s="82"/>
    </row>
    <row r="21" spans="1:14">
      <c r="A21" s="1539">
        <v>9</v>
      </c>
      <c r="B21" s="1519" t="s">
        <v>1829</v>
      </c>
      <c r="C21" s="1134"/>
      <c r="D21" s="1554"/>
      <c r="E21" s="1135"/>
      <c r="F21" s="1555"/>
      <c r="G21" s="1554"/>
      <c r="H21" s="957"/>
      <c r="I21" s="1554"/>
      <c r="J21" s="957"/>
      <c r="K21" s="1554"/>
      <c r="L21" s="1551" t="s">
        <v>2029</v>
      </c>
      <c r="M21" s="1541">
        <v>9</v>
      </c>
      <c r="N21" s="82"/>
    </row>
    <row r="22" spans="1:14">
      <c r="A22" s="1539">
        <v>10</v>
      </c>
      <c r="B22" s="1519" t="s">
        <v>4219</v>
      </c>
      <c r="C22" s="1546"/>
      <c r="D22" s="1547"/>
      <c r="E22" s="963"/>
      <c r="F22" s="1548"/>
      <c r="G22" s="1546"/>
      <c r="H22" s="1549"/>
      <c r="I22" s="1546"/>
      <c r="J22" s="1549"/>
      <c r="K22" s="1546"/>
      <c r="L22" s="1547">
        <f>C22+D22-E22+F22-G22-I22+K22</f>
        <v>0</v>
      </c>
      <c r="M22" s="1541">
        <v>10</v>
      </c>
      <c r="N22" s="82"/>
    </row>
    <row r="23" spans="1:14">
      <c r="A23" s="1539">
        <v>11</v>
      </c>
      <c r="B23" s="1519" t="s">
        <v>1830</v>
      </c>
      <c r="C23" s="1550"/>
      <c r="D23" s="1551"/>
      <c r="E23" s="965"/>
      <c r="F23" s="1552"/>
      <c r="G23" s="1550"/>
      <c r="H23" s="1549"/>
      <c r="I23" s="1550"/>
      <c r="J23" s="1549"/>
      <c r="K23" s="1550"/>
      <c r="L23" s="1551">
        <f>C23+D23-E23+F23-G23-I23+K23</f>
        <v>0</v>
      </c>
      <c r="M23" s="1541">
        <v>11</v>
      </c>
      <c r="N23" s="82"/>
    </row>
    <row r="24" spans="1:14">
      <c r="A24" s="1539">
        <v>12</v>
      </c>
      <c r="B24" s="1519" t="s">
        <v>1827</v>
      </c>
      <c r="C24" s="1128"/>
      <c r="D24" s="1035"/>
      <c r="E24" s="1130"/>
      <c r="F24" s="1161"/>
      <c r="G24" s="1128"/>
      <c r="H24" s="1553"/>
      <c r="I24" s="1128"/>
      <c r="J24" s="1553"/>
      <c r="K24" s="1128"/>
      <c r="L24" s="1035">
        <f>C24+D24-E24+F24-G24-I24+K24</f>
        <v>0</v>
      </c>
      <c r="M24" s="1541">
        <v>12</v>
      </c>
      <c r="N24" s="82"/>
    </row>
    <row r="25" spans="1:14">
      <c r="A25" s="1539">
        <v>13</v>
      </c>
      <c r="B25" s="1519" t="s">
        <v>1539</v>
      </c>
      <c r="C25" s="1128"/>
      <c r="D25" s="1035"/>
      <c r="E25" s="1130"/>
      <c r="F25" s="1161"/>
      <c r="G25" s="1128"/>
      <c r="H25" s="1553"/>
      <c r="I25" s="1128"/>
      <c r="J25" s="1553"/>
      <c r="K25" s="1128"/>
      <c r="L25" s="1035">
        <f>C25+D25-E25+F25-G25-I25+K25</f>
        <v>0</v>
      </c>
      <c r="M25" s="1541">
        <v>13</v>
      </c>
      <c r="N25" s="82"/>
    </row>
    <row r="26" spans="1:14">
      <c r="A26" s="1539">
        <v>14</v>
      </c>
      <c r="B26" s="1519" t="s">
        <v>1539</v>
      </c>
      <c r="C26" s="1128"/>
      <c r="D26" s="1035"/>
      <c r="E26" s="1130"/>
      <c r="F26" s="1161"/>
      <c r="G26" s="1128"/>
      <c r="H26" s="1553"/>
      <c r="I26" s="1128"/>
      <c r="J26" s="1553"/>
      <c r="K26" s="1128"/>
      <c r="L26" s="1035">
        <f>C26+D26-E26+F26-G26-I26+K26</f>
        <v>0</v>
      </c>
      <c r="M26" s="1541">
        <v>14</v>
      </c>
      <c r="N26" s="82"/>
    </row>
    <row r="27" spans="1:14">
      <c r="A27" s="1539">
        <v>15</v>
      </c>
      <c r="B27" s="1519" t="s">
        <v>1048</v>
      </c>
      <c r="C27" s="1128">
        <f>SUM(C22:C26)</f>
        <v>0</v>
      </c>
      <c r="D27" s="1035">
        <f>SUM(D22:D26)</f>
        <v>0</v>
      </c>
      <c r="E27" s="1130">
        <f>SUM(E22:E26)</f>
        <v>0</v>
      </c>
      <c r="F27" s="1161">
        <f>SUM(F22:F26)</f>
        <v>0</v>
      </c>
      <c r="G27" s="1128">
        <f>SUM(G22:G26)</f>
        <v>0</v>
      </c>
      <c r="H27" s="1553"/>
      <c r="I27" s="1128">
        <f>SUM(I22:I26)</f>
        <v>0</v>
      </c>
      <c r="J27" s="1553"/>
      <c r="K27" s="1128">
        <f>SUM(K22:K26)</f>
        <v>0</v>
      </c>
      <c r="L27" s="1035">
        <f>SUM(L22:L26)</f>
        <v>0</v>
      </c>
      <c r="M27" s="1541">
        <v>15</v>
      </c>
      <c r="N27" s="82"/>
    </row>
    <row r="28" spans="1:14">
      <c r="A28" s="1539">
        <v>16</v>
      </c>
      <c r="B28" s="1519" t="s">
        <v>1049</v>
      </c>
      <c r="C28" s="1128"/>
      <c r="D28" s="1035"/>
      <c r="E28" s="1130"/>
      <c r="F28" s="1161"/>
      <c r="G28" s="1128"/>
      <c r="H28" s="1553"/>
      <c r="I28" s="1128"/>
      <c r="J28" s="1553"/>
      <c r="K28" s="1128"/>
      <c r="L28" s="1035">
        <f>C28+D28-E28+F28-G28-I28+K28</f>
        <v>0</v>
      </c>
      <c r="M28" s="1541">
        <v>16</v>
      </c>
      <c r="N28" s="82"/>
    </row>
    <row r="29" spans="1:14">
      <c r="A29" s="1539">
        <v>17</v>
      </c>
      <c r="B29" s="1519" t="s">
        <v>1050</v>
      </c>
      <c r="C29" s="1546">
        <f>C20+C27+C28</f>
        <v>0</v>
      </c>
      <c r="D29" s="1547">
        <f>D20+D27+D28</f>
        <v>0</v>
      </c>
      <c r="E29" s="963">
        <f>E20+E27+E28</f>
        <v>0</v>
      </c>
      <c r="F29" s="1548">
        <f>F20+F27+F28</f>
        <v>0</v>
      </c>
      <c r="G29" s="1546">
        <f>G20+G27+G28</f>
        <v>0</v>
      </c>
      <c r="H29" s="1549"/>
      <c r="I29" s="1546">
        <f>I20+I27+I28</f>
        <v>0</v>
      </c>
      <c r="J29" s="1549"/>
      <c r="K29" s="1546">
        <f>K20+K27+K28</f>
        <v>0</v>
      </c>
      <c r="L29" s="1547">
        <f>L20+L27+L28</f>
        <v>0</v>
      </c>
      <c r="M29" s="1541">
        <v>17</v>
      </c>
      <c r="N29" s="82"/>
    </row>
    <row r="30" spans="1:14">
      <c r="A30" s="1532" t="s">
        <v>2029</v>
      </c>
      <c r="C30" s="1131"/>
      <c r="D30" s="1556"/>
      <c r="E30" s="1132"/>
      <c r="F30" s="1557"/>
      <c r="G30" s="1556"/>
      <c r="H30" s="1014"/>
      <c r="I30" s="1556"/>
      <c r="J30" s="1014"/>
      <c r="K30" s="1556"/>
      <c r="L30" s="1558"/>
      <c r="M30" s="1534" t="s">
        <v>2029</v>
      </c>
      <c r="N30" s="82"/>
    </row>
    <row r="31" spans="1:14">
      <c r="A31" s="1539">
        <v>18</v>
      </c>
      <c r="B31" s="1519" t="s">
        <v>1051</v>
      </c>
      <c r="C31" s="1133"/>
      <c r="D31" s="837"/>
      <c r="E31" s="1129"/>
      <c r="F31" s="1098"/>
      <c r="G31" s="837"/>
      <c r="H31" s="838"/>
      <c r="I31" s="837"/>
      <c r="J31" s="838"/>
      <c r="K31" s="837"/>
      <c r="L31" s="1035" t="s">
        <v>2029</v>
      </c>
      <c r="M31" s="1541">
        <v>18</v>
      </c>
      <c r="N31" s="82"/>
    </row>
    <row r="32" spans="1:14">
      <c r="A32" s="1539">
        <v>19</v>
      </c>
      <c r="B32" s="1519" t="s">
        <v>1052</v>
      </c>
      <c r="C32" s="1546"/>
      <c r="D32" s="1547"/>
      <c r="E32" s="963"/>
      <c r="F32" s="1548"/>
      <c r="G32" s="1546"/>
      <c r="H32" s="1549"/>
      <c r="I32" s="1546"/>
      <c r="J32" s="1549"/>
      <c r="K32" s="1546"/>
      <c r="L32" s="1547">
        <f>C32+D32-E32+F32-G32-I32+K32</f>
        <v>0</v>
      </c>
      <c r="M32" s="1541">
        <v>19</v>
      </c>
      <c r="N32" s="82"/>
    </row>
    <row r="33" spans="1:14">
      <c r="A33" s="1539">
        <v>20</v>
      </c>
      <c r="B33" s="1519" t="s">
        <v>1053</v>
      </c>
      <c r="C33" s="1550"/>
      <c r="D33" s="1551"/>
      <c r="E33" s="965"/>
      <c r="F33" s="1552"/>
      <c r="G33" s="1550"/>
      <c r="H33" s="1549"/>
      <c r="I33" s="1550"/>
      <c r="J33" s="1549"/>
      <c r="K33" s="1550"/>
      <c r="L33" s="1551">
        <f>C33+D33-E33+F33-G33-I33+K33</f>
        <v>0</v>
      </c>
      <c r="M33" s="1541">
        <v>20</v>
      </c>
      <c r="N33" s="82"/>
    </row>
    <row r="34" spans="1:14">
      <c r="A34" s="1539">
        <v>21</v>
      </c>
      <c r="B34" s="1519" t="s">
        <v>1054</v>
      </c>
      <c r="C34" s="1546"/>
      <c r="D34" s="1547"/>
      <c r="E34" s="963"/>
      <c r="F34" s="1548"/>
      <c r="G34" s="1546"/>
      <c r="H34" s="1549"/>
      <c r="I34" s="1546"/>
      <c r="J34" s="1549"/>
      <c r="K34" s="1546"/>
      <c r="L34" s="1547">
        <f>C34+D34-E34+F34-G34-I34+K34</f>
        <v>0</v>
      </c>
      <c r="M34" s="1541">
        <v>21</v>
      </c>
      <c r="N34" s="82"/>
    </row>
    <row r="35" spans="1:14">
      <c r="A35" s="514"/>
      <c r="B35" s="526" t="s">
        <v>1055</v>
      </c>
      <c r="C35" s="526"/>
      <c r="D35" s="526"/>
      <c r="E35" s="529"/>
      <c r="F35" s="528" t="s">
        <v>1056</v>
      </c>
      <c r="G35" s="526"/>
      <c r="H35" s="526"/>
      <c r="I35" s="526"/>
      <c r="J35" s="526"/>
      <c r="K35" s="526"/>
      <c r="L35" s="526"/>
      <c r="M35" s="529"/>
      <c r="N35" s="82"/>
    </row>
    <row r="36" spans="1:14">
      <c r="A36" s="514"/>
      <c r="E36" s="534"/>
      <c r="F36" s="514"/>
      <c r="M36" s="534"/>
      <c r="N36" s="82"/>
    </row>
    <row r="37" spans="1:14">
      <c r="A37" s="514"/>
      <c r="E37" s="534"/>
      <c r="F37" s="514"/>
      <c r="M37" s="534"/>
      <c r="N37" s="82"/>
    </row>
    <row r="38" spans="1:14">
      <c r="A38" s="514"/>
      <c r="E38" s="534"/>
      <c r="F38" s="514"/>
      <c r="M38" s="534"/>
      <c r="N38" s="82"/>
    </row>
    <row r="39" spans="1:14">
      <c r="A39" s="514"/>
      <c r="E39" s="534"/>
      <c r="F39" s="514"/>
      <c r="M39" s="534"/>
      <c r="N39" s="82"/>
    </row>
    <row r="40" spans="1:14">
      <c r="A40" s="514"/>
      <c r="E40" s="534"/>
      <c r="F40" s="514"/>
      <c r="M40" s="534"/>
      <c r="N40" s="82"/>
    </row>
    <row r="41" spans="1:14">
      <c r="A41" s="514"/>
      <c r="E41" s="534"/>
      <c r="F41" s="514"/>
      <c r="M41" s="534"/>
      <c r="N41" s="82"/>
    </row>
    <row r="42" spans="1:14">
      <c r="A42" s="514"/>
      <c r="E42" s="534"/>
      <c r="F42" s="514"/>
      <c r="M42" s="534"/>
      <c r="N42" s="82"/>
    </row>
    <row r="43" spans="1:14">
      <c r="A43" s="514"/>
      <c r="E43" s="534"/>
      <c r="F43" s="514"/>
      <c r="M43" s="534"/>
      <c r="N43" s="82"/>
    </row>
    <row r="44" spans="1:14">
      <c r="A44" s="514"/>
      <c r="E44" s="534"/>
      <c r="F44" s="514"/>
      <c r="M44" s="534"/>
      <c r="N44" s="82"/>
    </row>
    <row r="45" spans="1:14">
      <c r="A45" s="514"/>
      <c r="E45" s="534"/>
      <c r="F45" s="514"/>
      <c r="M45" s="534"/>
      <c r="N45" s="82"/>
    </row>
    <row r="46" spans="1:14">
      <c r="A46" s="514"/>
      <c r="E46" s="534"/>
      <c r="F46" s="514"/>
      <c r="M46" s="534"/>
      <c r="N46" s="82"/>
    </row>
    <row r="47" spans="1:14">
      <c r="A47" s="514"/>
      <c r="E47" s="534"/>
      <c r="F47" s="514"/>
      <c r="M47" s="534"/>
      <c r="N47" s="82"/>
    </row>
    <row r="48" spans="1:14">
      <c r="A48" s="514"/>
      <c r="E48" s="534"/>
      <c r="F48" s="514"/>
      <c r="M48" s="534"/>
      <c r="N48" s="82"/>
    </row>
    <row r="49" spans="1:14">
      <c r="A49" s="514"/>
      <c r="E49" s="534"/>
      <c r="F49" s="514"/>
      <c r="M49" s="534"/>
      <c r="N49" s="82"/>
    </row>
    <row r="50" spans="1:14">
      <c r="A50" s="514"/>
      <c r="E50" s="534"/>
      <c r="F50" s="514"/>
      <c r="M50" s="534"/>
      <c r="N50" s="82"/>
    </row>
    <row r="51" spans="1:14">
      <c r="A51" s="514" t="s">
        <v>1057</v>
      </c>
      <c r="D51" s="83" t="s">
        <v>1057</v>
      </c>
      <c r="E51" s="534"/>
      <c r="F51" s="514"/>
      <c r="M51" s="534"/>
      <c r="N51" s="82"/>
    </row>
    <row r="52" spans="1:14">
      <c r="A52" s="514"/>
      <c r="E52" s="534"/>
      <c r="F52" s="514"/>
      <c r="M52" s="534"/>
      <c r="N52" s="82"/>
    </row>
    <row r="53" spans="1:14">
      <c r="A53" s="514"/>
      <c r="E53" s="534"/>
      <c r="F53" s="514"/>
      <c r="M53" s="534"/>
      <c r="N53" s="82"/>
    </row>
    <row r="54" spans="1:14" ht="15.75" thickBot="1">
      <c r="A54" s="517"/>
      <c r="B54" s="518"/>
      <c r="C54" s="518"/>
      <c r="D54" s="518"/>
      <c r="E54" s="540"/>
      <c r="F54" s="517"/>
      <c r="G54" s="518"/>
      <c r="H54" s="518"/>
      <c r="I54" s="518"/>
      <c r="J54" s="518"/>
      <c r="K54" s="518"/>
      <c r="L54" s="518"/>
      <c r="M54" s="540"/>
      <c r="N54" s="82"/>
    </row>
    <row r="55" spans="1:14">
      <c r="A55" s="83" t="s">
        <v>1058</v>
      </c>
      <c r="B55" s="526"/>
      <c r="D55" s="526"/>
      <c r="E55" s="526"/>
      <c r="F55" s="83" t="s">
        <v>1058</v>
      </c>
      <c r="G55" s="526"/>
      <c r="H55" s="526"/>
      <c r="J55" s="526"/>
      <c r="K55" s="526"/>
      <c r="L55" s="526"/>
      <c r="M55" s="526"/>
      <c r="N55" s="82"/>
    </row>
    <row r="56" spans="1:14">
      <c r="A56" s="526" t="s">
        <v>1059</v>
      </c>
      <c r="B56" s="526"/>
      <c r="C56" s="526"/>
      <c r="D56" s="526"/>
      <c r="E56" s="526"/>
      <c r="F56" s="526" t="s">
        <v>1060</v>
      </c>
      <c r="G56" s="526"/>
      <c r="H56" s="526"/>
      <c r="I56" s="526"/>
      <c r="J56" s="526"/>
      <c r="K56" s="526"/>
      <c r="L56" s="526"/>
      <c r="M56" s="526"/>
      <c r="N56" s="82"/>
    </row>
    <row r="57" spans="1:14">
      <c r="N57" s="82"/>
    </row>
    <row r="58" spans="1:14" ht="15.75">
      <c r="A58" s="1559" t="s">
        <v>1325</v>
      </c>
      <c r="B58" s="526"/>
      <c r="C58" s="526"/>
      <c r="D58" s="526"/>
      <c r="E58" s="526"/>
      <c r="N58" s="82"/>
    </row>
    <row r="59" spans="1:14">
      <c r="N59" s="82"/>
    </row>
    <row r="60" spans="1:14" ht="15.75" thickBot="1">
      <c r="A60" s="82" t="str">
        <f>'Data Sheet'!$C$25</f>
        <v xml:space="preserve">KeySpan Gas East Corp. D/B/A National Grid </v>
      </c>
      <c r="D60" s="542" t="str">
        <f>'Data Sheet'!$C$40</f>
        <v>March 31, 2015</v>
      </c>
      <c r="E60" s="1560" t="str">
        <f>'Data Sheet'!$C$38</f>
        <v>December 31, 2014</v>
      </c>
      <c r="F60" s="82" t="str">
        <f>'Data Sheet'!$C$25</f>
        <v xml:space="preserve">KeySpan Gas East Corp. D/B/A National Grid </v>
      </c>
      <c r="J60" s="542" t="str">
        <f>'Data Sheet'!$C$40</f>
        <v>March 31, 2015</v>
      </c>
      <c r="L60" s="1560" t="str">
        <f>'Data Sheet'!$C$38</f>
        <v>December 31, 2014</v>
      </c>
      <c r="N60" s="82"/>
    </row>
    <row r="61" spans="1:14">
      <c r="A61" s="507"/>
      <c r="B61" s="508"/>
      <c r="C61" s="508"/>
      <c r="D61" s="508"/>
      <c r="E61" s="1561"/>
      <c r="F61" s="507"/>
      <c r="G61" s="508"/>
      <c r="H61" s="508"/>
      <c r="I61" s="508"/>
      <c r="J61" s="508"/>
      <c r="K61" s="508"/>
      <c r="L61" s="508"/>
      <c r="M61" s="1561"/>
      <c r="N61" s="82"/>
    </row>
    <row r="62" spans="1:14">
      <c r="A62" s="528" t="s">
        <v>2279</v>
      </c>
      <c r="B62" s="526"/>
      <c r="C62" s="526"/>
      <c r="D62" s="526"/>
      <c r="E62" s="529"/>
      <c r="F62" s="528" t="s">
        <v>2280</v>
      </c>
      <c r="G62" s="526"/>
      <c r="H62" s="526"/>
      <c r="I62" s="526"/>
      <c r="J62" s="526"/>
      <c r="K62" s="526"/>
      <c r="L62" s="526"/>
      <c r="M62" s="529"/>
    </row>
    <row r="63" spans="1:14">
      <c r="A63" s="1562"/>
      <c r="B63" s="1563"/>
      <c r="C63" s="1563"/>
      <c r="D63" s="1563"/>
      <c r="E63" s="1523"/>
      <c r="F63" s="1562"/>
      <c r="G63" s="1563"/>
      <c r="H63" s="1563"/>
      <c r="I63" s="1563"/>
      <c r="J63" s="1563"/>
      <c r="K63" s="1563"/>
      <c r="L63" s="1563"/>
      <c r="M63" s="1523"/>
    </row>
    <row r="64" spans="1:14">
      <c r="A64" s="1564"/>
      <c r="B64" s="80"/>
      <c r="C64" s="80"/>
      <c r="D64" s="1075"/>
      <c r="E64" s="1565"/>
      <c r="F64" s="1566"/>
      <c r="G64" s="1075"/>
      <c r="H64" s="1075"/>
      <c r="I64" s="1075"/>
      <c r="J64" s="1075"/>
      <c r="K64" s="1075"/>
      <c r="L64" s="80"/>
      <c r="M64" s="1567"/>
    </row>
    <row r="65" spans="1:13">
      <c r="A65" s="1564"/>
      <c r="B65" s="80"/>
      <c r="C65" s="80"/>
      <c r="D65" s="80"/>
      <c r="E65" s="79"/>
      <c r="F65" s="74"/>
      <c r="G65" s="80"/>
      <c r="H65" s="1568"/>
      <c r="I65" s="80"/>
      <c r="J65" s="80"/>
      <c r="K65" s="80"/>
      <c r="L65" s="80"/>
      <c r="M65" s="1567"/>
    </row>
    <row r="66" spans="1:13">
      <c r="A66" s="1564"/>
      <c r="B66" s="80"/>
      <c r="C66" s="80"/>
      <c r="D66" s="80"/>
      <c r="E66" s="79"/>
      <c r="F66" s="74"/>
      <c r="G66" s="80"/>
      <c r="H66" s="80"/>
      <c r="I66" s="80"/>
      <c r="J66" s="80"/>
      <c r="K66" s="80"/>
      <c r="L66" s="80"/>
      <c r="M66" s="1567"/>
    </row>
    <row r="67" spans="1:13">
      <c r="A67" s="1564"/>
      <c r="B67" s="80"/>
      <c r="C67" s="80"/>
      <c r="D67" s="80"/>
      <c r="E67" s="79"/>
      <c r="F67" s="74"/>
      <c r="G67" s="80"/>
      <c r="H67" s="1075"/>
      <c r="I67" s="80"/>
      <c r="J67" s="1075"/>
      <c r="K67" s="80"/>
      <c r="L67" s="80"/>
      <c r="M67" s="1567"/>
    </row>
    <row r="68" spans="1:13">
      <c r="A68" s="1564"/>
      <c r="B68" s="80"/>
      <c r="C68" s="80"/>
      <c r="D68" s="80"/>
      <c r="E68" s="79"/>
      <c r="F68" s="74"/>
      <c r="G68" s="80"/>
      <c r="H68" s="80"/>
      <c r="I68" s="80"/>
      <c r="J68" s="80"/>
      <c r="K68" s="80"/>
      <c r="L68" s="80"/>
      <c r="M68" s="1567"/>
    </row>
    <row r="69" spans="1:13">
      <c r="A69" s="1564"/>
      <c r="B69" s="80"/>
      <c r="C69" s="80"/>
      <c r="D69" s="80"/>
      <c r="E69" s="79"/>
      <c r="F69" s="74"/>
      <c r="G69" s="80"/>
      <c r="H69" s="80"/>
      <c r="I69" s="80"/>
      <c r="J69" s="80"/>
      <c r="K69" s="80"/>
      <c r="L69" s="80"/>
      <c r="M69" s="1567"/>
    </row>
    <row r="70" spans="1:13">
      <c r="A70" s="1564"/>
      <c r="B70" s="80"/>
      <c r="C70" s="80"/>
      <c r="D70" s="80"/>
      <c r="E70" s="79"/>
      <c r="F70" s="74"/>
      <c r="G70" s="80"/>
      <c r="H70" s="80"/>
      <c r="I70" s="80"/>
      <c r="J70" s="80"/>
      <c r="K70" s="80"/>
      <c r="L70" s="80"/>
      <c r="M70" s="1567"/>
    </row>
    <row r="71" spans="1:13">
      <c r="A71" s="1564"/>
      <c r="B71" s="80"/>
      <c r="C71" s="80"/>
      <c r="D71" s="80"/>
      <c r="E71" s="79"/>
      <c r="F71" s="74"/>
      <c r="G71" s="80"/>
      <c r="H71" s="80"/>
      <c r="I71" s="80"/>
      <c r="J71" s="80"/>
      <c r="K71" s="80"/>
      <c r="L71" s="80"/>
      <c r="M71" s="1567"/>
    </row>
    <row r="72" spans="1:13">
      <c r="A72" s="1564"/>
      <c r="B72" s="80"/>
      <c r="C72" s="80"/>
      <c r="D72" s="80"/>
      <c r="E72" s="79"/>
      <c r="F72" s="74"/>
      <c r="G72" s="80"/>
      <c r="H72" s="80"/>
      <c r="I72" s="80"/>
      <c r="J72" s="80"/>
      <c r="K72" s="80"/>
      <c r="L72" s="80"/>
      <c r="M72" s="1567"/>
    </row>
    <row r="73" spans="1:13">
      <c r="A73" s="1564"/>
      <c r="B73" s="80"/>
      <c r="C73" s="80"/>
      <c r="D73" s="80"/>
      <c r="E73" s="79"/>
      <c r="F73" s="74"/>
      <c r="G73" s="80"/>
      <c r="H73" s="80"/>
      <c r="I73" s="80"/>
      <c r="J73" s="80"/>
      <c r="K73" s="80"/>
      <c r="L73" s="80"/>
      <c r="M73" s="1567"/>
    </row>
    <row r="74" spans="1:13">
      <c r="A74" s="1564"/>
      <c r="B74" s="80"/>
      <c r="C74" s="80"/>
      <c r="D74" s="80"/>
      <c r="E74" s="79"/>
      <c r="F74" s="74"/>
      <c r="G74" s="80"/>
      <c r="H74" s="80"/>
      <c r="I74" s="80"/>
      <c r="J74" s="80"/>
      <c r="K74" s="80"/>
      <c r="L74" s="80"/>
      <c r="M74" s="1567"/>
    </row>
    <row r="75" spans="1:13">
      <c r="A75" s="1564"/>
      <c r="B75" s="80"/>
      <c r="C75" s="80"/>
      <c r="D75" s="80"/>
      <c r="E75" s="79"/>
      <c r="F75" s="74"/>
      <c r="G75" s="80"/>
      <c r="H75" s="80"/>
      <c r="I75" s="80"/>
      <c r="J75" s="80"/>
      <c r="K75" s="80"/>
      <c r="L75" s="80"/>
      <c r="M75" s="1567"/>
    </row>
    <row r="76" spans="1:13">
      <c r="A76" s="1564"/>
      <c r="B76" s="80"/>
      <c r="C76" s="80"/>
      <c r="D76" s="80"/>
      <c r="E76" s="79"/>
      <c r="F76" s="74"/>
      <c r="G76" s="80"/>
      <c r="H76" s="80"/>
      <c r="I76" s="80"/>
      <c r="J76" s="80"/>
      <c r="K76" s="80"/>
      <c r="L76" s="80"/>
      <c r="M76" s="1567"/>
    </row>
    <row r="77" spans="1:13">
      <c r="A77" s="1564"/>
      <c r="B77" s="80"/>
      <c r="C77" s="80"/>
      <c r="D77" s="80"/>
      <c r="E77" s="79"/>
      <c r="F77" s="74"/>
      <c r="G77" s="80"/>
      <c r="H77" s="80"/>
      <c r="I77" s="80"/>
      <c r="J77" s="80"/>
      <c r="K77" s="80"/>
      <c r="L77" s="80"/>
      <c r="M77" s="1567"/>
    </row>
    <row r="78" spans="1:13">
      <c r="A78" s="1564"/>
      <c r="B78" s="80"/>
      <c r="C78" s="80"/>
      <c r="D78" s="80"/>
      <c r="E78" s="79"/>
      <c r="F78" s="74"/>
      <c r="G78" s="80"/>
      <c r="H78" s="80"/>
      <c r="I78" s="80"/>
      <c r="J78" s="80"/>
      <c r="K78" s="80"/>
      <c r="L78" s="80"/>
      <c r="M78" s="1567"/>
    </row>
    <row r="79" spans="1:13">
      <c r="A79" s="1564"/>
      <c r="B79" s="80"/>
      <c r="C79" s="80"/>
      <c r="D79" s="80"/>
      <c r="E79" s="79"/>
      <c r="F79" s="74"/>
      <c r="G79" s="80"/>
      <c r="H79" s="80"/>
      <c r="I79" s="80"/>
      <c r="J79" s="80"/>
      <c r="K79" s="80"/>
      <c r="L79" s="80"/>
      <c r="M79" s="1567"/>
    </row>
    <row r="80" spans="1:13">
      <c r="A80" s="1564"/>
      <c r="B80" s="80"/>
      <c r="C80" s="80"/>
      <c r="D80" s="80"/>
      <c r="E80" s="79"/>
      <c r="F80" s="74"/>
      <c r="G80" s="80"/>
      <c r="H80" s="80"/>
      <c r="I80" s="80"/>
      <c r="J80" s="80"/>
      <c r="K80" s="80"/>
      <c r="L80" s="80"/>
      <c r="M80" s="1567"/>
    </row>
    <row r="81" spans="1:13">
      <c r="A81" s="1564"/>
      <c r="B81" s="80"/>
      <c r="C81" s="80"/>
      <c r="D81" s="80"/>
      <c r="E81" s="79"/>
      <c r="F81" s="74"/>
      <c r="G81" s="80"/>
      <c r="H81" s="80"/>
      <c r="I81" s="80"/>
      <c r="J81" s="80"/>
      <c r="K81" s="80"/>
      <c r="L81" s="80"/>
      <c r="M81" s="1567"/>
    </row>
    <row r="82" spans="1:13">
      <c r="A82" s="1564"/>
      <c r="B82" s="80"/>
      <c r="C82" s="80"/>
      <c r="D82" s="80"/>
      <c r="E82" s="79"/>
      <c r="F82" s="74"/>
      <c r="G82" s="80"/>
      <c r="H82" s="80"/>
      <c r="I82" s="80"/>
      <c r="J82" s="80"/>
      <c r="K82" s="80"/>
      <c r="L82" s="80"/>
      <c r="M82" s="1567"/>
    </row>
    <row r="83" spans="1:13">
      <c r="A83" s="1564"/>
      <c r="B83" s="80"/>
      <c r="C83" s="80"/>
      <c r="D83" s="80"/>
      <c r="E83" s="79"/>
      <c r="F83" s="74"/>
      <c r="G83" s="80"/>
      <c r="H83" s="80"/>
      <c r="I83" s="80"/>
      <c r="J83" s="80"/>
      <c r="K83" s="80"/>
      <c r="L83" s="80"/>
      <c r="M83" s="1567"/>
    </row>
    <row r="84" spans="1:13">
      <c r="A84" s="1564"/>
      <c r="B84" s="80"/>
      <c r="C84" s="80"/>
      <c r="D84" s="80"/>
      <c r="E84" s="79"/>
      <c r="F84" s="74"/>
      <c r="G84" s="80"/>
      <c r="H84" s="80"/>
      <c r="I84" s="80"/>
      <c r="J84" s="80"/>
      <c r="K84" s="80"/>
      <c r="L84" s="80"/>
      <c r="M84" s="1567"/>
    </row>
    <row r="85" spans="1:13">
      <c r="A85" s="1564"/>
      <c r="B85" s="80"/>
      <c r="C85" s="80"/>
      <c r="D85" s="80"/>
      <c r="E85" s="79"/>
      <c r="F85" s="74"/>
      <c r="G85" s="80"/>
      <c r="H85" s="80"/>
      <c r="I85" s="80"/>
      <c r="J85" s="80"/>
      <c r="K85" s="80"/>
      <c r="L85" s="80"/>
      <c r="M85" s="1567"/>
    </row>
    <row r="86" spans="1:13">
      <c r="A86" s="1564"/>
      <c r="B86" s="80"/>
      <c r="C86" s="80"/>
      <c r="D86" s="80"/>
      <c r="E86" s="79"/>
      <c r="F86" s="74"/>
      <c r="G86" s="80"/>
      <c r="H86" s="80"/>
      <c r="I86" s="80"/>
      <c r="J86" s="80"/>
      <c r="K86" s="80"/>
      <c r="L86" s="80"/>
      <c r="M86" s="1567"/>
    </row>
    <row r="87" spans="1:13">
      <c r="A87" s="1564"/>
      <c r="B87" s="80"/>
      <c r="C87" s="80"/>
      <c r="D87" s="80"/>
      <c r="E87" s="79"/>
      <c r="F87" s="74"/>
      <c r="G87" s="80"/>
      <c r="H87" s="80"/>
      <c r="I87" s="80"/>
      <c r="J87" s="80"/>
      <c r="K87" s="80"/>
      <c r="L87" s="80"/>
      <c r="M87" s="1567"/>
    </row>
    <row r="88" spans="1:13">
      <c r="A88" s="1564"/>
      <c r="B88" s="80"/>
      <c r="C88" s="80"/>
      <c r="D88" s="80"/>
      <c r="E88" s="79"/>
      <c r="F88" s="74"/>
      <c r="G88" s="80"/>
      <c r="H88" s="80"/>
      <c r="I88" s="80"/>
      <c r="J88" s="80"/>
      <c r="K88" s="80"/>
      <c r="L88" s="80"/>
      <c r="M88" s="1567"/>
    </row>
    <row r="89" spans="1:13">
      <c r="A89" s="1564"/>
      <c r="B89" s="80"/>
      <c r="C89" s="80"/>
      <c r="D89" s="80"/>
      <c r="E89" s="79"/>
      <c r="F89" s="74"/>
      <c r="G89" s="80"/>
      <c r="H89" s="80"/>
      <c r="I89" s="80"/>
      <c r="J89" s="80"/>
      <c r="K89" s="80"/>
      <c r="L89" s="80"/>
      <c r="M89" s="1567"/>
    </row>
    <row r="90" spans="1:13">
      <c r="A90" s="1564"/>
      <c r="B90" s="80"/>
      <c r="C90" s="80"/>
      <c r="D90" s="80"/>
      <c r="E90" s="79"/>
      <c r="F90" s="74"/>
      <c r="G90" s="80"/>
      <c r="H90" s="80"/>
      <c r="I90" s="80"/>
      <c r="J90" s="80"/>
      <c r="K90" s="80"/>
      <c r="L90" s="80"/>
      <c r="M90" s="1567"/>
    </row>
    <row r="91" spans="1:13">
      <c r="A91" s="1564"/>
      <c r="B91" s="80"/>
      <c r="C91" s="80"/>
      <c r="D91" s="80"/>
      <c r="E91" s="79"/>
      <c r="F91" s="74"/>
      <c r="G91" s="80"/>
      <c r="H91" s="80"/>
      <c r="I91" s="80"/>
      <c r="J91" s="80"/>
      <c r="K91" s="80"/>
      <c r="L91" s="80"/>
      <c r="M91" s="1567"/>
    </row>
    <row r="92" spans="1:13">
      <c r="A92" s="1564"/>
      <c r="B92" s="80"/>
      <c r="C92" s="80"/>
      <c r="D92" s="80"/>
      <c r="E92" s="79"/>
      <c r="F92" s="74"/>
      <c r="G92" s="80"/>
      <c r="H92" s="80"/>
      <c r="I92" s="80"/>
      <c r="J92" s="80"/>
      <c r="K92" s="80"/>
      <c r="L92" s="80"/>
      <c r="M92" s="1567"/>
    </row>
    <row r="93" spans="1:13">
      <c r="A93" s="1564"/>
      <c r="B93" s="80"/>
      <c r="C93" s="80"/>
      <c r="D93" s="80"/>
      <c r="E93" s="79"/>
      <c r="F93" s="74"/>
      <c r="G93" s="80"/>
      <c r="H93" s="80"/>
      <c r="I93" s="80"/>
      <c r="J93" s="80"/>
      <c r="K93" s="80"/>
      <c r="L93" s="80"/>
      <c r="M93" s="1567"/>
    </row>
    <row r="94" spans="1:13">
      <c r="A94" s="1564"/>
      <c r="B94" s="80"/>
      <c r="C94" s="80"/>
      <c r="D94" s="80"/>
      <c r="E94" s="79"/>
      <c r="F94" s="74"/>
      <c r="G94" s="80"/>
      <c r="H94" s="80"/>
      <c r="I94" s="80"/>
      <c r="J94" s="80"/>
      <c r="K94" s="80"/>
      <c r="L94" s="80"/>
      <c r="M94" s="1567"/>
    </row>
    <row r="95" spans="1:13">
      <c r="A95" s="1564"/>
      <c r="B95" s="80"/>
      <c r="C95" s="80"/>
      <c r="D95" s="80"/>
      <c r="E95" s="79"/>
      <c r="F95" s="74"/>
      <c r="G95" s="80"/>
      <c r="H95" s="80"/>
      <c r="I95" s="80"/>
      <c r="J95" s="80"/>
      <c r="K95" s="80"/>
      <c r="L95" s="80"/>
      <c r="M95" s="1567"/>
    </row>
    <row r="96" spans="1:13">
      <c r="A96" s="1564"/>
      <c r="B96" s="80"/>
      <c r="C96" s="80"/>
      <c r="D96" s="80"/>
      <c r="E96" s="79"/>
      <c r="F96" s="74"/>
      <c r="G96" s="80"/>
      <c r="H96" s="80"/>
      <c r="I96" s="80"/>
      <c r="J96" s="80"/>
      <c r="K96" s="80"/>
      <c r="L96" s="80"/>
      <c r="M96" s="1567"/>
    </row>
    <row r="97" spans="1:13">
      <c r="A97" s="1564"/>
      <c r="B97" s="80"/>
      <c r="C97" s="80"/>
      <c r="D97" s="80"/>
      <c r="E97" s="79"/>
      <c r="F97" s="74"/>
      <c r="G97" s="80"/>
      <c r="H97" s="80"/>
      <c r="I97" s="80"/>
      <c r="J97" s="80"/>
      <c r="K97" s="80"/>
      <c r="L97" s="80"/>
      <c r="M97" s="1567"/>
    </row>
    <row r="98" spans="1:13">
      <c r="A98" s="1564"/>
      <c r="B98" s="80"/>
      <c r="C98" s="80"/>
      <c r="D98" s="80"/>
      <c r="E98" s="79"/>
      <c r="F98" s="74"/>
      <c r="G98" s="80"/>
      <c r="H98" s="80"/>
      <c r="I98" s="80"/>
      <c r="J98" s="80"/>
      <c r="K98" s="80"/>
      <c r="L98" s="80"/>
      <c r="M98" s="1567"/>
    </row>
    <row r="99" spans="1:13">
      <c r="A99" s="1564"/>
      <c r="B99" s="80"/>
      <c r="C99" s="80"/>
      <c r="D99" s="80"/>
      <c r="E99" s="79"/>
      <c r="F99" s="74"/>
      <c r="G99" s="80"/>
      <c r="H99" s="80"/>
      <c r="I99" s="80"/>
      <c r="J99" s="80"/>
      <c r="K99" s="80"/>
      <c r="L99" s="80"/>
      <c r="M99" s="1567"/>
    </row>
    <row r="100" spans="1:13">
      <c r="A100" s="1564"/>
      <c r="B100" s="80"/>
      <c r="C100" s="80"/>
      <c r="D100" s="80"/>
      <c r="E100" s="79"/>
      <c r="F100" s="74"/>
      <c r="G100" s="80"/>
      <c r="H100" s="80"/>
      <c r="I100" s="80"/>
      <c r="J100" s="80"/>
      <c r="K100" s="80"/>
      <c r="L100" s="80"/>
      <c r="M100" s="1567"/>
    </row>
    <row r="101" spans="1:13">
      <c r="A101" s="1564"/>
      <c r="B101" s="80"/>
      <c r="C101" s="80"/>
      <c r="D101" s="80"/>
      <c r="E101" s="79"/>
      <c r="F101" s="74"/>
      <c r="G101" s="80"/>
      <c r="H101" s="80"/>
      <c r="I101" s="80"/>
      <c r="J101" s="80"/>
      <c r="K101" s="80"/>
      <c r="L101" s="80"/>
      <c r="M101" s="1567"/>
    </row>
    <row r="102" spans="1:13">
      <c r="A102" s="1564"/>
      <c r="B102" s="80"/>
      <c r="C102" s="80"/>
      <c r="D102" s="80"/>
      <c r="E102" s="79"/>
      <c r="F102" s="74"/>
      <c r="G102" s="80"/>
      <c r="H102" s="80"/>
      <c r="I102" s="80"/>
      <c r="J102" s="80"/>
      <c r="K102" s="80"/>
      <c r="L102" s="80"/>
      <c r="M102" s="1567"/>
    </row>
    <row r="103" spans="1:13">
      <c r="A103" s="1564"/>
      <c r="B103" s="80"/>
      <c r="C103" s="80"/>
      <c r="D103" s="80"/>
      <c r="E103" s="79"/>
      <c r="F103" s="74"/>
      <c r="G103" s="80"/>
      <c r="H103" s="80"/>
      <c r="I103" s="80"/>
      <c r="J103" s="80"/>
      <c r="K103" s="80"/>
      <c r="L103" s="80"/>
      <c r="M103" s="1567"/>
    </row>
    <row r="104" spans="1:13">
      <c r="A104" s="1564"/>
      <c r="B104" s="80"/>
      <c r="C104" s="80"/>
      <c r="D104" s="80"/>
      <c r="E104" s="79"/>
      <c r="F104" s="74"/>
      <c r="G104" s="80"/>
      <c r="H104" s="80"/>
      <c r="I104" s="80"/>
      <c r="J104" s="80"/>
      <c r="K104" s="80"/>
      <c r="L104" s="80"/>
      <c r="M104" s="1567"/>
    </row>
    <row r="105" spans="1:13">
      <c r="A105" s="1564"/>
      <c r="B105" s="80"/>
      <c r="C105" s="80"/>
      <c r="D105" s="80"/>
      <c r="E105" s="79"/>
      <c r="F105" s="74"/>
      <c r="G105" s="80"/>
      <c r="H105" s="80"/>
      <c r="I105" s="80"/>
      <c r="J105" s="80"/>
      <c r="K105" s="80"/>
      <c r="L105" s="80"/>
      <c r="M105" s="1567"/>
    </row>
    <row r="106" spans="1:13">
      <c r="A106" s="1564"/>
      <c r="B106" s="80"/>
      <c r="C106" s="80"/>
      <c r="D106" s="80"/>
      <c r="E106" s="79"/>
      <c r="F106" s="74"/>
      <c r="G106" s="80"/>
      <c r="H106" s="80"/>
      <c r="I106" s="80"/>
      <c r="J106" s="80"/>
      <c r="K106" s="80"/>
      <c r="L106" s="80"/>
      <c r="M106" s="1567"/>
    </row>
    <row r="107" spans="1:13">
      <c r="A107" s="1564"/>
      <c r="B107" s="80"/>
      <c r="C107" s="80"/>
      <c r="D107" s="80"/>
      <c r="E107" s="79"/>
      <c r="F107" s="74"/>
      <c r="G107" s="80"/>
      <c r="H107" s="80"/>
      <c r="I107" s="80"/>
      <c r="J107" s="80"/>
      <c r="K107" s="80"/>
      <c r="L107" s="80"/>
      <c r="M107" s="1567"/>
    </row>
    <row r="108" spans="1:13">
      <c r="A108" s="1564"/>
      <c r="B108" s="80"/>
      <c r="C108" s="80"/>
      <c r="D108" s="80"/>
      <c r="E108" s="79"/>
      <c r="F108" s="74"/>
      <c r="G108" s="80"/>
      <c r="H108" s="80"/>
      <c r="I108" s="80"/>
      <c r="J108" s="80"/>
      <c r="K108" s="80"/>
      <c r="L108" s="80"/>
      <c r="M108" s="1567"/>
    </row>
    <row r="109" spans="1:13">
      <c r="A109" s="1564"/>
      <c r="B109" s="80"/>
      <c r="C109" s="80"/>
      <c r="D109" s="80"/>
      <c r="E109" s="79"/>
      <c r="F109" s="74"/>
      <c r="G109" s="80"/>
      <c r="H109" s="80"/>
      <c r="I109" s="80"/>
      <c r="J109" s="80"/>
      <c r="K109" s="80"/>
      <c r="L109" s="80"/>
      <c r="M109" s="1567"/>
    </row>
    <row r="110" spans="1:13">
      <c r="A110" s="74"/>
      <c r="B110" s="80"/>
      <c r="C110" s="80"/>
      <c r="D110" s="80"/>
      <c r="E110" s="79"/>
      <c r="F110" s="74"/>
      <c r="G110" s="80"/>
      <c r="H110" s="80"/>
      <c r="I110" s="80"/>
      <c r="J110" s="80"/>
      <c r="K110" s="80"/>
      <c r="L110" s="80"/>
      <c r="M110" s="79"/>
    </row>
    <row r="111" spans="1:13">
      <c r="A111" s="74"/>
      <c r="B111" s="80"/>
      <c r="C111" s="80"/>
      <c r="D111" s="80"/>
      <c r="E111" s="79"/>
      <c r="F111" s="74"/>
      <c r="G111" s="80"/>
      <c r="H111" s="80"/>
      <c r="I111" s="80"/>
      <c r="J111" s="80"/>
      <c r="K111" s="80"/>
      <c r="L111" s="80"/>
      <c r="M111" s="79"/>
    </row>
    <row r="112" spans="1:13">
      <c r="A112" s="74"/>
      <c r="B112" s="80"/>
      <c r="C112" s="80"/>
      <c r="D112" s="80"/>
      <c r="E112" s="79"/>
      <c r="F112" s="74"/>
      <c r="G112" s="80"/>
      <c r="H112" s="80"/>
      <c r="I112" s="80"/>
      <c r="J112" s="80"/>
      <c r="K112" s="80"/>
      <c r="L112" s="80"/>
      <c r="M112" s="79"/>
    </row>
    <row r="113" spans="1:13">
      <c r="A113" s="74"/>
      <c r="B113" s="80"/>
      <c r="C113" s="80"/>
      <c r="D113" s="80"/>
      <c r="E113" s="79"/>
      <c r="F113" s="74"/>
      <c r="G113" s="80"/>
      <c r="H113" s="80"/>
      <c r="I113" s="80"/>
      <c r="J113" s="80"/>
      <c r="K113" s="80"/>
      <c r="L113" s="80"/>
      <c r="M113" s="79"/>
    </row>
    <row r="114" spans="1:13">
      <c r="A114" s="74"/>
      <c r="B114" s="80"/>
      <c r="C114" s="80"/>
      <c r="D114" s="80"/>
      <c r="E114" s="79"/>
      <c r="F114" s="74"/>
      <c r="G114" s="80"/>
      <c r="H114" s="80"/>
      <c r="I114" s="80"/>
      <c r="J114" s="80"/>
      <c r="K114" s="80"/>
      <c r="L114" s="80"/>
      <c r="M114" s="79"/>
    </row>
    <row r="115" spans="1:13">
      <c r="A115" s="74"/>
      <c r="B115" s="80"/>
      <c r="C115" s="80"/>
      <c r="D115" s="80"/>
      <c r="E115" s="79"/>
      <c r="F115" s="74"/>
      <c r="G115" s="80"/>
      <c r="H115" s="80"/>
      <c r="I115" s="80"/>
      <c r="J115" s="80"/>
      <c r="K115" s="80"/>
      <c r="L115" s="80"/>
      <c r="M115" s="79"/>
    </row>
    <row r="116" spans="1:13" ht="15.75" thickBot="1">
      <c r="A116" s="1100"/>
      <c r="B116" s="1569"/>
      <c r="C116" s="1569"/>
      <c r="D116" s="1569"/>
      <c r="E116" s="945"/>
      <c r="F116" s="1100"/>
      <c r="G116" s="1569"/>
      <c r="H116" s="1569"/>
      <c r="I116" s="1569"/>
      <c r="J116" s="1569"/>
      <c r="K116" s="1569"/>
      <c r="L116" s="1569"/>
      <c r="M116" s="945"/>
    </row>
    <row r="117" spans="1:13">
      <c r="A117" s="1514" t="s">
        <v>1058</v>
      </c>
      <c r="B117" s="1570"/>
      <c r="D117" s="526"/>
      <c r="E117" s="526"/>
      <c r="F117" s="83" t="s">
        <v>1058</v>
      </c>
      <c r="G117" s="1570"/>
      <c r="H117" s="526"/>
      <c r="J117" s="526"/>
      <c r="K117" s="526"/>
      <c r="L117" s="526"/>
      <c r="M117" s="526"/>
    </row>
    <row r="118" spans="1:13">
      <c r="A118" s="526" t="s">
        <v>1061</v>
      </c>
      <c r="B118" s="526"/>
      <c r="C118" s="526"/>
      <c r="D118" s="526"/>
      <c r="E118" s="526"/>
      <c r="F118" s="526" t="s">
        <v>1062</v>
      </c>
      <c r="G118" s="526"/>
      <c r="H118" s="526"/>
      <c r="I118" s="526"/>
      <c r="J118" s="526"/>
      <c r="K118" s="526"/>
      <c r="L118" s="526"/>
      <c r="M118" s="526"/>
    </row>
    <row r="120" spans="1:13">
      <c r="A120" s="512"/>
      <c r="B120" s="512"/>
      <c r="C120" s="512"/>
      <c r="D120" s="512"/>
      <c r="E120" s="512"/>
      <c r="F120" s="512"/>
      <c r="G120" s="512"/>
      <c r="H120" s="512"/>
      <c r="I120" s="512"/>
      <c r="J120" s="512"/>
      <c r="K120" s="512"/>
      <c r="L120" s="512"/>
      <c r="M120" s="512"/>
    </row>
    <row r="121" spans="1:13">
      <c r="A121" s="512"/>
      <c r="B121" s="512"/>
      <c r="C121" s="512"/>
      <c r="D121" s="512"/>
      <c r="E121" s="512"/>
      <c r="F121" s="512"/>
      <c r="G121" s="512"/>
      <c r="H121" s="512"/>
      <c r="I121" s="512"/>
      <c r="J121" s="512"/>
      <c r="K121" s="512"/>
      <c r="L121" s="512"/>
      <c r="M121" s="512"/>
    </row>
    <row r="122" spans="1:13">
      <c r="A122" s="512"/>
      <c r="B122" s="512"/>
      <c r="C122" s="512"/>
      <c r="D122" s="512"/>
      <c r="E122" s="512"/>
      <c r="F122" s="512"/>
      <c r="G122" s="512"/>
      <c r="H122" s="512"/>
      <c r="I122" s="512"/>
      <c r="J122" s="512"/>
      <c r="K122" s="512"/>
      <c r="L122" s="512"/>
      <c r="M122" s="512"/>
    </row>
  </sheetData>
  <mergeCells count="1">
    <mergeCell ref="A5:E6"/>
  </mergeCells>
  <phoneticPr fontId="0" type="noConversion"/>
  <printOptions horizontalCentered="1" verticalCentered="1"/>
  <pageMargins left="0.5" right="0.5" top="0.5" bottom="0.5" header="0.5" footer="0.5"/>
  <pageSetup scale="72" fitToWidth="2" fitToHeight="2" pageOrder="overThenDown" orientation="portrait" horizontalDpi="300" verticalDpi="300" r:id="rId1"/>
  <headerFooter alignWithMargins="0"/>
  <rowBreaks count="1" manualBreakCount="1">
    <brk id="56" max="16383" man="1"/>
  </rowBreaks>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codeName="Sheet83"/>
  <dimension ref="A1:IK125"/>
  <sheetViews>
    <sheetView defaultGridColor="0" topLeftCell="A49" colorId="22" zoomScale="70" zoomScaleNormal="70" zoomScaleSheetLayoutView="70" workbookViewId="0">
      <selection activeCell="S42" sqref="A39:S42"/>
    </sheetView>
  </sheetViews>
  <sheetFormatPr defaultColWidth="9.6640625" defaultRowHeight="15"/>
  <cols>
    <col min="1" max="1" width="4.6640625" style="177" customWidth="1"/>
    <col min="2" max="2" width="1.6640625" style="177" customWidth="1"/>
    <col min="3" max="3" width="43.6640625" style="177" customWidth="1"/>
    <col min="4" max="4" width="19.5546875" style="177" customWidth="1"/>
    <col min="5" max="5" width="17.109375" style="177" customWidth="1"/>
    <col min="6" max="6" width="17.33203125" style="177" bestFit="1" customWidth="1"/>
    <col min="7" max="7" width="17.77734375" style="177" customWidth="1"/>
    <col min="8" max="8" width="21.6640625" style="177" customWidth="1"/>
    <col min="9" max="9" width="9.6640625" style="177"/>
    <col min="10" max="10" width="14.6640625" style="177" customWidth="1"/>
    <col min="11" max="11" width="9.6640625" style="177"/>
    <col min="12" max="13" width="14.6640625" style="177" customWidth="1"/>
    <col min="14" max="14" width="4.6640625" style="177" customWidth="1"/>
    <col min="15" max="15" width="19.21875" style="177" customWidth="1"/>
    <col min="16" max="16" width="12.44140625" style="177" bestFit="1" customWidth="1"/>
    <col min="17" max="16384" width="9.6640625" style="177"/>
  </cols>
  <sheetData>
    <row r="1" spans="1:245">
      <c r="A1" s="1337" t="s">
        <v>2278</v>
      </c>
      <c r="B1" s="1338"/>
      <c r="C1" s="1338"/>
      <c r="D1" s="1444" t="s">
        <v>377</v>
      </c>
      <c r="E1" s="1345" t="s">
        <v>1063</v>
      </c>
      <c r="F1" s="1341" t="s">
        <v>397</v>
      </c>
      <c r="G1" s="1337" t="s">
        <v>2278</v>
      </c>
      <c r="H1" s="1338"/>
      <c r="I1" s="1339" t="s">
        <v>377</v>
      </c>
      <c r="J1" s="1338"/>
      <c r="K1" s="1445" t="s">
        <v>396</v>
      </c>
      <c r="L1" s="1343"/>
      <c r="M1" s="1445" t="s">
        <v>397</v>
      </c>
      <c r="N1" s="1425"/>
      <c r="O1" s="176"/>
      <c r="P1" s="176"/>
      <c r="Q1" s="176"/>
      <c r="R1" s="176"/>
      <c r="S1" s="176"/>
      <c r="T1" s="176"/>
      <c r="U1" s="176"/>
      <c r="V1" s="176"/>
      <c r="W1" s="176"/>
      <c r="X1" s="176"/>
      <c r="Y1" s="176"/>
      <c r="Z1" s="176"/>
      <c r="AA1" s="176"/>
      <c r="AB1" s="176"/>
      <c r="AC1" s="176"/>
      <c r="AD1" s="176"/>
      <c r="AE1" s="176"/>
      <c r="AF1" s="176"/>
      <c r="AG1" s="176"/>
      <c r="AH1" s="176"/>
      <c r="AI1" s="176"/>
      <c r="AJ1" s="176"/>
      <c r="AK1" s="176"/>
      <c r="AL1" s="176"/>
      <c r="AM1" s="176"/>
      <c r="AN1" s="176"/>
      <c r="AO1" s="176"/>
      <c r="AP1" s="176"/>
      <c r="AQ1" s="176"/>
      <c r="AR1" s="176"/>
      <c r="AS1" s="176"/>
      <c r="AT1" s="176"/>
      <c r="AU1" s="176"/>
      <c r="AV1" s="176"/>
      <c r="AW1" s="176"/>
      <c r="AX1" s="176"/>
      <c r="AY1" s="176"/>
      <c r="AZ1" s="176"/>
      <c r="BA1" s="176"/>
      <c r="BB1" s="176"/>
      <c r="BC1" s="176"/>
      <c r="BD1" s="176"/>
      <c r="BE1" s="176"/>
      <c r="BF1" s="176"/>
      <c r="BG1" s="176"/>
      <c r="BH1" s="176"/>
      <c r="BI1" s="176"/>
      <c r="BJ1" s="176"/>
      <c r="BK1" s="176"/>
      <c r="BL1" s="176"/>
      <c r="BM1" s="176"/>
      <c r="BN1" s="176"/>
      <c r="BO1" s="176"/>
      <c r="BP1" s="176"/>
      <c r="BQ1" s="176"/>
      <c r="BR1" s="176"/>
      <c r="BS1" s="176"/>
      <c r="BT1" s="176"/>
      <c r="BU1" s="176"/>
      <c r="BV1" s="176"/>
      <c r="BW1" s="176"/>
      <c r="BX1" s="176"/>
      <c r="BY1" s="176"/>
      <c r="BZ1" s="176"/>
      <c r="CA1" s="176"/>
      <c r="CB1" s="176"/>
      <c r="CC1" s="176"/>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176"/>
      <c r="DI1" s="176"/>
      <c r="DJ1" s="176"/>
      <c r="DK1" s="176"/>
      <c r="DL1" s="176"/>
      <c r="DM1" s="176"/>
      <c r="DN1" s="176"/>
      <c r="DO1" s="176"/>
      <c r="DP1" s="176"/>
      <c r="DQ1" s="176"/>
      <c r="DR1" s="176"/>
      <c r="DS1" s="176"/>
      <c r="DT1" s="176"/>
      <c r="DU1" s="176"/>
      <c r="DV1" s="176"/>
      <c r="DW1" s="176"/>
      <c r="DX1" s="176"/>
      <c r="DY1" s="176"/>
      <c r="DZ1" s="176"/>
      <c r="EA1" s="176"/>
      <c r="EB1" s="176"/>
      <c r="EC1" s="176"/>
      <c r="ED1" s="176"/>
      <c r="EE1" s="176"/>
      <c r="EF1" s="176"/>
      <c r="EG1" s="176"/>
      <c r="EH1" s="176"/>
      <c r="EI1" s="176"/>
      <c r="EJ1" s="176"/>
      <c r="EK1" s="176"/>
      <c r="EL1" s="176"/>
      <c r="EM1" s="176"/>
      <c r="EN1" s="176"/>
      <c r="EO1" s="176"/>
      <c r="EP1" s="176"/>
      <c r="EQ1" s="176"/>
      <c r="ER1" s="176"/>
      <c r="ES1" s="176"/>
      <c r="ET1" s="176"/>
      <c r="EU1" s="176"/>
      <c r="EV1" s="176"/>
      <c r="EW1" s="176"/>
      <c r="EX1" s="176"/>
      <c r="EY1" s="176"/>
      <c r="EZ1" s="176"/>
      <c r="FA1" s="176"/>
      <c r="FB1" s="176"/>
      <c r="FC1" s="176"/>
      <c r="FD1" s="176"/>
      <c r="FE1" s="176"/>
      <c r="FF1" s="176"/>
      <c r="FG1" s="176"/>
      <c r="FH1" s="176"/>
      <c r="FI1" s="176"/>
      <c r="FJ1" s="176"/>
      <c r="FK1" s="176"/>
      <c r="FL1" s="176"/>
      <c r="FM1" s="176"/>
      <c r="FN1" s="176"/>
      <c r="FO1" s="176"/>
      <c r="FP1" s="176"/>
      <c r="FQ1" s="176"/>
      <c r="FR1" s="176"/>
      <c r="FS1" s="176"/>
      <c r="FT1" s="176"/>
      <c r="FU1" s="176"/>
      <c r="FV1" s="176"/>
      <c r="FW1" s="176"/>
      <c r="FX1" s="176"/>
      <c r="FY1" s="176"/>
      <c r="FZ1" s="176"/>
      <c r="GA1" s="176"/>
      <c r="GB1" s="176"/>
      <c r="GC1" s="176"/>
      <c r="GD1" s="176"/>
      <c r="GE1" s="176"/>
      <c r="GF1" s="176"/>
      <c r="GG1" s="176"/>
      <c r="GH1" s="176"/>
      <c r="GI1" s="176"/>
      <c r="GJ1" s="176"/>
      <c r="GK1" s="176"/>
      <c r="GL1" s="176"/>
      <c r="GM1" s="176"/>
      <c r="GN1" s="176"/>
      <c r="GO1" s="176"/>
      <c r="GP1" s="176"/>
      <c r="GQ1" s="176"/>
      <c r="GR1" s="176"/>
      <c r="GS1" s="176"/>
      <c r="GT1" s="176"/>
      <c r="GU1" s="176"/>
      <c r="GV1" s="176"/>
      <c r="GW1" s="176"/>
      <c r="GX1" s="176"/>
      <c r="GY1" s="176"/>
      <c r="GZ1" s="176"/>
      <c r="HA1" s="176"/>
      <c r="HB1" s="176"/>
      <c r="HC1" s="176"/>
      <c r="HD1" s="176"/>
      <c r="HE1" s="176"/>
      <c r="HF1" s="176"/>
      <c r="HG1" s="176"/>
      <c r="HH1" s="176"/>
      <c r="HI1" s="176"/>
      <c r="HJ1" s="176"/>
      <c r="HK1" s="176"/>
      <c r="HL1" s="176"/>
      <c r="HM1" s="176"/>
      <c r="HN1" s="176"/>
      <c r="HO1" s="176"/>
      <c r="HP1" s="176"/>
      <c r="HQ1" s="176"/>
      <c r="HR1" s="176"/>
      <c r="HS1" s="176"/>
      <c r="HT1" s="176"/>
      <c r="HU1" s="176"/>
      <c r="HV1" s="176"/>
      <c r="HW1" s="176"/>
      <c r="HX1" s="176"/>
      <c r="HY1" s="176"/>
      <c r="HZ1" s="176"/>
      <c r="IA1" s="176"/>
      <c r="IB1" s="176"/>
      <c r="IC1" s="176"/>
      <c r="ID1" s="176"/>
      <c r="IE1" s="176"/>
      <c r="IF1" s="176"/>
      <c r="IG1" s="176"/>
      <c r="IH1" s="176"/>
      <c r="II1" s="176"/>
      <c r="IJ1" s="176"/>
      <c r="IK1" s="176"/>
    </row>
    <row r="2" spans="1:245">
      <c r="A2" s="513" t="str">
        <f>'Data Sheet'!$C$25</f>
        <v xml:space="preserve">KeySpan Gas East Corp. D/B/A National Grid </v>
      </c>
      <c r="D2" s="1372" t="s">
        <v>78</v>
      </c>
      <c r="E2" s="1353" t="s">
        <v>398</v>
      </c>
      <c r="F2" s="1349"/>
      <c r="G2" s="82" t="str">
        <f>'Data Sheet'!$C$25</f>
        <v xml:space="preserve">KeySpan Gas East Corp. D/B/A National Grid </v>
      </c>
      <c r="I2" s="1347" t="s">
        <v>78</v>
      </c>
      <c r="K2" s="1446" t="s">
        <v>398</v>
      </c>
      <c r="L2" s="1351"/>
      <c r="M2" s="1446" t="s">
        <v>2029</v>
      </c>
      <c r="N2" s="1409"/>
      <c r="O2" s="176"/>
      <c r="P2" s="176"/>
      <c r="Q2" s="176"/>
      <c r="R2" s="176"/>
      <c r="S2" s="176"/>
      <c r="T2" s="176"/>
      <c r="U2" s="176"/>
      <c r="V2" s="176"/>
      <c r="W2" s="176"/>
      <c r="X2" s="176"/>
      <c r="Y2" s="176"/>
      <c r="Z2" s="176"/>
      <c r="AA2" s="176"/>
      <c r="AB2" s="176"/>
      <c r="AC2" s="176"/>
      <c r="AD2" s="176"/>
      <c r="AE2" s="176"/>
      <c r="AF2" s="176"/>
      <c r="AG2" s="176"/>
      <c r="AH2" s="176"/>
      <c r="AI2" s="176"/>
      <c r="AJ2" s="176"/>
      <c r="AK2" s="176"/>
      <c r="AL2" s="176"/>
      <c r="AM2" s="176"/>
      <c r="AN2" s="176"/>
      <c r="AO2" s="176"/>
      <c r="AP2" s="176"/>
      <c r="AQ2" s="176"/>
      <c r="AR2" s="176"/>
      <c r="AS2" s="176"/>
      <c r="AT2" s="176"/>
      <c r="AU2" s="176"/>
      <c r="AV2" s="176"/>
      <c r="AW2" s="176"/>
      <c r="AX2" s="176"/>
      <c r="AY2" s="176"/>
      <c r="AZ2" s="176"/>
      <c r="BA2" s="176"/>
      <c r="BB2" s="176"/>
      <c r="BC2" s="176"/>
      <c r="BD2" s="176"/>
      <c r="BE2" s="176"/>
      <c r="BF2" s="176"/>
      <c r="BG2" s="176"/>
      <c r="BH2" s="176"/>
      <c r="BI2" s="176"/>
      <c r="BJ2" s="176"/>
      <c r="BK2" s="176"/>
      <c r="BL2" s="176"/>
      <c r="BM2" s="176"/>
      <c r="BN2" s="176"/>
      <c r="BO2" s="176"/>
      <c r="BP2" s="176"/>
      <c r="BQ2" s="176"/>
      <c r="BR2" s="176"/>
      <c r="BS2" s="176"/>
      <c r="BT2" s="176"/>
      <c r="BU2" s="176"/>
      <c r="BV2" s="176"/>
      <c r="BW2" s="176"/>
      <c r="BX2" s="176"/>
      <c r="BY2" s="176"/>
      <c r="BZ2" s="176"/>
      <c r="CA2" s="176"/>
      <c r="CB2" s="176"/>
      <c r="CC2" s="176"/>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c r="ED2" s="176"/>
      <c r="EE2" s="176"/>
      <c r="EF2" s="176"/>
      <c r="EG2" s="176"/>
      <c r="EH2" s="176"/>
      <c r="EI2" s="176"/>
      <c r="EJ2" s="176"/>
      <c r="EK2" s="176"/>
      <c r="EL2" s="176"/>
      <c r="EM2" s="176"/>
      <c r="EN2" s="176"/>
      <c r="EO2" s="176"/>
      <c r="EP2" s="176"/>
      <c r="EQ2" s="176"/>
      <c r="ER2" s="176"/>
      <c r="ES2" s="176"/>
      <c r="ET2" s="176"/>
      <c r="EU2" s="176"/>
      <c r="EV2" s="176"/>
      <c r="EW2" s="176"/>
      <c r="EX2" s="176"/>
      <c r="EY2" s="176"/>
      <c r="EZ2" s="176"/>
      <c r="FA2" s="176"/>
      <c r="FB2" s="176"/>
      <c r="FC2" s="176"/>
      <c r="FD2" s="176"/>
      <c r="FE2" s="176"/>
      <c r="FF2" s="176"/>
      <c r="FG2" s="176"/>
      <c r="FH2" s="176"/>
      <c r="FI2" s="176"/>
      <c r="FJ2" s="176"/>
      <c r="FK2" s="176"/>
      <c r="FL2" s="176"/>
      <c r="FM2" s="176"/>
      <c r="FN2" s="176"/>
      <c r="FO2" s="176"/>
      <c r="FP2" s="176"/>
      <c r="FQ2" s="176"/>
      <c r="FR2" s="176"/>
      <c r="FS2" s="176"/>
      <c r="FT2" s="176"/>
      <c r="FU2" s="176"/>
      <c r="FV2" s="176"/>
      <c r="FW2" s="176"/>
      <c r="FX2" s="176"/>
      <c r="FY2" s="176"/>
      <c r="FZ2" s="176"/>
      <c r="GA2" s="176"/>
      <c r="GB2" s="176"/>
      <c r="GC2" s="176"/>
      <c r="GD2" s="176"/>
      <c r="GE2" s="176"/>
      <c r="GF2" s="176"/>
      <c r="GG2" s="176"/>
      <c r="GH2" s="176"/>
      <c r="GI2" s="176"/>
      <c r="GJ2" s="176"/>
      <c r="GK2" s="176"/>
      <c r="GL2" s="176"/>
      <c r="GM2" s="176"/>
      <c r="GN2" s="176"/>
      <c r="GO2" s="176"/>
      <c r="GP2" s="176"/>
      <c r="GQ2" s="176"/>
      <c r="GR2" s="176"/>
      <c r="GS2" s="176"/>
      <c r="GT2" s="176"/>
      <c r="GU2" s="176"/>
      <c r="GV2" s="176"/>
      <c r="GW2" s="176"/>
      <c r="GX2" s="176"/>
      <c r="GY2" s="176"/>
      <c r="GZ2" s="176"/>
      <c r="HA2" s="176"/>
      <c r="HB2" s="176"/>
      <c r="HC2" s="176"/>
      <c r="HD2" s="176"/>
      <c r="HE2" s="176"/>
      <c r="HF2" s="176"/>
      <c r="HG2" s="176"/>
      <c r="HH2" s="176"/>
      <c r="HI2" s="176"/>
      <c r="HJ2" s="176"/>
      <c r="HK2" s="176"/>
      <c r="HL2" s="176"/>
      <c r="HM2" s="176"/>
      <c r="HN2" s="176"/>
      <c r="HO2" s="176"/>
      <c r="HP2" s="176"/>
      <c r="HQ2" s="176"/>
      <c r="HR2" s="176"/>
      <c r="HS2" s="176"/>
      <c r="HT2" s="176"/>
      <c r="HU2" s="176"/>
      <c r="HV2" s="176"/>
      <c r="HW2" s="176"/>
      <c r="HX2" s="176"/>
      <c r="HY2" s="176"/>
      <c r="HZ2" s="176"/>
      <c r="IA2" s="176"/>
      <c r="IB2" s="176"/>
      <c r="IC2" s="176"/>
      <c r="ID2" s="176"/>
      <c r="IE2" s="176"/>
      <c r="IF2" s="176"/>
      <c r="IG2" s="176"/>
      <c r="IH2" s="176"/>
      <c r="II2" s="176"/>
      <c r="IJ2" s="176"/>
      <c r="IK2" s="176"/>
    </row>
    <row r="3" spans="1:245" ht="15" customHeight="1">
      <c r="A3" s="1365"/>
      <c r="D3" s="1372" t="s">
        <v>3193</v>
      </c>
      <c r="E3" s="1447" t="str">
        <f>+'269'!F3</f>
        <v>March 31, 2015</v>
      </c>
      <c r="F3" s="431" t="s">
        <v>4567</v>
      </c>
      <c r="G3" s="1365"/>
      <c r="H3" s="1366"/>
      <c r="I3" s="1375" t="s">
        <v>3193</v>
      </c>
      <c r="J3" s="1366"/>
      <c r="K3" s="1448" t="str">
        <f>+E3</f>
        <v>March 31, 2015</v>
      </c>
      <c r="L3" s="1359"/>
      <c r="M3" s="1449" t="s">
        <v>4567</v>
      </c>
      <c r="N3" s="1369"/>
      <c r="O3" s="176"/>
      <c r="P3" s="176"/>
      <c r="Q3" s="176"/>
      <c r="R3" s="176"/>
      <c r="S3" s="176"/>
      <c r="T3" s="176"/>
      <c r="U3" s="176"/>
      <c r="V3" s="176"/>
      <c r="W3" s="176"/>
      <c r="X3" s="176"/>
      <c r="Y3" s="176"/>
      <c r="Z3" s="176"/>
      <c r="AA3" s="176"/>
      <c r="AB3" s="176"/>
      <c r="AC3" s="176"/>
      <c r="AD3" s="176"/>
      <c r="AE3" s="176"/>
      <c r="AF3" s="176"/>
      <c r="AG3" s="176"/>
      <c r="AH3" s="176"/>
      <c r="AI3" s="176"/>
      <c r="AJ3" s="176"/>
      <c r="AK3" s="176"/>
      <c r="AL3" s="176"/>
      <c r="AM3" s="176"/>
      <c r="AN3" s="176"/>
      <c r="AO3" s="176"/>
      <c r="AP3" s="176"/>
      <c r="AQ3" s="176"/>
      <c r="AR3" s="176"/>
      <c r="AS3" s="176"/>
      <c r="AT3" s="176"/>
      <c r="AU3" s="176"/>
      <c r="AV3" s="176"/>
      <c r="AW3" s="176"/>
      <c r="AX3" s="176"/>
      <c r="AY3" s="176"/>
      <c r="AZ3" s="176"/>
      <c r="BA3" s="176"/>
      <c r="BB3" s="176"/>
      <c r="BC3" s="176"/>
      <c r="BD3" s="176"/>
      <c r="BE3" s="176"/>
      <c r="BF3" s="176"/>
      <c r="BG3" s="176"/>
      <c r="BH3" s="176"/>
      <c r="BI3" s="176"/>
      <c r="BJ3" s="176"/>
      <c r="BK3" s="176"/>
      <c r="BL3" s="176"/>
      <c r="BM3" s="176"/>
      <c r="BN3" s="176"/>
      <c r="BO3" s="176"/>
      <c r="BP3" s="176"/>
      <c r="BQ3" s="176"/>
      <c r="BR3" s="176"/>
      <c r="BS3" s="176"/>
      <c r="BT3" s="176"/>
      <c r="BU3" s="176"/>
      <c r="BV3" s="176"/>
      <c r="BW3" s="176"/>
      <c r="BX3" s="176"/>
      <c r="BY3" s="176"/>
      <c r="BZ3" s="176"/>
      <c r="CA3" s="176"/>
      <c r="CB3" s="176"/>
      <c r="CC3" s="176"/>
      <c r="CD3" s="176"/>
      <c r="CE3" s="176"/>
      <c r="CF3" s="176"/>
      <c r="CG3" s="176"/>
      <c r="CH3" s="176"/>
      <c r="CI3" s="176"/>
      <c r="CJ3" s="176"/>
      <c r="CK3" s="176"/>
      <c r="CL3" s="176"/>
      <c r="CM3" s="176"/>
      <c r="CN3" s="176"/>
      <c r="CO3" s="176"/>
      <c r="CP3" s="176"/>
      <c r="CQ3" s="176"/>
      <c r="CR3" s="176"/>
      <c r="CS3" s="176"/>
      <c r="CT3" s="176"/>
      <c r="CU3" s="176"/>
      <c r="CV3" s="176"/>
      <c r="CW3" s="176"/>
      <c r="CX3" s="176"/>
      <c r="CY3" s="176"/>
      <c r="CZ3" s="176"/>
      <c r="DA3" s="176"/>
      <c r="DB3" s="176"/>
      <c r="DC3" s="176"/>
      <c r="DD3" s="176"/>
      <c r="DE3" s="176"/>
      <c r="DF3" s="176"/>
      <c r="DG3" s="176"/>
      <c r="DH3" s="176"/>
      <c r="DI3" s="176"/>
      <c r="DJ3" s="176"/>
      <c r="DK3" s="176"/>
      <c r="DL3" s="176"/>
      <c r="DM3" s="176"/>
      <c r="DN3" s="176"/>
      <c r="DO3" s="176"/>
      <c r="DP3" s="176"/>
      <c r="DQ3" s="176"/>
      <c r="DR3" s="176"/>
      <c r="DS3" s="176"/>
      <c r="DT3" s="176"/>
      <c r="DU3" s="176"/>
      <c r="DV3" s="176"/>
      <c r="DW3" s="176"/>
      <c r="DX3" s="176"/>
      <c r="DY3" s="176"/>
      <c r="DZ3" s="176"/>
      <c r="EA3" s="176"/>
      <c r="EB3" s="176"/>
      <c r="EC3" s="176"/>
      <c r="ED3" s="176"/>
      <c r="EE3" s="176"/>
      <c r="EF3" s="176"/>
      <c r="EG3" s="176"/>
      <c r="EH3" s="176"/>
      <c r="EI3" s="176"/>
      <c r="EJ3" s="176"/>
      <c r="EK3" s="176"/>
      <c r="EL3" s="176"/>
      <c r="EM3" s="176"/>
      <c r="EN3" s="176"/>
      <c r="EO3" s="176"/>
      <c r="EP3" s="176"/>
      <c r="EQ3" s="176"/>
      <c r="ER3" s="176"/>
      <c r="ES3" s="176"/>
      <c r="ET3" s="176"/>
      <c r="EU3" s="176"/>
      <c r="EV3" s="176"/>
      <c r="EW3" s="176"/>
      <c r="EX3" s="176"/>
      <c r="EY3" s="176"/>
      <c r="EZ3" s="176"/>
      <c r="FA3" s="176"/>
      <c r="FB3" s="176"/>
      <c r="FC3" s="176"/>
      <c r="FD3" s="176"/>
      <c r="FE3" s="176"/>
      <c r="FF3" s="176"/>
      <c r="FG3" s="176"/>
      <c r="FH3" s="176"/>
      <c r="FI3" s="176"/>
      <c r="FJ3" s="176"/>
      <c r="FK3" s="176"/>
      <c r="FL3" s="176"/>
      <c r="FM3" s="176"/>
      <c r="FN3" s="176"/>
      <c r="FO3" s="176"/>
      <c r="FP3" s="176"/>
      <c r="FQ3" s="176"/>
      <c r="FR3" s="176"/>
      <c r="FS3" s="176"/>
      <c r="FT3" s="176"/>
      <c r="FU3" s="176"/>
      <c r="FV3" s="176"/>
      <c r="FW3" s="176"/>
      <c r="FX3" s="176"/>
      <c r="FY3" s="176"/>
      <c r="FZ3" s="176"/>
      <c r="GA3" s="176"/>
      <c r="GB3" s="176"/>
      <c r="GC3" s="176"/>
      <c r="GD3" s="176"/>
      <c r="GE3" s="176"/>
      <c r="GF3" s="176"/>
      <c r="GG3" s="176"/>
      <c r="GH3" s="176"/>
      <c r="GI3" s="176"/>
      <c r="GJ3" s="176"/>
      <c r="GK3" s="176"/>
      <c r="GL3" s="176"/>
      <c r="GM3" s="176"/>
      <c r="GN3" s="176"/>
      <c r="GO3" s="176"/>
      <c r="GP3" s="176"/>
      <c r="GQ3" s="176"/>
      <c r="GR3" s="176"/>
      <c r="GS3" s="176"/>
      <c r="GT3" s="176"/>
      <c r="GU3" s="176"/>
      <c r="GV3" s="176"/>
      <c r="GW3" s="176"/>
      <c r="GX3" s="176"/>
      <c r="GY3" s="176"/>
      <c r="GZ3" s="176"/>
      <c r="HA3" s="176"/>
      <c r="HB3" s="176"/>
      <c r="HC3" s="176"/>
      <c r="HD3" s="176"/>
      <c r="HE3" s="176"/>
      <c r="HF3" s="176"/>
      <c r="HG3" s="176"/>
      <c r="HH3" s="176"/>
      <c r="HI3" s="176"/>
      <c r="HJ3" s="176"/>
      <c r="HK3" s="176"/>
      <c r="HL3" s="176"/>
      <c r="HM3" s="176"/>
      <c r="HN3" s="176"/>
      <c r="HO3" s="176"/>
      <c r="HP3" s="176"/>
      <c r="HQ3" s="176"/>
      <c r="HR3" s="176"/>
      <c r="HS3" s="176"/>
      <c r="HT3" s="176"/>
      <c r="HU3" s="176"/>
      <c r="HV3" s="176"/>
      <c r="HW3" s="176"/>
      <c r="HX3" s="176"/>
      <c r="HY3" s="176"/>
      <c r="HZ3" s="176"/>
      <c r="IA3" s="176"/>
      <c r="IB3" s="176"/>
      <c r="IC3" s="176"/>
      <c r="ID3" s="176"/>
      <c r="IE3" s="176"/>
      <c r="IF3" s="176"/>
      <c r="IG3" s="176"/>
      <c r="IH3" s="176"/>
      <c r="II3" s="176"/>
      <c r="IJ3" s="176"/>
      <c r="IK3" s="176"/>
    </row>
    <row r="4" spans="1:245" ht="15" customHeight="1">
      <c r="A4" s="1450" t="s">
        <v>2029</v>
      </c>
      <c r="B4" s="1384"/>
      <c r="C4" s="1384"/>
      <c r="D4" s="1384"/>
      <c r="E4" s="1384"/>
      <c r="F4" s="1451"/>
      <c r="G4" s="1355"/>
      <c r="N4" s="1354"/>
      <c r="O4" s="176"/>
      <c r="P4" s="176"/>
      <c r="Q4" s="176"/>
      <c r="R4" s="176"/>
      <c r="S4" s="176"/>
      <c r="T4" s="176"/>
      <c r="U4" s="176"/>
      <c r="V4" s="176"/>
      <c r="W4" s="176"/>
      <c r="X4" s="176"/>
      <c r="Y4" s="176"/>
      <c r="Z4" s="176"/>
      <c r="AA4" s="176"/>
      <c r="AB4" s="176"/>
      <c r="AC4" s="176"/>
      <c r="AD4" s="176"/>
      <c r="AE4" s="176"/>
      <c r="AF4" s="176"/>
      <c r="AG4" s="176"/>
      <c r="AH4" s="176"/>
      <c r="AI4" s="176"/>
      <c r="AJ4" s="176"/>
      <c r="AK4" s="176"/>
      <c r="AL4" s="176"/>
      <c r="AM4" s="176"/>
      <c r="AN4" s="176"/>
      <c r="AO4" s="176"/>
      <c r="AP4" s="176"/>
      <c r="AQ4" s="176"/>
      <c r="AR4" s="176"/>
      <c r="AS4" s="176"/>
      <c r="AT4" s="176"/>
      <c r="AU4" s="176"/>
      <c r="AV4" s="176"/>
      <c r="AW4" s="176"/>
      <c r="AX4" s="176"/>
      <c r="AY4" s="176"/>
      <c r="AZ4" s="176"/>
      <c r="BA4" s="176"/>
      <c r="BB4" s="176"/>
      <c r="BC4" s="176"/>
      <c r="BD4" s="176"/>
      <c r="BE4" s="176"/>
      <c r="BF4" s="176"/>
      <c r="BG4" s="176"/>
      <c r="BH4" s="176"/>
      <c r="BI4" s="176"/>
      <c r="BJ4" s="176"/>
      <c r="BK4" s="176"/>
      <c r="BL4" s="176"/>
      <c r="BM4" s="176"/>
      <c r="BN4" s="176"/>
      <c r="BO4" s="176"/>
      <c r="BP4" s="176"/>
      <c r="BQ4" s="176"/>
      <c r="BR4" s="176"/>
      <c r="BS4" s="176"/>
      <c r="BT4" s="176"/>
      <c r="BU4" s="176"/>
      <c r="BV4" s="176"/>
      <c r="BW4" s="176"/>
      <c r="BX4" s="176"/>
      <c r="BY4" s="176"/>
      <c r="BZ4" s="176"/>
      <c r="CA4" s="176"/>
      <c r="CB4" s="176"/>
      <c r="CC4" s="176"/>
      <c r="CD4" s="176"/>
      <c r="CE4" s="176"/>
      <c r="CF4" s="176"/>
      <c r="CG4" s="176"/>
      <c r="CH4" s="176"/>
      <c r="CI4" s="176"/>
      <c r="CJ4" s="176"/>
      <c r="CK4" s="176"/>
      <c r="CL4" s="176"/>
      <c r="CM4" s="176"/>
      <c r="CN4" s="176"/>
      <c r="CO4" s="176"/>
      <c r="CP4" s="176"/>
      <c r="CQ4" s="176"/>
      <c r="CR4" s="176"/>
      <c r="CS4" s="176"/>
      <c r="CT4" s="176"/>
      <c r="CU4" s="176"/>
      <c r="CV4" s="176"/>
      <c r="CW4" s="176"/>
      <c r="CX4" s="176"/>
      <c r="CY4" s="176"/>
      <c r="CZ4" s="176"/>
      <c r="DA4" s="176"/>
      <c r="DB4" s="176"/>
      <c r="DC4" s="176"/>
      <c r="DD4" s="176"/>
      <c r="DE4" s="176"/>
      <c r="DF4" s="176"/>
      <c r="DG4" s="176"/>
      <c r="DH4" s="176"/>
      <c r="DI4" s="176"/>
      <c r="DJ4" s="176"/>
      <c r="DK4" s="176"/>
      <c r="DL4" s="176"/>
      <c r="DM4" s="176"/>
      <c r="DN4" s="176"/>
      <c r="DO4" s="176"/>
      <c r="DP4" s="176"/>
      <c r="DQ4" s="176"/>
      <c r="DR4" s="176"/>
      <c r="DS4" s="176"/>
      <c r="DT4" s="176"/>
      <c r="DU4" s="176"/>
      <c r="DV4" s="176"/>
      <c r="DW4" s="176"/>
      <c r="DX4" s="176"/>
      <c r="DY4" s="176"/>
      <c r="DZ4" s="176"/>
      <c r="EA4" s="176"/>
      <c r="EB4" s="176"/>
      <c r="EC4" s="176"/>
      <c r="ED4" s="176"/>
      <c r="EE4" s="176"/>
      <c r="EF4" s="176"/>
      <c r="EG4" s="176"/>
      <c r="EH4" s="176"/>
      <c r="EI4" s="176"/>
      <c r="EJ4" s="176"/>
      <c r="EK4" s="176"/>
      <c r="EL4" s="176"/>
      <c r="EM4" s="176"/>
      <c r="EN4" s="176"/>
      <c r="EO4" s="176"/>
      <c r="EP4" s="176"/>
      <c r="EQ4" s="176"/>
      <c r="ER4" s="176"/>
      <c r="ES4" s="176"/>
      <c r="ET4" s="176"/>
      <c r="EU4" s="176"/>
      <c r="EV4" s="176"/>
      <c r="EW4" s="176"/>
      <c r="EX4" s="176"/>
      <c r="EY4" s="176"/>
      <c r="EZ4" s="176"/>
      <c r="FA4" s="176"/>
      <c r="FB4" s="176"/>
      <c r="FC4" s="176"/>
      <c r="FD4" s="176"/>
      <c r="FE4" s="176"/>
      <c r="FF4" s="176"/>
      <c r="FG4" s="176"/>
      <c r="FH4" s="176"/>
      <c r="FI4" s="176"/>
      <c r="FJ4" s="176"/>
      <c r="FK4" s="176"/>
      <c r="FL4" s="176"/>
      <c r="FM4" s="176"/>
      <c r="FN4" s="176"/>
      <c r="FO4" s="176"/>
      <c r="FP4" s="176"/>
      <c r="FQ4" s="176"/>
      <c r="FR4" s="176"/>
      <c r="FS4" s="176"/>
      <c r="FT4" s="176"/>
      <c r="FU4" s="176"/>
      <c r="FV4" s="176"/>
      <c r="FW4" s="176"/>
      <c r="FX4" s="176"/>
      <c r="FY4" s="176"/>
      <c r="FZ4" s="176"/>
      <c r="GA4" s="176"/>
      <c r="GB4" s="176"/>
      <c r="GC4" s="176"/>
      <c r="GD4" s="176"/>
      <c r="GE4" s="176"/>
      <c r="GF4" s="176"/>
      <c r="GG4" s="176"/>
      <c r="GH4" s="176"/>
      <c r="GI4" s="176"/>
      <c r="GJ4" s="176"/>
      <c r="GK4" s="176"/>
      <c r="GL4" s="176"/>
      <c r="GM4" s="176"/>
      <c r="GN4" s="176"/>
      <c r="GO4" s="176"/>
      <c r="GP4" s="176"/>
      <c r="GQ4" s="176"/>
      <c r="GR4" s="176"/>
      <c r="GS4" s="176"/>
      <c r="GT4" s="176"/>
      <c r="GU4" s="176"/>
      <c r="GV4" s="176"/>
      <c r="GW4" s="176"/>
      <c r="GX4" s="176"/>
      <c r="GY4" s="176"/>
      <c r="GZ4" s="176"/>
      <c r="HA4" s="176"/>
      <c r="HB4" s="176"/>
      <c r="HC4" s="176"/>
      <c r="HD4" s="176"/>
      <c r="HE4" s="176"/>
      <c r="HF4" s="176"/>
      <c r="HG4" s="176"/>
      <c r="HH4" s="176"/>
      <c r="HI4" s="176"/>
      <c r="HJ4" s="176"/>
      <c r="HK4" s="176"/>
      <c r="HL4" s="176"/>
      <c r="HM4" s="176"/>
      <c r="HN4" s="176"/>
      <c r="HO4" s="176"/>
      <c r="HP4" s="176"/>
      <c r="HQ4" s="176"/>
      <c r="HR4" s="176"/>
      <c r="HS4" s="176"/>
      <c r="HT4" s="176"/>
      <c r="HU4" s="176"/>
      <c r="HV4" s="176"/>
      <c r="HW4" s="176"/>
      <c r="HX4" s="176"/>
      <c r="HY4" s="176"/>
      <c r="HZ4" s="176"/>
      <c r="IA4" s="176"/>
      <c r="IB4" s="176"/>
      <c r="IC4" s="176"/>
      <c r="ID4" s="176"/>
      <c r="IE4" s="176"/>
      <c r="IF4" s="176"/>
      <c r="IG4" s="176"/>
      <c r="IH4" s="176"/>
      <c r="II4" s="176"/>
      <c r="IJ4" s="176"/>
      <c r="IK4" s="176"/>
    </row>
    <row r="5" spans="1:245">
      <c r="A5" s="1408" t="s">
        <v>1064</v>
      </c>
      <c r="B5" s="1351"/>
      <c r="C5" s="1351"/>
      <c r="D5" s="1351"/>
      <c r="E5" s="1351"/>
      <c r="F5" s="1409"/>
      <c r="G5" s="1408" t="s">
        <v>1065</v>
      </c>
      <c r="H5" s="1351"/>
      <c r="I5" s="1351"/>
      <c r="J5" s="1351"/>
      <c r="K5" s="1351"/>
      <c r="L5" s="1351"/>
      <c r="M5" s="1351"/>
      <c r="N5" s="1409"/>
      <c r="O5" s="176"/>
      <c r="P5" s="176"/>
      <c r="Q5" s="176"/>
      <c r="R5" s="176"/>
      <c r="S5" s="176"/>
      <c r="T5" s="176"/>
      <c r="U5" s="176"/>
      <c r="V5" s="176"/>
      <c r="W5" s="176"/>
      <c r="X5" s="176"/>
      <c r="Y5" s="176"/>
      <c r="Z5" s="176"/>
      <c r="AA5" s="176"/>
      <c r="AB5" s="176"/>
      <c r="AC5" s="176"/>
      <c r="AD5" s="176"/>
      <c r="AE5" s="176"/>
      <c r="AF5" s="176"/>
      <c r="AG5" s="176"/>
      <c r="AH5" s="176"/>
      <c r="AI5" s="176"/>
      <c r="AJ5" s="176"/>
      <c r="AK5" s="176"/>
      <c r="AL5" s="176"/>
      <c r="AM5" s="176"/>
      <c r="AN5" s="176"/>
      <c r="AO5" s="176"/>
      <c r="AP5" s="176"/>
      <c r="AQ5" s="176"/>
      <c r="AR5" s="176"/>
      <c r="AS5" s="176"/>
      <c r="AT5" s="176"/>
      <c r="AU5" s="176"/>
      <c r="AV5" s="176"/>
      <c r="AW5" s="176"/>
      <c r="AX5" s="176"/>
      <c r="AY5" s="176"/>
      <c r="AZ5" s="176"/>
      <c r="BA5" s="176"/>
      <c r="BB5" s="176"/>
      <c r="BC5" s="176"/>
      <c r="BD5" s="176"/>
      <c r="BE5" s="176"/>
      <c r="BF5" s="176"/>
      <c r="BG5" s="176"/>
      <c r="BH5" s="176"/>
      <c r="BI5" s="176"/>
      <c r="BJ5" s="176"/>
      <c r="BK5" s="176"/>
      <c r="BL5" s="176"/>
      <c r="BM5" s="176"/>
      <c r="BN5" s="176"/>
      <c r="BO5" s="176"/>
      <c r="BP5" s="176"/>
      <c r="BQ5" s="176"/>
      <c r="BR5" s="176"/>
      <c r="BS5" s="176"/>
      <c r="BT5" s="176"/>
      <c r="BU5" s="176"/>
      <c r="BV5" s="176"/>
      <c r="BW5" s="176"/>
      <c r="BX5" s="176"/>
      <c r="BY5" s="176"/>
      <c r="BZ5" s="176"/>
      <c r="CA5" s="176"/>
      <c r="CB5" s="176"/>
      <c r="CC5" s="176"/>
      <c r="CD5" s="176"/>
      <c r="CE5" s="176"/>
      <c r="CF5" s="176"/>
      <c r="CG5" s="176"/>
      <c r="CH5" s="176"/>
      <c r="CI5" s="176"/>
      <c r="CJ5" s="176"/>
      <c r="CK5" s="176"/>
      <c r="CL5" s="176"/>
      <c r="CM5" s="176"/>
      <c r="CN5" s="176"/>
      <c r="CO5" s="176"/>
      <c r="CP5" s="176"/>
      <c r="CQ5" s="176"/>
      <c r="CR5" s="176"/>
      <c r="CS5" s="176"/>
      <c r="CT5" s="176"/>
      <c r="CU5" s="176"/>
      <c r="CV5" s="176"/>
      <c r="CW5" s="176"/>
      <c r="CX5" s="176"/>
      <c r="CY5" s="176"/>
      <c r="CZ5" s="176"/>
      <c r="DA5" s="176"/>
      <c r="DB5" s="176"/>
      <c r="DC5" s="176"/>
      <c r="DD5" s="176"/>
      <c r="DE5" s="176"/>
      <c r="DF5" s="176"/>
      <c r="DG5" s="176"/>
      <c r="DH5" s="176"/>
      <c r="DI5" s="176"/>
      <c r="DJ5" s="176"/>
      <c r="DK5" s="176"/>
      <c r="DL5" s="176"/>
      <c r="DM5" s="176"/>
      <c r="DN5" s="176"/>
      <c r="DO5" s="176"/>
      <c r="DP5" s="176"/>
      <c r="DQ5" s="176"/>
      <c r="DR5" s="176"/>
      <c r="DS5" s="176"/>
      <c r="DT5" s="176"/>
      <c r="DU5" s="176"/>
      <c r="DV5" s="176"/>
      <c r="DW5" s="176"/>
      <c r="DX5" s="176"/>
      <c r="DY5" s="176"/>
      <c r="DZ5" s="176"/>
      <c r="EA5" s="176"/>
      <c r="EB5" s="176"/>
      <c r="EC5" s="176"/>
      <c r="ED5" s="176"/>
      <c r="EE5" s="176"/>
      <c r="EF5" s="176"/>
      <c r="EG5" s="176"/>
      <c r="EH5" s="176"/>
      <c r="EI5" s="176"/>
      <c r="EJ5" s="176"/>
      <c r="EK5" s="176"/>
      <c r="EL5" s="176"/>
      <c r="EM5" s="176"/>
      <c r="EN5" s="176"/>
      <c r="EO5" s="176"/>
      <c r="EP5" s="176"/>
      <c r="EQ5" s="176"/>
      <c r="ER5" s="176"/>
      <c r="ES5" s="176"/>
      <c r="ET5" s="176"/>
      <c r="EU5" s="176"/>
      <c r="EV5" s="176"/>
      <c r="EW5" s="176"/>
      <c r="EX5" s="176"/>
      <c r="EY5" s="176"/>
      <c r="EZ5" s="176"/>
      <c r="FA5" s="176"/>
      <c r="FB5" s="176"/>
      <c r="FC5" s="176"/>
      <c r="FD5" s="176"/>
      <c r="FE5" s="176"/>
      <c r="FF5" s="176"/>
      <c r="FG5" s="176"/>
      <c r="FH5" s="176"/>
      <c r="FI5" s="176"/>
      <c r="FJ5" s="176"/>
      <c r="FK5" s="176"/>
      <c r="FL5" s="176"/>
      <c r="FM5" s="176"/>
      <c r="FN5" s="176"/>
      <c r="FO5" s="176"/>
      <c r="FP5" s="176"/>
      <c r="FQ5" s="176"/>
      <c r="FR5" s="176"/>
      <c r="FS5" s="176"/>
      <c r="FT5" s="176"/>
      <c r="FU5" s="176"/>
      <c r="FV5" s="176"/>
      <c r="FW5" s="176"/>
      <c r="FX5" s="176"/>
      <c r="FY5" s="176"/>
      <c r="FZ5" s="176"/>
      <c r="GA5" s="176"/>
      <c r="GB5" s="176"/>
      <c r="GC5" s="176"/>
      <c r="GD5" s="176"/>
      <c r="GE5" s="176"/>
      <c r="GF5" s="176"/>
      <c r="GG5" s="176"/>
      <c r="GH5" s="176"/>
      <c r="GI5" s="176"/>
      <c r="GJ5" s="176"/>
      <c r="GK5" s="176"/>
      <c r="GL5" s="176"/>
      <c r="GM5" s="176"/>
      <c r="GN5" s="176"/>
      <c r="GO5" s="176"/>
      <c r="GP5" s="176"/>
      <c r="GQ5" s="176"/>
      <c r="GR5" s="176"/>
      <c r="GS5" s="176"/>
      <c r="GT5" s="176"/>
      <c r="GU5" s="176"/>
      <c r="GV5" s="176"/>
      <c r="GW5" s="176"/>
      <c r="GX5" s="176"/>
      <c r="GY5" s="176"/>
      <c r="GZ5" s="176"/>
      <c r="HA5" s="176"/>
      <c r="HB5" s="176"/>
      <c r="HC5" s="176"/>
      <c r="HD5" s="176"/>
      <c r="HE5" s="176"/>
      <c r="HF5" s="176"/>
      <c r="HG5" s="176"/>
      <c r="HH5" s="176"/>
      <c r="HI5" s="176"/>
      <c r="HJ5" s="176"/>
      <c r="HK5" s="176"/>
      <c r="HL5" s="176"/>
      <c r="HM5" s="176"/>
      <c r="HN5" s="176"/>
      <c r="HO5" s="176"/>
      <c r="HP5" s="176"/>
      <c r="HQ5" s="176"/>
      <c r="HR5" s="176"/>
      <c r="HS5" s="176"/>
      <c r="HT5" s="176"/>
      <c r="HU5" s="176"/>
      <c r="HV5" s="176"/>
      <c r="HW5" s="176"/>
      <c r="HX5" s="176"/>
      <c r="HY5" s="176"/>
      <c r="HZ5" s="176"/>
      <c r="IA5" s="176"/>
      <c r="IB5" s="176"/>
      <c r="IC5" s="176"/>
      <c r="ID5" s="176"/>
      <c r="IE5" s="176"/>
      <c r="IF5" s="176"/>
      <c r="IG5" s="176"/>
      <c r="IH5" s="176"/>
      <c r="II5" s="176"/>
      <c r="IJ5" s="176"/>
      <c r="IK5" s="176"/>
    </row>
    <row r="6" spans="1:245">
      <c r="A6" s="1365"/>
      <c r="B6" s="1366"/>
      <c r="C6" s="1366"/>
      <c r="D6" s="1366"/>
      <c r="E6" s="1366"/>
      <c r="F6" s="1361"/>
      <c r="G6" s="1365"/>
      <c r="H6" s="1366"/>
      <c r="I6" s="1366"/>
      <c r="J6" s="1366"/>
      <c r="K6" s="1366"/>
      <c r="L6" s="1366"/>
      <c r="M6" s="1366"/>
      <c r="N6" s="1361"/>
      <c r="O6" s="176"/>
      <c r="P6" s="176"/>
      <c r="Q6" s="176"/>
      <c r="R6" s="176"/>
      <c r="S6" s="176"/>
      <c r="T6" s="176"/>
      <c r="U6" s="176"/>
      <c r="V6" s="176"/>
      <c r="W6" s="176"/>
      <c r="X6" s="176"/>
      <c r="Y6" s="176"/>
      <c r="Z6" s="176"/>
      <c r="AA6" s="176"/>
      <c r="AB6" s="176"/>
      <c r="AC6" s="176"/>
      <c r="AD6" s="176"/>
      <c r="AE6" s="176"/>
      <c r="AF6" s="176"/>
      <c r="AG6" s="176"/>
      <c r="AH6" s="176"/>
      <c r="AI6" s="176"/>
      <c r="AJ6" s="176"/>
      <c r="AK6" s="176"/>
      <c r="AL6" s="176"/>
      <c r="AM6" s="176"/>
      <c r="AN6" s="176"/>
      <c r="AO6" s="176"/>
      <c r="AP6" s="176"/>
      <c r="AQ6" s="176"/>
      <c r="AR6" s="176"/>
      <c r="AS6" s="176"/>
      <c r="AT6" s="176"/>
      <c r="AU6" s="176"/>
      <c r="AV6" s="176"/>
      <c r="AW6" s="176"/>
      <c r="AX6" s="176"/>
      <c r="AY6" s="176"/>
      <c r="AZ6" s="176"/>
      <c r="BA6" s="176"/>
      <c r="BB6" s="176"/>
      <c r="BC6" s="176"/>
      <c r="BD6" s="176"/>
      <c r="BE6" s="176"/>
      <c r="BF6" s="176"/>
      <c r="BG6" s="176"/>
      <c r="BH6" s="176"/>
      <c r="BI6" s="176"/>
      <c r="BJ6" s="176"/>
      <c r="BK6" s="176"/>
      <c r="BL6" s="176"/>
      <c r="BM6" s="176"/>
      <c r="BN6" s="176"/>
      <c r="BO6" s="176"/>
      <c r="BP6" s="176"/>
      <c r="BQ6" s="176"/>
      <c r="BR6" s="176"/>
      <c r="BS6" s="176"/>
      <c r="BT6" s="176"/>
      <c r="BU6" s="176"/>
      <c r="BV6" s="176"/>
      <c r="BW6" s="176"/>
      <c r="BX6" s="176"/>
      <c r="BY6" s="176"/>
      <c r="BZ6" s="176"/>
      <c r="CA6" s="176"/>
      <c r="CB6" s="176"/>
      <c r="CC6" s="176"/>
      <c r="CD6" s="176"/>
      <c r="CE6" s="176"/>
      <c r="CF6" s="176"/>
      <c r="CG6" s="176"/>
      <c r="CH6" s="176"/>
      <c r="CI6" s="176"/>
      <c r="CJ6" s="176"/>
      <c r="CK6" s="176"/>
      <c r="CL6" s="176"/>
      <c r="CM6" s="176"/>
      <c r="CN6" s="176"/>
      <c r="CO6" s="176"/>
      <c r="CP6" s="176"/>
      <c r="CQ6" s="176"/>
      <c r="CR6" s="176"/>
      <c r="CS6" s="176"/>
      <c r="CT6" s="176"/>
      <c r="CU6" s="176"/>
      <c r="CV6" s="176"/>
      <c r="CW6" s="176"/>
      <c r="CX6" s="176"/>
      <c r="CY6" s="176"/>
      <c r="CZ6" s="176"/>
      <c r="DA6" s="176"/>
      <c r="DB6" s="176"/>
      <c r="DC6" s="176"/>
      <c r="DD6" s="176"/>
      <c r="DE6" s="176"/>
      <c r="DF6" s="176"/>
      <c r="DG6" s="176"/>
      <c r="DH6" s="176"/>
      <c r="DI6" s="176"/>
      <c r="DJ6" s="176"/>
      <c r="DK6" s="176"/>
      <c r="DL6" s="176"/>
      <c r="DM6" s="176"/>
      <c r="DN6" s="176"/>
      <c r="DO6" s="176"/>
      <c r="DP6" s="176"/>
      <c r="DQ6" s="176"/>
      <c r="DR6" s="176"/>
      <c r="DS6" s="176"/>
      <c r="DT6" s="176"/>
      <c r="DU6" s="176"/>
      <c r="DV6" s="176"/>
      <c r="DW6" s="176"/>
      <c r="DX6" s="176"/>
      <c r="DY6" s="176"/>
      <c r="DZ6" s="176"/>
      <c r="EA6" s="176"/>
      <c r="EB6" s="176"/>
      <c r="EC6" s="176"/>
      <c r="ED6" s="176"/>
      <c r="EE6" s="176"/>
      <c r="EF6" s="176"/>
      <c r="EG6" s="176"/>
      <c r="EH6" s="176"/>
      <c r="EI6" s="176"/>
      <c r="EJ6" s="176"/>
      <c r="EK6" s="176"/>
      <c r="EL6" s="176"/>
      <c r="EM6" s="176"/>
      <c r="EN6" s="176"/>
      <c r="EO6" s="176"/>
      <c r="EP6" s="176"/>
      <c r="EQ6" s="176"/>
      <c r="ER6" s="176"/>
      <c r="ES6" s="176"/>
      <c r="ET6" s="176"/>
      <c r="EU6" s="176"/>
      <c r="EV6" s="176"/>
      <c r="EW6" s="176"/>
      <c r="EX6" s="176"/>
      <c r="EY6" s="176"/>
      <c r="EZ6" s="176"/>
      <c r="FA6" s="176"/>
      <c r="FB6" s="176"/>
      <c r="FC6" s="176"/>
      <c r="FD6" s="176"/>
      <c r="FE6" s="176"/>
      <c r="FF6" s="176"/>
      <c r="FG6" s="176"/>
      <c r="FH6" s="176"/>
      <c r="FI6" s="176"/>
      <c r="FJ6" s="176"/>
      <c r="FK6" s="176"/>
      <c r="FL6" s="176"/>
      <c r="FM6" s="176"/>
      <c r="FN6" s="176"/>
      <c r="FO6" s="176"/>
      <c r="FP6" s="176"/>
      <c r="FQ6" s="176"/>
      <c r="FR6" s="176"/>
      <c r="FS6" s="176"/>
      <c r="FT6" s="176"/>
      <c r="FU6" s="176"/>
      <c r="FV6" s="176"/>
      <c r="FW6" s="176"/>
      <c r="FX6" s="176"/>
      <c r="FY6" s="176"/>
      <c r="FZ6" s="176"/>
      <c r="GA6" s="176"/>
      <c r="GB6" s="176"/>
      <c r="GC6" s="176"/>
      <c r="GD6" s="176"/>
      <c r="GE6" s="176"/>
      <c r="GF6" s="176"/>
      <c r="GG6" s="176"/>
      <c r="GH6" s="176"/>
      <c r="GI6" s="176"/>
      <c r="GJ6" s="176"/>
      <c r="GK6" s="176"/>
      <c r="GL6" s="176"/>
      <c r="GM6" s="176"/>
      <c r="GN6" s="176"/>
      <c r="GO6" s="176"/>
      <c r="GP6" s="176"/>
      <c r="GQ6" s="176"/>
      <c r="GR6" s="176"/>
      <c r="GS6" s="176"/>
      <c r="GT6" s="176"/>
      <c r="GU6" s="176"/>
      <c r="GV6" s="176"/>
      <c r="GW6" s="176"/>
      <c r="GX6" s="176"/>
      <c r="GY6" s="176"/>
      <c r="GZ6" s="176"/>
      <c r="HA6" s="176"/>
      <c r="HB6" s="176"/>
      <c r="HC6" s="176"/>
      <c r="HD6" s="176"/>
      <c r="HE6" s="176"/>
      <c r="HF6" s="176"/>
      <c r="HG6" s="176"/>
      <c r="HH6" s="176"/>
      <c r="HI6" s="176"/>
      <c r="HJ6" s="176"/>
      <c r="HK6" s="176"/>
      <c r="HL6" s="176"/>
      <c r="HM6" s="176"/>
      <c r="HN6" s="176"/>
      <c r="HO6" s="176"/>
      <c r="HP6" s="176"/>
      <c r="HQ6" s="176"/>
      <c r="HR6" s="176"/>
      <c r="HS6" s="176"/>
      <c r="HT6" s="176"/>
      <c r="HU6" s="176"/>
      <c r="HV6" s="176"/>
      <c r="HW6" s="176"/>
      <c r="HX6" s="176"/>
      <c r="HY6" s="176"/>
      <c r="HZ6" s="176"/>
      <c r="IA6" s="176"/>
      <c r="IB6" s="176"/>
      <c r="IC6" s="176"/>
      <c r="ID6" s="176"/>
      <c r="IE6" s="176"/>
      <c r="IF6" s="176"/>
      <c r="IG6" s="176"/>
      <c r="IH6" s="176"/>
      <c r="II6" s="176"/>
      <c r="IJ6" s="176"/>
      <c r="IK6" s="176"/>
    </row>
    <row r="7" spans="1:245">
      <c r="A7" s="1355"/>
      <c r="F7" s="1354"/>
      <c r="G7" s="1355"/>
      <c r="N7" s="1354"/>
      <c r="O7" s="176"/>
      <c r="P7" s="176"/>
      <c r="Q7" s="176"/>
      <c r="R7" s="176"/>
      <c r="S7" s="176"/>
      <c r="T7" s="176"/>
      <c r="U7" s="176"/>
      <c r="V7" s="176"/>
      <c r="W7" s="176"/>
      <c r="X7" s="176"/>
      <c r="Y7" s="176"/>
      <c r="Z7" s="176"/>
      <c r="AA7" s="176"/>
      <c r="AB7" s="176"/>
      <c r="AC7" s="176"/>
      <c r="AD7" s="176"/>
      <c r="AE7" s="176"/>
      <c r="AF7" s="176"/>
      <c r="AG7" s="176"/>
      <c r="AH7" s="176"/>
      <c r="AI7" s="176"/>
      <c r="AJ7" s="176"/>
      <c r="AK7" s="176"/>
      <c r="AL7" s="176"/>
      <c r="AM7" s="176"/>
      <c r="AN7" s="176"/>
      <c r="AO7" s="176"/>
      <c r="AP7" s="176"/>
      <c r="AQ7" s="176"/>
      <c r="AR7" s="176"/>
      <c r="AS7" s="176"/>
      <c r="AT7" s="176"/>
      <c r="AU7" s="176"/>
      <c r="AV7" s="176"/>
      <c r="AW7" s="176"/>
      <c r="AX7" s="176"/>
      <c r="AY7" s="176"/>
      <c r="AZ7" s="176"/>
      <c r="BA7" s="176"/>
      <c r="BB7" s="176"/>
      <c r="BC7" s="176"/>
      <c r="BD7" s="176"/>
      <c r="BE7" s="176"/>
      <c r="BF7" s="176"/>
      <c r="BG7" s="176"/>
      <c r="BH7" s="176"/>
      <c r="BI7" s="176"/>
      <c r="BJ7" s="176"/>
      <c r="BK7" s="176"/>
      <c r="BL7" s="176"/>
      <c r="BM7" s="176"/>
      <c r="BN7" s="176"/>
      <c r="BO7" s="176"/>
      <c r="BP7" s="176"/>
      <c r="BQ7" s="176"/>
      <c r="BR7" s="176"/>
      <c r="BS7" s="176"/>
      <c r="BT7" s="176"/>
      <c r="BU7" s="176"/>
      <c r="BV7" s="176"/>
      <c r="BW7" s="176"/>
      <c r="BX7" s="176"/>
      <c r="BY7" s="176"/>
      <c r="BZ7" s="176"/>
      <c r="CA7" s="176"/>
      <c r="CB7" s="176"/>
      <c r="CC7" s="176"/>
      <c r="CD7" s="176"/>
      <c r="CE7" s="176"/>
      <c r="CF7" s="176"/>
      <c r="CG7" s="176"/>
      <c r="CH7" s="176"/>
      <c r="CI7" s="176"/>
      <c r="CJ7" s="176"/>
      <c r="CK7" s="176"/>
      <c r="CL7" s="176"/>
      <c r="CM7" s="176"/>
      <c r="CN7" s="176"/>
      <c r="CO7" s="176"/>
      <c r="CP7" s="176"/>
      <c r="CQ7" s="176"/>
      <c r="CR7" s="176"/>
      <c r="CS7" s="176"/>
      <c r="CT7" s="176"/>
      <c r="CU7" s="176"/>
      <c r="CV7" s="176"/>
      <c r="CW7" s="176"/>
      <c r="CX7" s="176"/>
      <c r="CY7" s="176"/>
      <c r="CZ7" s="176"/>
      <c r="DA7" s="176"/>
      <c r="DB7" s="176"/>
      <c r="DC7" s="176"/>
      <c r="DD7" s="176"/>
      <c r="DE7" s="176"/>
      <c r="DF7" s="176"/>
      <c r="DG7" s="176"/>
      <c r="DH7" s="176"/>
      <c r="DI7" s="176"/>
      <c r="DJ7" s="176"/>
      <c r="DK7" s="176"/>
      <c r="DL7" s="176"/>
      <c r="DM7" s="176"/>
      <c r="DN7" s="176"/>
      <c r="DO7" s="176"/>
      <c r="DP7" s="176"/>
      <c r="DQ7" s="176"/>
      <c r="DR7" s="176"/>
      <c r="DS7" s="176"/>
      <c r="DT7" s="176"/>
      <c r="DU7" s="176"/>
      <c r="DV7" s="176"/>
      <c r="DW7" s="176"/>
      <c r="DX7" s="176"/>
      <c r="DY7" s="176"/>
      <c r="DZ7" s="176"/>
      <c r="EA7" s="176"/>
      <c r="EB7" s="176"/>
      <c r="EC7" s="176"/>
      <c r="ED7" s="176"/>
      <c r="EE7" s="176"/>
      <c r="EF7" s="176"/>
      <c r="EG7" s="176"/>
      <c r="EH7" s="176"/>
      <c r="EI7" s="176"/>
      <c r="EJ7" s="176"/>
      <c r="EK7" s="176"/>
      <c r="EL7" s="176"/>
      <c r="EM7" s="176"/>
      <c r="EN7" s="176"/>
      <c r="EO7" s="176"/>
      <c r="EP7" s="176"/>
      <c r="EQ7" s="176"/>
      <c r="ER7" s="176"/>
      <c r="ES7" s="176"/>
      <c r="ET7" s="176"/>
      <c r="EU7" s="176"/>
      <c r="EV7" s="176"/>
      <c r="EW7" s="176"/>
      <c r="EX7" s="176"/>
      <c r="EY7" s="176"/>
      <c r="EZ7" s="176"/>
      <c r="FA7" s="176"/>
      <c r="FB7" s="176"/>
      <c r="FC7" s="176"/>
      <c r="FD7" s="176"/>
      <c r="FE7" s="176"/>
      <c r="FF7" s="176"/>
      <c r="FG7" s="176"/>
      <c r="FH7" s="176"/>
      <c r="FI7" s="176"/>
      <c r="FJ7" s="176"/>
      <c r="FK7" s="176"/>
      <c r="FL7" s="176"/>
      <c r="FM7" s="176"/>
      <c r="FN7" s="176"/>
      <c r="FO7" s="176"/>
      <c r="FP7" s="176"/>
      <c r="FQ7" s="176"/>
      <c r="FR7" s="176"/>
      <c r="FS7" s="176"/>
      <c r="FT7" s="176"/>
      <c r="FU7" s="176"/>
      <c r="FV7" s="176"/>
      <c r="FW7" s="176"/>
      <c r="FX7" s="176"/>
      <c r="FY7" s="176"/>
      <c r="FZ7" s="176"/>
      <c r="GA7" s="176"/>
      <c r="GB7" s="176"/>
      <c r="GC7" s="176"/>
      <c r="GD7" s="176"/>
      <c r="GE7" s="176"/>
      <c r="GF7" s="176"/>
      <c r="GG7" s="176"/>
      <c r="GH7" s="176"/>
      <c r="GI7" s="176"/>
      <c r="GJ7" s="176"/>
      <c r="GK7" s="176"/>
      <c r="GL7" s="176"/>
      <c r="GM7" s="176"/>
      <c r="GN7" s="176"/>
      <c r="GO7" s="176"/>
      <c r="GP7" s="176"/>
      <c r="GQ7" s="176"/>
      <c r="GR7" s="176"/>
      <c r="GS7" s="176"/>
      <c r="GT7" s="176"/>
      <c r="GU7" s="176"/>
      <c r="GV7" s="176"/>
      <c r="GW7" s="176"/>
      <c r="GX7" s="176"/>
      <c r="GY7" s="176"/>
      <c r="GZ7" s="176"/>
      <c r="HA7" s="176"/>
      <c r="HB7" s="176"/>
      <c r="HC7" s="176"/>
      <c r="HD7" s="176"/>
      <c r="HE7" s="176"/>
      <c r="HF7" s="176"/>
      <c r="HG7" s="176"/>
      <c r="HH7" s="176"/>
      <c r="HI7" s="176"/>
      <c r="HJ7" s="176"/>
      <c r="HK7" s="176"/>
      <c r="HL7" s="176"/>
      <c r="HM7" s="176"/>
      <c r="HN7" s="176"/>
      <c r="HO7" s="176"/>
      <c r="HP7" s="176"/>
      <c r="HQ7" s="176"/>
      <c r="HR7" s="176"/>
      <c r="HS7" s="176"/>
      <c r="HT7" s="176"/>
      <c r="HU7" s="176"/>
      <c r="HV7" s="176"/>
      <c r="HW7" s="176"/>
      <c r="HX7" s="176"/>
      <c r="HY7" s="176"/>
      <c r="HZ7" s="176"/>
      <c r="IA7" s="176"/>
      <c r="IB7" s="176"/>
      <c r="IC7" s="176"/>
      <c r="ID7" s="176"/>
      <c r="IE7" s="176"/>
      <c r="IF7" s="176"/>
      <c r="IG7" s="176"/>
      <c r="IH7" s="176"/>
      <c r="II7" s="176"/>
      <c r="IJ7" s="176"/>
      <c r="IK7" s="176"/>
    </row>
    <row r="8" spans="1:245">
      <c r="A8" s="1452" t="s">
        <v>502</v>
      </c>
      <c r="B8" s="1453" t="s">
        <v>1066</v>
      </c>
      <c r="C8" s="1453"/>
      <c r="D8" s="1453"/>
      <c r="E8" s="1453"/>
      <c r="F8" s="1454"/>
      <c r="G8" s="1452" t="s">
        <v>1067</v>
      </c>
      <c r="H8" s="1453"/>
      <c r="I8" s="1453"/>
      <c r="J8" s="1453"/>
      <c r="K8" s="1453"/>
      <c r="L8" s="1453"/>
      <c r="M8" s="1453"/>
      <c r="N8" s="1454"/>
      <c r="O8" s="176"/>
      <c r="P8" s="176"/>
      <c r="Q8" s="176"/>
      <c r="R8" s="176"/>
      <c r="S8" s="176"/>
      <c r="T8" s="176"/>
      <c r="U8" s="176"/>
      <c r="V8" s="176"/>
      <c r="W8" s="176"/>
      <c r="X8" s="176"/>
      <c r="Y8" s="176"/>
      <c r="Z8" s="176"/>
      <c r="AA8" s="176"/>
      <c r="AB8" s="176"/>
      <c r="AC8" s="176"/>
      <c r="AD8" s="176"/>
      <c r="AE8" s="176"/>
      <c r="AF8" s="176"/>
      <c r="AG8" s="176"/>
      <c r="AH8" s="176"/>
      <c r="AI8" s="176"/>
      <c r="AJ8" s="176"/>
      <c r="AK8" s="176"/>
      <c r="AL8" s="176"/>
      <c r="AM8" s="176"/>
      <c r="AN8" s="176"/>
      <c r="AO8" s="176"/>
      <c r="AP8" s="176"/>
      <c r="AQ8" s="176"/>
      <c r="AR8" s="176"/>
      <c r="AS8" s="176"/>
      <c r="AT8" s="176"/>
      <c r="AU8" s="176"/>
      <c r="AV8" s="176"/>
      <c r="AW8" s="176"/>
      <c r="AX8" s="176"/>
      <c r="AY8" s="176"/>
      <c r="AZ8" s="176"/>
      <c r="BA8" s="176"/>
      <c r="BB8" s="176"/>
      <c r="BC8" s="176"/>
      <c r="BD8" s="176"/>
      <c r="BE8" s="176"/>
      <c r="BF8" s="176"/>
      <c r="BG8" s="176"/>
      <c r="BH8" s="176"/>
      <c r="BI8" s="176"/>
      <c r="BJ8" s="176"/>
      <c r="BK8" s="176"/>
      <c r="BL8" s="176"/>
      <c r="BM8" s="176"/>
      <c r="BN8" s="176"/>
      <c r="BO8" s="176"/>
      <c r="BP8" s="176"/>
      <c r="BQ8" s="176"/>
      <c r="BR8" s="176"/>
      <c r="BS8" s="176"/>
      <c r="BT8" s="176"/>
      <c r="BU8" s="176"/>
      <c r="BV8" s="176"/>
      <c r="BW8" s="176"/>
      <c r="BX8" s="176"/>
      <c r="BY8" s="176"/>
      <c r="BZ8" s="176"/>
      <c r="CA8" s="176"/>
      <c r="CB8" s="176"/>
      <c r="CC8" s="176"/>
      <c r="CD8" s="176"/>
      <c r="CE8" s="176"/>
      <c r="CF8" s="176"/>
      <c r="CG8" s="176"/>
      <c r="CH8" s="176"/>
      <c r="CI8" s="176"/>
      <c r="CJ8" s="176"/>
      <c r="CK8" s="176"/>
      <c r="CL8" s="176"/>
      <c r="CM8" s="176"/>
      <c r="CN8" s="176"/>
      <c r="CO8" s="176"/>
      <c r="CP8" s="176"/>
      <c r="CQ8" s="176"/>
      <c r="CR8" s="176"/>
      <c r="CS8" s="176"/>
      <c r="CT8" s="176"/>
      <c r="CU8" s="176"/>
      <c r="CV8" s="176"/>
      <c r="CW8" s="176"/>
      <c r="CX8" s="176"/>
      <c r="CY8" s="176"/>
      <c r="CZ8" s="176"/>
      <c r="DA8" s="176"/>
      <c r="DB8" s="176"/>
      <c r="DC8" s="176"/>
      <c r="DD8" s="176"/>
      <c r="DE8" s="176"/>
      <c r="DF8" s="176"/>
      <c r="DG8" s="176"/>
      <c r="DH8" s="176"/>
      <c r="DI8" s="176"/>
      <c r="DJ8" s="176"/>
      <c r="DK8" s="176"/>
      <c r="DL8" s="176"/>
      <c r="DM8" s="176"/>
      <c r="DN8" s="176"/>
      <c r="DO8" s="176"/>
      <c r="DP8" s="176"/>
      <c r="DQ8" s="176"/>
      <c r="DR8" s="176"/>
      <c r="DS8" s="176"/>
      <c r="DT8" s="176"/>
      <c r="DU8" s="176"/>
      <c r="DV8" s="176"/>
      <c r="DW8" s="176"/>
      <c r="DX8" s="176"/>
      <c r="DY8" s="176"/>
      <c r="DZ8" s="176"/>
      <c r="EA8" s="176"/>
      <c r="EB8" s="176"/>
      <c r="EC8" s="176"/>
      <c r="ED8" s="176"/>
      <c r="EE8" s="176"/>
      <c r="EF8" s="176"/>
      <c r="EG8" s="176"/>
      <c r="EH8" s="176"/>
      <c r="EI8" s="176"/>
      <c r="EJ8" s="176"/>
      <c r="EK8" s="176"/>
      <c r="EL8" s="176"/>
      <c r="EM8" s="176"/>
      <c r="EN8" s="176"/>
      <c r="EO8" s="176"/>
      <c r="EP8" s="176"/>
      <c r="EQ8" s="176"/>
      <c r="ER8" s="176"/>
      <c r="ES8" s="176"/>
      <c r="ET8" s="176"/>
      <c r="EU8" s="176"/>
      <c r="EV8" s="176"/>
      <c r="EW8" s="176"/>
      <c r="EX8" s="176"/>
      <c r="EY8" s="176"/>
      <c r="EZ8" s="176"/>
      <c r="FA8" s="176"/>
      <c r="FB8" s="176"/>
      <c r="FC8" s="176"/>
      <c r="FD8" s="176"/>
      <c r="FE8" s="176"/>
      <c r="FF8" s="176"/>
      <c r="FG8" s="176"/>
      <c r="FH8" s="176"/>
      <c r="FI8" s="176"/>
      <c r="FJ8" s="176"/>
      <c r="FK8" s="176"/>
      <c r="FL8" s="176"/>
      <c r="FM8" s="176"/>
      <c r="FN8" s="176"/>
      <c r="FO8" s="176"/>
      <c r="FP8" s="176"/>
      <c r="FQ8" s="176"/>
      <c r="FR8" s="176"/>
      <c r="FS8" s="176"/>
      <c r="FT8" s="176"/>
      <c r="FU8" s="176"/>
      <c r="FV8" s="176"/>
      <c r="FW8" s="176"/>
      <c r="FX8" s="176"/>
      <c r="FY8" s="176"/>
      <c r="FZ8" s="176"/>
      <c r="GA8" s="176"/>
      <c r="GB8" s="176"/>
      <c r="GC8" s="176"/>
      <c r="GD8" s="176"/>
      <c r="GE8" s="176"/>
      <c r="GF8" s="176"/>
      <c r="GG8" s="176"/>
      <c r="GH8" s="176"/>
      <c r="GI8" s="176"/>
      <c r="GJ8" s="176"/>
      <c r="GK8" s="176"/>
      <c r="GL8" s="176"/>
      <c r="GM8" s="176"/>
      <c r="GN8" s="176"/>
      <c r="GO8" s="176"/>
      <c r="GP8" s="176"/>
      <c r="GQ8" s="176"/>
      <c r="GR8" s="176"/>
      <c r="GS8" s="176"/>
      <c r="GT8" s="176"/>
      <c r="GU8" s="176"/>
      <c r="GV8" s="176"/>
      <c r="GW8" s="176"/>
      <c r="GX8" s="176"/>
      <c r="GY8" s="176"/>
      <c r="GZ8" s="176"/>
      <c r="HA8" s="176"/>
      <c r="HB8" s="176"/>
      <c r="HC8" s="176"/>
      <c r="HD8" s="176"/>
      <c r="HE8" s="176"/>
      <c r="HF8" s="176"/>
      <c r="HG8" s="176"/>
      <c r="HH8" s="176"/>
      <c r="HI8" s="176"/>
      <c r="HJ8" s="176"/>
      <c r="HK8" s="176"/>
      <c r="HL8" s="176"/>
      <c r="HM8" s="176"/>
      <c r="HN8" s="176"/>
      <c r="HO8" s="176"/>
      <c r="HP8" s="176"/>
      <c r="HQ8" s="176"/>
      <c r="HR8" s="176"/>
      <c r="HS8" s="176"/>
      <c r="HT8" s="176"/>
      <c r="HU8" s="176"/>
      <c r="HV8" s="176"/>
      <c r="HW8" s="176"/>
      <c r="HX8" s="176"/>
      <c r="HY8" s="176"/>
      <c r="HZ8" s="176"/>
      <c r="IA8" s="176"/>
      <c r="IB8" s="176"/>
      <c r="IC8" s="176"/>
      <c r="ID8" s="176"/>
      <c r="IE8" s="176"/>
      <c r="IF8" s="176"/>
      <c r="IG8" s="176"/>
      <c r="IH8" s="176"/>
      <c r="II8" s="176"/>
      <c r="IJ8" s="176"/>
      <c r="IK8" s="176"/>
    </row>
    <row r="9" spans="1:245">
      <c r="A9" s="1452"/>
      <c r="B9" s="1453" t="s">
        <v>1068</v>
      </c>
      <c r="C9" s="1453"/>
      <c r="D9" s="1453"/>
      <c r="E9" s="1453"/>
      <c r="F9" s="1454"/>
      <c r="G9" s="1452"/>
      <c r="H9" s="1453"/>
      <c r="I9" s="1453"/>
      <c r="J9" s="1453"/>
      <c r="K9" s="1453"/>
      <c r="L9" s="1453"/>
      <c r="M9" s="1453"/>
      <c r="N9" s="1454"/>
      <c r="O9" s="176"/>
      <c r="P9" s="176"/>
      <c r="Q9" s="176"/>
      <c r="R9" s="176"/>
      <c r="S9" s="176"/>
      <c r="T9" s="176"/>
      <c r="U9" s="176"/>
      <c r="V9" s="176"/>
      <c r="W9" s="176"/>
      <c r="X9" s="176"/>
      <c r="Y9" s="176"/>
      <c r="Z9" s="176"/>
      <c r="AA9" s="176"/>
      <c r="AB9" s="176"/>
      <c r="AC9" s="176"/>
      <c r="AD9" s="176"/>
      <c r="AE9" s="176"/>
      <c r="AF9" s="176"/>
      <c r="AG9" s="176"/>
      <c r="AH9" s="176"/>
      <c r="AI9" s="176"/>
      <c r="AJ9" s="176"/>
      <c r="AK9" s="176"/>
      <c r="AL9" s="176"/>
      <c r="AM9" s="176"/>
      <c r="AN9" s="176"/>
      <c r="AO9" s="176"/>
      <c r="AP9" s="176"/>
      <c r="AQ9" s="176"/>
      <c r="AR9" s="176"/>
      <c r="AS9" s="176"/>
      <c r="AT9" s="176"/>
      <c r="AU9" s="176"/>
      <c r="AV9" s="176"/>
      <c r="AW9" s="176"/>
      <c r="AX9" s="176"/>
      <c r="AY9" s="176"/>
      <c r="AZ9" s="176"/>
      <c r="BA9" s="176"/>
      <c r="BB9" s="176"/>
      <c r="BC9" s="176"/>
      <c r="BD9" s="176"/>
      <c r="BE9" s="176"/>
      <c r="BF9" s="176"/>
      <c r="BG9" s="176"/>
      <c r="BH9" s="176"/>
      <c r="BI9" s="176"/>
      <c r="BJ9" s="176"/>
      <c r="BK9" s="176"/>
      <c r="BL9" s="176"/>
      <c r="BM9" s="176"/>
      <c r="BN9" s="176"/>
      <c r="BO9" s="176"/>
      <c r="BP9" s="176"/>
      <c r="BQ9" s="176"/>
      <c r="BR9" s="176"/>
      <c r="BS9" s="176"/>
      <c r="BT9" s="176"/>
      <c r="BU9" s="176"/>
      <c r="BV9" s="176"/>
      <c r="BW9" s="176"/>
      <c r="BX9" s="176"/>
      <c r="BY9" s="176"/>
      <c r="BZ9" s="176"/>
      <c r="CA9" s="176"/>
      <c r="CB9" s="176"/>
      <c r="CC9" s="176"/>
      <c r="CD9" s="176"/>
      <c r="CE9" s="176"/>
      <c r="CF9" s="176"/>
      <c r="CG9" s="176"/>
      <c r="CH9" s="176"/>
      <c r="CI9" s="176"/>
      <c r="CJ9" s="176"/>
      <c r="CK9" s="176"/>
      <c r="CL9" s="176"/>
      <c r="CM9" s="176"/>
      <c r="CN9" s="176"/>
      <c r="CO9" s="176"/>
      <c r="CP9" s="176"/>
      <c r="CQ9" s="176"/>
      <c r="CR9" s="176"/>
      <c r="CS9" s="176"/>
      <c r="CT9" s="176"/>
      <c r="CU9" s="176"/>
      <c r="CV9" s="176"/>
      <c r="CW9" s="176"/>
      <c r="CX9" s="176"/>
      <c r="CY9" s="176"/>
      <c r="CZ9" s="176"/>
      <c r="DA9" s="176"/>
      <c r="DB9" s="176"/>
      <c r="DC9" s="176"/>
      <c r="DD9" s="176"/>
      <c r="DE9" s="176"/>
      <c r="DF9" s="176"/>
      <c r="DG9" s="176"/>
      <c r="DH9" s="176"/>
      <c r="DI9" s="176"/>
      <c r="DJ9" s="176"/>
      <c r="DK9" s="176"/>
      <c r="DL9" s="176"/>
      <c r="DM9" s="176"/>
      <c r="DN9" s="176"/>
      <c r="DO9" s="176"/>
      <c r="DP9" s="176"/>
      <c r="DQ9" s="176"/>
      <c r="DR9" s="176"/>
      <c r="DS9" s="176"/>
      <c r="DT9" s="176"/>
      <c r="DU9" s="176"/>
      <c r="DV9" s="176"/>
      <c r="DW9" s="176"/>
      <c r="DX9" s="176"/>
      <c r="DY9" s="176"/>
      <c r="DZ9" s="176"/>
      <c r="EA9" s="176"/>
      <c r="EB9" s="176"/>
      <c r="EC9" s="176"/>
      <c r="ED9" s="176"/>
      <c r="EE9" s="176"/>
      <c r="EF9" s="176"/>
      <c r="EG9" s="176"/>
      <c r="EH9" s="176"/>
      <c r="EI9" s="176"/>
      <c r="EJ9" s="176"/>
      <c r="EK9" s="176"/>
      <c r="EL9" s="176"/>
      <c r="EM9" s="176"/>
      <c r="EN9" s="176"/>
      <c r="EO9" s="176"/>
      <c r="EP9" s="176"/>
      <c r="EQ9" s="176"/>
      <c r="ER9" s="176"/>
      <c r="ES9" s="176"/>
      <c r="ET9" s="176"/>
      <c r="EU9" s="176"/>
      <c r="EV9" s="176"/>
      <c r="EW9" s="176"/>
      <c r="EX9" s="176"/>
      <c r="EY9" s="176"/>
      <c r="EZ9" s="176"/>
      <c r="FA9" s="176"/>
      <c r="FB9" s="176"/>
      <c r="FC9" s="176"/>
      <c r="FD9" s="176"/>
      <c r="FE9" s="176"/>
      <c r="FF9" s="176"/>
      <c r="FG9" s="176"/>
      <c r="FH9" s="176"/>
      <c r="FI9" s="176"/>
      <c r="FJ9" s="176"/>
      <c r="FK9" s="176"/>
      <c r="FL9" s="176"/>
      <c r="FM9" s="176"/>
      <c r="FN9" s="176"/>
      <c r="FO9" s="176"/>
      <c r="FP9" s="176"/>
      <c r="FQ9" s="176"/>
      <c r="FR9" s="176"/>
      <c r="FS9" s="176"/>
      <c r="FT9" s="176"/>
      <c r="FU9" s="176"/>
      <c r="FV9" s="176"/>
      <c r="FW9" s="176"/>
      <c r="FX9" s="176"/>
      <c r="FY9" s="176"/>
      <c r="FZ9" s="176"/>
      <c r="GA9" s="176"/>
      <c r="GB9" s="176"/>
      <c r="GC9" s="176"/>
      <c r="GD9" s="176"/>
      <c r="GE9" s="176"/>
      <c r="GF9" s="176"/>
      <c r="GG9" s="176"/>
      <c r="GH9" s="176"/>
      <c r="GI9" s="176"/>
      <c r="GJ9" s="176"/>
      <c r="GK9" s="176"/>
      <c r="GL9" s="176"/>
      <c r="GM9" s="176"/>
      <c r="GN9" s="176"/>
      <c r="GO9" s="176"/>
      <c r="GP9" s="176"/>
      <c r="GQ9" s="176"/>
      <c r="GR9" s="176"/>
      <c r="GS9" s="176"/>
      <c r="GT9" s="176"/>
      <c r="GU9" s="176"/>
      <c r="GV9" s="176"/>
      <c r="GW9" s="176"/>
      <c r="GX9" s="176"/>
      <c r="GY9" s="176"/>
      <c r="GZ9" s="176"/>
      <c r="HA9" s="176"/>
      <c r="HB9" s="176"/>
      <c r="HC9" s="176"/>
      <c r="HD9" s="176"/>
      <c r="HE9" s="176"/>
      <c r="HF9" s="176"/>
      <c r="HG9" s="176"/>
      <c r="HH9" s="176"/>
      <c r="HI9" s="176"/>
      <c r="HJ9" s="176"/>
      <c r="HK9" s="176"/>
      <c r="HL9" s="176"/>
      <c r="HM9" s="176"/>
      <c r="HN9" s="176"/>
      <c r="HO9" s="176"/>
      <c r="HP9" s="176"/>
      <c r="HQ9" s="176"/>
      <c r="HR9" s="176"/>
      <c r="HS9" s="176"/>
      <c r="HT9" s="176"/>
      <c r="HU9" s="176"/>
      <c r="HV9" s="176"/>
      <c r="HW9" s="176"/>
      <c r="HX9" s="176"/>
      <c r="HY9" s="176"/>
      <c r="HZ9" s="176"/>
      <c r="IA9" s="176"/>
      <c r="IB9" s="176"/>
      <c r="IC9" s="176"/>
      <c r="ID9" s="176"/>
      <c r="IE9" s="176"/>
      <c r="IF9" s="176"/>
      <c r="IG9" s="176"/>
      <c r="IH9" s="176"/>
      <c r="II9" s="176"/>
      <c r="IJ9" s="176"/>
      <c r="IK9" s="176"/>
    </row>
    <row r="10" spans="1:245">
      <c r="A10" s="1452" t="s">
        <v>711</v>
      </c>
      <c r="B10" s="1453" t="s">
        <v>2304</v>
      </c>
      <c r="C10" s="1453"/>
      <c r="D10" s="1453"/>
      <c r="E10" s="1453"/>
      <c r="F10" s="1454"/>
      <c r="G10" s="1452"/>
      <c r="H10" s="1453"/>
      <c r="I10" s="1453"/>
      <c r="J10" s="1453"/>
      <c r="K10" s="1453"/>
      <c r="L10" s="1453"/>
      <c r="M10" s="1453"/>
      <c r="N10" s="1454"/>
      <c r="O10" s="176"/>
      <c r="P10" s="176"/>
      <c r="Q10" s="176"/>
      <c r="R10" s="176"/>
      <c r="S10" s="176"/>
      <c r="T10" s="176"/>
      <c r="U10" s="176"/>
      <c r="V10" s="176"/>
      <c r="W10" s="176"/>
      <c r="X10" s="176"/>
      <c r="Y10" s="176"/>
      <c r="Z10" s="176"/>
      <c r="AA10" s="176"/>
      <c r="AB10" s="176"/>
      <c r="AC10" s="176"/>
      <c r="AD10" s="176"/>
      <c r="AE10" s="176"/>
      <c r="AF10" s="176"/>
      <c r="AG10" s="176"/>
      <c r="AH10" s="176"/>
      <c r="AI10" s="176"/>
      <c r="AJ10" s="176"/>
      <c r="AK10" s="176"/>
      <c r="AL10" s="176"/>
      <c r="AM10" s="176"/>
      <c r="AN10" s="176"/>
      <c r="AO10" s="176"/>
      <c r="AP10" s="176"/>
      <c r="AQ10" s="176"/>
      <c r="AR10" s="176"/>
      <c r="AS10" s="176"/>
      <c r="AT10" s="176"/>
      <c r="AU10" s="176"/>
      <c r="AV10" s="176"/>
      <c r="AW10" s="176"/>
      <c r="AX10" s="176"/>
      <c r="AY10" s="176"/>
      <c r="AZ10" s="176"/>
      <c r="BA10" s="176"/>
      <c r="BB10" s="176"/>
      <c r="BC10" s="176"/>
      <c r="BD10" s="176"/>
      <c r="BE10" s="176"/>
      <c r="BF10" s="176"/>
      <c r="BG10" s="176"/>
      <c r="BH10" s="176"/>
      <c r="BI10" s="176"/>
      <c r="BJ10" s="176"/>
      <c r="BK10" s="176"/>
      <c r="BL10" s="176"/>
      <c r="BM10" s="176"/>
      <c r="BN10" s="176"/>
      <c r="BO10" s="176"/>
      <c r="BP10" s="176"/>
      <c r="BQ10" s="176"/>
      <c r="BR10" s="176"/>
      <c r="BS10" s="176"/>
      <c r="BT10" s="176"/>
      <c r="BU10" s="176"/>
      <c r="BV10" s="176"/>
      <c r="BW10" s="176"/>
      <c r="BX10" s="176"/>
      <c r="BY10" s="176"/>
      <c r="BZ10" s="176"/>
      <c r="CA10" s="176"/>
      <c r="CB10" s="176"/>
      <c r="CC10" s="176"/>
      <c r="CD10" s="176"/>
      <c r="CE10" s="176"/>
      <c r="CF10" s="176"/>
      <c r="CG10" s="176"/>
      <c r="CH10" s="176"/>
      <c r="CI10" s="176"/>
      <c r="CJ10" s="176"/>
      <c r="CK10" s="176"/>
      <c r="CL10" s="176"/>
      <c r="CM10" s="176"/>
      <c r="CN10" s="176"/>
      <c r="CO10" s="176"/>
      <c r="CP10" s="176"/>
      <c r="CQ10" s="176"/>
      <c r="CR10" s="176"/>
      <c r="CS10" s="176"/>
      <c r="CT10" s="176"/>
      <c r="CU10" s="176"/>
      <c r="CV10" s="176"/>
      <c r="CW10" s="176"/>
      <c r="CX10" s="176"/>
      <c r="CY10" s="176"/>
      <c r="CZ10" s="176"/>
      <c r="DA10" s="176"/>
      <c r="DB10" s="176"/>
      <c r="DC10" s="176"/>
      <c r="DD10" s="176"/>
      <c r="DE10" s="176"/>
      <c r="DF10" s="176"/>
      <c r="DG10" s="176"/>
      <c r="DH10" s="176"/>
      <c r="DI10" s="176"/>
      <c r="DJ10" s="176"/>
      <c r="DK10" s="176"/>
      <c r="DL10" s="176"/>
      <c r="DM10" s="176"/>
      <c r="DN10" s="176"/>
      <c r="DO10" s="176"/>
      <c r="DP10" s="176"/>
      <c r="DQ10" s="176"/>
      <c r="DR10" s="176"/>
      <c r="DS10" s="176"/>
      <c r="DT10" s="176"/>
      <c r="DU10" s="176"/>
      <c r="DV10" s="176"/>
      <c r="DW10" s="176"/>
      <c r="DX10" s="176"/>
      <c r="DY10" s="176"/>
      <c r="DZ10" s="176"/>
      <c r="EA10" s="176"/>
      <c r="EB10" s="176"/>
      <c r="EC10" s="176"/>
      <c r="ED10" s="176"/>
      <c r="EE10" s="176"/>
      <c r="EF10" s="176"/>
      <c r="EG10" s="176"/>
      <c r="EH10" s="176"/>
      <c r="EI10" s="176"/>
      <c r="EJ10" s="176"/>
      <c r="EK10" s="176"/>
      <c r="EL10" s="176"/>
      <c r="EM10" s="176"/>
      <c r="EN10" s="176"/>
      <c r="EO10" s="176"/>
      <c r="EP10" s="176"/>
      <c r="EQ10" s="176"/>
      <c r="ER10" s="176"/>
      <c r="ES10" s="176"/>
      <c r="ET10" s="176"/>
      <c r="EU10" s="176"/>
      <c r="EV10" s="176"/>
      <c r="EW10" s="176"/>
      <c r="EX10" s="176"/>
      <c r="EY10" s="176"/>
      <c r="EZ10" s="176"/>
      <c r="FA10" s="176"/>
      <c r="FB10" s="176"/>
      <c r="FC10" s="176"/>
      <c r="FD10" s="176"/>
      <c r="FE10" s="176"/>
      <c r="FF10" s="176"/>
      <c r="FG10" s="176"/>
      <c r="FH10" s="176"/>
      <c r="FI10" s="176"/>
      <c r="FJ10" s="176"/>
      <c r="FK10" s="176"/>
      <c r="FL10" s="176"/>
      <c r="FM10" s="176"/>
      <c r="FN10" s="176"/>
      <c r="FO10" s="176"/>
      <c r="FP10" s="176"/>
      <c r="FQ10" s="176"/>
      <c r="FR10" s="176"/>
      <c r="FS10" s="176"/>
      <c r="FT10" s="176"/>
      <c r="FU10" s="176"/>
      <c r="FV10" s="176"/>
      <c r="FW10" s="176"/>
      <c r="FX10" s="176"/>
      <c r="FY10" s="176"/>
      <c r="FZ10" s="176"/>
      <c r="GA10" s="176"/>
      <c r="GB10" s="176"/>
      <c r="GC10" s="176"/>
      <c r="GD10" s="176"/>
      <c r="GE10" s="176"/>
      <c r="GF10" s="176"/>
      <c r="GG10" s="176"/>
      <c r="GH10" s="176"/>
      <c r="GI10" s="176"/>
      <c r="GJ10" s="176"/>
      <c r="GK10" s="176"/>
      <c r="GL10" s="176"/>
      <c r="GM10" s="176"/>
      <c r="GN10" s="176"/>
      <c r="GO10" s="176"/>
      <c r="GP10" s="176"/>
      <c r="GQ10" s="176"/>
      <c r="GR10" s="176"/>
      <c r="GS10" s="176"/>
      <c r="GT10" s="176"/>
      <c r="GU10" s="176"/>
      <c r="GV10" s="176"/>
      <c r="GW10" s="176"/>
      <c r="GX10" s="176"/>
      <c r="GY10" s="176"/>
      <c r="GZ10" s="176"/>
      <c r="HA10" s="176"/>
      <c r="HB10" s="176"/>
      <c r="HC10" s="176"/>
      <c r="HD10" s="176"/>
      <c r="HE10" s="176"/>
      <c r="HF10" s="176"/>
      <c r="HG10" s="176"/>
      <c r="HH10" s="176"/>
      <c r="HI10" s="176"/>
      <c r="HJ10" s="176"/>
      <c r="HK10" s="176"/>
      <c r="HL10" s="176"/>
      <c r="HM10" s="176"/>
      <c r="HN10" s="176"/>
      <c r="HO10" s="176"/>
      <c r="HP10" s="176"/>
      <c r="HQ10" s="176"/>
      <c r="HR10" s="176"/>
      <c r="HS10" s="176"/>
      <c r="HT10" s="176"/>
      <c r="HU10" s="176"/>
      <c r="HV10" s="176"/>
      <c r="HW10" s="176"/>
      <c r="HX10" s="176"/>
      <c r="HY10" s="176"/>
      <c r="HZ10" s="176"/>
      <c r="IA10" s="176"/>
      <c r="IB10" s="176"/>
      <c r="IC10" s="176"/>
      <c r="ID10" s="176"/>
      <c r="IE10" s="176"/>
      <c r="IF10" s="176"/>
      <c r="IG10" s="176"/>
      <c r="IH10" s="176"/>
      <c r="II10" s="176"/>
      <c r="IJ10" s="176"/>
      <c r="IK10" s="176"/>
    </row>
    <row r="11" spans="1:245">
      <c r="A11" s="1365"/>
      <c r="B11" s="1366"/>
      <c r="C11" s="1366"/>
      <c r="D11" s="1366"/>
      <c r="E11" s="1366"/>
      <c r="F11" s="1361"/>
      <c r="G11" s="1365"/>
      <c r="H11" s="1366"/>
      <c r="I11" s="1366"/>
      <c r="J11" s="1366"/>
      <c r="K11" s="1366"/>
      <c r="L11" s="1366"/>
      <c r="M11" s="1366"/>
      <c r="N11" s="1361"/>
      <c r="O11" s="176"/>
      <c r="P11" s="176"/>
      <c r="Q11" s="176"/>
      <c r="R11" s="176"/>
      <c r="S11" s="176"/>
      <c r="T11" s="176"/>
      <c r="U11" s="176"/>
      <c r="V11" s="176"/>
      <c r="W11" s="176"/>
      <c r="X11" s="176"/>
      <c r="Y11" s="176"/>
      <c r="Z11" s="176"/>
      <c r="AA11" s="176"/>
      <c r="AB11" s="176"/>
      <c r="AC11" s="176"/>
      <c r="AD11" s="176"/>
      <c r="AE11" s="176"/>
      <c r="AF11" s="176"/>
      <c r="AG11" s="176"/>
      <c r="AH11" s="176"/>
      <c r="AI11" s="176"/>
      <c r="AJ11" s="176"/>
      <c r="AK11" s="176"/>
      <c r="AL11" s="176"/>
      <c r="AM11" s="176"/>
      <c r="AN11" s="176"/>
      <c r="AO11" s="176"/>
      <c r="AP11" s="176"/>
      <c r="AQ11" s="176"/>
      <c r="AR11" s="176"/>
      <c r="AS11" s="176"/>
      <c r="AT11" s="176"/>
      <c r="AU11" s="176"/>
      <c r="AV11" s="176"/>
      <c r="AW11" s="176"/>
      <c r="AX11" s="176"/>
      <c r="AY11" s="176"/>
      <c r="AZ11" s="176"/>
      <c r="BA11" s="176"/>
      <c r="BB11" s="176"/>
      <c r="BC11" s="176"/>
      <c r="BD11" s="176"/>
      <c r="BE11" s="176"/>
      <c r="BF11" s="176"/>
      <c r="BG11" s="176"/>
      <c r="BH11" s="176"/>
      <c r="BI11" s="176"/>
      <c r="BJ11" s="176"/>
      <c r="BK11" s="176"/>
      <c r="BL11" s="176"/>
      <c r="BM11" s="176"/>
      <c r="BN11" s="176"/>
      <c r="BO11" s="176"/>
      <c r="BP11" s="176"/>
      <c r="BQ11" s="176"/>
      <c r="BR11" s="176"/>
      <c r="BS11" s="176"/>
      <c r="BT11" s="176"/>
      <c r="BU11" s="176"/>
      <c r="BV11" s="176"/>
      <c r="BW11" s="176"/>
      <c r="BX11" s="176"/>
      <c r="BY11" s="176"/>
      <c r="BZ11" s="176"/>
      <c r="CA11" s="176"/>
      <c r="CB11" s="176"/>
      <c r="CC11" s="176"/>
      <c r="CD11" s="176"/>
      <c r="CE11" s="176"/>
      <c r="CF11" s="176"/>
      <c r="CG11" s="176"/>
      <c r="CH11" s="176"/>
      <c r="CI11" s="176"/>
      <c r="CJ11" s="176"/>
      <c r="CK11" s="176"/>
      <c r="CL11" s="176"/>
      <c r="CM11" s="176"/>
      <c r="CN11" s="176"/>
      <c r="CO11" s="176"/>
      <c r="CP11" s="176"/>
      <c r="CQ11" s="176"/>
      <c r="CR11" s="176"/>
      <c r="CS11" s="176"/>
      <c r="CT11" s="176"/>
      <c r="CU11" s="176"/>
      <c r="CV11" s="176"/>
      <c r="CW11" s="176"/>
      <c r="CX11" s="176"/>
      <c r="CY11" s="176"/>
      <c r="CZ11" s="176"/>
      <c r="DA11" s="176"/>
      <c r="DB11" s="176"/>
      <c r="DC11" s="176"/>
      <c r="DD11" s="176"/>
      <c r="DE11" s="176"/>
      <c r="DF11" s="176"/>
      <c r="DG11" s="176"/>
      <c r="DH11" s="176"/>
      <c r="DI11" s="176"/>
      <c r="DJ11" s="176"/>
      <c r="DK11" s="176"/>
      <c r="DL11" s="176"/>
      <c r="DM11" s="176"/>
      <c r="DN11" s="176"/>
      <c r="DO11" s="176"/>
      <c r="DP11" s="176"/>
      <c r="DQ11" s="176"/>
      <c r="DR11" s="176"/>
      <c r="DS11" s="176"/>
      <c r="DT11" s="176"/>
      <c r="DU11" s="176"/>
      <c r="DV11" s="176"/>
      <c r="DW11" s="176"/>
      <c r="DX11" s="176"/>
      <c r="DY11" s="176"/>
      <c r="DZ11" s="176"/>
      <c r="EA11" s="176"/>
      <c r="EB11" s="176"/>
      <c r="EC11" s="176"/>
      <c r="ED11" s="176"/>
      <c r="EE11" s="176"/>
      <c r="EF11" s="176"/>
      <c r="EG11" s="176"/>
      <c r="EH11" s="176"/>
      <c r="EI11" s="176"/>
      <c r="EJ11" s="176"/>
      <c r="EK11" s="176"/>
      <c r="EL11" s="176"/>
      <c r="EM11" s="176"/>
      <c r="EN11" s="176"/>
      <c r="EO11" s="176"/>
      <c r="EP11" s="176"/>
      <c r="EQ11" s="176"/>
      <c r="ER11" s="176"/>
      <c r="ES11" s="176"/>
      <c r="ET11" s="176"/>
      <c r="EU11" s="176"/>
      <c r="EV11" s="176"/>
      <c r="EW11" s="176"/>
      <c r="EX11" s="176"/>
      <c r="EY11" s="176"/>
      <c r="EZ11" s="176"/>
      <c r="FA11" s="176"/>
      <c r="FB11" s="176"/>
      <c r="FC11" s="176"/>
      <c r="FD11" s="176"/>
      <c r="FE11" s="176"/>
      <c r="FF11" s="176"/>
      <c r="FG11" s="176"/>
      <c r="FH11" s="176"/>
      <c r="FI11" s="176"/>
      <c r="FJ11" s="176"/>
      <c r="FK11" s="176"/>
      <c r="FL11" s="176"/>
      <c r="FM11" s="176"/>
      <c r="FN11" s="176"/>
      <c r="FO11" s="176"/>
      <c r="FP11" s="176"/>
      <c r="FQ11" s="176"/>
      <c r="FR11" s="176"/>
      <c r="FS11" s="176"/>
      <c r="FT11" s="176"/>
      <c r="FU11" s="176"/>
      <c r="FV11" s="176"/>
      <c r="FW11" s="176"/>
      <c r="FX11" s="176"/>
      <c r="FY11" s="176"/>
      <c r="FZ11" s="176"/>
      <c r="GA11" s="176"/>
      <c r="GB11" s="176"/>
      <c r="GC11" s="176"/>
      <c r="GD11" s="176"/>
      <c r="GE11" s="176"/>
      <c r="GF11" s="176"/>
      <c r="GG11" s="176"/>
      <c r="GH11" s="176"/>
      <c r="GI11" s="176"/>
      <c r="GJ11" s="176"/>
      <c r="GK11" s="176"/>
      <c r="GL11" s="176"/>
      <c r="GM11" s="176"/>
      <c r="GN11" s="176"/>
      <c r="GO11" s="176"/>
      <c r="GP11" s="176"/>
      <c r="GQ11" s="176"/>
      <c r="GR11" s="176"/>
      <c r="GS11" s="176"/>
      <c r="GT11" s="176"/>
      <c r="GU11" s="176"/>
      <c r="GV11" s="176"/>
      <c r="GW11" s="176"/>
      <c r="GX11" s="176"/>
      <c r="GY11" s="176"/>
      <c r="GZ11" s="176"/>
      <c r="HA11" s="176"/>
      <c r="HB11" s="176"/>
      <c r="HC11" s="176"/>
      <c r="HD11" s="176"/>
      <c r="HE11" s="176"/>
      <c r="HF11" s="176"/>
      <c r="HG11" s="176"/>
      <c r="HH11" s="176"/>
      <c r="HI11" s="176"/>
      <c r="HJ11" s="176"/>
      <c r="HK11" s="176"/>
      <c r="HL11" s="176"/>
      <c r="HM11" s="176"/>
      <c r="HN11" s="176"/>
      <c r="HO11" s="176"/>
      <c r="HP11" s="176"/>
      <c r="HQ11" s="176"/>
      <c r="HR11" s="176"/>
      <c r="HS11" s="176"/>
      <c r="HT11" s="176"/>
      <c r="HU11" s="176"/>
      <c r="HV11" s="176"/>
      <c r="HW11" s="176"/>
      <c r="HX11" s="176"/>
      <c r="HY11" s="176"/>
      <c r="HZ11" s="176"/>
      <c r="IA11" s="176"/>
      <c r="IB11" s="176"/>
      <c r="IC11" s="176"/>
      <c r="ID11" s="176"/>
      <c r="IE11" s="176"/>
      <c r="IF11" s="176"/>
      <c r="IG11" s="176"/>
      <c r="IH11" s="176"/>
      <c r="II11" s="176"/>
      <c r="IJ11" s="176"/>
      <c r="IK11" s="176"/>
    </row>
    <row r="12" spans="1:245">
      <c r="A12" s="1455"/>
      <c r="C12" s="1350"/>
      <c r="D12" s="1350"/>
      <c r="E12" s="1371" t="s">
        <v>4204</v>
      </c>
      <c r="F12" s="1369"/>
      <c r="G12" s="1370" t="s">
        <v>4204</v>
      </c>
      <c r="H12" s="1456"/>
      <c r="I12" s="1371" t="s">
        <v>4205</v>
      </c>
      <c r="J12" s="1371"/>
      <c r="K12" s="1371"/>
      <c r="L12" s="1371"/>
      <c r="M12" s="1457"/>
      <c r="N12" s="1458"/>
      <c r="O12" s="176"/>
      <c r="P12" s="176"/>
      <c r="Q12" s="176"/>
      <c r="R12" s="176"/>
      <c r="S12" s="176"/>
      <c r="T12" s="176"/>
      <c r="U12" s="176"/>
      <c r="V12" s="176"/>
      <c r="W12" s="176"/>
      <c r="X12" s="176"/>
      <c r="Y12" s="176"/>
      <c r="Z12" s="176"/>
      <c r="AA12" s="176"/>
      <c r="AB12" s="176"/>
      <c r="AC12" s="176"/>
      <c r="AD12" s="176"/>
      <c r="AE12" s="176"/>
      <c r="AF12" s="176"/>
      <c r="AG12" s="176"/>
      <c r="AH12" s="176"/>
      <c r="AI12" s="176"/>
      <c r="AJ12" s="176"/>
      <c r="AK12" s="176"/>
      <c r="AL12" s="176"/>
      <c r="AM12" s="176"/>
      <c r="AN12" s="176"/>
      <c r="AO12" s="176"/>
      <c r="AP12" s="176"/>
      <c r="AQ12" s="176"/>
      <c r="AR12" s="176"/>
      <c r="AS12" s="176"/>
      <c r="AT12" s="176"/>
      <c r="AU12" s="176"/>
      <c r="AV12" s="176"/>
      <c r="AW12" s="176"/>
      <c r="AX12" s="176"/>
      <c r="AY12" s="176"/>
      <c r="AZ12" s="176"/>
      <c r="BA12" s="176"/>
      <c r="BB12" s="176"/>
      <c r="BC12" s="176"/>
      <c r="BD12" s="176"/>
      <c r="BE12" s="176"/>
      <c r="BF12" s="176"/>
      <c r="BG12" s="176"/>
      <c r="BH12" s="176"/>
      <c r="BI12" s="176"/>
      <c r="BJ12" s="176"/>
      <c r="BK12" s="176"/>
      <c r="BL12" s="176"/>
      <c r="BM12" s="176"/>
      <c r="BN12" s="176"/>
      <c r="BO12" s="176"/>
      <c r="BP12" s="176"/>
      <c r="BQ12" s="176"/>
      <c r="BR12" s="176"/>
      <c r="BS12" s="176"/>
      <c r="BT12" s="176"/>
      <c r="BU12" s="176"/>
      <c r="BV12" s="176"/>
      <c r="BW12" s="176"/>
      <c r="BX12" s="176"/>
      <c r="BY12" s="176"/>
      <c r="BZ12" s="176"/>
      <c r="CA12" s="176"/>
      <c r="CB12" s="176"/>
      <c r="CC12" s="176"/>
      <c r="CD12" s="176"/>
      <c r="CE12" s="176"/>
      <c r="CF12" s="176"/>
      <c r="CG12" s="176"/>
      <c r="CH12" s="176"/>
      <c r="CI12" s="176"/>
      <c r="CJ12" s="176"/>
      <c r="CK12" s="176"/>
      <c r="CL12" s="176"/>
      <c r="CM12" s="176"/>
      <c r="CN12" s="176"/>
      <c r="CO12" s="176"/>
      <c r="CP12" s="176"/>
      <c r="CQ12" s="176"/>
      <c r="CR12" s="176"/>
      <c r="CS12" s="176"/>
      <c r="CT12" s="176"/>
      <c r="CU12" s="176"/>
      <c r="CV12" s="176"/>
      <c r="CW12" s="176"/>
      <c r="CX12" s="176"/>
      <c r="CY12" s="176"/>
      <c r="CZ12" s="176"/>
      <c r="DA12" s="176"/>
      <c r="DB12" s="176"/>
      <c r="DC12" s="176"/>
      <c r="DD12" s="176"/>
      <c r="DE12" s="176"/>
      <c r="DF12" s="176"/>
      <c r="DG12" s="176"/>
      <c r="DH12" s="176"/>
      <c r="DI12" s="176"/>
      <c r="DJ12" s="176"/>
      <c r="DK12" s="176"/>
      <c r="DL12" s="176"/>
      <c r="DM12" s="176"/>
      <c r="DN12" s="176"/>
      <c r="DO12" s="176"/>
      <c r="DP12" s="176"/>
      <c r="DQ12" s="176"/>
      <c r="DR12" s="176"/>
      <c r="DS12" s="176"/>
      <c r="DT12" s="176"/>
      <c r="DU12" s="176"/>
      <c r="DV12" s="176"/>
      <c r="DW12" s="176"/>
      <c r="DX12" s="176"/>
      <c r="DY12" s="176"/>
      <c r="DZ12" s="176"/>
      <c r="EA12" s="176"/>
      <c r="EB12" s="176"/>
      <c r="EC12" s="176"/>
      <c r="ED12" s="176"/>
      <c r="EE12" s="176"/>
      <c r="EF12" s="176"/>
      <c r="EG12" s="176"/>
      <c r="EH12" s="176"/>
      <c r="EI12" s="176"/>
      <c r="EJ12" s="176"/>
      <c r="EK12" s="176"/>
      <c r="EL12" s="176"/>
      <c r="EM12" s="176"/>
      <c r="EN12" s="176"/>
      <c r="EO12" s="176"/>
      <c r="EP12" s="176"/>
      <c r="EQ12" s="176"/>
      <c r="ER12" s="176"/>
      <c r="ES12" s="176"/>
      <c r="ET12" s="176"/>
      <c r="EU12" s="176"/>
      <c r="EV12" s="176"/>
      <c r="EW12" s="176"/>
      <c r="EX12" s="176"/>
      <c r="EY12" s="176"/>
      <c r="EZ12" s="176"/>
      <c r="FA12" s="176"/>
      <c r="FB12" s="176"/>
      <c r="FC12" s="176"/>
      <c r="FD12" s="176"/>
      <c r="FE12" s="176"/>
      <c r="FF12" s="176"/>
      <c r="FG12" s="176"/>
      <c r="FH12" s="176"/>
      <c r="FI12" s="176"/>
      <c r="FJ12" s="176"/>
      <c r="FK12" s="176"/>
      <c r="FL12" s="176"/>
      <c r="FM12" s="176"/>
      <c r="FN12" s="176"/>
      <c r="FO12" s="176"/>
      <c r="FP12" s="176"/>
      <c r="FQ12" s="176"/>
      <c r="FR12" s="176"/>
      <c r="FS12" s="176"/>
      <c r="FT12" s="176"/>
      <c r="FU12" s="176"/>
      <c r="FV12" s="176"/>
      <c r="FW12" s="176"/>
      <c r="FX12" s="176"/>
      <c r="FY12" s="176"/>
      <c r="FZ12" s="176"/>
      <c r="GA12" s="176"/>
      <c r="GB12" s="176"/>
      <c r="GC12" s="176"/>
      <c r="GD12" s="176"/>
      <c r="GE12" s="176"/>
      <c r="GF12" s="176"/>
      <c r="GG12" s="176"/>
      <c r="GH12" s="176"/>
      <c r="GI12" s="176"/>
      <c r="GJ12" s="176"/>
      <c r="GK12" s="176"/>
      <c r="GL12" s="176"/>
      <c r="GM12" s="176"/>
      <c r="GN12" s="176"/>
      <c r="GO12" s="176"/>
      <c r="GP12" s="176"/>
      <c r="GQ12" s="176"/>
      <c r="GR12" s="176"/>
      <c r="GS12" s="176"/>
      <c r="GT12" s="176"/>
      <c r="GU12" s="176"/>
      <c r="GV12" s="176"/>
      <c r="GW12" s="176"/>
      <c r="GX12" s="176"/>
      <c r="GY12" s="176"/>
      <c r="GZ12" s="176"/>
      <c r="HA12" s="176"/>
      <c r="HB12" s="176"/>
      <c r="HC12" s="176"/>
      <c r="HD12" s="176"/>
      <c r="HE12" s="176"/>
      <c r="HF12" s="176"/>
      <c r="HG12" s="176"/>
      <c r="HH12" s="176"/>
      <c r="HI12" s="176"/>
      <c r="HJ12" s="176"/>
      <c r="HK12" s="176"/>
      <c r="HL12" s="176"/>
      <c r="HM12" s="176"/>
      <c r="HN12" s="176"/>
      <c r="HO12" s="176"/>
      <c r="HP12" s="176"/>
      <c r="HQ12" s="176"/>
      <c r="HR12" s="176"/>
      <c r="HS12" s="176"/>
      <c r="HT12" s="176"/>
      <c r="HU12" s="176"/>
      <c r="HV12" s="176"/>
      <c r="HW12" s="176"/>
      <c r="HX12" s="176"/>
      <c r="HY12" s="176"/>
      <c r="HZ12" s="176"/>
      <c r="IA12" s="176"/>
      <c r="IB12" s="176"/>
      <c r="IC12" s="176"/>
      <c r="ID12" s="176"/>
      <c r="IE12" s="176"/>
      <c r="IF12" s="176"/>
      <c r="IG12" s="176"/>
      <c r="IH12" s="176"/>
      <c r="II12" s="176"/>
      <c r="IJ12" s="176"/>
      <c r="IK12" s="176"/>
    </row>
    <row r="13" spans="1:245">
      <c r="A13" s="1455"/>
      <c r="C13" s="1350"/>
      <c r="D13" s="1350"/>
      <c r="E13" s="1350"/>
      <c r="F13" s="1354"/>
      <c r="G13" s="1455"/>
      <c r="H13" s="1350"/>
      <c r="I13" s="1371" t="s">
        <v>1010</v>
      </c>
      <c r="J13" s="1371"/>
      <c r="K13" s="1368" t="s">
        <v>1007</v>
      </c>
      <c r="L13" s="1371"/>
      <c r="M13" s="1373" t="s">
        <v>3624</v>
      </c>
      <c r="N13" s="1458"/>
      <c r="O13" s="176"/>
      <c r="P13" s="176"/>
      <c r="Q13" s="176"/>
      <c r="R13" s="176"/>
      <c r="S13" s="176"/>
      <c r="T13" s="176"/>
      <c r="U13" s="176"/>
      <c r="V13" s="176"/>
      <c r="W13" s="176"/>
      <c r="X13" s="176"/>
      <c r="Y13" s="176"/>
      <c r="Z13" s="176"/>
      <c r="AA13" s="176"/>
      <c r="AB13" s="176"/>
      <c r="AC13" s="176"/>
      <c r="AD13" s="176"/>
      <c r="AE13" s="176"/>
      <c r="AF13" s="176"/>
      <c r="AG13" s="176"/>
      <c r="AH13" s="176"/>
      <c r="AI13" s="176"/>
      <c r="AJ13" s="176"/>
      <c r="AK13" s="176"/>
      <c r="AL13" s="176"/>
      <c r="AM13" s="176"/>
      <c r="AN13" s="176"/>
      <c r="AO13" s="176"/>
      <c r="AP13" s="176"/>
      <c r="AQ13" s="176"/>
      <c r="AR13" s="176"/>
      <c r="AS13" s="176"/>
      <c r="AT13" s="176"/>
      <c r="AU13" s="176"/>
      <c r="AV13" s="176"/>
      <c r="AW13" s="176"/>
      <c r="AX13" s="176"/>
      <c r="AY13" s="176"/>
      <c r="AZ13" s="176"/>
      <c r="BA13" s="176"/>
      <c r="BB13" s="176"/>
      <c r="BC13" s="176"/>
      <c r="BD13" s="176"/>
      <c r="BE13" s="176"/>
      <c r="BF13" s="176"/>
      <c r="BG13" s="176"/>
      <c r="BH13" s="176"/>
      <c r="BI13" s="176"/>
      <c r="BJ13" s="176"/>
      <c r="BK13" s="176"/>
      <c r="BL13" s="176"/>
      <c r="BM13" s="176"/>
      <c r="BN13" s="176"/>
      <c r="BO13" s="176"/>
      <c r="BP13" s="176"/>
      <c r="BQ13" s="176"/>
      <c r="BR13" s="176"/>
      <c r="BS13" s="176"/>
      <c r="BT13" s="176"/>
      <c r="BU13" s="176"/>
      <c r="BV13" s="176"/>
      <c r="BW13" s="176"/>
      <c r="BX13" s="176"/>
      <c r="BY13" s="176"/>
      <c r="BZ13" s="176"/>
      <c r="CA13" s="176"/>
      <c r="CB13" s="176"/>
      <c r="CC13" s="176"/>
      <c r="CD13" s="176"/>
      <c r="CE13" s="176"/>
      <c r="CF13" s="176"/>
      <c r="CG13" s="176"/>
      <c r="CH13" s="176"/>
      <c r="CI13" s="176"/>
      <c r="CJ13" s="176"/>
      <c r="CK13" s="176"/>
      <c r="CL13" s="176"/>
      <c r="CM13" s="176"/>
      <c r="CN13" s="176"/>
      <c r="CO13" s="176"/>
      <c r="CP13" s="176"/>
      <c r="CQ13" s="176"/>
      <c r="CR13" s="176"/>
      <c r="CS13" s="176"/>
      <c r="CT13" s="176"/>
      <c r="CU13" s="176"/>
      <c r="CV13" s="176"/>
      <c r="CW13" s="176"/>
      <c r="CX13" s="176"/>
      <c r="CY13" s="176"/>
      <c r="CZ13" s="176"/>
      <c r="DA13" s="176"/>
      <c r="DB13" s="176"/>
      <c r="DC13" s="176"/>
      <c r="DD13" s="176"/>
      <c r="DE13" s="176"/>
      <c r="DF13" s="176"/>
      <c r="DG13" s="176"/>
      <c r="DH13" s="176"/>
      <c r="DI13" s="176"/>
      <c r="DJ13" s="176"/>
      <c r="DK13" s="176"/>
      <c r="DL13" s="176"/>
      <c r="DM13" s="176"/>
      <c r="DN13" s="176"/>
      <c r="DO13" s="176"/>
      <c r="DP13" s="176"/>
      <c r="DQ13" s="176"/>
      <c r="DR13" s="176"/>
      <c r="DS13" s="176"/>
      <c r="DT13" s="176"/>
      <c r="DU13" s="176"/>
      <c r="DV13" s="176"/>
      <c r="DW13" s="176"/>
      <c r="DX13" s="176"/>
      <c r="DY13" s="176"/>
      <c r="DZ13" s="176"/>
      <c r="EA13" s="176"/>
      <c r="EB13" s="176"/>
      <c r="EC13" s="176"/>
      <c r="ED13" s="176"/>
      <c r="EE13" s="176"/>
      <c r="EF13" s="176"/>
      <c r="EG13" s="176"/>
      <c r="EH13" s="176"/>
      <c r="EI13" s="176"/>
      <c r="EJ13" s="176"/>
      <c r="EK13" s="176"/>
      <c r="EL13" s="176"/>
      <c r="EM13" s="176"/>
      <c r="EN13" s="176"/>
      <c r="EO13" s="176"/>
      <c r="EP13" s="176"/>
      <c r="EQ13" s="176"/>
      <c r="ER13" s="176"/>
      <c r="ES13" s="176"/>
      <c r="ET13" s="176"/>
      <c r="EU13" s="176"/>
      <c r="EV13" s="176"/>
      <c r="EW13" s="176"/>
      <c r="EX13" s="176"/>
      <c r="EY13" s="176"/>
      <c r="EZ13" s="176"/>
      <c r="FA13" s="176"/>
      <c r="FB13" s="176"/>
      <c r="FC13" s="176"/>
      <c r="FD13" s="176"/>
      <c r="FE13" s="176"/>
      <c r="FF13" s="176"/>
      <c r="FG13" s="176"/>
      <c r="FH13" s="176"/>
      <c r="FI13" s="176"/>
      <c r="FJ13" s="176"/>
      <c r="FK13" s="176"/>
      <c r="FL13" s="176"/>
      <c r="FM13" s="176"/>
      <c r="FN13" s="176"/>
      <c r="FO13" s="176"/>
      <c r="FP13" s="176"/>
      <c r="FQ13" s="176"/>
      <c r="FR13" s="176"/>
      <c r="FS13" s="176"/>
      <c r="FT13" s="176"/>
      <c r="FU13" s="176"/>
      <c r="FV13" s="176"/>
      <c r="FW13" s="176"/>
      <c r="FX13" s="176"/>
      <c r="FY13" s="176"/>
      <c r="FZ13" s="176"/>
      <c r="GA13" s="176"/>
      <c r="GB13" s="176"/>
      <c r="GC13" s="176"/>
      <c r="GD13" s="176"/>
      <c r="GE13" s="176"/>
      <c r="GF13" s="176"/>
      <c r="GG13" s="176"/>
      <c r="GH13" s="176"/>
      <c r="GI13" s="176"/>
      <c r="GJ13" s="176"/>
      <c r="GK13" s="176"/>
      <c r="GL13" s="176"/>
      <c r="GM13" s="176"/>
      <c r="GN13" s="176"/>
      <c r="GO13" s="176"/>
      <c r="GP13" s="176"/>
      <c r="GQ13" s="176"/>
      <c r="GR13" s="176"/>
      <c r="GS13" s="176"/>
      <c r="GT13" s="176"/>
      <c r="GU13" s="176"/>
      <c r="GV13" s="176"/>
      <c r="GW13" s="176"/>
      <c r="GX13" s="176"/>
      <c r="GY13" s="176"/>
      <c r="GZ13" s="176"/>
      <c r="HA13" s="176"/>
      <c r="HB13" s="176"/>
      <c r="HC13" s="176"/>
      <c r="HD13" s="176"/>
      <c r="HE13" s="176"/>
      <c r="HF13" s="176"/>
      <c r="HG13" s="176"/>
      <c r="HH13" s="176"/>
      <c r="HI13" s="176"/>
      <c r="HJ13" s="176"/>
      <c r="HK13" s="176"/>
      <c r="HL13" s="176"/>
      <c r="HM13" s="176"/>
      <c r="HN13" s="176"/>
      <c r="HO13" s="176"/>
      <c r="HP13" s="176"/>
      <c r="HQ13" s="176"/>
      <c r="HR13" s="176"/>
      <c r="HS13" s="176"/>
      <c r="HT13" s="176"/>
      <c r="HU13" s="176"/>
      <c r="HV13" s="176"/>
      <c r="HW13" s="176"/>
      <c r="HX13" s="176"/>
      <c r="HY13" s="176"/>
      <c r="HZ13" s="176"/>
      <c r="IA13" s="176"/>
      <c r="IB13" s="176"/>
      <c r="IC13" s="176"/>
      <c r="ID13" s="176"/>
      <c r="IE13" s="176"/>
      <c r="IF13" s="176"/>
      <c r="IG13" s="176"/>
      <c r="IH13" s="176"/>
      <c r="II13" s="176"/>
      <c r="IJ13" s="176"/>
      <c r="IK13" s="176"/>
    </row>
    <row r="14" spans="1:245">
      <c r="A14" s="1455"/>
      <c r="C14" s="1350"/>
      <c r="D14" s="1459" t="s">
        <v>3624</v>
      </c>
      <c r="E14" s="1459" t="s">
        <v>116</v>
      </c>
      <c r="F14" s="1460" t="s">
        <v>116</v>
      </c>
      <c r="G14" s="1461" t="s">
        <v>116</v>
      </c>
      <c r="H14" s="1459" t="s">
        <v>116</v>
      </c>
      <c r="J14" s="1347"/>
      <c r="K14" s="1372"/>
      <c r="M14" s="1373" t="s">
        <v>2589</v>
      </c>
      <c r="N14" s="1458"/>
      <c r="O14" s="176"/>
      <c r="P14" s="176"/>
      <c r="Q14" s="176"/>
      <c r="R14" s="176"/>
      <c r="S14" s="176"/>
      <c r="T14" s="176"/>
      <c r="U14" s="176"/>
      <c r="V14" s="176"/>
      <c r="W14" s="176"/>
      <c r="X14" s="176"/>
      <c r="Y14" s="176"/>
      <c r="Z14" s="176"/>
      <c r="AA14" s="176"/>
      <c r="AB14" s="176"/>
      <c r="AC14" s="176"/>
      <c r="AD14" s="176"/>
      <c r="AE14" s="176"/>
      <c r="AF14" s="176"/>
      <c r="AG14" s="176"/>
      <c r="AH14" s="176"/>
      <c r="AI14" s="176"/>
      <c r="AJ14" s="176"/>
      <c r="AK14" s="176"/>
      <c r="AL14" s="176"/>
      <c r="AM14" s="176"/>
      <c r="AN14" s="176"/>
      <c r="AO14" s="176"/>
      <c r="AP14" s="176"/>
      <c r="AQ14" s="176"/>
      <c r="AR14" s="176"/>
      <c r="AS14" s="176"/>
      <c r="AT14" s="176"/>
      <c r="AU14" s="176"/>
      <c r="AV14" s="176"/>
      <c r="AW14" s="176"/>
      <c r="AX14" s="176"/>
      <c r="AY14" s="176"/>
      <c r="AZ14" s="176"/>
      <c r="BA14" s="176"/>
      <c r="BB14" s="176"/>
      <c r="BC14" s="176"/>
      <c r="BD14" s="176"/>
      <c r="BE14" s="176"/>
      <c r="BF14" s="176"/>
      <c r="BG14" s="176"/>
      <c r="BH14" s="176"/>
      <c r="BI14" s="176"/>
      <c r="BJ14" s="176"/>
      <c r="BK14" s="176"/>
      <c r="BL14" s="176"/>
      <c r="BM14" s="176"/>
      <c r="BN14" s="176"/>
      <c r="BO14" s="176"/>
      <c r="BP14" s="176"/>
      <c r="BQ14" s="176"/>
      <c r="BR14" s="176"/>
      <c r="BS14" s="176"/>
      <c r="BT14" s="176"/>
      <c r="BU14" s="176"/>
      <c r="BV14" s="176"/>
      <c r="BW14" s="176"/>
      <c r="BX14" s="176"/>
      <c r="BY14" s="176"/>
      <c r="BZ14" s="176"/>
      <c r="CA14" s="176"/>
      <c r="CB14" s="176"/>
      <c r="CC14" s="176"/>
      <c r="CD14" s="176"/>
      <c r="CE14" s="176"/>
      <c r="CF14" s="176"/>
      <c r="CG14" s="176"/>
      <c r="CH14" s="176"/>
      <c r="CI14" s="176"/>
      <c r="CJ14" s="176"/>
      <c r="CK14" s="176"/>
      <c r="CL14" s="176"/>
      <c r="CM14" s="176"/>
      <c r="CN14" s="176"/>
      <c r="CO14" s="176"/>
      <c r="CP14" s="176"/>
      <c r="CQ14" s="176"/>
      <c r="CR14" s="176"/>
      <c r="CS14" s="176"/>
      <c r="CT14" s="176"/>
      <c r="CU14" s="176"/>
      <c r="CV14" s="176"/>
      <c r="CW14" s="176"/>
      <c r="CX14" s="176"/>
      <c r="CY14" s="176"/>
      <c r="CZ14" s="176"/>
      <c r="DA14" s="176"/>
      <c r="DB14" s="176"/>
      <c r="DC14" s="176"/>
      <c r="DD14" s="176"/>
      <c r="DE14" s="176"/>
      <c r="DF14" s="176"/>
      <c r="DG14" s="176"/>
      <c r="DH14" s="176"/>
      <c r="DI14" s="176"/>
      <c r="DJ14" s="176"/>
      <c r="DK14" s="176"/>
      <c r="DL14" s="176"/>
      <c r="DM14" s="176"/>
      <c r="DN14" s="176"/>
      <c r="DO14" s="176"/>
      <c r="DP14" s="176"/>
      <c r="DQ14" s="176"/>
      <c r="DR14" s="176"/>
      <c r="DS14" s="176"/>
      <c r="DT14" s="176"/>
      <c r="DU14" s="176"/>
      <c r="DV14" s="176"/>
      <c r="DW14" s="176"/>
      <c r="DX14" s="176"/>
      <c r="DY14" s="176"/>
      <c r="DZ14" s="176"/>
      <c r="EA14" s="176"/>
      <c r="EB14" s="176"/>
      <c r="EC14" s="176"/>
      <c r="ED14" s="176"/>
      <c r="EE14" s="176"/>
      <c r="EF14" s="176"/>
      <c r="EG14" s="176"/>
      <c r="EH14" s="176"/>
      <c r="EI14" s="176"/>
      <c r="EJ14" s="176"/>
      <c r="EK14" s="176"/>
      <c r="EL14" s="176"/>
      <c r="EM14" s="176"/>
      <c r="EN14" s="176"/>
      <c r="EO14" s="176"/>
      <c r="EP14" s="176"/>
      <c r="EQ14" s="176"/>
      <c r="ER14" s="176"/>
      <c r="ES14" s="176"/>
      <c r="ET14" s="176"/>
      <c r="EU14" s="176"/>
      <c r="EV14" s="176"/>
      <c r="EW14" s="176"/>
      <c r="EX14" s="176"/>
      <c r="EY14" s="176"/>
      <c r="EZ14" s="176"/>
      <c r="FA14" s="176"/>
      <c r="FB14" s="176"/>
      <c r="FC14" s="176"/>
      <c r="FD14" s="176"/>
      <c r="FE14" s="176"/>
      <c r="FF14" s="176"/>
      <c r="FG14" s="176"/>
      <c r="FH14" s="176"/>
      <c r="FI14" s="176"/>
      <c r="FJ14" s="176"/>
      <c r="FK14" s="176"/>
      <c r="FL14" s="176"/>
      <c r="FM14" s="176"/>
      <c r="FN14" s="176"/>
      <c r="FO14" s="176"/>
      <c r="FP14" s="176"/>
      <c r="FQ14" s="176"/>
      <c r="FR14" s="176"/>
      <c r="FS14" s="176"/>
      <c r="FT14" s="176"/>
      <c r="FU14" s="176"/>
      <c r="FV14" s="176"/>
      <c r="FW14" s="176"/>
      <c r="FX14" s="176"/>
      <c r="FY14" s="176"/>
      <c r="FZ14" s="176"/>
      <c r="GA14" s="176"/>
      <c r="GB14" s="176"/>
      <c r="GC14" s="176"/>
      <c r="GD14" s="176"/>
      <c r="GE14" s="176"/>
      <c r="GF14" s="176"/>
      <c r="GG14" s="176"/>
      <c r="GH14" s="176"/>
      <c r="GI14" s="176"/>
      <c r="GJ14" s="176"/>
      <c r="GK14" s="176"/>
      <c r="GL14" s="176"/>
      <c r="GM14" s="176"/>
      <c r="GN14" s="176"/>
      <c r="GO14" s="176"/>
      <c r="GP14" s="176"/>
      <c r="GQ14" s="176"/>
      <c r="GR14" s="176"/>
      <c r="GS14" s="176"/>
      <c r="GT14" s="176"/>
      <c r="GU14" s="176"/>
      <c r="GV14" s="176"/>
      <c r="GW14" s="176"/>
      <c r="GX14" s="176"/>
      <c r="GY14" s="176"/>
      <c r="GZ14" s="176"/>
      <c r="HA14" s="176"/>
      <c r="HB14" s="176"/>
      <c r="HC14" s="176"/>
      <c r="HD14" s="176"/>
      <c r="HE14" s="176"/>
      <c r="HF14" s="176"/>
      <c r="HG14" s="176"/>
      <c r="HH14" s="176"/>
      <c r="HI14" s="176"/>
      <c r="HJ14" s="176"/>
      <c r="HK14" s="176"/>
      <c r="HL14" s="176"/>
      <c r="HM14" s="176"/>
      <c r="HN14" s="176"/>
      <c r="HO14" s="176"/>
      <c r="HP14" s="176"/>
      <c r="HQ14" s="176"/>
      <c r="HR14" s="176"/>
      <c r="HS14" s="176"/>
      <c r="HT14" s="176"/>
      <c r="HU14" s="176"/>
      <c r="HV14" s="176"/>
      <c r="HW14" s="176"/>
      <c r="HX14" s="176"/>
      <c r="HY14" s="176"/>
      <c r="HZ14" s="176"/>
      <c r="IA14" s="176"/>
      <c r="IB14" s="176"/>
      <c r="IC14" s="176"/>
      <c r="ID14" s="176"/>
      <c r="IE14" s="176"/>
      <c r="IF14" s="176"/>
      <c r="IG14" s="176"/>
      <c r="IH14" s="176"/>
      <c r="II14" s="176"/>
      <c r="IJ14" s="176"/>
      <c r="IK14" s="176"/>
    </row>
    <row r="15" spans="1:245">
      <c r="A15" s="1461" t="s">
        <v>290</v>
      </c>
      <c r="C15" s="1459" t="s">
        <v>313</v>
      </c>
      <c r="D15" s="1459" t="s">
        <v>370</v>
      </c>
      <c r="E15" s="1459" t="s">
        <v>4208</v>
      </c>
      <c r="F15" s="1460" t="s">
        <v>4209</v>
      </c>
      <c r="G15" s="1461" t="s">
        <v>4208</v>
      </c>
      <c r="H15" s="1459" t="s">
        <v>4209</v>
      </c>
      <c r="I15" s="1353" t="s">
        <v>2850</v>
      </c>
      <c r="J15" s="1348" t="s">
        <v>3628</v>
      </c>
      <c r="K15" s="1373" t="s">
        <v>2850</v>
      </c>
      <c r="L15" s="1353" t="s">
        <v>3628</v>
      </c>
      <c r="M15" s="1372"/>
      <c r="N15" s="1349" t="s">
        <v>290</v>
      </c>
      <c r="O15" s="176"/>
      <c r="P15" s="176"/>
      <c r="Q15" s="176"/>
      <c r="R15" s="176"/>
      <c r="S15" s="176"/>
      <c r="T15" s="176"/>
      <c r="U15" s="176"/>
      <c r="V15" s="176"/>
      <c r="W15" s="176"/>
      <c r="X15" s="176"/>
      <c r="Y15" s="176"/>
      <c r="Z15" s="176"/>
      <c r="AA15" s="176"/>
      <c r="AB15" s="176"/>
      <c r="AC15" s="176"/>
      <c r="AD15" s="176"/>
      <c r="AE15" s="176"/>
      <c r="AF15" s="176"/>
      <c r="AG15" s="176"/>
      <c r="AH15" s="176"/>
      <c r="AI15" s="176"/>
      <c r="AJ15" s="176"/>
      <c r="AK15" s="176"/>
      <c r="AL15" s="176"/>
      <c r="AM15" s="176"/>
      <c r="AN15" s="176"/>
      <c r="AO15" s="176"/>
      <c r="AP15" s="176"/>
      <c r="AQ15" s="176"/>
      <c r="AR15" s="176"/>
      <c r="AS15" s="176"/>
      <c r="AT15" s="176"/>
      <c r="AU15" s="176"/>
      <c r="AV15" s="176"/>
      <c r="AW15" s="176"/>
      <c r="AX15" s="176"/>
      <c r="AY15" s="176"/>
      <c r="AZ15" s="176"/>
      <c r="BA15" s="176"/>
      <c r="BB15" s="176"/>
      <c r="BC15" s="176"/>
      <c r="BD15" s="176"/>
      <c r="BE15" s="176"/>
      <c r="BF15" s="176"/>
      <c r="BG15" s="176"/>
      <c r="BH15" s="176"/>
      <c r="BI15" s="176"/>
      <c r="BJ15" s="176"/>
      <c r="BK15" s="176"/>
      <c r="BL15" s="176"/>
      <c r="BM15" s="176"/>
      <c r="BN15" s="176"/>
      <c r="BO15" s="176"/>
      <c r="BP15" s="176"/>
      <c r="BQ15" s="176"/>
      <c r="BR15" s="176"/>
      <c r="BS15" s="176"/>
      <c r="BT15" s="176"/>
      <c r="BU15" s="176"/>
      <c r="BV15" s="176"/>
      <c r="BW15" s="176"/>
      <c r="BX15" s="176"/>
      <c r="BY15" s="176"/>
      <c r="BZ15" s="176"/>
      <c r="CA15" s="176"/>
      <c r="CB15" s="176"/>
      <c r="CC15" s="176"/>
      <c r="CD15" s="176"/>
      <c r="CE15" s="176"/>
      <c r="CF15" s="176"/>
      <c r="CG15" s="176"/>
      <c r="CH15" s="176"/>
      <c r="CI15" s="176"/>
      <c r="CJ15" s="176"/>
      <c r="CK15" s="176"/>
      <c r="CL15" s="176"/>
      <c r="CM15" s="176"/>
      <c r="CN15" s="176"/>
      <c r="CO15" s="176"/>
      <c r="CP15" s="176"/>
      <c r="CQ15" s="176"/>
      <c r="CR15" s="176"/>
      <c r="CS15" s="176"/>
      <c r="CT15" s="176"/>
      <c r="CU15" s="176"/>
      <c r="CV15" s="176"/>
      <c r="CW15" s="176"/>
      <c r="CX15" s="176"/>
      <c r="CY15" s="176"/>
      <c r="CZ15" s="176"/>
      <c r="DA15" s="176"/>
      <c r="DB15" s="176"/>
      <c r="DC15" s="176"/>
      <c r="DD15" s="176"/>
      <c r="DE15" s="176"/>
      <c r="DF15" s="176"/>
      <c r="DG15" s="176"/>
      <c r="DH15" s="176"/>
      <c r="DI15" s="176"/>
      <c r="DJ15" s="176"/>
      <c r="DK15" s="176"/>
      <c r="DL15" s="176"/>
      <c r="DM15" s="176"/>
      <c r="DN15" s="176"/>
      <c r="DO15" s="176"/>
      <c r="DP15" s="176"/>
      <c r="DQ15" s="176"/>
      <c r="DR15" s="176"/>
      <c r="DS15" s="176"/>
      <c r="DT15" s="176"/>
      <c r="DU15" s="176"/>
      <c r="DV15" s="176"/>
      <c r="DW15" s="176"/>
      <c r="DX15" s="176"/>
      <c r="DY15" s="176"/>
      <c r="DZ15" s="176"/>
      <c r="EA15" s="176"/>
      <c r="EB15" s="176"/>
      <c r="EC15" s="176"/>
      <c r="ED15" s="176"/>
      <c r="EE15" s="176"/>
      <c r="EF15" s="176"/>
      <c r="EG15" s="176"/>
      <c r="EH15" s="176"/>
      <c r="EI15" s="176"/>
      <c r="EJ15" s="176"/>
      <c r="EK15" s="176"/>
      <c r="EL15" s="176"/>
      <c r="EM15" s="176"/>
      <c r="EN15" s="176"/>
      <c r="EO15" s="176"/>
      <c r="EP15" s="176"/>
      <c r="EQ15" s="176"/>
      <c r="ER15" s="176"/>
      <c r="ES15" s="176"/>
      <c r="ET15" s="176"/>
      <c r="EU15" s="176"/>
      <c r="EV15" s="176"/>
      <c r="EW15" s="176"/>
      <c r="EX15" s="176"/>
      <c r="EY15" s="176"/>
      <c r="EZ15" s="176"/>
      <c r="FA15" s="176"/>
      <c r="FB15" s="176"/>
      <c r="FC15" s="176"/>
      <c r="FD15" s="176"/>
      <c r="FE15" s="176"/>
      <c r="FF15" s="176"/>
      <c r="FG15" s="176"/>
      <c r="FH15" s="176"/>
      <c r="FI15" s="176"/>
      <c r="FJ15" s="176"/>
      <c r="FK15" s="176"/>
      <c r="FL15" s="176"/>
      <c r="FM15" s="176"/>
      <c r="FN15" s="176"/>
      <c r="FO15" s="176"/>
      <c r="FP15" s="176"/>
      <c r="FQ15" s="176"/>
      <c r="FR15" s="176"/>
      <c r="FS15" s="176"/>
      <c r="FT15" s="176"/>
      <c r="FU15" s="176"/>
      <c r="FV15" s="176"/>
      <c r="FW15" s="176"/>
      <c r="FX15" s="176"/>
      <c r="FY15" s="176"/>
      <c r="FZ15" s="176"/>
      <c r="GA15" s="176"/>
      <c r="GB15" s="176"/>
      <c r="GC15" s="176"/>
      <c r="GD15" s="176"/>
      <c r="GE15" s="176"/>
      <c r="GF15" s="176"/>
      <c r="GG15" s="176"/>
      <c r="GH15" s="176"/>
      <c r="GI15" s="176"/>
      <c r="GJ15" s="176"/>
      <c r="GK15" s="176"/>
      <c r="GL15" s="176"/>
      <c r="GM15" s="176"/>
      <c r="GN15" s="176"/>
      <c r="GO15" s="176"/>
      <c r="GP15" s="176"/>
      <c r="GQ15" s="176"/>
      <c r="GR15" s="176"/>
      <c r="GS15" s="176"/>
      <c r="GT15" s="176"/>
      <c r="GU15" s="176"/>
      <c r="GV15" s="176"/>
      <c r="GW15" s="176"/>
      <c r="GX15" s="176"/>
      <c r="GY15" s="176"/>
      <c r="GZ15" s="176"/>
      <c r="HA15" s="176"/>
      <c r="HB15" s="176"/>
      <c r="HC15" s="176"/>
      <c r="HD15" s="176"/>
      <c r="HE15" s="176"/>
      <c r="HF15" s="176"/>
      <c r="HG15" s="176"/>
      <c r="HH15" s="176"/>
      <c r="HI15" s="176"/>
      <c r="HJ15" s="176"/>
      <c r="HK15" s="176"/>
      <c r="HL15" s="176"/>
      <c r="HM15" s="176"/>
      <c r="HN15" s="176"/>
      <c r="HO15" s="176"/>
      <c r="HP15" s="176"/>
      <c r="HQ15" s="176"/>
      <c r="HR15" s="176"/>
      <c r="HS15" s="176"/>
      <c r="HT15" s="176"/>
      <c r="HU15" s="176"/>
      <c r="HV15" s="176"/>
      <c r="HW15" s="176"/>
      <c r="HX15" s="176"/>
      <c r="HY15" s="176"/>
      <c r="HZ15" s="176"/>
      <c r="IA15" s="176"/>
      <c r="IB15" s="176"/>
      <c r="IC15" s="176"/>
      <c r="ID15" s="176"/>
      <c r="IE15" s="176"/>
      <c r="IF15" s="176"/>
      <c r="IG15" s="176"/>
      <c r="IH15" s="176"/>
      <c r="II15" s="176"/>
      <c r="IJ15" s="176"/>
      <c r="IK15" s="176"/>
    </row>
    <row r="16" spans="1:245">
      <c r="A16" s="1461" t="s">
        <v>293</v>
      </c>
      <c r="C16" s="1350"/>
      <c r="D16" s="1459" t="s">
        <v>2321</v>
      </c>
      <c r="E16" s="1459" t="s">
        <v>2305</v>
      </c>
      <c r="F16" s="1460" t="s">
        <v>2306</v>
      </c>
      <c r="G16" s="1461" t="s">
        <v>2307</v>
      </c>
      <c r="H16" s="1459" t="s">
        <v>2308</v>
      </c>
      <c r="I16" s="1351" t="s">
        <v>4215</v>
      </c>
      <c r="J16" s="1347"/>
      <c r="K16" s="1462" t="s">
        <v>4216</v>
      </c>
      <c r="M16" s="1372"/>
      <c r="N16" s="1349" t="s">
        <v>293</v>
      </c>
      <c r="O16" s="176"/>
      <c r="P16" s="176"/>
      <c r="Q16" s="176"/>
      <c r="R16" s="176"/>
      <c r="S16" s="176"/>
      <c r="T16" s="176"/>
      <c r="U16" s="176"/>
      <c r="V16" s="176"/>
      <c r="W16" s="176"/>
      <c r="X16" s="176"/>
      <c r="Y16" s="176"/>
      <c r="Z16" s="176"/>
      <c r="AA16" s="176"/>
      <c r="AB16" s="176"/>
      <c r="AC16" s="176"/>
      <c r="AD16" s="176"/>
      <c r="AE16" s="176"/>
      <c r="AF16" s="176"/>
      <c r="AG16" s="176"/>
      <c r="AH16" s="176"/>
      <c r="AI16" s="176"/>
      <c r="AJ16" s="176"/>
      <c r="AK16" s="176"/>
      <c r="AL16" s="176"/>
      <c r="AM16" s="176"/>
      <c r="AN16" s="176"/>
      <c r="AO16" s="176"/>
      <c r="AP16" s="176"/>
      <c r="AQ16" s="176"/>
      <c r="AR16" s="176"/>
      <c r="AS16" s="176"/>
      <c r="AT16" s="176"/>
      <c r="AU16" s="176"/>
      <c r="AV16" s="176"/>
      <c r="AW16" s="176"/>
      <c r="AX16" s="176"/>
      <c r="AY16" s="176"/>
      <c r="AZ16" s="176"/>
      <c r="BA16" s="176"/>
      <c r="BB16" s="176"/>
      <c r="BC16" s="176"/>
      <c r="BD16" s="176"/>
      <c r="BE16" s="176"/>
      <c r="BF16" s="176"/>
      <c r="BG16" s="176"/>
      <c r="BH16" s="176"/>
      <c r="BI16" s="176"/>
      <c r="BJ16" s="176"/>
      <c r="BK16" s="176"/>
      <c r="BL16" s="176"/>
      <c r="BM16" s="176"/>
      <c r="BN16" s="176"/>
      <c r="BO16" s="176"/>
      <c r="BP16" s="176"/>
      <c r="BQ16" s="176"/>
      <c r="BR16" s="176"/>
      <c r="BS16" s="176"/>
      <c r="BT16" s="176"/>
      <c r="BU16" s="176"/>
      <c r="BV16" s="176"/>
      <c r="BW16" s="176"/>
      <c r="BX16" s="176"/>
      <c r="BY16" s="176"/>
      <c r="BZ16" s="176"/>
      <c r="CA16" s="176"/>
      <c r="CB16" s="176"/>
      <c r="CC16" s="176"/>
      <c r="CD16" s="176"/>
      <c r="CE16" s="176"/>
      <c r="CF16" s="176"/>
      <c r="CG16" s="176"/>
      <c r="CH16" s="176"/>
      <c r="CI16" s="176"/>
      <c r="CJ16" s="176"/>
      <c r="CK16" s="176"/>
      <c r="CL16" s="176"/>
      <c r="CM16" s="176"/>
      <c r="CN16" s="176"/>
      <c r="CO16" s="176"/>
      <c r="CP16" s="176"/>
      <c r="CQ16" s="176"/>
      <c r="CR16" s="176"/>
      <c r="CS16" s="176"/>
      <c r="CT16" s="176"/>
      <c r="CU16" s="176"/>
      <c r="CV16" s="176"/>
      <c r="CW16" s="176"/>
      <c r="CX16" s="176"/>
      <c r="CY16" s="176"/>
      <c r="CZ16" s="176"/>
      <c r="DA16" s="176"/>
      <c r="DB16" s="176"/>
      <c r="DC16" s="176"/>
      <c r="DD16" s="176"/>
      <c r="DE16" s="176"/>
      <c r="DF16" s="176"/>
      <c r="DG16" s="176"/>
      <c r="DH16" s="176"/>
      <c r="DI16" s="176"/>
      <c r="DJ16" s="176"/>
      <c r="DK16" s="176"/>
      <c r="DL16" s="176"/>
      <c r="DM16" s="176"/>
      <c r="DN16" s="176"/>
      <c r="DO16" s="176"/>
      <c r="DP16" s="176"/>
      <c r="DQ16" s="176"/>
      <c r="DR16" s="176"/>
      <c r="DS16" s="176"/>
      <c r="DT16" s="176"/>
      <c r="DU16" s="176"/>
      <c r="DV16" s="176"/>
      <c r="DW16" s="176"/>
      <c r="DX16" s="176"/>
      <c r="DY16" s="176"/>
      <c r="DZ16" s="176"/>
      <c r="EA16" s="176"/>
      <c r="EB16" s="176"/>
      <c r="EC16" s="176"/>
      <c r="ED16" s="176"/>
      <c r="EE16" s="176"/>
      <c r="EF16" s="176"/>
      <c r="EG16" s="176"/>
      <c r="EH16" s="176"/>
      <c r="EI16" s="176"/>
      <c r="EJ16" s="176"/>
      <c r="EK16" s="176"/>
      <c r="EL16" s="176"/>
      <c r="EM16" s="176"/>
      <c r="EN16" s="176"/>
      <c r="EO16" s="176"/>
      <c r="EP16" s="176"/>
      <c r="EQ16" s="176"/>
      <c r="ER16" s="176"/>
      <c r="ES16" s="176"/>
      <c r="ET16" s="176"/>
      <c r="EU16" s="176"/>
      <c r="EV16" s="176"/>
      <c r="EW16" s="176"/>
      <c r="EX16" s="176"/>
      <c r="EY16" s="176"/>
      <c r="EZ16" s="176"/>
      <c r="FA16" s="176"/>
      <c r="FB16" s="176"/>
      <c r="FC16" s="176"/>
      <c r="FD16" s="176"/>
      <c r="FE16" s="176"/>
      <c r="FF16" s="176"/>
      <c r="FG16" s="176"/>
      <c r="FH16" s="176"/>
      <c r="FI16" s="176"/>
      <c r="FJ16" s="176"/>
      <c r="FK16" s="176"/>
      <c r="FL16" s="176"/>
      <c r="FM16" s="176"/>
      <c r="FN16" s="176"/>
      <c r="FO16" s="176"/>
      <c r="FP16" s="176"/>
      <c r="FQ16" s="176"/>
      <c r="FR16" s="176"/>
      <c r="FS16" s="176"/>
      <c r="FT16" s="176"/>
      <c r="FU16" s="176"/>
      <c r="FV16" s="176"/>
      <c r="FW16" s="176"/>
      <c r="FX16" s="176"/>
      <c r="FY16" s="176"/>
      <c r="FZ16" s="176"/>
      <c r="GA16" s="176"/>
      <c r="GB16" s="176"/>
      <c r="GC16" s="176"/>
      <c r="GD16" s="176"/>
      <c r="GE16" s="176"/>
      <c r="GF16" s="176"/>
      <c r="GG16" s="176"/>
      <c r="GH16" s="176"/>
      <c r="GI16" s="176"/>
      <c r="GJ16" s="176"/>
      <c r="GK16" s="176"/>
      <c r="GL16" s="176"/>
      <c r="GM16" s="176"/>
      <c r="GN16" s="176"/>
      <c r="GO16" s="176"/>
      <c r="GP16" s="176"/>
      <c r="GQ16" s="176"/>
      <c r="GR16" s="176"/>
      <c r="GS16" s="176"/>
      <c r="GT16" s="176"/>
      <c r="GU16" s="176"/>
      <c r="GV16" s="176"/>
      <c r="GW16" s="176"/>
      <c r="GX16" s="176"/>
      <c r="GY16" s="176"/>
      <c r="GZ16" s="176"/>
      <c r="HA16" s="176"/>
      <c r="HB16" s="176"/>
      <c r="HC16" s="176"/>
      <c r="HD16" s="176"/>
      <c r="HE16" s="176"/>
      <c r="HF16" s="176"/>
      <c r="HG16" s="176"/>
      <c r="HH16" s="176"/>
      <c r="HI16" s="176"/>
      <c r="HJ16" s="176"/>
      <c r="HK16" s="176"/>
      <c r="HL16" s="176"/>
      <c r="HM16" s="176"/>
      <c r="HN16" s="176"/>
      <c r="HO16" s="176"/>
      <c r="HP16" s="176"/>
      <c r="HQ16" s="176"/>
      <c r="HR16" s="176"/>
      <c r="HS16" s="176"/>
      <c r="HT16" s="176"/>
      <c r="HU16" s="176"/>
      <c r="HV16" s="176"/>
      <c r="HW16" s="176"/>
      <c r="HX16" s="176"/>
      <c r="HY16" s="176"/>
      <c r="HZ16" s="176"/>
      <c r="IA16" s="176"/>
      <c r="IB16" s="176"/>
      <c r="IC16" s="176"/>
      <c r="ID16" s="176"/>
      <c r="IE16" s="176"/>
      <c r="IF16" s="176"/>
      <c r="IG16" s="176"/>
      <c r="IH16" s="176"/>
      <c r="II16" s="176"/>
      <c r="IJ16" s="176"/>
      <c r="IK16" s="176"/>
    </row>
    <row r="17" spans="1:245">
      <c r="A17" s="1463"/>
      <c r="B17" s="1366"/>
      <c r="C17" s="1464" t="s">
        <v>1860</v>
      </c>
      <c r="D17" s="1464" t="s">
        <v>1861</v>
      </c>
      <c r="E17" s="1464" t="s">
        <v>1862</v>
      </c>
      <c r="F17" s="1465" t="s">
        <v>1863</v>
      </c>
      <c r="G17" s="1466" t="s">
        <v>838</v>
      </c>
      <c r="H17" s="1464" t="s">
        <v>839</v>
      </c>
      <c r="I17" s="1376" t="s">
        <v>840</v>
      </c>
      <c r="J17" s="1377" t="s">
        <v>841</v>
      </c>
      <c r="K17" s="1379" t="s">
        <v>842</v>
      </c>
      <c r="L17" s="1376" t="s">
        <v>843</v>
      </c>
      <c r="M17" s="1379" t="s">
        <v>844</v>
      </c>
      <c r="N17" s="1467"/>
      <c r="O17" s="176"/>
      <c r="P17" s="176"/>
      <c r="Q17" s="176"/>
      <c r="R17" s="176"/>
      <c r="S17" s="176"/>
      <c r="T17" s="176"/>
      <c r="U17" s="176"/>
      <c r="V17" s="176"/>
      <c r="W17" s="176"/>
      <c r="X17" s="176"/>
      <c r="Y17" s="176"/>
      <c r="Z17" s="176"/>
      <c r="AA17" s="176"/>
      <c r="AB17" s="176"/>
      <c r="AC17" s="176"/>
      <c r="AD17" s="176"/>
      <c r="AE17" s="176"/>
      <c r="AF17" s="176"/>
      <c r="AG17" s="176"/>
      <c r="AH17" s="176"/>
      <c r="AI17" s="176"/>
      <c r="AJ17" s="176"/>
      <c r="AK17" s="176"/>
      <c r="AL17" s="176"/>
      <c r="AM17" s="176"/>
      <c r="AN17" s="176"/>
      <c r="AO17" s="176"/>
      <c r="AP17" s="176"/>
      <c r="AQ17" s="176"/>
      <c r="AR17" s="176"/>
      <c r="AS17" s="176"/>
      <c r="AT17" s="176"/>
      <c r="AU17" s="176"/>
      <c r="AV17" s="176"/>
      <c r="AW17" s="176"/>
      <c r="AX17" s="176"/>
      <c r="AY17" s="176"/>
      <c r="AZ17" s="176"/>
      <c r="BA17" s="176"/>
      <c r="BB17" s="176"/>
      <c r="BC17" s="176"/>
      <c r="BD17" s="176"/>
      <c r="BE17" s="176"/>
      <c r="BF17" s="176"/>
      <c r="BG17" s="176"/>
      <c r="BH17" s="176"/>
      <c r="BI17" s="176"/>
      <c r="BJ17" s="176"/>
      <c r="BK17" s="176"/>
      <c r="BL17" s="176"/>
      <c r="BM17" s="176"/>
      <c r="BN17" s="176"/>
      <c r="BO17" s="176"/>
      <c r="BP17" s="176"/>
      <c r="BQ17" s="176"/>
      <c r="BR17" s="176"/>
      <c r="BS17" s="176"/>
      <c r="BT17" s="176"/>
      <c r="BU17" s="176"/>
      <c r="BV17" s="176"/>
      <c r="BW17" s="176"/>
      <c r="BX17" s="176"/>
      <c r="BY17" s="176"/>
      <c r="BZ17" s="176"/>
      <c r="CA17" s="176"/>
      <c r="CB17" s="176"/>
      <c r="CC17" s="176"/>
      <c r="CD17" s="176"/>
      <c r="CE17" s="176"/>
      <c r="CF17" s="176"/>
      <c r="CG17" s="176"/>
      <c r="CH17" s="176"/>
      <c r="CI17" s="176"/>
      <c r="CJ17" s="176"/>
      <c r="CK17" s="176"/>
      <c r="CL17" s="176"/>
      <c r="CM17" s="176"/>
      <c r="CN17" s="176"/>
      <c r="CO17" s="176"/>
      <c r="CP17" s="176"/>
      <c r="CQ17" s="176"/>
      <c r="CR17" s="176"/>
      <c r="CS17" s="176"/>
      <c r="CT17" s="176"/>
      <c r="CU17" s="176"/>
      <c r="CV17" s="176"/>
      <c r="CW17" s="176"/>
      <c r="CX17" s="176"/>
      <c r="CY17" s="176"/>
      <c r="CZ17" s="176"/>
      <c r="DA17" s="176"/>
      <c r="DB17" s="176"/>
      <c r="DC17" s="176"/>
      <c r="DD17" s="176"/>
      <c r="DE17" s="176"/>
      <c r="DF17" s="176"/>
      <c r="DG17" s="176"/>
      <c r="DH17" s="176"/>
      <c r="DI17" s="176"/>
      <c r="DJ17" s="176"/>
      <c r="DK17" s="176"/>
      <c r="DL17" s="176"/>
      <c r="DM17" s="176"/>
      <c r="DN17" s="176"/>
      <c r="DO17" s="176"/>
      <c r="DP17" s="176"/>
      <c r="DQ17" s="176"/>
      <c r="DR17" s="176"/>
      <c r="DS17" s="176"/>
      <c r="DT17" s="176"/>
      <c r="DU17" s="176"/>
      <c r="DV17" s="176"/>
      <c r="DW17" s="176"/>
      <c r="DX17" s="176"/>
      <c r="DY17" s="176"/>
      <c r="DZ17" s="176"/>
      <c r="EA17" s="176"/>
      <c r="EB17" s="176"/>
      <c r="EC17" s="176"/>
      <c r="ED17" s="176"/>
      <c r="EE17" s="176"/>
      <c r="EF17" s="176"/>
      <c r="EG17" s="176"/>
      <c r="EH17" s="176"/>
      <c r="EI17" s="176"/>
      <c r="EJ17" s="176"/>
      <c r="EK17" s="176"/>
      <c r="EL17" s="176"/>
      <c r="EM17" s="176"/>
      <c r="EN17" s="176"/>
      <c r="EO17" s="176"/>
      <c r="EP17" s="176"/>
      <c r="EQ17" s="176"/>
      <c r="ER17" s="176"/>
      <c r="ES17" s="176"/>
      <c r="ET17" s="176"/>
      <c r="EU17" s="176"/>
      <c r="EV17" s="176"/>
      <c r="EW17" s="176"/>
      <c r="EX17" s="176"/>
      <c r="EY17" s="176"/>
      <c r="EZ17" s="176"/>
      <c r="FA17" s="176"/>
      <c r="FB17" s="176"/>
      <c r="FC17" s="176"/>
      <c r="FD17" s="176"/>
      <c r="FE17" s="176"/>
      <c r="FF17" s="176"/>
      <c r="FG17" s="176"/>
      <c r="FH17" s="176"/>
      <c r="FI17" s="176"/>
      <c r="FJ17" s="176"/>
      <c r="FK17" s="176"/>
      <c r="FL17" s="176"/>
      <c r="FM17" s="176"/>
      <c r="FN17" s="176"/>
      <c r="FO17" s="176"/>
      <c r="FP17" s="176"/>
      <c r="FQ17" s="176"/>
      <c r="FR17" s="176"/>
      <c r="FS17" s="176"/>
      <c r="FT17" s="176"/>
      <c r="FU17" s="176"/>
      <c r="FV17" s="176"/>
      <c r="FW17" s="176"/>
      <c r="FX17" s="176"/>
      <c r="FY17" s="176"/>
      <c r="FZ17" s="176"/>
      <c r="GA17" s="176"/>
      <c r="GB17" s="176"/>
      <c r="GC17" s="176"/>
      <c r="GD17" s="176"/>
      <c r="GE17" s="176"/>
      <c r="GF17" s="176"/>
      <c r="GG17" s="176"/>
      <c r="GH17" s="176"/>
      <c r="GI17" s="176"/>
      <c r="GJ17" s="176"/>
      <c r="GK17" s="176"/>
      <c r="GL17" s="176"/>
      <c r="GM17" s="176"/>
      <c r="GN17" s="176"/>
      <c r="GO17" s="176"/>
      <c r="GP17" s="176"/>
      <c r="GQ17" s="176"/>
      <c r="GR17" s="176"/>
      <c r="GS17" s="176"/>
      <c r="GT17" s="176"/>
      <c r="GU17" s="176"/>
      <c r="GV17" s="176"/>
      <c r="GW17" s="176"/>
      <c r="GX17" s="176"/>
      <c r="GY17" s="176"/>
      <c r="GZ17" s="176"/>
      <c r="HA17" s="176"/>
      <c r="HB17" s="176"/>
      <c r="HC17" s="176"/>
      <c r="HD17" s="176"/>
      <c r="HE17" s="176"/>
      <c r="HF17" s="176"/>
      <c r="HG17" s="176"/>
      <c r="HH17" s="176"/>
      <c r="HI17" s="176"/>
      <c r="HJ17" s="176"/>
      <c r="HK17" s="176"/>
      <c r="HL17" s="176"/>
      <c r="HM17" s="176"/>
      <c r="HN17" s="176"/>
      <c r="HO17" s="176"/>
      <c r="HP17" s="176"/>
      <c r="HQ17" s="176"/>
      <c r="HR17" s="176"/>
      <c r="HS17" s="176"/>
      <c r="HT17" s="176"/>
      <c r="HU17" s="176"/>
      <c r="HV17" s="176"/>
      <c r="HW17" s="176"/>
      <c r="HX17" s="176"/>
      <c r="HY17" s="176"/>
      <c r="HZ17" s="176"/>
      <c r="IA17" s="176"/>
      <c r="IB17" s="176"/>
      <c r="IC17" s="176"/>
      <c r="ID17" s="176"/>
      <c r="IE17" s="176"/>
      <c r="IF17" s="176"/>
      <c r="IG17" s="176"/>
      <c r="IH17" s="176"/>
      <c r="II17" s="176"/>
      <c r="IJ17" s="176"/>
      <c r="IK17" s="176"/>
    </row>
    <row r="18" spans="1:245">
      <c r="A18" s="1463">
        <v>1</v>
      </c>
      <c r="B18" s="1366"/>
      <c r="C18" s="1388" t="s">
        <v>2309</v>
      </c>
      <c r="D18" s="193"/>
      <c r="E18" s="1397"/>
      <c r="F18" s="194"/>
      <c r="G18" s="195" t="s">
        <v>2029</v>
      </c>
      <c r="H18" s="3076" t="s">
        <v>2029</v>
      </c>
      <c r="I18" s="1399"/>
      <c r="J18" s="3077"/>
      <c r="K18" s="3077"/>
      <c r="L18" s="1399"/>
      <c r="M18" s="3077"/>
      <c r="N18" s="1467">
        <v>1</v>
      </c>
      <c r="O18" s="176"/>
      <c r="P18" s="176"/>
      <c r="Q18" s="176"/>
      <c r="R18" s="176"/>
      <c r="S18" s="176"/>
      <c r="T18" s="176"/>
      <c r="U18" s="176"/>
      <c r="V18" s="176"/>
      <c r="W18" s="176"/>
      <c r="X18" s="176"/>
      <c r="Y18" s="176"/>
      <c r="Z18" s="176"/>
      <c r="AA18" s="176"/>
      <c r="AB18" s="176"/>
      <c r="AC18" s="176"/>
      <c r="AD18" s="176"/>
      <c r="AE18" s="176"/>
      <c r="AF18" s="176"/>
      <c r="AG18" s="176"/>
      <c r="AH18" s="176"/>
      <c r="AI18" s="176"/>
      <c r="AJ18" s="176"/>
      <c r="AK18" s="176"/>
      <c r="AL18" s="176"/>
      <c r="AM18" s="176"/>
      <c r="AN18" s="176"/>
      <c r="AO18" s="176"/>
      <c r="AP18" s="176"/>
      <c r="AQ18" s="176"/>
      <c r="AR18" s="176"/>
      <c r="AS18" s="176"/>
      <c r="AT18" s="176"/>
      <c r="AU18" s="176"/>
      <c r="AV18" s="176"/>
      <c r="AW18" s="176"/>
      <c r="AX18" s="176"/>
      <c r="AY18" s="176"/>
      <c r="AZ18" s="176"/>
      <c r="BA18" s="176"/>
      <c r="BB18" s="176"/>
      <c r="BC18" s="176"/>
      <c r="BD18" s="176"/>
      <c r="BE18" s="176"/>
      <c r="BF18" s="176"/>
      <c r="BG18" s="176"/>
      <c r="BH18" s="176"/>
      <c r="BI18" s="176"/>
      <c r="BJ18" s="176"/>
      <c r="BK18" s="176"/>
      <c r="BL18" s="176"/>
      <c r="BM18" s="176"/>
      <c r="BN18" s="176"/>
      <c r="BO18" s="176"/>
      <c r="BP18" s="176"/>
      <c r="BQ18" s="176"/>
      <c r="BR18" s="176"/>
      <c r="BS18" s="176"/>
      <c r="BT18" s="176"/>
      <c r="BU18" s="176"/>
      <c r="BV18" s="176"/>
      <c r="BW18" s="176"/>
      <c r="BX18" s="176"/>
      <c r="BY18" s="176"/>
      <c r="BZ18" s="176"/>
      <c r="CA18" s="176"/>
      <c r="CB18" s="176"/>
      <c r="CC18" s="176"/>
      <c r="CD18" s="176"/>
      <c r="CE18" s="176"/>
      <c r="CF18" s="176"/>
      <c r="CG18" s="176"/>
      <c r="CH18" s="176"/>
      <c r="CI18" s="176"/>
      <c r="CJ18" s="176"/>
      <c r="CK18" s="176"/>
      <c r="CL18" s="176"/>
      <c r="CM18" s="176"/>
      <c r="CN18" s="176"/>
      <c r="CO18" s="176"/>
      <c r="CP18" s="176"/>
      <c r="CQ18" s="176"/>
      <c r="CR18" s="176"/>
      <c r="CS18" s="176"/>
      <c r="CT18" s="176"/>
      <c r="CU18" s="176"/>
      <c r="CV18" s="176"/>
      <c r="CW18" s="176"/>
      <c r="CX18" s="176"/>
      <c r="CY18" s="176"/>
      <c r="CZ18" s="176"/>
      <c r="DA18" s="176"/>
      <c r="DB18" s="176"/>
      <c r="DC18" s="176"/>
      <c r="DD18" s="176"/>
      <c r="DE18" s="176"/>
      <c r="DF18" s="176"/>
      <c r="DG18" s="176"/>
      <c r="DH18" s="176"/>
      <c r="DI18" s="176"/>
      <c r="DJ18" s="176"/>
      <c r="DK18" s="176"/>
      <c r="DL18" s="176"/>
      <c r="DM18" s="176"/>
      <c r="DN18" s="176"/>
      <c r="DO18" s="176"/>
      <c r="DP18" s="176"/>
      <c r="DQ18" s="176"/>
      <c r="DR18" s="176"/>
      <c r="DS18" s="176"/>
      <c r="DT18" s="176"/>
      <c r="DU18" s="176"/>
      <c r="DV18" s="176"/>
      <c r="DW18" s="176"/>
      <c r="DX18" s="176"/>
      <c r="DY18" s="176"/>
      <c r="DZ18" s="176"/>
      <c r="EA18" s="176"/>
      <c r="EB18" s="176"/>
      <c r="EC18" s="176"/>
      <c r="ED18" s="176"/>
      <c r="EE18" s="176"/>
      <c r="EF18" s="176"/>
      <c r="EG18" s="176"/>
      <c r="EH18" s="176"/>
      <c r="EI18" s="176"/>
      <c r="EJ18" s="176"/>
      <c r="EK18" s="176"/>
      <c r="EL18" s="176"/>
      <c r="EM18" s="176"/>
      <c r="EN18" s="176"/>
      <c r="EO18" s="176"/>
      <c r="EP18" s="176"/>
      <c r="EQ18" s="176"/>
      <c r="ER18" s="176"/>
      <c r="ES18" s="176"/>
      <c r="ET18" s="176"/>
      <c r="EU18" s="176"/>
      <c r="EV18" s="176"/>
      <c r="EW18" s="176"/>
      <c r="EX18" s="176"/>
      <c r="EY18" s="176"/>
      <c r="EZ18" s="176"/>
      <c r="FA18" s="176"/>
      <c r="FB18" s="176"/>
      <c r="FC18" s="176"/>
      <c r="FD18" s="176"/>
      <c r="FE18" s="176"/>
      <c r="FF18" s="176"/>
      <c r="FG18" s="176"/>
      <c r="FH18" s="176"/>
      <c r="FI18" s="176"/>
      <c r="FJ18" s="176"/>
      <c r="FK18" s="176"/>
      <c r="FL18" s="176"/>
      <c r="FM18" s="176"/>
      <c r="FN18" s="176"/>
      <c r="FO18" s="176"/>
      <c r="FP18" s="176"/>
      <c r="FQ18" s="176"/>
      <c r="FR18" s="176"/>
      <c r="FS18" s="176"/>
      <c r="FT18" s="176"/>
      <c r="FU18" s="176"/>
      <c r="FV18" s="176"/>
      <c r="FW18" s="176"/>
      <c r="FX18" s="176"/>
      <c r="FY18" s="176"/>
      <c r="FZ18" s="176"/>
      <c r="GA18" s="176"/>
      <c r="GB18" s="176"/>
      <c r="GC18" s="176"/>
      <c r="GD18" s="176"/>
      <c r="GE18" s="176"/>
      <c r="GF18" s="176"/>
      <c r="GG18" s="176"/>
      <c r="GH18" s="176"/>
      <c r="GI18" s="176"/>
      <c r="GJ18" s="176"/>
      <c r="GK18" s="176"/>
      <c r="GL18" s="176"/>
      <c r="GM18" s="176"/>
      <c r="GN18" s="176"/>
      <c r="GO18" s="176"/>
      <c r="GP18" s="176"/>
      <c r="GQ18" s="176"/>
      <c r="GR18" s="176"/>
      <c r="GS18" s="176"/>
      <c r="GT18" s="176"/>
      <c r="GU18" s="176"/>
      <c r="GV18" s="176"/>
      <c r="GW18" s="176"/>
      <c r="GX18" s="176"/>
      <c r="GY18" s="176"/>
      <c r="GZ18" s="176"/>
      <c r="HA18" s="176"/>
      <c r="HB18" s="176"/>
      <c r="HC18" s="176"/>
      <c r="HD18" s="176"/>
      <c r="HE18" s="176"/>
      <c r="HF18" s="176"/>
      <c r="HG18" s="176"/>
      <c r="HH18" s="176"/>
      <c r="HI18" s="176"/>
      <c r="HJ18" s="176"/>
      <c r="HK18" s="176"/>
      <c r="HL18" s="176"/>
      <c r="HM18" s="176"/>
      <c r="HN18" s="176"/>
      <c r="HO18" s="176"/>
      <c r="HP18" s="176"/>
      <c r="HQ18" s="176"/>
      <c r="HR18" s="176"/>
      <c r="HS18" s="176"/>
      <c r="HT18" s="176"/>
      <c r="HU18" s="176"/>
      <c r="HV18" s="176"/>
      <c r="HW18" s="176"/>
      <c r="HX18" s="176"/>
      <c r="HY18" s="176"/>
      <c r="HZ18" s="176"/>
      <c r="IA18" s="176"/>
      <c r="IB18" s="176"/>
      <c r="IC18" s="176"/>
      <c r="ID18" s="176"/>
      <c r="IE18" s="176"/>
      <c r="IF18" s="176"/>
      <c r="IG18" s="176"/>
      <c r="IH18" s="176"/>
      <c r="II18" s="176"/>
      <c r="IJ18" s="176"/>
      <c r="IK18" s="176"/>
    </row>
    <row r="19" spans="1:245">
      <c r="A19" s="1463">
        <v>2</v>
      </c>
      <c r="B19" s="1366"/>
      <c r="C19" s="1388" t="s">
        <v>4218</v>
      </c>
      <c r="D19" s="1468"/>
      <c r="E19" s="1468"/>
      <c r="F19" s="1469"/>
      <c r="G19" s="1470"/>
      <c r="H19" s="1468"/>
      <c r="I19" s="1471"/>
      <c r="J19" s="208"/>
      <c r="K19" s="209"/>
      <c r="L19" s="1471"/>
      <c r="M19" s="1393"/>
      <c r="N19" s="1467">
        <v>2</v>
      </c>
      <c r="O19" s="176"/>
      <c r="P19" s="176"/>
      <c r="Q19" s="176"/>
      <c r="R19" s="176"/>
      <c r="S19" s="176"/>
      <c r="T19" s="176"/>
      <c r="U19" s="176"/>
      <c r="V19" s="176"/>
      <c r="W19" s="176"/>
      <c r="X19" s="176"/>
      <c r="Y19" s="176"/>
      <c r="Z19" s="176"/>
      <c r="AA19" s="176"/>
      <c r="AB19" s="176"/>
      <c r="AC19" s="176"/>
      <c r="AD19" s="176"/>
      <c r="AE19" s="176"/>
      <c r="AF19" s="176"/>
      <c r="AG19" s="176"/>
      <c r="AH19" s="176"/>
      <c r="AI19" s="176"/>
      <c r="AJ19" s="176"/>
      <c r="AK19" s="176"/>
      <c r="AL19" s="176"/>
      <c r="AM19" s="176"/>
      <c r="AN19" s="176"/>
      <c r="AO19" s="176"/>
      <c r="AP19" s="176"/>
      <c r="AQ19" s="176"/>
      <c r="AR19" s="176"/>
      <c r="AS19" s="176"/>
      <c r="AT19" s="176"/>
      <c r="AU19" s="176"/>
      <c r="AV19" s="176"/>
      <c r="AW19" s="176"/>
      <c r="AX19" s="176"/>
      <c r="AY19" s="176"/>
      <c r="AZ19" s="176"/>
      <c r="BA19" s="176"/>
      <c r="BB19" s="176"/>
      <c r="BC19" s="176"/>
      <c r="BD19" s="176"/>
      <c r="BE19" s="176"/>
      <c r="BF19" s="176"/>
      <c r="BG19" s="176"/>
      <c r="BH19" s="176"/>
      <c r="BI19" s="176"/>
      <c r="BJ19" s="176"/>
      <c r="BK19" s="176"/>
      <c r="BL19" s="176"/>
      <c r="BM19" s="176"/>
      <c r="BN19" s="176"/>
      <c r="BO19" s="176"/>
      <c r="BP19" s="176"/>
      <c r="BQ19" s="176"/>
      <c r="BR19" s="176"/>
      <c r="BS19" s="176"/>
      <c r="BT19" s="176"/>
      <c r="BU19" s="176"/>
      <c r="BV19" s="176"/>
      <c r="BW19" s="176"/>
      <c r="BX19" s="176"/>
      <c r="BY19" s="176"/>
      <c r="BZ19" s="176"/>
      <c r="CA19" s="176"/>
      <c r="CB19" s="176"/>
      <c r="CC19" s="176"/>
      <c r="CD19" s="176"/>
      <c r="CE19" s="176"/>
      <c r="CF19" s="176"/>
      <c r="CG19" s="176"/>
      <c r="CH19" s="176"/>
      <c r="CI19" s="176"/>
      <c r="CJ19" s="176"/>
      <c r="CK19" s="176"/>
      <c r="CL19" s="176"/>
      <c r="CM19" s="176"/>
      <c r="CN19" s="176"/>
      <c r="CO19" s="176"/>
      <c r="CP19" s="176"/>
      <c r="CQ19" s="176"/>
      <c r="CR19" s="176"/>
      <c r="CS19" s="176"/>
      <c r="CT19" s="176"/>
      <c r="CU19" s="176"/>
      <c r="CV19" s="176"/>
      <c r="CW19" s="176"/>
      <c r="CX19" s="176"/>
      <c r="CY19" s="176"/>
      <c r="CZ19" s="176"/>
      <c r="DA19" s="176"/>
      <c r="DB19" s="176"/>
      <c r="DC19" s="176"/>
      <c r="DD19" s="176"/>
      <c r="DE19" s="176"/>
      <c r="DF19" s="176"/>
      <c r="DG19" s="176"/>
      <c r="DH19" s="176"/>
      <c r="DI19" s="176"/>
      <c r="DJ19" s="176"/>
      <c r="DK19" s="176"/>
      <c r="DL19" s="176"/>
      <c r="DM19" s="176"/>
      <c r="DN19" s="176"/>
      <c r="DO19" s="176"/>
      <c r="DP19" s="176"/>
      <c r="DQ19" s="176"/>
      <c r="DR19" s="176"/>
      <c r="DS19" s="176"/>
      <c r="DT19" s="176"/>
      <c r="DU19" s="176"/>
      <c r="DV19" s="176"/>
      <c r="DW19" s="176"/>
      <c r="DX19" s="176"/>
      <c r="DY19" s="176"/>
      <c r="DZ19" s="176"/>
      <c r="EA19" s="176"/>
      <c r="EB19" s="176"/>
      <c r="EC19" s="176"/>
      <c r="ED19" s="176"/>
      <c r="EE19" s="176"/>
      <c r="EF19" s="176"/>
      <c r="EG19" s="176"/>
      <c r="EH19" s="176"/>
      <c r="EI19" s="176"/>
      <c r="EJ19" s="176"/>
      <c r="EK19" s="176"/>
      <c r="EL19" s="176"/>
      <c r="EM19" s="176"/>
      <c r="EN19" s="176"/>
      <c r="EO19" s="176"/>
      <c r="EP19" s="176"/>
      <c r="EQ19" s="176"/>
      <c r="ER19" s="176"/>
      <c r="ES19" s="176"/>
      <c r="ET19" s="176"/>
      <c r="EU19" s="176"/>
      <c r="EV19" s="176"/>
      <c r="EW19" s="176"/>
      <c r="EX19" s="176"/>
      <c r="EY19" s="176"/>
      <c r="EZ19" s="176"/>
      <c r="FA19" s="176"/>
      <c r="FB19" s="176"/>
      <c r="FC19" s="176"/>
      <c r="FD19" s="176"/>
      <c r="FE19" s="176"/>
      <c r="FF19" s="176"/>
      <c r="FG19" s="176"/>
      <c r="FH19" s="176"/>
      <c r="FI19" s="176"/>
      <c r="FJ19" s="176"/>
      <c r="FK19" s="176"/>
      <c r="FL19" s="176"/>
      <c r="FM19" s="176"/>
      <c r="FN19" s="176"/>
      <c r="FO19" s="176"/>
      <c r="FP19" s="176"/>
      <c r="FQ19" s="176"/>
      <c r="FR19" s="176"/>
      <c r="FS19" s="176"/>
      <c r="FT19" s="176"/>
      <c r="FU19" s="176"/>
      <c r="FV19" s="176"/>
      <c r="FW19" s="176"/>
      <c r="FX19" s="176"/>
      <c r="FY19" s="176"/>
      <c r="FZ19" s="176"/>
      <c r="GA19" s="176"/>
      <c r="GB19" s="176"/>
      <c r="GC19" s="176"/>
      <c r="GD19" s="176"/>
      <c r="GE19" s="176"/>
      <c r="GF19" s="176"/>
      <c r="GG19" s="176"/>
      <c r="GH19" s="176"/>
      <c r="GI19" s="176"/>
      <c r="GJ19" s="176"/>
      <c r="GK19" s="176"/>
      <c r="GL19" s="176"/>
      <c r="GM19" s="176"/>
      <c r="GN19" s="176"/>
      <c r="GO19" s="176"/>
      <c r="GP19" s="176"/>
      <c r="GQ19" s="176"/>
      <c r="GR19" s="176"/>
      <c r="GS19" s="176"/>
      <c r="GT19" s="176"/>
      <c r="GU19" s="176"/>
      <c r="GV19" s="176"/>
      <c r="GW19" s="176"/>
      <c r="GX19" s="176"/>
      <c r="GY19" s="176"/>
      <c r="GZ19" s="176"/>
      <c r="HA19" s="176"/>
      <c r="HB19" s="176"/>
      <c r="HC19" s="176"/>
      <c r="HD19" s="176"/>
      <c r="HE19" s="176"/>
      <c r="HF19" s="176"/>
      <c r="HG19" s="176"/>
      <c r="HH19" s="176"/>
      <c r="HI19" s="176"/>
      <c r="HJ19" s="176"/>
      <c r="HK19" s="176"/>
      <c r="HL19" s="176"/>
      <c r="HM19" s="176"/>
      <c r="HN19" s="176"/>
      <c r="HO19" s="176"/>
      <c r="HP19" s="176"/>
      <c r="HQ19" s="176"/>
      <c r="HR19" s="176"/>
      <c r="HS19" s="176"/>
      <c r="HT19" s="176"/>
      <c r="HU19" s="176"/>
      <c r="HV19" s="176"/>
      <c r="HW19" s="176"/>
      <c r="HX19" s="176"/>
      <c r="HY19" s="176"/>
      <c r="HZ19" s="176"/>
      <c r="IA19" s="176"/>
      <c r="IB19" s="176"/>
      <c r="IC19" s="176"/>
      <c r="ID19" s="176"/>
      <c r="IE19" s="176"/>
      <c r="IF19" s="176"/>
      <c r="IG19" s="176"/>
      <c r="IH19" s="176"/>
      <c r="II19" s="176"/>
      <c r="IJ19" s="176"/>
      <c r="IK19" s="176"/>
    </row>
    <row r="20" spans="1:245" ht="15.75">
      <c r="A20" s="1463">
        <v>3</v>
      </c>
      <c r="B20" s="1366"/>
      <c r="C20" s="1388" t="s">
        <v>1829</v>
      </c>
      <c r="D20" s="1405">
        <f>702940527.678898+12</f>
        <v>702940539.67889798</v>
      </c>
      <c r="E20" s="1405">
        <f>66482392.3255825-12</f>
        <v>66482380.325582497</v>
      </c>
      <c r="F20" s="1404"/>
      <c r="G20" s="1470"/>
      <c r="H20" s="1468"/>
      <c r="I20" s="1471"/>
      <c r="J20" s="208"/>
      <c r="K20" s="209"/>
      <c r="L20" s="1471"/>
      <c r="M20" s="1393">
        <v>769422920.0044806</v>
      </c>
      <c r="N20" s="1467">
        <v>3</v>
      </c>
      <c r="O20" s="1472"/>
      <c r="P20" s="3045"/>
      <c r="Q20" s="176"/>
      <c r="R20" s="176"/>
      <c r="S20" s="176"/>
      <c r="T20" s="176"/>
      <c r="U20" s="176"/>
      <c r="V20" s="176"/>
      <c r="W20" s="176"/>
      <c r="X20" s="176"/>
      <c r="Y20" s="176"/>
      <c r="Z20" s="176"/>
      <c r="AA20" s="176"/>
      <c r="AB20" s="176"/>
      <c r="AC20" s="176"/>
      <c r="AD20" s="176"/>
      <c r="AE20" s="176"/>
      <c r="AF20" s="176"/>
      <c r="AG20" s="176"/>
      <c r="AH20" s="176"/>
      <c r="AI20" s="176"/>
      <c r="AJ20" s="176"/>
      <c r="AK20" s="176"/>
      <c r="AL20" s="176"/>
      <c r="AM20" s="176"/>
      <c r="AN20" s="176"/>
      <c r="AO20" s="176"/>
      <c r="AP20" s="176"/>
      <c r="AQ20" s="176"/>
      <c r="AR20" s="176"/>
      <c r="AS20" s="176"/>
      <c r="AT20" s="176"/>
      <c r="AU20" s="176"/>
      <c r="AV20" s="176"/>
      <c r="AW20" s="176"/>
      <c r="AX20" s="176"/>
      <c r="AY20" s="176"/>
      <c r="AZ20" s="176"/>
      <c r="BA20" s="176"/>
      <c r="BB20" s="176"/>
      <c r="BC20" s="176"/>
      <c r="BD20" s="176"/>
      <c r="BE20" s="176"/>
      <c r="BF20" s="176"/>
      <c r="BG20" s="176"/>
      <c r="BH20" s="176"/>
      <c r="BI20" s="176"/>
      <c r="BJ20" s="176"/>
      <c r="BK20" s="176"/>
      <c r="BL20" s="176"/>
      <c r="BM20" s="176"/>
      <c r="BN20" s="176"/>
      <c r="BO20" s="176"/>
      <c r="BP20" s="176"/>
      <c r="BQ20" s="176"/>
      <c r="BR20" s="176"/>
      <c r="BS20" s="176"/>
      <c r="BT20" s="176"/>
      <c r="BU20" s="176"/>
      <c r="BV20" s="176"/>
      <c r="BW20" s="176"/>
      <c r="BX20" s="176"/>
      <c r="BY20" s="176"/>
      <c r="BZ20" s="176"/>
      <c r="CA20" s="176"/>
      <c r="CB20" s="176"/>
      <c r="CC20" s="176"/>
      <c r="CD20" s="176"/>
      <c r="CE20" s="176"/>
      <c r="CF20" s="176"/>
      <c r="CG20" s="176"/>
      <c r="CH20" s="176"/>
      <c r="CI20" s="176"/>
      <c r="CJ20" s="176"/>
      <c r="CK20" s="176"/>
      <c r="CL20" s="176"/>
      <c r="CM20" s="176"/>
      <c r="CN20" s="176"/>
      <c r="CO20" s="176"/>
      <c r="CP20" s="176"/>
      <c r="CQ20" s="176"/>
      <c r="CR20" s="176"/>
      <c r="CS20" s="176"/>
      <c r="CT20" s="176"/>
      <c r="CU20" s="176"/>
      <c r="CV20" s="176"/>
      <c r="CW20" s="176"/>
      <c r="CX20" s="176"/>
      <c r="CY20" s="176"/>
      <c r="CZ20" s="176"/>
      <c r="DA20" s="176"/>
      <c r="DB20" s="176"/>
      <c r="DC20" s="176"/>
      <c r="DD20" s="176"/>
      <c r="DE20" s="176"/>
      <c r="DF20" s="176"/>
      <c r="DG20" s="176"/>
      <c r="DH20" s="176"/>
      <c r="DI20" s="176"/>
      <c r="DJ20" s="176"/>
      <c r="DK20" s="176"/>
      <c r="DL20" s="176"/>
      <c r="DM20" s="176"/>
      <c r="DN20" s="176"/>
      <c r="DO20" s="176"/>
      <c r="DP20" s="176"/>
      <c r="DQ20" s="176"/>
      <c r="DR20" s="176"/>
      <c r="DS20" s="176"/>
      <c r="DT20" s="176"/>
      <c r="DU20" s="176"/>
      <c r="DV20" s="176"/>
      <c r="DW20" s="176"/>
      <c r="DX20" s="176"/>
      <c r="DY20" s="176"/>
      <c r="DZ20" s="176"/>
      <c r="EA20" s="176"/>
      <c r="EB20" s="176"/>
      <c r="EC20" s="176"/>
      <c r="ED20" s="176"/>
      <c r="EE20" s="176"/>
      <c r="EF20" s="176"/>
      <c r="EG20" s="176"/>
      <c r="EH20" s="176"/>
      <c r="EI20" s="176"/>
      <c r="EJ20" s="176"/>
      <c r="EK20" s="176"/>
      <c r="EL20" s="176"/>
      <c r="EM20" s="176"/>
      <c r="EN20" s="176"/>
      <c r="EO20" s="176"/>
      <c r="EP20" s="176"/>
      <c r="EQ20" s="176"/>
      <c r="ER20" s="176"/>
      <c r="ES20" s="176"/>
      <c r="ET20" s="176"/>
      <c r="EU20" s="176"/>
      <c r="EV20" s="176"/>
      <c r="EW20" s="176"/>
      <c r="EX20" s="176"/>
      <c r="EY20" s="176"/>
      <c r="EZ20" s="176"/>
      <c r="FA20" s="176"/>
      <c r="FB20" s="176"/>
      <c r="FC20" s="176"/>
      <c r="FD20" s="176"/>
      <c r="FE20" s="176"/>
      <c r="FF20" s="176"/>
      <c r="FG20" s="176"/>
      <c r="FH20" s="176"/>
      <c r="FI20" s="176"/>
      <c r="FJ20" s="176"/>
      <c r="FK20" s="176"/>
      <c r="FL20" s="176"/>
      <c r="FM20" s="176"/>
      <c r="FN20" s="176"/>
      <c r="FO20" s="176"/>
      <c r="FP20" s="176"/>
      <c r="FQ20" s="176"/>
      <c r="FR20" s="176"/>
      <c r="FS20" s="176"/>
      <c r="FT20" s="176"/>
      <c r="FU20" s="176"/>
      <c r="FV20" s="176"/>
      <c r="FW20" s="176"/>
      <c r="FX20" s="176"/>
      <c r="FY20" s="176"/>
      <c r="FZ20" s="176"/>
      <c r="GA20" s="176"/>
      <c r="GB20" s="176"/>
      <c r="GC20" s="176"/>
      <c r="GD20" s="176"/>
      <c r="GE20" s="176"/>
      <c r="GF20" s="176"/>
      <c r="GG20" s="176"/>
      <c r="GH20" s="176"/>
      <c r="GI20" s="176"/>
      <c r="GJ20" s="176"/>
      <c r="GK20" s="176"/>
      <c r="GL20" s="176"/>
      <c r="GM20" s="176"/>
      <c r="GN20" s="176"/>
      <c r="GO20" s="176"/>
      <c r="GP20" s="176"/>
      <c r="GQ20" s="176"/>
      <c r="GR20" s="176"/>
      <c r="GS20" s="176"/>
      <c r="GT20" s="176"/>
      <c r="GU20" s="176"/>
      <c r="GV20" s="176"/>
      <c r="GW20" s="176"/>
      <c r="GX20" s="176"/>
      <c r="GY20" s="176"/>
      <c r="GZ20" s="176"/>
      <c r="HA20" s="176"/>
      <c r="HB20" s="176"/>
      <c r="HC20" s="176"/>
      <c r="HD20" s="176"/>
      <c r="HE20" s="176"/>
      <c r="HF20" s="176"/>
      <c r="HG20" s="176"/>
      <c r="HH20" s="176"/>
      <c r="HI20" s="176"/>
      <c r="HJ20" s="176"/>
      <c r="HK20" s="176"/>
      <c r="HL20" s="176"/>
      <c r="HM20" s="176"/>
      <c r="HN20" s="176"/>
      <c r="HO20" s="176"/>
      <c r="HP20" s="176"/>
      <c r="HQ20" s="176"/>
      <c r="HR20" s="176"/>
      <c r="HS20" s="176"/>
      <c r="HT20" s="176"/>
      <c r="HU20" s="176"/>
      <c r="HV20" s="176"/>
      <c r="HW20" s="176"/>
      <c r="HX20" s="176"/>
      <c r="HY20" s="176"/>
      <c r="HZ20" s="176"/>
      <c r="IA20" s="176"/>
      <c r="IB20" s="176"/>
      <c r="IC20" s="176"/>
      <c r="ID20" s="176"/>
      <c r="IE20" s="176"/>
      <c r="IF20" s="176"/>
      <c r="IG20" s="176"/>
      <c r="IH20" s="176"/>
      <c r="II20" s="176"/>
      <c r="IJ20" s="176"/>
      <c r="IK20" s="176"/>
    </row>
    <row r="21" spans="1:245">
      <c r="A21" s="1463">
        <v>4</v>
      </c>
      <c r="B21" s="1366"/>
      <c r="C21" s="1388" t="s">
        <v>333</v>
      </c>
      <c r="D21" s="1405"/>
      <c r="E21" s="1405"/>
      <c r="F21" s="1404"/>
      <c r="G21" s="1470"/>
      <c r="H21" s="1468"/>
      <c r="I21" s="1471"/>
      <c r="J21" s="208"/>
      <c r="K21" s="209"/>
      <c r="L21" s="1471"/>
      <c r="M21" s="1393"/>
      <c r="N21" s="1467">
        <v>4</v>
      </c>
      <c r="O21" s="176"/>
      <c r="P21" s="176"/>
      <c r="Q21" s="176"/>
      <c r="R21" s="176"/>
      <c r="S21" s="176"/>
      <c r="T21" s="176"/>
      <c r="U21" s="176"/>
      <c r="V21" s="176"/>
      <c r="W21" s="176"/>
      <c r="X21" s="176"/>
      <c r="Y21" s="176"/>
      <c r="Z21" s="176"/>
      <c r="AA21" s="176"/>
      <c r="AB21" s="176"/>
      <c r="AC21" s="176"/>
      <c r="AD21" s="176"/>
      <c r="AE21" s="176"/>
      <c r="AF21" s="176"/>
      <c r="AG21" s="176"/>
      <c r="AH21" s="176"/>
      <c r="AI21" s="176"/>
      <c r="AJ21" s="176"/>
      <c r="AK21" s="176"/>
      <c r="AL21" s="176"/>
      <c r="AM21" s="176"/>
      <c r="AN21" s="176"/>
      <c r="AO21" s="176"/>
      <c r="AP21" s="176"/>
      <c r="AQ21" s="176"/>
      <c r="AR21" s="176"/>
      <c r="AS21" s="176"/>
      <c r="AT21" s="176"/>
      <c r="AU21" s="176"/>
      <c r="AV21" s="176"/>
      <c r="AW21" s="176"/>
      <c r="AX21" s="176"/>
      <c r="AY21" s="176"/>
      <c r="AZ21" s="176"/>
      <c r="BA21" s="176"/>
      <c r="BB21" s="176"/>
      <c r="BC21" s="176"/>
      <c r="BD21" s="176"/>
      <c r="BE21" s="176"/>
      <c r="BF21" s="176"/>
      <c r="BG21" s="176"/>
      <c r="BH21" s="176"/>
      <c r="BI21" s="176"/>
      <c r="BJ21" s="176"/>
      <c r="BK21" s="176"/>
      <c r="BL21" s="176"/>
      <c r="BM21" s="176"/>
      <c r="BN21" s="176"/>
      <c r="BO21" s="176"/>
      <c r="BP21" s="176"/>
      <c r="BQ21" s="176"/>
      <c r="BR21" s="176"/>
      <c r="BS21" s="176"/>
      <c r="BT21" s="176"/>
      <c r="BU21" s="176"/>
      <c r="BV21" s="176"/>
      <c r="BW21" s="176"/>
      <c r="BX21" s="176"/>
      <c r="BY21" s="176"/>
      <c r="BZ21" s="176"/>
      <c r="CA21" s="176"/>
      <c r="CB21" s="176"/>
      <c r="CC21" s="176"/>
      <c r="CD21" s="176"/>
      <c r="CE21" s="176"/>
      <c r="CF21" s="176"/>
      <c r="CG21" s="176"/>
      <c r="CH21" s="176"/>
      <c r="CI21" s="176"/>
      <c r="CJ21" s="176"/>
      <c r="CK21" s="176"/>
      <c r="CL21" s="176"/>
      <c r="CM21" s="176"/>
      <c r="CN21" s="176"/>
      <c r="CO21" s="176"/>
      <c r="CP21" s="176"/>
      <c r="CQ21" s="176"/>
      <c r="CR21" s="176"/>
      <c r="CS21" s="176"/>
      <c r="CT21" s="176"/>
      <c r="CU21" s="176"/>
      <c r="CV21" s="176"/>
      <c r="CW21" s="176"/>
      <c r="CX21" s="176"/>
      <c r="CY21" s="176"/>
      <c r="CZ21" s="176"/>
      <c r="DA21" s="176"/>
      <c r="DB21" s="176"/>
      <c r="DC21" s="176"/>
      <c r="DD21" s="176"/>
      <c r="DE21" s="176"/>
      <c r="DF21" s="176"/>
      <c r="DG21" s="176"/>
      <c r="DH21" s="176"/>
      <c r="DI21" s="176"/>
      <c r="DJ21" s="176"/>
      <c r="DK21" s="176"/>
      <c r="DL21" s="176"/>
      <c r="DM21" s="176"/>
      <c r="DN21" s="176"/>
      <c r="DO21" s="176"/>
      <c r="DP21" s="176"/>
      <c r="DQ21" s="176"/>
      <c r="DR21" s="176"/>
      <c r="DS21" s="176"/>
      <c r="DT21" s="176"/>
      <c r="DU21" s="176"/>
      <c r="DV21" s="176"/>
      <c r="DW21" s="176"/>
      <c r="DX21" s="176"/>
      <c r="DY21" s="176"/>
      <c r="DZ21" s="176"/>
      <c r="EA21" s="176"/>
      <c r="EB21" s="176"/>
      <c r="EC21" s="176"/>
      <c r="ED21" s="176"/>
      <c r="EE21" s="176"/>
      <c r="EF21" s="176"/>
      <c r="EG21" s="176"/>
      <c r="EH21" s="176"/>
      <c r="EI21" s="176"/>
      <c r="EJ21" s="176"/>
      <c r="EK21" s="176"/>
      <c r="EL21" s="176"/>
      <c r="EM21" s="176"/>
      <c r="EN21" s="176"/>
      <c r="EO21" s="176"/>
      <c r="EP21" s="176"/>
      <c r="EQ21" s="176"/>
      <c r="ER21" s="176"/>
      <c r="ES21" s="176"/>
      <c r="ET21" s="176"/>
      <c r="EU21" s="176"/>
      <c r="EV21" s="176"/>
      <c r="EW21" s="176"/>
      <c r="EX21" s="176"/>
      <c r="EY21" s="176"/>
      <c r="EZ21" s="176"/>
      <c r="FA21" s="176"/>
      <c r="FB21" s="176"/>
      <c r="FC21" s="176"/>
      <c r="FD21" s="176"/>
      <c r="FE21" s="176"/>
      <c r="FF21" s="176"/>
      <c r="FG21" s="176"/>
      <c r="FH21" s="176"/>
      <c r="FI21" s="176"/>
      <c r="FJ21" s="176"/>
      <c r="FK21" s="176"/>
      <c r="FL21" s="176"/>
      <c r="FM21" s="176"/>
      <c r="FN21" s="176"/>
      <c r="FO21" s="176"/>
      <c r="FP21" s="176"/>
      <c r="FQ21" s="176"/>
      <c r="FR21" s="176"/>
      <c r="FS21" s="176"/>
      <c r="FT21" s="176"/>
      <c r="FU21" s="176"/>
      <c r="FV21" s="176"/>
      <c r="FW21" s="176"/>
      <c r="FX21" s="176"/>
      <c r="FY21" s="176"/>
      <c r="FZ21" s="176"/>
      <c r="GA21" s="176"/>
      <c r="GB21" s="176"/>
      <c r="GC21" s="176"/>
      <c r="GD21" s="176"/>
      <c r="GE21" s="176"/>
      <c r="GF21" s="176"/>
      <c r="GG21" s="176"/>
      <c r="GH21" s="176"/>
      <c r="GI21" s="176"/>
      <c r="GJ21" s="176"/>
      <c r="GK21" s="176"/>
      <c r="GL21" s="176"/>
      <c r="GM21" s="176"/>
      <c r="GN21" s="176"/>
      <c r="GO21" s="176"/>
      <c r="GP21" s="176"/>
      <c r="GQ21" s="176"/>
      <c r="GR21" s="176"/>
      <c r="GS21" s="176"/>
      <c r="GT21" s="176"/>
      <c r="GU21" s="176"/>
      <c r="GV21" s="176"/>
      <c r="GW21" s="176"/>
      <c r="GX21" s="176"/>
      <c r="GY21" s="176"/>
      <c r="GZ21" s="176"/>
      <c r="HA21" s="176"/>
      <c r="HB21" s="176"/>
      <c r="HC21" s="176"/>
      <c r="HD21" s="176"/>
      <c r="HE21" s="176"/>
      <c r="HF21" s="176"/>
      <c r="HG21" s="176"/>
      <c r="HH21" s="176"/>
      <c r="HI21" s="176"/>
      <c r="HJ21" s="176"/>
      <c r="HK21" s="176"/>
      <c r="HL21" s="176"/>
      <c r="HM21" s="176"/>
      <c r="HN21" s="176"/>
      <c r="HO21" s="176"/>
      <c r="HP21" s="176"/>
      <c r="HQ21" s="176"/>
      <c r="HR21" s="176"/>
      <c r="HS21" s="176"/>
      <c r="HT21" s="176"/>
      <c r="HU21" s="176"/>
      <c r="HV21" s="176"/>
      <c r="HW21" s="176"/>
      <c r="HX21" s="176"/>
      <c r="HY21" s="176"/>
      <c r="HZ21" s="176"/>
      <c r="IA21" s="176"/>
      <c r="IB21" s="176"/>
      <c r="IC21" s="176"/>
      <c r="ID21" s="176"/>
      <c r="IE21" s="176"/>
      <c r="IF21" s="176"/>
      <c r="IG21" s="176"/>
      <c r="IH21" s="176"/>
      <c r="II21" s="176"/>
      <c r="IJ21" s="176"/>
      <c r="IK21" s="176"/>
    </row>
    <row r="22" spans="1:245" ht="15.75">
      <c r="A22" s="1463">
        <v>5</v>
      </c>
      <c r="B22" s="1366"/>
      <c r="C22" s="1388" t="s">
        <v>334</v>
      </c>
      <c r="D22" s="1468">
        <f>SUM(D19:D21)</f>
        <v>702940539.67889798</v>
      </c>
      <c r="E22" s="1468">
        <f>SUM(E19:E21)</f>
        <v>66482380.325582497</v>
      </c>
      <c r="F22" s="1469">
        <f>SUM(F19:F21)</f>
        <v>0</v>
      </c>
      <c r="G22" s="1470">
        <f>SUM(G19:G21)</f>
        <v>0</v>
      </c>
      <c r="H22" s="209">
        <f>SUM(H19:H21)</f>
        <v>0</v>
      </c>
      <c r="I22" s="1471"/>
      <c r="J22" s="208">
        <f>SUM(J19:J21)</f>
        <v>0</v>
      </c>
      <c r="K22" s="209"/>
      <c r="L22" s="1471">
        <f>SUM(L19:L21)</f>
        <v>0</v>
      </c>
      <c r="M22" s="208">
        <v>769422920.0044806</v>
      </c>
      <c r="N22" s="1467">
        <v>5</v>
      </c>
      <c r="O22" s="176"/>
      <c r="P22" s="3045"/>
      <c r="Q22" s="176"/>
      <c r="R22" s="176"/>
      <c r="S22" s="176"/>
      <c r="T22" s="176"/>
      <c r="U22" s="176"/>
      <c r="V22" s="176"/>
      <c r="W22" s="176"/>
      <c r="X22" s="176"/>
      <c r="Y22" s="176"/>
      <c r="Z22" s="176"/>
      <c r="AA22" s="176"/>
      <c r="AB22" s="176"/>
      <c r="AC22" s="176"/>
      <c r="AD22" s="176"/>
      <c r="AE22" s="176"/>
      <c r="AF22" s="176"/>
      <c r="AG22" s="176"/>
      <c r="AH22" s="176"/>
      <c r="AI22" s="176"/>
      <c r="AJ22" s="176"/>
      <c r="AK22" s="176"/>
      <c r="AL22" s="176"/>
      <c r="AM22" s="176"/>
      <c r="AN22" s="176"/>
      <c r="AO22" s="176"/>
      <c r="AP22" s="176"/>
      <c r="AQ22" s="176"/>
      <c r="AR22" s="176"/>
      <c r="AS22" s="176"/>
      <c r="AT22" s="176"/>
      <c r="AU22" s="176"/>
      <c r="AV22" s="176"/>
      <c r="AW22" s="176"/>
      <c r="AX22" s="176"/>
      <c r="AY22" s="176"/>
      <c r="AZ22" s="176"/>
      <c r="BA22" s="176"/>
      <c r="BB22" s="176"/>
      <c r="BC22" s="176"/>
      <c r="BD22" s="176"/>
      <c r="BE22" s="176"/>
      <c r="BF22" s="176"/>
      <c r="BG22" s="176"/>
      <c r="BH22" s="176"/>
      <c r="BI22" s="176"/>
      <c r="BJ22" s="176"/>
      <c r="BK22" s="176"/>
      <c r="BL22" s="176"/>
      <c r="BM22" s="176"/>
      <c r="BN22" s="176"/>
      <c r="BO22" s="176"/>
      <c r="BP22" s="176"/>
      <c r="BQ22" s="176"/>
      <c r="BR22" s="176"/>
      <c r="BS22" s="176"/>
      <c r="BT22" s="176"/>
      <c r="BU22" s="176"/>
      <c r="BV22" s="176"/>
      <c r="BW22" s="176"/>
      <c r="BX22" s="176"/>
      <c r="BY22" s="176"/>
      <c r="BZ22" s="176"/>
      <c r="CA22" s="176"/>
      <c r="CB22" s="176"/>
      <c r="CC22" s="176"/>
      <c r="CD22" s="176"/>
      <c r="CE22" s="176"/>
      <c r="CF22" s="176"/>
      <c r="CG22" s="176"/>
      <c r="CH22" s="176"/>
      <c r="CI22" s="176"/>
      <c r="CJ22" s="176"/>
      <c r="CK22" s="176"/>
      <c r="CL22" s="176"/>
      <c r="CM22" s="176"/>
      <c r="CN22" s="176"/>
      <c r="CO22" s="176"/>
      <c r="CP22" s="176"/>
      <c r="CQ22" s="176"/>
      <c r="CR22" s="176"/>
      <c r="CS22" s="176"/>
      <c r="CT22" s="176"/>
      <c r="CU22" s="176"/>
      <c r="CV22" s="176"/>
      <c r="CW22" s="176"/>
      <c r="CX22" s="176"/>
      <c r="CY22" s="176"/>
      <c r="CZ22" s="176"/>
      <c r="DA22" s="176"/>
      <c r="DB22" s="176"/>
      <c r="DC22" s="176"/>
      <c r="DD22" s="176"/>
      <c r="DE22" s="176"/>
      <c r="DF22" s="176"/>
      <c r="DG22" s="176"/>
      <c r="DH22" s="176"/>
      <c r="DI22" s="176"/>
      <c r="DJ22" s="176"/>
      <c r="DK22" s="176"/>
      <c r="DL22" s="176"/>
      <c r="DM22" s="176"/>
      <c r="DN22" s="176"/>
      <c r="DO22" s="176"/>
      <c r="DP22" s="176"/>
      <c r="DQ22" s="176"/>
      <c r="DR22" s="176"/>
      <c r="DS22" s="176"/>
      <c r="DT22" s="176"/>
      <c r="DU22" s="176"/>
      <c r="DV22" s="176"/>
      <c r="DW22" s="176"/>
      <c r="DX22" s="176"/>
      <c r="DY22" s="176"/>
      <c r="DZ22" s="176"/>
      <c r="EA22" s="176"/>
      <c r="EB22" s="176"/>
      <c r="EC22" s="176"/>
      <c r="ED22" s="176"/>
      <c r="EE22" s="176"/>
      <c r="EF22" s="176"/>
      <c r="EG22" s="176"/>
      <c r="EH22" s="176"/>
      <c r="EI22" s="176"/>
      <c r="EJ22" s="176"/>
      <c r="EK22" s="176"/>
      <c r="EL22" s="176"/>
      <c r="EM22" s="176"/>
      <c r="EN22" s="176"/>
      <c r="EO22" s="176"/>
      <c r="EP22" s="176"/>
      <c r="EQ22" s="176"/>
      <c r="ER22" s="176"/>
      <c r="ES22" s="176"/>
      <c r="ET22" s="176"/>
      <c r="EU22" s="176"/>
      <c r="EV22" s="176"/>
      <c r="EW22" s="176"/>
      <c r="EX22" s="176"/>
      <c r="EY22" s="176"/>
      <c r="EZ22" s="176"/>
      <c r="FA22" s="176"/>
      <c r="FB22" s="176"/>
      <c r="FC22" s="176"/>
      <c r="FD22" s="176"/>
      <c r="FE22" s="176"/>
      <c r="FF22" s="176"/>
      <c r="FG22" s="176"/>
      <c r="FH22" s="176"/>
      <c r="FI22" s="176"/>
      <c r="FJ22" s="176"/>
      <c r="FK22" s="176"/>
      <c r="FL22" s="176"/>
      <c r="FM22" s="176"/>
      <c r="FN22" s="176"/>
      <c r="FO22" s="176"/>
      <c r="FP22" s="176"/>
      <c r="FQ22" s="176"/>
      <c r="FR22" s="176"/>
      <c r="FS22" s="176"/>
      <c r="FT22" s="176"/>
      <c r="FU22" s="176"/>
      <c r="FV22" s="176"/>
      <c r="FW22" s="176"/>
      <c r="FX22" s="176"/>
      <c r="FY22" s="176"/>
      <c r="FZ22" s="176"/>
      <c r="GA22" s="176"/>
      <c r="GB22" s="176"/>
      <c r="GC22" s="176"/>
      <c r="GD22" s="176"/>
      <c r="GE22" s="176"/>
      <c r="GF22" s="176"/>
      <c r="GG22" s="176"/>
      <c r="GH22" s="176"/>
      <c r="GI22" s="176"/>
      <c r="GJ22" s="176"/>
      <c r="GK22" s="176"/>
      <c r="GL22" s="176"/>
      <c r="GM22" s="176"/>
      <c r="GN22" s="176"/>
      <c r="GO22" s="176"/>
      <c r="GP22" s="176"/>
      <c r="GQ22" s="176"/>
      <c r="GR22" s="176"/>
      <c r="GS22" s="176"/>
      <c r="GT22" s="176"/>
      <c r="GU22" s="176"/>
      <c r="GV22" s="176"/>
      <c r="GW22" s="176"/>
      <c r="GX22" s="176"/>
      <c r="GY22" s="176"/>
      <c r="GZ22" s="176"/>
      <c r="HA22" s="176"/>
      <c r="HB22" s="176"/>
      <c r="HC22" s="176"/>
      <c r="HD22" s="176"/>
      <c r="HE22" s="176"/>
      <c r="HF22" s="176"/>
      <c r="HG22" s="176"/>
      <c r="HH22" s="176"/>
      <c r="HI22" s="176"/>
      <c r="HJ22" s="176"/>
      <c r="HK22" s="176"/>
      <c r="HL22" s="176"/>
      <c r="HM22" s="176"/>
      <c r="HN22" s="176"/>
      <c r="HO22" s="176"/>
      <c r="HP22" s="176"/>
      <c r="HQ22" s="176"/>
      <c r="HR22" s="176"/>
      <c r="HS22" s="176"/>
      <c r="HT22" s="176"/>
      <c r="HU22" s="176"/>
      <c r="HV22" s="176"/>
      <c r="HW22" s="176"/>
      <c r="HX22" s="176"/>
      <c r="HY22" s="176"/>
      <c r="HZ22" s="176"/>
      <c r="IA22" s="176"/>
      <c r="IB22" s="176"/>
      <c r="IC22" s="176"/>
      <c r="ID22" s="176"/>
      <c r="IE22" s="176"/>
      <c r="IF22" s="176"/>
      <c r="IG22" s="176"/>
      <c r="IH22" s="176"/>
      <c r="II22" s="176"/>
      <c r="IJ22" s="176"/>
      <c r="IK22" s="176"/>
    </row>
    <row r="23" spans="1:245">
      <c r="A23" s="1463">
        <v>6</v>
      </c>
      <c r="B23" s="1366"/>
      <c r="C23" s="1388" t="s">
        <v>1843</v>
      </c>
      <c r="D23" s="1468"/>
      <c r="E23" s="1468"/>
      <c r="F23" s="1469"/>
      <c r="G23" s="1470"/>
      <c r="H23" s="1468"/>
      <c r="I23" s="1471"/>
      <c r="J23" s="208"/>
      <c r="K23" s="209"/>
      <c r="L23" s="1471"/>
      <c r="M23" s="209"/>
      <c r="N23" s="1467">
        <v>6</v>
      </c>
      <c r="O23" s="3046"/>
      <c r="P23" s="176"/>
      <c r="Q23" s="176"/>
      <c r="R23" s="176"/>
      <c r="S23" s="176"/>
      <c r="T23" s="176"/>
      <c r="U23" s="176"/>
      <c r="V23" s="176"/>
      <c r="W23" s="176"/>
      <c r="X23" s="176"/>
      <c r="Y23" s="176"/>
      <c r="Z23" s="176"/>
      <c r="AA23" s="176"/>
      <c r="AB23" s="176"/>
      <c r="AC23" s="176"/>
      <c r="AD23" s="176"/>
      <c r="AE23" s="176"/>
      <c r="AF23" s="176"/>
      <c r="AG23" s="176"/>
      <c r="AH23" s="176"/>
      <c r="AI23" s="176"/>
      <c r="AJ23" s="176"/>
      <c r="AK23" s="176"/>
      <c r="AL23" s="176"/>
      <c r="AM23" s="176"/>
      <c r="AN23" s="176"/>
      <c r="AO23" s="176"/>
      <c r="AP23" s="176"/>
      <c r="AQ23" s="176"/>
      <c r="AR23" s="176"/>
      <c r="AS23" s="176"/>
      <c r="AT23" s="176"/>
      <c r="AU23" s="176"/>
      <c r="AV23" s="176"/>
      <c r="AW23" s="176"/>
      <c r="AX23" s="176"/>
      <c r="AY23" s="176"/>
      <c r="AZ23" s="176"/>
      <c r="BA23" s="176"/>
      <c r="BB23" s="176"/>
      <c r="BC23" s="176"/>
      <c r="BD23" s="176"/>
      <c r="BE23" s="176"/>
      <c r="BF23" s="176"/>
      <c r="BG23" s="176"/>
      <c r="BH23" s="176"/>
      <c r="BI23" s="176"/>
      <c r="BJ23" s="176"/>
      <c r="BK23" s="176"/>
      <c r="BL23" s="176"/>
      <c r="BM23" s="176"/>
      <c r="BN23" s="176"/>
      <c r="BO23" s="176"/>
      <c r="BP23" s="176"/>
      <c r="BQ23" s="176"/>
      <c r="BR23" s="176"/>
      <c r="BS23" s="176"/>
      <c r="BT23" s="176"/>
      <c r="BU23" s="176"/>
      <c r="BV23" s="176"/>
      <c r="BW23" s="176"/>
      <c r="BX23" s="176"/>
      <c r="BY23" s="176"/>
      <c r="BZ23" s="176"/>
      <c r="CA23" s="176"/>
      <c r="CB23" s="176"/>
      <c r="CC23" s="176"/>
      <c r="CD23" s="176"/>
      <c r="CE23" s="176"/>
      <c r="CF23" s="176"/>
      <c r="CG23" s="176"/>
      <c r="CH23" s="176"/>
      <c r="CI23" s="176"/>
      <c r="CJ23" s="176"/>
      <c r="CK23" s="176"/>
      <c r="CL23" s="176"/>
      <c r="CM23" s="176"/>
      <c r="CN23" s="176"/>
      <c r="CO23" s="176"/>
      <c r="CP23" s="176"/>
      <c r="CQ23" s="176"/>
      <c r="CR23" s="176"/>
      <c r="CS23" s="176"/>
      <c r="CT23" s="176"/>
      <c r="CU23" s="176"/>
      <c r="CV23" s="176"/>
      <c r="CW23" s="176"/>
      <c r="CX23" s="176"/>
      <c r="CY23" s="176"/>
      <c r="CZ23" s="176"/>
      <c r="DA23" s="176"/>
      <c r="DB23" s="176"/>
      <c r="DC23" s="176"/>
      <c r="DD23" s="176"/>
      <c r="DE23" s="176"/>
      <c r="DF23" s="176"/>
      <c r="DG23" s="176"/>
      <c r="DH23" s="176"/>
      <c r="DI23" s="176"/>
      <c r="DJ23" s="176"/>
      <c r="DK23" s="176"/>
      <c r="DL23" s="176"/>
      <c r="DM23" s="176"/>
      <c r="DN23" s="176"/>
      <c r="DO23" s="176"/>
      <c r="DP23" s="176"/>
      <c r="DQ23" s="176"/>
      <c r="DR23" s="176"/>
      <c r="DS23" s="176"/>
      <c r="DT23" s="176"/>
      <c r="DU23" s="176"/>
      <c r="DV23" s="176"/>
      <c r="DW23" s="176"/>
      <c r="DX23" s="176"/>
      <c r="DY23" s="176"/>
      <c r="DZ23" s="176"/>
      <c r="EA23" s="176"/>
      <c r="EB23" s="176"/>
      <c r="EC23" s="176"/>
      <c r="ED23" s="176"/>
      <c r="EE23" s="176"/>
      <c r="EF23" s="176"/>
      <c r="EG23" s="176"/>
      <c r="EH23" s="176"/>
      <c r="EI23" s="176"/>
      <c r="EJ23" s="176"/>
      <c r="EK23" s="176"/>
      <c r="EL23" s="176"/>
      <c r="EM23" s="176"/>
      <c r="EN23" s="176"/>
      <c r="EO23" s="176"/>
      <c r="EP23" s="176"/>
      <c r="EQ23" s="176"/>
      <c r="ER23" s="176"/>
      <c r="ES23" s="176"/>
      <c r="ET23" s="176"/>
      <c r="EU23" s="176"/>
      <c r="EV23" s="176"/>
      <c r="EW23" s="176"/>
      <c r="EX23" s="176"/>
      <c r="EY23" s="176"/>
      <c r="EZ23" s="176"/>
      <c r="FA23" s="176"/>
      <c r="FB23" s="176"/>
      <c r="FC23" s="176"/>
      <c r="FD23" s="176"/>
      <c r="FE23" s="176"/>
      <c r="FF23" s="176"/>
      <c r="FG23" s="176"/>
      <c r="FH23" s="176"/>
      <c r="FI23" s="176"/>
      <c r="FJ23" s="176"/>
      <c r="FK23" s="176"/>
      <c r="FL23" s="176"/>
      <c r="FM23" s="176"/>
      <c r="FN23" s="176"/>
      <c r="FO23" s="176"/>
      <c r="FP23" s="176"/>
      <c r="FQ23" s="176"/>
      <c r="FR23" s="176"/>
      <c r="FS23" s="176"/>
      <c r="FT23" s="176"/>
      <c r="FU23" s="176"/>
      <c r="FV23" s="176"/>
      <c r="FW23" s="176"/>
      <c r="FX23" s="176"/>
      <c r="FY23" s="176"/>
      <c r="FZ23" s="176"/>
      <c r="GA23" s="176"/>
      <c r="GB23" s="176"/>
      <c r="GC23" s="176"/>
      <c r="GD23" s="176"/>
      <c r="GE23" s="176"/>
      <c r="GF23" s="176"/>
      <c r="GG23" s="176"/>
      <c r="GH23" s="176"/>
      <c r="GI23" s="176"/>
      <c r="GJ23" s="176"/>
      <c r="GK23" s="176"/>
      <c r="GL23" s="176"/>
      <c r="GM23" s="176"/>
      <c r="GN23" s="176"/>
      <c r="GO23" s="176"/>
      <c r="GP23" s="176"/>
      <c r="GQ23" s="176"/>
      <c r="GR23" s="176"/>
      <c r="GS23" s="176"/>
      <c r="GT23" s="176"/>
      <c r="GU23" s="176"/>
      <c r="GV23" s="176"/>
      <c r="GW23" s="176"/>
      <c r="GX23" s="176"/>
      <c r="GY23" s="176"/>
      <c r="GZ23" s="176"/>
      <c r="HA23" s="176"/>
      <c r="HB23" s="176"/>
      <c r="HC23" s="176"/>
      <c r="HD23" s="176"/>
      <c r="HE23" s="176"/>
      <c r="HF23" s="176"/>
      <c r="HG23" s="176"/>
      <c r="HH23" s="176"/>
      <c r="HI23" s="176"/>
      <c r="HJ23" s="176"/>
      <c r="HK23" s="176"/>
      <c r="HL23" s="176"/>
      <c r="HM23" s="176"/>
      <c r="HN23" s="176"/>
      <c r="HO23" s="176"/>
      <c r="HP23" s="176"/>
      <c r="HQ23" s="176"/>
      <c r="HR23" s="176"/>
      <c r="HS23" s="176"/>
      <c r="HT23" s="176"/>
      <c r="HU23" s="176"/>
      <c r="HV23" s="176"/>
      <c r="HW23" s="176"/>
      <c r="HX23" s="176"/>
      <c r="HY23" s="176"/>
      <c r="HZ23" s="176"/>
      <c r="IA23" s="176"/>
      <c r="IB23" s="176"/>
      <c r="IC23" s="176"/>
      <c r="ID23" s="176"/>
      <c r="IE23" s="176"/>
      <c r="IF23" s="176"/>
      <c r="IG23" s="176"/>
      <c r="IH23" s="176"/>
      <c r="II23" s="176"/>
      <c r="IJ23" s="176"/>
      <c r="IK23" s="176"/>
    </row>
    <row r="24" spans="1:245">
      <c r="A24" s="1463">
        <v>7</v>
      </c>
      <c r="B24" s="1366"/>
      <c r="C24" s="1388"/>
      <c r="D24" s="1468"/>
      <c r="E24" s="1468"/>
      <c r="F24" s="1469"/>
      <c r="G24" s="1470"/>
      <c r="H24" s="1468"/>
      <c r="I24" s="1471"/>
      <c r="J24" s="208"/>
      <c r="K24" s="209"/>
      <c r="L24" s="1471"/>
      <c r="M24" s="209"/>
      <c r="N24" s="1467">
        <v>7</v>
      </c>
      <c r="O24" s="176"/>
      <c r="P24" s="176"/>
      <c r="Q24" s="176"/>
      <c r="R24" s="176"/>
      <c r="S24" s="176"/>
      <c r="T24" s="176"/>
      <c r="U24" s="176"/>
      <c r="V24" s="176"/>
      <c r="W24" s="176"/>
      <c r="X24" s="176"/>
      <c r="Y24" s="176"/>
      <c r="Z24" s="176"/>
      <c r="AA24" s="176"/>
      <c r="AB24" s="176"/>
      <c r="AC24" s="176"/>
      <c r="AD24" s="176"/>
      <c r="AE24" s="176"/>
      <c r="AF24" s="176"/>
      <c r="AG24" s="176"/>
      <c r="AH24" s="176"/>
      <c r="AI24" s="176"/>
      <c r="AJ24" s="176"/>
      <c r="AK24" s="176"/>
      <c r="AL24" s="176"/>
      <c r="AM24" s="176"/>
      <c r="AN24" s="176"/>
      <c r="AO24" s="176"/>
      <c r="AP24" s="176"/>
      <c r="AQ24" s="176"/>
      <c r="AR24" s="176"/>
      <c r="AS24" s="176"/>
      <c r="AT24" s="176"/>
      <c r="AU24" s="176"/>
      <c r="AV24" s="176"/>
      <c r="AW24" s="176"/>
      <c r="AX24" s="176"/>
      <c r="AY24" s="176"/>
      <c r="AZ24" s="176"/>
      <c r="BA24" s="176"/>
      <c r="BB24" s="176"/>
      <c r="BC24" s="176"/>
      <c r="BD24" s="176"/>
      <c r="BE24" s="176"/>
      <c r="BF24" s="176"/>
      <c r="BG24" s="176"/>
      <c r="BH24" s="176"/>
      <c r="BI24" s="176"/>
      <c r="BJ24" s="176"/>
      <c r="BK24" s="176"/>
      <c r="BL24" s="176"/>
      <c r="BM24" s="176"/>
      <c r="BN24" s="176"/>
      <c r="BO24" s="176"/>
      <c r="BP24" s="176"/>
      <c r="BQ24" s="176"/>
      <c r="BR24" s="176"/>
      <c r="BS24" s="176"/>
      <c r="BT24" s="176"/>
      <c r="BU24" s="176"/>
      <c r="BV24" s="176"/>
      <c r="BW24" s="176"/>
      <c r="BX24" s="176"/>
      <c r="BY24" s="176"/>
      <c r="BZ24" s="176"/>
      <c r="CA24" s="176"/>
      <c r="CB24" s="176"/>
      <c r="CC24" s="176"/>
      <c r="CD24" s="176"/>
      <c r="CE24" s="176"/>
      <c r="CF24" s="176"/>
      <c r="CG24" s="176"/>
      <c r="CH24" s="176"/>
      <c r="CI24" s="176"/>
      <c r="CJ24" s="176"/>
      <c r="CK24" s="176"/>
      <c r="CL24" s="176"/>
      <c r="CM24" s="176"/>
      <c r="CN24" s="176"/>
      <c r="CO24" s="176"/>
      <c r="CP24" s="176"/>
      <c r="CQ24" s="176"/>
      <c r="CR24" s="176"/>
      <c r="CS24" s="176"/>
      <c r="CT24" s="176"/>
      <c r="CU24" s="176"/>
      <c r="CV24" s="176"/>
      <c r="CW24" s="176"/>
      <c r="CX24" s="176"/>
      <c r="CY24" s="176"/>
      <c r="CZ24" s="176"/>
      <c r="DA24" s="176"/>
      <c r="DB24" s="176"/>
      <c r="DC24" s="176"/>
      <c r="DD24" s="176"/>
      <c r="DE24" s="176"/>
      <c r="DF24" s="176"/>
      <c r="DG24" s="176"/>
      <c r="DH24" s="176"/>
      <c r="DI24" s="176"/>
      <c r="DJ24" s="176"/>
      <c r="DK24" s="176"/>
      <c r="DL24" s="176"/>
      <c r="DM24" s="176"/>
      <c r="DN24" s="176"/>
      <c r="DO24" s="176"/>
      <c r="DP24" s="176"/>
      <c r="DQ24" s="176"/>
      <c r="DR24" s="176"/>
      <c r="DS24" s="176"/>
      <c r="DT24" s="176"/>
      <c r="DU24" s="176"/>
      <c r="DV24" s="176"/>
      <c r="DW24" s="176"/>
      <c r="DX24" s="176"/>
      <c r="DY24" s="176"/>
      <c r="DZ24" s="176"/>
      <c r="EA24" s="176"/>
      <c r="EB24" s="176"/>
      <c r="EC24" s="176"/>
      <c r="ED24" s="176"/>
      <c r="EE24" s="176"/>
      <c r="EF24" s="176"/>
      <c r="EG24" s="176"/>
      <c r="EH24" s="176"/>
      <c r="EI24" s="176"/>
      <c r="EJ24" s="176"/>
      <c r="EK24" s="176"/>
      <c r="EL24" s="176"/>
      <c r="EM24" s="176"/>
      <c r="EN24" s="176"/>
      <c r="EO24" s="176"/>
      <c r="EP24" s="176"/>
      <c r="EQ24" s="176"/>
      <c r="ER24" s="176"/>
      <c r="ES24" s="176"/>
      <c r="ET24" s="176"/>
      <c r="EU24" s="176"/>
      <c r="EV24" s="176"/>
      <c r="EW24" s="176"/>
      <c r="EX24" s="176"/>
      <c r="EY24" s="176"/>
      <c r="EZ24" s="176"/>
      <c r="FA24" s="176"/>
      <c r="FB24" s="176"/>
      <c r="FC24" s="176"/>
      <c r="FD24" s="176"/>
      <c r="FE24" s="176"/>
      <c r="FF24" s="176"/>
      <c r="FG24" s="176"/>
      <c r="FH24" s="176"/>
      <c r="FI24" s="176"/>
      <c r="FJ24" s="176"/>
      <c r="FK24" s="176"/>
      <c r="FL24" s="176"/>
      <c r="FM24" s="176"/>
      <c r="FN24" s="176"/>
      <c r="FO24" s="176"/>
      <c r="FP24" s="176"/>
      <c r="FQ24" s="176"/>
      <c r="FR24" s="176"/>
      <c r="FS24" s="176"/>
      <c r="FT24" s="176"/>
      <c r="FU24" s="176"/>
      <c r="FV24" s="176"/>
      <c r="FW24" s="176"/>
      <c r="FX24" s="176"/>
      <c r="FY24" s="176"/>
      <c r="FZ24" s="176"/>
      <c r="GA24" s="176"/>
      <c r="GB24" s="176"/>
      <c r="GC24" s="176"/>
      <c r="GD24" s="176"/>
      <c r="GE24" s="176"/>
      <c r="GF24" s="176"/>
      <c r="GG24" s="176"/>
      <c r="GH24" s="176"/>
      <c r="GI24" s="176"/>
      <c r="GJ24" s="176"/>
      <c r="GK24" s="176"/>
      <c r="GL24" s="176"/>
      <c r="GM24" s="176"/>
      <c r="GN24" s="176"/>
      <c r="GO24" s="176"/>
      <c r="GP24" s="176"/>
      <c r="GQ24" s="176"/>
      <c r="GR24" s="176"/>
      <c r="GS24" s="176"/>
      <c r="GT24" s="176"/>
      <c r="GU24" s="176"/>
      <c r="GV24" s="176"/>
      <c r="GW24" s="176"/>
      <c r="GX24" s="176"/>
      <c r="GY24" s="176"/>
      <c r="GZ24" s="176"/>
      <c r="HA24" s="176"/>
      <c r="HB24" s="176"/>
      <c r="HC24" s="176"/>
      <c r="HD24" s="176"/>
      <c r="HE24" s="176"/>
      <c r="HF24" s="176"/>
      <c r="HG24" s="176"/>
      <c r="HH24" s="176"/>
      <c r="HI24" s="176"/>
      <c r="HJ24" s="176"/>
      <c r="HK24" s="176"/>
      <c r="HL24" s="176"/>
      <c r="HM24" s="176"/>
      <c r="HN24" s="176"/>
      <c r="HO24" s="176"/>
      <c r="HP24" s="176"/>
      <c r="HQ24" s="176"/>
      <c r="HR24" s="176"/>
      <c r="HS24" s="176"/>
      <c r="HT24" s="176"/>
      <c r="HU24" s="176"/>
      <c r="HV24" s="176"/>
      <c r="HW24" s="176"/>
      <c r="HX24" s="176"/>
      <c r="HY24" s="176"/>
      <c r="HZ24" s="176"/>
      <c r="IA24" s="176"/>
      <c r="IB24" s="176"/>
      <c r="IC24" s="176"/>
      <c r="ID24" s="176"/>
      <c r="IE24" s="176"/>
      <c r="IF24" s="176"/>
      <c r="IG24" s="176"/>
      <c r="IH24" s="176"/>
      <c r="II24" s="176"/>
      <c r="IJ24" s="176"/>
      <c r="IK24" s="176"/>
    </row>
    <row r="25" spans="1:245">
      <c r="A25" s="1463">
        <v>8</v>
      </c>
      <c r="B25" s="1366"/>
      <c r="C25" s="1388"/>
      <c r="D25" s="1468"/>
      <c r="E25" s="1468"/>
      <c r="F25" s="1469"/>
      <c r="G25" s="1470"/>
      <c r="H25" s="1468"/>
      <c r="I25" s="1471"/>
      <c r="J25" s="208"/>
      <c r="K25" s="209"/>
      <c r="L25" s="1471"/>
      <c r="M25" s="209"/>
      <c r="N25" s="1467">
        <v>8</v>
      </c>
      <c r="O25" s="200"/>
      <c r="P25" s="200"/>
      <c r="Q25" s="176"/>
      <c r="R25" s="176"/>
      <c r="S25" s="176"/>
      <c r="T25" s="176"/>
      <c r="U25" s="176"/>
      <c r="V25" s="176"/>
      <c r="W25" s="176"/>
      <c r="X25" s="176"/>
      <c r="Y25" s="176"/>
      <c r="Z25" s="176"/>
      <c r="AA25" s="176"/>
      <c r="AB25" s="176"/>
      <c r="AC25" s="176"/>
      <c r="AD25" s="176"/>
      <c r="AE25" s="176"/>
      <c r="AF25" s="176"/>
      <c r="AG25" s="176"/>
      <c r="AH25" s="176"/>
      <c r="AI25" s="176"/>
      <c r="AJ25" s="176"/>
      <c r="AK25" s="176"/>
      <c r="AL25" s="176"/>
      <c r="AM25" s="176"/>
      <c r="AN25" s="176"/>
      <c r="AO25" s="176"/>
      <c r="AP25" s="176"/>
      <c r="AQ25" s="176"/>
      <c r="AR25" s="176"/>
      <c r="AS25" s="176"/>
      <c r="AT25" s="176"/>
      <c r="AU25" s="176"/>
      <c r="AV25" s="176"/>
      <c r="AW25" s="176"/>
      <c r="AX25" s="176"/>
      <c r="AY25" s="176"/>
      <c r="AZ25" s="176"/>
      <c r="BA25" s="176"/>
      <c r="BB25" s="176"/>
      <c r="BC25" s="176"/>
      <c r="BD25" s="176"/>
      <c r="BE25" s="176"/>
      <c r="BF25" s="176"/>
      <c r="BG25" s="176"/>
      <c r="BH25" s="176"/>
      <c r="BI25" s="176"/>
      <c r="BJ25" s="176"/>
      <c r="BK25" s="176"/>
      <c r="BL25" s="176"/>
      <c r="BM25" s="176"/>
      <c r="BN25" s="176"/>
      <c r="BO25" s="176"/>
      <c r="BP25" s="176"/>
      <c r="BQ25" s="176"/>
      <c r="BR25" s="176"/>
      <c r="BS25" s="176"/>
      <c r="BT25" s="176"/>
      <c r="BU25" s="176"/>
      <c r="BV25" s="176"/>
      <c r="BW25" s="176"/>
      <c r="BX25" s="176"/>
      <c r="BY25" s="176"/>
      <c r="BZ25" s="176"/>
      <c r="CA25" s="176"/>
      <c r="CB25" s="176"/>
      <c r="CC25" s="176"/>
      <c r="CD25" s="176"/>
      <c r="CE25" s="176"/>
      <c r="CF25" s="176"/>
      <c r="CG25" s="176"/>
      <c r="CH25" s="176"/>
      <c r="CI25" s="176"/>
      <c r="CJ25" s="176"/>
      <c r="CK25" s="176"/>
      <c r="CL25" s="176"/>
      <c r="CM25" s="176"/>
      <c r="CN25" s="176"/>
      <c r="CO25" s="176"/>
      <c r="CP25" s="176"/>
      <c r="CQ25" s="176"/>
      <c r="CR25" s="176"/>
      <c r="CS25" s="176"/>
      <c r="CT25" s="176"/>
      <c r="CU25" s="176"/>
      <c r="CV25" s="176"/>
      <c r="CW25" s="176"/>
      <c r="CX25" s="176"/>
      <c r="CY25" s="176"/>
      <c r="CZ25" s="176"/>
      <c r="DA25" s="176"/>
      <c r="DB25" s="176"/>
      <c r="DC25" s="176"/>
      <c r="DD25" s="176"/>
      <c r="DE25" s="176"/>
      <c r="DF25" s="176"/>
      <c r="DG25" s="176"/>
      <c r="DH25" s="176"/>
      <c r="DI25" s="176"/>
      <c r="DJ25" s="176"/>
      <c r="DK25" s="176"/>
      <c r="DL25" s="176"/>
      <c r="DM25" s="176"/>
      <c r="DN25" s="176"/>
      <c r="DO25" s="176"/>
      <c r="DP25" s="176"/>
      <c r="DQ25" s="176"/>
      <c r="DR25" s="176"/>
      <c r="DS25" s="176"/>
      <c r="DT25" s="176"/>
      <c r="DU25" s="176"/>
      <c r="DV25" s="176"/>
      <c r="DW25" s="176"/>
      <c r="DX25" s="176"/>
      <c r="DY25" s="176"/>
      <c r="DZ25" s="176"/>
      <c r="EA25" s="176"/>
      <c r="EB25" s="176"/>
      <c r="EC25" s="176"/>
      <c r="ED25" s="176"/>
      <c r="EE25" s="176"/>
      <c r="EF25" s="176"/>
      <c r="EG25" s="176"/>
      <c r="EH25" s="176"/>
      <c r="EI25" s="176"/>
      <c r="EJ25" s="176"/>
      <c r="EK25" s="176"/>
      <c r="EL25" s="176"/>
      <c r="EM25" s="176"/>
      <c r="EN25" s="176"/>
      <c r="EO25" s="176"/>
      <c r="EP25" s="176"/>
      <c r="EQ25" s="176"/>
      <c r="ER25" s="176"/>
      <c r="ES25" s="176"/>
      <c r="ET25" s="176"/>
      <c r="EU25" s="176"/>
      <c r="EV25" s="176"/>
      <c r="EW25" s="176"/>
      <c r="EX25" s="176"/>
      <c r="EY25" s="176"/>
      <c r="EZ25" s="176"/>
      <c r="FA25" s="176"/>
      <c r="FB25" s="176"/>
      <c r="FC25" s="176"/>
      <c r="FD25" s="176"/>
      <c r="FE25" s="176"/>
      <c r="FF25" s="176"/>
      <c r="FG25" s="176"/>
      <c r="FH25" s="176"/>
      <c r="FI25" s="176"/>
      <c r="FJ25" s="176"/>
      <c r="FK25" s="176"/>
      <c r="FL25" s="176"/>
      <c r="FM25" s="176"/>
      <c r="FN25" s="176"/>
      <c r="FO25" s="176"/>
      <c r="FP25" s="176"/>
      <c r="FQ25" s="176"/>
      <c r="FR25" s="176"/>
      <c r="FS25" s="176"/>
      <c r="FT25" s="176"/>
      <c r="FU25" s="176"/>
      <c r="FV25" s="176"/>
      <c r="FW25" s="176"/>
      <c r="FX25" s="176"/>
      <c r="FY25" s="176"/>
      <c r="FZ25" s="176"/>
      <c r="GA25" s="176"/>
      <c r="GB25" s="176"/>
      <c r="GC25" s="176"/>
      <c r="GD25" s="176"/>
      <c r="GE25" s="176"/>
      <c r="GF25" s="176"/>
      <c r="GG25" s="176"/>
      <c r="GH25" s="176"/>
      <c r="GI25" s="176"/>
      <c r="GJ25" s="176"/>
      <c r="GK25" s="176"/>
      <c r="GL25" s="176"/>
      <c r="GM25" s="176"/>
      <c r="GN25" s="176"/>
      <c r="GO25" s="176"/>
      <c r="GP25" s="176"/>
      <c r="GQ25" s="176"/>
      <c r="GR25" s="176"/>
      <c r="GS25" s="176"/>
      <c r="GT25" s="176"/>
      <c r="GU25" s="176"/>
      <c r="GV25" s="176"/>
      <c r="GW25" s="176"/>
      <c r="GX25" s="176"/>
      <c r="GY25" s="176"/>
      <c r="GZ25" s="176"/>
      <c r="HA25" s="176"/>
      <c r="HB25" s="176"/>
      <c r="HC25" s="176"/>
      <c r="HD25" s="176"/>
      <c r="HE25" s="176"/>
      <c r="HF25" s="176"/>
      <c r="HG25" s="176"/>
      <c r="HH25" s="176"/>
      <c r="HI25" s="176"/>
      <c r="HJ25" s="176"/>
      <c r="HK25" s="176"/>
      <c r="HL25" s="176"/>
      <c r="HM25" s="176"/>
      <c r="HN25" s="176"/>
      <c r="HO25" s="176"/>
      <c r="HP25" s="176"/>
      <c r="HQ25" s="176"/>
      <c r="HR25" s="176"/>
      <c r="HS25" s="176"/>
      <c r="HT25" s="176"/>
      <c r="HU25" s="176"/>
      <c r="HV25" s="176"/>
      <c r="HW25" s="176"/>
      <c r="HX25" s="176"/>
      <c r="HY25" s="176"/>
      <c r="HZ25" s="176"/>
      <c r="IA25" s="176"/>
      <c r="IB25" s="176"/>
      <c r="IC25" s="176"/>
      <c r="ID25" s="176"/>
      <c r="IE25" s="176"/>
      <c r="IF25" s="176"/>
      <c r="IG25" s="176"/>
      <c r="IH25" s="176"/>
      <c r="II25" s="176"/>
      <c r="IJ25" s="176"/>
      <c r="IK25" s="176"/>
    </row>
    <row r="26" spans="1:245" ht="15.75">
      <c r="A26" s="1463">
        <v>9</v>
      </c>
      <c r="B26" s="1366"/>
      <c r="C26" s="1388" t="s">
        <v>335</v>
      </c>
      <c r="D26" s="1468">
        <f>D22+SUM(D23:D25)</f>
        <v>702940539.67889798</v>
      </c>
      <c r="E26" s="1468">
        <f>E22+SUM(E23:E25)</f>
        <v>66482380.325582497</v>
      </c>
      <c r="F26" s="1469">
        <f>F22+SUM(F23:F25)</f>
        <v>0</v>
      </c>
      <c r="G26" s="1470">
        <f>G22+SUM(G23:G25)</f>
        <v>0</v>
      </c>
      <c r="H26" s="1468">
        <f>H22+SUM(H23:H25)</f>
        <v>0</v>
      </c>
      <c r="I26" s="1471"/>
      <c r="J26" s="209">
        <f>J22+SUM(J23:J25)</f>
        <v>0</v>
      </c>
      <c r="K26" s="209"/>
      <c r="L26" s="209">
        <f>L22+SUM(L23:L25)</f>
        <v>0</v>
      </c>
      <c r="M26" s="1468">
        <f>M22+SUM(M23:M25)</f>
        <v>769422920.0044806</v>
      </c>
      <c r="N26" s="1467">
        <v>9</v>
      </c>
      <c r="O26" s="1402"/>
      <c r="P26" s="1402"/>
      <c r="Q26" s="176"/>
      <c r="R26" s="176"/>
      <c r="S26" s="176"/>
      <c r="T26" s="176"/>
      <c r="U26" s="176"/>
      <c r="V26" s="176"/>
      <c r="W26" s="176"/>
      <c r="X26" s="176"/>
      <c r="Y26" s="176"/>
      <c r="Z26" s="176"/>
      <c r="AA26" s="176"/>
      <c r="AB26" s="176"/>
      <c r="AC26" s="176"/>
      <c r="AD26" s="176"/>
      <c r="AE26" s="176"/>
      <c r="AF26" s="176"/>
      <c r="AG26" s="176"/>
      <c r="AH26" s="176"/>
      <c r="AI26" s="176"/>
      <c r="AJ26" s="176"/>
      <c r="AK26" s="176"/>
      <c r="AL26" s="176"/>
      <c r="AM26" s="176"/>
      <c r="AN26" s="176"/>
      <c r="AO26" s="176"/>
      <c r="AP26" s="176"/>
      <c r="AQ26" s="176"/>
      <c r="AR26" s="176"/>
      <c r="AS26" s="176"/>
      <c r="AT26" s="176"/>
      <c r="AU26" s="176"/>
      <c r="AV26" s="176"/>
      <c r="AW26" s="176"/>
      <c r="AX26" s="176"/>
      <c r="AY26" s="176"/>
      <c r="AZ26" s="176"/>
      <c r="BA26" s="176"/>
      <c r="BB26" s="176"/>
      <c r="BC26" s="176"/>
      <c r="BD26" s="176"/>
      <c r="BE26" s="176"/>
      <c r="BF26" s="176"/>
      <c r="BG26" s="176"/>
      <c r="BH26" s="176"/>
      <c r="BI26" s="176"/>
      <c r="BJ26" s="176"/>
      <c r="BK26" s="176"/>
      <c r="BL26" s="176"/>
      <c r="BM26" s="176"/>
      <c r="BN26" s="176"/>
      <c r="BO26" s="176"/>
      <c r="BP26" s="176"/>
      <c r="BQ26" s="176"/>
      <c r="BR26" s="176"/>
      <c r="BS26" s="176"/>
      <c r="BT26" s="176"/>
      <c r="BU26" s="176"/>
      <c r="BV26" s="176"/>
      <c r="BW26" s="176"/>
      <c r="BX26" s="176"/>
      <c r="BY26" s="176"/>
      <c r="BZ26" s="176"/>
      <c r="CA26" s="176"/>
      <c r="CB26" s="176"/>
      <c r="CC26" s="176"/>
      <c r="CD26" s="176"/>
      <c r="CE26" s="176"/>
      <c r="CF26" s="176"/>
      <c r="CG26" s="176"/>
      <c r="CH26" s="176"/>
      <c r="CI26" s="176"/>
      <c r="CJ26" s="176"/>
      <c r="CK26" s="176"/>
      <c r="CL26" s="176"/>
      <c r="CM26" s="176"/>
      <c r="CN26" s="176"/>
      <c r="CO26" s="176"/>
      <c r="CP26" s="176"/>
      <c r="CQ26" s="176"/>
      <c r="CR26" s="176"/>
      <c r="CS26" s="176"/>
      <c r="CT26" s="176"/>
      <c r="CU26" s="176"/>
      <c r="CV26" s="176"/>
      <c r="CW26" s="176"/>
      <c r="CX26" s="176"/>
      <c r="CY26" s="176"/>
      <c r="CZ26" s="176"/>
      <c r="DA26" s="176"/>
      <c r="DB26" s="176"/>
      <c r="DC26" s="176"/>
      <c r="DD26" s="176"/>
      <c r="DE26" s="176"/>
      <c r="DF26" s="176"/>
      <c r="DG26" s="176"/>
      <c r="DH26" s="176"/>
      <c r="DI26" s="176"/>
      <c r="DJ26" s="176"/>
      <c r="DK26" s="176"/>
      <c r="DL26" s="176"/>
      <c r="DM26" s="176"/>
      <c r="DN26" s="176"/>
      <c r="DO26" s="176"/>
      <c r="DP26" s="176"/>
      <c r="DQ26" s="176"/>
      <c r="DR26" s="176"/>
      <c r="DS26" s="176"/>
      <c r="DT26" s="176"/>
      <c r="DU26" s="176"/>
      <c r="DV26" s="176"/>
      <c r="DW26" s="176"/>
      <c r="DX26" s="176"/>
      <c r="DY26" s="176"/>
      <c r="DZ26" s="176"/>
      <c r="EA26" s="176"/>
      <c r="EB26" s="176"/>
      <c r="EC26" s="176"/>
      <c r="ED26" s="176"/>
      <c r="EE26" s="176"/>
      <c r="EF26" s="176"/>
      <c r="EG26" s="176"/>
      <c r="EH26" s="176"/>
      <c r="EI26" s="176"/>
      <c r="EJ26" s="176"/>
      <c r="EK26" s="176"/>
      <c r="EL26" s="176"/>
      <c r="EM26" s="176"/>
      <c r="EN26" s="176"/>
      <c r="EO26" s="176"/>
      <c r="EP26" s="176"/>
      <c r="EQ26" s="176"/>
      <c r="ER26" s="176"/>
      <c r="ES26" s="176"/>
      <c r="ET26" s="176"/>
      <c r="EU26" s="176"/>
      <c r="EV26" s="176"/>
      <c r="EW26" s="176"/>
      <c r="EX26" s="176"/>
      <c r="EY26" s="176"/>
      <c r="EZ26" s="176"/>
      <c r="FA26" s="176"/>
      <c r="FB26" s="176"/>
      <c r="FC26" s="176"/>
      <c r="FD26" s="176"/>
      <c r="FE26" s="176"/>
      <c r="FF26" s="176"/>
      <c r="FG26" s="176"/>
      <c r="FH26" s="176"/>
      <c r="FI26" s="176"/>
      <c r="FJ26" s="176"/>
      <c r="FK26" s="176"/>
      <c r="FL26" s="176"/>
      <c r="FM26" s="176"/>
      <c r="FN26" s="176"/>
      <c r="FO26" s="176"/>
      <c r="FP26" s="176"/>
      <c r="FQ26" s="176"/>
      <c r="FR26" s="176"/>
      <c r="FS26" s="176"/>
      <c r="FT26" s="176"/>
      <c r="FU26" s="176"/>
      <c r="FV26" s="176"/>
      <c r="FW26" s="176"/>
      <c r="FX26" s="176"/>
      <c r="FY26" s="176"/>
      <c r="FZ26" s="176"/>
      <c r="GA26" s="176"/>
      <c r="GB26" s="176"/>
      <c r="GC26" s="176"/>
      <c r="GD26" s="176"/>
      <c r="GE26" s="176"/>
      <c r="GF26" s="176"/>
      <c r="GG26" s="176"/>
      <c r="GH26" s="176"/>
      <c r="GI26" s="176"/>
      <c r="GJ26" s="176"/>
      <c r="GK26" s="176"/>
      <c r="GL26" s="176"/>
      <c r="GM26" s="176"/>
      <c r="GN26" s="176"/>
      <c r="GO26" s="176"/>
      <c r="GP26" s="176"/>
      <c r="GQ26" s="176"/>
      <c r="GR26" s="176"/>
      <c r="GS26" s="176"/>
      <c r="GT26" s="176"/>
      <c r="GU26" s="176"/>
      <c r="GV26" s="176"/>
      <c r="GW26" s="176"/>
      <c r="GX26" s="176"/>
      <c r="GY26" s="176"/>
      <c r="GZ26" s="176"/>
      <c r="HA26" s="176"/>
      <c r="HB26" s="176"/>
      <c r="HC26" s="176"/>
      <c r="HD26" s="176"/>
      <c r="HE26" s="176"/>
      <c r="HF26" s="176"/>
      <c r="HG26" s="176"/>
      <c r="HH26" s="176"/>
      <c r="HI26" s="176"/>
      <c r="HJ26" s="176"/>
      <c r="HK26" s="176"/>
      <c r="HL26" s="176"/>
      <c r="HM26" s="176"/>
      <c r="HN26" s="176"/>
      <c r="HO26" s="176"/>
      <c r="HP26" s="176"/>
      <c r="HQ26" s="176"/>
      <c r="HR26" s="176"/>
      <c r="HS26" s="176"/>
      <c r="HT26" s="176"/>
      <c r="HU26" s="176"/>
      <c r="HV26" s="176"/>
      <c r="HW26" s="176"/>
      <c r="HX26" s="176"/>
      <c r="HY26" s="176"/>
      <c r="HZ26" s="176"/>
      <c r="IA26" s="176"/>
      <c r="IB26" s="176"/>
      <c r="IC26" s="176"/>
      <c r="ID26" s="176"/>
      <c r="IE26" s="176"/>
      <c r="IF26" s="176"/>
      <c r="IG26" s="176"/>
      <c r="IH26" s="176"/>
      <c r="II26" s="176"/>
      <c r="IJ26" s="176"/>
      <c r="IK26" s="176"/>
    </row>
    <row r="27" spans="1:245">
      <c r="A27" s="1455"/>
      <c r="C27" s="1350"/>
      <c r="D27" s="1474"/>
      <c r="E27" s="1475"/>
      <c r="F27" s="1476"/>
      <c r="G27" s="1477"/>
      <c r="H27" s="1475"/>
      <c r="I27" s="1478"/>
      <c r="J27" s="1475"/>
      <c r="K27" s="1478"/>
      <c r="L27" s="1475"/>
      <c r="M27" s="1479"/>
      <c r="N27" s="1458"/>
      <c r="O27" s="200"/>
      <c r="P27" s="200"/>
      <c r="Q27" s="176"/>
      <c r="R27" s="176"/>
      <c r="S27" s="176"/>
      <c r="T27" s="176"/>
      <c r="U27" s="176"/>
      <c r="V27" s="176"/>
      <c r="W27" s="176"/>
      <c r="X27" s="176"/>
      <c r="Y27" s="176"/>
      <c r="Z27" s="176"/>
      <c r="AA27" s="176"/>
      <c r="AB27" s="176"/>
      <c r="AC27" s="176"/>
      <c r="AD27" s="176"/>
      <c r="AE27" s="176"/>
      <c r="AF27" s="176"/>
      <c r="AG27" s="176"/>
      <c r="AH27" s="176"/>
      <c r="AI27" s="176"/>
      <c r="AJ27" s="176"/>
      <c r="AK27" s="176"/>
      <c r="AL27" s="176"/>
      <c r="AM27" s="176"/>
      <c r="AN27" s="176"/>
      <c r="AO27" s="176"/>
      <c r="AP27" s="176"/>
      <c r="AQ27" s="176"/>
      <c r="AR27" s="176"/>
      <c r="AS27" s="176"/>
      <c r="AT27" s="176"/>
      <c r="AU27" s="176"/>
      <c r="AV27" s="176"/>
      <c r="AW27" s="176"/>
      <c r="AX27" s="176"/>
      <c r="AY27" s="176"/>
      <c r="AZ27" s="176"/>
      <c r="BA27" s="176"/>
      <c r="BB27" s="176"/>
      <c r="BC27" s="176"/>
      <c r="BD27" s="176"/>
      <c r="BE27" s="176"/>
      <c r="BF27" s="176"/>
      <c r="BG27" s="176"/>
      <c r="BH27" s="176"/>
      <c r="BI27" s="176"/>
      <c r="BJ27" s="176"/>
      <c r="BK27" s="176"/>
      <c r="BL27" s="176"/>
      <c r="BM27" s="176"/>
      <c r="BN27" s="176"/>
      <c r="BO27" s="176"/>
      <c r="BP27" s="176"/>
      <c r="BQ27" s="176"/>
      <c r="BR27" s="176"/>
      <c r="BS27" s="176"/>
      <c r="BT27" s="176"/>
      <c r="BU27" s="176"/>
      <c r="BV27" s="176"/>
      <c r="BW27" s="176"/>
      <c r="BX27" s="176"/>
      <c r="BY27" s="176"/>
      <c r="BZ27" s="176"/>
      <c r="CA27" s="176"/>
      <c r="CB27" s="176"/>
      <c r="CC27" s="176"/>
      <c r="CD27" s="176"/>
      <c r="CE27" s="176"/>
      <c r="CF27" s="176"/>
      <c r="CG27" s="176"/>
      <c r="CH27" s="176"/>
      <c r="CI27" s="176"/>
      <c r="CJ27" s="176"/>
      <c r="CK27" s="176"/>
      <c r="CL27" s="176"/>
      <c r="CM27" s="176"/>
      <c r="CN27" s="176"/>
      <c r="CO27" s="176"/>
      <c r="CP27" s="176"/>
      <c r="CQ27" s="176"/>
      <c r="CR27" s="176"/>
      <c r="CS27" s="176"/>
      <c r="CT27" s="176"/>
      <c r="CU27" s="176"/>
      <c r="CV27" s="176"/>
      <c r="CW27" s="176"/>
      <c r="CX27" s="176"/>
      <c r="CY27" s="176"/>
      <c r="CZ27" s="176"/>
      <c r="DA27" s="176"/>
      <c r="DB27" s="176"/>
      <c r="DC27" s="176"/>
      <c r="DD27" s="176"/>
      <c r="DE27" s="176"/>
      <c r="DF27" s="176"/>
      <c r="DG27" s="176"/>
      <c r="DH27" s="176"/>
      <c r="DI27" s="176"/>
      <c r="DJ27" s="176"/>
      <c r="DK27" s="176"/>
      <c r="DL27" s="176"/>
      <c r="DM27" s="176"/>
      <c r="DN27" s="176"/>
      <c r="DO27" s="176"/>
      <c r="DP27" s="176"/>
      <c r="DQ27" s="176"/>
      <c r="DR27" s="176"/>
      <c r="DS27" s="176"/>
      <c r="DT27" s="176"/>
      <c r="DU27" s="176"/>
      <c r="DV27" s="176"/>
      <c r="DW27" s="176"/>
      <c r="DX27" s="176"/>
      <c r="DY27" s="176"/>
      <c r="DZ27" s="176"/>
      <c r="EA27" s="176"/>
      <c r="EB27" s="176"/>
      <c r="EC27" s="176"/>
      <c r="ED27" s="176"/>
      <c r="EE27" s="176"/>
      <c r="EF27" s="176"/>
      <c r="EG27" s="176"/>
      <c r="EH27" s="176"/>
      <c r="EI27" s="176"/>
      <c r="EJ27" s="176"/>
      <c r="EK27" s="176"/>
      <c r="EL27" s="176"/>
      <c r="EM27" s="176"/>
      <c r="EN27" s="176"/>
      <c r="EO27" s="176"/>
      <c r="EP27" s="176"/>
      <c r="EQ27" s="176"/>
      <c r="ER27" s="176"/>
      <c r="ES27" s="176"/>
      <c r="ET27" s="176"/>
      <c r="EU27" s="176"/>
      <c r="EV27" s="176"/>
      <c r="EW27" s="176"/>
      <c r="EX27" s="176"/>
      <c r="EY27" s="176"/>
      <c r="EZ27" s="176"/>
      <c r="FA27" s="176"/>
      <c r="FB27" s="176"/>
      <c r="FC27" s="176"/>
      <c r="FD27" s="176"/>
      <c r="FE27" s="176"/>
      <c r="FF27" s="176"/>
      <c r="FG27" s="176"/>
      <c r="FH27" s="176"/>
      <c r="FI27" s="176"/>
      <c r="FJ27" s="176"/>
      <c r="FK27" s="176"/>
      <c r="FL27" s="176"/>
      <c r="FM27" s="176"/>
      <c r="FN27" s="176"/>
      <c r="FO27" s="176"/>
      <c r="FP27" s="176"/>
      <c r="FQ27" s="176"/>
      <c r="FR27" s="176"/>
      <c r="FS27" s="176"/>
      <c r="FT27" s="176"/>
      <c r="FU27" s="176"/>
      <c r="FV27" s="176"/>
      <c r="FW27" s="176"/>
      <c r="FX27" s="176"/>
      <c r="FY27" s="176"/>
      <c r="FZ27" s="176"/>
      <c r="GA27" s="176"/>
      <c r="GB27" s="176"/>
      <c r="GC27" s="176"/>
      <c r="GD27" s="176"/>
      <c r="GE27" s="176"/>
      <c r="GF27" s="176"/>
      <c r="GG27" s="176"/>
      <c r="GH27" s="176"/>
      <c r="GI27" s="176"/>
      <c r="GJ27" s="176"/>
      <c r="GK27" s="176"/>
      <c r="GL27" s="176"/>
      <c r="GM27" s="176"/>
      <c r="GN27" s="176"/>
      <c r="GO27" s="176"/>
      <c r="GP27" s="176"/>
      <c r="GQ27" s="176"/>
      <c r="GR27" s="176"/>
      <c r="GS27" s="176"/>
      <c r="GT27" s="176"/>
      <c r="GU27" s="176"/>
      <c r="GV27" s="176"/>
      <c r="GW27" s="176"/>
      <c r="GX27" s="176"/>
      <c r="GY27" s="176"/>
      <c r="GZ27" s="176"/>
      <c r="HA27" s="176"/>
      <c r="HB27" s="176"/>
      <c r="HC27" s="176"/>
      <c r="HD27" s="176"/>
      <c r="HE27" s="176"/>
      <c r="HF27" s="176"/>
      <c r="HG27" s="176"/>
      <c r="HH27" s="176"/>
      <c r="HI27" s="176"/>
      <c r="HJ27" s="176"/>
      <c r="HK27" s="176"/>
      <c r="HL27" s="176"/>
      <c r="HM27" s="176"/>
      <c r="HN27" s="176"/>
      <c r="HO27" s="176"/>
      <c r="HP27" s="176"/>
      <c r="HQ27" s="176"/>
      <c r="HR27" s="176"/>
      <c r="HS27" s="176"/>
      <c r="HT27" s="176"/>
      <c r="HU27" s="176"/>
      <c r="HV27" s="176"/>
      <c r="HW27" s="176"/>
      <c r="HX27" s="176"/>
      <c r="HY27" s="176"/>
      <c r="HZ27" s="176"/>
      <c r="IA27" s="176"/>
      <c r="IB27" s="176"/>
      <c r="IC27" s="176"/>
      <c r="ID27" s="176"/>
      <c r="IE27" s="176"/>
      <c r="IF27" s="176"/>
      <c r="IG27" s="176"/>
      <c r="IH27" s="176"/>
      <c r="II27" s="176"/>
      <c r="IJ27" s="176"/>
      <c r="IK27" s="176"/>
    </row>
    <row r="28" spans="1:245">
      <c r="A28" s="1463">
        <v>10</v>
      </c>
      <c r="B28" s="1366"/>
      <c r="C28" s="1388" t="s">
        <v>1051</v>
      </c>
      <c r="D28" s="208"/>
      <c r="E28" s="1471"/>
      <c r="F28" s="1469"/>
      <c r="G28" s="1390"/>
      <c r="H28" s="1471"/>
      <c r="I28" s="1480"/>
      <c r="J28" s="1471"/>
      <c r="K28" s="1480"/>
      <c r="L28" s="1471"/>
      <c r="M28" s="1468"/>
      <c r="N28" s="1467">
        <v>10</v>
      </c>
      <c r="O28" s="176"/>
      <c r="P28" s="176"/>
      <c r="Q28" s="176"/>
      <c r="R28" s="176"/>
      <c r="S28" s="176"/>
      <c r="T28" s="176"/>
      <c r="U28" s="176"/>
      <c r="V28" s="176"/>
      <c r="W28" s="176"/>
      <c r="X28" s="176"/>
      <c r="Y28" s="176"/>
      <c r="Z28" s="176"/>
      <c r="AA28" s="176"/>
      <c r="AB28" s="176"/>
      <c r="AC28" s="176"/>
      <c r="AD28" s="176"/>
      <c r="AE28" s="176"/>
      <c r="AF28" s="176"/>
      <c r="AG28" s="176"/>
      <c r="AH28" s="176"/>
      <c r="AI28" s="176"/>
      <c r="AJ28" s="176"/>
      <c r="AK28" s="176"/>
      <c r="AL28" s="176"/>
      <c r="AM28" s="176"/>
      <c r="AN28" s="176"/>
      <c r="AO28" s="176"/>
      <c r="AP28" s="176"/>
      <c r="AQ28" s="176"/>
      <c r="AR28" s="176"/>
      <c r="AS28" s="176"/>
      <c r="AT28" s="176"/>
      <c r="AU28" s="176"/>
      <c r="AV28" s="176"/>
      <c r="AW28" s="176"/>
      <c r="AX28" s="176"/>
      <c r="AY28" s="176"/>
      <c r="AZ28" s="176"/>
      <c r="BA28" s="176"/>
      <c r="BB28" s="176"/>
      <c r="BC28" s="176"/>
      <c r="BD28" s="176"/>
      <c r="BE28" s="176"/>
      <c r="BF28" s="176"/>
      <c r="BG28" s="176"/>
      <c r="BH28" s="176"/>
      <c r="BI28" s="176"/>
      <c r="BJ28" s="176"/>
      <c r="BK28" s="176"/>
      <c r="BL28" s="176"/>
      <c r="BM28" s="176"/>
      <c r="BN28" s="176"/>
      <c r="BO28" s="176"/>
      <c r="BP28" s="176"/>
      <c r="BQ28" s="176"/>
      <c r="BR28" s="176"/>
      <c r="BS28" s="176"/>
      <c r="BT28" s="176"/>
      <c r="BU28" s="176"/>
      <c r="BV28" s="176"/>
      <c r="BW28" s="176"/>
      <c r="BX28" s="176"/>
      <c r="BY28" s="176"/>
      <c r="BZ28" s="176"/>
      <c r="CA28" s="176"/>
      <c r="CB28" s="176"/>
      <c r="CC28" s="176"/>
      <c r="CD28" s="176"/>
      <c r="CE28" s="176"/>
      <c r="CF28" s="176"/>
      <c r="CG28" s="176"/>
      <c r="CH28" s="176"/>
      <c r="CI28" s="176"/>
      <c r="CJ28" s="176"/>
      <c r="CK28" s="176"/>
      <c r="CL28" s="176"/>
      <c r="CM28" s="176"/>
      <c r="CN28" s="176"/>
      <c r="CO28" s="176"/>
      <c r="CP28" s="176"/>
      <c r="CQ28" s="176"/>
      <c r="CR28" s="176"/>
      <c r="CS28" s="176"/>
      <c r="CT28" s="176"/>
      <c r="CU28" s="176"/>
      <c r="CV28" s="176"/>
      <c r="CW28" s="176"/>
      <c r="CX28" s="176"/>
      <c r="CY28" s="176"/>
      <c r="CZ28" s="176"/>
      <c r="DA28" s="176"/>
      <c r="DB28" s="176"/>
      <c r="DC28" s="176"/>
      <c r="DD28" s="176"/>
      <c r="DE28" s="176"/>
      <c r="DF28" s="176"/>
      <c r="DG28" s="176"/>
      <c r="DH28" s="176"/>
      <c r="DI28" s="176"/>
      <c r="DJ28" s="176"/>
      <c r="DK28" s="176"/>
      <c r="DL28" s="176"/>
      <c r="DM28" s="176"/>
      <c r="DN28" s="176"/>
      <c r="DO28" s="176"/>
      <c r="DP28" s="176"/>
      <c r="DQ28" s="176"/>
      <c r="DR28" s="176"/>
      <c r="DS28" s="176"/>
      <c r="DT28" s="176"/>
      <c r="DU28" s="176"/>
      <c r="DV28" s="176"/>
      <c r="DW28" s="176"/>
      <c r="DX28" s="176"/>
      <c r="DY28" s="176"/>
      <c r="DZ28" s="176"/>
      <c r="EA28" s="176"/>
      <c r="EB28" s="176"/>
      <c r="EC28" s="176"/>
      <c r="ED28" s="176"/>
      <c r="EE28" s="176"/>
      <c r="EF28" s="176"/>
      <c r="EG28" s="176"/>
      <c r="EH28" s="176"/>
      <c r="EI28" s="176"/>
      <c r="EJ28" s="176"/>
      <c r="EK28" s="176"/>
      <c r="EL28" s="176"/>
      <c r="EM28" s="176"/>
      <c r="EN28" s="176"/>
      <c r="EO28" s="176"/>
      <c r="EP28" s="176"/>
      <c r="EQ28" s="176"/>
      <c r="ER28" s="176"/>
      <c r="ES28" s="176"/>
      <c r="ET28" s="176"/>
      <c r="EU28" s="176"/>
      <c r="EV28" s="176"/>
      <c r="EW28" s="176"/>
      <c r="EX28" s="176"/>
      <c r="EY28" s="176"/>
      <c r="EZ28" s="176"/>
      <c r="FA28" s="176"/>
      <c r="FB28" s="176"/>
      <c r="FC28" s="176"/>
      <c r="FD28" s="176"/>
      <c r="FE28" s="176"/>
      <c r="FF28" s="176"/>
      <c r="FG28" s="176"/>
      <c r="FH28" s="176"/>
      <c r="FI28" s="176"/>
      <c r="FJ28" s="176"/>
      <c r="FK28" s="176"/>
      <c r="FL28" s="176"/>
      <c r="FM28" s="176"/>
      <c r="FN28" s="176"/>
      <c r="FO28" s="176"/>
      <c r="FP28" s="176"/>
      <c r="FQ28" s="176"/>
      <c r="FR28" s="176"/>
      <c r="FS28" s="176"/>
      <c r="FT28" s="176"/>
      <c r="FU28" s="176"/>
      <c r="FV28" s="176"/>
      <c r="FW28" s="176"/>
      <c r="FX28" s="176"/>
      <c r="FY28" s="176"/>
      <c r="FZ28" s="176"/>
      <c r="GA28" s="176"/>
      <c r="GB28" s="176"/>
      <c r="GC28" s="176"/>
      <c r="GD28" s="176"/>
      <c r="GE28" s="176"/>
      <c r="GF28" s="176"/>
      <c r="GG28" s="176"/>
      <c r="GH28" s="176"/>
      <c r="GI28" s="176"/>
      <c r="GJ28" s="176"/>
      <c r="GK28" s="176"/>
      <c r="GL28" s="176"/>
      <c r="GM28" s="176"/>
      <c r="GN28" s="176"/>
      <c r="GO28" s="176"/>
      <c r="GP28" s="176"/>
      <c r="GQ28" s="176"/>
      <c r="GR28" s="176"/>
      <c r="GS28" s="176"/>
      <c r="GT28" s="176"/>
      <c r="GU28" s="176"/>
      <c r="GV28" s="176"/>
      <c r="GW28" s="176"/>
      <c r="GX28" s="176"/>
      <c r="GY28" s="176"/>
      <c r="GZ28" s="176"/>
      <c r="HA28" s="176"/>
      <c r="HB28" s="176"/>
      <c r="HC28" s="176"/>
      <c r="HD28" s="176"/>
      <c r="HE28" s="176"/>
      <c r="HF28" s="176"/>
      <c r="HG28" s="176"/>
      <c r="HH28" s="176"/>
      <c r="HI28" s="176"/>
      <c r="HJ28" s="176"/>
      <c r="HK28" s="176"/>
      <c r="HL28" s="176"/>
      <c r="HM28" s="176"/>
      <c r="HN28" s="176"/>
      <c r="HO28" s="176"/>
      <c r="HP28" s="176"/>
      <c r="HQ28" s="176"/>
      <c r="HR28" s="176"/>
      <c r="HS28" s="176"/>
      <c r="HT28" s="176"/>
      <c r="HU28" s="176"/>
      <c r="HV28" s="176"/>
      <c r="HW28" s="176"/>
      <c r="HX28" s="176"/>
      <c r="HY28" s="176"/>
      <c r="HZ28" s="176"/>
      <c r="IA28" s="176"/>
      <c r="IB28" s="176"/>
      <c r="IC28" s="176"/>
      <c r="ID28" s="176"/>
      <c r="IE28" s="176"/>
      <c r="IF28" s="176"/>
      <c r="IG28" s="176"/>
      <c r="IH28" s="176"/>
      <c r="II28" s="176"/>
      <c r="IJ28" s="176"/>
      <c r="IK28" s="176"/>
    </row>
    <row r="29" spans="1:245" ht="15.75">
      <c r="A29" s="1463">
        <v>11</v>
      </c>
      <c r="B29" s="1366"/>
      <c r="C29" s="1388" t="s">
        <v>1052</v>
      </c>
      <c r="D29" s="1481">
        <f>595508735.92921+12</f>
        <v>595508747.92920995</v>
      </c>
      <c r="E29" s="1468">
        <f>58658667.1654228-12</f>
        <v>58658655.165422797</v>
      </c>
      <c r="F29" s="1469"/>
      <c r="G29" s="1470"/>
      <c r="H29" s="209"/>
      <c r="I29" s="1471"/>
      <c r="J29" s="208"/>
      <c r="K29" s="209"/>
      <c r="L29" s="1471"/>
      <c r="M29" s="209">
        <v>654167403.09463251</v>
      </c>
      <c r="N29" s="1467">
        <v>11</v>
      </c>
      <c r="O29" s="176"/>
      <c r="P29" s="3045"/>
      <c r="Q29" s="176"/>
      <c r="R29" s="176"/>
      <c r="S29" s="176"/>
      <c r="T29" s="176"/>
      <c r="U29" s="176"/>
      <c r="V29" s="176"/>
      <c r="W29" s="176"/>
      <c r="X29" s="176"/>
      <c r="Y29" s="176"/>
      <c r="Z29" s="176"/>
      <c r="AA29" s="176"/>
      <c r="AB29" s="176"/>
      <c r="AC29" s="176"/>
      <c r="AD29" s="176"/>
      <c r="AE29" s="176"/>
      <c r="AF29" s="176"/>
      <c r="AG29" s="176"/>
      <c r="AH29" s="176"/>
      <c r="AI29" s="176"/>
      <c r="AJ29" s="176"/>
      <c r="AK29" s="176"/>
      <c r="AL29" s="176"/>
      <c r="AM29" s="176"/>
      <c r="AN29" s="176"/>
      <c r="AO29" s="176"/>
      <c r="AP29" s="176"/>
      <c r="AQ29" s="176"/>
      <c r="AR29" s="176"/>
      <c r="AS29" s="176"/>
      <c r="AT29" s="176"/>
      <c r="AU29" s="176"/>
      <c r="AV29" s="176"/>
      <c r="AW29" s="176"/>
      <c r="AX29" s="176"/>
      <c r="AY29" s="176"/>
      <c r="AZ29" s="176"/>
      <c r="BA29" s="176"/>
      <c r="BB29" s="176"/>
      <c r="BC29" s="176"/>
      <c r="BD29" s="176"/>
      <c r="BE29" s="176"/>
      <c r="BF29" s="176"/>
      <c r="BG29" s="176"/>
      <c r="BH29" s="176"/>
      <c r="BI29" s="176"/>
      <c r="BJ29" s="176"/>
      <c r="BK29" s="176"/>
      <c r="BL29" s="176"/>
      <c r="BM29" s="176"/>
      <c r="BN29" s="176"/>
      <c r="BO29" s="176"/>
      <c r="BP29" s="176"/>
      <c r="BQ29" s="176"/>
      <c r="BR29" s="176"/>
      <c r="BS29" s="176"/>
      <c r="BT29" s="176"/>
      <c r="BU29" s="176"/>
      <c r="BV29" s="176"/>
      <c r="BW29" s="176"/>
      <c r="BX29" s="176"/>
      <c r="BY29" s="176"/>
      <c r="BZ29" s="176"/>
      <c r="CA29" s="176"/>
      <c r="CB29" s="176"/>
      <c r="CC29" s="176"/>
      <c r="CD29" s="176"/>
      <c r="CE29" s="176"/>
      <c r="CF29" s="176"/>
      <c r="CG29" s="176"/>
      <c r="CH29" s="176"/>
      <c r="CI29" s="176"/>
      <c r="CJ29" s="176"/>
      <c r="CK29" s="176"/>
      <c r="CL29" s="176"/>
      <c r="CM29" s="176"/>
      <c r="CN29" s="176"/>
      <c r="CO29" s="176"/>
      <c r="CP29" s="176"/>
      <c r="CQ29" s="176"/>
      <c r="CR29" s="176"/>
      <c r="CS29" s="176"/>
      <c r="CT29" s="176"/>
      <c r="CU29" s="176"/>
      <c r="CV29" s="176"/>
      <c r="CW29" s="176"/>
      <c r="CX29" s="176"/>
      <c r="CY29" s="176"/>
      <c r="CZ29" s="176"/>
      <c r="DA29" s="176"/>
      <c r="DB29" s="176"/>
      <c r="DC29" s="176"/>
      <c r="DD29" s="176"/>
      <c r="DE29" s="176"/>
      <c r="DF29" s="176"/>
      <c r="DG29" s="176"/>
      <c r="DH29" s="176"/>
      <c r="DI29" s="176"/>
      <c r="DJ29" s="176"/>
      <c r="DK29" s="176"/>
      <c r="DL29" s="176"/>
      <c r="DM29" s="176"/>
      <c r="DN29" s="176"/>
      <c r="DO29" s="176"/>
      <c r="DP29" s="176"/>
      <c r="DQ29" s="176"/>
      <c r="DR29" s="176"/>
      <c r="DS29" s="176"/>
      <c r="DT29" s="176"/>
      <c r="DU29" s="176"/>
      <c r="DV29" s="176"/>
      <c r="DW29" s="176"/>
      <c r="DX29" s="176"/>
      <c r="DY29" s="176"/>
      <c r="DZ29" s="176"/>
      <c r="EA29" s="176"/>
      <c r="EB29" s="176"/>
      <c r="EC29" s="176"/>
      <c r="ED29" s="176"/>
      <c r="EE29" s="176"/>
      <c r="EF29" s="176"/>
      <c r="EG29" s="176"/>
      <c r="EH29" s="176"/>
      <c r="EI29" s="176"/>
      <c r="EJ29" s="176"/>
      <c r="EK29" s="176"/>
      <c r="EL29" s="176"/>
      <c r="EM29" s="176"/>
      <c r="EN29" s="176"/>
      <c r="EO29" s="176"/>
      <c r="EP29" s="176"/>
      <c r="EQ29" s="176"/>
      <c r="ER29" s="176"/>
      <c r="ES29" s="176"/>
      <c r="ET29" s="176"/>
      <c r="EU29" s="176"/>
      <c r="EV29" s="176"/>
      <c r="EW29" s="176"/>
      <c r="EX29" s="176"/>
      <c r="EY29" s="176"/>
      <c r="EZ29" s="176"/>
      <c r="FA29" s="176"/>
      <c r="FB29" s="176"/>
      <c r="FC29" s="176"/>
      <c r="FD29" s="176"/>
      <c r="FE29" s="176"/>
      <c r="FF29" s="176"/>
      <c r="FG29" s="176"/>
      <c r="FH29" s="176"/>
      <c r="FI29" s="176"/>
      <c r="FJ29" s="176"/>
      <c r="FK29" s="176"/>
      <c r="FL29" s="176"/>
      <c r="FM29" s="176"/>
      <c r="FN29" s="176"/>
      <c r="FO29" s="176"/>
      <c r="FP29" s="176"/>
      <c r="FQ29" s="176"/>
      <c r="FR29" s="176"/>
      <c r="FS29" s="176"/>
      <c r="FT29" s="176"/>
      <c r="FU29" s="176"/>
      <c r="FV29" s="176"/>
      <c r="FW29" s="176"/>
      <c r="FX29" s="176"/>
      <c r="FY29" s="176"/>
      <c r="FZ29" s="176"/>
      <c r="GA29" s="176"/>
      <c r="GB29" s="176"/>
      <c r="GC29" s="176"/>
      <c r="GD29" s="176"/>
      <c r="GE29" s="176"/>
      <c r="GF29" s="176"/>
      <c r="GG29" s="176"/>
      <c r="GH29" s="176"/>
      <c r="GI29" s="176"/>
      <c r="GJ29" s="176"/>
      <c r="GK29" s="176"/>
      <c r="GL29" s="176"/>
      <c r="GM29" s="176"/>
      <c r="GN29" s="176"/>
      <c r="GO29" s="176"/>
      <c r="GP29" s="176"/>
      <c r="GQ29" s="176"/>
      <c r="GR29" s="176"/>
      <c r="GS29" s="176"/>
      <c r="GT29" s="176"/>
      <c r="GU29" s="176"/>
      <c r="GV29" s="176"/>
      <c r="GW29" s="176"/>
      <c r="GX29" s="176"/>
      <c r="GY29" s="176"/>
      <c r="GZ29" s="176"/>
      <c r="HA29" s="176"/>
      <c r="HB29" s="176"/>
      <c r="HC29" s="176"/>
      <c r="HD29" s="176"/>
      <c r="HE29" s="176"/>
      <c r="HF29" s="176"/>
      <c r="HG29" s="176"/>
      <c r="HH29" s="176"/>
      <c r="HI29" s="176"/>
      <c r="HJ29" s="176"/>
      <c r="HK29" s="176"/>
      <c r="HL29" s="176"/>
      <c r="HM29" s="176"/>
      <c r="HN29" s="176"/>
      <c r="HO29" s="176"/>
      <c r="HP29" s="176"/>
      <c r="HQ29" s="176"/>
      <c r="HR29" s="176"/>
      <c r="HS29" s="176"/>
      <c r="HT29" s="176"/>
      <c r="HU29" s="176"/>
      <c r="HV29" s="176"/>
      <c r="HW29" s="176"/>
      <c r="HX29" s="176"/>
      <c r="HY29" s="176"/>
      <c r="HZ29" s="176"/>
      <c r="IA29" s="176"/>
      <c r="IB29" s="176"/>
      <c r="IC29" s="176"/>
      <c r="ID29" s="176"/>
      <c r="IE29" s="176"/>
      <c r="IF29" s="176"/>
      <c r="IG29" s="176"/>
      <c r="IH29" s="176"/>
      <c r="II29" s="176"/>
      <c r="IJ29" s="176"/>
      <c r="IK29" s="176"/>
    </row>
    <row r="30" spans="1:245" ht="15.75">
      <c r="A30" s="1463">
        <v>12</v>
      </c>
      <c r="B30" s="1366"/>
      <c r="C30" s="1388" t="s">
        <v>1053</v>
      </c>
      <c r="D30" s="1481">
        <v>107431791.74968827</v>
      </c>
      <c r="E30" s="1405">
        <v>7823725.136859253</v>
      </c>
      <c r="F30" s="1469"/>
      <c r="G30" s="1470"/>
      <c r="H30" s="1468"/>
      <c r="I30" s="1480"/>
      <c r="J30" s="1482"/>
      <c r="K30" s="1483"/>
      <c r="L30" s="1480"/>
      <c r="M30" s="209">
        <v>115255516.88654752</v>
      </c>
      <c r="N30" s="1467">
        <v>12</v>
      </c>
      <c r="O30" s="1484"/>
      <c r="P30" s="3045"/>
      <c r="Q30" s="176"/>
      <c r="R30" s="176"/>
      <c r="S30" s="176"/>
      <c r="T30" s="176"/>
      <c r="U30" s="176"/>
      <c r="V30" s="176"/>
      <c r="W30" s="176"/>
      <c r="X30" s="176"/>
      <c r="Y30" s="176"/>
      <c r="Z30" s="176"/>
      <c r="AA30" s="176"/>
      <c r="AB30" s="176"/>
      <c r="AC30" s="176"/>
      <c r="AD30" s="176"/>
      <c r="AE30" s="176"/>
      <c r="AF30" s="176"/>
      <c r="AG30" s="176"/>
      <c r="AH30" s="176"/>
      <c r="AI30" s="176"/>
      <c r="AJ30" s="176"/>
      <c r="AK30" s="176"/>
      <c r="AL30" s="176"/>
      <c r="AM30" s="176"/>
      <c r="AN30" s="176"/>
      <c r="AO30" s="176"/>
      <c r="AP30" s="176"/>
      <c r="AQ30" s="176"/>
      <c r="AR30" s="176"/>
      <c r="AS30" s="176"/>
      <c r="AT30" s="176"/>
      <c r="AU30" s="176"/>
      <c r="AV30" s="176"/>
      <c r="AW30" s="176"/>
      <c r="AX30" s="176"/>
      <c r="AY30" s="176"/>
      <c r="AZ30" s="176"/>
      <c r="BA30" s="176"/>
      <c r="BB30" s="176"/>
      <c r="BC30" s="176"/>
      <c r="BD30" s="176"/>
      <c r="BE30" s="176"/>
      <c r="BF30" s="176"/>
      <c r="BG30" s="176"/>
      <c r="BH30" s="176"/>
      <c r="BI30" s="176"/>
      <c r="BJ30" s="176"/>
      <c r="BK30" s="176"/>
      <c r="BL30" s="176"/>
      <c r="BM30" s="176"/>
      <c r="BN30" s="176"/>
      <c r="BO30" s="176"/>
      <c r="BP30" s="176"/>
      <c r="BQ30" s="176"/>
      <c r="BR30" s="176"/>
      <c r="BS30" s="176"/>
      <c r="BT30" s="176"/>
      <c r="BU30" s="176"/>
      <c r="BV30" s="176"/>
      <c r="BW30" s="176"/>
      <c r="BX30" s="176"/>
      <c r="BY30" s="176"/>
      <c r="BZ30" s="176"/>
      <c r="CA30" s="176"/>
      <c r="CB30" s="176"/>
      <c r="CC30" s="176"/>
      <c r="CD30" s="176"/>
      <c r="CE30" s="176"/>
      <c r="CF30" s="176"/>
      <c r="CG30" s="176"/>
      <c r="CH30" s="176"/>
      <c r="CI30" s="176"/>
      <c r="CJ30" s="176"/>
      <c r="CK30" s="176"/>
      <c r="CL30" s="176"/>
      <c r="CM30" s="176"/>
      <c r="CN30" s="176"/>
      <c r="CO30" s="176"/>
      <c r="CP30" s="176"/>
      <c r="CQ30" s="176"/>
      <c r="CR30" s="176"/>
      <c r="CS30" s="176"/>
      <c r="CT30" s="176"/>
      <c r="CU30" s="176"/>
      <c r="CV30" s="176"/>
      <c r="CW30" s="176"/>
      <c r="CX30" s="176"/>
      <c r="CY30" s="176"/>
      <c r="CZ30" s="176"/>
      <c r="DA30" s="176"/>
      <c r="DB30" s="176"/>
      <c r="DC30" s="176"/>
      <c r="DD30" s="176"/>
      <c r="DE30" s="176"/>
      <c r="DF30" s="176"/>
      <c r="DG30" s="176"/>
      <c r="DH30" s="176"/>
      <c r="DI30" s="176"/>
      <c r="DJ30" s="176"/>
      <c r="DK30" s="176"/>
      <c r="DL30" s="176"/>
      <c r="DM30" s="176"/>
      <c r="DN30" s="176"/>
      <c r="DO30" s="176"/>
      <c r="DP30" s="176"/>
      <c r="DQ30" s="176"/>
      <c r="DR30" s="176"/>
      <c r="DS30" s="176"/>
      <c r="DT30" s="176"/>
      <c r="DU30" s="176"/>
      <c r="DV30" s="176"/>
      <c r="DW30" s="176"/>
      <c r="DX30" s="176"/>
      <c r="DY30" s="176"/>
      <c r="DZ30" s="176"/>
      <c r="EA30" s="176"/>
      <c r="EB30" s="176"/>
      <c r="EC30" s="176"/>
      <c r="ED30" s="176"/>
      <c r="EE30" s="176"/>
      <c r="EF30" s="176"/>
      <c r="EG30" s="176"/>
      <c r="EH30" s="176"/>
      <c r="EI30" s="176"/>
      <c r="EJ30" s="176"/>
      <c r="EK30" s="176"/>
      <c r="EL30" s="176"/>
      <c r="EM30" s="176"/>
      <c r="EN30" s="176"/>
      <c r="EO30" s="176"/>
      <c r="EP30" s="176"/>
      <c r="EQ30" s="176"/>
      <c r="ER30" s="176"/>
      <c r="ES30" s="176"/>
      <c r="ET30" s="176"/>
      <c r="EU30" s="176"/>
      <c r="EV30" s="176"/>
      <c r="EW30" s="176"/>
      <c r="EX30" s="176"/>
      <c r="EY30" s="176"/>
      <c r="EZ30" s="176"/>
      <c r="FA30" s="176"/>
      <c r="FB30" s="176"/>
      <c r="FC30" s="176"/>
      <c r="FD30" s="176"/>
      <c r="FE30" s="176"/>
      <c r="FF30" s="176"/>
      <c r="FG30" s="176"/>
      <c r="FH30" s="176"/>
      <c r="FI30" s="176"/>
      <c r="FJ30" s="176"/>
      <c r="FK30" s="176"/>
      <c r="FL30" s="176"/>
      <c r="FM30" s="176"/>
      <c r="FN30" s="176"/>
      <c r="FO30" s="176"/>
      <c r="FP30" s="176"/>
      <c r="FQ30" s="176"/>
      <c r="FR30" s="176"/>
      <c r="FS30" s="176"/>
      <c r="FT30" s="176"/>
      <c r="FU30" s="176"/>
      <c r="FV30" s="176"/>
      <c r="FW30" s="176"/>
      <c r="FX30" s="176"/>
      <c r="FY30" s="176"/>
      <c r="FZ30" s="176"/>
      <c r="GA30" s="176"/>
      <c r="GB30" s="176"/>
      <c r="GC30" s="176"/>
      <c r="GD30" s="176"/>
      <c r="GE30" s="176"/>
      <c r="GF30" s="176"/>
      <c r="GG30" s="176"/>
      <c r="GH30" s="176"/>
      <c r="GI30" s="176"/>
      <c r="GJ30" s="176"/>
      <c r="GK30" s="176"/>
      <c r="GL30" s="176"/>
      <c r="GM30" s="176"/>
      <c r="GN30" s="176"/>
      <c r="GO30" s="176"/>
      <c r="GP30" s="176"/>
      <c r="GQ30" s="176"/>
      <c r="GR30" s="176"/>
      <c r="GS30" s="176"/>
      <c r="GT30" s="176"/>
      <c r="GU30" s="176"/>
      <c r="GV30" s="176"/>
      <c r="GW30" s="176"/>
      <c r="GX30" s="176"/>
      <c r="GY30" s="176"/>
      <c r="GZ30" s="176"/>
      <c r="HA30" s="176"/>
      <c r="HB30" s="176"/>
      <c r="HC30" s="176"/>
      <c r="HD30" s="176"/>
      <c r="HE30" s="176"/>
      <c r="HF30" s="176"/>
      <c r="HG30" s="176"/>
      <c r="HH30" s="176"/>
      <c r="HI30" s="176"/>
      <c r="HJ30" s="176"/>
      <c r="HK30" s="176"/>
      <c r="HL30" s="176"/>
      <c r="HM30" s="176"/>
      <c r="HN30" s="176"/>
      <c r="HO30" s="176"/>
      <c r="HP30" s="176"/>
      <c r="HQ30" s="176"/>
      <c r="HR30" s="176"/>
      <c r="HS30" s="176"/>
      <c r="HT30" s="176"/>
      <c r="HU30" s="176"/>
      <c r="HV30" s="176"/>
      <c r="HW30" s="176"/>
      <c r="HX30" s="176"/>
      <c r="HY30" s="176"/>
      <c r="HZ30" s="176"/>
      <c r="IA30" s="176"/>
      <c r="IB30" s="176"/>
      <c r="IC30" s="176"/>
      <c r="ID30" s="176"/>
      <c r="IE30" s="176"/>
      <c r="IF30" s="176"/>
      <c r="IG30" s="176"/>
      <c r="IH30" s="176"/>
      <c r="II30" s="176"/>
      <c r="IJ30" s="176"/>
      <c r="IK30" s="176"/>
    </row>
    <row r="31" spans="1:245" ht="15.75">
      <c r="A31" s="1463">
        <v>13</v>
      </c>
      <c r="B31" s="1366"/>
      <c r="C31" s="1388" t="s">
        <v>1054</v>
      </c>
      <c r="D31" s="1468"/>
      <c r="E31" s="1468"/>
      <c r="F31" s="1469"/>
      <c r="G31" s="1470"/>
      <c r="H31" s="1468"/>
      <c r="I31" s="1366"/>
      <c r="J31" s="208"/>
      <c r="K31" s="1457"/>
      <c r="L31" s="1471"/>
      <c r="M31" s="209">
        <f>SUM(M29:M30)</f>
        <v>769422919.98118007</v>
      </c>
      <c r="N31" s="1467">
        <v>13</v>
      </c>
      <c r="O31" s="176"/>
      <c r="P31" s="3045"/>
      <c r="Q31" s="176"/>
      <c r="R31" s="176"/>
      <c r="S31" s="176"/>
      <c r="T31" s="176"/>
      <c r="U31" s="176"/>
      <c r="V31" s="176"/>
      <c r="W31" s="176"/>
      <c r="X31" s="176"/>
      <c r="Y31" s="176"/>
      <c r="Z31" s="176"/>
      <c r="AA31" s="176"/>
      <c r="AB31" s="176"/>
      <c r="AC31" s="176"/>
      <c r="AD31" s="176"/>
      <c r="AE31" s="176"/>
      <c r="AF31" s="176"/>
      <c r="AG31" s="176"/>
      <c r="AH31" s="176"/>
      <c r="AI31" s="176"/>
      <c r="AJ31" s="176"/>
      <c r="AK31" s="176"/>
      <c r="AL31" s="176"/>
      <c r="AM31" s="176"/>
      <c r="AN31" s="176"/>
      <c r="AO31" s="176"/>
      <c r="AP31" s="176"/>
      <c r="AQ31" s="176"/>
      <c r="AR31" s="176"/>
      <c r="AS31" s="176"/>
      <c r="AT31" s="176"/>
      <c r="AU31" s="176"/>
      <c r="AV31" s="176"/>
      <c r="AW31" s="176"/>
      <c r="AX31" s="176"/>
      <c r="AY31" s="176"/>
      <c r="AZ31" s="176"/>
      <c r="BA31" s="176"/>
      <c r="BB31" s="176"/>
      <c r="BC31" s="176"/>
      <c r="BD31" s="176"/>
      <c r="BE31" s="176"/>
      <c r="BF31" s="176"/>
      <c r="BG31" s="176"/>
      <c r="BH31" s="176"/>
      <c r="BI31" s="176"/>
      <c r="BJ31" s="176"/>
      <c r="BK31" s="176"/>
      <c r="BL31" s="176"/>
      <c r="BM31" s="176"/>
      <c r="BN31" s="176"/>
      <c r="BO31" s="176"/>
      <c r="BP31" s="176"/>
      <c r="BQ31" s="176"/>
      <c r="BR31" s="176"/>
      <c r="BS31" s="176"/>
      <c r="BT31" s="176"/>
      <c r="BU31" s="176"/>
      <c r="BV31" s="176"/>
      <c r="BW31" s="176"/>
      <c r="BX31" s="176"/>
      <c r="BY31" s="176"/>
      <c r="BZ31" s="176"/>
      <c r="CA31" s="176"/>
      <c r="CB31" s="176"/>
      <c r="CC31" s="176"/>
      <c r="CD31" s="176"/>
      <c r="CE31" s="176"/>
      <c r="CF31" s="176"/>
      <c r="CG31" s="176"/>
      <c r="CH31" s="176"/>
      <c r="CI31" s="176"/>
      <c r="CJ31" s="176"/>
      <c r="CK31" s="176"/>
      <c r="CL31" s="176"/>
      <c r="CM31" s="176"/>
      <c r="CN31" s="176"/>
      <c r="CO31" s="176"/>
      <c r="CP31" s="176"/>
      <c r="CQ31" s="176"/>
      <c r="CR31" s="176"/>
      <c r="CS31" s="176"/>
      <c r="CT31" s="176"/>
      <c r="CU31" s="176"/>
      <c r="CV31" s="176"/>
      <c r="CW31" s="176"/>
      <c r="CX31" s="176"/>
      <c r="CY31" s="176"/>
      <c r="CZ31" s="176"/>
      <c r="DA31" s="176"/>
      <c r="DB31" s="176"/>
      <c r="DC31" s="176"/>
      <c r="DD31" s="176"/>
      <c r="DE31" s="176"/>
      <c r="DF31" s="176"/>
      <c r="DG31" s="176"/>
      <c r="DH31" s="176"/>
      <c r="DI31" s="176"/>
      <c r="DJ31" s="176"/>
      <c r="DK31" s="176"/>
      <c r="DL31" s="176"/>
      <c r="DM31" s="176"/>
      <c r="DN31" s="176"/>
      <c r="DO31" s="176"/>
      <c r="DP31" s="176"/>
      <c r="DQ31" s="176"/>
      <c r="DR31" s="176"/>
      <c r="DS31" s="176"/>
      <c r="DT31" s="176"/>
      <c r="DU31" s="176"/>
      <c r="DV31" s="176"/>
      <c r="DW31" s="176"/>
      <c r="DX31" s="176"/>
      <c r="DY31" s="176"/>
      <c r="DZ31" s="176"/>
      <c r="EA31" s="176"/>
      <c r="EB31" s="176"/>
      <c r="EC31" s="176"/>
      <c r="ED31" s="176"/>
      <c r="EE31" s="176"/>
      <c r="EF31" s="176"/>
      <c r="EG31" s="176"/>
      <c r="EH31" s="176"/>
      <c r="EI31" s="176"/>
      <c r="EJ31" s="176"/>
      <c r="EK31" s="176"/>
      <c r="EL31" s="176"/>
      <c r="EM31" s="176"/>
      <c r="EN31" s="176"/>
      <c r="EO31" s="176"/>
      <c r="EP31" s="176"/>
      <c r="EQ31" s="176"/>
      <c r="ER31" s="176"/>
      <c r="ES31" s="176"/>
      <c r="ET31" s="176"/>
      <c r="EU31" s="176"/>
      <c r="EV31" s="176"/>
      <c r="EW31" s="176"/>
      <c r="EX31" s="176"/>
      <c r="EY31" s="176"/>
      <c r="EZ31" s="176"/>
      <c r="FA31" s="176"/>
      <c r="FB31" s="176"/>
      <c r="FC31" s="176"/>
      <c r="FD31" s="176"/>
      <c r="FE31" s="176"/>
      <c r="FF31" s="176"/>
      <c r="FG31" s="176"/>
      <c r="FH31" s="176"/>
      <c r="FI31" s="176"/>
      <c r="FJ31" s="176"/>
      <c r="FK31" s="176"/>
      <c r="FL31" s="176"/>
      <c r="FM31" s="176"/>
      <c r="FN31" s="176"/>
      <c r="FO31" s="176"/>
      <c r="FP31" s="176"/>
      <c r="FQ31" s="176"/>
      <c r="FR31" s="176"/>
      <c r="FS31" s="176"/>
      <c r="FT31" s="176"/>
      <c r="FU31" s="176"/>
      <c r="FV31" s="176"/>
      <c r="FW31" s="176"/>
      <c r="FX31" s="176"/>
      <c r="FY31" s="176"/>
      <c r="FZ31" s="176"/>
      <c r="GA31" s="176"/>
      <c r="GB31" s="176"/>
      <c r="GC31" s="176"/>
      <c r="GD31" s="176"/>
      <c r="GE31" s="176"/>
      <c r="GF31" s="176"/>
      <c r="GG31" s="176"/>
      <c r="GH31" s="176"/>
      <c r="GI31" s="176"/>
      <c r="GJ31" s="176"/>
      <c r="GK31" s="176"/>
      <c r="GL31" s="176"/>
      <c r="GM31" s="176"/>
      <c r="GN31" s="176"/>
      <c r="GO31" s="176"/>
      <c r="GP31" s="176"/>
      <c r="GQ31" s="176"/>
      <c r="GR31" s="176"/>
      <c r="GS31" s="176"/>
      <c r="GT31" s="176"/>
      <c r="GU31" s="176"/>
      <c r="GV31" s="176"/>
      <c r="GW31" s="176"/>
      <c r="GX31" s="176"/>
      <c r="GY31" s="176"/>
      <c r="GZ31" s="176"/>
      <c r="HA31" s="176"/>
      <c r="HB31" s="176"/>
      <c r="HC31" s="176"/>
      <c r="HD31" s="176"/>
      <c r="HE31" s="176"/>
      <c r="HF31" s="176"/>
      <c r="HG31" s="176"/>
      <c r="HH31" s="176"/>
      <c r="HI31" s="176"/>
      <c r="HJ31" s="176"/>
      <c r="HK31" s="176"/>
      <c r="HL31" s="176"/>
      <c r="HM31" s="176"/>
      <c r="HN31" s="176"/>
      <c r="HO31" s="176"/>
      <c r="HP31" s="176"/>
      <c r="HQ31" s="176"/>
      <c r="HR31" s="176"/>
      <c r="HS31" s="176"/>
      <c r="HT31" s="176"/>
      <c r="HU31" s="176"/>
      <c r="HV31" s="176"/>
      <c r="HW31" s="176"/>
      <c r="HX31" s="176"/>
      <c r="HY31" s="176"/>
      <c r="HZ31" s="176"/>
      <c r="IA31" s="176"/>
      <c r="IB31" s="176"/>
      <c r="IC31" s="176"/>
      <c r="ID31" s="176"/>
      <c r="IE31" s="176"/>
      <c r="IF31" s="176"/>
      <c r="IG31" s="176"/>
      <c r="IH31" s="176"/>
      <c r="II31" s="176"/>
      <c r="IJ31" s="176"/>
      <c r="IK31" s="176"/>
    </row>
    <row r="32" spans="1:245">
      <c r="A32" s="1408" t="s">
        <v>1055</v>
      </c>
      <c r="B32" s="1351"/>
      <c r="C32" s="1351"/>
      <c r="D32" s="1351"/>
      <c r="E32" s="1351"/>
      <c r="F32" s="1409"/>
      <c r="G32" s="1408" t="s">
        <v>1056</v>
      </c>
      <c r="H32" s="1351"/>
      <c r="I32" s="1351"/>
      <c r="J32" s="1351"/>
      <c r="K32" s="1351"/>
      <c r="L32" s="1351"/>
      <c r="M32" s="1351"/>
      <c r="N32" s="1409"/>
      <c r="O32" s="176"/>
      <c r="P32" s="176"/>
      <c r="Q32" s="176"/>
      <c r="R32" s="176"/>
      <c r="S32" s="176"/>
      <c r="T32" s="176"/>
      <c r="U32" s="176"/>
      <c r="V32" s="176"/>
      <c r="W32" s="176"/>
      <c r="X32" s="176"/>
      <c r="Y32" s="176"/>
      <c r="Z32" s="176"/>
      <c r="AA32" s="176"/>
      <c r="AB32" s="176"/>
      <c r="AC32" s="176"/>
      <c r="AD32" s="176"/>
      <c r="AE32" s="176"/>
      <c r="AF32" s="176"/>
      <c r="AG32" s="176"/>
      <c r="AH32" s="176"/>
      <c r="AI32" s="176"/>
      <c r="AJ32" s="176"/>
      <c r="AK32" s="176"/>
      <c r="AL32" s="176"/>
      <c r="AM32" s="176"/>
      <c r="AN32" s="176"/>
      <c r="AO32" s="176"/>
      <c r="AP32" s="176"/>
      <c r="AQ32" s="176"/>
      <c r="AR32" s="176"/>
      <c r="AS32" s="176"/>
      <c r="AT32" s="176"/>
      <c r="AU32" s="176"/>
      <c r="AV32" s="176"/>
      <c r="AW32" s="176"/>
      <c r="AX32" s="176"/>
      <c r="AY32" s="176"/>
      <c r="AZ32" s="176"/>
      <c r="BA32" s="176"/>
      <c r="BB32" s="176"/>
      <c r="BC32" s="176"/>
      <c r="BD32" s="176"/>
      <c r="BE32" s="176"/>
      <c r="BF32" s="176"/>
      <c r="BG32" s="176"/>
      <c r="BH32" s="176"/>
      <c r="BI32" s="176"/>
      <c r="BJ32" s="176"/>
      <c r="BK32" s="176"/>
      <c r="BL32" s="176"/>
      <c r="BM32" s="176"/>
      <c r="BN32" s="176"/>
      <c r="BO32" s="176"/>
      <c r="BP32" s="176"/>
      <c r="BQ32" s="176"/>
      <c r="BR32" s="176"/>
      <c r="BS32" s="176"/>
      <c r="BT32" s="176"/>
      <c r="BU32" s="176"/>
      <c r="BV32" s="176"/>
      <c r="BW32" s="176"/>
      <c r="BX32" s="176"/>
      <c r="BY32" s="176"/>
      <c r="BZ32" s="176"/>
      <c r="CA32" s="176"/>
      <c r="CB32" s="176"/>
      <c r="CC32" s="176"/>
      <c r="CD32" s="176"/>
      <c r="CE32" s="176"/>
      <c r="CF32" s="176"/>
      <c r="CG32" s="176"/>
      <c r="CH32" s="176"/>
      <c r="CI32" s="176"/>
      <c r="CJ32" s="176"/>
      <c r="CK32" s="176"/>
      <c r="CL32" s="176"/>
      <c r="CM32" s="176"/>
      <c r="CN32" s="176"/>
      <c r="CO32" s="176"/>
      <c r="CP32" s="176"/>
      <c r="CQ32" s="176"/>
      <c r="CR32" s="176"/>
      <c r="CS32" s="176"/>
      <c r="CT32" s="176"/>
      <c r="CU32" s="176"/>
      <c r="CV32" s="176"/>
      <c r="CW32" s="176"/>
      <c r="CX32" s="176"/>
      <c r="CY32" s="176"/>
      <c r="CZ32" s="176"/>
      <c r="DA32" s="176"/>
      <c r="DB32" s="176"/>
      <c r="DC32" s="176"/>
      <c r="DD32" s="176"/>
      <c r="DE32" s="176"/>
      <c r="DF32" s="176"/>
      <c r="DG32" s="176"/>
      <c r="DH32" s="176"/>
      <c r="DI32" s="176"/>
      <c r="DJ32" s="176"/>
      <c r="DK32" s="176"/>
      <c r="DL32" s="176"/>
      <c r="DM32" s="176"/>
      <c r="DN32" s="176"/>
      <c r="DO32" s="176"/>
      <c r="DP32" s="176"/>
      <c r="DQ32" s="176"/>
      <c r="DR32" s="176"/>
      <c r="DS32" s="176"/>
      <c r="DT32" s="176"/>
      <c r="DU32" s="176"/>
      <c r="DV32" s="176"/>
      <c r="DW32" s="176"/>
      <c r="DX32" s="176"/>
      <c r="DY32" s="176"/>
      <c r="DZ32" s="176"/>
      <c r="EA32" s="176"/>
      <c r="EB32" s="176"/>
      <c r="EC32" s="176"/>
      <c r="ED32" s="176"/>
      <c r="EE32" s="176"/>
      <c r="EF32" s="176"/>
      <c r="EG32" s="176"/>
      <c r="EH32" s="176"/>
      <c r="EI32" s="176"/>
      <c r="EJ32" s="176"/>
      <c r="EK32" s="176"/>
      <c r="EL32" s="176"/>
      <c r="EM32" s="176"/>
      <c r="EN32" s="176"/>
      <c r="EO32" s="176"/>
      <c r="EP32" s="176"/>
      <c r="EQ32" s="176"/>
      <c r="ER32" s="176"/>
      <c r="ES32" s="176"/>
      <c r="ET32" s="176"/>
      <c r="EU32" s="176"/>
      <c r="EV32" s="176"/>
      <c r="EW32" s="176"/>
      <c r="EX32" s="176"/>
      <c r="EY32" s="176"/>
      <c r="EZ32" s="176"/>
      <c r="FA32" s="176"/>
      <c r="FB32" s="176"/>
      <c r="FC32" s="176"/>
      <c r="FD32" s="176"/>
      <c r="FE32" s="176"/>
      <c r="FF32" s="176"/>
      <c r="FG32" s="176"/>
      <c r="FH32" s="176"/>
      <c r="FI32" s="176"/>
      <c r="FJ32" s="176"/>
      <c r="FK32" s="176"/>
      <c r="FL32" s="176"/>
      <c r="FM32" s="176"/>
      <c r="FN32" s="176"/>
      <c r="FO32" s="176"/>
      <c r="FP32" s="176"/>
      <c r="FQ32" s="176"/>
      <c r="FR32" s="176"/>
      <c r="FS32" s="176"/>
      <c r="FT32" s="176"/>
      <c r="FU32" s="176"/>
      <c r="FV32" s="176"/>
      <c r="FW32" s="176"/>
      <c r="FX32" s="176"/>
      <c r="FY32" s="176"/>
      <c r="FZ32" s="176"/>
      <c r="GA32" s="176"/>
      <c r="GB32" s="176"/>
      <c r="GC32" s="176"/>
      <c r="GD32" s="176"/>
      <c r="GE32" s="176"/>
      <c r="GF32" s="176"/>
      <c r="GG32" s="176"/>
      <c r="GH32" s="176"/>
      <c r="GI32" s="176"/>
      <c r="GJ32" s="176"/>
      <c r="GK32" s="176"/>
      <c r="GL32" s="176"/>
      <c r="GM32" s="176"/>
      <c r="GN32" s="176"/>
      <c r="GO32" s="176"/>
      <c r="GP32" s="176"/>
      <c r="GQ32" s="176"/>
      <c r="GR32" s="176"/>
      <c r="GS32" s="176"/>
      <c r="GT32" s="176"/>
      <c r="GU32" s="176"/>
      <c r="GV32" s="176"/>
      <c r="GW32" s="176"/>
      <c r="GX32" s="176"/>
      <c r="GY32" s="176"/>
      <c r="GZ32" s="176"/>
      <c r="HA32" s="176"/>
      <c r="HB32" s="176"/>
      <c r="HC32" s="176"/>
      <c r="HD32" s="176"/>
      <c r="HE32" s="176"/>
      <c r="HF32" s="176"/>
      <c r="HG32" s="176"/>
      <c r="HH32" s="176"/>
      <c r="HI32" s="176"/>
      <c r="HJ32" s="176"/>
      <c r="HK32" s="176"/>
      <c r="HL32" s="176"/>
      <c r="HM32" s="176"/>
      <c r="HN32" s="176"/>
      <c r="HO32" s="176"/>
      <c r="HP32" s="176"/>
      <c r="HQ32" s="176"/>
      <c r="HR32" s="176"/>
      <c r="HS32" s="176"/>
      <c r="HT32" s="176"/>
      <c r="HU32" s="176"/>
      <c r="HV32" s="176"/>
      <c r="HW32" s="176"/>
      <c r="HX32" s="176"/>
      <c r="HY32" s="176"/>
      <c r="HZ32" s="176"/>
      <c r="IA32" s="176"/>
      <c r="IB32" s="176"/>
      <c r="IC32" s="176"/>
      <c r="ID32" s="176"/>
      <c r="IE32" s="176"/>
      <c r="IF32" s="176"/>
      <c r="IG32" s="176"/>
      <c r="IH32" s="176"/>
      <c r="II32" s="176"/>
      <c r="IJ32" s="176"/>
      <c r="IK32" s="176"/>
    </row>
    <row r="33" spans="1:245">
      <c r="A33" s="1355"/>
      <c r="D33" s="1411"/>
      <c r="F33" s="1354"/>
      <c r="G33" s="1355"/>
      <c r="M33" s="1438"/>
      <c r="N33" s="1354"/>
      <c r="O33" s="176"/>
      <c r="P33" s="176"/>
      <c r="Q33" s="176"/>
      <c r="R33" s="176"/>
      <c r="S33" s="176"/>
      <c r="T33" s="176"/>
      <c r="U33" s="176"/>
      <c r="V33" s="176"/>
      <c r="W33" s="176"/>
      <c r="X33" s="176"/>
      <c r="Y33" s="176"/>
      <c r="Z33" s="176"/>
      <c r="AA33" s="176"/>
      <c r="AB33" s="176"/>
      <c r="AC33" s="176"/>
      <c r="AD33" s="176"/>
      <c r="AE33" s="176"/>
      <c r="AF33" s="176"/>
      <c r="AG33" s="176"/>
      <c r="AH33" s="176"/>
      <c r="AI33" s="176"/>
      <c r="AJ33" s="176"/>
      <c r="AK33" s="176"/>
      <c r="AL33" s="176"/>
      <c r="AM33" s="176"/>
      <c r="AN33" s="176"/>
      <c r="AO33" s="176"/>
      <c r="AP33" s="176"/>
      <c r="AQ33" s="176"/>
      <c r="AR33" s="176"/>
      <c r="AS33" s="176"/>
      <c r="AT33" s="176"/>
      <c r="AU33" s="176"/>
      <c r="AV33" s="176"/>
      <c r="AW33" s="176"/>
      <c r="AX33" s="176"/>
      <c r="AY33" s="176"/>
      <c r="AZ33" s="176"/>
      <c r="BA33" s="176"/>
      <c r="BB33" s="176"/>
      <c r="BC33" s="176"/>
      <c r="BD33" s="176"/>
      <c r="BE33" s="176"/>
      <c r="BF33" s="176"/>
      <c r="BG33" s="176"/>
      <c r="BH33" s="176"/>
      <c r="BI33" s="176"/>
      <c r="BJ33" s="176"/>
      <c r="BK33" s="176"/>
      <c r="BL33" s="176"/>
      <c r="BM33" s="176"/>
      <c r="BN33" s="176"/>
      <c r="BO33" s="176"/>
      <c r="BP33" s="176"/>
      <c r="BQ33" s="176"/>
      <c r="BR33" s="176"/>
      <c r="BS33" s="176"/>
      <c r="BT33" s="176"/>
      <c r="BU33" s="176"/>
      <c r="BV33" s="176"/>
      <c r="BW33" s="176"/>
      <c r="BX33" s="176"/>
      <c r="BY33" s="176"/>
      <c r="BZ33" s="176"/>
      <c r="CA33" s="176"/>
      <c r="CB33" s="176"/>
      <c r="CC33" s="176"/>
      <c r="CD33" s="176"/>
      <c r="CE33" s="176"/>
      <c r="CF33" s="176"/>
      <c r="CG33" s="176"/>
      <c r="CH33" s="176"/>
      <c r="CI33" s="176"/>
      <c r="CJ33" s="176"/>
      <c r="CK33" s="176"/>
      <c r="CL33" s="176"/>
      <c r="CM33" s="176"/>
      <c r="CN33" s="176"/>
      <c r="CO33" s="176"/>
      <c r="CP33" s="176"/>
      <c r="CQ33" s="176"/>
      <c r="CR33" s="176"/>
      <c r="CS33" s="176"/>
      <c r="CT33" s="176"/>
      <c r="CU33" s="176"/>
      <c r="CV33" s="176"/>
      <c r="CW33" s="176"/>
      <c r="CX33" s="176"/>
      <c r="CY33" s="176"/>
      <c r="CZ33" s="176"/>
      <c r="DA33" s="176"/>
      <c r="DB33" s="176"/>
      <c r="DC33" s="176"/>
      <c r="DD33" s="176"/>
      <c r="DE33" s="176"/>
      <c r="DF33" s="176"/>
      <c r="DG33" s="176"/>
      <c r="DH33" s="176"/>
      <c r="DI33" s="176"/>
      <c r="DJ33" s="176"/>
      <c r="DK33" s="176"/>
      <c r="DL33" s="176"/>
      <c r="DM33" s="176"/>
      <c r="DN33" s="176"/>
      <c r="DO33" s="176"/>
      <c r="DP33" s="176"/>
      <c r="DQ33" s="176"/>
      <c r="DR33" s="176"/>
      <c r="DS33" s="176"/>
      <c r="DT33" s="176"/>
      <c r="DU33" s="176"/>
      <c r="DV33" s="176"/>
      <c r="DW33" s="176"/>
      <c r="DX33" s="176"/>
      <c r="DY33" s="176"/>
      <c r="DZ33" s="176"/>
      <c r="EA33" s="176"/>
      <c r="EB33" s="176"/>
      <c r="EC33" s="176"/>
      <c r="ED33" s="176"/>
      <c r="EE33" s="176"/>
      <c r="EF33" s="176"/>
      <c r="EG33" s="176"/>
      <c r="EH33" s="176"/>
      <c r="EI33" s="176"/>
      <c r="EJ33" s="176"/>
      <c r="EK33" s="176"/>
      <c r="EL33" s="176"/>
      <c r="EM33" s="176"/>
      <c r="EN33" s="176"/>
      <c r="EO33" s="176"/>
      <c r="EP33" s="176"/>
      <c r="EQ33" s="176"/>
      <c r="ER33" s="176"/>
      <c r="ES33" s="176"/>
      <c r="ET33" s="176"/>
      <c r="EU33" s="176"/>
      <c r="EV33" s="176"/>
      <c r="EW33" s="176"/>
      <c r="EX33" s="176"/>
      <c r="EY33" s="176"/>
      <c r="EZ33" s="176"/>
      <c r="FA33" s="176"/>
      <c r="FB33" s="176"/>
      <c r="FC33" s="176"/>
      <c r="FD33" s="176"/>
      <c r="FE33" s="176"/>
      <c r="FF33" s="176"/>
      <c r="FG33" s="176"/>
      <c r="FH33" s="176"/>
      <c r="FI33" s="176"/>
      <c r="FJ33" s="176"/>
      <c r="FK33" s="176"/>
      <c r="FL33" s="176"/>
      <c r="FM33" s="176"/>
      <c r="FN33" s="176"/>
      <c r="FO33" s="176"/>
      <c r="FP33" s="176"/>
      <c r="FQ33" s="176"/>
      <c r="FR33" s="176"/>
      <c r="FS33" s="176"/>
      <c r="FT33" s="176"/>
      <c r="FU33" s="176"/>
      <c r="FV33" s="176"/>
      <c r="FW33" s="176"/>
      <c r="FX33" s="176"/>
      <c r="FY33" s="176"/>
      <c r="FZ33" s="176"/>
      <c r="GA33" s="176"/>
      <c r="GB33" s="176"/>
      <c r="GC33" s="176"/>
      <c r="GD33" s="176"/>
      <c r="GE33" s="176"/>
      <c r="GF33" s="176"/>
      <c r="GG33" s="176"/>
      <c r="GH33" s="176"/>
      <c r="GI33" s="176"/>
      <c r="GJ33" s="176"/>
      <c r="GK33" s="176"/>
      <c r="GL33" s="176"/>
      <c r="GM33" s="176"/>
      <c r="GN33" s="176"/>
      <c r="GO33" s="176"/>
      <c r="GP33" s="176"/>
      <c r="GQ33" s="176"/>
      <c r="GR33" s="176"/>
      <c r="GS33" s="176"/>
      <c r="GT33" s="176"/>
      <c r="GU33" s="176"/>
      <c r="GV33" s="176"/>
      <c r="GW33" s="176"/>
      <c r="GX33" s="176"/>
      <c r="GY33" s="176"/>
      <c r="GZ33" s="176"/>
      <c r="HA33" s="176"/>
      <c r="HB33" s="176"/>
      <c r="HC33" s="176"/>
      <c r="HD33" s="176"/>
      <c r="HE33" s="176"/>
      <c r="HF33" s="176"/>
      <c r="HG33" s="176"/>
      <c r="HH33" s="176"/>
      <c r="HI33" s="176"/>
      <c r="HJ33" s="176"/>
      <c r="HK33" s="176"/>
      <c r="HL33" s="176"/>
      <c r="HM33" s="176"/>
      <c r="HN33" s="176"/>
      <c r="HO33" s="176"/>
      <c r="HP33" s="176"/>
      <c r="HQ33" s="176"/>
      <c r="HR33" s="176"/>
      <c r="HS33" s="176"/>
      <c r="HT33" s="176"/>
      <c r="HU33" s="176"/>
      <c r="HV33" s="176"/>
      <c r="HW33" s="176"/>
      <c r="HX33" s="176"/>
      <c r="HY33" s="176"/>
      <c r="HZ33" s="176"/>
      <c r="IA33" s="176"/>
      <c r="IB33" s="176"/>
      <c r="IC33" s="176"/>
      <c r="ID33" s="176"/>
      <c r="IE33" s="176"/>
      <c r="IF33" s="176"/>
      <c r="IG33" s="176"/>
      <c r="IH33" s="176"/>
      <c r="II33" s="176"/>
      <c r="IJ33" s="176"/>
      <c r="IK33" s="176"/>
    </row>
    <row r="34" spans="1:245">
      <c r="A34" s="1355"/>
      <c r="D34" s="201"/>
      <c r="E34" s="201"/>
      <c r="F34" s="1485"/>
      <c r="G34" s="197"/>
      <c r="H34" s="201"/>
      <c r="M34" s="1411"/>
      <c r="N34" s="1485"/>
      <c r="O34" s="176"/>
      <c r="P34" s="176"/>
      <c r="Q34" s="176"/>
      <c r="R34" s="176"/>
      <c r="S34" s="176"/>
      <c r="T34" s="176"/>
      <c r="U34" s="176"/>
      <c r="V34" s="176"/>
      <c r="W34" s="176"/>
      <c r="X34" s="176"/>
      <c r="Y34" s="176"/>
      <c r="Z34" s="176"/>
      <c r="AA34" s="176"/>
      <c r="AB34" s="176"/>
      <c r="AC34" s="176"/>
      <c r="AD34" s="176"/>
      <c r="AE34" s="176"/>
      <c r="AF34" s="176"/>
      <c r="AG34" s="176"/>
      <c r="AH34" s="176"/>
      <c r="AI34" s="176"/>
      <c r="AJ34" s="176"/>
      <c r="AK34" s="176"/>
      <c r="AL34" s="176"/>
      <c r="AM34" s="176"/>
      <c r="AN34" s="176"/>
      <c r="AO34" s="176"/>
      <c r="AP34" s="176"/>
      <c r="AQ34" s="176"/>
      <c r="AR34" s="176"/>
      <c r="AS34" s="176"/>
      <c r="AT34" s="176"/>
      <c r="AU34" s="176"/>
      <c r="AV34" s="176"/>
      <c r="AW34" s="176"/>
      <c r="AX34" s="176"/>
      <c r="AY34" s="176"/>
      <c r="AZ34" s="176"/>
      <c r="BA34" s="176"/>
      <c r="BB34" s="176"/>
      <c r="BC34" s="176"/>
      <c r="BD34" s="176"/>
      <c r="BE34" s="176"/>
      <c r="BF34" s="176"/>
      <c r="BG34" s="176"/>
      <c r="BH34" s="176"/>
      <c r="BI34" s="176"/>
      <c r="BJ34" s="176"/>
      <c r="BK34" s="176"/>
      <c r="BL34" s="176"/>
      <c r="BM34" s="176"/>
      <c r="BN34" s="176"/>
      <c r="BO34" s="176"/>
      <c r="BP34" s="176"/>
      <c r="BQ34" s="176"/>
      <c r="BR34" s="176"/>
      <c r="BS34" s="176"/>
      <c r="BT34" s="176"/>
      <c r="BU34" s="176"/>
      <c r="BV34" s="176"/>
      <c r="BW34" s="176"/>
      <c r="BX34" s="176"/>
      <c r="BY34" s="176"/>
      <c r="BZ34" s="176"/>
      <c r="CA34" s="176"/>
      <c r="CB34" s="176"/>
      <c r="CC34" s="176"/>
      <c r="CD34" s="176"/>
      <c r="CE34" s="176"/>
      <c r="CF34" s="176"/>
      <c r="CG34" s="176"/>
      <c r="CH34" s="176"/>
      <c r="CI34" s="176"/>
      <c r="CJ34" s="176"/>
      <c r="CK34" s="176"/>
      <c r="CL34" s="176"/>
      <c r="CM34" s="176"/>
      <c r="CN34" s="176"/>
      <c r="CO34" s="176"/>
      <c r="CP34" s="176"/>
      <c r="CQ34" s="176"/>
      <c r="CR34" s="176"/>
      <c r="CS34" s="176"/>
      <c r="CT34" s="176"/>
      <c r="CU34" s="176"/>
      <c r="CV34" s="176"/>
      <c r="CW34" s="176"/>
      <c r="CX34" s="176"/>
      <c r="CY34" s="176"/>
      <c r="CZ34" s="176"/>
      <c r="DA34" s="176"/>
      <c r="DB34" s="176"/>
      <c r="DC34" s="176"/>
      <c r="DD34" s="176"/>
      <c r="DE34" s="176"/>
      <c r="DF34" s="176"/>
      <c r="DG34" s="176"/>
      <c r="DH34" s="176"/>
      <c r="DI34" s="176"/>
      <c r="DJ34" s="176"/>
      <c r="DK34" s="176"/>
      <c r="DL34" s="176"/>
      <c r="DM34" s="176"/>
      <c r="DN34" s="176"/>
      <c r="DO34" s="176"/>
      <c r="DP34" s="176"/>
      <c r="DQ34" s="176"/>
      <c r="DR34" s="176"/>
      <c r="DS34" s="176"/>
      <c r="DT34" s="176"/>
      <c r="DU34" s="176"/>
      <c r="DV34" s="176"/>
      <c r="DW34" s="176"/>
      <c r="DX34" s="176"/>
      <c r="DY34" s="176"/>
      <c r="DZ34" s="176"/>
      <c r="EA34" s="176"/>
      <c r="EB34" s="176"/>
      <c r="EC34" s="176"/>
      <c r="ED34" s="176"/>
      <c r="EE34" s="176"/>
      <c r="EF34" s="176"/>
      <c r="EG34" s="176"/>
      <c r="EH34" s="176"/>
      <c r="EI34" s="176"/>
      <c r="EJ34" s="176"/>
      <c r="EK34" s="176"/>
      <c r="EL34" s="176"/>
      <c r="EM34" s="176"/>
      <c r="EN34" s="176"/>
      <c r="EO34" s="176"/>
      <c r="EP34" s="176"/>
      <c r="EQ34" s="176"/>
      <c r="ER34" s="176"/>
      <c r="ES34" s="176"/>
      <c r="ET34" s="176"/>
      <c r="EU34" s="176"/>
      <c r="EV34" s="176"/>
      <c r="EW34" s="176"/>
      <c r="EX34" s="176"/>
      <c r="EY34" s="176"/>
      <c r="EZ34" s="176"/>
      <c r="FA34" s="176"/>
      <c r="FB34" s="176"/>
      <c r="FC34" s="176"/>
      <c r="FD34" s="176"/>
      <c r="FE34" s="176"/>
      <c r="FF34" s="176"/>
      <c r="FG34" s="176"/>
      <c r="FH34" s="176"/>
      <c r="FI34" s="176"/>
      <c r="FJ34" s="176"/>
      <c r="FK34" s="176"/>
      <c r="FL34" s="176"/>
      <c r="FM34" s="176"/>
      <c r="FN34" s="176"/>
      <c r="FO34" s="176"/>
      <c r="FP34" s="176"/>
      <c r="FQ34" s="176"/>
      <c r="FR34" s="176"/>
      <c r="FS34" s="176"/>
      <c r="FT34" s="176"/>
      <c r="FU34" s="176"/>
      <c r="FV34" s="176"/>
      <c r="FW34" s="176"/>
      <c r="FX34" s="176"/>
      <c r="FY34" s="176"/>
      <c r="FZ34" s="176"/>
      <c r="GA34" s="176"/>
      <c r="GB34" s="176"/>
      <c r="GC34" s="176"/>
      <c r="GD34" s="176"/>
      <c r="GE34" s="176"/>
      <c r="GF34" s="176"/>
      <c r="GG34" s="176"/>
      <c r="GH34" s="176"/>
      <c r="GI34" s="176"/>
      <c r="GJ34" s="176"/>
      <c r="GK34" s="176"/>
      <c r="GL34" s="176"/>
      <c r="GM34" s="176"/>
      <c r="GN34" s="176"/>
      <c r="GO34" s="176"/>
      <c r="GP34" s="176"/>
      <c r="GQ34" s="176"/>
      <c r="GR34" s="176"/>
      <c r="GS34" s="176"/>
      <c r="GT34" s="176"/>
      <c r="GU34" s="176"/>
      <c r="GV34" s="176"/>
      <c r="GW34" s="176"/>
      <c r="GX34" s="176"/>
      <c r="GY34" s="176"/>
      <c r="GZ34" s="176"/>
      <c r="HA34" s="176"/>
      <c r="HB34" s="176"/>
      <c r="HC34" s="176"/>
      <c r="HD34" s="176"/>
      <c r="HE34" s="176"/>
      <c r="HF34" s="176"/>
      <c r="HG34" s="176"/>
      <c r="HH34" s="176"/>
      <c r="HI34" s="176"/>
      <c r="HJ34" s="176"/>
      <c r="HK34" s="176"/>
      <c r="HL34" s="176"/>
      <c r="HM34" s="176"/>
      <c r="HN34" s="176"/>
      <c r="HO34" s="176"/>
      <c r="HP34" s="176"/>
      <c r="HQ34" s="176"/>
      <c r="HR34" s="176"/>
      <c r="HS34" s="176"/>
      <c r="HT34" s="176"/>
      <c r="HU34" s="176"/>
      <c r="HV34" s="176"/>
      <c r="HW34" s="176"/>
      <c r="HX34" s="176"/>
      <c r="HY34" s="176"/>
      <c r="HZ34" s="176"/>
      <c r="IA34" s="176"/>
      <c r="IB34" s="176"/>
      <c r="IC34" s="176"/>
      <c r="ID34" s="176"/>
      <c r="IE34" s="176"/>
      <c r="IF34" s="176"/>
      <c r="IG34" s="176"/>
      <c r="IH34" s="176"/>
      <c r="II34" s="176"/>
      <c r="IJ34" s="176"/>
      <c r="IK34" s="176"/>
    </row>
    <row r="35" spans="1:245">
      <c r="A35" s="1355"/>
      <c r="D35" s="201"/>
      <c r="E35" s="201"/>
      <c r="F35" s="1485"/>
      <c r="G35" s="197"/>
      <c r="H35" s="201"/>
      <c r="M35" s="1438"/>
      <c r="N35" s="1485"/>
      <c r="O35" s="176"/>
      <c r="P35" s="176"/>
      <c r="Q35" s="176"/>
      <c r="R35" s="176"/>
      <c r="S35" s="176"/>
      <c r="T35" s="176"/>
      <c r="U35" s="176"/>
      <c r="V35" s="176"/>
      <c r="W35" s="176"/>
      <c r="X35" s="176"/>
      <c r="Y35" s="176"/>
      <c r="Z35" s="176"/>
      <c r="AA35" s="176"/>
      <c r="AB35" s="176"/>
      <c r="AC35" s="176"/>
      <c r="AD35" s="176"/>
      <c r="AE35" s="176"/>
      <c r="AF35" s="176"/>
      <c r="AG35" s="176"/>
      <c r="AH35" s="176"/>
      <c r="AI35" s="176"/>
      <c r="AJ35" s="176"/>
      <c r="AK35" s="176"/>
      <c r="AL35" s="176"/>
      <c r="AM35" s="176"/>
      <c r="AN35" s="176"/>
      <c r="AO35" s="176"/>
      <c r="AP35" s="176"/>
      <c r="AQ35" s="176"/>
      <c r="AR35" s="176"/>
      <c r="AS35" s="176"/>
      <c r="AT35" s="176"/>
      <c r="AU35" s="176"/>
      <c r="AV35" s="176"/>
      <c r="AW35" s="176"/>
      <c r="AX35" s="176"/>
      <c r="AY35" s="176"/>
      <c r="AZ35" s="176"/>
      <c r="BA35" s="176"/>
      <c r="BB35" s="176"/>
      <c r="BC35" s="176"/>
      <c r="BD35" s="176"/>
      <c r="BE35" s="176"/>
      <c r="BF35" s="176"/>
      <c r="BG35" s="176"/>
      <c r="BH35" s="176"/>
      <c r="BI35" s="176"/>
      <c r="BJ35" s="176"/>
      <c r="BK35" s="176"/>
      <c r="BL35" s="176"/>
      <c r="BM35" s="176"/>
      <c r="BN35" s="176"/>
      <c r="BO35" s="176"/>
      <c r="BP35" s="176"/>
      <c r="BQ35" s="176"/>
      <c r="BR35" s="176"/>
      <c r="BS35" s="176"/>
      <c r="BT35" s="176"/>
      <c r="BU35" s="176"/>
      <c r="BV35" s="176"/>
      <c r="BW35" s="176"/>
      <c r="BX35" s="176"/>
      <c r="BY35" s="176"/>
      <c r="BZ35" s="176"/>
      <c r="CA35" s="176"/>
      <c r="CB35" s="176"/>
      <c r="CC35" s="176"/>
      <c r="CD35" s="176"/>
      <c r="CE35" s="176"/>
      <c r="CF35" s="176"/>
      <c r="CG35" s="176"/>
      <c r="CH35" s="176"/>
      <c r="CI35" s="176"/>
      <c r="CJ35" s="176"/>
      <c r="CK35" s="176"/>
      <c r="CL35" s="176"/>
      <c r="CM35" s="176"/>
      <c r="CN35" s="176"/>
      <c r="CO35" s="176"/>
      <c r="CP35" s="176"/>
      <c r="CQ35" s="176"/>
      <c r="CR35" s="176"/>
      <c r="CS35" s="176"/>
      <c r="CT35" s="176"/>
      <c r="CU35" s="176"/>
      <c r="CV35" s="176"/>
      <c r="CW35" s="176"/>
      <c r="CX35" s="176"/>
      <c r="CY35" s="176"/>
      <c r="CZ35" s="176"/>
      <c r="DA35" s="176"/>
      <c r="DB35" s="176"/>
      <c r="DC35" s="176"/>
      <c r="DD35" s="176"/>
      <c r="DE35" s="176"/>
      <c r="DF35" s="176"/>
      <c r="DG35" s="176"/>
      <c r="DH35" s="176"/>
      <c r="DI35" s="176"/>
      <c r="DJ35" s="176"/>
      <c r="DK35" s="176"/>
      <c r="DL35" s="176"/>
      <c r="DM35" s="176"/>
      <c r="DN35" s="176"/>
      <c r="DO35" s="176"/>
      <c r="DP35" s="176"/>
      <c r="DQ35" s="176"/>
      <c r="DR35" s="176"/>
      <c r="DS35" s="176"/>
      <c r="DT35" s="176"/>
      <c r="DU35" s="176"/>
      <c r="DV35" s="176"/>
      <c r="DW35" s="176"/>
      <c r="DX35" s="176"/>
      <c r="DY35" s="176"/>
      <c r="DZ35" s="176"/>
      <c r="EA35" s="176"/>
      <c r="EB35" s="176"/>
      <c r="EC35" s="176"/>
      <c r="ED35" s="176"/>
      <c r="EE35" s="176"/>
      <c r="EF35" s="176"/>
      <c r="EG35" s="176"/>
      <c r="EH35" s="176"/>
      <c r="EI35" s="176"/>
      <c r="EJ35" s="176"/>
      <c r="EK35" s="176"/>
      <c r="EL35" s="176"/>
      <c r="EM35" s="176"/>
      <c r="EN35" s="176"/>
      <c r="EO35" s="176"/>
      <c r="EP35" s="176"/>
      <c r="EQ35" s="176"/>
      <c r="ER35" s="176"/>
      <c r="ES35" s="176"/>
      <c r="ET35" s="176"/>
      <c r="EU35" s="176"/>
      <c r="EV35" s="176"/>
      <c r="EW35" s="176"/>
      <c r="EX35" s="176"/>
      <c r="EY35" s="176"/>
      <c r="EZ35" s="176"/>
      <c r="FA35" s="176"/>
      <c r="FB35" s="176"/>
      <c r="FC35" s="176"/>
      <c r="FD35" s="176"/>
      <c r="FE35" s="176"/>
      <c r="FF35" s="176"/>
      <c r="FG35" s="176"/>
      <c r="FH35" s="176"/>
      <c r="FI35" s="176"/>
      <c r="FJ35" s="176"/>
      <c r="FK35" s="176"/>
      <c r="FL35" s="176"/>
      <c r="FM35" s="176"/>
      <c r="FN35" s="176"/>
      <c r="FO35" s="176"/>
      <c r="FP35" s="176"/>
      <c r="FQ35" s="176"/>
      <c r="FR35" s="176"/>
      <c r="FS35" s="176"/>
      <c r="FT35" s="176"/>
      <c r="FU35" s="176"/>
      <c r="FV35" s="176"/>
      <c r="FW35" s="176"/>
      <c r="FX35" s="176"/>
      <c r="FY35" s="176"/>
      <c r="FZ35" s="176"/>
      <c r="GA35" s="176"/>
      <c r="GB35" s="176"/>
      <c r="GC35" s="176"/>
      <c r="GD35" s="176"/>
      <c r="GE35" s="176"/>
      <c r="GF35" s="176"/>
      <c r="GG35" s="176"/>
      <c r="GH35" s="176"/>
      <c r="GI35" s="176"/>
      <c r="GJ35" s="176"/>
      <c r="GK35" s="176"/>
      <c r="GL35" s="176"/>
      <c r="GM35" s="176"/>
      <c r="GN35" s="176"/>
      <c r="GO35" s="176"/>
      <c r="GP35" s="176"/>
      <c r="GQ35" s="176"/>
      <c r="GR35" s="176"/>
      <c r="GS35" s="176"/>
      <c r="GT35" s="176"/>
      <c r="GU35" s="176"/>
      <c r="GV35" s="176"/>
      <c r="GW35" s="176"/>
      <c r="GX35" s="176"/>
      <c r="GY35" s="176"/>
      <c r="GZ35" s="176"/>
      <c r="HA35" s="176"/>
      <c r="HB35" s="176"/>
      <c r="HC35" s="176"/>
      <c r="HD35" s="176"/>
      <c r="HE35" s="176"/>
      <c r="HF35" s="176"/>
      <c r="HG35" s="176"/>
      <c r="HH35" s="176"/>
      <c r="HI35" s="176"/>
      <c r="HJ35" s="176"/>
      <c r="HK35" s="176"/>
      <c r="HL35" s="176"/>
      <c r="HM35" s="176"/>
      <c r="HN35" s="176"/>
      <c r="HO35" s="176"/>
      <c r="HP35" s="176"/>
      <c r="HQ35" s="176"/>
      <c r="HR35" s="176"/>
      <c r="HS35" s="176"/>
      <c r="HT35" s="176"/>
      <c r="HU35" s="176"/>
      <c r="HV35" s="176"/>
      <c r="HW35" s="176"/>
      <c r="HX35" s="176"/>
      <c r="HY35" s="176"/>
      <c r="HZ35" s="176"/>
      <c r="IA35" s="176"/>
      <c r="IB35" s="176"/>
      <c r="IC35" s="176"/>
      <c r="ID35" s="176"/>
      <c r="IE35" s="176"/>
      <c r="IF35" s="176"/>
      <c r="IG35" s="176"/>
      <c r="IH35" s="176"/>
      <c r="II35" s="176"/>
      <c r="IJ35" s="176"/>
      <c r="IK35" s="176"/>
    </row>
    <row r="36" spans="1:245">
      <c r="A36" s="1355"/>
      <c r="D36" s="201"/>
      <c r="E36" s="201"/>
      <c r="F36" s="1485"/>
      <c r="G36" s="197"/>
      <c r="H36" s="201"/>
      <c r="N36" s="1485"/>
      <c r="O36" s="176"/>
      <c r="P36" s="176"/>
      <c r="Q36" s="176"/>
      <c r="R36" s="176"/>
      <c r="S36" s="176"/>
      <c r="T36" s="176"/>
      <c r="U36" s="176"/>
      <c r="V36" s="176"/>
      <c r="W36" s="176"/>
      <c r="X36" s="176"/>
      <c r="Y36" s="176"/>
      <c r="Z36" s="176"/>
      <c r="AA36" s="176"/>
      <c r="AB36" s="176"/>
      <c r="AC36" s="176"/>
      <c r="AD36" s="176"/>
      <c r="AE36" s="176"/>
      <c r="AF36" s="176"/>
      <c r="AG36" s="176"/>
      <c r="AH36" s="176"/>
      <c r="AI36" s="176"/>
      <c r="AJ36" s="176"/>
      <c r="AK36" s="176"/>
      <c r="AL36" s="176"/>
      <c r="AM36" s="176"/>
      <c r="AN36" s="176"/>
      <c r="AO36" s="176"/>
      <c r="AP36" s="176"/>
      <c r="AQ36" s="176"/>
      <c r="AR36" s="176"/>
      <c r="AS36" s="176"/>
      <c r="AT36" s="176"/>
      <c r="AU36" s="176"/>
      <c r="AV36" s="176"/>
      <c r="AW36" s="176"/>
      <c r="AX36" s="176"/>
      <c r="AY36" s="176"/>
      <c r="AZ36" s="176"/>
      <c r="BA36" s="176"/>
      <c r="BB36" s="176"/>
      <c r="BC36" s="176"/>
      <c r="BD36" s="176"/>
      <c r="BE36" s="176"/>
      <c r="BF36" s="176"/>
      <c r="BG36" s="176"/>
      <c r="BH36" s="176"/>
      <c r="BI36" s="176"/>
      <c r="BJ36" s="176"/>
      <c r="BK36" s="176"/>
      <c r="BL36" s="176"/>
      <c r="BM36" s="176"/>
      <c r="BN36" s="176"/>
      <c r="BO36" s="176"/>
      <c r="BP36" s="176"/>
      <c r="BQ36" s="176"/>
      <c r="BR36" s="176"/>
      <c r="BS36" s="176"/>
      <c r="BT36" s="176"/>
      <c r="BU36" s="176"/>
      <c r="BV36" s="176"/>
      <c r="BW36" s="176"/>
      <c r="BX36" s="176"/>
      <c r="BY36" s="176"/>
      <c r="BZ36" s="176"/>
      <c r="CA36" s="176"/>
      <c r="CB36" s="176"/>
      <c r="CC36" s="176"/>
      <c r="CD36" s="176"/>
      <c r="CE36" s="176"/>
      <c r="CF36" s="176"/>
      <c r="CG36" s="176"/>
      <c r="CH36" s="176"/>
      <c r="CI36" s="176"/>
      <c r="CJ36" s="176"/>
      <c r="CK36" s="176"/>
      <c r="CL36" s="176"/>
      <c r="CM36" s="176"/>
      <c r="CN36" s="176"/>
      <c r="CO36" s="176"/>
      <c r="CP36" s="176"/>
      <c r="CQ36" s="176"/>
      <c r="CR36" s="176"/>
      <c r="CS36" s="176"/>
      <c r="CT36" s="176"/>
      <c r="CU36" s="176"/>
      <c r="CV36" s="176"/>
      <c r="CW36" s="176"/>
      <c r="CX36" s="176"/>
      <c r="CY36" s="176"/>
      <c r="CZ36" s="176"/>
      <c r="DA36" s="176"/>
      <c r="DB36" s="176"/>
      <c r="DC36" s="176"/>
      <c r="DD36" s="176"/>
      <c r="DE36" s="176"/>
      <c r="DF36" s="176"/>
      <c r="DG36" s="176"/>
      <c r="DH36" s="176"/>
      <c r="DI36" s="176"/>
      <c r="DJ36" s="176"/>
      <c r="DK36" s="176"/>
      <c r="DL36" s="176"/>
      <c r="DM36" s="176"/>
      <c r="DN36" s="176"/>
      <c r="DO36" s="176"/>
      <c r="DP36" s="176"/>
      <c r="DQ36" s="176"/>
      <c r="DR36" s="176"/>
      <c r="DS36" s="176"/>
      <c r="DT36" s="176"/>
      <c r="DU36" s="176"/>
      <c r="DV36" s="176"/>
      <c r="DW36" s="176"/>
      <c r="DX36" s="176"/>
      <c r="DY36" s="176"/>
      <c r="DZ36" s="176"/>
      <c r="EA36" s="176"/>
      <c r="EB36" s="176"/>
      <c r="EC36" s="176"/>
      <c r="ED36" s="176"/>
      <c r="EE36" s="176"/>
      <c r="EF36" s="176"/>
      <c r="EG36" s="176"/>
      <c r="EH36" s="176"/>
      <c r="EI36" s="176"/>
      <c r="EJ36" s="176"/>
      <c r="EK36" s="176"/>
      <c r="EL36" s="176"/>
      <c r="EM36" s="176"/>
      <c r="EN36" s="176"/>
      <c r="EO36" s="176"/>
      <c r="EP36" s="176"/>
      <c r="EQ36" s="176"/>
      <c r="ER36" s="176"/>
      <c r="ES36" s="176"/>
      <c r="ET36" s="176"/>
      <c r="EU36" s="176"/>
      <c r="EV36" s="176"/>
      <c r="EW36" s="176"/>
      <c r="EX36" s="176"/>
      <c r="EY36" s="176"/>
      <c r="EZ36" s="176"/>
      <c r="FA36" s="176"/>
      <c r="FB36" s="176"/>
      <c r="FC36" s="176"/>
      <c r="FD36" s="176"/>
      <c r="FE36" s="176"/>
      <c r="FF36" s="176"/>
      <c r="FG36" s="176"/>
      <c r="FH36" s="176"/>
      <c r="FI36" s="176"/>
      <c r="FJ36" s="176"/>
      <c r="FK36" s="176"/>
      <c r="FL36" s="176"/>
      <c r="FM36" s="176"/>
      <c r="FN36" s="176"/>
      <c r="FO36" s="176"/>
      <c r="FP36" s="176"/>
      <c r="FQ36" s="176"/>
      <c r="FR36" s="176"/>
      <c r="FS36" s="176"/>
      <c r="FT36" s="176"/>
      <c r="FU36" s="176"/>
      <c r="FV36" s="176"/>
      <c r="FW36" s="176"/>
      <c r="FX36" s="176"/>
      <c r="FY36" s="176"/>
      <c r="FZ36" s="176"/>
      <c r="GA36" s="176"/>
      <c r="GB36" s="176"/>
      <c r="GC36" s="176"/>
      <c r="GD36" s="176"/>
      <c r="GE36" s="176"/>
      <c r="GF36" s="176"/>
      <c r="GG36" s="176"/>
      <c r="GH36" s="176"/>
      <c r="GI36" s="176"/>
      <c r="GJ36" s="176"/>
      <c r="GK36" s="176"/>
      <c r="GL36" s="176"/>
      <c r="GM36" s="176"/>
      <c r="GN36" s="176"/>
      <c r="GO36" s="176"/>
      <c r="GP36" s="176"/>
      <c r="GQ36" s="176"/>
      <c r="GR36" s="176"/>
      <c r="GS36" s="176"/>
      <c r="GT36" s="176"/>
      <c r="GU36" s="176"/>
      <c r="GV36" s="176"/>
      <c r="GW36" s="176"/>
      <c r="GX36" s="176"/>
      <c r="GY36" s="176"/>
      <c r="GZ36" s="176"/>
      <c r="HA36" s="176"/>
      <c r="HB36" s="176"/>
      <c r="HC36" s="176"/>
      <c r="HD36" s="176"/>
      <c r="HE36" s="176"/>
      <c r="HF36" s="176"/>
      <c r="HG36" s="176"/>
      <c r="HH36" s="176"/>
      <c r="HI36" s="176"/>
      <c r="HJ36" s="176"/>
      <c r="HK36" s="176"/>
      <c r="HL36" s="176"/>
      <c r="HM36" s="176"/>
      <c r="HN36" s="176"/>
      <c r="HO36" s="176"/>
      <c r="HP36" s="176"/>
      <c r="HQ36" s="176"/>
      <c r="HR36" s="176"/>
      <c r="HS36" s="176"/>
      <c r="HT36" s="176"/>
      <c r="HU36" s="176"/>
      <c r="HV36" s="176"/>
      <c r="HW36" s="176"/>
      <c r="HX36" s="176"/>
      <c r="HY36" s="176"/>
      <c r="HZ36" s="176"/>
      <c r="IA36" s="176"/>
      <c r="IB36" s="176"/>
      <c r="IC36" s="176"/>
      <c r="ID36" s="176"/>
      <c r="IE36" s="176"/>
      <c r="IF36" s="176"/>
      <c r="IG36" s="176"/>
      <c r="IH36" s="176"/>
      <c r="II36" s="176"/>
      <c r="IJ36" s="176"/>
      <c r="IK36" s="176"/>
    </row>
    <row r="37" spans="1:245">
      <c r="A37" s="1355"/>
      <c r="D37" s="201"/>
      <c r="E37" s="201"/>
      <c r="F37" s="1485"/>
      <c r="G37" s="197"/>
      <c r="H37" s="201"/>
      <c r="N37" s="1485"/>
      <c r="O37" s="176"/>
      <c r="P37" s="176"/>
      <c r="Q37" s="176"/>
      <c r="R37" s="176"/>
      <c r="S37" s="176"/>
      <c r="T37" s="176"/>
      <c r="U37" s="176"/>
      <c r="V37" s="176"/>
      <c r="W37" s="176"/>
      <c r="X37" s="176"/>
      <c r="Y37" s="176"/>
      <c r="Z37" s="176"/>
      <c r="AA37" s="176"/>
      <c r="AB37" s="176"/>
      <c r="AC37" s="176"/>
      <c r="AD37" s="176"/>
      <c r="AE37" s="176"/>
      <c r="AF37" s="176"/>
      <c r="AG37" s="176"/>
      <c r="AH37" s="176"/>
      <c r="AI37" s="176"/>
      <c r="AJ37" s="176"/>
      <c r="AK37" s="176"/>
      <c r="AL37" s="176"/>
      <c r="AM37" s="176"/>
      <c r="AN37" s="176"/>
      <c r="AO37" s="176"/>
      <c r="AP37" s="176"/>
      <c r="AQ37" s="176"/>
      <c r="AR37" s="176"/>
      <c r="AS37" s="176"/>
      <c r="AT37" s="176"/>
      <c r="AU37" s="176"/>
      <c r="AV37" s="176"/>
      <c r="AW37" s="176"/>
      <c r="AX37" s="176"/>
      <c r="AY37" s="176"/>
      <c r="AZ37" s="176"/>
      <c r="BA37" s="176"/>
      <c r="BB37" s="176"/>
      <c r="BC37" s="176"/>
      <c r="BD37" s="176"/>
      <c r="BE37" s="176"/>
      <c r="BF37" s="176"/>
      <c r="BG37" s="176"/>
      <c r="BH37" s="176"/>
      <c r="BI37" s="176"/>
      <c r="BJ37" s="176"/>
      <c r="BK37" s="176"/>
      <c r="BL37" s="176"/>
      <c r="BM37" s="176"/>
      <c r="BN37" s="176"/>
      <c r="BO37" s="176"/>
      <c r="BP37" s="176"/>
      <c r="BQ37" s="176"/>
      <c r="BR37" s="176"/>
      <c r="BS37" s="176"/>
      <c r="BT37" s="176"/>
      <c r="BU37" s="176"/>
      <c r="BV37" s="176"/>
      <c r="BW37" s="176"/>
      <c r="BX37" s="176"/>
      <c r="BY37" s="176"/>
      <c r="BZ37" s="176"/>
      <c r="CA37" s="176"/>
      <c r="CB37" s="176"/>
      <c r="CC37" s="176"/>
      <c r="CD37" s="176"/>
      <c r="CE37" s="176"/>
      <c r="CF37" s="176"/>
      <c r="CG37" s="176"/>
      <c r="CH37" s="176"/>
      <c r="CI37" s="176"/>
      <c r="CJ37" s="176"/>
      <c r="CK37" s="176"/>
      <c r="CL37" s="176"/>
      <c r="CM37" s="176"/>
      <c r="CN37" s="176"/>
      <c r="CO37" s="176"/>
      <c r="CP37" s="176"/>
      <c r="CQ37" s="176"/>
      <c r="CR37" s="176"/>
      <c r="CS37" s="176"/>
      <c r="CT37" s="176"/>
      <c r="CU37" s="176"/>
      <c r="CV37" s="176"/>
      <c r="CW37" s="176"/>
      <c r="CX37" s="176"/>
      <c r="CY37" s="176"/>
      <c r="CZ37" s="176"/>
      <c r="DA37" s="176"/>
      <c r="DB37" s="176"/>
      <c r="DC37" s="176"/>
      <c r="DD37" s="176"/>
      <c r="DE37" s="176"/>
      <c r="DF37" s="176"/>
      <c r="DG37" s="176"/>
      <c r="DH37" s="176"/>
      <c r="DI37" s="176"/>
      <c r="DJ37" s="176"/>
      <c r="DK37" s="176"/>
      <c r="DL37" s="176"/>
      <c r="DM37" s="176"/>
      <c r="DN37" s="176"/>
      <c r="DO37" s="176"/>
      <c r="DP37" s="176"/>
      <c r="DQ37" s="176"/>
      <c r="DR37" s="176"/>
      <c r="DS37" s="176"/>
      <c r="DT37" s="176"/>
      <c r="DU37" s="176"/>
      <c r="DV37" s="176"/>
      <c r="DW37" s="176"/>
      <c r="DX37" s="176"/>
      <c r="DY37" s="176"/>
      <c r="DZ37" s="176"/>
      <c r="EA37" s="176"/>
      <c r="EB37" s="176"/>
      <c r="EC37" s="176"/>
      <c r="ED37" s="176"/>
      <c r="EE37" s="176"/>
      <c r="EF37" s="176"/>
      <c r="EG37" s="176"/>
      <c r="EH37" s="176"/>
      <c r="EI37" s="176"/>
      <c r="EJ37" s="176"/>
      <c r="EK37" s="176"/>
      <c r="EL37" s="176"/>
      <c r="EM37" s="176"/>
      <c r="EN37" s="176"/>
      <c r="EO37" s="176"/>
      <c r="EP37" s="176"/>
      <c r="EQ37" s="176"/>
      <c r="ER37" s="176"/>
      <c r="ES37" s="176"/>
      <c r="ET37" s="176"/>
      <c r="EU37" s="176"/>
      <c r="EV37" s="176"/>
      <c r="EW37" s="176"/>
      <c r="EX37" s="176"/>
      <c r="EY37" s="176"/>
      <c r="EZ37" s="176"/>
      <c r="FA37" s="176"/>
      <c r="FB37" s="176"/>
      <c r="FC37" s="176"/>
      <c r="FD37" s="176"/>
      <c r="FE37" s="176"/>
      <c r="FF37" s="176"/>
      <c r="FG37" s="176"/>
      <c r="FH37" s="176"/>
      <c r="FI37" s="176"/>
      <c r="FJ37" s="176"/>
      <c r="FK37" s="176"/>
      <c r="FL37" s="176"/>
      <c r="FM37" s="176"/>
      <c r="FN37" s="176"/>
      <c r="FO37" s="176"/>
      <c r="FP37" s="176"/>
      <c r="FQ37" s="176"/>
      <c r="FR37" s="176"/>
      <c r="FS37" s="176"/>
      <c r="FT37" s="176"/>
      <c r="FU37" s="176"/>
      <c r="FV37" s="176"/>
      <c r="FW37" s="176"/>
      <c r="FX37" s="176"/>
      <c r="FY37" s="176"/>
      <c r="FZ37" s="176"/>
      <c r="GA37" s="176"/>
      <c r="GB37" s="176"/>
      <c r="GC37" s="176"/>
      <c r="GD37" s="176"/>
      <c r="GE37" s="176"/>
      <c r="GF37" s="176"/>
      <c r="GG37" s="176"/>
      <c r="GH37" s="176"/>
      <c r="GI37" s="176"/>
      <c r="GJ37" s="176"/>
      <c r="GK37" s="176"/>
      <c r="GL37" s="176"/>
      <c r="GM37" s="176"/>
      <c r="GN37" s="176"/>
      <c r="GO37" s="176"/>
      <c r="GP37" s="176"/>
      <c r="GQ37" s="176"/>
      <c r="GR37" s="176"/>
      <c r="GS37" s="176"/>
      <c r="GT37" s="176"/>
      <c r="GU37" s="176"/>
      <c r="GV37" s="176"/>
      <c r="GW37" s="176"/>
      <c r="GX37" s="176"/>
      <c r="GY37" s="176"/>
      <c r="GZ37" s="176"/>
      <c r="HA37" s="176"/>
      <c r="HB37" s="176"/>
      <c r="HC37" s="176"/>
      <c r="HD37" s="176"/>
      <c r="HE37" s="176"/>
      <c r="HF37" s="176"/>
      <c r="HG37" s="176"/>
      <c r="HH37" s="176"/>
      <c r="HI37" s="176"/>
      <c r="HJ37" s="176"/>
      <c r="HK37" s="176"/>
      <c r="HL37" s="176"/>
      <c r="HM37" s="176"/>
      <c r="HN37" s="176"/>
      <c r="HO37" s="176"/>
      <c r="HP37" s="176"/>
      <c r="HQ37" s="176"/>
      <c r="HR37" s="176"/>
      <c r="HS37" s="176"/>
      <c r="HT37" s="176"/>
      <c r="HU37" s="176"/>
      <c r="HV37" s="176"/>
      <c r="HW37" s="176"/>
      <c r="HX37" s="176"/>
      <c r="HY37" s="176"/>
      <c r="HZ37" s="176"/>
      <c r="IA37" s="176"/>
      <c r="IB37" s="176"/>
      <c r="IC37" s="176"/>
      <c r="ID37" s="176"/>
      <c r="IE37" s="176"/>
      <c r="IF37" s="176"/>
      <c r="IG37" s="176"/>
      <c r="IH37" s="176"/>
      <c r="II37" s="176"/>
      <c r="IJ37" s="176"/>
      <c r="IK37" s="176"/>
    </row>
    <row r="38" spans="1:245">
      <c r="A38" s="1355"/>
      <c r="D38" s="201"/>
      <c r="E38" s="201"/>
      <c r="F38" s="1485"/>
      <c r="G38" s="197"/>
      <c r="H38" s="201"/>
      <c r="N38" s="1485"/>
      <c r="O38" s="176"/>
      <c r="P38" s="176"/>
      <c r="Q38" s="176"/>
      <c r="R38" s="176"/>
      <c r="S38" s="176"/>
      <c r="T38" s="176"/>
      <c r="U38" s="176"/>
      <c r="V38" s="176"/>
      <c r="W38" s="176"/>
      <c r="X38" s="176"/>
      <c r="Y38" s="176"/>
      <c r="Z38" s="176"/>
      <c r="AA38" s="176"/>
      <c r="AB38" s="176"/>
      <c r="AC38" s="176"/>
      <c r="AD38" s="176"/>
      <c r="AE38" s="176"/>
      <c r="AF38" s="176"/>
      <c r="AG38" s="176"/>
      <c r="AH38" s="176"/>
      <c r="AI38" s="176"/>
      <c r="AJ38" s="176"/>
      <c r="AK38" s="176"/>
      <c r="AL38" s="176"/>
      <c r="AM38" s="176"/>
      <c r="AN38" s="176"/>
      <c r="AO38" s="176"/>
      <c r="AP38" s="176"/>
      <c r="AQ38" s="176"/>
      <c r="AR38" s="176"/>
      <c r="AS38" s="176"/>
      <c r="AT38" s="176"/>
      <c r="AU38" s="176"/>
      <c r="AV38" s="176"/>
      <c r="AW38" s="176"/>
      <c r="AX38" s="176"/>
      <c r="AY38" s="176"/>
      <c r="AZ38" s="176"/>
      <c r="BA38" s="176"/>
      <c r="BB38" s="176"/>
      <c r="BC38" s="176"/>
      <c r="BD38" s="176"/>
      <c r="BE38" s="176"/>
      <c r="BF38" s="176"/>
      <c r="BG38" s="176"/>
      <c r="BH38" s="176"/>
      <c r="BI38" s="176"/>
      <c r="BJ38" s="176"/>
      <c r="BK38" s="176"/>
      <c r="BL38" s="176"/>
      <c r="BM38" s="176"/>
      <c r="BN38" s="176"/>
      <c r="BO38" s="176"/>
      <c r="BP38" s="176"/>
      <c r="BQ38" s="176"/>
      <c r="BR38" s="176"/>
      <c r="BS38" s="176"/>
      <c r="BT38" s="176"/>
      <c r="BU38" s="176"/>
      <c r="BV38" s="176"/>
      <c r="BW38" s="176"/>
      <c r="BX38" s="176"/>
      <c r="BY38" s="176"/>
      <c r="BZ38" s="176"/>
      <c r="CA38" s="176"/>
      <c r="CB38" s="176"/>
      <c r="CC38" s="176"/>
      <c r="CD38" s="176"/>
      <c r="CE38" s="176"/>
      <c r="CF38" s="176"/>
      <c r="CG38" s="176"/>
      <c r="CH38" s="176"/>
      <c r="CI38" s="176"/>
      <c r="CJ38" s="176"/>
      <c r="CK38" s="176"/>
      <c r="CL38" s="176"/>
      <c r="CM38" s="176"/>
      <c r="CN38" s="176"/>
      <c r="CO38" s="176"/>
      <c r="CP38" s="176"/>
      <c r="CQ38" s="176"/>
      <c r="CR38" s="176"/>
      <c r="CS38" s="176"/>
      <c r="CT38" s="176"/>
      <c r="CU38" s="176"/>
      <c r="CV38" s="176"/>
      <c r="CW38" s="176"/>
      <c r="CX38" s="176"/>
      <c r="CY38" s="176"/>
      <c r="CZ38" s="176"/>
      <c r="DA38" s="176"/>
      <c r="DB38" s="176"/>
      <c r="DC38" s="176"/>
      <c r="DD38" s="176"/>
      <c r="DE38" s="176"/>
      <c r="DF38" s="176"/>
      <c r="DG38" s="176"/>
      <c r="DH38" s="176"/>
      <c r="DI38" s="176"/>
      <c r="DJ38" s="176"/>
      <c r="DK38" s="176"/>
      <c r="DL38" s="176"/>
      <c r="DM38" s="176"/>
      <c r="DN38" s="176"/>
      <c r="DO38" s="176"/>
      <c r="DP38" s="176"/>
      <c r="DQ38" s="176"/>
      <c r="DR38" s="176"/>
      <c r="DS38" s="176"/>
      <c r="DT38" s="176"/>
      <c r="DU38" s="176"/>
      <c r="DV38" s="176"/>
      <c r="DW38" s="176"/>
      <c r="DX38" s="176"/>
      <c r="DY38" s="176"/>
      <c r="DZ38" s="176"/>
      <c r="EA38" s="176"/>
      <c r="EB38" s="176"/>
      <c r="EC38" s="176"/>
      <c r="ED38" s="176"/>
      <c r="EE38" s="176"/>
      <c r="EF38" s="176"/>
      <c r="EG38" s="176"/>
      <c r="EH38" s="176"/>
      <c r="EI38" s="176"/>
      <c r="EJ38" s="176"/>
      <c r="EK38" s="176"/>
      <c r="EL38" s="176"/>
      <c r="EM38" s="176"/>
      <c r="EN38" s="176"/>
      <c r="EO38" s="176"/>
      <c r="EP38" s="176"/>
      <c r="EQ38" s="176"/>
      <c r="ER38" s="176"/>
      <c r="ES38" s="176"/>
      <c r="ET38" s="176"/>
      <c r="EU38" s="176"/>
      <c r="EV38" s="176"/>
      <c r="EW38" s="176"/>
      <c r="EX38" s="176"/>
      <c r="EY38" s="176"/>
      <c r="EZ38" s="176"/>
      <c r="FA38" s="176"/>
      <c r="FB38" s="176"/>
      <c r="FC38" s="176"/>
      <c r="FD38" s="176"/>
      <c r="FE38" s="176"/>
      <c r="FF38" s="176"/>
      <c r="FG38" s="176"/>
      <c r="FH38" s="176"/>
      <c r="FI38" s="176"/>
      <c r="FJ38" s="176"/>
      <c r="FK38" s="176"/>
      <c r="FL38" s="176"/>
      <c r="FM38" s="176"/>
      <c r="FN38" s="176"/>
      <c r="FO38" s="176"/>
      <c r="FP38" s="176"/>
      <c r="FQ38" s="176"/>
      <c r="FR38" s="176"/>
      <c r="FS38" s="176"/>
      <c r="FT38" s="176"/>
      <c r="FU38" s="176"/>
      <c r="FV38" s="176"/>
      <c r="FW38" s="176"/>
      <c r="FX38" s="176"/>
      <c r="FY38" s="176"/>
      <c r="FZ38" s="176"/>
      <c r="GA38" s="176"/>
      <c r="GB38" s="176"/>
      <c r="GC38" s="176"/>
      <c r="GD38" s="176"/>
      <c r="GE38" s="176"/>
      <c r="GF38" s="176"/>
      <c r="GG38" s="176"/>
      <c r="GH38" s="176"/>
      <c r="GI38" s="176"/>
      <c r="GJ38" s="176"/>
      <c r="GK38" s="176"/>
      <c r="GL38" s="176"/>
      <c r="GM38" s="176"/>
      <c r="GN38" s="176"/>
      <c r="GO38" s="176"/>
      <c r="GP38" s="176"/>
      <c r="GQ38" s="176"/>
      <c r="GR38" s="176"/>
      <c r="GS38" s="176"/>
      <c r="GT38" s="176"/>
      <c r="GU38" s="176"/>
      <c r="GV38" s="176"/>
      <c r="GW38" s="176"/>
      <c r="GX38" s="176"/>
      <c r="GY38" s="176"/>
      <c r="GZ38" s="176"/>
      <c r="HA38" s="176"/>
      <c r="HB38" s="176"/>
      <c r="HC38" s="176"/>
      <c r="HD38" s="176"/>
      <c r="HE38" s="176"/>
      <c r="HF38" s="176"/>
      <c r="HG38" s="176"/>
      <c r="HH38" s="176"/>
      <c r="HI38" s="176"/>
      <c r="HJ38" s="176"/>
      <c r="HK38" s="176"/>
      <c r="HL38" s="176"/>
      <c r="HM38" s="176"/>
      <c r="HN38" s="176"/>
      <c r="HO38" s="176"/>
      <c r="HP38" s="176"/>
      <c r="HQ38" s="176"/>
      <c r="HR38" s="176"/>
      <c r="HS38" s="176"/>
      <c r="HT38" s="176"/>
      <c r="HU38" s="176"/>
      <c r="HV38" s="176"/>
      <c r="HW38" s="176"/>
      <c r="HX38" s="176"/>
      <c r="HY38" s="176"/>
      <c r="HZ38" s="176"/>
      <c r="IA38" s="176"/>
      <c r="IB38" s="176"/>
      <c r="IC38" s="176"/>
      <c r="ID38" s="176"/>
      <c r="IE38" s="176"/>
      <c r="IF38" s="176"/>
      <c r="IG38" s="176"/>
      <c r="IH38" s="176"/>
      <c r="II38" s="176"/>
      <c r="IJ38" s="176"/>
      <c r="IK38" s="176"/>
    </row>
    <row r="39" spans="1:245">
      <c r="A39" s="1355"/>
      <c r="D39" s="201"/>
      <c r="E39" s="201"/>
      <c r="F39" s="1485"/>
      <c r="G39" s="197"/>
      <c r="H39" s="201"/>
      <c r="N39" s="1485"/>
      <c r="O39" s="176"/>
      <c r="P39" s="176"/>
      <c r="Q39" s="176"/>
      <c r="R39" s="176"/>
      <c r="S39" s="176"/>
      <c r="T39" s="176"/>
      <c r="U39" s="176"/>
      <c r="V39" s="176"/>
      <c r="W39" s="176"/>
      <c r="X39" s="176"/>
      <c r="Y39" s="176"/>
      <c r="Z39" s="176"/>
      <c r="AA39" s="176"/>
      <c r="AB39" s="176"/>
      <c r="AC39" s="176"/>
      <c r="AD39" s="176"/>
      <c r="AE39" s="176"/>
      <c r="AF39" s="176"/>
      <c r="AG39" s="176"/>
      <c r="AH39" s="176"/>
      <c r="AI39" s="176"/>
      <c r="AJ39" s="176"/>
      <c r="AK39" s="176"/>
      <c r="AL39" s="176"/>
      <c r="AM39" s="176"/>
      <c r="AN39" s="176"/>
      <c r="AO39" s="176"/>
      <c r="AP39" s="176"/>
      <c r="AQ39" s="176"/>
      <c r="AR39" s="176"/>
      <c r="AS39" s="176"/>
      <c r="AT39" s="176"/>
      <c r="AU39" s="176"/>
      <c r="AV39" s="176"/>
      <c r="AW39" s="176"/>
      <c r="AX39" s="176"/>
      <c r="AY39" s="176"/>
      <c r="AZ39" s="176"/>
      <c r="BA39" s="176"/>
      <c r="BB39" s="176"/>
      <c r="BC39" s="176"/>
      <c r="BD39" s="176"/>
      <c r="BE39" s="176"/>
      <c r="BF39" s="176"/>
      <c r="BG39" s="176"/>
      <c r="BH39" s="176"/>
      <c r="BI39" s="176"/>
      <c r="BJ39" s="176"/>
      <c r="BK39" s="176"/>
      <c r="BL39" s="176"/>
      <c r="BM39" s="176"/>
      <c r="BN39" s="176"/>
      <c r="BO39" s="176"/>
      <c r="BP39" s="176"/>
      <c r="BQ39" s="176"/>
      <c r="BR39" s="176"/>
      <c r="BS39" s="176"/>
      <c r="BT39" s="176"/>
      <c r="BU39" s="176"/>
      <c r="BV39" s="176"/>
      <c r="BW39" s="176"/>
      <c r="BX39" s="176"/>
      <c r="BY39" s="176"/>
      <c r="BZ39" s="176"/>
      <c r="CA39" s="176"/>
      <c r="CB39" s="176"/>
      <c r="CC39" s="176"/>
      <c r="CD39" s="176"/>
      <c r="CE39" s="176"/>
      <c r="CF39" s="176"/>
      <c r="CG39" s="176"/>
      <c r="CH39" s="176"/>
      <c r="CI39" s="176"/>
      <c r="CJ39" s="176"/>
      <c r="CK39" s="176"/>
      <c r="CL39" s="176"/>
      <c r="CM39" s="176"/>
      <c r="CN39" s="176"/>
      <c r="CO39" s="176"/>
      <c r="CP39" s="176"/>
      <c r="CQ39" s="176"/>
      <c r="CR39" s="176"/>
      <c r="CS39" s="176"/>
      <c r="CT39" s="176"/>
      <c r="CU39" s="176"/>
      <c r="CV39" s="176"/>
      <c r="CW39" s="176"/>
      <c r="CX39" s="176"/>
      <c r="CY39" s="176"/>
      <c r="CZ39" s="176"/>
      <c r="DA39" s="176"/>
      <c r="DB39" s="176"/>
      <c r="DC39" s="176"/>
      <c r="DD39" s="176"/>
      <c r="DE39" s="176"/>
      <c r="DF39" s="176"/>
      <c r="DG39" s="176"/>
      <c r="DH39" s="176"/>
      <c r="DI39" s="176"/>
      <c r="DJ39" s="176"/>
      <c r="DK39" s="176"/>
      <c r="DL39" s="176"/>
      <c r="DM39" s="176"/>
      <c r="DN39" s="176"/>
      <c r="DO39" s="176"/>
      <c r="DP39" s="176"/>
      <c r="DQ39" s="176"/>
      <c r="DR39" s="176"/>
      <c r="DS39" s="176"/>
      <c r="DT39" s="176"/>
      <c r="DU39" s="176"/>
      <c r="DV39" s="176"/>
      <c r="DW39" s="176"/>
      <c r="DX39" s="176"/>
      <c r="DY39" s="176"/>
      <c r="DZ39" s="176"/>
      <c r="EA39" s="176"/>
      <c r="EB39" s="176"/>
      <c r="EC39" s="176"/>
      <c r="ED39" s="176"/>
      <c r="EE39" s="176"/>
      <c r="EF39" s="176"/>
      <c r="EG39" s="176"/>
      <c r="EH39" s="176"/>
      <c r="EI39" s="176"/>
      <c r="EJ39" s="176"/>
      <c r="EK39" s="176"/>
      <c r="EL39" s="176"/>
      <c r="EM39" s="176"/>
      <c r="EN39" s="176"/>
      <c r="EO39" s="176"/>
      <c r="EP39" s="176"/>
      <c r="EQ39" s="176"/>
      <c r="ER39" s="176"/>
      <c r="ES39" s="176"/>
      <c r="ET39" s="176"/>
      <c r="EU39" s="176"/>
      <c r="EV39" s="176"/>
      <c r="EW39" s="176"/>
      <c r="EX39" s="176"/>
      <c r="EY39" s="176"/>
      <c r="EZ39" s="176"/>
      <c r="FA39" s="176"/>
      <c r="FB39" s="176"/>
      <c r="FC39" s="176"/>
      <c r="FD39" s="176"/>
      <c r="FE39" s="176"/>
      <c r="FF39" s="176"/>
      <c r="FG39" s="176"/>
      <c r="FH39" s="176"/>
      <c r="FI39" s="176"/>
      <c r="FJ39" s="176"/>
      <c r="FK39" s="176"/>
      <c r="FL39" s="176"/>
      <c r="FM39" s="176"/>
      <c r="FN39" s="176"/>
      <c r="FO39" s="176"/>
      <c r="FP39" s="176"/>
      <c r="FQ39" s="176"/>
      <c r="FR39" s="176"/>
      <c r="FS39" s="176"/>
      <c r="FT39" s="176"/>
      <c r="FU39" s="176"/>
      <c r="FV39" s="176"/>
      <c r="FW39" s="176"/>
      <c r="FX39" s="176"/>
      <c r="FY39" s="176"/>
      <c r="FZ39" s="176"/>
      <c r="GA39" s="176"/>
      <c r="GB39" s="176"/>
      <c r="GC39" s="176"/>
      <c r="GD39" s="176"/>
      <c r="GE39" s="176"/>
      <c r="GF39" s="176"/>
      <c r="GG39" s="176"/>
      <c r="GH39" s="176"/>
      <c r="GI39" s="176"/>
      <c r="GJ39" s="176"/>
      <c r="GK39" s="176"/>
      <c r="GL39" s="176"/>
      <c r="GM39" s="176"/>
      <c r="GN39" s="176"/>
      <c r="GO39" s="176"/>
      <c r="GP39" s="176"/>
      <c r="GQ39" s="176"/>
      <c r="GR39" s="176"/>
      <c r="GS39" s="176"/>
      <c r="GT39" s="176"/>
      <c r="GU39" s="176"/>
      <c r="GV39" s="176"/>
      <c r="GW39" s="176"/>
      <c r="GX39" s="176"/>
      <c r="GY39" s="176"/>
      <c r="GZ39" s="176"/>
      <c r="HA39" s="176"/>
      <c r="HB39" s="176"/>
      <c r="HC39" s="176"/>
      <c r="HD39" s="176"/>
      <c r="HE39" s="176"/>
      <c r="HF39" s="176"/>
      <c r="HG39" s="176"/>
      <c r="HH39" s="176"/>
      <c r="HI39" s="176"/>
      <c r="HJ39" s="176"/>
      <c r="HK39" s="176"/>
      <c r="HL39" s="176"/>
      <c r="HM39" s="176"/>
      <c r="HN39" s="176"/>
      <c r="HO39" s="176"/>
      <c r="HP39" s="176"/>
      <c r="HQ39" s="176"/>
      <c r="HR39" s="176"/>
      <c r="HS39" s="176"/>
      <c r="HT39" s="176"/>
      <c r="HU39" s="176"/>
      <c r="HV39" s="176"/>
      <c r="HW39" s="176"/>
      <c r="HX39" s="176"/>
      <c r="HY39" s="176"/>
      <c r="HZ39" s="176"/>
      <c r="IA39" s="176"/>
      <c r="IB39" s="176"/>
      <c r="IC39" s="176"/>
      <c r="ID39" s="176"/>
      <c r="IE39" s="176"/>
      <c r="IF39" s="176"/>
      <c r="IG39" s="176"/>
      <c r="IH39" s="176"/>
      <c r="II39" s="176"/>
      <c r="IJ39" s="176"/>
      <c r="IK39" s="176"/>
    </row>
    <row r="40" spans="1:245">
      <c r="A40" s="1355"/>
      <c r="D40" s="201"/>
      <c r="E40" s="201"/>
      <c r="F40" s="1485"/>
      <c r="G40" s="197"/>
      <c r="H40" s="201"/>
      <c r="N40" s="1485"/>
      <c r="O40" s="176"/>
      <c r="P40" s="176"/>
      <c r="Q40" s="176"/>
      <c r="R40" s="176"/>
      <c r="S40" s="176"/>
      <c r="T40" s="176"/>
      <c r="U40" s="176"/>
      <c r="V40" s="176"/>
      <c r="W40" s="176"/>
      <c r="X40" s="176"/>
      <c r="Y40" s="176"/>
      <c r="Z40" s="176"/>
      <c r="AA40" s="176"/>
      <c r="AB40" s="176"/>
      <c r="AC40" s="176"/>
      <c r="AD40" s="176"/>
      <c r="AE40" s="176"/>
      <c r="AF40" s="176"/>
      <c r="AG40" s="176"/>
      <c r="AH40" s="176"/>
      <c r="AI40" s="176"/>
      <c r="AJ40" s="176"/>
      <c r="AK40" s="176"/>
      <c r="AL40" s="176"/>
      <c r="AM40" s="176"/>
      <c r="AN40" s="176"/>
      <c r="AO40" s="176"/>
      <c r="AP40" s="176"/>
      <c r="AQ40" s="176"/>
      <c r="AR40" s="176"/>
      <c r="AS40" s="176"/>
      <c r="AT40" s="176"/>
      <c r="AU40" s="176"/>
      <c r="AV40" s="176"/>
      <c r="AW40" s="176"/>
      <c r="AX40" s="176"/>
      <c r="AY40" s="176"/>
      <c r="AZ40" s="176"/>
      <c r="BA40" s="176"/>
      <c r="BB40" s="176"/>
      <c r="BC40" s="176"/>
      <c r="BD40" s="176"/>
      <c r="BE40" s="176"/>
      <c r="BF40" s="176"/>
      <c r="BG40" s="176"/>
      <c r="BH40" s="176"/>
      <c r="BI40" s="176"/>
      <c r="BJ40" s="176"/>
      <c r="BK40" s="176"/>
      <c r="BL40" s="176"/>
      <c r="BM40" s="176"/>
      <c r="BN40" s="176"/>
      <c r="BO40" s="176"/>
      <c r="BP40" s="176"/>
      <c r="BQ40" s="176"/>
      <c r="BR40" s="176"/>
      <c r="BS40" s="176"/>
      <c r="BT40" s="176"/>
      <c r="BU40" s="176"/>
      <c r="BV40" s="176"/>
      <c r="BW40" s="176"/>
      <c r="BX40" s="176"/>
      <c r="BY40" s="176"/>
      <c r="BZ40" s="176"/>
      <c r="CA40" s="176"/>
      <c r="CB40" s="176"/>
      <c r="CC40" s="176"/>
      <c r="CD40" s="176"/>
      <c r="CE40" s="176"/>
      <c r="CF40" s="176"/>
      <c r="CG40" s="176"/>
      <c r="CH40" s="176"/>
      <c r="CI40" s="176"/>
      <c r="CJ40" s="176"/>
      <c r="CK40" s="176"/>
      <c r="CL40" s="176"/>
      <c r="CM40" s="176"/>
      <c r="CN40" s="176"/>
      <c r="CO40" s="176"/>
      <c r="CP40" s="176"/>
      <c r="CQ40" s="176"/>
      <c r="CR40" s="176"/>
      <c r="CS40" s="176"/>
      <c r="CT40" s="176"/>
      <c r="CU40" s="176"/>
      <c r="CV40" s="176"/>
      <c r="CW40" s="176"/>
      <c r="CX40" s="176"/>
      <c r="CY40" s="176"/>
      <c r="CZ40" s="176"/>
      <c r="DA40" s="176"/>
      <c r="DB40" s="176"/>
      <c r="DC40" s="176"/>
      <c r="DD40" s="176"/>
      <c r="DE40" s="176"/>
      <c r="DF40" s="176"/>
      <c r="DG40" s="176"/>
      <c r="DH40" s="176"/>
      <c r="DI40" s="176"/>
      <c r="DJ40" s="176"/>
      <c r="DK40" s="176"/>
      <c r="DL40" s="176"/>
      <c r="DM40" s="176"/>
      <c r="DN40" s="176"/>
      <c r="DO40" s="176"/>
      <c r="DP40" s="176"/>
      <c r="DQ40" s="176"/>
      <c r="DR40" s="176"/>
      <c r="DS40" s="176"/>
      <c r="DT40" s="176"/>
      <c r="DU40" s="176"/>
      <c r="DV40" s="176"/>
      <c r="DW40" s="176"/>
      <c r="DX40" s="176"/>
      <c r="DY40" s="176"/>
      <c r="DZ40" s="176"/>
      <c r="EA40" s="176"/>
      <c r="EB40" s="176"/>
      <c r="EC40" s="176"/>
      <c r="ED40" s="176"/>
      <c r="EE40" s="176"/>
      <c r="EF40" s="176"/>
      <c r="EG40" s="176"/>
      <c r="EH40" s="176"/>
      <c r="EI40" s="176"/>
      <c r="EJ40" s="176"/>
      <c r="EK40" s="176"/>
      <c r="EL40" s="176"/>
      <c r="EM40" s="176"/>
      <c r="EN40" s="176"/>
      <c r="EO40" s="176"/>
      <c r="EP40" s="176"/>
      <c r="EQ40" s="176"/>
      <c r="ER40" s="176"/>
      <c r="ES40" s="176"/>
      <c r="ET40" s="176"/>
      <c r="EU40" s="176"/>
      <c r="EV40" s="176"/>
      <c r="EW40" s="176"/>
      <c r="EX40" s="176"/>
      <c r="EY40" s="176"/>
      <c r="EZ40" s="176"/>
      <c r="FA40" s="176"/>
      <c r="FB40" s="176"/>
      <c r="FC40" s="176"/>
      <c r="FD40" s="176"/>
      <c r="FE40" s="176"/>
      <c r="FF40" s="176"/>
      <c r="FG40" s="176"/>
      <c r="FH40" s="176"/>
      <c r="FI40" s="176"/>
      <c r="FJ40" s="176"/>
      <c r="FK40" s="176"/>
      <c r="FL40" s="176"/>
      <c r="FM40" s="176"/>
      <c r="FN40" s="176"/>
      <c r="FO40" s="176"/>
      <c r="FP40" s="176"/>
      <c r="FQ40" s="176"/>
      <c r="FR40" s="176"/>
      <c r="FS40" s="176"/>
      <c r="FT40" s="176"/>
      <c r="FU40" s="176"/>
      <c r="FV40" s="176"/>
      <c r="FW40" s="176"/>
      <c r="FX40" s="176"/>
      <c r="FY40" s="176"/>
      <c r="FZ40" s="176"/>
      <c r="GA40" s="176"/>
      <c r="GB40" s="176"/>
      <c r="GC40" s="176"/>
      <c r="GD40" s="176"/>
      <c r="GE40" s="176"/>
      <c r="GF40" s="176"/>
      <c r="GG40" s="176"/>
      <c r="GH40" s="176"/>
      <c r="GI40" s="176"/>
      <c r="GJ40" s="176"/>
      <c r="GK40" s="176"/>
      <c r="GL40" s="176"/>
      <c r="GM40" s="176"/>
      <c r="GN40" s="176"/>
      <c r="GO40" s="176"/>
      <c r="GP40" s="176"/>
      <c r="GQ40" s="176"/>
      <c r="GR40" s="176"/>
      <c r="GS40" s="176"/>
      <c r="GT40" s="176"/>
      <c r="GU40" s="176"/>
      <c r="GV40" s="176"/>
      <c r="GW40" s="176"/>
      <c r="GX40" s="176"/>
      <c r="GY40" s="176"/>
      <c r="GZ40" s="176"/>
      <c r="HA40" s="176"/>
      <c r="HB40" s="176"/>
      <c r="HC40" s="176"/>
      <c r="HD40" s="176"/>
      <c r="HE40" s="176"/>
      <c r="HF40" s="176"/>
      <c r="HG40" s="176"/>
      <c r="HH40" s="176"/>
      <c r="HI40" s="176"/>
      <c r="HJ40" s="176"/>
      <c r="HK40" s="176"/>
      <c r="HL40" s="176"/>
      <c r="HM40" s="176"/>
      <c r="HN40" s="176"/>
      <c r="HO40" s="176"/>
      <c r="HP40" s="176"/>
      <c r="HQ40" s="176"/>
      <c r="HR40" s="176"/>
      <c r="HS40" s="176"/>
      <c r="HT40" s="176"/>
      <c r="HU40" s="176"/>
      <c r="HV40" s="176"/>
      <c r="HW40" s="176"/>
      <c r="HX40" s="176"/>
      <c r="HY40" s="176"/>
      <c r="HZ40" s="176"/>
      <c r="IA40" s="176"/>
      <c r="IB40" s="176"/>
      <c r="IC40" s="176"/>
      <c r="ID40" s="176"/>
      <c r="IE40" s="176"/>
      <c r="IF40" s="176"/>
      <c r="IG40" s="176"/>
      <c r="IH40" s="176"/>
      <c r="II40" s="176"/>
      <c r="IJ40" s="176"/>
      <c r="IK40" s="176"/>
    </row>
    <row r="41" spans="1:245">
      <c r="A41" s="1355"/>
      <c r="D41" s="201"/>
      <c r="E41" s="201"/>
      <c r="F41" s="1485"/>
      <c r="G41" s="197"/>
      <c r="H41" s="201"/>
      <c r="N41" s="1485"/>
      <c r="O41" s="176"/>
      <c r="P41" s="176"/>
      <c r="Q41" s="176"/>
      <c r="R41" s="176"/>
      <c r="S41" s="176"/>
      <c r="T41" s="176"/>
      <c r="U41" s="176"/>
      <c r="V41" s="176"/>
      <c r="W41" s="176"/>
      <c r="X41" s="176"/>
      <c r="Y41" s="176"/>
      <c r="Z41" s="176"/>
      <c r="AA41" s="176"/>
      <c r="AB41" s="176"/>
      <c r="AC41" s="176"/>
      <c r="AD41" s="176"/>
      <c r="AE41" s="176"/>
      <c r="AF41" s="176"/>
      <c r="AG41" s="176"/>
      <c r="AH41" s="176"/>
      <c r="AI41" s="176"/>
      <c r="AJ41" s="176"/>
      <c r="AK41" s="176"/>
      <c r="AL41" s="176"/>
      <c r="AM41" s="176"/>
      <c r="AN41" s="176"/>
      <c r="AO41" s="176"/>
      <c r="AP41" s="176"/>
      <c r="AQ41" s="176"/>
      <c r="AR41" s="176"/>
      <c r="AS41" s="176"/>
      <c r="AT41" s="176"/>
      <c r="AU41" s="176"/>
      <c r="AV41" s="176"/>
      <c r="AW41" s="176"/>
      <c r="AX41" s="176"/>
      <c r="AY41" s="176"/>
      <c r="AZ41" s="176"/>
      <c r="BA41" s="176"/>
      <c r="BB41" s="176"/>
      <c r="BC41" s="176"/>
      <c r="BD41" s="176"/>
      <c r="BE41" s="176"/>
      <c r="BF41" s="176"/>
      <c r="BG41" s="176"/>
      <c r="BH41" s="176"/>
      <c r="BI41" s="176"/>
      <c r="BJ41" s="176"/>
      <c r="BK41" s="176"/>
      <c r="BL41" s="176"/>
      <c r="BM41" s="176"/>
      <c r="BN41" s="176"/>
      <c r="BO41" s="176"/>
      <c r="BP41" s="176"/>
      <c r="BQ41" s="176"/>
      <c r="BR41" s="176"/>
      <c r="BS41" s="176"/>
      <c r="BT41" s="176"/>
      <c r="BU41" s="176"/>
      <c r="BV41" s="176"/>
      <c r="BW41" s="176"/>
      <c r="BX41" s="176"/>
      <c r="BY41" s="176"/>
      <c r="BZ41" s="176"/>
      <c r="CA41" s="176"/>
      <c r="CB41" s="176"/>
      <c r="CC41" s="176"/>
      <c r="CD41" s="176"/>
      <c r="CE41" s="176"/>
      <c r="CF41" s="176"/>
      <c r="CG41" s="176"/>
      <c r="CH41" s="176"/>
      <c r="CI41" s="176"/>
      <c r="CJ41" s="176"/>
      <c r="CK41" s="176"/>
      <c r="CL41" s="176"/>
      <c r="CM41" s="176"/>
      <c r="CN41" s="176"/>
      <c r="CO41" s="176"/>
      <c r="CP41" s="176"/>
      <c r="CQ41" s="176"/>
      <c r="CR41" s="176"/>
      <c r="CS41" s="176"/>
      <c r="CT41" s="176"/>
      <c r="CU41" s="176"/>
      <c r="CV41" s="176"/>
      <c r="CW41" s="176"/>
      <c r="CX41" s="176"/>
      <c r="CY41" s="176"/>
      <c r="CZ41" s="176"/>
      <c r="DA41" s="176"/>
      <c r="DB41" s="176"/>
      <c r="DC41" s="176"/>
      <c r="DD41" s="176"/>
      <c r="DE41" s="176"/>
      <c r="DF41" s="176"/>
      <c r="DG41" s="176"/>
      <c r="DH41" s="176"/>
      <c r="DI41" s="176"/>
      <c r="DJ41" s="176"/>
      <c r="DK41" s="176"/>
      <c r="DL41" s="176"/>
      <c r="DM41" s="176"/>
      <c r="DN41" s="176"/>
      <c r="DO41" s="176"/>
      <c r="DP41" s="176"/>
      <c r="DQ41" s="176"/>
      <c r="DR41" s="176"/>
      <c r="DS41" s="176"/>
      <c r="DT41" s="176"/>
      <c r="DU41" s="176"/>
      <c r="DV41" s="176"/>
      <c r="DW41" s="176"/>
      <c r="DX41" s="176"/>
      <c r="DY41" s="176"/>
      <c r="DZ41" s="176"/>
      <c r="EA41" s="176"/>
      <c r="EB41" s="176"/>
      <c r="EC41" s="176"/>
      <c r="ED41" s="176"/>
      <c r="EE41" s="176"/>
      <c r="EF41" s="176"/>
      <c r="EG41" s="176"/>
      <c r="EH41" s="176"/>
      <c r="EI41" s="176"/>
      <c r="EJ41" s="176"/>
      <c r="EK41" s="176"/>
      <c r="EL41" s="176"/>
      <c r="EM41" s="176"/>
      <c r="EN41" s="176"/>
      <c r="EO41" s="176"/>
      <c r="EP41" s="176"/>
      <c r="EQ41" s="176"/>
      <c r="ER41" s="176"/>
      <c r="ES41" s="176"/>
      <c r="ET41" s="176"/>
      <c r="EU41" s="176"/>
      <c r="EV41" s="176"/>
      <c r="EW41" s="176"/>
      <c r="EX41" s="176"/>
      <c r="EY41" s="176"/>
      <c r="EZ41" s="176"/>
      <c r="FA41" s="176"/>
      <c r="FB41" s="176"/>
      <c r="FC41" s="176"/>
      <c r="FD41" s="176"/>
      <c r="FE41" s="176"/>
      <c r="FF41" s="176"/>
      <c r="FG41" s="176"/>
      <c r="FH41" s="176"/>
      <c r="FI41" s="176"/>
      <c r="FJ41" s="176"/>
      <c r="FK41" s="176"/>
      <c r="FL41" s="176"/>
      <c r="FM41" s="176"/>
      <c r="FN41" s="176"/>
      <c r="FO41" s="176"/>
      <c r="FP41" s="176"/>
      <c r="FQ41" s="176"/>
      <c r="FR41" s="176"/>
      <c r="FS41" s="176"/>
      <c r="FT41" s="176"/>
      <c r="FU41" s="176"/>
      <c r="FV41" s="176"/>
      <c r="FW41" s="176"/>
      <c r="FX41" s="176"/>
      <c r="FY41" s="176"/>
      <c r="FZ41" s="176"/>
      <c r="GA41" s="176"/>
      <c r="GB41" s="176"/>
      <c r="GC41" s="176"/>
      <c r="GD41" s="176"/>
      <c r="GE41" s="176"/>
      <c r="GF41" s="176"/>
      <c r="GG41" s="176"/>
      <c r="GH41" s="176"/>
      <c r="GI41" s="176"/>
      <c r="GJ41" s="176"/>
      <c r="GK41" s="176"/>
      <c r="GL41" s="176"/>
      <c r="GM41" s="176"/>
      <c r="GN41" s="176"/>
      <c r="GO41" s="176"/>
      <c r="GP41" s="176"/>
      <c r="GQ41" s="176"/>
      <c r="GR41" s="176"/>
      <c r="GS41" s="176"/>
      <c r="GT41" s="176"/>
      <c r="GU41" s="176"/>
      <c r="GV41" s="176"/>
      <c r="GW41" s="176"/>
      <c r="GX41" s="176"/>
      <c r="GY41" s="176"/>
      <c r="GZ41" s="176"/>
      <c r="HA41" s="176"/>
      <c r="HB41" s="176"/>
      <c r="HC41" s="176"/>
      <c r="HD41" s="176"/>
      <c r="HE41" s="176"/>
      <c r="HF41" s="176"/>
      <c r="HG41" s="176"/>
      <c r="HH41" s="176"/>
      <c r="HI41" s="176"/>
      <c r="HJ41" s="176"/>
      <c r="HK41" s="176"/>
      <c r="HL41" s="176"/>
      <c r="HM41" s="176"/>
      <c r="HN41" s="176"/>
      <c r="HO41" s="176"/>
      <c r="HP41" s="176"/>
      <c r="HQ41" s="176"/>
      <c r="HR41" s="176"/>
      <c r="HS41" s="176"/>
      <c r="HT41" s="176"/>
      <c r="HU41" s="176"/>
      <c r="HV41" s="176"/>
      <c r="HW41" s="176"/>
      <c r="HX41" s="176"/>
      <c r="HY41" s="176"/>
      <c r="HZ41" s="176"/>
      <c r="IA41" s="176"/>
      <c r="IB41" s="176"/>
      <c r="IC41" s="176"/>
      <c r="ID41" s="176"/>
      <c r="IE41" s="176"/>
      <c r="IF41" s="176"/>
      <c r="IG41" s="176"/>
      <c r="IH41" s="176"/>
      <c r="II41" s="176"/>
      <c r="IJ41" s="176"/>
      <c r="IK41" s="176"/>
    </row>
    <row r="42" spans="1:245">
      <c r="A42" s="1355"/>
      <c r="D42" s="201"/>
      <c r="E42" s="201"/>
      <c r="F42" s="1485"/>
      <c r="G42" s="197"/>
      <c r="H42" s="201"/>
      <c r="N42" s="1485"/>
      <c r="O42" s="176"/>
      <c r="P42" s="176"/>
      <c r="Q42" s="176"/>
      <c r="R42" s="176"/>
      <c r="S42" s="176"/>
      <c r="T42" s="176"/>
      <c r="U42" s="176"/>
      <c r="V42" s="176"/>
      <c r="W42" s="176"/>
      <c r="X42" s="176"/>
      <c r="Y42" s="176"/>
      <c r="Z42" s="176"/>
      <c r="AA42" s="176"/>
      <c r="AB42" s="176"/>
      <c r="AC42" s="176"/>
      <c r="AD42" s="176"/>
      <c r="AE42" s="176"/>
      <c r="AF42" s="176"/>
      <c r="AG42" s="176"/>
      <c r="AH42" s="176"/>
      <c r="AI42" s="176"/>
      <c r="AJ42" s="176"/>
      <c r="AK42" s="176"/>
      <c r="AL42" s="176"/>
      <c r="AM42" s="176"/>
      <c r="AN42" s="176"/>
      <c r="AO42" s="176"/>
      <c r="AP42" s="176"/>
      <c r="AQ42" s="176"/>
      <c r="AR42" s="176"/>
      <c r="AS42" s="176"/>
      <c r="AT42" s="176"/>
      <c r="AU42" s="176"/>
      <c r="AV42" s="176"/>
      <c r="AW42" s="176"/>
      <c r="AX42" s="176"/>
      <c r="AY42" s="176"/>
      <c r="AZ42" s="176"/>
      <c r="BA42" s="176"/>
      <c r="BB42" s="176"/>
      <c r="BC42" s="176"/>
      <c r="BD42" s="176"/>
      <c r="BE42" s="176"/>
      <c r="BF42" s="176"/>
      <c r="BG42" s="176"/>
      <c r="BH42" s="176"/>
      <c r="BI42" s="176"/>
      <c r="BJ42" s="176"/>
      <c r="BK42" s="176"/>
      <c r="BL42" s="176"/>
      <c r="BM42" s="176"/>
      <c r="BN42" s="176"/>
      <c r="BO42" s="176"/>
      <c r="BP42" s="176"/>
      <c r="BQ42" s="176"/>
      <c r="BR42" s="176"/>
      <c r="BS42" s="176"/>
      <c r="BT42" s="176"/>
      <c r="BU42" s="176"/>
      <c r="BV42" s="176"/>
      <c r="BW42" s="176"/>
      <c r="BX42" s="176"/>
      <c r="BY42" s="176"/>
      <c r="BZ42" s="176"/>
      <c r="CA42" s="176"/>
      <c r="CB42" s="176"/>
      <c r="CC42" s="176"/>
      <c r="CD42" s="176"/>
      <c r="CE42" s="176"/>
      <c r="CF42" s="176"/>
      <c r="CG42" s="176"/>
      <c r="CH42" s="176"/>
      <c r="CI42" s="176"/>
      <c r="CJ42" s="176"/>
      <c r="CK42" s="176"/>
      <c r="CL42" s="176"/>
      <c r="CM42" s="176"/>
      <c r="CN42" s="176"/>
      <c r="CO42" s="176"/>
      <c r="CP42" s="176"/>
      <c r="CQ42" s="176"/>
      <c r="CR42" s="176"/>
      <c r="CS42" s="176"/>
      <c r="CT42" s="176"/>
      <c r="CU42" s="176"/>
      <c r="CV42" s="176"/>
      <c r="CW42" s="176"/>
      <c r="CX42" s="176"/>
      <c r="CY42" s="176"/>
      <c r="CZ42" s="176"/>
      <c r="DA42" s="176"/>
      <c r="DB42" s="176"/>
      <c r="DC42" s="176"/>
      <c r="DD42" s="176"/>
      <c r="DE42" s="176"/>
      <c r="DF42" s="176"/>
      <c r="DG42" s="176"/>
      <c r="DH42" s="176"/>
      <c r="DI42" s="176"/>
      <c r="DJ42" s="176"/>
      <c r="DK42" s="176"/>
      <c r="DL42" s="176"/>
      <c r="DM42" s="176"/>
      <c r="DN42" s="176"/>
      <c r="DO42" s="176"/>
      <c r="DP42" s="176"/>
      <c r="DQ42" s="176"/>
      <c r="DR42" s="176"/>
      <c r="DS42" s="176"/>
      <c r="DT42" s="176"/>
      <c r="DU42" s="176"/>
      <c r="DV42" s="176"/>
      <c r="DW42" s="176"/>
      <c r="DX42" s="176"/>
      <c r="DY42" s="176"/>
      <c r="DZ42" s="176"/>
      <c r="EA42" s="176"/>
      <c r="EB42" s="176"/>
      <c r="EC42" s="176"/>
      <c r="ED42" s="176"/>
      <c r="EE42" s="176"/>
      <c r="EF42" s="176"/>
      <c r="EG42" s="176"/>
      <c r="EH42" s="176"/>
      <c r="EI42" s="176"/>
      <c r="EJ42" s="176"/>
      <c r="EK42" s="176"/>
      <c r="EL42" s="176"/>
      <c r="EM42" s="176"/>
      <c r="EN42" s="176"/>
      <c r="EO42" s="176"/>
      <c r="EP42" s="176"/>
      <c r="EQ42" s="176"/>
      <c r="ER42" s="176"/>
      <c r="ES42" s="176"/>
      <c r="ET42" s="176"/>
      <c r="EU42" s="176"/>
      <c r="EV42" s="176"/>
      <c r="EW42" s="176"/>
      <c r="EX42" s="176"/>
      <c r="EY42" s="176"/>
      <c r="EZ42" s="176"/>
      <c r="FA42" s="176"/>
      <c r="FB42" s="176"/>
      <c r="FC42" s="176"/>
      <c r="FD42" s="176"/>
      <c r="FE42" s="176"/>
      <c r="FF42" s="176"/>
      <c r="FG42" s="176"/>
      <c r="FH42" s="176"/>
      <c r="FI42" s="176"/>
      <c r="FJ42" s="176"/>
      <c r="FK42" s="176"/>
      <c r="FL42" s="176"/>
      <c r="FM42" s="176"/>
      <c r="FN42" s="176"/>
      <c r="FO42" s="176"/>
      <c r="FP42" s="176"/>
      <c r="FQ42" s="176"/>
      <c r="FR42" s="176"/>
      <c r="FS42" s="176"/>
      <c r="FT42" s="176"/>
      <c r="FU42" s="176"/>
      <c r="FV42" s="176"/>
      <c r="FW42" s="176"/>
      <c r="FX42" s="176"/>
      <c r="FY42" s="176"/>
      <c r="FZ42" s="176"/>
      <c r="GA42" s="176"/>
      <c r="GB42" s="176"/>
      <c r="GC42" s="176"/>
      <c r="GD42" s="176"/>
      <c r="GE42" s="176"/>
      <c r="GF42" s="176"/>
      <c r="GG42" s="176"/>
      <c r="GH42" s="176"/>
      <c r="GI42" s="176"/>
      <c r="GJ42" s="176"/>
      <c r="GK42" s="176"/>
      <c r="GL42" s="176"/>
      <c r="GM42" s="176"/>
      <c r="GN42" s="176"/>
      <c r="GO42" s="176"/>
      <c r="GP42" s="176"/>
      <c r="GQ42" s="176"/>
      <c r="GR42" s="176"/>
      <c r="GS42" s="176"/>
      <c r="GT42" s="176"/>
      <c r="GU42" s="176"/>
      <c r="GV42" s="176"/>
      <c r="GW42" s="176"/>
      <c r="GX42" s="176"/>
      <c r="GY42" s="176"/>
      <c r="GZ42" s="176"/>
      <c r="HA42" s="176"/>
      <c r="HB42" s="176"/>
      <c r="HC42" s="176"/>
      <c r="HD42" s="176"/>
      <c r="HE42" s="176"/>
      <c r="HF42" s="176"/>
      <c r="HG42" s="176"/>
      <c r="HH42" s="176"/>
      <c r="HI42" s="176"/>
      <c r="HJ42" s="176"/>
      <c r="HK42" s="176"/>
      <c r="HL42" s="176"/>
      <c r="HM42" s="176"/>
      <c r="HN42" s="176"/>
      <c r="HO42" s="176"/>
      <c r="HP42" s="176"/>
      <c r="HQ42" s="176"/>
      <c r="HR42" s="176"/>
      <c r="HS42" s="176"/>
      <c r="HT42" s="176"/>
      <c r="HU42" s="176"/>
      <c r="HV42" s="176"/>
      <c r="HW42" s="176"/>
      <c r="HX42" s="176"/>
      <c r="HY42" s="176"/>
      <c r="HZ42" s="176"/>
      <c r="IA42" s="176"/>
      <c r="IB42" s="176"/>
      <c r="IC42" s="176"/>
      <c r="ID42" s="176"/>
      <c r="IE42" s="176"/>
      <c r="IF42" s="176"/>
      <c r="IG42" s="176"/>
      <c r="IH42" s="176"/>
      <c r="II42" s="176"/>
      <c r="IJ42" s="176"/>
      <c r="IK42" s="176"/>
    </row>
    <row r="43" spans="1:245">
      <c r="A43" s="1355"/>
      <c r="D43" s="201"/>
      <c r="E43" s="201"/>
      <c r="F43" s="1485"/>
      <c r="G43" s="197"/>
      <c r="H43" s="201"/>
      <c r="N43" s="1485"/>
      <c r="O43" s="176"/>
      <c r="P43" s="176"/>
      <c r="Q43" s="176"/>
      <c r="R43" s="176"/>
      <c r="S43" s="176"/>
      <c r="T43" s="176"/>
      <c r="U43" s="176"/>
      <c r="V43" s="176"/>
      <c r="W43" s="176"/>
      <c r="X43" s="176"/>
      <c r="Y43" s="176"/>
      <c r="Z43" s="176"/>
      <c r="AA43" s="176"/>
      <c r="AB43" s="176"/>
      <c r="AC43" s="176"/>
      <c r="AD43" s="176"/>
      <c r="AE43" s="176"/>
      <c r="AF43" s="176"/>
      <c r="AG43" s="176"/>
      <c r="AH43" s="176"/>
      <c r="AI43" s="176"/>
      <c r="AJ43" s="176"/>
      <c r="AK43" s="176"/>
      <c r="AL43" s="176"/>
      <c r="AM43" s="176"/>
      <c r="AN43" s="176"/>
      <c r="AO43" s="176"/>
      <c r="AP43" s="176"/>
      <c r="AQ43" s="176"/>
      <c r="AR43" s="176"/>
      <c r="AS43" s="176"/>
      <c r="AT43" s="176"/>
      <c r="AU43" s="176"/>
      <c r="AV43" s="176"/>
      <c r="AW43" s="176"/>
      <c r="AX43" s="176"/>
      <c r="AY43" s="176"/>
      <c r="AZ43" s="176"/>
      <c r="BA43" s="176"/>
      <c r="BB43" s="176"/>
      <c r="BC43" s="176"/>
      <c r="BD43" s="176"/>
      <c r="BE43" s="176"/>
      <c r="BF43" s="176"/>
      <c r="BG43" s="176"/>
      <c r="BH43" s="176"/>
      <c r="BI43" s="176"/>
      <c r="BJ43" s="176"/>
      <c r="BK43" s="176"/>
      <c r="BL43" s="176"/>
      <c r="BM43" s="176"/>
      <c r="BN43" s="176"/>
      <c r="BO43" s="176"/>
      <c r="BP43" s="176"/>
      <c r="BQ43" s="176"/>
      <c r="BR43" s="176"/>
      <c r="BS43" s="176"/>
      <c r="BT43" s="176"/>
      <c r="BU43" s="176"/>
      <c r="BV43" s="176"/>
      <c r="BW43" s="176"/>
      <c r="BX43" s="176"/>
      <c r="BY43" s="176"/>
      <c r="BZ43" s="176"/>
      <c r="CA43" s="176"/>
      <c r="CB43" s="176"/>
      <c r="CC43" s="176"/>
      <c r="CD43" s="176"/>
      <c r="CE43" s="176"/>
      <c r="CF43" s="176"/>
      <c r="CG43" s="176"/>
      <c r="CH43" s="176"/>
      <c r="CI43" s="176"/>
      <c r="CJ43" s="176"/>
      <c r="CK43" s="176"/>
      <c r="CL43" s="176"/>
      <c r="CM43" s="176"/>
      <c r="CN43" s="176"/>
      <c r="CO43" s="176"/>
      <c r="CP43" s="176"/>
      <c r="CQ43" s="176"/>
      <c r="CR43" s="176"/>
      <c r="CS43" s="176"/>
      <c r="CT43" s="176"/>
      <c r="CU43" s="176"/>
      <c r="CV43" s="176"/>
      <c r="CW43" s="176"/>
      <c r="CX43" s="176"/>
      <c r="CY43" s="176"/>
      <c r="CZ43" s="176"/>
      <c r="DA43" s="176"/>
      <c r="DB43" s="176"/>
      <c r="DC43" s="176"/>
      <c r="DD43" s="176"/>
      <c r="DE43" s="176"/>
      <c r="DF43" s="176"/>
      <c r="DG43" s="176"/>
      <c r="DH43" s="176"/>
      <c r="DI43" s="176"/>
      <c r="DJ43" s="176"/>
      <c r="DK43" s="176"/>
      <c r="DL43" s="176"/>
      <c r="DM43" s="176"/>
      <c r="DN43" s="176"/>
      <c r="DO43" s="176"/>
      <c r="DP43" s="176"/>
      <c r="DQ43" s="176"/>
      <c r="DR43" s="176"/>
      <c r="DS43" s="176"/>
      <c r="DT43" s="176"/>
      <c r="DU43" s="176"/>
      <c r="DV43" s="176"/>
      <c r="DW43" s="176"/>
      <c r="DX43" s="176"/>
      <c r="DY43" s="176"/>
      <c r="DZ43" s="176"/>
      <c r="EA43" s="176"/>
      <c r="EB43" s="176"/>
      <c r="EC43" s="176"/>
      <c r="ED43" s="176"/>
      <c r="EE43" s="176"/>
      <c r="EF43" s="176"/>
      <c r="EG43" s="176"/>
      <c r="EH43" s="176"/>
      <c r="EI43" s="176"/>
      <c r="EJ43" s="176"/>
      <c r="EK43" s="176"/>
      <c r="EL43" s="176"/>
      <c r="EM43" s="176"/>
      <c r="EN43" s="176"/>
      <c r="EO43" s="176"/>
      <c r="EP43" s="176"/>
      <c r="EQ43" s="176"/>
      <c r="ER43" s="176"/>
      <c r="ES43" s="176"/>
      <c r="ET43" s="176"/>
      <c r="EU43" s="176"/>
      <c r="EV43" s="176"/>
      <c r="EW43" s="176"/>
      <c r="EX43" s="176"/>
      <c r="EY43" s="176"/>
      <c r="EZ43" s="176"/>
      <c r="FA43" s="176"/>
      <c r="FB43" s="176"/>
      <c r="FC43" s="176"/>
      <c r="FD43" s="176"/>
      <c r="FE43" s="176"/>
      <c r="FF43" s="176"/>
      <c r="FG43" s="176"/>
      <c r="FH43" s="176"/>
      <c r="FI43" s="176"/>
      <c r="FJ43" s="176"/>
      <c r="FK43" s="176"/>
      <c r="FL43" s="176"/>
      <c r="FM43" s="176"/>
      <c r="FN43" s="176"/>
      <c r="FO43" s="176"/>
      <c r="FP43" s="176"/>
      <c r="FQ43" s="176"/>
      <c r="FR43" s="176"/>
      <c r="FS43" s="176"/>
      <c r="FT43" s="176"/>
      <c r="FU43" s="176"/>
      <c r="FV43" s="176"/>
      <c r="FW43" s="176"/>
      <c r="FX43" s="176"/>
      <c r="FY43" s="176"/>
      <c r="FZ43" s="176"/>
      <c r="GA43" s="176"/>
      <c r="GB43" s="176"/>
      <c r="GC43" s="176"/>
      <c r="GD43" s="176"/>
      <c r="GE43" s="176"/>
      <c r="GF43" s="176"/>
      <c r="GG43" s="176"/>
      <c r="GH43" s="176"/>
      <c r="GI43" s="176"/>
      <c r="GJ43" s="176"/>
      <c r="GK43" s="176"/>
      <c r="GL43" s="176"/>
      <c r="GM43" s="176"/>
      <c r="GN43" s="176"/>
      <c r="GO43" s="176"/>
      <c r="GP43" s="176"/>
      <c r="GQ43" s="176"/>
      <c r="GR43" s="176"/>
      <c r="GS43" s="176"/>
      <c r="GT43" s="176"/>
      <c r="GU43" s="176"/>
      <c r="GV43" s="176"/>
      <c r="GW43" s="176"/>
      <c r="GX43" s="176"/>
      <c r="GY43" s="176"/>
      <c r="GZ43" s="176"/>
      <c r="HA43" s="176"/>
      <c r="HB43" s="176"/>
      <c r="HC43" s="176"/>
      <c r="HD43" s="176"/>
      <c r="HE43" s="176"/>
      <c r="HF43" s="176"/>
      <c r="HG43" s="176"/>
      <c r="HH43" s="176"/>
      <c r="HI43" s="176"/>
      <c r="HJ43" s="176"/>
      <c r="HK43" s="176"/>
      <c r="HL43" s="176"/>
      <c r="HM43" s="176"/>
      <c r="HN43" s="176"/>
      <c r="HO43" s="176"/>
      <c r="HP43" s="176"/>
      <c r="HQ43" s="176"/>
      <c r="HR43" s="176"/>
      <c r="HS43" s="176"/>
      <c r="HT43" s="176"/>
      <c r="HU43" s="176"/>
      <c r="HV43" s="176"/>
      <c r="HW43" s="176"/>
      <c r="HX43" s="176"/>
      <c r="HY43" s="176"/>
      <c r="HZ43" s="176"/>
      <c r="IA43" s="176"/>
      <c r="IB43" s="176"/>
      <c r="IC43" s="176"/>
      <c r="ID43" s="176"/>
      <c r="IE43" s="176"/>
      <c r="IF43" s="176"/>
      <c r="IG43" s="176"/>
      <c r="IH43" s="176"/>
      <c r="II43" s="176"/>
      <c r="IJ43" s="176"/>
      <c r="IK43" s="176"/>
    </row>
    <row r="44" spans="1:245">
      <c r="A44" s="1355"/>
      <c r="D44" s="201"/>
      <c r="E44" s="201"/>
      <c r="F44" s="1485"/>
      <c r="G44" s="197"/>
      <c r="H44" s="201"/>
      <c r="N44" s="1485"/>
      <c r="O44" s="176"/>
      <c r="P44" s="176"/>
      <c r="Q44" s="176"/>
      <c r="R44" s="176"/>
      <c r="S44" s="176"/>
      <c r="T44" s="176"/>
      <c r="U44" s="176"/>
      <c r="V44" s="176"/>
      <c r="W44" s="176"/>
      <c r="X44" s="176"/>
      <c r="Y44" s="176"/>
      <c r="Z44" s="176"/>
      <c r="AA44" s="176"/>
      <c r="AB44" s="176"/>
      <c r="AC44" s="176"/>
      <c r="AD44" s="176"/>
      <c r="AE44" s="176"/>
      <c r="AF44" s="176"/>
      <c r="AG44" s="176"/>
      <c r="AH44" s="176"/>
      <c r="AI44" s="176"/>
      <c r="AJ44" s="176"/>
      <c r="AK44" s="176"/>
      <c r="AL44" s="176"/>
      <c r="AM44" s="176"/>
      <c r="AN44" s="176"/>
      <c r="AO44" s="176"/>
      <c r="AP44" s="176"/>
      <c r="AQ44" s="176"/>
      <c r="AR44" s="176"/>
      <c r="AS44" s="176"/>
      <c r="AT44" s="176"/>
      <c r="AU44" s="176"/>
      <c r="AV44" s="176"/>
      <c r="AW44" s="176"/>
      <c r="AX44" s="176"/>
      <c r="AY44" s="176"/>
      <c r="AZ44" s="176"/>
      <c r="BA44" s="176"/>
      <c r="BB44" s="176"/>
      <c r="BC44" s="176"/>
      <c r="BD44" s="176"/>
      <c r="BE44" s="176"/>
      <c r="BF44" s="176"/>
      <c r="BG44" s="176"/>
      <c r="BH44" s="176"/>
      <c r="BI44" s="176"/>
      <c r="BJ44" s="176"/>
      <c r="BK44" s="176"/>
      <c r="BL44" s="176"/>
      <c r="BM44" s="176"/>
      <c r="BN44" s="176"/>
      <c r="BO44" s="176"/>
      <c r="BP44" s="176"/>
      <c r="BQ44" s="176"/>
      <c r="BR44" s="176"/>
      <c r="BS44" s="176"/>
      <c r="BT44" s="176"/>
      <c r="BU44" s="176"/>
      <c r="BV44" s="176"/>
      <c r="BW44" s="176"/>
      <c r="BX44" s="176"/>
      <c r="BY44" s="176"/>
      <c r="BZ44" s="176"/>
      <c r="CA44" s="176"/>
      <c r="CB44" s="176"/>
      <c r="CC44" s="176"/>
      <c r="CD44" s="176"/>
      <c r="CE44" s="176"/>
      <c r="CF44" s="176"/>
      <c r="CG44" s="176"/>
      <c r="CH44" s="176"/>
      <c r="CI44" s="176"/>
      <c r="CJ44" s="176"/>
      <c r="CK44" s="176"/>
      <c r="CL44" s="176"/>
      <c r="CM44" s="176"/>
      <c r="CN44" s="176"/>
      <c r="CO44" s="176"/>
      <c r="CP44" s="176"/>
      <c r="CQ44" s="176"/>
      <c r="CR44" s="176"/>
      <c r="CS44" s="176"/>
      <c r="CT44" s="176"/>
      <c r="CU44" s="176"/>
      <c r="CV44" s="176"/>
      <c r="CW44" s="176"/>
      <c r="CX44" s="176"/>
      <c r="CY44" s="176"/>
      <c r="CZ44" s="176"/>
      <c r="DA44" s="176"/>
      <c r="DB44" s="176"/>
      <c r="DC44" s="176"/>
      <c r="DD44" s="176"/>
      <c r="DE44" s="176"/>
      <c r="DF44" s="176"/>
      <c r="DG44" s="176"/>
      <c r="DH44" s="176"/>
      <c r="DI44" s="176"/>
      <c r="DJ44" s="176"/>
      <c r="DK44" s="176"/>
      <c r="DL44" s="176"/>
      <c r="DM44" s="176"/>
      <c r="DN44" s="176"/>
      <c r="DO44" s="176"/>
      <c r="DP44" s="176"/>
      <c r="DQ44" s="176"/>
      <c r="DR44" s="176"/>
      <c r="DS44" s="176"/>
      <c r="DT44" s="176"/>
      <c r="DU44" s="176"/>
      <c r="DV44" s="176"/>
      <c r="DW44" s="176"/>
      <c r="DX44" s="176"/>
      <c r="DY44" s="176"/>
      <c r="DZ44" s="176"/>
      <c r="EA44" s="176"/>
      <c r="EB44" s="176"/>
      <c r="EC44" s="176"/>
      <c r="ED44" s="176"/>
      <c r="EE44" s="176"/>
      <c r="EF44" s="176"/>
      <c r="EG44" s="176"/>
      <c r="EH44" s="176"/>
      <c r="EI44" s="176"/>
      <c r="EJ44" s="176"/>
      <c r="EK44" s="176"/>
      <c r="EL44" s="176"/>
      <c r="EM44" s="176"/>
      <c r="EN44" s="176"/>
      <c r="EO44" s="176"/>
      <c r="EP44" s="176"/>
      <c r="EQ44" s="176"/>
      <c r="ER44" s="176"/>
      <c r="ES44" s="176"/>
      <c r="ET44" s="176"/>
      <c r="EU44" s="176"/>
      <c r="EV44" s="176"/>
      <c r="EW44" s="176"/>
      <c r="EX44" s="176"/>
      <c r="EY44" s="176"/>
      <c r="EZ44" s="176"/>
      <c r="FA44" s="176"/>
      <c r="FB44" s="176"/>
      <c r="FC44" s="176"/>
      <c r="FD44" s="176"/>
      <c r="FE44" s="176"/>
      <c r="FF44" s="176"/>
      <c r="FG44" s="176"/>
      <c r="FH44" s="176"/>
      <c r="FI44" s="176"/>
      <c r="FJ44" s="176"/>
      <c r="FK44" s="176"/>
      <c r="FL44" s="176"/>
      <c r="FM44" s="176"/>
      <c r="FN44" s="176"/>
      <c r="FO44" s="176"/>
      <c r="FP44" s="176"/>
      <c r="FQ44" s="176"/>
      <c r="FR44" s="176"/>
      <c r="FS44" s="176"/>
      <c r="FT44" s="176"/>
      <c r="FU44" s="176"/>
      <c r="FV44" s="176"/>
      <c r="FW44" s="176"/>
      <c r="FX44" s="176"/>
      <c r="FY44" s="176"/>
      <c r="FZ44" s="176"/>
      <c r="GA44" s="176"/>
      <c r="GB44" s="176"/>
      <c r="GC44" s="176"/>
      <c r="GD44" s="176"/>
      <c r="GE44" s="176"/>
      <c r="GF44" s="176"/>
      <c r="GG44" s="176"/>
      <c r="GH44" s="176"/>
      <c r="GI44" s="176"/>
      <c r="GJ44" s="176"/>
      <c r="GK44" s="176"/>
      <c r="GL44" s="176"/>
      <c r="GM44" s="176"/>
      <c r="GN44" s="176"/>
      <c r="GO44" s="176"/>
      <c r="GP44" s="176"/>
      <c r="GQ44" s="176"/>
      <c r="GR44" s="176"/>
      <c r="GS44" s="176"/>
      <c r="GT44" s="176"/>
      <c r="GU44" s="176"/>
      <c r="GV44" s="176"/>
      <c r="GW44" s="176"/>
      <c r="GX44" s="176"/>
      <c r="GY44" s="176"/>
      <c r="GZ44" s="176"/>
      <c r="HA44" s="176"/>
      <c r="HB44" s="176"/>
      <c r="HC44" s="176"/>
      <c r="HD44" s="176"/>
      <c r="HE44" s="176"/>
      <c r="HF44" s="176"/>
      <c r="HG44" s="176"/>
      <c r="HH44" s="176"/>
      <c r="HI44" s="176"/>
      <c r="HJ44" s="176"/>
      <c r="HK44" s="176"/>
      <c r="HL44" s="176"/>
      <c r="HM44" s="176"/>
      <c r="HN44" s="176"/>
      <c r="HO44" s="176"/>
      <c r="HP44" s="176"/>
      <c r="HQ44" s="176"/>
      <c r="HR44" s="176"/>
      <c r="HS44" s="176"/>
      <c r="HT44" s="176"/>
      <c r="HU44" s="176"/>
      <c r="HV44" s="176"/>
      <c r="HW44" s="176"/>
      <c r="HX44" s="176"/>
      <c r="HY44" s="176"/>
      <c r="HZ44" s="176"/>
      <c r="IA44" s="176"/>
      <c r="IB44" s="176"/>
      <c r="IC44" s="176"/>
      <c r="ID44" s="176"/>
      <c r="IE44" s="176"/>
      <c r="IF44" s="176"/>
      <c r="IG44" s="176"/>
      <c r="IH44" s="176"/>
      <c r="II44" s="176"/>
      <c r="IJ44" s="176"/>
      <c r="IK44" s="176"/>
    </row>
    <row r="45" spans="1:245">
      <c r="A45" s="1355"/>
      <c r="D45" s="201"/>
      <c r="E45" s="201"/>
      <c r="F45" s="1485"/>
      <c r="G45" s="197"/>
      <c r="H45" s="201"/>
      <c r="N45" s="1485"/>
      <c r="O45" s="176"/>
      <c r="P45" s="176"/>
      <c r="Q45" s="176"/>
      <c r="R45" s="176"/>
      <c r="S45" s="176"/>
      <c r="T45" s="176"/>
      <c r="U45" s="176"/>
      <c r="V45" s="176"/>
      <c r="W45" s="176"/>
      <c r="X45" s="176"/>
      <c r="Y45" s="176"/>
      <c r="Z45" s="176"/>
      <c r="AA45" s="176"/>
      <c r="AB45" s="176"/>
      <c r="AC45" s="176"/>
      <c r="AD45" s="176"/>
      <c r="AE45" s="176"/>
      <c r="AF45" s="176"/>
      <c r="AG45" s="176"/>
      <c r="AH45" s="176"/>
      <c r="AI45" s="176"/>
      <c r="AJ45" s="176"/>
      <c r="AK45" s="176"/>
      <c r="AL45" s="176"/>
      <c r="AM45" s="176"/>
      <c r="AN45" s="176"/>
      <c r="AO45" s="176"/>
      <c r="AP45" s="176"/>
      <c r="AQ45" s="176"/>
      <c r="AR45" s="176"/>
      <c r="AS45" s="176"/>
      <c r="AT45" s="176"/>
      <c r="AU45" s="176"/>
      <c r="AV45" s="176"/>
      <c r="AW45" s="176"/>
      <c r="AX45" s="176"/>
      <c r="AY45" s="176"/>
      <c r="AZ45" s="176"/>
      <c r="BA45" s="176"/>
      <c r="BB45" s="176"/>
      <c r="BC45" s="176"/>
      <c r="BD45" s="176"/>
      <c r="BE45" s="176"/>
      <c r="BF45" s="176"/>
      <c r="BG45" s="176"/>
      <c r="BH45" s="176"/>
      <c r="BI45" s="176"/>
      <c r="BJ45" s="176"/>
      <c r="BK45" s="176"/>
      <c r="BL45" s="176"/>
      <c r="BM45" s="176"/>
      <c r="BN45" s="176"/>
      <c r="BO45" s="176"/>
      <c r="BP45" s="176"/>
      <c r="BQ45" s="176"/>
      <c r="BR45" s="176"/>
      <c r="BS45" s="176"/>
      <c r="BT45" s="176"/>
      <c r="BU45" s="176"/>
      <c r="BV45" s="176"/>
      <c r="BW45" s="176"/>
      <c r="BX45" s="176"/>
      <c r="BY45" s="176"/>
      <c r="BZ45" s="176"/>
      <c r="CA45" s="176"/>
      <c r="CB45" s="176"/>
      <c r="CC45" s="176"/>
      <c r="CD45" s="176"/>
      <c r="CE45" s="176"/>
      <c r="CF45" s="176"/>
      <c r="CG45" s="176"/>
      <c r="CH45" s="176"/>
      <c r="CI45" s="176"/>
      <c r="CJ45" s="176"/>
      <c r="CK45" s="176"/>
      <c r="CL45" s="176"/>
      <c r="CM45" s="176"/>
      <c r="CN45" s="176"/>
      <c r="CO45" s="176"/>
      <c r="CP45" s="176"/>
      <c r="CQ45" s="176"/>
      <c r="CR45" s="176"/>
      <c r="CS45" s="176"/>
      <c r="CT45" s="176"/>
      <c r="CU45" s="176"/>
      <c r="CV45" s="176"/>
      <c r="CW45" s="176"/>
      <c r="CX45" s="176"/>
      <c r="CY45" s="176"/>
      <c r="CZ45" s="176"/>
      <c r="DA45" s="176"/>
      <c r="DB45" s="176"/>
      <c r="DC45" s="176"/>
      <c r="DD45" s="176"/>
      <c r="DE45" s="176"/>
      <c r="DF45" s="176"/>
      <c r="DG45" s="176"/>
      <c r="DH45" s="176"/>
      <c r="DI45" s="176"/>
      <c r="DJ45" s="176"/>
      <c r="DK45" s="176"/>
      <c r="DL45" s="176"/>
      <c r="DM45" s="176"/>
      <c r="DN45" s="176"/>
      <c r="DO45" s="176"/>
      <c r="DP45" s="176"/>
      <c r="DQ45" s="176"/>
      <c r="DR45" s="176"/>
      <c r="DS45" s="176"/>
      <c r="DT45" s="176"/>
      <c r="DU45" s="176"/>
      <c r="DV45" s="176"/>
      <c r="DW45" s="176"/>
      <c r="DX45" s="176"/>
      <c r="DY45" s="176"/>
      <c r="DZ45" s="176"/>
      <c r="EA45" s="176"/>
      <c r="EB45" s="176"/>
      <c r="EC45" s="176"/>
      <c r="ED45" s="176"/>
      <c r="EE45" s="176"/>
      <c r="EF45" s="176"/>
      <c r="EG45" s="176"/>
      <c r="EH45" s="176"/>
      <c r="EI45" s="176"/>
      <c r="EJ45" s="176"/>
      <c r="EK45" s="176"/>
      <c r="EL45" s="176"/>
      <c r="EM45" s="176"/>
      <c r="EN45" s="176"/>
      <c r="EO45" s="176"/>
      <c r="EP45" s="176"/>
      <c r="EQ45" s="176"/>
      <c r="ER45" s="176"/>
      <c r="ES45" s="176"/>
      <c r="ET45" s="176"/>
      <c r="EU45" s="176"/>
      <c r="EV45" s="176"/>
      <c r="EW45" s="176"/>
      <c r="EX45" s="176"/>
      <c r="EY45" s="176"/>
      <c r="EZ45" s="176"/>
      <c r="FA45" s="176"/>
      <c r="FB45" s="176"/>
      <c r="FC45" s="176"/>
      <c r="FD45" s="176"/>
      <c r="FE45" s="176"/>
      <c r="FF45" s="176"/>
      <c r="FG45" s="176"/>
      <c r="FH45" s="176"/>
      <c r="FI45" s="176"/>
      <c r="FJ45" s="176"/>
      <c r="FK45" s="176"/>
      <c r="FL45" s="176"/>
      <c r="FM45" s="176"/>
      <c r="FN45" s="176"/>
      <c r="FO45" s="176"/>
      <c r="FP45" s="176"/>
      <c r="FQ45" s="176"/>
      <c r="FR45" s="176"/>
      <c r="FS45" s="176"/>
      <c r="FT45" s="176"/>
      <c r="FU45" s="176"/>
      <c r="FV45" s="176"/>
      <c r="FW45" s="176"/>
      <c r="FX45" s="176"/>
      <c r="FY45" s="176"/>
      <c r="FZ45" s="176"/>
      <c r="GA45" s="176"/>
      <c r="GB45" s="176"/>
      <c r="GC45" s="176"/>
      <c r="GD45" s="176"/>
      <c r="GE45" s="176"/>
      <c r="GF45" s="176"/>
      <c r="GG45" s="176"/>
      <c r="GH45" s="176"/>
      <c r="GI45" s="176"/>
      <c r="GJ45" s="176"/>
      <c r="GK45" s="176"/>
      <c r="GL45" s="176"/>
      <c r="GM45" s="176"/>
      <c r="GN45" s="176"/>
      <c r="GO45" s="176"/>
      <c r="GP45" s="176"/>
      <c r="GQ45" s="176"/>
      <c r="GR45" s="176"/>
      <c r="GS45" s="176"/>
      <c r="GT45" s="176"/>
      <c r="GU45" s="176"/>
      <c r="GV45" s="176"/>
      <c r="GW45" s="176"/>
      <c r="GX45" s="176"/>
      <c r="GY45" s="176"/>
      <c r="GZ45" s="176"/>
      <c r="HA45" s="176"/>
      <c r="HB45" s="176"/>
      <c r="HC45" s="176"/>
      <c r="HD45" s="176"/>
      <c r="HE45" s="176"/>
      <c r="HF45" s="176"/>
      <c r="HG45" s="176"/>
      <c r="HH45" s="176"/>
      <c r="HI45" s="176"/>
      <c r="HJ45" s="176"/>
      <c r="HK45" s="176"/>
      <c r="HL45" s="176"/>
      <c r="HM45" s="176"/>
      <c r="HN45" s="176"/>
      <c r="HO45" s="176"/>
      <c r="HP45" s="176"/>
      <c r="HQ45" s="176"/>
      <c r="HR45" s="176"/>
      <c r="HS45" s="176"/>
      <c r="HT45" s="176"/>
      <c r="HU45" s="176"/>
      <c r="HV45" s="176"/>
      <c r="HW45" s="176"/>
      <c r="HX45" s="176"/>
      <c r="HY45" s="176"/>
      <c r="HZ45" s="176"/>
      <c r="IA45" s="176"/>
      <c r="IB45" s="176"/>
      <c r="IC45" s="176"/>
      <c r="ID45" s="176"/>
      <c r="IE45" s="176"/>
      <c r="IF45" s="176"/>
      <c r="IG45" s="176"/>
      <c r="IH45" s="176"/>
      <c r="II45" s="176"/>
      <c r="IJ45" s="176"/>
      <c r="IK45" s="176"/>
    </row>
    <row r="46" spans="1:245">
      <c r="A46" s="1355"/>
      <c r="D46" s="201"/>
      <c r="E46" s="201"/>
      <c r="F46" s="1485"/>
      <c r="G46" s="197"/>
      <c r="H46" s="201"/>
      <c r="N46" s="1485"/>
      <c r="O46" s="176"/>
      <c r="P46" s="176"/>
      <c r="Q46" s="176"/>
      <c r="R46" s="176"/>
      <c r="S46" s="176"/>
      <c r="T46" s="176"/>
      <c r="U46" s="176"/>
      <c r="V46" s="176"/>
      <c r="W46" s="176"/>
      <c r="X46" s="176"/>
      <c r="Y46" s="176"/>
      <c r="Z46" s="176"/>
      <c r="AA46" s="176"/>
      <c r="AB46" s="176"/>
      <c r="AC46" s="176"/>
      <c r="AD46" s="176"/>
      <c r="AE46" s="176"/>
      <c r="AF46" s="176"/>
      <c r="AG46" s="176"/>
      <c r="AH46" s="176"/>
      <c r="AI46" s="176"/>
      <c r="AJ46" s="176"/>
      <c r="AK46" s="176"/>
      <c r="AL46" s="176"/>
      <c r="AM46" s="176"/>
      <c r="AN46" s="176"/>
      <c r="AO46" s="176"/>
      <c r="AP46" s="176"/>
      <c r="AQ46" s="176"/>
      <c r="AR46" s="176"/>
      <c r="AS46" s="176"/>
      <c r="AT46" s="176"/>
      <c r="AU46" s="176"/>
      <c r="AV46" s="176"/>
      <c r="AW46" s="176"/>
      <c r="AX46" s="176"/>
      <c r="AY46" s="176"/>
      <c r="AZ46" s="176"/>
      <c r="BA46" s="176"/>
      <c r="BB46" s="176"/>
      <c r="BC46" s="176"/>
      <c r="BD46" s="176"/>
      <c r="BE46" s="176"/>
      <c r="BF46" s="176"/>
      <c r="BG46" s="176"/>
      <c r="BH46" s="176"/>
      <c r="BI46" s="176"/>
      <c r="BJ46" s="176"/>
      <c r="BK46" s="176"/>
      <c r="BL46" s="176"/>
      <c r="BM46" s="176"/>
      <c r="BN46" s="176"/>
      <c r="BO46" s="176"/>
      <c r="BP46" s="176"/>
      <c r="BQ46" s="176"/>
      <c r="BR46" s="176"/>
      <c r="BS46" s="176"/>
      <c r="BT46" s="176"/>
      <c r="BU46" s="176"/>
      <c r="BV46" s="176"/>
      <c r="BW46" s="176"/>
      <c r="BX46" s="176"/>
      <c r="BY46" s="176"/>
      <c r="BZ46" s="176"/>
      <c r="CA46" s="176"/>
      <c r="CB46" s="176"/>
      <c r="CC46" s="176"/>
      <c r="CD46" s="176"/>
      <c r="CE46" s="176"/>
      <c r="CF46" s="176"/>
      <c r="CG46" s="176"/>
      <c r="CH46" s="176"/>
      <c r="CI46" s="176"/>
      <c r="CJ46" s="176"/>
      <c r="CK46" s="176"/>
      <c r="CL46" s="176"/>
      <c r="CM46" s="176"/>
      <c r="CN46" s="176"/>
      <c r="CO46" s="176"/>
      <c r="CP46" s="176"/>
      <c r="CQ46" s="176"/>
      <c r="CR46" s="176"/>
      <c r="CS46" s="176"/>
      <c r="CT46" s="176"/>
      <c r="CU46" s="176"/>
      <c r="CV46" s="176"/>
      <c r="CW46" s="176"/>
      <c r="CX46" s="176"/>
      <c r="CY46" s="176"/>
      <c r="CZ46" s="176"/>
      <c r="DA46" s="176"/>
      <c r="DB46" s="176"/>
      <c r="DC46" s="176"/>
      <c r="DD46" s="176"/>
      <c r="DE46" s="176"/>
      <c r="DF46" s="176"/>
      <c r="DG46" s="176"/>
      <c r="DH46" s="176"/>
      <c r="DI46" s="176"/>
      <c r="DJ46" s="176"/>
      <c r="DK46" s="176"/>
      <c r="DL46" s="176"/>
      <c r="DM46" s="176"/>
      <c r="DN46" s="176"/>
      <c r="DO46" s="176"/>
      <c r="DP46" s="176"/>
      <c r="DQ46" s="176"/>
      <c r="DR46" s="176"/>
      <c r="DS46" s="176"/>
      <c r="DT46" s="176"/>
      <c r="DU46" s="176"/>
      <c r="DV46" s="176"/>
      <c r="DW46" s="176"/>
      <c r="DX46" s="176"/>
      <c r="DY46" s="176"/>
      <c r="DZ46" s="176"/>
      <c r="EA46" s="176"/>
      <c r="EB46" s="176"/>
      <c r="EC46" s="176"/>
      <c r="ED46" s="176"/>
      <c r="EE46" s="176"/>
      <c r="EF46" s="176"/>
      <c r="EG46" s="176"/>
      <c r="EH46" s="176"/>
      <c r="EI46" s="176"/>
      <c r="EJ46" s="176"/>
      <c r="EK46" s="176"/>
      <c r="EL46" s="176"/>
      <c r="EM46" s="176"/>
      <c r="EN46" s="176"/>
      <c r="EO46" s="176"/>
      <c r="EP46" s="176"/>
      <c r="EQ46" s="176"/>
      <c r="ER46" s="176"/>
      <c r="ES46" s="176"/>
      <c r="ET46" s="176"/>
      <c r="EU46" s="176"/>
      <c r="EV46" s="176"/>
      <c r="EW46" s="176"/>
      <c r="EX46" s="176"/>
      <c r="EY46" s="176"/>
      <c r="EZ46" s="176"/>
      <c r="FA46" s="176"/>
      <c r="FB46" s="176"/>
      <c r="FC46" s="176"/>
      <c r="FD46" s="176"/>
      <c r="FE46" s="176"/>
      <c r="FF46" s="176"/>
      <c r="FG46" s="176"/>
      <c r="FH46" s="176"/>
      <c r="FI46" s="176"/>
      <c r="FJ46" s="176"/>
      <c r="FK46" s="176"/>
      <c r="FL46" s="176"/>
      <c r="FM46" s="176"/>
      <c r="FN46" s="176"/>
      <c r="FO46" s="176"/>
      <c r="FP46" s="176"/>
      <c r="FQ46" s="176"/>
      <c r="FR46" s="176"/>
      <c r="FS46" s="176"/>
      <c r="FT46" s="176"/>
      <c r="FU46" s="176"/>
      <c r="FV46" s="176"/>
      <c r="FW46" s="176"/>
      <c r="FX46" s="176"/>
      <c r="FY46" s="176"/>
      <c r="FZ46" s="176"/>
      <c r="GA46" s="176"/>
      <c r="GB46" s="176"/>
      <c r="GC46" s="176"/>
      <c r="GD46" s="176"/>
      <c r="GE46" s="176"/>
      <c r="GF46" s="176"/>
      <c r="GG46" s="176"/>
      <c r="GH46" s="176"/>
      <c r="GI46" s="176"/>
      <c r="GJ46" s="176"/>
      <c r="GK46" s="176"/>
      <c r="GL46" s="176"/>
      <c r="GM46" s="176"/>
      <c r="GN46" s="176"/>
      <c r="GO46" s="176"/>
      <c r="GP46" s="176"/>
      <c r="GQ46" s="176"/>
      <c r="GR46" s="176"/>
      <c r="GS46" s="176"/>
      <c r="GT46" s="176"/>
      <c r="GU46" s="176"/>
      <c r="GV46" s="176"/>
      <c r="GW46" s="176"/>
      <c r="GX46" s="176"/>
      <c r="GY46" s="176"/>
      <c r="GZ46" s="176"/>
      <c r="HA46" s="176"/>
      <c r="HB46" s="176"/>
      <c r="HC46" s="176"/>
      <c r="HD46" s="176"/>
      <c r="HE46" s="176"/>
      <c r="HF46" s="176"/>
      <c r="HG46" s="176"/>
      <c r="HH46" s="176"/>
      <c r="HI46" s="176"/>
      <c r="HJ46" s="176"/>
      <c r="HK46" s="176"/>
      <c r="HL46" s="176"/>
      <c r="HM46" s="176"/>
      <c r="HN46" s="176"/>
      <c r="HO46" s="176"/>
      <c r="HP46" s="176"/>
      <c r="HQ46" s="176"/>
      <c r="HR46" s="176"/>
      <c r="HS46" s="176"/>
      <c r="HT46" s="176"/>
      <c r="HU46" s="176"/>
      <c r="HV46" s="176"/>
      <c r="HW46" s="176"/>
      <c r="HX46" s="176"/>
      <c r="HY46" s="176"/>
      <c r="HZ46" s="176"/>
      <c r="IA46" s="176"/>
      <c r="IB46" s="176"/>
      <c r="IC46" s="176"/>
      <c r="ID46" s="176"/>
      <c r="IE46" s="176"/>
      <c r="IF46" s="176"/>
      <c r="IG46" s="176"/>
      <c r="IH46" s="176"/>
      <c r="II46" s="176"/>
      <c r="IJ46" s="176"/>
      <c r="IK46" s="176"/>
    </row>
    <row r="47" spans="1:245">
      <c r="A47" s="1355"/>
      <c r="F47" s="1354"/>
      <c r="G47" s="1355"/>
      <c r="N47" s="1354"/>
      <c r="O47" s="176"/>
      <c r="P47" s="176"/>
      <c r="Q47" s="176"/>
      <c r="R47" s="176"/>
      <c r="S47" s="176"/>
      <c r="T47" s="176"/>
      <c r="U47" s="176"/>
      <c r="V47" s="176"/>
      <c r="W47" s="176"/>
      <c r="X47" s="176"/>
      <c r="Y47" s="176"/>
      <c r="Z47" s="176"/>
      <c r="AA47" s="176"/>
      <c r="AB47" s="176"/>
      <c r="AC47" s="176"/>
      <c r="AD47" s="176"/>
      <c r="AE47" s="176"/>
      <c r="AF47" s="176"/>
      <c r="AG47" s="176"/>
      <c r="AH47" s="176"/>
      <c r="AI47" s="176"/>
      <c r="AJ47" s="176"/>
      <c r="AK47" s="176"/>
      <c r="AL47" s="176"/>
      <c r="AM47" s="176"/>
      <c r="AN47" s="176"/>
      <c r="AO47" s="176"/>
      <c r="AP47" s="176"/>
      <c r="AQ47" s="176"/>
      <c r="AR47" s="176"/>
      <c r="AS47" s="176"/>
      <c r="AT47" s="176"/>
      <c r="AU47" s="176"/>
      <c r="AV47" s="176"/>
      <c r="AW47" s="176"/>
      <c r="AX47" s="176"/>
      <c r="AY47" s="176"/>
      <c r="AZ47" s="176"/>
      <c r="BA47" s="176"/>
      <c r="BB47" s="176"/>
      <c r="BC47" s="176"/>
      <c r="BD47" s="176"/>
      <c r="BE47" s="176"/>
      <c r="BF47" s="176"/>
      <c r="BG47" s="176"/>
      <c r="BH47" s="176"/>
      <c r="BI47" s="176"/>
      <c r="BJ47" s="176"/>
      <c r="BK47" s="176"/>
      <c r="BL47" s="176"/>
      <c r="BM47" s="176"/>
      <c r="BN47" s="176"/>
      <c r="BO47" s="176"/>
      <c r="BP47" s="176"/>
      <c r="BQ47" s="176"/>
      <c r="BR47" s="176"/>
      <c r="BS47" s="176"/>
      <c r="BT47" s="176"/>
      <c r="BU47" s="176"/>
      <c r="BV47" s="176"/>
      <c r="BW47" s="176"/>
      <c r="BX47" s="176"/>
      <c r="BY47" s="176"/>
      <c r="BZ47" s="176"/>
      <c r="CA47" s="176"/>
      <c r="CB47" s="176"/>
      <c r="CC47" s="176"/>
      <c r="CD47" s="176"/>
      <c r="CE47" s="176"/>
      <c r="CF47" s="176"/>
      <c r="CG47" s="176"/>
      <c r="CH47" s="176"/>
      <c r="CI47" s="176"/>
      <c r="CJ47" s="176"/>
      <c r="CK47" s="176"/>
      <c r="CL47" s="176"/>
      <c r="CM47" s="176"/>
      <c r="CN47" s="176"/>
      <c r="CO47" s="176"/>
      <c r="CP47" s="176"/>
      <c r="CQ47" s="176"/>
      <c r="CR47" s="176"/>
      <c r="CS47" s="176"/>
      <c r="CT47" s="176"/>
      <c r="CU47" s="176"/>
      <c r="CV47" s="176"/>
      <c r="CW47" s="176"/>
      <c r="CX47" s="176"/>
      <c r="CY47" s="176"/>
      <c r="CZ47" s="176"/>
      <c r="DA47" s="176"/>
      <c r="DB47" s="176"/>
      <c r="DC47" s="176"/>
      <c r="DD47" s="176"/>
      <c r="DE47" s="176"/>
      <c r="DF47" s="176"/>
      <c r="DG47" s="176"/>
      <c r="DH47" s="176"/>
      <c r="DI47" s="176"/>
      <c r="DJ47" s="176"/>
      <c r="DK47" s="176"/>
      <c r="DL47" s="176"/>
      <c r="DM47" s="176"/>
      <c r="DN47" s="176"/>
      <c r="DO47" s="176"/>
      <c r="DP47" s="176"/>
      <c r="DQ47" s="176"/>
      <c r="DR47" s="176"/>
      <c r="DS47" s="176"/>
      <c r="DT47" s="176"/>
      <c r="DU47" s="176"/>
      <c r="DV47" s="176"/>
      <c r="DW47" s="176"/>
      <c r="DX47" s="176"/>
      <c r="DY47" s="176"/>
      <c r="DZ47" s="176"/>
      <c r="EA47" s="176"/>
      <c r="EB47" s="176"/>
      <c r="EC47" s="176"/>
      <c r="ED47" s="176"/>
      <c r="EE47" s="176"/>
      <c r="EF47" s="176"/>
      <c r="EG47" s="176"/>
      <c r="EH47" s="176"/>
      <c r="EI47" s="176"/>
      <c r="EJ47" s="176"/>
      <c r="EK47" s="176"/>
      <c r="EL47" s="176"/>
      <c r="EM47" s="176"/>
      <c r="EN47" s="176"/>
      <c r="EO47" s="176"/>
      <c r="EP47" s="176"/>
      <c r="EQ47" s="176"/>
      <c r="ER47" s="176"/>
      <c r="ES47" s="176"/>
      <c r="ET47" s="176"/>
      <c r="EU47" s="176"/>
      <c r="EV47" s="176"/>
      <c r="EW47" s="176"/>
      <c r="EX47" s="176"/>
      <c r="EY47" s="176"/>
      <c r="EZ47" s="176"/>
      <c r="FA47" s="176"/>
      <c r="FB47" s="176"/>
      <c r="FC47" s="176"/>
      <c r="FD47" s="176"/>
      <c r="FE47" s="176"/>
      <c r="FF47" s="176"/>
      <c r="FG47" s="176"/>
      <c r="FH47" s="176"/>
      <c r="FI47" s="176"/>
      <c r="FJ47" s="176"/>
      <c r="FK47" s="176"/>
      <c r="FL47" s="176"/>
      <c r="FM47" s="176"/>
      <c r="FN47" s="176"/>
      <c r="FO47" s="176"/>
      <c r="FP47" s="176"/>
      <c r="FQ47" s="176"/>
      <c r="FR47" s="176"/>
      <c r="FS47" s="176"/>
      <c r="FT47" s="176"/>
      <c r="FU47" s="176"/>
      <c r="FV47" s="176"/>
      <c r="FW47" s="176"/>
      <c r="FX47" s="176"/>
      <c r="FY47" s="176"/>
      <c r="FZ47" s="176"/>
      <c r="GA47" s="176"/>
      <c r="GB47" s="176"/>
      <c r="GC47" s="176"/>
      <c r="GD47" s="176"/>
      <c r="GE47" s="176"/>
      <c r="GF47" s="176"/>
      <c r="GG47" s="176"/>
      <c r="GH47" s="176"/>
      <c r="GI47" s="176"/>
      <c r="GJ47" s="176"/>
      <c r="GK47" s="176"/>
      <c r="GL47" s="176"/>
      <c r="GM47" s="176"/>
      <c r="GN47" s="176"/>
      <c r="GO47" s="176"/>
      <c r="GP47" s="176"/>
      <c r="GQ47" s="176"/>
      <c r="GR47" s="176"/>
      <c r="GS47" s="176"/>
      <c r="GT47" s="176"/>
      <c r="GU47" s="176"/>
      <c r="GV47" s="176"/>
      <c r="GW47" s="176"/>
      <c r="GX47" s="176"/>
      <c r="GY47" s="176"/>
      <c r="GZ47" s="176"/>
      <c r="HA47" s="176"/>
      <c r="HB47" s="176"/>
      <c r="HC47" s="176"/>
      <c r="HD47" s="176"/>
      <c r="HE47" s="176"/>
      <c r="HF47" s="176"/>
      <c r="HG47" s="176"/>
      <c r="HH47" s="176"/>
      <c r="HI47" s="176"/>
      <c r="HJ47" s="176"/>
      <c r="HK47" s="176"/>
      <c r="HL47" s="176"/>
      <c r="HM47" s="176"/>
      <c r="HN47" s="176"/>
      <c r="HO47" s="176"/>
      <c r="HP47" s="176"/>
      <c r="HQ47" s="176"/>
      <c r="HR47" s="176"/>
      <c r="HS47" s="176"/>
      <c r="HT47" s="176"/>
      <c r="HU47" s="176"/>
      <c r="HV47" s="176"/>
      <c r="HW47" s="176"/>
      <c r="HX47" s="176"/>
      <c r="HY47" s="176"/>
      <c r="HZ47" s="176"/>
      <c r="IA47" s="176"/>
      <c r="IB47" s="176"/>
      <c r="IC47" s="176"/>
      <c r="ID47" s="176"/>
      <c r="IE47" s="176"/>
      <c r="IF47" s="176"/>
      <c r="IG47" s="176"/>
      <c r="IH47" s="176"/>
      <c r="II47" s="176"/>
      <c r="IJ47" s="176"/>
      <c r="IK47" s="176"/>
    </row>
    <row r="48" spans="1:245">
      <c r="A48" s="1355"/>
      <c r="F48" s="1354"/>
      <c r="G48" s="1355"/>
      <c r="N48" s="1354"/>
      <c r="O48" s="176"/>
      <c r="P48" s="176"/>
      <c r="Q48" s="176"/>
      <c r="R48" s="176"/>
      <c r="S48" s="176"/>
      <c r="T48" s="176"/>
      <c r="U48" s="176"/>
      <c r="V48" s="176"/>
      <c r="W48" s="176"/>
      <c r="X48" s="176"/>
      <c r="Y48" s="176"/>
      <c r="Z48" s="176"/>
      <c r="AA48" s="176"/>
      <c r="AB48" s="176"/>
      <c r="AC48" s="176"/>
      <c r="AD48" s="176"/>
      <c r="AE48" s="176"/>
      <c r="AF48" s="176"/>
      <c r="AG48" s="176"/>
      <c r="AH48" s="176"/>
      <c r="AI48" s="176"/>
      <c r="AJ48" s="176"/>
      <c r="AK48" s="176"/>
      <c r="AL48" s="176"/>
      <c r="AM48" s="176"/>
      <c r="AN48" s="176"/>
      <c r="AO48" s="176"/>
      <c r="AP48" s="176"/>
      <c r="AQ48" s="176"/>
      <c r="AR48" s="176"/>
      <c r="AS48" s="176"/>
      <c r="AT48" s="176"/>
      <c r="AU48" s="176"/>
      <c r="AV48" s="176"/>
      <c r="AW48" s="176"/>
      <c r="AX48" s="176"/>
      <c r="AY48" s="176"/>
      <c r="AZ48" s="176"/>
      <c r="BA48" s="176"/>
      <c r="BB48" s="176"/>
      <c r="BC48" s="176"/>
      <c r="BD48" s="176"/>
      <c r="BE48" s="176"/>
      <c r="BF48" s="176"/>
      <c r="BG48" s="176"/>
      <c r="BH48" s="176"/>
      <c r="BI48" s="176"/>
      <c r="BJ48" s="176"/>
      <c r="BK48" s="176"/>
      <c r="BL48" s="176"/>
      <c r="BM48" s="176"/>
      <c r="BN48" s="176"/>
      <c r="BO48" s="176"/>
      <c r="BP48" s="176"/>
      <c r="BQ48" s="176"/>
      <c r="BR48" s="176"/>
      <c r="BS48" s="176"/>
      <c r="BT48" s="176"/>
      <c r="BU48" s="176"/>
      <c r="BV48" s="176"/>
      <c r="BW48" s="176"/>
      <c r="BX48" s="176"/>
      <c r="BY48" s="176"/>
      <c r="BZ48" s="176"/>
      <c r="CA48" s="176"/>
      <c r="CB48" s="176"/>
      <c r="CC48" s="176"/>
      <c r="CD48" s="176"/>
      <c r="CE48" s="176"/>
      <c r="CF48" s="176"/>
      <c r="CG48" s="176"/>
      <c r="CH48" s="176"/>
      <c r="CI48" s="176"/>
      <c r="CJ48" s="176"/>
      <c r="CK48" s="176"/>
      <c r="CL48" s="176"/>
      <c r="CM48" s="176"/>
      <c r="CN48" s="176"/>
      <c r="CO48" s="176"/>
      <c r="CP48" s="176"/>
      <c r="CQ48" s="176"/>
      <c r="CR48" s="176"/>
      <c r="CS48" s="176"/>
      <c r="CT48" s="176"/>
      <c r="CU48" s="176"/>
      <c r="CV48" s="176"/>
      <c r="CW48" s="176"/>
      <c r="CX48" s="176"/>
      <c r="CY48" s="176"/>
      <c r="CZ48" s="176"/>
      <c r="DA48" s="176"/>
      <c r="DB48" s="176"/>
      <c r="DC48" s="176"/>
      <c r="DD48" s="176"/>
      <c r="DE48" s="176"/>
      <c r="DF48" s="176"/>
      <c r="DG48" s="176"/>
      <c r="DH48" s="176"/>
      <c r="DI48" s="176"/>
      <c r="DJ48" s="176"/>
      <c r="DK48" s="176"/>
      <c r="DL48" s="176"/>
      <c r="DM48" s="176"/>
      <c r="DN48" s="176"/>
      <c r="DO48" s="176"/>
      <c r="DP48" s="176"/>
      <c r="DQ48" s="176"/>
      <c r="DR48" s="176"/>
      <c r="DS48" s="176"/>
      <c r="DT48" s="176"/>
      <c r="DU48" s="176"/>
      <c r="DV48" s="176"/>
      <c r="DW48" s="176"/>
      <c r="DX48" s="176"/>
      <c r="DY48" s="176"/>
      <c r="DZ48" s="176"/>
      <c r="EA48" s="176"/>
      <c r="EB48" s="176"/>
      <c r="EC48" s="176"/>
      <c r="ED48" s="176"/>
      <c r="EE48" s="176"/>
      <c r="EF48" s="176"/>
      <c r="EG48" s="176"/>
      <c r="EH48" s="176"/>
      <c r="EI48" s="176"/>
      <c r="EJ48" s="176"/>
      <c r="EK48" s="176"/>
      <c r="EL48" s="176"/>
      <c r="EM48" s="176"/>
      <c r="EN48" s="176"/>
      <c r="EO48" s="176"/>
      <c r="EP48" s="176"/>
      <c r="EQ48" s="176"/>
      <c r="ER48" s="176"/>
      <c r="ES48" s="176"/>
      <c r="ET48" s="176"/>
      <c r="EU48" s="176"/>
      <c r="EV48" s="176"/>
      <c r="EW48" s="176"/>
      <c r="EX48" s="176"/>
      <c r="EY48" s="176"/>
      <c r="EZ48" s="176"/>
      <c r="FA48" s="176"/>
      <c r="FB48" s="176"/>
      <c r="FC48" s="176"/>
      <c r="FD48" s="176"/>
      <c r="FE48" s="176"/>
      <c r="FF48" s="176"/>
      <c r="FG48" s="176"/>
      <c r="FH48" s="176"/>
      <c r="FI48" s="176"/>
      <c r="FJ48" s="176"/>
      <c r="FK48" s="176"/>
      <c r="FL48" s="176"/>
      <c r="FM48" s="176"/>
      <c r="FN48" s="176"/>
      <c r="FO48" s="176"/>
      <c r="FP48" s="176"/>
      <c r="FQ48" s="176"/>
      <c r="FR48" s="176"/>
      <c r="FS48" s="176"/>
      <c r="FT48" s="176"/>
      <c r="FU48" s="176"/>
      <c r="FV48" s="176"/>
      <c r="FW48" s="176"/>
      <c r="FX48" s="176"/>
      <c r="FY48" s="176"/>
      <c r="FZ48" s="176"/>
      <c r="GA48" s="176"/>
      <c r="GB48" s="176"/>
      <c r="GC48" s="176"/>
      <c r="GD48" s="176"/>
      <c r="GE48" s="176"/>
      <c r="GF48" s="176"/>
      <c r="GG48" s="176"/>
      <c r="GH48" s="176"/>
      <c r="GI48" s="176"/>
      <c r="GJ48" s="176"/>
      <c r="GK48" s="176"/>
      <c r="GL48" s="176"/>
      <c r="GM48" s="176"/>
      <c r="GN48" s="176"/>
      <c r="GO48" s="176"/>
      <c r="GP48" s="176"/>
      <c r="GQ48" s="176"/>
      <c r="GR48" s="176"/>
      <c r="GS48" s="176"/>
      <c r="GT48" s="176"/>
      <c r="GU48" s="176"/>
      <c r="GV48" s="176"/>
      <c r="GW48" s="176"/>
      <c r="GX48" s="176"/>
      <c r="GY48" s="176"/>
      <c r="GZ48" s="176"/>
      <c r="HA48" s="176"/>
      <c r="HB48" s="176"/>
      <c r="HC48" s="176"/>
      <c r="HD48" s="176"/>
      <c r="HE48" s="176"/>
      <c r="HF48" s="176"/>
      <c r="HG48" s="176"/>
      <c r="HH48" s="176"/>
      <c r="HI48" s="176"/>
      <c r="HJ48" s="176"/>
      <c r="HK48" s="176"/>
      <c r="HL48" s="176"/>
      <c r="HM48" s="176"/>
      <c r="HN48" s="176"/>
      <c r="HO48" s="176"/>
      <c r="HP48" s="176"/>
      <c r="HQ48" s="176"/>
      <c r="HR48" s="176"/>
      <c r="HS48" s="176"/>
      <c r="HT48" s="176"/>
      <c r="HU48" s="176"/>
      <c r="HV48" s="176"/>
      <c r="HW48" s="176"/>
      <c r="HX48" s="176"/>
      <c r="HY48" s="176"/>
      <c r="HZ48" s="176"/>
      <c r="IA48" s="176"/>
      <c r="IB48" s="176"/>
      <c r="IC48" s="176"/>
      <c r="ID48" s="176"/>
      <c r="IE48" s="176"/>
      <c r="IF48" s="176"/>
      <c r="IG48" s="176"/>
      <c r="IH48" s="176"/>
      <c r="II48" s="176"/>
      <c r="IJ48" s="176"/>
      <c r="IK48" s="176"/>
    </row>
    <row r="49" spans="1:245">
      <c r="A49" s="1355"/>
      <c r="F49" s="1354"/>
      <c r="G49" s="1355"/>
      <c r="N49" s="1354"/>
      <c r="O49" s="176"/>
      <c r="P49" s="176"/>
      <c r="Q49" s="176"/>
      <c r="R49" s="176"/>
      <c r="S49" s="176"/>
      <c r="T49" s="176"/>
      <c r="U49" s="176"/>
      <c r="V49" s="176"/>
      <c r="W49" s="176"/>
      <c r="X49" s="176"/>
      <c r="Y49" s="176"/>
      <c r="Z49" s="176"/>
      <c r="AA49" s="176"/>
      <c r="AB49" s="176"/>
      <c r="AC49" s="176"/>
      <c r="AD49" s="176"/>
      <c r="AE49" s="176"/>
      <c r="AF49" s="176"/>
      <c r="AG49" s="176"/>
      <c r="AH49" s="176"/>
      <c r="AI49" s="176"/>
      <c r="AJ49" s="176"/>
      <c r="AK49" s="176"/>
      <c r="AL49" s="176"/>
      <c r="AM49" s="176"/>
      <c r="AN49" s="176"/>
      <c r="AO49" s="176"/>
      <c r="AP49" s="176"/>
      <c r="AQ49" s="176"/>
      <c r="AR49" s="176"/>
      <c r="AS49" s="176"/>
      <c r="AT49" s="176"/>
      <c r="AU49" s="176"/>
      <c r="AV49" s="176"/>
      <c r="AW49" s="176"/>
      <c r="AX49" s="176"/>
      <c r="AY49" s="176"/>
      <c r="AZ49" s="176"/>
      <c r="BA49" s="176"/>
      <c r="BB49" s="176"/>
      <c r="BC49" s="176"/>
      <c r="BD49" s="176"/>
      <c r="BE49" s="176"/>
      <c r="BF49" s="176"/>
      <c r="BG49" s="176"/>
      <c r="BH49" s="176"/>
      <c r="BI49" s="176"/>
      <c r="BJ49" s="176"/>
      <c r="BK49" s="176"/>
      <c r="BL49" s="176"/>
      <c r="BM49" s="176"/>
      <c r="BN49" s="176"/>
      <c r="BO49" s="176"/>
      <c r="BP49" s="176"/>
      <c r="BQ49" s="176"/>
      <c r="BR49" s="176"/>
      <c r="BS49" s="176"/>
      <c r="BT49" s="176"/>
      <c r="BU49" s="176"/>
      <c r="BV49" s="176"/>
      <c r="BW49" s="176"/>
      <c r="BX49" s="176"/>
      <c r="BY49" s="176"/>
      <c r="BZ49" s="176"/>
      <c r="CA49" s="176"/>
      <c r="CB49" s="176"/>
      <c r="CC49" s="176"/>
      <c r="CD49" s="176"/>
      <c r="CE49" s="176"/>
      <c r="CF49" s="176"/>
      <c r="CG49" s="176"/>
      <c r="CH49" s="176"/>
      <c r="CI49" s="176"/>
      <c r="CJ49" s="176"/>
      <c r="CK49" s="176"/>
      <c r="CL49" s="176"/>
      <c r="CM49" s="176"/>
      <c r="CN49" s="176"/>
      <c r="CO49" s="176"/>
      <c r="CP49" s="176"/>
      <c r="CQ49" s="176"/>
      <c r="CR49" s="176"/>
      <c r="CS49" s="176"/>
      <c r="CT49" s="176"/>
      <c r="CU49" s="176"/>
      <c r="CV49" s="176"/>
      <c r="CW49" s="176"/>
      <c r="CX49" s="176"/>
      <c r="CY49" s="176"/>
      <c r="CZ49" s="176"/>
      <c r="DA49" s="176"/>
      <c r="DB49" s="176"/>
      <c r="DC49" s="176"/>
      <c r="DD49" s="176"/>
      <c r="DE49" s="176"/>
      <c r="DF49" s="176"/>
      <c r="DG49" s="176"/>
      <c r="DH49" s="176"/>
      <c r="DI49" s="176"/>
      <c r="DJ49" s="176"/>
      <c r="DK49" s="176"/>
      <c r="DL49" s="176"/>
      <c r="DM49" s="176"/>
      <c r="DN49" s="176"/>
      <c r="DO49" s="176"/>
      <c r="DP49" s="176"/>
      <c r="DQ49" s="176"/>
      <c r="DR49" s="176"/>
      <c r="DS49" s="176"/>
      <c r="DT49" s="176"/>
      <c r="DU49" s="176"/>
      <c r="DV49" s="176"/>
      <c r="DW49" s="176"/>
      <c r="DX49" s="176"/>
      <c r="DY49" s="176"/>
      <c r="DZ49" s="176"/>
      <c r="EA49" s="176"/>
      <c r="EB49" s="176"/>
      <c r="EC49" s="176"/>
      <c r="ED49" s="176"/>
      <c r="EE49" s="176"/>
      <c r="EF49" s="176"/>
      <c r="EG49" s="176"/>
      <c r="EH49" s="176"/>
      <c r="EI49" s="176"/>
      <c r="EJ49" s="176"/>
      <c r="EK49" s="176"/>
      <c r="EL49" s="176"/>
      <c r="EM49" s="176"/>
      <c r="EN49" s="176"/>
      <c r="EO49" s="176"/>
      <c r="EP49" s="176"/>
      <c r="EQ49" s="176"/>
      <c r="ER49" s="176"/>
      <c r="ES49" s="176"/>
      <c r="ET49" s="176"/>
      <c r="EU49" s="176"/>
      <c r="EV49" s="176"/>
      <c r="EW49" s="176"/>
      <c r="EX49" s="176"/>
      <c r="EY49" s="176"/>
      <c r="EZ49" s="176"/>
      <c r="FA49" s="176"/>
      <c r="FB49" s="176"/>
      <c r="FC49" s="176"/>
      <c r="FD49" s="176"/>
      <c r="FE49" s="176"/>
      <c r="FF49" s="176"/>
      <c r="FG49" s="176"/>
      <c r="FH49" s="176"/>
      <c r="FI49" s="176"/>
      <c r="FJ49" s="176"/>
      <c r="FK49" s="176"/>
      <c r="FL49" s="176"/>
      <c r="FM49" s="176"/>
      <c r="FN49" s="176"/>
      <c r="FO49" s="176"/>
      <c r="FP49" s="176"/>
      <c r="FQ49" s="176"/>
      <c r="FR49" s="176"/>
      <c r="FS49" s="176"/>
      <c r="FT49" s="176"/>
      <c r="FU49" s="176"/>
      <c r="FV49" s="176"/>
      <c r="FW49" s="176"/>
      <c r="FX49" s="176"/>
      <c r="FY49" s="176"/>
      <c r="FZ49" s="176"/>
      <c r="GA49" s="176"/>
      <c r="GB49" s="176"/>
      <c r="GC49" s="176"/>
      <c r="GD49" s="176"/>
      <c r="GE49" s="176"/>
      <c r="GF49" s="176"/>
      <c r="GG49" s="176"/>
      <c r="GH49" s="176"/>
      <c r="GI49" s="176"/>
      <c r="GJ49" s="176"/>
      <c r="GK49" s="176"/>
      <c r="GL49" s="176"/>
      <c r="GM49" s="176"/>
      <c r="GN49" s="176"/>
      <c r="GO49" s="176"/>
      <c r="GP49" s="176"/>
      <c r="GQ49" s="176"/>
      <c r="GR49" s="176"/>
      <c r="GS49" s="176"/>
      <c r="GT49" s="176"/>
      <c r="GU49" s="176"/>
      <c r="GV49" s="176"/>
      <c r="GW49" s="176"/>
      <c r="GX49" s="176"/>
      <c r="GY49" s="176"/>
      <c r="GZ49" s="176"/>
      <c r="HA49" s="176"/>
      <c r="HB49" s="176"/>
      <c r="HC49" s="176"/>
      <c r="HD49" s="176"/>
      <c r="HE49" s="176"/>
      <c r="HF49" s="176"/>
      <c r="HG49" s="176"/>
      <c r="HH49" s="176"/>
      <c r="HI49" s="176"/>
      <c r="HJ49" s="176"/>
      <c r="HK49" s="176"/>
      <c r="HL49" s="176"/>
      <c r="HM49" s="176"/>
      <c r="HN49" s="176"/>
      <c r="HO49" s="176"/>
      <c r="HP49" s="176"/>
      <c r="HQ49" s="176"/>
      <c r="HR49" s="176"/>
      <c r="HS49" s="176"/>
      <c r="HT49" s="176"/>
      <c r="HU49" s="176"/>
      <c r="HV49" s="176"/>
      <c r="HW49" s="176"/>
      <c r="HX49" s="176"/>
      <c r="HY49" s="176"/>
      <c r="HZ49" s="176"/>
      <c r="IA49" s="176"/>
      <c r="IB49" s="176"/>
      <c r="IC49" s="176"/>
      <c r="ID49" s="176"/>
      <c r="IE49" s="176"/>
      <c r="IF49" s="176"/>
      <c r="IG49" s="176"/>
      <c r="IH49" s="176"/>
      <c r="II49" s="176"/>
      <c r="IJ49" s="176"/>
      <c r="IK49" s="176"/>
    </row>
    <row r="50" spans="1:245">
      <c r="A50" s="1355"/>
      <c r="F50" s="1354"/>
      <c r="G50" s="1355"/>
      <c r="N50" s="1354"/>
      <c r="O50" s="176"/>
      <c r="P50" s="176"/>
      <c r="Q50" s="176"/>
      <c r="R50" s="176"/>
      <c r="S50" s="176"/>
      <c r="T50" s="176"/>
      <c r="U50" s="176"/>
      <c r="V50" s="176"/>
      <c r="W50" s="176"/>
      <c r="X50" s="176"/>
      <c r="Y50" s="176"/>
      <c r="Z50" s="176"/>
      <c r="AA50" s="176"/>
      <c r="AB50" s="176"/>
      <c r="AC50" s="176"/>
      <c r="AD50" s="176"/>
      <c r="AE50" s="176"/>
      <c r="AF50" s="176"/>
      <c r="AG50" s="176"/>
      <c r="AH50" s="176"/>
      <c r="AI50" s="176"/>
      <c r="AJ50" s="176"/>
      <c r="AK50" s="176"/>
      <c r="AL50" s="176"/>
      <c r="AM50" s="176"/>
      <c r="AN50" s="176"/>
      <c r="AO50" s="176"/>
      <c r="AP50" s="176"/>
      <c r="AQ50" s="176"/>
      <c r="AR50" s="176"/>
      <c r="AS50" s="176"/>
      <c r="AT50" s="176"/>
      <c r="AU50" s="176"/>
      <c r="AV50" s="176"/>
      <c r="AW50" s="176"/>
      <c r="AX50" s="176"/>
      <c r="AY50" s="176"/>
      <c r="AZ50" s="176"/>
      <c r="BA50" s="176"/>
      <c r="BB50" s="176"/>
      <c r="BC50" s="176"/>
      <c r="BD50" s="176"/>
      <c r="BE50" s="176"/>
      <c r="BF50" s="176"/>
      <c r="BG50" s="176"/>
      <c r="BH50" s="176"/>
      <c r="BI50" s="176"/>
      <c r="BJ50" s="176"/>
      <c r="BK50" s="176"/>
      <c r="BL50" s="176"/>
      <c r="BM50" s="176"/>
      <c r="BN50" s="176"/>
      <c r="BO50" s="176"/>
      <c r="BP50" s="176"/>
      <c r="BQ50" s="176"/>
      <c r="BR50" s="176"/>
      <c r="BS50" s="176"/>
      <c r="BT50" s="176"/>
      <c r="BU50" s="176"/>
      <c r="BV50" s="176"/>
      <c r="BW50" s="176"/>
      <c r="BX50" s="176"/>
      <c r="BY50" s="176"/>
      <c r="BZ50" s="176"/>
      <c r="CA50" s="176"/>
      <c r="CB50" s="176"/>
      <c r="CC50" s="176"/>
      <c r="CD50" s="176"/>
      <c r="CE50" s="176"/>
      <c r="CF50" s="176"/>
      <c r="CG50" s="176"/>
      <c r="CH50" s="176"/>
      <c r="CI50" s="176"/>
      <c r="CJ50" s="176"/>
      <c r="CK50" s="176"/>
      <c r="CL50" s="176"/>
      <c r="CM50" s="176"/>
      <c r="CN50" s="176"/>
      <c r="CO50" s="176"/>
      <c r="CP50" s="176"/>
      <c r="CQ50" s="176"/>
      <c r="CR50" s="176"/>
      <c r="CS50" s="176"/>
      <c r="CT50" s="176"/>
      <c r="CU50" s="176"/>
      <c r="CV50" s="176"/>
      <c r="CW50" s="176"/>
      <c r="CX50" s="176"/>
      <c r="CY50" s="176"/>
      <c r="CZ50" s="176"/>
      <c r="DA50" s="176"/>
      <c r="DB50" s="176"/>
      <c r="DC50" s="176"/>
      <c r="DD50" s="176"/>
      <c r="DE50" s="176"/>
      <c r="DF50" s="176"/>
      <c r="DG50" s="176"/>
      <c r="DH50" s="176"/>
      <c r="DI50" s="176"/>
      <c r="DJ50" s="176"/>
      <c r="DK50" s="176"/>
      <c r="DL50" s="176"/>
      <c r="DM50" s="176"/>
      <c r="DN50" s="176"/>
      <c r="DO50" s="176"/>
      <c r="DP50" s="176"/>
      <c r="DQ50" s="176"/>
      <c r="DR50" s="176"/>
      <c r="DS50" s="176"/>
      <c r="DT50" s="176"/>
      <c r="DU50" s="176"/>
      <c r="DV50" s="176"/>
      <c r="DW50" s="176"/>
      <c r="DX50" s="176"/>
      <c r="DY50" s="176"/>
      <c r="DZ50" s="176"/>
      <c r="EA50" s="176"/>
      <c r="EB50" s="176"/>
      <c r="EC50" s="176"/>
      <c r="ED50" s="176"/>
      <c r="EE50" s="176"/>
      <c r="EF50" s="176"/>
      <c r="EG50" s="176"/>
      <c r="EH50" s="176"/>
      <c r="EI50" s="176"/>
      <c r="EJ50" s="176"/>
      <c r="EK50" s="176"/>
      <c r="EL50" s="176"/>
      <c r="EM50" s="176"/>
      <c r="EN50" s="176"/>
      <c r="EO50" s="176"/>
      <c r="EP50" s="176"/>
      <c r="EQ50" s="176"/>
      <c r="ER50" s="176"/>
      <c r="ES50" s="176"/>
      <c r="ET50" s="176"/>
      <c r="EU50" s="176"/>
      <c r="EV50" s="176"/>
      <c r="EW50" s="176"/>
      <c r="EX50" s="176"/>
      <c r="EY50" s="176"/>
      <c r="EZ50" s="176"/>
      <c r="FA50" s="176"/>
      <c r="FB50" s="176"/>
      <c r="FC50" s="176"/>
      <c r="FD50" s="176"/>
      <c r="FE50" s="176"/>
      <c r="FF50" s="176"/>
      <c r="FG50" s="176"/>
      <c r="FH50" s="176"/>
      <c r="FI50" s="176"/>
      <c r="FJ50" s="176"/>
      <c r="FK50" s="176"/>
      <c r="FL50" s="176"/>
      <c r="FM50" s="176"/>
      <c r="FN50" s="176"/>
      <c r="FO50" s="176"/>
      <c r="FP50" s="176"/>
      <c r="FQ50" s="176"/>
      <c r="FR50" s="176"/>
      <c r="FS50" s="176"/>
      <c r="FT50" s="176"/>
      <c r="FU50" s="176"/>
      <c r="FV50" s="176"/>
      <c r="FW50" s="176"/>
      <c r="FX50" s="176"/>
      <c r="FY50" s="176"/>
      <c r="FZ50" s="176"/>
      <c r="GA50" s="176"/>
      <c r="GB50" s="176"/>
      <c r="GC50" s="176"/>
      <c r="GD50" s="176"/>
      <c r="GE50" s="176"/>
      <c r="GF50" s="176"/>
      <c r="GG50" s="176"/>
      <c r="GH50" s="176"/>
      <c r="GI50" s="176"/>
      <c r="GJ50" s="176"/>
      <c r="GK50" s="176"/>
      <c r="GL50" s="176"/>
      <c r="GM50" s="176"/>
      <c r="GN50" s="176"/>
      <c r="GO50" s="176"/>
      <c r="GP50" s="176"/>
      <c r="GQ50" s="176"/>
      <c r="GR50" s="176"/>
      <c r="GS50" s="176"/>
      <c r="GT50" s="176"/>
      <c r="GU50" s="176"/>
      <c r="GV50" s="176"/>
      <c r="GW50" s="176"/>
      <c r="GX50" s="176"/>
      <c r="GY50" s="176"/>
      <c r="GZ50" s="176"/>
      <c r="HA50" s="176"/>
      <c r="HB50" s="176"/>
      <c r="HC50" s="176"/>
      <c r="HD50" s="176"/>
      <c r="HE50" s="176"/>
      <c r="HF50" s="176"/>
      <c r="HG50" s="176"/>
      <c r="HH50" s="176"/>
      <c r="HI50" s="176"/>
      <c r="HJ50" s="176"/>
      <c r="HK50" s="176"/>
      <c r="HL50" s="176"/>
      <c r="HM50" s="176"/>
      <c r="HN50" s="176"/>
      <c r="HO50" s="176"/>
      <c r="HP50" s="176"/>
      <c r="HQ50" s="176"/>
      <c r="HR50" s="176"/>
      <c r="HS50" s="176"/>
      <c r="HT50" s="176"/>
      <c r="HU50" s="176"/>
      <c r="HV50" s="176"/>
      <c r="HW50" s="176"/>
      <c r="HX50" s="176"/>
      <c r="HY50" s="176"/>
      <c r="HZ50" s="176"/>
      <c r="IA50" s="176"/>
      <c r="IB50" s="176"/>
      <c r="IC50" s="176"/>
      <c r="ID50" s="176"/>
      <c r="IE50" s="176"/>
      <c r="IF50" s="176"/>
      <c r="IG50" s="176"/>
      <c r="IH50" s="176"/>
      <c r="II50" s="176"/>
      <c r="IJ50" s="176"/>
      <c r="IK50" s="176"/>
    </row>
    <row r="51" spans="1:245">
      <c r="A51" s="1355"/>
      <c r="F51" s="1354"/>
      <c r="G51" s="1355"/>
      <c r="N51" s="1354"/>
      <c r="O51" s="176"/>
      <c r="P51" s="176"/>
      <c r="Q51" s="176"/>
      <c r="R51" s="176"/>
      <c r="S51" s="176"/>
      <c r="T51" s="176"/>
      <c r="U51" s="176"/>
      <c r="V51" s="176"/>
      <c r="W51" s="176"/>
      <c r="X51" s="176"/>
      <c r="Y51" s="176"/>
      <c r="Z51" s="176"/>
      <c r="AA51" s="176"/>
      <c r="AB51" s="176"/>
      <c r="AC51" s="176"/>
      <c r="AD51" s="176"/>
      <c r="AE51" s="176"/>
      <c r="AF51" s="176"/>
      <c r="AG51" s="176"/>
      <c r="AH51" s="176"/>
      <c r="AI51" s="176"/>
      <c r="AJ51" s="176"/>
      <c r="AK51" s="176"/>
      <c r="AL51" s="176"/>
      <c r="AM51" s="176"/>
      <c r="AN51" s="176"/>
      <c r="AO51" s="176"/>
      <c r="AP51" s="176"/>
      <c r="AQ51" s="176"/>
      <c r="AR51" s="176"/>
      <c r="AS51" s="176"/>
      <c r="AT51" s="176"/>
      <c r="AU51" s="176"/>
      <c r="AV51" s="176"/>
      <c r="AW51" s="176"/>
      <c r="AX51" s="176"/>
      <c r="AY51" s="176"/>
      <c r="AZ51" s="176"/>
      <c r="BA51" s="176"/>
      <c r="BB51" s="176"/>
      <c r="BC51" s="176"/>
      <c r="BD51" s="176"/>
      <c r="BE51" s="176"/>
      <c r="BF51" s="176"/>
      <c r="BG51" s="176"/>
      <c r="BH51" s="176"/>
      <c r="BI51" s="176"/>
      <c r="BJ51" s="176"/>
      <c r="BK51" s="176"/>
      <c r="BL51" s="176"/>
      <c r="BM51" s="176"/>
      <c r="BN51" s="176"/>
      <c r="BO51" s="176"/>
      <c r="BP51" s="176"/>
      <c r="BQ51" s="176"/>
      <c r="BR51" s="176"/>
      <c r="BS51" s="176"/>
      <c r="BT51" s="176"/>
      <c r="BU51" s="176"/>
      <c r="BV51" s="176"/>
      <c r="BW51" s="176"/>
      <c r="BX51" s="176"/>
      <c r="BY51" s="176"/>
      <c r="BZ51" s="176"/>
      <c r="CA51" s="176"/>
      <c r="CB51" s="176"/>
      <c r="CC51" s="176"/>
      <c r="CD51" s="176"/>
      <c r="CE51" s="176"/>
      <c r="CF51" s="176"/>
      <c r="CG51" s="176"/>
      <c r="CH51" s="176"/>
      <c r="CI51" s="176"/>
      <c r="CJ51" s="176"/>
      <c r="CK51" s="176"/>
      <c r="CL51" s="176"/>
      <c r="CM51" s="176"/>
      <c r="CN51" s="176"/>
      <c r="CO51" s="176"/>
      <c r="CP51" s="176"/>
      <c r="CQ51" s="176"/>
      <c r="CR51" s="176"/>
      <c r="CS51" s="176"/>
      <c r="CT51" s="176"/>
      <c r="CU51" s="176"/>
      <c r="CV51" s="176"/>
      <c r="CW51" s="176"/>
      <c r="CX51" s="176"/>
      <c r="CY51" s="176"/>
      <c r="CZ51" s="176"/>
      <c r="DA51" s="176"/>
      <c r="DB51" s="176"/>
      <c r="DC51" s="176"/>
      <c r="DD51" s="176"/>
      <c r="DE51" s="176"/>
      <c r="DF51" s="176"/>
      <c r="DG51" s="176"/>
      <c r="DH51" s="176"/>
      <c r="DI51" s="176"/>
      <c r="DJ51" s="176"/>
      <c r="DK51" s="176"/>
      <c r="DL51" s="176"/>
      <c r="DM51" s="176"/>
      <c r="DN51" s="176"/>
      <c r="DO51" s="176"/>
      <c r="DP51" s="176"/>
      <c r="DQ51" s="176"/>
      <c r="DR51" s="176"/>
      <c r="DS51" s="176"/>
      <c r="DT51" s="176"/>
      <c r="DU51" s="176"/>
      <c r="DV51" s="176"/>
      <c r="DW51" s="176"/>
      <c r="DX51" s="176"/>
      <c r="DY51" s="176"/>
      <c r="DZ51" s="176"/>
      <c r="EA51" s="176"/>
      <c r="EB51" s="176"/>
      <c r="EC51" s="176"/>
      <c r="ED51" s="176"/>
      <c r="EE51" s="176"/>
      <c r="EF51" s="176"/>
      <c r="EG51" s="176"/>
      <c r="EH51" s="176"/>
      <c r="EI51" s="176"/>
      <c r="EJ51" s="176"/>
      <c r="EK51" s="176"/>
      <c r="EL51" s="176"/>
      <c r="EM51" s="176"/>
      <c r="EN51" s="176"/>
      <c r="EO51" s="176"/>
      <c r="EP51" s="176"/>
      <c r="EQ51" s="176"/>
      <c r="ER51" s="176"/>
      <c r="ES51" s="176"/>
      <c r="ET51" s="176"/>
      <c r="EU51" s="176"/>
      <c r="EV51" s="176"/>
      <c r="EW51" s="176"/>
      <c r="EX51" s="176"/>
      <c r="EY51" s="176"/>
      <c r="EZ51" s="176"/>
      <c r="FA51" s="176"/>
      <c r="FB51" s="176"/>
      <c r="FC51" s="176"/>
      <c r="FD51" s="176"/>
      <c r="FE51" s="176"/>
      <c r="FF51" s="176"/>
      <c r="FG51" s="176"/>
      <c r="FH51" s="176"/>
      <c r="FI51" s="176"/>
      <c r="FJ51" s="176"/>
      <c r="FK51" s="176"/>
      <c r="FL51" s="176"/>
      <c r="FM51" s="176"/>
      <c r="FN51" s="176"/>
      <c r="FO51" s="176"/>
      <c r="FP51" s="176"/>
      <c r="FQ51" s="176"/>
      <c r="FR51" s="176"/>
      <c r="FS51" s="176"/>
      <c r="FT51" s="176"/>
      <c r="FU51" s="176"/>
      <c r="FV51" s="176"/>
      <c r="FW51" s="176"/>
      <c r="FX51" s="176"/>
      <c r="FY51" s="176"/>
      <c r="FZ51" s="176"/>
      <c r="GA51" s="176"/>
      <c r="GB51" s="176"/>
      <c r="GC51" s="176"/>
      <c r="GD51" s="176"/>
      <c r="GE51" s="176"/>
      <c r="GF51" s="176"/>
      <c r="GG51" s="176"/>
      <c r="GH51" s="176"/>
      <c r="GI51" s="176"/>
      <c r="GJ51" s="176"/>
      <c r="GK51" s="176"/>
      <c r="GL51" s="176"/>
      <c r="GM51" s="176"/>
      <c r="GN51" s="176"/>
      <c r="GO51" s="176"/>
      <c r="GP51" s="176"/>
      <c r="GQ51" s="176"/>
      <c r="GR51" s="176"/>
      <c r="GS51" s="176"/>
      <c r="GT51" s="176"/>
      <c r="GU51" s="176"/>
      <c r="GV51" s="176"/>
      <c r="GW51" s="176"/>
      <c r="GX51" s="176"/>
      <c r="GY51" s="176"/>
      <c r="GZ51" s="176"/>
      <c r="HA51" s="176"/>
      <c r="HB51" s="176"/>
      <c r="HC51" s="176"/>
      <c r="HD51" s="176"/>
      <c r="HE51" s="176"/>
      <c r="HF51" s="176"/>
      <c r="HG51" s="176"/>
      <c r="HH51" s="176"/>
      <c r="HI51" s="176"/>
      <c r="HJ51" s="176"/>
      <c r="HK51" s="176"/>
      <c r="HL51" s="176"/>
      <c r="HM51" s="176"/>
      <c r="HN51" s="176"/>
      <c r="HO51" s="176"/>
      <c r="HP51" s="176"/>
      <c r="HQ51" s="176"/>
      <c r="HR51" s="176"/>
      <c r="HS51" s="176"/>
      <c r="HT51" s="176"/>
      <c r="HU51" s="176"/>
      <c r="HV51" s="176"/>
      <c r="HW51" s="176"/>
      <c r="HX51" s="176"/>
      <c r="HY51" s="176"/>
      <c r="HZ51" s="176"/>
      <c r="IA51" s="176"/>
      <c r="IB51" s="176"/>
      <c r="IC51" s="176"/>
      <c r="ID51" s="176"/>
      <c r="IE51" s="176"/>
      <c r="IF51" s="176"/>
      <c r="IG51" s="176"/>
      <c r="IH51" s="176"/>
      <c r="II51" s="176"/>
      <c r="IJ51" s="176"/>
      <c r="IK51" s="176"/>
    </row>
    <row r="52" spans="1:245">
      <c r="A52" s="1355"/>
      <c r="F52" s="1354"/>
      <c r="G52" s="1355"/>
      <c r="N52" s="1354"/>
      <c r="O52" s="176"/>
      <c r="P52" s="176"/>
      <c r="Q52" s="176"/>
      <c r="R52" s="176"/>
      <c r="S52" s="176"/>
      <c r="T52" s="176"/>
      <c r="U52" s="176"/>
      <c r="V52" s="176"/>
      <c r="W52" s="176"/>
      <c r="X52" s="176"/>
      <c r="Y52" s="176"/>
      <c r="Z52" s="176"/>
      <c r="AA52" s="176"/>
      <c r="AB52" s="176"/>
      <c r="AC52" s="176"/>
      <c r="AD52" s="176"/>
      <c r="AE52" s="176"/>
      <c r="AF52" s="176"/>
      <c r="AG52" s="176"/>
      <c r="AH52" s="176"/>
      <c r="AI52" s="176"/>
      <c r="AJ52" s="176"/>
      <c r="AK52" s="176"/>
      <c r="AL52" s="176"/>
      <c r="AM52" s="176"/>
      <c r="AN52" s="176"/>
      <c r="AO52" s="176"/>
      <c r="AP52" s="176"/>
      <c r="AQ52" s="176"/>
      <c r="AR52" s="176"/>
      <c r="AS52" s="176"/>
      <c r="AT52" s="176"/>
      <c r="AU52" s="176"/>
      <c r="AV52" s="176"/>
      <c r="AW52" s="176"/>
      <c r="AX52" s="176"/>
      <c r="AY52" s="176"/>
      <c r="AZ52" s="176"/>
      <c r="BA52" s="176"/>
      <c r="BB52" s="176"/>
      <c r="BC52" s="176"/>
      <c r="BD52" s="176"/>
      <c r="BE52" s="176"/>
      <c r="BF52" s="176"/>
      <c r="BG52" s="176"/>
      <c r="BH52" s="176"/>
      <c r="BI52" s="176"/>
      <c r="BJ52" s="176"/>
      <c r="BK52" s="176"/>
      <c r="BL52" s="176"/>
      <c r="BM52" s="176"/>
      <c r="BN52" s="176"/>
      <c r="BO52" s="176"/>
      <c r="BP52" s="176"/>
      <c r="BQ52" s="176"/>
      <c r="BR52" s="176"/>
      <c r="BS52" s="176"/>
      <c r="BT52" s="176"/>
      <c r="BU52" s="176"/>
      <c r="BV52" s="176"/>
      <c r="BW52" s="176"/>
      <c r="BX52" s="176"/>
      <c r="BY52" s="176"/>
      <c r="BZ52" s="176"/>
      <c r="CA52" s="176"/>
      <c r="CB52" s="176"/>
      <c r="CC52" s="176"/>
      <c r="CD52" s="176"/>
      <c r="CE52" s="176"/>
      <c r="CF52" s="176"/>
      <c r="CG52" s="176"/>
      <c r="CH52" s="176"/>
      <c r="CI52" s="176"/>
      <c r="CJ52" s="176"/>
      <c r="CK52" s="176"/>
      <c r="CL52" s="176"/>
      <c r="CM52" s="176"/>
      <c r="CN52" s="176"/>
      <c r="CO52" s="176"/>
      <c r="CP52" s="176"/>
      <c r="CQ52" s="176"/>
      <c r="CR52" s="176"/>
      <c r="CS52" s="176"/>
      <c r="CT52" s="176"/>
      <c r="CU52" s="176"/>
      <c r="CV52" s="176"/>
      <c r="CW52" s="176"/>
      <c r="CX52" s="176"/>
      <c r="CY52" s="176"/>
      <c r="CZ52" s="176"/>
      <c r="DA52" s="176"/>
      <c r="DB52" s="176"/>
      <c r="DC52" s="176"/>
      <c r="DD52" s="176"/>
      <c r="DE52" s="176"/>
      <c r="DF52" s="176"/>
      <c r="DG52" s="176"/>
      <c r="DH52" s="176"/>
      <c r="DI52" s="176"/>
      <c r="DJ52" s="176"/>
      <c r="DK52" s="176"/>
      <c r="DL52" s="176"/>
      <c r="DM52" s="176"/>
      <c r="DN52" s="176"/>
      <c r="DO52" s="176"/>
      <c r="DP52" s="176"/>
      <c r="DQ52" s="176"/>
      <c r="DR52" s="176"/>
      <c r="DS52" s="176"/>
      <c r="DT52" s="176"/>
      <c r="DU52" s="176"/>
      <c r="DV52" s="176"/>
      <c r="DW52" s="176"/>
      <c r="DX52" s="176"/>
      <c r="DY52" s="176"/>
      <c r="DZ52" s="176"/>
      <c r="EA52" s="176"/>
      <c r="EB52" s="176"/>
      <c r="EC52" s="176"/>
      <c r="ED52" s="176"/>
      <c r="EE52" s="176"/>
      <c r="EF52" s="176"/>
      <c r="EG52" s="176"/>
      <c r="EH52" s="176"/>
      <c r="EI52" s="176"/>
      <c r="EJ52" s="176"/>
      <c r="EK52" s="176"/>
      <c r="EL52" s="176"/>
      <c r="EM52" s="176"/>
      <c r="EN52" s="176"/>
      <c r="EO52" s="176"/>
      <c r="EP52" s="176"/>
      <c r="EQ52" s="176"/>
      <c r="ER52" s="176"/>
      <c r="ES52" s="176"/>
      <c r="ET52" s="176"/>
      <c r="EU52" s="176"/>
      <c r="EV52" s="176"/>
      <c r="EW52" s="176"/>
      <c r="EX52" s="176"/>
      <c r="EY52" s="176"/>
      <c r="EZ52" s="176"/>
      <c r="FA52" s="176"/>
      <c r="FB52" s="176"/>
      <c r="FC52" s="176"/>
      <c r="FD52" s="176"/>
      <c r="FE52" s="176"/>
      <c r="FF52" s="176"/>
      <c r="FG52" s="176"/>
      <c r="FH52" s="176"/>
      <c r="FI52" s="176"/>
      <c r="FJ52" s="176"/>
      <c r="FK52" s="176"/>
      <c r="FL52" s="176"/>
      <c r="FM52" s="176"/>
      <c r="FN52" s="176"/>
      <c r="FO52" s="176"/>
      <c r="FP52" s="176"/>
      <c r="FQ52" s="176"/>
      <c r="FR52" s="176"/>
      <c r="FS52" s="176"/>
      <c r="FT52" s="176"/>
      <c r="FU52" s="176"/>
      <c r="FV52" s="176"/>
      <c r="FW52" s="176"/>
      <c r="FX52" s="176"/>
      <c r="FY52" s="176"/>
      <c r="FZ52" s="176"/>
      <c r="GA52" s="176"/>
      <c r="GB52" s="176"/>
      <c r="GC52" s="176"/>
      <c r="GD52" s="176"/>
      <c r="GE52" s="176"/>
      <c r="GF52" s="176"/>
      <c r="GG52" s="176"/>
      <c r="GH52" s="176"/>
      <c r="GI52" s="176"/>
      <c r="GJ52" s="176"/>
      <c r="GK52" s="176"/>
      <c r="GL52" s="176"/>
      <c r="GM52" s="176"/>
      <c r="GN52" s="176"/>
      <c r="GO52" s="176"/>
      <c r="GP52" s="176"/>
      <c r="GQ52" s="176"/>
      <c r="GR52" s="176"/>
      <c r="GS52" s="176"/>
      <c r="GT52" s="176"/>
      <c r="GU52" s="176"/>
      <c r="GV52" s="176"/>
      <c r="GW52" s="176"/>
      <c r="GX52" s="176"/>
      <c r="GY52" s="176"/>
      <c r="GZ52" s="176"/>
      <c r="HA52" s="176"/>
      <c r="HB52" s="176"/>
      <c r="HC52" s="176"/>
      <c r="HD52" s="176"/>
      <c r="HE52" s="176"/>
      <c r="HF52" s="176"/>
      <c r="HG52" s="176"/>
      <c r="HH52" s="176"/>
      <c r="HI52" s="176"/>
      <c r="HJ52" s="176"/>
      <c r="HK52" s="176"/>
      <c r="HL52" s="176"/>
      <c r="HM52" s="176"/>
      <c r="HN52" s="176"/>
      <c r="HO52" s="176"/>
      <c r="HP52" s="176"/>
      <c r="HQ52" s="176"/>
      <c r="HR52" s="176"/>
      <c r="HS52" s="176"/>
      <c r="HT52" s="176"/>
      <c r="HU52" s="176"/>
      <c r="HV52" s="176"/>
      <c r="HW52" s="176"/>
      <c r="HX52" s="176"/>
      <c r="HY52" s="176"/>
      <c r="HZ52" s="176"/>
      <c r="IA52" s="176"/>
      <c r="IB52" s="176"/>
      <c r="IC52" s="176"/>
      <c r="ID52" s="176"/>
      <c r="IE52" s="176"/>
      <c r="IF52" s="176"/>
      <c r="IG52" s="176"/>
      <c r="IH52" s="176"/>
      <c r="II52" s="176"/>
      <c r="IJ52" s="176"/>
      <c r="IK52" s="176"/>
    </row>
    <row r="53" spans="1:245">
      <c r="A53" s="1355"/>
      <c r="F53" s="1354"/>
      <c r="G53" s="1355"/>
      <c r="N53" s="1354"/>
      <c r="O53" s="176"/>
      <c r="P53" s="176"/>
      <c r="Q53" s="176"/>
      <c r="R53" s="176"/>
      <c r="S53" s="176"/>
      <c r="T53" s="176"/>
      <c r="U53" s="176"/>
      <c r="V53" s="176"/>
      <c r="W53" s="176"/>
      <c r="X53" s="176"/>
      <c r="Y53" s="176"/>
      <c r="Z53" s="176"/>
      <c r="AA53" s="176"/>
      <c r="AB53" s="176"/>
      <c r="AC53" s="176"/>
      <c r="AD53" s="176"/>
      <c r="AE53" s="176"/>
      <c r="AF53" s="176"/>
      <c r="AG53" s="176"/>
      <c r="AH53" s="176"/>
      <c r="AI53" s="176"/>
      <c r="AJ53" s="176"/>
      <c r="AK53" s="176"/>
      <c r="AL53" s="176"/>
      <c r="AM53" s="176"/>
      <c r="AN53" s="176"/>
      <c r="AO53" s="176"/>
      <c r="AP53" s="176"/>
      <c r="AQ53" s="176"/>
      <c r="AR53" s="176"/>
      <c r="AS53" s="176"/>
      <c r="AT53" s="176"/>
      <c r="AU53" s="176"/>
      <c r="AV53" s="176"/>
      <c r="AW53" s="176"/>
      <c r="AX53" s="176"/>
      <c r="AY53" s="176"/>
      <c r="AZ53" s="176"/>
      <c r="BA53" s="176"/>
      <c r="BB53" s="176"/>
      <c r="BC53" s="176"/>
      <c r="BD53" s="176"/>
      <c r="BE53" s="176"/>
      <c r="BF53" s="176"/>
      <c r="BG53" s="176"/>
      <c r="BH53" s="176"/>
      <c r="BI53" s="176"/>
      <c r="BJ53" s="176"/>
      <c r="BK53" s="176"/>
      <c r="BL53" s="176"/>
      <c r="BM53" s="176"/>
      <c r="BN53" s="176"/>
      <c r="BO53" s="176"/>
      <c r="BP53" s="176"/>
      <c r="BQ53" s="176"/>
      <c r="BR53" s="176"/>
      <c r="BS53" s="176"/>
      <c r="BT53" s="176"/>
      <c r="BU53" s="176"/>
      <c r="BV53" s="176"/>
      <c r="BW53" s="176"/>
      <c r="BX53" s="176"/>
      <c r="BY53" s="176"/>
      <c r="BZ53" s="176"/>
      <c r="CA53" s="176"/>
      <c r="CB53" s="176"/>
      <c r="CC53" s="176"/>
      <c r="CD53" s="176"/>
      <c r="CE53" s="176"/>
      <c r="CF53" s="176"/>
      <c r="CG53" s="176"/>
      <c r="CH53" s="176"/>
      <c r="CI53" s="176"/>
      <c r="CJ53" s="176"/>
      <c r="CK53" s="176"/>
      <c r="CL53" s="176"/>
      <c r="CM53" s="176"/>
      <c r="CN53" s="176"/>
      <c r="CO53" s="176"/>
      <c r="CP53" s="176"/>
      <c r="CQ53" s="176"/>
      <c r="CR53" s="176"/>
      <c r="CS53" s="176"/>
      <c r="CT53" s="176"/>
      <c r="CU53" s="176"/>
      <c r="CV53" s="176"/>
      <c r="CW53" s="176"/>
      <c r="CX53" s="176"/>
      <c r="CY53" s="176"/>
      <c r="CZ53" s="176"/>
      <c r="DA53" s="176"/>
      <c r="DB53" s="176"/>
      <c r="DC53" s="176"/>
      <c r="DD53" s="176"/>
      <c r="DE53" s="176"/>
      <c r="DF53" s="176"/>
      <c r="DG53" s="176"/>
      <c r="DH53" s="176"/>
      <c r="DI53" s="176"/>
      <c r="DJ53" s="176"/>
      <c r="DK53" s="176"/>
      <c r="DL53" s="176"/>
      <c r="DM53" s="176"/>
      <c r="DN53" s="176"/>
      <c r="DO53" s="176"/>
      <c r="DP53" s="176"/>
      <c r="DQ53" s="176"/>
      <c r="DR53" s="176"/>
      <c r="DS53" s="176"/>
      <c r="DT53" s="176"/>
      <c r="DU53" s="176"/>
      <c r="DV53" s="176"/>
      <c r="DW53" s="176"/>
      <c r="DX53" s="176"/>
      <c r="DY53" s="176"/>
      <c r="DZ53" s="176"/>
      <c r="EA53" s="176"/>
      <c r="EB53" s="176"/>
      <c r="EC53" s="176"/>
      <c r="ED53" s="176"/>
      <c r="EE53" s="176"/>
      <c r="EF53" s="176"/>
      <c r="EG53" s="176"/>
      <c r="EH53" s="176"/>
      <c r="EI53" s="176"/>
      <c r="EJ53" s="176"/>
      <c r="EK53" s="176"/>
      <c r="EL53" s="176"/>
      <c r="EM53" s="176"/>
      <c r="EN53" s="176"/>
      <c r="EO53" s="176"/>
      <c r="EP53" s="176"/>
      <c r="EQ53" s="176"/>
      <c r="ER53" s="176"/>
      <c r="ES53" s="176"/>
      <c r="ET53" s="176"/>
      <c r="EU53" s="176"/>
      <c r="EV53" s="176"/>
      <c r="EW53" s="176"/>
      <c r="EX53" s="176"/>
      <c r="EY53" s="176"/>
      <c r="EZ53" s="176"/>
      <c r="FA53" s="176"/>
      <c r="FB53" s="176"/>
      <c r="FC53" s="176"/>
      <c r="FD53" s="176"/>
      <c r="FE53" s="176"/>
      <c r="FF53" s="176"/>
      <c r="FG53" s="176"/>
      <c r="FH53" s="176"/>
      <c r="FI53" s="176"/>
      <c r="FJ53" s="176"/>
      <c r="FK53" s="176"/>
      <c r="FL53" s="176"/>
      <c r="FM53" s="176"/>
      <c r="FN53" s="176"/>
      <c r="FO53" s="176"/>
      <c r="FP53" s="176"/>
      <c r="FQ53" s="176"/>
      <c r="FR53" s="176"/>
      <c r="FS53" s="176"/>
      <c r="FT53" s="176"/>
      <c r="FU53" s="176"/>
      <c r="FV53" s="176"/>
      <c r="FW53" s="176"/>
      <c r="FX53" s="176"/>
      <c r="FY53" s="176"/>
      <c r="FZ53" s="176"/>
      <c r="GA53" s="176"/>
      <c r="GB53" s="176"/>
      <c r="GC53" s="176"/>
      <c r="GD53" s="176"/>
      <c r="GE53" s="176"/>
      <c r="GF53" s="176"/>
      <c r="GG53" s="176"/>
      <c r="GH53" s="176"/>
      <c r="GI53" s="176"/>
      <c r="GJ53" s="176"/>
      <c r="GK53" s="176"/>
      <c r="GL53" s="176"/>
      <c r="GM53" s="176"/>
      <c r="GN53" s="176"/>
      <c r="GO53" s="176"/>
      <c r="GP53" s="176"/>
      <c r="GQ53" s="176"/>
      <c r="GR53" s="176"/>
      <c r="GS53" s="176"/>
      <c r="GT53" s="176"/>
      <c r="GU53" s="176"/>
      <c r="GV53" s="176"/>
      <c r="GW53" s="176"/>
      <c r="GX53" s="176"/>
      <c r="GY53" s="176"/>
      <c r="GZ53" s="176"/>
      <c r="HA53" s="176"/>
      <c r="HB53" s="176"/>
      <c r="HC53" s="176"/>
      <c r="HD53" s="176"/>
      <c r="HE53" s="176"/>
      <c r="HF53" s="176"/>
      <c r="HG53" s="176"/>
      <c r="HH53" s="176"/>
      <c r="HI53" s="176"/>
      <c r="HJ53" s="176"/>
      <c r="HK53" s="176"/>
      <c r="HL53" s="176"/>
      <c r="HM53" s="176"/>
      <c r="HN53" s="176"/>
      <c r="HO53" s="176"/>
      <c r="HP53" s="176"/>
      <c r="HQ53" s="176"/>
      <c r="HR53" s="176"/>
      <c r="HS53" s="176"/>
      <c r="HT53" s="176"/>
      <c r="HU53" s="176"/>
      <c r="HV53" s="176"/>
      <c r="HW53" s="176"/>
      <c r="HX53" s="176"/>
      <c r="HY53" s="176"/>
      <c r="HZ53" s="176"/>
      <c r="IA53" s="176"/>
      <c r="IB53" s="176"/>
      <c r="IC53" s="176"/>
      <c r="ID53" s="176"/>
      <c r="IE53" s="176"/>
      <c r="IF53" s="176"/>
      <c r="IG53" s="176"/>
      <c r="IH53" s="176"/>
      <c r="II53" s="176"/>
      <c r="IJ53" s="176"/>
      <c r="IK53" s="176"/>
    </row>
    <row r="54" spans="1:245">
      <c r="A54" s="1355"/>
      <c r="F54" s="1354"/>
      <c r="G54" s="1355"/>
      <c r="N54" s="1354"/>
      <c r="O54" s="176"/>
      <c r="P54" s="176"/>
      <c r="Q54" s="176"/>
      <c r="R54" s="176"/>
      <c r="S54" s="176"/>
      <c r="T54" s="176"/>
      <c r="U54" s="176"/>
      <c r="V54" s="176"/>
      <c r="W54" s="176"/>
      <c r="X54" s="176"/>
      <c r="Y54" s="176"/>
      <c r="Z54" s="176"/>
      <c r="AA54" s="176"/>
      <c r="AB54" s="176"/>
      <c r="AC54" s="176"/>
      <c r="AD54" s="176"/>
      <c r="AE54" s="176"/>
      <c r="AF54" s="176"/>
      <c r="AG54" s="176"/>
      <c r="AH54" s="176"/>
      <c r="AI54" s="176"/>
      <c r="AJ54" s="176"/>
      <c r="AK54" s="176"/>
      <c r="AL54" s="176"/>
      <c r="AM54" s="176"/>
      <c r="AN54" s="176"/>
      <c r="AO54" s="176"/>
      <c r="AP54" s="176"/>
      <c r="AQ54" s="176"/>
      <c r="AR54" s="176"/>
      <c r="AS54" s="176"/>
      <c r="AT54" s="176"/>
      <c r="AU54" s="176"/>
      <c r="AV54" s="176"/>
      <c r="AW54" s="176"/>
      <c r="AX54" s="176"/>
      <c r="AY54" s="176"/>
      <c r="AZ54" s="176"/>
      <c r="BA54" s="176"/>
      <c r="BB54" s="176"/>
      <c r="BC54" s="176"/>
      <c r="BD54" s="176"/>
      <c r="BE54" s="176"/>
      <c r="BF54" s="176"/>
      <c r="BG54" s="176"/>
      <c r="BH54" s="176"/>
      <c r="BI54" s="176"/>
      <c r="BJ54" s="176"/>
      <c r="BK54" s="176"/>
      <c r="BL54" s="176"/>
      <c r="BM54" s="176"/>
      <c r="BN54" s="176"/>
      <c r="BO54" s="176"/>
      <c r="BP54" s="176"/>
      <c r="BQ54" s="176"/>
      <c r="BR54" s="176"/>
      <c r="BS54" s="176"/>
      <c r="BT54" s="176"/>
      <c r="BU54" s="176"/>
      <c r="BV54" s="176"/>
      <c r="BW54" s="176"/>
      <c r="BX54" s="176"/>
      <c r="BY54" s="176"/>
      <c r="BZ54" s="176"/>
      <c r="CA54" s="176"/>
      <c r="CB54" s="176"/>
      <c r="CC54" s="176"/>
      <c r="CD54" s="176"/>
      <c r="CE54" s="176"/>
      <c r="CF54" s="176"/>
      <c r="CG54" s="176"/>
      <c r="CH54" s="176"/>
      <c r="CI54" s="176"/>
      <c r="CJ54" s="176"/>
      <c r="CK54" s="176"/>
      <c r="CL54" s="176"/>
      <c r="CM54" s="176"/>
      <c r="CN54" s="176"/>
      <c r="CO54" s="176"/>
      <c r="CP54" s="176"/>
      <c r="CQ54" s="176"/>
      <c r="CR54" s="176"/>
      <c r="CS54" s="176"/>
      <c r="CT54" s="176"/>
      <c r="CU54" s="176"/>
      <c r="CV54" s="176"/>
      <c r="CW54" s="176"/>
      <c r="CX54" s="176"/>
      <c r="CY54" s="176"/>
      <c r="CZ54" s="176"/>
      <c r="DA54" s="176"/>
      <c r="DB54" s="176"/>
      <c r="DC54" s="176"/>
      <c r="DD54" s="176"/>
      <c r="DE54" s="176"/>
      <c r="DF54" s="176"/>
      <c r="DG54" s="176"/>
      <c r="DH54" s="176"/>
      <c r="DI54" s="176"/>
      <c r="DJ54" s="176"/>
      <c r="DK54" s="176"/>
      <c r="DL54" s="176"/>
      <c r="DM54" s="176"/>
      <c r="DN54" s="176"/>
      <c r="DO54" s="176"/>
      <c r="DP54" s="176"/>
      <c r="DQ54" s="176"/>
      <c r="DR54" s="176"/>
      <c r="DS54" s="176"/>
      <c r="DT54" s="176"/>
      <c r="DU54" s="176"/>
      <c r="DV54" s="176"/>
      <c r="DW54" s="176"/>
      <c r="DX54" s="176"/>
      <c r="DY54" s="176"/>
      <c r="DZ54" s="176"/>
      <c r="EA54" s="176"/>
      <c r="EB54" s="176"/>
      <c r="EC54" s="176"/>
      <c r="ED54" s="176"/>
      <c r="EE54" s="176"/>
      <c r="EF54" s="176"/>
      <c r="EG54" s="176"/>
      <c r="EH54" s="176"/>
      <c r="EI54" s="176"/>
      <c r="EJ54" s="176"/>
      <c r="EK54" s="176"/>
      <c r="EL54" s="176"/>
      <c r="EM54" s="176"/>
      <c r="EN54" s="176"/>
      <c r="EO54" s="176"/>
      <c r="EP54" s="176"/>
      <c r="EQ54" s="176"/>
      <c r="ER54" s="176"/>
      <c r="ES54" s="176"/>
      <c r="ET54" s="176"/>
      <c r="EU54" s="176"/>
      <c r="EV54" s="176"/>
      <c r="EW54" s="176"/>
      <c r="EX54" s="176"/>
      <c r="EY54" s="176"/>
      <c r="EZ54" s="176"/>
      <c r="FA54" s="176"/>
      <c r="FB54" s="176"/>
      <c r="FC54" s="176"/>
      <c r="FD54" s="176"/>
      <c r="FE54" s="176"/>
      <c r="FF54" s="176"/>
      <c r="FG54" s="176"/>
      <c r="FH54" s="176"/>
      <c r="FI54" s="176"/>
      <c r="FJ54" s="176"/>
      <c r="FK54" s="176"/>
      <c r="FL54" s="176"/>
      <c r="FM54" s="176"/>
      <c r="FN54" s="176"/>
      <c r="FO54" s="176"/>
      <c r="FP54" s="176"/>
      <c r="FQ54" s="176"/>
      <c r="FR54" s="176"/>
      <c r="FS54" s="176"/>
      <c r="FT54" s="176"/>
      <c r="FU54" s="176"/>
      <c r="FV54" s="176"/>
      <c r="FW54" s="176"/>
      <c r="FX54" s="176"/>
      <c r="FY54" s="176"/>
      <c r="FZ54" s="176"/>
      <c r="GA54" s="176"/>
      <c r="GB54" s="176"/>
      <c r="GC54" s="176"/>
      <c r="GD54" s="176"/>
      <c r="GE54" s="176"/>
      <c r="GF54" s="176"/>
      <c r="GG54" s="176"/>
      <c r="GH54" s="176"/>
      <c r="GI54" s="176"/>
      <c r="GJ54" s="176"/>
      <c r="GK54" s="176"/>
      <c r="GL54" s="176"/>
      <c r="GM54" s="176"/>
      <c r="GN54" s="176"/>
      <c r="GO54" s="176"/>
      <c r="GP54" s="176"/>
      <c r="GQ54" s="176"/>
      <c r="GR54" s="176"/>
      <c r="GS54" s="176"/>
      <c r="GT54" s="176"/>
      <c r="GU54" s="176"/>
      <c r="GV54" s="176"/>
      <c r="GW54" s="176"/>
      <c r="GX54" s="176"/>
      <c r="GY54" s="176"/>
      <c r="GZ54" s="176"/>
      <c r="HA54" s="176"/>
      <c r="HB54" s="176"/>
      <c r="HC54" s="176"/>
      <c r="HD54" s="176"/>
      <c r="HE54" s="176"/>
      <c r="HF54" s="176"/>
      <c r="HG54" s="176"/>
      <c r="HH54" s="176"/>
      <c r="HI54" s="176"/>
      <c r="HJ54" s="176"/>
      <c r="HK54" s="176"/>
      <c r="HL54" s="176"/>
      <c r="HM54" s="176"/>
      <c r="HN54" s="176"/>
      <c r="HO54" s="176"/>
      <c r="HP54" s="176"/>
      <c r="HQ54" s="176"/>
      <c r="HR54" s="176"/>
      <c r="HS54" s="176"/>
      <c r="HT54" s="176"/>
      <c r="HU54" s="176"/>
      <c r="HV54" s="176"/>
      <c r="HW54" s="176"/>
      <c r="HX54" s="176"/>
      <c r="HY54" s="176"/>
      <c r="HZ54" s="176"/>
      <c r="IA54" s="176"/>
      <c r="IB54" s="176"/>
      <c r="IC54" s="176"/>
      <c r="ID54" s="176"/>
      <c r="IE54" s="176"/>
      <c r="IF54" s="176"/>
      <c r="IG54" s="176"/>
      <c r="IH54" s="176"/>
      <c r="II54" s="176"/>
      <c r="IJ54" s="176"/>
      <c r="IK54" s="176"/>
    </row>
    <row r="55" spans="1:245">
      <c r="A55" s="1355"/>
      <c r="F55" s="1354"/>
      <c r="G55" s="1355"/>
      <c r="N55" s="1354"/>
      <c r="O55" s="176"/>
      <c r="P55" s="176"/>
      <c r="Q55" s="176"/>
      <c r="R55" s="176"/>
      <c r="S55" s="176"/>
      <c r="T55" s="176"/>
      <c r="U55" s="176"/>
      <c r="V55" s="176"/>
      <c r="W55" s="176"/>
      <c r="X55" s="176"/>
      <c r="Y55" s="176"/>
      <c r="Z55" s="176"/>
      <c r="AA55" s="176"/>
      <c r="AB55" s="176"/>
      <c r="AC55" s="176"/>
      <c r="AD55" s="176"/>
      <c r="AE55" s="176"/>
      <c r="AF55" s="176"/>
      <c r="AG55" s="176"/>
      <c r="AH55" s="176"/>
      <c r="AI55" s="176"/>
      <c r="AJ55" s="176"/>
      <c r="AK55" s="176"/>
      <c r="AL55" s="176"/>
      <c r="AM55" s="176"/>
      <c r="AN55" s="176"/>
      <c r="AO55" s="176"/>
      <c r="AP55" s="176"/>
      <c r="AQ55" s="176"/>
      <c r="AR55" s="176"/>
      <c r="AS55" s="176"/>
      <c r="AT55" s="176"/>
      <c r="AU55" s="176"/>
      <c r="AV55" s="176"/>
      <c r="AW55" s="176"/>
      <c r="AX55" s="176"/>
      <c r="AY55" s="176"/>
      <c r="AZ55" s="176"/>
      <c r="BA55" s="176"/>
      <c r="BB55" s="176"/>
      <c r="BC55" s="176"/>
      <c r="BD55" s="176"/>
      <c r="BE55" s="176"/>
      <c r="BF55" s="176"/>
      <c r="BG55" s="176"/>
      <c r="BH55" s="176"/>
      <c r="BI55" s="176"/>
      <c r="BJ55" s="176"/>
      <c r="BK55" s="176"/>
      <c r="BL55" s="176"/>
      <c r="BM55" s="176"/>
      <c r="BN55" s="176"/>
      <c r="BO55" s="176"/>
      <c r="BP55" s="176"/>
      <c r="BQ55" s="176"/>
      <c r="BR55" s="176"/>
      <c r="BS55" s="176"/>
      <c r="BT55" s="176"/>
      <c r="BU55" s="176"/>
      <c r="BV55" s="176"/>
      <c r="BW55" s="176"/>
      <c r="BX55" s="176"/>
      <c r="BY55" s="176"/>
      <c r="BZ55" s="176"/>
      <c r="CA55" s="176"/>
      <c r="CB55" s="176"/>
      <c r="CC55" s="176"/>
      <c r="CD55" s="176"/>
      <c r="CE55" s="176"/>
      <c r="CF55" s="176"/>
      <c r="CG55" s="176"/>
      <c r="CH55" s="176"/>
      <c r="CI55" s="176"/>
      <c r="CJ55" s="176"/>
      <c r="CK55" s="176"/>
      <c r="CL55" s="176"/>
      <c r="CM55" s="176"/>
      <c r="CN55" s="176"/>
      <c r="CO55" s="176"/>
      <c r="CP55" s="176"/>
      <c r="CQ55" s="176"/>
      <c r="CR55" s="176"/>
      <c r="CS55" s="176"/>
      <c r="CT55" s="176"/>
      <c r="CU55" s="176"/>
      <c r="CV55" s="176"/>
      <c r="CW55" s="176"/>
      <c r="CX55" s="176"/>
      <c r="CY55" s="176"/>
      <c r="CZ55" s="176"/>
      <c r="DA55" s="176"/>
      <c r="DB55" s="176"/>
      <c r="DC55" s="176"/>
      <c r="DD55" s="176"/>
      <c r="DE55" s="176"/>
      <c r="DF55" s="176"/>
      <c r="DG55" s="176"/>
      <c r="DH55" s="176"/>
      <c r="DI55" s="176"/>
      <c r="DJ55" s="176"/>
      <c r="DK55" s="176"/>
      <c r="DL55" s="176"/>
      <c r="DM55" s="176"/>
      <c r="DN55" s="176"/>
      <c r="DO55" s="176"/>
      <c r="DP55" s="176"/>
      <c r="DQ55" s="176"/>
      <c r="DR55" s="176"/>
      <c r="DS55" s="176"/>
      <c r="DT55" s="176"/>
      <c r="DU55" s="176"/>
      <c r="DV55" s="176"/>
      <c r="DW55" s="176"/>
      <c r="DX55" s="176"/>
      <c r="DY55" s="176"/>
      <c r="DZ55" s="176"/>
      <c r="EA55" s="176"/>
      <c r="EB55" s="176"/>
      <c r="EC55" s="176"/>
      <c r="ED55" s="176"/>
      <c r="EE55" s="176"/>
      <c r="EF55" s="176"/>
      <c r="EG55" s="176"/>
      <c r="EH55" s="176"/>
      <c r="EI55" s="176"/>
      <c r="EJ55" s="176"/>
      <c r="EK55" s="176"/>
      <c r="EL55" s="176"/>
      <c r="EM55" s="176"/>
      <c r="EN55" s="176"/>
      <c r="EO55" s="176"/>
      <c r="EP55" s="176"/>
      <c r="EQ55" s="176"/>
      <c r="ER55" s="176"/>
      <c r="ES55" s="176"/>
      <c r="ET55" s="176"/>
      <c r="EU55" s="176"/>
      <c r="EV55" s="176"/>
      <c r="EW55" s="176"/>
      <c r="EX55" s="176"/>
      <c r="EY55" s="176"/>
      <c r="EZ55" s="176"/>
      <c r="FA55" s="176"/>
      <c r="FB55" s="176"/>
      <c r="FC55" s="176"/>
      <c r="FD55" s="176"/>
      <c r="FE55" s="176"/>
      <c r="FF55" s="176"/>
      <c r="FG55" s="176"/>
      <c r="FH55" s="176"/>
      <c r="FI55" s="176"/>
      <c r="FJ55" s="176"/>
      <c r="FK55" s="176"/>
      <c r="FL55" s="176"/>
      <c r="FM55" s="176"/>
      <c r="FN55" s="176"/>
      <c r="FO55" s="176"/>
      <c r="FP55" s="176"/>
      <c r="FQ55" s="176"/>
      <c r="FR55" s="176"/>
      <c r="FS55" s="176"/>
      <c r="FT55" s="176"/>
      <c r="FU55" s="176"/>
      <c r="FV55" s="176"/>
      <c r="FW55" s="176"/>
      <c r="FX55" s="176"/>
      <c r="FY55" s="176"/>
      <c r="FZ55" s="176"/>
      <c r="GA55" s="176"/>
      <c r="GB55" s="176"/>
      <c r="GC55" s="176"/>
      <c r="GD55" s="176"/>
      <c r="GE55" s="176"/>
      <c r="GF55" s="176"/>
      <c r="GG55" s="176"/>
      <c r="GH55" s="176"/>
      <c r="GI55" s="176"/>
      <c r="GJ55" s="176"/>
      <c r="GK55" s="176"/>
      <c r="GL55" s="176"/>
      <c r="GM55" s="176"/>
      <c r="GN55" s="176"/>
      <c r="GO55" s="176"/>
      <c r="GP55" s="176"/>
      <c r="GQ55" s="176"/>
      <c r="GR55" s="176"/>
      <c r="GS55" s="176"/>
      <c r="GT55" s="176"/>
      <c r="GU55" s="176"/>
      <c r="GV55" s="176"/>
      <c r="GW55" s="176"/>
      <c r="GX55" s="176"/>
      <c r="GY55" s="176"/>
      <c r="GZ55" s="176"/>
      <c r="HA55" s="176"/>
      <c r="HB55" s="176"/>
      <c r="HC55" s="176"/>
      <c r="HD55" s="176"/>
      <c r="HE55" s="176"/>
      <c r="HF55" s="176"/>
      <c r="HG55" s="176"/>
      <c r="HH55" s="176"/>
      <c r="HI55" s="176"/>
      <c r="HJ55" s="176"/>
      <c r="HK55" s="176"/>
      <c r="HL55" s="176"/>
      <c r="HM55" s="176"/>
      <c r="HN55" s="176"/>
      <c r="HO55" s="176"/>
      <c r="HP55" s="176"/>
      <c r="HQ55" s="176"/>
      <c r="HR55" s="176"/>
      <c r="HS55" s="176"/>
      <c r="HT55" s="176"/>
      <c r="HU55" s="176"/>
      <c r="HV55" s="176"/>
      <c r="HW55" s="176"/>
      <c r="HX55" s="176"/>
      <c r="HY55" s="176"/>
      <c r="HZ55" s="176"/>
      <c r="IA55" s="176"/>
      <c r="IB55" s="176"/>
      <c r="IC55" s="176"/>
      <c r="ID55" s="176"/>
      <c r="IE55" s="176"/>
      <c r="IF55" s="176"/>
      <c r="IG55" s="176"/>
      <c r="IH55" s="176"/>
      <c r="II55" s="176"/>
      <c r="IJ55" s="176"/>
      <c r="IK55" s="176"/>
    </row>
    <row r="56" spans="1:245">
      <c r="A56" s="1355"/>
      <c r="F56" s="1354"/>
      <c r="G56" s="1355"/>
      <c r="N56" s="1354"/>
      <c r="O56" s="176"/>
      <c r="P56" s="176"/>
      <c r="Q56" s="176"/>
      <c r="R56" s="176"/>
      <c r="S56" s="176"/>
      <c r="T56" s="176"/>
      <c r="U56" s="176"/>
      <c r="V56" s="176"/>
      <c r="W56" s="176"/>
      <c r="X56" s="176"/>
      <c r="Y56" s="176"/>
      <c r="Z56" s="176"/>
      <c r="AA56" s="176"/>
      <c r="AB56" s="176"/>
      <c r="AC56" s="176"/>
      <c r="AD56" s="176"/>
      <c r="AE56" s="176"/>
      <c r="AF56" s="176"/>
      <c r="AG56" s="176"/>
      <c r="AH56" s="176"/>
      <c r="AI56" s="176"/>
      <c r="AJ56" s="176"/>
      <c r="AK56" s="176"/>
      <c r="AL56" s="176"/>
      <c r="AM56" s="176"/>
      <c r="AN56" s="176"/>
      <c r="AO56" s="176"/>
      <c r="AP56" s="176"/>
      <c r="AQ56" s="176"/>
      <c r="AR56" s="176"/>
      <c r="AS56" s="176"/>
      <c r="AT56" s="176"/>
      <c r="AU56" s="176"/>
      <c r="AV56" s="176"/>
      <c r="AW56" s="176"/>
      <c r="AX56" s="176"/>
      <c r="AY56" s="176"/>
      <c r="AZ56" s="176"/>
      <c r="BA56" s="176"/>
      <c r="BB56" s="176"/>
      <c r="BC56" s="176"/>
      <c r="BD56" s="176"/>
      <c r="BE56" s="176"/>
      <c r="BF56" s="176"/>
      <c r="BG56" s="176"/>
      <c r="BH56" s="176"/>
      <c r="BI56" s="176"/>
      <c r="BJ56" s="176"/>
      <c r="BK56" s="176"/>
      <c r="BL56" s="176"/>
      <c r="BM56" s="176"/>
      <c r="BN56" s="176"/>
      <c r="BO56" s="176"/>
      <c r="BP56" s="176"/>
      <c r="BQ56" s="176"/>
      <c r="BR56" s="176"/>
      <c r="BS56" s="176"/>
      <c r="BT56" s="176"/>
      <c r="BU56" s="176"/>
      <c r="BV56" s="176"/>
      <c r="BW56" s="176"/>
      <c r="BX56" s="176"/>
      <c r="BY56" s="176"/>
      <c r="BZ56" s="176"/>
      <c r="CA56" s="176"/>
      <c r="CB56" s="176"/>
      <c r="CC56" s="176"/>
      <c r="CD56" s="176"/>
      <c r="CE56" s="176"/>
      <c r="CF56" s="176"/>
      <c r="CG56" s="176"/>
      <c r="CH56" s="176"/>
      <c r="CI56" s="176"/>
      <c r="CJ56" s="176"/>
      <c r="CK56" s="176"/>
      <c r="CL56" s="176"/>
      <c r="CM56" s="176"/>
      <c r="CN56" s="176"/>
      <c r="CO56" s="176"/>
      <c r="CP56" s="176"/>
      <c r="CQ56" s="176"/>
      <c r="CR56" s="176"/>
      <c r="CS56" s="176"/>
      <c r="CT56" s="176"/>
      <c r="CU56" s="176"/>
      <c r="CV56" s="176"/>
      <c r="CW56" s="176"/>
      <c r="CX56" s="176"/>
      <c r="CY56" s="176"/>
      <c r="CZ56" s="176"/>
      <c r="DA56" s="176"/>
      <c r="DB56" s="176"/>
      <c r="DC56" s="176"/>
      <c r="DD56" s="176"/>
      <c r="DE56" s="176"/>
      <c r="DF56" s="176"/>
      <c r="DG56" s="176"/>
      <c r="DH56" s="176"/>
      <c r="DI56" s="176"/>
      <c r="DJ56" s="176"/>
      <c r="DK56" s="176"/>
      <c r="DL56" s="176"/>
      <c r="DM56" s="176"/>
      <c r="DN56" s="176"/>
      <c r="DO56" s="176"/>
      <c r="DP56" s="176"/>
      <c r="DQ56" s="176"/>
      <c r="DR56" s="176"/>
      <c r="DS56" s="176"/>
      <c r="DT56" s="176"/>
      <c r="DU56" s="176"/>
      <c r="DV56" s="176"/>
      <c r="DW56" s="176"/>
      <c r="DX56" s="176"/>
      <c r="DY56" s="176"/>
      <c r="DZ56" s="176"/>
      <c r="EA56" s="176"/>
      <c r="EB56" s="176"/>
      <c r="EC56" s="176"/>
      <c r="ED56" s="176"/>
      <c r="EE56" s="176"/>
      <c r="EF56" s="176"/>
      <c r="EG56" s="176"/>
      <c r="EH56" s="176"/>
      <c r="EI56" s="176"/>
      <c r="EJ56" s="176"/>
      <c r="EK56" s="176"/>
      <c r="EL56" s="176"/>
      <c r="EM56" s="176"/>
      <c r="EN56" s="176"/>
      <c r="EO56" s="176"/>
      <c r="EP56" s="176"/>
      <c r="EQ56" s="176"/>
      <c r="ER56" s="176"/>
      <c r="ES56" s="176"/>
      <c r="ET56" s="176"/>
      <c r="EU56" s="176"/>
      <c r="EV56" s="176"/>
      <c r="EW56" s="176"/>
      <c r="EX56" s="176"/>
      <c r="EY56" s="176"/>
      <c r="EZ56" s="176"/>
      <c r="FA56" s="176"/>
      <c r="FB56" s="176"/>
      <c r="FC56" s="176"/>
      <c r="FD56" s="176"/>
      <c r="FE56" s="176"/>
      <c r="FF56" s="176"/>
      <c r="FG56" s="176"/>
      <c r="FH56" s="176"/>
      <c r="FI56" s="176"/>
      <c r="FJ56" s="176"/>
      <c r="FK56" s="176"/>
      <c r="FL56" s="176"/>
      <c r="FM56" s="176"/>
      <c r="FN56" s="176"/>
      <c r="FO56" s="176"/>
      <c r="FP56" s="176"/>
      <c r="FQ56" s="176"/>
      <c r="FR56" s="176"/>
      <c r="FS56" s="176"/>
      <c r="FT56" s="176"/>
      <c r="FU56" s="176"/>
      <c r="FV56" s="176"/>
      <c r="FW56" s="176"/>
      <c r="FX56" s="176"/>
      <c r="FY56" s="176"/>
      <c r="FZ56" s="176"/>
      <c r="GA56" s="176"/>
      <c r="GB56" s="176"/>
      <c r="GC56" s="176"/>
      <c r="GD56" s="176"/>
      <c r="GE56" s="176"/>
      <c r="GF56" s="176"/>
      <c r="GG56" s="176"/>
      <c r="GH56" s="176"/>
      <c r="GI56" s="176"/>
      <c r="GJ56" s="176"/>
      <c r="GK56" s="176"/>
      <c r="GL56" s="176"/>
      <c r="GM56" s="176"/>
      <c r="GN56" s="176"/>
      <c r="GO56" s="176"/>
      <c r="GP56" s="176"/>
      <c r="GQ56" s="176"/>
      <c r="GR56" s="176"/>
      <c r="GS56" s="176"/>
      <c r="GT56" s="176"/>
      <c r="GU56" s="176"/>
      <c r="GV56" s="176"/>
      <c r="GW56" s="176"/>
      <c r="GX56" s="176"/>
      <c r="GY56" s="176"/>
      <c r="GZ56" s="176"/>
      <c r="HA56" s="176"/>
      <c r="HB56" s="176"/>
      <c r="HC56" s="176"/>
      <c r="HD56" s="176"/>
      <c r="HE56" s="176"/>
      <c r="HF56" s="176"/>
      <c r="HG56" s="176"/>
      <c r="HH56" s="176"/>
      <c r="HI56" s="176"/>
      <c r="HJ56" s="176"/>
      <c r="HK56" s="176"/>
      <c r="HL56" s="176"/>
      <c r="HM56" s="176"/>
      <c r="HN56" s="176"/>
      <c r="HO56" s="176"/>
      <c r="HP56" s="176"/>
      <c r="HQ56" s="176"/>
      <c r="HR56" s="176"/>
      <c r="HS56" s="176"/>
      <c r="HT56" s="176"/>
      <c r="HU56" s="176"/>
      <c r="HV56" s="176"/>
      <c r="HW56" s="176"/>
      <c r="HX56" s="176"/>
      <c r="HY56" s="176"/>
      <c r="HZ56" s="176"/>
      <c r="IA56" s="176"/>
      <c r="IB56" s="176"/>
      <c r="IC56" s="176"/>
      <c r="ID56" s="176"/>
      <c r="IE56" s="176"/>
      <c r="IF56" s="176"/>
      <c r="IG56" s="176"/>
      <c r="IH56" s="176"/>
      <c r="II56" s="176"/>
      <c r="IJ56" s="176"/>
      <c r="IK56" s="176"/>
    </row>
    <row r="57" spans="1:245" ht="15.75" thickBot="1">
      <c r="A57" s="1486"/>
      <c r="B57" s="1434"/>
      <c r="C57" s="1434"/>
      <c r="D57" s="207"/>
      <c r="E57" s="207"/>
      <c r="F57" s="1487"/>
      <c r="G57" s="1486"/>
      <c r="H57" s="207"/>
      <c r="I57" s="1434"/>
      <c r="J57" s="207"/>
      <c r="K57" s="1434"/>
      <c r="L57" s="207"/>
      <c r="M57" s="1434"/>
      <c r="N57" s="1487"/>
      <c r="O57" s="176"/>
      <c r="P57" s="176"/>
      <c r="Q57" s="176"/>
      <c r="R57" s="176"/>
      <c r="S57" s="176"/>
      <c r="T57" s="176"/>
      <c r="U57" s="176"/>
      <c r="V57" s="176"/>
      <c r="W57" s="176"/>
      <c r="X57" s="176"/>
      <c r="Y57" s="176"/>
      <c r="Z57" s="176"/>
      <c r="AA57" s="176"/>
      <c r="AB57" s="176"/>
      <c r="AC57" s="176"/>
      <c r="AD57" s="176"/>
      <c r="AE57" s="176"/>
      <c r="AF57" s="176"/>
      <c r="AG57" s="176"/>
      <c r="AH57" s="176"/>
      <c r="AI57" s="176"/>
      <c r="AJ57" s="176"/>
      <c r="AK57" s="176"/>
      <c r="AL57" s="176"/>
      <c r="AM57" s="176"/>
      <c r="AN57" s="176"/>
      <c r="AO57" s="176"/>
      <c r="AP57" s="176"/>
      <c r="AQ57" s="176"/>
      <c r="AR57" s="176"/>
      <c r="AS57" s="176"/>
      <c r="AT57" s="176"/>
      <c r="AU57" s="176"/>
      <c r="AV57" s="176"/>
      <c r="AW57" s="176"/>
      <c r="AX57" s="176"/>
      <c r="AY57" s="176"/>
      <c r="AZ57" s="176"/>
      <c r="BA57" s="176"/>
      <c r="BB57" s="176"/>
      <c r="BC57" s="176"/>
      <c r="BD57" s="176"/>
      <c r="BE57" s="176"/>
      <c r="BF57" s="176"/>
      <c r="BG57" s="176"/>
      <c r="BH57" s="176"/>
      <c r="BI57" s="176"/>
      <c r="BJ57" s="176"/>
      <c r="BK57" s="176"/>
      <c r="BL57" s="176"/>
      <c r="BM57" s="176"/>
      <c r="BN57" s="176"/>
      <c r="BO57" s="176"/>
      <c r="BP57" s="176"/>
      <c r="BQ57" s="176"/>
      <c r="BR57" s="176"/>
      <c r="BS57" s="176"/>
      <c r="BT57" s="176"/>
      <c r="BU57" s="176"/>
      <c r="BV57" s="176"/>
      <c r="BW57" s="176"/>
      <c r="BX57" s="176"/>
      <c r="BY57" s="176"/>
      <c r="BZ57" s="176"/>
      <c r="CA57" s="176"/>
      <c r="CB57" s="176"/>
      <c r="CC57" s="176"/>
      <c r="CD57" s="176"/>
      <c r="CE57" s="176"/>
      <c r="CF57" s="176"/>
      <c r="CG57" s="176"/>
      <c r="CH57" s="176"/>
      <c r="CI57" s="176"/>
      <c r="CJ57" s="176"/>
      <c r="CK57" s="176"/>
      <c r="CL57" s="176"/>
      <c r="CM57" s="176"/>
      <c r="CN57" s="176"/>
      <c r="CO57" s="176"/>
      <c r="CP57" s="176"/>
      <c r="CQ57" s="176"/>
      <c r="CR57" s="176"/>
      <c r="CS57" s="176"/>
      <c r="CT57" s="176"/>
      <c r="CU57" s="176"/>
      <c r="CV57" s="176"/>
      <c r="CW57" s="176"/>
      <c r="CX57" s="176"/>
      <c r="CY57" s="176"/>
      <c r="CZ57" s="176"/>
      <c r="DA57" s="176"/>
      <c r="DB57" s="176"/>
      <c r="DC57" s="176"/>
      <c r="DD57" s="176"/>
      <c r="DE57" s="176"/>
      <c r="DF57" s="176"/>
      <c r="DG57" s="176"/>
      <c r="DH57" s="176"/>
      <c r="DI57" s="176"/>
      <c r="DJ57" s="176"/>
      <c r="DK57" s="176"/>
      <c r="DL57" s="176"/>
      <c r="DM57" s="176"/>
      <c r="DN57" s="176"/>
      <c r="DO57" s="176"/>
      <c r="DP57" s="176"/>
      <c r="DQ57" s="176"/>
      <c r="DR57" s="176"/>
      <c r="DS57" s="176"/>
      <c r="DT57" s="176"/>
      <c r="DU57" s="176"/>
      <c r="DV57" s="176"/>
      <c r="DW57" s="176"/>
      <c r="DX57" s="176"/>
      <c r="DY57" s="176"/>
      <c r="DZ57" s="176"/>
      <c r="EA57" s="176"/>
      <c r="EB57" s="176"/>
      <c r="EC57" s="176"/>
      <c r="ED57" s="176"/>
      <c r="EE57" s="176"/>
      <c r="EF57" s="176"/>
      <c r="EG57" s="176"/>
      <c r="EH57" s="176"/>
      <c r="EI57" s="176"/>
      <c r="EJ57" s="176"/>
      <c r="EK57" s="176"/>
      <c r="EL57" s="176"/>
      <c r="EM57" s="176"/>
      <c r="EN57" s="176"/>
      <c r="EO57" s="176"/>
      <c r="EP57" s="176"/>
      <c r="EQ57" s="176"/>
      <c r="ER57" s="176"/>
      <c r="ES57" s="176"/>
      <c r="ET57" s="176"/>
      <c r="EU57" s="176"/>
      <c r="EV57" s="176"/>
      <c r="EW57" s="176"/>
      <c r="EX57" s="176"/>
      <c r="EY57" s="176"/>
      <c r="EZ57" s="176"/>
      <c r="FA57" s="176"/>
      <c r="FB57" s="176"/>
      <c r="FC57" s="176"/>
      <c r="FD57" s="176"/>
      <c r="FE57" s="176"/>
      <c r="FF57" s="176"/>
      <c r="FG57" s="176"/>
      <c r="FH57" s="176"/>
      <c r="FI57" s="176"/>
      <c r="FJ57" s="176"/>
      <c r="FK57" s="176"/>
      <c r="FL57" s="176"/>
      <c r="FM57" s="176"/>
      <c r="FN57" s="176"/>
      <c r="FO57" s="176"/>
      <c r="FP57" s="176"/>
      <c r="FQ57" s="176"/>
      <c r="FR57" s="176"/>
      <c r="FS57" s="176"/>
      <c r="FT57" s="176"/>
      <c r="FU57" s="176"/>
      <c r="FV57" s="176"/>
      <c r="FW57" s="176"/>
      <c r="FX57" s="176"/>
      <c r="FY57" s="176"/>
      <c r="FZ57" s="176"/>
      <c r="GA57" s="176"/>
      <c r="GB57" s="176"/>
      <c r="GC57" s="176"/>
      <c r="GD57" s="176"/>
      <c r="GE57" s="176"/>
      <c r="GF57" s="176"/>
      <c r="GG57" s="176"/>
      <c r="GH57" s="176"/>
      <c r="GI57" s="176"/>
      <c r="GJ57" s="176"/>
      <c r="GK57" s="176"/>
      <c r="GL57" s="176"/>
      <c r="GM57" s="176"/>
      <c r="GN57" s="176"/>
      <c r="GO57" s="176"/>
      <c r="GP57" s="176"/>
      <c r="GQ57" s="176"/>
      <c r="GR57" s="176"/>
      <c r="GS57" s="176"/>
      <c r="GT57" s="176"/>
      <c r="GU57" s="176"/>
      <c r="GV57" s="176"/>
      <c r="GW57" s="176"/>
      <c r="GX57" s="176"/>
      <c r="GY57" s="176"/>
      <c r="GZ57" s="176"/>
      <c r="HA57" s="176"/>
      <c r="HB57" s="176"/>
      <c r="HC57" s="176"/>
      <c r="HD57" s="176"/>
      <c r="HE57" s="176"/>
      <c r="HF57" s="176"/>
      <c r="HG57" s="176"/>
      <c r="HH57" s="176"/>
      <c r="HI57" s="176"/>
      <c r="HJ57" s="176"/>
      <c r="HK57" s="176"/>
      <c r="HL57" s="176"/>
      <c r="HM57" s="176"/>
      <c r="HN57" s="176"/>
      <c r="HO57" s="176"/>
      <c r="HP57" s="176"/>
      <c r="HQ57" s="176"/>
      <c r="HR57" s="176"/>
      <c r="HS57" s="176"/>
      <c r="HT57" s="176"/>
      <c r="HU57" s="176"/>
      <c r="HV57" s="176"/>
      <c r="HW57" s="176"/>
      <c r="HX57" s="176"/>
      <c r="HY57" s="176"/>
      <c r="HZ57" s="176"/>
      <c r="IA57" s="176"/>
      <c r="IB57" s="176"/>
      <c r="IC57" s="176"/>
      <c r="ID57" s="176"/>
      <c r="IE57" s="176"/>
      <c r="IF57" s="176"/>
      <c r="IG57" s="176"/>
      <c r="IH57" s="176"/>
      <c r="II57" s="176"/>
      <c r="IJ57" s="176"/>
      <c r="IK57" s="176"/>
    </row>
    <row r="58" spans="1:245">
      <c r="A58" s="1351"/>
      <c r="B58" s="1351"/>
      <c r="C58" s="1351"/>
      <c r="D58" s="205"/>
      <c r="E58" s="205"/>
      <c r="F58" s="205"/>
      <c r="G58" s="1488"/>
      <c r="H58" s="205"/>
      <c r="I58" s="1351"/>
      <c r="J58" s="1351"/>
      <c r="K58" s="1351"/>
      <c r="L58" s="1351"/>
      <c r="M58" s="205"/>
      <c r="O58" s="176"/>
      <c r="P58" s="176"/>
      <c r="Q58" s="176"/>
      <c r="R58" s="176"/>
      <c r="S58" s="176"/>
      <c r="T58" s="176"/>
      <c r="U58" s="176"/>
      <c r="V58" s="176"/>
      <c r="W58" s="176"/>
      <c r="X58" s="176"/>
      <c r="Y58" s="176"/>
      <c r="Z58" s="176"/>
      <c r="AA58" s="176"/>
      <c r="AB58" s="176"/>
      <c r="AC58" s="176"/>
      <c r="AD58" s="176"/>
      <c r="AE58" s="176"/>
      <c r="AF58" s="176"/>
      <c r="AG58" s="176"/>
      <c r="AH58" s="176"/>
      <c r="AI58" s="176"/>
      <c r="AJ58" s="176"/>
      <c r="AK58" s="176"/>
      <c r="AL58" s="176"/>
      <c r="AM58" s="176"/>
      <c r="AN58" s="176"/>
      <c r="AO58" s="176"/>
      <c r="AP58" s="176"/>
      <c r="AQ58" s="176"/>
      <c r="AR58" s="176"/>
      <c r="AS58" s="176"/>
      <c r="AT58" s="176"/>
      <c r="AU58" s="176"/>
      <c r="AV58" s="176"/>
      <c r="AW58" s="176"/>
      <c r="AX58" s="176"/>
      <c r="AY58" s="176"/>
      <c r="AZ58" s="176"/>
      <c r="BA58" s="176"/>
      <c r="BB58" s="176"/>
      <c r="BC58" s="176"/>
      <c r="BD58" s="176"/>
      <c r="BE58" s="176"/>
      <c r="BF58" s="176"/>
      <c r="BG58" s="176"/>
      <c r="BH58" s="176"/>
      <c r="BI58" s="176"/>
      <c r="BJ58" s="176"/>
      <c r="BK58" s="176"/>
      <c r="BL58" s="176"/>
      <c r="BM58" s="176"/>
      <c r="BN58" s="176"/>
      <c r="BO58" s="176"/>
      <c r="BP58" s="176"/>
      <c r="BQ58" s="176"/>
      <c r="BR58" s="176"/>
      <c r="BS58" s="176"/>
      <c r="BT58" s="176"/>
      <c r="BU58" s="176"/>
      <c r="BV58" s="176"/>
      <c r="BW58" s="176"/>
      <c r="BX58" s="176"/>
      <c r="BY58" s="176"/>
      <c r="BZ58" s="176"/>
      <c r="CA58" s="176"/>
      <c r="CB58" s="176"/>
      <c r="CC58" s="176"/>
      <c r="CD58" s="176"/>
      <c r="CE58" s="176"/>
      <c r="CF58" s="176"/>
      <c r="CG58" s="176"/>
      <c r="CH58" s="176"/>
      <c r="CI58" s="176"/>
      <c r="CJ58" s="176"/>
      <c r="CK58" s="176"/>
      <c r="CL58" s="176"/>
      <c r="CM58" s="176"/>
      <c r="CN58" s="176"/>
      <c r="CO58" s="176"/>
      <c r="CP58" s="176"/>
      <c r="CQ58" s="176"/>
      <c r="CR58" s="176"/>
      <c r="CS58" s="176"/>
      <c r="CT58" s="176"/>
      <c r="CU58" s="176"/>
      <c r="CV58" s="176"/>
      <c r="CW58" s="176"/>
      <c r="CX58" s="176"/>
      <c r="CY58" s="176"/>
      <c r="CZ58" s="176"/>
      <c r="DA58" s="176"/>
      <c r="DB58" s="176"/>
      <c r="DC58" s="176"/>
      <c r="DD58" s="176"/>
      <c r="DE58" s="176"/>
      <c r="DF58" s="176"/>
      <c r="DG58" s="176"/>
      <c r="DH58" s="176"/>
      <c r="DI58" s="176"/>
      <c r="DJ58" s="176"/>
      <c r="DK58" s="176"/>
      <c r="DL58" s="176"/>
      <c r="DM58" s="176"/>
      <c r="DN58" s="176"/>
      <c r="DO58" s="176"/>
      <c r="DP58" s="176"/>
      <c r="DQ58" s="176"/>
      <c r="DR58" s="176"/>
      <c r="DS58" s="176"/>
      <c r="DT58" s="176"/>
      <c r="DU58" s="176"/>
      <c r="DV58" s="176"/>
      <c r="DW58" s="176"/>
      <c r="DX58" s="176"/>
      <c r="DY58" s="176"/>
      <c r="DZ58" s="176"/>
      <c r="EA58" s="176"/>
      <c r="EB58" s="176"/>
      <c r="EC58" s="176"/>
      <c r="ED58" s="176"/>
      <c r="EE58" s="176"/>
      <c r="EF58" s="176"/>
      <c r="EG58" s="176"/>
      <c r="EH58" s="176"/>
      <c r="EI58" s="176"/>
      <c r="EJ58" s="176"/>
      <c r="EK58" s="176"/>
      <c r="EL58" s="176"/>
      <c r="EM58" s="176"/>
      <c r="EN58" s="176"/>
      <c r="EO58" s="176"/>
      <c r="EP58" s="176"/>
      <c r="EQ58" s="176"/>
      <c r="ER58" s="176"/>
      <c r="ES58" s="176"/>
      <c r="ET58" s="176"/>
      <c r="EU58" s="176"/>
      <c r="EV58" s="176"/>
      <c r="EW58" s="176"/>
      <c r="EX58" s="176"/>
      <c r="EY58" s="176"/>
      <c r="EZ58" s="176"/>
      <c r="FA58" s="176"/>
      <c r="FB58" s="176"/>
      <c r="FC58" s="176"/>
      <c r="FD58" s="176"/>
      <c r="FE58" s="176"/>
      <c r="FF58" s="176"/>
      <c r="FG58" s="176"/>
      <c r="FH58" s="176"/>
      <c r="FI58" s="176"/>
      <c r="FJ58" s="176"/>
      <c r="FK58" s="176"/>
      <c r="FL58" s="176"/>
      <c r="FM58" s="176"/>
      <c r="FN58" s="176"/>
      <c r="FO58" s="176"/>
      <c r="FP58" s="176"/>
      <c r="FQ58" s="176"/>
      <c r="FR58" s="176"/>
      <c r="FS58" s="176"/>
      <c r="FT58" s="176"/>
      <c r="FU58" s="176"/>
      <c r="FV58" s="176"/>
      <c r="FW58" s="176"/>
      <c r="FX58" s="176"/>
      <c r="FY58" s="176"/>
      <c r="FZ58" s="176"/>
      <c r="GA58" s="176"/>
      <c r="GB58" s="176"/>
      <c r="GC58" s="176"/>
      <c r="GD58" s="176"/>
      <c r="GE58" s="176"/>
      <c r="GF58" s="176"/>
      <c r="GG58" s="176"/>
      <c r="GH58" s="176"/>
      <c r="GI58" s="176"/>
      <c r="GJ58" s="176"/>
      <c r="GK58" s="176"/>
      <c r="GL58" s="176"/>
      <c r="GM58" s="176"/>
      <c r="GN58" s="176"/>
      <c r="GO58" s="176"/>
      <c r="GP58" s="176"/>
      <c r="GQ58" s="176"/>
      <c r="GR58" s="176"/>
      <c r="GS58" s="176"/>
      <c r="GT58" s="176"/>
      <c r="GU58" s="176"/>
      <c r="GV58" s="176"/>
      <c r="GW58" s="176"/>
      <c r="GX58" s="176"/>
      <c r="GY58" s="176"/>
      <c r="GZ58" s="176"/>
      <c r="HA58" s="176"/>
      <c r="HB58" s="176"/>
      <c r="HC58" s="176"/>
      <c r="HD58" s="176"/>
      <c r="HE58" s="176"/>
      <c r="HF58" s="176"/>
      <c r="HG58" s="176"/>
      <c r="HH58" s="176"/>
      <c r="HI58" s="176"/>
      <c r="HJ58" s="176"/>
      <c r="HK58" s="176"/>
      <c r="HL58" s="176"/>
      <c r="HM58" s="176"/>
      <c r="HN58" s="176"/>
      <c r="HO58" s="176"/>
      <c r="HP58" s="176"/>
      <c r="HQ58" s="176"/>
      <c r="HR58" s="176"/>
      <c r="HS58" s="176"/>
      <c r="HT58" s="176"/>
      <c r="HU58" s="176"/>
      <c r="HV58" s="176"/>
      <c r="HW58" s="176"/>
      <c r="HX58" s="176"/>
      <c r="HY58" s="176"/>
      <c r="HZ58" s="176"/>
      <c r="IA58" s="176"/>
      <c r="IB58" s="176"/>
      <c r="IC58" s="176"/>
      <c r="ID58" s="176"/>
      <c r="IE58" s="176"/>
      <c r="IF58" s="176"/>
      <c r="IG58" s="176"/>
      <c r="IH58" s="176"/>
      <c r="II58" s="176"/>
      <c r="IJ58" s="176"/>
      <c r="IK58" s="176"/>
    </row>
    <row r="59" spans="1:245">
      <c r="A59" s="500" t="s">
        <v>336</v>
      </c>
      <c r="B59" s="500"/>
      <c r="C59" s="500"/>
      <c r="E59" s="200"/>
      <c r="F59" s="200"/>
      <c r="G59" s="1351" t="s">
        <v>336</v>
      </c>
      <c r="H59" s="205"/>
      <c r="I59" s="1351"/>
      <c r="K59" s="205"/>
      <c r="L59" s="1488"/>
      <c r="M59" s="1488"/>
      <c r="O59" s="176"/>
      <c r="P59" s="176"/>
      <c r="Q59" s="176"/>
      <c r="R59" s="176"/>
      <c r="S59" s="176"/>
      <c r="T59" s="176"/>
      <c r="U59" s="176"/>
      <c r="V59" s="176"/>
      <c r="W59" s="176"/>
      <c r="X59" s="176"/>
      <c r="Y59" s="176"/>
      <c r="Z59" s="176"/>
      <c r="AA59" s="176"/>
      <c r="AB59" s="176"/>
      <c r="AC59" s="176"/>
      <c r="AD59" s="176"/>
      <c r="AE59" s="176"/>
      <c r="AF59" s="176"/>
      <c r="AG59" s="176"/>
      <c r="AH59" s="176"/>
      <c r="AI59" s="176"/>
      <c r="AJ59" s="176"/>
      <c r="AK59" s="176"/>
      <c r="AL59" s="176"/>
      <c r="AM59" s="176"/>
      <c r="AN59" s="176"/>
      <c r="AO59" s="176"/>
      <c r="AP59" s="176"/>
      <c r="AQ59" s="176"/>
      <c r="AR59" s="176"/>
      <c r="AS59" s="176"/>
      <c r="AT59" s="176"/>
      <c r="AU59" s="176"/>
      <c r="AV59" s="176"/>
      <c r="AW59" s="176"/>
      <c r="AX59" s="176"/>
      <c r="AY59" s="176"/>
      <c r="AZ59" s="176"/>
      <c r="BA59" s="176"/>
      <c r="BB59" s="176"/>
      <c r="BC59" s="176"/>
      <c r="BD59" s="176"/>
      <c r="BE59" s="176"/>
      <c r="BF59" s="176"/>
      <c r="BG59" s="176"/>
      <c r="BH59" s="176"/>
      <c r="BI59" s="176"/>
      <c r="BJ59" s="176"/>
      <c r="BK59" s="176"/>
      <c r="BL59" s="176"/>
      <c r="BM59" s="176"/>
      <c r="BN59" s="176"/>
      <c r="BO59" s="176"/>
      <c r="BP59" s="176"/>
      <c r="BQ59" s="176"/>
      <c r="BR59" s="176"/>
      <c r="BS59" s="176"/>
      <c r="BT59" s="176"/>
      <c r="BU59" s="176"/>
      <c r="BV59" s="176"/>
      <c r="BW59" s="176"/>
      <c r="BX59" s="176"/>
      <c r="BY59" s="176"/>
      <c r="BZ59" s="176"/>
      <c r="CA59" s="176"/>
      <c r="CB59" s="176"/>
      <c r="CC59" s="176"/>
      <c r="CD59" s="176"/>
      <c r="CE59" s="176"/>
      <c r="CF59" s="176"/>
      <c r="CG59" s="176"/>
      <c r="CH59" s="176"/>
      <c r="CI59" s="176"/>
      <c r="CJ59" s="176"/>
      <c r="CK59" s="176"/>
      <c r="CL59" s="176"/>
      <c r="CM59" s="176"/>
      <c r="CN59" s="176"/>
      <c r="CO59" s="176"/>
      <c r="CP59" s="176"/>
      <c r="CQ59" s="176"/>
      <c r="CR59" s="176"/>
      <c r="CS59" s="176"/>
      <c r="CT59" s="176"/>
      <c r="CU59" s="176"/>
      <c r="CV59" s="176"/>
      <c r="CW59" s="176"/>
      <c r="CX59" s="176"/>
      <c r="CY59" s="176"/>
      <c r="CZ59" s="176"/>
      <c r="DA59" s="176"/>
      <c r="DB59" s="176"/>
      <c r="DC59" s="176"/>
      <c r="DD59" s="176"/>
      <c r="DE59" s="176"/>
      <c r="DF59" s="176"/>
      <c r="DG59" s="176"/>
      <c r="DH59" s="176"/>
      <c r="DI59" s="176"/>
      <c r="DJ59" s="176"/>
      <c r="DK59" s="176"/>
      <c r="DL59" s="176"/>
      <c r="DM59" s="176"/>
      <c r="DN59" s="176"/>
      <c r="DO59" s="176"/>
      <c r="DP59" s="176"/>
      <c r="DQ59" s="176"/>
      <c r="DR59" s="176"/>
      <c r="DS59" s="176"/>
      <c r="DT59" s="176"/>
      <c r="DU59" s="176"/>
      <c r="DV59" s="176"/>
      <c r="DW59" s="176"/>
      <c r="DX59" s="176"/>
      <c r="DY59" s="176"/>
      <c r="DZ59" s="176"/>
      <c r="EA59" s="176"/>
      <c r="EB59" s="176"/>
      <c r="EC59" s="176"/>
      <c r="ED59" s="176"/>
      <c r="EE59" s="176"/>
      <c r="EF59" s="176"/>
      <c r="EG59" s="176"/>
      <c r="EH59" s="176"/>
      <c r="EI59" s="176"/>
      <c r="EJ59" s="176"/>
      <c r="EK59" s="176"/>
      <c r="EL59" s="176"/>
      <c r="EM59" s="176"/>
      <c r="EN59" s="176"/>
      <c r="EO59" s="176"/>
      <c r="EP59" s="176"/>
      <c r="EQ59" s="176"/>
      <c r="ER59" s="176"/>
      <c r="ES59" s="176"/>
      <c r="ET59" s="176"/>
      <c r="EU59" s="176"/>
      <c r="EV59" s="176"/>
      <c r="EW59" s="176"/>
      <c r="EX59" s="176"/>
      <c r="EY59" s="176"/>
      <c r="EZ59" s="176"/>
      <c r="FA59" s="176"/>
      <c r="FB59" s="176"/>
      <c r="FC59" s="176"/>
      <c r="FD59" s="176"/>
      <c r="FE59" s="176"/>
      <c r="FF59" s="176"/>
      <c r="FG59" s="176"/>
      <c r="FH59" s="176"/>
      <c r="FI59" s="176"/>
      <c r="FJ59" s="176"/>
      <c r="FK59" s="176"/>
      <c r="FL59" s="176"/>
      <c r="FM59" s="176"/>
      <c r="FN59" s="176"/>
      <c r="FO59" s="176"/>
      <c r="FP59" s="176"/>
      <c r="FQ59" s="176"/>
      <c r="FR59" s="176"/>
      <c r="FS59" s="176"/>
      <c r="FT59" s="176"/>
      <c r="FU59" s="176"/>
      <c r="FV59" s="176"/>
      <c r="FW59" s="176"/>
      <c r="FX59" s="176"/>
      <c r="FY59" s="176"/>
      <c r="FZ59" s="176"/>
      <c r="GA59" s="176"/>
      <c r="GB59" s="176"/>
      <c r="GC59" s="176"/>
      <c r="GD59" s="176"/>
      <c r="GE59" s="176"/>
      <c r="GF59" s="176"/>
      <c r="GG59" s="176"/>
      <c r="GH59" s="176"/>
      <c r="GI59" s="176"/>
      <c r="GJ59" s="176"/>
      <c r="GK59" s="176"/>
      <c r="GL59" s="176"/>
      <c r="GM59" s="176"/>
      <c r="GN59" s="176"/>
      <c r="GO59" s="176"/>
      <c r="GP59" s="176"/>
      <c r="GQ59" s="176"/>
      <c r="GR59" s="176"/>
      <c r="GS59" s="176"/>
      <c r="GT59" s="176"/>
      <c r="GU59" s="176"/>
      <c r="GV59" s="176"/>
      <c r="GW59" s="176"/>
      <c r="GX59" s="176"/>
      <c r="GY59" s="176"/>
      <c r="GZ59" s="176"/>
      <c r="HA59" s="176"/>
      <c r="HB59" s="176"/>
      <c r="HC59" s="176"/>
      <c r="HD59" s="176"/>
      <c r="HE59" s="176"/>
      <c r="HF59" s="176"/>
      <c r="HG59" s="176"/>
      <c r="HH59" s="176"/>
      <c r="HI59" s="176"/>
      <c r="HJ59" s="176"/>
      <c r="HK59" s="176"/>
      <c r="HL59" s="176"/>
      <c r="HM59" s="176"/>
      <c r="HN59" s="176"/>
      <c r="HO59" s="176"/>
      <c r="HP59" s="176"/>
      <c r="HQ59" s="176"/>
      <c r="HR59" s="176"/>
      <c r="HS59" s="176"/>
      <c r="HT59" s="176"/>
      <c r="HU59" s="176"/>
      <c r="HV59" s="176"/>
      <c r="HW59" s="176"/>
      <c r="HX59" s="176"/>
      <c r="HY59" s="176"/>
      <c r="HZ59" s="176"/>
      <c r="IA59" s="176"/>
      <c r="IB59" s="176"/>
      <c r="IC59" s="176"/>
      <c r="ID59" s="176"/>
      <c r="IE59" s="176"/>
      <c r="IF59" s="176"/>
      <c r="IG59" s="176"/>
      <c r="IH59" s="176"/>
      <c r="II59" s="176"/>
      <c r="IJ59" s="176"/>
      <c r="IK59" s="176"/>
    </row>
    <row r="60" spans="1:245">
      <c r="A60" s="205" t="s">
        <v>4764</v>
      </c>
      <c r="B60" s="1351"/>
      <c r="C60" s="1351"/>
      <c r="E60" s="205"/>
      <c r="F60" s="205"/>
      <c r="G60" s="1351" t="s">
        <v>337</v>
      </c>
      <c r="H60" s="205"/>
      <c r="I60" s="205"/>
      <c r="J60" s="205"/>
      <c r="K60" s="205"/>
      <c r="L60" s="205"/>
      <c r="M60" s="205"/>
      <c r="N60" s="1351"/>
      <c r="O60" s="176"/>
      <c r="P60" s="176"/>
      <c r="Q60" s="176"/>
      <c r="R60" s="176"/>
      <c r="S60" s="176"/>
      <c r="T60" s="176"/>
      <c r="U60" s="176"/>
      <c r="V60" s="176"/>
      <c r="W60" s="176"/>
      <c r="X60" s="176"/>
      <c r="Y60" s="176"/>
      <c r="Z60" s="176"/>
      <c r="AA60" s="176"/>
      <c r="AB60" s="176"/>
      <c r="AC60" s="176"/>
      <c r="AD60" s="176"/>
      <c r="AE60" s="176"/>
      <c r="AF60" s="176"/>
      <c r="AG60" s="176"/>
      <c r="AH60" s="176"/>
      <c r="AI60" s="176"/>
      <c r="AJ60" s="176"/>
      <c r="AK60" s="176"/>
      <c r="AL60" s="176"/>
      <c r="AM60" s="176"/>
      <c r="AN60" s="176"/>
      <c r="AO60" s="176"/>
      <c r="AP60" s="176"/>
      <c r="AQ60" s="176"/>
      <c r="AR60" s="176"/>
      <c r="AS60" s="176"/>
      <c r="AT60" s="176"/>
      <c r="AU60" s="176"/>
      <c r="AV60" s="176"/>
      <c r="AW60" s="176"/>
      <c r="AX60" s="176"/>
      <c r="AY60" s="176"/>
      <c r="AZ60" s="176"/>
      <c r="BA60" s="176"/>
      <c r="BB60" s="176"/>
      <c r="BC60" s="176"/>
      <c r="BD60" s="176"/>
      <c r="BE60" s="176"/>
      <c r="BF60" s="176"/>
      <c r="BG60" s="176"/>
      <c r="BH60" s="176"/>
      <c r="BI60" s="176"/>
      <c r="BJ60" s="176"/>
      <c r="BK60" s="176"/>
      <c r="BL60" s="176"/>
      <c r="BM60" s="176"/>
      <c r="BN60" s="176"/>
      <c r="BO60" s="176"/>
      <c r="BP60" s="176"/>
      <c r="BQ60" s="176"/>
      <c r="BR60" s="176"/>
      <c r="BS60" s="176"/>
      <c r="BT60" s="176"/>
      <c r="BU60" s="176"/>
      <c r="BV60" s="176"/>
      <c r="BW60" s="176"/>
      <c r="BX60" s="176"/>
      <c r="BY60" s="176"/>
      <c r="BZ60" s="176"/>
      <c r="CA60" s="176"/>
      <c r="CB60" s="176"/>
      <c r="CC60" s="176"/>
      <c r="CD60" s="176"/>
      <c r="CE60" s="176"/>
      <c r="CF60" s="176"/>
      <c r="CG60" s="176"/>
      <c r="CH60" s="176"/>
      <c r="CI60" s="176"/>
      <c r="CJ60" s="176"/>
      <c r="CK60" s="176"/>
      <c r="CL60" s="176"/>
      <c r="CM60" s="176"/>
      <c r="CN60" s="176"/>
      <c r="CO60" s="176"/>
      <c r="CP60" s="176"/>
      <c r="CQ60" s="176"/>
      <c r="CR60" s="176"/>
      <c r="CS60" s="176"/>
      <c r="CT60" s="176"/>
      <c r="CU60" s="176"/>
      <c r="CV60" s="176"/>
      <c r="CW60" s="176"/>
      <c r="CX60" s="176"/>
      <c r="CY60" s="176"/>
      <c r="CZ60" s="176"/>
      <c r="DA60" s="176"/>
      <c r="DB60" s="176"/>
      <c r="DC60" s="176"/>
      <c r="DD60" s="176"/>
      <c r="DE60" s="176"/>
      <c r="DF60" s="176"/>
      <c r="DG60" s="176"/>
      <c r="DH60" s="176"/>
      <c r="DI60" s="176"/>
      <c r="DJ60" s="176"/>
      <c r="DK60" s="176"/>
      <c r="DL60" s="176"/>
      <c r="DM60" s="176"/>
      <c r="DN60" s="176"/>
      <c r="DO60" s="176"/>
      <c r="DP60" s="176"/>
      <c r="DQ60" s="176"/>
      <c r="DR60" s="176"/>
      <c r="DS60" s="176"/>
      <c r="DT60" s="176"/>
      <c r="DU60" s="176"/>
      <c r="DV60" s="176"/>
      <c r="DW60" s="176"/>
      <c r="DX60" s="176"/>
      <c r="DY60" s="176"/>
      <c r="DZ60" s="176"/>
      <c r="EA60" s="176"/>
      <c r="EB60" s="176"/>
      <c r="EC60" s="176"/>
      <c r="ED60" s="176"/>
      <c r="EE60" s="176"/>
      <c r="EF60" s="176"/>
      <c r="EG60" s="176"/>
      <c r="EH60" s="176"/>
      <c r="EI60" s="176"/>
      <c r="EJ60" s="176"/>
      <c r="EK60" s="176"/>
      <c r="EL60" s="176"/>
      <c r="EM60" s="176"/>
      <c r="EN60" s="176"/>
      <c r="EO60" s="176"/>
      <c r="EP60" s="176"/>
      <c r="EQ60" s="176"/>
      <c r="ER60" s="176"/>
      <c r="ES60" s="176"/>
      <c r="ET60" s="176"/>
      <c r="EU60" s="176"/>
      <c r="EV60" s="176"/>
      <c r="EW60" s="176"/>
      <c r="EX60" s="176"/>
      <c r="EY60" s="176"/>
      <c r="EZ60" s="176"/>
      <c r="FA60" s="176"/>
      <c r="FB60" s="176"/>
      <c r="FC60" s="176"/>
      <c r="FD60" s="176"/>
      <c r="FE60" s="176"/>
      <c r="FF60" s="176"/>
      <c r="FG60" s="176"/>
      <c r="FH60" s="176"/>
      <c r="FI60" s="176"/>
      <c r="FJ60" s="176"/>
      <c r="FK60" s="176"/>
      <c r="FL60" s="176"/>
      <c r="FM60" s="176"/>
      <c r="FN60" s="176"/>
      <c r="FO60" s="176"/>
      <c r="FP60" s="176"/>
      <c r="FQ60" s="176"/>
      <c r="FR60" s="176"/>
      <c r="FS60" s="176"/>
      <c r="FT60" s="176"/>
      <c r="FU60" s="176"/>
      <c r="FV60" s="176"/>
      <c r="FW60" s="176"/>
      <c r="FX60" s="176"/>
      <c r="FY60" s="176"/>
      <c r="FZ60" s="176"/>
      <c r="GA60" s="176"/>
      <c r="GB60" s="176"/>
      <c r="GC60" s="176"/>
      <c r="GD60" s="176"/>
      <c r="GE60" s="176"/>
      <c r="GF60" s="176"/>
      <c r="GG60" s="176"/>
      <c r="GH60" s="176"/>
      <c r="GI60" s="176"/>
      <c r="GJ60" s="176"/>
      <c r="GK60" s="176"/>
      <c r="GL60" s="176"/>
      <c r="GM60" s="176"/>
      <c r="GN60" s="176"/>
      <c r="GO60" s="176"/>
      <c r="GP60" s="176"/>
      <c r="GQ60" s="176"/>
      <c r="GR60" s="176"/>
      <c r="GS60" s="176"/>
      <c r="GT60" s="176"/>
      <c r="GU60" s="176"/>
      <c r="GV60" s="176"/>
      <c r="GW60" s="176"/>
      <c r="GX60" s="176"/>
      <c r="GY60" s="176"/>
      <c r="GZ60" s="176"/>
      <c r="HA60" s="176"/>
      <c r="HB60" s="176"/>
      <c r="HC60" s="176"/>
      <c r="HD60" s="176"/>
      <c r="HE60" s="176"/>
      <c r="HF60" s="176"/>
      <c r="HG60" s="176"/>
      <c r="HH60" s="176"/>
      <c r="HI60" s="176"/>
      <c r="HJ60" s="176"/>
      <c r="HK60" s="176"/>
      <c r="HL60" s="176"/>
      <c r="HM60" s="176"/>
      <c r="HN60" s="176"/>
      <c r="HO60" s="176"/>
      <c r="HP60" s="176"/>
      <c r="HQ60" s="176"/>
      <c r="HR60" s="176"/>
      <c r="HS60" s="176"/>
      <c r="HT60" s="176"/>
      <c r="HU60" s="176"/>
      <c r="HV60" s="176"/>
      <c r="HW60" s="176"/>
      <c r="HX60" s="176"/>
      <c r="HY60" s="176"/>
      <c r="HZ60" s="176"/>
      <c r="IA60" s="176"/>
      <c r="IB60" s="176"/>
      <c r="IC60" s="176"/>
      <c r="ID60" s="176"/>
      <c r="IE60" s="176"/>
      <c r="IF60" s="176"/>
      <c r="IG60" s="176"/>
      <c r="IH60" s="176"/>
      <c r="II60" s="176"/>
      <c r="IJ60" s="176"/>
      <c r="IK60" s="176"/>
    </row>
    <row r="62" spans="1:245" ht="15.75">
      <c r="A62" s="1420"/>
      <c r="B62" s="1351"/>
      <c r="C62" s="1351"/>
      <c r="D62" s="1351"/>
      <c r="E62" s="1351"/>
      <c r="F62" s="1351"/>
    </row>
    <row r="64" spans="1:245" ht="15.75" thickBot="1">
      <c r="A64" s="177" t="s">
        <v>3363</v>
      </c>
      <c r="E64" s="1421" t="s">
        <v>4404</v>
      </c>
      <c r="F64" s="1423" t="s">
        <v>4403</v>
      </c>
      <c r="G64" s="177" t="s">
        <v>3363</v>
      </c>
      <c r="K64" s="1421" t="s">
        <v>2029</v>
      </c>
      <c r="L64" s="1423" t="s">
        <v>4404</v>
      </c>
      <c r="M64" s="1423" t="s">
        <v>4403</v>
      </c>
    </row>
    <row r="65" spans="1:16">
      <c r="A65" s="1337" t="s">
        <v>2029</v>
      </c>
      <c r="B65" s="1338"/>
      <c r="C65" s="1338"/>
      <c r="D65" s="1338"/>
      <c r="E65" s="1338"/>
      <c r="F65" s="1346"/>
      <c r="G65" s="1337"/>
      <c r="H65" s="1338"/>
      <c r="I65" s="1338"/>
      <c r="J65" s="1338"/>
      <c r="K65" s="1338"/>
      <c r="L65" s="1338"/>
      <c r="M65" s="1338"/>
      <c r="N65" s="1346"/>
    </row>
    <row r="66" spans="1:16">
      <c r="A66" s="1408" t="s">
        <v>1064</v>
      </c>
      <c r="B66" s="1351"/>
      <c r="C66" s="1351"/>
      <c r="D66" s="1351"/>
      <c r="E66" s="1351"/>
      <c r="F66" s="1409"/>
      <c r="G66" s="1408" t="s">
        <v>1065</v>
      </c>
      <c r="H66" s="1351"/>
      <c r="I66" s="1351"/>
      <c r="J66" s="1351"/>
      <c r="K66" s="1351"/>
      <c r="L66" s="1351"/>
      <c r="M66" s="1351"/>
      <c r="N66" s="1409"/>
    </row>
    <row r="67" spans="1:16">
      <c r="A67" s="1365"/>
      <c r="B67" s="1366"/>
      <c r="C67" s="1366"/>
      <c r="D67" s="1366"/>
      <c r="E67" s="1366"/>
      <c r="F67" s="1361"/>
      <c r="G67" s="1365"/>
      <c r="H67" s="1366"/>
      <c r="I67" s="1366"/>
      <c r="J67" s="1366"/>
      <c r="K67" s="1366"/>
      <c r="L67" s="1366"/>
      <c r="M67" s="1366"/>
      <c r="N67" s="1361"/>
    </row>
    <row r="68" spans="1:16">
      <c r="A68" s="1383"/>
      <c r="B68" s="1381"/>
      <c r="C68" s="1489"/>
      <c r="D68" s="1490"/>
      <c r="E68" s="1491"/>
      <c r="F68" s="1492"/>
      <c r="G68" s="1493"/>
      <c r="H68" s="205"/>
      <c r="I68" s="205"/>
      <c r="J68" s="205"/>
      <c r="K68" s="205"/>
      <c r="L68" s="205"/>
      <c r="M68" s="201"/>
      <c r="N68" s="1485"/>
    </row>
    <row r="69" spans="1:16">
      <c r="A69" s="197"/>
      <c r="B69" s="1494"/>
      <c r="C69" s="1494" t="s">
        <v>2527</v>
      </c>
      <c r="D69" s="1494"/>
      <c r="E69" s="1495" t="s">
        <v>3673</v>
      </c>
      <c r="F69" s="1496" t="s">
        <v>3673</v>
      </c>
      <c r="G69" s="197"/>
      <c r="H69" s="201"/>
      <c r="I69" s="205"/>
      <c r="J69" s="205"/>
      <c r="K69" s="205"/>
      <c r="L69" s="205"/>
      <c r="M69" s="201"/>
      <c r="N69" s="1485"/>
    </row>
    <row r="70" spans="1:16">
      <c r="A70" s="197"/>
      <c r="B70" s="1494"/>
      <c r="C70" s="1494"/>
      <c r="D70" s="1494"/>
      <c r="E70" s="1495" t="s">
        <v>2528</v>
      </c>
      <c r="F70" s="1496" t="s">
        <v>2529</v>
      </c>
      <c r="G70" s="197"/>
      <c r="H70" s="201"/>
      <c r="I70" s="201"/>
      <c r="J70" s="201"/>
      <c r="K70" s="201"/>
      <c r="L70" s="201"/>
      <c r="M70" s="201"/>
      <c r="N70" s="1485"/>
    </row>
    <row r="71" spans="1:16">
      <c r="A71" s="197"/>
      <c r="B71" s="1494"/>
      <c r="C71" s="1494"/>
      <c r="D71" s="1494"/>
      <c r="E71" s="1495" t="s">
        <v>2321</v>
      </c>
      <c r="F71" s="1496" t="s">
        <v>2321</v>
      </c>
      <c r="G71" s="197"/>
      <c r="H71" s="201"/>
      <c r="I71" s="1497"/>
      <c r="J71" s="201"/>
      <c r="K71" s="201"/>
      <c r="L71" s="201"/>
      <c r="M71" s="201"/>
      <c r="N71" s="1485"/>
    </row>
    <row r="72" spans="1:16">
      <c r="A72" s="1386"/>
      <c r="B72" s="1387"/>
      <c r="C72" s="1387"/>
      <c r="D72" s="1387"/>
      <c r="E72" s="1498" t="s">
        <v>1861</v>
      </c>
      <c r="F72" s="1499" t="s">
        <v>1862</v>
      </c>
      <c r="G72" s="197"/>
      <c r="H72" s="201"/>
      <c r="I72" s="205"/>
      <c r="J72" s="201"/>
      <c r="K72" s="205"/>
      <c r="L72" s="201"/>
      <c r="M72" s="201"/>
      <c r="N72" s="1485"/>
    </row>
    <row r="73" spans="1:16">
      <c r="A73" s="197"/>
      <c r="B73" s="201"/>
      <c r="C73" s="201" t="s">
        <v>3238</v>
      </c>
      <c r="D73" s="201"/>
      <c r="E73" s="1500"/>
      <c r="F73" s="196"/>
      <c r="G73" s="197"/>
      <c r="H73" s="201"/>
      <c r="I73" s="201"/>
      <c r="J73" s="201"/>
      <c r="K73" s="201"/>
      <c r="L73" s="201"/>
      <c r="M73" s="201"/>
      <c r="N73" s="1485"/>
    </row>
    <row r="74" spans="1:16">
      <c r="A74" s="197"/>
      <c r="B74" s="201"/>
      <c r="C74" s="201" t="s">
        <v>2029</v>
      </c>
      <c r="D74" s="201"/>
      <c r="E74" s="192"/>
      <c r="F74" s="196"/>
      <c r="G74" s="197"/>
      <c r="H74" s="201"/>
      <c r="I74" s="201"/>
      <c r="J74" s="201"/>
      <c r="K74" s="201"/>
      <c r="L74" s="201"/>
      <c r="M74" s="201"/>
      <c r="N74" s="1485"/>
    </row>
    <row r="75" spans="1:16" ht="15.75">
      <c r="A75" s="197"/>
      <c r="B75" s="201"/>
      <c r="C75" s="201" t="s">
        <v>4463</v>
      </c>
      <c r="D75" s="201"/>
      <c r="E75" s="192">
        <f>659859507.339501+20</f>
        <v>659859527.33950102</v>
      </c>
      <c r="F75" s="192">
        <f>ROUND(702940527.678898,0)</f>
        <v>702940528</v>
      </c>
      <c r="G75" s="197"/>
      <c r="H75" s="201"/>
      <c r="I75" s="201"/>
      <c r="J75" s="201"/>
      <c r="K75" s="201"/>
      <c r="L75" s="201"/>
      <c r="M75" s="201"/>
      <c r="N75" s="1485"/>
      <c r="O75" s="1472"/>
      <c r="P75" s="1473"/>
    </row>
    <row r="76" spans="1:16" ht="15.75" thickBot="1">
      <c r="A76" s="197"/>
      <c r="B76" s="201"/>
      <c r="C76" s="201"/>
      <c r="D76" s="201"/>
      <c r="E76" s="1501">
        <f>SUM(E74:E75)</f>
        <v>659859527.33950102</v>
      </c>
      <c r="F76" s="210">
        <f>SUM(F74:F75)</f>
        <v>702940528</v>
      </c>
      <c r="G76" s="197"/>
      <c r="H76" s="201"/>
      <c r="I76" s="201"/>
      <c r="J76" s="201"/>
      <c r="K76" s="201"/>
      <c r="L76" s="201"/>
      <c r="M76" s="201"/>
      <c r="N76" s="1485"/>
    </row>
    <row r="77" spans="1:16" ht="15.75" thickTop="1">
      <c r="A77" s="197"/>
      <c r="B77" s="201"/>
      <c r="C77" s="201"/>
      <c r="D77" s="201"/>
      <c r="E77" s="192"/>
      <c r="F77" s="196"/>
      <c r="G77" s="197"/>
      <c r="H77" s="201"/>
      <c r="I77" s="201"/>
      <c r="J77" s="201"/>
      <c r="K77" s="201"/>
      <c r="L77" s="201"/>
      <c r="M77" s="201"/>
      <c r="N77" s="1485"/>
    </row>
    <row r="78" spans="1:16">
      <c r="A78" s="197"/>
      <c r="B78" s="201"/>
      <c r="C78" s="201"/>
      <c r="D78" s="201"/>
      <c r="E78" s="192"/>
      <c r="F78" s="196"/>
      <c r="G78" s="197"/>
      <c r="H78" s="201"/>
      <c r="I78" s="201"/>
      <c r="J78" s="201"/>
      <c r="K78" s="201"/>
      <c r="L78" s="201"/>
      <c r="M78" s="201"/>
      <c r="N78" s="1485"/>
    </row>
    <row r="79" spans="1:16">
      <c r="A79" s="197"/>
      <c r="B79" s="201"/>
      <c r="C79" s="201"/>
      <c r="D79" s="201"/>
      <c r="E79" s="1500"/>
      <c r="F79" s="1485"/>
      <c r="G79" s="197"/>
      <c r="H79" s="201"/>
      <c r="I79" s="201"/>
      <c r="J79" s="201"/>
      <c r="K79" s="201"/>
      <c r="L79" s="201"/>
      <c r="M79" s="201"/>
      <c r="N79" s="1485"/>
    </row>
    <row r="80" spans="1:16">
      <c r="A80" s="197"/>
      <c r="B80" s="201"/>
      <c r="C80" s="201"/>
      <c r="D80" s="201"/>
      <c r="E80" s="1500"/>
      <c r="F80" s="1485"/>
      <c r="G80" s="197"/>
      <c r="H80" s="201"/>
      <c r="I80" s="201"/>
      <c r="J80" s="201"/>
      <c r="K80" s="201"/>
      <c r="L80" s="201"/>
      <c r="M80" s="201"/>
      <c r="N80" s="1485"/>
    </row>
    <row r="81" spans="1:14">
      <c r="A81" s="197"/>
      <c r="B81" s="201"/>
      <c r="C81" s="201"/>
      <c r="D81" s="201"/>
      <c r="E81" s="1500"/>
      <c r="F81" s="1485"/>
      <c r="G81" s="197"/>
      <c r="H81" s="201"/>
      <c r="I81" s="201"/>
      <c r="J81" s="201"/>
      <c r="K81" s="201"/>
      <c r="L81" s="201"/>
      <c r="M81" s="201"/>
      <c r="N81" s="1485"/>
    </row>
    <row r="82" spans="1:14">
      <c r="A82" s="197"/>
      <c r="B82" s="201"/>
      <c r="C82" s="201"/>
      <c r="D82" s="201"/>
      <c r="E82" s="1500"/>
      <c r="F82" s="1485"/>
      <c r="G82" s="197"/>
      <c r="H82" s="201"/>
      <c r="I82" s="201"/>
      <c r="J82" s="201"/>
      <c r="K82" s="201"/>
      <c r="L82" s="201"/>
      <c r="M82" s="201"/>
      <c r="N82" s="1485"/>
    </row>
    <row r="83" spans="1:14">
      <c r="A83" s="197"/>
      <c r="B83" s="201"/>
      <c r="C83" s="201"/>
      <c r="D83" s="201"/>
      <c r="E83" s="1500"/>
      <c r="F83" s="1485"/>
      <c r="G83" s="197"/>
      <c r="H83" s="201"/>
      <c r="I83" s="201"/>
      <c r="J83" s="201"/>
      <c r="K83" s="201"/>
      <c r="L83" s="201"/>
      <c r="M83" s="201"/>
      <c r="N83" s="1485"/>
    </row>
    <row r="84" spans="1:14">
      <c r="A84" s="197"/>
      <c r="B84" s="201"/>
      <c r="C84" s="201"/>
      <c r="D84" s="201"/>
      <c r="E84" s="1500"/>
      <c r="F84" s="1485"/>
      <c r="G84" s="197"/>
      <c r="H84" s="201"/>
      <c r="I84" s="201"/>
      <c r="J84" s="201"/>
      <c r="K84" s="201"/>
      <c r="L84" s="201"/>
      <c r="M84" s="201"/>
      <c r="N84" s="1485"/>
    </row>
    <row r="85" spans="1:14">
      <c r="A85" s="197"/>
      <c r="B85" s="201"/>
      <c r="C85" s="201"/>
      <c r="D85" s="201"/>
      <c r="E85" s="1500"/>
      <c r="F85" s="1485"/>
      <c r="G85" s="197"/>
      <c r="H85" s="201"/>
      <c r="I85" s="201"/>
      <c r="J85" s="201"/>
      <c r="K85" s="201"/>
      <c r="L85" s="201"/>
      <c r="M85" s="201"/>
      <c r="N85" s="1485"/>
    </row>
    <row r="86" spans="1:14">
      <c r="A86" s="197"/>
      <c r="B86" s="201"/>
      <c r="C86" s="201"/>
      <c r="D86" s="201"/>
      <c r="E86" s="1500"/>
      <c r="F86" s="1485"/>
      <c r="G86" s="197"/>
      <c r="H86" s="201"/>
      <c r="I86" s="201"/>
      <c r="J86" s="201"/>
      <c r="K86" s="201"/>
      <c r="L86" s="201"/>
      <c r="M86" s="201"/>
      <c r="N86" s="1485"/>
    </row>
    <row r="87" spans="1:14">
      <c r="A87" s="197"/>
      <c r="B87" s="201"/>
      <c r="C87" s="201"/>
      <c r="D87" s="201"/>
      <c r="E87" s="1500"/>
      <c r="F87" s="1485"/>
      <c r="G87" s="197"/>
      <c r="H87" s="201"/>
      <c r="I87" s="201"/>
      <c r="J87" s="201"/>
      <c r="K87" s="201"/>
      <c r="L87" s="201"/>
      <c r="M87" s="201"/>
      <c r="N87" s="1485"/>
    </row>
    <row r="88" spans="1:14">
      <c r="A88" s="197"/>
      <c r="B88" s="201"/>
      <c r="C88" s="201"/>
      <c r="D88" s="201"/>
      <c r="E88" s="1500"/>
      <c r="F88" s="1485"/>
      <c r="G88" s="197"/>
      <c r="H88" s="201"/>
      <c r="I88" s="201"/>
      <c r="J88" s="201"/>
      <c r="K88" s="201"/>
      <c r="L88" s="201"/>
      <c r="M88" s="201"/>
      <c r="N88" s="1485"/>
    </row>
    <row r="89" spans="1:14">
      <c r="A89" s="197"/>
      <c r="B89" s="201"/>
      <c r="C89" s="201"/>
      <c r="D89" s="201"/>
      <c r="E89" s="1500"/>
      <c r="F89" s="1485"/>
      <c r="G89" s="197"/>
      <c r="H89" s="201"/>
      <c r="I89" s="201"/>
      <c r="J89" s="201"/>
      <c r="K89" s="201"/>
      <c r="L89" s="201"/>
      <c r="M89" s="201"/>
      <c r="N89" s="1485"/>
    </row>
    <row r="90" spans="1:14">
      <c r="A90" s="197"/>
      <c r="B90" s="201"/>
      <c r="C90" s="201"/>
      <c r="D90" s="201"/>
      <c r="E90" s="1500"/>
      <c r="F90" s="1485"/>
      <c r="G90" s="197"/>
      <c r="H90" s="201"/>
      <c r="I90" s="201"/>
      <c r="J90" s="201"/>
      <c r="K90" s="201"/>
      <c r="L90" s="201"/>
      <c r="M90" s="201"/>
      <c r="N90" s="1485"/>
    </row>
    <row r="91" spans="1:14">
      <c r="A91" s="197"/>
      <c r="B91" s="201"/>
      <c r="C91" s="201"/>
      <c r="D91" s="201"/>
      <c r="E91" s="1500"/>
      <c r="F91" s="1485"/>
      <c r="G91" s="197"/>
      <c r="H91" s="201"/>
      <c r="I91" s="201"/>
      <c r="J91" s="201"/>
      <c r="K91" s="201"/>
      <c r="L91" s="201"/>
      <c r="M91" s="201"/>
      <c r="N91" s="1485"/>
    </row>
    <row r="92" spans="1:14">
      <c r="A92" s="197"/>
      <c r="B92" s="201"/>
      <c r="C92" s="201"/>
      <c r="D92" s="201"/>
      <c r="E92" s="1500"/>
      <c r="F92" s="1485"/>
      <c r="G92" s="197"/>
      <c r="H92" s="201"/>
      <c r="I92" s="201"/>
      <c r="J92" s="201"/>
      <c r="K92" s="201"/>
      <c r="L92" s="201"/>
      <c r="M92" s="201"/>
      <c r="N92" s="1485"/>
    </row>
    <row r="93" spans="1:14">
      <c r="A93" s="197"/>
      <c r="B93" s="201"/>
      <c r="C93" s="201"/>
      <c r="D93" s="201"/>
      <c r="E93" s="1500"/>
      <c r="F93" s="1485"/>
      <c r="G93" s="197"/>
      <c r="H93" s="201"/>
      <c r="I93" s="201"/>
      <c r="J93" s="201"/>
      <c r="K93" s="201"/>
      <c r="L93" s="201"/>
      <c r="M93" s="201"/>
      <c r="N93" s="1485"/>
    </row>
    <row r="94" spans="1:14">
      <c r="A94" s="197"/>
      <c r="B94" s="201"/>
      <c r="C94" s="201"/>
      <c r="D94" s="201"/>
      <c r="E94" s="1500"/>
      <c r="F94" s="1485"/>
      <c r="G94" s="197"/>
      <c r="H94" s="201"/>
      <c r="I94" s="201"/>
      <c r="J94" s="201"/>
      <c r="K94" s="201"/>
      <c r="L94" s="201"/>
      <c r="M94" s="201"/>
      <c r="N94" s="1485"/>
    </row>
    <row r="95" spans="1:14">
      <c r="A95" s="197"/>
      <c r="B95" s="201"/>
      <c r="C95" s="201"/>
      <c r="D95" s="201"/>
      <c r="E95" s="1500"/>
      <c r="F95" s="1485"/>
      <c r="G95" s="197"/>
      <c r="H95" s="201"/>
      <c r="I95" s="201"/>
      <c r="J95" s="201"/>
      <c r="K95" s="201"/>
      <c r="L95" s="201"/>
      <c r="M95" s="201"/>
      <c r="N95" s="1485"/>
    </row>
    <row r="96" spans="1:14">
      <c r="A96" s="197"/>
      <c r="B96" s="201"/>
      <c r="C96" s="201"/>
      <c r="D96" s="201"/>
      <c r="E96" s="1500"/>
      <c r="F96" s="1485"/>
      <c r="G96" s="197"/>
      <c r="H96" s="201"/>
      <c r="I96" s="201"/>
      <c r="J96" s="201"/>
      <c r="K96" s="201"/>
      <c r="L96" s="201"/>
      <c r="M96" s="201"/>
      <c r="N96" s="1485"/>
    </row>
    <row r="97" spans="1:14">
      <c r="A97" s="197"/>
      <c r="B97" s="201"/>
      <c r="C97" s="201"/>
      <c r="D97" s="201"/>
      <c r="E97" s="1500"/>
      <c r="F97" s="1485"/>
      <c r="G97" s="197"/>
      <c r="H97" s="201"/>
      <c r="I97" s="201"/>
      <c r="J97" s="201"/>
      <c r="K97" s="201"/>
      <c r="L97" s="201"/>
      <c r="M97" s="201"/>
      <c r="N97" s="1485"/>
    </row>
    <row r="98" spans="1:14">
      <c r="A98" s="197"/>
      <c r="B98" s="201"/>
      <c r="C98" s="201"/>
      <c r="D98" s="201"/>
      <c r="E98" s="1500"/>
      <c r="F98" s="1485"/>
      <c r="G98" s="197"/>
      <c r="H98" s="201"/>
      <c r="I98" s="201"/>
      <c r="J98" s="201"/>
      <c r="K98" s="201"/>
      <c r="L98" s="201"/>
      <c r="M98" s="201"/>
      <c r="N98" s="1485"/>
    </row>
    <row r="99" spans="1:14">
      <c r="A99" s="197"/>
      <c r="B99" s="201"/>
      <c r="C99" s="201"/>
      <c r="D99" s="201"/>
      <c r="E99" s="1500"/>
      <c r="F99" s="1485"/>
      <c r="G99" s="197"/>
      <c r="H99" s="201"/>
      <c r="I99" s="201"/>
      <c r="J99" s="201"/>
      <c r="K99" s="201"/>
      <c r="L99" s="201"/>
      <c r="M99" s="201"/>
      <c r="N99" s="1485"/>
    </row>
    <row r="100" spans="1:14">
      <c r="A100" s="197"/>
      <c r="B100" s="201"/>
      <c r="C100" s="201"/>
      <c r="D100" s="201"/>
      <c r="E100" s="1500"/>
      <c r="F100" s="1485"/>
      <c r="G100" s="197"/>
      <c r="H100" s="201"/>
      <c r="I100" s="201"/>
      <c r="J100" s="201"/>
      <c r="K100" s="201"/>
      <c r="L100" s="201"/>
      <c r="M100" s="201"/>
      <c r="N100" s="1485"/>
    </row>
    <row r="101" spans="1:14">
      <c r="A101" s="197"/>
      <c r="B101" s="201"/>
      <c r="C101" s="201"/>
      <c r="D101" s="201"/>
      <c r="E101" s="1500"/>
      <c r="F101" s="1485"/>
      <c r="G101" s="197"/>
      <c r="H101" s="201"/>
      <c r="I101" s="201"/>
      <c r="J101" s="201"/>
      <c r="K101" s="201"/>
      <c r="L101" s="201"/>
      <c r="M101" s="201"/>
      <c r="N101" s="1485"/>
    </row>
    <row r="102" spans="1:14">
      <c r="A102" s="197"/>
      <c r="B102" s="201"/>
      <c r="C102" s="201"/>
      <c r="D102" s="201"/>
      <c r="E102" s="1500"/>
      <c r="F102" s="1485"/>
      <c r="G102" s="197"/>
      <c r="H102" s="201"/>
      <c r="I102" s="201"/>
      <c r="J102" s="201"/>
      <c r="K102" s="201"/>
      <c r="L102" s="201"/>
      <c r="M102" s="201"/>
      <c r="N102" s="1485"/>
    </row>
    <row r="103" spans="1:14">
      <c r="A103" s="197"/>
      <c r="B103" s="201"/>
      <c r="C103" s="201"/>
      <c r="D103" s="201"/>
      <c r="E103" s="1500"/>
      <c r="F103" s="1485"/>
      <c r="G103" s="197"/>
      <c r="H103" s="201"/>
      <c r="I103" s="201"/>
      <c r="J103" s="201"/>
      <c r="K103" s="201"/>
      <c r="L103" s="201"/>
      <c r="M103" s="201"/>
      <c r="N103" s="1485"/>
    </row>
    <row r="104" spans="1:14">
      <c r="A104" s="197"/>
      <c r="B104" s="201"/>
      <c r="C104" s="201"/>
      <c r="D104" s="201"/>
      <c r="E104" s="1500"/>
      <c r="F104" s="1485"/>
      <c r="G104" s="197"/>
      <c r="H104" s="201"/>
      <c r="I104" s="201"/>
      <c r="J104" s="201"/>
      <c r="K104" s="201"/>
      <c r="L104" s="201"/>
      <c r="M104" s="201"/>
      <c r="N104" s="1485"/>
    </row>
    <row r="105" spans="1:14">
      <c r="A105" s="197"/>
      <c r="B105" s="201"/>
      <c r="C105" s="201"/>
      <c r="D105" s="201"/>
      <c r="E105" s="1500"/>
      <c r="F105" s="1485"/>
      <c r="G105" s="197"/>
      <c r="H105" s="201"/>
      <c r="I105" s="201"/>
      <c r="J105" s="201"/>
      <c r="K105" s="201"/>
      <c r="L105" s="201"/>
      <c r="M105" s="201"/>
      <c r="N105" s="1485"/>
    </row>
    <row r="106" spans="1:14">
      <c r="A106" s="197"/>
      <c r="B106" s="201"/>
      <c r="C106" s="201"/>
      <c r="D106" s="201"/>
      <c r="E106" s="1500"/>
      <c r="F106" s="1485"/>
      <c r="G106" s="197"/>
      <c r="H106" s="201"/>
      <c r="I106" s="201"/>
      <c r="J106" s="201"/>
      <c r="K106" s="201"/>
      <c r="L106" s="201"/>
      <c r="M106" s="201"/>
      <c r="N106" s="1485"/>
    </row>
    <row r="107" spans="1:14">
      <c r="A107" s="197"/>
      <c r="B107" s="201"/>
      <c r="C107" s="201"/>
      <c r="D107" s="201"/>
      <c r="E107" s="1500"/>
      <c r="F107" s="1485"/>
      <c r="G107" s="197"/>
      <c r="H107" s="201"/>
      <c r="I107" s="201"/>
      <c r="J107" s="201"/>
      <c r="K107" s="201"/>
      <c r="L107" s="201"/>
      <c r="M107" s="201"/>
      <c r="N107" s="1485"/>
    </row>
    <row r="108" spans="1:14">
      <c r="A108" s="197"/>
      <c r="B108" s="201"/>
      <c r="C108" s="201"/>
      <c r="D108" s="201"/>
      <c r="E108" s="1500"/>
      <c r="F108" s="1485"/>
      <c r="G108" s="197"/>
      <c r="H108" s="201"/>
      <c r="I108" s="201"/>
      <c r="J108" s="201"/>
      <c r="K108" s="201"/>
      <c r="L108" s="201"/>
      <c r="M108" s="201"/>
      <c r="N108" s="1485"/>
    </row>
    <row r="109" spans="1:14">
      <c r="A109" s="197"/>
      <c r="B109" s="201"/>
      <c r="C109" s="201"/>
      <c r="D109" s="201"/>
      <c r="E109" s="1500"/>
      <c r="F109" s="1485"/>
      <c r="G109" s="197"/>
      <c r="H109" s="201"/>
      <c r="I109" s="201"/>
      <c r="J109" s="201"/>
      <c r="K109" s="201"/>
      <c r="L109" s="201"/>
      <c r="M109" s="201"/>
      <c r="N109" s="1485"/>
    </row>
    <row r="110" spans="1:14">
      <c r="A110" s="197"/>
      <c r="B110" s="201"/>
      <c r="C110" s="201"/>
      <c r="D110" s="201"/>
      <c r="E110" s="1500"/>
      <c r="F110" s="1485"/>
      <c r="G110" s="197"/>
      <c r="H110" s="201"/>
      <c r="I110" s="201"/>
      <c r="J110" s="201"/>
      <c r="K110" s="201"/>
      <c r="L110" s="201"/>
      <c r="M110" s="201"/>
      <c r="N110" s="1485"/>
    </row>
    <row r="111" spans="1:14">
      <c r="A111" s="197"/>
      <c r="B111" s="201"/>
      <c r="C111" s="201"/>
      <c r="D111" s="201"/>
      <c r="E111" s="1500"/>
      <c r="F111" s="1485"/>
      <c r="G111" s="197"/>
      <c r="H111" s="201"/>
      <c r="I111" s="201"/>
      <c r="J111" s="201"/>
      <c r="K111" s="201"/>
      <c r="L111" s="201"/>
      <c r="M111" s="201"/>
      <c r="N111" s="1485"/>
    </row>
    <row r="112" spans="1:14">
      <c r="A112" s="197"/>
      <c r="B112" s="201"/>
      <c r="C112" s="201"/>
      <c r="D112" s="201"/>
      <c r="E112" s="1500"/>
      <c r="F112" s="1485"/>
      <c r="G112" s="197"/>
      <c r="H112" s="201"/>
      <c r="I112" s="201"/>
      <c r="J112" s="201"/>
      <c r="K112" s="201"/>
      <c r="L112" s="201"/>
      <c r="M112" s="201"/>
      <c r="N112" s="1485"/>
    </row>
    <row r="113" spans="1:14">
      <c r="A113" s="197"/>
      <c r="B113" s="201"/>
      <c r="C113" s="201"/>
      <c r="D113" s="201"/>
      <c r="E113" s="1500"/>
      <c r="F113" s="1485"/>
      <c r="G113" s="197"/>
      <c r="H113" s="201"/>
      <c r="I113" s="201"/>
      <c r="J113" s="201"/>
      <c r="K113" s="201"/>
      <c r="L113" s="201"/>
      <c r="M113" s="201"/>
      <c r="N113" s="1485"/>
    </row>
    <row r="114" spans="1:14">
      <c r="A114" s="197"/>
      <c r="B114" s="201"/>
      <c r="C114" s="201"/>
      <c r="D114" s="201"/>
      <c r="E114" s="1500"/>
      <c r="F114" s="1485"/>
      <c r="G114" s="197"/>
      <c r="H114" s="201"/>
      <c r="I114" s="201"/>
      <c r="J114" s="201"/>
      <c r="K114" s="201"/>
      <c r="L114" s="201"/>
      <c r="M114" s="201"/>
      <c r="N114" s="1485"/>
    </row>
    <row r="115" spans="1:14">
      <c r="A115" s="197"/>
      <c r="B115" s="201"/>
      <c r="C115" s="201"/>
      <c r="D115" s="201"/>
      <c r="E115" s="1500"/>
      <c r="F115" s="1485"/>
      <c r="G115" s="197"/>
      <c r="H115" s="201"/>
      <c r="I115" s="201"/>
      <c r="J115" s="201"/>
      <c r="K115" s="201"/>
      <c r="L115" s="201"/>
      <c r="M115" s="201"/>
      <c r="N115" s="1485"/>
    </row>
    <row r="116" spans="1:14">
      <c r="A116" s="197"/>
      <c r="B116" s="201"/>
      <c r="C116" s="201"/>
      <c r="D116" s="201"/>
      <c r="E116" s="1500"/>
      <c r="F116" s="1485"/>
      <c r="G116" s="197"/>
      <c r="H116" s="201"/>
      <c r="I116" s="201"/>
      <c r="J116" s="201"/>
      <c r="K116" s="201"/>
      <c r="L116" s="201"/>
      <c r="M116" s="201"/>
      <c r="N116" s="1485"/>
    </row>
    <row r="117" spans="1:14">
      <c r="A117" s="197"/>
      <c r="B117" s="201"/>
      <c r="C117" s="201"/>
      <c r="D117" s="201"/>
      <c r="E117" s="1500"/>
      <c r="F117" s="1485"/>
      <c r="G117" s="197"/>
      <c r="H117" s="201"/>
      <c r="I117" s="201"/>
      <c r="J117" s="201"/>
      <c r="K117" s="201"/>
      <c r="L117" s="201"/>
      <c r="M117" s="201"/>
      <c r="N117" s="1485"/>
    </row>
    <row r="118" spans="1:14">
      <c r="A118" s="197"/>
      <c r="B118" s="201"/>
      <c r="C118" s="201"/>
      <c r="D118" s="201"/>
      <c r="E118" s="1500"/>
      <c r="F118" s="1485"/>
      <c r="G118" s="197"/>
      <c r="H118" s="201"/>
      <c r="I118" s="201"/>
      <c r="J118" s="201"/>
      <c r="K118" s="201"/>
      <c r="L118" s="201"/>
      <c r="M118" s="201"/>
      <c r="N118" s="1485"/>
    </row>
    <row r="119" spans="1:14">
      <c r="A119" s="197"/>
      <c r="B119" s="201"/>
      <c r="C119" s="201"/>
      <c r="D119" s="201"/>
      <c r="E119" s="1500"/>
      <c r="F119" s="1485"/>
      <c r="G119" s="197"/>
      <c r="H119" s="201"/>
      <c r="I119" s="201"/>
      <c r="J119" s="201"/>
      <c r="K119" s="201"/>
      <c r="L119" s="201"/>
      <c r="M119" s="201"/>
      <c r="N119" s="1485"/>
    </row>
    <row r="120" spans="1:14">
      <c r="A120" s="197"/>
      <c r="B120" s="201"/>
      <c r="C120" s="201"/>
      <c r="D120" s="201"/>
      <c r="E120" s="1500"/>
      <c r="F120" s="1485"/>
      <c r="G120" s="197"/>
      <c r="H120" s="201"/>
      <c r="I120" s="201"/>
      <c r="J120" s="201"/>
      <c r="K120" s="201"/>
      <c r="L120" s="201"/>
      <c r="M120" s="201"/>
      <c r="N120" s="1485"/>
    </row>
    <row r="121" spans="1:14">
      <c r="A121" s="197"/>
      <c r="B121" s="201"/>
      <c r="C121" s="201"/>
      <c r="D121" s="201"/>
      <c r="E121" s="1500"/>
      <c r="F121" s="1485"/>
      <c r="G121" s="197"/>
      <c r="H121" s="201"/>
      <c r="I121" s="201"/>
      <c r="J121" s="201"/>
      <c r="K121" s="201"/>
      <c r="L121" s="201"/>
      <c r="M121" s="201"/>
      <c r="N121" s="1485"/>
    </row>
    <row r="122" spans="1:14" ht="15.75" thickBot="1">
      <c r="A122" s="1502"/>
      <c r="B122" s="1503"/>
      <c r="C122" s="1503"/>
      <c r="D122" s="1503"/>
      <c r="E122" s="1504"/>
      <c r="F122" s="1505"/>
      <c r="G122" s="1502"/>
      <c r="H122" s="1503"/>
      <c r="I122" s="1503"/>
      <c r="J122" s="1503"/>
      <c r="K122" s="1503"/>
      <c r="L122" s="1503"/>
      <c r="M122" s="1503"/>
      <c r="N122" s="1505"/>
    </row>
    <row r="123" spans="1:14">
      <c r="A123" s="1351"/>
      <c r="B123" s="1351"/>
      <c r="C123" s="1351"/>
      <c r="D123" s="205"/>
      <c r="E123" s="205"/>
      <c r="F123" s="205"/>
      <c r="G123" s="1488"/>
      <c r="H123" s="205"/>
      <c r="I123" s="1351"/>
      <c r="J123" s="1351"/>
      <c r="K123" s="1351"/>
      <c r="L123" s="1351"/>
      <c r="M123" s="205"/>
    </row>
    <row r="124" spans="1:14">
      <c r="A124" s="1351" t="s">
        <v>336</v>
      </c>
      <c r="B124" s="1351"/>
      <c r="C124" s="1351"/>
      <c r="E124" s="200"/>
      <c r="F124" s="200"/>
      <c r="G124" s="1351" t="s">
        <v>336</v>
      </c>
      <c r="H124" s="205"/>
      <c r="I124" s="1351"/>
      <c r="K124" s="205"/>
      <c r="L124" s="1488"/>
      <c r="M124" s="1488"/>
    </row>
    <row r="125" spans="1:14">
      <c r="A125" s="205" t="s">
        <v>338</v>
      </c>
      <c r="B125" s="1351"/>
      <c r="C125" s="1351"/>
      <c r="D125" s="205"/>
      <c r="E125" s="205"/>
      <c r="F125" s="205"/>
      <c r="G125" s="1351" t="s">
        <v>1076</v>
      </c>
      <c r="H125" s="205"/>
      <c r="I125" s="205"/>
      <c r="J125" s="205"/>
      <c r="K125" s="205"/>
      <c r="L125" s="205"/>
      <c r="M125" s="205"/>
      <c r="N125" s="1351"/>
    </row>
  </sheetData>
  <printOptions horizontalCentered="1" verticalCentered="1"/>
  <pageMargins left="0.5" right="0.5" top="0.5" bottom="0.5" header="0.5" footer="0.5"/>
  <pageSetup scale="70" orientation="portrait" horizontalDpi="300" verticalDpi="300" r:id="rId1"/>
  <headerFooter alignWithMargins="0"/>
  <rowBreaks count="1" manualBreakCount="1">
    <brk id="62" max="13" man="1"/>
  </rowBreaks>
  <colBreaks count="1" manualBreakCount="1">
    <brk id="6"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31425" r:id="rId4" name="Button 1">
              <controlPr locked="0" defaultSize="0" autoFill="0" autoLine="0" autoPict="0">
                <anchor moveWithCells="1" sizeWithCells="1">
                  <from>
                    <xdr:col>2</xdr:col>
                    <xdr:colOff>1552575</xdr:colOff>
                    <xdr:row>29</xdr:row>
                    <xdr:rowOff>66675</xdr:rowOff>
                  </from>
                  <to>
                    <xdr:col>2</xdr:col>
                    <xdr:colOff>2257425</xdr:colOff>
                    <xdr:row>29</xdr:row>
                    <xdr:rowOff>66675</xdr:rowOff>
                  </to>
                </anchor>
              </controlPr>
            </control>
          </mc:Choice>
        </mc:AlternateContent>
        <mc:AlternateContent xmlns:mc="http://schemas.openxmlformats.org/markup-compatibility/2006">
          <mc:Choice Requires="x14">
            <control shapeId="231426" r:id="rId5" name="Button 2">
              <controlPr locked="0" defaultSize="0" autoFill="0" autoLine="0" autoPict="0">
                <anchor moveWithCells="1" sizeWithCells="1">
                  <from>
                    <xdr:col>2</xdr:col>
                    <xdr:colOff>1552575</xdr:colOff>
                    <xdr:row>29</xdr:row>
                    <xdr:rowOff>66675</xdr:rowOff>
                  </from>
                  <to>
                    <xdr:col>2</xdr:col>
                    <xdr:colOff>2257425</xdr:colOff>
                    <xdr:row>29</xdr:row>
                    <xdr:rowOff>66675</xdr:rowOff>
                  </to>
                </anchor>
              </controlPr>
            </control>
          </mc:Choice>
        </mc:AlternateContent>
      </controls>
    </mc:Choice>
  </mc:AlternateContent>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codeName="Sheet84"/>
  <dimension ref="A1:IL190"/>
  <sheetViews>
    <sheetView defaultGridColor="0" view="pageBreakPreview" topLeftCell="H1" colorId="22" zoomScale="70" zoomScaleNormal="70" zoomScaleSheetLayoutView="70" workbookViewId="0">
      <selection activeCell="Q43" sqref="Q43"/>
    </sheetView>
  </sheetViews>
  <sheetFormatPr defaultColWidth="9.6640625" defaultRowHeight="15"/>
  <cols>
    <col min="1" max="1" width="4.6640625" style="177" customWidth="1"/>
    <col min="2" max="2" width="2.6640625" style="177" customWidth="1"/>
    <col min="3" max="3" width="45.6640625" style="177" customWidth="1"/>
    <col min="4" max="4" width="20" style="177" customWidth="1"/>
    <col min="5" max="5" width="16.6640625" style="177" customWidth="1"/>
    <col min="6" max="6" width="17.33203125" style="177" bestFit="1" customWidth="1"/>
    <col min="7" max="7" width="20" style="177" customWidth="1"/>
    <col min="8" max="8" width="19.5546875" style="177" customWidth="1"/>
    <col min="9" max="9" width="7.6640625" style="177" customWidth="1"/>
    <col min="10" max="10" width="16.6640625" style="177" customWidth="1"/>
    <col min="11" max="11" width="8.5546875" style="177" customWidth="1"/>
    <col min="12" max="12" width="16.6640625" style="177" customWidth="1"/>
    <col min="13" max="13" width="17.33203125" style="177" bestFit="1" customWidth="1"/>
    <col min="14" max="14" width="4.6640625" style="177" customWidth="1"/>
    <col min="15" max="15" width="16.109375" style="177" customWidth="1"/>
    <col min="16" max="16" width="13.44140625" style="177" customWidth="1"/>
    <col min="17" max="17" width="15.33203125" style="177" customWidth="1"/>
    <col min="18" max="16384" width="9.6640625" style="177"/>
  </cols>
  <sheetData>
    <row r="1" spans="1:246">
      <c r="A1" s="1337" t="s">
        <v>394</v>
      </c>
      <c r="B1" s="1338"/>
      <c r="C1" s="1338"/>
      <c r="D1" s="1339" t="s">
        <v>377</v>
      </c>
      <c r="E1" s="1340" t="s">
        <v>396</v>
      </c>
      <c r="F1" s="1341" t="s">
        <v>397</v>
      </c>
      <c r="G1" s="1337" t="s">
        <v>394</v>
      </c>
      <c r="H1" s="1342"/>
      <c r="I1" s="1338" t="s">
        <v>377</v>
      </c>
      <c r="J1" s="1342"/>
      <c r="K1" s="1343" t="s">
        <v>396</v>
      </c>
      <c r="L1" s="1344"/>
      <c r="M1" s="1345" t="s">
        <v>397</v>
      </c>
      <c r="N1" s="1346"/>
      <c r="O1" s="176"/>
      <c r="P1" s="176"/>
      <c r="Q1" s="176"/>
      <c r="R1" s="176"/>
      <c r="S1" s="176"/>
      <c r="T1" s="176"/>
      <c r="U1" s="176"/>
      <c r="V1" s="176"/>
      <c r="W1" s="176"/>
      <c r="X1" s="176"/>
      <c r="Y1" s="176"/>
      <c r="Z1" s="176"/>
      <c r="AA1" s="176"/>
      <c r="AB1" s="176"/>
      <c r="AC1" s="176"/>
      <c r="AD1" s="176"/>
      <c r="AE1" s="176"/>
      <c r="AF1" s="176"/>
      <c r="AG1" s="176"/>
      <c r="AH1" s="176"/>
      <c r="AI1" s="176"/>
      <c r="AJ1" s="176"/>
      <c r="AK1" s="176"/>
      <c r="AL1" s="176"/>
      <c r="AM1" s="176"/>
      <c r="AN1" s="176"/>
      <c r="AO1" s="176"/>
      <c r="AP1" s="176"/>
      <c r="AQ1" s="176"/>
      <c r="AR1" s="176"/>
      <c r="AS1" s="176"/>
      <c r="AT1" s="176"/>
      <c r="AU1" s="176"/>
      <c r="AV1" s="176"/>
      <c r="AW1" s="176"/>
      <c r="AX1" s="176"/>
      <c r="AY1" s="176"/>
      <c r="AZ1" s="176"/>
      <c r="BA1" s="176"/>
      <c r="BB1" s="176"/>
      <c r="BC1" s="176"/>
      <c r="BD1" s="176"/>
      <c r="BE1" s="176"/>
      <c r="BF1" s="176"/>
      <c r="BG1" s="176"/>
      <c r="BH1" s="176"/>
      <c r="BI1" s="176"/>
      <c r="BJ1" s="176"/>
      <c r="BK1" s="176"/>
      <c r="BL1" s="176"/>
      <c r="BM1" s="176"/>
      <c r="BN1" s="176"/>
      <c r="BO1" s="176"/>
      <c r="BP1" s="176"/>
      <c r="BQ1" s="176"/>
      <c r="BR1" s="176"/>
      <c r="BS1" s="176"/>
      <c r="BT1" s="176"/>
      <c r="BU1" s="176"/>
      <c r="BV1" s="176"/>
      <c r="BW1" s="176"/>
      <c r="BX1" s="176"/>
      <c r="BY1" s="176"/>
      <c r="BZ1" s="176"/>
      <c r="CA1" s="176"/>
      <c r="CB1" s="176"/>
      <c r="CC1" s="176"/>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176"/>
      <c r="DI1" s="176"/>
      <c r="DJ1" s="176"/>
      <c r="DK1" s="176"/>
      <c r="DL1" s="176"/>
      <c r="DM1" s="176"/>
      <c r="DN1" s="176"/>
      <c r="DO1" s="176"/>
      <c r="DP1" s="176"/>
      <c r="DQ1" s="176"/>
      <c r="DR1" s="176"/>
      <c r="DS1" s="176"/>
      <c r="DT1" s="176"/>
      <c r="DU1" s="176"/>
      <c r="DV1" s="176"/>
      <c r="DW1" s="176"/>
      <c r="DX1" s="176"/>
      <c r="DY1" s="176"/>
      <c r="DZ1" s="176"/>
      <c r="EA1" s="176"/>
      <c r="EB1" s="176"/>
      <c r="EC1" s="176"/>
      <c r="ED1" s="176"/>
      <c r="EE1" s="176"/>
      <c r="EF1" s="176"/>
      <c r="EG1" s="176"/>
      <c r="EH1" s="176"/>
      <c r="EI1" s="176"/>
      <c r="EJ1" s="176"/>
      <c r="EK1" s="176"/>
      <c r="EL1" s="176"/>
      <c r="EM1" s="176"/>
      <c r="EN1" s="176"/>
      <c r="EO1" s="176"/>
      <c r="EP1" s="176"/>
      <c r="EQ1" s="176"/>
      <c r="ER1" s="176"/>
      <c r="ES1" s="176"/>
      <c r="ET1" s="176"/>
      <c r="EU1" s="176"/>
      <c r="EV1" s="176"/>
      <c r="EW1" s="176"/>
      <c r="EX1" s="176"/>
      <c r="EY1" s="176"/>
      <c r="EZ1" s="176"/>
      <c r="FA1" s="176"/>
      <c r="FB1" s="176"/>
      <c r="FC1" s="176"/>
      <c r="FD1" s="176"/>
      <c r="FE1" s="176"/>
      <c r="FF1" s="176"/>
      <c r="FG1" s="176"/>
      <c r="FH1" s="176"/>
      <c r="FI1" s="176"/>
      <c r="FJ1" s="176"/>
      <c r="FK1" s="176"/>
      <c r="FL1" s="176"/>
      <c r="FM1" s="176"/>
      <c r="FN1" s="176"/>
      <c r="FO1" s="176"/>
      <c r="FP1" s="176"/>
      <c r="FQ1" s="176"/>
      <c r="FR1" s="176"/>
      <c r="FS1" s="176"/>
      <c r="FT1" s="176"/>
      <c r="FU1" s="176"/>
      <c r="FV1" s="176"/>
      <c r="FW1" s="176"/>
      <c r="FX1" s="176"/>
      <c r="FY1" s="176"/>
      <c r="FZ1" s="176"/>
      <c r="GA1" s="176"/>
      <c r="GB1" s="176"/>
      <c r="GC1" s="176"/>
      <c r="GD1" s="176"/>
      <c r="GE1" s="176"/>
      <c r="GF1" s="176"/>
      <c r="GG1" s="176"/>
      <c r="GH1" s="176"/>
      <c r="GI1" s="176"/>
      <c r="GJ1" s="176"/>
      <c r="GK1" s="176"/>
      <c r="GL1" s="176"/>
      <c r="GM1" s="176"/>
      <c r="GN1" s="176"/>
      <c r="GO1" s="176"/>
      <c r="GP1" s="176"/>
      <c r="GQ1" s="176"/>
      <c r="GR1" s="176"/>
      <c r="GS1" s="176"/>
      <c r="GT1" s="176"/>
      <c r="GU1" s="176"/>
      <c r="GV1" s="176"/>
      <c r="GW1" s="176"/>
      <c r="GX1" s="176"/>
      <c r="GY1" s="176"/>
      <c r="GZ1" s="176"/>
      <c r="HA1" s="176"/>
      <c r="HB1" s="176"/>
      <c r="HC1" s="176"/>
      <c r="HD1" s="176"/>
      <c r="HE1" s="176"/>
      <c r="HF1" s="176"/>
      <c r="HG1" s="176"/>
      <c r="HH1" s="176"/>
      <c r="HI1" s="176"/>
      <c r="HJ1" s="176"/>
      <c r="HK1" s="176"/>
      <c r="HL1" s="176"/>
      <c r="HM1" s="176"/>
      <c r="HN1" s="176"/>
      <c r="HO1" s="176"/>
      <c r="HP1" s="176"/>
      <c r="HQ1" s="176"/>
      <c r="HR1" s="176"/>
      <c r="HS1" s="176"/>
      <c r="HT1" s="176"/>
      <c r="HU1" s="176"/>
      <c r="HV1" s="176"/>
      <c r="HW1" s="176"/>
      <c r="HX1" s="176"/>
      <c r="HY1" s="176"/>
      <c r="HZ1" s="176"/>
      <c r="IA1" s="176"/>
      <c r="IB1" s="176"/>
      <c r="IC1" s="176"/>
      <c r="ID1" s="176"/>
      <c r="IE1" s="176"/>
      <c r="IF1" s="176"/>
      <c r="IG1" s="176"/>
      <c r="IH1" s="176"/>
      <c r="II1" s="176"/>
      <c r="IJ1" s="176"/>
      <c r="IK1" s="176"/>
      <c r="IL1" s="176"/>
    </row>
    <row r="2" spans="1:246">
      <c r="A2" s="82" t="str">
        <f>'Data Sheet'!$C$25</f>
        <v xml:space="preserve">KeySpan Gas East Corp. D/B/A National Grid </v>
      </c>
      <c r="C2" s="2763"/>
      <c r="D2" s="1347" t="s">
        <v>78</v>
      </c>
      <c r="E2" s="1348" t="s">
        <v>398</v>
      </c>
      <c r="F2" s="1349"/>
      <c r="G2" s="82" t="str">
        <f>'Data Sheet'!$C$25</f>
        <v xml:space="preserve">KeySpan Gas East Corp. D/B/A National Grid </v>
      </c>
      <c r="H2" s="1350"/>
      <c r="I2" s="177" t="s">
        <v>78</v>
      </c>
      <c r="J2" s="1350"/>
      <c r="K2" s="1351" t="s">
        <v>398</v>
      </c>
      <c r="L2" s="1352"/>
      <c r="M2" s="1353"/>
      <c r="N2" s="1354"/>
      <c r="O2" s="176"/>
      <c r="P2" s="176"/>
      <c r="Q2" s="176"/>
      <c r="R2" s="176"/>
      <c r="S2" s="176"/>
      <c r="T2" s="176"/>
      <c r="U2" s="176"/>
      <c r="V2" s="176"/>
      <c r="W2" s="176"/>
      <c r="X2" s="176"/>
      <c r="Y2" s="176"/>
      <c r="Z2" s="176"/>
      <c r="AA2" s="176"/>
      <c r="AB2" s="176"/>
      <c r="AC2" s="176"/>
      <c r="AD2" s="176"/>
      <c r="AE2" s="176"/>
      <c r="AF2" s="176"/>
      <c r="AG2" s="176"/>
      <c r="AH2" s="176"/>
      <c r="AI2" s="176"/>
      <c r="AJ2" s="176"/>
      <c r="AK2" s="176"/>
      <c r="AL2" s="176"/>
      <c r="AM2" s="176"/>
      <c r="AN2" s="176"/>
      <c r="AO2" s="176"/>
      <c r="AP2" s="176"/>
      <c r="AQ2" s="176"/>
      <c r="AR2" s="176"/>
      <c r="AS2" s="176"/>
      <c r="AT2" s="176"/>
      <c r="AU2" s="176"/>
      <c r="AV2" s="176"/>
      <c r="AW2" s="176"/>
      <c r="AX2" s="176"/>
      <c r="AY2" s="176"/>
      <c r="AZ2" s="176"/>
      <c r="BA2" s="176"/>
      <c r="BB2" s="176"/>
      <c r="BC2" s="176"/>
      <c r="BD2" s="176"/>
      <c r="BE2" s="176"/>
      <c r="BF2" s="176"/>
      <c r="BG2" s="176"/>
      <c r="BH2" s="176"/>
      <c r="BI2" s="176"/>
      <c r="BJ2" s="176"/>
      <c r="BK2" s="176"/>
      <c r="BL2" s="176"/>
      <c r="BM2" s="176"/>
      <c r="BN2" s="176"/>
      <c r="BO2" s="176"/>
      <c r="BP2" s="176"/>
      <c r="BQ2" s="176"/>
      <c r="BR2" s="176"/>
      <c r="BS2" s="176"/>
      <c r="BT2" s="176"/>
      <c r="BU2" s="176"/>
      <c r="BV2" s="176"/>
      <c r="BW2" s="176"/>
      <c r="BX2" s="176"/>
      <c r="BY2" s="176"/>
      <c r="BZ2" s="176"/>
      <c r="CA2" s="176"/>
      <c r="CB2" s="176"/>
      <c r="CC2" s="176"/>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c r="ED2" s="176"/>
      <c r="EE2" s="176"/>
      <c r="EF2" s="176"/>
      <c r="EG2" s="176"/>
      <c r="EH2" s="176"/>
      <c r="EI2" s="176"/>
      <c r="EJ2" s="176"/>
      <c r="EK2" s="176"/>
      <c r="EL2" s="176"/>
      <c r="EM2" s="176"/>
      <c r="EN2" s="176"/>
      <c r="EO2" s="176"/>
      <c r="EP2" s="176"/>
      <c r="EQ2" s="176"/>
      <c r="ER2" s="176"/>
      <c r="ES2" s="176"/>
      <c r="ET2" s="176"/>
      <c r="EU2" s="176"/>
      <c r="EV2" s="176"/>
      <c r="EW2" s="176"/>
      <c r="EX2" s="176"/>
      <c r="EY2" s="176"/>
      <c r="EZ2" s="176"/>
      <c r="FA2" s="176"/>
      <c r="FB2" s="176"/>
      <c r="FC2" s="176"/>
      <c r="FD2" s="176"/>
      <c r="FE2" s="176"/>
      <c r="FF2" s="176"/>
      <c r="FG2" s="176"/>
      <c r="FH2" s="176"/>
      <c r="FI2" s="176"/>
      <c r="FJ2" s="176"/>
      <c r="FK2" s="176"/>
      <c r="FL2" s="176"/>
      <c r="FM2" s="176"/>
      <c r="FN2" s="176"/>
      <c r="FO2" s="176"/>
      <c r="FP2" s="176"/>
      <c r="FQ2" s="176"/>
      <c r="FR2" s="176"/>
      <c r="FS2" s="176"/>
      <c r="FT2" s="176"/>
      <c r="FU2" s="176"/>
      <c r="FV2" s="176"/>
      <c r="FW2" s="176"/>
      <c r="FX2" s="176"/>
      <c r="FY2" s="176"/>
      <c r="FZ2" s="176"/>
      <c r="GA2" s="176"/>
      <c r="GB2" s="176"/>
      <c r="GC2" s="176"/>
      <c r="GD2" s="176"/>
      <c r="GE2" s="176"/>
      <c r="GF2" s="176"/>
      <c r="GG2" s="176"/>
      <c r="GH2" s="176"/>
      <c r="GI2" s="176"/>
      <c r="GJ2" s="176"/>
      <c r="GK2" s="176"/>
      <c r="GL2" s="176"/>
      <c r="GM2" s="176"/>
      <c r="GN2" s="176"/>
      <c r="GO2" s="176"/>
      <c r="GP2" s="176"/>
      <c r="GQ2" s="176"/>
      <c r="GR2" s="176"/>
      <c r="GS2" s="176"/>
      <c r="GT2" s="176"/>
      <c r="GU2" s="176"/>
      <c r="GV2" s="176"/>
      <c r="GW2" s="176"/>
      <c r="GX2" s="176"/>
      <c r="GY2" s="176"/>
      <c r="GZ2" s="176"/>
      <c r="HA2" s="176"/>
      <c r="HB2" s="176"/>
      <c r="HC2" s="176"/>
      <c r="HD2" s="176"/>
      <c r="HE2" s="176"/>
      <c r="HF2" s="176"/>
      <c r="HG2" s="176"/>
      <c r="HH2" s="176"/>
      <c r="HI2" s="176"/>
      <c r="HJ2" s="176"/>
      <c r="HK2" s="176"/>
      <c r="HL2" s="176"/>
      <c r="HM2" s="176"/>
      <c r="HN2" s="176"/>
      <c r="HO2" s="176"/>
      <c r="HP2" s="176"/>
      <c r="HQ2" s="176"/>
      <c r="HR2" s="176"/>
      <c r="HS2" s="176"/>
      <c r="HT2" s="176"/>
      <c r="HU2" s="176"/>
      <c r="HV2" s="176"/>
      <c r="HW2" s="176"/>
      <c r="HX2" s="176"/>
      <c r="HY2" s="176"/>
      <c r="HZ2" s="176"/>
      <c r="IA2" s="176"/>
      <c r="IB2" s="176"/>
      <c r="IC2" s="176"/>
      <c r="ID2" s="176"/>
      <c r="IE2" s="176"/>
      <c r="IF2" s="176"/>
      <c r="IG2" s="176"/>
      <c r="IH2" s="176"/>
      <c r="II2" s="176"/>
      <c r="IJ2" s="176"/>
      <c r="IK2" s="176"/>
      <c r="IL2" s="176"/>
    </row>
    <row r="3" spans="1:246" ht="15" customHeight="1">
      <c r="A3" s="1355" t="s">
        <v>2029</v>
      </c>
      <c r="C3" s="2763"/>
      <c r="D3" s="1347" t="s">
        <v>3193</v>
      </c>
      <c r="E3" s="1356" t="str">
        <f>+'274275'!E3</f>
        <v>March 31, 2015</v>
      </c>
      <c r="F3" s="1357" t="s">
        <v>4567</v>
      </c>
      <c r="G3" s="1355"/>
      <c r="H3" s="1350"/>
      <c r="I3" s="177" t="s">
        <v>3193</v>
      </c>
      <c r="J3" s="1350"/>
      <c r="K3" s="1358" t="str">
        <f>+'274275'!K3</f>
        <v>March 31, 2015</v>
      </c>
      <c r="L3" s="1359"/>
      <c r="M3" s="1360" t="s">
        <v>4567</v>
      </c>
      <c r="N3" s="1361"/>
      <c r="O3" s="176"/>
      <c r="P3" s="176"/>
      <c r="Q3" s="176"/>
      <c r="R3" s="176"/>
      <c r="S3" s="176"/>
      <c r="T3" s="176"/>
      <c r="U3" s="176"/>
      <c r="V3" s="176"/>
      <c r="W3" s="176"/>
      <c r="X3" s="176"/>
      <c r="Y3" s="176"/>
      <c r="Z3" s="176"/>
      <c r="AA3" s="176"/>
      <c r="AB3" s="176"/>
      <c r="AC3" s="176"/>
      <c r="AD3" s="176"/>
      <c r="AE3" s="176"/>
      <c r="AF3" s="176"/>
      <c r="AG3" s="176"/>
      <c r="AH3" s="176"/>
      <c r="AI3" s="176"/>
      <c r="AJ3" s="176"/>
      <c r="AK3" s="176"/>
      <c r="AL3" s="176"/>
      <c r="AM3" s="176"/>
      <c r="AN3" s="176"/>
      <c r="AO3" s="176"/>
      <c r="AP3" s="176"/>
      <c r="AQ3" s="176"/>
      <c r="AR3" s="176"/>
      <c r="AS3" s="176"/>
      <c r="AT3" s="176"/>
      <c r="AU3" s="176"/>
      <c r="AV3" s="176"/>
      <c r="AW3" s="176"/>
      <c r="AX3" s="176"/>
      <c r="AY3" s="176"/>
      <c r="AZ3" s="176"/>
      <c r="BA3" s="176"/>
      <c r="BB3" s="176"/>
      <c r="BC3" s="176"/>
      <c r="BD3" s="176"/>
      <c r="BE3" s="176"/>
      <c r="BF3" s="176"/>
      <c r="BG3" s="176"/>
      <c r="BH3" s="176"/>
      <c r="BI3" s="176"/>
      <c r="BJ3" s="176"/>
      <c r="BK3" s="176"/>
      <c r="BL3" s="176"/>
      <c r="BM3" s="176"/>
      <c r="BN3" s="176"/>
      <c r="BO3" s="176"/>
      <c r="BP3" s="176"/>
      <c r="BQ3" s="176"/>
      <c r="BR3" s="176"/>
      <c r="BS3" s="176"/>
      <c r="BT3" s="176"/>
      <c r="BU3" s="176"/>
      <c r="BV3" s="176"/>
      <c r="BW3" s="176"/>
      <c r="BX3" s="176"/>
      <c r="BY3" s="176"/>
      <c r="BZ3" s="176"/>
      <c r="CA3" s="176"/>
      <c r="CB3" s="176"/>
      <c r="CC3" s="176"/>
      <c r="CD3" s="176"/>
      <c r="CE3" s="176"/>
      <c r="CF3" s="176"/>
      <c r="CG3" s="176"/>
      <c r="CH3" s="176"/>
      <c r="CI3" s="176"/>
      <c r="CJ3" s="176"/>
      <c r="CK3" s="176"/>
      <c r="CL3" s="176"/>
      <c r="CM3" s="176"/>
      <c r="CN3" s="176"/>
      <c r="CO3" s="176"/>
      <c r="CP3" s="176"/>
      <c r="CQ3" s="176"/>
      <c r="CR3" s="176"/>
      <c r="CS3" s="176"/>
      <c r="CT3" s="176"/>
      <c r="CU3" s="176"/>
      <c r="CV3" s="176"/>
      <c r="CW3" s="176"/>
      <c r="CX3" s="176"/>
      <c r="CY3" s="176"/>
      <c r="CZ3" s="176"/>
      <c r="DA3" s="176"/>
      <c r="DB3" s="176"/>
      <c r="DC3" s="176"/>
      <c r="DD3" s="176"/>
      <c r="DE3" s="176"/>
      <c r="DF3" s="176"/>
      <c r="DG3" s="176"/>
      <c r="DH3" s="176"/>
      <c r="DI3" s="176"/>
      <c r="DJ3" s="176"/>
      <c r="DK3" s="176"/>
      <c r="DL3" s="176"/>
      <c r="DM3" s="176"/>
      <c r="DN3" s="176"/>
      <c r="DO3" s="176"/>
      <c r="DP3" s="176"/>
      <c r="DQ3" s="176"/>
      <c r="DR3" s="176"/>
      <c r="DS3" s="176"/>
      <c r="DT3" s="176"/>
      <c r="DU3" s="176"/>
      <c r="DV3" s="176"/>
      <c r="DW3" s="176"/>
      <c r="DX3" s="176"/>
      <c r="DY3" s="176"/>
      <c r="DZ3" s="176"/>
      <c r="EA3" s="176"/>
      <c r="EB3" s="176"/>
      <c r="EC3" s="176"/>
      <c r="ED3" s="176"/>
      <c r="EE3" s="176"/>
      <c r="EF3" s="176"/>
      <c r="EG3" s="176"/>
      <c r="EH3" s="176"/>
      <c r="EI3" s="176"/>
      <c r="EJ3" s="176"/>
      <c r="EK3" s="176"/>
      <c r="EL3" s="176"/>
      <c r="EM3" s="176"/>
      <c r="EN3" s="176"/>
      <c r="EO3" s="176"/>
      <c r="EP3" s="176"/>
      <c r="EQ3" s="176"/>
      <c r="ER3" s="176"/>
      <c r="ES3" s="176"/>
      <c r="ET3" s="176"/>
      <c r="EU3" s="176"/>
      <c r="EV3" s="176"/>
      <c r="EW3" s="176"/>
      <c r="EX3" s="176"/>
      <c r="EY3" s="176"/>
      <c r="EZ3" s="176"/>
      <c r="FA3" s="176"/>
      <c r="FB3" s="176"/>
      <c r="FC3" s="176"/>
      <c r="FD3" s="176"/>
      <c r="FE3" s="176"/>
      <c r="FF3" s="176"/>
      <c r="FG3" s="176"/>
      <c r="FH3" s="176"/>
      <c r="FI3" s="176"/>
      <c r="FJ3" s="176"/>
      <c r="FK3" s="176"/>
      <c r="FL3" s="176"/>
      <c r="FM3" s="176"/>
      <c r="FN3" s="176"/>
      <c r="FO3" s="176"/>
      <c r="FP3" s="176"/>
      <c r="FQ3" s="176"/>
      <c r="FR3" s="176"/>
      <c r="FS3" s="176"/>
      <c r="FT3" s="176"/>
      <c r="FU3" s="176"/>
      <c r="FV3" s="176"/>
      <c r="FW3" s="176"/>
      <c r="FX3" s="176"/>
      <c r="FY3" s="176"/>
      <c r="FZ3" s="176"/>
      <c r="GA3" s="176"/>
      <c r="GB3" s="176"/>
      <c r="GC3" s="176"/>
      <c r="GD3" s="176"/>
      <c r="GE3" s="176"/>
      <c r="GF3" s="176"/>
      <c r="GG3" s="176"/>
      <c r="GH3" s="176"/>
      <c r="GI3" s="176"/>
      <c r="GJ3" s="176"/>
      <c r="GK3" s="176"/>
      <c r="GL3" s="176"/>
      <c r="GM3" s="176"/>
      <c r="GN3" s="176"/>
      <c r="GO3" s="176"/>
      <c r="GP3" s="176"/>
      <c r="GQ3" s="176"/>
      <c r="GR3" s="176"/>
      <c r="GS3" s="176"/>
      <c r="GT3" s="176"/>
      <c r="GU3" s="176"/>
      <c r="GV3" s="176"/>
      <c r="GW3" s="176"/>
      <c r="GX3" s="176"/>
      <c r="GY3" s="176"/>
      <c r="GZ3" s="176"/>
      <c r="HA3" s="176"/>
      <c r="HB3" s="176"/>
      <c r="HC3" s="176"/>
      <c r="HD3" s="176"/>
      <c r="HE3" s="176"/>
      <c r="HF3" s="176"/>
      <c r="HG3" s="176"/>
      <c r="HH3" s="176"/>
      <c r="HI3" s="176"/>
      <c r="HJ3" s="176"/>
      <c r="HK3" s="176"/>
      <c r="HL3" s="176"/>
      <c r="HM3" s="176"/>
      <c r="HN3" s="176"/>
      <c r="HO3" s="176"/>
      <c r="HP3" s="176"/>
      <c r="HQ3" s="176"/>
      <c r="HR3" s="176"/>
      <c r="HS3" s="176"/>
      <c r="HT3" s="176"/>
      <c r="HU3" s="176"/>
      <c r="HV3" s="176"/>
      <c r="HW3" s="176"/>
      <c r="HX3" s="176"/>
      <c r="HY3" s="176"/>
      <c r="HZ3" s="176"/>
      <c r="IA3" s="176"/>
      <c r="IB3" s="176"/>
      <c r="IC3" s="176"/>
      <c r="ID3" s="176"/>
      <c r="IE3" s="176"/>
      <c r="IF3" s="176"/>
      <c r="IG3" s="176"/>
      <c r="IH3" s="176"/>
      <c r="II3" s="176"/>
      <c r="IJ3" s="176"/>
      <c r="IK3" s="176"/>
      <c r="IL3" s="176"/>
    </row>
    <row r="4" spans="1:246" ht="15" customHeight="1">
      <c r="A4" s="1362" t="s">
        <v>1077</v>
      </c>
      <c r="B4" s="1363"/>
      <c r="C4" s="1363"/>
      <c r="D4" s="1363"/>
      <c r="E4" s="1363"/>
      <c r="F4" s="1364"/>
      <c r="G4" s="1362" t="s">
        <v>2695</v>
      </c>
      <c r="H4" s="1363"/>
      <c r="I4" s="1363"/>
      <c r="J4" s="1363"/>
      <c r="K4" s="1363"/>
      <c r="L4" s="1363"/>
      <c r="M4" s="1363"/>
      <c r="N4" s="1361"/>
      <c r="O4" s="176"/>
      <c r="P4" s="176"/>
      <c r="Q4" s="176"/>
      <c r="R4" s="176"/>
      <c r="S4" s="176"/>
      <c r="T4" s="176"/>
      <c r="U4" s="176"/>
      <c r="V4" s="176"/>
      <c r="W4" s="176"/>
      <c r="X4" s="176"/>
      <c r="Y4" s="176"/>
      <c r="Z4" s="176"/>
      <c r="AA4" s="176"/>
      <c r="AB4" s="176"/>
      <c r="AC4" s="176"/>
      <c r="AD4" s="176"/>
      <c r="AE4" s="176"/>
      <c r="AF4" s="176"/>
      <c r="AG4" s="176"/>
      <c r="AH4" s="176"/>
      <c r="AI4" s="176"/>
      <c r="AJ4" s="176"/>
      <c r="AK4" s="176"/>
      <c r="AL4" s="176"/>
      <c r="AM4" s="176"/>
      <c r="AN4" s="176"/>
      <c r="AO4" s="176"/>
      <c r="AP4" s="176"/>
      <c r="AQ4" s="176"/>
      <c r="AR4" s="176"/>
      <c r="AS4" s="176"/>
      <c r="AT4" s="176"/>
      <c r="AU4" s="176"/>
      <c r="AV4" s="176"/>
      <c r="AW4" s="176"/>
      <c r="AX4" s="176"/>
      <c r="AY4" s="176"/>
      <c r="AZ4" s="176"/>
      <c r="BA4" s="176"/>
      <c r="BB4" s="176"/>
      <c r="BC4" s="176"/>
      <c r="BD4" s="176"/>
      <c r="BE4" s="176"/>
      <c r="BF4" s="176"/>
      <c r="BG4" s="176"/>
      <c r="BH4" s="176"/>
      <c r="BI4" s="176"/>
      <c r="BJ4" s="176"/>
      <c r="BK4" s="176"/>
      <c r="BL4" s="176"/>
      <c r="BM4" s="176"/>
      <c r="BN4" s="176"/>
      <c r="BO4" s="176"/>
      <c r="BP4" s="176"/>
      <c r="BQ4" s="176"/>
      <c r="BR4" s="176"/>
      <c r="BS4" s="176"/>
      <c r="BT4" s="176"/>
      <c r="BU4" s="176"/>
      <c r="BV4" s="176"/>
      <c r="BW4" s="176"/>
      <c r="BX4" s="176"/>
      <c r="BY4" s="176"/>
      <c r="BZ4" s="176"/>
      <c r="CA4" s="176"/>
      <c r="CB4" s="176"/>
      <c r="CC4" s="176"/>
      <c r="CD4" s="176"/>
      <c r="CE4" s="176"/>
      <c r="CF4" s="176"/>
      <c r="CG4" s="176"/>
      <c r="CH4" s="176"/>
      <c r="CI4" s="176"/>
      <c r="CJ4" s="176"/>
      <c r="CK4" s="176"/>
      <c r="CL4" s="176"/>
      <c r="CM4" s="176"/>
      <c r="CN4" s="176"/>
      <c r="CO4" s="176"/>
      <c r="CP4" s="176"/>
      <c r="CQ4" s="176"/>
      <c r="CR4" s="176"/>
      <c r="CS4" s="176"/>
      <c r="CT4" s="176"/>
      <c r="CU4" s="176"/>
      <c r="CV4" s="176"/>
      <c r="CW4" s="176"/>
      <c r="CX4" s="176"/>
      <c r="CY4" s="176"/>
      <c r="CZ4" s="176"/>
      <c r="DA4" s="176"/>
      <c r="DB4" s="176"/>
      <c r="DC4" s="176"/>
      <c r="DD4" s="176"/>
      <c r="DE4" s="176"/>
      <c r="DF4" s="176"/>
      <c r="DG4" s="176"/>
      <c r="DH4" s="176"/>
      <c r="DI4" s="176"/>
      <c r="DJ4" s="176"/>
      <c r="DK4" s="176"/>
      <c r="DL4" s="176"/>
      <c r="DM4" s="176"/>
      <c r="DN4" s="176"/>
      <c r="DO4" s="176"/>
      <c r="DP4" s="176"/>
      <c r="DQ4" s="176"/>
      <c r="DR4" s="176"/>
      <c r="DS4" s="176"/>
      <c r="DT4" s="176"/>
      <c r="DU4" s="176"/>
      <c r="DV4" s="176"/>
      <c r="DW4" s="176"/>
      <c r="DX4" s="176"/>
      <c r="DY4" s="176"/>
      <c r="DZ4" s="176"/>
      <c r="EA4" s="176"/>
      <c r="EB4" s="176"/>
      <c r="EC4" s="176"/>
      <c r="ED4" s="176"/>
      <c r="EE4" s="176"/>
      <c r="EF4" s="176"/>
      <c r="EG4" s="176"/>
      <c r="EH4" s="176"/>
      <c r="EI4" s="176"/>
      <c r="EJ4" s="176"/>
      <c r="EK4" s="176"/>
      <c r="EL4" s="176"/>
      <c r="EM4" s="176"/>
      <c r="EN4" s="176"/>
      <c r="EO4" s="176"/>
      <c r="EP4" s="176"/>
      <c r="EQ4" s="176"/>
      <c r="ER4" s="176"/>
      <c r="ES4" s="176"/>
      <c r="ET4" s="176"/>
      <c r="EU4" s="176"/>
      <c r="EV4" s="176"/>
      <c r="EW4" s="176"/>
      <c r="EX4" s="176"/>
      <c r="EY4" s="176"/>
      <c r="EZ4" s="176"/>
      <c r="FA4" s="176"/>
      <c r="FB4" s="176"/>
      <c r="FC4" s="176"/>
      <c r="FD4" s="176"/>
      <c r="FE4" s="176"/>
      <c r="FF4" s="176"/>
      <c r="FG4" s="176"/>
      <c r="FH4" s="176"/>
      <c r="FI4" s="176"/>
      <c r="FJ4" s="176"/>
      <c r="FK4" s="176"/>
      <c r="FL4" s="176"/>
      <c r="FM4" s="176"/>
      <c r="FN4" s="176"/>
      <c r="FO4" s="176"/>
      <c r="FP4" s="176"/>
      <c r="FQ4" s="176"/>
      <c r="FR4" s="176"/>
      <c r="FS4" s="176"/>
      <c r="FT4" s="176"/>
      <c r="FU4" s="176"/>
      <c r="FV4" s="176"/>
      <c r="FW4" s="176"/>
      <c r="FX4" s="176"/>
      <c r="FY4" s="176"/>
      <c r="FZ4" s="176"/>
      <c r="GA4" s="176"/>
      <c r="GB4" s="176"/>
      <c r="GC4" s="176"/>
      <c r="GD4" s="176"/>
      <c r="GE4" s="176"/>
      <c r="GF4" s="176"/>
      <c r="GG4" s="176"/>
      <c r="GH4" s="176"/>
      <c r="GI4" s="176"/>
      <c r="GJ4" s="176"/>
      <c r="GK4" s="176"/>
      <c r="GL4" s="176"/>
      <c r="GM4" s="176"/>
      <c r="GN4" s="176"/>
      <c r="GO4" s="176"/>
      <c r="GP4" s="176"/>
      <c r="GQ4" s="176"/>
      <c r="GR4" s="176"/>
      <c r="GS4" s="176"/>
      <c r="GT4" s="176"/>
      <c r="GU4" s="176"/>
      <c r="GV4" s="176"/>
      <c r="GW4" s="176"/>
      <c r="GX4" s="176"/>
      <c r="GY4" s="176"/>
      <c r="GZ4" s="176"/>
      <c r="HA4" s="176"/>
      <c r="HB4" s="176"/>
      <c r="HC4" s="176"/>
      <c r="HD4" s="176"/>
      <c r="HE4" s="176"/>
      <c r="HF4" s="176"/>
      <c r="HG4" s="176"/>
      <c r="HH4" s="176"/>
      <c r="HI4" s="176"/>
      <c r="HJ4" s="176"/>
      <c r="HK4" s="176"/>
      <c r="HL4" s="176"/>
      <c r="HM4" s="176"/>
      <c r="HN4" s="176"/>
      <c r="HO4" s="176"/>
      <c r="HP4" s="176"/>
      <c r="HQ4" s="176"/>
      <c r="HR4" s="176"/>
      <c r="HS4" s="176"/>
      <c r="HT4" s="176"/>
      <c r="HU4" s="176"/>
      <c r="HV4" s="176"/>
      <c r="HW4" s="176"/>
      <c r="HX4" s="176"/>
      <c r="HY4" s="176"/>
      <c r="HZ4" s="176"/>
      <c r="IA4" s="176"/>
      <c r="IB4" s="176"/>
      <c r="IC4" s="176"/>
      <c r="ID4" s="176"/>
      <c r="IE4" s="176"/>
      <c r="IF4" s="176"/>
      <c r="IG4" s="176"/>
      <c r="IH4" s="176"/>
      <c r="II4" s="176"/>
      <c r="IJ4" s="176"/>
      <c r="IK4" s="176"/>
      <c r="IL4" s="176"/>
    </row>
    <row r="5" spans="1:246">
      <c r="A5" s="1355"/>
      <c r="F5" s="1354"/>
      <c r="G5" s="1355"/>
      <c r="N5" s="1354"/>
      <c r="O5" s="176"/>
      <c r="P5" s="176"/>
      <c r="Q5" s="176"/>
      <c r="R5" s="176"/>
      <c r="S5" s="176"/>
      <c r="T5" s="176"/>
      <c r="U5" s="176"/>
      <c r="V5" s="176"/>
      <c r="W5" s="176"/>
      <c r="X5" s="176"/>
      <c r="Y5" s="176"/>
      <c r="Z5" s="176"/>
      <c r="AA5" s="176"/>
      <c r="AB5" s="176"/>
      <c r="AC5" s="176"/>
      <c r="AD5" s="176"/>
      <c r="AE5" s="176"/>
      <c r="AF5" s="176"/>
      <c r="AG5" s="176"/>
      <c r="AH5" s="176"/>
      <c r="AI5" s="176"/>
      <c r="AJ5" s="176"/>
      <c r="AK5" s="176"/>
      <c r="AL5" s="176"/>
      <c r="AM5" s="176"/>
      <c r="AN5" s="176"/>
      <c r="AO5" s="176"/>
      <c r="AP5" s="176"/>
      <c r="AQ5" s="176"/>
      <c r="AR5" s="176"/>
      <c r="AS5" s="176"/>
      <c r="AT5" s="176"/>
      <c r="AU5" s="176"/>
      <c r="AV5" s="176"/>
      <c r="AW5" s="176"/>
      <c r="AX5" s="176"/>
      <c r="AY5" s="176"/>
      <c r="AZ5" s="176"/>
      <c r="BA5" s="176"/>
      <c r="BB5" s="176"/>
      <c r="BC5" s="176"/>
      <c r="BD5" s="176"/>
      <c r="BE5" s="176"/>
      <c r="BF5" s="176"/>
      <c r="BG5" s="176"/>
      <c r="BH5" s="176"/>
      <c r="BI5" s="176"/>
      <c r="BJ5" s="176"/>
      <c r="BK5" s="176"/>
      <c r="BL5" s="176"/>
      <c r="BM5" s="176"/>
      <c r="BN5" s="176"/>
      <c r="BO5" s="176"/>
      <c r="BP5" s="176"/>
      <c r="BQ5" s="176"/>
      <c r="BR5" s="176"/>
      <c r="BS5" s="176"/>
      <c r="BT5" s="176"/>
      <c r="BU5" s="176"/>
      <c r="BV5" s="176"/>
      <c r="BW5" s="176"/>
      <c r="BX5" s="176"/>
      <c r="BY5" s="176"/>
      <c r="BZ5" s="176"/>
      <c r="CA5" s="176"/>
      <c r="CB5" s="176"/>
      <c r="CC5" s="176"/>
      <c r="CD5" s="176"/>
      <c r="CE5" s="176"/>
      <c r="CF5" s="176"/>
      <c r="CG5" s="176"/>
      <c r="CH5" s="176"/>
      <c r="CI5" s="176"/>
      <c r="CJ5" s="176"/>
      <c r="CK5" s="176"/>
      <c r="CL5" s="176"/>
      <c r="CM5" s="176"/>
      <c r="CN5" s="176"/>
      <c r="CO5" s="176"/>
      <c r="CP5" s="176"/>
      <c r="CQ5" s="176"/>
      <c r="CR5" s="176"/>
      <c r="CS5" s="176"/>
      <c r="CT5" s="176"/>
      <c r="CU5" s="176"/>
      <c r="CV5" s="176"/>
      <c r="CW5" s="176"/>
      <c r="CX5" s="176"/>
      <c r="CY5" s="176"/>
      <c r="CZ5" s="176"/>
      <c r="DA5" s="176"/>
      <c r="DB5" s="176"/>
      <c r="DC5" s="176"/>
      <c r="DD5" s="176"/>
      <c r="DE5" s="176"/>
      <c r="DF5" s="176"/>
      <c r="DG5" s="176"/>
      <c r="DH5" s="176"/>
      <c r="DI5" s="176"/>
      <c r="DJ5" s="176"/>
      <c r="DK5" s="176"/>
      <c r="DL5" s="176"/>
      <c r="DM5" s="176"/>
      <c r="DN5" s="176"/>
      <c r="DO5" s="176"/>
      <c r="DP5" s="176"/>
      <c r="DQ5" s="176"/>
      <c r="DR5" s="176"/>
      <c r="DS5" s="176"/>
      <c r="DT5" s="176"/>
      <c r="DU5" s="176"/>
      <c r="DV5" s="176"/>
      <c r="DW5" s="176"/>
      <c r="DX5" s="176"/>
      <c r="DY5" s="176"/>
      <c r="DZ5" s="176"/>
      <c r="EA5" s="176"/>
      <c r="EB5" s="176"/>
      <c r="EC5" s="176"/>
      <c r="ED5" s="176"/>
      <c r="EE5" s="176"/>
      <c r="EF5" s="176"/>
      <c r="EG5" s="176"/>
      <c r="EH5" s="176"/>
      <c r="EI5" s="176"/>
      <c r="EJ5" s="176"/>
      <c r="EK5" s="176"/>
      <c r="EL5" s="176"/>
      <c r="EM5" s="176"/>
      <c r="EN5" s="176"/>
      <c r="EO5" s="176"/>
      <c r="EP5" s="176"/>
      <c r="EQ5" s="176"/>
      <c r="ER5" s="176"/>
      <c r="ES5" s="176"/>
      <c r="ET5" s="176"/>
      <c r="EU5" s="176"/>
      <c r="EV5" s="176"/>
      <c r="EW5" s="176"/>
      <c r="EX5" s="176"/>
      <c r="EY5" s="176"/>
      <c r="EZ5" s="176"/>
      <c r="FA5" s="176"/>
      <c r="FB5" s="176"/>
      <c r="FC5" s="176"/>
      <c r="FD5" s="176"/>
      <c r="FE5" s="176"/>
      <c r="FF5" s="176"/>
      <c r="FG5" s="176"/>
      <c r="FH5" s="176"/>
      <c r="FI5" s="176"/>
      <c r="FJ5" s="176"/>
      <c r="FK5" s="176"/>
      <c r="FL5" s="176"/>
      <c r="FM5" s="176"/>
      <c r="FN5" s="176"/>
      <c r="FO5" s="176"/>
      <c r="FP5" s="176"/>
      <c r="FQ5" s="176"/>
      <c r="FR5" s="176"/>
      <c r="FS5" s="176"/>
      <c r="FT5" s="176"/>
      <c r="FU5" s="176"/>
      <c r="FV5" s="176"/>
      <c r="FW5" s="176"/>
      <c r="FX5" s="176"/>
      <c r="FY5" s="176"/>
      <c r="FZ5" s="176"/>
      <c r="GA5" s="176"/>
      <c r="GB5" s="176"/>
      <c r="GC5" s="176"/>
      <c r="GD5" s="176"/>
      <c r="GE5" s="176"/>
      <c r="GF5" s="176"/>
      <c r="GG5" s="176"/>
      <c r="GH5" s="176"/>
      <c r="GI5" s="176"/>
      <c r="GJ5" s="176"/>
      <c r="GK5" s="176"/>
      <c r="GL5" s="176"/>
      <c r="GM5" s="176"/>
      <c r="GN5" s="176"/>
      <c r="GO5" s="176"/>
      <c r="GP5" s="176"/>
      <c r="GQ5" s="176"/>
      <c r="GR5" s="176"/>
      <c r="GS5" s="176"/>
      <c r="GT5" s="176"/>
      <c r="GU5" s="176"/>
      <c r="GV5" s="176"/>
      <c r="GW5" s="176"/>
      <c r="GX5" s="176"/>
      <c r="GY5" s="176"/>
      <c r="GZ5" s="176"/>
      <c r="HA5" s="176"/>
      <c r="HB5" s="176"/>
      <c r="HC5" s="176"/>
      <c r="HD5" s="176"/>
      <c r="HE5" s="176"/>
      <c r="HF5" s="176"/>
      <c r="HG5" s="176"/>
      <c r="HH5" s="176"/>
      <c r="HI5" s="176"/>
      <c r="HJ5" s="176"/>
      <c r="HK5" s="176"/>
      <c r="HL5" s="176"/>
      <c r="HM5" s="176"/>
      <c r="HN5" s="176"/>
      <c r="HO5" s="176"/>
      <c r="HP5" s="176"/>
      <c r="HQ5" s="176"/>
      <c r="HR5" s="176"/>
      <c r="HS5" s="176"/>
      <c r="HT5" s="176"/>
      <c r="HU5" s="176"/>
      <c r="HV5" s="176"/>
      <c r="HW5" s="176"/>
      <c r="HX5" s="176"/>
      <c r="HY5" s="176"/>
      <c r="HZ5" s="176"/>
      <c r="IA5" s="176"/>
      <c r="IB5" s="176"/>
      <c r="IC5" s="176"/>
      <c r="ID5" s="176"/>
      <c r="IE5" s="176"/>
      <c r="IF5" s="176"/>
      <c r="IG5" s="176"/>
      <c r="IH5" s="176"/>
      <c r="II5" s="176"/>
      <c r="IJ5" s="176"/>
      <c r="IK5" s="176"/>
      <c r="IL5" s="176"/>
    </row>
    <row r="6" spans="1:246">
      <c r="A6" s="1355" t="s">
        <v>2696</v>
      </c>
      <c r="F6" s="1354"/>
      <c r="G6" s="1355" t="s">
        <v>2697</v>
      </c>
      <c r="N6" s="1354"/>
      <c r="O6" s="176"/>
      <c r="P6" s="176"/>
      <c r="Q6" s="176"/>
      <c r="R6" s="176"/>
      <c r="S6" s="176"/>
      <c r="T6" s="176"/>
      <c r="U6" s="176"/>
      <c r="V6" s="176"/>
      <c r="W6" s="176"/>
      <c r="X6" s="176"/>
      <c r="Y6" s="176"/>
      <c r="Z6" s="176"/>
      <c r="AA6" s="176"/>
      <c r="AB6" s="176"/>
      <c r="AC6" s="176"/>
      <c r="AD6" s="176"/>
      <c r="AE6" s="176"/>
      <c r="AF6" s="176"/>
      <c r="AG6" s="176"/>
      <c r="AH6" s="176"/>
      <c r="AI6" s="176"/>
      <c r="AJ6" s="176"/>
      <c r="AK6" s="176"/>
      <c r="AL6" s="176"/>
      <c r="AM6" s="176"/>
      <c r="AN6" s="176"/>
      <c r="AO6" s="176"/>
      <c r="AP6" s="176"/>
      <c r="AQ6" s="176"/>
      <c r="AR6" s="176"/>
      <c r="AS6" s="176"/>
      <c r="AT6" s="176"/>
      <c r="AU6" s="176"/>
      <c r="AV6" s="176"/>
      <c r="AW6" s="176"/>
      <c r="AX6" s="176"/>
      <c r="AY6" s="176"/>
      <c r="AZ6" s="176"/>
      <c r="BA6" s="176"/>
      <c r="BB6" s="176"/>
      <c r="BC6" s="176"/>
      <c r="BD6" s="176"/>
      <c r="BE6" s="176"/>
      <c r="BF6" s="176"/>
      <c r="BG6" s="176"/>
      <c r="BH6" s="176"/>
      <c r="BI6" s="176"/>
      <c r="BJ6" s="176"/>
      <c r="BK6" s="176"/>
      <c r="BL6" s="176"/>
      <c r="BM6" s="176"/>
      <c r="BN6" s="176"/>
      <c r="BO6" s="176"/>
      <c r="BP6" s="176"/>
      <c r="BQ6" s="176"/>
      <c r="BR6" s="176"/>
      <c r="BS6" s="176"/>
      <c r="BT6" s="176"/>
      <c r="BU6" s="176"/>
      <c r="BV6" s="176"/>
      <c r="BW6" s="176"/>
      <c r="BX6" s="176"/>
      <c r="BY6" s="176"/>
      <c r="BZ6" s="176"/>
      <c r="CA6" s="176"/>
      <c r="CB6" s="176"/>
      <c r="CC6" s="176"/>
      <c r="CD6" s="176"/>
      <c r="CE6" s="176"/>
      <c r="CF6" s="176"/>
      <c r="CG6" s="176"/>
      <c r="CH6" s="176"/>
      <c r="CI6" s="176"/>
      <c r="CJ6" s="176"/>
      <c r="CK6" s="176"/>
      <c r="CL6" s="176"/>
      <c r="CM6" s="176"/>
      <c r="CN6" s="176"/>
      <c r="CO6" s="176"/>
      <c r="CP6" s="176"/>
      <c r="CQ6" s="176"/>
      <c r="CR6" s="176"/>
      <c r="CS6" s="176"/>
      <c r="CT6" s="176"/>
      <c r="CU6" s="176"/>
      <c r="CV6" s="176"/>
      <c r="CW6" s="176"/>
      <c r="CX6" s="176"/>
      <c r="CY6" s="176"/>
      <c r="CZ6" s="176"/>
      <c r="DA6" s="176"/>
      <c r="DB6" s="176"/>
      <c r="DC6" s="176"/>
      <c r="DD6" s="176"/>
      <c r="DE6" s="176"/>
      <c r="DF6" s="176"/>
      <c r="DG6" s="176"/>
      <c r="DH6" s="176"/>
      <c r="DI6" s="176"/>
      <c r="DJ6" s="176"/>
      <c r="DK6" s="176"/>
      <c r="DL6" s="176"/>
      <c r="DM6" s="176"/>
      <c r="DN6" s="176"/>
      <c r="DO6" s="176"/>
      <c r="DP6" s="176"/>
      <c r="DQ6" s="176"/>
      <c r="DR6" s="176"/>
      <c r="DS6" s="176"/>
      <c r="DT6" s="176"/>
      <c r="DU6" s="176"/>
      <c r="DV6" s="176"/>
      <c r="DW6" s="176"/>
      <c r="DX6" s="176"/>
      <c r="DY6" s="176"/>
      <c r="DZ6" s="176"/>
      <c r="EA6" s="176"/>
      <c r="EB6" s="176"/>
      <c r="EC6" s="176"/>
      <c r="ED6" s="176"/>
      <c r="EE6" s="176"/>
      <c r="EF6" s="176"/>
      <c r="EG6" s="176"/>
      <c r="EH6" s="176"/>
      <c r="EI6" s="176"/>
      <c r="EJ6" s="176"/>
      <c r="EK6" s="176"/>
      <c r="EL6" s="176"/>
      <c r="EM6" s="176"/>
      <c r="EN6" s="176"/>
      <c r="EO6" s="176"/>
      <c r="EP6" s="176"/>
      <c r="EQ6" s="176"/>
      <c r="ER6" s="176"/>
      <c r="ES6" s="176"/>
      <c r="ET6" s="176"/>
      <c r="EU6" s="176"/>
      <c r="EV6" s="176"/>
      <c r="EW6" s="176"/>
      <c r="EX6" s="176"/>
      <c r="EY6" s="176"/>
      <c r="EZ6" s="176"/>
      <c r="FA6" s="176"/>
      <c r="FB6" s="176"/>
      <c r="FC6" s="176"/>
      <c r="FD6" s="176"/>
      <c r="FE6" s="176"/>
      <c r="FF6" s="176"/>
      <c r="FG6" s="176"/>
      <c r="FH6" s="176"/>
      <c r="FI6" s="176"/>
      <c r="FJ6" s="176"/>
      <c r="FK6" s="176"/>
      <c r="FL6" s="176"/>
      <c r="FM6" s="176"/>
      <c r="FN6" s="176"/>
      <c r="FO6" s="176"/>
      <c r="FP6" s="176"/>
      <c r="FQ6" s="176"/>
      <c r="FR6" s="176"/>
      <c r="FS6" s="176"/>
      <c r="FT6" s="176"/>
      <c r="FU6" s="176"/>
      <c r="FV6" s="176"/>
      <c r="FW6" s="176"/>
      <c r="FX6" s="176"/>
      <c r="FY6" s="176"/>
      <c r="FZ6" s="176"/>
      <c r="GA6" s="176"/>
      <c r="GB6" s="176"/>
      <c r="GC6" s="176"/>
      <c r="GD6" s="176"/>
      <c r="GE6" s="176"/>
      <c r="GF6" s="176"/>
      <c r="GG6" s="176"/>
      <c r="GH6" s="176"/>
      <c r="GI6" s="176"/>
      <c r="GJ6" s="176"/>
      <c r="GK6" s="176"/>
      <c r="GL6" s="176"/>
      <c r="GM6" s="176"/>
      <c r="GN6" s="176"/>
      <c r="GO6" s="176"/>
      <c r="GP6" s="176"/>
      <c r="GQ6" s="176"/>
      <c r="GR6" s="176"/>
      <c r="GS6" s="176"/>
      <c r="GT6" s="176"/>
      <c r="GU6" s="176"/>
      <c r="GV6" s="176"/>
      <c r="GW6" s="176"/>
      <c r="GX6" s="176"/>
      <c r="GY6" s="176"/>
      <c r="GZ6" s="176"/>
      <c r="HA6" s="176"/>
      <c r="HB6" s="176"/>
      <c r="HC6" s="176"/>
      <c r="HD6" s="176"/>
      <c r="HE6" s="176"/>
      <c r="HF6" s="176"/>
      <c r="HG6" s="176"/>
      <c r="HH6" s="176"/>
      <c r="HI6" s="176"/>
      <c r="HJ6" s="176"/>
      <c r="HK6" s="176"/>
      <c r="HL6" s="176"/>
      <c r="HM6" s="176"/>
      <c r="HN6" s="176"/>
      <c r="HO6" s="176"/>
      <c r="HP6" s="176"/>
      <c r="HQ6" s="176"/>
      <c r="HR6" s="176"/>
      <c r="HS6" s="176"/>
      <c r="HT6" s="176"/>
      <c r="HU6" s="176"/>
      <c r="HV6" s="176"/>
      <c r="HW6" s="176"/>
      <c r="HX6" s="176"/>
      <c r="HY6" s="176"/>
      <c r="HZ6" s="176"/>
      <c r="IA6" s="176"/>
      <c r="IB6" s="176"/>
      <c r="IC6" s="176"/>
      <c r="ID6" s="176"/>
      <c r="IE6" s="176"/>
      <c r="IF6" s="176"/>
      <c r="IG6" s="176"/>
      <c r="IH6" s="176"/>
      <c r="II6" s="176"/>
      <c r="IJ6" s="176"/>
      <c r="IK6" s="176"/>
      <c r="IL6" s="176"/>
    </row>
    <row r="7" spans="1:246">
      <c r="A7" s="1355"/>
      <c r="B7" s="177" t="s">
        <v>2698</v>
      </c>
      <c r="F7" s="1354"/>
      <c r="G7" s="1355" t="s">
        <v>2699</v>
      </c>
      <c r="N7" s="1354"/>
      <c r="O7" s="176"/>
      <c r="P7" s="176"/>
      <c r="Q7" s="176"/>
      <c r="R7" s="176"/>
      <c r="S7" s="176"/>
      <c r="T7" s="176"/>
      <c r="U7" s="176"/>
      <c r="V7" s="176"/>
      <c r="W7" s="176"/>
      <c r="X7" s="176"/>
      <c r="Y7" s="176"/>
      <c r="Z7" s="176"/>
      <c r="AA7" s="176"/>
      <c r="AB7" s="176"/>
      <c r="AC7" s="176"/>
      <c r="AD7" s="176"/>
      <c r="AE7" s="176"/>
      <c r="AF7" s="176"/>
      <c r="AG7" s="176"/>
      <c r="AH7" s="176"/>
      <c r="AI7" s="176"/>
      <c r="AJ7" s="176"/>
      <c r="AK7" s="176"/>
      <c r="AL7" s="176"/>
      <c r="AM7" s="176"/>
      <c r="AN7" s="176"/>
      <c r="AO7" s="176"/>
      <c r="AP7" s="176"/>
      <c r="AQ7" s="176"/>
      <c r="AR7" s="176"/>
      <c r="AS7" s="176"/>
      <c r="AT7" s="176"/>
      <c r="AU7" s="176"/>
      <c r="AV7" s="176"/>
      <c r="AW7" s="176"/>
      <c r="AX7" s="176"/>
      <c r="AY7" s="176"/>
      <c r="AZ7" s="176"/>
      <c r="BA7" s="176"/>
      <c r="BB7" s="176"/>
      <c r="BC7" s="176"/>
      <c r="BD7" s="176"/>
      <c r="BE7" s="176"/>
      <c r="BF7" s="176"/>
      <c r="BG7" s="176"/>
      <c r="BH7" s="176"/>
      <c r="BI7" s="176"/>
      <c r="BJ7" s="176"/>
      <c r="BK7" s="176"/>
      <c r="BL7" s="176"/>
      <c r="BM7" s="176"/>
      <c r="BN7" s="176"/>
      <c r="BO7" s="176"/>
      <c r="BP7" s="176"/>
      <c r="BQ7" s="176"/>
      <c r="BR7" s="176"/>
      <c r="BS7" s="176"/>
      <c r="BT7" s="176"/>
      <c r="BU7" s="176"/>
      <c r="BV7" s="176"/>
      <c r="BW7" s="176"/>
      <c r="BX7" s="176"/>
      <c r="BY7" s="176"/>
      <c r="BZ7" s="176"/>
      <c r="CA7" s="176"/>
      <c r="CB7" s="176"/>
      <c r="CC7" s="176"/>
      <c r="CD7" s="176"/>
      <c r="CE7" s="176"/>
      <c r="CF7" s="176"/>
      <c r="CG7" s="176"/>
      <c r="CH7" s="176"/>
      <c r="CI7" s="176"/>
      <c r="CJ7" s="176"/>
      <c r="CK7" s="176"/>
      <c r="CL7" s="176"/>
      <c r="CM7" s="176"/>
      <c r="CN7" s="176"/>
      <c r="CO7" s="176"/>
      <c r="CP7" s="176"/>
      <c r="CQ7" s="176"/>
      <c r="CR7" s="176"/>
      <c r="CS7" s="176"/>
      <c r="CT7" s="176"/>
      <c r="CU7" s="176"/>
      <c r="CV7" s="176"/>
      <c r="CW7" s="176"/>
      <c r="CX7" s="176"/>
      <c r="CY7" s="176"/>
      <c r="CZ7" s="176"/>
      <c r="DA7" s="176"/>
      <c r="DB7" s="176"/>
      <c r="DC7" s="176"/>
      <c r="DD7" s="176"/>
      <c r="DE7" s="176"/>
      <c r="DF7" s="176"/>
      <c r="DG7" s="176"/>
      <c r="DH7" s="176"/>
      <c r="DI7" s="176"/>
      <c r="DJ7" s="176"/>
      <c r="DK7" s="176"/>
      <c r="DL7" s="176"/>
      <c r="DM7" s="176"/>
      <c r="DN7" s="176"/>
      <c r="DO7" s="176"/>
      <c r="DP7" s="176"/>
      <c r="DQ7" s="176"/>
      <c r="DR7" s="176"/>
      <c r="DS7" s="176"/>
      <c r="DT7" s="176"/>
      <c r="DU7" s="176"/>
      <c r="DV7" s="176"/>
      <c r="DW7" s="176"/>
      <c r="DX7" s="176"/>
      <c r="DY7" s="176"/>
      <c r="DZ7" s="176"/>
      <c r="EA7" s="176"/>
      <c r="EB7" s="176"/>
      <c r="EC7" s="176"/>
      <c r="ED7" s="176"/>
      <c r="EE7" s="176"/>
      <c r="EF7" s="176"/>
      <c r="EG7" s="176"/>
      <c r="EH7" s="176"/>
      <c r="EI7" s="176"/>
      <c r="EJ7" s="176"/>
      <c r="EK7" s="176"/>
      <c r="EL7" s="176"/>
      <c r="EM7" s="176"/>
      <c r="EN7" s="176"/>
      <c r="EO7" s="176"/>
      <c r="EP7" s="176"/>
      <c r="EQ7" s="176"/>
      <c r="ER7" s="176"/>
      <c r="ES7" s="176"/>
      <c r="ET7" s="176"/>
      <c r="EU7" s="176"/>
      <c r="EV7" s="176"/>
      <c r="EW7" s="176"/>
      <c r="EX7" s="176"/>
      <c r="EY7" s="176"/>
      <c r="EZ7" s="176"/>
      <c r="FA7" s="176"/>
      <c r="FB7" s="176"/>
      <c r="FC7" s="176"/>
      <c r="FD7" s="176"/>
      <c r="FE7" s="176"/>
      <c r="FF7" s="176"/>
      <c r="FG7" s="176"/>
      <c r="FH7" s="176"/>
      <c r="FI7" s="176"/>
      <c r="FJ7" s="176"/>
      <c r="FK7" s="176"/>
      <c r="FL7" s="176"/>
      <c r="FM7" s="176"/>
      <c r="FN7" s="176"/>
      <c r="FO7" s="176"/>
      <c r="FP7" s="176"/>
      <c r="FQ7" s="176"/>
      <c r="FR7" s="176"/>
      <c r="FS7" s="176"/>
      <c r="FT7" s="176"/>
      <c r="FU7" s="176"/>
      <c r="FV7" s="176"/>
      <c r="FW7" s="176"/>
      <c r="FX7" s="176"/>
      <c r="FY7" s="176"/>
      <c r="FZ7" s="176"/>
      <c r="GA7" s="176"/>
      <c r="GB7" s="176"/>
      <c r="GC7" s="176"/>
      <c r="GD7" s="176"/>
      <c r="GE7" s="176"/>
      <c r="GF7" s="176"/>
      <c r="GG7" s="176"/>
      <c r="GH7" s="176"/>
      <c r="GI7" s="176"/>
      <c r="GJ7" s="176"/>
      <c r="GK7" s="176"/>
      <c r="GL7" s="176"/>
      <c r="GM7" s="176"/>
      <c r="GN7" s="176"/>
      <c r="GO7" s="176"/>
      <c r="GP7" s="176"/>
      <c r="GQ7" s="176"/>
      <c r="GR7" s="176"/>
      <c r="GS7" s="176"/>
      <c r="GT7" s="176"/>
      <c r="GU7" s="176"/>
      <c r="GV7" s="176"/>
      <c r="GW7" s="176"/>
      <c r="GX7" s="176"/>
      <c r="GY7" s="176"/>
      <c r="GZ7" s="176"/>
      <c r="HA7" s="176"/>
      <c r="HB7" s="176"/>
      <c r="HC7" s="176"/>
      <c r="HD7" s="176"/>
      <c r="HE7" s="176"/>
      <c r="HF7" s="176"/>
      <c r="HG7" s="176"/>
      <c r="HH7" s="176"/>
      <c r="HI7" s="176"/>
      <c r="HJ7" s="176"/>
      <c r="HK7" s="176"/>
      <c r="HL7" s="176"/>
      <c r="HM7" s="176"/>
      <c r="HN7" s="176"/>
      <c r="HO7" s="176"/>
      <c r="HP7" s="176"/>
      <c r="HQ7" s="176"/>
      <c r="HR7" s="176"/>
      <c r="HS7" s="176"/>
      <c r="HT7" s="176"/>
      <c r="HU7" s="176"/>
      <c r="HV7" s="176"/>
      <c r="HW7" s="176"/>
      <c r="HX7" s="176"/>
      <c r="HY7" s="176"/>
      <c r="HZ7" s="176"/>
      <c r="IA7" s="176"/>
      <c r="IB7" s="176"/>
      <c r="IC7" s="176"/>
      <c r="ID7" s="176"/>
      <c r="IE7" s="176"/>
      <c r="IF7" s="176"/>
      <c r="IG7" s="176"/>
      <c r="IH7" s="176"/>
      <c r="II7" s="176"/>
      <c r="IJ7" s="176"/>
      <c r="IK7" s="176"/>
      <c r="IL7" s="176"/>
    </row>
    <row r="8" spans="1:246">
      <c r="A8" s="1355" t="s">
        <v>4203</v>
      </c>
      <c r="F8" s="1354"/>
      <c r="G8" s="1355" t="s">
        <v>2700</v>
      </c>
      <c r="N8" s="1354"/>
      <c r="O8" s="176"/>
      <c r="P8" s="176"/>
      <c r="Q8" s="176"/>
      <c r="R8" s="176"/>
      <c r="S8" s="176"/>
      <c r="T8" s="176"/>
      <c r="U8" s="176"/>
      <c r="V8" s="176"/>
      <c r="W8" s="176"/>
      <c r="X8" s="176"/>
      <c r="Y8" s="176"/>
      <c r="Z8" s="176"/>
      <c r="AA8" s="176"/>
      <c r="AB8" s="176"/>
      <c r="AC8" s="176"/>
      <c r="AD8" s="176"/>
      <c r="AE8" s="176"/>
      <c r="AF8" s="176"/>
      <c r="AG8" s="176"/>
      <c r="AH8" s="176"/>
      <c r="AI8" s="176"/>
      <c r="AJ8" s="176"/>
      <c r="AK8" s="176"/>
      <c r="AL8" s="176"/>
      <c r="AM8" s="176"/>
      <c r="AN8" s="176"/>
      <c r="AO8" s="176"/>
      <c r="AP8" s="176"/>
      <c r="AQ8" s="176"/>
      <c r="AR8" s="176"/>
      <c r="AS8" s="176"/>
      <c r="AT8" s="176"/>
      <c r="AU8" s="176"/>
      <c r="AV8" s="176"/>
      <c r="AW8" s="176"/>
      <c r="AX8" s="176"/>
      <c r="AY8" s="176"/>
      <c r="AZ8" s="176"/>
      <c r="BA8" s="176"/>
      <c r="BB8" s="176"/>
      <c r="BC8" s="176"/>
      <c r="BD8" s="176"/>
      <c r="BE8" s="176"/>
      <c r="BF8" s="176"/>
      <c r="BG8" s="176"/>
      <c r="BH8" s="176"/>
      <c r="BI8" s="176"/>
      <c r="BJ8" s="176"/>
      <c r="BK8" s="176"/>
      <c r="BL8" s="176"/>
      <c r="BM8" s="176"/>
      <c r="BN8" s="176"/>
      <c r="BO8" s="176"/>
      <c r="BP8" s="176"/>
      <c r="BQ8" s="176"/>
      <c r="BR8" s="176"/>
      <c r="BS8" s="176"/>
      <c r="BT8" s="176"/>
      <c r="BU8" s="176"/>
      <c r="BV8" s="176"/>
      <c r="BW8" s="176"/>
      <c r="BX8" s="176"/>
      <c r="BY8" s="176"/>
      <c r="BZ8" s="176"/>
      <c r="CA8" s="176"/>
      <c r="CB8" s="176"/>
      <c r="CC8" s="176"/>
      <c r="CD8" s="176"/>
      <c r="CE8" s="176"/>
      <c r="CF8" s="176"/>
      <c r="CG8" s="176"/>
      <c r="CH8" s="176"/>
      <c r="CI8" s="176"/>
      <c r="CJ8" s="176"/>
      <c r="CK8" s="176"/>
      <c r="CL8" s="176"/>
      <c r="CM8" s="176"/>
      <c r="CN8" s="176"/>
      <c r="CO8" s="176"/>
      <c r="CP8" s="176"/>
      <c r="CQ8" s="176"/>
      <c r="CR8" s="176"/>
      <c r="CS8" s="176"/>
      <c r="CT8" s="176"/>
      <c r="CU8" s="176"/>
      <c r="CV8" s="176"/>
      <c r="CW8" s="176"/>
      <c r="CX8" s="176"/>
      <c r="CY8" s="176"/>
      <c r="CZ8" s="176"/>
      <c r="DA8" s="176"/>
      <c r="DB8" s="176"/>
      <c r="DC8" s="176"/>
      <c r="DD8" s="176"/>
      <c r="DE8" s="176"/>
      <c r="DF8" s="176"/>
      <c r="DG8" s="176"/>
      <c r="DH8" s="176"/>
      <c r="DI8" s="176"/>
      <c r="DJ8" s="176"/>
      <c r="DK8" s="176"/>
      <c r="DL8" s="176"/>
      <c r="DM8" s="176"/>
      <c r="DN8" s="176"/>
      <c r="DO8" s="176"/>
      <c r="DP8" s="176"/>
      <c r="DQ8" s="176"/>
      <c r="DR8" s="176"/>
      <c r="DS8" s="176"/>
      <c r="DT8" s="176"/>
      <c r="DU8" s="176"/>
      <c r="DV8" s="176"/>
      <c r="DW8" s="176"/>
      <c r="DX8" s="176"/>
      <c r="DY8" s="176"/>
      <c r="DZ8" s="176"/>
      <c r="EA8" s="176"/>
      <c r="EB8" s="176"/>
      <c r="EC8" s="176"/>
      <c r="ED8" s="176"/>
      <c r="EE8" s="176"/>
      <c r="EF8" s="176"/>
      <c r="EG8" s="176"/>
      <c r="EH8" s="176"/>
      <c r="EI8" s="176"/>
      <c r="EJ8" s="176"/>
      <c r="EK8" s="176"/>
      <c r="EL8" s="176"/>
      <c r="EM8" s="176"/>
      <c r="EN8" s="176"/>
      <c r="EO8" s="176"/>
      <c r="EP8" s="176"/>
      <c r="EQ8" s="176"/>
      <c r="ER8" s="176"/>
      <c r="ES8" s="176"/>
      <c r="ET8" s="176"/>
      <c r="EU8" s="176"/>
      <c r="EV8" s="176"/>
      <c r="EW8" s="176"/>
      <c r="EX8" s="176"/>
      <c r="EY8" s="176"/>
      <c r="EZ8" s="176"/>
      <c r="FA8" s="176"/>
      <c r="FB8" s="176"/>
      <c r="FC8" s="176"/>
      <c r="FD8" s="176"/>
      <c r="FE8" s="176"/>
      <c r="FF8" s="176"/>
      <c r="FG8" s="176"/>
      <c r="FH8" s="176"/>
      <c r="FI8" s="176"/>
      <c r="FJ8" s="176"/>
      <c r="FK8" s="176"/>
      <c r="FL8" s="176"/>
      <c r="FM8" s="176"/>
      <c r="FN8" s="176"/>
      <c r="FO8" s="176"/>
      <c r="FP8" s="176"/>
      <c r="FQ8" s="176"/>
      <c r="FR8" s="176"/>
      <c r="FS8" s="176"/>
      <c r="FT8" s="176"/>
      <c r="FU8" s="176"/>
      <c r="FV8" s="176"/>
      <c r="FW8" s="176"/>
      <c r="FX8" s="176"/>
      <c r="FY8" s="176"/>
      <c r="FZ8" s="176"/>
      <c r="GA8" s="176"/>
      <c r="GB8" s="176"/>
      <c r="GC8" s="176"/>
      <c r="GD8" s="176"/>
      <c r="GE8" s="176"/>
      <c r="GF8" s="176"/>
      <c r="GG8" s="176"/>
      <c r="GH8" s="176"/>
      <c r="GI8" s="176"/>
      <c r="GJ8" s="176"/>
      <c r="GK8" s="176"/>
      <c r="GL8" s="176"/>
      <c r="GM8" s="176"/>
      <c r="GN8" s="176"/>
      <c r="GO8" s="176"/>
      <c r="GP8" s="176"/>
      <c r="GQ8" s="176"/>
      <c r="GR8" s="176"/>
      <c r="GS8" s="176"/>
      <c r="GT8" s="176"/>
      <c r="GU8" s="176"/>
      <c r="GV8" s="176"/>
      <c r="GW8" s="176"/>
      <c r="GX8" s="176"/>
      <c r="GY8" s="176"/>
      <c r="GZ8" s="176"/>
      <c r="HA8" s="176"/>
      <c r="HB8" s="176"/>
      <c r="HC8" s="176"/>
      <c r="HD8" s="176"/>
      <c r="HE8" s="176"/>
      <c r="HF8" s="176"/>
      <c r="HG8" s="176"/>
      <c r="HH8" s="176"/>
      <c r="HI8" s="176"/>
      <c r="HJ8" s="176"/>
      <c r="HK8" s="176"/>
      <c r="HL8" s="176"/>
      <c r="HM8" s="176"/>
      <c r="HN8" s="176"/>
      <c r="HO8" s="176"/>
      <c r="HP8" s="176"/>
      <c r="HQ8" s="176"/>
      <c r="HR8" s="176"/>
      <c r="HS8" s="176"/>
      <c r="HT8" s="176"/>
      <c r="HU8" s="176"/>
      <c r="HV8" s="176"/>
      <c r="HW8" s="176"/>
      <c r="HX8" s="176"/>
      <c r="HY8" s="176"/>
      <c r="HZ8" s="176"/>
      <c r="IA8" s="176"/>
      <c r="IB8" s="176"/>
      <c r="IC8" s="176"/>
      <c r="ID8" s="176"/>
      <c r="IE8" s="176"/>
      <c r="IF8" s="176"/>
      <c r="IG8" s="176"/>
      <c r="IH8" s="176"/>
      <c r="II8" s="176"/>
      <c r="IJ8" s="176"/>
      <c r="IK8" s="176"/>
      <c r="IL8" s="176"/>
    </row>
    <row r="9" spans="1:246">
      <c r="A9" s="1365"/>
      <c r="B9" s="1366"/>
      <c r="C9" s="1366"/>
      <c r="D9" s="1366"/>
      <c r="E9" s="1366"/>
      <c r="F9" s="1361"/>
      <c r="G9" s="1365"/>
      <c r="H9" s="1366"/>
      <c r="I9" s="1366"/>
      <c r="J9" s="1366"/>
      <c r="K9" s="1366"/>
      <c r="L9" s="1366"/>
      <c r="M9" s="1366"/>
      <c r="N9" s="1361"/>
      <c r="O9" s="176"/>
      <c r="P9" s="176"/>
      <c r="Q9" s="176"/>
      <c r="R9" s="176"/>
      <c r="S9" s="176"/>
      <c r="T9" s="176"/>
      <c r="U9" s="176"/>
      <c r="V9" s="176"/>
      <c r="W9" s="176"/>
      <c r="X9" s="176"/>
      <c r="Y9" s="176"/>
      <c r="Z9" s="176"/>
      <c r="AA9" s="176"/>
      <c r="AB9" s="176"/>
      <c r="AC9" s="176"/>
      <c r="AD9" s="176"/>
      <c r="AE9" s="176"/>
      <c r="AF9" s="176"/>
      <c r="AG9" s="176"/>
      <c r="AH9" s="176"/>
      <c r="AI9" s="176"/>
      <c r="AJ9" s="176"/>
      <c r="AK9" s="176"/>
      <c r="AL9" s="176"/>
      <c r="AM9" s="176"/>
      <c r="AN9" s="176"/>
      <c r="AO9" s="176"/>
      <c r="AP9" s="176"/>
      <c r="AQ9" s="176"/>
      <c r="AR9" s="176"/>
      <c r="AS9" s="176"/>
      <c r="AT9" s="176"/>
      <c r="AU9" s="176"/>
      <c r="AV9" s="176"/>
      <c r="AW9" s="176"/>
      <c r="AX9" s="176"/>
      <c r="AY9" s="176"/>
      <c r="AZ9" s="176"/>
      <c r="BA9" s="176"/>
      <c r="BB9" s="176"/>
      <c r="BC9" s="176"/>
      <c r="BD9" s="176"/>
      <c r="BE9" s="176"/>
      <c r="BF9" s="176"/>
      <c r="BG9" s="176"/>
      <c r="BH9" s="176"/>
      <c r="BI9" s="176"/>
      <c r="BJ9" s="176"/>
      <c r="BK9" s="176"/>
      <c r="BL9" s="176"/>
      <c r="BM9" s="176"/>
      <c r="BN9" s="176"/>
      <c r="BO9" s="176"/>
      <c r="BP9" s="176"/>
      <c r="BQ9" s="176"/>
      <c r="BR9" s="176"/>
      <c r="BS9" s="176"/>
      <c r="BT9" s="176"/>
      <c r="BU9" s="176"/>
      <c r="BV9" s="176"/>
      <c r="BW9" s="176"/>
      <c r="BX9" s="176"/>
      <c r="BY9" s="176"/>
      <c r="BZ9" s="176"/>
      <c r="CA9" s="176"/>
      <c r="CB9" s="176"/>
      <c r="CC9" s="176"/>
      <c r="CD9" s="176"/>
      <c r="CE9" s="176"/>
      <c r="CF9" s="176"/>
      <c r="CG9" s="176"/>
      <c r="CH9" s="176"/>
      <c r="CI9" s="176"/>
      <c r="CJ9" s="176"/>
      <c r="CK9" s="176"/>
      <c r="CL9" s="176"/>
      <c r="CM9" s="176"/>
      <c r="CN9" s="176"/>
      <c r="CO9" s="176"/>
      <c r="CP9" s="176"/>
      <c r="CQ9" s="176"/>
      <c r="CR9" s="176"/>
      <c r="CS9" s="176"/>
      <c r="CT9" s="176"/>
      <c r="CU9" s="176"/>
      <c r="CV9" s="176"/>
      <c r="CW9" s="176"/>
      <c r="CX9" s="176"/>
      <c r="CY9" s="176"/>
      <c r="CZ9" s="176"/>
      <c r="DA9" s="176"/>
      <c r="DB9" s="176"/>
      <c r="DC9" s="176"/>
      <c r="DD9" s="176"/>
      <c r="DE9" s="176"/>
      <c r="DF9" s="176"/>
      <c r="DG9" s="176"/>
      <c r="DH9" s="176"/>
      <c r="DI9" s="176"/>
      <c r="DJ9" s="176"/>
      <c r="DK9" s="176"/>
      <c r="DL9" s="176"/>
      <c r="DM9" s="176"/>
      <c r="DN9" s="176"/>
      <c r="DO9" s="176"/>
      <c r="DP9" s="176"/>
      <c r="DQ9" s="176"/>
      <c r="DR9" s="176"/>
      <c r="DS9" s="176"/>
      <c r="DT9" s="176"/>
      <c r="DU9" s="176"/>
      <c r="DV9" s="176"/>
      <c r="DW9" s="176"/>
      <c r="DX9" s="176"/>
      <c r="DY9" s="176"/>
      <c r="DZ9" s="176"/>
      <c r="EA9" s="176"/>
      <c r="EB9" s="176"/>
      <c r="EC9" s="176"/>
      <c r="ED9" s="176"/>
      <c r="EE9" s="176"/>
      <c r="EF9" s="176"/>
      <c r="EG9" s="176"/>
      <c r="EH9" s="176"/>
      <c r="EI9" s="176"/>
      <c r="EJ9" s="176"/>
      <c r="EK9" s="176"/>
      <c r="EL9" s="176"/>
      <c r="EM9" s="176"/>
      <c r="EN9" s="176"/>
      <c r="EO9" s="176"/>
      <c r="EP9" s="176"/>
      <c r="EQ9" s="176"/>
      <c r="ER9" s="176"/>
      <c r="ES9" s="176"/>
      <c r="ET9" s="176"/>
      <c r="EU9" s="176"/>
      <c r="EV9" s="176"/>
      <c r="EW9" s="176"/>
      <c r="EX9" s="176"/>
      <c r="EY9" s="176"/>
      <c r="EZ9" s="176"/>
      <c r="FA9" s="176"/>
      <c r="FB9" s="176"/>
      <c r="FC9" s="176"/>
      <c r="FD9" s="176"/>
      <c r="FE9" s="176"/>
      <c r="FF9" s="176"/>
      <c r="FG9" s="176"/>
      <c r="FH9" s="176"/>
      <c r="FI9" s="176"/>
      <c r="FJ9" s="176"/>
      <c r="FK9" s="176"/>
      <c r="FL9" s="176"/>
      <c r="FM9" s="176"/>
      <c r="FN9" s="176"/>
      <c r="FO9" s="176"/>
      <c r="FP9" s="176"/>
      <c r="FQ9" s="176"/>
      <c r="FR9" s="176"/>
      <c r="FS9" s="176"/>
      <c r="FT9" s="176"/>
      <c r="FU9" s="176"/>
      <c r="FV9" s="176"/>
      <c r="FW9" s="176"/>
      <c r="FX9" s="176"/>
      <c r="FY9" s="176"/>
      <c r="FZ9" s="176"/>
      <c r="GA9" s="176"/>
      <c r="GB9" s="176"/>
      <c r="GC9" s="176"/>
      <c r="GD9" s="176"/>
      <c r="GE9" s="176"/>
      <c r="GF9" s="176"/>
      <c r="GG9" s="176"/>
      <c r="GH9" s="176"/>
      <c r="GI9" s="176"/>
      <c r="GJ9" s="176"/>
      <c r="GK9" s="176"/>
      <c r="GL9" s="176"/>
      <c r="GM9" s="176"/>
      <c r="GN9" s="176"/>
      <c r="GO9" s="176"/>
      <c r="GP9" s="176"/>
      <c r="GQ9" s="176"/>
      <c r="GR9" s="176"/>
      <c r="GS9" s="176"/>
      <c r="GT9" s="176"/>
      <c r="GU9" s="176"/>
      <c r="GV9" s="176"/>
      <c r="GW9" s="176"/>
      <c r="GX9" s="176"/>
      <c r="GY9" s="176"/>
      <c r="GZ9" s="176"/>
      <c r="HA9" s="176"/>
      <c r="HB9" s="176"/>
      <c r="HC9" s="176"/>
      <c r="HD9" s="176"/>
      <c r="HE9" s="176"/>
      <c r="HF9" s="176"/>
      <c r="HG9" s="176"/>
      <c r="HH9" s="176"/>
      <c r="HI9" s="176"/>
      <c r="HJ9" s="176"/>
      <c r="HK9" s="176"/>
      <c r="HL9" s="176"/>
      <c r="HM9" s="176"/>
      <c r="HN9" s="176"/>
      <c r="HO9" s="176"/>
      <c r="HP9" s="176"/>
      <c r="HQ9" s="176"/>
      <c r="HR9" s="176"/>
      <c r="HS9" s="176"/>
      <c r="HT9" s="176"/>
      <c r="HU9" s="176"/>
      <c r="HV9" s="176"/>
      <c r="HW9" s="176"/>
      <c r="HX9" s="176"/>
      <c r="HY9" s="176"/>
      <c r="HZ9" s="176"/>
      <c r="IA9" s="176"/>
      <c r="IB9" s="176"/>
      <c r="IC9" s="176"/>
      <c r="ID9" s="176"/>
      <c r="IE9" s="176"/>
      <c r="IF9" s="176"/>
      <c r="IG9" s="176"/>
      <c r="IH9" s="176"/>
      <c r="II9" s="176"/>
      <c r="IJ9" s="176"/>
      <c r="IK9" s="176"/>
      <c r="IL9" s="176"/>
    </row>
    <row r="10" spans="1:246">
      <c r="A10" s="1367"/>
      <c r="B10" s="1347"/>
      <c r="D10" s="1347"/>
      <c r="E10" s="1368" t="s">
        <v>4204</v>
      </c>
      <c r="F10" s="1369"/>
      <c r="G10" s="1370" t="s">
        <v>4204</v>
      </c>
      <c r="H10" s="1371"/>
      <c r="I10" s="1368" t="s">
        <v>4205</v>
      </c>
      <c r="J10" s="1371"/>
      <c r="K10" s="1371"/>
      <c r="L10" s="1371"/>
      <c r="M10" s="1372"/>
      <c r="N10" s="1349"/>
      <c r="O10" s="176"/>
      <c r="P10" s="176"/>
      <c r="Q10" s="176"/>
      <c r="R10" s="176"/>
      <c r="S10" s="176"/>
      <c r="T10" s="176"/>
      <c r="U10" s="176"/>
      <c r="V10" s="176"/>
      <c r="W10" s="176"/>
      <c r="X10" s="176"/>
      <c r="Y10" s="176"/>
      <c r="Z10" s="176"/>
      <c r="AA10" s="176"/>
      <c r="AB10" s="176"/>
      <c r="AC10" s="176"/>
      <c r="AD10" s="176"/>
      <c r="AE10" s="176"/>
      <c r="AF10" s="176"/>
      <c r="AG10" s="176"/>
      <c r="AH10" s="176"/>
      <c r="AI10" s="176"/>
      <c r="AJ10" s="176"/>
      <c r="AK10" s="176"/>
      <c r="AL10" s="176"/>
      <c r="AM10" s="176"/>
      <c r="AN10" s="176"/>
      <c r="AO10" s="176"/>
      <c r="AP10" s="176"/>
      <c r="AQ10" s="176"/>
      <c r="AR10" s="176"/>
      <c r="AS10" s="176"/>
      <c r="AT10" s="176"/>
      <c r="AU10" s="176"/>
      <c r="AV10" s="176"/>
      <c r="AW10" s="176"/>
      <c r="AX10" s="176"/>
      <c r="AY10" s="176"/>
      <c r="AZ10" s="176"/>
      <c r="BA10" s="176"/>
      <c r="BB10" s="176"/>
      <c r="BC10" s="176"/>
      <c r="BD10" s="176"/>
      <c r="BE10" s="176"/>
      <c r="BF10" s="176"/>
      <c r="BG10" s="176"/>
      <c r="BH10" s="176"/>
      <c r="BI10" s="176"/>
      <c r="BJ10" s="176"/>
      <c r="BK10" s="176"/>
      <c r="BL10" s="176"/>
      <c r="BM10" s="176"/>
      <c r="BN10" s="176"/>
      <c r="BO10" s="176"/>
      <c r="BP10" s="176"/>
      <c r="BQ10" s="176"/>
      <c r="BR10" s="176"/>
      <c r="BS10" s="176"/>
      <c r="BT10" s="176"/>
      <c r="BU10" s="176"/>
      <c r="BV10" s="176"/>
      <c r="BW10" s="176"/>
      <c r="BX10" s="176"/>
      <c r="BY10" s="176"/>
      <c r="BZ10" s="176"/>
      <c r="CA10" s="176"/>
      <c r="CB10" s="176"/>
      <c r="CC10" s="176"/>
      <c r="CD10" s="176"/>
      <c r="CE10" s="176"/>
      <c r="CF10" s="176"/>
      <c r="CG10" s="176"/>
      <c r="CH10" s="176"/>
      <c r="CI10" s="176"/>
      <c r="CJ10" s="176"/>
      <c r="CK10" s="176"/>
      <c r="CL10" s="176"/>
      <c r="CM10" s="176"/>
      <c r="CN10" s="176"/>
      <c r="CO10" s="176"/>
      <c r="CP10" s="176"/>
      <c r="CQ10" s="176"/>
      <c r="CR10" s="176"/>
      <c r="CS10" s="176"/>
      <c r="CT10" s="176"/>
      <c r="CU10" s="176"/>
      <c r="CV10" s="176"/>
      <c r="CW10" s="176"/>
      <c r="CX10" s="176"/>
      <c r="CY10" s="176"/>
      <c r="CZ10" s="176"/>
      <c r="DA10" s="176"/>
      <c r="DB10" s="176"/>
      <c r="DC10" s="176"/>
      <c r="DD10" s="176"/>
      <c r="DE10" s="176"/>
      <c r="DF10" s="176"/>
      <c r="DG10" s="176"/>
      <c r="DH10" s="176"/>
      <c r="DI10" s="176"/>
      <c r="DJ10" s="176"/>
      <c r="DK10" s="176"/>
      <c r="DL10" s="176"/>
      <c r="DM10" s="176"/>
      <c r="DN10" s="176"/>
      <c r="DO10" s="176"/>
      <c r="DP10" s="176"/>
      <c r="DQ10" s="176"/>
      <c r="DR10" s="176"/>
      <c r="DS10" s="176"/>
      <c r="DT10" s="176"/>
      <c r="DU10" s="176"/>
      <c r="DV10" s="176"/>
      <c r="DW10" s="176"/>
      <c r="DX10" s="176"/>
      <c r="DY10" s="176"/>
      <c r="DZ10" s="176"/>
      <c r="EA10" s="176"/>
      <c r="EB10" s="176"/>
      <c r="EC10" s="176"/>
      <c r="ED10" s="176"/>
      <c r="EE10" s="176"/>
      <c r="EF10" s="176"/>
      <c r="EG10" s="176"/>
      <c r="EH10" s="176"/>
      <c r="EI10" s="176"/>
      <c r="EJ10" s="176"/>
      <c r="EK10" s="176"/>
      <c r="EL10" s="176"/>
      <c r="EM10" s="176"/>
      <c r="EN10" s="176"/>
      <c r="EO10" s="176"/>
      <c r="EP10" s="176"/>
      <c r="EQ10" s="176"/>
      <c r="ER10" s="176"/>
      <c r="ES10" s="176"/>
      <c r="ET10" s="176"/>
      <c r="EU10" s="176"/>
      <c r="EV10" s="176"/>
      <c r="EW10" s="176"/>
      <c r="EX10" s="176"/>
      <c r="EY10" s="176"/>
      <c r="EZ10" s="176"/>
      <c r="FA10" s="176"/>
      <c r="FB10" s="176"/>
      <c r="FC10" s="176"/>
      <c r="FD10" s="176"/>
      <c r="FE10" s="176"/>
      <c r="FF10" s="176"/>
      <c r="FG10" s="176"/>
      <c r="FH10" s="176"/>
      <c r="FI10" s="176"/>
      <c r="FJ10" s="176"/>
      <c r="FK10" s="176"/>
      <c r="FL10" s="176"/>
      <c r="FM10" s="176"/>
      <c r="FN10" s="176"/>
      <c r="FO10" s="176"/>
      <c r="FP10" s="176"/>
      <c r="FQ10" s="176"/>
      <c r="FR10" s="176"/>
      <c r="FS10" s="176"/>
      <c r="FT10" s="176"/>
      <c r="FU10" s="176"/>
      <c r="FV10" s="176"/>
      <c r="FW10" s="176"/>
      <c r="FX10" s="176"/>
      <c r="FY10" s="176"/>
      <c r="FZ10" s="176"/>
      <c r="GA10" s="176"/>
      <c r="GB10" s="176"/>
      <c r="GC10" s="176"/>
      <c r="GD10" s="176"/>
      <c r="GE10" s="176"/>
      <c r="GF10" s="176"/>
      <c r="GG10" s="176"/>
      <c r="GH10" s="176"/>
      <c r="GI10" s="176"/>
      <c r="GJ10" s="176"/>
      <c r="GK10" s="176"/>
      <c r="GL10" s="176"/>
      <c r="GM10" s="176"/>
      <c r="GN10" s="176"/>
      <c r="GO10" s="176"/>
      <c r="GP10" s="176"/>
      <c r="GQ10" s="176"/>
      <c r="GR10" s="176"/>
      <c r="GS10" s="176"/>
      <c r="GT10" s="176"/>
      <c r="GU10" s="176"/>
      <c r="GV10" s="176"/>
      <c r="GW10" s="176"/>
      <c r="GX10" s="176"/>
      <c r="GY10" s="176"/>
      <c r="GZ10" s="176"/>
      <c r="HA10" s="176"/>
      <c r="HB10" s="176"/>
      <c r="HC10" s="176"/>
      <c r="HD10" s="176"/>
      <c r="HE10" s="176"/>
      <c r="HF10" s="176"/>
      <c r="HG10" s="176"/>
      <c r="HH10" s="176"/>
      <c r="HI10" s="176"/>
      <c r="HJ10" s="176"/>
      <c r="HK10" s="176"/>
      <c r="HL10" s="176"/>
      <c r="HM10" s="176"/>
      <c r="HN10" s="176"/>
      <c r="HO10" s="176"/>
      <c r="HP10" s="176"/>
      <c r="HQ10" s="176"/>
      <c r="HR10" s="176"/>
      <c r="HS10" s="176"/>
      <c r="HT10" s="176"/>
      <c r="HU10" s="176"/>
      <c r="HV10" s="176"/>
      <c r="HW10" s="176"/>
      <c r="HX10" s="176"/>
      <c r="HY10" s="176"/>
      <c r="HZ10" s="176"/>
      <c r="IA10" s="176"/>
      <c r="IB10" s="176"/>
      <c r="IC10" s="176"/>
      <c r="ID10" s="176"/>
      <c r="IE10" s="176"/>
      <c r="IF10" s="176"/>
      <c r="IG10" s="176"/>
      <c r="IH10" s="176"/>
      <c r="II10" s="176"/>
      <c r="IJ10" s="176"/>
      <c r="IK10" s="176"/>
      <c r="IL10" s="176"/>
    </row>
    <row r="11" spans="1:246">
      <c r="A11" s="1367" t="s">
        <v>290</v>
      </c>
      <c r="B11" s="1347"/>
      <c r="D11" s="1348" t="s">
        <v>3624</v>
      </c>
      <c r="E11" s="1348" t="s">
        <v>116</v>
      </c>
      <c r="F11" s="1349" t="s">
        <v>116</v>
      </c>
      <c r="G11" s="1367" t="s">
        <v>116</v>
      </c>
      <c r="H11" s="1348" t="s">
        <v>116</v>
      </c>
      <c r="I11" s="1368" t="s">
        <v>1010</v>
      </c>
      <c r="J11" s="1371"/>
      <c r="K11" s="1368" t="s">
        <v>1007</v>
      </c>
      <c r="L11" s="1371"/>
      <c r="M11" s="1373" t="s">
        <v>3624</v>
      </c>
      <c r="N11" s="1349" t="s">
        <v>290</v>
      </c>
      <c r="O11" s="176"/>
      <c r="P11" s="176"/>
      <c r="Q11" s="176"/>
      <c r="R11" s="176"/>
      <c r="S11" s="176"/>
      <c r="T11" s="176"/>
      <c r="U11" s="176"/>
      <c r="V11" s="176"/>
      <c r="W11" s="176"/>
      <c r="X11" s="176"/>
      <c r="Y11" s="176"/>
      <c r="Z11" s="176"/>
      <c r="AA11" s="176"/>
      <c r="AB11" s="176"/>
      <c r="AC11" s="176"/>
      <c r="AD11" s="176"/>
      <c r="AE11" s="176"/>
      <c r="AF11" s="176"/>
      <c r="AG11" s="176"/>
      <c r="AH11" s="176"/>
      <c r="AI11" s="176"/>
      <c r="AJ11" s="176"/>
      <c r="AK11" s="176"/>
      <c r="AL11" s="176"/>
      <c r="AM11" s="176"/>
      <c r="AN11" s="176"/>
      <c r="AO11" s="176"/>
      <c r="AP11" s="176"/>
      <c r="AQ11" s="176"/>
      <c r="AR11" s="176"/>
      <c r="AS11" s="176"/>
      <c r="AT11" s="176"/>
      <c r="AU11" s="176"/>
      <c r="AV11" s="176"/>
      <c r="AW11" s="176"/>
      <c r="AX11" s="176"/>
      <c r="AY11" s="176"/>
      <c r="AZ11" s="176"/>
      <c r="BA11" s="176"/>
      <c r="BB11" s="176"/>
      <c r="BC11" s="176"/>
      <c r="BD11" s="176"/>
      <c r="BE11" s="176"/>
      <c r="BF11" s="176"/>
      <c r="BG11" s="176"/>
      <c r="BH11" s="176"/>
      <c r="BI11" s="176"/>
      <c r="BJ11" s="176"/>
      <c r="BK11" s="176"/>
      <c r="BL11" s="176"/>
      <c r="BM11" s="176"/>
      <c r="BN11" s="176"/>
      <c r="BO11" s="176"/>
      <c r="BP11" s="176"/>
      <c r="BQ11" s="176"/>
      <c r="BR11" s="176"/>
      <c r="BS11" s="176"/>
      <c r="BT11" s="176"/>
      <c r="BU11" s="176"/>
      <c r="BV11" s="176"/>
      <c r="BW11" s="176"/>
      <c r="BX11" s="176"/>
      <c r="BY11" s="176"/>
      <c r="BZ11" s="176"/>
      <c r="CA11" s="176"/>
      <c r="CB11" s="176"/>
      <c r="CC11" s="176"/>
      <c r="CD11" s="176"/>
      <c r="CE11" s="176"/>
      <c r="CF11" s="176"/>
      <c r="CG11" s="176"/>
      <c r="CH11" s="176"/>
      <c r="CI11" s="176"/>
      <c r="CJ11" s="176"/>
      <c r="CK11" s="176"/>
      <c r="CL11" s="176"/>
      <c r="CM11" s="176"/>
      <c r="CN11" s="176"/>
      <c r="CO11" s="176"/>
      <c r="CP11" s="176"/>
      <c r="CQ11" s="176"/>
      <c r="CR11" s="176"/>
      <c r="CS11" s="176"/>
      <c r="CT11" s="176"/>
      <c r="CU11" s="176"/>
      <c r="CV11" s="176"/>
      <c r="CW11" s="176"/>
      <c r="CX11" s="176"/>
      <c r="CY11" s="176"/>
      <c r="CZ11" s="176"/>
      <c r="DA11" s="176"/>
      <c r="DB11" s="176"/>
      <c r="DC11" s="176"/>
      <c r="DD11" s="176"/>
      <c r="DE11" s="176"/>
      <c r="DF11" s="176"/>
      <c r="DG11" s="176"/>
      <c r="DH11" s="176"/>
      <c r="DI11" s="176"/>
      <c r="DJ11" s="176"/>
      <c r="DK11" s="176"/>
      <c r="DL11" s="176"/>
      <c r="DM11" s="176"/>
      <c r="DN11" s="176"/>
      <c r="DO11" s="176"/>
      <c r="DP11" s="176"/>
      <c r="DQ11" s="176"/>
      <c r="DR11" s="176"/>
      <c r="DS11" s="176"/>
      <c r="DT11" s="176"/>
      <c r="DU11" s="176"/>
      <c r="DV11" s="176"/>
      <c r="DW11" s="176"/>
      <c r="DX11" s="176"/>
      <c r="DY11" s="176"/>
      <c r="DZ11" s="176"/>
      <c r="EA11" s="176"/>
      <c r="EB11" s="176"/>
      <c r="EC11" s="176"/>
      <c r="ED11" s="176"/>
      <c r="EE11" s="176"/>
      <c r="EF11" s="176"/>
      <c r="EG11" s="176"/>
      <c r="EH11" s="176"/>
      <c r="EI11" s="176"/>
      <c r="EJ11" s="176"/>
      <c r="EK11" s="176"/>
      <c r="EL11" s="176"/>
      <c r="EM11" s="176"/>
      <c r="EN11" s="176"/>
      <c r="EO11" s="176"/>
      <c r="EP11" s="176"/>
      <c r="EQ11" s="176"/>
      <c r="ER11" s="176"/>
      <c r="ES11" s="176"/>
      <c r="ET11" s="176"/>
      <c r="EU11" s="176"/>
      <c r="EV11" s="176"/>
      <c r="EW11" s="176"/>
      <c r="EX11" s="176"/>
      <c r="EY11" s="176"/>
      <c r="EZ11" s="176"/>
      <c r="FA11" s="176"/>
      <c r="FB11" s="176"/>
      <c r="FC11" s="176"/>
      <c r="FD11" s="176"/>
      <c r="FE11" s="176"/>
      <c r="FF11" s="176"/>
      <c r="FG11" s="176"/>
      <c r="FH11" s="176"/>
      <c r="FI11" s="176"/>
      <c r="FJ11" s="176"/>
      <c r="FK11" s="176"/>
      <c r="FL11" s="176"/>
      <c r="FM11" s="176"/>
      <c r="FN11" s="176"/>
      <c r="FO11" s="176"/>
      <c r="FP11" s="176"/>
      <c r="FQ11" s="176"/>
      <c r="FR11" s="176"/>
      <c r="FS11" s="176"/>
      <c r="FT11" s="176"/>
      <c r="FU11" s="176"/>
      <c r="FV11" s="176"/>
      <c r="FW11" s="176"/>
      <c r="FX11" s="176"/>
      <c r="FY11" s="176"/>
      <c r="FZ11" s="176"/>
      <c r="GA11" s="176"/>
      <c r="GB11" s="176"/>
      <c r="GC11" s="176"/>
      <c r="GD11" s="176"/>
      <c r="GE11" s="176"/>
      <c r="GF11" s="176"/>
      <c r="GG11" s="176"/>
      <c r="GH11" s="176"/>
      <c r="GI11" s="176"/>
      <c r="GJ11" s="176"/>
      <c r="GK11" s="176"/>
      <c r="GL11" s="176"/>
      <c r="GM11" s="176"/>
      <c r="GN11" s="176"/>
      <c r="GO11" s="176"/>
      <c r="GP11" s="176"/>
      <c r="GQ11" s="176"/>
      <c r="GR11" s="176"/>
      <c r="GS11" s="176"/>
      <c r="GT11" s="176"/>
      <c r="GU11" s="176"/>
      <c r="GV11" s="176"/>
      <c r="GW11" s="176"/>
      <c r="GX11" s="176"/>
      <c r="GY11" s="176"/>
      <c r="GZ11" s="176"/>
      <c r="HA11" s="176"/>
      <c r="HB11" s="176"/>
      <c r="HC11" s="176"/>
      <c r="HD11" s="176"/>
      <c r="HE11" s="176"/>
      <c r="HF11" s="176"/>
      <c r="HG11" s="176"/>
      <c r="HH11" s="176"/>
      <c r="HI11" s="176"/>
      <c r="HJ11" s="176"/>
      <c r="HK11" s="176"/>
      <c r="HL11" s="176"/>
      <c r="HM11" s="176"/>
      <c r="HN11" s="176"/>
      <c r="HO11" s="176"/>
      <c r="HP11" s="176"/>
      <c r="HQ11" s="176"/>
      <c r="HR11" s="176"/>
      <c r="HS11" s="176"/>
      <c r="HT11" s="176"/>
      <c r="HU11" s="176"/>
      <c r="HV11" s="176"/>
      <c r="HW11" s="176"/>
      <c r="HX11" s="176"/>
      <c r="HY11" s="176"/>
      <c r="HZ11" s="176"/>
      <c r="IA11" s="176"/>
      <c r="IB11" s="176"/>
      <c r="IC11" s="176"/>
      <c r="ID11" s="176"/>
      <c r="IE11" s="176"/>
      <c r="IF11" s="176"/>
      <c r="IG11" s="176"/>
      <c r="IH11" s="176"/>
      <c r="II11" s="176"/>
      <c r="IJ11" s="176"/>
      <c r="IK11" s="176"/>
      <c r="IL11" s="176"/>
    </row>
    <row r="12" spans="1:246">
      <c r="A12" s="1367" t="s">
        <v>293</v>
      </c>
      <c r="B12" s="1347"/>
      <c r="C12" s="1353" t="s">
        <v>313</v>
      </c>
      <c r="D12" s="1348" t="s">
        <v>370</v>
      </c>
      <c r="E12" s="1348" t="s">
        <v>4208</v>
      </c>
      <c r="F12" s="1349" t="s">
        <v>4209</v>
      </c>
      <c r="G12" s="1367" t="s">
        <v>4208</v>
      </c>
      <c r="H12" s="1348" t="s">
        <v>4209</v>
      </c>
      <c r="I12" s="1348" t="s">
        <v>4210</v>
      </c>
      <c r="J12" s="1348" t="s">
        <v>3628</v>
      </c>
      <c r="K12" s="1348" t="s">
        <v>4210</v>
      </c>
      <c r="L12" s="1348" t="s">
        <v>3628</v>
      </c>
      <c r="M12" s="1373" t="s">
        <v>2589</v>
      </c>
      <c r="N12" s="1349" t="s">
        <v>293</v>
      </c>
      <c r="O12" s="176"/>
      <c r="P12" s="176"/>
      <c r="Q12" s="176"/>
      <c r="R12" s="176"/>
      <c r="S12" s="176"/>
      <c r="T12" s="176"/>
      <c r="U12" s="176"/>
      <c r="V12" s="176"/>
      <c r="W12" s="176"/>
      <c r="X12" s="176"/>
      <c r="Y12" s="176"/>
      <c r="Z12" s="176"/>
      <c r="AA12" s="176"/>
      <c r="AB12" s="176"/>
      <c r="AC12" s="176"/>
      <c r="AD12" s="176"/>
      <c r="AE12" s="176"/>
      <c r="AF12" s="176"/>
      <c r="AG12" s="176"/>
      <c r="AH12" s="176"/>
      <c r="AI12" s="176"/>
      <c r="AJ12" s="176"/>
      <c r="AK12" s="176"/>
      <c r="AL12" s="176"/>
      <c r="AM12" s="176"/>
      <c r="AN12" s="176"/>
      <c r="AO12" s="176"/>
      <c r="AP12" s="176"/>
      <c r="AQ12" s="176"/>
      <c r="AR12" s="176"/>
      <c r="AS12" s="176"/>
      <c r="AT12" s="176"/>
      <c r="AU12" s="176"/>
      <c r="AV12" s="176"/>
      <c r="AW12" s="176"/>
      <c r="AX12" s="176"/>
      <c r="AY12" s="176"/>
      <c r="AZ12" s="176"/>
      <c r="BA12" s="176"/>
      <c r="BB12" s="176"/>
      <c r="BC12" s="176"/>
      <c r="BD12" s="176"/>
      <c r="BE12" s="176"/>
      <c r="BF12" s="176"/>
      <c r="BG12" s="176"/>
      <c r="BH12" s="176"/>
      <c r="BI12" s="176"/>
      <c r="BJ12" s="176"/>
      <c r="BK12" s="176"/>
      <c r="BL12" s="176"/>
      <c r="BM12" s="176"/>
      <c r="BN12" s="176"/>
      <c r="BO12" s="176"/>
      <c r="BP12" s="176"/>
      <c r="BQ12" s="176"/>
      <c r="BR12" s="176"/>
      <c r="BS12" s="176"/>
      <c r="BT12" s="176"/>
      <c r="BU12" s="176"/>
      <c r="BV12" s="176"/>
      <c r="BW12" s="176"/>
      <c r="BX12" s="176"/>
      <c r="BY12" s="176"/>
      <c r="BZ12" s="176"/>
      <c r="CA12" s="176"/>
      <c r="CB12" s="176"/>
      <c r="CC12" s="176"/>
      <c r="CD12" s="176"/>
      <c r="CE12" s="176"/>
      <c r="CF12" s="176"/>
      <c r="CG12" s="176"/>
      <c r="CH12" s="176"/>
      <c r="CI12" s="176"/>
      <c r="CJ12" s="176"/>
      <c r="CK12" s="176"/>
      <c r="CL12" s="176"/>
      <c r="CM12" s="176"/>
      <c r="CN12" s="176"/>
      <c r="CO12" s="176"/>
      <c r="CP12" s="176"/>
      <c r="CQ12" s="176"/>
      <c r="CR12" s="176"/>
      <c r="CS12" s="176"/>
      <c r="CT12" s="176"/>
      <c r="CU12" s="176"/>
      <c r="CV12" s="176"/>
      <c r="CW12" s="176"/>
      <c r="CX12" s="176"/>
      <c r="CY12" s="176"/>
      <c r="CZ12" s="176"/>
      <c r="DA12" s="176"/>
      <c r="DB12" s="176"/>
      <c r="DC12" s="176"/>
      <c r="DD12" s="176"/>
      <c r="DE12" s="176"/>
      <c r="DF12" s="176"/>
      <c r="DG12" s="176"/>
      <c r="DH12" s="176"/>
      <c r="DI12" s="176"/>
      <c r="DJ12" s="176"/>
      <c r="DK12" s="176"/>
      <c r="DL12" s="176"/>
      <c r="DM12" s="176"/>
      <c r="DN12" s="176"/>
      <c r="DO12" s="176"/>
      <c r="DP12" s="176"/>
      <c r="DQ12" s="176"/>
      <c r="DR12" s="176"/>
      <c r="DS12" s="176"/>
      <c r="DT12" s="176"/>
      <c r="DU12" s="176"/>
      <c r="DV12" s="176"/>
      <c r="DW12" s="176"/>
      <c r="DX12" s="176"/>
      <c r="DY12" s="176"/>
      <c r="DZ12" s="176"/>
      <c r="EA12" s="176"/>
      <c r="EB12" s="176"/>
      <c r="EC12" s="176"/>
      <c r="ED12" s="176"/>
      <c r="EE12" s="176"/>
      <c r="EF12" s="176"/>
      <c r="EG12" s="176"/>
      <c r="EH12" s="176"/>
      <c r="EI12" s="176"/>
      <c r="EJ12" s="176"/>
      <c r="EK12" s="176"/>
      <c r="EL12" s="176"/>
      <c r="EM12" s="176"/>
      <c r="EN12" s="176"/>
      <c r="EO12" s="176"/>
      <c r="EP12" s="176"/>
      <c r="EQ12" s="176"/>
      <c r="ER12" s="176"/>
      <c r="ES12" s="176"/>
      <c r="ET12" s="176"/>
      <c r="EU12" s="176"/>
      <c r="EV12" s="176"/>
      <c r="EW12" s="176"/>
      <c r="EX12" s="176"/>
      <c r="EY12" s="176"/>
      <c r="EZ12" s="176"/>
      <c r="FA12" s="176"/>
      <c r="FB12" s="176"/>
      <c r="FC12" s="176"/>
      <c r="FD12" s="176"/>
      <c r="FE12" s="176"/>
      <c r="FF12" s="176"/>
      <c r="FG12" s="176"/>
      <c r="FH12" s="176"/>
      <c r="FI12" s="176"/>
      <c r="FJ12" s="176"/>
      <c r="FK12" s="176"/>
      <c r="FL12" s="176"/>
      <c r="FM12" s="176"/>
      <c r="FN12" s="176"/>
      <c r="FO12" s="176"/>
      <c r="FP12" s="176"/>
      <c r="FQ12" s="176"/>
      <c r="FR12" s="176"/>
      <c r="FS12" s="176"/>
      <c r="FT12" s="176"/>
      <c r="FU12" s="176"/>
      <c r="FV12" s="176"/>
      <c r="FW12" s="176"/>
      <c r="FX12" s="176"/>
      <c r="FY12" s="176"/>
      <c r="FZ12" s="176"/>
      <c r="GA12" s="176"/>
      <c r="GB12" s="176"/>
      <c r="GC12" s="176"/>
      <c r="GD12" s="176"/>
      <c r="GE12" s="176"/>
      <c r="GF12" s="176"/>
      <c r="GG12" s="176"/>
      <c r="GH12" s="176"/>
      <c r="GI12" s="176"/>
      <c r="GJ12" s="176"/>
      <c r="GK12" s="176"/>
      <c r="GL12" s="176"/>
      <c r="GM12" s="176"/>
      <c r="GN12" s="176"/>
      <c r="GO12" s="176"/>
      <c r="GP12" s="176"/>
      <c r="GQ12" s="176"/>
      <c r="GR12" s="176"/>
      <c r="GS12" s="176"/>
      <c r="GT12" s="176"/>
      <c r="GU12" s="176"/>
      <c r="GV12" s="176"/>
      <c r="GW12" s="176"/>
      <c r="GX12" s="176"/>
      <c r="GY12" s="176"/>
      <c r="GZ12" s="176"/>
      <c r="HA12" s="176"/>
      <c r="HB12" s="176"/>
      <c r="HC12" s="176"/>
      <c r="HD12" s="176"/>
      <c r="HE12" s="176"/>
      <c r="HF12" s="176"/>
      <c r="HG12" s="176"/>
      <c r="HH12" s="176"/>
      <c r="HI12" s="176"/>
      <c r="HJ12" s="176"/>
      <c r="HK12" s="176"/>
      <c r="HL12" s="176"/>
      <c r="HM12" s="176"/>
      <c r="HN12" s="176"/>
      <c r="HO12" s="176"/>
      <c r="HP12" s="176"/>
      <c r="HQ12" s="176"/>
      <c r="HR12" s="176"/>
      <c r="HS12" s="176"/>
      <c r="HT12" s="176"/>
      <c r="HU12" s="176"/>
      <c r="HV12" s="176"/>
      <c r="HW12" s="176"/>
      <c r="HX12" s="176"/>
      <c r="HY12" s="176"/>
      <c r="HZ12" s="176"/>
      <c r="IA12" s="176"/>
      <c r="IB12" s="176"/>
      <c r="IC12" s="176"/>
      <c r="ID12" s="176"/>
      <c r="IE12" s="176"/>
      <c r="IF12" s="176"/>
      <c r="IG12" s="176"/>
      <c r="IH12" s="176"/>
      <c r="II12" s="176"/>
      <c r="IJ12" s="176"/>
      <c r="IK12" s="176"/>
      <c r="IL12" s="176"/>
    </row>
    <row r="13" spans="1:246">
      <c r="A13" s="1367"/>
      <c r="B13" s="1347"/>
      <c r="D13" s="1348" t="s">
        <v>2321</v>
      </c>
      <c r="E13" s="1348" t="s">
        <v>2305</v>
      </c>
      <c r="F13" s="1349" t="s">
        <v>2306</v>
      </c>
      <c r="G13" s="1367" t="s">
        <v>2307</v>
      </c>
      <c r="H13" s="1348" t="s">
        <v>4214</v>
      </c>
      <c r="I13" s="1348" t="s">
        <v>4215</v>
      </c>
      <c r="J13" s="1347"/>
      <c r="K13" s="1348" t="s">
        <v>4216</v>
      </c>
      <c r="L13" s="1347"/>
      <c r="M13" s="1372"/>
      <c r="N13" s="1349"/>
      <c r="O13" s="176"/>
      <c r="P13" s="176"/>
      <c r="Q13" s="176"/>
      <c r="R13" s="176"/>
      <c r="S13" s="176"/>
      <c r="T13" s="176"/>
      <c r="U13" s="176"/>
      <c r="V13" s="176"/>
      <c r="W13" s="176"/>
      <c r="X13" s="176"/>
      <c r="Y13" s="176"/>
      <c r="Z13" s="176"/>
      <c r="AA13" s="176"/>
      <c r="AB13" s="176"/>
      <c r="AC13" s="176"/>
      <c r="AD13" s="176"/>
      <c r="AE13" s="176"/>
      <c r="AF13" s="176"/>
      <c r="AG13" s="176"/>
      <c r="AH13" s="176"/>
      <c r="AI13" s="176"/>
      <c r="AJ13" s="176"/>
      <c r="AK13" s="176"/>
      <c r="AL13" s="176"/>
      <c r="AM13" s="176"/>
      <c r="AN13" s="176"/>
      <c r="AO13" s="176"/>
      <c r="AP13" s="176"/>
      <c r="AQ13" s="176"/>
      <c r="AR13" s="176"/>
      <c r="AS13" s="176"/>
      <c r="AT13" s="176"/>
      <c r="AU13" s="176"/>
      <c r="AV13" s="176"/>
      <c r="AW13" s="176"/>
      <c r="AX13" s="176"/>
      <c r="AY13" s="176"/>
      <c r="AZ13" s="176"/>
      <c r="BA13" s="176"/>
      <c r="BB13" s="176"/>
      <c r="BC13" s="176"/>
      <c r="BD13" s="176"/>
      <c r="BE13" s="176"/>
      <c r="BF13" s="176"/>
      <c r="BG13" s="176"/>
      <c r="BH13" s="176"/>
      <c r="BI13" s="176"/>
      <c r="BJ13" s="176"/>
      <c r="BK13" s="176"/>
      <c r="BL13" s="176"/>
      <c r="BM13" s="176"/>
      <c r="BN13" s="176"/>
      <c r="BO13" s="176"/>
      <c r="BP13" s="176"/>
      <c r="BQ13" s="176"/>
      <c r="BR13" s="176"/>
      <c r="BS13" s="176"/>
      <c r="BT13" s="176"/>
      <c r="BU13" s="176"/>
      <c r="BV13" s="176"/>
      <c r="BW13" s="176"/>
      <c r="BX13" s="176"/>
      <c r="BY13" s="176"/>
      <c r="BZ13" s="176"/>
      <c r="CA13" s="176"/>
      <c r="CB13" s="176"/>
      <c r="CC13" s="176"/>
      <c r="CD13" s="176"/>
      <c r="CE13" s="176"/>
      <c r="CF13" s="176"/>
      <c r="CG13" s="176"/>
      <c r="CH13" s="176"/>
      <c r="CI13" s="176"/>
      <c r="CJ13" s="176"/>
      <c r="CK13" s="176"/>
      <c r="CL13" s="176"/>
      <c r="CM13" s="176"/>
      <c r="CN13" s="176"/>
      <c r="CO13" s="176"/>
      <c r="CP13" s="176"/>
      <c r="CQ13" s="176"/>
      <c r="CR13" s="176"/>
      <c r="CS13" s="176"/>
      <c r="CT13" s="176"/>
      <c r="CU13" s="176"/>
      <c r="CV13" s="176"/>
      <c r="CW13" s="176"/>
      <c r="CX13" s="176"/>
      <c r="CY13" s="176"/>
      <c r="CZ13" s="176"/>
      <c r="DA13" s="176"/>
      <c r="DB13" s="176"/>
      <c r="DC13" s="176"/>
      <c r="DD13" s="176"/>
      <c r="DE13" s="176"/>
      <c r="DF13" s="176"/>
      <c r="DG13" s="176"/>
      <c r="DH13" s="176"/>
      <c r="DI13" s="176"/>
      <c r="DJ13" s="176"/>
      <c r="DK13" s="176"/>
      <c r="DL13" s="176"/>
      <c r="DM13" s="176"/>
      <c r="DN13" s="176"/>
      <c r="DO13" s="176"/>
      <c r="DP13" s="176"/>
      <c r="DQ13" s="176"/>
      <c r="DR13" s="176"/>
      <c r="DS13" s="176"/>
      <c r="DT13" s="176"/>
      <c r="DU13" s="176"/>
      <c r="DV13" s="176"/>
      <c r="DW13" s="176"/>
      <c r="DX13" s="176"/>
      <c r="DY13" s="176"/>
      <c r="DZ13" s="176"/>
      <c r="EA13" s="176"/>
      <c r="EB13" s="176"/>
      <c r="EC13" s="176"/>
      <c r="ED13" s="176"/>
      <c r="EE13" s="176"/>
      <c r="EF13" s="176"/>
      <c r="EG13" s="176"/>
      <c r="EH13" s="176"/>
      <c r="EI13" s="176"/>
      <c r="EJ13" s="176"/>
      <c r="EK13" s="176"/>
      <c r="EL13" s="176"/>
      <c r="EM13" s="176"/>
      <c r="EN13" s="176"/>
      <c r="EO13" s="176"/>
      <c r="EP13" s="176"/>
      <c r="EQ13" s="176"/>
      <c r="ER13" s="176"/>
      <c r="ES13" s="176"/>
      <c r="ET13" s="176"/>
      <c r="EU13" s="176"/>
      <c r="EV13" s="176"/>
      <c r="EW13" s="176"/>
      <c r="EX13" s="176"/>
      <c r="EY13" s="176"/>
      <c r="EZ13" s="176"/>
      <c r="FA13" s="176"/>
      <c r="FB13" s="176"/>
      <c r="FC13" s="176"/>
      <c r="FD13" s="176"/>
      <c r="FE13" s="176"/>
      <c r="FF13" s="176"/>
      <c r="FG13" s="176"/>
      <c r="FH13" s="176"/>
      <c r="FI13" s="176"/>
      <c r="FJ13" s="176"/>
      <c r="FK13" s="176"/>
      <c r="FL13" s="176"/>
      <c r="FM13" s="176"/>
      <c r="FN13" s="176"/>
      <c r="FO13" s="176"/>
      <c r="FP13" s="176"/>
      <c r="FQ13" s="176"/>
      <c r="FR13" s="176"/>
      <c r="FS13" s="176"/>
      <c r="FT13" s="176"/>
      <c r="FU13" s="176"/>
      <c r="FV13" s="176"/>
      <c r="FW13" s="176"/>
      <c r="FX13" s="176"/>
      <c r="FY13" s="176"/>
      <c r="FZ13" s="176"/>
      <c r="GA13" s="176"/>
      <c r="GB13" s="176"/>
      <c r="GC13" s="176"/>
      <c r="GD13" s="176"/>
      <c r="GE13" s="176"/>
      <c r="GF13" s="176"/>
      <c r="GG13" s="176"/>
      <c r="GH13" s="176"/>
      <c r="GI13" s="176"/>
      <c r="GJ13" s="176"/>
      <c r="GK13" s="176"/>
      <c r="GL13" s="176"/>
      <c r="GM13" s="176"/>
      <c r="GN13" s="176"/>
      <c r="GO13" s="176"/>
      <c r="GP13" s="176"/>
      <c r="GQ13" s="176"/>
      <c r="GR13" s="176"/>
      <c r="GS13" s="176"/>
      <c r="GT13" s="176"/>
      <c r="GU13" s="176"/>
      <c r="GV13" s="176"/>
      <c r="GW13" s="176"/>
      <c r="GX13" s="176"/>
      <c r="GY13" s="176"/>
      <c r="GZ13" s="176"/>
      <c r="HA13" s="176"/>
      <c r="HB13" s="176"/>
      <c r="HC13" s="176"/>
      <c r="HD13" s="176"/>
      <c r="HE13" s="176"/>
      <c r="HF13" s="176"/>
      <c r="HG13" s="176"/>
      <c r="HH13" s="176"/>
      <c r="HI13" s="176"/>
      <c r="HJ13" s="176"/>
      <c r="HK13" s="176"/>
      <c r="HL13" s="176"/>
      <c r="HM13" s="176"/>
      <c r="HN13" s="176"/>
      <c r="HO13" s="176"/>
      <c r="HP13" s="176"/>
      <c r="HQ13" s="176"/>
      <c r="HR13" s="176"/>
      <c r="HS13" s="176"/>
      <c r="HT13" s="176"/>
      <c r="HU13" s="176"/>
      <c r="HV13" s="176"/>
      <c r="HW13" s="176"/>
      <c r="HX13" s="176"/>
      <c r="HY13" s="176"/>
      <c r="HZ13" s="176"/>
      <c r="IA13" s="176"/>
      <c r="IB13" s="176"/>
      <c r="IC13" s="176"/>
      <c r="ID13" s="176"/>
      <c r="IE13" s="176"/>
      <c r="IF13" s="176"/>
      <c r="IG13" s="176"/>
      <c r="IH13" s="176"/>
      <c r="II13" s="176"/>
      <c r="IJ13" s="176"/>
      <c r="IK13" s="176"/>
      <c r="IL13" s="176"/>
    </row>
    <row r="14" spans="1:246">
      <c r="A14" s="1374"/>
      <c r="B14" s="1375"/>
      <c r="C14" s="1376" t="s">
        <v>1860</v>
      </c>
      <c r="D14" s="1377" t="s">
        <v>1861</v>
      </c>
      <c r="E14" s="1377" t="s">
        <v>1862</v>
      </c>
      <c r="F14" s="1378" t="s">
        <v>1863</v>
      </c>
      <c r="G14" s="1374" t="s">
        <v>838</v>
      </c>
      <c r="H14" s="1377" t="s">
        <v>839</v>
      </c>
      <c r="I14" s="1377" t="s">
        <v>840</v>
      </c>
      <c r="J14" s="1377" t="s">
        <v>841</v>
      </c>
      <c r="K14" s="1377" t="s">
        <v>842</v>
      </c>
      <c r="L14" s="1377" t="s">
        <v>843</v>
      </c>
      <c r="M14" s="1379" t="s">
        <v>844</v>
      </c>
      <c r="N14" s="1378"/>
      <c r="O14" s="176"/>
      <c r="P14" s="176"/>
      <c r="Q14" s="176"/>
      <c r="R14" s="176"/>
      <c r="S14" s="176"/>
      <c r="T14" s="176"/>
      <c r="U14" s="176"/>
      <c r="V14" s="176"/>
      <c r="W14" s="176"/>
      <c r="X14" s="176"/>
      <c r="Y14" s="176"/>
      <c r="Z14" s="176"/>
      <c r="AA14" s="176"/>
      <c r="AB14" s="176"/>
      <c r="AC14" s="176"/>
      <c r="AD14" s="176"/>
      <c r="AE14" s="176"/>
      <c r="AF14" s="176"/>
      <c r="AG14" s="176"/>
      <c r="AH14" s="176"/>
      <c r="AI14" s="176"/>
      <c r="AJ14" s="176"/>
      <c r="AK14" s="176"/>
      <c r="AL14" s="176"/>
      <c r="AM14" s="176"/>
      <c r="AN14" s="176"/>
      <c r="AO14" s="176"/>
      <c r="AP14" s="176"/>
      <c r="AQ14" s="176"/>
      <c r="AR14" s="176"/>
      <c r="AS14" s="176"/>
      <c r="AT14" s="176"/>
      <c r="AU14" s="176"/>
      <c r="AV14" s="176"/>
      <c r="AW14" s="176"/>
      <c r="AX14" s="176"/>
      <c r="AY14" s="176"/>
      <c r="AZ14" s="176"/>
      <c r="BA14" s="176"/>
      <c r="BB14" s="176"/>
      <c r="BC14" s="176"/>
      <c r="BD14" s="176"/>
      <c r="BE14" s="176"/>
      <c r="BF14" s="176"/>
      <c r="BG14" s="176"/>
      <c r="BH14" s="176"/>
      <c r="BI14" s="176"/>
      <c r="BJ14" s="176"/>
      <c r="BK14" s="176"/>
      <c r="BL14" s="176"/>
      <c r="BM14" s="176"/>
      <c r="BN14" s="176"/>
      <c r="BO14" s="176"/>
      <c r="BP14" s="176"/>
      <c r="BQ14" s="176"/>
      <c r="BR14" s="176"/>
      <c r="BS14" s="176"/>
      <c r="BT14" s="176"/>
      <c r="BU14" s="176"/>
      <c r="BV14" s="176"/>
      <c r="BW14" s="176"/>
      <c r="BX14" s="176"/>
      <c r="BY14" s="176"/>
      <c r="BZ14" s="176"/>
      <c r="CA14" s="176"/>
      <c r="CB14" s="176"/>
      <c r="CC14" s="176"/>
      <c r="CD14" s="176"/>
      <c r="CE14" s="176"/>
      <c r="CF14" s="176"/>
      <c r="CG14" s="176"/>
      <c r="CH14" s="176"/>
      <c r="CI14" s="176"/>
      <c r="CJ14" s="176"/>
      <c r="CK14" s="176"/>
      <c r="CL14" s="176"/>
      <c r="CM14" s="176"/>
      <c r="CN14" s="176"/>
      <c r="CO14" s="176"/>
      <c r="CP14" s="176"/>
      <c r="CQ14" s="176"/>
      <c r="CR14" s="176"/>
      <c r="CS14" s="176"/>
      <c r="CT14" s="176"/>
      <c r="CU14" s="176"/>
      <c r="CV14" s="176"/>
      <c r="CW14" s="176"/>
      <c r="CX14" s="176"/>
      <c r="CY14" s="176"/>
      <c r="CZ14" s="176"/>
      <c r="DA14" s="176"/>
      <c r="DB14" s="176"/>
      <c r="DC14" s="176"/>
      <c r="DD14" s="176"/>
      <c r="DE14" s="176"/>
      <c r="DF14" s="176"/>
      <c r="DG14" s="176"/>
      <c r="DH14" s="176"/>
      <c r="DI14" s="176"/>
      <c r="DJ14" s="176"/>
      <c r="DK14" s="176"/>
      <c r="DL14" s="176"/>
      <c r="DM14" s="176"/>
      <c r="DN14" s="176"/>
      <c r="DO14" s="176"/>
      <c r="DP14" s="176"/>
      <c r="DQ14" s="176"/>
      <c r="DR14" s="176"/>
      <c r="DS14" s="176"/>
      <c r="DT14" s="176"/>
      <c r="DU14" s="176"/>
      <c r="DV14" s="176"/>
      <c r="DW14" s="176"/>
      <c r="DX14" s="176"/>
      <c r="DY14" s="176"/>
      <c r="DZ14" s="176"/>
      <c r="EA14" s="176"/>
      <c r="EB14" s="176"/>
      <c r="EC14" s="176"/>
      <c r="ED14" s="176"/>
      <c r="EE14" s="176"/>
      <c r="EF14" s="176"/>
      <c r="EG14" s="176"/>
      <c r="EH14" s="176"/>
      <c r="EI14" s="176"/>
      <c r="EJ14" s="176"/>
      <c r="EK14" s="176"/>
      <c r="EL14" s="176"/>
      <c r="EM14" s="176"/>
      <c r="EN14" s="176"/>
      <c r="EO14" s="176"/>
      <c r="EP14" s="176"/>
      <c r="EQ14" s="176"/>
      <c r="ER14" s="176"/>
      <c r="ES14" s="176"/>
      <c r="ET14" s="176"/>
      <c r="EU14" s="176"/>
      <c r="EV14" s="176"/>
      <c r="EW14" s="176"/>
      <c r="EX14" s="176"/>
      <c r="EY14" s="176"/>
      <c r="EZ14" s="176"/>
      <c r="FA14" s="176"/>
      <c r="FB14" s="176"/>
      <c r="FC14" s="176"/>
      <c r="FD14" s="176"/>
      <c r="FE14" s="176"/>
      <c r="FF14" s="176"/>
      <c r="FG14" s="176"/>
      <c r="FH14" s="176"/>
      <c r="FI14" s="176"/>
      <c r="FJ14" s="176"/>
      <c r="FK14" s="176"/>
      <c r="FL14" s="176"/>
      <c r="FM14" s="176"/>
      <c r="FN14" s="176"/>
      <c r="FO14" s="176"/>
      <c r="FP14" s="176"/>
      <c r="FQ14" s="176"/>
      <c r="FR14" s="176"/>
      <c r="FS14" s="176"/>
      <c r="FT14" s="176"/>
      <c r="FU14" s="176"/>
      <c r="FV14" s="176"/>
      <c r="FW14" s="176"/>
      <c r="FX14" s="176"/>
      <c r="FY14" s="176"/>
      <c r="FZ14" s="176"/>
      <c r="GA14" s="176"/>
      <c r="GB14" s="176"/>
      <c r="GC14" s="176"/>
      <c r="GD14" s="176"/>
      <c r="GE14" s="176"/>
      <c r="GF14" s="176"/>
      <c r="GG14" s="176"/>
      <c r="GH14" s="176"/>
      <c r="GI14" s="176"/>
      <c r="GJ14" s="176"/>
      <c r="GK14" s="176"/>
      <c r="GL14" s="176"/>
      <c r="GM14" s="176"/>
      <c r="GN14" s="176"/>
      <c r="GO14" s="176"/>
      <c r="GP14" s="176"/>
      <c r="GQ14" s="176"/>
      <c r="GR14" s="176"/>
      <c r="GS14" s="176"/>
      <c r="GT14" s="176"/>
      <c r="GU14" s="176"/>
      <c r="GV14" s="176"/>
      <c r="GW14" s="176"/>
      <c r="GX14" s="176"/>
      <c r="GY14" s="176"/>
      <c r="GZ14" s="176"/>
      <c r="HA14" s="176"/>
      <c r="HB14" s="176"/>
      <c r="HC14" s="176"/>
      <c r="HD14" s="176"/>
      <c r="HE14" s="176"/>
      <c r="HF14" s="176"/>
      <c r="HG14" s="176"/>
      <c r="HH14" s="176"/>
      <c r="HI14" s="176"/>
      <c r="HJ14" s="176"/>
      <c r="HK14" s="176"/>
      <c r="HL14" s="176"/>
      <c r="HM14" s="176"/>
      <c r="HN14" s="176"/>
      <c r="HO14" s="176"/>
      <c r="HP14" s="176"/>
      <c r="HQ14" s="176"/>
      <c r="HR14" s="176"/>
      <c r="HS14" s="176"/>
      <c r="HT14" s="176"/>
      <c r="HU14" s="176"/>
      <c r="HV14" s="176"/>
      <c r="HW14" s="176"/>
      <c r="HX14" s="176"/>
      <c r="HY14" s="176"/>
      <c r="HZ14" s="176"/>
      <c r="IA14" s="176"/>
      <c r="IB14" s="176"/>
      <c r="IC14" s="176"/>
      <c r="ID14" s="176"/>
      <c r="IE14" s="176"/>
      <c r="IF14" s="176"/>
      <c r="IG14" s="176"/>
      <c r="IH14" s="176"/>
      <c r="II14" s="176"/>
      <c r="IJ14" s="176"/>
      <c r="IK14" s="176"/>
      <c r="IL14" s="176"/>
    </row>
    <row r="15" spans="1:246">
      <c r="A15" s="1374">
        <v>1</v>
      </c>
      <c r="B15" s="1375"/>
      <c r="C15" s="1366" t="s">
        <v>2701</v>
      </c>
      <c r="D15" s="193"/>
      <c r="E15" s="3076"/>
      <c r="F15" s="1398"/>
      <c r="G15" s="195" t="s">
        <v>2029</v>
      </c>
      <c r="H15" s="3076" t="s">
        <v>2029</v>
      </c>
      <c r="I15" s="3077"/>
      <c r="J15" s="1399"/>
      <c r="K15" s="3077"/>
      <c r="L15" s="1399"/>
      <c r="M15" s="3077"/>
      <c r="N15" s="1378">
        <v>1</v>
      </c>
      <c r="O15" s="176"/>
      <c r="P15" s="176"/>
      <c r="Q15" s="176"/>
      <c r="R15" s="176"/>
      <c r="S15" s="176"/>
      <c r="T15" s="176"/>
      <c r="U15" s="176"/>
      <c r="V15" s="176"/>
      <c r="W15" s="176"/>
      <c r="X15" s="176"/>
      <c r="Y15" s="176"/>
      <c r="Z15" s="176"/>
      <c r="AA15" s="176"/>
      <c r="AB15" s="176"/>
      <c r="AC15" s="176"/>
      <c r="AD15" s="176"/>
      <c r="AE15" s="176"/>
      <c r="AF15" s="176"/>
      <c r="AG15" s="176"/>
      <c r="AH15" s="176"/>
      <c r="AI15" s="176"/>
      <c r="AJ15" s="176"/>
      <c r="AK15" s="176"/>
      <c r="AL15" s="176"/>
      <c r="AM15" s="176"/>
      <c r="AN15" s="176"/>
      <c r="AO15" s="176"/>
      <c r="AP15" s="176"/>
      <c r="AQ15" s="176"/>
      <c r="AR15" s="176"/>
      <c r="AS15" s="176"/>
      <c r="AT15" s="176"/>
      <c r="AU15" s="176"/>
      <c r="AV15" s="176"/>
      <c r="AW15" s="176"/>
      <c r="AX15" s="176"/>
      <c r="AY15" s="176"/>
      <c r="AZ15" s="176"/>
      <c r="BA15" s="176"/>
      <c r="BB15" s="176"/>
      <c r="BC15" s="176"/>
      <c r="BD15" s="176"/>
      <c r="BE15" s="176"/>
      <c r="BF15" s="176"/>
      <c r="BG15" s="176"/>
      <c r="BH15" s="176"/>
      <c r="BI15" s="176"/>
      <c r="BJ15" s="176"/>
      <c r="BK15" s="176"/>
      <c r="BL15" s="176"/>
      <c r="BM15" s="176"/>
      <c r="BN15" s="176"/>
      <c r="BO15" s="176"/>
      <c r="BP15" s="176"/>
      <c r="BQ15" s="176"/>
      <c r="BR15" s="176"/>
      <c r="BS15" s="176"/>
      <c r="BT15" s="176"/>
      <c r="BU15" s="176"/>
      <c r="BV15" s="176"/>
      <c r="BW15" s="176"/>
      <c r="BX15" s="176"/>
      <c r="BY15" s="176"/>
      <c r="BZ15" s="176"/>
      <c r="CA15" s="176"/>
      <c r="CB15" s="176"/>
      <c r="CC15" s="176"/>
      <c r="CD15" s="176"/>
      <c r="CE15" s="176"/>
      <c r="CF15" s="176"/>
      <c r="CG15" s="176"/>
      <c r="CH15" s="176"/>
      <c r="CI15" s="176"/>
      <c r="CJ15" s="176"/>
      <c r="CK15" s="176"/>
      <c r="CL15" s="176"/>
      <c r="CM15" s="176"/>
      <c r="CN15" s="176"/>
      <c r="CO15" s="176"/>
      <c r="CP15" s="176"/>
      <c r="CQ15" s="176"/>
      <c r="CR15" s="176"/>
      <c r="CS15" s="176"/>
      <c r="CT15" s="176"/>
      <c r="CU15" s="176"/>
      <c r="CV15" s="176"/>
      <c r="CW15" s="176"/>
      <c r="CX15" s="176"/>
      <c r="CY15" s="176"/>
      <c r="CZ15" s="176"/>
      <c r="DA15" s="176"/>
      <c r="DB15" s="176"/>
      <c r="DC15" s="176"/>
      <c r="DD15" s="176"/>
      <c r="DE15" s="176"/>
      <c r="DF15" s="176"/>
      <c r="DG15" s="176"/>
      <c r="DH15" s="176"/>
      <c r="DI15" s="176"/>
      <c r="DJ15" s="176"/>
      <c r="DK15" s="176"/>
      <c r="DL15" s="176"/>
      <c r="DM15" s="176"/>
      <c r="DN15" s="176"/>
      <c r="DO15" s="176"/>
      <c r="DP15" s="176"/>
      <c r="DQ15" s="176"/>
      <c r="DR15" s="176"/>
      <c r="DS15" s="176"/>
      <c r="DT15" s="176"/>
      <c r="DU15" s="176"/>
      <c r="DV15" s="176"/>
      <c r="DW15" s="176"/>
      <c r="DX15" s="176"/>
      <c r="DY15" s="176"/>
      <c r="DZ15" s="176"/>
      <c r="EA15" s="176"/>
      <c r="EB15" s="176"/>
      <c r="EC15" s="176"/>
      <c r="ED15" s="176"/>
      <c r="EE15" s="176"/>
      <c r="EF15" s="176"/>
      <c r="EG15" s="176"/>
      <c r="EH15" s="176"/>
      <c r="EI15" s="176"/>
      <c r="EJ15" s="176"/>
      <c r="EK15" s="176"/>
      <c r="EL15" s="176"/>
      <c r="EM15" s="176"/>
      <c r="EN15" s="176"/>
      <c r="EO15" s="176"/>
      <c r="EP15" s="176"/>
      <c r="EQ15" s="176"/>
      <c r="ER15" s="176"/>
      <c r="ES15" s="176"/>
      <c r="ET15" s="176"/>
      <c r="EU15" s="176"/>
      <c r="EV15" s="176"/>
      <c r="EW15" s="176"/>
      <c r="EX15" s="176"/>
      <c r="EY15" s="176"/>
      <c r="EZ15" s="176"/>
      <c r="FA15" s="176"/>
      <c r="FB15" s="176"/>
      <c r="FC15" s="176"/>
      <c r="FD15" s="176"/>
      <c r="FE15" s="176"/>
      <c r="FF15" s="176"/>
      <c r="FG15" s="176"/>
      <c r="FH15" s="176"/>
      <c r="FI15" s="176"/>
      <c r="FJ15" s="176"/>
      <c r="FK15" s="176"/>
      <c r="FL15" s="176"/>
      <c r="FM15" s="176"/>
      <c r="FN15" s="176"/>
      <c r="FO15" s="176"/>
      <c r="FP15" s="176"/>
      <c r="FQ15" s="176"/>
      <c r="FR15" s="176"/>
      <c r="FS15" s="176"/>
      <c r="FT15" s="176"/>
      <c r="FU15" s="176"/>
      <c r="FV15" s="176"/>
      <c r="FW15" s="176"/>
      <c r="FX15" s="176"/>
      <c r="FY15" s="176"/>
      <c r="FZ15" s="176"/>
      <c r="GA15" s="176"/>
      <c r="GB15" s="176"/>
      <c r="GC15" s="176"/>
      <c r="GD15" s="176"/>
      <c r="GE15" s="176"/>
      <c r="GF15" s="176"/>
      <c r="GG15" s="176"/>
      <c r="GH15" s="176"/>
      <c r="GI15" s="176"/>
      <c r="GJ15" s="176"/>
      <c r="GK15" s="176"/>
      <c r="GL15" s="176"/>
      <c r="GM15" s="176"/>
      <c r="GN15" s="176"/>
      <c r="GO15" s="176"/>
      <c r="GP15" s="176"/>
      <c r="GQ15" s="176"/>
      <c r="GR15" s="176"/>
      <c r="GS15" s="176"/>
      <c r="GT15" s="176"/>
      <c r="GU15" s="176"/>
      <c r="GV15" s="176"/>
      <c r="GW15" s="176"/>
      <c r="GX15" s="176"/>
      <c r="GY15" s="176"/>
      <c r="GZ15" s="176"/>
      <c r="HA15" s="176"/>
      <c r="HB15" s="176"/>
      <c r="HC15" s="176"/>
      <c r="HD15" s="176"/>
      <c r="HE15" s="176"/>
      <c r="HF15" s="176"/>
      <c r="HG15" s="176"/>
      <c r="HH15" s="176"/>
      <c r="HI15" s="176"/>
      <c r="HJ15" s="176"/>
      <c r="HK15" s="176"/>
      <c r="HL15" s="176"/>
      <c r="HM15" s="176"/>
      <c r="HN15" s="176"/>
      <c r="HO15" s="176"/>
      <c r="HP15" s="176"/>
      <c r="HQ15" s="176"/>
      <c r="HR15" s="176"/>
      <c r="HS15" s="176"/>
      <c r="HT15" s="176"/>
      <c r="HU15" s="176"/>
      <c r="HV15" s="176"/>
      <c r="HW15" s="176"/>
      <c r="HX15" s="176"/>
      <c r="HY15" s="176"/>
      <c r="HZ15" s="176"/>
      <c r="IA15" s="176"/>
      <c r="IB15" s="176"/>
      <c r="IC15" s="176"/>
      <c r="ID15" s="176"/>
      <c r="IE15" s="176"/>
      <c r="IF15" s="176"/>
      <c r="IG15" s="176"/>
      <c r="IH15" s="176"/>
      <c r="II15" s="176"/>
      <c r="IJ15" s="176"/>
      <c r="IK15" s="176"/>
      <c r="IL15" s="176"/>
    </row>
    <row r="16" spans="1:246">
      <c r="A16" s="1374">
        <v>2</v>
      </c>
      <c r="B16" s="1375"/>
      <c r="C16" s="1366" t="s">
        <v>4218</v>
      </c>
      <c r="D16" s="1375"/>
      <c r="E16" s="1457"/>
      <c r="F16" s="1361"/>
      <c r="G16" s="1386" t="s">
        <v>2029</v>
      </c>
      <c r="H16" s="1393" t="s">
        <v>2029</v>
      </c>
      <c r="I16" s="1457"/>
      <c r="J16" s="1366"/>
      <c r="K16" s="1457"/>
      <c r="L16" s="1366"/>
      <c r="M16" s="1457"/>
      <c r="N16" s="1378">
        <v>2</v>
      </c>
      <c r="O16" s="176"/>
      <c r="P16" s="176"/>
      <c r="Q16" s="176"/>
      <c r="R16" s="176"/>
      <c r="S16" s="176"/>
      <c r="T16" s="176"/>
      <c r="U16" s="176"/>
      <c r="V16" s="176"/>
      <c r="W16" s="176"/>
      <c r="X16" s="176"/>
      <c r="Y16" s="176"/>
      <c r="Z16" s="176"/>
      <c r="AA16" s="176"/>
      <c r="AB16" s="176"/>
      <c r="AC16" s="176"/>
      <c r="AD16" s="176"/>
      <c r="AE16" s="176"/>
      <c r="AF16" s="176"/>
      <c r="AG16" s="176"/>
      <c r="AH16" s="176"/>
      <c r="AI16" s="176"/>
      <c r="AJ16" s="176"/>
      <c r="AK16" s="176"/>
      <c r="AL16" s="176"/>
      <c r="AM16" s="176"/>
      <c r="AN16" s="176"/>
      <c r="AO16" s="176"/>
      <c r="AP16" s="176"/>
      <c r="AQ16" s="176"/>
      <c r="AR16" s="176"/>
      <c r="AS16" s="176"/>
      <c r="AT16" s="176"/>
      <c r="AU16" s="176"/>
      <c r="AV16" s="176"/>
      <c r="AW16" s="176"/>
      <c r="AX16" s="176"/>
      <c r="AY16" s="176"/>
      <c r="AZ16" s="176"/>
      <c r="BA16" s="176"/>
      <c r="BB16" s="176"/>
      <c r="BC16" s="176"/>
      <c r="BD16" s="176"/>
      <c r="BE16" s="176"/>
      <c r="BF16" s="176"/>
      <c r="BG16" s="176"/>
      <c r="BH16" s="176"/>
      <c r="BI16" s="176"/>
      <c r="BJ16" s="176"/>
      <c r="BK16" s="176"/>
      <c r="BL16" s="176"/>
      <c r="BM16" s="176"/>
      <c r="BN16" s="176"/>
      <c r="BO16" s="176"/>
      <c r="BP16" s="176"/>
      <c r="BQ16" s="176"/>
      <c r="BR16" s="176"/>
      <c r="BS16" s="176"/>
      <c r="BT16" s="176"/>
      <c r="BU16" s="176"/>
      <c r="BV16" s="176"/>
      <c r="BW16" s="176"/>
      <c r="BX16" s="176"/>
      <c r="BY16" s="176"/>
      <c r="BZ16" s="176"/>
      <c r="CA16" s="176"/>
      <c r="CB16" s="176"/>
      <c r="CC16" s="176"/>
      <c r="CD16" s="176"/>
      <c r="CE16" s="176"/>
      <c r="CF16" s="176"/>
      <c r="CG16" s="176"/>
      <c r="CH16" s="176"/>
      <c r="CI16" s="176"/>
      <c r="CJ16" s="176"/>
      <c r="CK16" s="176"/>
      <c r="CL16" s="176"/>
      <c r="CM16" s="176"/>
      <c r="CN16" s="176"/>
      <c r="CO16" s="176"/>
      <c r="CP16" s="176"/>
      <c r="CQ16" s="176"/>
      <c r="CR16" s="176"/>
      <c r="CS16" s="176"/>
      <c r="CT16" s="176"/>
      <c r="CU16" s="176"/>
      <c r="CV16" s="176"/>
      <c r="CW16" s="176"/>
      <c r="CX16" s="176"/>
      <c r="CY16" s="176"/>
      <c r="CZ16" s="176"/>
      <c r="DA16" s="176"/>
      <c r="DB16" s="176"/>
      <c r="DC16" s="176"/>
      <c r="DD16" s="176"/>
      <c r="DE16" s="176"/>
      <c r="DF16" s="176"/>
      <c r="DG16" s="176"/>
      <c r="DH16" s="176"/>
      <c r="DI16" s="176"/>
      <c r="DJ16" s="176"/>
      <c r="DK16" s="176"/>
      <c r="DL16" s="176"/>
      <c r="DM16" s="176"/>
      <c r="DN16" s="176"/>
      <c r="DO16" s="176"/>
      <c r="DP16" s="176"/>
      <c r="DQ16" s="176"/>
      <c r="DR16" s="176"/>
      <c r="DS16" s="176"/>
      <c r="DT16" s="176"/>
      <c r="DU16" s="176"/>
      <c r="DV16" s="176"/>
      <c r="DW16" s="176"/>
      <c r="DX16" s="176"/>
      <c r="DY16" s="176"/>
      <c r="DZ16" s="176"/>
      <c r="EA16" s="176"/>
      <c r="EB16" s="176"/>
      <c r="EC16" s="176"/>
      <c r="ED16" s="176"/>
      <c r="EE16" s="176"/>
      <c r="EF16" s="176"/>
      <c r="EG16" s="176"/>
      <c r="EH16" s="176"/>
      <c r="EI16" s="176"/>
      <c r="EJ16" s="176"/>
      <c r="EK16" s="176"/>
      <c r="EL16" s="176"/>
      <c r="EM16" s="176"/>
      <c r="EN16" s="176"/>
      <c r="EO16" s="176"/>
      <c r="EP16" s="176"/>
      <c r="EQ16" s="176"/>
      <c r="ER16" s="176"/>
      <c r="ES16" s="176"/>
      <c r="ET16" s="176"/>
      <c r="EU16" s="176"/>
      <c r="EV16" s="176"/>
      <c r="EW16" s="176"/>
      <c r="EX16" s="176"/>
      <c r="EY16" s="176"/>
      <c r="EZ16" s="176"/>
      <c r="FA16" s="176"/>
      <c r="FB16" s="176"/>
      <c r="FC16" s="176"/>
      <c r="FD16" s="176"/>
      <c r="FE16" s="176"/>
      <c r="FF16" s="176"/>
      <c r="FG16" s="176"/>
      <c r="FH16" s="176"/>
      <c r="FI16" s="176"/>
      <c r="FJ16" s="176"/>
      <c r="FK16" s="176"/>
      <c r="FL16" s="176"/>
      <c r="FM16" s="176"/>
      <c r="FN16" s="176"/>
      <c r="FO16" s="176"/>
      <c r="FP16" s="176"/>
      <c r="FQ16" s="176"/>
      <c r="FR16" s="176"/>
      <c r="FS16" s="176"/>
      <c r="FT16" s="176"/>
      <c r="FU16" s="176"/>
      <c r="FV16" s="176"/>
      <c r="FW16" s="176"/>
      <c r="FX16" s="176"/>
      <c r="FY16" s="176"/>
      <c r="FZ16" s="176"/>
      <c r="GA16" s="176"/>
      <c r="GB16" s="176"/>
      <c r="GC16" s="176"/>
      <c r="GD16" s="176"/>
      <c r="GE16" s="176"/>
      <c r="GF16" s="176"/>
      <c r="GG16" s="176"/>
      <c r="GH16" s="176"/>
      <c r="GI16" s="176"/>
      <c r="GJ16" s="176"/>
      <c r="GK16" s="176"/>
      <c r="GL16" s="176"/>
      <c r="GM16" s="176"/>
      <c r="GN16" s="176"/>
      <c r="GO16" s="176"/>
      <c r="GP16" s="176"/>
      <c r="GQ16" s="176"/>
      <c r="GR16" s="176"/>
      <c r="GS16" s="176"/>
      <c r="GT16" s="176"/>
      <c r="GU16" s="176"/>
      <c r="GV16" s="176"/>
      <c r="GW16" s="176"/>
      <c r="GX16" s="176"/>
      <c r="GY16" s="176"/>
      <c r="GZ16" s="176"/>
      <c r="HA16" s="176"/>
      <c r="HB16" s="176"/>
      <c r="HC16" s="176"/>
      <c r="HD16" s="176"/>
      <c r="HE16" s="176"/>
      <c r="HF16" s="176"/>
      <c r="HG16" s="176"/>
      <c r="HH16" s="176"/>
      <c r="HI16" s="176"/>
      <c r="HJ16" s="176"/>
      <c r="HK16" s="176"/>
      <c r="HL16" s="176"/>
      <c r="HM16" s="176"/>
      <c r="HN16" s="176"/>
      <c r="HO16" s="176"/>
      <c r="HP16" s="176"/>
      <c r="HQ16" s="176"/>
      <c r="HR16" s="176"/>
      <c r="HS16" s="176"/>
      <c r="HT16" s="176"/>
      <c r="HU16" s="176"/>
      <c r="HV16" s="176"/>
      <c r="HW16" s="176"/>
      <c r="HX16" s="176"/>
      <c r="HY16" s="176"/>
      <c r="HZ16" s="176"/>
      <c r="IA16" s="176"/>
      <c r="IB16" s="176"/>
      <c r="IC16" s="176"/>
      <c r="ID16" s="176"/>
      <c r="IE16" s="176"/>
      <c r="IF16" s="176"/>
      <c r="IG16" s="176"/>
      <c r="IH16" s="176"/>
      <c r="II16" s="176"/>
      <c r="IJ16" s="176"/>
      <c r="IK16" s="176"/>
      <c r="IL16" s="176"/>
    </row>
    <row r="17" spans="1:246">
      <c r="A17" s="1374">
        <v>3</v>
      </c>
      <c r="B17" s="1375"/>
      <c r="C17" s="1366"/>
      <c r="D17" s="208"/>
      <c r="E17" s="208"/>
      <c r="F17" s="1389"/>
      <c r="G17" s="1390"/>
      <c r="H17" s="208"/>
      <c r="I17" s="1375"/>
      <c r="J17" s="208"/>
      <c r="K17" s="1375"/>
      <c r="L17" s="208"/>
      <c r="M17" s="209"/>
      <c r="N17" s="1378">
        <v>3</v>
      </c>
      <c r="O17" s="176"/>
      <c r="P17" s="176"/>
      <c r="Q17" s="176"/>
      <c r="R17" s="176"/>
      <c r="S17" s="176"/>
      <c r="T17" s="176"/>
      <c r="U17" s="176"/>
      <c r="V17" s="176"/>
      <c r="W17" s="176"/>
      <c r="X17" s="176"/>
      <c r="Y17" s="176"/>
      <c r="Z17" s="176"/>
      <c r="AA17" s="176"/>
      <c r="AB17" s="176"/>
      <c r="AC17" s="176"/>
      <c r="AD17" s="176"/>
      <c r="AE17" s="176"/>
      <c r="AF17" s="176"/>
      <c r="AG17" s="176"/>
      <c r="AH17" s="176"/>
      <c r="AI17" s="176"/>
      <c r="AJ17" s="176"/>
      <c r="AK17" s="176"/>
      <c r="AL17" s="176"/>
      <c r="AM17" s="176"/>
      <c r="AN17" s="176"/>
      <c r="AO17" s="176"/>
      <c r="AP17" s="176"/>
      <c r="AQ17" s="176"/>
      <c r="AR17" s="176"/>
      <c r="AS17" s="176"/>
      <c r="AT17" s="176"/>
      <c r="AU17" s="176"/>
      <c r="AV17" s="176"/>
      <c r="AW17" s="176"/>
      <c r="AX17" s="176"/>
      <c r="AY17" s="176"/>
      <c r="AZ17" s="176"/>
      <c r="BA17" s="176"/>
      <c r="BB17" s="176"/>
      <c r="BC17" s="176"/>
      <c r="BD17" s="176"/>
      <c r="BE17" s="176"/>
      <c r="BF17" s="176"/>
      <c r="BG17" s="176"/>
      <c r="BH17" s="176"/>
      <c r="BI17" s="176"/>
      <c r="BJ17" s="176"/>
      <c r="BK17" s="176"/>
      <c r="BL17" s="176"/>
      <c r="BM17" s="176"/>
      <c r="BN17" s="176"/>
      <c r="BO17" s="176"/>
      <c r="BP17" s="176"/>
      <c r="BQ17" s="176"/>
      <c r="BR17" s="176"/>
      <c r="BS17" s="176"/>
      <c r="BT17" s="176"/>
      <c r="BU17" s="176"/>
      <c r="BV17" s="176"/>
      <c r="BW17" s="176"/>
      <c r="BX17" s="176"/>
      <c r="BY17" s="176"/>
      <c r="BZ17" s="176"/>
      <c r="CA17" s="176"/>
      <c r="CB17" s="176"/>
      <c r="CC17" s="176"/>
      <c r="CD17" s="176"/>
      <c r="CE17" s="176"/>
      <c r="CF17" s="176"/>
      <c r="CG17" s="176"/>
      <c r="CH17" s="176"/>
      <c r="CI17" s="176"/>
      <c r="CJ17" s="176"/>
      <c r="CK17" s="176"/>
      <c r="CL17" s="176"/>
      <c r="CM17" s="176"/>
      <c r="CN17" s="176"/>
      <c r="CO17" s="176"/>
      <c r="CP17" s="176"/>
      <c r="CQ17" s="176"/>
      <c r="CR17" s="176"/>
      <c r="CS17" s="176"/>
      <c r="CT17" s="176"/>
      <c r="CU17" s="176"/>
      <c r="CV17" s="176"/>
      <c r="CW17" s="176"/>
      <c r="CX17" s="176"/>
      <c r="CY17" s="176"/>
      <c r="CZ17" s="176"/>
      <c r="DA17" s="176"/>
      <c r="DB17" s="176"/>
      <c r="DC17" s="176"/>
      <c r="DD17" s="176"/>
      <c r="DE17" s="176"/>
      <c r="DF17" s="176"/>
      <c r="DG17" s="176"/>
      <c r="DH17" s="176"/>
      <c r="DI17" s="176"/>
      <c r="DJ17" s="176"/>
      <c r="DK17" s="176"/>
      <c r="DL17" s="176"/>
      <c r="DM17" s="176"/>
      <c r="DN17" s="176"/>
      <c r="DO17" s="176"/>
      <c r="DP17" s="176"/>
      <c r="DQ17" s="176"/>
      <c r="DR17" s="176"/>
      <c r="DS17" s="176"/>
      <c r="DT17" s="176"/>
      <c r="DU17" s="176"/>
      <c r="DV17" s="176"/>
      <c r="DW17" s="176"/>
      <c r="DX17" s="176"/>
      <c r="DY17" s="176"/>
      <c r="DZ17" s="176"/>
      <c r="EA17" s="176"/>
      <c r="EB17" s="176"/>
      <c r="EC17" s="176"/>
      <c r="ED17" s="176"/>
      <c r="EE17" s="176"/>
      <c r="EF17" s="176"/>
      <c r="EG17" s="176"/>
      <c r="EH17" s="176"/>
      <c r="EI17" s="176"/>
      <c r="EJ17" s="176"/>
      <c r="EK17" s="176"/>
      <c r="EL17" s="176"/>
      <c r="EM17" s="176"/>
      <c r="EN17" s="176"/>
      <c r="EO17" s="176"/>
      <c r="EP17" s="176"/>
      <c r="EQ17" s="176"/>
      <c r="ER17" s="176"/>
      <c r="ES17" s="176"/>
      <c r="ET17" s="176"/>
      <c r="EU17" s="176"/>
      <c r="EV17" s="176"/>
      <c r="EW17" s="176"/>
      <c r="EX17" s="176"/>
      <c r="EY17" s="176"/>
      <c r="EZ17" s="176"/>
      <c r="FA17" s="176"/>
      <c r="FB17" s="176"/>
      <c r="FC17" s="176"/>
      <c r="FD17" s="176"/>
      <c r="FE17" s="176"/>
      <c r="FF17" s="176"/>
      <c r="FG17" s="176"/>
      <c r="FH17" s="176"/>
      <c r="FI17" s="176"/>
      <c r="FJ17" s="176"/>
      <c r="FK17" s="176"/>
      <c r="FL17" s="176"/>
      <c r="FM17" s="176"/>
      <c r="FN17" s="176"/>
      <c r="FO17" s="176"/>
      <c r="FP17" s="176"/>
      <c r="FQ17" s="176"/>
      <c r="FR17" s="176"/>
      <c r="FS17" s="176"/>
      <c r="FT17" s="176"/>
      <c r="FU17" s="176"/>
      <c r="FV17" s="176"/>
      <c r="FW17" s="176"/>
      <c r="FX17" s="176"/>
      <c r="FY17" s="176"/>
      <c r="FZ17" s="176"/>
      <c r="GA17" s="176"/>
      <c r="GB17" s="176"/>
      <c r="GC17" s="176"/>
      <c r="GD17" s="176"/>
      <c r="GE17" s="176"/>
      <c r="GF17" s="176"/>
      <c r="GG17" s="176"/>
      <c r="GH17" s="176"/>
      <c r="GI17" s="176"/>
      <c r="GJ17" s="176"/>
      <c r="GK17" s="176"/>
      <c r="GL17" s="176"/>
      <c r="GM17" s="176"/>
      <c r="GN17" s="176"/>
      <c r="GO17" s="176"/>
      <c r="GP17" s="176"/>
      <c r="GQ17" s="176"/>
      <c r="GR17" s="176"/>
      <c r="GS17" s="176"/>
      <c r="GT17" s="176"/>
      <c r="GU17" s="176"/>
      <c r="GV17" s="176"/>
      <c r="GW17" s="176"/>
      <c r="GX17" s="176"/>
      <c r="GY17" s="176"/>
      <c r="GZ17" s="176"/>
      <c r="HA17" s="176"/>
      <c r="HB17" s="176"/>
      <c r="HC17" s="176"/>
      <c r="HD17" s="176"/>
      <c r="HE17" s="176"/>
      <c r="HF17" s="176"/>
      <c r="HG17" s="176"/>
      <c r="HH17" s="176"/>
      <c r="HI17" s="176"/>
      <c r="HJ17" s="176"/>
      <c r="HK17" s="176"/>
      <c r="HL17" s="176"/>
      <c r="HM17" s="176"/>
      <c r="HN17" s="176"/>
      <c r="HO17" s="176"/>
      <c r="HP17" s="176"/>
      <c r="HQ17" s="176"/>
      <c r="HR17" s="176"/>
      <c r="HS17" s="176"/>
      <c r="HT17" s="176"/>
      <c r="HU17" s="176"/>
      <c r="HV17" s="176"/>
      <c r="HW17" s="176"/>
      <c r="HX17" s="176"/>
      <c r="HY17" s="176"/>
      <c r="HZ17" s="176"/>
      <c r="IA17" s="176"/>
      <c r="IB17" s="176"/>
      <c r="IC17" s="176"/>
      <c r="ID17" s="176"/>
      <c r="IE17" s="176"/>
      <c r="IF17" s="176"/>
      <c r="IG17" s="176"/>
      <c r="IH17" s="176"/>
      <c r="II17" s="176"/>
      <c r="IJ17" s="176"/>
      <c r="IK17" s="176"/>
      <c r="IL17" s="176"/>
    </row>
    <row r="18" spans="1:246">
      <c r="A18" s="1374">
        <v>4</v>
      </c>
      <c r="B18" s="1375"/>
      <c r="C18" s="1366"/>
      <c r="D18" s="1391"/>
      <c r="E18" s="1391"/>
      <c r="F18" s="1392"/>
      <c r="G18" s="1386"/>
      <c r="H18" s="1391"/>
      <c r="I18" s="1375"/>
      <c r="J18" s="1391"/>
      <c r="K18" s="1375"/>
      <c r="L18" s="1391"/>
      <c r="M18" s="1393"/>
      <c r="N18" s="1378">
        <v>4</v>
      </c>
      <c r="O18" s="176"/>
      <c r="P18" s="176"/>
      <c r="Q18" s="176"/>
      <c r="R18" s="176"/>
      <c r="S18" s="176"/>
      <c r="T18" s="176"/>
      <c r="U18" s="176"/>
      <c r="V18" s="176"/>
      <c r="W18" s="176"/>
      <c r="X18" s="176"/>
      <c r="Y18" s="176"/>
      <c r="Z18" s="176"/>
      <c r="AA18" s="176"/>
      <c r="AB18" s="176"/>
      <c r="AC18" s="176"/>
      <c r="AD18" s="176"/>
      <c r="AE18" s="176"/>
      <c r="AF18" s="176"/>
      <c r="AG18" s="176"/>
      <c r="AH18" s="176"/>
      <c r="AI18" s="176"/>
      <c r="AJ18" s="176"/>
      <c r="AK18" s="176"/>
      <c r="AL18" s="176"/>
      <c r="AM18" s="176"/>
      <c r="AN18" s="176"/>
      <c r="AO18" s="176"/>
      <c r="AP18" s="176"/>
      <c r="AQ18" s="176"/>
      <c r="AR18" s="176"/>
      <c r="AS18" s="176"/>
      <c r="AT18" s="176"/>
      <c r="AU18" s="176"/>
      <c r="AV18" s="176"/>
      <c r="AW18" s="176"/>
      <c r="AX18" s="176"/>
      <c r="AY18" s="176"/>
      <c r="AZ18" s="176"/>
      <c r="BA18" s="176"/>
      <c r="BB18" s="176"/>
      <c r="BC18" s="176"/>
      <c r="BD18" s="176"/>
      <c r="BE18" s="176"/>
      <c r="BF18" s="176"/>
      <c r="BG18" s="176"/>
      <c r="BH18" s="176"/>
      <c r="BI18" s="176"/>
      <c r="BJ18" s="176"/>
      <c r="BK18" s="176"/>
      <c r="BL18" s="176"/>
      <c r="BM18" s="176"/>
      <c r="BN18" s="176"/>
      <c r="BO18" s="176"/>
      <c r="BP18" s="176"/>
      <c r="BQ18" s="176"/>
      <c r="BR18" s="176"/>
      <c r="BS18" s="176"/>
      <c r="BT18" s="176"/>
      <c r="BU18" s="176"/>
      <c r="BV18" s="176"/>
      <c r="BW18" s="176"/>
      <c r="BX18" s="176"/>
      <c r="BY18" s="176"/>
      <c r="BZ18" s="176"/>
      <c r="CA18" s="176"/>
      <c r="CB18" s="176"/>
      <c r="CC18" s="176"/>
      <c r="CD18" s="176"/>
      <c r="CE18" s="176"/>
      <c r="CF18" s="176"/>
      <c r="CG18" s="176"/>
      <c r="CH18" s="176"/>
      <c r="CI18" s="176"/>
      <c r="CJ18" s="176"/>
      <c r="CK18" s="176"/>
      <c r="CL18" s="176"/>
      <c r="CM18" s="176"/>
      <c r="CN18" s="176"/>
      <c r="CO18" s="176"/>
      <c r="CP18" s="176"/>
      <c r="CQ18" s="176"/>
      <c r="CR18" s="176"/>
      <c r="CS18" s="176"/>
      <c r="CT18" s="176"/>
      <c r="CU18" s="176"/>
      <c r="CV18" s="176"/>
      <c r="CW18" s="176"/>
      <c r="CX18" s="176"/>
      <c r="CY18" s="176"/>
      <c r="CZ18" s="176"/>
      <c r="DA18" s="176"/>
      <c r="DB18" s="176"/>
      <c r="DC18" s="176"/>
      <c r="DD18" s="176"/>
      <c r="DE18" s="176"/>
      <c r="DF18" s="176"/>
      <c r="DG18" s="176"/>
      <c r="DH18" s="176"/>
      <c r="DI18" s="176"/>
      <c r="DJ18" s="176"/>
      <c r="DK18" s="176"/>
      <c r="DL18" s="176"/>
      <c r="DM18" s="176"/>
      <c r="DN18" s="176"/>
      <c r="DO18" s="176"/>
      <c r="DP18" s="176"/>
      <c r="DQ18" s="176"/>
      <c r="DR18" s="176"/>
      <c r="DS18" s="176"/>
      <c r="DT18" s="176"/>
      <c r="DU18" s="176"/>
      <c r="DV18" s="176"/>
      <c r="DW18" s="176"/>
      <c r="DX18" s="176"/>
      <c r="DY18" s="176"/>
      <c r="DZ18" s="176"/>
      <c r="EA18" s="176"/>
      <c r="EB18" s="176"/>
      <c r="EC18" s="176"/>
      <c r="ED18" s="176"/>
      <c r="EE18" s="176"/>
      <c r="EF18" s="176"/>
      <c r="EG18" s="176"/>
      <c r="EH18" s="176"/>
      <c r="EI18" s="176"/>
      <c r="EJ18" s="176"/>
      <c r="EK18" s="176"/>
      <c r="EL18" s="176"/>
      <c r="EM18" s="176"/>
      <c r="EN18" s="176"/>
      <c r="EO18" s="176"/>
      <c r="EP18" s="176"/>
      <c r="EQ18" s="176"/>
      <c r="ER18" s="176"/>
      <c r="ES18" s="176"/>
      <c r="ET18" s="176"/>
      <c r="EU18" s="176"/>
      <c r="EV18" s="176"/>
      <c r="EW18" s="176"/>
      <c r="EX18" s="176"/>
      <c r="EY18" s="176"/>
      <c r="EZ18" s="176"/>
      <c r="FA18" s="176"/>
      <c r="FB18" s="176"/>
      <c r="FC18" s="176"/>
      <c r="FD18" s="176"/>
      <c r="FE18" s="176"/>
      <c r="FF18" s="176"/>
      <c r="FG18" s="176"/>
      <c r="FH18" s="176"/>
      <c r="FI18" s="176"/>
      <c r="FJ18" s="176"/>
      <c r="FK18" s="176"/>
      <c r="FL18" s="176"/>
      <c r="FM18" s="176"/>
      <c r="FN18" s="176"/>
      <c r="FO18" s="176"/>
      <c r="FP18" s="176"/>
      <c r="FQ18" s="176"/>
      <c r="FR18" s="176"/>
      <c r="FS18" s="176"/>
      <c r="FT18" s="176"/>
      <c r="FU18" s="176"/>
      <c r="FV18" s="176"/>
      <c r="FW18" s="176"/>
      <c r="FX18" s="176"/>
      <c r="FY18" s="176"/>
      <c r="FZ18" s="176"/>
      <c r="GA18" s="176"/>
      <c r="GB18" s="176"/>
      <c r="GC18" s="176"/>
      <c r="GD18" s="176"/>
      <c r="GE18" s="176"/>
      <c r="GF18" s="176"/>
      <c r="GG18" s="176"/>
      <c r="GH18" s="176"/>
      <c r="GI18" s="176"/>
      <c r="GJ18" s="176"/>
      <c r="GK18" s="176"/>
      <c r="GL18" s="176"/>
      <c r="GM18" s="176"/>
      <c r="GN18" s="176"/>
      <c r="GO18" s="176"/>
      <c r="GP18" s="176"/>
      <c r="GQ18" s="176"/>
      <c r="GR18" s="176"/>
      <c r="GS18" s="176"/>
      <c r="GT18" s="176"/>
      <c r="GU18" s="176"/>
      <c r="GV18" s="176"/>
      <c r="GW18" s="176"/>
      <c r="GX18" s="176"/>
      <c r="GY18" s="176"/>
      <c r="GZ18" s="176"/>
      <c r="HA18" s="176"/>
      <c r="HB18" s="176"/>
      <c r="HC18" s="176"/>
      <c r="HD18" s="176"/>
      <c r="HE18" s="176"/>
      <c r="HF18" s="176"/>
      <c r="HG18" s="176"/>
      <c r="HH18" s="176"/>
      <c r="HI18" s="176"/>
      <c r="HJ18" s="176"/>
      <c r="HK18" s="176"/>
      <c r="HL18" s="176"/>
      <c r="HM18" s="176"/>
      <c r="HN18" s="176"/>
      <c r="HO18" s="176"/>
      <c r="HP18" s="176"/>
      <c r="HQ18" s="176"/>
      <c r="HR18" s="176"/>
      <c r="HS18" s="176"/>
      <c r="HT18" s="176"/>
      <c r="HU18" s="176"/>
      <c r="HV18" s="176"/>
      <c r="HW18" s="176"/>
      <c r="HX18" s="176"/>
      <c r="HY18" s="176"/>
      <c r="HZ18" s="176"/>
      <c r="IA18" s="176"/>
      <c r="IB18" s="176"/>
      <c r="IC18" s="176"/>
      <c r="ID18" s="176"/>
      <c r="IE18" s="176"/>
      <c r="IF18" s="176"/>
      <c r="IG18" s="176"/>
      <c r="IH18" s="176"/>
      <c r="II18" s="176"/>
      <c r="IJ18" s="176"/>
      <c r="IK18" s="176"/>
      <c r="IL18" s="176"/>
    </row>
    <row r="19" spans="1:246">
      <c r="A19" s="1374">
        <v>5</v>
      </c>
      <c r="B19" s="1375"/>
      <c r="C19" s="1366"/>
      <c r="D19" s="1391"/>
      <c r="E19" s="1391"/>
      <c r="F19" s="1392"/>
      <c r="G19" s="1386"/>
      <c r="H19" s="1391"/>
      <c r="I19" s="1375"/>
      <c r="J19" s="1391"/>
      <c r="K19" s="1375"/>
      <c r="L19" s="1391"/>
      <c r="M19" s="1393"/>
      <c r="N19" s="1378">
        <v>5</v>
      </c>
      <c r="O19" s="176"/>
      <c r="P19" s="176"/>
      <c r="Q19" s="176"/>
      <c r="R19" s="176"/>
      <c r="S19" s="176"/>
      <c r="T19" s="176"/>
      <c r="U19" s="176"/>
      <c r="V19" s="176"/>
      <c r="W19" s="176"/>
      <c r="X19" s="176"/>
      <c r="Y19" s="176"/>
      <c r="Z19" s="176"/>
      <c r="AA19" s="176"/>
      <c r="AB19" s="176"/>
      <c r="AC19" s="176"/>
      <c r="AD19" s="176"/>
      <c r="AE19" s="176"/>
      <c r="AF19" s="176"/>
      <c r="AG19" s="176"/>
      <c r="AH19" s="176"/>
      <c r="AI19" s="176"/>
      <c r="AJ19" s="176"/>
      <c r="AK19" s="176"/>
      <c r="AL19" s="176"/>
      <c r="AM19" s="176"/>
      <c r="AN19" s="176"/>
      <c r="AO19" s="176"/>
      <c r="AP19" s="176"/>
      <c r="AQ19" s="176"/>
      <c r="AR19" s="176"/>
      <c r="AS19" s="176"/>
      <c r="AT19" s="176"/>
      <c r="AU19" s="176"/>
      <c r="AV19" s="176"/>
      <c r="AW19" s="176"/>
      <c r="AX19" s="176"/>
      <c r="AY19" s="176"/>
      <c r="AZ19" s="176"/>
      <c r="BA19" s="176"/>
      <c r="BB19" s="176"/>
      <c r="BC19" s="176"/>
      <c r="BD19" s="176"/>
      <c r="BE19" s="176"/>
      <c r="BF19" s="176"/>
      <c r="BG19" s="176"/>
      <c r="BH19" s="176"/>
      <c r="BI19" s="176"/>
      <c r="BJ19" s="176"/>
      <c r="BK19" s="176"/>
      <c r="BL19" s="176"/>
      <c r="BM19" s="176"/>
      <c r="BN19" s="176"/>
      <c r="BO19" s="176"/>
      <c r="BP19" s="176"/>
      <c r="BQ19" s="176"/>
      <c r="BR19" s="176"/>
      <c r="BS19" s="176"/>
      <c r="BT19" s="176"/>
      <c r="BU19" s="176"/>
      <c r="BV19" s="176"/>
      <c r="BW19" s="176"/>
      <c r="BX19" s="176"/>
      <c r="BY19" s="176"/>
      <c r="BZ19" s="176"/>
      <c r="CA19" s="176"/>
      <c r="CB19" s="176"/>
      <c r="CC19" s="176"/>
      <c r="CD19" s="176"/>
      <c r="CE19" s="176"/>
      <c r="CF19" s="176"/>
      <c r="CG19" s="176"/>
      <c r="CH19" s="176"/>
      <c r="CI19" s="176"/>
      <c r="CJ19" s="176"/>
      <c r="CK19" s="176"/>
      <c r="CL19" s="176"/>
      <c r="CM19" s="176"/>
      <c r="CN19" s="176"/>
      <c r="CO19" s="176"/>
      <c r="CP19" s="176"/>
      <c r="CQ19" s="176"/>
      <c r="CR19" s="176"/>
      <c r="CS19" s="176"/>
      <c r="CT19" s="176"/>
      <c r="CU19" s="176"/>
      <c r="CV19" s="176"/>
      <c r="CW19" s="176"/>
      <c r="CX19" s="176"/>
      <c r="CY19" s="176"/>
      <c r="CZ19" s="176"/>
      <c r="DA19" s="176"/>
      <c r="DB19" s="176"/>
      <c r="DC19" s="176"/>
      <c r="DD19" s="176"/>
      <c r="DE19" s="176"/>
      <c r="DF19" s="176"/>
      <c r="DG19" s="176"/>
      <c r="DH19" s="176"/>
      <c r="DI19" s="176"/>
      <c r="DJ19" s="176"/>
      <c r="DK19" s="176"/>
      <c r="DL19" s="176"/>
      <c r="DM19" s="176"/>
      <c r="DN19" s="176"/>
      <c r="DO19" s="176"/>
      <c r="DP19" s="176"/>
      <c r="DQ19" s="176"/>
      <c r="DR19" s="176"/>
      <c r="DS19" s="176"/>
      <c r="DT19" s="176"/>
      <c r="DU19" s="176"/>
      <c r="DV19" s="176"/>
      <c r="DW19" s="176"/>
      <c r="DX19" s="176"/>
      <c r="DY19" s="176"/>
      <c r="DZ19" s="176"/>
      <c r="EA19" s="176"/>
      <c r="EB19" s="176"/>
      <c r="EC19" s="176"/>
      <c r="ED19" s="176"/>
      <c r="EE19" s="176"/>
      <c r="EF19" s="176"/>
      <c r="EG19" s="176"/>
      <c r="EH19" s="176"/>
      <c r="EI19" s="176"/>
      <c r="EJ19" s="176"/>
      <c r="EK19" s="176"/>
      <c r="EL19" s="176"/>
      <c r="EM19" s="176"/>
      <c r="EN19" s="176"/>
      <c r="EO19" s="176"/>
      <c r="EP19" s="176"/>
      <c r="EQ19" s="176"/>
      <c r="ER19" s="176"/>
      <c r="ES19" s="176"/>
      <c r="ET19" s="176"/>
      <c r="EU19" s="176"/>
      <c r="EV19" s="176"/>
      <c r="EW19" s="176"/>
      <c r="EX19" s="176"/>
      <c r="EY19" s="176"/>
      <c r="EZ19" s="176"/>
      <c r="FA19" s="176"/>
      <c r="FB19" s="176"/>
      <c r="FC19" s="176"/>
      <c r="FD19" s="176"/>
      <c r="FE19" s="176"/>
      <c r="FF19" s="176"/>
      <c r="FG19" s="176"/>
      <c r="FH19" s="176"/>
      <c r="FI19" s="176"/>
      <c r="FJ19" s="176"/>
      <c r="FK19" s="176"/>
      <c r="FL19" s="176"/>
      <c r="FM19" s="176"/>
      <c r="FN19" s="176"/>
      <c r="FO19" s="176"/>
      <c r="FP19" s="176"/>
      <c r="FQ19" s="176"/>
      <c r="FR19" s="176"/>
      <c r="FS19" s="176"/>
      <c r="FT19" s="176"/>
      <c r="FU19" s="176"/>
      <c r="FV19" s="176"/>
      <c r="FW19" s="176"/>
      <c r="FX19" s="176"/>
      <c r="FY19" s="176"/>
      <c r="FZ19" s="176"/>
      <c r="GA19" s="176"/>
      <c r="GB19" s="176"/>
      <c r="GC19" s="176"/>
      <c r="GD19" s="176"/>
      <c r="GE19" s="176"/>
      <c r="GF19" s="176"/>
      <c r="GG19" s="176"/>
      <c r="GH19" s="176"/>
      <c r="GI19" s="176"/>
      <c r="GJ19" s="176"/>
      <c r="GK19" s="176"/>
      <c r="GL19" s="176"/>
      <c r="GM19" s="176"/>
      <c r="GN19" s="176"/>
      <c r="GO19" s="176"/>
      <c r="GP19" s="176"/>
      <c r="GQ19" s="176"/>
      <c r="GR19" s="176"/>
      <c r="GS19" s="176"/>
      <c r="GT19" s="176"/>
      <c r="GU19" s="176"/>
      <c r="GV19" s="176"/>
      <c r="GW19" s="176"/>
      <c r="GX19" s="176"/>
      <c r="GY19" s="176"/>
      <c r="GZ19" s="176"/>
      <c r="HA19" s="176"/>
      <c r="HB19" s="176"/>
      <c r="HC19" s="176"/>
      <c r="HD19" s="176"/>
      <c r="HE19" s="176"/>
      <c r="HF19" s="176"/>
      <c r="HG19" s="176"/>
      <c r="HH19" s="176"/>
      <c r="HI19" s="176"/>
      <c r="HJ19" s="176"/>
      <c r="HK19" s="176"/>
      <c r="HL19" s="176"/>
      <c r="HM19" s="176"/>
      <c r="HN19" s="176"/>
      <c r="HO19" s="176"/>
      <c r="HP19" s="176"/>
      <c r="HQ19" s="176"/>
      <c r="HR19" s="176"/>
      <c r="HS19" s="176"/>
      <c r="HT19" s="176"/>
      <c r="HU19" s="176"/>
      <c r="HV19" s="176"/>
      <c r="HW19" s="176"/>
      <c r="HX19" s="176"/>
      <c r="HY19" s="176"/>
      <c r="HZ19" s="176"/>
      <c r="IA19" s="176"/>
      <c r="IB19" s="176"/>
      <c r="IC19" s="176"/>
      <c r="ID19" s="176"/>
      <c r="IE19" s="176"/>
      <c r="IF19" s="176"/>
      <c r="IG19" s="176"/>
      <c r="IH19" s="176"/>
      <c r="II19" s="176"/>
      <c r="IJ19" s="176"/>
      <c r="IK19" s="176"/>
      <c r="IL19" s="176"/>
    </row>
    <row r="20" spans="1:246">
      <c r="A20" s="1374">
        <v>6</v>
      </c>
      <c r="B20" s="1375"/>
      <c r="C20" s="1366"/>
      <c r="D20" s="1391"/>
      <c r="E20" s="1391"/>
      <c r="F20" s="1392"/>
      <c r="G20" s="1386"/>
      <c r="H20" s="1391"/>
      <c r="I20" s="1375"/>
      <c r="J20" s="1391"/>
      <c r="K20" s="1375"/>
      <c r="L20" s="1391"/>
      <c r="M20" s="1393"/>
      <c r="N20" s="1378">
        <v>6</v>
      </c>
      <c r="O20" s="176"/>
      <c r="P20" s="176"/>
      <c r="Q20" s="176"/>
      <c r="R20" s="176"/>
      <c r="S20" s="176"/>
      <c r="T20" s="176"/>
      <c r="U20" s="176"/>
      <c r="V20" s="176"/>
      <c r="W20" s="176"/>
      <c r="X20" s="176"/>
      <c r="Y20" s="176"/>
      <c r="Z20" s="176"/>
      <c r="AA20" s="176"/>
      <c r="AB20" s="176"/>
      <c r="AC20" s="176"/>
      <c r="AD20" s="176"/>
      <c r="AE20" s="176"/>
      <c r="AF20" s="176"/>
      <c r="AG20" s="176"/>
      <c r="AH20" s="176"/>
      <c r="AI20" s="176"/>
      <c r="AJ20" s="176"/>
      <c r="AK20" s="176"/>
      <c r="AL20" s="176"/>
      <c r="AM20" s="176"/>
      <c r="AN20" s="176"/>
      <c r="AO20" s="176"/>
      <c r="AP20" s="176"/>
      <c r="AQ20" s="176"/>
      <c r="AR20" s="176"/>
      <c r="AS20" s="176"/>
      <c r="AT20" s="176"/>
      <c r="AU20" s="176"/>
      <c r="AV20" s="176"/>
      <c r="AW20" s="176"/>
      <c r="AX20" s="176"/>
      <c r="AY20" s="176"/>
      <c r="AZ20" s="176"/>
      <c r="BA20" s="176"/>
      <c r="BB20" s="176"/>
      <c r="BC20" s="176"/>
      <c r="BD20" s="176"/>
      <c r="BE20" s="176"/>
      <c r="BF20" s="176"/>
      <c r="BG20" s="176"/>
      <c r="BH20" s="176"/>
      <c r="BI20" s="176"/>
      <c r="BJ20" s="176"/>
      <c r="BK20" s="176"/>
      <c r="BL20" s="176"/>
      <c r="BM20" s="176"/>
      <c r="BN20" s="176"/>
      <c r="BO20" s="176"/>
      <c r="BP20" s="176"/>
      <c r="BQ20" s="176"/>
      <c r="BR20" s="176"/>
      <c r="BS20" s="176"/>
      <c r="BT20" s="176"/>
      <c r="BU20" s="176"/>
      <c r="BV20" s="176"/>
      <c r="BW20" s="176"/>
      <c r="BX20" s="176"/>
      <c r="BY20" s="176"/>
      <c r="BZ20" s="176"/>
      <c r="CA20" s="176"/>
      <c r="CB20" s="176"/>
      <c r="CC20" s="176"/>
      <c r="CD20" s="176"/>
      <c r="CE20" s="176"/>
      <c r="CF20" s="176"/>
      <c r="CG20" s="176"/>
      <c r="CH20" s="176"/>
      <c r="CI20" s="176"/>
      <c r="CJ20" s="176"/>
      <c r="CK20" s="176"/>
      <c r="CL20" s="176"/>
      <c r="CM20" s="176"/>
      <c r="CN20" s="176"/>
      <c r="CO20" s="176"/>
      <c r="CP20" s="176"/>
      <c r="CQ20" s="176"/>
      <c r="CR20" s="176"/>
      <c r="CS20" s="176"/>
      <c r="CT20" s="176"/>
      <c r="CU20" s="176"/>
      <c r="CV20" s="176"/>
      <c r="CW20" s="176"/>
      <c r="CX20" s="176"/>
      <c r="CY20" s="176"/>
      <c r="CZ20" s="176"/>
      <c r="DA20" s="176"/>
      <c r="DB20" s="176"/>
      <c r="DC20" s="176"/>
      <c r="DD20" s="176"/>
      <c r="DE20" s="176"/>
      <c r="DF20" s="176"/>
      <c r="DG20" s="176"/>
      <c r="DH20" s="176"/>
      <c r="DI20" s="176"/>
      <c r="DJ20" s="176"/>
      <c r="DK20" s="176"/>
      <c r="DL20" s="176"/>
      <c r="DM20" s="176"/>
      <c r="DN20" s="176"/>
      <c r="DO20" s="176"/>
      <c r="DP20" s="176"/>
      <c r="DQ20" s="176"/>
      <c r="DR20" s="176"/>
      <c r="DS20" s="176"/>
      <c r="DT20" s="176"/>
      <c r="DU20" s="176"/>
      <c r="DV20" s="176"/>
      <c r="DW20" s="176"/>
      <c r="DX20" s="176"/>
      <c r="DY20" s="176"/>
      <c r="DZ20" s="176"/>
      <c r="EA20" s="176"/>
      <c r="EB20" s="176"/>
      <c r="EC20" s="176"/>
      <c r="ED20" s="176"/>
      <c r="EE20" s="176"/>
      <c r="EF20" s="176"/>
      <c r="EG20" s="176"/>
      <c r="EH20" s="176"/>
      <c r="EI20" s="176"/>
      <c r="EJ20" s="176"/>
      <c r="EK20" s="176"/>
      <c r="EL20" s="176"/>
      <c r="EM20" s="176"/>
      <c r="EN20" s="176"/>
      <c r="EO20" s="176"/>
      <c r="EP20" s="176"/>
      <c r="EQ20" s="176"/>
      <c r="ER20" s="176"/>
      <c r="ES20" s="176"/>
      <c r="ET20" s="176"/>
      <c r="EU20" s="176"/>
      <c r="EV20" s="176"/>
      <c r="EW20" s="176"/>
      <c r="EX20" s="176"/>
      <c r="EY20" s="176"/>
      <c r="EZ20" s="176"/>
      <c r="FA20" s="176"/>
      <c r="FB20" s="176"/>
      <c r="FC20" s="176"/>
      <c r="FD20" s="176"/>
      <c r="FE20" s="176"/>
      <c r="FF20" s="176"/>
      <c r="FG20" s="176"/>
      <c r="FH20" s="176"/>
      <c r="FI20" s="176"/>
      <c r="FJ20" s="176"/>
      <c r="FK20" s="176"/>
      <c r="FL20" s="176"/>
      <c r="FM20" s="176"/>
      <c r="FN20" s="176"/>
      <c r="FO20" s="176"/>
      <c r="FP20" s="176"/>
      <c r="FQ20" s="176"/>
      <c r="FR20" s="176"/>
      <c r="FS20" s="176"/>
      <c r="FT20" s="176"/>
      <c r="FU20" s="176"/>
      <c r="FV20" s="176"/>
      <c r="FW20" s="176"/>
      <c r="FX20" s="176"/>
      <c r="FY20" s="176"/>
      <c r="FZ20" s="176"/>
      <c r="GA20" s="176"/>
      <c r="GB20" s="176"/>
      <c r="GC20" s="176"/>
      <c r="GD20" s="176"/>
      <c r="GE20" s="176"/>
      <c r="GF20" s="176"/>
      <c r="GG20" s="176"/>
      <c r="GH20" s="176"/>
      <c r="GI20" s="176"/>
      <c r="GJ20" s="176"/>
      <c r="GK20" s="176"/>
      <c r="GL20" s="176"/>
      <c r="GM20" s="176"/>
      <c r="GN20" s="176"/>
      <c r="GO20" s="176"/>
      <c r="GP20" s="176"/>
      <c r="GQ20" s="176"/>
      <c r="GR20" s="176"/>
      <c r="GS20" s="176"/>
      <c r="GT20" s="176"/>
      <c r="GU20" s="176"/>
      <c r="GV20" s="176"/>
      <c r="GW20" s="176"/>
      <c r="GX20" s="176"/>
      <c r="GY20" s="176"/>
      <c r="GZ20" s="176"/>
      <c r="HA20" s="176"/>
      <c r="HB20" s="176"/>
      <c r="HC20" s="176"/>
      <c r="HD20" s="176"/>
      <c r="HE20" s="176"/>
      <c r="HF20" s="176"/>
      <c r="HG20" s="176"/>
      <c r="HH20" s="176"/>
      <c r="HI20" s="176"/>
      <c r="HJ20" s="176"/>
      <c r="HK20" s="176"/>
      <c r="HL20" s="176"/>
      <c r="HM20" s="176"/>
      <c r="HN20" s="176"/>
      <c r="HO20" s="176"/>
      <c r="HP20" s="176"/>
      <c r="HQ20" s="176"/>
      <c r="HR20" s="176"/>
      <c r="HS20" s="176"/>
      <c r="HT20" s="176"/>
      <c r="HU20" s="176"/>
      <c r="HV20" s="176"/>
      <c r="HW20" s="176"/>
      <c r="HX20" s="176"/>
      <c r="HY20" s="176"/>
      <c r="HZ20" s="176"/>
      <c r="IA20" s="176"/>
      <c r="IB20" s="176"/>
      <c r="IC20" s="176"/>
      <c r="ID20" s="176"/>
      <c r="IE20" s="176"/>
      <c r="IF20" s="176"/>
      <c r="IG20" s="176"/>
      <c r="IH20" s="176"/>
      <c r="II20" s="176"/>
      <c r="IJ20" s="176"/>
      <c r="IK20" s="176"/>
      <c r="IL20" s="176"/>
    </row>
    <row r="21" spans="1:246">
      <c r="A21" s="1374">
        <v>7</v>
      </c>
      <c r="B21" s="1375"/>
      <c r="C21" s="1366"/>
      <c r="D21" s="1391"/>
      <c r="E21" s="1391"/>
      <c r="F21" s="1392"/>
      <c r="G21" s="1386"/>
      <c r="H21" s="1391"/>
      <c r="I21" s="1375"/>
      <c r="J21" s="1391"/>
      <c r="K21" s="1375"/>
      <c r="L21" s="1391"/>
      <c r="M21" s="1393"/>
      <c r="N21" s="1378">
        <v>7</v>
      </c>
      <c r="O21" s="176"/>
      <c r="P21" s="176"/>
      <c r="Q21" s="176"/>
      <c r="R21" s="176"/>
      <c r="S21" s="176"/>
      <c r="T21" s="176"/>
      <c r="U21" s="176"/>
      <c r="V21" s="176"/>
      <c r="W21" s="176"/>
      <c r="X21" s="176"/>
      <c r="Y21" s="176"/>
      <c r="Z21" s="176"/>
      <c r="AA21" s="176"/>
      <c r="AB21" s="176"/>
      <c r="AC21" s="176"/>
      <c r="AD21" s="176"/>
      <c r="AE21" s="176"/>
      <c r="AF21" s="176"/>
      <c r="AG21" s="176"/>
      <c r="AH21" s="176"/>
      <c r="AI21" s="176"/>
      <c r="AJ21" s="176"/>
      <c r="AK21" s="176"/>
      <c r="AL21" s="176"/>
      <c r="AM21" s="176"/>
      <c r="AN21" s="176"/>
      <c r="AO21" s="176"/>
      <c r="AP21" s="176"/>
      <c r="AQ21" s="176"/>
      <c r="AR21" s="176"/>
      <c r="AS21" s="176"/>
      <c r="AT21" s="176"/>
      <c r="AU21" s="176"/>
      <c r="AV21" s="176"/>
      <c r="AW21" s="176"/>
      <c r="AX21" s="176"/>
      <c r="AY21" s="176"/>
      <c r="AZ21" s="176"/>
      <c r="BA21" s="176"/>
      <c r="BB21" s="176"/>
      <c r="BC21" s="176"/>
      <c r="BD21" s="176"/>
      <c r="BE21" s="176"/>
      <c r="BF21" s="176"/>
      <c r="BG21" s="176"/>
      <c r="BH21" s="176"/>
      <c r="BI21" s="176"/>
      <c r="BJ21" s="176"/>
      <c r="BK21" s="176"/>
      <c r="BL21" s="176"/>
      <c r="BM21" s="176"/>
      <c r="BN21" s="176"/>
      <c r="BO21" s="176"/>
      <c r="BP21" s="176"/>
      <c r="BQ21" s="176"/>
      <c r="BR21" s="176"/>
      <c r="BS21" s="176"/>
      <c r="BT21" s="176"/>
      <c r="BU21" s="176"/>
      <c r="BV21" s="176"/>
      <c r="BW21" s="176"/>
      <c r="BX21" s="176"/>
      <c r="BY21" s="176"/>
      <c r="BZ21" s="176"/>
      <c r="CA21" s="176"/>
      <c r="CB21" s="176"/>
      <c r="CC21" s="176"/>
      <c r="CD21" s="176"/>
      <c r="CE21" s="176"/>
      <c r="CF21" s="176"/>
      <c r="CG21" s="176"/>
      <c r="CH21" s="176"/>
      <c r="CI21" s="176"/>
      <c r="CJ21" s="176"/>
      <c r="CK21" s="176"/>
      <c r="CL21" s="176"/>
      <c r="CM21" s="176"/>
      <c r="CN21" s="176"/>
      <c r="CO21" s="176"/>
      <c r="CP21" s="176"/>
      <c r="CQ21" s="176"/>
      <c r="CR21" s="176"/>
      <c r="CS21" s="176"/>
      <c r="CT21" s="176"/>
      <c r="CU21" s="176"/>
      <c r="CV21" s="176"/>
      <c r="CW21" s="176"/>
      <c r="CX21" s="176"/>
      <c r="CY21" s="176"/>
      <c r="CZ21" s="176"/>
      <c r="DA21" s="176"/>
      <c r="DB21" s="176"/>
      <c r="DC21" s="176"/>
      <c r="DD21" s="176"/>
      <c r="DE21" s="176"/>
      <c r="DF21" s="176"/>
      <c r="DG21" s="176"/>
      <c r="DH21" s="176"/>
      <c r="DI21" s="176"/>
      <c r="DJ21" s="176"/>
      <c r="DK21" s="176"/>
      <c r="DL21" s="176"/>
      <c r="DM21" s="176"/>
      <c r="DN21" s="176"/>
      <c r="DO21" s="176"/>
      <c r="DP21" s="176"/>
      <c r="DQ21" s="176"/>
      <c r="DR21" s="176"/>
      <c r="DS21" s="176"/>
      <c r="DT21" s="176"/>
      <c r="DU21" s="176"/>
      <c r="DV21" s="176"/>
      <c r="DW21" s="176"/>
      <c r="DX21" s="176"/>
      <c r="DY21" s="176"/>
      <c r="DZ21" s="176"/>
      <c r="EA21" s="176"/>
      <c r="EB21" s="176"/>
      <c r="EC21" s="176"/>
      <c r="ED21" s="176"/>
      <c r="EE21" s="176"/>
      <c r="EF21" s="176"/>
      <c r="EG21" s="176"/>
      <c r="EH21" s="176"/>
      <c r="EI21" s="176"/>
      <c r="EJ21" s="176"/>
      <c r="EK21" s="176"/>
      <c r="EL21" s="176"/>
      <c r="EM21" s="176"/>
      <c r="EN21" s="176"/>
      <c r="EO21" s="176"/>
      <c r="EP21" s="176"/>
      <c r="EQ21" s="176"/>
      <c r="ER21" s="176"/>
      <c r="ES21" s="176"/>
      <c r="ET21" s="176"/>
      <c r="EU21" s="176"/>
      <c r="EV21" s="176"/>
      <c r="EW21" s="176"/>
      <c r="EX21" s="176"/>
      <c r="EY21" s="176"/>
      <c r="EZ21" s="176"/>
      <c r="FA21" s="176"/>
      <c r="FB21" s="176"/>
      <c r="FC21" s="176"/>
      <c r="FD21" s="176"/>
      <c r="FE21" s="176"/>
      <c r="FF21" s="176"/>
      <c r="FG21" s="176"/>
      <c r="FH21" s="176"/>
      <c r="FI21" s="176"/>
      <c r="FJ21" s="176"/>
      <c r="FK21" s="176"/>
      <c r="FL21" s="176"/>
      <c r="FM21" s="176"/>
      <c r="FN21" s="176"/>
      <c r="FO21" s="176"/>
      <c r="FP21" s="176"/>
      <c r="FQ21" s="176"/>
      <c r="FR21" s="176"/>
      <c r="FS21" s="176"/>
      <c r="FT21" s="176"/>
      <c r="FU21" s="176"/>
      <c r="FV21" s="176"/>
      <c r="FW21" s="176"/>
      <c r="FX21" s="176"/>
      <c r="FY21" s="176"/>
      <c r="FZ21" s="176"/>
      <c r="GA21" s="176"/>
      <c r="GB21" s="176"/>
      <c r="GC21" s="176"/>
      <c r="GD21" s="176"/>
      <c r="GE21" s="176"/>
      <c r="GF21" s="176"/>
      <c r="GG21" s="176"/>
      <c r="GH21" s="176"/>
      <c r="GI21" s="176"/>
      <c r="GJ21" s="176"/>
      <c r="GK21" s="176"/>
      <c r="GL21" s="176"/>
      <c r="GM21" s="176"/>
      <c r="GN21" s="176"/>
      <c r="GO21" s="176"/>
      <c r="GP21" s="176"/>
      <c r="GQ21" s="176"/>
      <c r="GR21" s="176"/>
      <c r="GS21" s="176"/>
      <c r="GT21" s="176"/>
      <c r="GU21" s="176"/>
      <c r="GV21" s="176"/>
      <c r="GW21" s="176"/>
      <c r="GX21" s="176"/>
      <c r="GY21" s="176"/>
      <c r="GZ21" s="176"/>
      <c r="HA21" s="176"/>
      <c r="HB21" s="176"/>
      <c r="HC21" s="176"/>
      <c r="HD21" s="176"/>
      <c r="HE21" s="176"/>
      <c r="HF21" s="176"/>
      <c r="HG21" s="176"/>
      <c r="HH21" s="176"/>
      <c r="HI21" s="176"/>
      <c r="HJ21" s="176"/>
      <c r="HK21" s="176"/>
      <c r="HL21" s="176"/>
      <c r="HM21" s="176"/>
      <c r="HN21" s="176"/>
      <c r="HO21" s="176"/>
      <c r="HP21" s="176"/>
      <c r="HQ21" s="176"/>
      <c r="HR21" s="176"/>
      <c r="HS21" s="176"/>
      <c r="HT21" s="176"/>
      <c r="HU21" s="176"/>
      <c r="HV21" s="176"/>
      <c r="HW21" s="176"/>
      <c r="HX21" s="176"/>
      <c r="HY21" s="176"/>
      <c r="HZ21" s="176"/>
      <c r="IA21" s="176"/>
      <c r="IB21" s="176"/>
      <c r="IC21" s="176"/>
      <c r="ID21" s="176"/>
      <c r="IE21" s="176"/>
      <c r="IF21" s="176"/>
      <c r="IG21" s="176"/>
      <c r="IH21" s="176"/>
      <c r="II21" s="176"/>
      <c r="IJ21" s="176"/>
      <c r="IK21" s="176"/>
      <c r="IL21" s="176"/>
    </row>
    <row r="22" spans="1:246">
      <c r="A22" s="1374">
        <v>8</v>
      </c>
      <c r="B22" s="1375"/>
      <c r="C22" s="1366" t="s">
        <v>2702</v>
      </c>
      <c r="D22" s="1391"/>
      <c r="E22" s="1391"/>
      <c r="F22" s="1392"/>
      <c r="G22" s="1386"/>
      <c r="H22" s="1391"/>
      <c r="I22" s="1375"/>
      <c r="J22" s="1391"/>
      <c r="K22" s="1375"/>
      <c r="L22" s="1391"/>
      <c r="M22" s="1393"/>
      <c r="N22" s="1378">
        <v>8</v>
      </c>
      <c r="O22" s="176"/>
      <c r="P22" s="176"/>
      <c r="Q22" s="176"/>
      <c r="R22" s="176"/>
      <c r="S22" s="176"/>
      <c r="T22" s="176"/>
      <c r="U22" s="176"/>
      <c r="V22" s="176"/>
      <c r="W22" s="176"/>
      <c r="X22" s="176"/>
      <c r="Y22" s="176"/>
      <c r="Z22" s="176"/>
      <c r="AA22" s="176"/>
      <c r="AB22" s="176"/>
      <c r="AC22" s="176"/>
      <c r="AD22" s="176"/>
      <c r="AE22" s="176"/>
      <c r="AF22" s="176"/>
      <c r="AG22" s="176"/>
      <c r="AH22" s="176"/>
      <c r="AI22" s="176"/>
      <c r="AJ22" s="176"/>
      <c r="AK22" s="176"/>
      <c r="AL22" s="176"/>
      <c r="AM22" s="176"/>
      <c r="AN22" s="176"/>
      <c r="AO22" s="176"/>
      <c r="AP22" s="176"/>
      <c r="AQ22" s="176"/>
      <c r="AR22" s="176"/>
      <c r="AS22" s="176"/>
      <c r="AT22" s="176"/>
      <c r="AU22" s="176"/>
      <c r="AV22" s="176"/>
      <c r="AW22" s="176"/>
      <c r="AX22" s="176"/>
      <c r="AY22" s="176"/>
      <c r="AZ22" s="176"/>
      <c r="BA22" s="176"/>
      <c r="BB22" s="176"/>
      <c r="BC22" s="176"/>
      <c r="BD22" s="176"/>
      <c r="BE22" s="176"/>
      <c r="BF22" s="176"/>
      <c r="BG22" s="176"/>
      <c r="BH22" s="176"/>
      <c r="BI22" s="176"/>
      <c r="BJ22" s="176"/>
      <c r="BK22" s="176"/>
      <c r="BL22" s="176"/>
      <c r="BM22" s="176"/>
      <c r="BN22" s="176"/>
      <c r="BO22" s="176"/>
      <c r="BP22" s="176"/>
      <c r="BQ22" s="176"/>
      <c r="BR22" s="176"/>
      <c r="BS22" s="176"/>
      <c r="BT22" s="176"/>
      <c r="BU22" s="176"/>
      <c r="BV22" s="176"/>
      <c r="BW22" s="176"/>
      <c r="BX22" s="176"/>
      <c r="BY22" s="176"/>
      <c r="BZ22" s="176"/>
      <c r="CA22" s="176"/>
      <c r="CB22" s="176"/>
      <c r="CC22" s="176"/>
      <c r="CD22" s="176"/>
      <c r="CE22" s="176"/>
      <c r="CF22" s="176"/>
      <c r="CG22" s="176"/>
      <c r="CH22" s="176"/>
      <c r="CI22" s="176"/>
      <c r="CJ22" s="176"/>
      <c r="CK22" s="176"/>
      <c r="CL22" s="176"/>
      <c r="CM22" s="176"/>
      <c r="CN22" s="176"/>
      <c r="CO22" s="176"/>
      <c r="CP22" s="176"/>
      <c r="CQ22" s="176"/>
      <c r="CR22" s="176"/>
      <c r="CS22" s="176"/>
      <c r="CT22" s="176"/>
      <c r="CU22" s="176"/>
      <c r="CV22" s="176"/>
      <c r="CW22" s="176"/>
      <c r="CX22" s="176"/>
      <c r="CY22" s="176"/>
      <c r="CZ22" s="176"/>
      <c r="DA22" s="176"/>
      <c r="DB22" s="176"/>
      <c r="DC22" s="176"/>
      <c r="DD22" s="176"/>
      <c r="DE22" s="176"/>
      <c r="DF22" s="176"/>
      <c r="DG22" s="176"/>
      <c r="DH22" s="176"/>
      <c r="DI22" s="176"/>
      <c r="DJ22" s="176"/>
      <c r="DK22" s="176"/>
      <c r="DL22" s="176"/>
      <c r="DM22" s="176"/>
      <c r="DN22" s="176"/>
      <c r="DO22" s="176"/>
      <c r="DP22" s="176"/>
      <c r="DQ22" s="176"/>
      <c r="DR22" s="176"/>
      <c r="DS22" s="176"/>
      <c r="DT22" s="176"/>
      <c r="DU22" s="176"/>
      <c r="DV22" s="176"/>
      <c r="DW22" s="176"/>
      <c r="DX22" s="176"/>
      <c r="DY22" s="176"/>
      <c r="DZ22" s="176"/>
      <c r="EA22" s="176"/>
      <c r="EB22" s="176"/>
      <c r="EC22" s="176"/>
      <c r="ED22" s="176"/>
      <c r="EE22" s="176"/>
      <c r="EF22" s="176"/>
      <c r="EG22" s="176"/>
      <c r="EH22" s="176"/>
      <c r="EI22" s="176"/>
      <c r="EJ22" s="176"/>
      <c r="EK22" s="176"/>
      <c r="EL22" s="176"/>
      <c r="EM22" s="176"/>
      <c r="EN22" s="176"/>
      <c r="EO22" s="176"/>
      <c r="EP22" s="176"/>
      <c r="EQ22" s="176"/>
      <c r="ER22" s="176"/>
      <c r="ES22" s="176"/>
      <c r="ET22" s="176"/>
      <c r="EU22" s="176"/>
      <c r="EV22" s="176"/>
      <c r="EW22" s="176"/>
      <c r="EX22" s="176"/>
      <c r="EY22" s="176"/>
      <c r="EZ22" s="176"/>
      <c r="FA22" s="176"/>
      <c r="FB22" s="176"/>
      <c r="FC22" s="176"/>
      <c r="FD22" s="176"/>
      <c r="FE22" s="176"/>
      <c r="FF22" s="176"/>
      <c r="FG22" s="176"/>
      <c r="FH22" s="176"/>
      <c r="FI22" s="176"/>
      <c r="FJ22" s="176"/>
      <c r="FK22" s="176"/>
      <c r="FL22" s="176"/>
      <c r="FM22" s="176"/>
      <c r="FN22" s="176"/>
      <c r="FO22" s="176"/>
      <c r="FP22" s="176"/>
      <c r="FQ22" s="176"/>
      <c r="FR22" s="176"/>
      <c r="FS22" s="176"/>
      <c r="FT22" s="176"/>
      <c r="FU22" s="176"/>
      <c r="FV22" s="176"/>
      <c r="FW22" s="176"/>
      <c r="FX22" s="176"/>
      <c r="FY22" s="176"/>
      <c r="FZ22" s="176"/>
      <c r="GA22" s="176"/>
      <c r="GB22" s="176"/>
      <c r="GC22" s="176"/>
      <c r="GD22" s="176"/>
      <c r="GE22" s="176"/>
      <c r="GF22" s="176"/>
      <c r="GG22" s="176"/>
      <c r="GH22" s="176"/>
      <c r="GI22" s="176"/>
      <c r="GJ22" s="176"/>
      <c r="GK22" s="176"/>
      <c r="GL22" s="176"/>
      <c r="GM22" s="176"/>
      <c r="GN22" s="176"/>
      <c r="GO22" s="176"/>
      <c r="GP22" s="176"/>
      <c r="GQ22" s="176"/>
      <c r="GR22" s="176"/>
      <c r="GS22" s="176"/>
      <c r="GT22" s="176"/>
      <c r="GU22" s="176"/>
      <c r="GV22" s="176"/>
      <c r="GW22" s="176"/>
      <c r="GX22" s="176"/>
      <c r="GY22" s="176"/>
      <c r="GZ22" s="176"/>
      <c r="HA22" s="176"/>
      <c r="HB22" s="176"/>
      <c r="HC22" s="176"/>
      <c r="HD22" s="176"/>
      <c r="HE22" s="176"/>
      <c r="HF22" s="176"/>
      <c r="HG22" s="176"/>
      <c r="HH22" s="176"/>
      <c r="HI22" s="176"/>
      <c r="HJ22" s="176"/>
      <c r="HK22" s="176"/>
      <c r="HL22" s="176"/>
      <c r="HM22" s="176"/>
      <c r="HN22" s="176"/>
      <c r="HO22" s="176"/>
      <c r="HP22" s="176"/>
      <c r="HQ22" s="176"/>
      <c r="HR22" s="176"/>
      <c r="HS22" s="176"/>
      <c r="HT22" s="176"/>
      <c r="HU22" s="176"/>
      <c r="HV22" s="176"/>
      <c r="HW22" s="176"/>
      <c r="HX22" s="176"/>
      <c r="HY22" s="176"/>
      <c r="HZ22" s="176"/>
      <c r="IA22" s="176"/>
      <c r="IB22" s="176"/>
      <c r="IC22" s="176"/>
      <c r="ID22" s="176"/>
      <c r="IE22" s="176"/>
      <c r="IF22" s="176"/>
      <c r="IG22" s="176"/>
      <c r="IH22" s="176"/>
      <c r="II22" s="176"/>
      <c r="IJ22" s="176"/>
      <c r="IK22" s="176"/>
      <c r="IL22" s="176"/>
    </row>
    <row r="23" spans="1:246">
      <c r="A23" s="1374">
        <v>9</v>
      </c>
      <c r="B23" s="1375"/>
      <c r="C23" s="1366" t="s">
        <v>2703</v>
      </c>
      <c r="D23" s="1394">
        <f>SUM(D16:D22)</f>
        <v>0</v>
      </c>
      <c r="E23" s="1394">
        <f>SUM(E16:E22)</f>
        <v>0</v>
      </c>
      <c r="F23" s="174">
        <f>SUM(F16:F22)</f>
        <v>0</v>
      </c>
      <c r="G23" s="1395">
        <f>SUM(G16:G22)</f>
        <v>0</v>
      </c>
      <c r="H23" s="1394">
        <f>SUM(H16:H22)</f>
        <v>0</v>
      </c>
      <c r="I23" s="1396"/>
      <c r="J23" s="1394">
        <f>SUM(J17:J22)</f>
        <v>0</v>
      </c>
      <c r="K23" s="1396"/>
      <c r="L23" s="1394">
        <f>SUM(L16:L22)</f>
        <v>0</v>
      </c>
      <c r="M23" s="1394">
        <f>SUM(M16:M22)</f>
        <v>0</v>
      </c>
      <c r="N23" s="1378">
        <v>9</v>
      </c>
      <c r="O23" s="200"/>
      <c r="P23" s="176"/>
      <c r="Q23" s="176"/>
      <c r="R23" s="176"/>
      <c r="S23" s="176"/>
      <c r="T23" s="176"/>
      <c r="U23" s="176"/>
      <c r="V23" s="176"/>
      <c r="W23" s="176"/>
      <c r="X23" s="176"/>
      <c r="Y23" s="176"/>
      <c r="Z23" s="176"/>
      <c r="AA23" s="176"/>
      <c r="AB23" s="176"/>
      <c r="AC23" s="176"/>
      <c r="AD23" s="176"/>
      <c r="AE23" s="176"/>
      <c r="AF23" s="176"/>
      <c r="AG23" s="176"/>
      <c r="AH23" s="176"/>
      <c r="AI23" s="176"/>
      <c r="AJ23" s="176"/>
      <c r="AK23" s="176"/>
      <c r="AL23" s="176"/>
      <c r="AM23" s="176"/>
      <c r="AN23" s="176"/>
      <c r="AO23" s="176"/>
      <c r="AP23" s="176"/>
      <c r="AQ23" s="176"/>
      <c r="AR23" s="176"/>
      <c r="AS23" s="176"/>
      <c r="AT23" s="176"/>
      <c r="AU23" s="176"/>
      <c r="AV23" s="176"/>
      <c r="AW23" s="176"/>
      <c r="AX23" s="176"/>
      <c r="AY23" s="176"/>
      <c r="AZ23" s="176"/>
      <c r="BA23" s="176"/>
      <c r="BB23" s="176"/>
      <c r="BC23" s="176"/>
      <c r="BD23" s="176"/>
      <c r="BE23" s="176"/>
      <c r="BF23" s="176"/>
      <c r="BG23" s="176"/>
      <c r="BH23" s="176"/>
      <c r="BI23" s="176"/>
      <c r="BJ23" s="176"/>
      <c r="BK23" s="176"/>
      <c r="BL23" s="176"/>
      <c r="BM23" s="176"/>
      <c r="BN23" s="176"/>
      <c r="BO23" s="176"/>
      <c r="BP23" s="176"/>
      <c r="BQ23" s="176"/>
      <c r="BR23" s="176"/>
      <c r="BS23" s="176"/>
      <c r="BT23" s="176"/>
      <c r="BU23" s="176"/>
      <c r="BV23" s="176"/>
      <c r="BW23" s="176"/>
      <c r="BX23" s="176"/>
      <c r="BY23" s="176"/>
      <c r="BZ23" s="176"/>
      <c r="CA23" s="176"/>
      <c r="CB23" s="176"/>
      <c r="CC23" s="176"/>
      <c r="CD23" s="176"/>
      <c r="CE23" s="176"/>
      <c r="CF23" s="176"/>
      <c r="CG23" s="176"/>
      <c r="CH23" s="176"/>
      <c r="CI23" s="176"/>
      <c r="CJ23" s="176"/>
      <c r="CK23" s="176"/>
      <c r="CL23" s="176"/>
      <c r="CM23" s="176"/>
      <c r="CN23" s="176"/>
      <c r="CO23" s="176"/>
      <c r="CP23" s="176"/>
      <c r="CQ23" s="176"/>
      <c r="CR23" s="176"/>
      <c r="CS23" s="176"/>
      <c r="CT23" s="176"/>
      <c r="CU23" s="176"/>
      <c r="CV23" s="176"/>
      <c r="CW23" s="176"/>
      <c r="CX23" s="176"/>
      <c r="CY23" s="176"/>
      <c r="CZ23" s="176"/>
      <c r="DA23" s="176"/>
      <c r="DB23" s="176"/>
      <c r="DC23" s="176"/>
      <c r="DD23" s="176"/>
      <c r="DE23" s="176"/>
      <c r="DF23" s="176"/>
      <c r="DG23" s="176"/>
      <c r="DH23" s="176"/>
      <c r="DI23" s="176"/>
      <c r="DJ23" s="176"/>
      <c r="DK23" s="176"/>
      <c r="DL23" s="176"/>
      <c r="DM23" s="176"/>
      <c r="DN23" s="176"/>
      <c r="DO23" s="176"/>
      <c r="DP23" s="176"/>
      <c r="DQ23" s="176"/>
      <c r="DR23" s="176"/>
      <c r="DS23" s="176"/>
      <c r="DT23" s="176"/>
      <c r="DU23" s="176"/>
      <c r="DV23" s="176"/>
      <c r="DW23" s="176"/>
      <c r="DX23" s="176"/>
      <c r="DY23" s="176"/>
      <c r="DZ23" s="176"/>
      <c r="EA23" s="176"/>
      <c r="EB23" s="176"/>
      <c r="EC23" s="176"/>
      <c r="ED23" s="176"/>
      <c r="EE23" s="176"/>
      <c r="EF23" s="176"/>
      <c r="EG23" s="176"/>
      <c r="EH23" s="176"/>
      <c r="EI23" s="176"/>
      <c r="EJ23" s="176"/>
      <c r="EK23" s="176"/>
      <c r="EL23" s="176"/>
      <c r="EM23" s="176"/>
      <c r="EN23" s="176"/>
      <c r="EO23" s="176"/>
      <c r="EP23" s="176"/>
      <c r="EQ23" s="176"/>
      <c r="ER23" s="176"/>
      <c r="ES23" s="176"/>
      <c r="ET23" s="176"/>
      <c r="EU23" s="176"/>
      <c r="EV23" s="176"/>
      <c r="EW23" s="176"/>
      <c r="EX23" s="176"/>
      <c r="EY23" s="176"/>
      <c r="EZ23" s="176"/>
      <c r="FA23" s="176"/>
      <c r="FB23" s="176"/>
      <c r="FC23" s="176"/>
      <c r="FD23" s="176"/>
      <c r="FE23" s="176"/>
      <c r="FF23" s="176"/>
      <c r="FG23" s="176"/>
      <c r="FH23" s="176"/>
      <c r="FI23" s="176"/>
      <c r="FJ23" s="176"/>
      <c r="FK23" s="176"/>
      <c r="FL23" s="176"/>
      <c r="FM23" s="176"/>
      <c r="FN23" s="176"/>
      <c r="FO23" s="176"/>
      <c r="FP23" s="176"/>
      <c r="FQ23" s="176"/>
      <c r="FR23" s="176"/>
      <c r="FS23" s="176"/>
      <c r="FT23" s="176"/>
      <c r="FU23" s="176"/>
      <c r="FV23" s="176"/>
      <c r="FW23" s="176"/>
      <c r="FX23" s="176"/>
      <c r="FY23" s="176"/>
      <c r="FZ23" s="176"/>
      <c r="GA23" s="176"/>
      <c r="GB23" s="176"/>
      <c r="GC23" s="176"/>
      <c r="GD23" s="176"/>
      <c r="GE23" s="176"/>
      <c r="GF23" s="176"/>
      <c r="GG23" s="176"/>
      <c r="GH23" s="176"/>
      <c r="GI23" s="176"/>
      <c r="GJ23" s="176"/>
      <c r="GK23" s="176"/>
      <c r="GL23" s="176"/>
      <c r="GM23" s="176"/>
      <c r="GN23" s="176"/>
      <c r="GO23" s="176"/>
      <c r="GP23" s="176"/>
      <c r="GQ23" s="176"/>
      <c r="GR23" s="176"/>
      <c r="GS23" s="176"/>
      <c r="GT23" s="176"/>
      <c r="GU23" s="176"/>
      <c r="GV23" s="176"/>
      <c r="GW23" s="176"/>
      <c r="GX23" s="176"/>
      <c r="GY23" s="176"/>
      <c r="GZ23" s="176"/>
      <c r="HA23" s="176"/>
      <c r="HB23" s="176"/>
      <c r="HC23" s="176"/>
      <c r="HD23" s="176"/>
      <c r="HE23" s="176"/>
      <c r="HF23" s="176"/>
      <c r="HG23" s="176"/>
      <c r="HH23" s="176"/>
      <c r="HI23" s="176"/>
      <c r="HJ23" s="176"/>
      <c r="HK23" s="176"/>
      <c r="HL23" s="176"/>
      <c r="HM23" s="176"/>
      <c r="HN23" s="176"/>
      <c r="HO23" s="176"/>
      <c r="HP23" s="176"/>
      <c r="HQ23" s="176"/>
      <c r="HR23" s="176"/>
      <c r="HS23" s="176"/>
      <c r="HT23" s="176"/>
      <c r="HU23" s="176"/>
      <c r="HV23" s="176"/>
      <c r="HW23" s="176"/>
      <c r="HX23" s="176"/>
      <c r="HY23" s="176"/>
      <c r="HZ23" s="176"/>
      <c r="IA23" s="176"/>
      <c r="IB23" s="176"/>
      <c r="IC23" s="176"/>
      <c r="ID23" s="176"/>
      <c r="IE23" s="176"/>
      <c r="IF23" s="176"/>
      <c r="IG23" s="176"/>
      <c r="IH23" s="176"/>
      <c r="II23" s="176"/>
      <c r="IJ23" s="176"/>
      <c r="IK23" s="176"/>
      <c r="IL23" s="176"/>
    </row>
    <row r="24" spans="1:246">
      <c r="A24" s="1374">
        <v>10</v>
      </c>
      <c r="B24" s="1375"/>
      <c r="C24" s="1366" t="s">
        <v>2704</v>
      </c>
      <c r="D24" s="193"/>
      <c r="E24" s="3076"/>
      <c r="F24" s="1398"/>
      <c r="G24" s="195"/>
      <c r="H24" s="3076"/>
      <c r="I24" s="3077"/>
      <c r="J24" s="1397"/>
      <c r="K24" s="3077"/>
      <c r="L24" s="3076"/>
      <c r="M24" s="1400"/>
      <c r="N24" s="1378">
        <v>10</v>
      </c>
      <c r="O24" s="176"/>
      <c r="P24" s="176"/>
      <c r="Q24" s="176"/>
      <c r="R24" s="176"/>
      <c r="S24" s="176"/>
      <c r="T24" s="176"/>
      <c r="U24" s="176"/>
      <c r="V24" s="176"/>
      <c r="W24" s="176"/>
      <c r="X24" s="176"/>
      <c r="Y24" s="176"/>
      <c r="Z24" s="176"/>
      <c r="AA24" s="176"/>
      <c r="AB24" s="176"/>
      <c r="AC24" s="176"/>
      <c r="AD24" s="176"/>
      <c r="AE24" s="176"/>
      <c r="AF24" s="176"/>
      <c r="AG24" s="176"/>
      <c r="AH24" s="176"/>
      <c r="AI24" s="176"/>
      <c r="AJ24" s="176"/>
      <c r="AK24" s="176"/>
      <c r="AL24" s="176"/>
      <c r="AM24" s="176"/>
      <c r="AN24" s="176"/>
      <c r="AO24" s="176"/>
      <c r="AP24" s="176"/>
      <c r="AQ24" s="176"/>
      <c r="AR24" s="176"/>
      <c r="AS24" s="176"/>
      <c r="AT24" s="176"/>
      <c r="AU24" s="176"/>
      <c r="AV24" s="176"/>
      <c r="AW24" s="176"/>
      <c r="AX24" s="176"/>
      <c r="AY24" s="176"/>
      <c r="AZ24" s="176"/>
      <c r="BA24" s="176"/>
      <c r="BB24" s="176"/>
      <c r="BC24" s="176"/>
      <c r="BD24" s="176"/>
      <c r="BE24" s="176"/>
      <c r="BF24" s="176"/>
      <c r="BG24" s="176"/>
      <c r="BH24" s="176"/>
      <c r="BI24" s="176"/>
      <c r="BJ24" s="176"/>
      <c r="BK24" s="176"/>
      <c r="BL24" s="176"/>
      <c r="BM24" s="176"/>
      <c r="BN24" s="176"/>
      <c r="BO24" s="176"/>
      <c r="BP24" s="176"/>
      <c r="BQ24" s="176"/>
      <c r="BR24" s="176"/>
      <c r="BS24" s="176"/>
      <c r="BT24" s="176"/>
      <c r="BU24" s="176"/>
      <c r="BV24" s="176"/>
      <c r="BW24" s="176"/>
      <c r="BX24" s="176"/>
      <c r="BY24" s="176"/>
      <c r="BZ24" s="176"/>
      <c r="CA24" s="176"/>
      <c r="CB24" s="176"/>
      <c r="CC24" s="176"/>
      <c r="CD24" s="176"/>
      <c r="CE24" s="176"/>
      <c r="CF24" s="176"/>
      <c r="CG24" s="176"/>
      <c r="CH24" s="176"/>
      <c r="CI24" s="176"/>
      <c r="CJ24" s="176"/>
      <c r="CK24" s="176"/>
      <c r="CL24" s="176"/>
      <c r="CM24" s="176"/>
      <c r="CN24" s="176"/>
      <c r="CO24" s="176"/>
      <c r="CP24" s="176"/>
      <c r="CQ24" s="176"/>
      <c r="CR24" s="176"/>
      <c r="CS24" s="176"/>
      <c r="CT24" s="176"/>
      <c r="CU24" s="176"/>
      <c r="CV24" s="176"/>
      <c r="CW24" s="176"/>
      <c r="CX24" s="176"/>
      <c r="CY24" s="176"/>
      <c r="CZ24" s="176"/>
      <c r="DA24" s="176"/>
      <c r="DB24" s="176"/>
      <c r="DC24" s="176"/>
      <c r="DD24" s="176"/>
      <c r="DE24" s="176"/>
      <c r="DF24" s="176"/>
      <c r="DG24" s="176"/>
      <c r="DH24" s="176"/>
      <c r="DI24" s="176"/>
      <c r="DJ24" s="176"/>
      <c r="DK24" s="176"/>
      <c r="DL24" s="176"/>
      <c r="DM24" s="176"/>
      <c r="DN24" s="176"/>
      <c r="DO24" s="176"/>
      <c r="DP24" s="176"/>
      <c r="DQ24" s="176"/>
      <c r="DR24" s="176"/>
      <c r="DS24" s="176"/>
      <c r="DT24" s="176"/>
      <c r="DU24" s="176"/>
      <c r="DV24" s="176"/>
      <c r="DW24" s="176"/>
      <c r="DX24" s="176"/>
      <c r="DY24" s="176"/>
      <c r="DZ24" s="176"/>
      <c r="EA24" s="176"/>
      <c r="EB24" s="176"/>
      <c r="EC24" s="176"/>
      <c r="ED24" s="176"/>
      <c r="EE24" s="176"/>
      <c r="EF24" s="176"/>
      <c r="EG24" s="176"/>
      <c r="EH24" s="176"/>
      <c r="EI24" s="176"/>
      <c r="EJ24" s="176"/>
      <c r="EK24" s="176"/>
      <c r="EL24" s="176"/>
      <c r="EM24" s="176"/>
      <c r="EN24" s="176"/>
      <c r="EO24" s="176"/>
      <c r="EP24" s="176"/>
      <c r="EQ24" s="176"/>
      <c r="ER24" s="176"/>
      <c r="ES24" s="176"/>
      <c r="ET24" s="176"/>
      <c r="EU24" s="176"/>
      <c r="EV24" s="176"/>
      <c r="EW24" s="176"/>
      <c r="EX24" s="176"/>
      <c r="EY24" s="176"/>
      <c r="EZ24" s="176"/>
      <c r="FA24" s="176"/>
      <c r="FB24" s="176"/>
      <c r="FC24" s="176"/>
      <c r="FD24" s="176"/>
      <c r="FE24" s="176"/>
      <c r="FF24" s="176"/>
      <c r="FG24" s="176"/>
      <c r="FH24" s="176"/>
      <c r="FI24" s="176"/>
      <c r="FJ24" s="176"/>
      <c r="FK24" s="176"/>
      <c r="FL24" s="176"/>
      <c r="FM24" s="176"/>
      <c r="FN24" s="176"/>
      <c r="FO24" s="176"/>
      <c r="FP24" s="176"/>
      <c r="FQ24" s="176"/>
      <c r="FR24" s="176"/>
      <c r="FS24" s="176"/>
      <c r="FT24" s="176"/>
      <c r="FU24" s="176"/>
      <c r="FV24" s="176"/>
      <c r="FW24" s="176"/>
      <c r="FX24" s="176"/>
      <c r="FY24" s="176"/>
      <c r="FZ24" s="176"/>
      <c r="GA24" s="176"/>
      <c r="GB24" s="176"/>
      <c r="GC24" s="176"/>
      <c r="GD24" s="176"/>
      <c r="GE24" s="176"/>
      <c r="GF24" s="176"/>
      <c r="GG24" s="176"/>
      <c r="GH24" s="176"/>
      <c r="GI24" s="176"/>
      <c r="GJ24" s="176"/>
      <c r="GK24" s="176"/>
      <c r="GL24" s="176"/>
      <c r="GM24" s="176"/>
      <c r="GN24" s="176"/>
      <c r="GO24" s="176"/>
      <c r="GP24" s="176"/>
      <c r="GQ24" s="176"/>
      <c r="GR24" s="176"/>
      <c r="GS24" s="176"/>
      <c r="GT24" s="176"/>
      <c r="GU24" s="176"/>
      <c r="GV24" s="176"/>
      <c r="GW24" s="176"/>
      <c r="GX24" s="176"/>
      <c r="GY24" s="176"/>
      <c r="GZ24" s="176"/>
      <c r="HA24" s="176"/>
      <c r="HB24" s="176"/>
      <c r="HC24" s="176"/>
      <c r="HD24" s="176"/>
      <c r="HE24" s="176"/>
      <c r="HF24" s="176"/>
      <c r="HG24" s="176"/>
      <c r="HH24" s="176"/>
      <c r="HI24" s="176"/>
      <c r="HJ24" s="176"/>
      <c r="HK24" s="176"/>
      <c r="HL24" s="176"/>
      <c r="HM24" s="176"/>
      <c r="HN24" s="176"/>
      <c r="HO24" s="176"/>
      <c r="HP24" s="176"/>
      <c r="HQ24" s="176"/>
      <c r="HR24" s="176"/>
      <c r="HS24" s="176"/>
      <c r="HT24" s="176"/>
      <c r="HU24" s="176"/>
      <c r="HV24" s="176"/>
      <c r="HW24" s="176"/>
      <c r="HX24" s="176"/>
      <c r="HY24" s="176"/>
      <c r="HZ24" s="176"/>
      <c r="IA24" s="176"/>
      <c r="IB24" s="176"/>
      <c r="IC24" s="176"/>
      <c r="ID24" s="176"/>
      <c r="IE24" s="176"/>
      <c r="IF24" s="176"/>
      <c r="IG24" s="176"/>
      <c r="IH24" s="176"/>
      <c r="II24" s="176"/>
      <c r="IJ24" s="176"/>
      <c r="IK24" s="176"/>
      <c r="IL24" s="176"/>
    </row>
    <row r="25" spans="1:246">
      <c r="A25" s="1374">
        <v>11</v>
      </c>
      <c r="B25" s="1375"/>
      <c r="C25" s="1366" t="s">
        <v>1117</v>
      </c>
      <c r="D25" s="208">
        <v>25630496.087239001</v>
      </c>
      <c r="E25" s="208">
        <v>-1698479.5349481367</v>
      </c>
      <c r="F25" s="1389"/>
      <c r="G25" s="1390"/>
      <c r="H25" s="208"/>
      <c r="I25" s="1375"/>
      <c r="J25" s="208"/>
      <c r="K25" s="1375"/>
      <c r="L25" s="208"/>
      <c r="M25" s="209">
        <f t="shared" ref="M25:M29" si="0">D25+E25-F25+G25-H25-J25+L25</f>
        <v>23932016.552290864</v>
      </c>
      <c r="N25" s="1378">
        <v>11</v>
      </c>
      <c r="O25" s="176"/>
      <c r="P25" s="176"/>
      <c r="Q25" s="176"/>
      <c r="R25" s="176"/>
      <c r="S25" s="176"/>
      <c r="T25" s="176"/>
      <c r="U25" s="176"/>
      <c r="V25" s="176"/>
      <c r="W25" s="176"/>
      <c r="X25" s="176"/>
      <c r="Y25" s="176"/>
      <c r="Z25" s="176"/>
      <c r="AA25" s="176"/>
      <c r="AB25" s="176"/>
      <c r="AC25" s="176"/>
      <c r="AD25" s="176"/>
      <c r="AE25" s="176"/>
      <c r="AF25" s="176"/>
      <c r="AG25" s="176"/>
      <c r="AH25" s="176"/>
      <c r="AI25" s="176"/>
      <c r="AJ25" s="176"/>
      <c r="AK25" s="176"/>
      <c r="AL25" s="176"/>
      <c r="AM25" s="176"/>
      <c r="AN25" s="176"/>
      <c r="AO25" s="176"/>
      <c r="AP25" s="176"/>
      <c r="AQ25" s="176"/>
      <c r="AR25" s="176"/>
      <c r="AS25" s="176"/>
      <c r="AT25" s="176"/>
      <c r="AU25" s="176"/>
      <c r="AV25" s="176"/>
      <c r="AW25" s="176"/>
      <c r="AX25" s="176"/>
      <c r="AY25" s="176"/>
      <c r="AZ25" s="176"/>
      <c r="BA25" s="176"/>
      <c r="BB25" s="176"/>
      <c r="BC25" s="176"/>
      <c r="BD25" s="176"/>
      <c r="BE25" s="176"/>
      <c r="BF25" s="176"/>
      <c r="BG25" s="176"/>
      <c r="BH25" s="176"/>
      <c r="BI25" s="176"/>
      <c r="BJ25" s="176"/>
      <c r="BK25" s="176"/>
      <c r="BL25" s="176"/>
      <c r="BM25" s="176"/>
      <c r="BN25" s="176"/>
      <c r="BO25" s="176"/>
      <c r="BP25" s="176"/>
      <c r="BQ25" s="176"/>
      <c r="BR25" s="176"/>
      <c r="BS25" s="176"/>
      <c r="BT25" s="176"/>
      <c r="BU25" s="176"/>
      <c r="BV25" s="176"/>
      <c r="BW25" s="176"/>
      <c r="BX25" s="176"/>
      <c r="BY25" s="176"/>
      <c r="BZ25" s="176"/>
      <c r="CA25" s="176"/>
      <c r="CB25" s="176"/>
      <c r="CC25" s="176"/>
      <c r="CD25" s="176"/>
      <c r="CE25" s="176"/>
      <c r="CF25" s="176"/>
      <c r="CG25" s="176"/>
      <c r="CH25" s="176"/>
      <c r="CI25" s="176"/>
      <c r="CJ25" s="176"/>
      <c r="CK25" s="176"/>
      <c r="CL25" s="176"/>
      <c r="CM25" s="176"/>
      <c r="CN25" s="176"/>
      <c r="CO25" s="176"/>
      <c r="CP25" s="176"/>
      <c r="CQ25" s="176"/>
      <c r="CR25" s="176"/>
      <c r="CS25" s="176"/>
      <c r="CT25" s="176"/>
      <c r="CU25" s="176"/>
      <c r="CV25" s="176"/>
      <c r="CW25" s="176"/>
      <c r="CX25" s="176"/>
      <c r="CY25" s="176"/>
      <c r="CZ25" s="176"/>
      <c r="DA25" s="176"/>
      <c r="DB25" s="176"/>
      <c r="DC25" s="176"/>
      <c r="DD25" s="176"/>
      <c r="DE25" s="176"/>
      <c r="DF25" s="176"/>
      <c r="DG25" s="176"/>
      <c r="DH25" s="176"/>
      <c r="DI25" s="176"/>
      <c r="DJ25" s="176"/>
      <c r="DK25" s="176"/>
      <c r="DL25" s="176"/>
      <c r="DM25" s="176"/>
      <c r="DN25" s="176"/>
      <c r="DO25" s="176"/>
      <c r="DP25" s="176"/>
      <c r="DQ25" s="176"/>
      <c r="DR25" s="176"/>
      <c r="DS25" s="176"/>
      <c r="DT25" s="176"/>
      <c r="DU25" s="176"/>
      <c r="DV25" s="176"/>
      <c r="DW25" s="176"/>
      <c r="DX25" s="176"/>
      <c r="DY25" s="176"/>
      <c r="DZ25" s="176"/>
      <c r="EA25" s="176"/>
      <c r="EB25" s="176"/>
      <c r="EC25" s="176"/>
      <c r="ED25" s="176"/>
      <c r="EE25" s="176"/>
      <c r="EF25" s="176"/>
      <c r="EG25" s="176"/>
      <c r="EH25" s="176"/>
      <c r="EI25" s="176"/>
      <c r="EJ25" s="176"/>
      <c r="EK25" s="176"/>
      <c r="EL25" s="176"/>
      <c r="EM25" s="176"/>
      <c r="EN25" s="176"/>
      <c r="EO25" s="176"/>
      <c r="EP25" s="176"/>
      <c r="EQ25" s="176"/>
      <c r="ER25" s="176"/>
      <c r="ES25" s="176"/>
      <c r="ET25" s="176"/>
      <c r="EU25" s="176"/>
      <c r="EV25" s="176"/>
      <c r="EW25" s="176"/>
      <c r="EX25" s="176"/>
      <c r="EY25" s="176"/>
      <c r="EZ25" s="176"/>
      <c r="FA25" s="176"/>
      <c r="FB25" s="176"/>
      <c r="FC25" s="176"/>
      <c r="FD25" s="176"/>
      <c r="FE25" s="176"/>
      <c r="FF25" s="176"/>
      <c r="FG25" s="176"/>
      <c r="FH25" s="176"/>
      <c r="FI25" s="176"/>
      <c r="FJ25" s="176"/>
      <c r="FK25" s="176"/>
      <c r="FL25" s="176"/>
      <c r="FM25" s="176"/>
      <c r="FN25" s="176"/>
      <c r="FO25" s="176"/>
      <c r="FP25" s="176"/>
      <c r="FQ25" s="176"/>
      <c r="FR25" s="176"/>
      <c r="FS25" s="176"/>
      <c r="FT25" s="176"/>
      <c r="FU25" s="176"/>
      <c r="FV25" s="176"/>
      <c r="FW25" s="176"/>
      <c r="FX25" s="176"/>
      <c r="FY25" s="176"/>
      <c r="FZ25" s="176"/>
      <c r="GA25" s="176"/>
      <c r="GB25" s="176"/>
      <c r="GC25" s="176"/>
      <c r="GD25" s="176"/>
      <c r="GE25" s="176"/>
      <c r="GF25" s="176"/>
      <c r="GG25" s="176"/>
      <c r="GH25" s="176"/>
      <c r="GI25" s="176"/>
      <c r="GJ25" s="176"/>
      <c r="GK25" s="176"/>
      <c r="GL25" s="176"/>
      <c r="GM25" s="176"/>
      <c r="GN25" s="176"/>
      <c r="GO25" s="176"/>
      <c r="GP25" s="176"/>
      <c r="GQ25" s="176"/>
      <c r="GR25" s="176"/>
      <c r="GS25" s="176"/>
      <c r="GT25" s="176"/>
      <c r="GU25" s="176"/>
      <c r="GV25" s="176"/>
      <c r="GW25" s="176"/>
      <c r="GX25" s="176"/>
      <c r="GY25" s="176"/>
      <c r="GZ25" s="176"/>
      <c r="HA25" s="176"/>
      <c r="HB25" s="176"/>
      <c r="HC25" s="176"/>
      <c r="HD25" s="176"/>
      <c r="HE25" s="176"/>
      <c r="HF25" s="176"/>
      <c r="HG25" s="176"/>
      <c r="HH25" s="176"/>
      <c r="HI25" s="176"/>
      <c r="HJ25" s="176"/>
      <c r="HK25" s="176"/>
      <c r="HL25" s="176"/>
      <c r="HM25" s="176"/>
      <c r="HN25" s="176"/>
      <c r="HO25" s="176"/>
      <c r="HP25" s="176"/>
      <c r="HQ25" s="176"/>
      <c r="HR25" s="176"/>
      <c r="HS25" s="176"/>
      <c r="HT25" s="176"/>
      <c r="HU25" s="176"/>
      <c r="HV25" s="176"/>
      <c r="HW25" s="176"/>
      <c r="HX25" s="176"/>
      <c r="HY25" s="176"/>
      <c r="HZ25" s="176"/>
      <c r="IA25" s="176"/>
      <c r="IB25" s="176"/>
      <c r="IC25" s="176"/>
      <c r="ID25" s="176"/>
      <c r="IE25" s="176"/>
      <c r="IF25" s="176"/>
      <c r="IG25" s="176"/>
      <c r="IH25" s="176"/>
      <c r="II25" s="176"/>
      <c r="IJ25" s="176"/>
      <c r="IK25" s="176"/>
      <c r="IL25" s="176"/>
    </row>
    <row r="26" spans="1:246">
      <c r="A26" s="1374">
        <v>12</v>
      </c>
      <c r="B26" s="1375"/>
      <c r="C26" s="1366" t="s">
        <v>4464</v>
      </c>
      <c r="D26" s="1391">
        <v>10552737.087803999</v>
      </c>
      <c r="E26" s="1391">
        <v>6543750.3933540042</v>
      </c>
      <c r="F26" s="1392"/>
      <c r="G26" s="1386"/>
      <c r="H26" s="1391"/>
      <c r="I26" s="1377"/>
      <c r="J26" s="1391"/>
      <c r="K26" s="1377"/>
      <c r="L26" s="1391"/>
      <c r="M26" s="1393">
        <f>ROUND(D26+E26-F26+G26-H26-J26+L26,0)</f>
        <v>17096487</v>
      </c>
      <c r="N26" s="1378">
        <v>12</v>
      </c>
      <c r="O26" s="176"/>
      <c r="P26" s="176"/>
      <c r="Q26" s="176"/>
      <c r="R26" s="176"/>
      <c r="S26" s="176"/>
      <c r="T26" s="176"/>
      <c r="U26" s="176"/>
      <c r="V26" s="176"/>
      <c r="W26" s="176"/>
      <c r="X26" s="176"/>
      <c r="Y26" s="176"/>
      <c r="Z26" s="176"/>
      <c r="AA26" s="176"/>
      <c r="AB26" s="176"/>
      <c r="AC26" s="176"/>
      <c r="AD26" s="176"/>
      <c r="AE26" s="176"/>
      <c r="AF26" s="176"/>
      <c r="AG26" s="176"/>
      <c r="AH26" s="176"/>
      <c r="AI26" s="176"/>
      <c r="AJ26" s="176"/>
      <c r="AK26" s="176"/>
      <c r="AL26" s="176"/>
      <c r="AM26" s="176"/>
      <c r="AN26" s="176"/>
      <c r="AO26" s="176"/>
      <c r="AP26" s="176"/>
      <c r="AQ26" s="176"/>
      <c r="AR26" s="176"/>
      <c r="AS26" s="176"/>
      <c r="AT26" s="176"/>
      <c r="AU26" s="176"/>
      <c r="AV26" s="176"/>
      <c r="AW26" s="176"/>
      <c r="AX26" s="176"/>
      <c r="AY26" s="176"/>
      <c r="AZ26" s="176"/>
      <c r="BA26" s="176"/>
      <c r="BB26" s="176"/>
      <c r="BC26" s="176"/>
      <c r="BD26" s="176"/>
      <c r="BE26" s="176"/>
      <c r="BF26" s="176"/>
      <c r="BG26" s="176"/>
      <c r="BH26" s="176"/>
      <c r="BI26" s="176"/>
      <c r="BJ26" s="176"/>
      <c r="BK26" s="176"/>
      <c r="BL26" s="176"/>
      <c r="BM26" s="176"/>
      <c r="BN26" s="176"/>
      <c r="BO26" s="176"/>
      <c r="BP26" s="176"/>
      <c r="BQ26" s="176"/>
      <c r="BR26" s="176"/>
      <c r="BS26" s="176"/>
      <c r="BT26" s="176"/>
      <c r="BU26" s="176"/>
      <c r="BV26" s="176"/>
      <c r="BW26" s="176"/>
      <c r="BX26" s="176"/>
      <c r="BY26" s="176"/>
      <c r="BZ26" s="176"/>
      <c r="CA26" s="176"/>
      <c r="CB26" s="176"/>
      <c r="CC26" s="176"/>
      <c r="CD26" s="176"/>
      <c r="CE26" s="176"/>
      <c r="CF26" s="176"/>
      <c r="CG26" s="176"/>
      <c r="CH26" s="176"/>
      <c r="CI26" s="176"/>
      <c r="CJ26" s="176"/>
      <c r="CK26" s="176"/>
      <c r="CL26" s="176"/>
      <c r="CM26" s="176"/>
      <c r="CN26" s="176"/>
      <c r="CO26" s="176"/>
      <c r="CP26" s="176"/>
      <c r="CQ26" s="176"/>
      <c r="CR26" s="176"/>
      <c r="CS26" s="176"/>
      <c r="CT26" s="176"/>
      <c r="CU26" s="176"/>
      <c r="CV26" s="176"/>
      <c r="CW26" s="176"/>
      <c r="CX26" s="176"/>
      <c r="CY26" s="176"/>
      <c r="CZ26" s="176"/>
      <c r="DA26" s="176"/>
      <c r="DB26" s="176"/>
      <c r="DC26" s="176"/>
      <c r="DD26" s="176"/>
      <c r="DE26" s="176"/>
      <c r="DF26" s="176"/>
      <c r="DG26" s="176"/>
      <c r="DH26" s="176"/>
      <c r="DI26" s="176"/>
      <c r="DJ26" s="176"/>
      <c r="DK26" s="176"/>
      <c r="DL26" s="176"/>
      <c r="DM26" s="176"/>
      <c r="DN26" s="176"/>
      <c r="DO26" s="176"/>
      <c r="DP26" s="176"/>
      <c r="DQ26" s="176"/>
      <c r="DR26" s="176"/>
      <c r="DS26" s="176"/>
      <c r="DT26" s="176"/>
      <c r="DU26" s="176"/>
      <c r="DV26" s="176"/>
      <c r="DW26" s="176"/>
      <c r="DX26" s="176"/>
      <c r="DY26" s="176"/>
      <c r="DZ26" s="176"/>
      <c r="EA26" s="176"/>
      <c r="EB26" s="176"/>
      <c r="EC26" s="176"/>
      <c r="ED26" s="176"/>
      <c r="EE26" s="176"/>
      <c r="EF26" s="176"/>
      <c r="EG26" s="176"/>
      <c r="EH26" s="176"/>
      <c r="EI26" s="176"/>
      <c r="EJ26" s="176"/>
      <c r="EK26" s="176"/>
      <c r="EL26" s="176"/>
      <c r="EM26" s="176"/>
      <c r="EN26" s="176"/>
      <c r="EO26" s="176"/>
      <c r="EP26" s="176"/>
      <c r="EQ26" s="176"/>
      <c r="ER26" s="176"/>
      <c r="ES26" s="176"/>
      <c r="ET26" s="176"/>
      <c r="EU26" s="176"/>
      <c r="EV26" s="176"/>
      <c r="EW26" s="176"/>
      <c r="EX26" s="176"/>
      <c r="EY26" s="176"/>
      <c r="EZ26" s="176"/>
      <c r="FA26" s="176"/>
      <c r="FB26" s="176"/>
      <c r="FC26" s="176"/>
      <c r="FD26" s="176"/>
      <c r="FE26" s="176"/>
      <c r="FF26" s="176"/>
      <c r="FG26" s="176"/>
      <c r="FH26" s="176"/>
      <c r="FI26" s="176"/>
      <c r="FJ26" s="176"/>
      <c r="FK26" s="176"/>
      <c r="FL26" s="176"/>
      <c r="FM26" s="176"/>
      <c r="FN26" s="176"/>
      <c r="FO26" s="176"/>
      <c r="FP26" s="176"/>
      <c r="FQ26" s="176"/>
      <c r="FR26" s="176"/>
      <c r="FS26" s="176"/>
      <c r="FT26" s="176"/>
      <c r="FU26" s="176"/>
      <c r="FV26" s="176"/>
      <c r="FW26" s="176"/>
      <c r="FX26" s="176"/>
      <c r="FY26" s="176"/>
      <c r="FZ26" s="176"/>
      <c r="GA26" s="176"/>
      <c r="GB26" s="176"/>
      <c r="GC26" s="176"/>
      <c r="GD26" s="176"/>
      <c r="GE26" s="176"/>
      <c r="GF26" s="176"/>
      <c r="GG26" s="176"/>
      <c r="GH26" s="176"/>
      <c r="GI26" s="176"/>
      <c r="GJ26" s="176"/>
      <c r="GK26" s="176"/>
      <c r="GL26" s="176"/>
      <c r="GM26" s="176"/>
      <c r="GN26" s="176"/>
      <c r="GO26" s="176"/>
      <c r="GP26" s="176"/>
      <c r="GQ26" s="176"/>
      <c r="GR26" s="176"/>
      <c r="GS26" s="176"/>
      <c r="GT26" s="176"/>
      <c r="GU26" s="176"/>
      <c r="GV26" s="176"/>
      <c r="GW26" s="176"/>
      <c r="GX26" s="176"/>
      <c r="GY26" s="176"/>
      <c r="GZ26" s="176"/>
      <c r="HA26" s="176"/>
      <c r="HB26" s="176"/>
      <c r="HC26" s="176"/>
      <c r="HD26" s="176"/>
      <c r="HE26" s="176"/>
      <c r="HF26" s="176"/>
      <c r="HG26" s="176"/>
      <c r="HH26" s="176"/>
      <c r="HI26" s="176"/>
      <c r="HJ26" s="176"/>
      <c r="HK26" s="176"/>
      <c r="HL26" s="176"/>
      <c r="HM26" s="176"/>
      <c r="HN26" s="176"/>
      <c r="HO26" s="176"/>
      <c r="HP26" s="176"/>
      <c r="HQ26" s="176"/>
      <c r="HR26" s="176"/>
      <c r="HS26" s="176"/>
      <c r="HT26" s="176"/>
      <c r="HU26" s="176"/>
      <c r="HV26" s="176"/>
      <c r="HW26" s="176"/>
      <c r="HX26" s="176"/>
      <c r="HY26" s="176"/>
      <c r="HZ26" s="176"/>
      <c r="IA26" s="176"/>
      <c r="IB26" s="176"/>
      <c r="IC26" s="176"/>
      <c r="ID26" s="176"/>
      <c r="IE26" s="176"/>
      <c r="IF26" s="176"/>
      <c r="IG26" s="176"/>
      <c r="IH26" s="176"/>
      <c r="II26" s="176"/>
      <c r="IJ26" s="176"/>
      <c r="IK26" s="176"/>
      <c r="IL26" s="176"/>
    </row>
    <row r="27" spans="1:246">
      <c r="A27" s="1374">
        <v>13</v>
      </c>
      <c r="B27" s="1375"/>
      <c r="C27" s="1366" t="s">
        <v>427</v>
      </c>
      <c r="D27" s="1391">
        <v>16474382.201692993</v>
      </c>
      <c r="E27" s="1391">
        <v>13409130.372110995</v>
      </c>
      <c r="F27" s="1392"/>
      <c r="G27" s="1386"/>
      <c r="H27" s="1391"/>
      <c r="I27" s="1375"/>
      <c r="J27" s="1391"/>
      <c r="K27" s="1375"/>
      <c r="L27" s="1391"/>
      <c r="M27" s="1393">
        <f t="shared" si="0"/>
        <v>29883512.573803987</v>
      </c>
      <c r="N27" s="1378">
        <v>13</v>
      </c>
      <c r="O27" s="176"/>
      <c r="P27" s="176"/>
      <c r="Q27" s="176"/>
      <c r="R27" s="176"/>
      <c r="S27" s="176"/>
      <c r="T27" s="176"/>
      <c r="U27" s="176"/>
      <c r="V27" s="176"/>
      <c r="W27" s="176"/>
      <c r="X27" s="176"/>
      <c r="Y27" s="176"/>
      <c r="Z27" s="176"/>
      <c r="AA27" s="176"/>
      <c r="AB27" s="176"/>
      <c r="AC27" s="176"/>
      <c r="AD27" s="176"/>
      <c r="AE27" s="176"/>
      <c r="AF27" s="176"/>
      <c r="AG27" s="176"/>
      <c r="AH27" s="176"/>
      <c r="AI27" s="176"/>
      <c r="AJ27" s="176"/>
      <c r="AK27" s="176"/>
      <c r="AL27" s="176"/>
      <c r="AM27" s="176"/>
      <c r="AN27" s="176"/>
      <c r="AO27" s="176"/>
      <c r="AP27" s="176"/>
      <c r="AQ27" s="176"/>
      <c r="AR27" s="176"/>
      <c r="AS27" s="176"/>
      <c r="AT27" s="176"/>
      <c r="AU27" s="176"/>
      <c r="AV27" s="176"/>
      <c r="AW27" s="176"/>
      <c r="AX27" s="176"/>
      <c r="AY27" s="176"/>
      <c r="AZ27" s="176"/>
      <c r="BA27" s="176"/>
      <c r="BB27" s="176"/>
      <c r="BC27" s="176"/>
      <c r="BD27" s="176"/>
      <c r="BE27" s="176"/>
      <c r="BF27" s="176"/>
      <c r="BG27" s="176"/>
      <c r="BH27" s="176"/>
      <c r="BI27" s="176"/>
      <c r="BJ27" s="176"/>
      <c r="BK27" s="176"/>
      <c r="BL27" s="176"/>
      <c r="BM27" s="176"/>
      <c r="BN27" s="176"/>
      <c r="BO27" s="176"/>
      <c r="BP27" s="176"/>
      <c r="BQ27" s="176"/>
      <c r="BR27" s="176"/>
      <c r="BS27" s="176"/>
      <c r="BT27" s="176"/>
      <c r="BU27" s="176"/>
      <c r="BV27" s="176"/>
      <c r="BW27" s="176"/>
      <c r="BX27" s="176"/>
      <c r="BY27" s="176"/>
      <c r="BZ27" s="176"/>
      <c r="CA27" s="176"/>
      <c r="CB27" s="176"/>
      <c r="CC27" s="176"/>
      <c r="CD27" s="176"/>
      <c r="CE27" s="176"/>
      <c r="CF27" s="176"/>
      <c r="CG27" s="176"/>
      <c r="CH27" s="176"/>
      <c r="CI27" s="176"/>
      <c r="CJ27" s="176"/>
      <c r="CK27" s="176"/>
      <c r="CL27" s="176"/>
      <c r="CM27" s="176"/>
      <c r="CN27" s="176"/>
      <c r="CO27" s="176"/>
      <c r="CP27" s="176"/>
      <c r="CQ27" s="176"/>
      <c r="CR27" s="176"/>
      <c r="CS27" s="176"/>
      <c r="CT27" s="176"/>
      <c r="CU27" s="176"/>
      <c r="CV27" s="176"/>
      <c r="CW27" s="176"/>
      <c r="CX27" s="176"/>
      <c r="CY27" s="176"/>
      <c r="CZ27" s="176"/>
      <c r="DA27" s="176"/>
      <c r="DB27" s="176"/>
      <c r="DC27" s="176"/>
      <c r="DD27" s="176"/>
      <c r="DE27" s="176"/>
      <c r="DF27" s="176"/>
      <c r="DG27" s="176"/>
      <c r="DH27" s="176"/>
      <c r="DI27" s="176"/>
      <c r="DJ27" s="176"/>
      <c r="DK27" s="176"/>
      <c r="DL27" s="176"/>
      <c r="DM27" s="176"/>
      <c r="DN27" s="176"/>
      <c r="DO27" s="176"/>
      <c r="DP27" s="176"/>
      <c r="DQ27" s="176"/>
      <c r="DR27" s="176"/>
      <c r="DS27" s="176"/>
      <c r="DT27" s="176"/>
      <c r="DU27" s="176"/>
      <c r="DV27" s="176"/>
      <c r="DW27" s="176"/>
      <c r="DX27" s="176"/>
      <c r="DY27" s="176"/>
      <c r="DZ27" s="176"/>
      <c r="EA27" s="176"/>
      <c r="EB27" s="176"/>
      <c r="EC27" s="176"/>
      <c r="ED27" s="176"/>
      <c r="EE27" s="176"/>
      <c r="EF27" s="176"/>
      <c r="EG27" s="176"/>
      <c r="EH27" s="176"/>
      <c r="EI27" s="176"/>
      <c r="EJ27" s="176"/>
      <c r="EK27" s="176"/>
      <c r="EL27" s="176"/>
      <c r="EM27" s="176"/>
      <c r="EN27" s="176"/>
      <c r="EO27" s="176"/>
      <c r="EP27" s="176"/>
      <c r="EQ27" s="176"/>
      <c r="ER27" s="176"/>
      <c r="ES27" s="176"/>
      <c r="ET27" s="176"/>
      <c r="EU27" s="176"/>
      <c r="EV27" s="176"/>
      <c r="EW27" s="176"/>
      <c r="EX27" s="176"/>
      <c r="EY27" s="176"/>
      <c r="EZ27" s="176"/>
      <c r="FA27" s="176"/>
      <c r="FB27" s="176"/>
      <c r="FC27" s="176"/>
      <c r="FD27" s="176"/>
      <c r="FE27" s="176"/>
      <c r="FF27" s="176"/>
      <c r="FG27" s="176"/>
      <c r="FH27" s="176"/>
      <c r="FI27" s="176"/>
      <c r="FJ27" s="176"/>
      <c r="FK27" s="176"/>
      <c r="FL27" s="176"/>
      <c r="FM27" s="176"/>
      <c r="FN27" s="176"/>
      <c r="FO27" s="176"/>
      <c r="FP27" s="176"/>
      <c r="FQ27" s="176"/>
      <c r="FR27" s="176"/>
      <c r="FS27" s="176"/>
      <c r="FT27" s="176"/>
      <c r="FU27" s="176"/>
      <c r="FV27" s="176"/>
      <c r="FW27" s="176"/>
      <c r="FX27" s="176"/>
      <c r="FY27" s="176"/>
      <c r="FZ27" s="176"/>
      <c r="GA27" s="176"/>
      <c r="GB27" s="176"/>
      <c r="GC27" s="176"/>
      <c r="GD27" s="176"/>
      <c r="GE27" s="176"/>
      <c r="GF27" s="176"/>
      <c r="GG27" s="176"/>
      <c r="GH27" s="176"/>
      <c r="GI27" s="176"/>
      <c r="GJ27" s="176"/>
      <c r="GK27" s="176"/>
      <c r="GL27" s="176"/>
      <c r="GM27" s="176"/>
      <c r="GN27" s="176"/>
      <c r="GO27" s="176"/>
      <c r="GP27" s="176"/>
      <c r="GQ27" s="176"/>
      <c r="GR27" s="176"/>
      <c r="GS27" s="176"/>
      <c r="GT27" s="176"/>
      <c r="GU27" s="176"/>
      <c r="GV27" s="176"/>
      <c r="GW27" s="176"/>
      <c r="GX27" s="176"/>
      <c r="GY27" s="176"/>
      <c r="GZ27" s="176"/>
      <c r="HA27" s="176"/>
      <c r="HB27" s="176"/>
      <c r="HC27" s="176"/>
      <c r="HD27" s="176"/>
      <c r="HE27" s="176"/>
      <c r="HF27" s="176"/>
      <c r="HG27" s="176"/>
      <c r="HH27" s="176"/>
      <c r="HI27" s="176"/>
      <c r="HJ27" s="176"/>
      <c r="HK27" s="176"/>
      <c r="HL27" s="176"/>
      <c r="HM27" s="176"/>
      <c r="HN27" s="176"/>
      <c r="HO27" s="176"/>
      <c r="HP27" s="176"/>
      <c r="HQ27" s="176"/>
      <c r="HR27" s="176"/>
      <c r="HS27" s="176"/>
      <c r="HT27" s="176"/>
      <c r="HU27" s="176"/>
      <c r="HV27" s="176"/>
      <c r="HW27" s="176"/>
      <c r="HX27" s="176"/>
      <c r="HY27" s="176"/>
      <c r="HZ27" s="176"/>
      <c r="IA27" s="176"/>
      <c r="IB27" s="176"/>
      <c r="IC27" s="176"/>
      <c r="ID27" s="176"/>
      <c r="IE27" s="176"/>
      <c r="IF27" s="176"/>
      <c r="IG27" s="176"/>
      <c r="IH27" s="176"/>
      <c r="II27" s="176"/>
      <c r="IJ27" s="176"/>
      <c r="IK27" s="176"/>
      <c r="IL27" s="176"/>
    </row>
    <row r="28" spans="1:246">
      <c r="A28" s="1374">
        <v>14</v>
      </c>
      <c r="B28" s="1375"/>
      <c r="C28" s="1366" t="s">
        <v>4465</v>
      </c>
      <c r="D28" s="1391">
        <v>134563840.09678102</v>
      </c>
      <c r="E28" s="1391">
        <v>-20731450</v>
      </c>
      <c r="F28" s="1392"/>
      <c r="G28" s="1386"/>
      <c r="H28" s="1391"/>
      <c r="I28" s="1375"/>
      <c r="J28" s="1391"/>
      <c r="K28" s="1375"/>
      <c r="L28" s="1391"/>
      <c r="M28" s="1393">
        <f t="shared" si="0"/>
        <v>113832390.09678102</v>
      </c>
      <c r="N28" s="1378">
        <v>14</v>
      </c>
      <c r="O28" s="176"/>
      <c r="P28" s="176"/>
      <c r="Q28" s="176"/>
      <c r="R28" s="176"/>
      <c r="S28" s="176"/>
      <c r="T28" s="176"/>
      <c r="U28" s="176"/>
      <c r="V28" s="176"/>
      <c r="W28" s="176"/>
      <c r="X28" s="176"/>
      <c r="Y28" s="176"/>
      <c r="Z28" s="176"/>
      <c r="AA28" s="176"/>
      <c r="AB28" s="176"/>
      <c r="AC28" s="176"/>
      <c r="AD28" s="176"/>
      <c r="AE28" s="176"/>
      <c r="AF28" s="176"/>
      <c r="AG28" s="176"/>
      <c r="AH28" s="176"/>
      <c r="AI28" s="176"/>
      <c r="AJ28" s="176"/>
      <c r="AK28" s="176"/>
      <c r="AL28" s="176"/>
      <c r="AM28" s="176"/>
      <c r="AN28" s="176"/>
      <c r="AO28" s="176"/>
      <c r="AP28" s="176"/>
      <c r="AQ28" s="176"/>
      <c r="AR28" s="176"/>
      <c r="AS28" s="176"/>
      <c r="AT28" s="176"/>
      <c r="AU28" s="176"/>
      <c r="AV28" s="176"/>
      <c r="AW28" s="176"/>
      <c r="AX28" s="176"/>
      <c r="AY28" s="176"/>
      <c r="AZ28" s="176"/>
      <c r="BA28" s="176"/>
      <c r="BB28" s="176"/>
      <c r="BC28" s="176"/>
      <c r="BD28" s="176"/>
      <c r="BE28" s="176"/>
      <c r="BF28" s="176"/>
      <c r="BG28" s="176"/>
      <c r="BH28" s="176"/>
      <c r="BI28" s="176"/>
      <c r="BJ28" s="176"/>
      <c r="BK28" s="176"/>
      <c r="BL28" s="176"/>
      <c r="BM28" s="176"/>
      <c r="BN28" s="176"/>
      <c r="BO28" s="176"/>
      <c r="BP28" s="176"/>
      <c r="BQ28" s="176"/>
      <c r="BR28" s="176"/>
      <c r="BS28" s="176"/>
      <c r="BT28" s="176"/>
      <c r="BU28" s="176"/>
      <c r="BV28" s="176"/>
      <c r="BW28" s="176"/>
      <c r="BX28" s="176"/>
      <c r="BY28" s="176"/>
      <c r="BZ28" s="176"/>
      <c r="CA28" s="176"/>
      <c r="CB28" s="176"/>
      <c r="CC28" s="176"/>
      <c r="CD28" s="176"/>
      <c r="CE28" s="176"/>
      <c r="CF28" s="176"/>
      <c r="CG28" s="176"/>
      <c r="CH28" s="176"/>
      <c r="CI28" s="176"/>
      <c r="CJ28" s="176"/>
      <c r="CK28" s="176"/>
      <c r="CL28" s="176"/>
      <c r="CM28" s="176"/>
      <c r="CN28" s="176"/>
      <c r="CO28" s="176"/>
      <c r="CP28" s="176"/>
      <c r="CQ28" s="176"/>
      <c r="CR28" s="176"/>
      <c r="CS28" s="176"/>
      <c r="CT28" s="176"/>
      <c r="CU28" s="176"/>
      <c r="CV28" s="176"/>
      <c r="CW28" s="176"/>
      <c r="CX28" s="176"/>
      <c r="CY28" s="176"/>
      <c r="CZ28" s="176"/>
      <c r="DA28" s="176"/>
      <c r="DB28" s="176"/>
      <c r="DC28" s="176"/>
      <c r="DD28" s="176"/>
      <c r="DE28" s="176"/>
      <c r="DF28" s="176"/>
      <c r="DG28" s="176"/>
      <c r="DH28" s="176"/>
      <c r="DI28" s="176"/>
      <c r="DJ28" s="176"/>
      <c r="DK28" s="176"/>
      <c r="DL28" s="176"/>
      <c r="DM28" s="176"/>
      <c r="DN28" s="176"/>
      <c r="DO28" s="176"/>
      <c r="DP28" s="176"/>
      <c r="DQ28" s="176"/>
      <c r="DR28" s="176"/>
      <c r="DS28" s="176"/>
      <c r="DT28" s="176"/>
      <c r="DU28" s="176"/>
      <c r="DV28" s="176"/>
      <c r="DW28" s="176"/>
      <c r="DX28" s="176"/>
      <c r="DY28" s="176"/>
      <c r="DZ28" s="176"/>
      <c r="EA28" s="176"/>
      <c r="EB28" s="176"/>
      <c r="EC28" s="176"/>
      <c r="ED28" s="176"/>
      <c r="EE28" s="176"/>
      <c r="EF28" s="176"/>
      <c r="EG28" s="176"/>
      <c r="EH28" s="176"/>
      <c r="EI28" s="176"/>
      <c r="EJ28" s="176"/>
      <c r="EK28" s="176"/>
      <c r="EL28" s="176"/>
      <c r="EM28" s="176"/>
      <c r="EN28" s="176"/>
      <c r="EO28" s="176"/>
      <c r="EP28" s="176"/>
      <c r="EQ28" s="176"/>
      <c r="ER28" s="176"/>
      <c r="ES28" s="176"/>
      <c r="ET28" s="176"/>
      <c r="EU28" s="176"/>
      <c r="EV28" s="176"/>
      <c r="EW28" s="176"/>
      <c r="EX28" s="176"/>
      <c r="EY28" s="176"/>
      <c r="EZ28" s="176"/>
      <c r="FA28" s="176"/>
      <c r="FB28" s="176"/>
      <c r="FC28" s="176"/>
      <c r="FD28" s="176"/>
      <c r="FE28" s="176"/>
      <c r="FF28" s="176"/>
      <c r="FG28" s="176"/>
      <c r="FH28" s="176"/>
      <c r="FI28" s="176"/>
      <c r="FJ28" s="176"/>
      <c r="FK28" s="176"/>
      <c r="FL28" s="176"/>
      <c r="FM28" s="176"/>
      <c r="FN28" s="176"/>
      <c r="FO28" s="176"/>
      <c r="FP28" s="176"/>
      <c r="FQ28" s="176"/>
      <c r="FR28" s="176"/>
      <c r="FS28" s="176"/>
      <c r="FT28" s="176"/>
      <c r="FU28" s="176"/>
      <c r="FV28" s="176"/>
      <c r="FW28" s="176"/>
      <c r="FX28" s="176"/>
      <c r="FY28" s="176"/>
      <c r="FZ28" s="176"/>
      <c r="GA28" s="176"/>
      <c r="GB28" s="176"/>
      <c r="GC28" s="176"/>
      <c r="GD28" s="176"/>
      <c r="GE28" s="176"/>
      <c r="GF28" s="176"/>
      <c r="GG28" s="176"/>
      <c r="GH28" s="176"/>
      <c r="GI28" s="176"/>
      <c r="GJ28" s="176"/>
      <c r="GK28" s="176"/>
      <c r="GL28" s="176"/>
      <c r="GM28" s="176"/>
      <c r="GN28" s="176"/>
      <c r="GO28" s="176"/>
      <c r="GP28" s="176"/>
      <c r="GQ28" s="176"/>
      <c r="GR28" s="176"/>
      <c r="GS28" s="176"/>
      <c r="GT28" s="176"/>
      <c r="GU28" s="176"/>
      <c r="GV28" s="176"/>
      <c r="GW28" s="176"/>
      <c r="GX28" s="176"/>
      <c r="GY28" s="176"/>
      <c r="GZ28" s="176"/>
      <c r="HA28" s="176"/>
      <c r="HB28" s="176"/>
      <c r="HC28" s="176"/>
      <c r="HD28" s="176"/>
      <c r="HE28" s="176"/>
      <c r="HF28" s="176"/>
      <c r="HG28" s="176"/>
      <c r="HH28" s="176"/>
      <c r="HI28" s="176"/>
      <c r="HJ28" s="176"/>
      <c r="HK28" s="176"/>
      <c r="HL28" s="176"/>
      <c r="HM28" s="176"/>
      <c r="HN28" s="176"/>
      <c r="HO28" s="176"/>
      <c r="HP28" s="176"/>
      <c r="HQ28" s="176"/>
      <c r="HR28" s="176"/>
      <c r="HS28" s="176"/>
      <c r="HT28" s="176"/>
      <c r="HU28" s="176"/>
      <c r="HV28" s="176"/>
      <c r="HW28" s="176"/>
      <c r="HX28" s="176"/>
      <c r="HY28" s="176"/>
      <c r="HZ28" s="176"/>
      <c r="IA28" s="176"/>
      <c r="IB28" s="176"/>
      <c r="IC28" s="176"/>
      <c r="ID28" s="176"/>
      <c r="IE28" s="176"/>
      <c r="IF28" s="176"/>
      <c r="IG28" s="176"/>
      <c r="IH28" s="176"/>
      <c r="II28" s="176"/>
      <c r="IJ28" s="176"/>
      <c r="IK28" s="176"/>
      <c r="IL28" s="176"/>
    </row>
    <row r="29" spans="1:246">
      <c r="A29" s="1374">
        <v>15</v>
      </c>
      <c r="B29" s="1375"/>
      <c r="C29" s="1366" t="s">
        <v>1118</v>
      </c>
      <c r="D29" s="1391">
        <v>33836761.99828475</v>
      </c>
      <c r="E29" s="1391">
        <v>6642642.9376818761</v>
      </c>
      <c r="F29" s="1392"/>
      <c r="G29" s="1386"/>
      <c r="H29" s="1391"/>
      <c r="I29" s="1375"/>
      <c r="J29" s="1391"/>
      <c r="K29" s="1375"/>
      <c r="L29" s="1391"/>
      <c r="M29" s="1393">
        <f t="shared" si="0"/>
        <v>40479404.935966626</v>
      </c>
      <c r="N29" s="1378">
        <v>15</v>
      </c>
      <c r="O29" s="176"/>
      <c r="P29" s="176"/>
      <c r="Q29" s="176"/>
      <c r="R29" s="176"/>
      <c r="S29" s="176"/>
      <c r="T29" s="176"/>
      <c r="U29" s="176"/>
      <c r="V29" s="176"/>
      <c r="W29" s="176"/>
      <c r="X29" s="176"/>
      <c r="Y29" s="176"/>
      <c r="Z29" s="176"/>
      <c r="AA29" s="176"/>
      <c r="AB29" s="176"/>
      <c r="AC29" s="176"/>
      <c r="AD29" s="176"/>
      <c r="AE29" s="176"/>
      <c r="AF29" s="176"/>
      <c r="AG29" s="176"/>
      <c r="AH29" s="176"/>
      <c r="AI29" s="176"/>
      <c r="AJ29" s="176"/>
      <c r="AK29" s="176"/>
      <c r="AL29" s="176"/>
      <c r="AM29" s="176"/>
      <c r="AN29" s="176"/>
      <c r="AO29" s="176"/>
      <c r="AP29" s="176"/>
      <c r="AQ29" s="176"/>
      <c r="AR29" s="176"/>
      <c r="AS29" s="176"/>
      <c r="AT29" s="176"/>
      <c r="AU29" s="176"/>
      <c r="AV29" s="176"/>
      <c r="AW29" s="176"/>
      <c r="AX29" s="176"/>
      <c r="AY29" s="176"/>
      <c r="AZ29" s="176"/>
      <c r="BA29" s="176"/>
      <c r="BB29" s="176"/>
      <c r="BC29" s="176"/>
      <c r="BD29" s="176"/>
      <c r="BE29" s="176"/>
      <c r="BF29" s="176"/>
      <c r="BG29" s="176"/>
      <c r="BH29" s="176"/>
      <c r="BI29" s="176"/>
      <c r="BJ29" s="176"/>
      <c r="BK29" s="176"/>
      <c r="BL29" s="176"/>
      <c r="BM29" s="176"/>
      <c r="BN29" s="176"/>
      <c r="BO29" s="176"/>
      <c r="BP29" s="176"/>
      <c r="BQ29" s="176"/>
      <c r="BR29" s="176"/>
      <c r="BS29" s="176"/>
      <c r="BT29" s="176"/>
      <c r="BU29" s="176"/>
      <c r="BV29" s="176"/>
      <c r="BW29" s="176"/>
      <c r="BX29" s="176"/>
      <c r="BY29" s="176"/>
      <c r="BZ29" s="176"/>
      <c r="CA29" s="176"/>
      <c r="CB29" s="176"/>
      <c r="CC29" s="176"/>
      <c r="CD29" s="176"/>
      <c r="CE29" s="176"/>
      <c r="CF29" s="176"/>
      <c r="CG29" s="176"/>
      <c r="CH29" s="176"/>
      <c r="CI29" s="176"/>
      <c r="CJ29" s="176"/>
      <c r="CK29" s="176"/>
      <c r="CL29" s="176"/>
      <c r="CM29" s="176"/>
      <c r="CN29" s="176"/>
      <c r="CO29" s="176"/>
      <c r="CP29" s="176"/>
      <c r="CQ29" s="176"/>
      <c r="CR29" s="176"/>
      <c r="CS29" s="176"/>
      <c r="CT29" s="176"/>
      <c r="CU29" s="176"/>
      <c r="CV29" s="176"/>
      <c r="CW29" s="176"/>
      <c r="CX29" s="176"/>
      <c r="CY29" s="176"/>
      <c r="CZ29" s="176"/>
      <c r="DA29" s="176"/>
      <c r="DB29" s="176"/>
      <c r="DC29" s="176"/>
      <c r="DD29" s="176"/>
      <c r="DE29" s="176"/>
      <c r="DF29" s="176"/>
      <c r="DG29" s="176"/>
      <c r="DH29" s="176"/>
      <c r="DI29" s="176"/>
      <c r="DJ29" s="176"/>
      <c r="DK29" s="176"/>
      <c r="DL29" s="176"/>
      <c r="DM29" s="176"/>
      <c r="DN29" s="176"/>
      <c r="DO29" s="176"/>
      <c r="DP29" s="176"/>
      <c r="DQ29" s="176"/>
      <c r="DR29" s="176"/>
      <c r="DS29" s="176"/>
      <c r="DT29" s="176"/>
      <c r="DU29" s="176"/>
      <c r="DV29" s="176"/>
      <c r="DW29" s="176"/>
      <c r="DX29" s="176"/>
      <c r="DY29" s="176"/>
      <c r="DZ29" s="176"/>
      <c r="EA29" s="176"/>
      <c r="EB29" s="176"/>
      <c r="EC29" s="176"/>
      <c r="ED29" s="176"/>
      <c r="EE29" s="176"/>
      <c r="EF29" s="176"/>
      <c r="EG29" s="176"/>
      <c r="EH29" s="176"/>
      <c r="EI29" s="176"/>
      <c r="EJ29" s="176"/>
      <c r="EK29" s="176"/>
      <c r="EL29" s="176"/>
      <c r="EM29" s="176"/>
      <c r="EN29" s="176"/>
      <c r="EO29" s="176"/>
      <c r="EP29" s="176"/>
      <c r="EQ29" s="176"/>
      <c r="ER29" s="176"/>
      <c r="ES29" s="176"/>
      <c r="ET29" s="176"/>
      <c r="EU29" s="176"/>
      <c r="EV29" s="176"/>
      <c r="EW29" s="176"/>
      <c r="EX29" s="176"/>
      <c r="EY29" s="176"/>
      <c r="EZ29" s="176"/>
      <c r="FA29" s="176"/>
      <c r="FB29" s="176"/>
      <c r="FC29" s="176"/>
      <c r="FD29" s="176"/>
      <c r="FE29" s="176"/>
      <c r="FF29" s="176"/>
      <c r="FG29" s="176"/>
      <c r="FH29" s="176"/>
      <c r="FI29" s="176"/>
      <c r="FJ29" s="176"/>
      <c r="FK29" s="176"/>
      <c r="FL29" s="176"/>
      <c r="FM29" s="176"/>
      <c r="FN29" s="176"/>
      <c r="FO29" s="176"/>
      <c r="FP29" s="176"/>
      <c r="FQ29" s="176"/>
      <c r="FR29" s="176"/>
      <c r="FS29" s="176"/>
      <c r="FT29" s="176"/>
      <c r="FU29" s="176"/>
      <c r="FV29" s="176"/>
      <c r="FW29" s="176"/>
      <c r="FX29" s="176"/>
      <c r="FY29" s="176"/>
      <c r="FZ29" s="176"/>
      <c r="GA29" s="176"/>
      <c r="GB29" s="176"/>
      <c r="GC29" s="176"/>
      <c r="GD29" s="176"/>
      <c r="GE29" s="176"/>
      <c r="GF29" s="176"/>
      <c r="GG29" s="176"/>
      <c r="GH29" s="176"/>
      <c r="GI29" s="176"/>
      <c r="GJ29" s="176"/>
      <c r="GK29" s="176"/>
      <c r="GL29" s="176"/>
      <c r="GM29" s="176"/>
      <c r="GN29" s="176"/>
      <c r="GO29" s="176"/>
      <c r="GP29" s="176"/>
      <c r="GQ29" s="176"/>
      <c r="GR29" s="176"/>
      <c r="GS29" s="176"/>
      <c r="GT29" s="176"/>
      <c r="GU29" s="176"/>
      <c r="GV29" s="176"/>
      <c r="GW29" s="176"/>
      <c r="GX29" s="176"/>
      <c r="GY29" s="176"/>
      <c r="GZ29" s="176"/>
      <c r="HA29" s="176"/>
      <c r="HB29" s="176"/>
      <c r="HC29" s="176"/>
      <c r="HD29" s="176"/>
      <c r="HE29" s="176"/>
      <c r="HF29" s="176"/>
      <c r="HG29" s="176"/>
      <c r="HH29" s="176"/>
      <c r="HI29" s="176"/>
      <c r="HJ29" s="176"/>
      <c r="HK29" s="176"/>
      <c r="HL29" s="176"/>
      <c r="HM29" s="176"/>
      <c r="HN29" s="176"/>
      <c r="HO29" s="176"/>
      <c r="HP29" s="176"/>
      <c r="HQ29" s="176"/>
      <c r="HR29" s="176"/>
      <c r="HS29" s="176"/>
      <c r="HT29" s="176"/>
      <c r="HU29" s="176"/>
      <c r="HV29" s="176"/>
      <c r="HW29" s="176"/>
      <c r="HX29" s="176"/>
      <c r="HY29" s="176"/>
      <c r="HZ29" s="176"/>
      <c r="IA29" s="176"/>
      <c r="IB29" s="176"/>
      <c r="IC29" s="176"/>
      <c r="ID29" s="176"/>
      <c r="IE29" s="176"/>
      <c r="IF29" s="176"/>
      <c r="IG29" s="176"/>
      <c r="IH29" s="176"/>
      <c r="II29" s="176"/>
      <c r="IJ29" s="176"/>
      <c r="IK29" s="176"/>
      <c r="IL29" s="176"/>
    </row>
    <row r="30" spans="1:246">
      <c r="A30" s="1374">
        <v>16</v>
      </c>
      <c r="B30" s="1375"/>
      <c r="C30" s="1366"/>
      <c r="D30" s="1391"/>
      <c r="E30" s="1391"/>
      <c r="F30" s="1392"/>
      <c r="G30" s="1386"/>
      <c r="H30" s="1391"/>
      <c r="I30" s="1375"/>
      <c r="J30" s="1391"/>
      <c r="K30" s="1375"/>
      <c r="L30" s="1391"/>
      <c r="M30" s="1393"/>
      <c r="N30" s="1378">
        <v>16</v>
      </c>
      <c r="O30" s="176"/>
      <c r="P30" s="176"/>
      <c r="Q30" s="176"/>
      <c r="R30" s="176"/>
      <c r="S30" s="176"/>
      <c r="T30" s="176"/>
      <c r="U30" s="176"/>
      <c r="V30" s="176"/>
      <c r="W30" s="176"/>
      <c r="X30" s="176"/>
      <c r="Y30" s="176"/>
      <c r="Z30" s="176"/>
      <c r="AA30" s="176"/>
      <c r="AB30" s="176"/>
      <c r="AC30" s="176"/>
      <c r="AD30" s="176"/>
      <c r="AE30" s="176"/>
      <c r="AF30" s="176"/>
      <c r="AG30" s="176"/>
      <c r="AH30" s="176"/>
      <c r="AI30" s="176"/>
      <c r="AJ30" s="176"/>
      <c r="AK30" s="176"/>
      <c r="AL30" s="176"/>
      <c r="AM30" s="176"/>
      <c r="AN30" s="176"/>
      <c r="AO30" s="176"/>
      <c r="AP30" s="176"/>
      <c r="AQ30" s="176"/>
      <c r="AR30" s="176"/>
      <c r="AS30" s="176"/>
      <c r="AT30" s="176"/>
      <c r="AU30" s="176"/>
      <c r="AV30" s="176"/>
      <c r="AW30" s="176"/>
      <c r="AX30" s="176"/>
      <c r="AY30" s="176"/>
      <c r="AZ30" s="176"/>
      <c r="BA30" s="176"/>
      <c r="BB30" s="176"/>
      <c r="BC30" s="176"/>
      <c r="BD30" s="176"/>
      <c r="BE30" s="176"/>
      <c r="BF30" s="176"/>
      <c r="BG30" s="176"/>
      <c r="BH30" s="176"/>
      <c r="BI30" s="176"/>
      <c r="BJ30" s="176"/>
      <c r="BK30" s="176"/>
      <c r="BL30" s="176"/>
      <c r="BM30" s="176"/>
      <c r="BN30" s="176"/>
      <c r="BO30" s="176"/>
      <c r="BP30" s="176"/>
      <c r="BQ30" s="176"/>
      <c r="BR30" s="176"/>
      <c r="BS30" s="176"/>
      <c r="BT30" s="176"/>
      <c r="BU30" s="176"/>
      <c r="BV30" s="176"/>
      <c r="BW30" s="176"/>
      <c r="BX30" s="176"/>
      <c r="BY30" s="176"/>
      <c r="BZ30" s="176"/>
      <c r="CA30" s="176"/>
      <c r="CB30" s="176"/>
      <c r="CC30" s="176"/>
      <c r="CD30" s="176"/>
      <c r="CE30" s="176"/>
      <c r="CF30" s="176"/>
      <c r="CG30" s="176"/>
      <c r="CH30" s="176"/>
      <c r="CI30" s="176"/>
      <c r="CJ30" s="176"/>
      <c r="CK30" s="176"/>
      <c r="CL30" s="176"/>
      <c r="CM30" s="176"/>
      <c r="CN30" s="176"/>
      <c r="CO30" s="176"/>
      <c r="CP30" s="176"/>
      <c r="CQ30" s="176"/>
      <c r="CR30" s="176"/>
      <c r="CS30" s="176"/>
      <c r="CT30" s="176"/>
      <c r="CU30" s="176"/>
      <c r="CV30" s="176"/>
      <c r="CW30" s="176"/>
      <c r="CX30" s="176"/>
      <c r="CY30" s="176"/>
      <c r="CZ30" s="176"/>
      <c r="DA30" s="176"/>
      <c r="DB30" s="176"/>
      <c r="DC30" s="176"/>
      <c r="DD30" s="176"/>
      <c r="DE30" s="176"/>
      <c r="DF30" s="176"/>
      <c r="DG30" s="176"/>
      <c r="DH30" s="176"/>
      <c r="DI30" s="176"/>
      <c r="DJ30" s="176"/>
      <c r="DK30" s="176"/>
      <c r="DL30" s="176"/>
      <c r="DM30" s="176"/>
      <c r="DN30" s="176"/>
      <c r="DO30" s="176"/>
      <c r="DP30" s="176"/>
      <c r="DQ30" s="176"/>
      <c r="DR30" s="176"/>
      <c r="DS30" s="176"/>
      <c r="DT30" s="176"/>
      <c r="DU30" s="176"/>
      <c r="DV30" s="176"/>
      <c r="DW30" s="176"/>
      <c r="DX30" s="176"/>
      <c r="DY30" s="176"/>
      <c r="DZ30" s="176"/>
      <c r="EA30" s="176"/>
      <c r="EB30" s="176"/>
      <c r="EC30" s="176"/>
      <c r="ED30" s="176"/>
      <c r="EE30" s="176"/>
      <c r="EF30" s="176"/>
      <c r="EG30" s="176"/>
      <c r="EH30" s="176"/>
      <c r="EI30" s="176"/>
      <c r="EJ30" s="176"/>
      <c r="EK30" s="176"/>
      <c r="EL30" s="176"/>
      <c r="EM30" s="176"/>
      <c r="EN30" s="176"/>
      <c r="EO30" s="176"/>
      <c r="EP30" s="176"/>
      <c r="EQ30" s="176"/>
      <c r="ER30" s="176"/>
      <c r="ES30" s="176"/>
      <c r="ET30" s="176"/>
      <c r="EU30" s="176"/>
      <c r="EV30" s="176"/>
      <c r="EW30" s="176"/>
      <c r="EX30" s="176"/>
      <c r="EY30" s="176"/>
      <c r="EZ30" s="176"/>
      <c r="FA30" s="176"/>
      <c r="FB30" s="176"/>
      <c r="FC30" s="176"/>
      <c r="FD30" s="176"/>
      <c r="FE30" s="176"/>
      <c r="FF30" s="176"/>
      <c r="FG30" s="176"/>
      <c r="FH30" s="176"/>
      <c r="FI30" s="176"/>
      <c r="FJ30" s="176"/>
      <c r="FK30" s="176"/>
      <c r="FL30" s="176"/>
      <c r="FM30" s="176"/>
      <c r="FN30" s="176"/>
      <c r="FO30" s="176"/>
      <c r="FP30" s="176"/>
      <c r="FQ30" s="176"/>
      <c r="FR30" s="176"/>
      <c r="FS30" s="176"/>
      <c r="FT30" s="176"/>
      <c r="FU30" s="176"/>
      <c r="FV30" s="176"/>
      <c r="FW30" s="176"/>
      <c r="FX30" s="176"/>
      <c r="FY30" s="176"/>
      <c r="FZ30" s="176"/>
      <c r="GA30" s="176"/>
      <c r="GB30" s="176"/>
      <c r="GC30" s="176"/>
      <c r="GD30" s="176"/>
      <c r="GE30" s="176"/>
      <c r="GF30" s="176"/>
      <c r="GG30" s="176"/>
      <c r="GH30" s="176"/>
      <c r="GI30" s="176"/>
      <c r="GJ30" s="176"/>
      <c r="GK30" s="176"/>
      <c r="GL30" s="176"/>
      <c r="GM30" s="176"/>
      <c r="GN30" s="176"/>
      <c r="GO30" s="176"/>
      <c r="GP30" s="176"/>
      <c r="GQ30" s="176"/>
      <c r="GR30" s="176"/>
      <c r="GS30" s="176"/>
      <c r="GT30" s="176"/>
      <c r="GU30" s="176"/>
      <c r="GV30" s="176"/>
      <c r="GW30" s="176"/>
      <c r="GX30" s="176"/>
      <c r="GY30" s="176"/>
      <c r="GZ30" s="176"/>
      <c r="HA30" s="176"/>
      <c r="HB30" s="176"/>
      <c r="HC30" s="176"/>
      <c r="HD30" s="176"/>
      <c r="HE30" s="176"/>
      <c r="HF30" s="176"/>
      <c r="HG30" s="176"/>
      <c r="HH30" s="176"/>
      <c r="HI30" s="176"/>
      <c r="HJ30" s="176"/>
      <c r="HK30" s="176"/>
      <c r="HL30" s="176"/>
      <c r="HM30" s="176"/>
      <c r="HN30" s="176"/>
      <c r="HO30" s="176"/>
      <c r="HP30" s="176"/>
      <c r="HQ30" s="176"/>
      <c r="HR30" s="176"/>
      <c r="HS30" s="176"/>
      <c r="HT30" s="176"/>
      <c r="HU30" s="176"/>
      <c r="HV30" s="176"/>
      <c r="HW30" s="176"/>
      <c r="HX30" s="176"/>
      <c r="HY30" s="176"/>
      <c r="HZ30" s="176"/>
      <c r="IA30" s="176"/>
      <c r="IB30" s="176"/>
      <c r="IC30" s="176"/>
      <c r="ID30" s="176"/>
      <c r="IE30" s="176"/>
      <c r="IF30" s="176"/>
      <c r="IG30" s="176"/>
      <c r="IH30" s="176"/>
      <c r="II30" s="176"/>
      <c r="IJ30" s="176"/>
      <c r="IK30" s="176"/>
      <c r="IL30" s="176"/>
    </row>
    <row r="31" spans="1:246" ht="15.75">
      <c r="A31" s="1374">
        <v>17</v>
      </c>
      <c r="B31" s="1375"/>
      <c r="C31" s="1366" t="s">
        <v>2705</v>
      </c>
      <c r="D31" s="1394">
        <f>SUM(D24:D30)</f>
        <v>221058217.47180176</v>
      </c>
      <c r="E31" s="1394">
        <f>SUM(E24:E30)</f>
        <v>4165594.1681987382</v>
      </c>
      <c r="F31" s="174">
        <f>SUM(F24:F30)</f>
        <v>0</v>
      </c>
      <c r="G31" s="1395">
        <f>SUM(G24:G30)</f>
        <v>0</v>
      </c>
      <c r="H31" s="1394">
        <f>SUM(H24:H30)</f>
        <v>0</v>
      </c>
      <c r="I31" s="1396"/>
      <c r="J31" s="1394">
        <f>SUM(J24:J30)</f>
        <v>0</v>
      </c>
      <c r="K31" s="1396"/>
      <c r="L31" s="1394">
        <f>SUM(L24:L30)</f>
        <v>0</v>
      </c>
      <c r="M31" s="1394">
        <f>SUM(M24:M30)</f>
        <v>225223811.1588425</v>
      </c>
      <c r="N31" s="1378">
        <v>17</v>
      </c>
      <c r="O31" s="200"/>
      <c r="P31" s="2951"/>
      <c r="Q31" s="2951"/>
      <c r="R31" s="176"/>
      <c r="S31" s="176"/>
      <c r="T31" s="176"/>
      <c r="U31" s="176"/>
      <c r="V31" s="176"/>
      <c r="W31" s="176"/>
      <c r="X31" s="176"/>
      <c r="Y31" s="176"/>
      <c r="Z31" s="176"/>
      <c r="AA31" s="176"/>
      <c r="AB31" s="176"/>
      <c r="AC31" s="176"/>
      <c r="AD31" s="176"/>
      <c r="AE31" s="176"/>
      <c r="AF31" s="176"/>
      <c r="AG31" s="176"/>
      <c r="AH31" s="176"/>
      <c r="AI31" s="176"/>
      <c r="AJ31" s="176"/>
      <c r="AK31" s="176"/>
      <c r="AL31" s="176"/>
      <c r="AM31" s="176"/>
      <c r="AN31" s="176"/>
      <c r="AO31" s="176"/>
      <c r="AP31" s="176"/>
      <c r="AQ31" s="176"/>
      <c r="AR31" s="176"/>
      <c r="AS31" s="176"/>
      <c r="AT31" s="176"/>
      <c r="AU31" s="176"/>
      <c r="AV31" s="176"/>
      <c r="AW31" s="176"/>
      <c r="AX31" s="176"/>
      <c r="AY31" s="176"/>
      <c r="AZ31" s="176"/>
      <c r="BA31" s="176"/>
      <c r="BB31" s="176"/>
      <c r="BC31" s="176"/>
      <c r="BD31" s="176"/>
      <c r="BE31" s="176"/>
      <c r="BF31" s="176"/>
      <c r="BG31" s="176"/>
      <c r="BH31" s="176"/>
      <c r="BI31" s="176"/>
      <c r="BJ31" s="176"/>
      <c r="BK31" s="176"/>
      <c r="BL31" s="176"/>
      <c r="BM31" s="176"/>
      <c r="BN31" s="176"/>
      <c r="BO31" s="176"/>
      <c r="BP31" s="176"/>
      <c r="BQ31" s="176"/>
      <c r="BR31" s="176"/>
      <c r="BS31" s="176"/>
      <c r="BT31" s="176"/>
      <c r="BU31" s="176"/>
      <c r="BV31" s="176"/>
      <c r="BW31" s="176"/>
      <c r="BX31" s="176"/>
      <c r="BY31" s="176"/>
      <c r="BZ31" s="176"/>
      <c r="CA31" s="176"/>
      <c r="CB31" s="176"/>
      <c r="CC31" s="176"/>
      <c r="CD31" s="176"/>
      <c r="CE31" s="176"/>
      <c r="CF31" s="176"/>
      <c r="CG31" s="176"/>
      <c r="CH31" s="176"/>
      <c r="CI31" s="176"/>
      <c r="CJ31" s="176"/>
      <c r="CK31" s="176"/>
      <c r="CL31" s="176"/>
      <c r="CM31" s="176"/>
      <c r="CN31" s="176"/>
      <c r="CO31" s="176"/>
      <c r="CP31" s="176"/>
      <c r="CQ31" s="176"/>
      <c r="CR31" s="176"/>
      <c r="CS31" s="176"/>
      <c r="CT31" s="176"/>
      <c r="CU31" s="176"/>
      <c r="CV31" s="176"/>
      <c r="CW31" s="176"/>
      <c r="CX31" s="176"/>
      <c r="CY31" s="176"/>
      <c r="CZ31" s="176"/>
      <c r="DA31" s="176"/>
      <c r="DB31" s="176"/>
      <c r="DC31" s="176"/>
      <c r="DD31" s="176"/>
      <c r="DE31" s="176"/>
      <c r="DF31" s="176"/>
      <c r="DG31" s="176"/>
      <c r="DH31" s="176"/>
      <c r="DI31" s="176"/>
      <c r="DJ31" s="176"/>
      <c r="DK31" s="176"/>
      <c r="DL31" s="176"/>
      <c r="DM31" s="176"/>
      <c r="DN31" s="176"/>
      <c r="DO31" s="176"/>
      <c r="DP31" s="176"/>
      <c r="DQ31" s="176"/>
      <c r="DR31" s="176"/>
      <c r="DS31" s="176"/>
      <c r="DT31" s="176"/>
      <c r="DU31" s="176"/>
      <c r="DV31" s="176"/>
      <c r="DW31" s="176"/>
      <c r="DX31" s="176"/>
      <c r="DY31" s="176"/>
      <c r="DZ31" s="176"/>
      <c r="EA31" s="176"/>
      <c r="EB31" s="176"/>
      <c r="EC31" s="176"/>
      <c r="ED31" s="176"/>
      <c r="EE31" s="176"/>
      <c r="EF31" s="176"/>
      <c r="EG31" s="176"/>
      <c r="EH31" s="176"/>
      <c r="EI31" s="176"/>
      <c r="EJ31" s="176"/>
      <c r="EK31" s="176"/>
      <c r="EL31" s="176"/>
      <c r="EM31" s="176"/>
      <c r="EN31" s="176"/>
      <c r="EO31" s="176"/>
      <c r="EP31" s="176"/>
      <c r="EQ31" s="176"/>
      <c r="ER31" s="176"/>
      <c r="ES31" s="176"/>
      <c r="ET31" s="176"/>
      <c r="EU31" s="176"/>
      <c r="EV31" s="176"/>
      <c r="EW31" s="176"/>
      <c r="EX31" s="176"/>
      <c r="EY31" s="176"/>
      <c r="EZ31" s="176"/>
      <c r="FA31" s="176"/>
      <c r="FB31" s="176"/>
      <c r="FC31" s="176"/>
      <c r="FD31" s="176"/>
      <c r="FE31" s="176"/>
      <c r="FF31" s="176"/>
      <c r="FG31" s="176"/>
      <c r="FH31" s="176"/>
      <c r="FI31" s="176"/>
      <c r="FJ31" s="176"/>
      <c r="FK31" s="176"/>
      <c r="FL31" s="176"/>
      <c r="FM31" s="176"/>
      <c r="FN31" s="176"/>
      <c r="FO31" s="176"/>
      <c r="FP31" s="176"/>
      <c r="FQ31" s="176"/>
      <c r="FR31" s="176"/>
      <c r="FS31" s="176"/>
      <c r="FT31" s="176"/>
      <c r="FU31" s="176"/>
      <c r="FV31" s="176"/>
      <c r="FW31" s="176"/>
      <c r="FX31" s="176"/>
      <c r="FY31" s="176"/>
      <c r="FZ31" s="176"/>
      <c r="GA31" s="176"/>
      <c r="GB31" s="176"/>
      <c r="GC31" s="176"/>
      <c r="GD31" s="176"/>
      <c r="GE31" s="176"/>
      <c r="GF31" s="176"/>
      <c r="GG31" s="176"/>
      <c r="GH31" s="176"/>
      <c r="GI31" s="176"/>
      <c r="GJ31" s="176"/>
      <c r="GK31" s="176"/>
      <c r="GL31" s="176"/>
      <c r="GM31" s="176"/>
      <c r="GN31" s="176"/>
      <c r="GO31" s="176"/>
      <c r="GP31" s="176"/>
      <c r="GQ31" s="176"/>
      <c r="GR31" s="176"/>
      <c r="GS31" s="176"/>
      <c r="GT31" s="176"/>
      <c r="GU31" s="176"/>
      <c r="GV31" s="176"/>
      <c r="GW31" s="176"/>
      <c r="GX31" s="176"/>
      <c r="GY31" s="176"/>
      <c r="GZ31" s="176"/>
      <c r="HA31" s="176"/>
      <c r="HB31" s="176"/>
      <c r="HC31" s="176"/>
      <c r="HD31" s="176"/>
      <c r="HE31" s="176"/>
      <c r="HF31" s="176"/>
      <c r="HG31" s="176"/>
      <c r="HH31" s="176"/>
      <c r="HI31" s="176"/>
      <c r="HJ31" s="176"/>
      <c r="HK31" s="176"/>
      <c r="HL31" s="176"/>
      <c r="HM31" s="176"/>
      <c r="HN31" s="176"/>
      <c r="HO31" s="176"/>
      <c r="HP31" s="176"/>
      <c r="HQ31" s="176"/>
      <c r="HR31" s="176"/>
      <c r="HS31" s="176"/>
      <c r="HT31" s="176"/>
      <c r="HU31" s="176"/>
      <c r="HV31" s="176"/>
      <c r="HW31" s="176"/>
      <c r="HX31" s="176"/>
      <c r="HY31" s="176"/>
      <c r="HZ31" s="176"/>
      <c r="IA31" s="176"/>
      <c r="IB31" s="176"/>
      <c r="IC31" s="176"/>
      <c r="ID31" s="176"/>
      <c r="IE31" s="176"/>
      <c r="IF31" s="176"/>
      <c r="IG31" s="176"/>
      <c r="IH31" s="176"/>
      <c r="II31" s="176"/>
      <c r="IJ31" s="176"/>
      <c r="IK31" s="176"/>
      <c r="IL31" s="176"/>
    </row>
    <row r="32" spans="1:246">
      <c r="A32" s="1374">
        <v>18</v>
      </c>
      <c r="B32" s="1375"/>
      <c r="C32" s="1366"/>
      <c r="D32" s="1391"/>
      <c r="E32" s="1391"/>
      <c r="F32" s="1392"/>
      <c r="G32" s="1386"/>
      <c r="H32" s="1391"/>
      <c r="I32" s="1375"/>
      <c r="J32" s="1391"/>
      <c r="K32" s="1375"/>
      <c r="L32" s="1391"/>
      <c r="M32" s="1393"/>
      <c r="N32" s="1378">
        <v>18</v>
      </c>
      <c r="O32" s="176"/>
      <c r="Q32" s="2948"/>
      <c r="R32" s="176"/>
      <c r="S32" s="176"/>
      <c r="T32" s="176"/>
      <c r="U32" s="176"/>
      <c r="V32" s="176"/>
      <c r="W32" s="176"/>
      <c r="X32" s="176"/>
      <c r="Y32" s="176"/>
      <c r="Z32" s="176"/>
      <c r="AA32" s="176"/>
      <c r="AB32" s="176"/>
      <c r="AC32" s="176"/>
      <c r="AD32" s="176"/>
      <c r="AE32" s="176"/>
      <c r="AF32" s="176"/>
      <c r="AG32" s="176"/>
      <c r="AH32" s="176"/>
      <c r="AI32" s="176"/>
      <c r="AJ32" s="176"/>
      <c r="AK32" s="176"/>
      <c r="AL32" s="176"/>
      <c r="AM32" s="176"/>
      <c r="AN32" s="176"/>
      <c r="AO32" s="176"/>
      <c r="AP32" s="176"/>
      <c r="AQ32" s="176"/>
      <c r="AR32" s="176"/>
      <c r="AS32" s="176"/>
      <c r="AT32" s="176"/>
      <c r="AU32" s="176"/>
      <c r="AV32" s="176"/>
      <c r="AW32" s="176"/>
      <c r="AX32" s="176"/>
      <c r="AY32" s="176"/>
      <c r="AZ32" s="176"/>
      <c r="BA32" s="176"/>
      <c r="BB32" s="176"/>
      <c r="BC32" s="176"/>
      <c r="BD32" s="176"/>
      <c r="BE32" s="176"/>
      <c r="BF32" s="176"/>
      <c r="BG32" s="176"/>
      <c r="BH32" s="176"/>
      <c r="BI32" s="176"/>
      <c r="BJ32" s="176"/>
      <c r="BK32" s="176"/>
      <c r="BL32" s="176"/>
      <c r="BM32" s="176"/>
      <c r="BN32" s="176"/>
      <c r="BO32" s="176"/>
      <c r="BP32" s="176"/>
      <c r="BQ32" s="176"/>
      <c r="BR32" s="176"/>
      <c r="BS32" s="176"/>
      <c r="BT32" s="176"/>
      <c r="BU32" s="176"/>
      <c r="BV32" s="176"/>
      <c r="BW32" s="176"/>
      <c r="BX32" s="176"/>
      <c r="BY32" s="176"/>
      <c r="BZ32" s="176"/>
      <c r="CA32" s="176"/>
      <c r="CB32" s="176"/>
      <c r="CC32" s="176"/>
      <c r="CD32" s="176"/>
      <c r="CE32" s="176"/>
      <c r="CF32" s="176"/>
      <c r="CG32" s="176"/>
      <c r="CH32" s="176"/>
      <c r="CI32" s="176"/>
      <c r="CJ32" s="176"/>
      <c r="CK32" s="176"/>
      <c r="CL32" s="176"/>
      <c r="CM32" s="176"/>
      <c r="CN32" s="176"/>
      <c r="CO32" s="176"/>
      <c r="CP32" s="176"/>
      <c r="CQ32" s="176"/>
      <c r="CR32" s="176"/>
      <c r="CS32" s="176"/>
      <c r="CT32" s="176"/>
      <c r="CU32" s="176"/>
      <c r="CV32" s="176"/>
      <c r="CW32" s="176"/>
      <c r="CX32" s="176"/>
      <c r="CY32" s="176"/>
      <c r="CZ32" s="176"/>
      <c r="DA32" s="176"/>
      <c r="DB32" s="176"/>
      <c r="DC32" s="176"/>
      <c r="DD32" s="176"/>
      <c r="DE32" s="176"/>
      <c r="DF32" s="176"/>
      <c r="DG32" s="176"/>
      <c r="DH32" s="176"/>
      <c r="DI32" s="176"/>
      <c r="DJ32" s="176"/>
      <c r="DK32" s="176"/>
      <c r="DL32" s="176"/>
      <c r="DM32" s="176"/>
      <c r="DN32" s="176"/>
      <c r="DO32" s="176"/>
      <c r="DP32" s="176"/>
      <c r="DQ32" s="176"/>
      <c r="DR32" s="176"/>
      <c r="DS32" s="176"/>
      <c r="DT32" s="176"/>
      <c r="DU32" s="176"/>
      <c r="DV32" s="176"/>
      <c r="DW32" s="176"/>
      <c r="DX32" s="176"/>
      <c r="DY32" s="176"/>
      <c r="DZ32" s="176"/>
      <c r="EA32" s="176"/>
      <c r="EB32" s="176"/>
      <c r="EC32" s="176"/>
      <c r="ED32" s="176"/>
      <c r="EE32" s="176"/>
      <c r="EF32" s="176"/>
      <c r="EG32" s="176"/>
      <c r="EH32" s="176"/>
      <c r="EI32" s="176"/>
      <c r="EJ32" s="176"/>
      <c r="EK32" s="176"/>
      <c r="EL32" s="176"/>
      <c r="EM32" s="176"/>
      <c r="EN32" s="176"/>
      <c r="EO32" s="176"/>
      <c r="EP32" s="176"/>
      <c r="EQ32" s="176"/>
      <c r="ER32" s="176"/>
      <c r="ES32" s="176"/>
      <c r="ET32" s="176"/>
      <c r="EU32" s="176"/>
      <c r="EV32" s="176"/>
      <c r="EW32" s="176"/>
      <c r="EX32" s="176"/>
      <c r="EY32" s="176"/>
      <c r="EZ32" s="176"/>
      <c r="FA32" s="176"/>
      <c r="FB32" s="176"/>
      <c r="FC32" s="176"/>
      <c r="FD32" s="176"/>
      <c r="FE32" s="176"/>
      <c r="FF32" s="176"/>
      <c r="FG32" s="176"/>
      <c r="FH32" s="176"/>
      <c r="FI32" s="176"/>
      <c r="FJ32" s="176"/>
      <c r="FK32" s="176"/>
      <c r="FL32" s="176"/>
      <c r="FM32" s="176"/>
      <c r="FN32" s="176"/>
      <c r="FO32" s="176"/>
      <c r="FP32" s="176"/>
      <c r="FQ32" s="176"/>
      <c r="FR32" s="176"/>
      <c r="FS32" s="176"/>
      <c r="FT32" s="176"/>
      <c r="FU32" s="176"/>
      <c r="FV32" s="176"/>
      <c r="FW32" s="176"/>
      <c r="FX32" s="176"/>
      <c r="FY32" s="176"/>
      <c r="FZ32" s="176"/>
      <c r="GA32" s="176"/>
      <c r="GB32" s="176"/>
      <c r="GC32" s="176"/>
      <c r="GD32" s="176"/>
      <c r="GE32" s="176"/>
      <c r="GF32" s="176"/>
      <c r="GG32" s="176"/>
      <c r="GH32" s="176"/>
      <c r="GI32" s="176"/>
      <c r="GJ32" s="176"/>
      <c r="GK32" s="176"/>
      <c r="GL32" s="176"/>
      <c r="GM32" s="176"/>
      <c r="GN32" s="176"/>
      <c r="GO32" s="176"/>
      <c r="GP32" s="176"/>
      <c r="GQ32" s="176"/>
      <c r="GR32" s="176"/>
      <c r="GS32" s="176"/>
      <c r="GT32" s="176"/>
      <c r="GU32" s="176"/>
      <c r="GV32" s="176"/>
      <c r="GW32" s="176"/>
      <c r="GX32" s="176"/>
      <c r="GY32" s="176"/>
      <c r="GZ32" s="176"/>
      <c r="HA32" s="176"/>
      <c r="HB32" s="176"/>
      <c r="HC32" s="176"/>
      <c r="HD32" s="176"/>
      <c r="HE32" s="176"/>
      <c r="HF32" s="176"/>
      <c r="HG32" s="176"/>
      <c r="HH32" s="176"/>
      <c r="HI32" s="176"/>
      <c r="HJ32" s="176"/>
      <c r="HK32" s="176"/>
      <c r="HL32" s="176"/>
      <c r="HM32" s="176"/>
      <c r="HN32" s="176"/>
      <c r="HO32" s="176"/>
      <c r="HP32" s="176"/>
      <c r="HQ32" s="176"/>
      <c r="HR32" s="176"/>
      <c r="HS32" s="176"/>
      <c r="HT32" s="176"/>
      <c r="HU32" s="176"/>
      <c r="HV32" s="176"/>
      <c r="HW32" s="176"/>
      <c r="HX32" s="176"/>
      <c r="HY32" s="176"/>
      <c r="HZ32" s="176"/>
      <c r="IA32" s="176"/>
      <c r="IB32" s="176"/>
      <c r="IC32" s="176"/>
      <c r="ID32" s="176"/>
      <c r="IE32" s="176"/>
      <c r="IF32" s="176"/>
      <c r="IG32" s="176"/>
      <c r="IH32" s="176"/>
      <c r="II32" s="176"/>
      <c r="IJ32" s="176"/>
      <c r="IK32" s="176"/>
      <c r="IL32" s="176"/>
    </row>
    <row r="33" spans="1:246" ht="15.75">
      <c r="A33" s="1374">
        <v>19</v>
      </c>
      <c r="B33" s="1375"/>
      <c r="C33" s="1366" t="s">
        <v>624</v>
      </c>
      <c r="D33" s="208">
        <f>D23+D31+D32</f>
        <v>221058217.47180176</v>
      </c>
      <c r="E33" s="208">
        <f>E23+E31+E32</f>
        <v>4165594.1681987382</v>
      </c>
      <c r="F33" s="1389">
        <f>F23+F31+F32</f>
        <v>0</v>
      </c>
      <c r="G33" s="1390">
        <f>G23+G31+G32</f>
        <v>0</v>
      </c>
      <c r="H33" s="208">
        <f>H23+H31+H32</f>
        <v>0</v>
      </c>
      <c r="I33" s="187"/>
      <c r="J33" s="208">
        <f>J23+J31+J32</f>
        <v>0</v>
      </c>
      <c r="K33" s="1375"/>
      <c r="L33" s="208">
        <f>L23+L31+L32</f>
        <v>0</v>
      </c>
      <c r="M33" s="208">
        <f>M23+M31+M32</f>
        <v>225223811.1588425</v>
      </c>
      <c r="N33" s="1378">
        <v>19</v>
      </c>
      <c r="O33" s="1401"/>
      <c r="P33" s="1402"/>
      <c r="Q33" s="1402"/>
      <c r="R33" s="176"/>
      <c r="S33" s="176"/>
      <c r="T33" s="176"/>
      <c r="U33" s="176"/>
      <c r="V33" s="176"/>
      <c r="W33" s="176"/>
      <c r="X33" s="176"/>
      <c r="Y33" s="176"/>
      <c r="Z33" s="176"/>
      <c r="AA33" s="176"/>
      <c r="AB33" s="176"/>
      <c r="AC33" s="176"/>
      <c r="AD33" s="176"/>
      <c r="AE33" s="176"/>
      <c r="AF33" s="176"/>
      <c r="AG33" s="176"/>
      <c r="AH33" s="176"/>
      <c r="AI33" s="176"/>
      <c r="AJ33" s="176"/>
      <c r="AK33" s="176"/>
      <c r="AL33" s="176"/>
      <c r="AM33" s="176"/>
      <c r="AN33" s="176"/>
      <c r="AO33" s="176"/>
      <c r="AP33" s="176"/>
      <c r="AQ33" s="176"/>
      <c r="AR33" s="176"/>
      <c r="AS33" s="176"/>
      <c r="AT33" s="176"/>
      <c r="AU33" s="176"/>
      <c r="AV33" s="176"/>
      <c r="AW33" s="176"/>
      <c r="AX33" s="176"/>
      <c r="AY33" s="176"/>
      <c r="AZ33" s="176"/>
      <c r="BA33" s="176"/>
      <c r="BB33" s="176"/>
      <c r="BC33" s="176"/>
      <c r="BD33" s="176"/>
      <c r="BE33" s="176"/>
      <c r="BF33" s="176"/>
      <c r="BG33" s="176"/>
      <c r="BH33" s="176"/>
      <c r="BI33" s="176"/>
      <c r="BJ33" s="176"/>
      <c r="BK33" s="176"/>
      <c r="BL33" s="176"/>
      <c r="BM33" s="176"/>
      <c r="BN33" s="176"/>
      <c r="BO33" s="176"/>
      <c r="BP33" s="176"/>
      <c r="BQ33" s="176"/>
      <c r="BR33" s="176"/>
      <c r="BS33" s="176"/>
      <c r="BT33" s="176"/>
      <c r="BU33" s="176"/>
      <c r="BV33" s="176"/>
      <c r="BW33" s="176"/>
      <c r="BX33" s="176"/>
      <c r="BY33" s="176"/>
      <c r="BZ33" s="176"/>
      <c r="CA33" s="176"/>
      <c r="CB33" s="176"/>
      <c r="CC33" s="176"/>
      <c r="CD33" s="176"/>
      <c r="CE33" s="176"/>
      <c r="CF33" s="176"/>
      <c r="CG33" s="176"/>
      <c r="CH33" s="176"/>
      <c r="CI33" s="176"/>
      <c r="CJ33" s="176"/>
      <c r="CK33" s="176"/>
      <c r="CL33" s="176"/>
      <c r="CM33" s="176"/>
      <c r="CN33" s="176"/>
      <c r="CO33" s="176"/>
      <c r="CP33" s="176"/>
      <c r="CQ33" s="176"/>
      <c r="CR33" s="176"/>
      <c r="CS33" s="176"/>
      <c r="CT33" s="176"/>
      <c r="CU33" s="176"/>
      <c r="CV33" s="176"/>
      <c r="CW33" s="176"/>
      <c r="CX33" s="176"/>
      <c r="CY33" s="176"/>
      <c r="CZ33" s="176"/>
      <c r="DA33" s="176"/>
      <c r="DB33" s="176"/>
      <c r="DC33" s="176"/>
      <c r="DD33" s="176"/>
      <c r="DE33" s="176"/>
      <c r="DF33" s="176"/>
      <c r="DG33" s="176"/>
      <c r="DH33" s="176"/>
      <c r="DI33" s="176"/>
      <c r="DJ33" s="176"/>
      <c r="DK33" s="176"/>
      <c r="DL33" s="176"/>
      <c r="DM33" s="176"/>
      <c r="DN33" s="176"/>
      <c r="DO33" s="176"/>
      <c r="DP33" s="176"/>
      <c r="DQ33" s="176"/>
      <c r="DR33" s="176"/>
      <c r="DS33" s="176"/>
      <c r="DT33" s="176"/>
      <c r="DU33" s="176"/>
      <c r="DV33" s="176"/>
      <c r="DW33" s="176"/>
      <c r="DX33" s="176"/>
      <c r="DY33" s="176"/>
      <c r="DZ33" s="176"/>
      <c r="EA33" s="176"/>
      <c r="EB33" s="176"/>
      <c r="EC33" s="176"/>
      <c r="ED33" s="176"/>
      <c r="EE33" s="176"/>
      <c r="EF33" s="176"/>
      <c r="EG33" s="176"/>
      <c r="EH33" s="176"/>
      <c r="EI33" s="176"/>
      <c r="EJ33" s="176"/>
      <c r="EK33" s="176"/>
      <c r="EL33" s="176"/>
      <c r="EM33" s="176"/>
      <c r="EN33" s="176"/>
      <c r="EO33" s="176"/>
      <c r="EP33" s="176"/>
      <c r="EQ33" s="176"/>
      <c r="ER33" s="176"/>
      <c r="ES33" s="176"/>
      <c r="ET33" s="176"/>
      <c r="EU33" s="176"/>
      <c r="EV33" s="176"/>
      <c r="EW33" s="176"/>
      <c r="EX33" s="176"/>
      <c r="EY33" s="176"/>
      <c r="EZ33" s="176"/>
      <c r="FA33" s="176"/>
      <c r="FB33" s="176"/>
      <c r="FC33" s="176"/>
      <c r="FD33" s="176"/>
      <c r="FE33" s="176"/>
      <c r="FF33" s="176"/>
      <c r="FG33" s="176"/>
      <c r="FH33" s="176"/>
      <c r="FI33" s="176"/>
      <c r="FJ33" s="176"/>
      <c r="FK33" s="176"/>
      <c r="FL33" s="176"/>
      <c r="FM33" s="176"/>
      <c r="FN33" s="176"/>
      <c r="FO33" s="176"/>
      <c r="FP33" s="176"/>
      <c r="FQ33" s="176"/>
      <c r="FR33" s="176"/>
      <c r="FS33" s="176"/>
      <c r="FT33" s="176"/>
      <c r="FU33" s="176"/>
      <c r="FV33" s="176"/>
      <c r="FW33" s="176"/>
      <c r="FX33" s="176"/>
      <c r="FY33" s="176"/>
      <c r="FZ33" s="176"/>
      <c r="GA33" s="176"/>
      <c r="GB33" s="176"/>
      <c r="GC33" s="176"/>
      <c r="GD33" s="176"/>
      <c r="GE33" s="176"/>
      <c r="GF33" s="176"/>
      <c r="GG33" s="176"/>
      <c r="GH33" s="176"/>
      <c r="GI33" s="176"/>
      <c r="GJ33" s="176"/>
      <c r="GK33" s="176"/>
      <c r="GL33" s="176"/>
      <c r="GM33" s="176"/>
      <c r="GN33" s="176"/>
      <c r="GO33" s="176"/>
      <c r="GP33" s="176"/>
      <c r="GQ33" s="176"/>
      <c r="GR33" s="176"/>
      <c r="GS33" s="176"/>
      <c r="GT33" s="176"/>
      <c r="GU33" s="176"/>
      <c r="GV33" s="176"/>
      <c r="GW33" s="176"/>
      <c r="GX33" s="176"/>
      <c r="GY33" s="176"/>
      <c r="GZ33" s="176"/>
      <c r="HA33" s="176"/>
      <c r="HB33" s="176"/>
      <c r="HC33" s="176"/>
      <c r="HD33" s="176"/>
      <c r="HE33" s="176"/>
      <c r="HF33" s="176"/>
      <c r="HG33" s="176"/>
      <c r="HH33" s="176"/>
      <c r="HI33" s="176"/>
      <c r="HJ33" s="176"/>
      <c r="HK33" s="176"/>
      <c r="HL33" s="176"/>
      <c r="HM33" s="176"/>
      <c r="HN33" s="176"/>
      <c r="HO33" s="176"/>
      <c r="HP33" s="176"/>
      <c r="HQ33" s="176"/>
      <c r="HR33" s="176"/>
      <c r="HS33" s="176"/>
      <c r="HT33" s="176"/>
      <c r="HU33" s="176"/>
      <c r="HV33" s="176"/>
      <c r="HW33" s="176"/>
      <c r="HX33" s="176"/>
      <c r="HY33" s="176"/>
      <c r="HZ33" s="176"/>
      <c r="IA33" s="176"/>
      <c r="IB33" s="176"/>
      <c r="IC33" s="176"/>
      <c r="ID33" s="176"/>
      <c r="IE33" s="176"/>
      <c r="IF33" s="176"/>
      <c r="IG33" s="176"/>
      <c r="IH33" s="176"/>
      <c r="II33" s="176"/>
      <c r="IJ33" s="176"/>
      <c r="IK33" s="176"/>
      <c r="IL33" s="176"/>
    </row>
    <row r="34" spans="1:246">
      <c r="A34" s="1367">
        <v>20</v>
      </c>
      <c r="B34" s="1347"/>
      <c r="C34" s="177" t="s">
        <v>1051</v>
      </c>
      <c r="D34" s="1380"/>
      <c r="E34" s="1381"/>
      <c r="F34" s="1382"/>
      <c r="G34" s="1383"/>
      <c r="H34" s="1381"/>
      <c r="I34" s="1381"/>
      <c r="J34" s="1384"/>
      <c r="K34" s="1384"/>
      <c r="L34" s="1384"/>
      <c r="M34" s="1403" t="s">
        <v>2029</v>
      </c>
      <c r="N34" s="1349">
        <v>20</v>
      </c>
      <c r="O34" s="176"/>
      <c r="P34" s="176"/>
      <c r="Q34" s="176"/>
      <c r="R34" s="176"/>
      <c r="S34" s="176"/>
      <c r="T34" s="176"/>
      <c r="U34" s="176"/>
      <c r="V34" s="176"/>
      <c r="W34" s="176"/>
      <c r="X34" s="176"/>
      <c r="Y34" s="176"/>
      <c r="Z34" s="176"/>
      <c r="AA34" s="176"/>
      <c r="AB34" s="176"/>
      <c r="AC34" s="176"/>
      <c r="AD34" s="176"/>
      <c r="AE34" s="176"/>
      <c r="AF34" s="176"/>
      <c r="AG34" s="176"/>
      <c r="AH34" s="176"/>
      <c r="AI34" s="176"/>
      <c r="AJ34" s="176"/>
      <c r="AK34" s="176"/>
      <c r="AL34" s="176"/>
      <c r="AM34" s="176"/>
      <c r="AN34" s="176"/>
      <c r="AO34" s="176"/>
      <c r="AP34" s="176"/>
      <c r="AQ34" s="176"/>
      <c r="AR34" s="176"/>
      <c r="AS34" s="176"/>
      <c r="AT34" s="176"/>
      <c r="AU34" s="176"/>
      <c r="AV34" s="176"/>
      <c r="AW34" s="176"/>
      <c r="AX34" s="176"/>
      <c r="AY34" s="176"/>
      <c r="AZ34" s="176"/>
      <c r="BA34" s="176"/>
      <c r="BB34" s="176"/>
      <c r="BC34" s="176"/>
      <c r="BD34" s="176"/>
      <c r="BE34" s="176"/>
      <c r="BF34" s="176"/>
      <c r="BG34" s="176"/>
      <c r="BH34" s="176"/>
      <c r="BI34" s="176"/>
      <c r="BJ34" s="176"/>
      <c r="BK34" s="176"/>
      <c r="BL34" s="176"/>
      <c r="BM34" s="176"/>
      <c r="BN34" s="176"/>
      <c r="BO34" s="176"/>
      <c r="BP34" s="176"/>
      <c r="BQ34" s="176"/>
      <c r="BR34" s="176"/>
      <c r="BS34" s="176"/>
      <c r="BT34" s="176"/>
      <c r="BU34" s="176"/>
      <c r="BV34" s="176"/>
      <c r="BW34" s="176"/>
      <c r="BX34" s="176"/>
      <c r="BY34" s="176"/>
      <c r="BZ34" s="176"/>
      <c r="CA34" s="176"/>
      <c r="CB34" s="176"/>
      <c r="CC34" s="176"/>
      <c r="CD34" s="176"/>
      <c r="CE34" s="176"/>
      <c r="CF34" s="176"/>
      <c r="CG34" s="176"/>
      <c r="CH34" s="176"/>
      <c r="CI34" s="176"/>
      <c r="CJ34" s="176"/>
      <c r="CK34" s="176"/>
      <c r="CL34" s="176"/>
      <c r="CM34" s="176"/>
      <c r="CN34" s="176"/>
      <c r="CO34" s="176"/>
      <c r="CP34" s="176"/>
      <c r="CQ34" s="176"/>
      <c r="CR34" s="176"/>
      <c r="CS34" s="176"/>
      <c r="CT34" s="176"/>
      <c r="CU34" s="176"/>
      <c r="CV34" s="176"/>
      <c r="CW34" s="176"/>
      <c r="CX34" s="176"/>
      <c r="CY34" s="176"/>
      <c r="CZ34" s="176"/>
      <c r="DA34" s="176"/>
      <c r="DB34" s="176"/>
      <c r="DC34" s="176"/>
      <c r="DD34" s="176"/>
      <c r="DE34" s="176"/>
      <c r="DF34" s="176"/>
      <c r="DG34" s="176"/>
      <c r="DH34" s="176"/>
      <c r="DI34" s="176"/>
      <c r="DJ34" s="176"/>
      <c r="DK34" s="176"/>
      <c r="DL34" s="176"/>
      <c r="DM34" s="176"/>
      <c r="DN34" s="176"/>
      <c r="DO34" s="176"/>
      <c r="DP34" s="176"/>
      <c r="DQ34" s="176"/>
      <c r="DR34" s="176"/>
      <c r="DS34" s="176"/>
      <c r="DT34" s="176"/>
      <c r="DU34" s="176"/>
      <c r="DV34" s="176"/>
      <c r="DW34" s="176"/>
      <c r="DX34" s="176"/>
      <c r="DY34" s="176"/>
      <c r="DZ34" s="176"/>
      <c r="EA34" s="176"/>
      <c r="EB34" s="176"/>
      <c r="EC34" s="176"/>
      <c r="ED34" s="176"/>
      <c r="EE34" s="176"/>
      <c r="EF34" s="176"/>
      <c r="EG34" s="176"/>
      <c r="EH34" s="176"/>
      <c r="EI34" s="176"/>
      <c r="EJ34" s="176"/>
      <c r="EK34" s="176"/>
      <c r="EL34" s="176"/>
      <c r="EM34" s="176"/>
      <c r="EN34" s="176"/>
      <c r="EO34" s="176"/>
      <c r="EP34" s="176"/>
      <c r="EQ34" s="176"/>
      <c r="ER34" s="176"/>
      <c r="ES34" s="176"/>
      <c r="ET34" s="176"/>
      <c r="EU34" s="176"/>
      <c r="EV34" s="176"/>
      <c r="EW34" s="176"/>
      <c r="EX34" s="176"/>
      <c r="EY34" s="176"/>
      <c r="EZ34" s="176"/>
      <c r="FA34" s="176"/>
      <c r="FB34" s="176"/>
      <c r="FC34" s="176"/>
      <c r="FD34" s="176"/>
      <c r="FE34" s="176"/>
      <c r="FF34" s="176"/>
      <c r="FG34" s="176"/>
      <c r="FH34" s="176"/>
      <c r="FI34" s="176"/>
      <c r="FJ34" s="176"/>
      <c r="FK34" s="176"/>
      <c r="FL34" s="176"/>
      <c r="FM34" s="176"/>
      <c r="FN34" s="176"/>
      <c r="FO34" s="176"/>
      <c r="FP34" s="176"/>
      <c r="FQ34" s="176"/>
      <c r="FR34" s="176"/>
      <c r="FS34" s="176"/>
      <c r="FT34" s="176"/>
      <c r="FU34" s="176"/>
      <c r="FV34" s="176"/>
      <c r="FW34" s="176"/>
      <c r="FX34" s="176"/>
      <c r="FY34" s="176"/>
      <c r="FZ34" s="176"/>
      <c r="GA34" s="176"/>
      <c r="GB34" s="176"/>
      <c r="GC34" s="176"/>
      <c r="GD34" s="176"/>
      <c r="GE34" s="176"/>
      <c r="GF34" s="176"/>
      <c r="GG34" s="176"/>
      <c r="GH34" s="176"/>
      <c r="GI34" s="176"/>
      <c r="GJ34" s="176"/>
      <c r="GK34" s="176"/>
      <c r="GL34" s="176"/>
      <c r="GM34" s="176"/>
      <c r="GN34" s="176"/>
      <c r="GO34" s="176"/>
      <c r="GP34" s="176"/>
      <c r="GQ34" s="176"/>
      <c r="GR34" s="176"/>
      <c r="GS34" s="176"/>
      <c r="GT34" s="176"/>
      <c r="GU34" s="176"/>
      <c r="GV34" s="176"/>
      <c r="GW34" s="176"/>
      <c r="GX34" s="176"/>
      <c r="GY34" s="176"/>
      <c r="GZ34" s="176"/>
      <c r="HA34" s="176"/>
      <c r="HB34" s="176"/>
      <c r="HC34" s="176"/>
      <c r="HD34" s="176"/>
      <c r="HE34" s="176"/>
      <c r="HF34" s="176"/>
      <c r="HG34" s="176"/>
      <c r="HH34" s="176"/>
      <c r="HI34" s="176"/>
      <c r="HJ34" s="176"/>
      <c r="HK34" s="176"/>
      <c r="HL34" s="176"/>
      <c r="HM34" s="176"/>
      <c r="HN34" s="176"/>
      <c r="HO34" s="176"/>
      <c r="HP34" s="176"/>
      <c r="HQ34" s="176"/>
      <c r="HR34" s="176"/>
      <c r="HS34" s="176"/>
      <c r="HT34" s="176"/>
      <c r="HU34" s="176"/>
      <c r="HV34" s="176"/>
      <c r="HW34" s="176"/>
      <c r="HX34" s="176"/>
      <c r="HY34" s="176"/>
      <c r="HZ34" s="176"/>
      <c r="IA34" s="176"/>
      <c r="IB34" s="176"/>
      <c r="IC34" s="176"/>
      <c r="ID34" s="176"/>
      <c r="IE34" s="176"/>
      <c r="IF34" s="176"/>
      <c r="IG34" s="176"/>
      <c r="IH34" s="176"/>
      <c r="II34" s="176"/>
      <c r="IJ34" s="176"/>
      <c r="IK34" s="176"/>
      <c r="IL34" s="176"/>
    </row>
    <row r="35" spans="1:246">
      <c r="A35" s="1374"/>
      <c r="B35" s="1375"/>
      <c r="C35" s="1366"/>
      <c r="D35" s="1391"/>
      <c r="E35" s="1387"/>
      <c r="F35" s="1404"/>
      <c r="G35" s="1386"/>
      <c r="H35" s="1387"/>
      <c r="I35" s="1387"/>
      <c r="J35" s="1366"/>
      <c r="K35" s="1366"/>
      <c r="L35" s="1366"/>
      <c r="M35" s="1405"/>
      <c r="N35" s="1378"/>
      <c r="O35" s="176"/>
      <c r="P35" s="499"/>
      <c r="Q35" s="176"/>
      <c r="R35" s="176"/>
      <c r="S35" s="176"/>
      <c r="T35" s="176"/>
      <c r="U35" s="176"/>
      <c r="V35" s="176"/>
      <c r="W35" s="176"/>
      <c r="X35" s="176"/>
      <c r="Y35" s="176"/>
      <c r="Z35" s="176"/>
      <c r="AA35" s="176"/>
      <c r="AB35" s="176"/>
      <c r="AC35" s="176"/>
      <c r="AD35" s="176"/>
      <c r="AE35" s="176"/>
      <c r="AF35" s="176"/>
      <c r="AG35" s="176"/>
      <c r="AH35" s="176"/>
      <c r="AI35" s="176"/>
      <c r="AJ35" s="176"/>
      <c r="AK35" s="176"/>
      <c r="AL35" s="176"/>
      <c r="AM35" s="176"/>
      <c r="AN35" s="176"/>
      <c r="AO35" s="176"/>
      <c r="AP35" s="176"/>
      <c r="AQ35" s="176"/>
      <c r="AR35" s="176"/>
      <c r="AS35" s="176"/>
      <c r="AT35" s="176"/>
      <c r="AU35" s="176"/>
      <c r="AV35" s="176"/>
      <c r="AW35" s="176"/>
      <c r="AX35" s="176"/>
      <c r="AY35" s="176"/>
      <c r="AZ35" s="176"/>
      <c r="BA35" s="176"/>
      <c r="BB35" s="176"/>
      <c r="BC35" s="176"/>
      <c r="BD35" s="176"/>
      <c r="BE35" s="176"/>
      <c r="BF35" s="176"/>
      <c r="BG35" s="176"/>
      <c r="BH35" s="176"/>
      <c r="BI35" s="176"/>
      <c r="BJ35" s="176"/>
      <c r="BK35" s="176"/>
      <c r="BL35" s="176"/>
      <c r="BM35" s="176"/>
      <c r="BN35" s="176"/>
      <c r="BO35" s="176"/>
      <c r="BP35" s="176"/>
      <c r="BQ35" s="176"/>
      <c r="BR35" s="176"/>
      <c r="BS35" s="176"/>
      <c r="BT35" s="176"/>
      <c r="BU35" s="176"/>
      <c r="BV35" s="176"/>
      <c r="BW35" s="176"/>
      <c r="BX35" s="176"/>
      <c r="BY35" s="176"/>
      <c r="BZ35" s="176"/>
      <c r="CA35" s="176"/>
      <c r="CB35" s="176"/>
      <c r="CC35" s="176"/>
      <c r="CD35" s="176"/>
      <c r="CE35" s="176"/>
      <c r="CF35" s="176"/>
      <c r="CG35" s="176"/>
      <c r="CH35" s="176"/>
      <c r="CI35" s="176"/>
      <c r="CJ35" s="176"/>
      <c r="CK35" s="176"/>
      <c r="CL35" s="176"/>
      <c r="CM35" s="176"/>
      <c r="CN35" s="176"/>
      <c r="CO35" s="176"/>
      <c r="CP35" s="176"/>
      <c r="CQ35" s="176"/>
      <c r="CR35" s="176"/>
      <c r="CS35" s="176"/>
      <c r="CT35" s="176"/>
      <c r="CU35" s="176"/>
      <c r="CV35" s="176"/>
      <c r="CW35" s="176"/>
      <c r="CX35" s="176"/>
      <c r="CY35" s="176"/>
      <c r="CZ35" s="176"/>
      <c r="DA35" s="176"/>
      <c r="DB35" s="176"/>
      <c r="DC35" s="176"/>
      <c r="DD35" s="176"/>
      <c r="DE35" s="176"/>
      <c r="DF35" s="176"/>
      <c r="DG35" s="176"/>
      <c r="DH35" s="176"/>
      <c r="DI35" s="176"/>
      <c r="DJ35" s="176"/>
      <c r="DK35" s="176"/>
      <c r="DL35" s="176"/>
      <c r="DM35" s="176"/>
      <c r="DN35" s="176"/>
      <c r="DO35" s="176"/>
      <c r="DP35" s="176"/>
      <c r="DQ35" s="176"/>
      <c r="DR35" s="176"/>
      <c r="DS35" s="176"/>
      <c r="DT35" s="176"/>
      <c r="DU35" s="176"/>
      <c r="DV35" s="176"/>
      <c r="DW35" s="176"/>
      <c r="DX35" s="176"/>
      <c r="DY35" s="176"/>
      <c r="DZ35" s="176"/>
      <c r="EA35" s="176"/>
      <c r="EB35" s="176"/>
      <c r="EC35" s="176"/>
      <c r="ED35" s="176"/>
      <c r="EE35" s="176"/>
      <c r="EF35" s="176"/>
      <c r="EG35" s="176"/>
      <c r="EH35" s="176"/>
      <c r="EI35" s="176"/>
      <c r="EJ35" s="176"/>
      <c r="EK35" s="176"/>
      <c r="EL35" s="176"/>
      <c r="EM35" s="176"/>
      <c r="EN35" s="176"/>
      <c r="EO35" s="176"/>
      <c r="EP35" s="176"/>
      <c r="EQ35" s="176"/>
      <c r="ER35" s="176"/>
      <c r="ES35" s="176"/>
      <c r="ET35" s="176"/>
      <c r="EU35" s="176"/>
      <c r="EV35" s="176"/>
      <c r="EW35" s="176"/>
      <c r="EX35" s="176"/>
      <c r="EY35" s="176"/>
      <c r="EZ35" s="176"/>
      <c r="FA35" s="176"/>
      <c r="FB35" s="176"/>
      <c r="FC35" s="176"/>
      <c r="FD35" s="176"/>
      <c r="FE35" s="176"/>
      <c r="FF35" s="176"/>
      <c r="FG35" s="176"/>
      <c r="FH35" s="176"/>
      <c r="FI35" s="176"/>
      <c r="FJ35" s="176"/>
      <c r="FK35" s="176"/>
      <c r="FL35" s="176"/>
      <c r="FM35" s="176"/>
      <c r="FN35" s="176"/>
      <c r="FO35" s="176"/>
      <c r="FP35" s="176"/>
      <c r="FQ35" s="176"/>
      <c r="FR35" s="176"/>
      <c r="FS35" s="176"/>
      <c r="FT35" s="176"/>
      <c r="FU35" s="176"/>
      <c r="FV35" s="176"/>
      <c r="FW35" s="176"/>
      <c r="FX35" s="176"/>
      <c r="FY35" s="176"/>
      <c r="FZ35" s="176"/>
      <c r="GA35" s="176"/>
      <c r="GB35" s="176"/>
      <c r="GC35" s="176"/>
      <c r="GD35" s="176"/>
      <c r="GE35" s="176"/>
      <c r="GF35" s="176"/>
      <c r="GG35" s="176"/>
      <c r="GH35" s="176"/>
      <c r="GI35" s="176"/>
      <c r="GJ35" s="176"/>
      <c r="GK35" s="176"/>
      <c r="GL35" s="176"/>
      <c r="GM35" s="176"/>
      <c r="GN35" s="176"/>
      <c r="GO35" s="176"/>
      <c r="GP35" s="176"/>
      <c r="GQ35" s="176"/>
      <c r="GR35" s="176"/>
      <c r="GS35" s="176"/>
      <c r="GT35" s="176"/>
      <c r="GU35" s="176"/>
      <c r="GV35" s="176"/>
      <c r="GW35" s="176"/>
      <c r="GX35" s="176"/>
      <c r="GY35" s="176"/>
      <c r="GZ35" s="176"/>
      <c r="HA35" s="176"/>
      <c r="HB35" s="176"/>
      <c r="HC35" s="176"/>
      <c r="HD35" s="176"/>
      <c r="HE35" s="176"/>
      <c r="HF35" s="176"/>
      <c r="HG35" s="176"/>
      <c r="HH35" s="176"/>
      <c r="HI35" s="176"/>
      <c r="HJ35" s="176"/>
      <c r="HK35" s="176"/>
      <c r="HL35" s="176"/>
      <c r="HM35" s="176"/>
      <c r="HN35" s="176"/>
      <c r="HO35" s="176"/>
      <c r="HP35" s="176"/>
      <c r="HQ35" s="176"/>
      <c r="HR35" s="176"/>
      <c r="HS35" s="176"/>
      <c r="HT35" s="176"/>
      <c r="HU35" s="176"/>
      <c r="HV35" s="176"/>
      <c r="HW35" s="176"/>
      <c r="HX35" s="176"/>
      <c r="HY35" s="176"/>
      <c r="HZ35" s="176"/>
      <c r="IA35" s="176"/>
      <c r="IB35" s="176"/>
      <c r="IC35" s="176"/>
      <c r="ID35" s="176"/>
      <c r="IE35" s="176"/>
      <c r="IF35" s="176"/>
      <c r="IG35" s="176"/>
      <c r="IH35" s="176"/>
      <c r="II35" s="176"/>
      <c r="IJ35" s="176"/>
      <c r="IK35" s="176"/>
      <c r="IL35" s="176"/>
    </row>
    <row r="36" spans="1:246">
      <c r="A36" s="1374">
        <v>21</v>
      </c>
      <c r="B36" s="1375"/>
      <c r="C36" s="1366" t="s">
        <v>1052</v>
      </c>
      <c r="D36" s="1391">
        <v>177332972.98906857</v>
      </c>
      <c r="E36" s="1391">
        <v>3341640.1193877207</v>
      </c>
      <c r="F36" s="1389"/>
      <c r="G36" s="1390"/>
      <c r="H36" s="208"/>
      <c r="I36" s="208"/>
      <c r="J36" s="208"/>
      <c r="K36" s="1391"/>
      <c r="L36" s="208"/>
      <c r="M36" s="1393">
        <f t="shared" ref="M36:M37" si="1">D36+E36-F36+G36-H36-J36+L36</f>
        <v>180674613.10845628</v>
      </c>
      <c r="N36" s="1378">
        <v>21</v>
      </c>
      <c r="O36" s="176"/>
      <c r="P36" s="2952"/>
      <c r="Q36" s="176"/>
      <c r="R36" s="176"/>
      <c r="S36" s="176"/>
      <c r="T36" s="176"/>
      <c r="U36" s="176"/>
      <c r="V36" s="176"/>
      <c r="W36" s="176"/>
      <c r="X36" s="176"/>
      <c r="Y36" s="176"/>
      <c r="Z36" s="176"/>
      <c r="AA36" s="176"/>
      <c r="AB36" s="176"/>
      <c r="AC36" s="176"/>
      <c r="AD36" s="176"/>
      <c r="AE36" s="176"/>
      <c r="AF36" s="176"/>
      <c r="AG36" s="176"/>
      <c r="AH36" s="176"/>
      <c r="AI36" s="176"/>
      <c r="AJ36" s="176"/>
      <c r="AK36" s="176"/>
      <c r="AL36" s="176"/>
      <c r="AM36" s="176"/>
      <c r="AN36" s="176"/>
      <c r="AO36" s="176"/>
      <c r="AP36" s="176"/>
      <c r="AQ36" s="176"/>
      <c r="AR36" s="176"/>
      <c r="AS36" s="176"/>
      <c r="AT36" s="176"/>
      <c r="AU36" s="176"/>
      <c r="AV36" s="176"/>
      <c r="AW36" s="176"/>
      <c r="AX36" s="176"/>
      <c r="AY36" s="176"/>
      <c r="AZ36" s="176"/>
      <c r="BA36" s="176"/>
      <c r="BB36" s="176"/>
      <c r="BC36" s="176"/>
      <c r="BD36" s="176"/>
      <c r="BE36" s="176"/>
      <c r="BF36" s="176"/>
      <c r="BG36" s="176"/>
      <c r="BH36" s="176"/>
      <c r="BI36" s="176"/>
      <c r="BJ36" s="176"/>
      <c r="BK36" s="176"/>
      <c r="BL36" s="176"/>
      <c r="BM36" s="176"/>
      <c r="BN36" s="176"/>
      <c r="BO36" s="176"/>
      <c r="BP36" s="176"/>
      <c r="BQ36" s="176"/>
      <c r="BR36" s="176"/>
      <c r="BS36" s="176"/>
      <c r="BT36" s="176"/>
      <c r="BU36" s="176"/>
      <c r="BV36" s="176"/>
      <c r="BW36" s="176"/>
      <c r="BX36" s="176"/>
      <c r="BY36" s="176"/>
      <c r="BZ36" s="176"/>
      <c r="CA36" s="176"/>
      <c r="CB36" s="176"/>
      <c r="CC36" s="176"/>
      <c r="CD36" s="176"/>
      <c r="CE36" s="176"/>
      <c r="CF36" s="176"/>
      <c r="CG36" s="176"/>
      <c r="CH36" s="176"/>
      <c r="CI36" s="176"/>
      <c r="CJ36" s="176"/>
      <c r="CK36" s="176"/>
      <c r="CL36" s="176"/>
      <c r="CM36" s="176"/>
      <c r="CN36" s="176"/>
      <c r="CO36" s="176"/>
      <c r="CP36" s="176"/>
      <c r="CQ36" s="176"/>
      <c r="CR36" s="176"/>
      <c r="CS36" s="176"/>
      <c r="CT36" s="176"/>
      <c r="CU36" s="176"/>
      <c r="CV36" s="176"/>
      <c r="CW36" s="176"/>
      <c r="CX36" s="176"/>
      <c r="CY36" s="176"/>
      <c r="CZ36" s="176"/>
      <c r="DA36" s="176"/>
      <c r="DB36" s="176"/>
      <c r="DC36" s="176"/>
      <c r="DD36" s="176"/>
      <c r="DE36" s="176"/>
      <c r="DF36" s="176"/>
      <c r="DG36" s="176"/>
      <c r="DH36" s="176"/>
      <c r="DI36" s="176"/>
      <c r="DJ36" s="176"/>
      <c r="DK36" s="176"/>
      <c r="DL36" s="176"/>
      <c r="DM36" s="176"/>
      <c r="DN36" s="176"/>
      <c r="DO36" s="176"/>
      <c r="DP36" s="176"/>
      <c r="DQ36" s="176"/>
      <c r="DR36" s="176"/>
      <c r="DS36" s="176"/>
      <c r="DT36" s="176"/>
      <c r="DU36" s="176"/>
      <c r="DV36" s="176"/>
      <c r="DW36" s="176"/>
      <c r="DX36" s="176"/>
      <c r="DY36" s="176"/>
      <c r="DZ36" s="176"/>
      <c r="EA36" s="176"/>
      <c r="EB36" s="176"/>
      <c r="EC36" s="176"/>
      <c r="ED36" s="176"/>
      <c r="EE36" s="176"/>
      <c r="EF36" s="176"/>
      <c r="EG36" s="176"/>
      <c r="EH36" s="176"/>
      <c r="EI36" s="176"/>
      <c r="EJ36" s="176"/>
      <c r="EK36" s="176"/>
      <c r="EL36" s="176"/>
      <c r="EM36" s="176"/>
      <c r="EN36" s="176"/>
      <c r="EO36" s="176"/>
      <c r="EP36" s="176"/>
      <c r="EQ36" s="176"/>
      <c r="ER36" s="176"/>
      <c r="ES36" s="176"/>
      <c r="ET36" s="176"/>
      <c r="EU36" s="176"/>
      <c r="EV36" s="176"/>
      <c r="EW36" s="176"/>
      <c r="EX36" s="176"/>
      <c r="EY36" s="176"/>
      <c r="EZ36" s="176"/>
      <c r="FA36" s="176"/>
      <c r="FB36" s="176"/>
      <c r="FC36" s="176"/>
      <c r="FD36" s="176"/>
      <c r="FE36" s="176"/>
      <c r="FF36" s="176"/>
      <c r="FG36" s="176"/>
      <c r="FH36" s="176"/>
      <c r="FI36" s="176"/>
      <c r="FJ36" s="176"/>
      <c r="FK36" s="176"/>
      <c r="FL36" s="176"/>
      <c r="FM36" s="176"/>
      <c r="FN36" s="176"/>
      <c r="FO36" s="176"/>
      <c r="FP36" s="176"/>
      <c r="FQ36" s="176"/>
      <c r="FR36" s="176"/>
      <c r="FS36" s="176"/>
      <c r="FT36" s="176"/>
      <c r="FU36" s="176"/>
      <c r="FV36" s="176"/>
      <c r="FW36" s="176"/>
      <c r="FX36" s="176"/>
      <c r="FY36" s="176"/>
      <c r="FZ36" s="176"/>
      <c r="GA36" s="176"/>
      <c r="GB36" s="176"/>
      <c r="GC36" s="176"/>
      <c r="GD36" s="176"/>
      <c r="GE36" s="176"/>
      <c r="GF36" s="176"/>
      <c r="GG36" s="176"/>
      <c r="GH36" s="176"/>
      <c r="GI36" s="176"/>
      <c r="GJ36" s="176"/>
      <c r="GK36" s="176"/>
      <c r="GL36" s="176"/>
      <c r="GM36" s="176"/>
      <c r="GN36" s="176"/>
      <c r="GO36" s="176"/>
      <c r="GP36" s="176"/>
      <c r="GQ36" s="176"/>
      <c r="GR36" s="176"/>
      <c r="GS36" s="176"/>
      <c r="GT36" s="176"/>
      <c r="GU36" s="176"/>
      <c r="GV36" s="176"/>
      <c r="GW36" s="176"/>
      <c r="GX36" s="176"/>
      <c r="GY36" s="176"/>
      <c r="GZ36" s="176"/>
      <c r="HA36" s="176"/>
      <c r="HB36" s="176"/>
      <c r="HC36" s="176"/>
      <c r="HD36" s="176"/>
      <c r="HE36" s="176"/>
      <c r="HF36" s="176"/>
      <c r="HG36" s="176"/>
      <c r="HH36" s="176"/>
      <c r="HI36" s="176"/>
      <c r="HJ36" s="176"/>
      <c r="HK36" s="176"/>
      <c r="HL36" s="176"/>
      <c r="HM36" s="176"/>
      <c r="HN36" s="176"/>
      <c r="HO36" s="176"/>
      <c r="HP36" s="176"/>
      <c r="HQ36" s="176"/>
      <c r="HR36" s="176"/>
      <c r="HS36" s="176"/>
      <c r="HT36" s="176"/>
      <c r="HU36" s="176"/>
      <c r="HV36" s="176"/>
      <c r="HW36" s="176"/>
      <c r="HX36" s="176"/>
      <c r="HY36" s="176"/>
      <c r="HZ36" s="176"/>
      <c r="IA36" s="176"/>
      <c r="IB36" s="176"/>
      <c r="IC36" s="176"/>
      <c r="ID36" s="176"/>
      <c r="IE36" s="176"/>
      <c r="IF36" s="176"/>
      <c r="IG36" s="176"/>
      <c r="IH36" s="176"/>
      <c r="II36" s="176"/>
      <c r="IJ36" s="176"/>
      <c r="IK36" s="176"/>
      <c r="IL36" s="176"/>
    </row>
    <row r="37" spans="1:246" ht="15.75">
      <c r="A37" s="1374">
        <v>22</v>
      </c>
      <c r="B37" s="1375"/>
      <c r="C37" s="1366" t="s">
        <v>1053</v>
      </c>
      <c r="D37" s="1391">
        <v>43725244.482733198</v>
      </c>
      <c r="E37" s="1391">
        <v>823952.97800902941</v>
      </c>
      <c r="F37" s="1392"/>
      <c r="G37" s="1386"/>
      <c r="H37" s="1391"/>
      <c r="I37" s="1391"/>
      <c r="J37" s="1391"/>
      <c r="K37" s="1391"/>
      <c r="L37" s="1391"/>
      <c r="M37" s="1393">
        <f t="shared" si="1"/>
        <v>44549197.460742228</v>
      </c>
      <c r="N37" s="1378">
        <v>22</v>
      </c>
      <c r="O37" s="1406"/>
      <c r="P37" s="2953"/>
      <c r="Q37" s="176"/>
      <c r="R37" s="176"/>
      <c r="S37" s="176"/>
      <c r="T37" s="176"/>
      <c r="U37" s="176"/>
      <c r="V37" s="176"/>
      <c r="W37" s="176"/>
      <c r="X37" s="176"/>
      <c r="Y37" s="176"/>
      <c r="Z37" s="176"/>
      <c r="AA37" s="176"/>
      <c r="AB37" s="176"/>
      <c r="AC37" s="176"/>
      <c r="AD37" s="176"/>
      <c r="AE37" s="176"/>
      <c r="AF37" s="176"/>
      <c r="AG37" s="176"/>
      <c r="AH37" s="176"/>
      <c r="AI37" s="176"/>
      <c r="AJ37" s="176"/>
      <c r="AK37" s="176"/>
      <c r="AL37" s="176"/>
      <c r="AM37" s="176"/>
      <c r="AN37" s="176"/>
      <c r="AO37" s="176"/>
      <c r="AP37" s="176"/>
      <c r="AQ37" s="176"/>
      <c r="AR37" s="176"/>
      <c r="AS37" s="176"/>
      <c r="AT37" s="176"/>
      <c r="AU37" s="176"/>
      <c r="AV37" s="176"/>
      <c r="AW37" s="176"/>
      <c r="AX37" s="176"/>
      <c r="AY37" s="176"/>
      <c r="AZ37" s="176"/>
      <c r="BA37" s="176"/>
      <c r="BB37" s="176"/>
      <c r="BC37" s="176"/>
      <c r="BD37" s="176"/>
      <c r="BE37" s="176"/>
      <c r="BF37" s="176"/>
      <c r="BG37" s="176"/>
      <c r="BH37" s="176"/>
      <c r="BI37" s="176"/>
      <c r="BJ37" s="176"/>
      <c r="BK37" s="176"/>
      <c r="BL37" s="176"/>
      <c r="BM37" s="176"/>
      <c r="BN37" s="176"/>
      <c r="BO37" s="176"/>
      <c r="BP37" s="176"/>
      <c r="BQ37" s="176"/>
      <c r="BR37" s="176"/>
      <c r="BS37" s="176"/>
      <c r="BT37" s="176"/>
      <c r="BU37" s="176"/>
      <c r="BV37" s="176"/>
      <c r="BW37" s="176"/>
      <c r="BX37" s="176"/>
      <c r="BY37" s="176"/>
      <c r="BZ37" s="176"/>
      <c r="CA37" s="176"/>
      <c r="CB37" s="176"/>
      <c r="CC37" s="176"/>
      <c r="CD37" s="176"/>
      <c r="CE37" s="176"/>
      <c r="CF37" s="176"/>
      <c r="CG37" s="176"/>
      <c r="CH37" s="176"/>
      <c r="CI37" s="176"/>
      <c r="CJ37" s="176"/>
      <c r="CK37" s="176"/>
      <c r="CL37" s="176"/>
      <c r="CM37" s="176"/>
      <c r="CN37" s="176"/>
      <c r="CO37" s="176"/>
      <c r="CP37" s="176"/>
      <c r="CQ37" s="176"/>
      <c r="CR37" s="176"/>
      <c r="CS37" s="176"/>
      <c r="CT37" s="176"/>
      <c r="CU37" s="176"/>
      <c r="CV37" s="176"/>
      <c r="CW37" s="176"/>
      <c r="CX37" s="176"/>
      <c r="CY37" s="176"/>
      <c r="CZ37" s="176"/>
      <c r="DA37" s="176"/>
      <c r="DB37" s="176"/>
      <c r="DC37" s="176"/>
      <c r="DD37" s="176"/>
      <c r="DE37" s="176"/>
      <c r="DF37" s="176"/>
      <c r="DG37" s="176"/>
      <c r="DH37" s="176"/>
      <c r="DI37" s="176"/>
      <c r="DJ37" s="176"/>
      <c r="DK37" s="176"/>
      <c r="DL37" s="176"/>
      <c r="DM37" s="176"/>
      <c r="DN37" s="176"/>
      <c r="DO37" s="176"/>
      <c r="DP37" s="176"/>
      <c r="DQ37" s="176"/>
      <c r="DR37" s="176"/>
      <c r="DS37" s="176"/>
      <c r="DT37" s="176"/>
      <c r="DU37" s="176"/>
      <c r="DV37" s="176"/>
      <c r="DW37" s="176"/>
      <c r="DX37" s="176"/>
      <c r="DY37" s="176"/>
      <c r="DZ37" s="176"/>
      <c r="EA37" s="176"/>
      <c r="EB37" s="176"/>
      <c r="EC37" s="176"/>
      <c r="ED37" s="176"/>
      <c r="EE37" s="176"/>
      <c r="EF37" s="176"/>
      <c r="EG37" s="176"/>
      <c r="EH37" s="176"/>
      <c r="EI37" s="176"/>
      <c r="EJ37" s="176"/>
      <c r="EK37" s="176"/>
      <c r="EL37" s="176"/>
      <c r="EM37" s="176"/>
      <c r="EN37" s="176"/>
      <c r="EO37" s="176"/>
      <c r="EP37" s="176"/>
      <c r="EQ37" s="176"/>
      <c r="ER37" s="176"/>
      <c r="ES37" s="176"/>
      <c r="ET37" s="176"/>
      <c r="EU37" s="176"/>
      <c r="EV37" s="176"/>
      <c r="EW37" s="176"/>
      <c r="EX37" s="176"/>
      <c r="EY37" s="176"/>
      <c r="EZ37" s="176"/>
      <c r="FA37" s="176"/>
      <c r="FB37" s="176"/>
      <c r="FC37" s="176"/>
      <c r="FD37" s="176"/>
      <c r="FE37" s="176"/>
      <c r="FF37" s="176"/>
      <c r="FG37" s="176"/>
      <c r="FH37" s="176"/>
      <c r="FI37" s="176"/>
      <c r="FJ37" s="176"/>
      <c r="FK37" s="176"/>
      <c r="FL37" s="176"/>
      <c r="FM37" s="176"/>
      <c r="FN37" s="176"/>
      <c r="FO37" s="176"/>
      <c r="FP37" s="176"/>
      <c r="FQ37" s="176"/>
      <c r="FR37" s="176"/>
      <c r="FS37" s="176"/>
      <c r="FT37" s="176"/>
      <c r="FU37" s="176"/>
      <c r="FV37" s="176"/>
      <c r="FW37" s="176"/>
      <c r="FX37" s="176"/>
      <c r="FY37" s="176"/>
      <c r="FZ37" s="176"/>
      <c r="GA37" s="176"/>
      <c r="GB37" s="176"/>
      <c r="GC37" s="176"/>
      <c r="GD37" s="176"/>
      <c r="GE37" s="176"/>
      <c r="GF37" s="176"/>
      <c r="GG37" s="176"/>
      <c r="GH37" s="176"/>
      <c r="GI37" s="176"/>
      <c r="GJ37" s="176"/>
      <c r="GK37" s="176"/>
      <c r="GL37" s="176"/>
      <c r="GM37" s="176"/>
      <c r="GN37" s="176"/>
      <c r="GO37" s="176"/>
      <c r="GP37" s="176"/>
      <c r="GQ37" s="176"/>
      <c r="GR37" s="176"/>
      <c r="GS37" s="176"/>
      <c r="GT37" s="176"/>
      <c r="GU37" s="176"/>
      <c r="GV37" s="176"/>
      <c r="GW37" s="176"/>
      <c r="GX37" s="176"/>
      <c r="GY37" s="176"/>
      <c r="GZ37" s="176"/>
      <c r="HA37" s="176"/>
      <c r="HB37" s="176"/>
      <c r="HC37" s="176"/>
      <c r="HD37" s="176"/>
      <c r="HE37" s="176"/>
      <c r="HF37" s="176"/>
      <c r="HG37" s="176"/>
      <c r="HH37" s="176"/>
      <c r="HI37" s="176"/>
      <c r="HJ37" s="176"/>
      <c r="HK37" s="176"/>
      <c r="HL37" s="176"/>
      <c r="HM37" s="176"/>
      <c r="HN37" s="176"/>
      <c r="HO37" s="176"/>
      <c r="HP37" s="176"/>
      <c r="HQ37" s="176"/>
      <c r="HR37" s="176"/>
      <c r="HS37" s="176"/>
      <c r="HT37" s="176"/>
      <c r="HU37" s="176"/>
      <c r="HV37" s="176"/>
      <c r="HW37" s="176"/>
      <c r="HX37" s="176"/>
      <c r="HY37" s="176"/>
      <c r="HZ37" s="176"/>
      <c r="IA37" s="176"/>
      <c r="IB37" s="176"/>
      <c r="IC37" s="176"/>
      <c r="ID37" s="176"/>
      <c r="IE37" s="176"/>
      <c r="IF37" s="176"/>
      <c r="IG37" s="176"/>
      <c r="IH37" s="176"/>
      <c r="II37" s="176"/>
      <c r="IJ37" s="176"/>
      <c r="IK37" s="176"/>
      <c r="IL37" s="176"/>
    </row>
    <row r="38" spans="1:246">
      <c r="A38" s="1374">
        <v>23</v>
      </c>
      <c r="B38" s="1375"/>
      <c r="C38" s="1366" t="s">
        <v>1054</v>
      </c>
      <c r="D38" s="208"/>
      <c r="E38" s="208"/>
      <c r="F38" s="1389"/>
      <c r="G38" s="1390"/>
      <c r="H38" s="208"/>
      <c r="I38" s="1391"/>
      <c r="J38" s="208"/>
      <c r="K38" s="1391"/>
      <c r="L38" s="208"/>
      <c r="M38" s="209"/>
      <c r="N38" s="1378">
        <v>23</v>
      </c>
      <c r="O38" s="176"/>
      <c r="P38" s="499"/>
      <c r="Q38" s="176"/>
      <c r="R38" s="176"/>
      <c r="S38" s="176"/>
      <c r="T38" s="176"/>
      <c r="U38" s="176"/>
      <c r="V38" s="176"/>
      <c r="W38" s="176"/>
      <c r="X38" s="176"/>
      <c r="Y38" s="176"/>
      <c r="Z38" s="176"/>
      <c r="AA38" s="176"/>
      <c r="AB38" s="176"/>
      <c r="AC38" s="176"/>
      <c r="AD38" s="176"/>
      <c r="AE38" s="176"/>
      <c r="AF38" s="176"/>
      <c r="AG38" s="176"/>
      <c r="AH38" s="176"/>
      <c r="AI38" s="176"/>
      <c r="AJ38" s="176"/>
      <c r="AK38" s="176"/>
      <c r="AL38" s="176"/>
      <c r="AM38" s="176"/>
      <c r="AN38" s="176"/>
      <c r="AO38" s="176"/>
      <c r="AP38" s="176"/>
      <c r="AQ38" s="176"/>
      <c r="AR38" s="176"/>
      <c r="AS38" s="176"/>
      <c r="AT38" s="176"/>
      <c r="AU38" s="176"/>
      <c r="AV38" s="176"/>
      <c r="AW38" s="176"/>
      <c r="AX38" s="176"/>
      <c r="AY38" s="176"/>
      <c r="AZ38" s="176"/>
      <c r="BA38" s="176"/>
      <c r="BB38" s="176"/>
      <c r="BC38" s="176"/>
      <c r="BD38" s="176"/>
      <c r="BE38" s="176"/>
      <c r="BF38" s="176"/>
      <c r="BG38" s="176"/>
      <c r="BH38" s="176"/>
      <c r="BI38" s="176"/>
      <c r="BJ38" s="176"/>
      <c r="BK38" s="176"/>
      <c r="BL38" s="176"/>
      <c r="BM38" s="176"/>
      <c r="BN38" s="176"/>
      <c r="BO38" s="176"/>
      <c r="BP38" s="176"/>
      <c r="BQ38" s="176"/>
      <c r="BR38" s="176"/>
      <c r="BS38" s="176"/>
      <c r="BT38" s="176"/>
      <c r="BU38" s="176"/>
      <c r="BV38" s="176"/>
      <c r="BW38" s="176"/>
      <c r="BX38" s="176"/>
      <c r="BY38" s="176"/>
      <c r="BZ38" s="176"/>
      <c r="CA38" s="176"/>
      <c r="CB38" s="176"/>
      <c r="CC38" s="176"/>
      <c r="CD38" s="176"/>
      <c r="CE38" s="176"/>
      <c r="CF38" s="176"/>
      <c r="CG38" s="176"/>
      <c r="CH38" s="176"/>
      <c r="CI38" s="176"/>
      <c r="CJ38" s="176"/>
      <c r="CK38" s="176"/>
      <c r="CL38" s="176"/>
      <c r="CM38" s="176"/>
      <c r="CN38" s="176"/>
      <c r="CO38" s="176"/>
      <c r="CP38" s="176"/>
      <c r="CQ38" s="176"/>
      <c r="CR38" s="176"/>
      <c r="CS38" s="176"/>
      <c r="CT38" s="176"/>
      <c r="CU38" s="176"/>
      <c r="CV38" s="176"/>
      <c r="CW38" s="176"/>
      <c r="CX38" s="176"/>
      <c r="CY38" s="176"/>
      <c r="CZ38" s="176"/>
      <c r="DA38" s="176"/>
      <c r="DB38" s="176"/>
      <c r="DC38" s="176"/>
      <c r="DD38" s="176"/>
      <c r="DE38" s="176"/>
      <c r="DF38" s="176"/>
      <c r="DG38" s="176"/>
      <c r="DH38" s="176"/>
      <c r="DI38" s="176"/>
      <c r="DJ38" s="176"/>
      <c r="DK38" s="176"/>
      <c r="DL38" s="176"/>
      <c r="DM38" s="176"/>
      <c r="DN38" s="176"/>
      <c r="DO38" s="176"/>
      <c r="DP38" s="176"/>
      <c r="DQ38" s="176"/>
      <c r="DR38" s="176"/>
      <c r="DS38" s="176"/>
      <c r="DT38" s="176"/>
      <c r="DU38" s="176"/>
      <c r="DV38" s="176"/>
      <c r="DW38" s="176"/>
      <c r="DX38" s="176"/>
      <c r="DY38" s="176"/>
      <c r="DZ38" s="176"/>
      <c r="EA38" s="176"/>
      <c r="EB38" s="176"/>
      <c r="EC38" s="176"/>
      <c r="ED38" s="176"/>
      <c r="EE38" s="176"/>
      <c r="EF38" s="176"/>
      <c r="EG38" s="176"/>
      <c r="EH38" s="176"/>
      <c r="EI38" s="176"/>
      <c r="EJ38" s="176"/>
      <c r="EK38" s="176"/>
      <c r="EL38" s="176"/>
      <c r="EM38" s="176"/>
      <c r="EN38" s="176"/>
      <c r="EO38" s="176"/>
      <c r="EP38" s="176"/>
      <c r="EQ38" s="176"/>
      <c r="ER38" s="176"/>
      <c r="ES38" s="176"/>
      <c r="ET38" s="176"/>
      <c r="EU38" s="176"/>
      <c r="EV38" s="176"/>
      <c r="EW38" s="176"/>
      <c r="EX38" s="176"/>
      <c r="EY38" s="176"/>
      <c r="EZ38" s="176"/>
      <c r="FA38" s="176"/>
      <c r="FB38" s="176"/>
      <c r="FC38" s="176"/>
      <c r="FD38" s="176"/>
      <c r="FE38" s="176"/>
      <c r="FF38" s="176"/>
      <c r="FG38" s="176"/>
      <c r="FH38" s="176"/>
      <c r="FI38" s="176"/>
      <c r="FJ38" s="176"/>
      <c r="FK38" s="176"/>
      <c r="FL38" s="176"/>
      <c r="FM38" s="176"/>
      <c r="FN38" s="176"/>
      <c r="FO38" s="176"/>
      <c r="FP38" s="176"/>
      <c r="FQ38" s="176"/>
      <c r="FR38" s="176"/>
      <c r="FS38" s="176"/>
      <c r="FT38" s="176"/>
      <c r="FU38" s="176"/>
      <c r="FV38" s="176"/>
      <c r="FW38" s="176"/>
      <c r="FX38" s="176"/>
      <c r="FY38" s="176"/>
      <c r="FZ38" s="176"/>
      <c r="GA38" s="176"/>
      <c r="GB38" s="176"/>
      <c r="GC38" s="176"/>
      <c r="GD38" s="176"/>
      <c r="GE38" s="176"/>
      <c r="GF38" s="176"/>
      <c r="GG38" s="176"/>
      <c r="GH38" s="176"/>
      <c r="GI38" s="176"/>
      <c r="GJ38" s="176"/>
      <c r="GK38" s="176"/>
      <c r="GL38" s="176"/>
      <c r="GM38" s="176"/>
      <c r="GN38" s="176"/>
      <c r="GO38" s="176"/>
      <c r="GP38" s="176"/>
      <c r="GQ38" s="176"/>
      <c r="GR38" s="176"/>
      <c r="GS38" s="176"/>
      <c r="GT38" s="176"/>
      <c r="GU38" s="176"/>
      <c r="GV38" s="176"/>
      <c r="GW38" s="176"/>
      <c r="GX38" s="176"/>
      <c r="GY38" s="176"/>
      <c r="GZ38" s="176"/>
      <c r="HA38" s="176"/>
      <c r="HB38" s="176"/>
      <c r="HC38" s="176"/>
      <c r="HD38" s="176"/>
      <c r="HE38" s="176"/>
      <c r="HF38" s="176"/>
      <c r="HG38" s="176"/>
      <c r="HH38" s="176"/>
      <c r="HI38" s="176"/>
      <c r="HJ38" s="176"/>
      <c r="HK38" s="176"/>
      <c r="HL38" s="176"/>
      <c r="HM38" s="176"/>
      <c r="HN38" s="176"/>
      <c r="HO38" s="176"/>
      <c r="HP38" s="176"/>
      <c r="HQ38" s="176"/>
      <c r="HR38" s="176"/>
      <c r="HS38" s="176"/>
      <c r="HT38" s="176"/>
      <c r="HU38" s="176"/>
      <c r="HV38" s="176"/>
      <c r="HW38" s="176"/>
      <c r="HX38" s="176"/>
      <c r="HY38" s="176"/>
      <c r="HZ38" s="176"/>
      <c r="IA38" s="176"/>
      <c r="IB38" s="176"/>
      <c r="IC38" s="176"/>
      <c r="ID38" s="176"/>
      <c r="IE38" s="176"/>
      <c r="IF38" s="176"/>
      <c r="IG38" s="176"/>
      <c r="IH38" s="176"/>
      <c r="II38" s="176"/>
      <c r="IJ38" s="176"/>
      <c r="IK38" s="176"/>
      <c r="IL38" s="176"/>
    </row>
    <row r="39" spans="1:246">
      <c r="A39" s="1408" t="s">
        <v>1055</v>
      </c>
      <c r="B39" s="1351"/>
      <c r="C39" s="1351"/>
      <c r="D39" s="1351"/>
      <c r="E39" s="1351"/>
      <c r="F39" s="1409"/>
      <c r="G39" s="1408" t="s">
        <v>1056</v>
      </c>
      <c r="H39" s="1351"/>
      <c r="I39" s="1351"/>
      <c r="J39" s="1351"/>
      <c r="K39" s="1351"/>
      <c r="L39" s="1351"/>
      <c r="M39" s="1351"/>
      <c r="N39" s="1409"/>
      <c r="O39" s="176"/>
      <c r="P39" s="176"/>
      <c r="Q39" s="176"/>
      <c r="R39" s="176"/>
      <c r="S39" s="176"/>
      <c r="T39" s="176"/>
      <c r="U39" s="176"/>
      <c r="V39" s="176"/>
      <c r="W39" s="176"/>
      <c r="X39" s="176"/>
      <c r="Y39" s="176"/>
      <c r="Z39" s="176"/>
      <c r="AA39" s="176"/>
      <c r="AB39" s="176"/>
      <c r="AC39" s="176"/>
      <c r="AD39" s="176"/>
      <c r="AE39" s="176"/>
      <c r="AF39" s="176"/>
      <c r="AG39" s="176"/>
      <c r="AH39" s="176"/>
      <c r="AI39" s="176"/>
      <c r="AJ39" s="176"/>
      <c r="AK39" s="176"/>
      <c r="AL39" s="176"/>
      <c r="AM39" s="176"/>
      <c r="AN39" s="176"/>
      <c r="AO39" s="176"/>
      <c r="AP39" s="176"/>
      <c r="AQ39" s="176"/>
      <c r="AR39" s="176"/>
      <c r="AS39" s="176"/>
      <c r="AT39" s="176"/>
      <c r="AU39" s="176"/>
      <c r="AV39" s="176"/>
      <c r="AW39" s="176"/>
      <c r="AX39" s="176"/>
      <c r="AY39" s="176"/>
      <c r="AZ39" s="176"/>
      <c r="BA39" s="176"/>
      <c r="BB39" s="176"/>
      <c r="BC39" s="176"/>
      <c r="BD39" s="176"/>
      <c r="BE39" s="176"/>
      <c r="BF39" s="176"/>
      <c r="BG39" s="176"/>
      <c r="BH39" s="176"/>
      <c r="BI39" s="176"/>
      <c r="BJ39" s="176"/>
      <c r="BK39" s="176"/>
      <c r="BL39" s="176"/>
      <c r="BM39" s="176"/>
      <c r="BN39" s="176"/>
      <c r="BO39" s="176"/>
      <c r="BP39" s="176"/>
      <c r="BQ39" s="176"/>
      <c r="BR39" s="176"/>
      <c r="BS39" s="176"/>
      <c r="BT39" s="176"/>
      <c r="BU39" s="176"/>
      <c r="BV39" s="176"/>
      <c r="BW39" s="176"/>
      <c r="BX39" s="176"/>
      <c r="BY39" s="176"/>
      <c r="BZ39" s="176"/>
      <c r="CA39" s="176"/>
      <c r="CB39" s="176"/>
      <c r="CC39" s="176"/>
      <c r="CD39" s="176"/>
      <c r="CE39" s="176"/>
      <c r="CF39" s="176"/>
      <c r="CG39" s="176"/>
      <c r="CH39" s="176"/>
      <c r="CI39" s="176"/>
      <c r="CJ39" s="176"/>
      <c r="CK39" s="176"/>
      <c r="CL39" s="176"/>
      <c r="CM39" s="176"/>
      <c r="CN39" s="176"/>
      <c r="CO39" s="176"/>
      <c r="CP39" s="176"/>
      <c r="CQ39" s="176"/>
      <c r="CR39" s="176"/>
      <c r="CS39" s="176"/>
      <c r="CT39" s="176"/>
      <c r="CU39" s="176"/>
      <c r="CV39" s="176"/>
      <c r="CW39" s="176"/>
      <c r="CX39" s="176"/>
      <c r="CY39" s="176"/>
      <c r="CZ39" s="176"/>
      <c r="DA39" s="176"/>
      <c r="DB39" s="176"/>
      <c r="DC39" s="176"/>
      <c r="DD39" s="176"/>
      <c r="DE39" s="176"/>
      <c r="DF39" s="176"/>
      <c r="DG39" s="176"/>
      <c r="DH39" s="176"/>
      <c r="DI39" s="176"/>
      <c r="DJ39" s="176"/>
      <c r="DK39" s="176"/>
      <c r="DL39" s="176"/>
      <c r="DM39" s="176"/>
      <c r="DN39" s="176"/>
      <c r="DO39" s="176"/>
      <c r="DP39" s="176"/>
      <c r="DQ39" s="176"/>
      <c r="DR39" s="176"/>
      <c r="DS39" s="176"/>
      <c r="DT39" s="176"/>
      <c r="DU39" s="176"/>
      <c r="DV39" s="176"/>
      <c r="DW39" s="176"/>
      <c r="DX39" s="176"/>
      <c r="DY39" s="176"/>
      <c r="DZ39" s="176"/>
      <c r="EA39" s="176"/>
      <c r="EB39" s="176"/>
      <c r="EC39" s="176"/>
      <c r="ED39" s="176"/>
      <c r="EE39" s="176"/>
      <c r="EF39" s="176"/>
      <c r="EG39" s="176"/>
      <c r="EH39" s="176"/>
      <c r="EI39" s="176"/>
      <c r="EJ39" s="176"/>
      <c r="EK39" s="176"/>
      <c r="EL39" s="176"/>
      <c r="EM39" s="176"/>
      <c r="EN39" s="176"/>
      <c r="EO39" s="176"/>
      <c r="EP39" s="176"/>
      <c r="EQ39" s="176"/>
      <c r="ER39" s="176"/>
      <c r="ES39" s="176"/>
      <c r="ET39" s="176"/>
      <c r="EU39" s="176"/>
      <c r="EV39" s="176"/>
      <c r="EW39" s="176"/>
      <c r="EX39" s="176"/>
      <c r="EY39" s="176"/>
      <c r="EZ39" s="176"/>
      <c r="FA39" s="176"/>
      <c r="FB39" s="176"/>
      <c r="FC39" s="176"/>
      <c r="FD39" s="176"/>
      <c r="FE39" s="176"/>
      <c r="FF39" s="176"/>
      <c r="FG39" s="176"/>
      <c r="FH39" s="176"/>
      <c r="FI39" s="176"/>
      <c r="FJ39" s="176"/>
      <c r="FK39" s="176"/>
      <c r="FL39" s="176"/>
      <c r="FM39" s="176"/>
      <c r="FN39" s="176"/>
      <c r="FO39" s="176"/>
      <c r="FP39" s="176"/>
      <c r="FQ39" s="176"/>
      <c r="FR39" s="176"/>
      <c r="FS39" s="176"/>
      <c r="FT39" s="176"/>
      <c r="FU39" s="176"/>
      <c r="FV39" s="176"/>
      <c r="FW39" s="176"/>
      <c r="FX39" s="176"/>
      <c r="FY39" s="176"/>
      <c r="FZ39" s="176"/>
      <c r="GA39" s="176"/>
      <c r="GB39" s="176"/>
      <c r="GC39" s="176"/>
      <c r="GD39" s="176"/>
      <c r="GE39" s="176"/>
      <c r="GF39" s="176"/>
      <c r="GG39" s="176"/>
      <c r="GH39" s="176"/>
      <c r="GI39" s="176"/>
      <c r="GJ39" s="176"/>
      <c r="GK39" s="176"/>
      <c r="GL39" s="176"/>
      <c r="GM39" s="176"/>
      <c r="GN39" s="176"/>
      <c r="GO39" s="176"/>
      <c r="GP39" s="176"/>
      <c r="GQ39" s="176"/>
      <c r="GR39" s="176"/>
      <c r="GS39" s="176"/>
      <c r="GT39" s="176"/>
      <c r="GU39" s="176"/>
      <c r="GV39" s="176"/>
      <c r="GW39" s="176"/>
      <c r="GX39" s="176"/>
      <c r="GY39" s="176"/>
      <c r="GZ39" s="176"/>
      <c r="HA39" s="176"/>
      <c r="HB39" s="176"/>
      <c r="HC39" s="176"/>
      <c r="HD39" s="176"/>
      <c r="HE39" s="176"/>
      <c r="HF39" s="176"/>
      <c r="HG39" s="176"/>
      <c r="HH39" s="176"/>
      <c r="HI39" s="176"/>
      <c r="HJ39" s="176"/>
      <c r="HK39" s="176"/>
      <c r="HL39" s="176"/>
      <c r="HM39" s="176"/>
      <c r="HN39" s="176"/>
      <c r="HO39" s="176"/>
      <c r="HP39" s="176"/>
      <c r="HQ39" s="176"/>
      <c r="HR39" s="176"/>
      <c r="HS39" s="176"/>
      <c r="HT39" s="176"/>
      <c r="HU39" s="176"/>
      <c r="HV39" s="176"/>
      <c r="HW39" s="176"/>
      <c r="HX39" s="176"/>
      <c r="HY39" s="176"/>
      <c r="HZ39" s="176"/>
      <c r="IA39" s="176"/>
      <c r="IB39" s="176"/>
      <c r="IC39" s="176"/>
      <c r="ID39" s="176"/>
      <c r="IE39" s="176"/>
      <c r="IF39" s="176"/>
      <c r="IG39" s="176"/>
      <c r="IH39" s="176"/>
      <c r="II39" s="176"/>
      <c r="IJ39" s="176"/>
      <c r="IK39" s="176"/>
      <c r="IL39" s="176"/>
    </row>
    <row r="40" spans="1:246">
      <c r="A40" s="1355"/>
      <c r="C40" s="1351"/>
      <c r="D40" s="1351"/>
      <c r="E40" s="1351"/>
      <c r="F40" s="1409"/>
      <c r="G40" s="1408"/>
      <c r="H40" s="1351"/>
      <c r="I40" s="1351"/>
      <c r="J40" s="1351"/>
      <c r="K40" s="1351"/>
      <c r="L40" s="1351"/>
      <c r="M40" s="1351"/>
      <c r="N40" s="1409"/>
      <c r="O40" s="176"/>
      <c r="P40" s="176"/>
      <c r="Q40" s="176"/>
      <c r="R40" s="176"/>
      <c r="S40" s="176"/>
      <c r="T40" s="176"/>
      <c r="U40" s="176"/>
      <c r="V40" s="176"/>
      <c r="W40" s="176"/>
      <c r="X40" s="176"/>
      <c r="Y40" s="176"/>
      <c r="Z40" s="176"/>
      <c r="AA40" s="176"/>
      <c r="AB40" s="176"/>
      <c r="AC40" s="176"/>
      <c r="AD40" s="176"/>
      <c r="AE40" s="176"/>
      <c r="AF40" s="176"/>
      <c r="AG40" s="176"/>
      <c r="AH40" s="176"/>
      <c r="AI40" s="176"/>
      <c r="AJ40" s="176"/>
      <c r="AK40" s="176"/>
      <c r="AL40" s="176"/>
      <c r="AM40" s="176"/>
      <c r="AN40" s="176"/>
      <c r="AO40" s="176"/>
      <c r="AP40" s="176"/>
      <c r="AQ40" s="176"/>
      <c r="AR40" s="176"/>
      <c r="AS40" s="176"/>
      <c r="AT40" s="176"/>
      <c r="AU40" s="176"/>
      <c r="AV40" s="176"/>
      <c r="AW40" s="176"/>
      <c r="AX40" s="176"/>
      <c r="AY40" s="176"/>
      <c r="AZ40" s="176"/>
      <c r="BA40" s="176"/>
      <c r="BB40" s="176"/>
      <c r="BC40" s="176"/>
      <c r="BD40" s="176"/>
      <c r="BE40" s="176"/>
      <c r="BF40" s="176"/>
      <c r="BG40" s="176"/>
      <c r="BH40" s="176"/>
      <c r="BI40" s="176"/>
      <c r="BJ40" s="176"/>
      <c r="BK40" s="176"/>
      <c r="BL40" s="176"/>
      <c r="BM40" s="176"/>
      <c r="BN40" s="176"/>
      <c r="BO40" s="176"/>
      <c r="BP40" s="176"/>
      <c r="BQ40" s="176"/>
      <c r="BR40" s="176"/>
      <c r="BS40" s="176"/>
      <c r="BT40" s="176"/>
      <c r="BU40" s="176"/>
      <c r="BV40" s="176"/>
      <c r="BW40" s="176"/>
      <c r="BX40" s="176"/>
      <c r="BY40" s="176"/>
      <c r="BZ40" s="176"/>
      <c r="CA40" s="176"/>
      <c r="CB40" s="176"/>
      <c r="CC40" s="176"/>
      <c r="CD40" s="176"/>
      <c r="CE40" s="176"/>
      <c r="CF40" s="176"/>
      <c r="CG40" s="176"/>
      <c r="CH40" s="176"/>
      <c r="CI40" s="176"/>
      <c r="CJ40" s="176"/>
      <c r="CK40" s="176"/>
      <c r="CL40" s="176"/>
      <c r="CM40" s="176"/>
      <c r="CN40" s="176"/>
      <c r="CO40" s="176"/>
      <c r="CP40" s="176"/>
      <c r="CQ40" s="176"/>
      <c r="CR40" s="176"/>
      <c r="CS40" s="176"/>
      <c r="CT40" s="176"/>
      <c r="CU40" s="176"/>
      <c r="CV40" s="176"/>
      <c r="CW40" s="176"/>
      <c r="CX40" s="176"/>
      <c r="CY40" s="176"/>
      <c r="CZ40" s="176"/>
      <c r="DA40" s="176"/>
      <c r="DB40" s="176"/>
      <c r="DC40" s="176"/>
      <c r="DD40" s="176"/>
      <c r="DE40" s="176"/>
      <c r="DF40" s="176"/>
      <c r="DG40" s="176"/>
      <c r="DH40" s="176"/>
      <c r="DI40" s="176"/>
      <c r="DJ40" s="176"/>
      <c r="DK40" s="176"/>
      <c r="DL40" s="176"/>
      <c r="DM40" s="176"/>
      <c r="DN40" s="176"/>
      <c r="DO40" s="176"/>
      <c r="DP40" s="176"/>
      <c r="DQ40" s="176"/>
      <c r="DR40" s="176"/>
      <c r="DS40" s="176"/>
      <c r="DT40" s="176"/>
      <c r="DU40" s="176"/>
      <c r="DV40" s="176"/>
      <c r="DW40" s="176"/>
      <c r="DX40" s="176"/>
      <c r="DY40" s="176"/>
      <c r="DZ40" s="176"/>
      <c r="EA40" s="176"/>
      <c r="EB40" s="176"/>
      <c r="EC40" s="176"/>
      <c r="ED40" s="176"/>
      <c r="EE40" s="176"/>
      <c r="EF40" s="176"/>
      <c r="EG40" s="176"/>
      <c r="EH40" s="176"/>
      <c r="EI40" s="176"/>
      <c r="EJ40" s="176"/>
      <c r="EK40" s="176"/>
      <c r="EL40" s="176"/>
      <c r="EM40" s="176"/>
      <c r="EN40" s="176"/>
      <c r="EO40" s="176"/>
      <c r="EP40" s="176"/>
      <c r="EQ40" s="176"/>
      <c r="ER40" s="176"/>
      <c r="ES40" s="176"/>
      <c r="ET40" s="176"/>
      <c r="EU40" s="176"/>
      <c r="EV40" s="176"/>
      <c r="EW40" s="176"/>
      <c r="EX40" s="176"/>
      <c r="EY40" s="176"/>
      <c r="EZ40" s="176"/>
      <c r="FA40" s="176"/>
      <c r="FB40" s="176"/>
      <c r="FC40" s="176"/>
      <c r="FD40" s="176"/>
      <c r="FE40" s="176"/>
      <c r="FF40" s="176"/>
      <c r="FG40" s="176"/>
      <c r="FH40" s="176"/>
      <c r="FI40" s="176"/>
      <c r="FJ40" s="176"/>
      <c r="FK40" s="176"/>
      <c r="FL40" s="176"/>
      <c r="FM40" s="176"/>
      <c r="FN40" s="176"/>
      <c r="FO40" s="176"/>
      <c r="FP40" s="176"/>
      <c r="FQ40" s="176"/>
      <c r="FR40" s="176"/>
      <c r="FS40" s="176"/>
      <c r="FT40" s="176"/>
      <c r="FU40" s="176"/>
      <c r="FV40" s="176"/>
      <c r="FW40" s="176"/>
      <c r="FX40" s="176"/>
      <c r="FY40" s="176"/>
      <c r="FZ40" s="176"/>
      <c r="GA40" s="176"/>
      <c r="GB40" s="176"/>
      <c r="GC40" s="176"/>
      <c r="GD40" s="176"/>
      <c r="GE40" s="176"/>
      <c r="GF40" s="176"/>
      <c r="GG40" s="176"/>
      <c r="GH40" s="176"/>
      <c r="GI40" s="176"/>
      <c r="GJ40" s="176"/>
      <c r="GK40" s="176"/>
      <c r="GL40" s="176"/>
      <c r="GM40" s="176"/>
      <c r="GN40" s="176"/>
      <c r="GO40" s="176"/>
      <c r="GP40" s="176"/>
      <c r="GQ40" s="176"/>
      <c r="GR40" s="176"/>
      <c r="GS40" s="176"/>
      <c r="GT40" s="176"/>
      <c r="GU40" s="176"/>
      <c r="GV40" s="176"/>
      <c r="GW40" s="176"/>
      <c r="GX40" s="176"/>
      <c r="GY40" s="176"/>
      <c r="GZ40" s="176"/>
      <c r="HA40" s="176"/>
      <c r="HB40" s="176"/>
      <c r="HC40" s="176"/>
      <c r="HD40" s="176"/>
      <c r="HE40" s="176"/>
      <c r="HF40" s="176"/>
      <c r="HG40" s="176"/>
      <c r="HH40" s="176"/>
      <c r="HI40" s="176"/>
      <c r="HJ40" s="176"/>
      <c r="HK40" s="176"/>
      <c r="HL40" s="176"/>
      <c r="HM40" s="176"/>
      <c r="HN40" s="176"/>
      <c r="HO40" s="176"/>
      <c r="HP40" s="176"/>
      <c r="HQ40" s="176"/>
      <c r="HR40" s="176"/>
      <c r="HS40" s="176"/>
      <c r="HT40" s="176"/>
      <c r="HU40" s="176"/>
      <c r="HV40" s="176"/>
      <c r="HW40" s="176"/>
      <c r="HX40" s="176"/>
      <c r="HY40" s="176"/>
      <c r="HZ40" s="176"/>
      <c r="IA40" s="176"/>
      <c r="IB40" s="176"/>
      <c r="IC40" s="176"/>
      <c r="ID40" s="176"/>
      <c r="IE40" s="176"/>
      <c r="IF40" s="176"/>
      <c r="IG40" s="176"/>
      <c r="IH40" s="176"/>
      <c r="II40" s="176"/>
      <c r="IJ40" s="176"/>
      <c r="IK40" s="176"/>
      <c r="IL40" s="176"/>
    </row>
    <row r="41" spans="1:246">
      <c r="A41" s="1355"/>
      <c r="C41" s="1351"/>
      <c r="D41" s="1410"/>
      <c r="E41" s="1351"/>
      <c r="F41" s="1409"/>
      <c r="G41" s="1408"/>
      <c r="H41" s="1351"/>
      <c r="I41" s="1351"/>
      <c r="J41" s="1351"/>
      <c r="K41" s="1351"/>
      <c r="L41" s="1351"/>
      <c r="M41" s="1351"/>
      <c r="N41" s="1409"/>
      <c r="O41" s="176"/>
      <c r="P41" s="176"/>
      <c r="Q41" s="176"/>
      <c r="R41" s="176"/>
      <c r="S41" s="176"/>
      <c r="T41" s="176"/>
      <c r="U41" s="176"/>
      <c r="V41" s="176"/>
      <c r="W41" s="176"/>
      <c r="X41" s="176"/>
      <c r="Y41" s="176"/>
      <c r="Z41" s="176"/>
      <c r="AA41" s="176"/>
      <c r="AB41" s="176"/>
      <c r="AC41" s="176"/>
      <c r="AD41" s="176"/>
      <c r="AE41" s="176"/>
      <c r="AF41" s="176"/>
      <c r="AG41" s="176"/>
      <c r="AH41" s="176"/>
      <c r="AI41" s="176"/>
      <c r="AJ41" s="176"/>
      <c r="AK41" s="176"/>
      <c r="AL41" s="176"/>
      <c r="AM41" s="176"/>
      <c r="AN41" s="176"/>
      <c r="AO41" s="176"/>
      <c r="AP41" s="176"/>
      <c r="AQ41" s="176"/>
      <c r="AR41" s="176"/>
      <c r="AS41" s="176"/>
      <c r="AT41" s="176"/>
      <c r="AU41" s="176"/>
      <c r="AV41" s="176"/>
      <c r="AW41" s="176"/>
      <c r="AX41" s="176"/>
      <c r="AY41" s="176"/>
      <c r="AZ41" s="176"/>
      <c r="BA41" s="176"/>
      <c r="BB41" s="176"/>
      <c r="BC41" s="176"/>
      <c r="BD41" s="176"/>
      <c r="BE41" s="176"/>
      <c r="BF41" s="176"/>
      <c r="BG41" s="176"/>
      <c r="BH41" s="176"/>
      <c r="BI41" s="176"/>
      <c r="BJ41" s="176"/>
      <c r="BK41" s="176"/>
      <c r="BL41" s="176"/>
      <c r="BM41" s="176"/>
      <c r="BN41" s="176"/>
      <c r="BO41" s="176"/>
      <c r="BP41" s="176"/>
      <c r="BQ41" s="176"/>
      <c r="BR41" s="176"/>
      <c r="BS41" s="176"/>
      <c r="BT41" s="176"/>
      <c r="BU41" s="176"/>
      <c r="BV41" s="176"/>
      <c r="BW41" s="176"/>
      <c r="BX41" s="176"/>
      <c r="BY41" s="176"/>
      <c r="BZ41" s="176"/>
      <c r="CA41" s="176"/>
      <c r="CB41" s="176"/>
      <c r="CC41" s="176"/>
      <c r="CD41" s="176"/>
      <c r="CE41" s="176"/>
      <c r="CF41" s="176"/>
      <c r="CG41" s="176"/>
      <c r="CH41" s="176"/>
      <c r="CI41" s="176"/>
      <c r="CJ41" s="176"/>
      <c r="CK41" s="176"/>
      <c r="CL41" s="176"/>
      <c r="CM41" s="176"/>
      <c r="CN41" s="176"/>
      <c r="CO41" s="176"/>
      <c r="CP41" s="176"/>
      <c r="CQ41" s="176"/>
      <c r="CR41" s="176"/>
      <c r="CS41" s="176"/>
      <c r="CT41" s="176"/>
      <c r="CU41" s="176"/>
      <c r="CV41" s="176"/>
      <c r="CW41" s="176"/>
      <c r="CX41" s="176"/>
      <c r="CY41" s="176"/>
      <c r="CZ41" s="176"/>
      <c r="DA41" s="176"/>
      <c r="DB41" s="176"/>
      <c r="DC41" s="176"/>
      <c r="DD41" s="176"/>
      <c r="DE41" s="176"/>
      <c r="DF41" s="176"/>
      <c r="DG41" s="176"/>
      <c r="DH41" s="176"/>
      <c r="DI41" s="176"/>
      <c r="DJ41" s="176"/>
      <c r="DK41" s="176"/>
      <c r="DL41" s="176"/>
      <c r="DM41" s="176"/>
      <c r="DN41" s="176"/>
      <c r="DO41" s="176"/>
      <c r="DP41" s="176"/>
      <c r="DQ41" s="176"/>
      <c r="DR41" s="176"/>
      <c r="DS41" s="176"/>
      <c r="DT41" s="176"/>
      <c r="DU41" s="176"/>
      <c r="DV41" s="176"/>
      <c r="DW41" s="176"/>
      <c r="DX41" s="176"/>
      <c r="DY41" s="176"/>
      <c r="DZ41" s="176"/>
      <c r="EA41" s="176"/>
      <c r="EB41" s="176"/>
      <c r="EC41" s="176"/>
      <c r="ED41" s="176"/>
      <c r="EE41" s="176"/>
      <c r="EF41" s="176"/>
      <c r="EG41" s="176"/>
      <c r="EH41" s="176"/>
      <c r="EI41" s="176"/>
      <c r="EJ41" s="176"/>
      <c r="EK41" s="176"/>
      <c r="EL41" s="176"/>
      <c r="EM41" s="176"/>
      <c r="EN41" s="176"/>
      <c r="EO41" s="176"/>
      <c r="EP41" s="176"/>
      <c r="EQ41" s="176"/>
      <c r="ER41" s="176"/>
      <c r="ES41" s="176"/>
      <c r="ET41" s="176"/>
      <c r="EU41" s="176"/>
      <c r="EV41" s="176"/>
      <c r="EW41" s="176"/>
      <c r="EX41" s="176"/>
      <c r="EY41" s="176"/>
      <c r="EZ41" s="176"/>
      <c r="FA41" s="176"/>
      <c r="FB41" s="176"/>
      <c r="FC41" s="176"/>
      <c r="FD41" s="176"/>
      <c r="FE41" s="176"/>
      <c r="FF41" s="176"/>
      <c r="FG41" s="176"/>
      <c r="FH41" s="176"/>
      <c r="FI41" s="176"/>
      <c r="FJ41" s="176"/>
      <c r="FK41" s="176"/>
      <c r="FL41" s="176"/>
      <c r="FM41" s="176"/>
      <c r="FN41" s="176"/>
      <c r="FO41" s="176"/>
      <c r="FP41" s="176"/>
      <c r="FQ41" s="176"/>
      <c r="FR41" s="176"/>
      <c r="FS41" s="176"/>
      <c r="FT41" s="176"/>
      <c r="FU41" s="176"/>
      <c r="FV41" s="176"/>
      <c r="FW41" s="176"/>
      <c r="FX41" s="176"/>
      <c r="FY41" s="176"/>
      <c r="FZ41" s="176"/>
      <c r="GA41" s="176"/>
      <c r="GB41" s="176"/>
      <c r="GC41" s="176"/>
      <c r="GD41" s="176"/>
      <c r="GE41" s="176"/>
      <c r="GF41" s="176"/>
      <c r="GG41" s="176"/>
      <c r="GH41" s="176"/>
      <c r="GI41" s="176"/>
      <c r="GJ41" s="176"/>
      <c r="GK41" s="176"/>
      <c r="GL41" s="176"/>
      <c r="GM41" s="176"/>
      <c r="GN41" s="176"/>
      <c r="GO41" s="176"/>
      <c r="GP41" s="176"/>
      <c r="GQ41" s="176"/>
      <c r="GR41" s="176"/>
      <c r="GS41" s="176"/>
      <c r="GT41" s="176"/>
      <c r="GU41" s="176"/>
      <c r="GV41" s="176"/>
      <c r="GW41" s="176"/>
      <c r="GX41" s="176"/>
      <c r="GY41" s="176"/>
      <c r="GZ41" s="176"/>
      <c r="HA41" s="176"/>
      <c r="HB41" s="176"/>
      <c r="HC41" s="176"/>
      <c r="HD41" s="176"/>
      <c r="HE41" s="176"/>
      <c r="HF41" s="176"/>
      <c r="HG41" s="176"/>
      <c r="HH41" s="176"/>
      <c r="HI41" s="176"/>
      <c r="HJ41" s="176"/>
      <c r="HK41" s="176"/>
      <c r="HL41" s="176"/>
      <c r="HM41" s="176"/>
      <c r="HN41" s="176"/>
      <c r="HO41" s="176"/>
      <c r="HP41" s="176"/>
      <c r="HQ41" s="176"/>
      <c r="HR41" s="176"/>
      <c r="HS41" s="176"/>
      <c r="HT41" s="176"/>
      <c r="HU41" s="176"/>
      <c r="HV41" s="176"/>
      <c r="HW41" s="176"/>
      <c r="HX41" s="176"/>
      <c r="HY41" s="176"/>
      <c r="HZ41" s="176"/>
      <c r="IA41" s="176"/>
      <c r="IB41" s="176"/>
      <c r="IC41" s="176"/>
      <c r="ID41" s="176"/>
      <c r="IE41" s="176"/>
      <c r="IF41" s="176"/>
      <c r="IG41" s="176"/>
      <c r="IH41" s="176"/>
      <c r="II41" s="176"/>
      <c r="IJ41" s="176"/>
      <c r="IK41" s="176"/>
      <c r="IL41" s="176"/>
    </row>
    <row r="42" spans="1:246">
      <c r="A42" s="1355"/>
      <c r="C42" s="177" t="s">
        <v>4664</v>
      </c>
      <c r="F42" s="1354"/>
      <c r="G42" s="1355"/>
      <c r="H42" s="1411"/>
      <c r="N42" s="1354"/>
      <c r="O42" s="176"/>
      <c r="P42" s="176"/>
      <c r="Q42" s="176"/>
      <c r="R42" s="176"/>
      <c r="S42" s="176"/>
      <c r="T42" s="176"/>
      <c r="U42" s="176"/>
      <c r="V42" s="176"/>
      <c r="W42" s="176"/>
      <c r="X42" s="176"/>
      <c r="Y42" s="176"/>
      <c r="Z42" s="176"/>
      <c r="AA42" s="176"/>
      <c r="AB42" s="176"/>
      <c r="AC42" s="176"/>
      <c r="AD42" s="176"/>
      <c r="AE42" s="176"/>
      <c r="AF42" s="176"/>
      <c r="AG42" s="176"/>
      <c r="AH42" s="176"/>
      <c r="AI42" s="176"/>
      <c r="AJ42" s="176"/>
      <c r="AK42" s="176"/>
      <c r="AL42" s="176"/>
      <c r="AM42" s="176"/>
      <c r="AN42" s="176"/>
      <c r="AO42" s="176"/>
      <c r="AP42" s="176"/>
      <c r="AQ42" s="176"/>
      <c r="AR42" s="176"/>
      <c r="AS42" s="176"/>
      <c r="AT42" s="176"/>
      <c r="AU42" s="176"/>
      <c r="AV42" s="176"/>
      <c r="AW42" s="176"/>
      <c r="AX42" s="176"/>
      <c r="AY42" s="176"/>
      <c r="AZ42" s="176"/>
      <c r="BA42" s="176"/>
      <c r="BB42" s="176"/>
      <c r="BC42" s="176"/>
      <c r="BD42" s="176"/>
      <c r="BE42" s="176"/>
      <c r="BF42" s="176"/>
      <c r="BG42" s="176"/>
      <c r="BH42" s="176"/>
      <c r="BI42" s="176"/>
      <c r="BJ42" s="176"/>
      <c r="BK42" s="176"/>
      <c r="BL42" s="176"/>
      <c r="BM42" s="176"/>
      <c r="BN42" s="176"/>
      <c r="BO42" s="176"/>
      <c r="BP42" s="176"/>
      <c r="BQ42" s="176"/>
      <c r="BR42" s="176"/>
      <c r="BS42" s="176"/>
      <c r="BT42" s="176"/>
      <c r="BU42" s="176"/>
      <c r="BV42" s="176"/>
      <c r="BW42" s="176"/>
      <c r="BX42" s="176"/>
      <c r="BY42" s="176"/>
      <c r="BZ42" s="176"/>
      <c r="CA42" s="176"/>
      <c r="CB42" s="176"/>
      <c r="CC42" s="176"/>
      <c r="CD42" s="176"/>
      <c r="CE42" s="176"/>
      <c r="CF42" s="176"/>
      <c r="CG42" s="176"/>
      <c r="CH42" s="176"/>
      <c r="CI42" s="176"/>
      <c r="CJ42" s="176"/>
      <c r="CK42" s="176"/>
      <c r="CL42" s="176"/>
      <c r="CM42" s="176"/>
      <c r="CN42" s="176"/>
      <c r="CO42" s="176"/>
      <c r="CP42" s="176"/>
      <c r="CQ42" s="176"/>
      <c r="CR42" s="176"/>
      <c r="CS42" s="176"/>
      <c r="CT42" s="176"/>
      <c r="CU42" s="176"/>
      <c r="CV42" s="176"/>
      <c r="CW42" s="176"/>
      <c r="CX42" s="176"/>
      <c r="CY42" s="176"/>
      <c r="CZ42" s="176"/>
      <c r="DA42" s="176"/>
      <c r="DB42" s="176"/>
      <c r="DC42" s="176"/>
      <c r="DD42" s="176"/>
      <c r="DE42" s="176"/>
      <c r="DF42" s="176"/>
      <c r="DG42" s="176"/>
      <c r="DH42" s="176"/>
      <c r="DI42" s="176"/>
      <c r="DJ42" s="176"/>
      <c r="DK42" s="176"/>
      <c r="DL42" s="176"/>
      <c r="DM42" s="176"/>
      <c r="DN42" s="176"/>
      <c r="DO42" s="176"/>
      <c r="DP42" s="176"/>
      <c r="DQ42" s="176"/>
      <c r="DR42" s="176"/>
      <c r="DS42" s="176"/>
      <c r="DT42" s="176"/>
      <c r="DU42" s="176"/>
      <c r="DV42" s="176"/>
      <c r="DW42" s="176"/>
      <c r="DX42" s="176"/>
      <c r="DY42" s="176"/>
      <c r="DZ42" s="176"/>
      <c r="EA42" s="176"/>
      <c r="EB42" s="176"/>
      <c r="EC42" s="176"/>
      <c r="ED42" s="176"/>
      <c r="EE42" s="176"/>
      <c r="EF42" s="176"/>
      <c r="EG42" s="176"/>
      <c r="EH42" s="176"/>
      <c r="EI42" s="176"/>
      <c r="EJ42" s="176"/>
      <c r="EK42" s="176"/>
      <c r="EL42" s="176"/>
      <c r="EM42" s="176"/>
      <c r="EN42" s="176"/>
      <c r="EO42" s="176"/>
      <c r="EP42" s="176"/>
      <c r="EQ42" s="176"/>
      <c r="ER42" s="176"/>
      <c r="ES42" s="176"/>
      <c r="ET42" s="176"/>
      <c r="EU42" s="176"/>
      <c r="EV42" s="176"/>
      <c r="EW42" s="176"/>
      <c r="EX42" s="176"/>
      <c r="EY42" s="176"/>
      <c r="EZ42" s="176"/>
      <c r="FA42" s="176"/>
      <c r="FB42" s="176"/>
      <c r="FC42" s="176"/>
      <c r="FD42" s="176"/>
      <c r="FE42" s="176"/>
      <c r="FF42" s="176"/>
      <c r="FG42" s="176"/>
      <c r="FH42" s="176"/>
      <c r="FI42" s="176"/>
      <c r="FJ42" s="176"/>
      <c r="FK42" s="176"/>
      <c r="FL42" s="176"/>
      <c r="FM42" s="176"/>
      <c r="FN42" s="176"/>
      <c r="FO42" s="176"/>
      <c r="FP42" s="176"/>
      <c r="FQ42" s="176"/>
      <c r="FR42" s="176"/>
      <c r="FS42" s="176"/>
      <c r="FT42" s="176"/>
      <c r="FU42" s="176"/>
      <c r="FV42" s="176"/>
      <c r="FW42" s="176"/>
      <c r="FX42" s="176"/>
      <c r="FY42" s="176"/>
      <c r="FZ42" s="176"/>
      <c r="GA42" s="176"/>
      <c r="GB42" s="176"/>
      <c r="GC42" s="176"/>
      <c r="GD42" s="176"/>
      <c r="GE42" s="176"/>
      <c r="GF42" s="176"/>
      <c r="GG42" s="176"/>
      <c r="GH42" s="176"/>
      <c r="GI42" s="176"/>
      <c r="GJ42" s="176"/>
      <c r="GK42" s="176"/>
      <c r="GL42" s="176"/>
      <c r="GM42" s="176"/>
      <c r="GN42" s="176"/>
      <c r="GO42" s="176"/>
      <c r="GP42" s="176"/>
      <c r="GQ42" s="176"/>
      <c r="GR42" s="176"/>
      <c r="GS42" s="176"/>
      <c r="GT42" s="176"/>
      <c r="GU42" s="176"/>
      <c r="GV42" s="176"/>
      <c r="GW42" s="176"/>
      <c r="GX42" s="176"/>
      <c r="GY42" s="176"/>
      <c r="GZ42" s="176"/>
      <c r="HA42" s="176"/>
      <c r="HB42" s="176"/>
      <c r="HC42" s="176"/>
      <c r="HD42" s="176"/>
      <c r="HE42" s="176"/>
      <c r="HF42" s="176"/>
      <c r="HG42" s="176"/>
      <c r="HH42" s="176"/>
      <c r="HI42" s="176"/>
      <c r="HJ42" s="176"/>
      <c r="HK42" s="176"/>
      <c r="HL42" s="176"/>
      <c r="HM42" s="176"/>
      <c r="HN42" s="176"/>
      <c r="HO42" s="176"/>
      <c r="HP42" s="176"/>
      <c r="HQ42" s="176"/>
      <c r="HR42" s="176"/>
      <c r="HS42" s="176"/>
      <c r="HT42" s="176"/>
      <c r="HU42" s="176"/>
      <c r="HV42" s="176"/>
      <c r="HW42" s="176"/>
      <c r="HX42" s="176"/>
      <c r="HY42" s="176"/>
      <c r="HZ42" s="176"/>
      <c r="IA42" s="176"/>
      <c r="IB42" s="176"/>
      <c r="IC42" s="176"/>
      <c r="ID42" s="176"/>
      <c r="IE42" s="176"/>
      <c r="IF42" s="176"/>
      <c r="IG42" s="176"/>
      <c r="IH42" s="176"/>
      <c r="II42" s="176"/>
      <c r="IJ42" s="176"/>
      <c r="IK42" s="176"/>
      <c r="IL42" s="176"/>
    </row>
    <row r="43" spans="1:246">
      <c r="A43" s="1355"/>
      <c r="C43" s="177" t="s">
        <v>4665</v>
      </c>
      <c r="D43" s="1438"/>
      <c r="F43" s="1354"/>
      <c r="G43" s="1355"/>
      <c r="H43" s="2769"/>
      <c r="M43" s="1438"/>
      <c r="N43" s="1354"/>
      <c r="O43" s="176"/>
      <c r="P43" s="176"/>
      <c r="Q43" s="176"/>
      <c r="R43" s="176"/>
      <c r="S43" s="176"/>
      <c r="T43" s="176"/>
      <c r="U43" s="176"/>
      <c r="V43" s="176"/>
      <c r="W43" s="176"/>
      <c r="X43" s="176"/>
      <c r="Y43" s="176"/>
      <c r="Z43" s="176"/>
      <c r="AA43" s="176"/>
      <c r="AB43" s="176"/>
      <c r="AC43" s="176"/>
      <c r="AD43" s="176"/>
      <c r="AE43" s="176"/>
      <c r="AF43" s="176"/>
      <c r="AG43" s="176"/>
      <c r="AH43" s="176"/>
      <c r="AI43" s="176"/>
      <c r="AJ43" s="176"/>
      <c r="AK43" s="176"/>
      <c r="AL43" s="176"/>
      <c r="AM43" s="176"/>
      <c r="AN43" s="176"/>
      <c r="AO43" s="176"/>
      <c r="AP43" s="176"/>
      <c r="AQ43" s="176"/>
      <c r="AR43" s="176"/>
      <c r="AS43" s="176"/>
      <c r="AT43" s="176"/>
      <c r="AU43" s="176"/>
      <c r="AV43" s="176"/>
      <c r="AW43" s="176"/>
      <c r="AX43" s="176"/>
      <c r="AY43" s="176"/>
      <c r="AZ43" s="176"/>
      <c r="BA43" s="176"/>
      <c r="BB43" s="176"/>
      <c r="BC43" s="176"/>
      <c r="BD43" s="176"/>
      <c r="BE43" s="176"/>
      <c r="BF43" s="176"/>
      <c r="BG43" s="176"/>
      <c r="BH43" s="176"/>
      <c r="BI43" s="176"/>
      <c r="BJ43" s="176"/>
      <c r="BK43" s="176"/>
      <c r="BL43" s="176"/>
      <c r="BM43" s="176"/>
      <c r="BN43" s="176"/>
      <c r="BO43" s="176"/>
      <c r="BP43" s="176"/>
      <c r="BQ43" s="176"/>
      <c r="BR43" s="176"/>
      <c r="BS43" s="176"/>
      <c r="BT43" s="176"/>
      <c r="BU43" s="176"/>
      <c r="BV43" s="176"/>
      <c r="BW43" s="176"/>
      <c r="BX43" s="176"/>
      <c r="BY43" s="176"/>
      <c r="BZ43" s="176"/>
      <c r="CA43" s="176"/>
      <c r="CB43" s="176"/>
      <c r="CC43" s="176"/>
      <c r="CD43" s="176"/>
      <c r="CE43" s="176"/>
      <c r="CF43" s="176"/>
      <c r="CG43" s="176"/>
      <c r="CH43" s="176"/>
      <c r="CI43" s="176"/>
      <c r="CJ43" s="176"/>
      <c r="CK43" s="176"/>
      <c r="CL43" s="176"/>
      <c r="CM43" s="176"/>
      <c r="CN43" s="176"/>
      <c r="CO43" s="176"/>
      <c r="CP43" s="176"/>
      <c r="CQ43" s="176"/>
      <c r="CR43" s="176"/>
      <c r="CS43" s="176"/>
      <c r="CT43" s="176"/>
      <c r="CU43" s="176"/>
      <c r="CV43" s="176"/>
      <c r="CW43" s="176"/>
      <c r="CX43" s="176"/>
      <c r="CY43" s="176"/>
      <c r="CZ43" s="176"/>
      <c r="DA43" s="176"/>
      <c r="DB43" s="176"/>
      <c r="DC43" s="176"/>
      <c r="DD43" s="176"/>
      <c r="DE43" s="176"/>
      <c r="DF43" s="176"/>
      <c r="DG43" s="176"/>
      <c r="DH43" s="176"/>
      <c r="DI43" s="176"/>
      <c r="DJ43" s="176"/>
      <c r="DK43" s="176"/>
      <c r="DL43" s="176"/>
      <c r="DM43" s="176"/>
      <c r="DN43" s="176"/>
      <c r="DO43" s="176"/>
      <c r="DP43" s="176"/>
      <c r="DQ43" s="176"/>
      <c r="DR43" s="176"/>
      <c r="DS43" s="176"/>
      <c r="DT43" s="176"/>
      <c r="DU43" s="176"/>
      <c r="DV43" s="176"/>
      <c r="DW43" s="176"/>
      <c r="DX43" s="176"/>
      <c r="DY43" s="176"/>
      <c r="DZ43" s="176"/>
      <c r="EA43" s="176"/>
      <c r="EB43" s="176"/>
      <c r="EC43" s="176"/>
      <c r="ED43" s="176"/>
      <c r="EE43" s="176"/>
      <c r="EF43" s="176"/>
      <c r="EG43" s="176"/>
      <c r="EH43" s="176"/>
      <c r="EI43" s="176"/>
      <c r="EJ43" s="176"/>
      <c r="EK43" s="176"/>
      <c r="EL43" s="176"/>
      <c r="EM43" s="176"/>
      <c r="EN43" s="176"/>
      <c r="EO43" s="176"/>
      <c r="EP43" s="176"/>
      <c r="EQ43" s="176"/>
      <c r="ER43" s="176"/>
      <c r="ES43" s="176"/>
      <c r="ET43" s="176"/>
      <c r="EU43" s="176"/>
      <c r="EV43" s="176"/>
      <c r="EW43" s="176"/>
      <c r="EX43" s="176"/>
      <c r="EY43" s="176"/>
      <c r="EZ43" s="176"/>
      <c r="FA43" s="176"/>
      <c r="FB43" s="176"/>
      <c r="FC43" s="176"/>
      <c r="FD43" s="176"/>
      <c r="FE43" s="176"/>
      <c r="FF43" s="176"/>
      <c r="FG43" s="176"/>
      <c r="FH43" s="176"/>
      <c r="FI43" s="176"/>
      <c r="FJ43" s="176"/>
      <c r="FK43" s="176"/>
      <c r="FL43" s="176"/>
      <c r="FM43" s="176"/>
      <c r="FN43" s="176"/>
      <c r="FO43" s="176"/>
      <c r="FP43" s="176"/>
      <c r="FQ43" s="176"/>
      <c r="FR43" s="176"/>
      <c r="FS43" s="176"/>
      <c r="FT43" s="176"/>
      <c r="FU43" s="176"/>
      <c r="FV43" s="176"/>
      <c r="FW43" s="176"/>
      <c r="FX43" s="176"/>
      <c r="FY43" s="176"/>
      <c r="FZ43" s="176"/>
      <c r="GA43" s="176"/>
      <c r="GB43" s="176"/>
      <c r="GC43" s="176"/>
      <c r="GD43" s="176"/>
      <c r="GE43" s="176"/>
      <c r="GF43" s="176"/>
      <c r="GG43" s="176"/>
      <c r="GH43" s="176"/>
      <c r="GI43" s="176"/>
      <c r="GJ43" s="176"/>
      <c r="GK43" s="176"/>
      <c r="GL43" s="176"/>
      <c r="GM43" s="176"/>
      <c r="GN43" s="176"/>
      <c r="GO43" s="176"/>
      <c r="GP43" s="176"/>
      <c r="GQ43" s="176"/>
      <c r="GR43" s="176"/>
      <c r="GS43" s="176"/>
      <c r="GT43" s="176"/>
      <c r="GU43" s="176"/>
      <c r="GV43" s="176"/>
      <c r="GW43" s="176"/>
      <c r="GX43" s="176"/>
      <c r="GY43" s="176"/>
      <c r="GZ43" s="176"/>
      <c r="HA43" s="176"/>
      <c r="HB43" s="176"/>
      <c r="HC43" s="176"/>
      <c r="HD43" s="176"/>
      <c r="HE43" s="176"/>
      <c r="HF43" s="176"/>
      <c r="HG43" s="176"/>
      <c r="HH43" s="176"/>
      <c r="HI43" s="176"/>
      <c r="HJ43" s="176"/>
      <c r="HK43" s="176"/>
      <c r="HL43" s="176"/>
      <c r="HM43" s="176"/>
      <c r="HN43" s="176"/>
      <c r="HO43" s="176"/>
      <c r="HP43" s="176"/>
      <c r="HQ43" s="176"/>
      <c r="HR43" s="176"/>
      <c r="HS43" s="176"/>
      <c r="HT43" s="176"/>
      <c r="HU43" s="176"/>
      <c r="HV43" s="176"/>
      <c r="HW43" s="176"/>
      <c r="HX43" s="176"/>
      <c r="HY43" s="176"/>
      <c r="HZ43" s="176"/>
      <c r="IA43" s="176"/>
      <c r="IB43" s="176"/>
      <c r="IC43" s="176"/>
      <c r="ID43" s="176"/>
      <c r="IE43" s="176"/>
      <c r="IF43" s="176"/>
      <c r="IG43" s="176"/>
      <c r="IH43" s="176"/>
      <c r="II43" s="176"/>
      <c r="IJ43" s="176"/>
      <c r="IK43" s="176"/>
      <c r="IL43" s="176"/>
    </row>
    <row r="44" spans="1:246">
      <c r="A44" s="1355"/>
      <c r="C44" s="177" t="s">
        <v>4666</v>
      </c>
      <c r="F44" s="1354"/>
      <c r="G44" s="1355"/>
      <c r="N44" s="1354"/>
      <c r="O44" s="176"/>
      <c r="P44" s="176"/>
      <c r="Q44" s="176"/>
      <c r="R44" s="176"/>
      <c r="S44" s="176"/>
      <c r="T44" s="176"/>
      <c r="U44" s="176"/>
      <c r="V44" s="176"/>
      <c r="W44" s="176"/>
      <c r="X44" s="176"/>
      <c r="Y44" s="176"/>
      <c r="Z44" s="176"/>
      <c r="AA44" s="176"/>
      <c r="AB44" s="176"/>
      <c r="AC44" s="176"/>
      <c r="AD44" s="176"/>
      <c r="AE44" s="176"/>
      <c r="AF44" s="176"/>
      <c r="AG44" s="176"/>
      <c r="AH44" s="176"/>
      <c r="AI44" s="176"/>
      <c r="AJ44" s="176"/>
      <c r="AK44" s="176"/>
      <c r="AL44" s="176"/>
      <c r="AM44" s="176"/>
      <c r="AN44" s="176"/>
      <c r="AO44" s="176"/>
      <c r="AP44" s="176"/>
      <c r="AQ44" s="176"/>
      <c r="AR44" s="176"/>
      <c r="AS44" s="176"/>
      <c r="AT44" s="176"/>
      <c r="AU44" s="176"/>
      <c r="AV44" s="176"/>
      <c r="AW44" s="176"/>
      <c r="AX44" s="176"/>
      <c r="AY44" s="176"/>
      <c r="AZ44" s="176"/>
      <c r="BA44" s="176"/>
      <c r="BB44" s="176"/>
      <c r="BC44" s="176"/>
      <c r="BD44" s="176"/>
      <c r="BE44" s="176"/>
      <c r="BF44" s="176"/>
      <c r="BG44" s="176"/>
      <c r="BH44" s="176"/>
      <c r="BI44" s="176"/>
      <c r="BJ44" s="176"/>
      <c r="BK44" s="176"/>
      <c r="BL44" s="176"/>
      <c r="BM44" s="176"/>
      <c r="BN44" s="176"/>
      <c r="BO44" s="176"/>
      <c r="BP44" s="176"/>
      <c r="BQ44" s="176"/>
      <c r="BR44" s="176"/>
      <c r="BS44" s="176"/>
      <c r="BT44" s="176"/>
      <c r="BU44" s="176"/>
      <c r="BV44" s="176"/>
      <c r="BW44" s="176"/>
      <c r="BX44" s="176"/>
      <c r="BY44" s="176"/>
      <c r="BZ44" s="176"/>
      <c r="CA44" s="176"/>
      <c r="CB44" s="176"/>
      <c r="CC44" s="176"/>
      <c r="CD44" s="176"/>
      <c r="CE44" s="176"/>
      <c r="CF44" s="176"/>
      <c r="CG44" s="176"/>
      <c r="CH44" s="176"/>
      <c r="CI44" s="176"/>
      <c r="CJ44" s="176"/>
      <c r="CK44" s="176"/>
      <c r="CL44" s="176"/>
      <c r="CM44" s="176"/>
      <c r="CN44" s="176"/>
      <c r="CO44" s="176"/>
      <c r="CP44" s="176"/>
      <c r="CQ44" s="176"/>
      <c r="CR44" s="176"/>
      <c r="CS44" s="176"/>
      <c r="CT44" s="176"/>
      <c r="CU44" s="176"/>
      <c r="CV44" s="176"/>
      <c r="CW44" s="176"/>
      <c r="CX44" s="176"/>
      <c r="CY44" s="176"/>
      <c r="CZ44" s="176"/>
      <c r="DA44" s="176"/>
      <c r="DB44" s="176"/>
      <c r="DC44" s="176"/>
      <c r="DD44" s="176"/>
      <c r="DE44" s="176"/>
      <c r="DF44" s="176"/>
      <c r="DG44" s="176"/>
      <c r="DH44" s="176"/>
      <c r="DI44" s="176"/>
      <c r="DJ44" s="176"/>
      <c r="DK44" s="176"/>
      <c r="DL44" s="176"/>
      <c r="DM44" s="176"/>
      <c r="DN44" s="176"/>
      <c r="DO44" s="176"/>
      <c r="DP44" s="176"/>
      <c r="DQ44" s="176"/>
      <c r="DR44" s="176"/>
      <c r="DS44" s="176"/>
      <c r="DT44" s="176"/>
      <c r="DU44" s="176"/>
      <c r="DV44" s="176"/>
      <c r="DW44" s="176"/>
      <c r="DX44" s="176"/>
      <c r="DY44" s="176"/>
      <c r="DZ44" s="176"/>
      <c r="EA44" s="176"/>
      <c r="EB44" s="176"/>
      <c r="EC44" s="176"/>
      <c r="ED44" s="176"/>
      <c r="EE44" s="176"/>
      <c r="EF44" s="176"/>
      <c r="EG44" s="176"/>
      <c r="EH44" s="176"/>
      <c r="EI44" s="176"/>
      <c r="EJ44" s="176"/>
      <c r="EK44" s="176"/>
      <c r="EL44" s="176"/>
      <c r="EM44" s="176"/>
      <c r="EN44" s="176"/>
      <c r="EO44" s="176"/>
      <c r="EP44" s="176"/>
      <c r="EQ44" s="176"/>
      <c r="ER44" s="176"/>
      <c r="ES44" s="176"/>
      <c r="ET44" s="176"/>
      <c r="EU44" s="176"/>
      <c r="EV44" s="176"/>
      <c r="EW44" s="176"/>
      <c r="EX44" s="176"/>
      <c r="EY44" s="176"/>
      <c r="EZ44" s="176"/>
      <c r="FA44" s="176"/>
      <c r="FB44" s="176"/>
      <c r="FC44" s="176"/>
      <c r="FD44" s="176"/>
      <c r="FE44" s="176"/>
      <c r="FF44" s="176"/>
      <c r="FG44" s="176"/>
      <c r="FH44" s="176"/>
      <c r="FI44" s="176"/>
      <c r="FJ44" s="176"/>
      <c r="FK44" s="176"/>
      <c r="FL44" s="176"/>
      <c r="FM44" s="176"/>
      <c r="FN44" s="176"/>
      <c r="FO44" s="176"/>
      <c r="FP44" s="176"/>
      <c r="FQ44" s="176"/>
      <c r="FR44" s="176"/>
      <c r="FS44" s="176"/>
      <c r="FT44" s="176"/>
      <c r="FU44" s="176"/>
      <c r="FV44" s="176"/>
      <c r="FW44" s="176"/>
      <c r="FX44" s="176"/>
      <c r="FY44" s="176"/>
      <c r="FZ44" s="176"/>
      <c r="GA44" s="176"/>
      <c r="GB44" s="176"/>
      <c r="GC44" s="176"/>
      <c r="GD44" s="176"/>
      <c r="GE44" s="176"/>
      <c r="GF44" s="176"/>
      <c r="GG44" s="176"/>
      <c r="GH44" s="176"/>
      <c r="GI44" s="176"/>
      <c r="GJ44" s="176"/>
      <c r="GK44" s="176"/>
      <c r="GL44" s="176"/>
      <c r="GM44" s="176"/>
      <c r="GN44" s="176"/>
      <c r="GO44" s="176"/>
      <c r="GP44" s="176"/>
      <c r="GQ44" s="176"/>
      <c r="GR44" s="176"/>
      <c r="GS44" s="176"/>
      <c r="GT44" s="176"/>
      <c r="GU44" s="176"/>
      <c r="GV44" s="176"/>
      <c r="GW44" s="176"/>
      <c r="GX44" s="176"/>
      <c r="GY44" s="176"/>
      <c r="GZ44" s="176"/>
      <c r="HA44" s="176"/>
      <c r="HB44" s="176"/>
      <c r="HC44" s="176"/>
      <c r="HD44" s="176"/>
      <c r="HE44" s="176"/>
      <c r="HF44" s="176"/>
      <c r="HG44" s="176"/>
      <c r="HH44" s="176"/>
      <c r="HI44" s="176"/>
      <c r="HJ44" s="176"/>
      <c r="HK44" s="176"/>
      <c r="HL44" s="176"/>
      <c r="HM44" s="176"/>
      <c r="HN44" s="176"/>
      <c r="HO44" s="176"/>
      <c r="HP44" s="176"/>
      <c r="HQ44" s="176"/>
      <c r="HR44" s="176"/>
      <c r="HS44" s="176"/>
      <c r="HT44" s="176"/>
      <c r="HU44" s="176"/>
      <c r="HV44" s="176"/>
      <c r="HW44" s="176"/>
      <c r="HX44" s="176"/>
      <c r="HY44" s="176"/>
      <c r="HZ44" s="176"/>
      <c r="IA44" s="176"/>
      <c r="IB44" s="176"/>
      <c r="IC44" s="176"/>
      <c r="ID44" s="176"/>
      <c r="IE44" s="176"/>
      <c r="IF44" s="176"/>
      <c r="IG44" s="176"/>
      <c r="IH44" s="176"/>
      <c r="II44" s="176"/>
      <c r="IJ44" s="176"/>
      <c r="IK44" s="176"/>
      <c r="IL44" s="176"/>
    </row>
    <row r="45" spans="1:246">
      <c r="A45" s="1355"/>
      <c r="C45" s="177" t="s">
        <v>4667</v>
      </c>
      <c r="F45" s="1354"/>
      <c r="G45" s="1355"/>
      <c r="N45" s="1354"/>
      <c r="O45" s="176"/>
      <c r="P45" s="176"/>
      <c r="Q45" s="176"/>
      <c r="R45" s="176"/>
      <c r="S45" s="176"/>
      <c r="T45" s="176"/>
      <c r="U45" s="176"/>
      <c r="V45" s="176"/>
      <c r="W45" s="176"/>
      <c r="X45" s="176"/>
      <c r="Y45" s="176"/>
      <c r="Z45" s="176"/>
      <c r="AA45" s="176"/>
      <c r="AB45" s="176"/>
      <c r="AC45" s="176"/>
      <c r="AD45" s="176"/>
      <c r="AE45" s="176"/>
      <c r="AF45" s="176"/>
      <c r="AG45" s="176"/>
      <c r="AH45" s="176"/>
      <c r="AI45" s="176"/>
      <c r="AJ45" s="176"/>
      <c r="AK45" s="176"/>
      <c r="AL45" s="176"/>
      <c r="AM45" s="176"/>
      <c r="AN45" s="176"/>
      <c r="AO45" s="176"/>
      <c r="AP45" s="176"/>
      <c r="AQ45" s="176"/>
      <c r="AR45" s="176"/>
      <c r="AS45" s="176"/>
      <c r="AT45" s="176"/>
      <c r="AU45" s="176"/>
      <c r="AV45" s="176"/>
      <c r="AW45" s="176"/>
      <c r="AX45" s="176"/>
      <c r="AY45" s="176"/>
      <c r="AZ45" s="176"/>
      <c r="BA45" s="176"/>
      <c r="BB45" s="176"/>
      <c r="BC45" s="176"/>
      <c r="BD45" s="176"/>
      <c r="BE45" s="176"/>
      <c r="BF45" s="176"/>
      <c r="BG45" s="176"/>
      <c r="BH45" s="176"/>
      <c r="BI45" s="176"/>
      <c r="BJ45" s="176"/>
      <c r="BK45" s="176"/>
      <c r="BL45" s="176"/>
      <c r="BM45" s="176"/>
      <c r="BN45" s="176"/>
      <c r="BO45" s="176"/>
      <c r="BP45" s="176"/>
      <c r="BQ45" s="176"/>
      <c r="BR45" s="176"/>
      <c r="BS45" s="176"/>
      <c r="BT45" s="176"/>
      <c r="BU45" s="176"/>
      <c r="BV45" s="176"/>
      <c r="BW45" s="176"/>
      <c r="BX45" s="176"/>
      <c r="BY45" s="176"/>
      <c r="BZ45" s="176"/>
      <c r="CA45" s="176"/>
      <c r="CB45" s="176"/>
      <c r="CC45" s="176"/>
      <c r="CD45" s="176"/>
      <c r="CE45" s="176"/>
      <c r="CF45" s="176"/>
      <c r="CG45" s="176"/>
      <c r="CH45" s="176"/>
      <c r="CI45" s="176"/>
      <c r="CJ45" s="176"/>
      <c r="CK45" s="176"/>
      <c r="CL45" s="176"/>
      <c r="CM45" s="176"/>
      <c r="CN45" s="176"/>
      <c r="CO45" s="176"/>
      <c r="CP45" s="176"/>
      <c r="CQ45" s="176"/>
      <c r="CR45" s="176"/>
      <c r="CS45" s="176"/>
      <c r="CT45" s="176"/>
      <c r="CU45" s="176"/>
      <c r="CV45" s="176"/>
      <c r="CW45" s="176"/>
      <c r="CX45" s="176"/>
      <c r="CY45" s="176"/>
      <c r="CZ45" s="176"/>
      <c r="DA45" s="176"/>
      <c r="DB45" s="176"/>
      <c r="DC45" s="176"/>
      <c r="DD45" s="176"/>
      <c r="DE45" s="176"/>
      <c r="DF45" s="176"/>
      <c r="DG45" s="176"/>
      <c r="DH45" s="176"/>
      <c r="DI45" s="176"/>
      <c r="DJ45" s="176"/>
      <c r="DK45" s="176"/>
      <c r="DL45" s="176"/>
      <c r="DM45" s="176"/>
      <c r="DN45" s="176"/>
      <c r="DO45" s="176"/>
      <c r="DP45" s="176"/>
      <c r="DQ45" s="176"/>
      <c r="DR45" s="176"/>
      <c r="DS45" s="176"/>
      <c r="DT45" s="176"/>
      <c r="DU45" s="176"/>
      <c r="DV45" s="176"/>
      <c r="DW45" s="176"/>
      <c r="DX45" s="176"/>
      <c r="DY45" s="176"/>
      <c r="DZ45" s="176"/>
      <c r="EA45" s="176"/>
      <c r="EB45" s="176"/>
      <c r="EC45" s="176"/>
      <c r="ED45" s="176"/>
      <c r="EE45" s="176"/>
      <c r="EF45" s="176"/>
      <c r="EG45" s="176"/>
      <c r="EH45" s="176"/>
      <c r="EI45" s="176"/>
      <c r="EJ45" s="176"/>
      <c r="EK45" s="176"/>
      <c r="EL45" s="176"/>
      <c r="EM45" s="176"/>
      <c r="EN45" s="176"/>
      <c r="EO45" s="176"/>
      <c r="EP45" s="176"/>
      <c r="EQ45" s="176"/>
      <c r="ER45" s="176"/>
      <c r="ES45" s="176"/>
      <c r="ET45" s="176"/>
      <c r="EU45" s="176"/>
      <c r="EV45" s="176"/>
      <c r="EW45" s="176"/>
      <c r="EX45" s="176"/>
      <c r="EY45" s="176"/>
      <c r="EZ45" s="176"/>
      <c r="FA45" s="176"/>
      <c r="FB45" s="176"/>
      <c r="FC45" s="176"/>
      <c r="FD45" s="176"/>
      <c r="FE45" s="176"/>
      <c r="FF45" s="176"/>
      <c r="FG45" s="176"/>
      <c r="FH45" s="176"/>
      <c r="FI45" s="176"/>
      <c r="FJ45" s="176"/>
      <c r="FK45" s="176"/>
      <c r="FL45" s="176"/>
      <c r="FM45" s="176"/>
      <c r="FN45" s="176"/>
      <c r="FO45" s="176"/>
      <c r="FP45" s="176"/>
      <c r="FQ45" s="176"/>
      <c r="FR45" s="176"/>
      <c r="FS45" s="176"/>
      <c r="FT45" s="176"/>
      <c r="FU45" s="176"/>
      <c r="FV45" s="176"/>
      <c r="FW45" s="176"/>
      <c r="FX45" s="176"/>
      <c r="FY45" s="176"/>
      <c r="FZ45" s="176"/>
      <c r="GA45" s="176"/>
      <c r="GB45" s="176"/>
      <c r="GC45" s="176"/>
      <c r="GD45" s="176"/>
      <c r="GE45" s="176"/>
      <c r="GF45" s="176"/>
      <c r="GG45" s="176"/>
      <c r="GH45" s="176"/>
      <c r="GI45" s="176"/>
      <c r="GJ45" s="176"/>
      <c r="GK45" s="176"/>
      <c r="GL45" s="176"/>
      <c r="GM45" s="176"/>
      <c r="GN45" s="176"/>
      <c r="GO45" s="176"/>
      <c r="GP45" s="176"/>
      <c r="GQ45" s="176"/>
      <c r="GR45" s="176"/>
      <c r="GS45" s="176"/>
      <c r="GT45" s="176"/>
      <c r="GU45" s="176"/>
      <c r="GV45" s="176"/>
      <c r="GW45" s="176"/>
      <c r="GX45" s="176"/>
      <c r="GY45" s="176"/>
      <c r="GZ45" s="176"/>
      <c r="HA45" s="176"/>
      <c r="HB45" s="176"/>
      <c r="HC45" s="176"/>
      <c r="HD45" s="176"/>
      <c r="HE45" s="176"/>
      <c r="HF45" s="176"/>
      <c r="HG45" s="176"/>
      <c r="HH45" s="176"/>
      <c r="HI45" s="176"/>
      <c r="HJ45" s="176"/>
      <c r="HK45" s="176"/>
      <c r="HL45" s="176"/>
      <c r="HM45" s="176"/>
      <c r="HN45" s="176"/>
      <c r="HO45" s="176"/>
      <c r="HP45" s="176"/>
      <c r="HQ45" s="176"/>
      <c r="HR45" s="176"/>
      <c r="HS45" s="176"/>
      <c r="HT45" s="176"/>
      <c r="HU45" s="176"/>
      <c r="HV45" s="176"/>
      <c r="HW45" s="176"/>
      <c r="HX45" s="176"/>
      <c r="HY45" s="176"/>
      <c r="HZ45" s="176"/>
      <c r="IA45" s="176"/>
      <c r="IB45" s="176"/>
      <c r="IC45" s="176"/>
      <c r="ID45" s="176"/>
      <c r="IE45" s="176"/>
      <c r="IF45" s="176"/>
      <c r="IG45" s="176"/>
      <c r="IH45" s="176"/>
      <c r="II45" s="176"/>
      <c r="IJ45" s="176"/>
      <c r="IK45" s="176"/>
      <c r="IL45" s="176"/>
    </row>
    <row r="46" spans="1:246">
      <c r="A46" s="1355"/>
      <c r="C46" s="177" t="s">
        <v>4668</v>
      </c>
      <c r="F46" s="1354"/>
      <c r="G46" s="1355"/>
      <c r="N46" s="1354"/>
      <c r="O46" s="176"/>
      <c r="P46" s="176"/>
      <c r="Q46" s="176"/>
      <c r="R46" s="176"/>
      <c r="S46" s="176"/>
      <c r="T46" s="176"/>
      <c r="U46" s="176"/>
      <c r="V46" s="176"/>
      <c r="W46" s="176"/>
      <c r="X46" s="176"/>
      <c r="Y46" s="176"/>
      <c r="Z46" s="176"/>
      <c r="AA46" s="176"/>
      <c r="AB46" s="176"/>
      <c r="AC46" s="176"/>
      <c r="AD46" s="176"/>
      <c r="AE46" s="176"/>
      <c r="AF46" s="176"/>
      <c r="AG46" s="176"/>
      <c r="AH46" s="176"/>
      <c r="AI46" s="176"/>
      <c r="AJ46" s="176"/>
      <c r="AK46" s="176"/>
      <c r="AL46" s="176"/>
      <c r="AM46" s="176"/>
      <c r="AN46" s="176"/>
      <c r="AO46" s="176"/>
      <c r="AP46" s="176"/>
      <c r="AQ46" s="176"/>
      <c r="AR46" s="176"/>
      <c r="AS46" s="176"/>
      <c r="AT46" s="176"/>
      <c r="AU46" s="176"/>
      <c r="AV46" s="176"/>
      <c r="AW46" s="176"/>
      <c r="AX46" s="176"/>
      <c r="AY46" s="176"/>
      <c r="AZ46" s="176"/>
      <c r="BA46" s="176"/>
      <c r="BB46" s="176"/>
      <c r="BC46" s="176"/>
      <c r="BD46" s="176"/>
      <c r="BE46" s="176"/>
      <c r="BF46" s="176"/>
      <c r="BG46" s="176"/>
      <c r="BH46" s="176"/>
      <c r="BI46" s="176"/>
      <c r="BJ46" s="176"/>
      <c r="BK46" s="176"/>
      <c r="BL46" s="176"/>
      <c r="BM46" s="176"/>
      <c r="BN46" s="176"/>
      <c r="BO46" s="176"/>
      <c r="BP46" s="176"/>
      <c r="BQ46" s="176"/>
      <c r="BR46" s="176"/>
      <c r="BS46" s="176"/>
      <c r="BT46" s="176"/>
      <c r="BU46" s="176"/>
      <c r="BV46" s="176"/>
      <c r="BW46" s="176"/>
      <c r="BX46" s="176"/>
      <c r="BY46" s="176"/>
      <c r="BZ46" s="176"/>
      <c r="CA46" s="176"/>
      <c r="CB46" s="176"/>
      <c r="CC46" s="176"/>
      <c r="CD46" s="176"/>
      <c r="CE46" s="176"/>
      <c r="CF46" s="176"/>
      <c r="CG46" s="176"/>
      <c r="CH46" s="176"/>
      <c r="CI46" s="176"/>
      <c r="CJ46" s="176"/>
      <c r="CK46" s="176"/>
      <c r="CL46" s="176"/>
      <c r="CM46" s="176"/>
      <c r="CN46" s="176"/>
      <c r="CO46" s="176"/>
      <c r="CP46" s="176"/>
      <c r="CQ46" s="176"/>
      <c r="CR46" s="176"/>
      <c r="CS46" s="176"/>
      <c r="CT46" s="176"/>
      <c r="CU46" s="176"/>
      <c r="CV46" s="176"/>
      <c r="CW46" s="176"/>
      <c r="CX46" s="176"/>
      <c r="CY46" s="176"/>
      <c r="CZ46" s="176"/>
      <c r="DA46" s="176"/>
      <c r="DB46" s="176"/>
      <c r="DC46" s="176"/>
      <c r="DD46" s="176"/>
      <c r="DE46" s="176"/>
      <c r="DF46" s="176"/>
      <c r="DG46" s="176"/>
      <c r="DH46" s="176"/>
      <c r="DI46" s="176"/>
      <c r="DJ46" s="176"/>
      <c r="DK46" s="176"/>
      <c r="DL46" s="176"/>
      <c r="DM46" s="176"/>
      <c r="DN46" s="176"/>
      <c r="DO46" s="176"/>
      <c r="DP46" s="176"/>
      <c r="DQ46" s="176"/>
      <c r="DR46" s="176"/>
      <c r="DS46" s="176"/>
      <c r="DT46" s="176"/>
      <c r="DU46" s="176"/>
      <c r="DV46" s="176"/>
      <c r="DW46" s="176"/>
      <c r="DX46" s="176"/>
      <c r="DY46" s="176"/>
      <c r="DZ46" s="176"/>
      <c r="EA46" s="176"/>
      <c r="EB46" s="176"/>
      <c r="EC46" s="176"/>
      <c r="ED46" s="176"/>
      <c r="EE46" s="176"/>
      <c r="EF46" s="176"/>
      <c r="EG46" s="176"/>
      <c r="EH46" s="176"/>
      <c r="EI46" s="176"/>
      <c r="EJ46" s="176"/>
      <c r="EK46" s="176"/>
      <c r="EL46" s="176"/>
      <c r="EM46" s="176"/>
      <c r="EN46" s="176"/>
      <c r="EO46" s="176"/>
      <c r="EP46" s="176"/>
      <c r="EQ46" s="176"/>
      <c r="ER46" s="176"/>
      <c r="ES46" s="176"/>
      <c r="ET46" s="176"/>
      <c r="EU46" s="176"/>
      <c r="EV46" s="176"/>
      <c r="EW46" s="176"/>
      <c r="EX46" s="176"/>
      <c r="EY46" s="176"/>
      <c r="EZ46" s="176"/>
      <c r="FA46" s="176"/>
      <c r="FB46" s="176"/>
      <c r="FC46" s="176"/>
      <c r="FD46" s="176"/>
      <c r="FE46" s="176"/>
      <c r="FF46" s="176"/>
      <c r="FG46" s="176"/>
      <c r="FH46" s="176"/>
      <c r="FI46" s="176"/>
      <c r="FJ46" s="176"/>
      <c r="FK46" s="176"/>
      <c r="FL46" s="176"/>
      <c r="FM46" s="176"/>
      <c r="FN46" s="176"/>
      <c r="FO46" s="176"/>
      <c r="FP46" s="176"/>
      <c r="FQ46" s="176"/>
      <c r="FR46" s="176"/>
      <c r="FS46" s="176"/>
      <c r="FT46" s="176"/>
      <c r="FU46" s="176"/>
      <c r="FV46" s="176"/>
      <c r="FW46" s="176"/>
      <c r="FX46" s="176"/>
      <c r="FY46" s="176"/>
      <c r="FZ46" s="176"/>
      <c r="GA46" s="176"/>
      <c r="GB46" s="176"/>
      <c r="GC46" s="176"/>
      <c r="GD46" s="176"/>
      <c r="GE46" s="176"/>
      <c r="GF46" s="176"/>
      <c r="GG46" s="176"/>
      <c r="GH46" s="176"/>
      <c r="GI46" s="176"/>
      <c r="GJ46" s="176"/>
      <c r="GK46" s="176"/>
      <c r="GL46" s="176"/>
      <c r="GM46" s="176"/>
      <c r="GN46" s="176"/>
      <c r="GO46" s="176"/>
      <c r="GP46" s="176"/>
      <c r="GQ46" s="176"/>
      <c r="GR46" s="176"/>
      <c r="GS46" s="176"/>
      <c r="GT46" s="176"/>
      <c r="GU46" s="176"/>
      <c r="GV46" s="176"/>
      <c r="GW46" s="176"/>
      <c r="GX46" s="176"/>
      <c r="GY46" s="176"/>
      <c r="GZ46" s="176"/>
      <c r="HA46" s="176"/>
      <c r="HB46" s="176"/>
      <c r="HC46" s="176"/>
      <c r="HD46" s="176"/>
      <c r="HE46" s="176"/>
      <c r="HF46" s="176"/>
      <c r="HG46" s="176"/>
      <c r="HH46" s="176"/>
      <c r="HI46" s="176"/>
      <c r="HJ46" s="176"/>
      <c r="HK46" s="176"/>
      <c r="HL46" s="176"/>
      <c r="HM46" s="176"/>
      <c r="HN46" s="176"/>
      <c r="HO46" s="176"/>
      <c r="HP46" s="176"/>
      <c r="HQ46" s="176"/>
      <c r="HR46" s="176"/>
      <c r="HS46" s="176"/>
      <c r="HT46" s="176"/>
      <c r="HU46" s="176"/>
      <c r="HV46" s="176"/>
      <c r="HW46" s="176"/>
      <c r="HX46" s="176"/>
      <c r="HY46" s="176"/>
      <c r="HZ46" s="176"/>
      <c r="IA46" s="176"/>
      <c r="IB46" s="176"/>
      <c r="IC46" s="176"/>
      <c r="ID46" s="176"/>
      <c r="IE46" s="176"/>
      <c r="IF46" s="176"/>
      <c r="IG46" s="176"/>
      <c r="IH46" s="176"/>
      <c r="II46" s="176"/>
      <c r="IJ46" s="176"/>
      <c r="IK46" s="176"/>
      <c r="IL46" s="176"/>
    </row>
    <row r="47" spans="1:246">
      <c r="A47" s="1355"/>
      <c r="C47" s="177" t="s">
        <v>4669</v>
      </c>
      <c r="F47" s="1354"/>
      <c r="G47" s="1355"/>
      <c r="N47" s="1354"/>
      <c r="O47" s="176"/>
      <c r="P47" s="176"/>
      <c r="Q47" s="176"/>
      <c r="R47" s="176"/>
      <c r="S47" s="176"/>
      <c r="T47" s="176"/>
      <c r="U47" s="176"/>
      <c r="V47" s="176"/>
      <c r="W47" s="176"/>
      <c r="X47" s="176"/>
      <c r="Y47" s="176"/>
      <c r="Z47" s="176"/>
      <c r="AA47" s="176"/>
      <c r="AB47" s="176"/>
      <c r="AC47" s="176"/>
      <c r="AD47" s="176"/>
      <c r="AE47" s="176"/>
      <c r="AF47" s="176"/>
      <c r="AG47" s="176"/>
      <c r="AH47" s="176"/>
      <c r="AI47" s="176"/>
      <c r="AJ47" s="176"/>
      <c r="AK47" s="176"/>
      <c r="AL47" s="176"/>
      <c r="AM47" s="176"/>
      <c r="AN47" s="176"/>
      <c r="AO47" s="176"/>
      <c r="AP47" s="176"/>
      <c r="AQ47" s="176"/>
      <c r="AR47" s="176"/>
      <c r="AS47" s="176"/>
      <c r="AT47" s="176"/>
      <c r="AU47" s="176"/>
      <c r="AV47" s="176"/>
      <c r="AW47" s="176"/>
      <c r="AX47" s="176"/>
      <c r="AY47" s="176"/>
      <c r="AZ47" s="176"/>
      <c r="BA47" s="176"/>
      <c r="BB47" s="176"/>
      <c r="BC47" s="176"/>
      <c r="BD47" s="176"/>
      <c r="BE47" s="176"/>
      <c r="BF47" s="176"/>
      <c r="BG47" s="176"/>
      <c r="BH47" s="176"/>
      <c r="BI47" s="176"/>
      <c r="BJ47" s="176"/>
      <c r="BK47" s="176"/>
      <c r="BL47" s="176"/>
      <c r="BM47" s="176"/>
      <c r="BN47" s="176"/>
      <c r="BO47" s="176"/>
      <c r="BP47" s="176"/>
      <c r="BQ47" s="176"/>
      <c r="BR47" s="176"/>
      <c r="BS47" s="176"/>
      <c r="BT47" s="176"/>
      <c r="BU47" s="176"/>
      <c r="BV47" s="176"/>
      <c r="BW47" s="176"/>
      <c r="BX47" s="176"/>
      <c r="BY47" s="176"/>
      <c r="BZ47" s="176"/>
      <c r="CA47" s="176"/>
      <c r="CB47" s="176"/>
      <c r="CC47" s="176"/>
      <c r="CD47" s="176"/>
      <c r="CE47" s="176"/>
      <c r="CF47" s="176"/>
      <c r="CG47" s="176"/>
      <c r="CH47" s="176"/>
      <c r="CI47" s="176"/>
      <c r="CJ47" s="176"/>
      <c r="CK47" s="176"/>
      <c r="CL47" s="176"/>
      <c r="CM47" s="176"/>
      <c r="CN47" s="176"/>
      <c r="CO47" s="176"/>
      <c r="CP47" s="176"/>
      <c r="CQ47" s="176"/>
      <c r="CR47" s="176"/>
      <c r="CS47" s="176"/>
      <c r="CT47" s="176"/>
      <c r="CU47" s="176"/>
      <c r="CV47" s="176"/>
      <c r="CW47" s="176"/>
      <c r="CX47" s="176"/>
      <c r="CY47" s="176"/>
      <c r="CZ47" s="176"/>
      <c r="DA47" s="176"/>
      <c r="DB47" s="176"/>
      <c r="DC47" s="176"/>
      <c r="DD47" s="176"/>
      <c r="DE47" s="176"/>
      <c r="DF47" s="176"/>
      <c r="DG47" s="176"/>
      <c r="DH47" s="176"/>
      <c r="DI47" s="176"/>
      <c r="DJ47" s="176"/>
      <c r="DK47" s="176"/>
      <c r="DL47" s="176"/>
      <c r="DM47" s="176"/>
      <c r="DN47" s="176"/>
      <c r="DO47" s="176"/>
      <c r="DP47" s="176"/>
      <c r="DQ47" s="176"/>
      <c r="DR47" s="176"/>
      <c r="DS47" s="176"/>
      <c r="DT47" s="176"/>
      <c r="DU47" s="176"/>
      <c r="DV47" s="176"/>
      <c r="DW47" s="176"/>
      <c r="DX47" s="176"/>
      <c r="DY47" s="176"/>
      <c r="DZ47" s="176"/>
      <c r="EA47" s="176"/>
      <c r="EB47" s="176"/>
      <c r="EC47" s="176"/>
      <c r="ED47" s="176"/>
      <c r="EE47" s="176"/>
      <c r="EF47" s="176"/>
      <c r="EG47" s="176"/>
      <c r="EH47" s="176"/>
      <c r="EI47" s="176"/>
      <c r="EJ47" s="176"/>
      <c r="EK47" s="176"/>
      <c r="EL47" s="176"/>
      <c r="EM47" s="176"/>
      <c r="EN47" s="176"/>
      <c r="EO47" s="176"/>
      <c r="EP47" s="176"/>
      <c r="EQ47" s="176"/>
      <c r="ER47" s="176"/>
      <c r="ES47" s="176"/>
      <c r="ET47" s="176"/>
      <c r="EU47" s="176"/>
      <c r="EV47" s="176"/>
      <c r="EW47" s="176"/>
      <c r="EX47" s="176"/>
      <c r="EY47" s="176"/>
      <c r="EZ47" s="176"/>
      <c r="FA47" s="176"/>
      <c r="FB47" s="176"/>
      <c r="FC47" s="176"/>
      <c r="FD47" s="176"/>
      <c r="FE47" s="176"/>
      <c r="FF47" s="176"/>
      <c r="FG47" s="176"/>
      <c r="FH47" s="176"/>
      <c r="FI47" s="176"/>
      <c r="FJ47" s="176"/>
      <c r="FK47" s="176"/>
      <c r="FL47" s="176"/>
      <c r="FM47" s="176"/>
      <c r="FN47" s="176"/>
      <c r="FO47" s="176"/>
      <c r="FP47" s="176"/>
      <c r="FQ47" s="176"/>
      <c r="FR47" s="176"/>
      <c r="FS47" s="176"/>
      <c r="FT47" s="176"/>
      <c r="FU47" s="176"/>
      <c r="FV47" s="176"/>
      <c r="FW47" s="176"/>
      <c r="FX47" s="176"/>
      <c r="FY47" s="176"/>
      <c r="FZ47" s="176"/>
      <c r="GA47" s="176"/>
      <c r="GB47" s="176"/>
      <c r="GC47" s="176"/>
      <c r="GD47" s="176"/>
      <c r="GE47" s="176"/>
      <c r="GF47" s="176"/>
      <c r="GG47" s="176"/>
      <c r="GH47" s="176"/>
      <c r="GI47" s="176"/>
      <c r="GJ47" s="176"/>
      <c r="GK47" s="176"/>
      <c r="GL47" s="176"/>
      <c r="GM47" s="176"/>
      <c r="GN47" s="176"/>
      <c r="GO47" s="176"/>
      <c r="GP47" s="176"/>
      <c r="GQ47" s="176"/>
      <c r="GR47" s="176"/>
      <c r="GS47" s="176"/>
      <c r="GT47" s="176"/>
      <c r="GU47" s="176"/>
      <c r="GV47" s="176"/>
      <c r="GW47" s="176"/>
      <c r="GX47" s="176"/>
      <c r="GY47" s="176"/>
      <c r="GZ47" s="176"/>
      <c r="HA47" s="176"/>
      <c r="HB47" s="176"/>
      <c r="HC47" s="176"/>
      <c r="HD47" s="176"/>
      <c r="HE47" s="176"/>
      <c r="HF47" s="176"/>
      <c r="HG47" s="176"/>
      <c r="HH47" s="176"/>
      <c r="HI47" s="176"/>
      <c r="HJ47" s="176"/>
      <c r="HK47" s="176"/>
      <c r="HL47" s="176"/>
      <c r="HM47" s="176"/>
      <c r="HN47" s="176"/>
      <c r="HO47" s="176"/>
      <c r="HP47" s="176"/>
      <c r="HQ47" s="176"/>
      <c r="HR47" s="176"/>
      <c r="HS47" s="176"/>
      <c r="HT47" s="176"/>
      <c r="HU47" s="176"/>
      <c r="HV47" s="176"/>
      <c r="HW47" s="176"/>
      <c r="HX47" s="176"/>
      <c r="HY47" s="176"/>
      <c r="HZ47" s="176"/>
      <c r="IA47" s="176"/>
      <c r="IB47" s="176"/>
      <c r="IC47" s="176"/>
      <c r="ID47" s="176"/>
      <c r="IE47" s="176"/>
      <c r="IF47" s="176"/>
      <c r="IG47" s="176"/>
      <c r="IH47" s="176"/>
      <c r="II47" s="176"/>
      <c r="IJ47" s="176"/>
      <c r="IK47" s="176"/>
      <c r="IL47" s="176"/>
    </row>
    <row r="48" spans="1:246">
      <c r="A48" s="1355"/>
      <c r="C48" s="177" t="s">
        <v>4670</v>
      </c>
      <c r="F48" s="1354"/>
      <c r="G48" s="1355"/>
      <c r="N48" s="1354"/>
      <c r="O48" s="176"/>
      <c r="P48" s="176"/>
      <c r="Q48" s="176"/>
      <c r="R48" s="176"/>
      <c r="S48" s="176"/>
      <c r="T48" s="176"/>
      <c r="U48" s="176"/>
      <c r="V48" s="176"/>
      <c r="W48" s="176"/>
      <c r="X48" s="176"/>
      <c r="Y48" s="176"/>
      <c r="Z48" s="176"/>
      <c r="AA48" s="176"/>
      <c r="AB48" s="176"/>
      <c r="AC48" s="176"/>
      <c r="AD48" s="176"/>
      <c r="AE48" s="176"/>
      <c r="AF48" s="176"/>
      <c r="AG48" s="176"/>
      <c r="AH48" s="176"/>
      <c r="AI48" s="176"/>
      <c r="AJ48" s="176"/>
      <c r="AK48" s="176"/>
      <c r="AL48" s="176"/>
      <c r="AM48" s="176"/>
      <c r="AN48" s="176"/>
      <c r="AO48" s="176"/>
      <c r="AP48" s="176"/>
      <c r="AQ48" s="176"/>
      <c r="AR48" s="176"/>
      <c r="AS48" s="176"/>
      <c r="AT48" s="176"/>
      <c r="AU48" s="176"/>
      <c r="AV48" s="176"/>
      <c r="AW48" s="176"/>
      <c r="AX48" s="176"/>
      <c r="AY48" s="176"/>
      <c r="AZ48" s="176"/>
      <c r="BA48" s="176"/>
      <c r="BB48" s="176"/>
      <c r="BC48" s="176"/>
      <c r="BD48" s="176"/>
      <c r="BE48" s="176"/>
      <c r="BF48" s="176"/>
      <c r="BG48" s="176"/>
      <c r="BH48" s="176"/>
      <c r="BI48" s="176"/>
      <c r="BJ48" s="176"/>
      <c r="BK48" s="176"/>
      <c r="BL48" s="176"/>
      <c r="BM48" s="176"/>
      <c r="BN48" s="176"/>
      <c r="BO48" s="176"/>
      <c r="BP48" s="176"/>
      <c r="BQ48" s="176"/>
      <c r="BR48" s="176"/>
      <c r="BS48" s="176"/>
      <c r="BT48" s="176"/>
      <c r="BU48" s="176"/>
      <c r="BV48" s="176"/>
      <c r="BW48" s="176"/>
      <c r="BX48" s="176"/>
      <c r="BY48" s="176"/>
      <c r="BZ48" s="176"/>
      <c r="CA48" s="176"/>
      <c r="CB48" s="176"/>
      <c r="CC48" s="176"/>
      <c r="CD48" s="176"/>
      <c r="CE48" s="176"/>
      <c r="CF48" s="176"/>
      <c r="CG48" s="176"/>
      <c r="CH48" s="176"/>
      <c r="CI48" s="176"/>
      <c r="CJ48" s="176"/>
      <c r="CK48" s="176"/>
      <c r="CL48" s="176"/>
      <c r="CM48" s="176"/>
      <c r="CN48" s="176"/>
      <c r="CO48" s="176"/>
      <c r="CP48" s="176"/>
      <c r="CQ48" s="176"/>
      <c r="CR48" s="176"/>
      <c r="CS48" s="176"/>
      <c r="CT48" s="176"/>
      <c r="CU48" s="176"/>
      <c r="CV48" s="176"/>
      <c r="CW48" s="176"/>
      <c r="CX48" s="176"/>
      <c r="CY48" s="176"/>
      <c r="CZ48" s="176"/>
      <c r="DA48" s="176"/>
      <c r="DB48" s="176"/>
      <c r="DC48" s="176"/>
      <c r="DD48" s="176"/>
      <c r="DE48" s="176"/>
      <c r="DF48" s="176"/>
      <c r="DG48" s="176"/>
      <c r="DH48" s="176"/>
      <c r="DI48" s="176"/>
      <c r="DJ48" s="176"/>
      <c r="DK48" s="176"/>
      <c r="DL48" s="176"/>
      <c r="DM48" s="176"/>
      <c r="DN48" s="176"/>
      <c r="DO48" s="176"/>
      <c r="DP48" s="176"/>
      <c r="DQ48" s="176"/>
      <c r="DR48" s="176"/>
      <c r="DS48" s="176"/>
      <c r="DT48" s="176"/>
      <c r="DU48" s="176"/>
      <c r="DV48" s="176"/>
      <c r="DW48" s="176"/>
      <c r="DX48" s="176"/>
      <c r="DY48" s="176"/>
      <c r="DZ48" s="176"/>
      <c r="EA48" s="176"/>
      <c r="EB48" s="176"/>
      <c r="EC48" s="176"/>
      <c r="ED48" s="176"/>
      <c r="EE48" s="176"/>
      <c r="EF48" s="176"/>
      <c r="EG48" s="176"/>
      <c r="EH48" s="176"/>
      <c r="EI48" s="176"/>
      <c r="EJ48" s="176"/>
      <c r="EK48" s="176"/>
      <c r="EL48" s="176"/>
      <c r="EM48" s="176"/>
      <c r="EN48" s="176"/>
      <c r="EO48" s="176"/>
      <c r="EP48" s="176"/>
      <c r="EQ48" s="176"/>
      <c r="ER48" s="176"/>
      <c r="ES48" s="176"/>
      <c r="ET48" s="176"/>
      <c r="EU48" s="176"/>
      <c r="EV48" s="176"/>
      <c r="EW48" s="176"/>
      <c r="EX48" s="176"/>
      <c r="EY48" s="176"/>
      <c r="EZ48" s="176"/>
      <c r="FA48" s="176"/>
      <c r="FB48" s="176"/>
      <c r="FC48" s="176"/>
      <c r="FD48" s="176"/>
      <c r="FE48" s="176"/>
      <c r="FF48" s="176"/>
      <c r="FG48" s="176"/>
      <c r="FH48" s="176"/>
      <c r="FI48" s="176"/>
      <c r="FJ48" s="176"/>
      <c r="FK48" s="176"/>
      <c r="FL48" s="176"/>
      <c r="FM48" s="176"/>
      <c r="FN48" s="176"/>
      <c r="FO48" s="176"/>
      <c r="FP48" s="176"/>
      <c r="FQ48" s="176"/>
      <c r="FR48" s="176"/>
      <c r="FS48" s="176"/>
      <c r="FT48" s="176"/>
      <c r="FU48" s="176"/>
      <c r="FV48" s="176"/>
      <c r="FW48" s="176"/>
      <c r="FX48" s="176"/>
      <c r="FY48" s="176"/>
      <c r="FZ48" s="176"/>
      <c r="GA48" s="176"/>
      <c r="GB48" s="176"/>
      <c r="GC48" s="176"/>
      <c r="GD48" s="176"/>
      <c r="GE48" s="176"/>
      <c r="GF48" s="176"/>
      <c r="GG48" s="176"/>
      <c r="GH48" s="176"/>
      <c r="GI48" s="176"/>
      <c r="GJ48" s="176"/>
      <c r="GK48" s="176"/>
      <c r="GL48" s="176"/>
      <c r="GM48" s="176"/>
      <c r="GN48" s="176"/>
      <c r="GO48" s="176"/>
      <c r="GP48" s="176"/>
      <c r="GQ48" s="176"/>
      <c r="GR48" s="176"/>
      <c r="GS48" s="176"/>
      <c r="GT48" s="176"/>
      <c r="GU48" s="176"/>
      <c r="GV48" s="176"/>
      <c r="GW48" s="176"/>
      <c r="GX48" s="176"/>
      <c r="GY48" s="176"/>
      <c r="GZ48" s="176"/>
      <c r="HA48" s="176"/>
      <c r="HB48" s="176"/>
      <c r="HC48" s="176"/>
      <c r="HD48" s="176"/>
      <c r="HE48" s="176"/>
      <c r="HF48" s="176"/>
      <c r="HG48" s="176"/>
      <c r="HH48" s="176"/>
      <c r="HI48" s="176"/>
      <c r="HJ48" s="176"/>
      <c r="HK48" s="176"/>
      <c r="HL48" s="176"/>
      <c r="HM48" s="176"/>
      <c r="HN48" s="176"/>
      <c r="HO48" s="176"/>
      <c r="HP48" s="176"/>
      <c r="HQ48" s="176"/>
      <c r="HR48" s="176"/>
      <c r="HS48" s="176"/>
      <c r="HT48" s="176"/>
      <c r="HU48" s="176"/>
      <c r="HV48" s="176"/>
      <c r="HW48" s="176"/>
      <c r="HX48" s="176"/>
      <c r="HY48" s="176"/>
      <c r="HZ48" s="176"/>
      <c r="IA48" s="176"/>
      <c r="IB48" s="176"/>
      <c r="IC48" s="176"/>
      <c r="ID48" s="176"/>
      <c r="IE48" s="176"/>
      <c r="IF48" s="176"/>
      <c r="IG48" s="176"/>
      <c r="IH48" s="176"/>
      <c r="II48" s="176"/>
      <c r="IJ48" s="176"/>
      <c r="IK48" s="176"/>
      <c r="IL48" s="176"/>
    </row>
    <row r="49" spans="1:246">
      <c r="A49" s="1355"/>
      <c r="C49" s="177" t="s">
        <v>4671</v>
      </c>
      <c r="F49" s="1354"/>
      <c r="G49" s="1355"/>
      <c r="N49" s="1354"/>
      <c r="O49" s="176"/>
      <c r="P49" s="176"/>
      <c r="Q49" s="176"/>
      <c r="R49" s="176"/>
      <c r="S49" s="176"/>
      <c r="T49" s="176"/>
      <c r="U49" s="176"/>
      <c r="V49" s="176"/>
      <c r="W49" s="176"/>
      <c r="X49" s="176"/>
      <c r="Y49" s="176"/>
      <c r="Z49" s="176"/>
      <c r="AA49" s="176"/>
      <c r="AB49" s="176"/>
      <c r="AC49" s="176"/>
      <c r="AD49" s="176"/>
      <c r="AE49" s="176"/>
      <c r="AF49" s="176"/>
      <c r="AG49" s="176"/>
      <c r="AH49" s="176"/>
      <c r="AI49" s="176"/>
      <c r="AJ49" s="176"/>
      <c r="AK49" s="176"/>
      <c r="AL49" s="176"/>
      <c r="AM49" s="176"/>
      <c r="AN49" s="176"/>
      <c r="AO49" s="176"/>
      <c r="AP49" s="176"/>
      <c r="AQ49" s="176"/>
      <c r="AR49" s="176"/>
      <c r="AS49" s="176"/>
      <c r="AT49" s="176"/>
      <c r="AU49" s="176"/>
      <c r="AV49" s="176"/>
      <c r="AW49" s="176"/>
      <c r="AX49" s="176"/>
      <c r="AY49" s="176"/>
      <c r="AZ49" s="176"/>
      <c r="BA49" s="176"/>
      <c r="BB49" s="176"/>
      <c r="BC49" s="176"/>
      <c r="BD49" s="176"/>
      <c r="BE49" s="176"/>
      <c r="BF49" s="176"/>
      <c r="BG49" s="176"/>
      <c r="BH49" s="176"/>
      <c r="BI49" s="176"/>
      <c r="BJ49" s="176"/>
      <c r="BK49" s="176"/>
      <c r="BL49" s="176"/>
      <c r="BM49" s="176"/>
      <c r="BN49" s="176"/>
      <c r="BO49" s="176"/>
      <c r="BP49" s="176"/>
      <c r="BQ49" s="176"/>
      <c r="BR49" s="176"/>
      <c r="BS49" s="176"/>
      <c r="BT49" s="176"/>
      <c r="BU49" s="176"/>
      <c r="BV49" s="176"/>
      <c r="BW49" s="176"/>
      <c r="BX49" s="176"/>
      <c r="BY49" s="176"/>
      <c r="BZ49" s="176"/>
      <c r="CA49" s="176"/>
      <c r="CB49" s="176"/>
      <c r="CC49" s="176"/>
      <c r="CD49" s="176"/>
      <c r="CE49" s="176"/>
      <c r="CF49" s="176"/>
      <c r="CG49" s="176"/>
      <c r="CH49" s="176"/>
      <c r="CI49" s="176"/>
      <c r="CJ49" s="176"/>
      <c r="CK49" s="176"/>
      <c r="CL49" s="176"/>
      <c r="CM49" s="176"/>
      <c r="CN49" s="176"/>
      <c r="CO49" s="176"/>
      <c r="CP49" s="176"/>
      <c r="CQ49" s="176"/>
      <c r="CR49" s="176"/>
      <c r="CS49" s="176"/>
      <c r="CT49" s="176"/>
      <c r="CU49" s="176"/>
      <c r="CV49" s="176"/>
      <c r="CW49" s="176"/>
      <c r="CX49" s="176"/>
      <c r="CY49" s="176"/>
      <c r="CZ49" s="176"/>
      <c r="DA49" s="176"/>
      <c r="DB49" s="176"/>
      <c r="DC49" s="176"/>
      <c r="DD49" s="176"/>
      <c r="DE49" s="176"/>
      <c r="DF49" s="176"/>
      <c r="DG49" s="176"/>
      <c r="DH49" s="176"/>
      <c r="DI49" s="176"/>
      <c r="DJ49" s="176"/>
      <c r="DK49" s="176"/>
      <c r="DL49" s="176"/>
      <c r="DM49" s="176"/>
      <c r="DN49" s="176"/>
      <c r="DO49" s="176"/>
      <c r="DP49" s="176"/>
      <c r="DQ49" s="176"/>
      <c r="DR49" s="176"/>
      <c r="DS49" s="176"/>
      <c r="DT49" s="176"/>
      <c r="DU49" s="176"/>
      <c r="DV49" s="176"/>
      <c r="DW49" s="176"/>
      <c r="DX49" s="176"/>
      <c r="DY49" s="176"/>
      <c r="DZ49" s="176"/>
      <c r="EA49" s="176"/>
      <c r="EB49" s="176"/>
      <c r="EC49" s="176"/>
      <c r="ED49" s="176"/>
      <c r="EE49" s="176"/>
      <c r="EF49" s="176"/>
      <c r="EG49" s="176"/>
      <c r="EH49" s="176"/>
      <c r="EI49" s="176"/>
      <c r="EJ49" s="176"/>
      <c r="EK49" s="176"/>
      <c r="EL49" s="176"/>
      <c r="EM49" s="176"/>
      <c r="EN49" s="176"/>
      <c r="EO49" s="176"/>
      <c r="EP49" s="176"/>
      <c r="EQ49" s="176"/>
      <c r="ER49" s="176"/>
      <c r="ES49" s="176"/>
      <c r="ET49" s="176"/>
      <c r="EU49" s="176"/>
      <c r="EV49" s="176"/>
      <c r="EW49" s="176"/>
      <c r="EX49" s="176"/>
      <c r="EY49" s="176"/>
      <c r="EZ49" s="176"/>
      <c r="FA49" s="176"/>
      <c r="FB49" s="176"/>
      <c r="FC49" s="176"/>
      <c r="FD49" s="176"/>
      <c r="FE49" s="176"/>
      <c r="FF49" s="176"/>
      <c r="FG49" s="176"/>
      <c r="FH49" s="176"/>
      <c r="FI49" s="176"/>
      <c r="FJ49" s="176"/>
      <c r="FK49" s="176"/>
      <c r="FL49" s="176"/>
      <c r="FM49" s="176"/>
      <c r="FN49" s="176"/>
      <c r="FO49" s="176"/>
      <c r="FP49" s="176"/>
      <c r="FQ49" s="176"/>
      <c r="FR49" s="176"/>
      <c r="FS49" s="176"/>
      <c r="FT49" s="176"/>
      <c r="FU49" s="176"/>
      <c r="FV49" s="176"/>
      <c r="FW49" s="176"/>
      <c r="FX49" s="176"/>
      <c r="FY49" s="176"/>
      <c r="FZ49" s="176"/>
      <c r="GA49" s="176"/>
      <c r="GB49" s="176"/>
      <c r="GC49" s="176"/>
      <c r="GD49" s="176"/>
      <c r="GE49" s="176"/>
      <c r="GF49" s="176"/>
      <c r="GG49" s="176"/>
      <c r="GH49" s="176"/>
      <c r="GI49" s="176"/>
      <c r="GJ49" s="176"/>
      <c r="GK49" s="176"/>
      <c r="GL49" s="176"/>
      <c r="GM49" s="176"/>
      <c r="GN49" s="176"/>
      <c r="GO49" s="176"/>
      <c r="GP49" s="176"/>
      <c r="GQ49" s="176"/>
      <c r="GR49" s="176"/>
      <c r="GS49" s="176"/>
      <c r="GT49" s="176"/>
      <c r="GU49" s="176"/>
      <c r="GV49" s="176"/>
      <c r="GW49" s="176"/>
      <c r="GX49" s="176"/>
      <c r="GY49" s="176"/>
      <c r="GZ49" s="176"/>
      <c r="HA49" s="176"/>
      <c r="HB49" s="176"/>
      <c r="HC49" s="176"/>
      <c r="HD49" s="176"/>
      <c r="HE49" s="176"/>
      <c r="HF49" s="176"/>
      <c r="HG49" s="176"/>
      <c r="HH49" s="176"/>
      <c r="HI49" s="176"/>
      <c r="HJ49" s="176"/>
      <c r="HK49" s="176"/>
      <c r="HL49" s="176"/>
      <c r="HM49" s="176"/>
      <c r="HN49" s="176"/>
      <c r="HO49" s="176"/>
      <c r="HP49" s="176"/>
      <c r="HQ49" s="176"/>
      <c r="HR49" s="176"/>
      <c r="HS49" s="176"/>
      <c r="HT49" s="176"/>
      <c r="HU49" s="176"/>
      <c r="HV49" s="176"/>
      <c r="HW49" s="176"/>
      <c r="HX49" s="176"/>
      <c r="HY49" s="176"/>
      <c r="HZ49" s="176"/>
      <c r="IA49" s="176"/>
      <c r="IB49" s="176"/>
      <c r="IC49" s="176"/>
      <c r="ID49" s="176"/>
      <c r="IE49" s="176"/>
      <c r="IF49" s="176"/>
      <c r="IG49" s="176"/>
      <c r="IH49" s="176"/>
      <c r="II49" s="176"/>
      <c r="IJ49" s="176"/>
      <c r="IK49" s="176"/>
      <c r="IL49" s="176"/>
    </row>
    <row r="50" spans="1:246">
      <c r="A50" s="1355"/>
      <c r="F50" s="1354"/>
      <c r="G50" s="1355"/>
      <c r="N50" s="1354"/>
      <c r="O50" s="176"/>
      <c r="P50" s="176"/>
      <c r="Q50" s="176"/>
      <c r="R50" s="176"/>
      <c r="S50" s="176"/>
      <c r="T50" s="176"/>
      <c r="U50" s="176"/>
      <c r="V50" s="176"/>
      <c r="W50" s="176"/>
      <c r="X50" s="176"/>
      <c r="Y50" s="176"/>
      <c r="Z50" s="176"/>
      <c r="AA50" s="176"/>
      <c r="AB50" s="176"/>
      <c r="AC50" s="176"/>
      <c r="AD50" s="176"/>
      <c r="AE50" s="176"/>
      <c r="AF50" s="176"/>
      <c r="AG50" s="176"/>
      <c r="AH50" s="176"/>
      <c r="AI50" s="176"/>
      <c r="AJ50" s="176"/>
      <c r="AK50" s="176"/>
      <c r="AL50" s="176"/>
      <c r="AM50" s="176"/>
      <c r="AN50" s="176"/>
      <c r="AO50" s="176"/>
      <c r="AP50" s="176"/>
      <c r="AQ50" s="176"/>
      <c r="AR50" s="176"/>
      <c r="AS50" s="176"/>
      <c r="AT50" s="176"/>
      <c r="AU50" s="176"/>
      <c r="AV50" s="176"/>
      <c r="AW50" s="176"/>
      <c r="AX50" s="176"/>
      <c r="AY50" s="176"/>
      <c r="AZ50" s="176"/>
      <c r="BA50" s="176"/>
      <c r="BB50" s="176"/>
      <c r="BC50" s="176"/>
      <c r="BD50" s="176"/>
      <c r="BE50" s="176"/>
      <c r="BF50" s="176"/>
      <c r="BG50" s="176"/>
      <c r="BH50" s="176"/>
      <c r="BI50" s="176"/>
      <c r="BJ50" s="176"/>
      <c r="BK50" s="176"/>
      <c r="BL50" s="176"/>
      <c r="BM50" s="176"/>
      <c r="BN50" s="176"/>
      <c r="BO50" s="176"/>
      <c r="BP50" s="176"/>
      <c r="BQ50" s="176"/>
      <c r="BR50" s="176"/>
      <c r="BS50" s="176"/>
      <c r="BT50" s="176"/>
      <c r="BU50" s="176"/>
      <c r="BV50" s="176"/>
      <c r="BW50" s="176"/>
      <c r="BX50" s="176"/>
      <c r="BY50" s="176"/>
      <c r="BZ50" s="176"/>
      <c r="CA50" s="176"/>
      <c r="CB50" s="176"/>
      <c r="CC50" s="176"/>
      <c r="CD50" s="176"/>
      <c r="CE50" s="176"/>
      <c r="CF50" s="176"/>
      <c r="CG50" s="176"/>
      <c r="CH50" s="176"/>
      <c r="CI50" s="176"/>
      <c r="CJ50" s="176"/>
      <c r="CK50" s="176"/>
      <c r="CL50" s="176"/>
      <c r="CM50" s="176"/>
      <c r="CN50" s="176"/>
      <c r="CO50" s="176"/>
      <c r="CP50" s="176"/>
      <c r="CQ50" s="176"/>
      <c r="CR50" s="176"/>
      <c r="CS50" s="176"/>
      <c r="CT50" s="176"/>
      <c r="CU50" s="176"/>
      <c r="CV50" s="176"/>
      <c r="CW50" s="176"/>
      <c r="CX50" s="176"/>
      <c r="CY50" s="176"/>
      <c r="CZ50" s="176"/>
      <c r="DA50" s="176"/>
      <c r="DB50" s="176"/>
      <c r="DC50" s="176"/>
      <c r="DD50" s="176"/>
      <c r="DE50" s="176"/>
      <c r="DF50" s="176"/>
      <c r="DG50" s="176"/>
      <c r="DH50" s="176"/>
      <c r="DI50" s="176"/>
      <c r="DJ50" s="176"/>
      <c r="DK50" s="176"/>
      <c r="DL50" s="176"/>
      <c r="DM50" s="176"/>
      <c r="DN50" s="176"/>
      <c r="DO50" s="176"/>
      <c r="DP50" s="176"/>
      <c r="DQ50" s="176"/>
      <c r="DR50" s="176"/>
      <c r="DS50" s="176"/>
      <c r="DT50" s="176"/>
      <c r="DU50" s="176"/>
      <c r="DV50" s="176"/>
      <c r="DW50" s="176"/>
      <c r="DX50" s="176"/>
      <c r="DY50" s="176"/>
      <c r="DZ50" s="176"/>
      <c r="EA50" s="176"/>
      <c r="EB50" s="176"/>
      <c r="EC50" s="176"/>
      <c r="ED50" s="176"/>
      <c r="EE50" s="176"/>
      <c r="EF50" s="176"/>
      <c r="EG50" s="176"/>
      <c r="EH50" s="176"/>
      <c r="EI50" s="176"/>
      <c r="EJ50" s="176"/>
      <c r="EK50" s="176"/>
      <c r="EL50" s="176"/>
      <c r="EM50" s="176"/>
      <c r="EN50" s="176"/>
      <c r="EO50" s="176"/>
      <c r="EP50" s="176"/>
      <c r="EQ50" s="176"/>
      <c r="ER50" s="176"/>
      <c r="ES50" s="176"/>
      <c r="ET50" s="176"/>
      <c r="EU50" s="176"/>
      <c r="EV50" s="176"/>
      <c r="EW50" s="176"/>
      <c r="EX50" s="176"/>
      <c r="EY50" s="176"/>
      <c r="EZ50" s="176"/>
      <c r="FA50" s="176"/>
      <c r="FB50" s="176"/>
      <c r="FC50" s="176"/>
      <c r="FD50" s="176"/>
      <c r="FE50" s="176"/>
      <c r="FF50" s="176"/>
      <c r="FG50" s="176"/>
      <c r="FH50" s="176"/>
      <c r="FI50" s="176"/>
      <c r="FJ50" s="176"/>
      <c r="FK50" s="176"/>
      <c r="FL50" s="176"/>
      <c r="FM50" s="176"/>
      <c r="FN50" s="176"/>
      <c r="FO50" s="176"/>
      <c r="FP50" s="176"/>
      <c r="FQ50" s="176"/>
      <c r="FR50" s="176"/>
      <c r="FS50" s="176"/>
      <c r="FT50" s="176"/>
      <c r="FU50" s="176"/>
      <c r="FV50" s="176"/>
      <c r="FW50" s="176"/>
      <c r="FX50" s="176"/>
      <c r="FY50" s="176"/>
      <c r="FZ50" s="176"/>
      <c r="GA50" s="176"/>
      <c r="GB50" s="176"/>
      <c r="GC50" s="176"/>
      <c r="GD50" s="176"/>
      <c r="GE50" s="176"/>
      <c r="GF50" s="176"/>
      <c r="GG50" s="176"/>
      <c r="GH50" s="176"/>
      <c r="GI50" s="176"/>
      <c r="GJ50" s="176"/>
      <c r="GK50" s="176"/>
      <c r="GL50" s="176"/>
      <c r="GM50" s="176"/>
      <c r="GN50" s="176"/>
      <c r="GO50" s="176"/>
      <c r="GP50" s="176"/>
      <c r="GQ50" s="176"/>
      <c r="GR50" s="176"/>
      <c r="GS50" s="176"/>
      <c r="GT50" s="176"/>
      <c r="GU50" s="176"/>
      <c r="GV50" s="176"/>
      <c r="GW50" s="176"/>
      <c r="GX50" s="176"/>
      <c r="GY50" s="176"/>
      <c r="GZ50" s="176"/>
      <c r="HA50" s="176"/>
      <c r="HB50" s="176"/>
      <c r="HC50" s="176"/>
      <c r="HD50" s="176"/>
      <c r="HE50" s="176"/>
      <c r="HF50" s="176"/>
      <c r="HG50" s="176"/>
      <c r="HH50" s="176"/>
      <c r="HI50" s="176"/>
      <c r="HJ50" s="176"/>
      <c r="HK50" s="176"/>
      <c r="HL50" s="176"/>
      <c r="HM50" s="176"/>
      <c r="HN50" s="176"/>
      <c r="HO50" s="176"/>
      <c r="HP50" s="176"/>
      <c r="HQ50" s="176"/>
      <c r="HR50" s="176"/>
      <c r="HS50" s="176"/>
      <c r="HT50" s="176"/>
      <c r="HU50" s="176"/>
      <c r="HV50" s="176"/>
      <c r="HW50" s="176"/>
      <c r="HX50" s="176"/>
      <c r="HY50" s="176"/>
      <c r="HZ50" s="176"/>
      <c r="IA50" s="176"/>
      <c r="IB50" s="176"/>
      <c r="IC50" s="176"/>
      <c r="ID50" s="176"/>
      <c r="IE50" s="176"/>
      <c r="IF50" s="176"/>
      <c r="IG50" s="176"/>
      <c r="IH50" s="176"/>
      <c r="II50" s="176"/>
      <c r="IJ50" s="176"/>
      <c r="IK50" s="176"/>
      <c r="IL50" s="176"/>
    </row>
    <row r="51" spans="1:246">
      <c r="A51" s="1355"/>
      <c r="F51" s="1354"/>
      <c r="G51" s="1355"/>
      <c r="N51" s="1354"/>
      <c r="O51" s="176"/>
      <c r="P51" s="176"/>
      <c r="Q51" s="176"/>
      <c r="R51" s="176"/>
      <c r="S51" s="176"/>
      <c r="T51" s="176"/>
      <c r="U51" s="176"/>
      <c r="V51" s="176"/>
      <c r="W51" s="176"/>
      <c r="X51" s="176"/>
      <c r="Y51" s="176"/>
      <c r="Z51" s="176"/>
      <c r="AA51" s="176"/>
      <c r="AB51" s="176"/>
      <c r="AC51" s="176"/>
      <c r="AD51" s="176"/>
      <c r="AE51" s="176"/>
      <c r="AF51" s="176"/>
      <c r="AG51" s="176"/>
      <c r="AH51" s="176"/>
      <c r="AI51" s="176"/>
      <c r="AJ51" s="176"/>
      <c r="AK51" s="176"/>
      <c r="AL51" s="176"/>
      <c r="AM51" s="176"/>
      <c r="AN51" s="176"/>
      <c r="AO51" s="176"/>
      <c r="AP51" s="176"/>
      <c r="AQ51" s="176"/>
      <c r="AR51" s="176"/>
      <c r="AS51" s="176"/>
      <c r="AT51" s="176"/>
      <c r="AU51" s="176"/>
      <c r="AV51" s="176"/>
      <c r="AW51" s="176"/>
      <c r="AX51" s="176"/>
      <c r="AY51" s="176"/>
      <c r="AZ51" s="176"/>
      <c r="BA51" s="176"/>
      <c r="BB51" s="176"/>
      <c r="BC51" s="176"/>
      <c r="BD51" s="176"/>
      <c r="BE51" s="176"/>
      <c r="BF51" s="176"/>
      <c r="BG51" s="176"/>
      <c r="BH51" s="176"/>
      <c r="BI51" s="176"/>
      <c r="BJ51" s="176"/>
      <c r="BK51" s="176"/>
      <c r="BL51" s="176"/>
      <c r="BM51" s="176"/>
      <c r="BN51" s="176"/>
      <c r="BO51" s="176"/>
      <c r="BP51" s="176"/>
      <c r="BQ51" s="176"/>
      <c r="BR51" s="176"/>
      <c r="BS51" s="176"/>
      <c r="BT51" s="176"/>
      <c r="BU51" s="176"/>
      <c r="BV51" s="176"/>
      <c r="BW51" s="176"/>
      <c r="BX51" s="176"/>
      <c r="BY51" s="176"/>
      <c r="BZ51" s="176"/>
      <c r="CA51" s="176"/>
      <c r="CB51" s="176"/>
      <c r="CC51" s="176"/>
      <c r="CD51" s="176"/>
      <c r="CE51" s="176"/>
      <c r="CF51" s="176"/>
      <c r="CG51" s="176"/>
      <c r="CH51" s="176"/>
      <c r="CI51" s="176"/>
      <c r="CJ51" s="176"/>
      <c r="CK51" s="176"/>
      <c r="CL51" s="176"/>
      <c r="CM51" s="176"/>
      <c r="CN51" s="176"/>
      <c r="CO51" s="176"/>
      <c r="CP51" s="176"/>
      <c r="CQ51" s="176"/>
      <c r="CR51" s="176"/>
      <c r="CS51" s="176"/>
      <c r="CT51" s="176"/>
      <c r="CU51" s="176"/>
      <c r="CV51" s="176"/>
      <c r="CW51" s="176"/>
      <c r="CX51" s="176"/>
      <c r="CY51" s="176"/>
      <c r="CZ51" s="176"/>
      <c r="DA51" s="176"/>
      <c r="DB51" s="176"/>
      <c r="DC51" s="176"/>
      <c r="DD51" s="176"/>
      <c r="DE51" s="176"/>
      <c r="DF51" s="176"/>
      <c r="DG51" s="176"/>
      <c r="DH51" s="176"/>
      <c r="DI51" s="176"/>
      <c r="DJ51" s="176"/>
      <c r="DK51" s="176"/>
      <c r="DL51" s="176"/>
      <c r="DM51" s="176"/>
      <c r="DN51" s="176"/>
      <c r="DO51" s="176"/>
      <c r="DP51" s="176"/>
      <c r="DQ51" s="176"/>
      <c r="DR51" s="176"/>
      <c r="DS51" s="176"/>
      <c r="DT51" s="176"/>
      <c r="DU51" s="176"/>
      <c r="DV51" s="176"/>
      <c r="DW51" s="176"/>
      <c r="DX51" s="176"/>
      <c r="DY51" s="176"/>
      <c r="DZ51" s="176"/>
      <c r="EA51" s="176"/>
      <c r="EB51" s="176"/>
      <c r="EC51" s="176"/>
      <c r="ED51" s="176"/>
      <c r="EE51" s="176"/>
      <c r="EF51" s="176"/>
      <c r="EG51" s="176"/>
      <c r="EH51" s="176"/>
      <c r="EI51" s="176"/>
      <c r="EJ51" s="176"/>
      <c r="EK51" s="176"/>
      <c r="EL51" s="176"/>
      <c r="EM51" s="176"/>
      <c r="EN51" s="176"/>
      <c r="EO51" s="176"/>
      <c r="EP51" s="176"/>
      <c r="EQ51" s="176"/>
      <c r="ER51" s="176"/>
      <c r="ES51" s="176"/>
      <c r="ET51" s="176"/>
      <c r="EU51" s="176"/>
      <c r="EV51" s="176"/>
      <c r="EW51" s="176"/>
      <c r="EX51" s="176"/>
      <c r="EY51" s="176"/>
      <c r="EZ51" s="176"/>
      <c r="FA51" s="176"/>
      <c r="FB51" s="176"/>
      <c r="FC51" s="176"/>
      <c r="FD51" s="176"/>
      <c r="FE51" s="176"/>
      <c r="FF51" s="176"/>
      <c r="FG51" s="176"/>
      <c r="FH51" s="176"/>
      <c r="FI51" s="176"/>
      <c r="FJ51" s="176"/>
      <c r="FK51" s="176"/>
      <c r="FL51" s="176"/>
      <c r="FM51" s="176"/>
      <c r="FN51" s="176"/>
      <c r="FO51" s="176"/>
      <c r="FP51" s="176"/>
      <c r="FQ51" s="176"/>
      <c r="FR51" s="176"/>
      <c r="FS51" s="176"/>
      <c r="FT51" s="176"/>
      <c r="FU51" s="176"/>
      <c r="FV51" s="176"/>
      <c r="FW51" s="176"/>
      <c r="FX51" s="176"/>
      <c r="FY51" s="176"/>
      <c r="FZ51" s="176"/>
      <c r="GA51" s="176"/>
      <c r="GB51" s="176"/>
      <c r="GC51" s="176"/>
      <c r="GD51" s="176"/>
      <c r="GE51" s="176"/>
      <c r="GF51" s="176"/>
      <c r="GG51" s="176"/>
      <c r="GH51" s="176"/>
      <c r="GI51" s="176"/>
      <c r="GJ51" s="176"/>
      <c r="GK51" s="176"/>
      <c r="GL51" s="176"/>
      <c r="GM51" s="176"/>
      <c r="GN51" s="176"/>
      <c r="GO51" s="176"/>
      <c r="GP51" s="176"/>
      <c r="GQ51" s="176"/>
      <c r="GR51" s="176"/>
      <c r="GS51" s="176"/>
      <c r="GT51" s="176"/>
      <c r="GU51" s="176"/>
      <c r="GV51" s="176"/>
      <c r="GW51" s="176"/>
      <c r="GX51" s="176"/>
      <c r="GY51" s="176"/>
      <c r="GZ51" s="176"/>
      <c r="HA51" s="176"/>
      <c r="HB51" s="176"/>
      <c r="HC51" s="176"/>
      <c r="HD51" s="176"/>
      <c r="HE51" s="176"/>
      <c r="HF51" s="176"/>
      <c r="HG51" s="176"/>
      <c r="HH51" s="176"/>
      <c r="HI51" s="176"/>
      <c r="HJ51" s="176"/>
      <c r="HK51" s="176"/>
      <c r="HL51" s="176"/>
      <c r="HM51" s="176"/>
      <c r="HN51" s="176"/>
      <c r="HO51" s="176"/>
      <c r="HP51" s="176"/>
      <c r="HQ51" s="176"/>
      <c r="HR51" s="176"/>
      <c r="HS51" s="176"/>
      <c r="HT51" s="176"/>
      <c r="HU51" s="176"/>
      <c r="HV51" s="176"/>
      <c r="HW51" s="176"/>
      <c r="HX51" s="176"/>
      <c r="HY51" s="176"/>
      <c r="HZ51" s="176"/>
      <c r="IA51" s="176"/>
      <c r="IB51" s="176"/>
      <c r="IC51" s="176"/>
      <c r="ID51" s="176"/>
      <c r="IE51" s="176"/>
      <c r="IF51" s="176"/>
      <c r="IG51" s="176"/>
      <c r="IH51" s="176"/>
      <c r="II51" s="176"/>
      <c r="IJ51" s="176"/>
      <c r="IK51" s="176"/>
      <c r="IL51" s="176"/>
    </row>
    <row r="52" spans="1:246">
      <c r="A52" s="1355"/>
      <c r="F52" s="1354"/>
      <c r="G52" s="1355"/>
      <c r="N52" s="1354"/>
      <c r="O52" s="176"/>
      <c r="P52" s="176"/>
      <c r="Q52" s="176"/>
      <c r="R52" s="176"/>
      <c r="S52" s="176"/>
      <c r="T52" s="176"/>
      <c r="U52" s="176"/>
      <c r="V52" s="176"/>
      <c r="W52" s="176"/>
      <c r="X52" s="176"/>
      <c r="Y52" s="176"/>
      <c r="Z52" s="176"/>
      <c r="AA52" s="176"/>
      <c r="AB52" s="176"/>
      <c r="AC52" s="176"/>
      <c r="AD52" s="176"/>
      <c r="AE52" s="176"/>
      <c r="AF52" s="176"/>
      <c r="AG52" s="176"/>
      <c r="AH52" s="176"/>
      <c r="AI52" s="176"/>
      <c r="AJ52" s="176"/>
      <c r="AK52" s="176"/>
      <c r="AL52" s="176"/>
      <c r="AM52" s="176"/>
      <c r="AN52" s="176"/>
      <c r="AO52" s="176"/>
      <c r="AP52" s="176"/>
      <c r="AQ52" s="176"/>
      <c r="AR52" s="176"/>
      <c r="AS52" s="176"/>
      <c r="AT52" s="176"/>
      <c r="AU52" s="176"/>
      <c r="AV52" s="176"/>
      <c r="AW52" s="176"/>
      <c r="AX52" s="176"/>
      <c r="AY52" s="176"/>
      <c r="AZ52" s="176"/>
      <c r="BA52" s="176"/>
      <c r="BB52" s="176"/>
      <c r="BC52" s="176"/>
      <c r="BD52" s="176"/>
      <c r="BE52" s="176"/>
      <c r="BF52" s="176"/>
      <c r="BG52" s="176"/>
      <c r="BH52" s="176"/>
      <c r="BI52" s="176"/>
      <c r="BJ52" s="176"/>
      <c r="BK52" s="176"/>
      <c r="BL52" s="176"/>
      <c r="BM52" s="176"/>
      <c r="BN52" s="176"/>
      <c r="BO52" s="176"/>
      <c r="BP52" s="176"/>
      <c r="BQ52" s="176"/>
      <c r="BR52" s="176"/>
      <c r="BS52" s="176"/>
      <c r="BT52" s="176"/>
      <c r="BU52" s="176"/>
      <c r="BV52" s="176"/>
      <c r="BW52" s="176"/>
      <c r="BX52" s="176"/>
      <c r="BY52" s="176"/>
      <c r="BZ52" s="176"/>
      <c r="CA52" s="176"/>
      <c r="CB52" s="176"/>
      <c r="CC52" s="176"/>
      <c r="CD52" s="176"/>
      <c r="CE52" s="176"/>
      <c r="CF52" s="176"/>
      <c r="CG52" s="176"/>
      <c r="CH52" s="176"/>
      <c r="CI52" s="176"/>
      <c r="CJ52" s="176"/>
      <c r="CK52" s="176"/>
      <c r="CL52" s="176"/>
      <c r="CM52" s="176"/>
      <c r="CN52" s="176"/>
      <c r="CO52" s="176"/>
      <c r="CP52" s="176"/>
      <c r="CQ52" s="176"/>
      <c r="CR52" s="176"/>
      <c r="CS52" s="176"/>
      <c r="CT52" s="176"/>
      <c r="CU52" s="176"/>
      <c r="CV52" s="176"/>
      <c r="CW52" s="176"/>
      <c r="CX52" s="176"/>
      <c r="CY52" s="176"/>
      <c r="CZ52" s="176"/>
      <c r="DA52" s="176"/>
      <c r="DB52" s="176"/>
      <c r="DC52" s="176"/>
      <c r="DD52" s="176"/>
      <c r="DE52" s="176"/>
      <c r="DF52" s="176"/>
      <c r="DG52" s="176"/>
      <c r="DH52" s="176"/>
      <c r="DI52" s="176"/>
      <c r="DJ52" s="176"/>
      <c r="DK52" s="176"/>
      <c r="DL52" s="176"/>
      <c r="DM52" s="176"/>
      <c r="DN52" s="176"/>
      <c r="DO52" s="176"/>
      <c r="DP52" s="176"/>
      <c r="DQ52" s="176"/>
      <c r="DR52" s="176"/>
      <c r="DS52" s="176"/>
      <c r="DT52" s="176"/>
      <c r="DU52" s="176"/>
      <c r="DV52" s="176"/>
      <c r="DW52" s="176"/>
      <c r="DX52" s="176"/>
      <c r="DY52" s="176"/>
      <c r="DZ52" s="176"/>
      <c r="EA52" s="176"/>
      <c r="EB52" s="176"/>
      <c r="EC52" s="176"/>
      <c r="ED52" s="176"/>
      <c r="EE52" s="176"/>
      <c r="EF52" s="176"/>
      <c r="EG52" s="176"/>
      <c r="EH52" s="176"/>
      <c r="EI52" s="176"/>
      <c r="EJ52" s="176"/>
      <c r="EK52" s="176"/>
      <c r="EL52" s="176"/>
      <c r="EM52" s="176"/>
      <c r="EN52" s="176"/>
      <c r="EO52" s="176"/>
      <c r="EP52" s="176"/>
      <c r="EQ52" s="176"/>
      <c r="ER52" s="176"/>
      <c r="ES52" s="176"/>
      <c r="ET52" s="176"/>
      <c r="EU52" s="176"/>
      <c r="EV52" s="176"/>
      <c r="EW52" s="176"/>
      <c r="EX52" s="176"/>
      <c r="EY52" s="176"/>
      <c r="EZ52" s="176"/>
      <c r="FA52" s="176"/>
      <c r="FB52" s="176"/>
      <c r="FC52" s="176"/>
      <c r="FD52" s="176"/>
      <c r="FE52" s="176"/>
      <c r="FF52" s="176"/>
      <c r="FG52" s="176"/>
      <c r="FH52" s="176"/>
      <c r="FI52" s="176"/>
      <c r="FJ52" s="176"/>
      <c r="FK52" s="176"/>
      <c r="FL52" s="176"/>
      <c r="FM52" s="176"/>
      <c r="FN52" s="176"/>
      <c r="FO52" s="176"/>
      <c r="FP52" s="176"/>
      <c r="FQ52" s="176"/>
      <c r="FR52" s="176"/>
      <c r="FS52" s="176"/>
      <c r="FT52" s="176"/>
      <c r="FU52" s="176"/>
      <c r="FV52" s="176"/>
      <c r="FW52" s="176"/>
      <c r="FX52" s="176"/>
      <c r="FY52" s="176"/>
      <c r="FZ52" s="176"/>
      <c r="GA52" s="176"/>
      <c r="GB52" s="176"/>
      <c r="GC52" s="176"/>
      <c r="GD52" s="176"/>
      <c r="GE52" s="176"/>
      <c r="GF52" s="176"/>
      <c r="GG52" s="176"/>
      <c r="GH52" s="176"/>
      <c r="GI52" s="176"/>
      <c r="GJ52" s="176"/>
      <c r="GK52" s="176"/>
      <c r="GL52" s="176"/>
      <c r="GM52" s="176"/>
      <c r="GN52" s="176"/>
      <c r="GO52" s="176"/>
      <c r="GP52" s="176"/>
      <c r="GQ52" s="176"/>
      <c r="GR52" s="176"/>
      <c r="GS52" s="176"/>
      <c r="GT52" s="176"/>
      <c r="GU52" s="176"/>
      <c r="GV52" s="176"/>
      <c r="GW52" s="176"/>
      <c r="GX52" s="176"/>
      <c r="GY52" s="176"/>
      <c r="GZ52" s="176"/>
      <c r="HA52" s="176"/>
      <c r="HB52" s="176"/>
      <c r="HC52" s="176"/>
      <c r="HD52" s="176"/>
      <c r="HE52" s="176"/>
      <c r="HF52" s="176"/>
      <c r="HG52" s="176"/>
      <c r="HH52" s="176"/>
      <c r="HI52" s="176"/>
      <c r="HJ52" s="176"/>
      <c r="HK52" s="176"/>
      <c r="HL52" s="176"/>
      <c r="HM52" s="176"/>
      <c r="HN52" s="176"/>
      <c r="HO52" s="176"/>
      <c r="HP52" s="176"/>
      <c r="HQ52" s="176"/>
      <c r="HR52" s="176"/>
      <c r="HS52" s="176"/>
      <c r="HT52" s="176"/>
      <c r="HU52" s="176"/>
      <c r="HV52" s="176"/>
      <c r="HW52" s="176"/>
      <c r="HX52" s="176"/>
      <c r="HY52" s="176"/>
      <c r="HZ52" s="176"/>
      <c r="IA52" s="176"/>
      <c r="IB52" s="176"/>
      <c r="IC52" s="176"/>
      <c r="ID52" s="176"/>
      <c r="IE52" s="176"/>
      <c r="IF52" s="176"/>
      <c r="IG52" s="176"/>
      <c r="IH52" s="176"/>
      <c r="II52" s="176"/>
      <c r="IJ52" s="176"/>
      <c r="IK52" s="176"/>
      <c r="IL52" s="176"/>
    </row>
    <row r="53" spans="1:246">
      <c r="A53" s="1355"/>
      <c r="F53" s="1354"/>
      <c r="G53" s="1355"/>
      <c r="N53" s="1354"/>
      <c r="O53" s="176"/>
      <c r="P53" s="176"/>
      <c r="Q53" s="176"/>
      <c r="R53" s="176"/>
      <c r="S53" s="176"/>
      <c r="T53" s="176"/>
      <c r="U53" s="176"/>
      <c r="V53" s="176"/>
      <c r="W53" s="176"/>
      <c r="X53" s="176"/>
      <c r="Y53" s="176"/>
      <c r="Z53" s="176"/>
      <c r="AA53" s="176"/>
      <c r="AB53" s="176"/>
      <c r="AC53" s="176"/>
      <c r="AD53" s="176"/>
      <c r="AE53" s="176"/>
      <c r="AF53" s="176"/>
      <c r="AG53" s="176"/>
      <c r="AH53" s="176"/>
      <c r="AI53" s="176"/>
      <c r="AJ53" s="176"/>
      <c r="AK53" s="176"/>
      <c r="AL53" s="176"/>
      <c r="AM53" s="176"/>
      <c r="AN53" s="176"/>
      <c r="AO53" s="176"/>
      <c r="AP53" s="176"/>
      <c r="AQ53" s="176"/>
      <c r="AR53" s="176"/>
      <c r="AS53" s="176"/>
      <c r="AT53" s="176"/>
      <c r="AU53" s="176"/>
      <c r="AV53" s="176"/>
      <c r="AW53" s="176"/>
      <c r="AX53" s="176"/>
      <c r="AY53" s="176"/>
      <c r="AZ53" s="176"/>
      <c r="BA53" s="176"/>
      <c r="BB53" s="176"/>
      <c r="BC53" s="176"/>
      <c r="BD53" s="176"/>
      <c r="BE53" s="176"/>
      <c r="BF53" s="176"/>
      <c r="BG53" s="176"/>
      <c r="BH53" s="176"/>
      <c r="BI53" s="176"/>
      <c r="BJ53" s="176"/>
      <c r="BK53" s="176"/>
      <c r="BL53" s="176"/>
      <c r="BM53" s="176"/>
      <c r="BN53" s="176"/>
      <c r="BO53" s="176"/>
      <c r="BP53" s="176"/>
      <c r="BQ53" s="176"/>
      <c r="BR53" s="176"/>
      <c r="BS53" s="176"/>
      <c r="BT53" s="176"/>
      <c r="BU53" s="176"/>
      <c r="BV53" s="176"/>
      <c r="BW53" s="176"/>
      <c r="BX53" s="176"/>
      <c r="BY53" s="176"/>
      <c r="BZ53" s="176"/>
      <c r="CA53" s="176"/>
      <c r="CB53" s="176"/>
      <c r="CC53" s="176"/>
      <c r="CD53" s="176"/>
      <c r="CE53" s="176"/>
      <c r="CF53" s="176"/>
      <c r="CG53" s="176"/>
      <c r="CH53" s="176"/>
      <c r="CI53" s="176"/>
      <c r="CJ53" s="176"/>
      <c r="CK53" s="176"/>
      <c r="CL53" s="176"/>
      <c r="CM53" s="176"/>
      <c r="CN53" s="176"/>
      <c r="CO53" s="176"/>
      <c r="CP53" s="176"/>
      <c r="CQ53" s="176"/>
      <c r="CR53" s="176"/>
      <c r="CS53" s="176"/>
      <c r="CT53" s="176"/>
      <c r="CU53" s="176"/>
      <c r="CV53" s="176"/>
      <c r="CW53" s="176"/>
      <c r="CX53" s="176"/>
      <c r="CY53" s="176"/>
      <c r="CZ53" s="176"/>
      <c r="DA53" s="176"/>
      <c r="DB53" s="176"/>
      <c r="DC53" s="176"/>
      <c r="DD53" s="176"/>
      <c r="DE53" s="176"/>
      <c r="DF53" s="176"/>
      <c r="DG53" s="176"/>
      <c r="DH53" s="176"/>
      <c r="DI53" s="176"/>
      <c r="DJ53" s="176"/>
      <c r="DK53" s="176"/>
      <c r="DL53" s="176"/>
      <c r="DM53" s="176"/>
      <c r="DN53" s="176"/>
      <c r="DO53" s="176"/>
      <c r="DP53" s="176"/>
      <c r="DQ53" s="176"/>
      <c r="DR53" s="176"/>
      <c r="DS53" s="176"/>
      <c r="DT53" s="176"/>
      <c r="DU53" s="176"/>
      <c r="DV53" s="176"/>
      <c r="DW53" s="176"/>
      <c r="DX53" s="176"/>
      <c r="DY53" s="176"/>
      <c r="DZ53" s="176"/>
      <c r="EA53" s="176"/>
      <c r="EB53" s="176"/>
      <c r="EC53" s="176"/>
      <c r="ED53" s="176"/>
      <c r="EE53" s="176"/>
      <c r="EF53" s="176"/>
      <c r="EG53" s="176"/>
      <c r="EH53" s="176"/>
      <c r="EI53" s="176"/>
      <c r="EJ53" s="176"/>
      <c r="EK53" s="176"/>
      <c r="EL53" s="176"/>
      <c r="EM53" s="176"/>
      <c r="EN53" s="176"/>
      <c r="EO53" s="176"/>
      <c r="EP53" s="176"/>
      <c r="EQ53" s="176"/>
      <c r="ER53" s="176"/>
      <c r="ES53" s="176"/>
      <c r="ET53" s="176"/>
      <c r="EU53" s="176"/>
      <c r="EV53" s="176"/>
      <c r="EW53" s="176"/>
      <c r="EX53" s="176"/>
      <c r="EY53" s="176"/>
      <c r="EZ53" s="176"/>
      <c r="FA53" s="176"/>
      <c r="FB53" s="176"/>
      <c r="FC53" s="176"/>
      <c r="FD53" s="176"/>
      <c r="FE53" s="176"/>
      <c r="FF53" s="176"/>
      <c r="FG53" s="176"/>
      <c r="FH53" s="176"/>
      <c r="FI53" s="176"/>
      <c r="FJ53" s="176"/>
      <c r="FK53" s="176"/>
      <c r="FL53" s="176"/>
      <c r="FM53" s="176"/>
      <c r="FN53" s="176"/>
      <c r="FO53" s="176"/>
      <c r="FP53" s="176"/>
      <c r="FQ53" s="176"/>
      <c r="FR53" s="176"/>
      <c r="FS53" s="176"/>
      <c r="FT53" s="176"/>
      <c r="FU53" s="176"/>
      <c r="FV53" s="176"/>
      <c r="FW53" s="176"/>
      <c r="FX53" s="176"/>
      <c r="FY53" s="176"/>
      <c r="FZ53" s="176"/>
      <c r="GA53" s="176"/>
      <c r="GB53" s="176"/>
      <c r="GC53" s="176"/>
      <c r="GD53" s="176"/>
      <c r="GE53" s="176"/>
      <c r="GF53" s="176"/>
      <c r="GG53" s="176"/>
      <c r="GH53" s="176"/>
      <c r="GI53" s="176"/>
      <c r="GJ53" s="176"/>
      <c r="GK53" s="176"/>
      <c r="GL53" s="176"/>
      <c r="GM53" s="176"/>
      <c r="GN53" s="176"/>
      <c r="GO53" s="176"/>
      <c r="GP53" s="176"/>
      <c r="GQ53" s="176"/>
      <c r="GR53" s="176"/>
      <c r="GS53" s="176"/>
      <c r="GT53" s="176"/>
      <c r="GU53" s="176"/>
      <c r="GV53" s="176"/>
      <c r="GW53" s="176"/>
      <c r="GX53" s="176"/>
      <c r="GY53" s="176"/>
      <c r="GZ53" s="176"/>
      <c r="HA53" s="176"/>
      <c r="HB53" s="176"/>
      <c r="HC53" s="176"/>
      <c r="HD53" s="176"/>
      <c r="HE53" s="176"/>
      <c r="HF53" s="176"/>
      <c r="HG53" s="176"/>
      <c r="HH53" s="176"/>
      <c r="HI53" s="176"/>
      <c r="HJ53" s="176"/>
      <c r="HK53" s="176"/>
      <c r="HL53" s="176"/>
      <c r="HM53" s="176"/>
      <c r="HN53" s="176"/>
      <c r="HO53" s="176"/>
      <c r="HP53" s="176"/>
      <c r="HQ53" s="176"/>
      <c r="HR53" s="176"/>
      <c r="HS53" s="176"/>
      <c r="HT53" s="176"/>
      <c r="HU53" s="176"/>
      <c r="HV53" s="176"/>
      <c r="HW53" s="176"/>
      <c r="HX53" s="176"/>
      <c r="HY53" s="176"/>
      <c r="HZ53" s="176"/>
      <c r="IA53" s="176"/>
      <c r="IB53" s="176"/>
      <c r="IC53" s="176"/>
      <c r="ID53" s="176"/>
      <c r="IE53" s="176"/>
      <c r="IF53" s="176"/>
      <c r="IG53" s="176"/>
      <c r="IH53" s="176"/>
      <c r="II53" s="176"/>
      <c r="IJ53" s="176"/>
      <c r="IK53" s="176"/>
      <c r="IL53" s="176"/>
    </row>
    <row r="54" spans="1:246">
      <c r="A54" s="1355"/>
      <c r="F54" s="1354"/>
      <c r="G54" s="1355"/>
      <c r="N54" s="1354"/>
      <c r="O54" s="176"/>
      <c r="P54" s="176"/>
      <c r="Q54" s="176"/>
      <c r="R54" s="176"/>
      <c r="S54" s="176"/>
      <c r="T54" s="176"/>
      <c r="U54" s="176"/>
      <c r="V54" s="176"/>
      <c r="W54" s="176"/>
      <c r="X54" s="176"/>
      <c r="Y54" s="176"/>
      <c r="Z54" s="176"/>
      <c r="AA54" s="176"/>
      <c r="AB54" s="176"/>
      <c r="AC54" s="176"/>
      <c r="AD54" s="176"/>
      <c r="AE54" s="176"/>
      <c r="AF54" s="176"/>
      <c r="AG54" s="176"/>
      <c r="AH54" s="176"/>
      <c r="AI54" s="176"/>
      <c r="AJ54" s="176"/>
      <c r="AK54" s="176"/>
      <c r="AL54" s="176"/>
      <c r="AM54" s="176"/>
      <c r="AN54" s="176"/>
      <c r="AO54" s="176"/>
      <c r="AP54" s="176"/>
      <c r="AQ54" s="176"/>
      <c r="AR54" s="176"/>
      <c r="AS54" s="176"/>
      <c r="AT54" s="176"/>
      <c r="AU54" s="176"/>
      <c r="AV54" s="176"/>
      <c r="AW54" s="176"/>
      <c r="AX54" s="176"/>
      <c r="AY54" s="176"/>
      <c r="AZ54" s="176"/>
      <c r="BA54" s="176"/>
      <c r="BB54" s="176"/>
      <c r="BC54" s="176"/>
      <c r="BD54" s="176"/>
      <c r="BE54" s="176"/>
      <c r="BF54" s="176"/>
      <c r="BG54" s="176"/>
      <c r="BH54" s="176"/>
      <c r="BI54" s="176"/>
      <c r="BJ54" s="176"/>
      <c r="BK54" s="176"/>
      <c r="BL54" s="176"/>
      <c r="BM54" s="176"/>
      <c r="BN54" s="176"/>
      <c r="BO54" s="176"/>
      <c r="BP54" s="176"/>
      <c r="BQ54" s="176"/>
      <c r="BR54" s="176"/>
      <c r="BS54" s="176"/>
      <c r="BT54" s="176"/>
      <c r="BU54" s="176"/>
      <c r="BV54" s="176"/>
      <c r="BW54" s="176"/>
      <c r="BX54" s="176"/>
      <c r="BY54" s="176"/>
      <c r="BZ54" s="176"/>
      <c r="CA54" s="176"/>
      <c r="CB54" s="176"/>
      <c r="CC54" s="176"/>
      <c r="CD54" s="176"/>
      <c r="CE54" s="176"/>
      <c r="CF54" s="176"/>
      <c r="CG54" s="176"/>
      <c r="CH54" s="176"/>
      <c r="CI54" s="176"/>
      <c r="CJ54" s="176"/>
      <c r="CK54" s="176"/>
      <c r="CL54" s="176"/>
      <c r="CM54" s="176"/>
      <c r="CN54" s="176"/>
      <c r="CO54" s="176"/>
      <c r="CP54" s="176"/>
      <c r="CQ54" s="176"/>
      <c r="CR54" s="176"/>
      <c r="CS54" s="176"/>
      <c r="CT54" s="176"/>
      <c r="CU54" s="176"/>
      <c r="CV54" s="176"/>
      <c r="CW54" s="176"/>
      <c r="CX54" s="176"/>
      <c r="CY54" s="176"/>
      <c r="CZ54" s="176"/>
      <c r="DA54" s="176"/>
      <c r="DB54" s="176"/>
      <c r="DC54" s="176"/>
      <c r="DD54" s="176"/>
      <c r="DE54" s="176"/>
      <c r="DF54" s="176"/>
      <c r="DG54" s="176"/>
      <c r="DH54" s="176"/>
      <c r="DI54" s="176"/>
      <c r="DJ54" s="176"/>
      <c r="DK54" s="176"/>
      <c r="DL54" s="176"/>
      <c r="DM54" s="176"/>
      <c r="DN54" s="176"/>
      <c r="DO54" s="176"/>
      <c r="DP54" s="176"/>
      <c r="DQ54" s="176"/>
      <c r="DR54" s="176"/>
      <c r="DS54" s="176"/>
      <c r="DT54" s="176"/>
      <c r="DU54" s="176"/>
      <c r="DV54" s="176"/>
      <c r="DW54" s="176"/>
      <c r="DX54" s="176"/>
      <c r="DY54" s="176"/>
      <c r="DZ54" s="176"/>
      <c r="EA54" s="176"/>
      <c r="EB54" s="176"/>
      <c r="EC54" s="176"/>
      <c r="ED54" s="176"/>
      <c r="EE54" s="176"/>
      <c r="EF54" s="176"/>
      <c r="EG54" s="176"/>
      <c r="EH54" s="176"/>
      <c r="EI54" s="176"/>
      <c r="EJ54" s="176"/>
      <c r="EK54" s="176"/>
      <c r="EL54" s="176"/>
      <c r="EM54" s="176"/>
      <c r="EN54" s="176"/>
      <c r="EO54" s="176"/>
      <c r="EP54" s="176"/>
      <c r="EQ54" s="176"/>
      <c r="ER54" s="176"/>
      <c r="ES54" s="176"/>
      <c r="ET54" s="176"/>
      <c r="EU54" s="176"/>
      <c r="EV54" s="176"/>
      <c r="EW54" s="176"/>
      <c r="EX54" s="176"/>
      <c r="EY54" s="176"/>
      <c r="EZ54" s="176"/>
      <c r="FA54" s="176"/>
      <c r="FB54" s="176"/>
      <c r="FC54" s="176"/>
      <c r="FD54" s="176"/>
      <c r="FE54" s="176"/>
      <c r="FF54" s="176"/>
      <c r="FG54" s="176"/>
      <c r="FH54" s="176"/>
      <c r="FI54" s="176"/>
      <c r="FJ54" s="176"/>
      <c r="FK54" s="176"/>
      <c r="FL54" s="176"/>
      <c r="FM54" s="176"/>
      <c r="FN54" s="176"/>
      <c r="FO54" s="176"/>
      <c r="FP54" s="176"/>
      <c r="FQ54" s="176"/>
      <c r="FR54" s="176"/>
      <c r="FS54" s="176"/>
      <c r="FT54" s="176"/>
      <c r="FU54" s="176"/>
      <c r="FV54" s="176"/>
      <c r="FW54" s="176"/>
      <c r="FX54" s="176"/>
      <c r="FY54" s="176"/>
      <c r="FZ54" s="176"/>
      <c r="GA54" s="176"/>
      <c r="GB54" s="176"/>
      <c r="GC54" s="176"/>
      <c r="GD54" s="176"/>
      <c r="GE54" s="176"/>
      <c r="GF54" s="176"/>
      <c r="GG54" s="176"/>
      <c r="GH54" s="176"/>
      <c r="GI54" s="176"/>
      <c r="GJ54" s="176"/>
      <c r="GK54" s="176"/>
      <c r="GL54" s="176"/>
      <c r="GM54" s="176"/>
      <c r="GN54" s="176"/>
      <c r="GO54" s="176"/>
      <c r="GP54" s="176"/>
      <c r="GQ54" s="176"/>
      <c r="GR54" s="176"/>
      <c r="GS54" s="176"/>
      <c r="GT54" s="176"/>
      <c r="GU54" s="176"/>
      <c r="GV54" s="176"/>
      <c r="GW54" s="176"/>
      <c r="GX54" s="176"/>
      <c r="GY54" s="176"/>
      <c r="GZ54" s="176"/>
      <c r="HA54" s="176"/>
      <c r="HB54" s="176"/>
      <c r="HC54" s="176"/>
      <c r="HD54" s="176"/>
      <c r="HE54" s="176"/>
      <c r="HF54" s="176"/>
      <c r="HG54" s="176"/>
      <c r="HH54" s="176"/>
      <c r="HI54" s="176"/>
      <c r="HJ54" s="176"/>
      <c r="HK54" s="176"/>
      <c r="HL54" s="176"/>
      <c r="HM54" s="176"/>
      <c r="HN54" s="176"/>
      <c r="HO54" s="176"/>
      <c r="HP54" s="176"/>
      <c r="HQ54" s="176"/>
      <c r="HR54" s="176"/>
      <c r="HS54" s="176"/>
      <c r="HT54" s="176"/>
      <c r="HU54" s="176"/>
      <c r="HV54" s="176"/>
      <c r="HW54" s="176"/>
      <c r="HX54" s="176"/>
      <c r="HY54" s="176"/>
      <c r="HZ54" s="176"/>
      <c r="IA54" s="176"/>
      <c r="IB54" s="176"/>
      <c r="IC54" s="176"/>
      <c r="ID54" s="176"/>
      <c r="IE54" s="176"/>
      <c r="IF54" s="176"/>
      <c r="IG54" s="176"/>
      <c r="IH54" s="176"/>
      <c r="II54" s="176"/>
      <c r="IJ54" s="176"/>
      <c r="IK54" s="176"/>
      <c r="IL54" s="176"/>
    </row>
    <row r="55" spans="1:246">
      <c r="A55" s="1355"/>
      <c r="F55" s="1354"/>
      <c r="G55" s="1355"/>
      <c r="N55" s="1354"/>
      <c r="O55" s="176"/>
      <c r="P55" s="176"/>
      <c r="Q55" s="176"/>
      <c r="R55" s="176"/>
      <c r="S55" s="176"/>
      <c r="T55" s="176"/>
      <c r="U55" s="176"/>
      <c r="V55" s="176"/>
      <c r="W55" s="176"/>
      <c r="X55" s="176"/>
      <c r="Y55" s="176"/>
      <c r="Z55" s="176"/>
      <c r="AA55" s="176"/>
      <c r="AB55" s="176"/>
      <c r="AC55" s="176"/>
      <c r="AD55" s="176"/>
      <c r="AE55" s="176"/>
      <c r="AF55" s="176"/>
      <c r="AG55" s="176"/>
      <c r="AH55" s="176"/>
      <c r="AI55" s="176"/>
      <c r="AJ55" s="176"/>
      <c r="AK55" s="176"/>
      <c r="AL55" s="176"/>
      <c r="AM55" s="176"/>
      <c r="AN55" s="176"/>
      <c r="AO55" s="176"/>
      <c r="AP55" s="176"/>
      <c r="AQ55" s="176"/>
      <c r="AR55" s="176"/>
      <c r="AS55" s="176"/>
      <c r="AT55" s="176"/>
      <c r="AU55" s="176"/>
      <c r="AV55" s="176"/>
      <c r="AW55" s="176"/>
      <c r="AX55" s="176"/>
      <c r="AY55" s="176"/>
      <c r="AZ55" s="176"/>
      <c r="BA55" s="176"/>
      <c r="BB55" s="176"/>
      <c r="BC55" s="176"/>
      <c r="BD55" s="176"/>
      <c r="BE55" s="176"/>
      <c r="BF55" s="176"/>
      <c r="BG55" s="176"/>
      <c r="BH55" s="176"/>
      <c r="BI55" s="176"/>
      <c r="BJ55" s="176"/>
      <c r="BK55" s="176"/>
      <c r="BL55" s="176"/>
      <c r="BM55" s="176"/>
      <c r="BN55" s="176"/>
      <c r="BO55" s="176"/>
      <c r="BP55" s="176"/>
      <c r="BQ55" s="176"/>
      <c r="BR55" s="176"/>
      <c r="BS55" s="176"/>
      <c r="BT55" s="176"/>
      <c r="BU55" s="176"/>
      <c r="BV55" s="176"/>
      <c r="BW55" s="176"/>
      <c r="BX55" s="176"/>
      <c r="BY55" s="176"/>
      <c r="BZ55" s="176"/>
      <c r="CA55" s="176"/>
      <c r="CB55" s="176"/>
      <c r="CC55" s="176"/>
      <c r="CD55" s="176"/>
      <c r="CE55" s="176"/>
      <c r="CF55" s="176"/>
      <c r="CG55" s="176"/>
      <c r="CH55" s="176"/>
      <c r="CI55" s="176"/>
      <c r="CJ55" s="176"/>
      <c r="CK55" s="176"/>
      <c r="CL55" s="176"/>
      <c r="CM55" s="176"/>
      <c r="CN55" s="176"/>
      <c r="CO55" s="176"/>
      <c r="CP55" s="176"/>
      <c r="CQ55" s="176"/>
      <c r="CR55" s="176"/>
      <c r="CS55" s="176"/>
      <c r="CT55" s="176"/>
      <c r="CU55" s="176"/>
      <c r="CV55" s="176"/>
      <c r="CW55" s="176"/>
      <c r="CX55" s="176"/>
      <c r="CY55" s="176"/>
      <c r="CZ55" s="176"/>
      <c r="DA55" s="176"/>
      <c r="DB55" s="176"/>
      <c r="DC55" s="176"/>
      <c r="DD55" s="176"/>
      <c r="DE55" s="176"/>
      <c r="DF55" s="176"/>
      <c r="DG55" s="176"/>
      <c r="DH55" s="176"/>
      <c r="DI55" s="176"/>
      <c r="DJ55" s="176"/>
      <c r="DK55" s="176"/>
      <c r="DL55" s="176"/>
      <c r="DM55" s="176"/>
      <c r="DN55" s="176"/>
      <c r="DO55" s="176"/>
      <c r="DP55" s="176"/>
      <c r="DQ55" s="176"/>
      <c r="DR55" s="176"/>
      <c r="DS55" s="176"/>
      <c r="DT55" s="176"/>
      <c r="DU55" s="176"/>
      <c r="DV55" s="176"/>
      <c r="DW55" s="176"/>
      <c r="DX55" s="176"/>
      <c r="DY55" s="176"/>
      <c r="DZ55" s="176"/>
      <c r="EA55" s="176"/>
      <c r="EB55" s="176"/>
      <c r="EC55" s="176"/>
      <c r="ED55" s="176"/>
      <c r="EE55" s="176"/>
      <c r="EF55" s="176"/>
      <c r="EG55" s="176"/>
      <c r="EH55" s="176"/>
      <c r="EI55" s="176"/>
      <c r="EJ55" s="176"/>
      <c r="EK55" s="176"/>
      <c r="EL55" s="176"/>
      <c r="EM55" s="176"/>
      <c r="EN55" s="176"/>
      <c r="EO55" s="176"/>
      <c r="EP55" s="176"/>
      <c r="EQ55" s="176"/>
      <c r="ER55" s="176"/>
      <c r="ES55" s="176"/>
      <c r="ET55" s="176"/>
      <c r="EU55" s="176"/>
      <c r="EV55" s="176"/>
      <c r="EW55" s="176"/>
      <c r="EX55" s="176"/>
      <c r="EY55" s="176"/>
      <c r="EZ55" s="176"/>
      <c r="FA55" s="176"/>
      <c r="FB55" s="176"/>
      <c r="FC55" s="176"/>
      <c r="FD55" s="176"/>
      <c r="FE55" s="176"/>
      <c r="FF55" s="176"/>
      <c r="FG55" s="176"/>
      <c r="FH55" s="176"/>
      <c r="FI55" s="176"/>
      <c r="FJ55" s="176"/>
      <c r="FK55" s="176"/>
      <c r="FL55" s="176"/>
      <c r="FM55" s="176"/>
      <c r="FN55" s="176"/>
      <c r="FO55" s="176"/>
      <c r="FP55" s="176"/>
      <c r="FQ55" s="176"/>
      <c r="FR55" s="176"/>
      <c r="FS55" s="176"/>
      <c r="FT55" s="176"/>
      <c r="FU55" s="176"/>
      <c r="FV55" s="176"/>
      <c r="FW55" s="176"/>
      <c r="FX55" s="176"/>
      <c r="FY55" s="176"/>
      <c r="FZ55" s="176"/>
      <c r="GA55" s="176"/>
      <c r="GB55" s="176"/>
      <c r="GC55" s="176"/>
      <c r="GD55" s="176"/>
      <c r="GE55" s="176"/>
      <c r="GF55" s="176"/>
      <c r="GG55" s="176"/>
      <c r="GH55" s="176"/>
      <c r="GI55" s="176"/>
      <c r="GJ55" s="176"/>
      <c r="GK55" s="176"/>
      <c r="GL55" s="176"/>
      <c r="GM55" s="176"/>
      <c r="GN55" s="176"/>
      <c r="GO55" s="176"/>
      <c r="GP55" s="176"/>
      <c r="GQ55" s="176"/>
      <c r="GR55" s="176"/>
      <c r="GS55" s="176"/>
      <c r="GT55" s="176"/>
      <c r="GU55" s="176"/>
      <c r="GV55" s="176"/>
      <c r="GW55" s="176"/>
      <c r="GX55" s="176"/>
      <c r="GY55" s="176"/>
      <c r="GZ55" s="176"/>
      <c r="HA55" s="176"/>
      <c r="HB55" s="176"/>
      <c r="HC55" s="176"/>
      <c r="HD55" s="176"/>
      <c r="HE55" s="176"/>
      <c r="HF55" s="176"/>
      <c r="HG55" s="176"/>
      <c r="HH55" s="176"/>
      <c r="HI55" s="176"/>
      <c r="HJ55" s="176"/>
      <c r="HK55" s="176"/>
      <c r="HL55" s="176"/>
      <c r="HM55" s="176"/>
      <c r="HN55" s="176"/>
      <c r="HO55" s="176"/>
      <c r="HP55" s="176"/>
      <c r="HQ55" s="176"/>
      <c r="HR55" s="176"/>
      <c r="HS55" s="176"/>
      <c r="HT55" s="176"/>
      <c r="HU55" s="176"/>
      <c r="HV55" s="176"/>
      <c r="HW55" s="176"/>
      <c r="HX55" s="176"/>
      <c r="HY55" s="176"/>
      <c r="HZ55" s="176"/>
      <c r="IA55" s="176"/>
      <c r="IB55" s="176"/>
      <c r="IC55" s="176"/>
      <c r="ID55" s="176"/>
      <c r="IE55" s="176"/>
      <c r="IF55" s="176"/>
      <c r="IG55" s="176"/>
      <c r="IH55" s="176"/>
      <c r="II55" s="176"/>
      <c r="IJ55" s="176"/>
      <c r="IK55" s="176"/>
      <c r="IL55" s="176"/>
    </row>
    <row r="56" spans="1:246">
      <c r="A56" s="1355"/>
      <c r="F56" s="1354"/>
      <c r="G56" s="1355"/>
      <c r="N56" s="1354"/>
      <c r="O56" s="176"/>
      <c r="P56" s="176"/>
      <c r="Q56" s="176"/>
      <c r="R56" s="176"/>
      <c r="S56" s="176"/>
      <c r="T56" s="176"/>
      <c r="U56" s="176"/>
      <c r="V56" s="176"/>
      <c r="W56" s="176"/>
      <c r="X56" s="176"/>
      <c r="Y56" s="176"/>
      <c r="Z56" s="176"/>
      <c r="AA56" s="176"/>
      <c r="AB56" s="176"/>
      <c r="AC56" s="176"/>
      <c r="AD56" s="176"/>
      <c r="AE56" s="176"/>
      <c r="AF56" s="176"/>
      <c r="AG56" s="176"/>
      <c r="AH56" s="176"/>
      <c r="AI56" s="176"/>
      <c r="AJ56" s="176"/>
      <c r="AK56" s="176"/>
      <c r="AL56" s="176"/>
      <c r="AM56" s="176"/>
      <c r="AN56" s="176"/>
      <c r="AO56" s="176"/>
      <c r="AP56" s="176"/>
      <c r="AQ56" s="176"/>
      <c r="AR56" s="176"/>
      <c r="AS56" s="176"/>
      <c r="AT56" s="176"/>
      <c r="AU56" s="176"/>
      <c r="AV56" s="176"/>
      <c r="AW56" s="176"/>
      <c r="AX56" s="176"/>
      <c r="AY56" s="176"/>
      <c r="AZ56" s="176"/>
      <c r="BA56" s="176"/>
      <c r="BB56" s="176"/>
      <c r="BC56" s="176"/>
      <c r="BD56" s="176"/>
      <c r="BE56" s="176"/>
      <c r="BF56" s="176"/>
      <c r="BG56" s="176"/>
      <c r="BH56" s="176"/>
      <c r="BI56" s="176"/>
      <c r="BJ56" s="176"/>
      <c r="BK56" s="176"/>
      <c r="BL56" s="176"/>
      <c r="BM56" s="176"/>
      <c r="BN56" s="176"/>
      <c r="BO56" s="176"/>
      <c r="BP56" s="176"/>
      <c r="BQ56" s="176"/>
      <c r="BR56" s="176"/>
      <c r="BS56" s="176"/>
      <c r="BT56" s="176"/>
      <c r="BU56" s="176"/>
      <c r="BV56" s="176"/>
      <c r="BW56" s="176"/>
      <c r="BX56" s="176"/>
      <c r="BY56" s="176"/>
      <c r="BZ56" s="176"/>
      <c r="CA56" s="176"/>
      <c r="CB56" s="176"/>
      <c r="CC56" s="176"/>
      <c r="CD56" s="176"/>
      <c r="CE56" s="176"/>
      <c r="CF56" s="176"/>
      <c r="CG56" s="176"/>
      <c r="CH56" s="176"/>
      <c r="CI56" s="176"/>
      <c r="CJ56" s="176"/>
      <c r="CK56" s="176"/>
      <c r="CL56" s="176"/>
      <c r="CM56" s="176"/>
      <c r="CN56" s="176"/>
      <c r="CO56" s="176"/>
      <c r="CP56" s="176"/>
      <c r="CQ56" s="176"/>
      <c r="CR56" s="176"/>
      <c r="CS56" s="176"/>
      <c r="CT56" s="176"/>
      <c r="CU56" s="176"/>
      <c r="CV56" s="176"/>
      <c r="CW56" s="176"/>
      <c r="CX56" s="176"/>
      <c r="CY56" s="176"/>
      <c r="CZ56" s="176"/>
      <c r="DA56" s="176"/>
      <c r="DB56" s="176"/>
      <c r="DC56" s="176"/>
      <c r="DD56" s="176"/>
      <c r="DE56" s="176"/>
      <c r="DF56" s="176"/>
      <c r="DG56" s="176"/>
      <c r="DH56" s="176"/>
      <c r="DI56" s="176"/>
      <c r="DJ56" s="176"/>
      <c r="DK56" s="176"/>
      <c r="DL56" s="176"/>
      <c r="DM56" s="176"/>
      <c r="DN56" s="176"/>
      <c r="DO56" s="176"/>
      <c r="DP56" s="176"/>
      <c r="DQ56" s="176"/>
      <c r="DR56" s="176"/>
      <c r="DS56" s="176"/>
      <c r="DT56" s="176"/>
      <c r="DU56" s="176"/>
      <c r="DV56" s="176"/>
      <c r="DW56" s="176"/>
      <c r="DX56" s="176"/>
      <c r="DY56" s="176"/>
      <c r="DZ56" s="176"/>
      <c r="EA56" s="176"/>
      <c r="EB56" s="176"/>
      <c r="EC56" s="176"/>
      <c r="ED56" s="176"/>
      <c r="EE56" s="176"/>
      <c r="EF56" s="176"/>
      <c r="EG56" s="176"/>
      <c r="EH56" s="176"/>
      <c r="EI56" s="176"/>
      <c r="EJ56" s="176"/>
      <c r="EK56" s="176"/>
      <c r="EL56" s="176"/>
      <c r="EM56" s="176"/>
      <c r="EN56" s="176"/>
      <c r="EO56" s="176"/>
      <c r="EP56" s="176"/>
      <c r="EQ56" s="176"/>
      <c r="ER56" s="176"/>
      <c r="ES56" s="176"/>
      <c r="ET56" s="176"/>
      <c r="EU56" s="176"/>
      <c r="EV56" s="176"/>
      <c r="EW56" s="176"/>
      <c r="EX56" s="176"/>
      <c r="EY56" s="176"/>
      <c r="EZ56" s="176"/>
      <c r="FA56" s="176"/>
      <c r="FB56" s="176"/>
      <c r="FC56" s="176"/>
      <c r="FD56" s="176"/>
      <c r="FE56" s="176"/>
      <c r="FF56" s="176"/>
      <c r="FG56" s="176"/>
      <c r="FH56" s="176"/>
      <c r="FI56" s="176"/>
      <c r="FJ56" s="176"/>
      <c r="FK56" s="176"/>
      <c r="FL56" s="176"/>
      <c r="FM56" s="176"/>
      <c r="FN56" s="176"/>
      <c r="FO56" s="176"/>
      <c r="FP56" s="176"/>
      <c r="FQ56" s="176"/>
      <c r="FR56" s="176"/>
      <c r="FS56" s="176"/>
      <c r="FT56" s="176"/>
      <c r="FU56" s="176"/>
      <c r="FV56" s="176"/>
      <c r="FW56" s="176"/>
      <c r="FX56" s="176"/>
      <c r="FY56" s="176"/>
      <c r="FZ56" s="176"/>
      <c r="GA56" s="176"/>
      <c r="GB56" s="176"/>
      <c r="GC56" s="176"/>
      <c r="GD56" s="176"/>
      <c r="GE56" s="176"/>
      <c r="GF56" s="176"/>
      <c r="GG56" s="176"/>
      <c r="GH56" s="176"/>
      <c r="GI56" s="176"/>
      <c r="GJ56" s="176"/>
      <c r="GK56" s="176"/>
      <c r="GL56" s="176"/>
      <c r="GM56" s="176"/>
      <c r="GN56" s="176"/>
      <c r="GO56" s="176"/>
      <c r="GP56" s="176"/>
      <c r="GQ56" s="176"/>
      <c r="GR56" s="176"/>
      <c r="GS56" s="176"/>
      <c r="GT56" s="176"/>
      <c r="GU56" s="176"/>
      <c r="GV56" s="176"/>
      <c r="GW56" s="176"/>
      <c r="GX56" s="176"/>
      <c r="GY56" s="176"/>
      <c r="GZ56" s="176"/>
      <c r="HA56" s="176"/>
      <c r="HB56" s="176"/>
      <c r="HC56" s="176"/>
      <c r="HD56" s="176"/>
      <c r="HE56" s="176"/>
      <c r="HF56" s="176"/>
      <c r="HG56" s="176"/>
      <c r="HH56" s="176"/>
      <c r="HI56" s="176"/>
      <c r="HJ56" s="176"/>
      <c r="HK56" s="176"/>
      <c r="HL56" s="176"/>
      <c r="HM56" s="176"/>
      <c r="HN56" s="176"/>
      <c r="HO56" s="176"/>
      <c r="HP56" s="176"/>
      <c r="HQ56" s="176"/>
      <c r="HR56" s="176"/>
      <c r="HS56" s="176"/>
      <c r="HT56" s="176"/>
      <c r="HU56" s="176"/>
      <c r="HV56" s="176"/>
      <c r="HW56" s="176"/>
      <c r="HX56" s="176"/>
      <c r="HY56" s="176"/>
      <c r="HZ56" s="176"/>
      <c r="IA56" s="176"/>
      <c r="IB56" s="176"/>
      <c r="IC56" s="176"/>
      <c r="ID56" s="176"/>
      <c r="IE56" s="176"/>
      <c r="IF56" s="176"/>
      <c r="IG56" s="176"/>
      <c r="IH56" s="176"/>
      <c r="II56" s="176"/>
      <c r="IJ56" s="176"/>
      <c r="IK56" s="176"/>
      <c r="IL56" s="176"/>
    </row>
    <row r="57" spans="1:246">
      <c r="A57" s="1355"/>
      <c r="F57" s="1354"/>
      <c r="G57" s="1355"/>
      <c r="N57" s="1354"/>
      <c r="O57" s="176"/>
      <c r="P57" s="176"/>
      <c r="Q57" s="176"/>
      <c r="R57" s="176"/>
      <c r="S57" s="176"/>
      <c r="T57" s="176"/>
      <c r="U57" s="176"/>
      <c r="V57" s="176"/>
      <c r="W57" s="176"/>
      <c r="X57" s="176"/>
      <c r="Y57" s="176"/>
      <c r="Z57" s="176"/>
      <c r="AA57" s="176"/>
      <c r="AB57" s="176"/>
      <c r="AC57" s="176"/>
      <c r="AD57" s="176"/>
      <c r="AE57" s="176"/>
      <c r="AF57" s="176"/>
      <c r="AG57" s="176"/>
      <c r="AH57" s="176"/>
      <c r="AI57" s="176"/>
      <c r="AJ57" s="176"/>
      <c r="AK57" s="176"/>
      <c r="AL57" s="176"/>
      <c r="AM57" s="176"/>
      <c r="AN57" s="176"/>
      <c r="AO57" s="176"/>
      <c r="AP57" s="176"/>
      <c r="AQ57" s="176"/>
      <c r="AR57" s="176"/>
      <c r="AS57" s="176"/>
      <c r="AT57" s="176"/>
      <c r="AU57" s="176"/>
      <c r="AV57" s="176"/>
      <c r="AW57" s="176"/>
      <c r="AX57" s="176"/>
      <c r="AY57" s="176"/>
      <c r="AZ57" s="176"/>
      <c r="BA57" s="176"/>
      <c r="BB57" s="176"/>
      <c r="BC57" s="176"/>
      <c r="BD57" s="176"/>
      <c r="BE57" s="176"/>
      <c r="BF57" s="176"/>
      <c r="BG57" s="176"/>
      <c r="BH57" s="176"/>
      <c r="BI57" s="176"/>
      <c r="BJ57" s="176"/>
      <c r="BK57" s="176"/>
      <c r="BL57" s="176"/>
      <c r="BM57" s="176"/>
      <c r="BN57" s="176"/>
      <c r="BO57" s="176"/>
      <c r="BP57" s="176"/>
      <c r="BQ57" s="176"/>
      <c r="BR57" s="176"/>
      <c r="BS57" s="176"/>
      <c r="BT57" s="176"/>
      <c r="BU57" s="176"/>
      <c r="BV57" s="176"/>
      <c r="BW57" s="176"/>
      <c r="BX57" s="176"/>
      <c r="BY57" s="176"/>
      <c r="BZ57" s="176"/>
      <c r="CA57" s="176"/>
      <c r="CB57" s="176"/>
      <c r="CC57" s="176"/>
      <c r="CD57" s="176"/>
      <c r="CE57" s="176"/>
      <c r="CF57" s="176"/>
      <c r="CG57" s="176"/>
      <c r="CH57" s="176"/>
      <c r="CI57" s="176"/>
      <c r="CJ57" s="176"/>
      <c r="CK57" s="176"/>
      <c r="CL57" s="176"/>
      <c r="CM57" s="176"/>
      <c r="CN57" s="176"/>
      <c r="CO57" s="176"/>
      <c r="CP57" s="176"/>
      <c r="CQ57" s="176"/>
      <c r="CR57" s="176"/>
      <c r="CS57" s="176"/>
      <c r="CT57" s="176"/>
      <c r="CU57" s="176"/>
      <c r="CV57" s="176"/>
      <c r="CW57" s="176"/>
      <c r="CX57" s="176"/>
      <c r="CY57" s="176"/>
      <c r="CZ57" s="176"/>
      <c r="DA57" s="176"/>
      <c r="DB57" s="176"/>
      <c r="DC57" s="176"/>
      <c r="DD57" s="176"/>
      <c r="DE57" s="176"/>
      <c r="DF57" s="176"/>
      <c r="DG57" s="176"/>
      <c r="DH57" s="176"/>
      <c r="DI57" s="176"/>
      <c r="DJ57" s="176"/>
      <c r="DK57" s="176"/>
      <c r="DL57" s="176"/>
      <c r="DM57" s="176"/>
      <c r="DN57" s="176"/>
      <c r="DO57" s="176"/>
      <c r="DP57" s="176"/>
      <c r="DQ57" s="176"/>
      <c r="DR57" s="176"/>
      <c r="DS57" s="176"/>
      <c r="DT57" s="176"/>
      <c r="DU57" s="176"/>
      <c r="DV57" s="176"/>
      <c r="DW57" s="176"/>
      <c r="DX57" s="176"/>
      <c r="DY57" s="176"/>
      <c r="DZ57" s="176"/>
      <c r="EA57" s="176"/>
      <c r="EB57" s="176"/>
      <c r="EC57" s="176"/>
      <c r="ED57" s="176"/>
      <c r="EE57" s="176"/>
      <c r="EF57" s="176"/>
      <c r="EG57" s="176"/>
      <c r="EH57" s="176"/>
      <c r="EI57" s="176"/>
      <c r="EJ57" s="176"/>
      <c r="EK57" s="176"/>
      <c r="EL57" s="176"/>
      <c r="EM57" s="176"/>
      <c r="EN57" s="176"/>
      <c r="EO57" s="176"/>
      <c r="EP57" s="176"/>
      <c r="EQ57" s="176"/>
      <c r="ER57" s="176"/>
      <c r="ES57" s="176"/>
      <c r="ET57" s="176"/>
      <c r="EU57" s="176"/>
      <c r="EV57" s="176"/>
      <c r="EW57" s="176"/>
      <c r="EX57" s="176"/>
      <c r="EY57" s="176"/>
      <c r="EZ57" s="176"/>
      <c r="FA57" s="176"/>
      <c r="FB57" s="176"/>
      <c r="FC57" s="176"/>
      <c r="FD57" s="176"/>
      <c r="FE57" s="176"/>
      <c r="FF57" s="176"/>
      <c r="FG57" s="176"/>
      <c r="FH57" s="176"/>
      <c r="FI57" s="176"/>
      <c r="FJ57" s="176"/>
      <c r="FK57" s="176"/>
      <c r="FL57" s="176"/>
      <c r="FM57" s="176"/>
      <c r="FN57" s="176"/>
      <c r="FO57" s="176"/>
      <c r="FP57" s="176"/>
      <c r="FQ57" s="176"/>
      <c r="FR57" s="176"/>
      <c r="FS57" s="176"/>
      <c r="FT57" s="176"/>
      <c r="FU57" s="176"/>
      <c r="FV57" s="176"/>
      <c r="FW57" s="176"/>
      <c r="FX57" s="176"/>
      <c r="FY57" s="176"/>
      <c r="FZ57" s="176"/>
      <c r="GA57" s="176"/>
      <c r="GB57" s="176"/>
      <c r="GC57" s="176"/>
      <c r="GD57" s="176"/>
      <c r="GE57" s="176"/>
      <c r="GF57" s="176"/>
      <c r="GG57" s="176"/>
      <c r="GH57" s="176"/>
      <c r="GI57" s="176"/>
      <c r="GJ57" s="176"/>
      <c r="GK57" s="176"/>
      <c r="GL57" s="176"/>
      <c r="GM57" s="176"/>
      <c r="GN57" s="176"/>
      <c r="GO57" s="176"/>
      <c r="GP57" s="176"/>
      <c r="GQ57" s="176"/>
      <c r="GR57" s="176"/>
      <c r="GS57" s="176"/>
      <c r="GT57" s="176"/>
      <c r="GU57" s="176"/>
      <c r="GV57" s="176"/>
      <c r="GW57" s="176"/>
      <c r="GX57" s="176"/>
      <c r="GY57" s="176"/>
      <c r="GZ57" s="176"/>
      <c r="HA57" s="176"/>
      <c r="HB57" s="176"/>
      <c r="HC57" s="176"/>
      <c r="HD57" s="176"/>
      <c r="HE57" s="176"/>
      <c r="HF57" s="176"/>
      <c r="HG57" s="176"/>
      <c r="HH57" s="176"/>
      <c r="HI57" s="176"/>
      <c r="HJ57" s="176"/>
      <c r="HK57" s="176"/>
      <c r="HL57" s="176"/>
      <c r="HM57" s="176"/>
      <c r="HN57" s="176"/>
      <c r="HO57" s="176"/>
      <c r="HP57" s="176"/>
      <c r="HQ57" s="176"/>
      <c r="HR57" s="176"/>
      <c r="HS57" s="176"/>
      <c r="HT57" s="176"/>
      <c r="HU57" s="176"/>
      <c r="HV57" s="176"/>
      <c r="HW57" s="176"/>
      <c r="HX57" s="176"/>
      <c r="HY57" s="176"/>
      <c r="HZ57" s="176"/>
      <c r="IA57" s="176"/>
      <c r="IB57" s="176"/>
      <c r="IC57" s="176"/>
      <c r="ID57" s="176"/>
      <c r="IE57" s="176"/>
      <c r="IF57" s="176"/>
      <c r="IG57" s="176"/>
      <c r="IH57" s="176"/>
      <c r="II57" s="176"/>
      <c r="IJ57" s="176"/>
      <c r="IK57" s="176"/>
      <c r="IL57" s="176"/>
    </row>
    <row r="58" spans="1:246">
      <c r="A58" s="1412"/>
      <c r="B58" s="1413"/>
      <c r="C58" s="1413"/>
      <c r="D58" s="1413"/>
      <c r="E58" s="1413"/>
      <c r="F58" s="1414"/>
      <c r="G58" s="1412"/>
      <c r="H58" s="1413"/>
      <c r="I58" s="1413"/>
      <c r="J58" s="1413"/>
      <c r="K58" s="1413"/>
      <c r="L58" s="1413"/>
      <c r="M58" s="1413"/>
      <c r="N58" s="1414"/>
      <c r="O58" s="1415"/>
      <c r="P58" s="1415"/>
      <c r="Q58" s="1415"/>
      <c r="R58" s="1415"/>
      <c r="S58" s="1415"/>
      <c r="T58" s="1415"/>
      <c r="U58" s="1415"/>
      <c r="V58" s="1415"/>
      <c r="W58" s="1415"/>
      <c r="X58" s="1415"/>
      <c r="Y58" s="1415"/>
      <c r="Z58" s="1415"/>
      <c r="AA58" s="1415"/>
      <c r="AB58" s="1415"/>
      <c r="AC58" s="1415"/>
      <c r="AD58" s="1415"/>
      <c r="AE58" s="1415"/>
      <c r="AF58" s="1415"/>
      <c r="AG58" s="1415"/>
      <c r="AH58" s="1415"/>
      <c r="AI58" s="1415"/>
      <c r="AJ58" s="1415"/>
      <c r="AK58" s="1415"/>
    </row>
    <row r="59" spans="1:246" ht="15.75" thickBot="1">
      <c r="A59" s="1416"/>
      <c r="B59" s="1417"/>
      <c r="C59" s="1417"/>
      <c r="D59" s="1417"/>
      <c r="E59" s="1417"/>
      <c r="F59" s="1418"/>
      <c r="G59" s="1416"/>
      <c r="H59" s="1417"/>
      <c r="I59" s="1417"/>
      <c r="J59" s="1417"/>
      <c r="K59" s="1417"/>
      <c r="L59" s="1417"/>
      <c r="M59" s="1417"/>
      <c r="N59" s="1418"/>
      <c r="O59" s="1415"/>
      <c r="P59" s="1415"/>
      <c r="Q59" s="1415"/>
      <c r="R59" s="1415"/>
      <c r="S59" s="1415"/>
      <c r="T59" s="1415"/>
      <c r="U59" s="1415"/>
      <c r="V59" s="1415"/>
      <c r="W59" s="1415"/>
      <c r="X59" s="1415"/>
      <c r="Y59" s="1415"/>
      <c r="Z59" s="1415"/>
      <c r="AA59" s="1415"/>
      <c r="AB59" s="1415"/>
      <c r="AC59" s="1415"/>
      <c r="AD59" s="1415"/>
      <c r="AE59" s="1415"/>
      <c r="AF59" s="1415"/>
      <c r="AG59" s="1415"/>
      <c r="AH59" s="1415"/>
      <c r="AI59" s="1415"/>
      <c r="AJ59" s="1415"/>
      <c r="AK59" s="1415"/>
    </row>
    <row r="60" spans="1:246">
      <c r="A60" s="1413"/>
      <c r="B60" s="1413"/>
      <c r="C60" s="1413"/>
      <c r="D60" s="1413"/>
      <c r="E60" s="1413"/>
      <c r="F60" s="1413"/>
      <c r="G60" s="1413"/>
      <c r="H60" s="1413"/>
      <c r="I60" s="1413"/>
      <c r="J60" s="1413"/>
      <c r="K60" s="1413"/>
      <c r="L60" s="1413"/>
      <c r="M60" s="1413"/>
      <c r="N60" s="1413"/>
      <c r="O60" s="1415"/>
      <c r="P60" s="1415"/>
      <c r="Q60" s="1415"/>
      <c r="R60" s="1415"/>
      <c r="S60" s="1415"/>
      <c r="T60" s="1415"/>
      <c r="U60" s="1415"/>
      <c r="V60" s="1415"/>
      <c r="W60" s="1415"/>
      <c r="X60" s="1415"/>
      <c r="Y60" s="1415"/>
      <c r="Z60" s="1415"/>
      <c r="AA60" s="1415"/>
      <c r="AB60" s="1415"/>
      <c r="AC60" s="1415"/>
      <c r="AD60" s="1415"/>
      <c r="AE60" s="1415"/>
      <c r="AF60" s="1415"/>
      <c r="AG60" s="1415"/>
      <c r="AH60" s="1415"/>
      <c r="AI60" s="1415"/>
      <c r="AJ60" s="1415"/>
      <c r="AK60" s="1415"/>
    </row>
    <row r="61" spans="1:246">
      <c r="A61" s="500" t="s">
        <v>3422</v>
      </c>
      <c r="B61" s="500"/>
      <c r="C61" s="500"/>
      <c r="E61" s="1419"/>
      <c r="F61" s="1419"/>
      <c r="G61" s="1351" t="s">
        <v>3422</v>
      </c>
      <c r="H61" s="1419"/>
      <c r="I61" s="1419"/>
      <c r="K61" s="1419"/>
      <c r="L61" s="1419"/>
      <c r="M61" s="1419"/>
      <c r="N61" s="1413"/>
      <c r="O61" s="1415"/>
      <c r="P61" s="1415"/>
      <c r="Q61" s="1415"/>
      <c r="R61" s="1415"/>
      <c r="S61" s="1415"/>
      <c r="T61" s="1415"/>
      <c r="U61" s="1415"/>
      <c r="V61" s="1415"/>
      <c r="W61" s="1415"/>
      <c r="X61" s="1415"/>
      <c r="Y61" s="1415"/>
      <c r="Z61" s="1415"/>
      <c r="AA61" s="1415"/>
      <c r="AB61" s="1415"/>
      <c r="AC61" s="1415"/>
      <c r="AD61" s="1415"/>
      <c r="AE61" s="1415"/>
      <c r="AF61" s="1415"/>
      <c r="AG61" s="1415"/>
      <c r="AH61" s="1415"/>
      <c r="AI61" s="1415"/>
      <c r="AJ61" s="1415"/>
      <c r="AK61" s="1415"/>
    </row>
    <row r="62" spans="1:246">
      <c r="A62" s="1351" t="s">
        <v>625</v>
      </c>
      <c r="B62" s="1351"/>
      <c r="C62" s="1351"/>
      <c r="D62" s="1351"/>
      <c r="E62" s="1419"/>
      <c r="F62" s="1419"/>
      <c r="G62" s="1351" t="s">
        <v>626</v>
      </c>
      <c r="H62" s="1419"/>
      <c r="I62" s="1419"/>
      <c r="J62" s="1419"/>
      <c r="K62" s="1419"/>
      <c r="L62" s="1419"/>
      <c r="M62" s="1419"/>
      <c r="N62" s="1419"/>
      <c r="O62" s="1415"/>
      <c r="P62" s="1415"/>
      <c r="Q62" s="1415"/>
      <c r="R62" s="1415"/>
      <c r="S62" s="1415"/>
      <c r="T62" s="1415"/>
      <c r="U62" s="1415"/>
      <c r="V62" s="1415"/>
      <c r="W62" s="1415"/>
      <c r="X62" s="1415"/>
      <c r="Y62" s="1415"/>
      <c r="Z62" s="1415"/>
      <c r="AA62" s="1415"/>
      <c r="AB62" s="1415"/>
      <c r="AC62" s="1415"/>
      <c r="AD62" s="1415"/>
      <c r="AE62" s="1415"/>
      <c r="AF62" s="1415"/>
      <c r="AG62" s="1415"/>
      <c r="AH62" s="1415"/>
      <c r="AI62" s="1415"/>
      <c r="AJ62" s="1415"/>
      <c r="AK62" s="1415"/>
    </row>
    <row r="64" spans="1:246" ht="15.75">
      <c r="A64" s="1420"/>
      <c r="B64" s="1420"/>
      <c r="C64" s="1351"/>
      <c r="D64" s="1351"/>
      <c r="E64" s="1351"/>
      <c r="F64" s="1351"/>
    </row>
    <row r="66" spans="1:14" ht="15.75" thickBot="1">
      <c r="A66" s="177" t="s">
        <v>3363</v>
      </c>
      <c r="E66" s="1421" t="s">
        <v>4404</v>
      </c>
      <c r="F66" s="1422" t="s">
        <v>4403</v>
      </c>
      <c r="G66" s="177" t="s">
        <v>3363</v>
      </c>
      <c r="K66" s="1421"/>
      <c r="L66" s="1423" t="s">
        <v>4404</v>
      </c>
      <c r="M66" s="1423" t="s">
        <v>4403</v>
      </c>
    </row>
    <row r="67" spans="1:14">
      <c r="A67" s="1424" t="s">
        <v>1077</v>
      </c>
      <c r="B67" s="1343"/>
      <c r="C67" s="1343"/>
      <c r="D67" s="1343"/>
      <c r="E67" s="1343"/>
      <c r="F67" s="1425"/>
      <c r="G67" s="1424" t="s">
        <v>2695</v>
      </c>
      <c r="H67" s="1343"/>
      <c r="I67" s="1343"/>
      <c r="J67" s="1343"/>
      <c r="K67" s="1343"/>
      <c r="L67" s="1343"/>
      <c r="M67" s="1343"/>
      <c r="N67" s="1346"/>
    </row>
    <row r="68" spans="1:14">
      <c r="A68" s="1355"/>
      <c r="F68" s="1354"/>
      <c r="G68" s="1355"/>
      <c r="N68" s="1354"/>
    </row>
    <row r="69" spans="1:14">
      <c r="A69" s="1426"/>
      <c r="B69" s="1427"/>
      <c r="C69" s="1384"/>
      <c r="D69" s="1427"/>
      <c r="E69" s="1428" t="s">
        <v>4204</v>
      </c>
      <c r="F69" s="1364"/>
      <c r="G69" s="1362" t="s">
        <v>4204</v>
      </c>
      <c r="H69" s="1363"/>
      <c r="I69" s="1428" t="s">
        <v>4205</v>
      </c>
      <c r="J69" s="1363"/>
      <c r="K69" s="1363"/>
      <c r="L69" s="1363"/>
      <c r="M69" s="1429"/>
      <c r="N69" s="1430"/>
    </row>
    <row r="70" spans="1:14">
      <c r="A70" s="1367" t="s">
        <v>290</v>
      </c>
      <c r="B70" s="1347"/>
      <c r="D70" s="1348" t="s">
        <v>3624</v>
      </c>
      <c r="E70" s="1348" t="s">
        <v>116</v>
      </c>
      <c r="F70" s="1349" t="s">
        <v>116</v>
      </c>
      <c r="G70" s="1367" t="s">
        <v>116</v>
      </c>
      <c r="H70" s="1348" t="s">
        <v>116</v>
      </c>
      <c r="I70" s="1368" t="s">
        <v>1010</v>
      </c>
      <c r="J70" s="1371"/>
      <c r="K70" s="1368" t="s">
        <v>1007</v>
      </c>
      <c r="L70" s="1371"/>
      <c r="M70" s="1373" t="s">
        <v>3624</v>
      </c>
      <c r="N70" s="1349" t="s">
        <v>290</v>
      </c>
    </row>
    <row r="71" spans="1:14">
      <c r="A71" s="1367" t="s">
        <v>293</v>
      </c>
      <c r="B71" s="1347"/>
      <c r="C71" s="1353" t="s">
        <v>313</v>
      </c>
      <c r="D71" s="1348" t="s">
        <v>370</v>
      </c>
      <c r="E71" s="1348" t="s">
        <v>4208</v>
      </c>
      <c r="F71" s="1349" t="s">
        <v>4209</v>
      </c>
      <c r="G71" s="1367" t="s">
        <v>4208</v>
      </c>
      <c r="H71" s="1348" t="s">
        <v>4209</v>
      </c>
      <c r="I71" s="1348" t="s">
        <v>4210</v>
      </c>
      <c r="J71" s="1348" t="s">
        <v>3628</v>
      </c>
      <c r="K71" s="1348" t="s">
        <v>4210</v>
      </c>
      <c r="L71" s="1348" t="s">
        <v>3628</v>
      </c>
      <c r="M71" s="1373" t="s">
        <v>2589</v>
      </c>
      <c r="N71" s="1349" t="s">
        <v>293</v>
      </c>
    </row>
    <row r="72" spans="1:14">
      <c r="A72" s="1367"/>
      <c r="B72" s="1347"/>
      <c r="D72" s="1348" t="s">
        <v>2321</v>
      </c>
      <c r="E72" s="1348" t="s">
        <v>2305</v>
      </c>
      <c r="F72" s="1349" t="s">
        <v>2306</v>
      </c>
      <c r="G72" s="1367" t="s">
        <v>2307</v>
      </c>
      <c r="H72" s="1348" t="s">
        <v>4214</v>
      </c>
      <c r="I72" s="1348" t="s">
        <v>4215</v>
      </c>
      <c r="J72" s="1347"/>
      <c r="K72" s="1348" t="s">
        <v>4216</v>
      </c>
      <c r="L72" s="1347"/>
      <c r="M72" s="1372"/>
      <c r="N72" s="1349"/>
    </row>
    <row r="73" spans="1:14">
      <c r="A73" s="1374"/>
      <c r="B73" s="1375"/>
      <c r="C73" s="1376" t="s">
        <v>1860</v>
      </c>
      <c r="D73" s="1377" t="s">
        <v>1861</v>
      </c>
      <c r="E73" s="1377" t="s">
        <v>1862</v>
      </c>
      <c r="F73" s="1378" t="s">
        <v>1863</v>
      </c>
      <c r="G73" s="1374" t="s">
        <v>838</v>
      </c>
      <c r="H73" s="1377" t="s">
        <v>839</v>
      </c>
      <c r="I73" s="1377" t="s">
        <v>840</v>
      </c>
      <c r="J73" s="1377" t="s">
        <v>841</v>
      </c>
      <c r="K73" s="1377" t="s">
        <v>842</v>
      </c>
      <c r="L73" s="1377" t="s">
        <v>843</v>
      </c>
      <c r="M73" s="1379" t="s">
        <v>844</v>
      </c>
      <c r="N73" s="1378"/>
    </row>
    <row r="74" spans="1:14">
      <c r="A74" s="1374">
        <v>1</v>
      </c>
      <c r="B74" s="1347"/>
      <c r="C74" s="1366" t="s">
        <v>2701</v>
      </c>
      <c r="D74" s="1380"/>
      <c r="E74" s="1381"/>
      <c r="F74" s="1382"/>
      <c r="G74" s="1383" t="s">
        <v>2029</v>
      </c>
      <c r="H74" s="1381" t="s">
        <v>2029</v>
      </c>
      <c r="I74" s="1384"/>
      <c r="J74" s="1384"/>
      <c r="K74" s="1384"/>
      <c r="L74" s="1384"/>
      <c r="M74" s="1385"/>
      <c r="N74" s="1378">
        <v>1</v>
      </c>
    </row>
    <row r="75" spans="1:14">
      <c r="A75" s="1374">
        <v>2</v>
      </c>
      <c r="B75" s="1427"/>
      <c r="C75" s="1366" t="s">
        <v>4218</v>
      </c>
      <c r="D75" s="1375"/>
      <c r="E75" s="1366"/>
      <c r="F75" s="1361"/>
      <c r="G75" s="1386" t="s">
        <v>2029</v>
      </c>
      <c r="H75" s="1387" t="s">
        <v>2029</v>
      </c>
      <c r="I75" s="1366"/>
      <c r="J75" s="1366"/>
      <c r="K75" s="1366"/>
      <c r="L75" s="1366"/>
      <c r="M75" s="1388"/>
      <c r="N75" s="1378">
        <v>2</v>
      </c>
    </row>
    <row r="76" spans="1:14">
      <c r="A76" s="1374">
        <v>3</v>
      </c>
      <c r="B76" s="1427"/>
      <c r="C76" s="1366"/>
      <c r="D76" s="208"/>
      <c r="E76" s="208"/>
      <c r="F76" s="1389"/>
      <c r="G76" s="1390"/>
      <c r="H76" s="208"/>
      <c r="I76" s="1375"/>
      <c r="J76" s="208"/>
      <c r="K76" s="1375"/>
      <c r="L76" s="208"/>
      <c r="M76" s="209">
        <f t="shared" ref="M76:M96" si="2">D76+E76-F76+G76-H76-J76+L76</f>
        <v>0</v>
      </c>
      <c r="N76" s="1378">
        <v>3</v>
      </c>
    </row>
    <row r="77" spans="1:14">
      <c r="A77" s="1374">
        <v>4</v>
      </c>
      <c r="B77" s="1427"/>
      <c r="C77" s="1366"/>
      <c r="D77" s="1391"/>
      <c r="E77" s="1391"/>
      <c r="F77" s="1392"/>
      <c r="G77" s="1386"/>
      <c r="H77" s="1391"/>
      <c r="I77" s="1375"/>
      <c r="J77" s="1391"/>
      <c r="K77" s="1375"/>
      <c r="L77" s="1391"/>
      <c r="M77" s="1393">
        <f t="shared" si="2"/>
        <v>0</v>
      </c>
      <c r="N77" s="1378">
        <v>4</v>
      </c>
    </row>
    <row r="78" spans="1:14">
      <c r="A78" s="1374">
        <v>5</v>
      </c>
      <c r="B78" s="1427"/>
      <c r="C78" s="1366"/>
      <c r="D78" s="1391"/>
      <c r="E78" s="1391"/>
      <c r="F78" s="1392"/>
      <c r="G78" s="1386"/>
      <c r="H78" s="1391"/>
      <c r="I78" s="1375"/>
      <c r="J78" s="1391"/>
      <c r="K78" s="1375"/>
      <c r="L78" s="1391"/>
      <c r="M78" s="1393">
        <f t="shared" si="2"/>
        <v>0</v>
      </c>
      <c r="N78" s="1378">
        <v>5</v>
      </c>
    </row>
    <row r="79" spans="1:14">
      <c r="A79" s="1374">
        <v>6</v>
      </c>
      <c r="B79" s="1427"/>
      <c r="C79" s="1366"/>
      <c r="D79" s="1391"/>
      <c r="E79" s="1391"/>
      <c r="F79" s="1392"/>
      <c r="G79" s="1386"/>
      <c r="H79" s="1391"/>
      <c r="I79" s="1375"/>
      <c r="J79" s="1391"/>
      <c r="K79" s="1375"/>
      <c r="L79" s="1391"/>
      <c r="M79" s="1393">
        <f t="shared" si="2"/>
        <v>0</v>
      </c>
      <c r="N79" s="1378">
        <v>6</v>
      </c>
    </row>
    <row r="80" spans="1:14">
      <c r="A80" s="1374">
        <v>7</v>
      </c>
      <c r="B80" s="1427"/>
      <c r="C80" s="1366"/>
      <c r="D80" s="1391"/>
      <c r="E80" s="1391"/>
      <c r="F80" s="1392"/>
      <c r="G80" s="1386"/>
      <c r="H80" s="1391"/>
      <c r="I80" s="1375"/>
      <c r="J80" s="1391"/>
      <c r="K80" s="1375"/>
      <c r="L80" s="1391"/>
      <c r="M80" s="1393">
        <f t="shared" si="2"/>
        <v>0</v>
      </c>
      <c r="N80" s="1378">
        <v>7</v>
      </c>
    </row>
    <row r="81" spans="1:14">
      <c r="A81" s="1374">
        <v>8</v>
      </c>
      <c r="B81" s="1427"/>
      <c r="C81" s="1366"/>
      <c r="D81" s="1391"/>
      <c r="E81" s="1391"/>
      <c r="F81" s="1392"/>
      <c r="G81" s="1386"/>
      <c r="H81" s="1391"/>
      <c r="I81" s="1375"/>
      <c r="J81" s="1391"/>
      <c r="K81" s="1375"/>
      <c r="L81" s="1391"/>
      <c r="M81" s="1393">
        <f t="shared" si="2"/>
        <v>0</v>
      </c>
      <c r="N81" s="1378">
        <v>8</v>
      </c>
    </row>
    <row r="82" spans="1:14">
      <c r="A82" s="1374">
        <v>9</v>
      </c>
      <c r="B82" s="1427"/>
      <c r="C82" s="1366"/>
      <c r="D82" s="193"/>
      <c r="E82" s="193"/>
      <c r="F82" s="194"/>
      <c r="G82" s="195"/>
      <c r="H82" s="193"/>
      <c r="I82" s="1394"/>
      <c r="J82" s="193"/>
      <c r="K82" s="1394"/>
      <c r="L82" s="193"/>
      <c r="M82" s="1393">
        <f t="shared" si="2"/>
        <v>0</v>
      </c>
      <c r="N82" s="1378">
        <v>9</v>
      </c>
    </row>
    <row r="83" spans="1:14">
      <c r="A83" s="1374">
        <v>10</v>
      </c>
      <c r="B83" s="1427"/>
      <c r="C83" s="1366"/>
      <c r="D83" s="1391"/>
      <c r="E83" s="1391"/>
      <c r="F83" s="1392"/>
      <c r="G83" s="1386"/>
      <c r="H83" s="1391"/>
      <c r="I83" s="1375"/>
      <c r="J83" s="1391"/>
      <c r="K83" s="1375"/>
      <c r="L83" s="1391"/>
      <c r="M83" s="1393">
        <f t="shared" si="2"/>
        <v>0</v>
      </c>
      <c r="N83" s="1378">
        <v>10</v>
      </c>
    </row>
    <row r="84" spans="1:14">
      <c r="A84" s="1374">
        <v>11</v>
      </c>
      <c r="B84" s="1427"/>
      <c r="C84" s="1366"/>
      <c r="D84" s="1391"/>
      <c r="E84" s="1391"/>
      <c r="F84" s="1392"/>
      <c r="G84" s="1386"/>
      <c r="H84" s="1391"/>
      <c r="I84" s="1375"/>
      <c r="J84" s="1391"/>
      <c r="K84" s="1375"/>
      <c r="L84" s="1391"/>
      <c r="M84" s="1393">
        <f t="shared" si="2"/>
        <v>0</v>
      </c>
      <c r="N84" s="1378">
        <v>11</v>
      </c>
    </row>
    <row r="85" spans="1:14">
      <c r="A85" s="1374">
        <v>12</v>
      </c>
      <c r="B85" s="1427"/>
      <c r="C85" s="1366"/>
      <c r="D85" s="1391"/>
      <c r="E85" s="1391"/>
      <c r="F85" s="1392"/>
      <c r="G85" s="1386"/>
      <c r="H85" s="1391"/>
      <c r="I85" s="1375"/>
      <c r="J85" s="1391"/>
      <c r="K85" s="1375"/>
      <c r="L85" s="1391"/>
      <c r="M85" s="1393">
        <f t="shared" si="2"/>
        <v>0</v>
      </c>
      <c r="N85" s="1378">
        <v>12</v>
      </c>
    </row>
    <row r="86" spans="1:14">
      <c r="A86" s="1374">
        <v>13</v>
      </c>
      <c r="B86" s="1427"/>
      <c r="C86" s="1366"/>
      <c r="D86" s="1391"/>
      <c r="E86" s="1391"/>
      <c r="F86" s="1392"/>
      <c r="G86" s="1386"/>
      <c r="H86" s="1391"/>
      <c r="I86" s="1375"/>
      <c r="J86" s="1391"/>
      <c r="K86" s="1375"/>
      <c r="L86" s="1391"/>
      <c r="M86" s="1393">
        <f t="shared" si="2"/>
        <v>0</v>
      </c>
      <c r="N86" s="1378">
        <v>13</v>
      </c>
    </row>
    <row r="87" spans="1:14">
      <c r="A87" s="1374">
        <v>14</v>
      </c>
      <c r="B87" s="1427"/>
      <c r="C87" s="1366"/>
      <c r="D87" s="1391"/>
      <c r="E87" s="1391"/>
      <c r="F87" s="1392"/>
      <c r="G87" s="1386"/>
      <c r="H87" s="1391"/>
      <c r="I87" s="1375"/>
      <c r="J87" s="1391"/>
      <c r="K87" s="1375"/>
      <c r="L87" s="1391"/>
      <c r="M87" s="1393">
        <f t="shared" si="2"/>
        <v>0</v>
      </c>
      <c r="N87" s="1378">
        <v>14</v>
      </c>
    </row>
    <row r="88" spans="1:14">
      <c r="A88" s="1374">
        <v>15</v>
      </c>
      <c r="B88" s="1427"/>
      <c r="C88" s="1366"/>
      <c r="D88" s="193"/>
      <c r="E88" s="193"/>
      <c r="F88" s="194"/>
      <c r="G88" s="195"/>
      <c r="H88" s="193"/>
      <c r="I88" s="1394"/>
      <c r="J88" s="193"/>
      <c r="K88" s="1394"/>
      <c r="L88" s="193"/>
      <c r="M88" s="1393">
        <f t="shared" si="2"/>
        <v>0</v>
      </c>
      <c r="N88" s="1378">
        <v>15</v>
      </c>
    </row>
    <row r="89" spans="1:14">
      <c r="A89" s="1374">
        <v>16</v>
      </c>
      <c r="B89" s="1427"/>
      <c r="C89" s="1366"/>
      <c r="D89" s="1391"/>
      <c r="E89" s="1391"/>
      <c r="F89" s="1392"/>
      <c r="G89" s="1386"/>
      <c r="H89" s="1391"/>
      <c r="I89" s="1375"/>
      <c r="J89" s="1391"/>
      <c r="K89" s="1375"/>
      <c r="L89" s="1391"/>
      <c r="M89" s="1393">
        <f t="shared" si="2"/>
        <v>0</v>
      </c>
      <c r="N89" s="1378">
        <v>16</v>
      </c>
    </row>
    <row r="90" spans="1:14">
      <c r="A90" s="1374">
        <v>17</v>
      </c>
      <c r="B90" s="1427"/>
      <c r="C90" s="1366"/>
      <c r="D90" s="1391"/>
      <c r="E90" s="1391"/>
      <c r="F90" s="1392"/>
      <c r="G90" s="1386"/>
      <c r="H90" s="1391"/>
      <c r="I90" s="1375"/>
      <c r="J90" s="1391"/>
      <c r="K90" s="1375"/>
      <c r="L90" s="1391"/>
      <c r="M90" s="1393">
        <f t="shared" si="2"/>
        <v>0</v>
      </c>
      <c r="N90" s="1378">
        <v>17</v>
      </c>
    </row>
    <row r="91" spans="1:14">
      <c r="A91" s="1374">
        <v>18</v>
      </c>
      <c r="B91" s="1427"/>
      <c r="C91" s="1366"/>
      <c r="D91" s="193"/>
      <c r="E91" s="193"/>
      <c r="F91" s="194"/>
      <c r="G91" s="195"/>
      <c r="H91" s="193"/>
      <c r="I91" s="1394"/>
      <c r="J91" s="193"/>
      <c r="K91" s="1394"/>
      <c r="L91" s="193"/>
      <c r="M91" s="1393">
        <f t="shared" si="2"/>
        <v>0</v>
      </c>
      <c r="N91" s="1378">
        <v>18</v>
      </c>
    </row>
    <row r="92" spans="1:14">
      <c r="A92" s="1374">
        <v>19</v>
      </c>
      <c r="B92" s="1427"/>
      <c r="C92" s="1366"/>
      <c r="D92" s="1391"/>
      <c r="E92" s="1391"/>
      <c r="F92" s="1392"/>
      <c r="G92" s="1386"/>
      <c r="H92" s="1391"/>
      <c r="I92" s="1375"/>
      <c r="J92" s="1391"/>
      <c r="K92" s="1375"/>
      <c r="L92" s="1391"/>
      <c r="M92" s="1393">
        <f t="shared" si="2"/>
        <v>0</v>
      </c>
      <c r="N92" s="1378">
        <v>19</v>
      </c>
    </row>
    <row r="93" spans="1:14">
      <c r="A93" s="1367">
        <v>20</v>
      </c>
      <c r="B93" s="1427"/>
      <c r="C93" s="1366"/>
      <c r="D93" s="1391"/>
      <c r="E93" s="1391"/>
      <c r="F93" s="1392"/>
      <c r="G93" s="1386"/>
      <c r="H93" s="1391"/>
      <c r="I93" s="1375"/>
      <c r="J93" s="1391"/>
      <c r="K93" s="1375"/>
      <c r="L93" s="1391"/>
      <c r="M93" s="1393">
        <f t="shared" si="2"/>
        <v>0</v>
      </c>
      <c r="N93" s="1378">
        <v>20</v>
      </c>
    </row>
    <row r="94" spans="1:14">
      <c r="A94" s="1374">
        <v>21</v>
      </c>
      <c r="B94" s="1427"/>
      <c r="C94" s="1366"/>
      <c r="D94" s="1391"/>
      <c r="E94" s="1391"/>
      <c r="F94" s="1392"/>
      <c r="G94" s="1386"/>
      <c r="H94" s="1391"/>
      <c r="I94" s="1375"/>
      <c r="J94" s="1391"/>
      <c r="K94" s="1375"/>
      <c r="L94" s="1391"/>
      <c r="M94" s="1393">
        <f t="shared" si="2"/>
        <v>0</v>
      </c>
      <c r="N94" s="1378">
        <v>21</v>
      </c>
    </row>
    <row r="95" spans="1:14">
      <c r="A95" s="1374">
        <v>22</v>
      </c>
      <c r="B95" s="1427"/>
      <c r="C95" s="1366"/>
      <c r="D95" s="1391"/>
      <c r="E95" s="1391"/>
      <c r="F95" s="1392"/>
      <c r="G95" s="1386"/>
      <c r="H95" s="1391"/>
      <c r="I95" s="1375"/>
      <c r="J95" s="1391"/>
      <c r="K95" s="1375"/>
      <c r="L95" s="1391"/>
      <c r="M95" s="1393">
        <f t="shared" si="2"/>
        <v>0</v>
      </c>
      <c r="N95" s="1378">
        <v>22</v>
      </c>
    </row>
    <row r="96" spans="1:14">
      <c r="A96" s="1374">
        <v>23</v>
      </c>
      <c r="B96" s="1427"/>
      <c r="C96" s="1366"/>
      <c r="D96" s="1391"/>
      <c r="E96" s="1391"/>
      <c r="F96" s="1392"/>
      <c r="G96" s="1386"/>
      <c r="H96" s="1391"/>
      <c r="I96" s="1375"/>
      <c r="J96" s="1391"/>
      <c r="K96" s="1375"/>
      <c r="L96" s="1391"/>
      <c r="M96" s="1393">
        <f t="shared" si="2"/>
        <v>0</v>
      </c>
      <c r="N96" s="1378">
        <v>23</v>
      </c>
    </row>
    <row r="97" spans="1:14">
      <c r="A97" s="1374">
        <v>24</v>
      </c>
      <c r="B97" s="1427"/>
      <c r="C97" s="1366" t="s">
        <v>627</v>
      </c>
      <c r="D97" s="1394">
        <f>SUM(D76:D96)</f>
        <v>0</v>
      </c>
      <c r="E97" s="1394">
        <f>SUM(E76:E96)</f>
        <v>0</v>
      </c>
      <c r="F97" s="174">
        <f>SUM(F76:F96)</f>
        <v>0</v>
      </c>
      <c r="G97" s="1395">
        <f>SUM(G76:G96)</f>
        <v>0</v>
      </c>
      <c r="H97" s="1394">
        <f>SUM(H76:H96)</f>
        <v>0</v>
      </c>
      <c r="I97" s="1396"/>
      <c r="J97" s="1394">
        <f>SUM(J76:J96)</f>
        <v>0</v>
      </c>
      <c r="K97" s="1396"/>
      <c r="L97" s="1394">
        <f>SUM(L76:L96)</f>
        <v>0</v>
      </c>
      <c r="M97" s="1394">
        <f>SUM(M76:M96)</f>
        <v>0</v>
      </c>
      <c r="N97" s="1378">
        <v>24</v>
      </c>
    </row>
    <row r="98" spans="1:14">
      <c r="A98" s="1374">
        <v>25</v>
      </c>
      <c r="B98" s="1427"/>
      <c r="C98" s="1366" t="s">
        <v>2704</v>
      </c>
      <c r="D98" s="193"/>
      <c r="E98" s="1397"/>
      <c r="F98" s="1398"/>
      <c r="G98" s="195"/>
      <c r="H98" s="1397"/>
      <c r="I98" s="1399"/>
      <c r="J98" s="1397"/>
      <c r="K98" s="1399"/>
      <c r="L98" s="1397"/>
      <c r="M98" s="1400"/>
      <c r="N98" s="1378">
        <v>25</v>
      </c>
    </row>
    <row r="99" spans="1:14">
      <c r="A99" s="1374">
        <v>27</v>
      </c>
      <c r="B99" s="1427"/>
      <c r="C99" s="1366" t="s">
        <v>1117</v>
      </c>
      <c r="D99" s="1391">
        <v>18021898.18920593</v>
      </c>
      <c r="E99" s="1391">
        <f>M99-D99</f>
        <v>7608597.8980330713</v>
      </c>
      <c r="F99" s="1392"/>
      <c r="G99" s="1386"/>
      <c r="H99" s="1391"/>
      <c r="I99" s="1375"/>
      <c r="J99" s="1391"/>
      <c r="K99" s="1375"/>
      <c r="L99" s="1391"/>
      <c r="M99" s="1391">
        <v>25630496.087239001</v>
      </c>
      <c r="N99" s="1378">
        <v>26</v>
      </c>
    </row>
    <row r="100" spans="1:14">
      <c r="A100" s="1374">
        <v>26</v>
      </c>
      <c r="B100" s="1427"/>
      <c r="C100" s="1366" t="s">
        <v>4464</v>
      </c>
      <c r="D100" s="1391">
        <v>6707512.0771509875</v>
      </c>
      <c r="E100" s="1391">
        <f>M100-D100</f>
        <v>3845225.0106530115</v>
      </c>
      <c r="F100" s="1392"/>
      <c r="G100" s="1386"/>
      <c r="H100" s="1391"/>
      <c r="I100" s="1375"/>
      <c r="J100" s="1391"/>
      <c r="K100" s="1375"/>
      <c r="L100" s="1391"/>
      <c r="M100" s="1391">
        <v>10552737.087803999</v>
      </c>
      <c r="N100" s="1378">
        <v>27</v>
      </c>
    </row>
    <row r="101" spans="1:14">
      <c r="A101" s="1374">
        <v>28</v>
      </c>
      <c r="B101" s="1427"/>
      <c r="C101" s="1366" t="s">
        <v>427</v>
      </c>
      <c r="D101" s="1391">
        <v>63646795.16173254</v>
      </c>
      <c r="E101" s="1391">
        <f>M101-D101</f>
        <v>-47172412.960039549</v>
      </c>
      <c r="F101" s="1392"/>
      <c r="G101" s="1386"/>
      <c r="H101" s="1391"/>
      <c r="I101" s="1375"/>
      <c r="J101" s="1391"/>
      <c r="K101" s="1377"/>
      <c r="L101" s="1391">
        <v>0</v>
      </c>
      <c r="M101" s="1391">
        <v>16474382.201692993</v>
      </c>
      <c r="N101" s="1378">
        <v>28</v>
      </c>
    </row>
    <row r="102" spans="1:14">
      <c r="A102" s="1374">
        <v>29</v>
      </c>
      <c r="B102" s="1427"/>
      <c r="C102" s="1366" t="s">
        <v>4465</v>
      </c>
      <c r="D102" s="1391">
        <v>167536703.4047634</v>
      </c>
      <c r="E102" s="1391">
        <f>M102-D102+13</f>
        <v>-32972850.307982385</v>
      </c>
      <c r="F102" s="1392"/>
      <c r="G102" s="1386"/>
      <c r="H102" s="1391"/>
      <c r="I102" s="1375"/>
      <c r="J102" s="1391"/>
      <c r="K102" s="1375"/>
      <c r="L102" s="1391"/>
      <c r="M102" s="1391">
        <v>134563840.09678102</v>
      </c>
      <c r="N102" s="1378">
        <v>29</v>
      </c>
    </row>
    <row r="103" spans="1:14">
      <c r="A103" s="1374">
        <v>30</v>
      </c>
      <c r="B103" s="1427"/>
      <c r="C103" s="1366" t="s">
        <v>1118</v>
      </c>
      <c r="D103" s="193">
        <v>6357172.594254801</v>
      </c>
      <c r="E103" s="1391">
        <f>M103-D103</f>
        <v>28592355.481610946</v>
      </c>
      <c r="F103" s="194"/>
      <c r="G103" s="195"/>
      <c r="H103" s="193"/>
      <c r="I103" s="1394"/>
      <c r="J103" s="193"/>
      <c r="K103" s="1394"/>
      <c r="L103" s="193"/>
      <c r="M103" s="193">
        <v>34949528.075865746</v>
      </c>
      <c r="N103" s="1378">
        <v>30</v>
      </c>
    </row>
    <row r="104" spans="1:14">
      <c r="A104" s="1374">
        <v>31</v>
      </c>
      <c r="B104" s="1427"/>
      <c r="C104" s="1366"/>
      <c r="D104" s="1391"/>
      <c r="E104" s="1391"/>
      <c r="F104" s="1392"/>
      <c r="G104" s="1386"/>
      <c r="H104" s="1391"/>
      <c r="I104" s="1375"/>
      <c r="J104" s="1391"/>
      <c r="K104" s="1375"/>
      <c r="L104" s="1391"/>
      <c r="M104" s="1393">
        <f>D104+E104-F104+G104-H104-J104+L104</f>
        <v>0</v>
      </c>
      <c r="N104" s="1378">
        <v>31</v>
      </c>
    </row>
    <row r="105" spans="1:14">
      <c r="A105" s="1374">
        <v>32</v>
      </c>
      <c r="B105" s="1427"/>
      <c r="C105" s="1366"/>
      <c r="D105" s="1391"/>
      <c r="E105" s="1391"/>
      <c r="F105" s="1392"/>
      <c r="G105" s="1386"/>
      <c r="H105" s="1391"/>
      <c r="I105" s="1375"/>
      <c r="J105" s="1391"/>
      <c r="K105" s="1375"/>
      <c r="L105" s="1391"/>
      <c r="M105" s="1393">
        <f>D105+E105-F105+G105-H105-J105+L105</f>
        <v>0</v>
      </c>
      <c r="N105" s="1378">
        <v>32</v>
      </c>
    </row>
    <row r="106" spans="1:14">
      <c r="A106" s="1374">
        <v>33</v>
      </c>
      <c r="B106" s="1427"/>
      <c r="C106" s="1366"/>
      <c r="D106" s="1391"/>
      <c r="E106" s="1391"/>
      <c r="F106" s="1392"/>
      <c r="G106" s="1386"/>
      <c r="H106" s="1391"/>
      <c r="I106" s="1375"/>
      <c r="J106" s="1391"/>
      <c r="K106" s="1375"/>
      <c r="L106" s="1391"/>
      <c r="M106" s="1393">
        <f>D106+E106-F106+G106-H106-J106+L106</f>
        <v>0</v>
      </c>
      <c r="N106" s="1378">
        <v>33</v>
      </c>
    </row>
    <row r="107" spans="1:14">
      <c r="A107" s="1374">
        <v>34</v>
      </c>
      <c r="B107" s="1427"/>
      <c r="C107" s="1366"/>
      <c r="D107" s="1391"/>
      <c r="E107" s="1391"/>
      <c r="F107" s="1392"/>
      <c r="G107" s="1386"/>
      <c r="H107" s="1391"/>
      <c r="I107" s="1375"/>
      <c r="J107" s="1391"/>
      <c r="K107" s="1375"/>
      <c r="L107" s="1391"/>
      <c r="M107" s="1393">
        <f t="shared" ref="M107:M115" si="3">D107+E107-F106+G107-H107-J107+L107</f>
        <v>0</v>
      </c>
      <c r="N107" s="1378">
        <v>34</v>
      </c>
    </row>
    <row r="108" spans="1:14">
      <c r="A108" s="1374">
        <v>35</v>
      </c>
      <c r="B108" s="1427"/>
      <c r="C108" s="1366"/>
      <c r="D108" s="1391"/>
      <c r="E108" s="1391"/>
      <c r="F108" s="1392"/>
      <c r="G108" s="1386"/>
      <c r="H108" s="1391"/>
      <c r="I108" s="1375"/>
      <c r="J108" s="1391"/>
      <c r="K108" s="1375"/>
      <c r="L108" s="1391"/>
      <c r="M108" s="1393">
        <f t="shared" si="3"/>
        <v>0</v>
      </c>
      <c r="N108" s="1378">
        <v>35</v>
      </c>
    </row>
    <row r="109" spans="1:14">
      <c r="A109" s="1374">
        <v>36</v>
      </c>
      <c r="B109" s="1427"/>
      <c r="C109" s="1366"/>
      <c r="D109" s="1391"/>
      <c r="E109" s="1391"/>
      <c r="F109" s="1392"/>
      <c r="G109" s="1386"/>
      <c r="H109" s="1391"/>
      <c r="I109" s="1375"/>
      <c r="J109" s="1391"/>
      <c r="K109" s="1375"/>
      <c r="L109" s="1391"/>
      <c r="M109" s="1393">
        <f t="shared" si="3"/>
        <v>0</v>
      </c>
      <c r="N109" s="1378">
        <v>36</v>
      </c>
    </row>
    <row r="110" spans="1:14">
      <c r="A110" s="1374">
        <v>37</v>
      </c>
      <c r="B110" s="1427"/>
      <c r="C110" s="1366"/>
      <c r="D110" s="1391"/>
      <c r="E110" s="1391"/>
      <c r="F110" s="1392"/>
      <c r="G110" s="1386"/>
      <c r="H110" s="1391"/>
      <c r="I110" s="1375"/>
      <c r="J110" s="1391"/>
      <c r="K110" s="1375"/>
      <c r="L110" s="1391"/>
      <c r="M110" s="1393">
        <f t="shared" si="3"/>
        <v>0</v>
      </c>
      <c r="N110" s="1378">
        <v>37</v>
      </c>
    </row>
    <row r="111" spans="1:14">
      <c r="A111" s="1374">
        <v>38</v>
      </c>
      <c r="B111" s="1427"/>
      <c r="C111" s="1366"/>
      <c r="D111" s="1391"/>
      <c r="E111" s="1391"/>
      <c r="F111" s="194"/>
      <c r="G111" s="1386"/>
      <c r="H111" s="1391"/>
      <c r="I111" s="1375"/>
      <c r="J111" s="1391"/>
      <c r="K111" s="1375"/>
      <c r="L111" s="1391"/>
      <c r="M111" s="1393">
        <f t="shared" si="3"/>
        <v>0</v>
      </c>
      <c r="N111" s="1378">
        <v>38</v>
      </c>
    </row>
    <row r="112" spans="1:14">
      <c r="A112" s="1374">
        <v>39</v>
      </c>
      <c r="B112" s="1427"/>
      <c r="C112" s="1366"/>
      <c r="D112" s="193"/>
      <c r="E112" s="193"/>
      <c r="F112" s="1392"/>
      <c r="G112" s="195"/>
      <c r="H112" s="193"/>
      <c r="I112" s="1394"/>
      <c r="J112" s="193"/>
      <c r="K112" s="1394"/>
      <c r="L112" s="193"/>
      <c r="M112" s="1393">
        <f t="shared" si="3"/>
        <v>0</v>
      </c>
      <c r="N112" s="1378">
        <v>39</v>
      </c>
    </row>
    <row r="113" spans="1:16">
      <c r="A113" s="1367">
        <v>40</v>
      </c>
      <c r="B113" s="1427"/>
      <c r="C113" s="1366"/>
      <c r="D113" s="1391"/>
      <c r="E113" s="1391"/>
      <c r="F113" s="1392"/>
      <c r="G113" s="1386"/>
      <c r="H113" s="1391"/>
      <c r="I113" s="1375"/>
      <c r="J113" s="1391"/>
      <c r="K113" s="1375"/>
      <c r="L113" s="1391"/>
      <c r="M113" s="1393">
        <f t="shared" si="3"/>
        <v>0</v>
      </c>
      <c r="N113" s="1349">
        <v>40</v>
      </c>
    </row>
    <row r="114" spans="1:16">
      <c r="A114" s="1374">
        <v>41</v>
      </c>
      <c r="B114" s="1427"/>
      <c r="C114" s="1366"/>
      <c r="D114" s="1391"/>
      <c r="E114" s="1391"/>
      <c r="F114" s="1392"/>
      <c r="G114" s="1386"/>
      <c r="H114" s="1391"/>
      <c r="I114" s="1375"/>
      <c r="J114" s="1391"/>
      <c r="K114" s="1375"/>
      <c r="L114" s="1391"/>
      <c r="M114" s="1393">
        <f t="shared" si="3"/>
        <v>0</v>
      </c>
      <c r="N114" s="1378">
        <v>41</v>
      </c>
    </row>
    <row r="115" spans="1:16">
      <c r="A115" s="1374">
        <v>42</v>
      </c>
      <c r="B115" s="1427"/>
      <c r="C115" s="1366"/>
      <c r="D115" s="1391"/>
      <c r="E115" s="1391"/>
      <c r="F115" s="174"/>
      <c r="G115" s="1386"/>
      <c r="H115" s="1391"/>
      <c r="I115" s="1375"/>
      <c r="J115" s="1391"/>
      <c r="K115" s="1375"/>
      <c r="L115" s="1391"/>
      <c r="M115" s="1393">
        <f t="shared" si="3"/>
        <v>0</v>
      </c>
      <c r="N115" s="1378">
        <v>42</v>
      </c>
    </row>
    <row r="116" spans="1:16" ht="15.75">
      <c r="A116" s="1374">
        <v>43</v>
      </c>
      <c r="B116" s="1427"/>
      <c r="C116" s="1366" t="s">
        <v>628</v>
      </c>
      <c r="D116" s="1394">
        <f>ROUND(SUM(D99:D115),0)</f>
        <v>262270081</v>
      </c>
      <c r="E116" s="1394">
        <f>ROUND(SUM(E99:E115),0)</f>
        <v>-40099085</v>
      </c>
      <c r="F116" s="1394">
        <f>SUM(F99:F115)</f>
        <v>0</v>
      </c>
      <c r="G116" s="1395">
        <f>SUM(G99:G115)</f>
        <v>0</v>
      </c>
      <c r="H116" s="1394"/>
      <c r="I116" s="1396"/>
      <c r="J116" s="1394">
        <f>SUM(J99:J115)</f>
        <v>0</v>
      </c>
      <c r="K116" s="1396"/>
      <c r="L116" s="1394">
        <f>SUM(L99:L115)</f>
        <v>0</v>
      </c>
      <c r="M116" s="1394">
        <f>SUM(M99:M115)</f>
        <v>222170983.54938275</v>
      </c>
      <c r="N116" s="1378">
        <v>43</v>
      </c>
      <c r="O116" s="1431"/>
      <c r="P116" s="1407"/>
    </row>
    <row r="117" spans="1:16">
      <c r="A117" s="1374">
        <v>44</v>
      </c>
      <c r="B117" s="1427"/>
      <c r="C117" s="1366" t="s">
        <v>629</v>
      </c>
      <c r="D117" s="193"/>
      <c r="E117" s="1397"/>
      <c r="F117" s="1397"/>
      <c r="G117" s="195"/>
      <c r="H117" s="1397"/>
      <c r="I117" s="1399"/>
      <c r="J117" s="1397"/>
      <c r="K117" s="1399"/>
      <c r="L117" s="1397"/>
      <c r="M117" s="1400"/>
      <c r="N117" s="1378">
        <v>44</v>
      </c>
    </row>
    <row r="118" spans="1:16">
      <c r="A118" s="1374">
        <v>45</v>
      </c>
      <c r="B118" s="1427"/>
      <c r="C118" s="1366"/>
      <c r="D118" s="208"/>
      <c r="E118" s="208"/>
      <c r="F118" s="208"/>
      <c r="G118" s="1390"/>
      <c r="H118" s="208"/>
      <c r="I118" s="1375"/>
      <c r="J118" s="208"/>
      <c r="K118" s="1375"/>
      <c r="L118" s="208"/>
      <c r="M118" s="209">
        <f t="shared" ref="M118:M124" si="4">D118+E118-F118+G118-H118-J118+L118</f>
        <v>0</v>
      </c>
      <c r="N118" s="1378">
        <v>45</v>
      </c>
    </row>
    <row r="119" spans="1:16">
      <c r="A119" s="1374">
        <v>46</v>
      </c>
      <c r="B119" s="1427"/>
      <c r="C119" s="1366"/>
      <c r="D119" s="1391"/>
      <c r="E119" s="1391"/>
      <c r="F119" s="1392"/>
      <c r="G119" s="1386"/>
      <c r="H119" s="1391"/>
      <c r="I119" s="1375"/>
      <c r="J119" s="1391"/>
      <c r="K119" s="1375"/>
      <c r="L119" s="1391"/>
      <c r="M119" s="1393">
        <f t="shared" si="4"/>
        <v>0</v>
      </c>
      <c r="N119" s="1378">
        <v>46</v>
      </c>
    </row>
    <row r="120" spans="1:16">
      <c r="A120" s="1374">
        <v>47</v>
      </c>
      <c r="B120" s="1427"/>
      <c r="C120" s="1366"/>
      <c r="D120" s="193"/>
      <c r="E120" s="193"/>
      <c r="F120" s="194"/>
      <c r="G120" s="195"/>
      <c r="H120" s="193"/>
      <c r="I120" s="1394"/>
      <c r="J120" s="193"/>
      <c r="K120" s="1394"/>
      <c r="L120" s="193"/>
      <c r="M120" s="1393">
        <f t="shared" si="4"/>
        <v>0</v>
      </c>
      <c r="N120" s="1378">
        <v>47</v>
      </c>
    </row>
    <row r="121" spans="1:16">
      <c r="A121" s="1374">
        <v>48</v>
      </c>
      <c r="B121" s="1427"/>
      <c r="C121" s="1366"/>
      <c r="D121" s="1391"/>
      <c r="E121" s="1391"/>
      <c r="F121" s="1392"/>
      <c r="G121" s="1386"/>
      <c r="H121" s="1391"/>
      <c r="I121" s="1375"/>
      <c r="J121" s="1391"/>
      <c r="K121" s="1375"/>
      <c r="L121" s="1391"/>
      <c r="M121" s="1393">
        <f t="shared" si="4"/>
        <v>0</v>
      </c>
      <c r="N121" s="1378">
        <v>48</v>
      </c>
    </row>
    <row r="122" spans="1:16">
      <c r="A122" s="1374">
        <v>49</v>
      </c>
      <c r="B122" s="1427"/>
      <c r="C122" s="1366"/>
      <c r="D122" s="1391"/>
      <c r="E122" s="1391"/>
      <c r="F122" s="1392"/>
      <c r="G122" s="1386"/>
      <c r="H122" s="1391"/>
      <c r="I122" s="1375"/>
      <c r="J122" s="1391"/>
      <c r="K122" s="1375"/>
      <c r="L122" s="1391"/>
      <c r="M122" s="1393">
        <f t="shared" si="4"/>
        <v>0</v>
      </c>
      <c r="N122" s="1378">
        <v>49</v>
      </c>
    </row>
    <row r="123" spans="1:16">
      <c r="A123" s="1374">
        <v>50</v>
      </c>
      <c r="B123" s="1427"/>
      <c r="C123" s="1366"/>
      <c r="D123" s="1391"/>
      <c r="E123" s="1391"/>
      <c r="F123" s="1392"/>
      <c r="G123" s="1386"/>
      <c r="H123" s="1391"/>
      <c r="I123" s="1375"/>
      <c r="J123" s="1391"/>
      <c r="K123" s="1375"/>
      <c r="L123" s="1391"/>
      <c r="M123" s="1393">
        <f t="shared" si="4"/>
        <v>0</v>
      </c>
      <c r="N123" s="1378">
        <v>50</v>
      </c>
    </row>
    <row r="124" spans="1:16">
      <c r="A124" s="1374">
        <v>51</v>
      </c>
      <c r="B124" s="1427"/>
      <c r="C124" s="1366"/>
      <c r="D124" s="193"/>
      <c r="E124" s="193"/>
      <c r="F124" s="194"/>
      <c r="G124" s="195"/>
      <c r="H124" s="193"/>
      <c r="I124" s="1394"/>
      <c r="J124" s="193"/>
      <c r="K124" s="1394"/>
      <c r="L124" s="193"/>
      <c r="M124" s="1393">
        <f t="shared" si="4"/>
        <v>0</v>
      </c>
      <c r="N124" s="1378">
        <v>51</v>
      </c>
    </row>
    <row r="125" spans="1:16" ht="15.75" thickBot="1">
      <c r="A125" s="1432">
        <v>52</v>
      </c>
      <c r="B125" s="1433"/>
      <c r="C125" s="1434" t="s">
        <v>2688</v>
      </c>
      <c r="D125" s="198">
        <f>SUM(D118:D124)</f>
        <v>0</v>
      </c>
      <c r="E125" s="198">
        <f>SUM(E118:E124)</f>
        <v>0</v>
      </c>
      <c r="F125" s="199">
        <f>SUM(F118:F124)</f>
        <v>0</v>
      </c>
      <c r="G125" s="1435">
        <f>SUM(G118:G124)</f>
        <v>0</v>
      </c>
      <c r="H125" s="198">
        <f>SUM(H118:H124)</f>
        <v>0</v>
      </c>
      <c r="I125" s="206"/>
      <c r="J125" s="198">
        <f>SUM(J118:J124)</f>
        <v>0</v>
      </c>
      <c r="K125" s="206"/>
      <c r="L125" s="198">
        <f>SUM(L118:L124)</f>
        <v>0</v>
      </c>
      <c r="M125" s="1436">
        <f>SUM(M118:M124)</f>
        <v>0</v>
      </c>
      <c r="N125" s="1437">
        <v>52</v>
      </c>
    </row>
    <row r="127" spans="1:16">
      <c r="A127" s="1351" t="s">
        <v>2689</v>
      </c>
      <c r="B127" s="1351"/>
      <c r="C127" s="1351"/>
      <c r="D127" s="1351"/>
      <c r="E127" s="1351"/>
      <c r="F127" s="1351"/>
      <c r="G127" s="1351" t="s">
        <v>2690</v>
      </c>
      <c r="H127" s="1351"/>
      <c r="I127" s="1351"/>
      <c r="J127" s="1351"/>
      <c r="K127" s="1351"/>
      <c r="L127" s="1351"/>
      <c r="M127" s="1351"/>
      <c r="N127" s="1351"/>
    </row>
    <row r="128" spans="1:16" ht="15.75" thickBot="1">
      <c r="A128" s="177" t="s">
        <v>3363</v>
      </c>
      <c r="E128" s="1421" t="s">
        <v>4404</v>
      </c>
      <c r="F128" s="1423" t="s">
        <v>4403</v>
      </c>
      <c r="G128" s="177" t="s">
        <v>3363</v>
      </c>
      <c r="K128" s="1421"/>
      <c r="L128" s="1423" t="s">
        <v>4404</v>
      </c>
      <c r="M128" s="1423" t="s">
        <v>4403</v>
      </c>
    </row>
    <row r="129" spans="1:15">
      <c r="A129" s="1424" t="s">
        <v>1077</v>
      </c>
      <c r="B129" s="1343"/>
      <c r="C129" s="1343"/>
      <c r="D129" s="1343"/>
      <c r="E129" s="1343"/>
      <c r="F129" s="1425"/>
      <c r="G129" s="1424" t="s">
        <v>2695</v>
      </c>
      <c r="H129" s="1343"/>
      <c r="I129" s="1343"/>
      <c r="J129" s="1343"/>
      <c r="K129" s="1343"/>
      <c r="L129" s="1343"/>
      <c r="M129" s="1343"/>
      <c r="N129" s="1346"/>
    </row>
    <row r="130" spans="1:15">
      <c r="A130" s="1355"/>
      <c r="F130" s="1354"/>
      <c r="G130" s="1355"/>
      <c r="N130" s="1354"/>
    </row>
    <row r="131" spans="1:15">
      <c r="A131" s="1426"/>
      <c r="B131" s="1427"/>
      <c r="C131" s="1384"/>
      <c r="D131" s="1427"/>
      <c r="E131" s="1428" t="s">
        <v>4204</v>
      </c>
      <c r="F131" s="1364"/>
      <c r="G131" s="1362" t="s">
        <v>4204</v>
      </c>
      <c r="H131" s="1363"/>
      <c r="I131" s="1428" t="s">
        <v>4205</v>
      </c>
      <c r="J131" s="1363"/>
      <c r="K131" s="1363"/>
      <c r="L131" s="1363"/>
      <c r="M131" s="1429"/>
      <c r="N131" s="1430"/>
    </row>
    <row r="132" spans="1:15">
      <c r="A132" s="1367" t="s">
        <v>290</v>
      </c>
      <c r="B132" s="1347"/>
      <c r="D132" s="1348" t="s">
        <v>3624</v>
      </c>
      <c r="E132" s="1348" t="s">
        <v>116</v>
      </c>
      <c r="F132" s="1349" t="s">
        <v>116</v>
      </c>
      <c r="G132" s="1367" t="s">
        <v>116</v>
      </c>
      <c r="H132" s="1348" t="s">
        <v>116</v>
      </c>
      <c r="I132" s="1368" t="s">
        <v>1010</v>
      </c>
      <c r="J132" s="1371"/>
      <c r="K132" s="1368" t="s">
        <v>1007</v>
      </c>
      <c r="L132" s="1371"/>
      <c r="M132" s="1373" t="s">
        <v>3624</v>
      </c>
      <c r="N132" s="1349" t="s">
        <v>290</v>
      </c>
    </row>
    <row r="133" spans="1:15">
      <c r="A133" s="1367" t="s">
        <v>293</v>
      </c>
      <c r="B133" s="1347"/>
      <c r="C133" s="1353" t="s">
        <v>313</v>
      </c>
      <c r="D133" s="1348" t="s">
        <v>370</v>
      </c>
      <c r="E133" s="1348" t="s">
        <v>4208</v>
      </c>
      <c r="F133" s="1349" t="s">
        <v>4209</v>
      </c>
      <c r="G133" s="1367" t="s">
        <v>4208</v>
      </c>
      <c r="H133" s="1348" t="s">
        <v>4209</v>
      </c>
      <c r="I133" s="1348" t="s">
        <v>4210</v>
      </c>
      <c r="J133" s="1348" t="s">
        <v>3628</v>
      </c>
      <c r="K133" s="1348" t="s">
        <v>4210</v>
      </c>
      <c r="L133" s="1348" t="s">
        <v>3628</v>
      </c>
      <c r="M133" s="1373" t="s">
        <v>2589</v>
      </c>
      <c r="N133" s="1349" t="s">
        <v>293</v>
      </c>
    </row>
    <row r="134" spans="1:15">
      <c r="A134" s="1367"/>
      <c r="B134" s="1347"/>
      <c r="D134" s="1348" t="s">
        <v>2321</v>
      </c>
      <c r="E134" s="1348" t="s">
        <v>2305</v>
      </c>
      <c r="F134" s="1349" t="s">
        <v>2306</v>
      </c>
      <c r="G134" s="1367" t="s">
        <v>2307</v>
      </c>
      <c r="H134" s="1348" t="s">
        <v>4214</v>
      </c>
      <c r="I134" s="1348" t="s">
        <v>4215</v>
      </c>
      <c r="J134" s="1347"/>
      <c r="K134" s="1348" t="s">
        <v>4216</v>
      </c>
      <c r="L134" s="1347"/>
      <c r="M134" s="1372"/>
      <c r="N134" s="1349"/>
    </row>
    <row r="135" spans="1:15">
      <c r="A135" s="1374"/>
      <c r="B135" s="1375"/>
      <c r="C135" s="1376" t="s">
        <v>1860</v>
      </c>
      <c r="D135" s="1377" t="s">
        <v>1861</v>
      </c>
      <c r="E135" s="1377" t="s">
        <v>1862</v>
      </c>
      <c r="F135" s="1378" t="s">
        <v>1863</v>
      </c>
      <c r="G135" s="1374" t="s">
        <v>838</v>
      </c>
      <c r="H135" s="1377" t="s">
        <v>839</v>
      </c>
      <c r="I135" s="1377" t="s">
        <v>840</v>
      </c>
      <c r="J135" s="1377" t="s">
        <v>841</v>
      </c>
      <c r="K135" s="1377" t="s">
        <v>842</v>
      </c>
      <c r="L135" s="1377" t="s">
        <v>843</v>
      </c>
      <c r="M135" s="1379" t="s">
        <v>844</v>
      </c>
      <c r="N135" s="1378"/>
    </row>
    <row r="136" spans="1:15">
      <c r="A136" s="1374">
        <v>1</v>
      </c>
      <c r="B136" s="1347"/>
      <c r="C136" s="1366"/>
      <c r="D136" s="1380"/>
      <c r="E136" s="1381"/>
      <c r="F136" s="1382"/>
      <c r="G136" s="1383" t="s">
        <v>2029</v>
      </c>
      <c r="H136" s="1381" t="s">
        <v>2029</v>
      </c>
      <c r="I136" s="1384"/>
      <c r="J136" s="1384"/>
      <c r="K136" s="1384"/>
      <c r="L136" s="1384"/>
      <c r="M136" s="1385"/>
      <c r="N136" s="1378">
        <v>1</v>
      </c>
    </row>
    <row r="137" spans="1:15">
      <c r="A137" s="1374">
        <v>2</v>
      </c>
      <c r="B137" s="1427"/>
      <c r="C137" s="1366"/>
      <c r="D137" s="1375"/>
      <c r="E137" s="1366"/>
      <c r="F137" s="1361"/>
      <c r="G137" s="1386" t="s">
        <v>2029</v>
      </c>
      <c r="H137" s="1387" t="s">
        <v>2029</v>
      </c>
      <c r="I137" s="1366"/>
      <c r="J137" s="1366"/>
      <c r="K137" s="1366"/>
      <c r="L137" s="1366"/>
      <c r="M137" s="1388"/>
      <c r="N137" s="1378">
        <v>2</v>
      </c>
    </row>
    <row r="138" spans="1:15">
      <c r="A138" s="1374">
        <v>3</v>
      </c>
      <c r="B138" s="1427"/>
      <c r="C138" s="1366"/>
      <c r="D138" s="208"/>
      <c r="E138" s="208"/>
      <c r="F138" s="1389"/>
      <c r="G138" s="1390"/>
      <c r="H138" s="208"/>
      <c r="I138" s="1375"/>
      <c r="J138" s="208"/>
      <c r="K138" s="1375"/>
      <c r="L138" s="208"/>
      <c r="M138" s="209"/>
      <c r="N138" s="1378">
        <v>3</v>
      </c>
    </row>
    <row r="139" spans="1:15">
      <c r="A139" s="1374">
        <v>4</v>
      </c>
      <c r="B139" s="1427"/>
      <c r="C139" s="1366"/>
      <c r="D139" s="1391"/>
      <c r="E139" s="1391"/>
      <c r="F139" s="1392"/>
      <c r="G139" s="1386"/>
      <c r="H139" s="1391"/>
      <c r="I139" s="1375"/>
      <c r="J139" s="1391"/>
      <c r="K139" s="1375"/>
      <c r="L139" s="1391"/>
      <c r="M139" s="1393"/>
      <c r="N139" s="1378">
        <v>4</v>
      </c>
    </row>
    <row r="140" spans="1:15">
      <c r="A140" s="1374">
        <v>5</v>
      </c>
      <c r="B140" s="1427"/>
      <c r="C140" s="1366"/>
      <c r="D140" s="1391"/>
      <c r="E140" s="1391"/>
      <c r="F140" s="1392"/>
      <c r="G140" s="1386"/>
      <c r="H140" s="1391"/>
      <c r="I140" s="1375"/>
      <c r="J140" s="1391"/>
      <c r="K140" s="1375"/>
      <c r="L140" s="1391"/>
      <c r="M140" s="1393">
        <f t="shared" ref="M140:M186" si="5">D140+E140-F140+G140-H140-J140+L140</f>
        <v>0</v>
      </c>
      <c r="N140" s="1378">
        <v>5</v>
      </c>
      <c r="O140" s="1438"/>
    </row>
    <row r="141" spans="1:15">
      <c r="A141" s="1374">
        <v>6</v>
      </c>
      <c r="B141" s="1427"/>
      <c r="C141" s="1366"/>
      <c r="D141" s="1391"/>
      <c r="E141" s="1391"/>
      <c r="F141" s="1392"/>
      <c r="G141" s="1386"/>
      <c r="H141" s="1391"/>
      <c r="I141" s="1375"/>
      <c r="J141" s="1391"/>
      <c r="K141" s="1375"/>
      <c r="L141" s="1391"/>
      <c r="M141" s="1393">
        <f t="shared" si="5"/>
        <v>0</v>
      </c>
      <c r="N141" s="1378">
        <v>6</v>
      </c>
      <c r="O141" s="1438"/>
    </row>
    <row r="142" spans="1:15">
      <c r="A142" s="1374">
        <v>7</v>
      </c>
      <c r="B142" s="1427"/>
      <c r="C142" s="1366"/>
      <c r="D142" s="1391"/>
      <c r="E142" s="1391"/>
      <c r="F142" s="1392"/>
      <c r="G142" s="1386"/>
      <c r="H142" s="1391"/>
      <c r="I142" s="1375"/>
      <c r="J142" s="1391"/>
      <c r="K142" s="1375"/>
      <c r="L142" s="1391"/>
      <c r="M142" s="1393">
        <f t="shared" si="5"/>
        <v>0</v>
      </c>
      <c r="N142" s="1378">
        <v>7</v>
      </c>
      <c r="O142" s="1438"/>
    </row>
    <row r="143" spans="1:15">
      <c r="A143" s="1374">
        <v>8</v>
      </c>
      <c r="B143" s="1427"/>
      <c r="C143" s="1366"/>
      <c r="D143" s="1391"/>
      <c r="E143" s="1391"/>
      <c r="F143" s="1392"/>
      <c r="G143" s="1386"/>
      <c r="H143" s="1391"/>
      <c r="I143" s="1375"/>
      <c r="J143" s="1391"/>
      <c r="K143" s="1375"/>
      <c r="L143" s="1391"/>
      <c r="M143" s="1393">
        <f t="shared" si="5"/>
        <v>0</v>
      </c>
      <c r="N143" s="1378">
        <v>8</v>
      </c>
      <c r="O143" s="1438"/>
    </row>
    <row r="144" spans="1:15">
      <c r="A144" s="1374">
        <v>9</v>
      </c>
      <c r="B144" s="1427"/>
      <c r="C144" s="1366"/>
      <c r="D144" s="1391"/>
      <c r="E144" s="1391"/>
      <c r="F144" s="1392"/>
      <c r="G144" s="1386"/>
      <c r="H144" s="1391"/>
      <c r="I144" s="1375"/>
      <c r="J144" s="1391"/>
      <c r="K144" s="1375"/>
      <c r="L144" s="1391"/>
      <c r="M144" s="1393">
        <f t="shared" si="5"/>
        <v>0</v>
      </c>
      <c r="N144" s="1378">
        <v>9</v>
      </c>
      <c r="O144" s="1438"/>
    </row>
    <row r="145" spans="1:15">
      <c r="A145" s="1374">
        <v>10</v>
      </c>
      <c r="B145" s="1427"/>
      <c r="C145" s="1366"/>
      <c r="D145" s="1391"/>
      <c r="E145" s="1391"/>
      <c r="F145" s="1392"/>
      <c r="G145" s="1386"/>
      <c r="H145" s="1391"/>
      <c r="I145" s="1375"/>
      <c r="J145" s="1391"/>
      <c r="K145" s="1375"/>
      <c r="L145" s="1391"/>
      <c r="M145" s="1393">
        <f t="shared" si="5"/>
        <v>0</v>
      </c>
      <c r="N145" s="1378">
        <v>10</v>
      </c>
      <c r="O145" s="1438"/>
    </row>
    <row r="146" spans="1:15">
      <c r="A146" s="1374">
        <v>11</v>
      </c>
      <c r="B146" s="1427"/>
      <c r="C146" s="1366"/>
      <c r="D146" s="1391"/>
      <c r="E146" s="1391"/>
      <c r="F146" s="1392"/>
      <c r="G146" s="1386"/>
      <c r="H146" s="1391"/>
      <c r="I146" s="1375"/>
      <c r="J146" s="1391"/>
      <c r="K146" s="1375"/>
      <c r="L146" s="1391"/>
      <c r="M146" s="1393">
        <f t="shared" si="5"/>
        <v>0</v>
      </c>
      <c r="N146" s="1378">
        <v>11</v>
      </c>
      <c r="O146" s="1438"/>
    </row>
    <row r="147" spans="1:15">
      <c r="A147" s="1374">
        <v>12</v>
      </c>
      <c r="B147" s="1427"/>
      <c r="C147" s="1366"/>
      <c r="D147" s="1391"/>
      <c r="E147" s="1391"/>
      <c r="F147" s="1392"/>
      <c r="G147" s="1386"/>
      <c r="H147" s="1391"/>
      <c r="I147" s="1375"/>
      <c r="J147" s="1391"/>
      <c r="K147" s="1375"/>
      <c r="L147" s="1391"/>
      <c r="M147" s="1393">
        <f t="shared" si="5"/>
        <v>0</v>
      </c>
      <c r="N147" s="1378">
        <v>12</v>
      </c>
    </row>
    <row r="148" spans="1:15">
      <c r="A148" s="1374">
        <v>13</v>
      </c>
      <c r="B148" s="1427"/>
      <c r="C148" s="1366"/>
      <c r="D148" s="1391"/>
      <c r="E148" s="1391"/>
      <c r="F148" s="1392"/>
      <c r="G148" s="1386"/>
      <c r="H148" s="1391"/>
      <c r="I148" s="1375"/>
      <c r="J148" s="1391"/>
      <c r="K148" s="1375"/>
      <c r="L148" s="1391"/>
      <c r="M148" s="1393">
        <f t="shared" si="5"/>
        <v>0</v>
      </c>
      <c r="N148" s="1378">
        <v>13</v>
      </c>
    </row>
    <row r="149" spans="1:15">
      <c r="A149" s="1374">
        <v>14</v>
      </c>
      <c r="B149" s="1427"/>
      <c r="C149" s="1366"/>
      <c r="D149" s="1391"/>
      <c r="E149" s="1391"/>
      <c r="F149" s="1392"/>
      <c r="G149" s="1386"/>
      <c r="H149" s="1391"/>
      <c r="I149" s="1375"/>
      <c r="J149" s="1391"/>
      <c r="K149" s="1375"/>
      <c r="L149" s="1391"/>
      <c r="M149" s="1393">
        <f t="shared" si="5"/>
        <v>0</v>
      </c>
      <c r="N149" s="1378">
        <v>14</v>
      </c>
    </row>
    <row r="150" spans="1:15">
      <c r="A150" s="1374">
        <v>15</v>
      </c>
      <c r="B150" s="1427"/>
      <c r="C150" s="1366"/>
      <c r="D150" s="193"/>
      <c r="E150" s="193"/>
      <c r="F150" s="194"/>
      <c r="G150" s="195"/>
      <c r="H150" s="193"/>
      <c r="I150" s="1394"/>
      <c r="J150" s="193"/>
      <c r="K150" s="1394"/>
      <c r="L150" s="193"/>
      <c r="M150" s="1393">
        <f t="shared" si="5"/>
        <v>0</v>
      </c>
      <c r="N150" s="1378">
        <v>15</v>
      </c>
    </row>
    <row r="151" spans="1:15">
      <c r="A151" s="1374">
        <v>16</v>
      </c>
      <c r="B151" s="1427"/>
      <c r="C151" s="1366"/>
      <c r="D151" s="1391"/>
      <c r="E151" s="1391"/>
      <c r="F151" s="1392"/>
      <c r="G151" s="1386"/>
      <c r="H151" s="1391"/>
      <c r="I151" s="1375"/>
      <c r="J151" s="1391"/>
      <c r="K151" s="1375"/>
      <c r="L151" s="1391"/>
      <c r="M151" s="1393">
        <f t="shared" si="5"/>
        <v>0</v>
      </c>
      <c r="N151" s="1378">
        <v>16</v>
      </c>
    </row>
    <row r="152" spans="1:15">
      <c r="A152" s="1374">
        <v>17</v>
      </c>
      <c r="B152" s="1427"/>
      <c r="C152" s="1366"/>
      <c r="D152" s="1391"/>
      <c r="E152" s="1391"/>
      <c r="F152" s="1392"/>
      <c r="G152" s="1386"/>
      <c r="H152" s="1391"/>
      <c r="I152" s="1375"/>
      <c r="J152" s="1391"/>
      <c r="K152" s="1375"/>
      <c r="L152" s="1391"/>
      <c r="M152" s="1393">
        <f t="shared" si="5"/>
        <v>0</v>
      </c>
      <c r="N152" s="1378">
        <v>17</v>
      </c>
    </row>
    <row r="153" spans="1:15">
      <c r="A153" s="1374">
        <v>18</v>
      </c>
      <c r="B153" s="1427"/>
      <c r="C153" s="1366"/>
      <c r="D153" s="193"/>
      <c r="E153" s="193"/>
      <c r="F153" s="194"/>
      <c r="G153" s="195"/>
      <c r="H153" s="193"/>
      <c r="I153" s="1394"/>
      <c r="J153" s="193"/>
      <c r="K153" s="1394"/>
      <c r="L153" s="193"/>
      <c r="M153" s="1393">
        <f t="shared" si="5"/>
        <v>0</v>
      </c>
      <c r="N153" s="1378">
        <v>18</v>
      </c>
    </row>
    <row r="154" spans="1:15">
      <c r="A154" s="1374">
        <v>19</v>
      </c>
      <c r="B154" s="1427"/>
      <c r="C154" s="1366"/>
      <c r="D154" s="1391"/>
      <c r="E154" s="1391"/>
      <c r="F154" s="1392"/>
      <c r="G154" s="1386"/>
      <c r="H154" s="1391"/>
      <c r="I154" s="1375"/>
      <c r="J154" s="1391"/>
      <c r="K154" s="1375"/>
      <c r="L154" s="1391"/>
      <c r="M154" s="1393">
        <f t="shared" si="5"/>
        <v>0</v>
      </c>
      <c r="N154" s="1378">
        <v>19</v>
      </c>
    </row>
    <row r="155" spans="1:15">
      <c r="A155" s="1367">
        <v>20</v>
      </c>
      <c r="B155" s="1427"/>
      <c r="C155" s="1366"/>
      <c r="D155" s="1391"/>
      <c r="E155" s="1391"/>
      <c r="F155" s="1392"/>
      <c r="G155" s="1386"/>
      <c r="H155" s="1391"/>
      <c r="I155" s="1375"/>
      <c r="J155" s="1391"/>
      <c r="K155" s="1375"/>
      <c r="L155" s="1391"/>
      <c r="M155" s="1393">
        <f t="shared" si="5"/>
        <v>0</v>
      </c>
      <c r="N155" s="1378">
        <v>20</v>
      </c>
    </row>
    <row r="156" spans="1:15">
      <c r="A156" s="1374">
        <v>21</v>
      </c>
      <c r="B156" s="1427"/>
      <c r="C156" s="1366"/>
      <c r="D156" s="1391"/>
      <c r="E156" s="1391"/>
      <c r="F156" s="1392"/>
      <c r="G156" s="1386"/>
      <c r="H156" s="1391"/>
      <c r="I156" s="1375"/>
      <c r="J156" s="1391"/>
      <c r="K156" s="1375"/>
      <c r="L156" s="1391"/>
      <c r="M156" s="1393">
        <f t="shared" si="5"/>
        <v>0</v>
      </c>
      <c r="N156" s="1378">
        <v>21</v>
      </c>
    </row>
    <row r="157" spans="1:15">
      <c r="A157" s="1374">
        <v>22</v>
      </c>
      <c r="B157" s="1427"/>
      <c r="C157" s="1366"/>
      <c r="D157" s="1391"/>
      <c r="E157" s="1391"/>
      <c r="F157" s="1392"/>
      <c r="G157" s="1386"/>
      <c r="H157" s="1391"/>
      <c r="I157" s="1375"/>
      <c r="J157" s="1391"/>
      <c r="K157" s="1375"/>
      <c r="L157" s="1391"/>
      <c r="M157" s="1393">
        <f t="shared" si="5"/>
        <v>0</v>
      </c>
      <c r="N157" s="1378">
        <v>22</v>
      </c>
    </row>
    <row r="158" spans="1:15">
      <c r="A158" s="1374">
        <v>23</v>
      </c>
      <c r="B158" s="1427"/>
      <c r="C158" s="1366"/>
      <c r="D158" s="1391"/>
      <c r="E158" s="1391"/>
      <c r="F158" s="1392"/>
      <c r="G158" s="1386"/>
      <c r="H158" s="1391"/>
      <c r="I158" s="1375"/>
      <c r="J158" s="1391"/>
      <c r="K158" s="1375"/>
      <c r="L158" s="1391"/>
      <c r="M158" s="1393">
        <f t="shared" si="5"/>
        <v>0</v>
      </c>
      <c r="N158" s="1378">
        <v>23</v>
      </c>
    </row>
    <row r="159" spans="1:15">
      <c r="A159" s="1374">
        <v>24</v>
      </c>
      <c r="B159" s="1427"/>
      <c r="C159" s="1366"/>
      <c r="D159" s="1391"/>
      <c r="E159" s="1391"/>
      <c r="F159" s="1392"/>
      <c r="G159" s="1386"/>
      <c r="H159" s="1391"/>
      <c r="I159" s="1375"/>
      <c r="J159" s="1391"/>
      <c r="K159" s="1375"/>
      <c r="L159" s="1391"/>
      <c r="M159" s="1393">
        <f t="shared" si="5"/>
        <v>0</v>
      </c>
      <c r="N159" s="1378">
        <v>24</v>
      </c>
    </row>
    <row r="160" spans="1:15">
      <c r="A160" s="1374">
        <v>25</v>
      </c>
      <c r="B160" s="1427"/>
      <c r="C160" s="1366"/>
      <c r="D160" s="1391"/>
      <c r="E160" s="1391"/>
      <c r="F160" s="1392"/>
      <c r="G160" s="1386"/>
      <c r="H160" s="1391"/>
      <c r="I160" s="1375"/>
      <c r="J160" s="1391"/>
      <c r="K160" s="1375"/>
      <c r="L160" s="1391"/>
      <c r="M160" s="1393">
        <f t="shared" si="5"/>
        <v>0</v>
      </c>
      <c r="N160" s="1378">
        <v>25</v>
      </c>
    </row>
    <row r="161" spans="1:14">
      <c r="A161" s="1374">
        <v>26</v>
      </c>
      <c r="B161" s="1427"/>
      <c r="C161" s="1366"/>
      <c r="D161" s="1391"/>
      <c r="E161" s="1391"/>
      <c r="F161" s="1392"/>
      <c r="G161" s="1386"/>
      <c r="H161" s="1391"/>
      <c r="I161" s="1375"/>
      <c r="J161" s="1391"/>
      <c r="K161" s="1375"/>
      <c r="L161" s="1391"/>
      <c r="M161" s="1393">
        <f t="shared" si="5"/>
        <v>0</v>
      </c>
      <c r="N161" s="1378">
        <v>26</v>
      </c>
    </row>
    <row r="162" spans="1:14">
      <c r="A162" s="1374">
        <v>27</v>
      </c>
      <c r="B162" s="1427"/>
      <c r="C162" s="1366"/>
      <c r="D162" s="1391"/>
      <c r="E162" s="1391"/>
      <c r="F162" s="1392"/>
      <c r="G162" s="1386"/>
      <c r="H162" s="1391"/>
      <c r="I162" s="1375"/>
      <c r="J162" s="1391"/>
      <c r="K162" s="1375"/>
      <c r="L162" s="1391"/>
      <c r="M162" s="1393">
        <f t="shared" si="5"/>
        <v>0</v>
      </c>
      <c r="N162" s="1378">
        <v>27</v>
      </c>
    </row>
    <row r="163" spans="1:14">
      <c r="A163" s="1374">
        <v>28</v>
      </c>
      <c r="B163" s="1427"/>
      <c r="C163" s="1366"/>
      <c r="D163" s="1391"/>
      <c r="E163" s="1391"/>
      <c r="F163" s="1392"/>
      <c r="G163" s="1386"/>
      <c r="H163" s="1391"/>
      <c r="I163" s="1375"/>
      <c r="J163" s="1391"/>
      <c r="K163" s="1375"/>
      <c r="L163" s="1391"/>
      <c r="M163" s="1393">
        <f t="shared" si="5"/>
        <v>0</v>
      </c>
      <c r="N163" s="1378">
        <v>28</v>
      </c>
    </row>
    <row r="164" spans="1:14">
      <c r="A164" s="1374">
        <v>29</v>
      </c>
      <c r="B164" s="1427"/>
      <c r="C164" s="1366"/>
      <c r="D164" s="1391"/>
      <c r="E164" s="1391"/>
      <c r="F164" s="1392"/>
      <c r="G164" s="1386"/>
      <c r="H164" s="1391"/>
      <c r="I164" s="1375"/>
      <c r="J164" s="1391"/>
      <c r="K164" s="1375"/>
      <c r="L164" s="1391"/>
      <c r="M164" s="1393">
        <f t="shared" si="5"/>
        <v>0</v>
      </c>
      <c r="N164" s="1378">
        <v>29</v>
      </c>
    </row>
    <row r="165" spans="1:14">
      <c r="A165" s="1374">
        <v>30</v>
      </c>
      <c r="B165" s="1427"/>
      <c r="C165" s="1366"/>
      <c r="D165" s="1391"/>
      <c r="E165" s="1391"/>
      <c r="F165" s="1392"/>
      <c r="G165" s="1386"/>
      <c r="H165" s="1391"/>
      <c r="I165" s="1375"/>
      <c r="J165" s="1391"/>
      <c r="K165" s="1375"/>
      <c r="L165" s="1391"/>
      <c r="M165" s="1393">
        <f t="shared" si="5"/>
        <v>0</v>
      </c>
      <c r="N165" s="1378">
        <v>30</v>
      </c>
    </row>
    <row r="166" spans="1:14">
      <c r="A166" s="1374">
        <v>31</v>
      </c>
      <c r="B166" s="1427"/>
      <c r="C166" s="1366"/>
      <c r="D166" s="1391"/>
      <c r="E166" s="1391"/>
      <c r="F166" s="1392"/>
      <c r="G166" s="1386"/>
      <c r="H166" s="1391"/>
      <c r="I166" s="1375"/>
      <c r="J166" s="1391"/>
      <c r="K166" s="1375"/>
      <c r="L166" s="1391"/>
      <c r="M166" s="1393">
        <f t="shared" si="5"/>
        <v>0</v>
      </c>
      <c r="N166" s="1378">
        <v>31</v>
      </c>
    </row>
    <row r="167" spans="1:14">
      <c r="A167" s="1374">
        <v>32</v>
      </c>
      <c r="B167" s="1427"/>
      <c r="C167" s="1366"/>
      <c r="D167" s="193"/>
      <c r="E167" s="193"/>
      <c r="F167" s="194"/>
      <c r="G167" s="195"/>
      <c r="H167" s="193"/>
      <c r="I167" s="1394"/>
      <c r="J167" s="193"/>
      <c r="K167" s="1394"/>
      <c r="L167" s="193"/>
      <c r="M167" s="1393">
        <f t="shared" si="5"/>
        <v>0</v>
      </c>
      <c r="N167" s="1378">
        <v>32</v>
      </c>
    </row>
    <row r="168" spans="1:14">
      <c r="A168" s="1374">
        <v>33</v>
      </c>
      <c r="B168" s="1427"/>
      <c r="C168" s="1366"/>
      <c r="D168" s="1391"/>
      <c r="E168" s="1391"/>
      <c r="F168" s="1392"/>
      <c r="G168" s="1386"/>
      <c r="H168" s="1391"/>
      <c r="I168" s="1375"/>
      <c r="J168" s="1391"/>
      <c r="K168" s="1375"/>
      <c r="L168" s="1391"/>
      <c r="M168" s="1393">
        <f t="shared" si="5"/>
        <v>0</v>
      </c>
      <c r="N168" s="1378">
        <v>33</v>
      </c>
    </row>
    <row r="169" spans="1:14">
      <c r="A169" s="1374">
        <v>34</v>
      </c>
      <c r="B169" s="1427"/>
      <c r="C169" s="1366"/>
      <c r="D169" s="1391"/>
      <c r="E169" s="1391"/>
      <c r="F169" s="1392"/>
      <c r="G169" s="1386"/>
      <c r="H169" s="1391"/>
      <c r="I169" s="1375"/>
      <c r="J169" s="1391"/>
      <c r="K169" s="1375"/>
      <c r="L169" s="1391"/>
      <c r="M169" s="1393">
        <f t="shared" si="5"/>
        <v>0</v>
      </c>
      <c r="N169" s="1378">
        <v>34</v>
      </c>
    </row>
    <row r="170" spans="1:14">
      <c r="A170" s="1374">
        <v>35</v>
      </c>
      <c r="B170" s="1427"/>
      <c r="C170" s="1366"/>
      <c r="D170" s="1391"/>
      <c r="E170" s="1391"/>
      <c r="F170" s="1392"/>
      <c r="G170" s="1386"/>
      <c r="H170" s="1391"/>
      <c r="I170" s="1375"/>
      <c r="J170" s="1391"/>
      <c r="K170" s="1375"/>
      <c r="L170" s="1391"/>
      <c r="M170" s="1393">
        <f t="shared" si="5"/>
        <v>0</v>
      </c>
      <c r="N170" s="1378">
        <v>35</v>
      </c>
    </row>
    <row r="171" spans="1:14">
      <c r="A171" s="1374">
        <v>36</v>
      </c>
      <c r="B171" s="1427"/>
      <c r="C171" s="1366"/>
      <c r="D171" s="1391"/>
      <c r="E171" s="1391"/>
      <c r="F171" s="1392"/>
      <c r="G171" s="1386"/>
      <c r="H171" s="1391"/>
      <c r="I171" s="1375"/>
      <c r="J171" s="1391"/>
      <c r="K171" s="1375"/>
      <c r="L171" s="1391"/>
      <c r="M171" s="1393">
        <f t="shared" si="5"/>
        <v>0</v>
      </c>
      <c r="N171" s="1378">
        <v>36</v>
      </c>
    </row>
    <row r="172" spans="1:14">
      <c r="A172" s="1374">
        <v>37</v>
      </c>
      <c r="B172" s="1427"/>
      <c r="C172" s="1366"/>
      <c r="D172" s="1391"/>
      <c r="E172" s="1391"/>
      <c r="F172" s="1392"/>
      <c r="G172" s="1386"/>
      <c r="H172" s="1391"/>
      <c r="I172" s="1375"/>
      <c r="J172" s="1391"/>
      <c r="K172" s="1375"/>
      <c r="L172" s="1391"/>
      <c r="M172" s="1393">
        <f t="shared" si="5"/>
        <v>0</v>
      </c>
      <c r="N172" s="1378">
        <v>37</v>
      </c>
    </row>
    <row r="173" spans="1:14">
      <c r="A173" s="1374">
        <v>38</v>
      </c>
      <c r="B173" s="1427"/>
      <c r="C173" s="1366"/>
      <c r="D173" s="1391"/>
      <c r="E173" s="1391"/>
      <c r="F173" s="1392"/>
      <c r="G173" s="1386"/>
      <c r="H173" s="1391"/>
      <c r="I173" s="1375"/>
      <c r="J173" s="1391"/>
      <c r="K173" s="1375"/>
      <c r="L173" s="1391"/>
      <c r="M173" s="1393">
        <f t="shared" si="5"/>
        <v>0</v>
      </c>
      <c r="N173" s="1378">
        <v>38</v>
      </c>
    </row>
    <row r="174" spans="1:14">
      <c r="A174" s="1374">
        <v>39</v>
      </c>
      <c r="B174" s="1427"/>
      <c r="C174" s="1366"/>
      <c r="D174" s="193"/>
      <c r="E174" s="193"/>
      <c r="F174" s="194"/>
      <c r="G174" s="195"/>
      <c r="H174" s="193"/>
      <c r="I174" s="1394"/>
      <c r="J174" s="193"/>
      <c r="K174" s="1394"/>
      <c r="L174" s="193"/>
      <c r="M174" s="1393">
        <f t="shared" si="5"/>
        <v>0</v>
      </c>
      <c r="N174" s="1378">
        <v>39</v>
      </c>
    </row>
    <row r="175" spans="1:14">
      <c r="A175" s="1367">
        <v>40</v>
      </c>
      <c r="B175" s="1427"/>
      <c r="C175" s="1366"/>
      <c r="D175" s="1391"/>
      <c r="E175" s="1391"/>
      <c r="F175" s="1392"/>
      <c r="G175" s="1386"/>
      <c r="H175" s="1391"/>
      <c r="I175" s="1375"/>
      <c r="J175" s="1391"/>
      <c r="K175" s="1375"/>
      <c r="L175" s="1391"/>
      <c r="M175" s="1393">
        <f t="shared" si="5"/>
        <v>0</v>
      </c>
      <c r="N175" s="1349">
        <v>40</v>
      </c>
    </row>
    <row r="176" spans="1:14">
      <c r="A176" s="1374">
        <v>41</v>
      </c>
      <c r="B176" s="1427"/>
      <c r="C176" s="1366"/>
      <c r="D176" s="1391"/>
      <c r="E176" s="1391"/>
      <c r="F176" s="1392"/>
      <c r="G176" s="1386"/>
      <c r="H176" s="1391"/>
      <c r="I176" s="1375"/>
      <c r="J176" s="1391"/>
      <c r="K176" s="1375"/>
      <c r="L176" s="1391"/>
      <c r="M176" s="1393">
        <f t="shared" si="5"/>
        <v>0</v>
      </c>
      <c r="N176" s="1378">
        <v>41</v>
      </c>
    </row>
    <row r="177" spans="1:14">
      <c r="A177" s="1374">
        <v>42</v>
      </c>
      <c r="B177" s="1427"/>
      <c r="C177" s="1366"/>
      <c r="D177" s="1391"/>
      <c r="E177" s="1391"/>
      <c r="F177" s="1392"/>
      <c r="G177" s="1386"/>
      <c r="H177" s="1391"/>
      <c r="I177" s="1375"/>
      <c r="J177" s="1391"/>
      <c r="K177" s="1375"/>
      <c r="L177" s="1391"/>
      <c r="M177" s="1393">
        <f t="shared" si="5"/>
        <v>0</v>
      </c>
      <c r="N177" s="1378">
        <v>42</v>
      </c>
    </row>
    <row r="178" spans="1:14">
      <c r="A178" s="1374">
        <v>43</v>
      </c>
      <c r="B178" s="1427"/>
      <c r="C178" s="1366"/>
      <c r="D178" s="1391"/>
      <c r="E178" s="1391"/>
      <c r="F178" s="1392"/>
      <c r="G178" s="1386"/>
      <c r="H178" s="1391"/>
      <c r="I178" s="1375"/>
      <c r="J178" s="1391"/>
      <c r="K178" s="1375"/>
      <c r="L178" s="1391"/>
      <c r="M178" s="1393">
        <f t="shared" si="5"/>
        <v>0</v>
      </c>
      <c r="N178" s="1378">
        <v>43</v>
      </c>
    </row>
    <row r="179" spans="1:14">
      <c r="A179" s="1374">
        <v>44</v>
      </c>
      <c r="B179" s="1427"/>
      <c r="C179" s="1366"/>
      <c r="D179" s="1391"/>
      <c r="E179" s="1391"/>
      <c r="F179" s="1392"/>
      <c r="G179" s="1386"/>
      <c r="H179" s="1391"/>
      <c r="I179" s="1375"/>
      <c r="J179" s="1391"/>
      <c r="K179" s="1375"/>
      <c r="L179" s="1391"/>
      <c r="M179" s="1393">
        <f t="shared" si="5"/>
        <v>0</v>
      </c>
      <c r="N179" s="1378">
        <v>44</v>
      </c>
    </row>
    <row r="180" spans="1:14">
      <c r="A180" s="1374">
        <v>45</v>
      </c>
      <c r="B180" s="1427"/>
      <c r="C180" s="1366"/>
      <c r="D180" s="1391"/>
      <c r="E180" s="1391"/>
      <c r="F180" s="1392"/>
      <c r="G180" s="1386"/>
      <c r="H180" s="1391"/>
      <c r="I180" s="1375"/>
      <c r="J180" s="1391"/>
      <c r="K180" s="1375"/>
      <c r="L180" s="1391"/>
      <c r="M180" s="1393">
        <f t="shared" si="5"/>
        <v>0</v>
      </c>
      <c r="N180" s="1378">
        <v>45</v>
      </c>
    </row>
    <row r="181" spans="1:14">
      <c r="A181" s="1374">
        <v>46</v>
      </c>
      <c r="B181" s="1427"/>
      <c r="C181" s="1366"/>
      <c r="D181" s="1391"/>
      <c r="E181" s="1391"/>
      <c r="F181" s="1392"/>
      <c r="G181" s="1386"/>
      <c r="H181" s="1391"/>
      <c r="I181" s="1375"/>
      <c r="J181" s="1391"/>
      <c r="K181" s="1375"/>
      <c r="L181" s="1391"/>
      <c r="M181" s="1393">
        <f t="shared" si="5"/>
        <v>0</v>
      </c>
      <c r="N181" s="1378">
        <v>46</v>
      </c>
    </row>
    <row r="182" spans="1:14">
      <c r="A182" s="1374">
        <v>47</v>
      </c>
      <c r="B182" s="1427"/>
      <c r="C182" s="1366"/>
      <c r="D182" s="193"/>
      <c r="E182" s="193"/>
      <c r="F182" s="194"/>
      <c r="G182" s="195"/>
      <c r="H182" s="193"/>
      <c r="I182" s="1394"/>
      <c r="J182" s="193"/>
      <c r="K182" s="1394"/>
      <c r="L182" s="193"/>
      <c r="M182" s="1393">
        <f t="shared" si="5"/>
        <v>0</v>
      </c>
      <c r="N182" s="1378">
        <v>47</v>
      </c>
    </row>
    <row r="183" spans="1:14">
      <c r="A183" s="1374">
        <v>48</v>
      </c>
      <c r="B183" s="1427"/>
      <c r="C183" s="1366"/>
      <c r="D183" s="1391"/>
      <c r="E183" s="1391"/>
      <c r="F183" s="1392"/>
      <c r="G183" s="1386"/>
      <c r="H183" s="1391"/>
      <c r="I183" s="1375"/>
      <c r="J183" s="1391"/>
      <c r="K183" s="1375"/>
      <c r="L183" s="1391"/>
      <c r="M183" s="1393">
        <f t="shared" si="5"/>
        <v>0</v>
      </c>
      <c r="N183" s="1378">
        <v>48</v>
      </c>
    </row>
    <row r="184" spans="1:14">
      <c r="A184" s="1374">
        <v>49</v>
      </c>
      <c r="B184" s="1427"/>
      <c r="C184" s="1366"/>
      <c r="D184" s="1391"/>
      <c r="E184" s="1391"/>
      <c r="F184" s="1392"/>
      <c r="G184" s="1386"/>
      <c r="H184" s="1391"/>
      <c r="I184" s="1375"/>
      <c r="J184" s="1391"/>
      <c r="K184" s="1375"/>
      <c r="L184" s="1391"/>
      <c r="M184" s="1393">
        <f t="shared" si="5"/>
        <v>0</v>
      </c>
      <c r="N184" s="1378">
        <v>49</v>
      </c>
    </row>
    <row r="185" spans="1:14">
      <c r="A185" s="1374">
        <v>50</v>
      </c>
      <c r="B185" s="1427"/>
      <c r="C185" s="1366"/>
      <c r="D185" s="1391"/>
      <c r="E185" s="1391"/>
      <c r="F185" s="1392"/>
      <c r="G185" s="1386"/>
      <c r="H185" s="1391"/>
      <c r="I185" s="1375"/>
      <c r="J185" s="1391"/>
      <c r="K185" s="1375"/>
      <c r="L185" s="1391"/>
      <c r="M185" s="1393">
        <f t="shared" si="5"/>
        <v>0</v>
      </c>
      <c r="N185" s="1378">
        <v>50</v>
      </c>
    </row>
    <row r="186" spans="1:14">
      <c r="A186" s="1374">
        <v>51</v>
      </c>
      <c r="B186" s="1427"/>
      <c r="C186" s="1366"/>
      <c r="D186" s="193"/>
      <c r="E186" s="193"/>
      <c r="F186" s="194"/>
      <c r="G186" s="195"/>
      <c r="H186" s="193"/>
      <c r="I186" s="1394"/>
      <c r="J186" s="193"/>
      <c r="K186" s="1394"/>
      <c r="L186" s="193"/>
      <c r="M186" s="1393">
        <f t="shared" si="5"/>
        <v>0</v>
      </c>
      <c r="N186" s="1378">
        <v>51</v>
      </c>
    </row>
    <row r="187" spans="1:14" ht="15.75" thickBot="1">
      <c r="A187" s="1432">
        <v>52</v>
      </c>
      <c r="B187" s="1433"/>
      <c r="C187" s="1434"/>
      <c r="D187" s="1439"/>
      <c r="E187" s="1439"/>
      <c r="F187" s="1440">
        <f t="shared" ref="F187:L187" si="6">SUM(F99:F186)</f>
        <v>0</v>
      </c>
      <c r="G187" s="1441">
        <f t="shared" si="6"/>
        <v>0</v>
      </c>
      <c r="H187" s="1439">
        <f t="shared" si="6"/>
        <v>0</v>
      </c>
      <c r="I187" s="206">
        <f t="shared" si="6"/>
        <v>0</v>
      </c>
      <c r="J187" s="1439">
        <f t="shared" si="6"/>
        <v>0</v>
      </c>
      <c r="K187" s="206">
        <f t="shared" si="6"/>
        <v>0</v>
      </c>
      <c r="L187" s="1439">
        <f t="shared" si="6"/>
        <v>0</v>
      </c>
      <c r="M187" s="1442"/>
      <c r="N187" s="1437">
        <v>52</v>
      </c>
    </row>
    <row r="188" spans="1:14">
      <c r="M188" s="1438"/>
    </row>
    <row r="189" spans="1:14">
      <c r="A189" s="1351" t="s">
        <v>227</v>
      </c>
      <c r="B189" s="1351"/>
      <c r="C189" s="1351"/>
      <c r="D189" s="1351"/>
      <c r="E189" s="1351"/>
      <c r="F189" s="1351"/>
      <c r="G189" s="1351" t="s">
        <v>228</v>
      </c>
      <c r="H189" s="1351"/>
      <c r="I189" s="1351"/>
      <c r="J189" s="1351"/>
      <c r="K189" s="1351"/>
      <c r="L189" s="1351"/>
      <c r="M189" s="1443"/>
      <c r="N189" s="1351"/>
    </row>
    <row r="190" spans="1:14">
      <c r="M190" s="1438"/>
    </row>
  </sheetData>
  <printOptions horizontalCentered="1" verticalCentered="1"/>
  <pageMargins left="0.5" right="0.5" top="0.5" bottom="0.5" header="0.5" footer="0.5"/>
  <pageSetup scale="70" orientation="portrait" horizontalDpi="300" verticalDpi="300" r:id="rId1"/>
  <headerFooter alignWithMargins="0"/>
  <rowBreaks count="2" manualBreakCount="2">
    <brk id="64" max="16383" man="1"/>
    <brk id="127" max="16383" man="1"/>
  </rowBreaks>
  <colBreaks count="1" manualBreakCount="1">
    <brk id="6"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32449" r:id="rId4" name="Button 1">
              <controlPr locked="0" defaultSize="0" autoFill="0" autoLine="0" autoPict="0">
                <anchor moveWithCells="1" sizeWithCells="1">
                  <from>
                    <xdr:col>2</xdr:col>
                    <xdr:colOff>2714625</xdr:colOff>
                    <xdr:row>43</xdr:row>
                    <xdr:rowOff>66675</xdr:rowOff>
                  </from>
                  <to>
                    <xdr:col>3</xdr:col>
                    <xdr:colOff>38100</xdr:colOff>
                    <xdr:row>43</xdr:row>
                    <xdr:rowOff>66675</xdr:rowOff>
                  </to>
                </anchor>
              </controlPr>
            </control>
          </mc:Choice>
        </mc:AlternateContent>
        <mc:AlternateContent xmlns:mc="http://schemas.openxmlformats.org/markup-compatibility/2006">
          <mc:Choice Requires="x14">
            <control shapeId="232450" r:id="rId5" name="Button 2">
              <controlPr locked="0" defaultSize="0" autoFill="0" autoLine="0" autoPict="0">
                <anchor moveWithCells="1" sizeWithCells="1">
                  <from>
                    <xdr:col>2</xdr:col>
                    <xdr:colOff>2714625</xdr:colOff>
                    <xdr:row>43</xdr:row>
                    <xdr:rowOff>66675</xdr:rowOff>
                  </from>
                  <to>
                    <xdr:col>3</xdr:col>
                    <xdr:colOff>38100</xdr:colOff>
                    <xdr:row>43</xdr:row>
                    <xdr:rowOff>66675</xdr:rowOff>
                  </to>
                </anchor>
              </controlPr>
            </control>
          </mc:Choice>
        </mc:AlternateContent>
      </controls>
    </mc:Choice>
  </mc:AlternateConten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pageSetUpPr fitToPage="1"/>
  </sheetPr>
  <dimension ref="A1:L122"/>
  <sheetViews>
    <sheetView view="pageBreakPreview" topLeftCell="A91" zoomScale="60" zoomScaleNormal="90" workbookViewId="0">
      <selection activeCell="J54" sqref="J54:K59"/>
    </sheetView>
  </sheetViews>
  <sheetFormatPr defaultColWidth="7.109375" defaultRowHeight="12.75"/>
  <cols>
    <col min="1" max="1" width="7.21875" style="1280" bestFit="1" customWidth="1"/>
    <col min="2" max="2" width="46.21875" style="1280" customWidth="1"/>
    <col min="3" max="3" width="13.88671875" style="1280" customWidth="1"/>
    <col min="4" max="4" width="14.77734375" style="1310" customWidth="1"/>
    <col min="5" max="5" width="12.6640625" style="1280" bestFit="1" customWidth="1"/>
    <col min="6" max="6" width="14.5546875" style="1280" customWidth="1"/>
    <col min="7" max="7" width="17.109375" style="1280" bestFit="1" customWidth="1"/>
    <col min="8" max="8" width="7.44140625" style="1280" customWidth="1"/>
    <col min="9" max="9" width="13.5546875" style="1281" customWidth="1"/>
    <col min="10" max="10" width="12.33203125" style="1280" customWidth="1"/>
    <col min="11" max="11" width="14.44140625" style="1280" customWidth="1"/>
    <col min="12" max="16384" width="7.109375" style="1280"/>
  </cols>
  <sheetData>
    <row r="1" spans="1:7" ht="15">
      <c r="A1" s="1276" t="s">
        <v>394</v>
      </c>
      <c r="B1" s="468"/>
      <c r="C1" s="468"/>
      <c r="D1" s="1277" t="s">
        <v>377</v>
      </c>
      <c r="E1" s="468"/>
      <c r="F1" s="1278" t="s">
        <v>396</v>
      </c>
      <c r="G1" s="1279" t="s">
        <v>397</v>
      </c>
    </row>
    <row r="2" spans="1:7" ht="15">
      <c r="A2" s="82" t="str">
        <f>'Data Sheet'!$C$25</f>
        <v xml:space="preserve">KeySpan Gas East Corp. D/B/A National Grid </v>
      </c>
      <c r="B2" s="134"/>
      <c r="C2" s="134"/>
      <c r="D2" s="1282" t="s">
        <v>4415</v>
      </c>
      <c r="E2" s="134"/>
      <c r="F2" s="84" t="s">
        <v>398</v>
      </c>
      <c r="G2" s="1283"/>
    </row>
    <row r="3" spans="1:7" ht="15">
      <c r="A3" s="1284"/>
      <c r="B3" s="134"/>
      <c r="C3" s="134"/>
      <c r="D3" s="3040" t="s">
        <v>229</v>
      </c>
      <c r="E3" s="134"/>
      <c r="F3" s="1447" t="str">
        <f>+'269'!F3</f>
        <v>March 31, 2015</v>
      </c>
      <c r="G3" s="505" t="s">
        <v>4567</v>
      </c>
    </row>
    <row r="4" spans="1:7" ht="15">
      <c r="A4" s="1285" t="s">
        <v>230</v>
      </c>
      <c r="B4" s="1286"/>
      <c r="C4" s="1286"/>
      <c r="D4" s="1287"/>
      <c r="E4" s="1286"/>
      <c r="F4" s="1286"/>
      <c r="G4" s="1288"/>
    </row>
    <row r="5" spans="1:7" ht="15">
      <c r="A5" s="1289"/>
      <c r="B5" s="1290"/>
      <c r="C5" s="1290"/>
      <c r="D5" s="1287"/>
      <c r="E5" s="1290"/>
      <c r="F5" s="1290"/>
      <c r="G5" s="1291"/>
    </row>
    <row r="6" spans="1:7" ht="15">
      <c r="A6" s="1284"/>
      <c r="B6" s="134" t="s">
        <v>3633</v>
      </c>
      <c r="C6" s="134"/>
      <c r="D6" s="1292"/>
      <c r="E6" s="134"/>
      <c r="F6" s="134"/>
      <c r="G6" s="1293"/>
    </row>
    <row r="7" spans="1:7" ht="15">
      <c r="A7" s="1284"/>
      <c r="B7" s="134" t="s">
        <v>1003</v>
      </c>
      <c r="C7" s="134"/>
      <c r="D7" s="1292"/>
      <c r="E7" s="134"/>
      <c r="F7" s="134"/>
      <c r="G7" s="1293"/>
    </row>
    <row r="8" spans="1:7" ht="15">
      <c r="A8" s="1284"/>
      <c r="B8" s="134" t="s">
        <v>3634</v>
      </c>
      <c r="C8" s="134"/>
      <c r="D8" s="1292"/>
      <c r="E8" s="134"/>
      <c r="F8" s="134"/>
      <c r="G8" s="1293"/>
    </row>
    <row r="9" spans="1:7" ht="15">
      <c r="A9" s="1284"/>
      <c r="B9" s="134" t="s">
        <v>1570</v>
      </c>
      <c r="C9" s="134"/>
      <c r="D9" s="1292"/>
      <c r="E9" s="134"/>
      <c r="F9" s="134"/>
      <c r="G9" s="1293"/>
    </row>
    <row r="10" spans="1:7" ht="15">
      <c r="A10" s="1284"/>
      <c r="B10" s="134" t="s">
        <v>3473</v>
      </c>
      <c r="C10" s="134"/>
      <c r="D10" s="1292"/>
      <c r="E10" s="134"/>
      <c r="F10" s="134"/>
      <c r="G10" s="1293" t="s">
        <v>2029</v>
      </c>
    </row>
    <row r="11" spans="1:7" ht="15.75">
      <c r="A11" s="1284"/>
      <c r="B11" s="134"/>
      <c r="C11" s="1294"/>
      <c r="D11" s="1294"/>
      <c r="E11" s="1294"/>
      <c r="F11" s="1294"/>
      <c r="G11" s="1295"/>
    </row>
    <row r="12" spans="1:7" ht="15">
      <c r="A12" s="1296"/>
      <c r="B12" s="1297"/>
      <c r="C12" s="1298" t="s">
        <v>3624</v>
      </c>
      <c r="D12" s="1299" t="s">
        <v>3474</v>
      </c>
      <c r="E12" s="1300"/>
      <c r="F12" s="1297"/>
      <c r="G12" s="1301"/>
    </row>
    <row r="13" spans="1:7" ht="15">
      <c r="A13" s="1302"/>
      <c r="B13" s="1282" t="s">
        <v>3475</v>
      </c>
      <c r="C13" s="1282" t="s">
        <v>370</v>
      </c>
      <c r="D13" s="1282" t="s">
        <v>2850</v>
      </c>
      <c r="E13" s="1282" t="s">
        <v>3628</v>
      </c>
      <c r="F13" s="1282" t="s">
        <v>1007</v>
      </c>
      <c r="G13" s="1303" t="s">
        <v>3673</v>
      </c>
    </row>
    <row r="14" spans="1:7" ht="15">
      <c r="A14" s="1302" t="s">
        <v>312</v>
      </c>
      <c r="B14" s="1282" t="s">
        <v>2071</v>
      </c>
      <c r="C14" s="1282" t="s">
        <v>2321</v>
      </c>
      <c r="D14" s="1282" t="s">
        <v>4215</v>
      </c>
      <c r="E14" s="84"/>
      <c r="F14" s="84"/>
      <c r="G14" s="1303" t="s">
        <v>2589</v>
      </c>
    </row>
    <row r="15" spans="1:7" ht="15">
      <c r="A15" s="1304" t="s">
        <v>3476</v>
      </c>
      <c r="B15" s="1305" t="s">
        <v>1709</v>
      </c>
      <c r="C15" s="1306" t="s">
        <v>1861</v>
      </c>
      <c r="D15" s="1306" t="s">
        <v>1862</v>
      </c>
      <c r="E15" s="1306" t="s">
        <v>1863</v>
      </c>
      <c r="F15" s="1306" t="s">
        <v>838</v>
      </c>
      <c r="G15" s="1307" t="s">
        <v>2323</v>
      </c>
    </row>
    <row r="16" spans="1:7" ht="15">
      <c r="A16" s="1302">
        <v>1</v>
      </c>
      <c r="B16" s="84" t="s">
        <v>4385</v>
      </c>
      <c r="C16" s="243">
        <v>3171003</v>
      </c>
      <c r="D16" s="244"/>
      <c r="E16" s="291"/>
      <c r="F16" s="291">
        <v>909716.36</v>
      </c>
      <c r="G16" s="292">
        <f t="shared" ref="G16:G54" si="0">C16-E16+F16</f>
        <v>4080719.36</v>
      </c>
    </row>
    <row r="17" spans="1:12" ht="15">
      <c r="A17" s="1302">
        <v>2</v>
      </c>
      <c r="B17" s="84" t="s">
        <v>4386</v>
      </c>
      <c r="C17" s="243">
        <v>380845.70000000007</v>
      </c>
      <c r="D17" s="244">
        <v>431</v>
      </c>
      <c r="E17" s="291">
        <v>16340.990000000002</v>
      </c>
      <c r="F17" s="291">
        <v>523513.66</v>
      </c>
      <c r="G17" s="292">
        <f>C17-E17+F17</f>
        <v>888018.37000000011</v>
      </c>
    </row>
    <row r="18" spans="1:12" ht="15">
      <c r="A18" s="1302">
        <v>3</v>
      </c>
      <c r="B18" s="84" t="s">
        <v>4387</v>
      </c>
      <c r="C18" s="243">
        <v>82870241.099999994</v>
      </c>
      <c r="D18" s="244"/>
      <c r="E18" s="291"/>
      <c r="F18" s="291"/>
      <c r="G18" s="292">
        <f t="shared" si="0"/>
        <v>82870241.099999994</v>
      </c>
    </row>
    <row r="19" spans="1:12" ht="15">
      <c r="A19" s="1302">
        <v>4</v>
      </c>
      <c r="B19" s="84" t="s">
        <v>4388</v>
      </c>
      <c r="C19" s="243">
        <v>6685058.6300000008</v>
      </c>
      <c r="D19" s="244">
        <v>431</v>
      </c>
      <c r="E19" s="291">
        <v>423807.08</v>
      </c>
      <c r="F19" s="291">
        <v>583236.81999999983</v>
      </c>
      <c r="G19" s="292">
        <f>C19-E19+F19</f>
        <v>6844488.370000001</v>
      </c>
    </row>
    <row r="20" spans="1:12" ht="15">
      <c r="A20" s="1302">
        <v>5</v>
      </c>
      <c r="B20" s="84" t="s">
        <v>4389</v>
      </c>
      <c r="C20" s="243">
        <v>6813000</v>
      </c>
      <c r="D20" s="244"/>
      <c r="E20" s="291"/>
      <c r="F20" s="291"/>
      <c r="G20" s="292">
        <f t="shared" si="0"/>
        <v>6813000</v>
      </c>
    </row>
    <row r="21" spans="1:12" ht="15">
      <c r="A21" s="1302">
        <v>6</v>
      </c>
      <c r="B21" s="84" t="s">
        <v>4390</v>
      </c>
      <c r="C21" s="243">
        <v>865479.3600000001</v>
      </c>
      <c r="D21" s="244">
        <v>431</v>
      </c>
      <c r="E21" s="291">
        <v>33764.560000000005</v>
      </c>
      <c r="F21" s="291">
        <v>25388.61</v>
      </c>
      <c r="G21" s="292">
        <f t="shared" si="0"/>
        <v>857103.41</v>
      </c>
    </row>
    <row r="22" spans="1:12" ht="15">
      <c r="A22" s="1302">
        <v>7</v>
      </c>
      <c r="B22" s="84" t="s">
        <v>4391</v>
      </c>
      <c r="C22" s="243">
        <v>-4000000</v>
      </c>
      <c r="D22" s="244">
        <v>407</v>
      </c>
      <c r="E22" s="291">
        <v>11000001</v>
      </c>
      <c r="F22" s="291">
        <v>7000001</v>
      </c>
      <c r="G22" s="292">
        <f t="shared" si="0"/>
        <v>-8000000</v>
      </c>
    </row>
    <row r="23" spans="1:12" ht="15">
      <c r="A23" s="1302">
        <v>8</v>
      </c>
      <c r="B23" s="84" t="s">
        <v>4392</v>
      </c>
      <c r="C23" s="243">
        <v>12000000</v>
      </c>
      <c r="D23" s="244"/>
      <c r="E23" s="291"/>
      <c r="F23" s="291">
        <v>3000000</v>
      </c>
      <c r="G23" s="292">
        <f t="shared" si="0"/>
        <v>15000000</v>
      </c>
    </row>
    <row r="24" spans="1:12" ht="15">
      <c r="A24" s="1302">
        <v>9</v>
      </c>
      <c r="B24" s="84" t="s">
        <v>4393</v>
      </c>
      <c r="C24" s="243">
        <v>368225.01999999757</v>
      </c>
      <c r="D24" s="244">
        <v>431</v>
      </c>
      <c r="E24" s="291">
        <v>35109.020000000004</v>
      </c>
      <c r="F24" s="291">
        <v>47896.610000000022</v>
      </c>
      <c r="G24" s="292">
        <f t="shared" si="0"/>
        <v>381012.6099999976</v>
      </c>
    </row>
    <row r="25" spans="1:12" ht="15">
      <c r="A25" s="1302">
        <v>10</v>
      </c>
      <c r="B25" s="84" t="s">
        <v>4394</v>
      </c>
      <c r="C25" s="243">
        <v>29302</v>
      </c>
      <c r="D25" s="244"/>
      <c r="E25" s="291"/>
      <c r="F25" s="291"/>
      <c r="G25" s="292">
        <f t="shared" si="0"/>
        <v>29302</v>
      </c>
    </row>
    <row r="26" spans="1:12" ht="15">
      <c r="A26" s="1302">
        <v>11</v>
      </c>
      <c r="B26" s="84" t="s">
        <v>4573</v>
      </c>
      <c r="C26" s="243">
        <v>47330721.669999994</v>
      </c>
      <c r="D26" s="244">
        <v>431</v>
      </c>
      <c r="E26" s="291">
        <v>44191160.259999998</v>
      </c>
      <c r="F26" s="291">
        <v>49857845.630000003</v>
      </c>
      <c r="G26" s="292">
        <f t="shared" si="0"/>
        <v>52997407.039999999</v>
      </c>
    </row>
    <row r="27" spans="1:12" ht="15">
      <c r="A27" s="1302">
        <v>12</v>
      </c>
      <c r="B27" s="84" t="s">
        <v>4574</v>
      </c>
      <c r="C27" s="3078">
        <v>0</v>
      </c>
      <c r="D27" s="244">
        <v>431</v>
      </c>
      <c r="E27" s="291">
        <v>1359.88</v>
      </c>
      <c r="F27" s="291">
        <v>1693687.01</v>
      </c>
      <c r="G27" s="292">
        <f t="shared" si="0"/>
        <v>1692327.1300000001</v>
      </c>
    </row>
    <row r="28" spans="1:12" ht="15">
      <c r="A28" s="1302">
        <v>13</v>
      </c>
      <c r="B28" s="84" t="s">
        <v>4395</v>
      </c>
      <c r="C28" s="243">
        <v>34360000</v>
      </c>
      <c r="D28" s="244">
        <v>495</v>
      </c>
      <c r="E28" s="291">
        <v>964000</v>
      </c>
      <c r="F28" s="291">
        <v>7770000</v>
      </c>
      <c r="G28" s="292">
        <f t="shared" si="0"/>
        <v>41166000</v>
      </c>
      <c r="J28" s="1308"/>
    </row>
    <row r="29" spans="1:12" ht="15">
      <c r="A29" s="1302">
        <v>14</v>
      </c>
      <c r="B29" s="84" t="s">
        <v>4396</v>
      </c>
      <c r="C29" s="243">
        <v>3609782.1499999994</v>
      </c>
      <c r="D29" s="244">
        <v>431</v>
      </c>
      <c r="E29" s="291">
        <v>182551.99999999997</v>
      </c>
      <c r="F29" s="291">
        <v>250105.84999999992</v>
      </c>
      <c r="G29" s="292">
        <f t="shared" si="0"/>
        <v>3677335.9999999995</v>
      </c>
      <c r="J29" s="1308"/>
    </row>
    <row r="30" spans="1:12" ht="15">
      <c r="A30" s="1302">
        <v>15</v>
      </c>
      <c r="B30" s="84" t="s">
        <v>4397</v>
      </c>
      <c r="C30" s="243">
        <v>57287.780000000035</v>
      </c>
      <c r="D30" s="244">
        <v>182</v>
      </c>
      <c r="E30" s="291">
        <v>16932394.240000002</v>
      </c>
      <c r="F30" s="291">
        <v>21563256.43</v>
      </c>
      <c r="G30" s="292">
        <f t="shared" si="0"/>
        <v>4688149.9699999988</v>
      </c>
      <c r="J30" s="1308"/>
    </row>
    <row r="31" spans="1:12" ht="15">
      <c r="A31" s="1302">
        <v>16</v>
      </c>
      <c r="B31" s="84" t="s">
        <v>419</v>
      </c>
      <c r="C31" s="243">
        <v>-3060173.6799999997</v>
      </c>
      <c r="D31" s="244"/>
      <c r="E31" s="291"/>
      <c r="F31" s="291">
        <v>3060173.6799999997</v>
      </c>
      <c r="G31" s="404">
        <f t="shared" si="0"/>
        <v>0</v>
      </c>
      <c r="J31" s="1308"/>
      <c r="L31" s="245"/>
    </row>
    <row r="32" spans="1:12" ht="15">
      <c r="A32" s="1302">
        <v>17</v>
      </c>
      <c r="B32" s="84" t="s">
        <v>4398</v>
      </c>
      <c r="C32" s="243">
        <v>-1312701.6900000009</v>
      </c>
      <c r="D32" s="246">
        <v>408</v>
      </c>
      <c r="E32" s="291">
        <v>1507947.8199999998</v>
      </c>
      <c r="F32" s="291">
        <v>1462654.6</v>
      </c>
      <c r="G32" s="292">
        <f t="shared" si="0"/>
        <v>-1357994.9100000006</v>
      </c>
      <c r="J32" s="1308"/>
    </row>
    <row r="33" spans="1:11" ht="15">
      <c r="A33" s="1302">
        <v>18</v>
      </c>
      <c r="B33" s="84" t="s">
        <v>4560</v>
      </c>
      <c r="C33" s="243">
        <v>4981300</v>
      </c>
      <c r="D33" s="246"/>
      <c r="E33" s="291"/>
      <c r="F33" s="291">
        <v>8910000</v>
      </c>
      <c r="G33" s="292">
        <f t="shared" si="0"/>
        <v>13891300</v>
      </c>
      <c r="J33" s="1308"/>
    </row>
    <row r="34" spans="1:11" ht="15">
      <c r="A34" s="1302">
        <v>19</v>
      </c>
      <c r="B34" s="84" t="s">
        <v>4276</v>
      </c>
      <c r="C34" s="243">
        <v>72066.140000000596</v>
      </c>
      <c r="D34" s="246">
        <v>431</v>
      </c>
      <c r="E34" s="291">
        <v>1151927.6700000004</v>
      </c>
      <c r="F34" s="291">
        <v>1079973.1200000001</v>
      </c>
      <c r="G34" s="292">
        <f t="shared" si="0"/>
        <v>111.59000000031665</v>
      </c>
      <c r="J34" s="1308"/>
    </row>
    <row r="35" spans="1:11" ht="15">
      <c r="A35" s="1302">
        <v>20</v>
      </c>
      <c r="B35" s="84" t="s">
        <v>4277</v>
      </c>
      <c r="C35" s="243">
        <v>1616.7300000001087</v>
      </c>
      <c r="D35" s="246">
        <v>431</v>
      </c>
      <c r="E35" s="291">
        <v>85319.42</v>
      </c>
      <c r="F35" s="291">
        <v>92511.2</v>
      </c>
      <c r="G35" s="292">
        <f t="shared" si="0"/>
        <v>8808.5100000001112</v>
      </c>
      <c r="J35" s="1308"/>
    </row>
    <row r="36" spans="1:11" ht="15">
      <c r="A36" s="1302">
        <v>21</v>
      </c>
      <c r="B36" s="84" t="s">
        <v>4846</v>
      </c>
      <c r="C36" s="243">
        <v>-10486.539999999921</v>
      </c>
      <c r="D36" s="246">
        <v>431</v>
      </c>
      <c r="E36" s="291">
        <v>25096.560000000001</v>
      </c>
      <c r="F36" s="291">
        <v>87349.62</v>
      </c>
      <c r="G36" s="292">
        <f t="shared" si="0"/>
        <v>51766.520000000077</v>
      </c>
      <c r="J36" s="1308"/>
    </row>
    <row r="37" spans="1:11" ht="15">
      <c r="A37" s="1302">
        <v>22</v>
      </c>
      <c r="B37" s="84" t="s">
        <v>4278</v>
      </c>
      <c r="C37" s="243">
        <v>310298.26000000117</v>
      </c>
      <c r="D37" s="246" t="s">
        <v>4779</v>
      </c>
      <c r="E37" s="291">
        <v>10608590.369999999</v>
      </c>
      <c r="F37" s="291">
        <v>10567496.399999999</v>
      </c>
      <c r="G37" s="292">
        <f t="shared" si="0"/>
        <v>269204.29000000097</v>
      </c>
      <c r="J37" s="1308"/>
    </row>
    <row r="38" spans="1:11" ht="15">
      <c r="A38" s="1302">
        <v>23</v>
      </c>
      <c r="B38" s="84" t="s">
        <v>4279</v>
      </c>
      <c r="C38" s="243">
        <v>27493.159999999858</v>
      </c>
      <c r="D38" s="246">
        <v>495</v>
      </c>
      <c r="E38" s="291">
        <v>2288193.96</v>
      </c>
      <c r="F38" s="291">
        <v>2445652.7600000002</v>
      </c>
      <c r="G38" s="292">
        <f t="shared" si="0"/>
        <v>184951.95999999996</v>
      </c>
      <c r="J38" s="1308"/>
    </row>
    <row r="39" spans="1:11" ht="15">
      <c r="A39" s="1302">
        <v>24</v>
      </c>
      <c r="B39" s="84" t="s">
        <v>4280</v>
      </c>
      <c r="C39" s="243">
        <v>8547960.4000000041</v>
      </c>
      <c r="D39" s="246">
        <v>495</v>
      </c>
      <c r="E39" s="291">
        <v>15418568.709999999</v>
      </c>
      <c r="F39" s="291">
        <v>6870608.3100000024</v>
      </c>
      <c r="G39" s="292">
        <f t="shared" si="0"/>
        <v>7.4505805969238281E-9</v>
      </c>
      <c r="J39" s="1308"/>
    </row>
    <row r="40" spans="1:11" ht="15">
      <c r="A40" s="1302">
        <v>25</v>
      </c>
      <c r="B40" s="84" t="s">
        <v>4281</v>
      </c>
      <c r="C40" s="243">
        <v>29717139.520000011</v>
      </c>
      <c r="D40" s="246" t="s">
        <v>4282</v>
      </c>
      <c r="E40" s="291">
        <v>99817955.730000004</v>
      </c>
      <c r="F40" s="291">
        <v>91577276.060000002</v>
      </c>
      <c r="G40" s="292">
        <f t="shared" si="0"/>
        <v>21476459.850000009</v>
      </c>
      <c r="J40" s="1308"/>
    </row>
    <row r="41" spans="1:11" ht="15">
      <c r="A41" s="1302">
        <v>26</v>
      </c>
      <c r="B41" s="84" t="s">
        <v>4424</v>
      </c>
      <c r="C41" s="243">
        <v>11410000</v>
      </c>
      <c r="D41" s="246"/>
      <c r="E41" s="291"/>
      <c r="F41" s="291">
        <v>1368233</v>
      </c>
      <c r="G41" s="292">
        <f t="shared" si="0"/>
        <v>12778233</v>
      </c>
      <c r="J41" s="1308"/>
    </row>
    <row r="42" spans="1:11" ht="15">
      <c r="A42" s="1302">
        <v>27</v>
      </c>
      <c r="B42" s="84" t="s">
        <v>4425</v>
      </c>
      <c r="C42" s="243">
        <v>1746319.85</v>
      </c>
      <c r="D42" s="246">
        <v>495</v>
      </c>
      <c r="E42" s="291">
        <v>3845797.7599999984</v>
      </c>
      <c r="F42" s="291">
        <v>4822159.41</v>
      </c>
      <c r="G42" s="292">
        <f t="shared" si="0"/>
        <v>2722681.5000000019</v>
      </c>
      <c r="J42" s="1308"/>
    </row>
    <row r="43" spans="1:11" ht="15">
      <c r="A43" s="1302">
        <v>28</v>
      </c>
      <c r="B43" s="84" t="s">
        <v>1775</v>
      </c>
      <c r="C43" s="243">
        <v>82.740000000000009</v>
      </c>
      <c r="D43" s="246"/>
      <c r="E43" s="291"/>
      <c r="F43" s="291">
        <v>6334083.8300000001</v>
      </c>
      <c r="G43" s="292">
        <f t="shared" si="0"/>
        <v>6334166.5700000003</v>
      </c>
      <c r="J43" s="1308"/>
      <c r="K43" s="84"/>
    </row>
    <row r="44" spans="1:11" ht="15">
      <c r="A44" s="1302">
        <v>29</v>
      </c>
      <c r="B44" s="84" t="s">
        <v>4536</v>
      </c>
      <c r="C44" s="3078">
        <v>0</v>
      </c>
      <c r="D44" s="244">
        <v>182</v>
      </c>
      <c r="E44" s="291">
        <v>41751516.819999993</v>
      </c>
      <c r="F44" s="291">
        <v>53340875.879999995</v>
      </c>
      <c r="G44" s="292">
        <f t="shared" si="0"/>
        <v>11589359.060000002</v>
      </c>
      <c r="J44" s="1308"/>
    </row>
    <row r="45" spans="1:11" ht="15">
      <c r="A45" s="1302">
        <v>30</v>
      </c>
      <c r="B45" s="84" t="s">
        <v>4575</v>
      </c>
      <c r="C45" s="3078">
        <v>0</v>
      </c>
      <c r="D45" s="244">
        <v>182</v>
      </c>
      <c r="E45" s="291">
        <v>1007237.2400000001</v>
      </c>
      <c r="F45" s="291">
        <v>3579508.1400000011</v>
      </c>
      <c r="G45" s="292">
        <f t="shared" si="0"/>
        <v>2572270.9000000008</v>
      </c>
      <c r="J45" s="1308"/>
    </row>
    <row r="46" spans="1:11" ht="15">
      <c r="A46" s="1302">
        <v>31</v>
      </c>
      <c r="B46" s="84" t="s">
        <v>4576</v>
      </c>
      <c r="C46" s="3078">
        <v>0</v>
      </c>
      <c r="D46" s="244">
        <v>182</v>
      </c>
      <c r="E46" s="291">
        <v>5584335</v>
      </c>
      <c r="F46" s="291">
        <v>13870260.27</v>
      </c>
      <c r="G46" s="292">
        <f t="shared" si="0"/>
        <v>8285925.2699999996</v>
      </c>
    </row>
    <row r="47" spans="1:11" ht="15">
      <c r="A47" s="1302">
        <v>32</v>
      </c>
      <c r="B47" s="84" t="s">
        <v>4267</v>
      </c>
      <c r="C47" s="3078">
        <v>0</v>
      </c>
      <c r="D47" s="244">
        <v>182</v>
      </c>
      <c r="E47" s="291">
        <v>1457326.32</v>
      </c>
      <c r="F47" s="291">
        <v>1635951.11</v>
      </c>
      <c r="G47" s="292">
        <f t="shared" si="0"/>
        <v>178624.79000000004</v>
      </c>
    </row>
    <row r="48" spans="1:11" ht="15">
      <c r="A48" s="1302">
        <v>33</v>
      </c>
      <c r="B48" s="84" t="s">
        <v>4577</v>
      </c>
      <c r="C48" s="3078">
        <v>0</v>
      </c>
      <c r="D48" s="244">
        <v>182</v>
      </c>
      <c r="E48" s="291">
        <v>5866609.6100000003</v>
      </c>
      <c r="F48" s="291">
        <v>9024420.5499999989</v>
      </c>
      <c r="G48" s="292">
        <f t="shared" si="0"/>
        <v>3157810.9399999985</v>
      </c>
    </row>
    <row r="49" spans="1:11" ht="15">
      <c r="A49" s="1302">
        <v>34</v>
      </c>
      <c r="B49" s="84" t="s">
        <v>4413</v>
      </c>
      <c r="C49" s="3078">
        <v>0</v>
      </c>
      <c r="D49" s="244"/>
      <c r="E49" s="291"/>
      <c r="F49" s="291">
        <v>11513.53</v>
      </c>
      <c r="G49" s="292">
        <f t="shared" si="0"/>
        <v>11513.53</v>
      </c>
    </row>
    <row r="50" spans="1:11" ht="15">
      <c r="A50" s="1302">
        <v>35</v>
      </c>
      <c r="B50" s="84" t="s">
        <v>4578</v>
      </c>
      <c r="C50" s="3078">
        <v>0</v>
      </c>
      <c r="D50" s="246">
        <v>182</v>
      </c>
      <c r="E50" s="291">
        <v>2253448.9499999997</v>
      </c>
      <c r="F50" s="291">
        <v>4354896.0999999996</v>
      </c>
      <c r="G50" s="292">
        <f t="shared" si="0"/>
        <v>2101447.15</v>
      </c>
    </row>
    <row r="51" spans="1:11" ht="15">
      <c r="A51" s="1302">
        <v>36</v>
      </c>
      <c r="B51" s="84" t="s">
        <v>4579</v>
      </c>
      <c r="C51" s="3078">
        <v>0</v>
      </c>
      <c r="D51" s="244">
        <v>182</v>
      </c>
      <c r="E51" s="291">
        <v>5060573.34</v>
      </c>
      <c r="F51" s="291">
        <v>10121146.68</v>
      </c>
      <c r="G51" s="292">
        <f t="shared" si="0"/>
        <v>5060573.34</v>
      </c>
    </row>
    <row r="52" spans="1:11" ht="15">
      <c r="A52" s="1302">
        <v>37</v>
      </c>
      <c r="B52" s="84" t="s">
        <v>4580</v>
      </c>
      <c r="C52" s="3078">
        <v>0</v>
      </c>
      <c r="D52" s="2957">
        <v>182</v>
      </c>
      <c r="E52" s="291">
        <v>26845309.760000002</v>
      </c>
      <c r="F52" s="291">
        <v>28818079.400000002</v>
      </c>
      <c r="G52" s="292">
        <f t="shared" si="0"/>
        <v>1972769.6400000006</v>
      </c>
    </row>
    <row r="53" spans="1:11" ht="15">
      <c r="A53" s="1302">
        <v>38</v>
      </c>
      <c r="B53" s="84" t="s">
        <v>4581</v>
      </c>
      <c r="C53" s="3078">
        <v>0</v>
      </c>
      <c r="D53" s="2957">
        <v>182</v>
      </c>
      <c r="E53" s="291">
        <v>32587839.75</v>
      </c>
      <c r="F53" s="291">
        <v>36052799.310000002</v>
      </c>
      <c r="G53" s="292">
        <f t="shared" si="0"/>
        <v>3464959.5600000024</v>
      </c>
    </row>
    <row r="54" spans="1:11" ht="15">
      <c r="A54" s="1302">
        <v>39</v>
      </c>
      <c r="B54" s="127" t="s">
        <v>4582</v>
      </c>
      <c r="C54" s="3078">
        <v>0</v>
      </c>
      <c r="D54" s="2957">
        <v>182</v>
      </c>
      <c r="E54" s="291">
        <v>12525045.020000001</v>
      </c>
      <c r="F54" s="291">
        <v>14401886.809999999</v>
      </c>
      <c r="G54" s="292">
        <f t="shared" si="0"/>
        <v>1876841.7899999972</v>
      </c>
    </row>
    <row r="55" spans="1:11" ht="15">
      <c r="A55" s="1302">
        <v>40</v>
      </c>
      <c r="B55" s="84" t="s">
        <v>4583</v>
      </c>
      <c r="C55" s="3078">
        <v>0</v>
      </c>
      <c r="D55" s="244">
        <v>182</v>
      </c>
      <c r="E55" s="291">
        <v>260062.84</v>
      </c>
      <c r="F55" s="291">
        <v>520125.68000000005</v>
      </c>
      <c r="G55" s="292">
        <f>C55-E55+F55</f>
        <v>260062.84000000005</v>
      </c>
      <c r="J55" s="1281"/>
      <c r="K55" s="1281"/>
    </row>
    <row r="56" spans="1:11" ht="15.75" thickBot="1">
      <c r="A56" s="247">
        <v>41</v>
      </c>
      <c r="B56" s="128" t="s">
        <v>3477</v>
      </c>
      <c r="C56" s="129">
        <v>246971861.30000001</v>
      </c>
      <c r="D56" s="247"/>
      <c r="E56" s="129">
        <f>SUM(E16:E55)</f>
        <v>343729191.67999989</v>
      </c>
      <c r="F56" s="129">
        <f>SUM(F16:F55)</f>
        <v>407634283.43000001</v>
      </c>
      <c r="G56" s="1309">
        <f>SUM(G16:G55)</f>
        <v>310876953.04999989</v>
      </c>
      <c r="J56" s="1281"/>
      <c r="K56" s="1281"/>
    </row>
    <row r="57" spans="1:11" ht="15.75">
      <c r="A57" s="134" t="s">
        <v>2029</v>
      </c>
      <c r="B57" s="118"/>
      <c r="C57" s="225"/>
      <c r="E57" s="91"/>
      <c r="F57" s="91"/>
      <c r="G57" s="1311" t="s">
        <v>3478</v>
      </c>
      <c r="H57" s="89"/>
      <c r="J57" s="2954"/>
      <c r="K57" s="2954"/>
    </row>
    <row r="58" spans="1:11" ht="15.75">
      <c r="A58" s="130" t="s">
        <v>1899</v>
      </c>
      <c r="B58" s="130"/>
      <c r="C58" s="225"/>
      <c r="E58" s="91"/>
      <c r="F58" s="91"/>
    </row>
    <row r="59" spans="1:11" ht="15">
      <c r="B59" s="131"/>
      <c r="D59" s="3420" t="s">
        <v>3479</v>
      </c>
      <c r="E59" s="3420"/>
      <c r="F59" s="131"/>
    </row>
    <row r="60" spans="1:11" ht="15">
      <c r="A60" s="1311"/>
      <c r="B60" s="132"/>
      <c r="C60" s="248"/>
      <c r="E60" s="498"/>
      <c r="F60" s="498"/>
      <c r="G60" s="248"/>
    </row>
    <row r="61" spans="1:11" ht="15.75">
      <c r="A61" s="1312"/>
      <c r="B61" s="131"/>
      <c r="C61" s="249"/>
      <c r="D61" s="1313"/>
      <c r="E61" s="1313"/>
      <c r="F61" s="1313"/>
      <c r="G61" s="249"/>
    </row>
    <row r="62" spans="1:11" ht="15">
      <c r="A62" s="133"/>
      <c r="B62" s="133"/>
      <c r="C62" s="133"/>
      <c r="D62" s="1314"/>
      <c r="E62" s="1315"/>
      <c r="F62" s="1315"/>
      <c r="G62" s="1316"/>
    </row>
    <row r="63" spans="1:11" ht="15.75" thickBot="1">
      <c r="A63" s="134" t="s">
        <v>3363</v>
      </c>
      <c r="B63" s="134"/>
      <c r="C63" s="134"/>
      <c r="D63" s="1292"/>
      <c r="E63" s="134"/>
      <c r="F63" s="1317"/>
      <c r="G63" s="1318" t="s">
        <v>4426</v>
      </c>
    </row>
    <row r="64" spans="1:11" ht="15">
      <c r="A64" s="1276"/>
      <c r="B64" s="468"/>
      <c r="C64" s="468"/>
      <c r="D64" s="1319"/>
      <c r="E64" s="468"/>
      <c r="F64" s="468"/>
      <c r="G64" s="1320"/>
    </row>
    <row r="65" spans="1:7" ht="15">
      <c r="A65" s="1321" t="s">
        <v>230</v>
      </c>
      <c r="B65" s="131"/>
      <c r="C65" s="131"/>
      <c r="D65" s="1292"/>
      <c r="E65" s="131"/>
      <c r="F65" s="131"/>
      <c r="G65" s="1322"/>
    </row>
    <row r="66" spans="1:7" ht="15">
      <c r="A66" s="1323"/>
      <c r="B66" s="135"/>
      <c r="C66" s="135"/>
      <c r="D66" s="1324"/>
      <c r="E66" s="135"/>
      <c r="F66" s="135"/>
      <c r="G66" s="1325"/>
    </row>
    <row r="67" spans="1:7" ht="15">
      <c r="A67" s="1296"/>
      <c r="B67" s="1297"/>
      <c r="C67" s="1297"/>
      <c r="D67" s="1299" t="s">
        <v>3474</v>
      </c>
      <c r="E67" s="1300"/>
      <c r="F67" s="1297"/>
      <c r="G67" s="1301"/>
    </row>
    <row r="68" spans="1:7" ht="15">
      <c r="A68" s="1302"/>
      <c r="B68" s="1282" t="s">
        <v>3475</v>
      </c>
      <c r="C68" s="1282"/>
      <c r="D68" s="1282" t="s">
        <v>2850</v>
      </c>
      <c r="E68" s="1282" t="s">
        <v>3628</v>
      </c>
      <c r="F68" s="1282" t="s">
        <v>1007</v>
      </c>
      <c r="G68" s="1303" t="s">
        <v>3673</v>
      </c>
    </row>
    <row r="69" spans="1:7" ht="15">
      <c r="A69" s="1302" t="s">
        <v>312</v>
      </c>
      <c r="B69" s="1282" t="s">
        <v>2071</v>
      </c>
      <c r="C69" s="1282"/>
      <c r="D69" s="1282" t="s">
        <v>4215</v>
      </c>
      <c r="E69" s="84"/>
      <c r="F69" s="84"/>
      <c r="G69" s="1303" t="s">
        <v>2589</v>
      </c>
    </row>
    <row r="70" spans="1:7" ht="15">
      <c r="A70" s="1304" t="s">
        <v>3476</v>
      </c>
      <c r="B70" s="1305" t="s">
        <v>1709</v>
      </c>
      <c r="C70" s="1305"/>
      <c r="D70" s="1306" t="s">
        <v>1861</v>
      </c>
      <c r="E70" s="1306" t="s">
        <v>1862</v>
      </c>
      <c r="F70" s="1306" t="s">
        <v>1863</v>
      </c>
      <c r="G70" s="1307" t="s">
        <v>1011</v>
      </c>
    </row>
    <row r="71" spans="1:7" ht="15">
      <c r="A71" s="1302">
        <v>1</v>
      </c>
      <c r="B71" s="84"/>
      <c r="C71" s="84"/>
      <c r="D71" s="1282"/>
      <c r="E71" s="1326"/>
      <c r="F71" s="1326"/>
      <c r="G71" s="399"/>
    </row>
    <row r="72" spans="1:7" ht="15">
      <c r="A72" s="1302">
        <v>2</v>
      </c>
      <c r="B72" s="84"/>
      <c r="C72" s="84"/>
      <c r="D72" s="1282"/>
      <c r="E72" s="1327"/>
      <c r="F72" s="1327"/>
      <c r="G72" s="404"/>
    </row>
    <row r="73" spans="1:7" ht="15">
      <c r="A73" s="1302">
        <v>3</v>
      </c>
      <c r="B73" s="84"/>
      <c r="C73" s="84"/>
      <c r="D73" s="1282"/>
      <c r="E73" s="1327"/>
      <c r="F73" s="1327"/>
      <c r="G73" s="404"/>
    </row>
    <row r="74" spans="1:7" ht="15">
      <c r="A74" s="1302">
        <v>4</v>
      </c>
      <c r="B74" s="84"/>
      <c r="C74" s="84"/>
      <c r="D74" s="1282"/>
      <c r="E74" s="1327"/>
      <c r="F74" s="1327"/>
      <c r="G74" s="404"/>
    </row>
    <row r="75" spans="1:7" ht="15">
      <c r="A75" s="1302">
        <v>5</v>
      </c>
      <c r="B75" s="84"/>
      <c r="C75" s="84"/>
      <c r="D75" s="1282"/>
      <c r="E75" s="1327"/>
      <c r="F75" s="1327"/>
      <c r="G75" s="404"/>
    </row>
    <row r="76" spans="1:7" ht="15">
      <c r="A76" s="1302">
        <v>6</v>
      </c>
      <c r="B76" s="84"/>
      <c r="C76" s="84"/>
      <c r="D76" s="1282"/>
      <c r="E76" s="1327"/>
      <c r="F76" s="1327"/>
      <c r="G76" s="404"/>
    </row>
    <row r="77" spans="1:7" ht="15">
      <c r="A77" s="1302">
        <v>7</v>
      </c>
      <c r="B77" s="84"/>
      <c r="C77" s="84"/>
      <c r="D77" s="1282"/>
      <c r="E77" s="1327"/>
      <c r="F77" s="1327"/>
      <c r="G77" s="404"/>
    </row>
    <row r="78" spans="1:7" ht="15">
      <c r="A78" s="1302">
        <v>8</v>
      </c>
      <c r="B78" s="84"/>
      <c r="C78" s="84"/>
      <c r="D78" s="1282"/>
      <c r="E78" s="1327"/>
      <c r="F78" s="1327"/>
      <c r="G78" s="404"/>
    </row>
    <row r="79" spans="1:7" ht="15">
      <c r="A79" s="1302">
        <v>9</v>
      </c>
      <c r="B79" s="84"/>
      <c r="C79" s="84"/>
      <c r="D79" s="1282"/>
      <c r="E79" s="1327"/>
      <c r="F79" s="1327"/>
      <c r="G79" s="404"/>
    </row>
    <row r="80" spans="1:7" ht="15">
      <c r="A80" s="1302">
        <v>10</v>
      </c>
      <c r="B80" s="84"/>
      <c r="C80" s="84"/>
      <c r="D80" s="1328"/>
      <c r="E80" s="1327"/>
      <c r="F80" s="1327"/>
      <c r="G80" s="404"/>
    </row>
    <row r="81" spans="1:7" ht="15">
      <c r="A81" s="1302">
        <v>11</v>
      </c>
      <c r="B81" s="84"/>
      <c r="C81" s="84"/>
      <c r="D81" s="1282"/>
      <c r="E81" s="1327"/>
      <c r="F81" s="1327"/>
      <c r="G81" s="404"/>
    </row>
    <row r="82" spans="1:7" ht="15">
      <c r="A82" s="1302">
        <v>12</v>
      </c>
      <c r="B82" s="84"/>
      <c r="C82" s="84"/>
      <c r="D82" s="1282"/>
      <c r="E82" s="1327"/>
      <c r="F82" s="1327"/>
      <c r="G82" s="404"/>
    </row>
    <row r="83" spans="1:7" ht="15">
      <c r="A83" s="1302">
        <v>13</v>
      </c>
      <c r="B83" s="84"/>
      <c r="C83" s="84"/>
      <c r="D83" s="1282"/>
      <c r="E83" s="1327"/>
      <c r="F83" s="1327"/>
      <c r="G83" s="404"/>
    </row>
    <row r="84" spans="1:7" ht="15">
      <c r="A84" s="1302">
        <v>14</v>
      </c>
      <c r="B84" s="84"/>
      <c r="C84" s="84"/>
      <c r="D84" s="1282"/>
      <c r="E84" s="1327"/>
      <c r="F84" s="1327"/>
      <c r="G84" s="404"/>
    </row>
    <row r="85" spans="1:7" ht="15">
      <c r="A85" s="1302">
        <v>15</v>
      </c>
      <c r="B85" s="84"/>
      <c r="C85" s="84"/>
      <c r="D85" s="1282"/>
      <c r="E85" s="1327"/>
      <c r="F85" s="1327"/>
      <c r="G85" s="404"/>
    </row>
    <row r="86" spans="1:7" ht="15">
      <c r="A86" s="1302">
        <v>16</v>
      </c>
      <c r="B86" s="84"/>
      <c r="C86" s="84"/>
      <c r="D86" s="1282"/>
      <c r="E86" s="1327"/>
      <c r="F86" s="1327"/>
      <c r="G86" s="404"/>
    </row>
    <row r="87" spans="1:7" ht="15">
      <c r="A87" s="1302">
        <v>17</v>
      </c>
      <c r="B87" s="84"/>
      <c r="C87" s="84"/>
      <c r="D87" s="1282"/>
      <c r="E87" s="1327"/>
      <c r="F87" s="1327"/>
      <c r="G87" s="404"/>
    </row>
    <row r="88" spans="1:7" ht="15">
      <c r="A88" s="1302">
        <v>18</v>
      </c>
      <c r="B88" s="84"/>
      <c r="C88" s="84"/>
      <c r="D88" s="1282"/>
      <c r="E88" s="1327"/>
      <c r="F88" s="1327"/>
      <c r="G88" s="404"/>
    </row>
    <row r="89" spans="1:7" ht="15">
      <c r="A89" s="1302">
        <v>19</v>
      </c>
      <c r="B89" s="84"/>
      <c r="C89" s="84"/>
      <c r="D89" s="1282"/>
      <c r="E89" s="1327"/>
      <c r="F89" s="1327"/>
      <c r="G89" s="404"/>
    </row>
    <row r="90" spans="1:7" ht="15">
      <c r="A90" s="1302">
        <v>20</v>
      </c>
      <c r="B90" s="84"/>
      <c r="C90" s="84"/>
      <c r="D90" s="1282"/>
      <c r="E90" s="1327"/>
      <c r="F90" s="1327"/>
      <c r="G90" s="404"/>
    </row>
    <row r="91" spans="1:7" ht="15">
      <c r="A91" s="1302">
        <v>21</v>
      </c>
      <c r="B91" s="84"/>
      <c r="C91" s="84"/>
      <c r="D91" s="1282"/>
      <c r="E91" s="1327"/>
      <c r="F91" s="1327"/>
      <c r="G91" s="404"/>
    </row>
    <row r="92" spans="1:7" ht="15">
      <c r="A92" s="1302">
        <v>22</v>
      </c>
      <c r="B92" s="84"/>
      <c r="C92" s="84"/>
      <c r="D92" s="1282"/>
      <c r="E92" s="1327"/>
      <c r="F92" s="1327"/>
      <c r="G92" s="404"/>
    </row>
    <row r="93" spans="1:7" ht="15">
      <c r="A93" s="1302">
        <v>23</v>
      </c>
      <c r="B93" s="84"/>
      <c r="C93" s="84"/>
      <c r="D93" s="1282"/>
      <c r="E93" s="1327"/>
      <c r="F93" s="1327"/>
      <c r="G93" s="404"/>
    </row>
    <row r="94" spans="1:7" ht="15">
      <c r="A94" s="1302">
        <v>24</v>
      </c>
      <c r="B94" s="84"/>
      <c r="C94" s="84"/>
      <c r="D94" s="1282"/>
      <c r="E94" s="1327"/>
      <c r="F94" s="1327"/>
      <c r="G94" s="404"/>
    </row>
    <row r="95" spans="1:7" ht="15">
      <c r="A95" s="1302">
        <v>25</v>
      </c>
      <c r="B95" s="84"/>
      <c r="C95" s="84"/>
      <c r="D95" s="1282"/>
      <c r="E95" s="1327"/>
      <c r="F95" s="1327"/>
      <c r="G95" s="404"/>
    </row>
    <row r="96" spans="1:7" ht="15">
      <c r="A96" s="1302">
        <v>26</v>
      </c>
      <c r="B96" s="84"/>
      <c r="C96" s="84"/>
      <c r="D96" s="1282"/>
      <c r="E96" s="1327"/>
      <c r="F96" s="1327"/>
      <c r="G96" s="404"/>
    </row>
    <row r="97" spans="1:7" ht="15">
      <c r="A97" s="1302">
        <v>27</v>
      </c>
      <c r="B97" s="84"/>
      <c r="C97" s="84"/>
      <c r="D97" s="1282"/>
      <c r="E97" s="1327"/>
      <c r="F97" s="1327"/>
      <c r="G97" s="404"/>
    </row>
    <row r="98" spans="1:7" ht="15">
      <c r="A98" s="1302">
        <v>28</v>
      </c>
      <c r="B98" s="84"/>
      <c r="C98" s="84"/>
      <c r="D98" s="1282"/>
      <c r="E98" s="1327"/>
      <c r="F98" s="1327"/>
      <c r="G98" s="404"/>
    </row>
    <row r="99" spans="1:7" ht="15">
      <c r="A99" s="1302">
        <v>29</v>
      </c>
      <c r="B99" s="84"/>
      <c r="C99" s="84"/>
      <c r="D99" s="1282"/>
      <c r="E99" s="1327"/>
      <c r="F99" s="1327"/>
      <c r="G99" s="404"/>
    </row>
    <row r="100" spans="1:7" ht="15">
      <c r="A100" s="1302">
        <v>30</v>
      </c>
      <c r="B100" s="84"/>
      <c r="C100" s="84"/>
      <c r="D100" s="1282"/>
      <c r="E100" s="1327"/>
      <c r="F100" s="1327"/>
      <c r="G100" s="404"/>
    </row>
    <row r="101" spans="1:7" ht="15">
      <c r="A101" s="1302">
        <v>31</v>
      </c>
      <c r="B101" s="84"/>
      <c r="C101" s="84"/>
      <c r="D101" s="1282"/>
      <c r="E101" s="1327"/>
      <c r="F101" s="1327"/>
      <c r="G101" s="404"/>
    </row>
    <row r="102" spans="1:7" ht="15">
      <c r="A102" s="1302">
        <v>32</v>
      </c>
      <c r="B102" s="84"/>
      <c r="C102" s="84"/>
      <c r="D102" s="1282"/>
      <c r="E102" s="1327"/>
      <c r="F102" s="1327"/>
      <c r="G102" s="404"/>
    </row>
    <row r="103" spans="1:7" ht="15">
      <c r="A103" s="1302">
        <v>33</v>
      </c>
      <c r="B103" s="84"/>
      <c r="C103" s="84"/>
      <c r="D103" s="1282"/>
      <c r="E103" s="1327"/>
      <c r="F103" s="1327"/>
      <c r="G103" s="404"/>
    </row>
    <row r="104" spans="1:7" ht="15">
      <c r="A104" s="1329">
        <v>34</v>
      </c>
      <c r="B104" s="127"/>
      <c r="C104" s="1330"/>
      <c r="D104" s="1331"/>
      <c r="E104" s="397"/>
      <c r="F104" s="1332"/>
      <c r="G104" s="404"/>
    </row>
    <row r="105" spans="1:7" ht="15">
      <c r="A105" s="1329">
        <v>35</v>
      </c>
      <c r="B105" s="127"/>
      <c r="C105" s="1330"/>
      <c r="D105" s="1331"/>
      <c r="E105" s="397"/>
      <c r="F105" s="1332"/>
      <c r="G105" s="404"/>
    </row>
    <row r="106" spans="1:7" ht="15">
      <c r="A106" s="1329">
        <v>36</v>
      </c>
      <c r="B106" s="127"/>
      <c r="C106" s="1330"/>
      <c r="D106" s="1331"/>
      <c r="E106" s="397"/>
      <c r="F106" s="1332"/>
      <c r="G106" s="404"/>
    </row>
    <row r="107" spans="1:7" ht="15">
      <c r="A107" s="1329">
        <v>37</v>
      </c>
      <c r="B107" s="127"/>
      <c r="C107" s="1330"/>
      <c r="D107" s="1331"/>
      <c r="E107" s="397"/>
      <c r="F107" s="1332"/>
      <c r="G107" s="404"/>
    </row>
    <row r="108" spans="1:7" ht="15">
      <c r="A108" s="1329">
        <v>38</v>
      </c>
      <c r="B108" s="127"/>
      <c r="C108" s="1330"/>
      <c r="D108" s="1331"/>
      <c r="E108" s="397"/>
      <c r="F108" s="1332"/>
      <c r="G108" s="404"/>
    </row>
    <row r="109" spans="1:7" ht="15">
      <c r="A109" s="1329">
        <v>39</v>
      </c>
      <c r="B109" s="127"/>
      <c r="C109" s="1330"/>
      <c r="D109" s="1331"/>
      <c r="E109" s="397"/>
      <c r="F109" s="1332"/>
      <c r="G109" s="404"/>
    </row>
    <row r="110" spans="1:7" ht="15">
      <c r="A110" s="1329">
        <v>40</v>
      </c>
      <c r="B110" s="127"/>
      <c r="C110" s="1330"/>
      <c r="D110" s="1331"/>
      <c r="E110" s="397"/>
      <c r="F110" s="1332"/>
      <c r="G110" s="404"/>
    </row>
    <row r="111" spans="1:7" ht="15">
      <c r="A111" s="1329">
        <v>41</v>
      </c>
      <c r="B111" s="127"/>
      <c r="C111" s="1330"/>
      <c r="D111" s="1331"/>
      <c r="E111" s="397"/>
      <c r="F111" s="1332"/>
      <c r="G111" s="404"/>
    </row>
    <row r="112" spans="1:7" ht="15">
      <c r="A112" s="1329">
        <v>42</v>
      </c>
      <c r="B112" s="127"/>
      <c r="C112" s="1330"/>
      <c r="D112" s="1331"/>
      <c r="E112" s="397"/>
      <c r="F112" s="1332"/>
      <c r="G112" s="404"/>
    </row>
    <row r="113" spans="1:7" ht="15">
      <c r="A113" s="1329">
        <v>43</v>
      </c>
      <c r="B113" s="127"/>
      <c r="C113" s="1330"/>
      <c r="D113" s="1331"/>
      <c r="E113" s="397"/>
      <c r="F113" s="1332"/>
      <c r="G113" s="404"/>
    </row>
    <row r="114" spans="1:7" ht="15">
      <c r="A114" s="1329">
        <v>44</v>
      </c>
      <c r="B114" s="127"/>
      <c r="C114" s="1330"/>
      <c r="D114" s="1331"/>
      <c r="E114" s="397"/>
      <c r="F114" s="1332"/>
      <c r="G114" s="404"/>
    </row>
    <row r="115" spans="1:7" ht="15">
      <c r="A115" s="1329">
        <v>45</v>
      </c>
      <c r="B115" s="127"/>
      <c r="C115" s="1330"/>
      <c r="D115" s="1331"/>
      <c r="E115" s="397"/>
      <c r="F115" s="1332"/>
      <c r="G115" s="404"/>
    </row>
    <row r="116" spans="1:7" ht="15">
      <c r="A116" s="1329">
        <v>46</v>
      </c>
      <c r="B116" s="127"/>
      <c r="C116" s="1330"/>
      <c r="D116" s="1331"/>
      <c r="E116" s="397"/>
      <c r="F116" s="1332"/>
      <c r="G116" s="404"/>
    </row>
    <row r="117" spans="1:7" ht="15">
      <c r="A117" s="1329">
        <v>47</v>
      </c>
      <c r="B117" s="1330"/>
      <c r="C117" s="1330"/>
      <c r="D117" s="1331"/>
      <c r="E117" s="1332"/>
      <c r="F117" s="1332"/>
      <c r="G117" s="1333"/>
    </row>
    <row r="118" spans="1:7" ht="15">
      <c r="A118" s="1329">
        <v>48</v>
      </c>
      <c r="B118" s="127"/>
      <c r="C118" s="1330"/>
      <c r="D118" s="1331"/>
      <c r="E118" s="397"/>
      <c r="F118" s="1332"/>
      <c r="G118" s="1333"/>
    </row>
    <row r="119" spans="1:7" ht="15.75" thickBot="1">
      <c r="A119" s="1334">
        <v>49</v>
      </c>
      <c r="B119" s="128" t="s">
        <v>3477</v>
      </c>
      <c r="C119" s="128"/>
      <c r="D119" s="247"/>
      <c r="E119" s="1335">
        <v>0</v>
      </c>
      <c r="F119" s="1335">
        <v>0</v>
      </c>
      <c r="G119" s="1336">
        <v>0</v>
      </c>
    </row>
    <row r="120" spans="1:7" ht="15">
      <c r="A120" s="134" t="s">
        <v>2029</v>
      </c>
      <c r="B120" s="134"/>
      <c r="C120" s="134"/>
      <c r="D120" s="1292"/>
      <c r="E120" s="134"/>
      <c r="F120" s="134"/>
      <c r="G120" s="134"/>
    </row>
    <row r="121" spans="1:7" ht="15">
      <c r="A121" s="131" t="s">
        <v>1899</v>
      </c>
      <c r="B121" s="131"/>
      <c r="C121" s="131"/>
      <c r="D121" s="1292"/>
      <c r="E121" s="134"/>
      <c r="F121" s="131" t="s">
        <v>3478</v>
      </c>
      <c r="G121" s="131"/>
    </row>
    <row r="122" spans="1:7" ht="15">
      <c r="A122" s="131" t="s">
        <v>3480</v>
      </c>
      <c r="B122" s="131"/>
      <c r="C122" s="131"/>
      <c r="D122" s="1292"/>
      <c r="E122" s="131"/>
      <c r="F122" s="131"/>
      <c r="G122" s="131"/>
    </row>
  </sheetData>
  <mergeCells count="1">
    <mergeCell ref="D59:E59"/>
  </mergeCells>
  <pageMargins left="0.75" right="0.75" top="1" bottom="1" header="0.5" footer="0.5"/>
  <pageSetup scale="55"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50">
    <pageSetUpPr fitToPage="1"/>
  </sheetPr>
  <dimension ref="A1:J63"/>
  <sheetViews>
    <sheetView defaultGridColor="0" colorId="22" zoomScale="80" zoomScaleNormal="80" workbookViewId="0">
      <selection activeCell="A13" sqref="A13"/>
    </sheetView>
  </sheetViews>
  <sheetFormatPr defaultColWidth="9.6640625" defaultRowHeight="15"/>
  <cols>
    <col min="1" max="1" width="4.6640625" style="83" customWidth="1"/>
    <col min="2" max="2" width="45.6640625" style="83" customWidth="1"/>
    <col min="3" max="3" width="22.109375" style="83" customWidth="1"/>
    <col min="4" max="5" width="25.6640625" style="83" customWidth="1"/>
    <col min="6" max="6" width="38.109375" style="83" customWidth="1"/>
    <col min="7" max="7" width="35.6640625" style="83" customWidth="1"/>
    <col min="8" max="9" width="25.6640625" style="83" customWidth="1"/>
    <col min="10" max="10" width="4.6640625" style="83" customWidth="1"/>
    <col min="11" max="16384" width="9.6640625" style="83"/>
  </cols>
  <sheetData>
    <row r="1" spans="1:10">
      <c r="A1" s="1219" t="s">
        <v>394</v>
      </c>
      <c r="B1" s="1220"/>
      <c r="C1" s="1221" t="s">
        <v>1232</v>
      </c>
      <c r="D1" s="1222" t="s">
        <v>396</v>
      </c>
      <c r="E1" s="1223" t="s">
        <v>397</v>
      </c>
      <c r="F1" s="1219" t="s">
        <v>394</v>
      </c>
      <c r="G1" s="1222" t="s">
        <v>1232</v>
      </c>
      <c r="H1" s="1224" t="s">
        <v>396</v>
      </c>
      <c r="I1" s="1222" t="s">
        <v>397</v>
      </c>
      <c r="J1" s="1225"/>
    </row>
    <row r="2" spans="1:10">
      <c r="A2" s="513" t="str">
        <f>'Data Sheet'!$C$25</f>
        <v xml:space="preserve">KeySpan Gas East Corp. D/B/A National Grid </v>
      </c>
      <c r="B2" s="1226"/>
      <c r="C2" s="1228" t="s">
        <v>4711</v>
      </c>
      <c r="D2" s="1228" t="s">
        <v>398</v>
      </c>
      <c r="E2" s="1229"/>
      <c r="F2" s="513" t="str">
        <f>'Data Sheet'!$C$25</f>
        <v xml:space="preserve">KeySpan Gas East Corp. D/B/A National Grid </v>
      </c>
      <c r="G2" s="1228" t="s">
        <v>4711</v>
      </c>
      <c r="H2" s="1228" t="s">
        <v>398</v>
      </c>
      <c r="I2" s="1054"/>
      <c r="J2" s="1230"/>
    </row>
    <row r="3" spans="1:10" ht="15" customHeight="1">
      <c r="A3" s="1231"/>
      <c r="B3" s="1232"/>
      <c r="C3" s="1233" t="s">
        <v>287</v>
      </c>
      <c r="D3" s="953" t="str">
        <f>'Data Sheet'!$C$40</f>
        <v>March 31, 2015</v>
      </c>
      <c r="E3" s="1234" t="str">
        <f>'Data Sheet'!$C$38</f>
        <v>December 31, 2014</v>
      </c>
      <c r="F3" s="1231"/>
      <c r="G3" s="1235" t="s">
        <v>287</v>
      </c>
      <c r="H3" s="1236" t="str">
        <f>'Data Sheet'!$C$40</f>
        <v>March 31, 2015</v>
      </c>
      <c r="I3" s="1012" t="str">
        <f>'Data Sheet'!$C$38</f>
        <v>December 31, 2014</v>
      </c>
      <c r="J3" s="1155"/>
    </row>
    <row r="4" spans="1:10" ht="15" customHeight="1">
      <c r="A4" s="1237" t="s">
        <v>3481</v>
      </c>
      <c r="B4" s="1238"/>
      <c r="C4" s="1238"/>
      <c r="D4" s="1238"/>
      <c r="E4" s="1239"/>
      <c r="F4" s="1237" t="s">
        <v>3482</v>
      </c>
      <c r="G4" s="757"/>
      <c r="H4" s="1238"/>
      <c r="I4" s="1238"/>
      <c r="J4" s="1239"/>
    </row>
    <row r="5" spans="1:10">
      <c r="A5" s="1240"/>
      <c r="B5" s="1227"/>
      <c r="C5" s="1227"/>
      <c r="D5" s="1227"/>
      <c r="E5" s="1230"/>
      <c r="F5" s="1241"/>
      <c r="G5" s="1242"/>
      <c r="H5" s="1242"/>
      <c r="I5" s="1242"/>
      <c r="J5" s="1243"/>
    </row>
    <row r="6" spans="1:10">
      <c r="A6" s="1240"/>
      <c r="B6" s="1227"/>
      <c r="C6" s="1227"/>
      <c r="D6" s="1227"/>
      <c r="E6" s="1230"/>
      <c r="F6" s="1240"/>
      <c r="G6" s="1227"/>
      <c r="H6" s="1227"/>
      <c r="I6" s="1227"/>
      <c r="J6" s="1230"/>
    </row>
    <row r="7" spans="1:10" ht="18">
      <c r="A7" s="513"/>
      <c r="B7" s="1244" t="s">
        <v>3483</v>
      </c>
      <c r="C7" s="1227"/>
      <c r="D7" s="1244" t="s">
        <v>3484</v>
      </c>
      <c r="E7" s="1230"/>
      <c r="F7" s="1245" t="s">
        <v>3485</v>
      </c>
      <c r="G7" s="1244"/>
      <c r="H7" s="1244" t="s">
        <v>3486</v>
      </c>
      <c r="I7" s="1244"/>
      <c r="J7" s="1230"/>
    </row>
    <row r="8" spans="1:10" ht="18">
      <c r="A8" s="513"/>
      <c r="B8" s="1244" t="s">
        <v>3487</v>
      </c>
      <c r="C8" s="1227"/>
      <c r="D8" s="1244" t="s">
        <v>3488</v>
      </c>
      <c r="E8" s="1230"/>
      <c r="F8" s="1245" t="s">
        <v>3489</v>
      </c>
      <c r="G8" s="1244"/>
      <c r="H8" s="1244" t="s">
        <v>3074</v>
      </c>
      <c r="I8" s="1244"/>
      <c r="J8" s="1230"/>
    </row>
    <row r="9" spans="1:10" ht="18">
      <c r="A9" s="513"/>
      <c r="B9" s="1244" t="s">
        <v>895</v>
      </c>
      <c r="C9" s="1227"/>
      <c r="D9" s="1244" t="s">
        <v>896</v>
      </c>
      <c r="E9" s="1230"/>
      <c r="F9" s="1245" t="s">
        <v>897</v>
      </c>
      <c r="G9" s="1244"/>
      <c r="H9" s="1244" t="s">
        <v>898</v>
      </c>
      <c r="I9" s="1244"/>
      <c r="J9" s="1230"/>
    </row>
    <row r="10" spans="1:10" ht="18">
      <c r="A10" s="513"/>
      <c r="B10" s="1244" t="s">
        <v>23</v>
      </c>
      <c r="C10" s="1227"/>
      <c r="D10" s="1244" t="s">
        <v>24</v>
      </c>
      <c r="E10" s="1230"/>
      <c r="F10" s="1245" t="s">
        <v>891</v>
      </c>
      <c r="G10" s="1244"/>
      <c r="H10" s="1244" t="s">
        <v>892</v>
      </c>
      <c r="I10" s="1244"/>
      <c r="J10" s="1230"/>
    </row>
    <row r="11" spans="1:10" ht="18">
      <c r="A11" s="513"/>
      <c r="B11" s="1244" t="s">
        <v>893</v>
      </c>
      <c r="C11" s="1227"/>
      <c r="D11" s="1244" t="s">
        <v>894</v>
      </c>
      <c r="E11" s="1230"/>
      <c r="F11" s="1245" t="s">
        <v>1197</v>
      </c>
      <c r="G11" s="1244"/>
      <c r="H11" s="1244" t="s">
        <v>1198</v>
      </c>
      <c r="I11" s="1244"/>
      <c r="J11" s="1230"/>
    </row>
    <row r="12" spans="1:10" ht="18">
      <c r="A12" s="513"/>
      <c r="B12" s="1244" t="s">
        <v>1199</v>
      </c>
      <c r="C12" s="1227"/>
      <c r="D12" s="1227"/>
      <c r="E12" s="1230"/>
      <c r="F12" s="1245" t="s">
        <v>1200</v>
      </c>
      <c r="G12" s="1244"/>
      <c r="H12" s="1244" t="s">
        <v>1201</v>
      </c>
      <c r="I12" s="1244"/>
      <c r="J12" s="1230"/>
    </row>
    <row r="13" spans="1:10" ht="18">
      <c r="A13" s="513"/>
      <c r="B13" s="1244" t="s">
        <v>1202</v>
      </c>
      <c r="C13" s="1227"/>
      <c r="D13" s="1227"/>
      <c r="E13" s="1230"/>
      <c r="F13" s="1245" t="s">
        <v>1203</v>
      </c>
      <c r="G13" s="1244"/>
      <c r="H13" s="1244" t="s">
        <v>1204</v>
      </c>
      <c r="I13" s="1244"/>
      <c r="J13" s="1230"/>
    </row>
    <row r="14" spans="1:10">
      <c r="A14" s="1240"/>
      <c r="B14" s="1227"/>
      <c r="C14" s="1227"/>
      <c r="D14" s="1227"/>
      <c r="E14" s="1230"/>
      <c r="F14" s="1240"/>
      <c r="G14" s="1227"/>
      <c r="H14" s="1227"/>
      <c r="I14" s="1227"/>
      <c r="J14" s="1230"/>
    </row>
    <row r="15" spans="1:10">
      <c r="A15" s="1231"/>
      <c r="B15" s="1233"/>
      <c r="C15" s="1233"/>
      <c r="D15" s="1246"/>
      <c r="E15" s="1247"/>
      <c r="F15" s="1231"/>
      <c r="G15" s="1233"/>
      <c r="H15" s="1233"/>
      <c r="I15" s="1233"/>
      <c r="J15" s="1155"/>
    </row>
    <row r="16" spans="1:10">
      <c r="A16" s="1241"/>
      <c r="B16" s="1242"/>
      <c r="C16" s="1242"/>
      <c r="D16" s="1248" t="s">
        <v>1205</v>
      </c>
      <c r="E16" s="1239"/>
      <c r="F16" s="930" t="s">
        <v>1206</v>
      </c>
      <c r="G16" s="1238"/>
      <c r="H16" s="1248" t="s">
        <v>1207</v>
      </c>
      <c r="I16" s="1238"/>
      <c r="J16" s="1249"/>
    </row>
    <row r="17" spans="1:10">
      <c r="A17" s="1250" t="s">
        <v>290</v>
      </c>
      <c r="B17" s="1251" t="s">
        <v>1208</v>
      </c>
      <c r="C17" s="1227"/>
      <c r="D17" s="1252" t="s">
        <v>1209</v>
      </c>
      <c r="E17" s="1253" t="s">
        <v>1210</v>
      </c>
      <c r="F17" s="1250" t="s">
        <v>1209</v>
      </c>
      <c r="G17" s="1252" t="s">
        <v>1211</v>
      </c>
      <c r="H17" s="1252" t="s">
        <v>1212</v>
      </c>
      <c r="I17" s="1252" t="s">
        <v>1213</v>
      </c>
      <c r="J17" s="1229" t="s">
        <v>290</v>
      </c>
    </row>
    <row r="18" spans="1:10">
      <c r="A18" s="1240"/>
      <c r="B18" s="1227"/>
      <c r="C18" s="1227"/>
      <c r="D18" s="1252"/>
      <c r="E18" s="1253" t="s">
        <v>2854</v>
      </c>
      <c r="F18" s="1240"/>
      <c r="G18" s="1228"/>
      <c r="H18" s="1228"/>
      <c r="I18" s="1228"/>
      <c r="J18" s="1229"/>
    </row>
    <row r="19" spans="1:10">
      <c r="A19" s="1254" t="s">
        <v>293</v>
      </c>
      <c r="B19" s="1255" t="s">
        <v>1860</v>
      </c>
      <c r="C19" s="1233"/>
      <c r="D19" s="1256" t="s">
        <v>1861</v>
      </c>
      <c r="E19" s="1257" t="s">
        <v>1862</v>
      </c>
      <c r="F19" s="1254" t="s">
        <v>1863</v>
      </c>
      <c r="G19" s="1256" t="s">
        <v>838</v>
      </c>
      <c r="H19" s="1256" t="s">
        <v>839</v>
      </c>
      <c r="I19" s="1256" t="s">
        <v>840</v>
      </c>
      <c r="J19" s="1258" t="s">
        <v>293</v>
      </c>
    </row>
    <row r="20" spans="1:10">
      <c r="A20" s="1259">
        <v>1</v>
      </c>
      <c r="B20" s="1260" t="s">
        <v>1214</v>
      </c>
      <c r="C20" s="1261"/>
      <c r="D20" s="1262"/>
      <c r="E20" s="1263"/>
      <c r="F20" s="1264"/>
      <c r="G20" s="1265"/>
      <c r="H20" s="1265"/>
      <c r="I20" s="1265"/>
      <c r="J20" s="1266">
        <v>1</v>
      </c>
    </row>
    <row r="21" spans="1:10">
      <c r="A21" s="1259">
        <v>2</v>
      </c>
      <c r="B21" s="1267" t="s">
        <v>1215</v>
      </c>
      <c r="C21" s="1261"/>
      <c r="D21" s="1262"/>
      <c r="E21" s="1263"/>
      <c r="F21" s="1264"/>
      <c r="G21" s="1265"/>
      <c r="H21" s="1265"/>
      <c r="I21" s="1265"/>
      <c r="J21" s="1266">
        <v>2</v>
      </c>
    </row>
    <row r="22" spans="1:10">
      <c r="A22" s="1259">
        <v>3</v>
      </c>
      <c r="B22" s="1267" t="s">
        <v>1216</v>
      </c>
      <c r="C22" s="1261"/>
      <c r="D22" s="1265"/>
      <c r="E22" s="1268"/>
      <c r="F22" s="1264"/>
      <c r="G22" s="1265"/>
      <c r="H22" s="1265"/>
      <c r="I22" s="1265"/>
      <c r="J22" s="1266">
        <v>3</v>
      </c>
    </row>
    <row r="23" spans="1:10">
      <c r="A23" s="1259">
        <v>4</v>
      </c>
      <c r="B23" s="1267" t="s">
        <v>407</v>
      </c>
      <c r="C23" s="1261"/>
      <c r="D23" s="1265"/>
      <c r="E23" s="1268"/>
      <c r="F23" s="1264"/>
      <c r="G23" s="1265"/>
      <c r="H23" s="1265"/>
      <c r="I23" s="1265"/>
      <c r="J23" s="1266">
        <v>4</v>
      </c>
    </row>
    <row r="24" spans="1:10">
      <c r="A24" s="1259">
        <v>5</v>
      </c>
      <c r="B24" s="1267" t="s">
        <v>408</v>
      </c>
      <c r="C24" s="1261"/>
      <c r="D24" s="1265"/>
      <c r="E24" s="1268"/>
      <c r="F24" s="1264"/>
      <c r="G24" s="1265"/>
      <c r="H24" s="1265"/>
      <c r="I24" s="1265"/>
      <c r="J24" s="1266">
        <v>5</v>
      </c>
    </row>
    <row r="25" spans="1:10">
      <c r="A25" s="1259">
        <v>6</v>
      </c>
      <c r="B25" s="1267" t="s">
        <v>409</v>
      </c>
      <c r="C25" s="1261"/>
      <c r="D25" s="1265"/>
      <c r="E25" s="1268"/>
      <c r="F25" s="1264"/>
      <c r="G25" s="1265"/>
      <c r="H25" s="1265"/>
      <c r="I25" s="1265"/>
      <c r="J25" s="1266">
        <v>6</v>
      </c>
    </row>
    <row r="26" spans="1:10">
      <c r="A26" s="1259">
        <v>7</v>
      </c>
      <c r="B26" s="1267" t="s">
        <v>410</v>
      </c>
      <c r="C26" s="1261"/>
      <c r="D26" s="1265"/>
      <c r="E26" s="1268"/>
      <c r="F26" s="1264"/>
      <c r="G26" s="1265"/>
      <c r="H26" s="1265"/>
      <c r="I26" s="1265"/>
      <c r="J26" s="1266">
        <v>7</v>
      </c>
    </row>
    <row r="27" spans="1:10">
      <c r="A27" s="1259">
        <v>8</v>
      </c>
      <c r="B27" s="1267" t="s">
        <v>3006</v>
      </c>
      <c r="C27" s="1261"/>
      <c r="D27" s="1265"/>
      <c r="E27" s="1268"/>
      <c r="F27" s="1264"/>
      <c r="G27" s="1265"/>
      <c r="H27" s="1265"/>
      <c r="I27" s="1265"/>
      <c r="J27" s="1266">
        <v>8</v>
      </c>
    </row>
    <row r="28" spans="1:10">
      <c r="A28" s="1259">
        <v>9</v>
      </c>
      <c r="B28" s="1267" t="s">
        <v>3007</v>
      </c>
      <c r="C28" s="1261"/>
      <c r="D28" s="1265"/>
      <c r="E28" s="1268"/>
      <c r="F28" s="1264"/>
      <c r="G28" s="1265"/>
      <c r="H28" s="1265"/>
      <c r="I28" s="1265"/>
      <c r="J28" s="1266">
        <v>9</v>
      </c>
    </row>
    <row r="29" spans="1:10">
      <c r="A29" s="1259">
        <v>10</v>
      </c>
      <c r="B29" s="1267" t="s">
        <v>3967</v>
      </c>
      <c r="C29" s="1261"/>
      <c r="D29" s="3079">
        <f t="shared" ref="D29:I29" si="0">SUM(D20:D28)</f>
        <v>0</v>
      </c>
      <c r="E29" s="3080">
        <f t="shared" si="0"/>
        <v>0</v>
      </c>
      <c r="F29" s="3081">
        <f t="shared" si="0"/>
        <v>0</v>
      </c>
      <c r="G29" s="3079">
        <f t="shared" si="0"/>
        <v>0</v>
      </c>
      <c r="H29" s="3079">
        <f t="shared" si="0"/>
        <v>0</v>
      </c>
      <c r="I29" s="3079">
        <f t="shared" si="0"/>
        <v>0</v>
      </c>
      <c r="J29" s="1266">
        <v>10</v>
      </c>
    </row>
    <row r="30" spans="1:10">
      <c r="A30" s="1259">
        <v>11</v>
      </c>
      <c r="B30" s="1267" t="s">
        <v>3968</v>
      </c>
      <c r="C30" s="1261"/>
      <c r="D30" s="1265"/>
      <c r="E30" s="1268"/>
      <c r="F30" s="1264"/>
      <c r="G30" s="1265"/>
      <c r="H30" s="1265"/>
      <c r="I30" s="1265"/>
      <c r="J30" s="1266">
        <v>11</v>
      </c>
    </row>
    <row r="31" spans="1:10">
      <c r="A31" s="1259">
        <v>12</v>
      </c>
      <c r="B31" s="1267" t="s">
        <v>3969</v>
      </c>
      <c r="C31" s="1261"/>
      <c r="D31" s="3079">
        <f t="shared" ref="D31:I31" si="1">SUM(D29:D30)</f>
        <v>0</v>
      </c>
      <c r="E31" s="3080">
        <f t="shared" si="1"/>
        <v>0</v>
      </c>
      <c r="F31" s="3081">
        <f t="shared" si="1"/>
        <v>0</v>
      </c>
      <c r="G31" s="3079">
        <f t="shared" si="1"/>
        <v>0</v>
      </c>
      <c r="H31" s="3079">
        <f t="shared" si="1"/>
        <v>0</v>
      </c>
      <c r="I31" s="3079">
        <f t="shared" si="1"/>
        <v>0</v>
      </c>
      <c r="J31" s="1266">
        <v>12</v>
      </c>
    </row>
    <row r="32" spans="1:10">
      <c r="A32" s="1259">
        <v>13</v>
      </c>
      <c r="B32" s="1267" t="s">
        <v>3970</v>
      </c>
      <c r="C32" s="1261"/>
      <c r="D32" s="1265"/>
      <c r="E32" s="1268"/>
      <c r="F32" s="1264"/>
      <c r="G32" s="1265"/>
      <c r="H32" s="1265"/>
      <c r="I32" s="1265"/>
      <c r="J32" s="1266">
        <v>13</v>
      </c>
    </row>
    <row r="33" spans="1:10">
      <c r="A33" s="1259">
        <v>14</v>
      </c>
      <c r="B33" s="1267" t="s">
        <v>3971</v>
      </c>
      <c r="C33" s="1261"/>
      <c r="D33" s="3079">
        <f t="shared" ref="D33:I33" si="2">D31-D32</f>
        <v>0</v>
      </c>
      <c r="E33" s="3080">
        <f t="shared" si="2"/>
        <v>0</v>
      </c>
      <c r="F33" s="3081">
        <f t="shared" si="2"/>
        <v>0</v>
      </c>
      <c r="G33" s="3079">
        <f t="shared" si="2"/>
        <v>0</v>
      </c>
      <c r="H33" s="3079">
        <f t="shared" si="2"/>
        <v>0</v>
      </c>
      <c r="I33" s="3079">
        <f t="shared" si="2"/>
        <v>0</v>
      </c>
      <c r="J33" s="1266">
        <v>14</v>
      </c>
    </row>
    <row r="34" spans="1:10">
      <c r="A34" s="1259">
        <v>15</v>
      </c>
      <c r="B34" s="1267" t="s">
        <v>3972</v>
      </c>
      <c r="C34" s="1261"/>
      <c r="D34" s="1265"/>
      <c r="E34" s="1268"/>
      <c r="F34" s="1240"/>
      <c r="G34" s="1227"/>
      <c r="H34" s="1227"/>
      <c r="I34" s="1227"/>
      <c r="J34" s="1230"/>
    </row>
    <row r="35" spans="1:10">
      <c r="A35" s="1259">
        <v>16</v>
      </c>
      <c r="B35" s="1267" t="s">
        <v>3973</v>
      </c>
      <c r="C35" s="1261"/>
      <c r="D35" s="1265"/>
      <c r="E35" s="1268"/>
      <c r="F35" s="1240"/>
      <c r="G35" s="1227"/>
      <c r="H35" s="1227"/>
      <c r="I35" s="1227"/>
      <c r="J35" s="1230"/>
    </row>
    <row r="36" spans="1:10">
      <c r="A36" s="1259">
        <v>17</v>
      </c>
      <c r="B36" s="1267" t="s">
        <v>3974</v>
      </c>
      <c r="C36" s="1261"/>
      <c r="D36" s="1265"/>
      <c r="E36" s="1268"/>
      <c r="F36" s="1269"/>
      <c r="G36" s="1227"/>
      <c r="H36" s="1227"/>
      <c r="I36" s="1227"/>
      <c r="J36" s="1230"/>
    </row>
    <row r="37" spans="1:10">
      <c r="A37" s="1259">
        <v>18</v>
      </c>
      <c r="B37" s="1267" t="s">
        <v>3975</v>
      </c>
      <c r="C37" s="1261"/>
      <c r="D37" s="1265"/>
      <c r="E37" s="1268"/>
      <c r="F37" s="1240" t="s">
        <v>3976</v>
      </c>
      <c r="G37" s="1227"/>
      <c r="H37" s="1227"/>
      <c r="I37" s="1227"/>
      <c r="J37" s="1230"/>
    </row>
    <row r="38" spans="1:10">
      <c r="A38" s="1259">
        <v>19</v>
      </c>
      <c r="B38" s="1267" t="s">
        <v>3977</v>
      </c>
      <c r="C38" s="1261"/>
      <c r="D38" s="1265"/>
      <c r="E38" s="1268"/>
      <c r="F38" s="1240"/>
      <c r="G38" s="1227"/>
      <c r="H38" s="1227"/>
      <c r="I38" s="1227"/>
      <c r="J38" s="1230"/>
    </row>
    <row r="39" spans="1:10">
      <c r="A39" s="1259">
        <v>20</v>
      </c>
      <c r="B39" s="1267" t="s">
        <v>3978</v>
      </c>
      <c r="C39" s="1261"/>
      <c r="D39" s="1265"/>
      <c r="E39" s="1268"/>
      <c r="F39" s="1240" t="s">
        <v>3979</v>
      </c>
      <c r="G39" s="1227"/>
      <c r="H39" s="1227"/>
      <c r="I39" s="1227"/>
      <c r="J39" s="1230"/>
    </row>
    <row r="40" spans="1:10">
      <c r="A40" s="1259">
        <v>21</v>
      </c>
      <c r="B40" s="1267" t="s">
        <v>3980</v>
      </c>
      <c r="C40" s="1261"/>
      <c r="D40" s="1265"/>
      <c r="E40" s="1268"/>
      <c r="F40" s="1240"/>
      <c r="G40" s="1227"/>
      <c r="H40" s="1227"/>
      <c r="I40" s="1227"/>
      <c r="J40" s="1230"/>
    </row>
    <row r="41" spans="1:10">
      <c r="A41" s="1259">
        <v>22</v>
      </c>
      <c r="B41" s="1267"/>
      <c r="C41" s="1261"/>
      <c r="D41" s="1265"/>
      <c r="E41" s="1268"/>
      <c r="F41" s="1240"/>
      <c r="G41" s="1227"/>
      <c r="H41" s="1227"/>
      <c r="I41" s="1227"/>
      <c r="J41" s="1230"/>
    </row>
    <row r="42" spans="1:10">
      <c r="A42" s="1259">
        <v>23</v>
      </c>
      <c r="B42" s="1267"/>
      <c r="C42" s="1261"/>
      <c r="D42" s="1265"/>
      <c r="E42" s="1268"/>
      <c r="F42" s="1240"/>
      <c r="G42" s="1227"/>
      <c r="H42" s="1227"/>
      <c r="I42" s="1227"/>
      <c r="J42" s="1230"/>
    </row>
    <row r="43" spans="1:10">
      <c r="A43" s="1259">
        <v>24</v>
      </c>
      <c r="B43" s="1267"/>
      <c r="C43" s="1261"/>
      <c r="D43" s="1265"/>
      <c r="E43" s="1268"/>
      <c r="F43" s="1240"/>
      <c r="G43" s="1227"/>
      <c r="H43" s="1227"/>
      <c r="I43" s="1227"/>
      <c r="J43" s="1230"/>
    </row>
    <row r="44" spans="1:10">
      <c r="A44" s="1259">
        <v>25</v>
      </c>
      <c r="B44" s="1267"/>
      <c r="C44" s="1261"/>
      <c r="D44" s="1265"/>
      <c r="E44" s="1268"/>
      <c r="F44" s="1240"/>
      <c r="G44" s="1227"/>
      <c r="H44" s="1227"/>
      <c r="I44" s="1227"/>
      <c r="J44" s="1230"/>
    </row>
    <row r="45" spans="1:10">
      <c r="A45" s="1259">
        <v>26</v>
      </c>
      <c r="B45" s="1267" t="s">
        <v>3981</v>
      </c>
      <c r="C45" s="1261"/>
      <c r="D45" s="3079">
        <f>SUM(D35:D44)</f>
        <v>0</v>
      </c>
      <c r="E45" s="3080">
        <f>SUM(E35:E44)</f>
        <v>0</v>
      </c>
      <c r="F45" s="1240"/>
      <c r="G45" s="1227"/>
      <c r="H45" s="1227"/>
      <c r="I45" s="1227"/>
      <c r="J45" s="1230"/>
    </row>
    <row r="46" spans="1:10">
      <c r="A46" s="1259">
        <v>27</v>
      </c>
      <c r="B46" s="1267" t="s">
        <v>3982</v>
      </c>
      <c r="C46" s="1261"/>
      <c r="D46" s="3079">
        <f>D33+D45</f>
        <v>0</v>
      </c>
      <c r="E46" s="3080">
        <f>E33+E45</f>
        <v>0</v>
      </c>
      <c r="F46" s="1240"/>
      <c r="G46" s="1227"/>
      <c r="H46" s="1227"/>
      <c r="I46" s="1227"/>
      <c r="J46" s="1230"/>
    </row>
    <row r="47" spans="1:10">
      <c r="A47" s="1240"/>
      <c r="B47" s="1227"/>
      <c r="C47" s="1227"/>
      <c r="D47" s="1270"/>
      <c r="E47" s="1271"/>
      <c r="F47" s="1240"/>
      <c r="G47" s="1227"/>
      <c r="H47" s="1227"/>
      <c r="I47" s="1227"/>
      <c r="J47" s="1230"/>
    </row>
    <row r="48" spans="1:10">
      <c r="A48" s="1240"/>
      <c r="B48" s="1227"/>
      <c r="C48" s="1227"/>
      <c r="D48" s="1270"/>
      <c r="E48" s="1271"/>
      <c r="F48" s="1240"/>
      <c r="G48" s="1227"/>
      <c r="H48" s="1227"/>
      <c r="I48" s="1227"/>
      <c r="J48" s="1230"/>
    </row>
    <row r="49" spans="1:10">
      <c r="A49" s="1240"/>
      <c r="B49" s="1227"/>
      <c r="C49" s="1227"/>
      <c r="D49" s="1270"/>
      <c r="E49" s="1271"/>
      <c r="F49" s="1240"/>
      <c r="G49" s="1227"/>
      <c r="H49" s="1227"/>
      <c r="I49" s="1227"/>
      <c r="J49" s="1230"/>
    </row>
    <row r="50" spans="1:10">
      <c r="A50" s="1240"/>
      <c r="B50" s="1227"/>
      <c r="C50" s="1227"/>
      <c r="D50" s="1227"/>
      <c r="E50" s="1271"/>
      <c r="F50" s="1240"/>
      <c r="G50" s="1227"/>
      <c r="H50" s="1227"/>
      <c r="I50" s="1227"/>
      <c r="J50" s="1230"/>
    </row>
    <row r="51" spans="1:10">
      <c r="A51" s="1240"/>
      <c r="B51" s="1227"/>
      <c r="C51" s="1227"/>
      <c r="D51" s="1227"/>
      <c r="E51" s="1271"/>
      <c r="F51" s="1240"/>
      <c r="G51" s="1227"/>
      <c r="H51" s="1227"/>
      <c r="I51" s="1227"/>
      <c r="J51" s="1230"/>
    </row>
    <row r="52" spans="1:10">
      <c r="A52" s="1240"/>
      <c r="B52" s="1227"/>
      <c r="C52" s="1227"/>
      <c r="D52" s="1227"/>
      <c r="E52" s="1271"/>
      <c r="F52" s="1240"/>
      <c r="G52" s="1227"/>
      <c r="H52" s="1227"/>
      <c r="I52" s="1227"/>
      <c r="J52" s="1230"/>
    </row>
    <row r="53" spans="1:10">
      <c r="A53" s="1240"/>
      <c r="B53" s="1227"/>
      <c r="C53" s="1227"/>
      <c r="D53" s="1227"/>
      <c r="E53" s="1271"/>
      <c r="F53" s="1240"/>
      <c r="G53" s="1227"/>
      <c r="H53" s="1227"/>
      <c r="I53" s="1227"/>
      <c r="J53" s="1230"/>
    </row>
    <row r="54" spans="1:10">
      <c r="A54" s="1240"/>
      <c r="B54" s="1227"/>
      <c r="C54" s="1227"/>
      <c r="D54" s="1227"/>
      <c r="E54" s="1271"/>
      <c r="F54" s="1240"/>
      <c r="G54" s="1227"/>
      <c r="H54" s="1227"/>
      <c r="I54" s="1227"/>
      <c r="J54" s="1230"/>
    </row>
    <row r="55" spans="1:10">
      <c r="A55" s="1240"/>
      <c r="B55" s="1227"/>
      <c r="C55" s="1227"/>
      <c r="D55" s="1227"/>
      <c r="E55" s="1271"/>
      <c r="F55" s="1240"/>
      <c r="G55" s="1227"/>
      <c r="H55" s="1227"/>
      <c r="I55" s="1227"/>
      <c r="J55" s="1230"/>
    </row>
    <row r="56" spans="1:10">
      <c r="A56" s="1240"/>
      <c r="B56" s="1227"/>
      <c r="C56" s="1227"/>
      <c r="D56" s="1227"/>
      <c r="E56" s="1230"/>
      <c r="F56" s="1240"/>
      <c r="G56" s="1227"/>
      <c r="H56" s="1227"/>
      <c r="I56" s="1227"/>
      <c r="J56" s="1230"/>
    </row>
    <row r="57" spans="1:10">
      <c r="A57" s="1240"/>
      <c r="B57" s="1227"/>
      <c r="C57" s="1227"/>
      <c r="D57" s="1227"/>
      <c r="E57" s="1230"/>
      <c r="F57" s="1240"/>
      <c r="G57" s="1227"/>
      <c r="H57" s="1227"/>
      <c r="I57" s="1227"/>
      <c r="J57" s="1230"/>
    </row>
    <row r="58" spans="1:10">
      <c r="A58" s="1240"/>
      <c r="B58" s="1227"/>
      <c r="C58" s="1227"/>
      <c r="D58" s="1227"/>
      <c r="E58" s="1230"/>
      <c r="F58" s="1240"/>
      <c r="G58" s="1227"/>
      <c r="H58" s="1227"/>
      <c r="I58" s="1227"/>
      <c r="J58" s="1230"/>
    </row>
    <row r="59" spans="1:10">
      <c r="A59" s="1240"/>
      <c r="B59" s="1227"/>
      <c r="C59" s="1227"/>
      <c r="D59" s="1227"/>
      <c r="E59" s="1230"/>
      <c r="F59" s="1240"/>
      <c r="G59" s="1227"/>
      <c r="H59" s="1227"/>
      <c r="I59" s="1227"/>
      <c r="J59" s="1230"/>
    </row>
    <row r="60" spans="1:10" ht="15.75" thickBot="1">
      <c r="A60" s="1272"/>
      <c r="B60" s="1273"/>
      <c r="C60" s="1273"/>
      <c r="D60" s="1273"/>
      <c r="E60" s="1274"/>
      <c r="F60" s="1272"/>
      <c r="G60" s="1273"/>
      <c r="H60" s="1273"/>
      <c r="I60" s="1273"/>
      <c r="J60" s="1274"/>
    </row>
    <row r="61" spans="1:10" ht="18">
      <c r="A61" s="1079" t="s">
        <v>3422</v>
      </c>
      <c r="B61" s="1244"/>
      <c r="C61" s="1244"/>
      <c r="D61" s="1244"/>
      <c r="E61" s="1244"/>
      <c r="F61" s="1079" t="s">
        <v>3422</v>
      </c>
      <c r="G61" s="1244"/>
      <c r="H61" s="1244"/>
      <c r="I61" s="1244"/>
      <c r="J61" s="1275" t="s">
        <v>3983</v>
      </c>
    </row>
    <row r="62" spans="1:10" ht="18">
      <c r="A62" s="1079"/>
      <c r="B62" s="1078"/>
      <c r="C62" s="325"/>
      <c r="D62" s="1078"/>
      <c r="E62" s="1078"/>
      <c r="F62" s="1079"/>
      <c r="G62" s="1078"/>
      <c r="H62" s="325"/>
      <c r="I62" s="1078"/>
      <c r="J62" s="1275"/>
    </row>
    <row r="63" spans="1:10" ht="18">
      <c r="A63" s="1077" t="s">
        <v>3984</v>
      </c>
      <c r="B63" s="582"/>
      <c r="C63" s="582"/>
      <c r="D63" s="582"/>
      <c r="E63" s="582"/>
      <c r="F63" s="1077" t="s">
        <v>3985</v>
      </c>
      <c r="G63" s="582"/>
      <c r="H63" s="582"/>
      <c r="I63" s="582"/>
      <c r="J63" s="582"/>
    </row>
  </sheetData>
  <phoneticPr fontId="0" type="noConversion"/>
  <printOptions horizontalCentered="1" verticalCentered="1"/>
  <pageMargins left="0.5" right="0.5" top="0.5" bottom="0.5" header="0" footer="0"/>
  <pageSetup scale="60" fitToWidth="2" orientation="portrait" horizontalDpi="300" verticalDpi="300" r:id="rId1"/>
  <headerFooter alignWithMargins="0"/>
  <colBreaks count="1" manualBreakCount="1">
    <brk id="5"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51"/>
  <dimension ref="A1:M135"/>
  <sheetViews>
    <sheetView defaultGridColor="0" topLeftCell="A30" colorId="22" zoomScale="85" zoomScaleNormal="85" workbookViewId="0">
      <selection activeCell="C30" sqref="C30"/>
    </sheetView>
  </sheetViews>
  <sheetFormatPr defaultColWidth="9.6640625" defaultRowHeight="15"/>
  <cols>
    <col min="1" max="1" width="5.6640625" style="512" customWidth="1"/>
    <col min="2" max="2" width="28.6640625" style="512" customWidth="1"/>
    <col min="3" max="3" width="15.6640625" style="512" customWidth="1"/>
    <col min="4" max="4" width="16.6640625" style="512" customWidth="1"/>
    <col min="5" max="5" width="14.6640625" style="512" customWidth="1"/>
    <col min="6" max="6" width="17.33203125" style="512" customWidth="1"/>
    <col min="7" max="7" width="17.33203125" style="512" bestFit="1" customWidth="1"/>
    <col min="8" max="8" width="13.109375" style="512" customWidth="1"/>
    <col min="9" max="9" width="21.6640625" style="512" customWidth="1"/>
    <col min="10" max="10" width="21.21875" style="512" customWidth="1"/>
    <col min="11" max="11" width="21.109375" style="512" customWidth="1"/>
    <col min="12" max="12" width="9.6640625" style="512"/>
    <col min="13" max="13" width="10.6640625" style="512" customWidth="1"/>
    <col min="14" max="14" width="20.44140625" style="512" customWidth="1"/>
    <col min="15" max="15" width="4.77734375" style="512" customWidth="1"/>
    <col min="16" max="16384" width="9.6640625" style="512"/>
  </cols>
  <sheetData>
    <row r="1" spans="1:7">
      <c r="A1" s="547"/>
      <c r="B1" s="548"/>
      <c r="C1" s="920"/>
      <c r="D1" s="1169" t="s">
        <v>1640</v>
      </c>
      <c r="E1" s="1170"/>
      <c r="F1" s="1171" t="s">
        <v>396</v>
      </c>
      <c r="G1" s="567" t="s">
        <v>397</v>
      </c>
    </row>
    <row r="2" spans="1:7">
      <c r="A2" s="513" t="str">
        <f>'Data Sheet'!$C$25</f>
        <v xml:space="preserve">KeySpan Gas East Corp. D/B/A National Grid </v>
      </c>
      <c r="B2" s="325"/>
      <c r="C2" s="922"/>
      <c r="D2" s="1228" t="s">
        <v>4711</v>
      </c>
      <c r="E2" s="1172"/>
      <c r="F2" s="1173" t="s">
        <v>398</v>
      </c>
      <c r="G2" s="590"/>
    </row>
    <row r="3" spans="1:7" ht="15" customHeight="1">
      <c r="A3" s="688"/>
      <c r="B3" s="572"/>
      <c r="C3" s="1092"/>
      <c r="D3" s="1174" t="s">
        <v>3986</v>
      </c>
      <c r="E3" s="1175"/>
      <c r="F3" s="926" t="str">
        <f>'Data Sheet'!$C$40</f>
        <v>March 31, 2015</v>
      </c>
      <c r="G3" s="559" t="str">
        <f>'Data Sheet'!$C$38</f>
        <v>December 31, 2014</v>
      </c>
    </row>
    <row r="4" spans="1:7" ht="15" customHeight="1">
      <c r="A4" s="1176" t="s">
        <v>3987</v>
      </c>
      <c r="B4" s="1177"/>
      <c r="C4" s="1177"/>
      <c r="D4" s="1177"/>
      <c r="E4" s="1177"/>
      <c r="F4" s="1177"/>
      <c r="G4" s="1178"/>
    </row>
    <row r="5" spans="1:7" ht="12.75" customHeight="1">
      <c r="A5" s="1013"/>
      <c r="B5" s="3422" t="s">
        <v>3988</v>
      </c>
      <c r="C5" s="3422"/>
      <c r="D5" s="3422"/>
      <c r="E5" s="1019" t="s">
        <v>3989</v>
      </c>
      <c r="F5" s="1019"/>
      <c r="G5" s="1179"/>
    </row>
    <row r="6" spans="1:7" ht="12.75" customHeight="1">
      <c r="A6" s="513"/>
      <c r="B6" s="3423" t="s">
        <v>3990</v>
      </c>
      <c r="C6" s="3423"/>
      <c r="D6" s="3423"/>
      <c r="E6" s="662" t="s">
        <v>3991</v>
      </c>
      <c r="F6" s="662"/>
      <c r="G6" s="710"/>
    </row>
    <row r="7" spans="1:7" ht="12.75" customHeight="1">
      <c r="A7" s="513"/>
      <c r="B7" s="3423" t="s">
        <v>3992</v>
      </c>
      <c r="C7" s="3423"/>
      <c r="D7" s="3423"/>
      <c r="E7" s="662" t="s">
        <v>3993</v>
      </c>
      <c r="F7" s="662"/>
      <c r="G7" s="710"/>
    </row>
    <row r="8" spans="1:7" ht="12.75" customHeight="1">
      <c r="A8" s="513"/>
      <c r="B8" s="3423" t="s">
        <v>3994</v>
      </c>
      <c r="C8" s="3423"/>
      <c r="D8" s="3423"/>
      <c r="E8" s="662" t="s">
        <v>3995</v>
      </c>
      <c r="F8" s="662"/>
      <c r="G8" s="710"/>
    </row>
    <row r="9" spans="1:7" ht="12.75" customHeight="1">
      <c r="A9" s="513"/>
      <c r="B9" s="1180" t="s">
        <v>3996</v>
      </c>
      <c r="C9" s="1181"/>
      <c r="D9" s="1181"/>
      <c r="E9" s="662" t="s">
        <v>3997</v>
      </c>
      <c r="F9" s="662"/>
      <c r="G9" s="710"/>
    </row>
    <row r="10" spans="1:7" ht="12.75" customHeight="1">
      <c r="A10" s="513"/>
      <c r="B10" s="3423" t="s">
        <v>3998</v>
      </c>
      <c r="C10" s="3423"/>
      <c r="D10" s="3423"/>
      <c r="E10" s="662" t="s">
        <v>3999</v>
      </c>
      <c r="F10" s="662"/>
      <c r="G10" s="710"/>
    </row>
    <row r="11" spans="1:7" ht="12.75" customHeight="1">
      <c r="A11" s="513"/>
      <c r="B11" s="1182" t="s">
        <v>1811</v>
      </c>
      <c r="C11" s="1182"/>
      <c r="D11" s="1182"/>
      <c r="E11" s="662" t="s">
        <v>1812</v>
      </c>
      <c r="F11" s="662"/>
      <c r="G11" s="710"/>
    </row>
    <row r="12" spans="1:7" ht="12.75" customHeight="1">
      <c r="A12" s="513"/>
      <c r="B12" s="1182" t="s">
        <v>1813</v>
      </c>
      <c r="C12" s="1181"/>
      <c r="D12" s="1181"/>
      <c r="E12" s="662" t="s">
        <v>1814</v>
      </c>
      <c r="F12" s="662"/>
      <c r="G12" s="710"/>
    </row>
    <row r="13" spans="1:7" ht="12.75" customHeight="1">
      <c r="A13" s="513"/>
      <c r="B13" s="1182" t="s">
        <v>899</v>
      </c>
      <c r="C13" s="1181"/>
      <c r="D13" s="1181"/>
      <c r="E13" s="662" t="s">
        <v>900</v>
      </c>
      <c r="F13" s="662"/>
      <c r="G13" s="710"/>
    </row>
    <row r="14" spans="1:7" ht="12.75" customHeight="1">
      <c r="A14" s="513"/>
      <c r="B14" s="3423" t="s">
        <v>901</v>
      </c>
      <c r="C14" s="3423"/>
      <c r="D14" s="3423"/>
      <c r="E14" s="662" t="s">
        <v>902</v>
      </c>
      <c r="F14" s="662"/>
      <c r="G14" s="710"/>
    </row>
    <row r="15" spans="1:7" ht="12.75" customHeight="1">
      <c r="A15" s="513"/>
      <c r="B15" s="3423" t="s">
        <v>903</v>
      </c>
      <c r="C15" s="3423"/>
      <c r="D15" s="3423"/>
      <c r="E15" s="662" t="s">
        <v>904</v>
      </c>
      <c r="F15" s="662"/>
      <c r="G15" s="710"/>
    </row>
    <row r="16" spans="1:7" ht="12.75" customHeight="1">
      <c r="A16" s="513"/>
      <c r="B16" s="3387" t="s">
        <v>905</v>
      </c>
      <c r="C16" s="3387"/>
      <c r="D16" s="3387"/>
      <c r="E16" s="662" t="s">
        <v>906</v>
      </c>
      <c r="F16" s="662"/>
      <c r="G16" s="710"/>
    </row>
    <row r="17" spans="1:7" ht="12.75" customHeight="1">
      <c r="A17" s="513"/>
      <c r="B17" s="3421" t="s">
        <v>907</v>
      </c>
      <c r="C17" s="3421"/>
      <c r="D17" s="3421"/>
      <c r="E17" s="685" t="s">
        <v>908</v>
      </c>
      <c r="F17" s="685"/>
      <c r="G17" s="1057"/>
    </row>
    <row r="18" spans="1:7">
      <c r="A18" s="1183" t="s">
        <v>290</v>
      </c>
      <c r="B18" s="1184"/>
      <c r="C18" s="1185"/>
      <c r="D18" s="1042"/>
      <c r="E18" s="1186" t="s">
        <v>909</v>
      </c>
      <c r="F18" s="1186" t="s">
        <v>910</v>
      </c>
      <c r="G18" s="1187" t="s">
        <v>911</v>
      </c>
    </row>
    <row r="19" spans="1:7">
      <c r="A19" s="1188" t="s">
        <v>293</v>
      </c>
      <c r="B19" s="1189" t="s">
        <v>912</v>
      </c>
      <c r="C19" s="1190" t="s">
        <v>913</v>
      </c>
      <c r="D19" s="1191" t="s">
        <v>914</v>
      </c>
      <c r="E19" s="1191" t="s">
        <v>2200</v>
      </c>
      <c r="F19" s="1191" t="s">
        <v>2201</v>
      </c>
      <c r="G19" s="1192" t="s">
        <v>2202</v>
      </c>
    </row>
    <row r="20" spans="1:7">
      <c r="A20" s="1193"/>
      <c r="B20" s="601" t="s">
        <v>1860</v>
      </c>
      <c r="C20" s="1194" t="s">
        <v>1861</v>
      </c>
      <c r="D20" s="601" t="s">
        <v>1862</v>
      </c>
      <c r="E20" s="601" t="s">
        <v>1863</v>
      </c>
      <c r="F20" s="601" t="s">
        <v>838</v>
      </c>
      <c r="G20" s="1195" t="s">
        <v>839</v>
      </c>
    </row>
    <row r="21" spans="1:7">
      <c r="A21" s="1183">
        <v>1</v>
      </c>
      <c r="B21" s="1196" t="s">
        <v>3234</v>
      </c>
      <c r="C21" s="1197"/>
      <c r="D21" s="1198"/>
      <c r="E21" s="1197"/>
      <c r="F21" s="1199" t="str">
        <f t="shared" ref="F21:F63" si="0">IF(ISERR(C21/E21*1000),"  ",C21/E21*1000)</f>
        <v xml:space="preserve">  </v>
      </c>
      <c r="G21" s="1200" t="str">
        <f t="shared" ref="G21:G63" si="1">IF(ISERR(D21/C21/1000),"  ",D21/C21/1000)</f>
        <v xml:space="preserve">  </v>
      </c>
    </row>
    <row r="22" spans="1:7">
      <c r="A22" s="1188">
        <f t="shared" ref="A22:A63" si="2">A21+1</f>
        <v>2</v>
      </c>
      <c r="B22" s="325"/>
      <c r="C22" s="1201"/>
      <c r="D22" s="1201"/>
      <c r="E22" s="1201"/>
      <c r="F22" s="1199" t="str">
        <f t="shared" si="0"/>
        <v xml:space="preserve">  </v>
      </c>
      <c r="G22" s="1202" t="str">
        <f t="shared" si="1"/>
        <v xml:space="preserve">  </v>
      </c>
    </row>
    <row r="23" spans="1:7">
      <c r="A23" s="1188">
        <f t="shared" si="2"/>
        <v>3</v>
      </c>
      <c r="B23" s="325"/>
      <c r="C23" s="1201"/>
      <c r="D23" s="1201"/>
      <c r="E23" s="1201"/>
      <c r="F23" s="1199" t="str">
        <f t="shared" si="0"/>
        <v xml:space="preserve">  </v>
      </c>
      <c r="G23" s="1202" t="str">
        <f t="shared" si="1"/>
        <v xml:space="preserve">  </v>
      </c>
    </row>
    <row r="24" spans="1:7">
      <c r="A24" s="1188">
        <f t="shared" si="2"/>
        <v>4</v>
      </c>
      <c r="B24" s="325"/>
      <c r="C24" s="1201"/>
      <c r="D24" s="1201"/>
      <c r="E24" s="1201"/>
      <c r="F24" s="1199" t="str">
        <f t="shared" si="0"/>
        <v xml:space="preserve">  </v>
      </c>
      <c r="G24" s="1202" t="str">
        <f t="shared" si="1"/>
        <v xml:space="preserve">  </v>
      </c>
    </row>
    <row r="25" spans="1:7">
      <c r="A25" s="1188">
        <f t="shared" si="2"/>
        <v>5</v>
      </c>
      <c r="B25" s="325"/>
      <c r="C25" s="1201"/>
      <c r="D25" s="1201"/>
      <c r="E25" s="1201"/>
      <c r="F25" s="1199" t="str">
        <f t="shared" si="0"/>
        <v xml:space="preserve">  </v>
      </c>
      <c r="G25" s="1202" t="str">
        <f t="shared" si="1"/>
        <v xml:space="preserve">  </v>
      </c>
    </row>
    <row r="26" spans="1:7">
      <c r="A26" s="1188">
        <f t="shared" si="2"/>
        <v>6</v>
      </c>
      <c r="B26" s="325"/>
      <c r="C26" s="1201"/>
      <c r="D26" s="1201"/>
      <c r="E26" s="1201"/>
      <c r="F26" s="1199" t="str">
        <f t="shared" si="0"/>
        <v xml:space="preserve">  </v>
      </c>
      <c r="G26" s="1202" t="str">
        <f t="shared" si="1"/>
        <v xml:space="preserve">  </v>
      </c>
    </row>
    <row r="27" spans="1:7">
      <c r="A27" s="1188">
        <f t="shared" si="2"/>
        <v>7</v>
      </c>
      <c r="B27" s="325"/>
      <c r="C27" s="1201"/>
      <c r="D27" s="1201"/>
      <c r="E27" s="1201"/>
      <c r="F27" s="1199" t="str">
        <f t="shared" si="0"/>
        <v xml:space="preserve">  </v>
      </c>
      <c r="G27" s="1202" t="str">
        <f t="shared" si="1"/>
        <v xml:space="preserve">  </v>
      </c>
    </row>
    <row r="28" spans="1:7">
      <c r="A28" s="1188">
        <f t="shared" si="2"/>
        <v>8</v>
      </c>
      <c r="B28" s="325"/>
      <c r="C28" s="1201"/>
      <c r="D28" s="1201"/>
      <c r="E28" s="1201"/>
      <c r="F28" s="1199" t="str">
        <f t="shared" si="0"/>
        <v xml:space="preserve">  </v>
      </c>
      <c r="G28" s="1202" t="str">
        <f t="shared" si="1"/>
        <v xml:space="preserve">  </v>
      </c>
    </row>
    <row r="29" spans="1:7">
      <c r="A29" s="1188">
        <f t="shared" si="2"/>
        <v>9</v>
      </c>
      <c r="B29" s="325"/>
      <c r="C29" s="1201"/>
      <c r="D29" s="1201"/>
      <c r="E29" s="1201"/>
      <c r="F29" s="1199" t="str">
        <f t="shared" si="0"/>
        <v xml:space="preserve">  </v>
      </c>
      <c r="G29" s="1202" t="str">
        <f t="shared" si="1"/>
        <v xml:space="preserve">  </v>
      </c>
    </row>
    <row r="30" spans="1:7">
      <c r="A30" s="1188">
        <f t="shared" si="2"/>
        <v>10</v>
      </c>
      <c r="B30" s="325"/>
      <c r="C30" s="1201"/>
      <c r="D30" s="1201"/>
      <c r="E30" s="1201"/>
      <c r="F30" s="1199" t="str">
        <f t="shared" si="0"/>
        <v xml:space="preserve">  </v>
      </c>
      <c r="G30" s="1202" t="str">
        <f t="shared" si="1"/>
        <v xml:space="preserve">  </v>
      </c>
    </row>
    <row r="31" spans="1:7">
      <c r="A31" s="1188">
        <f t="shared" si="2"/>
        <v>11</v>
      </c>
      <c r="B31" s="325"/>
      <c r="C31" s="1201"/>
      <c r="D31" s="1201"/>
      <c r="E31" s="1201"/>
      <c r="F31" s="1199" t="str">
        <f t="shared" si="0"/>
        <v xml:space="preserve">  </v>
      </c>
      <c r="G31" s="1202" t="str">
        <f t="shared" si="1"/>
        <v xml:space="preserve">  </v>
      </c>
    </row>
    <row r="32" spans="1:7">
      <c r="A32" s="1188">
        <f t="shared" si="2"/>
        <v>12</v>
      </c>
      <c r="B32" s="1203"/>
      <c r="C32" s="1201"/>
      <c r="D32" s="1201"/>
      <c r="E32" s="1201"/>
      <c r="F32" s="1199" t="str">
        <f t="shared" si="0"/>
        <v xml:space="preserve">  </v>
      </c>
      <c r="G32" s="1202" t="str">
        <f t="shared" si="1"/>
        <v xml:space="preserve">  </v>
      </c>
    </row>
    <row r="33" spans="1:13">
      <c r="A33" s="1188">
        <f t="shared" si="2"/>
        <v>13</v>
      </c>
      <c r="B33" s="325"/>
      <c r="C33" s="1201"/>
      <c r="D33" s="1201"/>
      <c r="E33" s="1201"/>
      <c r="F33" s="1199" t="str">
        <f t="shared" si="0"/>
        <v xml:space="preserve">  </v>
      </c>
      <c r="G33" s="1202" t="str">
        <f t="shared" si="1"/>
        <v xml:space="preserve">  </v>
      </c>
    </row>
    <row r="34" spans="1:13">
      <c r="A34" s="1188">
        <f t="shared" si="2"/>
        <v>14</v>
      </c>
      <c r="B34" s="325"/>
      <c r="C34" s="1201"/>
      <c r="D34" s="1201"/>
      <c r="E34" s="1201"/>
      <c r="F34" s="1199" t="str">
        <f t="shared" si="0"/>
        <v xml:space="preserve">  </v>
      </c>
      <c r="G34" s="1202" t="str">
        <f t="shared" si="1"/>
        <v xml:space="preserve">  </v>
      </c>
    </row>
    <row r="35" spans="1:13">
      <c r="A35" s="1188">
        <f t="shared" si="2"/>
        <v>15</v>
      </c>
      <c r="B35" s="325"/>
      <c r="C35" s="1201"/>
      <c r="D35" s="1201"/>
      <c r="E35" s="1201"/>
      <c r="F35" s="1199" t="str">
        <f t="shared" si="0"/>
        <v xml:space="preserve">  </v>
      </c>
      <c r="G35" s="1202" t="str">
        <f t="shared" si="1"/>
        <v xml:space="preserve">  </v>
      </c>
    </row>
    <row r="36" spans="1:13">
      <c r="A36" s="1188">
        <f t="shared" si="2"/>
        <v>16</v>
      </c>
      <c r="B36" s="325"/>
      <c r="C36" s="1201"/>
      <c r="D36" s="1201"/>
      <c r="E36" s="1201"/>
      <c r="F36" s="1199" t="str">
        <f t="shared" si="0"/>
        <v xml:space="preserve">  </v>
      </c>
      <c r="G36" s="1202" t="str">
        <f t="shared" si="1"/>
        <v xml:space="preserve">  </v>
      </c>
    </row>
    <row r="37" spans="1:13">
      <c r="A37" s="1188">
        <f t="shared" si="2"/>
        <v>17</v>
      </c>
      <c r="B37" s="325"/>
      <c r="C37" s="1201"/>
      <c r="D37" s="1201"/>
      <c r="E37" s="1201"/>
      <c r="F37" s="1199" t="str">
        <f t="shared" si="0"/>
        <v xml:space="preserve">  </v>
      </c>
      <c r="G37" s="1202" t="str">
        <f t="shared" si="1"/>
        <v xml:space="preserve">  </v>
      </c>
      <c r="M37" s="83"/>
    </row>
    <row r="38" spans="1:13">
      <c r="A38" s="1188">
        <f t="shared" si="2"/>
        <v>18</v>
      </c>
      <c r="B38" s="325"/>
      <c r="C38" s="1201"/>
      <c r="D38" s="1201"/>
      <c r="E38" s="1201"/>
      <c r="F38" s="1199" t="str">
        <f t="shared" si="0"/>
        <v xml:space="preserve">  </v>
      </c>
      <c r="G38" s="1202" t="str">
        <f t="shared" si="1"/>
        <v xml:space="preserve">  </v>
      </c>
    </row>
    <row r="39" spans="1:13">
      <c r="A39" s="1188">
        <f t="shared" si="2"/>
        <v>19</v>
      </c>
      <c r="B39" s="325"/>
      <c r="C39" s="1201"/>
      <c r="D39" s="1201"/>
      <c r="E39" s="1201"/>
      <c r="F39" s="1199" t="str">
        <f t="shared" si="0"/>
        <v xml:space="preserve">  </v>
      </c>
      <c r="G39" s="1202" t="str">
        <f t="shared" si="1"/>
        <v xml:space="preserve">  </v>
      </c>
    </row>
    <row r="40" spans="1:13">
      <c r="A40" s="1188">
        <f t="shared" si="2"/>
        <v>20</v>
      </c>
      <c r="B40" s="613"/>
      <c r="C40" s="1201"/>
      <c r="D40" s="1201"/>
      <c r="E40" s="1201"/>
      <c r="F40" s="1199" t="str">
        <f t="shared" si="0"/>
        <v xml:space="preserve">  </v>
      </c>
      <c r="G40" s="1202" t="str">
        <f t="shared" si="1"/>
        <v xml:space="preserve">  </v>
      </c>
    </row>
    <row r="41" spans="1:13">
      <c r="A41" s="1188">
        <f t="shared" si="2"/>
        <v>21</v>
      </c>
      <c r="B41" s="325"/>
      <c r="C41" s="1201"/>
      <c r="D41" s="1201"/>
      <c r="E41" s="1201"/>
      <c r="F41" s="1199" t="str">
        <f t="shared" si="0"/>
        <v xml:space="preserve">  </v>
      </c>
      <c r="G41" s="1202" t="str">
        <f t="shared" si="1"/>
        <v xml:space="preserve">  </v>
      </c>
    </row>
    <row r="42" spans="1:13">
      <c r="A42" s="1188">
        <f t="shared" si="2"/>
        <v>22</v>
      </c>
      <c r="B42" s="1203"/>
      <c r="C42" s="1201"/>
      <c r="D42" s="1201"/>
      <c r="E42" s="1201"/>
      <c r="F42" s="1199" t="str">
        <f t="shared" si="0"/>
        <v xml:space="preserve">  </v>
      </c>
      <c r="G42" s="1202" t="str">
        <f t="shared" si="1"/>
        <v xml:space="preserve">  </v>
      </c>
    </row>
    <row r="43" spans="1:13">
      <c r="A43" s="1188">
        <f t="shared" si="2"/>
        <v>23</v>
      </c>
      <c r="B43" s="325"/>
      <c r="C43" s="1201"/>
      <c r="D43" s="1201"/>
      <c r="E43" s="1201"/>
      <c r="F43" s="1199" t="str">
        <f t="shared" si="0"/>
        <v xml:space="preserve">  </v>
      </c>
      <c r="G43" s="1202" t="str">
        <f t="shared" si="1"/>
        <v xml:space="preserve">  </v>
      </c>
    </row>
    <row r="44" spans="1:13">
      <c r="A44" s="1188">
        <f t="shared" si="2"/>
        <v>24</v>
      </c>
      <c r="B44" s="325"/>
      <c r="C44" s="1201"/>
      <c r="D44" s="1201"/>
      <c r="E44" s="1201"/>
      <c r="F44" s="1199" t="str">
        <f t="shared" si="0"/>
        <v xml:space="preserve">  </v>
      </c>
      <c r="G44" s="1202" t="str">
        <f t="shared" si="1"/>
        <v xml:space="preserve">  </v>
      </c>
    </row>
    <row r="45" spans="1:13">
      <c r="A45" s="1188">
        <f t="shared" si="2"/>
        <v>25</v>
      </c>
      <c r="B45" s="325"/>
      <c r="C45" s="1201"/>
      <c r="D45" s="1201"/>
      <c r="E45" s="1201"/>
      <c r="F45" s="1199" t="str">
        <f t="shared" si="0"/>
        <v xml:space="preserve">  </v>
      </c>
      <c r="G45" s="1202" t="str">
        <f t="shared" si="1"/>
        <v xml:space="preserve">  </v>
      </c>
    </row>
    <row r="46" spans="1:13">
      <c r="A46" s="1188">
        <f t="shared" si="2"/>
        <v>26</v>
      </c>
      <c r="B46" s="325"/>
      <c r="C46" s="1201"/>
      <c r="D46" s="1201"/>
      <c r="E46" s="1201"/>
      <c r="F46" s="1199" t="str">
        <f t="shared" si="0"/>
        <v xml:space="preserve">  </v>
      </c>
      <c r="G46" s="1202" t="str">
        <f t="shared" si="1"/>
        <v xml:space="preserve">  </v>
      </c>
    </row>
    <row r="47" spans="1:13">
      <c r="A47" s="1188">
        <f t="shared" si="2"/>
        <v>27</v>
      </c>
      <c r="B47" s="325"/>
      <c r="C47" s="1201"/>
      <c r="D47" s="1201"/>
      <c r="E47" s="1201"/>
      <c r="F47" s="1199" t="str">
        <f t="shared" si="0"/>
        <v xml:space="preserve">  </v>
      </c>
      <c r="G47" s="1202" t="str">
        <f t="shared" si="1"/>
        <v xml:space="preserve">  </v>
      </c>
    </row>
    <row r="48" spans="1:13">
      <c r="A48" s="1188">
        <f t="shared" si="2"/>
        <v>28</v>
      </c>
      <c r="B48" s="325"/>
      <c r="C48" s="1201"/>
      <c r="D48" s="1201"/>
      <c r="E48" s="1201"/>
      <c r="F48" s="1199" t="str">
        <f t="shared" si="0"/>
        <v xml:space="preserve">  </v>
      </c>
      <c r="G48" s="1202" t="str">
        <f t="shared" si="1"/>
        <v xml:space="preserve">  </v>
      </c>
    </row>
    <row r="49" spans="1:7">
      <c r="A49" s="1188">
        <f t="shared" si="2"/>
        <v>29</v>
      </c>
      <c r="B49" s="325"/>
      <c r="C49" s="1201"/>
      <c r="D49" s="1201"/>
      <c r="E49" s="1201"/>
      <c r="F49" s="1199" t="str">
        <f t="shared" si="0"/>
        <v xml:space="preserve">  </v>
      </c>
      <c r="G49" s="1202" t="str">
        <f t="shared" si="1"/>
        <v xml:space="preserve">  </v>
      </c>
    </row>
    <row r="50" spans="1:7">
      <c r="A50" s="1188">
        <f t="shared" si="2"/>
        <v>30</v>
      </c>
      <c r="B50" s="325"/>
      <c r="C50" s="1201"/>
      <c r="D50" s="1201"/>
      <c r="E50" s="1201"/>
      <c r="F50" s="1199" t="str">
        <f t="shared" si="0"/>
        <v xml:space="preserve">  </v>
      </c>
      <c r="G50" s="1202" t="str">
        <f t="shared" si="1"/>
        <v xml:space="preserve">  </v>
      </c>
    </row>
    <row r="51" spans="1:7">
      <c r="A51" s="1188">
        <f t="shared" si="2"/>
        <v>31</v>
      </c>
      <c r="B51" s="613"/>
      <c r="C51" s="1201"/>
      <c r="D51" s="1201"/>
      <c r="E51" s="1201"/>
      <c r="F51" s="1199" t="str">
        <f t="shared" si="0"/>
        <v xml:space="preserve">  </v>
      </c>
      <c r="G51" s="1202" t="str">
        <f t="shared" si="1"/>
        <v xml:space="preserve">  </v>
      </c>
    </row>
    <row r="52" spans="1:7">
      <c r="A52" s="1188">
        <f t="shared" si="2"/>
        <v>32</v>
      </c>
      <c r="B52" s="613"/>
      <c r="C52" s="1201"/>
      <c r="D52" s="1201"/>
      <c r="E52" s="1201"/>
      <c r="F52" s="1199" t="str">
        <f t="shared" si="0"/>
        <v xml:space="preserve">  </v>
      </c>
      <c r="G52" s="1202" t="str">
        <f t="shared" si="1"/>
        <v xml:space="preserve">  </v>
      </c>
    </row>
    <row r="53" spans="1:7">
      <c r="A53" s="1188">
        <f t="shared" si="2"/>
        <v>33</v>
      </c>
      <c r="B53" s="325"/>
      <c r="C53" s="1201"/>
      <c r="D53" s="1201"/>
      <c r="E53" s="1201"/>
      <c r="F53" s="1199" t="str">
        <f t="shared" si="0"/>
        <v xml:space="preserve">  </v>
      </c>
      <c r="G53" s="1202" t="str">
        <f t="shared" si="1"/>
        <v xml:space="preserve">  </v>
      </c>
    </row>
    <row r="54" spans="1:7">
      <c r="A54" s="1188">
        <f t="shared" si="2"/>
        <v>34</v>
      </c>
      <c r="B54" s="325"/>
      <c r="C54" s="1201"/>
      <c r="D54" s="1201"/>
      <c r="E54" s="1201"/>
      <c r="F54" s="1199" t="str">
        <f t="shared" si="0"/>
        <v xml:space="preserve">  </v>
      </c>
      <c r="G54" s="1202" t="str">
        <f t="shared" si="1"/>
        <v xml:space="preserve">  </v>
      </c>
    </row>
    <row r="55" spans="1:7">
      <c r="A55" s="1188">
        <f t="shared" si="2"/>
        <v>35</v>
      </c>
      <c r="B55" s="325"/>
      <c r="C55" s="1201"/>
      <c r="D55" s="1201"/>
      <c r="E55" s="1201"/>
      <c r="F55" s="1199" t="str">
        <f t="shared" si="0"/>
        <v xml:space="preserve">  </v>
      </c>
      <c r="G55" s="1202" t="str">
        <f t="shared" si="1"/>
        <v xml:space="preserve">  </v>
      </c>
    </row>
    <row r="56" spans="1:7">
      <c r="A56" s="1188">
        <f t="shared" si="2"/>
        <v>36</v>
      </c>
      <c r="B56" s="325"/>
      <c r="C56" s="1201"/>
      <c r="D56" s="1201"/>
      <c r="E56" s="1201"/>
      <c r="F56" s="1199" t="str">
        <f t="shared" si="0"/>
        <v xml:space="preserve">  </v>
      </c>
      <c r="G56" s="1202" t="str">
        <f t="shared" si="1"/>
        <v xml:space="preserve">  </v>
      </c>
    </row>
    <row r="57" spans="1:7">
      <c r="A57" s="1188">
        <f t="shared" si="2"/>
        <v>37</v>
      </c>
      <c r="B57" s="325"/>
      <c r="C57" s="1201"/>
      <c r="D57" s="1201"/>
      <c r="E57" s="1201"/>
      <c r="F57" s="1199" t="str">
        <f t="shared" si="0"/>
        <v xml:space="preserve">  </v>
      </c>
      <c r="G57" s="1202" t="str">
        <f t="shared" si="1"/>
        <v xml:space="preserve">  </v>
      </c>
    </row>
    <row r="58" spans="1:7">
      <c r="A58" s="1188">
        <f t="shared" si="2"/>
        <v>38</v>
      </c>
      <c r="B58" s="325"/>
      <c r="C58" s="1201"/>
      <c r="D58" s="1201"/>
      <c r="E58" s="1201"/>
      <c r="F58" s="1199" t="str">
        <f t="shared" si="0"/>
        <v xml:space="preserve">  </v>
      </c>
      <c r="G58" s="1202" t="str">
        <f t="shared" si="1"/>
        <v xml:space="preserve">  </v>
      </c>
    </row>
    <row r="59" spans="1:7">
      <c r="A59" s="1188">
        <f t="shared" si="2"/>
        <v>39</v>
      </c>
      <c r="B59" s="325"/>
      <c r="C59" s="1201"/>
      <c r="D59" s="1201"/>
      <c r="E59" s="1201"/>
      <c r="F59" s="1199" t="str">
        <f t="shared" si="0"/>
        <v xml:space="preserve">  </v>
      </c>
      <c r="G59" s="1202" t="str">
        <f t="shared" si="1"/>
        <v xml:space="preserve">  </v>
      </c>
    </row>
    <row r="60" spans="1:7">
      <c r="A60" s="1188">
        <f t="shared" si="2"/>
        <v>40</v>
      </c>
      <c r="B60" s="572"/>
      <c r="C60" s="1204"/>
      <c r="D60" s="1204"/>
      <c r="E60" s="1204"/>
      <c r="F60" s="1199" t="str">
        <f t="shared" si="0"/>
        <v xml:space="preserve">  </v>
      </c>
      <c r="G60" s="1202" t="str">
        <f t="shared" si="1"/>
        <v xml:space="preserve">  </v>
      </c>
    </row>
    <row r="61" spans="1:7">
      <c r="A61" s="1183">
        <f t="shared" si="2"/>
        <v>41</v>
      </c>
      <c r="B61" s="1205" t="s">
        <v>2203</v>
      </c>
      <c r="C61" s="1206">
        <f>SUM(C21:C60)</f>
        <v>0</v>
      </c>
      <c r="D61" s="3082">
        <f>SUM(D21:D60)</f>
        <v>0</v>
      </c>
      <c r="E61" s="1207">
        <f>SUM(E21:E60)</f>
        <v>0</v>
      </c>
      <c r="F61" s="1207" t="str">
        <f t="shared" si="0"/>
        <v xml:space="preserve">  </v>
      </c>
      <c r="G61" s="1208" t="str">
        <f t="shared" si="1"/>
        <v xml:space="preserve">  </v>
      </c>
    </row>
    <row r="62" spans="1:7">
      <c r="A62" s="1183">
        <f t="shared" si="2"/>
        <v>42</v>
      </c>
      <c r="B62" s="1205" t="s">
        <v>2204</v>
      </c>
      <c r="C62" s="1206"/>
      <c r="D62" s="1206"/>
      <c r="E62" s="1206"/>
      <c r="F62" s="1199" t="str">
        <f t="shared" si="0"/>
        <v xml:space="preserve">  </v>
      </c>
      <c r="G62" s="1202" t="str">
        <f t="shared" si="1"/>
        <v xml:space="preserve">  </v>
      </c>
    </row>
    <row r="63" spans="1:7" ht="15.75" thickBot="1">
      <c r="A63" s="1209">
        <f t="shared" si="2"/>
        <v>43</v>
      </c>
      <c r="B63" s="557" t="s">
        <v>2846</v>
      </c>
      <c r="C63" s="1210">
        <f>C61+C62</f>
        <v>0</v>
      </c>
      <c r="D63" s="1211">
        <f>D61+D62</f>
        <v>0</v>
      </c>
      <c r="E63" s="1210">
        <f>E61+E62</f>
        <v>0</v>
      </c>
      <c r="F63" s="1212" t="str">
        <f t="shared" si="0"/>
        <v xml:space="preserve">  </v>
      </c>
      <c r="G63" s="1213" t="str">
        <f t="shared" si="1"/>
        <v xml:space="preserve">  </v>
      </c>
    </row>
    <row r="64" spans="1:7">
      <c r="A64" s="325" t="s">
        <v>2205</v>
      </c>
      <c r="B64" s="325"/>
      <c r="C64" s="325"/>
      <c r="D64" s="325"/>
      <c r="E64" s="325"/>
      <c r="F64" s="325"/>
      <c r="G64" s="583" t="s">
        <v>2206</v>
      </c>
    </row>
    <row r="65" spans="1:7">
      <c r="A65" s="325"/>
      <c r="B65" s="325"/>
      <c r="C65" s="325"/>
      <c r="D65" s="325"/>
      <c r="E65" s="325"/>
      <c r="F65" s="325"/>
      <c r="G65" s="583"/>
    </row>
    <row r="66" spans="1:7">
      <c r="A66" s="582" t="s">
        <v>2207</v>
      </c>
      <c r="B66" s="582"/>
      <c r="C66" s="582"/>
      <c r="D66" s="582"/>
      <c r="E66" s="582"/>
      <c r="F66" s="582"/>
      <c r="G66" s="582"/>
    </row>
    <row r="69" spans="1:7">
      <c r="A69" s="325"/>
      <c r="B69" s="325"/>
      <c r="C69" s="1214"/>
      <c r="D69" s="1214"/>
    </row>
    <row r="70" spans="1:7" ht="15.75">
      <c r="A70" s="606" t="s">
        <v>1444</v>
      </c>
      <c r="B70" s="582"/>
      <c r="C70" s="582"/>
      <c r="D70" s="582"/>
      <c r="E70" s="582"/>
      <c r="F70" s="582"/>
      <c r="G70" s="582"/>
    </row>
    <row r="72" spans="1:7" ht="15.75" thickBot="1">
      <c r="A72" s="611" t="str">
        <f>'Data Sheet'!$C$25</f>
        <v xml:space="preserve">KeySpan Gas East Corp. D/B/A National Grid </v>
      </c>
      <c r="B72" s="325"/>
      <c r="C72" s="325"/>
      <c r="D72" s="325"/>
      <c r="E72" s="325"/>
      <c r="F72" s="676" t="str">
        <f>'Data Sheet'!$C$40</f>
        <v>March 31, 2015</v>
      </c>
      <c r="G72" s="512" t="str">
        <f>'Data Sheet'!$C$38</f>
        <v>December 31, 2014</v>
      </c>
    </row>
    <row r="73" spans="1:7">
      <c r="A73" s="547"/>
      <c r="B73" s="548"/>
      <c r="C73" s="548"/>
      <c r="D73" s="548"/>
      <c r="E73" s="548"/>
      <c r="F73" s="548"/>
      <c r="G73" s="599"/>
    </row>
    <row r="74" spans="1:7">
      <c r="A74" s="586" t="s">
        <v>3987</v>
      </c>
      <c r="B74" s="582"/>
      <c r="C74" s="582"/>
      <c r="D74" s="582"/>
      <c r="E74" s="582"/>
      <c r="F74" s="582"/>
      <c r="G74" s="596"/>
    </row>
    <row r="75" spans="1:7">
      <c r="A75" s="553"/>
      <c r="B75" s="325"/>
      <c r="C75" s="325"/>
      <c r="D75" s="325"/>
      <c r="E75" s="325"/>
      <c r="F75" s="325"/>
      <c r="G75" s="564"/>
    </row>
    <row r="76" spans="1:7">
      <c r="A76" s="1183" t="s">
        <v>290</v>
      </c>
      <c r="B76" s="1184"/>
      <c r="C76" s="1185"/>
      <c r="D76" s="1042"/>
      <c r="E76" s="1186" t="s">
        <v>909</v>
      </c>
      <c r="F76" s="1186" t="s">
        <v>910</v>
      </c>
      <c r="G76" s="1187" t="s">
        <v>911</v>
      </c>
    </row>
    <row r="77" spans="1:7">
      <c r="A77" s="1188" t="s">
        <v>293</v>
      </c>
      <c r="B77" s="1189" t="s">
        <v>912</v>
      </c>
      <c r="C77" s="1190" t="s">
        <v>913</v>
      </c>
      <c r="D77" s="1191" t="s">
        <v>914</v>
      </c>
      <c r="E77" s="1191" t="s">
        <v>2200</v>
      </c>
      <c r="F77" s="1191" t="s">
        <v>2201</v>
      </c>
      <c r="G77" s="1192" t="s">
        <v>2202</v>
      </c>
    </row>
    <row r="78" spans="1:7">
      <c r="A78" s="1193"/>
      <c r="B78" s="601" t="s">
        <v>1860</v>
      </c>
      <c r="C78" s="1194" t="s">
        <v>1861</v>
      </c>
      <c r="D78" s="601" t="s">
        <v>1862</v>
      </c>
      <c r="E78" s="601" t="s">
        <v>1863</v>
      </c>
      <c r="F78" s="601" t="s">
        <v>838</v>
      </c>
      <c r="G78" s="1195" t="s">
        <v>839</v>
      </c>
    </row>
    <row r="79" spans="1:7">
      <c r="A79" s="1183">
        <v>1</v>
      </c>
      <c r="B79" s="1042"/>
      <c r="C79" s="1197"/>
      <c r="D79" s="1198"/>
      <c r="E79" s="1197"/>
      <c r="F79" s="1199" t="str">
        <f t="shared" ref="F79:F133" si="3">IF(ISERR(C79/E79*1000),"  ",C79/E79*1000)</f>
        <v xml:space="preserve">  </v>
      </c>
      <c r="G79" s="1200" t="str">
        <f t="shared" ref="G79:G133" si="4">IF(ISERR(D79/C79/1000),"  ",D79/C79/1000)</f>
        <v xml:space="preserve">  </v>
      </c>
    </row>
    <row r="80" spans="1:7">
      <c r="A80" s="1188">
        <f t="shared" ref="A80:A102" si="5">A79+1</f>
        <v>2</v>
      </c>
      <c r="B80" s="325"/>
      <c r="C80" s="1201"/>
      <c r="D80" s="1201"/>
      <c r="E80" s="1201"/>
      <c r="F80" s="1199" t="str">
        <f t="shared" si="3"/>
        <v xml:space="preserve">  </v>
      </c>
      <c r="G80" s="1202" t="str">
        <f t="shared" si="4"/>
        <v xml:space="preserve">  </v>
      </c>
    </row>
    <row r="81" spans="1:7">
      <c r="A81" s="1188">
        <f t="shared" si="5"/>
        <v>3</v>
      </c>
      <c r="B81" s="325"/>
      <c r="C81" s="1201"/>
      <c r="D81" s="1201"/>
      <c r="E81" s="1201"/>
      <c r="F81" s="1199" t="str">
        <f t="shared" si="3"/>
        <v xml:space="preserve">  </v>
      </c>
      <c r="G81" s="1202" t="str">
        <f t="shared" si="4"/>
        <v xml:space="preserve">  </v>
      </c>
    </row>
    <row r="82" spans="1:7">
      <c r="A82" s="1188">
        <f t="shared" si="5"/>
        <v>4</v>
      </c>
      <c r="B82" s="325"/>
      <c r="C82" s="1201"/>
      <c r="D82" s="1201"/>
      <c r="E82" s="1201"/>
      <c r="F82" s="1199" t="str">
        <f t="shared" si="3"/>
        <v xml:space="preserve">  </v>
      </c>
      <c r="G82" s="1202" t="str">
        <f t="shared" si="4"/>
        <v xml:space="preserve">  </v>
      </c>
    </row>
    <row r="83" spans="1:7">
      <c r="A83" s="1188">
        <f t="shared" si="5"/>
        <v>5</v>
      </c>
      <c r="B83" s="325"/>
      <c r="C83" s="1201"/>
      <c r="D83" s="1201"/>
      <c r="E83" s="1201"/>
      <c r="F83" s="1199" t="str">
        <f t="shared" si="3"/>
        <v xml:space="preserve">  </v>
      </c>
      <c r="G83" s="1202" t="str">
        <f t="shared" si="4"/>
        <v xml:space="preserve">  </v>
      </c>
    </row>
    <row r="84" spans="1:7">
      <c r="A84" s="1188">
        <f t="shared" si="5"/>
        <v>6</v>
      </c>
      <c r="B84" s="325"/>
      <c r="C84" s="1201"/>
      <c r="D84" s="1201"/>
      <c r="E84" s="1201"/>
      <c r="F84" s="1199" t="str">
        <f t="shared" si="3"/>
        <v xml:space="preserve">  </v>
      </c>
      <c r="G84" s="1202" t="str">
        <f t="shared" si="4"/>
        <v xml:space="preserve">  </v>
      </c>
    </row>
    <row r="85" spans="1:7">
      <c r="A85" s="1188">
        <f t="shared" si="5"/>
        <v>7</v>
      </c>
      <c r="B85" s="325"/>
      <c r="C85" s="1201"/>
      <c r="D85" s="1201"/>
      <c r="E85" s="1201"/>
      <c r="F85" s="1199" t="str">
        <f t="shared" si="3"/>
        <v xml:space="preserve">  </v>
      </c>
      <c r="G85" s="1202" t="str">
        <f t="shared" si="4"/>
        <v xml:space="preserve">  </v>
      </c>
    </row>
    <row r="86" spans="1:7">
      <c r="A86" s="1188">
        <f t="shared" si="5"/>
        <v>8</v>
      </c>
      <c r="B86" s="325"/>
      <c r="C86" s="1201"/>
      <c r="D86" s="1201"/>
      <c r="E86" s="1201"/>
      <c r="F86" s="1199" t="str">
        <f t="shared" si="3"/>
        <v xml:space="preserve">  </v>
      </c>
      <c r="G86" s="1202" t="str">
        <f t="shared" si="4"/>
        <v xml:space="preserve">  </v>
      </c>
    </row>
    <row r="87" spans="1:7">
      <c r="A87" s="1188">
        <f t="shared" si="5"/>
        <v>9</v>
      </c>
      <c r="B87" s="325"/>
      <c r="C87" s="1201"/>
      <c r="D87" s="1201"/>
      <c r="E87" s="1201"/>
      <c r="F87" s="1199" t="str">
        <f t="shared" si="3"/>
        <v xml:space="preserve">  </v>
      </c>
      <c r="G87" s="1202" t="str">
        <f t="shared" si="4"/>
        <v xml:space="preserve">  </v>
      </c>
    </row>
    <row r="88" spans="1:7">
      <c r="A88" s="1188">
        <f t="shared" si="5"/>
        <v>10</v>
      </c>
      <c r="B88" s="325"/>
      <c r="C88" s="1201"/>
      <c r="D88" s="1201"/>
      <c r="E88" s="1201"/>
      <c r="F88" s="1199" t="str">
        <f t="shared" si="3"/>
        <v xml:space="preserve">  </v>
      </c>
      <c r="G88" s="1202" t="str">
        <f t="shared" si="4"/>
        <v xml:space="preserve">  </v>
      </c>
    </row>
    <row r="89" spans="1:7">
      <c r="A89" s="1188">
        <f t="shared" si="5"/>
        <v>11</v>
      </c>
      <c r="B89" s="325"/>
      <c r="C89" s="1201"/>
      <c r="D89" s="1201"/>
      <c r="E89" s="1201"/>
      <c r="F89" s="1199" t="str">
        <f t="shared" si="3"/>
        <v xml:space="preserve">  </v>
      </c>
      <c r="G89" s="1202" t="str">
        <f t="shared" si="4"/>
        <v xml:space="preserve">  </v>
      </c>
    </row>
    <row r="90" spans="1:7">
      <c r="A90" s="1188">
        <f t="shared" si="5"/>
        <v>12</v>
      </c>
      <c r="B90" s="325"/>
      <c r="C90" s="1201"/>
      <c r="D90" s="1201"/>
      <c r="E90" s="1201"/>
      <c r="F90" s="1199" t="str">
        <f t="shared" si="3"/>
        <v xml:space="preserve">  </v>
      </c>
      <c r="G90" s="1202" t="str">
        <f t="shared" si="4"/>
        <v xml:space="preserve">  </v>
      </c>
    </row>
    <row r="91" spans="1:7">
      <c r="A91" s="1188">
        <f t="shared" si="5"/>
        <v>13</v>
      </c>
      <c r="B91" s="325"/>
      <c r="C91" s="1201"/>
      <c r="D91" s="1201"/>
      <c r="E91" s="1201"/>
      <c r="F91" s="1199" t="str">
        <f t="shared" si="3"/>
        <v xml:space="preserve">  </v>
      </c>
      <c r="G91" s="1202" t="str">
        <f t="shared" si="4"/>
        <v xml:space="preserve">  </v>
      </c>
    </row>
    <row r="92" spans="1:7">
      <c r="A92" s="1188">
        <f t="shared" si="5"/>
        <v>14</v>
      </c>
      <c r="B92" s="325"/>
      <c r="C92" s="1201"/>
      <c r="D92" s="1201"/>
      <c r="E92" s="1201"/>
      <c r="F92" s="1199" t="str">
        <f t="shared" si="3"/>
        <v xml:space="preserve">  </v>
      </c>
      <c r="G92" s="1202" t="str">
        <f t="shared" si="4"/>
        <v xml:space="preserve">  </v>
      </c>
    </row>
    <row r="93" spans="1:7">
      <c r="A93" s="1188">
        <f t="shared" si="5"/>
        <v>15</v>
      </c>
      <c r="B93" s="325"/>
      <c r="C93" s="1201"/>
      <c r="D93" s="1201"/>
      <c r="E93" s="1201"/>
      <c r="F93" s="1199" t="str">
        <f t="shared" si="3"/>
        <v xml:space="preserve">  </v>
      </c>
      <c r="G93" s="1202" t="str">
        <f t="shared" si="4"/>
        <v xml:space="preserve">  </v>
      </c>
    </row>
    <row r="94" spans="1:7">
      <c r="A94" s="1188">
        <f t="shared" si="5"/>
        <v>16</v>
      </c>
      <c r="B94" s="325"/>
      <c r="C94" s="1201"/>
      <c r="D94" s="1201"/>
      <c r="E94" s="1201"/>
      <c r="F94" s="1199" t="str">
        <f t="shared" si="3"/>
        <v xml:space="preserve">  </v>
      </c>
      <c r="G94" s="1202" t="str">
        <f t="shared" si="4"/>
        <v xml:space="preserve">  </v>
      </c>
    </row>
    <row r="95" spans="1:7">
      <c r="A95" s="1188">
        <f t="shared" si="5"/>
        <v>17</v>
      </c>
      <c r="B95" s="325"/>
      <c r="C95" s="1201"/>
      <c r="D95" s="1201"/>
      <c r="E95" s="1201"/>
      <c r="F95" s="1199" t="str">
        <f t="shared" si="3"/>
        <v xml:space="preserve">  </v>
      </c>
      <c r="G95" s="1202" t="str">
        <f t="shared" si="4"/>
        <v xml:space="preserve">  </v>
      </c>
    </row>
    <row r="96" spans="1:7">
      <c r="A96" s="1188">
        <f t="shared" si="5"/>
        <v>18</v>
      </c>
      <c r="B96" s="325"/>
      <c r="C96" s="1201"/>
      <c r="D96" s="1201"/>
      <c r="E96" s="1201"/>
      <c r="F96" s="1199" t="str">
        <f t="shared" si="3"/>
        <v xml:space="preserve">  </v>
      </c>
      <c r="G96" s="1202" t="str">
        <f t="shared" si="4"/>
        <v xml:space="preserve">  </v>
      </c>
    </row>
    <row r="97" spans="1:7">
      <c r="A97" s="1188">
        <f t="shared" si="5"/>
        <v>19</v>
      </c>
      <c r="B97" s="325"/>
      <c r="C97" s="1201"/>
      <c r="D97" s="1201"/>
      <c r="E97" s="1201"/>
      <c r="F97" s="1199" t="str">
        <f t="shared" si="3"/>
        <v xml:space="preserve">  </v>
      </c>
      <c r="G97" s="1202" t="str">
        <f t="shared" si="4"/>
        <v xml:space="preserve">  </v>
      </c>
    </row>
    <row r="98" spans="1:7">
      <c r="A98" s="1188">
        <f t="shared" si="5"/>
        <v>20</v>
      </c>
      <c r="B98" s="325"/>
      <c r="C98" s="1201"/>
      <c r="D98" s="1201"/>
      <c r="E98" s="1201"/>
      <c r="F98" s="1199" t="str">
        <f t="shared" si="3"/>
        <v xml:space="preserve">  </v>
      </c>
      <c r="G98" s="1202" t="str">
        <f t="shared" si="4"/>
        <v xml:space="preserve">  </v>
      </c>
    </row>
    <row r="99" spans="1:7">
      <c r="A99" s="1188">
        <f t="shared" si="5"/>
        <v>21</v>
      </c>
      <c r="B99" s="325"/>
      <c r="C99" s="1201"/>
      <c r="D99" s="1201"/>
      <c r="E99" s="1201"/>
      <c r="F99" s="1199" t="str">
        <f t="shared" si="3"/>
        <v xml:space="preserve">  </v>
      </c>
      <c r="G99" s="1202" t="str">
        <f t="shared" si="4"/>
        <v xml:space="preserve">  </v>
      </c>
    </row>
    <row r="100" spans="1:7">
      <c r="A100" s="1188">
        <f t="shared" si="5"/>
        <v>22</v>
      </c>
      <c r="B100" s="325"/>
      <c r="C100" s="1201"/>
      <c r="D100" s="1201"/>
      <c r="E100" s="1201"/>
      <c r="F100" s="1199" t="str">
        <f t="shared" si="3"/>
        <v xml:space="preserve">  </v>
      </c>
      <c r="G100" s="1202" t="str">
        <f t="shared" si="4"/>
        <v xml:space="preserve">  </v>
      </c>
    </row>
    <row r="101" spans="1:7">
      <c r="A101" s="1188">
        <f t="shared" si="5"/>
        <v>23</v>
      </c>
      <c r="B101" s="325"/>
      <c r="C101" s="1201"/>
      <c r="D101" s="1201"/>
      <c r="E101" s="1201"/>
      <c r="F101" s="1199" t="str">
        <f t="shared" si="3"/>
        <v xml:space="preserve">  </v>
      </c>
      <c r="G101" s="1202" t="str">
        <f t="shared" si="4"/>
        <v xml:space="preserve">  </v>
      </c>
    </row>
    <row r="102" spans="1:7">
      <c r="A102" s="1188">
        <f t="shared" si="5"/>
        <v>24</v>
      </c>
      <c r="B102" s="325"/>
      <c r="C102" s="1201"/>
      <c r="D102" s="1201"/>
      <c r="E102" s="1201"/>
      <c r="F102" s="1199" t="str">
        <f t="shared" si="3"/>
        <v xml:space="preserve">  </v>
      </c>
      <c r="G102" s="1202" t="str">
        <f t="shared" si="4"/>
        <v xml:space="preserve">  </v>
      </c>
    </row>
    <row r="103" spans="1:7">
      <c r="A103" s="1188">
        <v>25</v>
      </c>
      <c r="B103" s="325"/>
      <c r="C103" s="1201"/>
      <c r="D103" s="1201"/>
      <c r="E103" s="1201"/>
      <c r="F103" s="1199" t="str">
        <f t="shared" si="3"/>
        <v xml:space="preserve">  </v>
      </c>
      <c r="G103" s="1202" t="str">
        <f t="shared" si="4"/>
        <v xml:space="preserve">  </v>
      </c>
    </row>
    <row r="104" spans="1:7">
      <c r="A104" s="1188">
        <v>26</v>
      </c>
      <c r="B104" s="325"/>
      <c r="C104" s="1201"/>
      <c r="D104" s="1201"/>
      <c r="E104" s="1201"/>
      <c r="F104" s="1199" t="str">
        <f t="shared" si="3"/>
        <v xml:space="preserve">  </v>
      </c>
      <c r="G104" s="1202" t="str">
        <f t="shared" si="4"/>
        <v xml:space="preserve">  </v>
      </c>
    </row>
    <row r="105" spans="1:7">
      <c r="A105" s="1188">
        <v>27</v>
      </c>
      <c r="B105" s="325"/>
      <c r="C105" s="1201"/>
      <c r="D105" s="1201"/>
      <c r="E105" s="1201"/>
      <c r="F105" s="1199" t="str">
        <f t="shared" si="3"/>
        <v xml:space="preserve">  </v>
      </c>
      <c r="G105" s="1202" t="str">
        <f t="shared" si="4"/>
        <v xml:space="preserve">  </v>
      </c>
    </row>
    <row r="106" spans="1:7">
      <c r="A106" s="1188">
        <v>28</v>
      </c>
      <c r="B106" s="325"/>
      <c r="C106" s="1201"/>
      <c r="D106" s="1201"/>
      <c r="E106" s="1201"/>
      <c r="F106" s="1199" t="str">
        <f t="shared" si="3"/>
        <v xml:space="preserve">  </v>
      </c>
      <c r="G106" s="1202" t="str">
        <f t="shared" si="4"/>
        <v xml:space="preserve">  </v>
      </c>
    </row>
    <row r="107" spans="1:7">
      <c r="A107" s="1188">
        <v>29</v>
      </c>
      <c r="B107" s="325"/>
      <c r="C107" s="1201"/>
      <c r="D107" s="1201"/>
      <c r="E107" s="1201"/>
      <c r="F107" s="1199" t="str">
        <f t="shared" si="3"/>
        <v xml:space="preserve">  </v>
      </c>
      <c r="G107" s="1202" t="str">
        <f t="shared" si="4"/>
        <v xml:space="preserve">  </v>
      </c>
    </row>
    <row r="108" spans="1:7">
      <c r="A108" s="1188">
        <v>30</v>
      </c>
      <c r="B108" s="325"/>
      <c r="C108" s="1201"/>
      <c r="D108" s="1201"/>
      <c r="E108" s="1201"/>
      <c r="F108" s="1199" t="str">
        <f t="shared" si="3"/>
        <v xml:space="preserve">  </v>
      </c>
      <c r="G108" s="1202" t="str">
        <f t="shared" si="4"/>
        <v xml:space="preserve">  </v>
      </c>
    </row>
    <row r="109" spans="1:7">
      <c r="A109" s="1188">
        <v>31</v>
      </c>
      <c r="B109" s="325"/>
      <c r="C109" s="1201"/>
      <c r="D109" s="1201"/>
      <c r="E109" s="1201"/>
      <c r="F109" s="1199" t="str">
        <f t="shared" si="3"/>
        <v xml:space="preserve">  </v>
      </c>
      <c r="G109" s="1202" t="str">
        <f t="shared" si="4"/>
        <v xml:space="preserve">  </v>
      </c>
    </row>
    <row r="110" spans="1:7">
      <c r="A110" s="1188">
        <v>32</v>
      </c>
      <c r="B110" s="325"/>
      <c r="C110" s="1201"/>
      <c r="D110" s="1201"/>
      <c r="E110" s="1201"/>
      <c r="F110" s="1199" t="str">
        <f t="shared" si="3"/>
        <v xml:space="preserve">  </v>
      </c>
      <c r="G110" s="1202" t="str">
        <f t="shared" si="4"/>
        <v xml:space="preserve">  </v>
      </c>
    </row>
    <row r="111" spans="1:7">
      <c r="A111" s="1188">
        <v>33</v>
      </c>
      <c r="B111" s="325"/>
      <c r="C111" s="1201"/>
      <c r="D111" s="1201"/>
      <c r="E111" s="1201"/>
      <c r="F111" s="1199" t="str">
        <f t="shared" si="3"/>
        <v xml:space="preserve">  </v>
      </c>
      <c r="G111" s="1202" t="str">
        <f t="shared" si="4"/>
        <v xml:space="preserve">  </v>
      </c>
    </row>
    <row r="112" spans="1:7">
      <c r="A112" s="1188">
        <v>34</v>
      </c>
      <c r="B112" s="325"/>
      <c r="C112" s="1201"/>
      <c r="D112" s="1201"/>
      <c r="E112" s="1201"/>
      <c r="F112" s="1199" t="str">
        <f t="shared" si="3"/>
        <v xml:space="preserve">  </v>
      </c>
      <c r="G112" s="1202" t="str">
        <f t="shared" si="4"/>
        <v xml:space="preserve">  </v>
      </c>
    </row>
    <row r="113" spans="1:7">
      <c r="A113" s="1188">
        <v>35</v>
      </c>
      <c r="B113" s="325"/>
      <c r="C113" s="1201"/>
      <c r="D113" s="1201"/>
      <c r="E113" s="1201"/>
      <c r="F113" s="1199" t="str">
        <f t="shared" si="3"/>
        <v xml:space="preserve">  </v>
      </c>
      <c r="G113" s="1202" t="str">
        <f t="shared" si="4"/>
        <v xml:space="preserve">  </v>
      </c>
    </row>
    <row r="114" spans="1:7">
      <c r="A114" s="1188">
        <v>36</v>
      </c>
      <c r="B114" s="325"/>
      <c r="C114" s="1201"/>
      <c r="D114" s="1201"/>
      <c r="E114" s="1201"/>
      <c r="F114" s="1199" t="str">
        <f t="shared" si="3"/>
        <v xml:space="preserve">  </v>
      </c>
      <c r="G114" s="1202" t="str">
        <f t="shared" si="4"/>
        <v xml:space="preserve">  </v>
      </c>
    </row>
    <row r="115" spans="1:7">
      <c r="A115" s="1188">
        <v>37</v>
      </c>
      <c r="B115" s="325"/>
      <c r="C115" s="1201"/>
      <c r="D115" s="1201"/>
      <c r="E115" s="1201"/>
      <c r="F115" s="1199" t="str">
        <f t="shared" si="3"/>
        <v xml:space="preserve">  </v>
      </c>
      <c r="G115" s="1202" t="str">
        <f t="shared" si="4"/>
        <v xml:space="preserve">  </v>
      </c>
    </row>
    <row r="116" spans="1:7">
      <c r="A116" s="1188">
        <v>38</v>
      </c>
      <c r="B116" s="325"/>
      <c r="C116" s="1201"/>
      <c r="D116" s="1201"/>
      <c r="E116" s="1201"/>
      <c r="F116" s="1199" t="str">
        <f t="shared" si="3"/>
        <v xml:space="preserve">  </v>
      </c>
      <c r="G116" s="1202" t="str">
        <f t="shared" si="4"/>
        <v xml:space="preserve">  </v>
      </c>
    </row>
    <row r="117" spans="1:7">
      <c r="A117" s="1188">
        <v>39</v>
      </c>
      <c r="B117" s="325"/>
      <c r="C117" s="1201"/>
      <c r="D117" s="1201"/>
      <c r="E117" s="1201"/>
      <c r="F117" s="1199" t="str">
        <f t="shared" si="3"/>
        <v xml:space="preserve">  </v>
      </c>
      <c r="G117" s="1202" t="str">
        <f t="shared" si="4"/>
        <v xml:space="preserve">  </v>
      </c>
    </row>
    <row r="118" spans="1:7">
      <c r="A118" s="1188">
        <v>40</v>
      </c>
      <c r="B118" s="325"/>
      <c r="C118" s="1201"/>
      <c r="D118" s="1201"/>
      <c r="E118" s="1201"/>
      <c r="F118" s="1199" t="str">
        <f t="shared" si="3"/>
        <v xml:space="preserve">  </v>
      </c>
      <c r="G118" s="1202" t="str">
        <f t="shared" si="4"/>
        <v xml:space="preserve">  </v>
      </c>
    </row>
    <row r="119" spans="1:7">
      <c r="A119" s="1188">
        <v>41</v>
      </c>
      <c r="B119" s="325"/>
      <c r="C119" s="1201"/>
      <c r="D119" s="1201"/>
      <c r="E119" s="1201"/>
      <c r="F119" s="1199" t="str">
        <f t="shared" si="3"/>
        <v xml:space="preserve">  </v>
      </c>
      <c r="G119" s="1202" t="str">
        <f t="shared" si="4"/>
        <v xml:space="preserve">  </v>
      </c>
    </row>
    <row r="120" spans="1:7">
      <c r="A120" s="1188">
        <f t="shared" ref="A120:A133" si="6">A119+1</f>
        <v>42</v>
      </c>
      <c r="B120" s="325"/>
      <c r="C120" s="1201"/>
      <c r="D120" s="1201"/>
      <c r="E120" s="1201"/>
      <c r="F120" s="1199" t="str">
        <f t="shared" si="3"/>
        <v xml:space="preserve">  </v>
      </c>
      <c r="G120" s="1202" t="str">
        <f t="shared" si="4"/>
        <v xml:space="preserve">  </v>
      </c>
    </row>
    <row r="121" spans="1:7">
      <c r="A121" s="1188">
        <f t="shared" si="6"/>
        <v>43</v>
      </c>
      <c r="B121" s="325"/>
      <c r="C121" s="1201"/>
      <c r="D121" s="1201"/>
      <c r="E121" s="1201"/>
      <c r="F121" s="1199" t="str">
        <f t="shared" si="3"/>
        <v xml:space="preserve">  </v>
      </c>
      <c r="G121" s="1202" t="str">
        <f t="shared" si="4"/>
        <v xml:space="preserve">  </v>
      </c>
    </row>
    <row r="122" spans="1:7">
      <c r="A122" s="1188">
        <f t="shared" si="6"/>
        <v>44</v>
      </c>
      <c r="B122" s="325"/>
      <c r="C122" s="1201"/>
      <c r="D122" s="1201"/>
      <c r="E122" s="1201"/>
      <c r="F122" s="1199" t="str">
        <f t="shared" si="3"/>
        <v xml:space="preserve">  </v>
      </c>
      <c r="G122" s="1202" t="str">
        <f t="shared" si="4"/>
        <v xml:space="preserve">  </v>
      </c>
    </row>
    <row r="123" spans="1:7">
      <c r="A123" s="1188">
        <f t="shared" si="6"/>
        <v>45</v>
      </c>
      <c r="B123" s="325"/>
      <c r="C123" s="1201"/>
      <c r="D123" s="1201"/>
      <c r="E123" s="1201"/>
      <c r="F123" s="1199" t="str">
        <f t="shared" si="3"/>
        <v xml:space="preserve">  </v>
      </c>
      <c r="G123" s="1202" t="str">
        <f t="shared" si="4"/>
        <v xml:space="preserve">  </v>
      </c>
    </row>
    <row r="124" spans="1:7">
      <c r="A124" s="1188">
        <f t="shared" si="6"/>
        <v>46</v>
      </c>
      <c r="B124" s="325"/>
      <c r="C124" s="1201"/>
      <c r="D124" s="1201"/>
      <c r="E124" s="1201"/>
      <c r="F124" s="1199" t="str">
        <f t="shared" si="3"/>
        <v xml:space="preserve">  </v>
      </c>
      <c r="G124" s="1202" t="str">
        <f t="shared" si="4"/>
        <v xml:space="preserve">  </v>
      </c>
    </row>
    <row r="125" spans="1:7">
      <c r="A125" s="1188">
        <f t="shared" si="6"/>
        <v>47</v>
      </c>
      <c r="B125" s="325"/>
      <c r="C125" s="1201"/>
      <c r="D125" s="1201"/>
      <c r="E125" s="1201"/>
      <c r="F125" s="1199" t="str">
        <f t="shared" si="3"/>
        <v xml:space="preserve">  </v>
      </c>
      <c r="G125" s="1202" t="str">
        <f t="shared" si="4"/>
        <v xml:space="preserve">  </v>
      </c>
    </row>
    <row r="126" spans="1:7">
      <c r="A126" s="1188">
        <f t="shared" si="6"/>
        <v>48</v>
      </c>
      <c r="B126" s="325"/>
      <c r="C126" s="1201"/>
      <c r="D126" s="1201"/>
      <c r="E126" s="1201"/>
      <c r="F126" s="1199" t="str">
        <f t="shared" si="3"/>
        <v xml:space="preserve">  </v>
      </c>
      <c r="G126" s="1202" t="str">
        <f t="shared" si="4"/>
        <v xml:space="preserve">  </v>
      </c>
    </row>
    <row r="127" spans="1:7">
      <c r="A127" s="1188">
        <f t="shared" si="6"/>
        <v>49</v>
      </c>
      <c r="B127" s="325"/>
      <c r="C127" s="1201"/>
      <c r="D127" s="1201"/>
      <c r="E127" s="1201"/>
      <c r="F127" s="1199" t="str">
        <f t="shared" si="3"/>
        <v xml:space="preserve">  </v>
      </c>
      <c r="G127" s="1202" t="str">
        <f t="shared" si="4"/>
        <v xml:space="preserve">  </v>
      </c>
    </row>
    <row r="128" spans="1:7">
      <c r="A128" s="1188">
        <f t="shared" si="6"/>
        <v>50</v>
      </c>
      <c r="B128" s="325"/>
      <c r="C128" s="1201"/>
      <c r="D128" s="1201"/>
      <c r="E128" s="1201"/>
      <c r="F128" s="1199" t="str">
        <f t="shared" si="3"/>
        <v xml:space="preserve">  </v>
      </c>
      <c r="G128" s="1202" t="str">
        <f t="shared" si="4"/>
        <v xml:space="preserve">  </v>
      </c>
    </row>
    <row r="129" spans="1:7">
      <c r="A129" s="1188">
        <f t="shared" si="6"/>
        <v>51</v>
      </c>
      <c r="B129" s="325"/>
      <c r="C129" s="1201"/>
      <c r="D129" s="1201"/>
      <c r="E129" s="1201"/>
      <c r="F129" s="1199" t="str">
        <f t="shared" si="3"/>
        <v xml:space="preserve">  </v>
      </c>
      <c r="G129" s="1202" t="str">
        <f t="shared" si="4"/>
        <v xml:space="preserve">  </v>
      </c>
    </row>
    <row r="130" spans="1:7">
      <c r="A130" s="1188">
        <f t="shared" si="6"/>
        <v>52</v>
      </c>
      <c r="B130" s="325"/>
      <c r="C130" s="1201"/>
      <c r="D130" s="1201"/>
      <c r="E130" s="1201"/>
      <c r="F130" s="1199" t="str">
        <f t="shared" si="3"/>
        <v xml:space="preserve">  </v>
      </c>
      <c r="G130" s="1202" t="str">
        <f t="shared" si="4"/>
        <v xml:space="preserve">  </v>
      </c>
    </row>
    <row r="131" spans="1:7">
      <c r="A131" s="1188">
        <f t="shared" si="6"/>
        <v>53</v>
      </c>
      <c r="B131" s="325"/>
      <c r="C131" s="1201"/>
      <c r="D131" s="1201"/>
      <c r="E131" s="1201"/>
      <c r="F131" s="1199" t="str">
        <f t="shared" si="3"/>
        <v xml:space="preserve">  </v>
      </c>
      <c r="G131" s="1202" t="str">
        <f t="shared" si="4"/>
        <v xml:space="preserve">  </v>
      </c>
    </row>
    <row r="132" spans="1:7">
      <c r="A132" s="1188">
        <f t="shared" si="6"/>
        <v>54</v>
      </c>
      <c r="B132" s="572"/>
      <c r="C132" s="1204"/>
      <c r="D132" s="1204"/>
      <c r="E132" s="1204"/>
      <c r="F132" s="1199" t="str">
        <f t="shared" si="3"/>
        <v xml:space="preserve">  </v>
      </c>
      <c r="G132" s="1202" t="str">
        <f t="shared" si="4"/>
        <v xml:space="preserve">  </v>
      </c>
    </row>
    <row r="133" spans="1:7" ht="15.75" thickBot="1">
      <c r="A133" s="1215">
        <f t="shared" si="6"/>
        <v>55</v>
      </c>
      <c r="B133" s="1216" t="s">
        <v>2203</v>
      </c>
      <c r="C133" s="1217">
        <f>SUM(C79:C132)</f>
        <v>0</v>
      </c>
      <c r="D133" s="1218">
        <f>SUM(D79:D132)</f>
        <v>0</v>
      </c>
      <c r="E133" s="1212">
        <f>SUM(E79:E132)</f>
        <v>0</v>
      </c>
      <c r="F133" s="1212" t="str">
        <f t="shared" si="3"/>
        <v xml:space="preserve">  </v>
      </c>
      <c r="G133" s="1213" t="str">
        <f t="shared" si="4"/>
        <v xml:space="preserve">  </v>
      </c>
    </row>
    <row r="135" spans="1:7">
      <c r="A135" s="582" t="s">
        <v>2208</v>
      </c>
      <c r="B135" s="582"/>
      <c r="C135" s="582"/>
      <c r="D135" s="582"/>
      <c r="E135" s="582"/>
      <c r="F135" s="582"/>
      <c r="G135" s="582"/>
    </row>
  </sheetData>
  <mergeCells count="9">
    <mergeCell ref="B17:D17"/>
    <mergeCell ref="B5:D5"/>
    <mergeCell ref="B6:D6"/>
    <mergeCell ref="B7:D7"/>
    <mergeCell ref="B8:D8"/>
    <mergeCell ref="B10:D10"/>
    <mergeCell ref="B14:D14"/>
    <mergeCell ref="B15:D15"/>
    <mergeCell ref="B16:D16"/>
  </mergeCells>
  <phoneticPr fontId="0" type="noConversion"/>
  <printOptions horizontalCentered="1" verticalCentered="1"/>
  <pageMargins left="0.5" right="0.5" top="0.5" bottom="0.5" header="0" footer="0"/>
  <pageSetup scale="65" fitToWidth="2" fitToHeight="2" orientation="portrait" horizontalDpi="300" verticalDpi="300" r:id="rId1"/>
  <headerFooter alignWithMargins="0"/>
  <rowBreaks count="1" manualBreakCount="1">
    <brk id="66"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6"/>
  <dimension ref="A1:E193"/>
  <sheetViews>
    <sheetView tabSelected="1" defaultGridColor="0" view="pageBreakPreview" topLeftCell="A61" colorId="22" zoomScale="80" zoomScaleNormal="85" zoomScaleSheetLayoutView="80" workbookViewId="0">
      <selection activeCell="E91" sqref="E91"/>
    </sheetView>
  </sheetViews>
  <sheetFormatPr defaultColWidth="9.6640625" defaultRowHeight="15"/>
  <cols>
    <col min="1" max="1" width="2.6640625" style="83" customWidth="1"/>
    <col min="2" max="2" width="49.77734375" style="83" customWidth="1"/>
    <col min="3" max="3" width="19.5546875" style="83" customWidth="1"/>
    <col min="4" max="4" width="14" style="83" bestFit="1" customWidth="1"/>
    <col min="5" max="5" width="18.6640625" style="83" customWidth="1"/>
    <col min="6" max="16384" width="9.6640625" style="83"/>
  </cols>
  <sheetData>
    <row r="1" spans="1:5">
      <c r="A1" s="740"/>
      <c r="B1" s="946" t="s">
        <v>394</v>
      </c>
      <c r="C1" s="946" t="s">
        <v>395</v>
      </c>
      <c r="D1" s="2632" t="s">
        <v>396</v>
      </c>
      <c r="E1" s="1756" t="s">
        <v>397</v>
      </c>
    </row>
    <row r="2" spans="1:5">
      <c r="A2" s="513"/>
      <c r="B2" s="925" t="s">
        <v>4729</v>
      </c>
      <c r="C2" s="925" t="s">
        <v>78</v>
      </c>
      <c r="D2" s="1048" t="s">
        <v>398</v>
      </c>
      <c r="E2" s="609"/>
    </row>
    <row r="3" spans="1:5" ht="15" customHeight="1">
      <c r="A3" s="950"/>
      <c r="B3" s="951"/>
      <c r="C3" s="951" t="s">
        <v>2803</v>
      </c>
      <c r="D3" s="1040" t="s">
        <v>4855</v>
      </c>
      <c r="E3" s="1071" t="s">
        <v>4567</v>
      </c>
    </row>
    <row r="4" spans="1:5" ht="15" customHeight="1">
      <c r="A4" s="2633" t="s">
        <v>2804</v>
      </c>
      <c r="B4" s="2634"/>
      <c r="C4" s="2634"/>
      <c r="D4" s="2634"/>
      <c r="E4" s="2635"/>
    </row>
    <row r="5" spans="1:5">
      <c r="A5" s="1690"/>
      <c r="B5" s="1074" t="s">
        <v>2805</v>
      </c>
      <c r="C5" s="1074"/>
      <c r="D5" s="1074"/>
      <c r="E5" s="1767"/>
    </row>
    <row r="6" spans="1:5">
      <c r="A6" s="1690"/>
      <c r="B6" s="1074" t="s">
        <v>1853</v>
      </c>
      <c r="C6" s="1074"/>
      <c r="D6" s="1074"/>
      <c r="E6" s="1767"/>
    </row>
    <row r="7" spans="1:5">
      <c r="A7" s="1013"/>
      <c r="B7" s="1082" t="s">
        <v>1854</v>
      </c>
      <c r="C7" s="1768" t="s">
        <v>1855</v>
      </c>
      <c r="D7" s="1759" t="s">
        <v>1856</v>
      </c>
      <c r="E7" s="1760" t="s">
        <v>1857</v>
      </c>
    </row>
    <row r="8" spans="1:5">
      <c r="A8" s="513"/>
      <c r="B8" s="925"/>
      <c r="C8" s="749" t="s">
        <v>1858</v>
      </c>
      <c r="D8" s="1689" t="s">
        <v>1859</v>
      </c>
      <c r="E8" s="609"/>
    </row>
    <row r="9" spans="1:5">
      <c r="A9" s="950"/>
      <c r="B9" s="1040" t="s">
        <v>1860</v>
      </c>
      <c r="C9" s="959" t="s">
        <v>1861</v>
      </c>
      <c r="D9" s="1761" t="s">
        <v>1862</v>
      </c>
      <c r="E9" s="1071" t="s">
        <v>1863</v>
      </c>
    </row>
    <row r="10" spans="1:5" ht="15.75">
      <c r="A10" s="513"/>
      <c r="B10" s="2636" t="s">
        <v>1864</v>
      </c>
      <c r="C10" s="82"/>
      <c r="D10" s="2637"/>
      <c r="E10" s="609"/>
    </row>
    <row r="11" spans="1:5" ht="15.75">
      <c r="A11" s="2638"/>
      <c r="B11" s="2636" t="s">
        <v>1865</v>
      </c>
      <c r="C11" s="2639"/>
      <c r="D11" s="2637"/>
      <c r="E11" s="609"/>
    </row>
    <row r="12" spans="1:5">
      <c r="A12" s="2638"/>
      <c r="B12" s="925" t="s">
        <v>529</v>
      </c>
      <c r="C12" s="2640" t="s">
        <v>1866</v>
      </c>
      <c r="D12" s="1689" t="s">
        <v>1867</v>
      </c>
      <c r="E12" s="609"/>
    </row>
    <row r="13" spans="1:5">
      <c r="A13" s="2638"/>
      <c r="B13" s="925" t="s">
        <v>1868</v>
      </c>
      <c r="C13" s="2640" t="s">
        <v>1869</v>
      </c>
      <c r="D13" s="2637" t="s">
        <v>1870</v>
      </c>
      <c r="E13" s="609"/>
    </row>
    <row r="14" spans="1:5">
      <c r="A14" s="2638"/>
      <c r="B14" s="925" t="s">
        <v>3582</v>
      </c>
      <c r="C14" s="2640" t="s">
        <v>3583</v>
      </c>
      <c r="D14" s="2637" t="s">
        <v>1870</v>
      </c>
      <c r="E14" s="3043" t="s">
        <v>3234</v>
      </c>
    </row>
    <row r="15" spans="1:5">
      <c r="A15" s="2638"/>
      <c r="B15" s="925" t="s">
        <v>3584</v>
      </c>
      <c r="C15" s="2640" t="s">
        <v>3585</v>
      </c>
      <c r="D15" s="2637" t="s">
        <v>3586</v>
      </c>
      <c r="E15" s="609"/>
    </row>
    <row r="16" spans="1:5">
      <c r="A16" s="2638"/>
      <c r="B16" s="925" t="s">
        <v>3587</v>
      </c>
      <c r="C16" s="2640" t="s">
        <v>3588</v>
      </c>
      <c r="D16" s="2637" t="s">
        <v>1870</v>
      </c>
      <c r="E16" s="609"/>
    </row>
    <row r="17" spans="1:5">
      <c r="A17" s="2638"/>
      <c r="B17" s="925" t="s">
        <v>3589</v>
      </c>
      <c r="C17" s="2640" t="s">
        <v>3590</v>
      </c>
      <c r="D17" s="2637" t="s">
        <v>1870</v>
      </c>
      <c r="E17" s="1084" t="s">
        <v>2168</v>
      </c>
    </row>
    <row r="18" spans="1:5">
      <c r="A18" s="2638"/>
      <c r="B18" s="925" t="s">
        <v>2169</v>
      </c>
      <c r="C18" s="2640" t="s">
        <v>2170</v>
      </c>
      <c r="D18" s="2637" t="s">
        <v>2171</v>
      </c>
      <c r="E18" s="609"/>
    </row>
    <row r="19" spans="1:5" ht="15.75">
      <c r="A19" s="2638"/>
      <c r="B19" s="925" t="s">
        <v>2172</v>
      </c>
      <c r="C19" s="2640" t="s">
        <v>2173</v>
      </c>
      <c r="D19" s="2637" t="s">
        <v>1870</v>
      </c>
      <c r="E19" s="2641"/>
    </row>
    <row r="20" spans="1:5" ht="15.75">
      <c r="A20" s="2638"/>
      <c r="B20" s="925" t="s">
        <v>2213</v>
      </c>
      <c r="C20" s="2640" t="s">
        <v>2214</v>
      </c>
      <c r="D20" s="2637" t="s">
        <v>1870</v>
      </c>
      <c r="E20" s="2641"/>
    </row>
    <row r="21" spans="1:5">
      <c r="A21" s="2638"/>
      <c r="B21" s="925" t="s">
        <v>2215</v>
      </c>
      <c r="C21" s="2640" t="s">
        <v>2216</v>
      </c>
      <c r="D21" s="2637" t="s">
        <v>1870</v>
      </c>
      <c r="E21" s="609"/>
    </row>
    <row r="22" spans="1:5" ht="15.75">
      <c r="A22" s="2638"/>
      <c r="B22" s="925" t="s">
        <v>2217</v>
      </c>
      <c r="C22" s="2640" t="s">
        <v>2218</v>
      </c>
      <c r="D22" s="2637" t="s">
        <v>1870</v>
      </c>
      <c r="E22" s="2641"/>
    </row>
    <row r="23" spans="1:5">
      <c r="A23" s="2638"/>
      <c r="B23" s="925"/>
      <c r="C23" s="2639"/>
      <c r="D23" s="2637"/>
      <c r="E23" s="609"/>
    </row>
    <row r="24" spans="1:5" ht="15.75">
      <c r="A24" s="2638"/>
      <c r="B24" s="2636" t="s">
        <v>2219</v>
      </c>
      <c r="C24" s="82" t="s">
        <v>523</v>
      </c>
      <c r="D24" s="2637"/>
      <c r="E24" s="2641"/>
    </row>
    <row r="25" spans="1:5" ht="15.75">
      <c r="A25" s="2638"/>
      <c r="B25" s="2636" t="s">
        <v>2220</v>
      </c>
      <c r="C25" s="82"/>
      <c r="D25" s="2637"/>
      <c r="E25" s="2641"/>
    </row>
    <row r="26" spans="1:5" ht="15.75">
      <c r="A26" s="2638"/>
      <c r="B26" s="2636"/>
      <c r="C26" s="82"/>
      <c r="D26" s="2637"/>
      <c r="E26" s="2641"/>
    </row>
    <row r="27" spans="1:5">
      <c r="A27" s="2638"/>
      <c r="B27" s="925" t="s">
        <v>1498</v>
      </c>
      <c r="C27" s="82"/>
      <c r="D27" s="2637"/>
      <c r="E27" s="609"/>
    </row>
    <row r="28" spans="1:5">
      <c r="A28" s="2638"/>
      <c r="B28" s="925" t="s">
        <v>3518</v>
      </c>
      <c r="C28" s="749" t="s">
        <v>3519</v>
      </c>
      <c r="D28" s="2637" t="s">
        <v>3520</v>
      </c>
      <c r="E28" s="609"/>
    </row>
    <row r="29" spans="1:5">
      <c r="A29" s="2638"/>
      <c r="B29" s="925" t="s">
        <v>3521</v>
      </c>
      <c r="C29" s="749" t="s">
        <v>3522</v>
      </c>
      <c r="D29" s="2637" t="s">
        <v>3520</v>
      </c>
      <c r="E29" s="3041" t="s">
        <v>4742</v>
      </c>
    </row>
    <row r="30" spans="1:5">
      <c r="A30" s="2638"/>
      <c r="B30" s="925" t="s">
        <v>3523</v>
      </c>
      <c r="C30" s="749" t="s">
        <v>3524</v>
      </c>
      <c r="D30" s="1689" t="s">
        <v>3525</v>
      </c>
      <c r="E30" s="3041" t="s">
        <v>4742</v>
      </c>
    </row>
    <row r="31" spans="1:5">
      <c r="A31" s="2638"/>
      <c r="B31" s="925" t="s">
        <v>3526</v>
      </c>
      <c r="C31" s="749" t="s">
        <v>3527</v>
      </c>
      <c r="D31" s="1689" t="s">
        <v>3525</v>
      </c>
      <c r="E31" s="3041" t="s">
        <v>3234</v>
      </c>
    </row>
    <row r="32" spans="1:5">
      <c r="A32" s="2638"/>
      <c r="B32" s="925" t="s">
        <v>3528</v>
      </c>
      <c r="C32" s="749" t="s">
        <v>3529</v>
      </c>
      <c r="D32" s="2637" t="s">
        <v>3520</v>
      </c>
      <c r="E32" s="3041" t="s">
        <v>3234</v>
      </c>
    </row>
    <row r="33" spans="1:5">
      <c r="A33" s="2638"/>
      <c r="B33" s="925" t="s">
        <v>3530</v>
      </c>
      <c r="C33" s="749" t="s">
        <v>3531</v>
      </c>
      <c r="D33" s="2637" t="s">
        <v>1867</v>
      </c>
      <c r="E33" s="1084" t="s">
        <v>2168</v>
      </c>
    </row>
    <row r="34" spans="1:5">
      <c r="A34" s="2638"/>
      <c r="B34" s="925" t="s">
        <v>3532</v>
      </c>
      <c r="C34" s="749" t="s">
        <v>3533</v>
      </c>
      <c r="D34" s="2637" t="s">
        <v>3520</v>
      </c>
      <c r="E34" s="1084" t="s">
        <v>2168</v>
      </c>
    </row>
    <row r="35" spans="1:5">
      <c r="A35" s="2638"/>
      <c r="B35" s="925" t="s">
        <v>3534</v>
      </c>
      <c r="C35" s="749" t="s">
        <v>3535</v>
      </c>
      <c r="D35" s="2637" t="s">
        <v>3536</v>
      </c>
      <c r="E35" s="609"/>
    </row>
    <row r="36" spans="1:5">
      <c r="A36" s="2638"/>
      <c r="B36" s="925" t="s">
        <v>3537</v>
      </c>
      <c r="C36" s="749" t="s">
        <v>3538</v>
      </c>
      <c r="D36" s="2637" t="s">
        <v>3536</v>
      </c>
      <c r="E36" s="3041" t="s">
        <v>4742</v>
      </c>
    </row>
    <row r="37" spans="1:5">
      <c r="A37" s="2638"/>
      <c r="B37" s="925" t="s">
        <v>3539</v>
      </c>
      <c r="C37" s="749" t="s">
        <v>3540</v>
      </c>
      <c r="D37" s="1689" t="s">
        <v>3525</v>
      </c>
      <c r="E37" s="609"/>
    </row>
    <row r="38" spans="1:5">
      <c r="A38" s="2638"/>
      <c r="B38" s="925" t="s">
        <v>3541</v>
      </c>
      <c r="C38" s="749" t="s">
        <v>3542</v>
      </c>
      <c r="D38" s="2637" t="s">
        <v>3520</v>
      </c>
      <c r="E38" s="3041" t="s">
        <v>3234</v>
      </c>
    </row>
    <row r="39" spans="1:5">
      <c r="A39" s="2638"/>
      <c r="B39" s="925" t="s">
        <v>3543</v>
      </c>
      <c r="C39" s="749" t="s">
        <v>3544</v>
      </c>
      <c r="D39" s="2637" t="s">
        <v>1870</v>
      </c>
      <c r="E39" s="609"/>
    </row>
    <row r="40" spans="1:5">
      <c r="A40" s="2638"/>
      <c r="B40" s="925" t="s">
        <v>3545</v>
      </c>
      <c r="C40" s="749" t="s">
        <v>3546</v>
      </c>
      <c r="D40" s="1689" t="s">
        <v>3525</v>
      </c>
      <c r="E40" s="3041" t="s">
        <v>3234</v>
      </c>
    </row>
    <row r="41" spans="1:5">
      <c r="A41" s="77"/>
      <c r="B41" s="925" t="s">
        <v>3547</v>
      </c>
      <c r="C41" s="749" t="s">
        <v>4005</v>
      </c>
      <c r="D41" s="2637" t="s">
        <v>4006</v>
      </c>
      <c r="E41" s="3041" t="s">
        <v>3234</v>
      </c>
    </row>
    <row r="42" spans="1:5">
      <c r="A42" s="77"/>
      <c r="B42" s="925" t="s">
        <v>4007</v>
      </c>
      <c r="C42" s="749" t="s">
        <v>4005</v>
      </c>
      <c r="D42" s="2637" t="s">
        <v>4006</v>
      </c>
      <c r="E42" s="3041" t="s">
        <v>3234</v>
      </c>
    </row>
    <row r="43" spans="1:5">
      <c r="A43" s="2638"/>
      <c r="B43" s="925" t="s">
        <v>4008</v>
      </c>
      <c r="C43" s="749" t="s">
        <v>4009</v>
      </c>
      <c r="D43" s="1689" t="s">
        <v>3525</v>
      </c>
      <c r="E43" s="609"/>
    </row>
    <row r="44" spans="1:5">
      <c r="A44" s="2638"/>
      <c r="B44" s="925" t="s">
        <v>4010</v>
      </c>
      <c r="C44" s="749" t="s">
        <v>4011</v>
      </c>
      <c r="D44" s="2637" t="s">
        <v>2171</v>
      </c>
      <c r="E44" s="609"/>
    </row>
    <row r="45" spans="1:5">
      <c r="A45" s="2638"/>
      <c r="B45" s="2642" t="s">
        <v>4012</v>
      </c>
      <c r="C45" s="749" t="s">
        <v>4013</v>
      </c>
      <c r="D45" s="2637" t="s">
        <v>3536</v>
      </c>
      <c r="E45" s="609"/>
    </row>
    <row r="46" spans="1:5">
      <c r="A46" s="2638"/>
      <c r="B46" s="925"/>
      <c r="C46" s="82" t="s">
        <v>523</v>
      </c>
      <c r="D46" s="2637"/>
      <c r="E46" s="609"/>
    </row>
    <row r="47" spans="1:5" ht="15.75">
      <c r="A47" s="2638"/>
      <c r="B47" s="2636" t="s">
        <v>254</v>
      </c>
      <c r="C47" s="82" t="s">
        <v>523</v>
      </c>
      <c r="D47" s="2637"/>
      <c r="E47" s="609"/>
    </row>
    <row r="48" spans="1:5" ht="15.75">
      <c r="A48" s="2638"/>
      <c r="B48" s="2636" t="s">
        <v>255</v>
      </c>
      <c r="C48" s="82" t="s">
        <v>523</v>
      </c>
      <c r="D48" s="2637"/>
      <c r="E48" s="609"/>
    </row>
    <row r="49" spans="1:5">
      <c r="A49" s="2638"/>
      <c r="B49" s="925"/>
      <c r="C49" s="82" t="s">
        <v>523</v>
      </c>
      <c r="D49" s="2637"/>
      <c r="E49" s="609"/>
    </row>
    <row r="50" spans="1:5">
      <c r="A50" s="2638"/>
      <c r="B50" s="925" t="s">
        <v>256</v>
      </c>
      <c r="C50" s="749" t="s">
        <v>257</v>
      </c>
      <c r="D50" s="2637" t="s">
        <v>258</v>
      </c>
      <c r="E50" s="1084" t="s">
        <v>2168</v>
      </c>
    </row>
    <row r="51" spans="1:5">
      <c r="A51" s="2638"/>
      <c r="B51" s="925" t="s">
        <v>259</v>
      </c>
      <c r="C51" s="82"/>
      <c r="D51" s="938"/>
      <c r="E51" s="609"/>
    </row>
    <row r="52" spans="1:5" ht="15.75">
      <c r="A52" s="2638"/>
      <c r="B52" s="925" t="s">
        <v>1978</v>
      </c>
      <c r="C52" s="82"/>
      <c r="D52" s="938"/>
      <c r="E52" s="2641"/>
    </row>
    <row r="53" spans="1:5">
      <c r="A53" s="2638"/>
      <c r="B53" s="925" t="s">
        <v>1979</v>
      </c>
      <c r="C53" s="749" t="s">
        <v>1980</v>
      </c>
      <c r="D53" s="2637" t="s">
        <v>3525</v>
      </c>
      <c r="E53" s="1084" t="s">
        <v>2168</v>
      </c>
    </row>
    <row r="54" spans="1:5">
      <c r="A54" s="2638"/>
      <c r="B54" s="925" t="s">
        <v>1981</v>
      </c>
      <c r="C54" s="749" t="s">
        <v>1982</v>
      </c>
      <c r="D54" s="2637" t="s">
        <v>1867</v>
      </c>
      <c r="E54" s="1084" t="s">
        <v>2168</v>
      </c>
    </row>
    <row r="55" spans="1:5">
      <c r="A55" s="2638"/>
      <c r="B55" s="925" t="s">
        <v>1983</v>
      </c>
      <c r="C55" s="749" t="s">
        <v>1984</v>
      </c>
      <c r="D55" s="2637" t="s">
        <v>1867</v>
      </c>
      <c r="E55" s="3041" t="s">
        <v>3234</v>
      </c>
    </row>
    <row r="56" spans="1:5">
      <c r="A56" s="2638"/>
      <c r="B56" s="925" t="s">
        <v>2047</v>
      </c>
      <c r="C56" s="749" t="s">
        <v>1984</v>
      </c>
      <c r="D56" s="2637" t="s">
        <v>2048</v>
      </c>
      <c r="E56" s="609"/>
    </row>
    <row r="57" spans="1:5">
      <c r="A57" s="2638"/>
      <c r="B57" s="925" t="s">
        <v>2049</v>
      </c>
      <c r="C57" s="749" t="s">
        <v>2050</v>
      </c>
      <c r="D57" s="2637" t="s">
        <v>1870</v>
      </c>
      <c r="E57" s="1084" t="s">
        <v>2168</v>
      </c>
    </row>
    <row r="58" spans="1:5" ht="16.5" thickBot="1">
      <c r="A58" s="2643"/>
      <c r="B58" s="1087"/>
      <c r="C58" s="611"/>
      <c r="D58" s="941"/>
      <c r="E58" s="2644"/>
    </row>
    <row r="59" spans="1:5" ht="15.75">
      <c r="A59" s="82" t="s">
        <v>2051</v>
      </c>
      <c r="B59" s="82"/>
      <c r="C59" s="82"/>
      <c r="D59" s="82"/>
      <c r="E59" s="2645"/>
    </row>
    <row r="60" spans="1:5">
      <c r="A60" s="607" t="s">
        <v>2052</v>
      </c>
      <c r="B60" s="607"/>
      <c r="C60" s="607"/>
      <c r="D60" s="607"/>
      <c r="E60" s="607"/>
    </row>
    <row r="61" spans="1:5" ht="15.75" thickBot="1">
      <c r="A61" s="82"/>
      <c r="B61" s="82"/>
      <c r="C61" s="82"/>
      <c r="D61" s="82"/>
      <c r="E61" s="82"/>
    </row>
    <row r="62" spans="1:5">
      <c r="A62" s="740"/>
      <c r="B62" s="946" t="s">
        <v>394</v>
      </c>
      <c r="C62" s="946" t="s">
        <v>395</v>
      </c>
      <c r="D62" s="2632" t="s">
        <v>396</v>
      </c>
      <c r="E62" s="1756" t="s">
        <v>397</v>
      </c>
    </row>
    <row r="63" spans="1:5">
      <c r="A63" s="513"/>
      <c r="B63" s="925"/>
      <c r="C63" s="925" t="s">
        <v>78</v>
      </c>
      <c r="D63" s="1048" t="s">
        <v>398</v>
      </c>
      <c r="E63" s="1084"/>
    </row>
    <row r="64" spans="1:5">
      <c r="A64" s="513"/>
      <c r="B64" s="925" t="s">
        <v>4729</v>
      </c>
      <c r="C64" s="925" t="s">
        <v>2803</v>
      </c>
      <c r="D64" s="2646" t="s">
        <v>4855</v>
      </c>
      <c r="E64" s="2647" t="s">
        <v>4567</v>
      </c>
    </row>
    <row r="65" spans="1:5">
      <c r="A65" s="1013"/>
      <c r="B65" s="1014"/>
      <c r="C65" s="1014"/>
      <c r="D65" s="1014"/>
      <c r="E65" s="1015"/>
    </row>
    <row r="66" spans="1:5" ht="15.75">
      <c r="A66" s="605" t="s">
        <v>2053</v>
      </c>
      <c r="B66" s="606"/>
      <c r="C66" s="606"/>
      <c r="D66" s="606"/>
      <c r="E66" s="1939"/>
    </row>
    <row r="67" spans="1:5">
      <c r="A67" s="513"/>
      <c r="B67" s="82"/>
      <c r="C67" s="82"/>
      <c r="D67" s="82"/>
      <c r="E67" s="609"/>
    </row>
    <row r="68" spans="1:5">
      <c r="A68" s="1013"/>
      <c r="B68" s="1082" t="s">
        <v>1854</v>
      </c>
      <c r="C68" s="1768" t="s">
        <v>1855</v>
      </c>
      <c r="D68" s="1759" t="s">
        <v>1856</v>
      </c>
      <c r="E68" s="1760" t="s">
        <v>1857</v>
      </c>
    </row>
    <row r="69" spans="1:5">
      <c r="A69" s="513"/>
      <c r="B69" s="925"/>
      <c r="C69" s="749" t="s">
        <v>1858</v>
      </c>
      <c r="D69" s="1689" t="s">
        <v>1859</v>
      </c>
      <c r="E69" s="609"/>
    </row>
    <row r="70" spans="1:5">
      <c r="A70" s="950"/>
      <c r="B70" s="1040" t="s">
        <v>1860</v>
      </c>
      <c r="C70" s="959" t="s">
        <v>1861</v>
      </c>
      <c r="D70" s="1761" t="s">
        <v>1862</v>
      </c>
      <c r="E70" s="1071" t="s">
        <v>1863</v>
      </c>
    </row>
    <row r="71" spans="1:5" ht="15.75">
      <c r="A71" s="513"/>
      <c r="B71" s="2636" t="s">
        <v>254</v>
      </c>
      <c r="C71" s="82"/>
      <c r="D71" s="2637"/>
      <c r="E71" s="609"/>
    </row>
    <row r="72" spans="1:5" ht="15.75">
      <c r="A72" s="2638"/>
      <c r="B72" s="2636" t="s">
        <v>2054</v>
      </c>
      <c r="C72" s="2639"/>
      <c r="D72" s="2637"/>
      <c r="E72" s="609"/>
    </row>
    <row r="73" spans="1:5" ht="15.75">
      <c r="A73" s="2638"/>
      <c r="B73" s="2636"/>
      <c r="C73" s="2639"/>
      <c r="D73" s="2637"/>
      <c r="E73" s="609"/>
    </row>
    <row r="74" spans="1:5">
      <c r="A74" s="2638"/>
      <c r="B74" s="925" t="s">
        <v>2055</v>
      </c>
      <c r="C74" s="2639"/>
      <c r="D74" s="1689"/>
      <c r="E74" s="609"/>
    </row>
    <row r="75" spans="1:5">
      <c r="A75" s="2638"/>
      <c r="B75" s="925" t="s">
        <v>2056</v>
      </c>
      <c r="C75" s="2640" t="s">
        <v>2057</v>
      </c>
      <c r="D75" s="2637" t="s">
        <v>1870</v>
      </c>
      <c r="E75" s="609"/>
    </row>
    <row r="76" spans="1:5">
      <c r="A76" s="2638"/>
      <c r="B76" s="925" t="s">
        <v>2058</v>
      </c>
      <c r="C76" s="2640" t="s">
        <v>2059</v>
      </c>
      <c r="D76" s="2637" t="s">
        <v>1870</v>
      </c>
      <c r="E76" s="1084" t="s">
        <v>2168</v>
      </c>
    </row>
    <row r="77" spans="1:5">
      <c r="A77" s="2638"/>
      <c r="B77" s="925" t="s">
        <v>2060</v>
      </c>
      <c r="C77" s="2640" t="s">
        <v>2061</v>
      </c>
      <c r="D77" s="2637" t="s">
        <v>3520</v>
      </c>
      <c r="E77" s="1084" t="s">
        <v>2168</v>
      </c>
    </row>
    <row r="78" spans="1:5">
      <c r="A78" s="2638"/>
      <c r="B78" s="925" t="s">
        <v>2062</v>
      </c>
      <c r="C78" s="2640" t="s">
        <v>2063</v>
      </c>
      <c r="D78" s="2637" t="s">
        <v>3536</v>
      </c>
      <c r="E78" s="609"/>
    </row>
    <row r="79" spans="1:5">
      <c r="A79" s="2638"/>
      <c r="B79" s="925" t="s">
        <v>2064</v>
      </c>
      <c r="C79" s="2639"/>
      <c r="D79" s="2637"/>
      <c r="E79" s="609"/>
    </row>
    <row r="80" spans="1:5">
      <c r="A80" s="2638"/>
      <c r="B80" s="925" t="s">
        <v>2065</v>
      </c>
      <c r="C80" s="2640" t="s">
        <v>2066</v>
      </c>
      <c r="D80" s="2637" t="s">
        <v>1870</v>
      </c>
      <c r="E80" s="3041" t="s">
        <v>3234</v>
      </c>
    </row>
    <row r="81" spans="1:5" ht="15.75">
      <c r="A81" s="2638"/>
      <c r="B81" s="925" t="s">
        <v>2067</v>
      </c>
      <c r="C81" s="2640" t="s">
        <v>2068</v>
      </c>
      <c r="D81" s="2637" t="s">
        <v>1870</v>
      </c>
      <c r="E81" s="2641"/>
    </row>
    <row r="82" spans="1:5" ht="15.75">
      <c r="A82" s="2638"/>
      <c r="B82" s="925" t="s">
        <v>2069</v>
      </c>
      <c r="C82" s="2640" t="s">
        <v>2070</v>
      </c>
      <c r="D82" s="2637" t="s">
        <v>1870</v>
      </c>
      <c r="E82" s="2641"/>
    </row>
    <row r="83" spans="1:5">
      <c r="A83" s="2638"/>
      <c r="B83" s="925" t="s">
        <v>2071</v>
      </c>
      <c r="C83" s="2640" t="s">
        <v>2072</v>
      </c>
      <c r="D83" s="2637" t="s">
        <v>2171</v>
      </c>
      <c r="E83" s="609"/>
    </row>
    <row r="84" spans="1:5" ht="15.75">
      <c r="A84" s="2638"/>
      <c r="B84" s="925"/>
      <c r="C84" s="2639"/>
      <c r="D84" s="2637"/>
      <c r="E84" s="2641"/>
    </row>
    <row r="85" spans="1:5" ht="15.75">
      <c r="A85" s="2638"/>
      <c r="B85" s="2636" t="s">
        <v>2249</v>
      </c>
      <c r="C85" s="82" t="s">
        <v>523</v>
      </c>
      <c r="D85" s="2637"/>
      <c r="E85" s="2641"/>
    </row>
    <row r="86" spans="1:5" ht="15.75">
      <c r="A86" s="2638"/>
      <c r="B86" s="2636"/>
      <c r="C86" s="82"/>
      <c r="D86" s="2637"/>
      <c r="E86" s="2641"/>
    </row>
    <row r="87" spans="1:5">
      <c r="A87" s="2638"/>
      <c r="B87" s="925" t="s">
        <v>2250</v>
      </c>
      <c r="C87" s="749" t="s">
        <v>2251</v>
      </c>
      <c r="D87" s="2637" t="s">
        <v>1870</v>
      </c>
      <c r="E87" s="3041" t="s">
        <v>4742</v>
      </c>
    </row>
    <row r="88" spans="1:5">
      <c r="A88" s="2638"/>
      <c r="B88" s="925" t="s">
        <v>1267</v>
      </c>
      <c r="C88" s="749" t="s">
        <v>1268</v>
      </c>
      <c r="D88" s="2637" t="s">
        <v>3525</v>
      </c>
      <c r="E88" s="3041" t="s">
        <v>4742</v>
      </c>
    </row>
    <row r="89" spans="1:5">
      <c r="A89" s="2638"/>
      <c r="B89" s="925" t="s">
        <v>1269</v>
      </c>
      <c r="C89" s="749" t="s">
        <v>1270</v>
      </c>
      <c r="D89" s="2637" t="s">
        <v>3536</v>
      </c>
      <c r="E89" s="3236" t="s">
        <v>4742</v>
      </c>
    </row>
    <row r="90" spans="1:5">
      <c r="A90" s="2638"/>
      <c r="B90" s="925" t="s">
        <v>1271</v>
      </c>
      <c r="C90" s="749" t="s">
        <v>1272</v>
      </c>
      <c r="D90" s="1689" t="s">
        <v>3525</v>
      </c>
      <c r="E90" s="3043" t="s">
        <v>4742</v>
      </c>
    </row>
    <row r="91" spans="1:5">
      <c r="A91" s="2638"/>
      <c r="B91" s="925" t="s">
        <v>1273</v>
      </c>
      <c r="C91" s="749" t="s">
        <v>1274</v>
      </c>
      <c r="D91" s="1689" t="s">
        <v>4006</v>
      </c>
      <c r="E91" s="3236" t="s">
        <v>4742</v>
      </c>
    </row>
    <row r="92" spans="1:5">
      <c r="A92" s="2638"/>
      <c r="B92" s="925" t="s">
        <v>1275</v>
      </c>
      <c r="C92" s="749" t="s">
        <v>1276</v>
      </c>
      <c r="D92" s="1689" t="s">
        <v>3525</v>
      </c>
      <c r="E92" s="3236" t="s">
        <v>4742</v>
      </c>
    </row>
    <row r="93" spans="1:5">
      <c r="A93" s="2638"/>
      <c r="B93" s="925" t="s">
        <v>3889</v>
      </c>
      <c r="C93" s="749" t="s">
        <v>3890</v>
      </c>
      <c r="D93" s="2637" t="s">
        <v>3891</v>
      </c>
      <c r="E93" s="3236" t="s">
        <v>4742</v>
      </c>
    </row>
    <row r="94" spans="1:5">
      <c r="A94" s="2638"/>
      <c r="B94" s="925" t="s">
        <v>3892</v>
      </c>
      <c r="C94" s="749" t="s">
        <v>3893</v>
      </c>
      <c r="D94" s="2637" t="s">
        <v>3891</v>
      </c>
      <c r="E94" s="3236" t="s">
        <v>4742</v>
      </c>
    </row>
    <row r="95" spans="1:5">
      <c r="A95" s="2638"/>
      <c r="B95" s="925" t="s">
        <v>3894</v>
      </c>
      <c r="C95" s="749" t="s">
        <v>3895</v>
      </c>
      <c r="D95" s="2637" t="s">
        <v>2171</v>
      </c>
      <c r="E95" s="1084" t="s">
        <v>2168</v>
      </c>
    </row>
    <row r="96" spans="1:5">
      <c r="A96" s="2638"/>
      <c r="B96" s="925" t="s">
        <v>3896</v>
      </c>
      <c r="C96" s="749" t="s">
        <v>3897</v>
      </c>
      <c r="D96" s="1689" t="s">
        <v>3525</v>
      </c>
      <c r="E96" s="3043" t="s">
        <v>4742</v>
      </c>
    </row>
    <row r="97" spans="1:5">
      <c r="A97" s="2638"/>
      <c r="B97" s="925" t="s">
        <v>3898</v>
      </c>
      <c r="C97" s="82"/>
      <c r="D97" s="1689"/>
      <c r="E97" s="609"/>
    </row>
    <row r="98" spans="1:5">
      <c r="A98" s="2638"/>
      <c r="B98" s="925" t="s">
        <v>3899</v>
      </c>
      <c r="C98" s="749" t="s">
        <v>3900</v>
      </c>
      <c r="D98" s="2637" t="s">
        <v>1867</v>
      </c>
      <c r="E98" s="1084" t="s">
        <v>2168</v>
      </c>
    </row>
    <row r="99" spans="1:5">
      <c r="A99" s="2638"/>
      <c r="B99" s="925"/>
      <c r="C99" s="82"/>
      <c r="D99" s="2637"/>
      <c r="E99" s="609"/>
    </row>
    <row r="100" spans="1:5" ht="15.75">
      <c r="A100" s="2638"/>
      <c r="B100" s="2636" t="s">
        <v>3901</v>
      </c>
      <c r="C100" s="82"/>
      <c r="D100" s="1689"/>
      <c r="E100" s="609"/>
    </row>
    <row r="101" spans="1:5">
      <c r="A101" s="77"/>
      <c r="B101" s="925"/>
      <c r="C101" s="82"/>
      <c r="D101" s="2637"/>
      <c r="E101" s="609"/>
    </row>
    <row r="102" spans="1:5">
      <c r="A102" s="77"/>
      <c r="B102" s="925" t="s">
        <v>3902</v>
      </c>
      <c r="C102" s="749" t="s">
        <v>3903</v>
      </c>
      <c r="D102" s="2637" t="s">
        <v>1870</v>
      </c>
      <c r="E102" s="1084" t="s">
        <v>2168</v>
      </c>
    </row>
    <row r="103" spans="1:5">
      <c r="A103" s="2638"/>
      <c r="B103" s="925" t="s">
        <v>3904</v>
      </c>
      <c r="C103" s="749" t="s">
        <v>3905</v>
      </c>
      <c r="D103" s="2637" t="s">
        <v>1867</v>
      </c>
      <c r="E103" s="609"/>
    </row>
    <row r="104" spans="1:5">
      <c r="A104" s="2638"/>
      <c r="B104" s="925" t="s">
        <v>3906</v>
      </c>
      <c r="C104" s="749" t="s">
        <v>3907</v>
      </c>
      <c r="D104" s="2637" t="s">
        <v>3536</v>
      </c>
      <c r="E104" s="609"/>
    </row>
    <row r="105" spans="1:5">
      <c r="A105" s="2638"/>
      <c r="B105" s="2642" t="s">
        <v>3908</v>
      </c>
      <c r="C105" s="749" t="s">
        <v>3909</v>
      </c>
      <c r="D105" s="2637" t="s">
        <v>1867</v>
      </c>
      <c r="E105" s="1084" t="s">
        <v>2168</v>
      </c>
    </row>
    <row r="106" spans="1:5">
      <c r="A106" s="2638"/>
      <c r="B106" s="925"/>
      <c r="C106" s="82" t="s">
        <v>523</v>
      </c>
      <c r="D106" s="2637"/>
      <c r="E106" s="609"/>
    </row>
    <row r="107" spans="1:5" ht="15.75">
      <c r="A107" s="2638"/>
      <c r="B107" s="2636" t="s">
        <v>3910</v>
      </c>
      <c r="C107" s="82" t="s">
        <v>523</v>
      </c>
      <c r="D107" s="2637"/>
      <c r="E107" s="609"/>
    </row>
    <row r="108" spans="1:5">
      <c r="A108" s="2638"/>
      <c r="B108" s="925"/>
      <c r="C108" s="82" t="s">
        <v>523</v>
      </c>
      <c r="D108" s="2637"/>
      <c r="E108" s="609"/>
    </row>
    <row r="109" spans="1:5">
      <c r="A109" s="2638"/>
      <c r="B109" s="925" t="s">
        <v>3911</v>
      </c>
      <c r="C109" s="749" t="s">
        <v>3912</v>
      </c>
      <c r="D109" s="2637" t="s">
        <v>3891</v>
      </c>
      <c r="E109" s="3041" t="s">
        <v>4742</v>
      </c>
    </row>
    <row r="110" spans="1:5">
      <c r="A110" s="2638"/>
      <c r="B110" s="925" t="s">
        <v>3913</v>
      </c>
      <c r="C110" s="749" t="s">
        <v>3912</v>
      </c>
      <c r="D110" s="2637" t="s">
        <v>3891</v>
      </c>
      <c r="E110" s="3041" t="s">
        <v>4742</v>
      </c>
    </row>
    <row r="111" spans="1:5">
      <c r="A111" s="2638"/>
      <c r="B111" s="925" t="s">
        <v>3914</v>
      </c>
      <c r="C111" s="749" t="s">
        <v>3915</v>
      </c>
      <c r="D111" s="1689" t="s">
        <v>3525</v>
      </c>
      <c r="E111" s="3041" t="s">
        <v>4742</v>
      </c>
    </row>
    <row r="112" spans="1:5">
      <c r="A112" s="2638"/>
      <c r="B112" s="925" t="s">
        <v>3916</v>
      </c>
      <c r="C112" s="749" t="s">
        <v>3917</v>
      </c>
      <c r="D112" s="1689" t="s">
        <v>3520</v>
      </c>
      <c r="E112" s="3041" t="s">
        <v>4742</v>
      </c>
    </row>
    <row r="113" spans="1:5">
      <c r="A113" s="2638"/>
      <c r="B113" s="925" t="s">
        <v>3918</v>
      </c>
      <c r="C113" s="749" t="s">
        <v>3919</v>
      </c>
      <c r="D113" s="2637" t="s">
        <v>3536</v>
      </c>
      <c r="E113" s="3041" t="s">
        <v>4742</v>
      </c>
    </row>
    <row r="114" spans="1:5">
      <c r="A114" s="2638"/>
      <c r="B114" s="925" t="s">
        <v>3920</v>
      </c>
      <c r="C114" s="749" t="s">
        <v>3921</v>
      </c>
      <c r="D114" s="2637" t="s">
        <v>1867</v>
      </c>
      <c r="E114" s="3041" t="s">
        <v>3234</v>
      </c>
    </row>
    <row r="115" spans="1:5">
      <c r="A115" s="2638"/>
      <c r="B115" s="925"/>
      <c r="C115" s="82"/>
      <c r="D115" s="2637"/>
      <c r="E115" s="609"/>
    </row>
    <row r="116" spans="1:5">
      <c r="A116" s="2638"/>
      <c r="B116" s="925"/>
      <c r="C116" s="82"/>
      <c r="D116" s="2637"/>
      <c r="E116" s="609"/>
    </row>
    <row r="117" spans="1:5" ht="16.5" thickBot="1">
      <c r="A117" s="2643"/>
      <c r="B117" s="1087"/>
      <c r="C117" s="611"/>
      <c r="D117" s="941"/>
      <c r="E117" s="2644"/>
    </row>
    <row r="118" spans="1:5">
      <c r="A118" s="82" t="s">
        <v>2051</v>
      </c>
      <c r="B118" s="82"/>
      <c r="C118" s="82"/>
      <c r="D118" s="82"/>
      <c r="E118" s="82"/>
    </row>
    <row r="119" spans="1:5">
      <c r="A119" s="607" t="s">
        <v>3922</v>
      </c>
      <c r="B119" s="607"/>
      <c r="C119" s="607"/>
      <c r="D119" s="607"/>
      <c r="E119" s="607"/>
    </row>
    <row r="120" spans="1:5" ht="15.75" thickBot="1">
      <c r="A120" s="82"/>
      <c r="B120" s="82"/>
      <c r="C120" s="82"/>
      <c r="D120" s="82"/>
      <c r="E120" s="82"/>
    </row>
    <row r="121" spans="1:5">
      <c r="A121" s="740"/>
      <c r="B121" s="946" t="s">
        <v>394</v>
      </c>
      <c r="C121" s="946" t="s">
        <v>395</v>
      </c>
      <c r="D121" s="2632" t="s">
        <v>396</v>
      </c>
      <c r="E121" s="1756" t="s">
        <v>397</v>
      </c>
    </row>
    <row r="122" spans="1:5">
      <c r="A122" s="513"/>
      <c r="B122" s="925"/>
      <c r="C122" s="925" t="s">
        <v>78</v>
      </c>
      <c r="D122" s="1048" t="s">
        <v>398</v>
      </c>
      <c r="E122" s="1084"/>
    </row>
    <row r="123" spans="1:5">
      <c r="A123" s="513"/>
      <c r="B123" s="925" t="s">
        <v>4729</v>
      </c>
      <c r="C123" s="925" t="s">
        <v>2803</v>
      </c>
      <c r="D123" s="2646" t="s">
        <v>4855</v>
      </c>
      <c r="E123" s="2647" t="s">
        <v>4567</v>
      </c>
    </row>
    <row r="124" spans="1:5">
      <c r="A124" s="1013"/>
      <c r="B124" s="1014"/>
      <c r="C124" s="1014"/>
      <c r="D124" s="1014"/>
      <c r="E124" s="1015"/>
    </row>
    <row r="125" spans="1:5" ht="15.75">
      <c r="A125" s="605" t="s">
        <v>2053</v>
      </c>
      <c r="B125" s="606"/>
      <c r="C125" s="606"/>
      <c r="D125" s="606"/>
      <c r="E125" s="1939"/>
    </row>
    <row r="126" spans="1:5">
      <c r="A126" s="513"/>
      <c r="B126" s="82"/>
      <c r="C126" s="82"/>
      <c r="D126" s="82"/>
      <c r="E126" s="609"/>
    </row>
    <row r="127" spans="1:5">
      <c r="A127" s="1013"/>
      <c r="B127" s="1082" t="s">
        <v>1854</v>
      </c>
      <c r="C127" s="1768" t="s">
        <v>1855</v>
      </c>
      <c r="D127" s="1759" t="s">
        <v>1856</v>
      </c>
      <c r="E127" s="1760" t="s">
        <v>1857</v>
      </c>
    </row>
    <row r="128" spans="1:5">
      <c r="A128" s="513"/>
      <c r="B128" s="925"/>
      <c r="C128" s="749" t="s">
        <v>1858</v>
      </c>
      <c r="D128" s="1689" t="s">
        <v>1859</v>
      </c>
      <c r="E128" s="609"/>
    </row>
    <row r="129" spans="1:5">
      <c r="A129" s="950"/>
      <c r="B129" s="1040" t="s">
        <v>1860</v>
      </c>
      <c r="C129" s="959" t="s">
        <v>1861</v>
      </c>
      <c r="D129" s="1761" t="s">
        <v>1862</v>
      </c>
      <c r="E129" s="1071" t="s">
        <v>1863</v>
      </c>
    </row>
    <row r="130" spans="1:5" ht="15.75">
      <c r="A130" s="513"/>
      <c r="B130" s="2636" t="s">
        <v>3923</v>
      </c>
      <c r="C130" s="82"/>
      <c r="D130" s="2637"/>
      <c r="E130" s="609"/>
    </row>
    <row r="131" spans="1:5" ht="15.75">
      <c r="A131" s="2638"/>
      <c r="B131" s="2636"/>
      <c r="C131" s="2639"/>
      <c r="D131" s="2637"/>
      <c r="E131" s="609"/>
    </row>
    <row r="132" spans="1:5">
      <c r="A132" s="2638"/>
      <c r="B132" s="925" t="s">
        <v>3924</v>
      </c>
      <c r="C132" s="2640" t="s">
        <v>3925</v>
      </c>
      <c r="D132" s="2637" t="s">
        <v>1867</v>
      </c>
      <c r="E132" s="3041" t="s">
        <v>3234</v>
      </c>
    </row>
    <row r="133" spans="1:5">
      <c r="A133" s="2638"/>
      <c r="B133" s="925" t="s">
        <v>3926</v>
      </c>
      <c r="C133" s="2640" t="s">
        <v>3927</v>
      </c>
      <c r="D133" s="2637" t="s">
        <v>2048</v>
      </c>
      <c r="E133" s="3041" t="s">
        <v>3234</v>
      </c>
    </row>
    <row r="134" spans="1:5">
      <c r="A134" s="2638"/>
      <c r="B134" s="925" t="s">
        <v>1815</v>
      </c>
      <c r="C134" s="2640" t="s">
        <v>1816</v>
      </c>
      <c r="D134" s="2637" t="s">
        <v>1870</v>
      </c>
      <c r="E134" s="3041" t="s">
        <v>3234</v>
      </c>
    </row>
    <row r="135" spans="1:5">
      <c r="A135" s="2638"/>
      <c r="B135" s="925" t="s">
        <v>1817</v>
      </c>
      <c r="C135" s="2640" t="s">
        <v>1990</v>
      </c>
      <c r="D135" s="2637" t="s">
        <v>3536</v>
      </c>
      <c r="E135" s="3041" t="s">
        <v>4742</v>
      </c>
    </row>
    <row r="136" spans="1:5">
      <c r="A136" s="2638"/>
      <c r="B136" s="925" t="s">
        <v>1991</v>
      </c>
      <c r="C136" s="2640" t="s">
        <v>1992</v>
      </c>
      <c r="D136" s="2637" t="s">
        <v>3536</v>
      </c>
      <c r="E136" s="3041" t="s">
        <v>4742</v>
      </c>
    </row>
    <row r="137" spans="1:5">
      <c r="A137" s="2638"/>
      <c r="B137" s="925" t="s">
        <v>1993</v>
      </c>
      <c r="C137" s="2640" t="s">
        <v>1994</v>
      </c>
      <c r="D137" s="2637" t="s">
        <v>3536</v>
      </c>
      <c r="E137" s="3043" t="s">
        <v>3234</v>
      </c>
    </row>
    <row r="138" spans="1:5">
      <c r="A138" s="2638"/>
      <c r="B138" s="925" t="s">
        <v>1995</v>
      </c>
      <c r="C138" s="2640" t="s">
        <v>372</v>
      </c>
      <c r="D138" s="2637" t="s">
        <v>1867</v>
      </c>
      <c r="E138" s="3041"/>
    </row>
    <row r="139" spans="1:5" ht="15.75">
      <c r="A139" s="2638"/>
      <c r="B139" s="925" t="s">
        <v>373</v>
      </c>
      <c r="C139" s="2639"/>
      <c r="D139" s="2637"/>
      <c r="E139" s="2641"/>
    </row>
    <row r="140" spans="1:5" ht="15.75">
      <c r="A140" s="2638"/>
      <c r="B140" s="925"/>
      <c r="C140" s="2639"/>
      <c r="D140" s="2637"/>
      <c r="E140" s="2641"/>
    </row>
    <row r="141" spans="1:5">
      <c r="A141" s="2638"/>
      <c r="B141" s="925" t="s">
        <v>4054</v>
      </c>
      <c r="C141" s="2639"/>
      <c r="D141" s="2637"/>
      <c r="E141" s="609"/>
    </row>
    <row r="142" spans="1:5" ht="15.75">
      <c r="A142" s="2638"/>
      <c r="B142" s="925"/>
      <c r="C142" s="2639"/>
      <c r="D142" s="2637"/>
      <c r="E142" s="2641"/>
    </row>
    <row r="143" spans="1:5" ht="15.75">
      <c r="A143" s="2638"/>
      <c r="B143" s="2642" t="s">
        <v>4055</v>
      </c>
      <c r="C143" s="82"/>
      <c r="D143" s="2637"/>
      <c r="E143" s="2641"/>
    </row>
    <row r="144" spans="1:5" ht="15.75">
      <c r="A144" s="2638"/>
      <c r="B144" s="2636"/>
      <c r="C144" s="82"/>
      <c r="D144" s="2637"/>
      <c r="E144" s="2641"/>
    </row>
    <row r="145" spans="1:5">
      <c r="A145" s="2638"/>
      <c r="B145" s="925"/>
      <c r="C145" s="82"/>
      <c r="D145" s="2637"/>
      <c r="E145" s="609"/>
    </row>
    <row r="146" spans="1:5" ht="15.75">
      <c r="A146" s="2638"/>
      <c r="B146" s="2636" t="s">
        <v>374</v>
      </c>
      <c r="C146" s="749" t="s">
        <v>375</v>
      </c>
      <c r="D146" s="2637" t="s">
        <v>1870</v>
      </c>
      <c r="E146" s="609"/>
    </row>
    <row r="147" spans="1:5">
      <c r="A147" s="2638"/>
      <c r="B147" s="925"/>
      <c r="C147" s="82"/>
      <c r="D147" s="2637"/>
      <c r="E147" s="609"/>
    </row>
    <row r="148" spans="1:5">
      <c r="A148" s="2638"/>
      <c r="B148" s="925"/>
      <c r="C148" s="82"/>
      <c r="D148" s="1689"/>
      <c r="E148" s="609"/>
    </row>
    <row r="149" spans="1:5">
      <c r="A149" s="2638"/>
      <c r="B149" s="925"/>
      <c r="C149" s="82"/>
      <c r="D149" s="1689"/>
      <c r="E149" s="609"/>
    </row>
    <row r="150" spans="1:5">
      <c r="A150" s="2638"/>
      <c r="B150" s="925"/>
      <c r="C150" s="82"/>
      <c r="D150" s="1689"/>
      <c r="E150" s="609"/>
    </row>
    <row r="151" spans="1:5">
      <c r="A151" s="2638"/>
      <c r="B151" s="925"/>
      <c r="C151" s="82"/>
      <c r="D151" s="2637"/>
      <c r="E151" s="609"/>
    </row>
    <row r="152" spans="1:5">
      <c r="A152" s="2638"/>
      <c r="B152" s="925"/>
      <c r="C152" s="82"/>
      <c r="D152" s="2637"/>
      <c r="E152" s="609"/>
    </row>
    <row r="153" spans="1:5">
      <c r="A153" s="2638"/>
      <c r="B153" s="925"/>
      <c r="C153" s="82"/>
      <c r="D153" s="2637"/>
      <c r="E153" s="609"/>
    </row>
    <row r="154" spans="1:5">
      <c r="A154" s="2638"/>
      <c r="B154" s="925"/>
      <c r="C154" s="82"/>
      <c r="D154" s="1689"/>
      <c r="E154" s="609"/>
    </row>
    <row r="155" spans="1:5">
      <c r="A155" s="2638"/>
      <c r="B155" s="925"/>
      <c r="C155" s="82"/>
      <c r="D155" s="1689"/>
      <c r="E155" s="609"/>
    </row>
    <row r="156" spans="1:5">
      <c r="A156" s="2638"/>
      <c r="B156" s="925"/>
      <c r="C156" s="82"/>
      <c r="D156" s="2637"/>
      <c r="E156" s="609"/>
    </row>
    <row r="157" spans="1:5">
      <c r="A157" s="2638"/>
      <c r="B157" s="925"/>
      <c r="C157" s="82"/>
      <c r="D157" s="2637"/>
      <c r="E157" s="609"/>
    </row>
    <row r="158" spans="1:5" ht="15.75">
      <c r="A158" s="2638"/>
      <c r="B158" s="2648"/>
      <c r="C158" s="82"/>
      <c r="D158" s="1689"/>
      <c r="E158" s="609"/>
    </row>
    <row r="159" spans="1:5">
      <c r="A159" s="77"/>
      <c r="B159" s="925"/>
      <c r="C159" s="82"/>
      <c r="D159" s="2637"/>
      <c r="E159" s="609"/>
    </row>
    <row r="160" spans="1:5">
      <c r="A160" s="77"/>
      <c r="B160" s="925"/>
      <c r="C160" s="82"/>
      <c r="D160" s="2637"/>
      <c r="E160" s="609"/>
    </row>
    <row r="161" spans="1:5">
      <c r="A161" s="2638"/>
      <c r="B161" s="925"/>
      <c r="C161" s="82"/>
      <c r="D161" s="2637"/>
      <c r="E161" s="609"/>
    </row>
    <row r="162" spans="1:5">
      <c r="A162" s="2638"/>
      <c r="B162" s="925"/>
      <c r="C162" s="82"/>
      <c r="D162" s="2637"/>
      <c r="E162" s="609"/>
    </row>
    <row r="163" spans="1:5">
      <c r="A163" s="2638"/>
      <c r="B163" s="2642"/>
      <c r="C163" s="82"/>
      <c r="D163" s="2637"/>
      <c r="E163" s="609"/>
    </row>
    <row r="164" spans="1:5">
      <c r="A164" s="2638"/>
      <c r="B164" s="925"/>
      <c r="C164" s="82"/>
      <c r="D164" s="2637"/>
      <c r="E164" s="609"/>
    </row>
    <row r="165" spans="1:5" ht="15.75">
      <c r="A165" s="2638"/>
      <c r="B165" s="2636"/>
      <c r="C165" s="82"/>
      <c r="D165" s="2637"/>
      <c r="E165" s="609"/>
    </row>
    <row r="166" spans="1:5">
      <c r="A166" s="2638"/>
      <c r="B166" s="925"/>
      <c r="C166" s="82"/>
      <c r="D166" s="2637"/>
      <c r="E166" s="609"/>
    </row>
    <row r="167" spans="1:5">
      <c r="A167" s="2638"/>
      <c r="B167" s="925"/>
      <c r="C167" s="82"/>
      <c r="D167" s="2637"/>
      <c r="E167" s="609"/>
    </row>
    <row r="168" spans="1:5">
      <c r="A168" s="2638"/>
      <c r="B168" s="925"/>
      <c r="C168" s="82"/>
      <c r="D168" s="2637"/>
      <c r="E168" s="609"/>
    </row>
    <row r="169" spans="1:5" ht="15.75">
      <c r="A169" s="2638"/>
      <c r="B169" s="925"/>
      <c r="C169" s="82"/>
      <c r="D169" s="938"/>
      <c r="E169" s="2641"/>
    </row>
    <row r="170" spans="1:5">
      <c r="A170" s="2638"/>
      <c r="B170" s="925"/>
      <c r="C170" s="82"/>
      <c r="D170" s="938"/>
      <c r="E170" s="609"/>
    </row>
    <row r="171" spans="1:5">
      <c r="A171" s="2638"/>
      <c r="B171" s="925"/>
      <c r="C171" s="82"/>
      <c r="D171" s="2637"/>
      <c r="E171" s="609"/>
    </row>
    <row r="172" spans="1:5">
      <c r="A172" s="2638"/>
      <c r="B172" s="925"/>
      <c r="C172" s="82"/>
      <c r="D172" s="2637"/>
      <c r="E172" s="609"/>
    </row>
    <row r="173" spans="1:5">
      <c r="A173" s="2638"/>
      <c r="B173" s="925"/>
      <c r="C173" s="82"/>
      <c r="D173" s="2637"/>
      <c r="E173" s="609"/>
    </row>
    <row r="174" spans="1:5">
      <c r="A174" s="2638"/>
      <c r="B174" s="925"/>
      <c r="C174" s="82"/>
      <c r="D174" s="2637"/>
      <c r="E174" s="609"/>
    </row>
    <row r="175" spans="1:5" ht="16.5" thickBot="1">
      <c r="A175" s="2643"/>
      <c r="B175" s="1087"/>
      <c r="C175" s="611"/>
      <c r="D175" s="941"/>
      <c r="E175" s="2644"/>
    </row>
    <row r="176" spans="1:5">
      <c r="A176" s="82" t="s">
        <v>2051</v>
      </c>
      <c r="B176" s="82"/>
      <c r="C176" s="82"/>
      <c r="D176" s="82"/>
      <c r="E176" s="82"/>
    </row>
    <row r="177" spans="1:5">
      <c r="A177" s="607" t="s">
        <v>376</v>
      </c>
      <c r="B177" s="607"/>
      <c r="C177" s="607"/>
      <c r="D177" s="607"/>
      <c r="E177" s="607"/>
    </row>
    <row r="179" spans="1:5">
      <c r="A179" s="82"/>
      <c r="B179" s="82"/>
      <c r="C179" s="82"/>
      <c r="D179" s="82"/>
      <c r="E179" s="82"/>
    </row>
    <row r="180" spans="1:5">
      <c r="A180" s="82"/>
    </row>
    <row r="181" spans="1:5">
      <c r="A181" s="82"/>
      <c r="B181" s="82"/>
      <c r="C181" s="607"/>
      <c r="D181" s="607"/>
      <c r="E181" s="607"/>
    </row>
    <row r="184" spans="1:5">
      <c r="A184" s="82"/>
      <c r="B184" s="512"/>
    </row>
    <row r="185" spans="1:5">
      <c r="A185" s="82"/>
      <c r="B185" s="512"/>
    </row>
    <row r="186" spans="1:5">
      <c r="A186" s="82"/>
      <c r="B186" s="512"/>
    </row>
    <row r="187" spans="1:5">
      <c r="A187" s="82"/>
      <c r="B187" s="512"/>
    </row>
    <row r="188" spans="1:5">
      <c r="A188" s="82"/>
      <c r="B188" s="512"/>
    </row>
    <row r="189" spans="1:5">
      <c r="A189" s="82"/>
      <c r="B189" s="512"/>
    </row>
    <row r="190" spans="1:5">
      <c r="A190" s="82"/>
      <c r="B190" s="512"/>
    </row>
    <row r="191" spans="1:5">
      <c r="A191" s="82"/>
      <c r="B191" s="512"/>
    </row>
    <row r="192" spans="1:5">
      <c r="A192" s="82"/>
      <c r="B192" s="512"/>
    </row>
    <row r="193" spans="2:2">
      <c r="B193" s="512"/>
    </row>
  </sheetData>
  <phoneticPr fontId="0" type="noConversion"/>
  <printOptions horizontalCentered="1" verticalCentered="1"/>
  <pageMargins left="0.5" right="0.5" top="0" bottom="0" header="0.25" footer="0.25"/>
  <pageSetup scale="75" fitToHeight="3" orientation="portrait" r:id="rId1"/>
  <headerFooter alignWithMargins="0"/>
  <rowBreaks count="2" manualBreakCount="2">
    <brk id="60" max="16383" man="1"/>
    <brk id="119" max="4" man="1"/>
  </rowBreak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52"/>
  <dimension ref="A1:O124"/>
  <sheetViews>
    <sheetView defaultGridColor="0" topLeftCell="A76" colorId="22" zoomScale="70" zoomScaleNormal="70" workbookViewId="0">
      <selection activeCell="K39" sqref="C36:K39"/>
    </sheetView>
  </sheetViews>
  <sheetFormatPr defaultColWidth="9.6640625" defaultRowHeight="15"/>
  <cols>
    <col min="1" max="1" width="4.6640625" style="512" customWidth="1"/>
    <col min="2" max="2" width="15.6640625" style="512" customWidth="1"/>
    <col min="3" max="3" width="21.21875" style="512" customWidth="1"/>
    <col min="4" max="5" width="13.6640625" style="512" customWidth="1"/>
    <col min="6" max="6" width="17.88671875" style="512" customWidth="1"/>
    <col min="7" max="8" width="13.6640625" style="512" customWidth="1"/>
    <col min="9" max="9" width="40.88671875" style="512" customWidth="1"/>
    <col min="10" max="10" width="22.6640625" style="512" customWidth="1"/>
    <col min="11" max="11" width="14.6640625" style="512" customWidth="1"/>
    <col min="12" max="12" width="3.6640625" style="512" customWidth="1"/>
    <col min="13" max="13" width="15.109375" style="512" customWidth="1"/>
    <col min="14" max="14" width="16.6640625" style="512" customWidth="1"/>
    <col min="15" max="15" width="5.6640625" style="512" customWidth="1"/>
    <col min="16" max="16" width="4.6640625" style="512" customWidth="1"/>
    <col min="17" max="16384" width="9.6640625" style="512"/>
  </cols>
  <sheetData>
    <row r="1" spans="1:15">
      <c r="A1" s="740" t="s">
        <v>394</v>
      </c>
      <c r="B1" s="741"/>
      <c r="C1" s="946"/>
      <c r="D1" s="741" t="s">
        <v>377</v>
      </c>
      <c r="E1" s="946"/>
      <c r="F1" s="741" t="s">
        <v>396</v>
      </c>
      <c r="G1" s="947" t="s">
        <v>397</v>
      </c>
      <c r="H1" s="1010"/>
      <c r="I1" s="740" t="s">
        <v>394</v>
      </c>
      <c r="J1" s="947" t="s">
        <v>377</v>
      </c>
      <c r="K1" s="946"/>
      <c r="L1" s="741" t="s">
        <v>396</v>
      </c>
      <c r="M1" s="946"/>
      <c r="N1" s="741" t="s">
        <v>397</v>
      </c>
      <c r="O1" s="1010"/>
    </row>
    <row r="2" spans="1:15">
      <c r="A2" s="513" t="str">
        <f>'Data Sheet'!$C$25</f>
        <v xml:space="preserve">KeySpan Gas East Corp. D/B/A National Grid </v>
      </c>
      <c r="B2" s="82"/>
      <c r="C2" s="925"/>
      <c r="D2" s="1228" t="s">
        <v>4711</v>
      </c>
      <c r="E2" s="925"/>
      <c r="F2" s="82" t="s">
        <v>398</v>
      </c>
      <c r="G2" s="931"/>
      <c r="H2" s="609"/>
      <c r="I2" s="513" t="str">
        <f>'Data Sheet'!$C$25</f>
        <v xml:space="preserve">KeySpan Gas East Corp. D/B/A National Grid </v>
      </c>
      <c r="J2" s="1228" t="s">
        <v>4711</v>
      </c>
      <c r="K2" s="925"/>
      <c r="L2" s="82" t="s">
        <v>398</v>
      </c>
      <c r="M2" s="925"/>
      <c r="N2" s="82"/>
      <c r="O2" s="609"/>
    </row>
    <row r="3" spans="1:15" ht="15" customHeight="1">
      <c r="A3" s="513"/>
      <c r="B3" s="82"/>
      <c r="C3" s="925"/>
      <c r="D3" s="82" t="s">
        <v>3193</v>
      </c>
      <c r="E3" s="925"/>
      <c r="F3" s="1093" t="str">
        <f>'Data Sheet'!$C$40</f>
        <v>March 31, 2015</v>
      </c>
      <c r="G3" s="1012" t="str">
        <f>'Data Sheet'!$C$38</f>
        <v>December 31, 2014</v>
      </c>
      <c r="H3" s="1155"/>
      <c r="I3" s="1047"/>
      <c r="J3" s="82" t="s">
        <v>3193</v>
      </c>
      <c r="K3" s="925"/>
      <c r="L3" s="1093" t="str">
        <f>'Data Sheet'!$C$40</f>
        <v>March 31, 2015</v>
      </c>
      <c r="M3" s="926"/>
      <c r="N3" s="325" t="str">
        <f>'Data Sheet'!$C$38</f>
        <v>December 31, 2014</v>
      </c>
      <c r="O3" s="693"/>
    </row>
    <row r="4" spans="1:15" ht="15" customHeight="1">
      <c r="A4" s="930" t="s">
        <v>2209</v>
      </c>
      <c r="B4" s="757"/>
      <c r="C4" s="757"/>
      <c r="D4" s="757"/>
      <c r="E4" s="757"/>
      <c r="F4" s="757"/>
      <c r="G4" s="757"/>
      <c r="H4" s="758"/>
      <c r="I4" s="930" t="s">
        <v>2210</v>
      </c>
      <c r="J4" s="757"/>
      <c r="K4" s="757"/>
      <c r="L4" s="757"/>
      <c r="M4" s="757"/>
      <c r="N4" s="757"/>
      <c r="O4" s="693"/>
    </row>
    <row r="5" spans="1:15">
      <c r="A5" s="513"/>
      <c r="B5" s="82"/>
      <c r="C5" s="82"/>
      <c r="D5" s="82"/>
      <c r="E5" s="82"/>
      <c r="F5" s="82"/>
      <c r="G5" s="82"/>
      <c r="H5" s="609"/>
      <c r="I5" s="1013"/>
      <c r="J5" s="1014"/>
      <c r="K5" s="1014"/>
      <c r="L5" s="1014"/>
      <c r="M5" s="1014"/>
      <c r="N5" s="1014"/>
      <c r="O5" s="609"/>
    </row>
    <row r="6" spans="1:15">
      <c r="A6" s="513" t="s">
        <v>502</v>
      </c>
      <c r="B6" s="82" t="s">
        <v>2211</v>
      </c>
      <c r="C6" s="82"/>
      <c r="D6" s="82"/>
      <c r="E6" s="82"/>
      <c r="F6" s="82"/>
      <c r="G6" s="82"/>
      <c r="H6" s="609"/>
      <c r="I6" s="513" t="s">
        <v>2212</v>
      </c>
      <c r="J6" s="82"/>
      <c r="K6" s="82"/>
      <c r="L6" s="82"/>
      <c r="M6" s="82"/>
      <c r="N6" s="82"/>
      <c r="O6" s="609"/>
    </row>
    <row r="7" spans="1:15">
      <c r="A7" s="513"/>
      <c r="B7" s="82" t="s">
        <v>2122</v>
      </c>
      <c r="C7" s="82"/>
      <c r="D7" s="82"/>
      <c r="E7" s="82"/>
      <c r="F7" s="82"/>
      <c r="G7" s="82"/>
      <c r="H7" s="609"/>
      <c r="I7" s="513" t="s">
        <v>1418</v>
      </c>
      <c r="J7" s="82"/>
      <c r="K7" s="82"/>
      <c r="L7" s="82"/>
      <c r="M7" s="82"/>
      <c r="N7" s="82"/>
      <c r="O7" s="609"/>
    </row>
    <row r="8" spans="1:15">
      <c r="A8" s="513"/>
      <c r="B8" s="82" t="s">
        <v>1419</v>
      </c>
      <c r="C8" s="82"/>
      <c r="D8" s="82"/>
      <c r="E8" s="82"/>
      <c r="F8" s="82"/>
      <c r="G8" s="82"/>
      <c r="H8" s="609"/>
      <c r="I8" s="513" t="s">
        <v>1420</v>
      </c>
      <c r="J8" s="82"/>
      <c r="K8" s="82"/>
      <c r="L8" s="82"/>
      <c r="M8" s="82"/>
      <c r="N8" s="82"/>
      <c r="O8" s="609"/>
    </row>
    <row r="9" spans="1:15">
      <c r="A9" s="513"/>
      <c r="B9" s="82" t="s">
        <v>1421</v>
      </c>
      <c r="C9" s="82"/>
      <c r="D9" s="82"/>
      <c r="E9" s="82"/>
      <c r="F9" s="82"/>
      <c r="G9" s="82"/>
      <c r="H9" s="609"/>
      <c r="I9" s="513" t="s">
        <v>1422</v>
      </c>
      <c r="J9" s="82"/>
      <c r="K9" s="82"/>
      <c r="L9" s="82"/>
      <c r="M9" s="82"/>
      <c r="N9" s="82"/>
      <c r="O9" s="609"/>
    </row>
    <row r="10" spans="1:15">
      <c r="A10" s="553"/>
      <c r="B10" s="325"/>
      <c r="C10" s="325"/>
      <c r="D10" s="325"/>
      <c r="E10" s="82"/>
      <c r="F10" s="82"/>
      <c r="G10" s="82"/>
      <c r="H10" s="609"/>
      <c r="I10" s="513" t="s">
        <v>1423</v>
      </c>
      <c r="J10" s="82"/>
      <c r="K10" s="82"/>
      <c r="L10" s="82"/>
      <c r="M10" s="82"/>
      <c r="N10" s="82"/>
      <c r="O10" s="609"/>
    </row>
    <row r="11" spans="1:15">
      <c r="A11" s="513" t="s">
        <v>711</v>
      </c>
      <c r="B11" s="82" t="s">
        <v>619</v>
      </c>
      <c r="C11" s="325"/>
      <c r="D11" s="325"/>
      <c r="E11" s="82"/>
      <c r="F11" s="82"/>
      <c r="G11" s="82"/>
      <c r="H11" s="609"/>
      <c r="I11" s="513" t="s">
        <v>1837</v>
      </c>
      <c r="J11" s="82"/>
      <c r="K11" s="82"/>
      <c r="L11" s="82"/>
      <c r="M11" s="82"/>
      <c r="N11" s="82"/>
      <c r="O11" s="609"/>
    </row>
    <row r="12" spans="1:15">
      <c r="A12" s="513"/>
      <c r="B12" s="82" t="s">
        <v>1838</v>
      </c>
      <c r="C12" s="325"/>
      <c r="D12" s="325"/>
      <c r="E12" s="82"/>
      <c r="F12" s="82"/>
      <c r="G12" s="82"/>
      <c r="H12" s="609"/>
      <c r="I12" s="513" t="s">
        <v>4244</v>
      </c>
      <c r="J12" s="82"/>
      <c r="K12" s="82"/>
      <c r="L12" s="82"/>
      <c r="M12" s="82"/>
      <c r="N12" s="82"/>
      <c r="O12" s="609"/>
    </row>
    <row r="13" spans="1:15">
      <c r="A13" s="513"/>
      <c r="B13" s="82"/>
      <c r="C13" s="325"/>
      <c r="D13" s="325"/>
      <c r="E13" s="82"/>
      <c r="F13" s="82"/>
      <c r="G13" s="82"/>
      <c r="H13" s="609"/>
      <c r="I13" s="513" t="s">
        <v>4245</v>
      </c>
      <c r="J13" s="82"/>
      <c r="K13" s="82"/>
      <c r="L13" s="82"/>
      <c r="M13" s="82"/>
      <c r="N13" s="82"/>
      <c r="O13" s="609"/>
    </row>
    <row r="14" spans="1:15">
      <c r="A14" s="513" t="s">
        <v>712</v>
      </c>
      <c r="B14" s="82" t="s">
        <v>4246</v>
      </c>
      <c r="C14" s="82"/>
      <c r="D14" s="82"/>
      <c r="E14" s="82"/>
      <c r="F14" s="82"/>
      <c r="G14" s="82"/>
      <c r="H14" s="609"/>
      <c r="I14" s="513" t="s">
        <v>4247</v>
      </c>
      <c r="J14" s="82"/>
      <c r="K14" s="82"/>
      <c r="L14" s="82"/>
      <c r="M14" s="82"/>
      <c r="N14" s="82"/>
      <c r="O14" s="609"/>
    </row>
    <row r="15" spans="1:15">
      <c r="A15" s="513"/>
      <c r="B15" s="82" t="s">
        <v>2790</v>
      </c>
      <c r="C15" s="82"/>
      <c r="D15" s="82"/>
      <c r="E15" s="82"/>
      <c r="F15" s="82"/>
      <c r="G15" s="82"/>
      <c r="H15" s="609"/>
      <c r="I15" s="513" t="s">
        <v>2791</v>
      </c>
      <c r="J15" s="82"/>
      <c r="K15" s="82"/>
      <c r="L15" s="82"/>
      <c r="M15" s="82"/>
      <c r="N15" s="82"/>
      <c r="O15" s="609"/>
    </row>
    <row r="16" spans="1:15">
      <c r="A16" s="513"/>
      <c r="B16" s="82" t="s">
        <v>2792</v>
      </c>
      <c r="C16" s="82"/>
      <c r="D16" s="82"/>
      <c r="E16" s="82"/>
      <c r="F16" s="82"/>
      <c r="G16" s="82"/>
      <c r="H16" s="609"/>
      <c r="I16" s="513" t="s">
        <v>2793</v>
      </c>
      <c r="J16" s="82"/>
      <c r="K16" s="82"/>
      <c r="L16" s="82"/>
      <c r="M16" s="82"/>
      <c r="N16" s="82"/>
      <c r="O16" s="609"/>
    </row>
    <row r="17" spans="1:15">
      <c r="A17" s="513"/>
      <c r="B17" s="82" t="s">
        <v>2794</v>
      </c>
      <c r="C17" s="82"/>
      <c r="D17" s="82"/>
      <c r="E17" s="82"/>
      <c r="F17" s="82"/>
      <c r="G17" s="82"/>
      <c r="H17" s="609"/>
      <c r="I17" s="513" t="s">
        <v>2795</v>
      </c>
      <c r="J17" s="82"/>
      <c r="K17" s="82"/>
      <c r="L17" s="82"/>
      <c r="M17" s="82"/>
      <c r="N17" s="82"/>
      <c r="O17" s="609"/>
    </row>
    <row r="18" spans="1:15">
      <c r="A18" s="513"/>
      <c r="B18" s="82" t="s">
        <v>4323</v>
      </c>
      <c r="C18" s="82"/>
      <c r="D18" s="82"/>
      <c r="E18" s="82"/>
      <c r="F18" s="82"/>
      <c r="G18" s="82"/>
      <c r="H18" s="609"/>
      <c r="I18" s="513" t="s">
        <v>4324</v>
      </c>
      <c r="J18" s="82"/>
      <c r="K18" s="82"/>
      <c r="L18" s="82"/>
      <c r="M18" s="82"/>
      <c r="N18" s="82"/>
      <c r="O18" s="609"/>
    </row>
    <row r="19" spans="1:15">
      <c r="A19" s="513"/>
      <c r="B19" s="82" t="s">
        <v>3814</v>
      </c>
      <c r="C19" s="82"/>
      <c r="D19" s="82"/>
      <c r="E19" s="82"/>
      <c r="F19" s="82"/>
      <c r="G19" s="82"/>
      <c r="H19" s="609"/>
      <c r="I19" s="513" t="s">
        <v>3815</v>
      </c>
      <c r="J19" s="82"/>
      <c r="K19" s="82"/>
      <c r="L19" s="82"/>
      <c r="M19" s="82"/>
      <c r="N19" s="82"/>
      <c r="O19" s="609"/>
    </row>
    <row r="20" spans="1:15">
      <c r="A20" s="513"/>
      <c r="B20" s="82" t="s">
        <v>3816</v>
      </c>
      <c r="C20" s="82"/>
      <c r="D20" s="82"/>
      <c r="E20" s="82"/>
      <c r="F20" s="82"/>
      <c r="G20" s="82"/>
      <c r="H20" s="609"/>
      <c r="I20" s="513" t="s">
        <v>3817</v>
      </c>
      <c r="J20" s="82"/>
      <c r="K20" s="82"/>
      <c r="L20" s="82"/>
      <c r="M20" s="82"/>
      <c r="N20" s="82"/>
      <c r="O20" s="609"/>
    </row>
    <row r="21" spans="1:15">
      <c r="A21" s="513"/>
      <c r="B21" s="82" t="s">
        <v>3818</v>
      </c>
      <c r="C21" s="82"/>
      <c r="D21" s="82"/>
      <c r="E21" s="82"/>
      <c r="F21" s="82"/>
      <c r="G21" s="82"/>
      <c r="H21" s="609"/>
      <c r="I21" s="513" t="s">
        <v>3819</v>
      </c>
      <c r="J21" s="82"/>
      <c r="K21" s="82"/>
      <c r="L21" s="82"/>
      <c r="M21" s="82"/>
      <c r="N21" s="82"/>
      <c r="O21" s="609"/>
    </row>
    <row r="22" spans="1:15">
      <c r="A22" s="513"/>
      <c r="B22" s="82" t="s">
        <v>1996</v>
      </c>
      <c r="C22" s="82"/>
      <c r="D22" s="82"/>
      <c r="E22" s="82"/>
      <c r="F22" s="82"/>
      <c r="G22" s="82"/>
      <c r="H22" s="609"/>
      <c r="I22" s="513" t="s">
        <v>1997</v>
      </c>
      <c r="J22" s="82"/>
      <c r="K22" s="82"/>
      <c r="L22" s="82"/>
      <c r="M22" s="82"/>
      <c r="N22" s="82"/>
      <c r="O22" s="609"/>
    </row>
    <row r="23" spans="1:15">
      <c r="A23" s="513"/>
      <c r="B23" s="82" t="s">
        <v>2191</v>
      </c>
      <c r="C23" s="82"/>
      <c r="D23" s="82"/>
      <c r="E23" s="82"/>
      <c r="F23" s="82"/>
      <c r="G23" s="82"/>
      <c r="H23" s="609"/>
      <c r="I23" s="513" t="s">
        <v>2192</v>
      </c>
      <c r="J23" s="82"/>
      <c r="K23" s="82"/>
      <c r="L23" s="82"/>
      <c r="M23" s="82"/>
      <c r="N23" s="82"/>
      <c r="O23" s="609"/>
    </row>
    <row r="24" spans="1:15">
      <c r="A24" s="513"/>
      <c r="B24" s="82" t="s">
        <v>3503</v>
      </c>
      <c r="C24" s="82"/>
      <c r="D24" s="82"/>
      <c r="E24" s="82"/>
      <c r="F24" s="82"/>
      <c r="G24" s="82"/>
      <c r="H24" s="609"/>
      <c r="I24" s="513" t="s">
        <v>3504</v>
      </c>
      <c r="J24" s="82"/>
      <c r="K24" s="82"/>
      <c r="L24" s="82"/>
      <c r="M24" s="82"/>
      <c r="N24" s="82"/>
      <c r="O24" s="609"/>
    </row>
    <row r="25" spans="1:15">
      <c r="A25" s="513"/>
      <c r="B25" s="82" t="s">
        <v>3505</v>
      </c>
      <c r="C25" s="82"/>
      <c r="D25" s="82"/>
      <c r="E25" s="82"/>
      <c r="F25" s="82"/>
      <c r="G25" s="82"/>
      <c r="H25" s="609"/>
      <c r="I25" s="513" t="s">
        <v>3506</v>
      </c>
      <c r="J25" s="82"/>
      <c r="K25" s="82"/>
      <c r="L25" s="82"/>
      <c r="M25" s="82"/>
      <c r="N25" s="82"/>
      <c r="O25" s="609"/>
    </row>
    <row r="26" spans="1:15">
      <c r="A26" s="513"/>
      <c r="B26" s="82" t="s">
        <v>3507</v>
      </c>
      <c r="C26" s="82"/>
      <c r="D26" s="82"/>
      <c r="E26" s="82"/>
      <c r="F26" s="82"/>
      <c r="G26" s="82"/>
      <c r="H26" s="609"/>
      <c r="I26" s="513" t="s">
        <v>3508</v>
      </c>
      <c r="J26" s="82"/>
      <c r="K26" s="82"/>
      <c r="L26" s="82"/>
      <c r="M26" s="82"/>
      <c r="N26" s="82"/>
      <c r="O26" s="609"/>
    </row>
    <row r="27" spans="1:15">
      <c r="A27" s="513"/>
      <c r="B27" s="82" t="s">
        <v>3509</v>
      </c>
      <c r="C27" s="82"/>
      <c r="D27" s="82"/>
      <c r="E27" s="82"/>
      <c r="F27" s="82"/>
      <c r="G27" s="82"/>
      <c r="H27" s="609"/>
      <c r="I27" s="513" t="s">
        <v>3510</v>
      </c>
      <c r="J27" s="82"/>
      <c r="K27" s="82"/>
      <c r="L27" s="82"/>
      <c r="M27" s="82"/>
      <c r="N27" s="82"/>
      <c r="O27" s="609"/>
    </row>
    <row r="28" spans="1:15">
      <c r="A28" s="513"/>
      <c r="B28" s="82" t="s">
        <v>2490</v>
      </c>
      <c r="C28" s="82"/>
      <c r="D28" s="82"/>
      <c r="E28" s="82"/>
      <c r="F28" s="82"/>
      <c r="G28" s="82"/>
      <c r="H28" s="609"/>
      <c r="I28" s="513" t="s">
        <v>2491</v>
      </c>
      <c r="J28" s="82"/>
      <c r="K28" s="82"/>
      <c r="L28" s="82"/>
      <c r="M28" s="82"/>
      <c r="N28" s="82"/>
      <c r="O28" s="609"/>
    </row>
    <row r="29" spans="1:15">
      <c r="A29" s="513"/>
      <c r="B29" s="82" t="s">
        <v>2492</v>
      </c>
      <c r="C29" s="82"/>
      <c r="D29" s="82"/>
      <c r="E29" s="82"/>
      <c r="F29" s="82"/>
      <c r="G29" s="82"/>
      <c r="H29" s="609"/>
      <c r="I29" s="513" t="s">
        <v>3281</v>
      </c>
      <c r="J29" s="82"/>
      <c r="K29" s="82"/>
      <c r="L29" s="82"/>
      <c r="M29" s="82"/>
      <c r="N29" s="82"/>
      <c r="O29" s="609"/>
    </row>
    <row r="30" spans="1:15">
      <c r="A30" s="513"/>
      <c r="B30" s="82" t="s">
        <v>3437</v>
      </c>
      <c r="C30" s="82"/>
      <c r="D30" s="82"/>
      <c r="E30" s="82"/>
      <c r="F30" s="82"/>
      <c r="G30" s="82"/>
      <c r="H30" s="609"/>
      <c r="I30" s="513" t="s">
        <v>3438</v>
      </c>
      <c r="J30" s="82"/>
      <c r="K30" s="82"/>
      <c r="L30" s="82"/>
      <c r="M30" s="82"/>
      <c r="N30" s="82"/>
      <c r="O30" s="609"/>
    </row>
    <row r="31" spans="1:15">
      <c r="A31" s="513"/>
      <c r="B31" s="82" t="s">
        <v>3439</v>
      </c>
      <c r="C31" s="82"/>
      <c r="D31" s="82"/>
      <c r="E31" s="82"/>
      <c r="F31" s="82"/>
      <c r="G31" s="82"/>
      <c r="H31" s="609"/>
      <c r="I31" s="513" t="s">
        <v>3440</v>
      </c>
      <c r="J31" s="82"/>
      <c r="K31" s="82"/>
      <c r="L31" s="82"/>
      <c r="M31" s="82"/>
      <c r="N31" s="82"/>
      <c r="O31" s="609"/>
    </row>
    <row r="32" spans="1:15">
      <c r="A32" s="513"/>
      <c r="B32" s="82" t="s">
        <v>3441</v>
      </c>
      <c r="C32" s="82"/>
      <c r="D32" s="82"/>
      <c r="E32" s="82"/>
      <c r="F32" s="82"/>
      <c r="G32" s="82"/>
      <c r="H32" s="609"/>
      <c r="I32" s="513" t="s">
        <v>3442</v>
      </c>
      <c r="J32" s="82"/>
      <c r="K32" s="82"/>
      <c r="L32" s="82"/>
      <c r="M32" s="82"/>
      <c r="N32" s="82"/>
      <c r="O32" s="609"/>
    </row>
    <row r="33" spans="1:15">
      <c r="A33" s="513"/>
      <c r="B33" s="82" t="s">
        <v>3443</v>
      </c>
      <c r="C33" s="82"/>
      <c r="D33" s="82"/>
      <c r="E33" s="82"/>
      <c r="F33" s="82"/>
      <c r="G33" s="82"/>
      <c r="H33" s="609"/>
      <c r="I33" s="513"/>
      <c r="J33" s="82"/>
      <c r="K33" s="82"/>
      <c r="L33" s="82"/>
      <c r="M33" s="82"/>
      <c r="N33" s="82"/>
      <c r="O33" s="609"/>
    </row>
    <row r="34" spans="1:15">
      <c r="A34" s="553"/>
      <c r="B34" s="82" t="s">
        <v>3444</v>
      </c>
      <c r="C34" s="325"/>
      <c r="D34" s="82"/>
      <c r="E34" s="82"/>
      <c r="F34" s="82"/>
      <c r="G34" s="82"/>
      <c r="H34" s="609"/>
      <c r="I34" s="513"/>
      <c r="J34" s="82"/>
      <c r="K34" s="82"/>
      <c r="L34" s="82"/>
      <c r="M34" s="82"/>
      <c r="N34" s="82"/>
      <c r="O34" s="609"/>
    </row>
    <row r="35" spans="1:15">
      <c r="A35" s="553"/>
      <c r="B35" s="82"/>
      <c r="C35" s="325"/>
      <c r="D35" s="82"/>
      <c r="E35" s="82"/>
      <c r="F35" s="82"/>
      <c r="G35" s="82"/>
      <c r="H35" s="609"/>
      <c r="I35" s="513"/>
      <c r="J35" s="82"/>
      <c r="K35" s="82"/>
      <c r="L35" s="82"/>
      <c r="M35" s="82"/>
      <c r="N35" s="82"/>
      <c r="O35" s="609"/>
    </row>
    <row r="36" spans="1:15">
      <c r="A36" s="1013"/>
      <c r="B36" s="1115"/>
      <c r="C36" s="1046"/>
      <c r="D36" s="1046"/>
      <c r="E36" s="1014"/>
      <c r="F36" s="1115"/>
      <c r="G36" s="1115" t="s">
        <v>4105</v>
      </c>
      <c r="H36" s="1015"/>
      <c r="I36" s="1045"/>
      <c r="J36" s="1156" t="s">
        <v>4106</v>
      </c>
      <c r="K36" s="928"/>
      <c r="L36" s="928"/>
      <c r="M36" s="1083"/>
      <c r="N36" s="1046"/>
      <c r="O36" s="1015"/>
    </row>
    <row r="37" spans="1:15">
      <c r="A37" s="513"/>
      <c r="B37" s="931" t="s">
        <v>4107</v>
      </c>
      <c r="C37" s="925"/>
      <c r="D37" s="925"/>
      <c r="E37" s="749" t="s">
        <v>4108</v>
      </c>
      <c r="F37" s="750" t="s">
        <v>4109</v>
      </c>
      <c r="G37" s="1157" t="s">
        <v>4109</v>
      </c>
      <c r="H37" s="1158" t="s">
        <v>4109</v>
      </c>
      <c r="I37" s="1047"/>
      <c r="J37" s="1046"/>
      <c r="K37" s="1046"/>
      <c r="L37" s="1014"/>
      <c r="M37" s="1046"/>
      <c r="N37" s="925"/>
      <c r="O37" s="949"/>
    </row>
    <row r="38" spans="1:15">
      <c r="A38" s="77" t="s">
        <v>290</v>
      </c>
      <c r="B38" s="931" t="s">
        <v>4110</v>
      </c>
      <c r="C38" s="925"/>
      <c r="D38" s="1048" t="s">
        <v>4111</v>
      </c>
      <c r="E38" s="749" t="s">
        <v>4112</v>
      </c>
      <c r="F38" s="750" t="s">
        <v>4113</v>
      </c>
      <c r="G38" s="750" t="s">
        <v>4114</v>
      </c>
      <c r="H38" s="932" t="s">
        <v>4114</v>
      </c>
      <c r="I38" s="1049" t="s">
        <v>4115</v>
      </c>
      <c r="J38" s="1048" t="s">
        <v>4116</v>
      </c>
      <c r="K38" s="1048" t="s">
        <v>4117</v>
      </c>
      <c r="L38" s="607" t="s">
        <v>4118</v>
      </c>
      <c r="M38" s="1085"/>
      <c r="N38" s="1048" t="s">
        <v>4119</v>
      </c>
      <c r="O38" s="932" t="s">
        <v>290</v>
      </c>
    </row>
    <row r="39" spans="1:15">
      <c r="A39" s="77" t="s">
        <v>293</v>
      </c>
      <c r="B39" s="931" t="s">
        <v>4120</v>
      </c>
      <c r="C39" s="925"/>
      <c r="D39" s="1048" t="s">
        <v>4121</v>
      </c>
      <c r="E39" s="749" t="s">
        <v>4122</v>
      </c>
      <c r="F39" s="750" t="s">
        <v>4123</v>
      </c>
      <c r="G39" s="750" t="s">
        <v>4124</v>
      </c>
      <c r="H39" s="932" t="s">
        <v>4125</v>
      </c>
      <c r="I39" s="1049" t="s">
        <v>4126</v>
      </c>
      <c r="J39" s="1048" t="s">
        <v>4127</v>
      </c>
      <c r="K39" s="1048" t="s">
        <v>4127</v>
      </c>
      <c r="L39" s="607" t="s">
        <v>4127</v>
      </c>
      <c r="M39" s="1085"/>
      <c r="N39" s="1048" t="s">
        <v>4128</v>
      </c>
      <c r="O39" s="932" t="s">
        <v>293</v>
      </c>
    </row>
    <row r="40" spans="1:15">
      <c r="A40" s="950"/>
      <c r="B40" s="952"/>
      <c r="C40" s="951" t="s">
        <v>1860</v>
      </c>
      <c r="D40" s="1040" t="s">
        <v>1861</v>
      </c>
      <c r="E40" s="959" t="s">
        <v>1862</v>
      </c>
      <c r="F40" s="934" t="s">
        <v>1863</v>
      </c>
      <c r="G40" s="934" t="s">
        <v>838</v>
      </c>
      <c r="H40" s="754" t="s">
        <v>839</v>
      </c>
      <c r="I40" s="1034" t="s">
        <v>840</v>
      </c>
      <c r="J40" s="1040" t="s">
        <v>841</v>
      </c>
      <c r="K40" s="1040" t="s">
        <v>842</v>
      </c>
      <c r="L40" s="970" t="s">
        <v>843</v>
      </c>
      <c r="M40" s="1086"/>
      <c r="N40" s="1040" t="s">
        <v>844</v>
      </c>
      <c r="O40" s="1159"/>
    </row>
    <row r="41" spans="1:15">
      <c r="A41" s="950">
        <v>1</v>
      </c>
      <c r="B41" s="952"/>
      <c r="C41" s="951"/>
      <c r="D41" s="951"/>
      <c r="E41" s="838"/>
      <c r="F41" s="952"/>
      <c r="G41" s="952"/>
      <c r="H41" s="1159"/>
      <c r="I41" s="1160"/>
      <c r="J41" s="1036"/>
      <c r="K41" s="1036"/>
      <c r="L41" s="724"/>
      <c r="M41" s="1036"/>
      <c r="N41" s="1036"/>
      <c r="O41" s="1159">
        <v>1</v>
      </c>
    </row>
    <row r="42" spans="1:15">
      <c r="A42" s="950">
        <v>2</v>
      </c>
      <c r="B42" s="952"/>
      <c r="C42" s="951"/>
      <c r="D42" s="951"/>
      <c r="E42" s="838"/>
      <c r="F42" s="952"/>
      <c r="G42" s="952"/>
      <c r="H42" s="1159"/>
      <c r="I42" s="1161"/>
      <c r="J42" s="1035"/>
      <c r="K42" s="1035"/>
      <c r="L42" s="837"/>
      <c r="M42" s="1035"/>
      <c r="N42" s="1035"/>
      <c r="O42" s="1159">
        <v>2</v>
      </c>
    </row>
    <row r="43" spans="1:15">
      <c r="A43" s="950">
        <v>3</v>
      </c>
      <c r="B43" s="952"/>
      <c r="C43" s="951"/>
      <c r="D43" s="951"/>
      <c r="E43" s="838"/>
      <c r="F43" s="952"/>
      <c r="G43" s="952"/>
      <c r="H43" s="1159"/>
      <c r="I43" s="1161"/>
      <c r="J43" s="1035"/>
      <c r="K43" s="1035"/>
      <c r="L43" s="837"/>
      <c r="M43" s="1035"/>
      <c r="N43" s="1035"/>
      <c r="O43" s="1159">
        <v>3</v>
      </c>
    </row>
    <row r="44" spans="1:15">
      <c r="A44" s="950">
        <v>4</v>
      </c>
      <c r="B44" s="952"/>
      <c r="C44" s="951"/>
      <c r="D44" s="951"/>
      <c r="E44" s="838"/>
      <c r="F44" s="952"/>
      <c r="G44" s="952"/>
      <c r="H44" s="1159"/>
      <c r="I44" s="1161"/>
      <c r="J44" s="1035"/>
      <c r="K44" s="1035"/>
      <c r="L44" s="837"/>
      <c r="M44" s="1035"/>
      <c r="N44" s="1035"/>
      <c r="O44" s="1159">
        <v>4</v>
      </c>
    </row>
    <row r="45" spans="1:15">
      <c r="A45" s="950">
        <v>5</v>
      </c>
      <c r="B45" s="952"/>
      <c r="C45" s="951"/>
      <c r="D45" s="951"/>
      <c r="E45" s="838"/>
      <c r="F45" s="952"/>
      <c r="G45" s="952"/>
      <c r="H45" s="1159"/>
      <c r="I45" s="1161"/>
      <c r="J45" s="1035"/>
      <c r="K45" s="1035"/>
      <c r="L45" s="837"/>
      <c r="M45" s="1035"/>
      <c r="N45" s="1035"/>
      <c r="O45" s="1159">
        <v>5</v>
      </c>
    </row>
    <row r="46" spans="1:15">
      <c r="A46" s="950">
        <v>6</v>
      </c>
      <c r="B46" s="952"/>
      <c r="C46" s="951"/>
      <c r="D46" s="951"/>
      <c r="E46" s="838"/>
      <c r="F46" s="952"/>
      <c r="G46" s="952"/>
      <c r="H46" s="1159"/>
      <c r="I46" s="1161"/>
      <c r="J46" s="1035"/>
      <c r="K46" s="1035"/>
      <c r="L46" s="837"/>
      <c r="M46" s="1035"/>
      <c r="N46" s="1035"/>
      <c r="O46" s="1159">
        <v>6</v>
      </c>
    </row>
    <row r="47" spans="1:15">
      <c r="A47" s="950">
        <v>7</v>
      </c>
      <c r="B47" s="952"/>
      <c r="C47" s="951"/>
      <c r="D47" s="951"/>
      <c r="E47" s="838"/>
      <c r="F47" s="952"/>
      <c r="G47" s="952"/>
      <c r="H47" s="1159"/>
      <c r="I47" s="1161"/>
      <c r="J47" s="1035"/>
      <c r="K47" s="1035"/>
      <c r="L47" s="837"/>
      <c r="M47" s="1035"/>
      <c r="N47" s="1035"/>
      <c r="O47" s="1159">
        <v>7</v>
      </c>
    </row>
    <row r="48" spans="1:15">
      <c r="A48" s="950">
        <v>8</v>
      </c>
      <c r="B48" s="952"/>
      <c r="C48" s="951"/>
      <c r="D48" s="951"/>
      <c r="E48" s="838"/>
      <c r="F48" s="952"/>
      <c r="G48" s="952"/>
      <c r="H48" s="1159"/>
      <c r="I48" s="1161"/>
      <c r="J48" s="1035"/>
      <c r="K48" s="1035"/>
      <c r="L48" s="837"/>
      <c r="M48" s="1035"/>
      <c r="N48" s="1035"/>
      <c r="O48" s="1159">
        <v>8</v>
      </c>
    </row>
    <row r="49" spans="1:15">
      <c r="A49" s="950">
        <v>9</v>
      </c>
      <c r="B49" s="952"/>
      <c r="C49" s="951"/>
      <c r="D49" s="951"/>
      <c r="E49" s="838"/>
      <c r="F49" s="952"/>
      <c r="G49" s="952"/>
      <c r="H49" s="1159"/>
      <c r="I49" s="1161"/>
      <c r="J49" s="1035"/>
      <c r="K49" s="1035"/>
      <c r="L49" s="837"/>
      <c r="M49" s="1035"/>
      <c r="N49" s="1035"/>
      <c r="O49" s="1159">
        <v>9</v>
      </c>
    </row>
    <row r="50" spans="1:15">
      <c r="A50" s="950">
        <v>10</v>
      </c>
      <c r="B50" s="952"/>
      <c r="C50" s="951"/>
      <c r="D50" s="951"/>
      <c r="E50" s="838"/>
      <c r="F50" s="952"/>
      <c r="G50" s="952"/>
      <c r="H50" s="1159"/>
      <c r="I50" s="1161"/>
      <c r="J50" s="1035"/>
      <c r="K50" s="1035"/>
      <c r="L50" s="837"/>
      <c r="M50" s="1035"/>
      <c r="N50" s="1035"/>
      <c r="O50" s="1159">
        <v>10</v>
      </c>
    </row>
    <row r="51" spans="1:15">
      <c r="A51" s="950">
        <v>11</v>
      </c>
      <c r="B51" s="952"/>
      <c r="C51" s="951"/>
      <c r="D51" s="951"/>
      <c r="E51" s="838"/>
      <c r="F51" s="952"/>
      <c r="G51" s="952"/>
      <c r="H51" s="1159"/>
      <c r="I51" s="1161"/>
      <c r="J51" s="1035"/>
      <c r="K51" s="1035"/>
      <c r="L51" s="837"/>
      <c r="M51" s="1035"/>
      <c r="N51" s="1035"/>
      <c r="O51" s="1159">
        <v>11</v>
      </c>
    </row>
    <row r="52" spans="1:15">
      <c r="A52" s="950">
        <v>12</v>
      </c>
      <c r="B52" s="952"/>
      <c r="C52" s="951"/>
      <c r="D52" s="951"/>
      <c r="E52" s="838"/>
      <c r="F52" s="952"/>
      <c r="G52" s="952"/>
      <c r="H52" s="1159"/>
      <c r="I52" s="1161"/>
      <c r="J52" s="1035"/>
      <c r="K52" s="1035"/>
      <c r="L52" s="837"/>
      <c r="M52" s="1035"/>
      <c r="N52" s="1035"/>
      <c r="O52" s="1159">
        <v>12</v>
      </c>
    </row>
    <row r="53" spans="1:15">
      <c r="A53" s="950">
        <v>13</v>
      </c>
      <c r="B53" s="952"/>
      <c r="C53" s="951"/>
      <c r="D53" s="951"/>
      <c r="E53" s="838"/>
      <c r="F53" s="952"/>
      <c r="G53" s="952"/>
      <c r="H53" s="1159"/>
      <c r="I53" s="1161"/>
      <c r="J53" s="1035"/>
      <c r="K53" s="1035"/>
      <c r="L53" s="837"/>
      <c r="M53" s="1035"/>
      <c r="N53" s="1035"/>
      <c r="O53" s="1159">
        <v>13</v>
      </c>
    </row>
    <row r="54" spans="1:15" ht="15.75" thickBot="1">
      <c r="A54" s="610">
        <v>14</v>
      </c>
      <c r="B54" s="819" t="s">
        <v>2166</v>
      </c>
      <c r="C54" s="1162"/>
      <c r="D54" s="1087"/>
      <c r="E54" s="611"/>
      <c r="F54" s="1163"/>
      <c r="G54" s="1163"/>
      <c r="H54" s="1164"/>
      <c r="I54" s="1165">
        <f>SUM(I41:I53)</f>
        <v>0</v>
      </c>
      <c r="J54" s="1166">
        <f>SUM(J41:J53)</f>
        <v>0</v>
      </c>
      <c r="K54" s="1166">
        <f>SUM(K41:K53)</f>
        <v>0</v>
      </c>
      <c r="L54" s="1149"/>
      <c r="M54" s="942">
        <f>SUM(M41:M53)</f>
        <v>0</v>
      </c>
      <c r="N54" s="1166">
        <f>SUM(N41:N53)</f>
        <v>0</v>
      </c>
      <c r="O54" s="1164">
        <v>14</v>
      </c>
    </row>
    <row r="55" spans="1:15">
      <c r="A55" s="607"/>
      <c r="B55" s="607"/>
      <c r="C55" s="607"/>
      <c r="D55" s="607"/>
      <c r="E55" s="607"/>
      <c r="F55" s="607"/>
      <c r="G55" s="607"/>
      <c r="H55" s="607"/>
      <c r="I55" s="607"/>
      <c r="J55" s="607"/>
      <c r="K55" s="607"/>
      <c r="L55" s="607"/>
      <c r="M55" s="607"/>
      <c r="N55" s="607"/>
      <c r="O55" s="844" t="s">
        <v>4130</v>
      </c>
    </row>
    <row r="56" spans="1:15">
      <c r="A56" s="1074" t="s">
        <v>4129</v>
      </c>
      <c r="B56" s="607"/>
      <c r="C56" s="607"/>
      <c r="D56" s="607"/>
      <c r="E56" s="325"/>
      <c r="F56" s="607"/>
      <c r="G56" s="607"/>
      <c r="H56" s="607"/>
      <c r="I56" s="82" t="str">
        <f>A56</f>
        <v>FERC FORM NO.1 (REVISED. 12-90) NYPSC Modified-96</v>
      </c>
      <c r="J56" s="82"/>
      <c r="K56" s="325"/>
      <c r="L56" s="82"/>
      <c r="M56" s="82"/>
      <c r="N56" s="82"/>
      <c r="O56" s="844"/>
    </row>
    <row r="57" spans="1:15">
      <c r="A57" s="607" t="s">
        <v>4131</v>
      </c>
      <c r="B57" s="607"/>
      <c r="C57" s="607"/>
      <c r="D57" s="607"/>
      <c r="E57" s="607"/>
      <c r="F57" s="607"/>
      <c r="G57" s="607"/>
      <c r="H57" s="607"/>
      <c r="I57" s="607" t="s">
        <v>4132</v>
      </c>
      <c r="J57" s="607"/>
      <c r="K57" s="607"/>
      <c r="L57" s="607"/>
      <c r="M57" s="607"/>
      <c r="N57" s="607"/>
      <c r="O57" s="607"/>
    </row>
    <row r="58" spans="1:15">
      <c r="A58" s="607"/>
      <c r="B58" s="607"/>
      <c r="C58" s="607"/>
      <c r="D58" s="607"/>
      <c r="E58" s="607"/>
      <c r="F58" s="607"/>
      <c r="G58" s="607"/>
      <c r="H58" s="607"/>
      <c r="I58" s="82"/>
      <c r="J58" s="82"/>
      <c r="K58" s="82"/>
      <c r="L58" s="82"/>
      <c r="M58" s="82"/>
      <c r="N58" s="82"/>
      <c r="O58" s="82"/>
    </row>
    <row r="59" spans="1:15">
      <c r="A59" s="607"/>
      <c r="B59" s="607"/>
      <c r="C59" s="607"/>
      <c r="D59" s="607"/>
      <c r="E59" s="607"/>
      <c r="F59" s="607"/>
      <c r="G59" s="607"/>
      <c r="H59" s="607"/>
      <c r="I59" s="82"/>
      <c r="J59" s="82"/>
      <c r="K59" s="82"/>
      <c r="L59" s="82"/>
      <c r="M59" s="82"/>
      <c r="N59" s="82"/>
      <c r="O59" s="82"/>
    </row>
    <row r="60" spans="1:15">
      <c r="A60" s="607"/>
      <c r="B60" s="607"/>
      <c r="C60" s="607"/>
      <c r="D60" s="607"/>
      <c r="E60" s="607"/>
      <c r="F60" s="607"/>
      <c r="G60" s="607"/>
      <c r="H60" s="607"/>
      <c r="I60" s="82"/>
      <c r="J60" s="82"/>
      <c r="K60" s="82"/>
      <c r="L60" s="82"/>
      <c r="M60" s="82"/>
      <c r="N60" s="82"/>
      <c r="O60" s="82"/>
    </row>
    <row r="61" spans="1:15" ht="15.75">
      <c r="A61" s="606" t="s">
        <v>1325</v>
      </c>
      <c r="B61" s="582"/>
      <c r="C61" s="607"/>
      <c r="D61" s="607"/>
      <c r="E61" s="607"/>
      <c r="F61" s="607"/>
      <c r="G61" s="607"/>
      <c r="H61" s="607"/>
      <c r="I61" s="82"/>
      <c r="J61" s="82"/>
      <c r="K61" s="82"/>
      <c r="L61" s="82"/>
      <c r="M61" s="82"/>
      <c r="N61" s="82"/>
      <c r="O61" s="82"/>
    </row>
    <row r="62" spans="1:15" ht="15.75">
      <c r="A62" s="606"/>
      <c r="B62" s="582"/>
      <c r="C62" s="607"/>
      <c r="D62" s="607"/>
      <c r="E62" s="607"/>
      <c r="F62" s="607"/>
      <c r="G62" s="607"/>
      <c r="H62" s="607"/>
      <c r="I62" s="82"/>
      <c r="J62" s="82"/>
      <c r="K62" s="82"/>
      <c r="L62" s="82"/>
      <c r="M62" s="82"/>
      <c r="N62" s="82"/>
      <c r="O62" s="82"/>
    </row>
    <row r="63" spans="1:15" ht="16.5" thickBot="1">
      <c r="A63" s="627" t="str">
        <f>'Data Sheet'!$C$25</f>
        <v xml:space="preserve">KeySpan Gas East Corp. D/B/A National Grid </v>
      </c>
      <c r="B63" s="607"/>
      <c r="C63" s="607"/>
      <c r="D63" s="607"/>
      <c r="E63" s="607"/>
      <c r="F63" s="676" t="str">
        <f>'Data Sheet'!$C$40</f>
        <v>March 31, 2015</v>
      </c>
      <c r="G63" s="325" t="str">
        <f>'Data Sheet'!$C$38</f>
        <v>December 31, 2014</v>
      </c>
      <c r="H63" s="607"/>
      <c r="I63" s="627" t="str">
        <f>'Data Sheet'!$C$25</f>
        <v xml:space="preserve">KeySpan Gas East Corp. D/B/A National Grid </v>
      </c>
      <c r="J63" s="82"/>
      <c r="K63" s="82"/>
      <c r="L63" s="676" t="str">
        <f>'Data Sheet'!$C$40</f>
        <v>March 31, 2015</v>
      </c>
      <c r="M63" s="82"/>
      <c r="N63" s="325" t="str">
        <f>'Data Sheet'!$C$38</f>
        <v>December 31, 2014</v>
      </c>
      <c r="O63" s="82"/>
    </row>
    <row r="64" spans="1:15">
      <c r="A64" s="740"/>
      <c r="B64" s="741"/>
      <c r="C64" s="741"/>
      <c r="D64" s="741"/>
      <c r="E64" s="741"/>
      <c r="F64" s="741"/>
      <c r="G64" s="741"/>
      <c r="H64" s="1010"/>
      <c r="I64" s="740"/>
      <c r="J64" s="741"/>
      <c r="K64" s="741"/>
      <c r="L64" s="741"/>
      <c r="M64" s="741"/>
      <c r="N64" s="741"/>
      <c r="O64" s="1010"/>
    </row>
    <row r="65" spans="1:15">
      <c r="A65" s="969" t="s">
        <v>2209</v>
      </c>
      <c r="B65" s="970"/>
      <c r="C65" s="970"/>
      <c r="D65" s="970"/>
      <c r="E65" s="970"/>
      <c r="F65" s="970"/>
      <c r="G65" s="970"/>
      <c r="H65" s="820"/>
      <c r="I65" s="927" t="s">
        <v>2210</v>
      </c>
      <c r="J65" s="928"/>
      <c r="K65" s="928"/>
      <c r="L65" s="928"/>
      <c r="M65" s="928"/>
      <c r="N65" s="928"/>
      <c r="O65" s="609"/>
    </row>
    <row r="66" spans="1:15">
      <c r="A66" s="1013"/>
      <c r="B66" s="1115"/>
      <c r="C66" s="1046"/>
      <c r="D66" s="1046"/>
      <c r="E66" s="1014"/>
      <c r="F66" s="1115"/>
      <c r="G66" s="1115" t="s">
        <v>4105</v>
      </c>
      <c r="H66" s="1015"/>
      <c r="I66" s="1045"/>
      <c r="J66" s="1014"/>
      <c r="K66" s="1014" t="s">
        <v>4133</v>
      </c>
      <c r="L66" s="1014"/>
      <c r="M66" s="1046"/>
      <c r="N66" s="1046"/>
      <c r="O66" s="1015"/>
    </row>
    <row r="67" spans="1:15">
      <c r="A67" s="513"/>
      <c r="B67" s="931" t="s">
        <v>4107</v>
      </c>
      <c r="C67" s="925"/>
      <c r="D67" s="925"/>
      <c r="E67" s="749" t="s">
        <v>4108</v>
      </c>
      <c r="F67" s="750" t="s">
        <v>4109</v>
      </c>
      <c r="G67" s="1157" t="s">
        <v>4109</v>
      </c>
      <c r="H67" s="1158" t="s">
        <v>4109</v>
      </c>
      <c r="I67" s="1047"/>
      <c r="J67" s="1046"/>
      <c r="K67" s="1046"/>
      <c r="L67" s="1014"/>
      <c r="M67" s="1046"/>
      <c r="N67" s="925"/>
      <c r="O67" s="949"/>
    </row>
    <row r="68" spans="1:15">
      <c r="A68" s="77" t="s">
        <v>290</v>
      </c>
      <c r="B68" s="931" t="s">
        <v>4110</v>
      </c>
      <c r="C68" s="925"/>
      <c r="D68" s="1048" t="s">
        <v>4111</v>
      </c>
      <c r="E68" s="749" t="s">
        <v>4112</v>
      </c>
      <c r="F68" s="750" t="s">
        <v>4113</v>
      </c>
      <c r="G68" s="750" t="s">
        <v>4114</v>
      </c>
      <c r="H68" s="932" t="s">
        <v>4114</v>
      </c>
      <c r="I68" s="1049" t="s">
        <v>4115</v>
      </c>
      <c r="J68" s="1048" t="s">
        <v>4116</v>
      </c>
      <c r="K68" s="1048" t="s">
        <v>4117</v>
      </c>
      <c r="L68" s="607" t="s">
        <v>4118</v>
      </c>
      <c r="M68" s="1085"/>
      <c r="N68" s="1048" t="s">
        <v>4119</v>
      </c>
      <c r="O68" s="932" t="s">
        <v>290</v>
      </c>
    </row>
    <row r="69" spans="1:15">
      <c r="A69" s="77" t="s">
        <v>293</v>
      </c>
      <c r="B69" s="931" t="s">
        <v>4120</v>
      </c>
      <c r="C69" s="925"/>
      <c r="D69" s="1048" t="s">
        <v>4121</v>
      </c>
      <c r="E69" s="749" t="s">
        <v>4122</v>
      </c>
      <c r="F69" s="750" t="s">
        <v>4123</v>
      </c>
      <c r="G69" s="750" t="s">
        <v>4124</v>
      </c>
      <c r="H69" s="932" t="s">
        <v>4125</v>
      </c>
      <c r="I69" s="1049" t="s">
        <v>4126</v>
      </c>
      <c r="J69" s="1048" t="s">
        <v>4127</v>
      </c>
      <c r="K69" s="1048" t="s">
        <v>4127</v>
      </c>
      <c r="L69" s="607" t="s">
        <v>4127</v>
      </c>
      <c r="M69" s="1085"/>
      <c r="N69" s="1048" t="s">
        <v>4128</v>
      </c>
      <c r="O69" s="932" t="s">
        <v>293</v>
      </c>
    </row>
    <row r="70" spans="1:15">
      <c r="A70" s="950"/>
      <c r="B70" s="952"/>
      <c r="C70" s="951" t="s">
        <v>1860</v>
      </c>
      <c r="D70" s="1040" t="s">
        <v>1861</v>
      </c>
      <c r="E70" s="959" t="s">
        <v>1862</v>
      </c>
      <c r="F70" s="934" t="s">
        <v>1863</v>
      </c>
      <c r="G70" s="934" t="s">
        <v>838</v>
      </c>
      <c r="H70" s="754" t="s">
        <v>839</v>
      </c>
      <c r="I70" s="1034" t="s">
        <v>840</v>
      </c>
      <c r="J70" s="1040" t="s">
        <v>841</v>
      </c>
      <c r="K70" s="1040" t="s">
        <v>842</v>
      </c>
      <c r="L70" s="970" t="s">
        <v>843</v>
      </c>
      <c r="M70" s="1086"/>
      <c r="N70" s="1040" t="s">
        <v>844</v>
      </c>
      <c r="O70" s="1159"/>
    </row>
    <row r="71" spans="1:15">
      <c r="A71" s="950">
        <v>1</v>
      </c>
      <c r="B71" s="952"/>
      <c r="C71" s="951"/>
      <c r="D71" s="951"/>
      <c r="E71" s="838"/>
      <c r="F71" s="952"/>
      <c r="G71" s="952"/>
      <c r="H71" s="1159"/>
      <c r="I71" s="1161"/>
      <c r="J71" s="1036"/>
      <c r="K71" s="1036"/>
      <c r="L71" s="724"/>
      <c r="M71" s="1036"/>
      <c r="N71" s="1036">
        <f>SUM(J71:L71)</f>
        <v>0</v>
      </c>
      <c r="O71" s="1159">
        <v>1</v>
      </c>
    </row>
    <row r="72" spans="1:15">
      <c r="A72" s="950">
        <v>2</v>
      </c>
      <c r="B72" s="952"/>
      <c r="C72" s="951"/>
      <c r="D72" s="951"/>
      <c r="E72" s="838"/>
      <c r="F72" s="952"/>
      <c r="G72" s="952"/>
      <c r="H72" s="1159"/>
      <c r="I72" s="1161"/>
      <c r="J72" s="1035"/>
      <c r="K72" s="1035"/>
      <c r="L72" s="837"/>
      <c r="M72" s="1035"/>
      <c r="N72" s="1035">
        <f t="shared" ref="N72:N120" si="0">SUM(J72:M72)</f>
        <v>0</v>
      </c>
      <c r="O72" s="1159">
        <v>2</v>
      </c>
    </row>
    <row r="73" spans="1:15">
      <c r="A73" s="950">
        <v>3</v>
      </c>
      <c r="B73" s="952"/>
      <c r="C73" s="951"/>
      <c r="D73" s="951"/>
      <c r="E73" s="838"/>
      <c r="F73" s="952"/>
      <c r="G73" s="952"/>
      <c r="H73" s="1159"/>
      <c r="I73" s="1161"/>
      <c r="J73" s="1035"/>
      <c r="K73" s="1035"/>
      <c r="L73" s="837"/>
      <c r="M73" s="1035"/>
      <c r="N73" s="1035">
        <f t="shared" si="0"/>
        <v>0</v>
      </c>
      <c r="O73" s="1159">
        <v>3</v>
      </c>
    </row>
    <row r="74" spans="1:15">
      <c r="A74" s="950">
        <v>4</v>
      </c>
      <c r="B74" s="952"/>
      <c r="C74" s="951"/>
      <c r="D74" s="951"/>
      <c r="E74" s="838"/>
      <c r="F74" s="952"/>
      <c r="G74" s="952"/>
      <c r="H74" s="1159"/>
      <c r="I74" s="1161"/>
      <c r="J74" s="1035"/>
      <c r="K74" s="1035"/>
      <c r="L74" s="837"/>
      <c r="M74" s="1035"/>
      <c r="N74" s="1035">
        <f t="shared" si="0"/>
        <v>0</v>
      </c>
      <c r="O74" s="1159">
        <v>4</v>
      </c>
    </row>
    <row r="75" spans="1:15">
      <c r="A75" s="950">
        <v>5</v>
      </c>
      <c r="B75" s="952"/>
      <c r="C75" s="951"/>
      <c r="D75" s="951"/>
      <c r="E75" s="838"/>
      <c r="F75" s="952"/>
      <c r="G75" s="952"/>
      <c r="H75" s="1159"/>
      <c r="I75" s="1161"/>
      <c r="J75" s="1035"/>
      <c r="K75" s="1035"/>
      <c r="L75" s="837"/>
      <c r="M75" s="1035"/>
      <c r="N75" s="1035">
        <f t="shared" si="0"/>
        <v>0</v>
      </c>
      <c r="O75" s="1159">
        <v>5</v>
      </c>
    </row>
    <row r="76" spans="1:15">
      <c r="A76" s="950">
        <v>6</v>
      </c>
      <c r="B76" s="952"/>
      <c r="C76" s="951"/>
      <c r="D76" s="951"/>
      <c r="E76" s="838"/>
      <c r="F76" s="952"/>
      <c r="G76" s="952"/>
      <c r="H76" s="1159"/>
      <c r="I76" s="1161"/>
      <c r="J76" s="1035"/>
      <c r="K76" s="1035"/>
      <c r="L76" s="837"/>
      <c r="M76" s="1035"/>
      <c r="N76" s="1035">
        <f t="shared" si="0"/>
        <v>0</v>
      </c>
      <c r="O76" s="1159">
        <v>6</v>
      </c>
    </row>
    <row r="77" spans="1:15">
      <c r="A77" s="950">
        <v>7</v>
      </c>
      <c r="B77" s="952"/>
      <c r="C77" s="951"/>
      <c r="D77" s="951"/>
      <c r="E77" s="838"/>
      <c r="F77" s="952"/>
      <c r="G77" s="952"/>
      <c r="H77" s="1159"/>
      <c r="I77" s="1161"/>
      <c r="J77" s="1035"/>
      <c r="K77" s="1035"/>
      <c r="L77" s="837"/>
      <c r="M77" s="1035"/>
      <c r="N77" s="1035">
        <f t="shared" si="0"/>
        <v>0</v>
      </c>
      <c r="O77" s="1159">
        <v>7</v>
      </c>
    </row>
    <row r="78" spans="1:15">
      <c r="A78" s="950">
        <v>8</v>
      </c>
      <c r="B78" s="952"/>
      <c r="C78" s="951"/>
      <c r="D78" s="951"/>
      <c r="E78" s="838"/>
      <c r="F78" s="952"/>
      <c r="G78" s="952"/>
      <c r="H78" s="1159"/>
      <c r="I78" s="1161"/>
      <c r="J78" s="1035"/>
      <c r="K78" s="1035"/>
      <c r="L78" s="837"/>
      <c r="M78" s="1035"/>
      <c r="N78" s="1035">
        <f t="shared" si="0"/>
        <v>0</v>
      </c>
      <c r="O78" s="1159">
        <v>8</v>
      </c>
    </row>
    <row r="79" spans="1:15">
      <c r="A79" s="950">
        <v>9</v>
      </c>
      <c r="B79" s="952"/>
      <c r="C79" s="951"/>
      <c r="D79" s="951"/>
      <c r="E79" s="838"/>
      <c r="F79" s="952"/>
      <c r="G79" s="952"/>
      <c r="H79" s="1159"/>
      <c r="I79" s="1161"/>
      <c r="J79" s="1035"/>
      <c r="K79" s="1035"/>
      <c r="L79" s="837"/>
      <c r="M79" s="1035"/>
      <c r="N79" s="1035">
        <f t="shared" si="0"/>
        <v>0</v>
      </c>
      <c r="O79" s="1159">
        <v>9</v>
      </c>
    </row>
    <row r="80" spans="1:15">
      <c r="A80" s="950">
        <v>10</v>
      </c>
      <c r="B80" s="952"/>
      <c r="C80" s="951"/>
      <c r="D80" s="951"/>
      <c r="E80" s="838"/>
      <c r="F80" s="952"/>
      <c r="G80" s="952"/>
      <c r="H80" s="1159"/>
      <c r="I80" s="1161"/>
      <c r="J80" s="1035"/>
      <c r="K80" s="1035"/>
      <c r="L80" s="837"/>
      <c r="M80" s="1035"/>
      <c r="N80" s="1035">
        <f t="shared" si="0"/>
        <v>0</v>
      </c>
      <c r="O80" s="1159">
        <v>10</v>
      </c>
    </row>
    <row r="81" spans="1:15">
      <c r="A81" s="950">
        <v>11</v>
      </c>
      <c r="B81" s="952"/>
      <c r="C81" s="951"/>
      <c r="D81" s="951"/>
      <c r="E81" s="838"/>
      <c r="F81" s="952"/>
      <c r="G81" s="952"/>
      <c r="H81" s="1159"/>
      <c r="I81" s="1161"/>
      <c r="J81" s="1035"/>
      <c r="K81" s="1035"/>
      <c r="L81" s="837"/>
      <c r="M81" s="1035"/>
      <c r="N81" s="1035">
        <f t="shared" si="0"/>
        <v>0</v>
      </c>
      <c r="O81" s="1159">
        <v>11</v>
      </c>
    </row>
    <row r="82" spans="1:15">
      <c r="A82" s="950">
        <v>12</v>
      </c>
      <c r="B82" s="952"/>
      <c r="C82" s="951"/>
      <c r="D82" s="951"/>
      <c r="E82" s="838"/>
      <c r="F82" s="952"/>
      <c r="G82" s="952"/>
      <c r="H82" s="1159"/>
      <c r="I82" s="1161"/>
      <c r="J82" s="1035"/>
      <c r="K82" s="1035"/>
      <c r="L82" s="837"/>
      <c r="M82" s="1035"/>
      <c r="N82" s="1035">
        <f t="shared" si="0"/>
        <v>0</v>
      </c>
      <c r="O82" s="1159">
        <v>12</v>
      </c>
    </row>
    <row r="83" spans="1:15">
      <c r="A83" s="950">
        <v>13</v>
      </c>
      <c r="B83" s="952"/>
      <c r="C83" s="951"/>
      <c r="D83" s="951"/>
      <c r="E83" s="838"/>
      <c r="F83" s="952"/>
      <c r="G83" s="952"/>
      <c r="H83" s="1159"/>
      <c r="I83" s="1161"/>
      <c r="J83" s="1035"/>
      <c r="K83" s="1035"/>
      <c r="L83" s="837"/>
      <c r="M83" s="1035"/>
      <c r="N83" s="1035">
        <f t="shared" si="0"/>
        <v>0</v>
      </c>
      <c r="O83" s="1159">
        <v>13</v>
      </c>
    </row>
    <row r="84" spans="1:15">
      <c r="A84" s="950">
        <v>14</v>
      </c>
      <c r="B84" s="952"/>
      <c r="C84" s="951"/>
      <c r="D84" s="951"/>
      <c r="E84" s="838"/>
      <c r="F84" s="952"/>
      <c r="G84" s="952"/>
      <c r="H84" s="1159"/>
      <c r="I84" s="1161"/>
      <c r="J84" s="1035"/>
      <c r="K84" s="1035"/>
      <c r="L84" s="837"/>
      <c r="M84" s="1035"/>
      <c r="N84" s="1035">
        <f t="shared" si="0"/>
        <v>0</v>
      </c>
      <c r="O84" s="1159">
        <v>14</v>
      </c>
    </row>
    <row r="85" spans="1:15">
      <c r="A85" s="950">
        <v>15</v>
      </c>
      <c r="B85" s="952"/>
      <c r="C85" s="951"/>
      <c r="D85" s="951"/>
      <c r="E85" s="838"/>
      <c r="F85" s="952"/>
      <c r="G85" s="952"/>
      <c r="H85" s="1159"/>
      <c r="I85" s="1161"/>
      <c r="J85" s="1035"/>
      <c r="K85" s="1035"/>
      <c r="L85" s="837"/>
      <c r="M85" s="1035"/>
      <c r="N85" s="1035">
        <f t="shared" si="0"/>
        <v>0</v>
      </c>
      <c r="O85" s="1159">
        <v>15</v>
      </c>
    </row>
    <row r="86" spans="1:15">
      <c r="A86" s="950">
        <v>16</v>
      </c>
      <c r="B86" s="952"/>
      <c r="C86" s="951"/>
      <c r="D86" s="951"/>
      <c r="E86" s="838"/>
      <c r="F86" s="952"/>
      <c r="G86" s="952"/>
      <c r="H86" s="1159"/>
      <c r="I86" s="1161"/>
      <c r="J86" s="1035"/>
      <c r="K86" s="1035"/>
      <c r="L86" s="837"/>
      <c r="M86" s="1035"/>
      <c r="N86" s="1035">
        <f t="shared" si="0"/>
        <v>0</v>
      </c>
      <c r="O86" s="1159">
        <v>16</v>
      </c>
    </row>
    <row r="87" spans="1:15">
      <c r="A87" s="950">
        <v>17</v>
      </c>
      <c r="B87" s="952"/>
      <c r="C87" s="951"/>
      <c r="D87" s="951"/>
      <c r="E87" s="838"/>
      <c r="F87" s="952"/>
      <c r="G87" s="952"/>
      <c r="H87" s="1159"/>
      <c r="I87" s="1161"/>
      <c r="J87" s="1035"/>
      <c r="K87" s="1035"/>
      <c r="L87" s="837"/>
      <c r="M87" s="1035"/>
      <c r="N87" s="1035">
        <f t="shared" si="0"/>
        <v>0</v>
      </c>
      <c r="O87" s="1159">
        <v>17</v>
      </c>
    </row>
    <row r="88" spans="1:15">
      <c r="A88" s="950">
        <v>18</v>
      </c>
      <c r="B88" s="952"/>
      <c r="C88" s="951"/>
      <c r="D88" s="951"/>
      <c r="E88" s="838"/>
      <c r="F88" s="952"/>
      <c r="G88" s="952"/>
      <c r="H88" s="1159"/>
      <c r="I88" s="1161"/>
      <c r="J88" s="1035"/>
      <c r="K88" s="1035"/>
      <c r="L88" s="837"/>
      <c r="M88" s="1035"/>
      <c r="N88" s="1035">
        <f t="shared" si="0"/>
        <v>0</v>
      </c>
      <c r="O88" s="1159">
        <v>18</v>
      </c>
    </row>
    <row r="89" spans="1:15">
      <c r="A89" s="950">
        <v>19</v>
      </c>
      <c r="B89" s="952"/>
      <c r="C89" s="951"/>
      <c r="D89" s="951"/>
      <c r="E89" s="838"/>
      <c r="F89" s="952"/>
      <c r="G89" s="952"/>
      <c r="H89" s="1159"/>
      <c r="I89" s="1161"/>
      <c r="J89" s="1035"/>
      <c r="K89" s="1035"/>
      <c r="L89" s="837"/>
      <c r="M89" s="1035"/>
      <c r="N89" s="1035">
        <f t="shared" si="0"/>
        <v>0</v>
      </c>
      <c r="O89" s="1159">
        <v>19</v>
      </c>
    </row>
    <row r="90" spans="1:15">
      <c r="A90" s="950">
        <v>20</v>
      </c>
      <c r="B90" s="952"/>
      <c r="C90" s="951"/>
      <c r="D90" s="951"/>
      <c r="E90" s="838"/>
      <c r="F90" s="952"/>
      <c r="G90" s="952"/>
      <c r="H90" s="1159"/>
      <c r="I90" s="1161"/>
      <c r="J90" s="1035"/>
      <c r="K90" s="1035"/>
      <c r="L90" s="837"/>
      <c r="M90" s="1035"/>
      <c r="N90" s="1035">
        <f t="shared" si="0"/>
        <v>0</v>
      </c>
      <c r="O90" s="1159">
        <v>20</v>
      </c>
    </row>
    <row r="91" spans="1:15">
      <c r="A91" s="950">
        <v>21</v>
      </c>
      <c r="B91" s="952"/>
      <c r="C91" s="951"/>
      <c r="D91" s="951"/>
      <c r="E91" s="838"/>
      <c r="F91" s="952"/>
      <c r="G91" s="952"/>
      <c r="H91" s="1159"/>
      <c r="I91" s="1161"/>
      <c r="J91" s="1035"/>
      <c r="K91" s="1035"/>
      <c r="L91" s="837"/>
      <c r="M91" s="1035"/>
      <c r="N91" s="1035">
        <f t="shared" si="0"/>
        <v>0</v>
      </c>
      <c r="O91" s="1159">
        <v>21</v>
      </c>
    </row>
    <row r="92" spans="1:15">
      <c r="A92" s="950">
        <v>22</v>
      </c>
      <c r="B92" s="952"/>
      <c r="C92" s="951"/>
      <c r="D92" s="951"/>
      <c r="E92" s="838"/>
      <c r="F92" s="952"/>
      <c r="G92" s="952"/>
      <c r="H92" s="1159"/>
      <c r="I92" s="1161"/>
      <c r="J92" s="1035"/>
      <c r="K92" s="1035"/>
      <c r="L92" s="837"/>
      <c r="M92" s="1035"/>
      <c r="N92" s="1035">
        <f t="shared" si="0"/>
        <v>0</v>
      </c>
      <c r="O92" s="1159">
        <v>22</v>
      </c>
    </row>
    <row r="93" spans="1:15">
      <c r="A93" s="950">
        <v>23</v>
      </c>
      <c r="B93" s="952"/>
      <c r="C93" s="951"/>
      <c r="D93" s="951"/>
      <c r="E93" s="838"/>
      <c r="F93" s="952"/>
      <c r="G93" s="952"/>
      <c r="H93" s="1159"/>
      <c r="I93" s="1161"/>
      <c r="J93" s="1035"/>
      <c r="K93" s="1035"/>
      <c r="L93" s="837"/>
      <c r="M93" s="1035"/>
      <c r="N93" s="1035">
        <f t="shared" si="0"/>
        <v>0</v>
      </c>
      <c r="O93" s="1159">
        <v>23</v>
      </c>
    </row>
    <row r="94" spans="1:15">
      <c r="A94" s="950">
        <v>24</v>
      </c>
      <c r="B94" s="952"/>
      <c r="C94" s="951"/>
      <c r="D94" s="951"/>
      <c r="E94" s="838"/>
      <c r="F94" s="952"/>
      <c r="G94" s="952"/>
      <c r="H94" s="1159"/>
      <c r="I94" s="1161"/>
      <c r="J94" s="1035"/>
      <c r="K94" s="1035"/>
      <c r="L94" s="837"/>
      <c r="M94" s="1035"/>
      <c r="N94" s="1035">
        <f t="shared" si="0"/>
        <v>0</v>
      </c>
      <c r="O94" s="1159">
        <v>24</v>
      </c>
    </row>
    <row r="95" spans="1:15">
      <c r="A95" s="950">
        <v>25</v>
      </c>
      <c r="B95" s="952"/>
      <c r="C95" s="951"/>
      <c r="D95" s="951"/>
      <c r="E95" s="838"/>
      <c r="F95" s="952"/>
      <c r="G95" s="952"/>
      <c r="H95" s="1159"/>
      <c r="I95" s="1161"/>
      <c r="J95" s="1035"/>
      <c r="K95" s="1035"/>
      <c r="L95" s="837"/>
      <c r="M95" s="1035"/>
      <c r="N95" s="1035">
        <f t="shared" si="0"/>
        <v>0</v>
      </c>
      <c r="O95" s="1159">
        <v>25</v>
      </c>
    </row>
    <row r="96" spans="1:15">
      <c r="A96" s="950">
        <v>26</v>
      </c>
      <c r="B96" s="952"/>
      <c r="C96" s="951"/>
      <c r="D96" s="951"/>
      <c r="E96" s="838"/>
      <c r="F96" s="952"/>
      <c r="G96" s="952"/>
      <c r="H96" s="1159"/>
      <c r="I96" s="1161"/>
      <c r="J96" s="1035"/>
      <c r="K96" s="1035"/>
      <c r="L96" s="837"/>
      <c r="M96" s="1035"/>
      <c r="N96" s="1035">
        <f t="shared" si="0"/>
        <v>0</v>
      </c>
      <c r="O96" s="1159">
        <v>26</v>
      </c>
    </row>
    <row r="97" spans="1:15">
      <c r="A97" s="950">
        <v>27</v>
      </c>
      <c r="B97" s="952"/>
      <c r="C97" s="951"/>
      <c r="D97" s="951"/>
      <c r="E97" s="838"/>
      <c r="F97" s="952"/>
      <c r="G97" s="952"/>
      <c r="H97" s="1159"/>
      <c r="I97" s="1161"/>
      <c r="J97" s="1035"/>
      <c r="K97" s="1035"/>
      <c r="L97" s="837"/>
      <c r="M97" s="1035"/>
      <c r="N97" s="1035">
        <f t="shared" si="0"/>
        <v>0</v>
      </c>
      <c r="O97" s="1159">
        <v>27</v>
      </c>
    </row>
    <row r="98" spans="1:15">
      <c r="A98" s="950">
        <v>28</v>
      </c>
      <c r="B98" s="952"/>
      <c r="C98" s="951"/>
      <c r="D98" s="951"/>
      <c r="E98" s="838"/>
      <c r="F98" s="952"/>
      <c r="G98" s="952"/>
      <c r="H98" s="1159"/>
      <c r="I98" s="1161"/>
      <c r="J98" s="1035"/>
      <c r="K98" s="1035"/>
      <c r="L98" s="837"/>
      <c r="M98" s="1035"/>
      <c r="N98" s="1035">
        <f t="shared" si="0"/>
        <v>0</v>
      </c>
      <c r="O98" s="1159">
        <v>28</v>
      </c>
    </row>
    <row r="99" spans="1:15">
      <c r="A99" s="950">
        <v>29</v>
      </c>
      <c r="B99" s="952"/>
      <c r="C99" s="951"/>
      <c r="D99" s="951"/>
      <c r="E99" s="838"/>
      <c r="F99" s="952"/>
      <c r="G99" s="952"/>
      <c r="H99" s="1159"/>
      <c r="I99" s="1161"/>
      <c r="J99" s="1035"/>
      <c r="K99" s="1035"/>
      <c r="L99" s="837"/>
      <c r="M99" s="1035"/>
      <c r="N99" s="1035">
        <f t="shared" si="0"/>
        <v>0</v>
      </c>
      <c r="O99" s="1159">
        <v>29</v>
      </c>
    </row>
    <row r="100" spans="1:15">
      <c r="A100" s="950">
        <v>30</v>
      </c>
      <c r="B100" s="952"/>
      <c r="C100" s="951"/>
      <c r="D100" s="951"/>
      <c r="E100" s="838"/>
      <c r="F100" s="952"/>
      <c r="G100" s="952"/>
      <c r="H100" s="1159"/>
      <c r="I100" s="1161"/>
      <c r="J100" s="1035"/>
      <c r="K100" s="1035"/>
      <c r="L100" s="837"/>
      <c r="M100" s="1035"/>
      <c r="N100" s="1035">
        <f t="shared" si="0"/>
        <v>0</v>
      </c>
      <c r="O100" s="1159">
        <v>30</v>
      </c>
    </row>
    <row r="101" spans="1:15">
      <c r="A101" s="950">
        <v>31</v>
      </c>
      <c r="B101" s="952"/>
      <c r="C101" s="951"/>
      <c r="D101" s="951"/>
      <c r="E101" s="838"/>
      <c r="F101" s="952"/>
      <c r="G101" s="952"/>
      <c r="H101" s="1159"/>
      <c r="I101" s="1161"/>
      <c r="J101" s="1035"/>
      <c r="K101" s="1035"/>
      <c r="L101" s="837"/>
      <c r="M101" s="1035"/>
      <c r="N101" s="1035">
        <f t="shared" si="0"/>
        <v>0</v>
      </c>
      <c r="O101" s="1159">
        <v>31</v>
      </c>
    </row>
    <row r="102" spans="1:15">
      <c r="A102" s="950">
        <v>32</v>
      </c>
      <c r="B102" s="952"/>
      <c r="C102" s="951"/>
      <c r="D102" s="951"/>
      <c r="E102" s="838"/>
      <c r="F102" s="952"/>
      <c r="G102" s="952"/>
      <c r="H102" s="1159"/>
      <c r="I102" s="1161"/>
      <c r="J102" s="1035"/>
      <c r="K102" s="1035"/>
      <c r="L102" s="837"/>
      <c r="M102" s="1035"/>
      <c r="N102" s="1035">
        <f t="shared" si="0"/>
        <v>0</v>
      </c>
      <c r="O102" s="1159">
        <v>32</v>
      </c>
    </row>
    <row r="103" spans="1:15">
      <c r="A103" s="950">
        <v>33</v>
      </c>
      <c r="B103" s="952"/>
      <c r="C103" s="951"/>
      <c r="D103" s="951"/>
      <c r="E103" s="838"/>
      <c r="F103" s="952"/>
      <c r="G103" s="952"/>
      <c r="H103" s="1159"/>
      <c r="I103" s="1161"/>
      <c r="J103" s="1035"/>
      <c r="K103" s="1035"/>
      <c r="L103" s="837"/>
      <c r="M103" s="1035"/>
      <c r="N103" s="1035">
        <f t="shared" si="0"/>
        <v>0</v>
      </c>
      <c r="O103" s="1159">
        <v>33</v>
      </c>
    </row>
    <row r="104" spans="1:15">
      <c r="A104" s="950">
        <v>34</v>
      </c>
      <c r="B104" s="952"/>
      <c r="C104" s="951"/>
      <c r="D104" s="951"/>
      <c r="E104" s="838"/>
      <c r="F104" s="952"/>
      <c r="G104" s="952"/>
      <c r="H104" s="1159"/>
      <c r="I104" s="1161"/>
      <c r="J104" s="1035"/>
      <c r="K104" s="1035"/>
      <c r="L104" s="837"/>
      <c r="M104" s="1035"/>
      <c r="N104" s="1035">
        <f t="shared" si="0"/>
        <v>0</v>
      </c>
      <c r="O104" s="1159">
        <v>34</v>
      </c>
    </row>
    <row r="105" spans="1:15">
      <c r="A105" s="950">
        <v>35</v>
      </c>
      <c r="B105" s="952"/>
      <c r="C105" s="951"/>
      <c r="D105" s="951"/>
      <c r="E105" s="838"/>
      <c r="F105" s="952"/>
      <c r="G105" s="952"/>
      <c r="H105" s="1159"/>
      <c r="I105" s="1161"/>
      <c r="J105" s="1035"/>
      <c r="K105" s="1035"/>
      <c r="L105" s="837"/>
      <c r="M105" s="1035"/>
      <c r="N105" s="1035">
        <f t="shared" si="0"/>
        <v>0</v>
      </c>
      <c r="O105" s="1159">
        <v>35</v>
      </c>
    </row>
    <row r="106" spans="1:15">
      <c r="A106" s="950">
        <v>36</v>
      </c>
      <c r="B106" s="952"/>
      <c r="C106" s="951"/>
      <c r="D106" s="951"/>
      <c r="E106" s="838"/>
      <c r="F106" s="952"/>
      <c r="G106" s="952"/>
      <c r="H106" s="1159"/>
      <c r="I106" s="1161"/>
      <c r="J106" s="1035"/>
      <c r="K106" s="1035"/>
      <c r="L106" s="837"/>
      <c r="M106" s="1035"/>
      <c r="N106" s="1035">
        <f t="shared" si="0"/>
        <v>0</v>
      </c>
      <c r="O106" s="1159">
        <v>36</v>
      </c>
    </row>
    <row r="107" spans="1:15">
      <c r="A107" s="950">
        <v>37</v>
      </c>
      <c r="B107" s="952"/>
      <c r="C107" s="951"/>
      <c r="D107" s="951"/>
      <c r="E107" s="838"/>
      <c r="F107" s="952"/>
      <c r="G107" s="952"/>
      <c r="H107" s="1159"/>
      <c r="I107" s="1161"/>
      <c r="J107" s="1035"/>
      <c r="K107" s="1035"/>
      <c r="L107" s="837"/>
      <c r="M107" s="1035"/>
      <c r="N107" s="1035">
        <f t="shared" si="0"/>
        <v>0</v>
      </c>
      <c r="O107" s="1159">
        <v>37</v>
      </c>
    </row>
    <row r="108" spans="1:15">
      <c r="A108" s="950">
        <v>38</v>
      </c>
      <c r="B108" s="952"/>
      <c r="C108" s="951"/>
      <c r="D108" s="951"/>
      <c r="E108" s="838"/>
      <c r="F108" s="952"/>
      <c r="G108" s="952"/>
      <c r="H108" s="1159"/>
      <c r="I108" s="1161"/>
      <c r="J108" s="1035"/>
      <c r="K108" s="1035"/>
      <c r="L108" s="837"/>
      <c r="M108" s="1035"/>
      <c r="N108" s="1035">
        <f t="shared" si="0"/>
        <v>0</v>
      </c>
      <c r="O108" s="1159">
        <v>38</v>
      </c>
    </row>
    <row r="109" spans="1:15">
      <c r="A109" s="950">
        <v>39</v>
      </c>
      <c r="B109" s="952"/>
      <c r="C109" s="951"/>
      <c r="D109" s="951"/>
      <c r="E109" s="838"/>
      <c r="F109" s="952"/>
      <c r="G109" s="952"/>
      <c r="H109" s="1159"/>
      <c r="I109" s="1161"/>
      <c r="J109" s="1035"/>
      <c r="K109" s="1035"/>
      <c r="L109" s="837"/>
      <c r="M109" s="1035"/>
      <c r="N109" s="1035">
        <f t="shared" si="0"/>
        <v>0</v>
      </c>
      <c r="O109" s="1159">
        <v>39</v>
      </c>
    </row>
    <row r="110" spans="1:15">
      <c r="A110" s="950">
        <v>40</v>
      </c>
      <c r="B110" s="952"/>
      <c r="C110" s="951"/>
      <c r="D110" s="951"/>
      <c r="E110" s="838"/>
      <c r="F110" s="952"/>
      <c r="G110" s="952"/>
      <c r="H110" s="1159"/>
      <c r="I110" s="1161"/>
      <c r="J110" s="1035"/>
      <c r="K110" s="1035"/>
      <c r="L110" s="837"/>
      <c r="M110" s="1035"/>
      <c r="N110" s="1035">
        <f t="shared" si="0"/>
        <v>0</v>
      </c>
      <c r="O110" s="1159">
        <v>40</v>
      </c>
    </row>
    <row r="111" spans="1:15">
      <c r="A111" s="950">
        <v>41</v>
      </c>
      <c r="B111" s="952"/>
      <c r="C111" s="951"/>
      <c r="D111" s="951"/>
      <c r="E111" s="838"/>
      <c r="F111" s="952"/>
      <c r="G111" s="952"/>
      <c r="H111" s="1159"/>
      <c r="I111" s="1161"/>
      <c r="J111" s="1035"/>
      <c r="K111" s="1035"/>
      <c r="L111" s="837"/>
      <c r="M111" s="1035"/>
      <c r="N111" s="1035">
        <f t="shared" si="0"/>
        <v>0</v>
      </c>
      <c r="O111" s="1159">
        <v>41</v>
      </c>
    </row>
    <row r="112" spans="1:15">
      <c r="A112" s="950">
        <v>42</v>
      </c>
      <c r="B112" s="952"/>
      <c r="C112" s="951"/>
      <c r="D112" s="951"/>
      <c r="E112" s="838"/>
      <c r="F112" s="952"/>
      <c r="G112" s="952"/>
      <c r="H112" s="1159"/>
      <c r="I112" s="1161"/>
      <c r="J112" s="1035"/>
      <c r="K112" s="1035"/>
      <c r="L112" s="837"/>
      <c r="M112" s="1035"/>
      <c r="N112" s="1035">
        <f t="shared" si="0"/>
        <v>0</v>
      </c>
      <c r="O112" s="1159">
        <v>42</v>
      </c>
    </row>
    <row r="113" spans="1:15">
      <c r="A113" s="950">
        <v>43</v>
      </c>
      <c r="B113" s="952"/>
      <c r="C113" s="951"/>
      <c r="D113" s="951"/>
      <c r="E113" s="838"/>
      <c r="F113" s="952"/>
      <c r="G113" s="952"/>
      <c r="H113" s="1159"/>
      <c r="I113" s="1161"/>
      <c r="J113" s="1035"/>
      <c r="K113" s="1035"/>
      <c r="L113" s="837"/>
      <c r="M113" s="1035"/>
      <c r="N113" s="1035">
        <f t="shared" si="0"/>
        <v>0</v>
      </c>
      <c r="O113" s="1159">
        <v>43</v>
      </c>
    </row>
    <row r="114" spans="1:15">
      <c r="A114" s="950">
        <v>44</v>
      </c>
      <c r="B114" s="952"/>
      <c r="C114" s="951"/>
      <c r="D114" s="951"/>
      <c r="E114" s="838"/>
      <c r="F114" s="952"/>
      <c r="G114" s="952"/>
      <c r="H114" s="1159"/>
      <c r="I114" s="1161"/>
      <c r="J114" s="1035"/>
      <c r="K114" s="1035"/>
      <c r="L114" s="837"/>
      <c r="M114" s="1035"/>
      <c r="N114" s="1035">
        <f t="shared" si="0"/>
        <v>0</v>
      </c>
      <c r="O114" s="1159">
        <v>44</v>
      </c>
    </row>
    <row r="115" spans="1:15">
      <c r="A115" s="950">
        <v>45</v>
      </c>
      <c r="B115" s="952"/>
      <c r="C115" s="951"/>
      <c r="D115" s="951"/>
      <c r="E115" s="838"/>
      <c r="F115" s="952"/>
      <c r="G115" s="952"/>
      <c r="H115" s="1159"/>
      <c r="I115" s="1161"/>
      <c r="J115" s="1035"/>
      <c r="K115" s="1035"/>
      <c r="L115" s="837"/>
      <c r="M115" s="1035"/>
      <c r="N115" s="1035">
        <f t="shared" si="0"/>
        <v>0</v>
      </c>
      <c r="O115" s="1159">
        <v>45</v>
      </c>
    </row>
    <row r="116" spans="1:15">
      <c r="A116" s="950">
        <v>46</v>
      </c>
      <c r="B116" s="952"/>
      <c r="C116" s="951"/>
      <c r="D116" s="951"/>
      <c r="E116" s="838"/>
      <c r="F116" s="952"/>
      <c r="G116" s="952"/>
      <c r="H116" s="1159"/>
      <c r="I116" s="1161"/>
      <c r="J116" s="1035"/>
      <c r="K116" s="1035"/>
      <c r="L116" s="837"/>
      <c r="M116" s="1035"/>
      <c r="N116" s="1035">
        <f t="shared" si="0"/>
        <v>0</v>
      </c>
      <c r="O116" s="1159">
        <v>46</v>
      </c>
    </row>
    <row r="117" spans="1:15">
      <c r="A117" s="950">
        <v>47</v>
      </c>
      <c r="B117" s="952"/>
      <c r="C117" s="951"/>
      <c r="D117" s="951"/>
      <c r="E117" s="838"/>
      <c r="F117" s="952"/>
      <c r="G117" s="952"/>
      <c r="H117" s="1159"/>
      <c r="I117" s="1161"/>
      <c r="J117" s="1035"/>
      <c r="K117" s="1035"/>
      <c r="L117" s="837"/>
      <c r="M117" s="1035"/>
      <c r="N117" s="1035">
        <f t="shared" si="0"/>
        <v>0</v>
      </c>
      <c r="O117" s="1159">
        <v>47</v>
      </c>
    </row>
    <row r="118" spans="1:15">
      <c r="A118" s="950">
        <v>48</v>
      </c>
      <c r="B118" s="952"/>
      <c r="C118" s="951"/>
      <c r="D118" s="951"/>
      <c r="E118" s="838"/>
      <c r="F118" s="952"/>
      <c r="G118" s="952"/>
      <c r="H118" s="1159"/>
      <c r="I118" s="1161"/>
      <c r="J118" s="1035"/>
      <c r="K118" s="1035"/>
      <c r="L118" s="837"/>
      <c r="M118" s="1035"/>
      <c r="N118" s="1035">
        <f t="shared" si="0"/>
        <v>0</v>
      </c>
      <c r="O118" s="1159">
        <v>48</v>
      </c>
    </row>
    <row r="119" spans="1:15">
      <c r="A119" s="950">
        <v>49</v>
      </c>
      <c r="B119" s="952"/>
      <c r="C119" s="951"/>
      <c r="D119" s="951"/>
      <c r="E119" s="838"/>
      <c r="F119" s="952"/>
      <c r="G119" s="952"/>
      <c r="H119" s="1159"/>
      <c r="I119" s="1161"/>
      <c r="J119" s="1035"/>
      <c r="K119" s="1035"/>
      <c r="L119" s="837"/>
      <c r="M119" s="1035"/>
      <c r="N119" s="1035">
        <f t="shared" si="0"/>
        <v>0</v>
      </c>
      <c r="O119" s="1159">
        <v>49</v>
      </c>
    </row>
    <row r="120" spans="1:15">
      <c r="A120" s="950">
        <v>50</v>
      </c>
      <c r="B120" s="952"/>
      <c r="C120" s="951"/>
      <c r="D120" s="951"/>
      <c r="E120" s="838"/>
      <c r="F120" s="952"/>
      <c r="G120" s="952"/>
      <c r="H120" s="1159"/>
      <c r="I120" s="1161"/>
      <c r="J120" s="1035"/>
      <c r="K120" s="1035"/>
      <c r="L120" s="837"/>
      <c r="M120" s="1035"/>
      <c r="N120" s="1035">
        <f t="shared" si="0"/>
        <v>0</v>
      </c>
      <c r="O120" s="1159">
        <v>50</v>
      </c>
    </row>
    <row r="121" spans="1:15" ht="15.75" thickBot="1">
      <c r="A121" s="610">
        <v>51</v>
      </c>
      <c r="B121" s="819" t="s">
        <v>2166</v>
      </c>
      <c r="C121" s="1162"/>
      <c r="D121" s="1087"/>
      <c r="E121" s="611"/>
      <c r="F121" s="1163"/>
      <c r="G121" s="1163"/>
      <c r="H121" s="1164"/>
      <c r="I121" s="1165">
        <f>SUM(I71:I120)</f>
        <v>0</v>
      </c>
      <c r="J121" s="942">
        <f>SUM(J71:J120)</f>
        <v>0</v>
      </c>
      <c r="K121" s="942">
        <f>SUM(K71:K120)</f>
        <v>0</v>
      </c>
      <c r="L121" s="1167"/>
      <c r="M121" s="942">
        <f>SUM(M71:M120)</f>
        <v>0</v>
      </c>
      <c r="N121" s="942">
        <f>SUM(N71:N120)</f>
        <v>0</v>
      </c>
      <c r="O121" s="1164">
        <v>51</v>
      </c>
    </row>
    <row r="122" spans="1:15">
      <c r="A122" s="2963" t="s">
        <v>4129</v>
      </c>
      <c r="B122" s="1168"/>
      <c r="C122" s="1168"/>
      <c r="D122" s="1089"/>
      <c r="E122" s="1089"/>
      <c r="F122" s="1089"/>
      <c r="G122" s="1089"/>
      <c r="H122" s="1089"/>
      <c r="I122" s="2963" t="s">
        <v>4129</v>
      </c>
      <c r="J122" s="1091"/>
      <c r="K122" s="1091"/>
      <c r="L122" s="1091"/>
      <c r="M122" s="1091"/>
      <c r="N122" s="1091"/>
      <c r="O122" s="1089"/>
    </row>
    <row r="123" spans="1:15">
      <c r="A123" s="1074"/>
      <c r="B123" s="325"/>
      <c r="C123" s="325"/>
      <c r="D123" s="325"/>
      <c r="E123" s="325"/>
      <c r="F123" s="325"/>
      <c r="G123" s="325"/>
      <c r="I123" s="1074"/>
    </row>
    <row r="124" spans="1:15">
      <c r="A124" s="607" t="s">
        <v>4134</v>
      </c>
      <c r="B124" s="607"/>
      <c r="C124" s="607"/>
      <c r="D124" s="607"/>
      <c r="E124" s="607"/>
      <c r="F124" s="607"/>
      <c r="G124" s="607"/>
      <c r="H124" s="607"/>
      <c r="I124" s="607" t="s">
        <v>4135</v>
      </c>
      <c r="J124" s="607"/>
      <c r="K124" s="607"/>
      <c r="L124" s="607"/>
      <c r="M124" s="607"/>
      <c r="N124" s="607"/>
      <c r="O124" s="607"/>
    </row>
  </sheetData>
  <phoneticPr fontId="0" type="noConversion"/>
  <printOptions horizontalCentered="1" verticalCentered="1"/>
  <pageMargins left="0.5" right="0.5" top="0.5" bottom="0.5" header="0" footer="0"/>
  <pageSetup scale="66" fitToWidth="2" fitToHeight="2" orientation="portrait" horizontalDpi="300" verticalDpi="300" r:id="rId1"/>
  <headerFooter alignWithMargins="0"/>
  <rowBreaks count="1" manualBreakCount="1">
    <brk id="58" max="16383" man="1"/>
  </rowBreaks>
  <colBreaks count="1" manualBreakCount="1">
    <brk id="8"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53"/>
  <dimension ref="A1:W63"/>
  <sheetViews>
    <sheetView defaultGridColor="0" topLeftCell="P1" colorId="22" zoomScale="50" zoomScaleNormal="50" zoomScaleSheetLayoutView="50" workbookViewId="0">
      <selection activeCell="T71" sqref="T69:AJ71"/>
    </sheetView>
  </sheetViews>
  <sheetFormatPr defaultColWidth="9.6640625" defaultRowHeight="15"/>
  <cols>
    <col min="1" max="1" width="4.6640625" style="1102" customWidth="1"/>
    <col min="2" max="2" width="1.6640625" style="1102" customWidth="1"/>
    <col min="3" max="3" width="45.6640625" style="1102" customWidth="1"/>
    <col min="4" max="4" width="24.33203125" style="1102" customWidth="1"/>
    <col min="5" max="5" width="18.33203125" style="1102" customWidth="1"/>
    <col min="6" max="6" width="17.33203125" style="1102" bestFit="1" customWidth="1"/>
    <col min="7" max="7" width="4.6640625" style="1102" customWidth="1"/>
    <col min="8" max="8" width="5.6640625" style="1102" customWidth="1"/>
    <col min="9" max="9" width="45.6640625" style="1102" customWidth="1"/>
    <col min="10" max="10" width="20.6640625" style="1102" customWidth="1"/>
    <col min="11" max="11" width="18.77734375" style="1102" customWidth="1"/>
    <col min="12" max="12" width="17.33203125" style="1102" bestFit="1" customWidth="1"/>
    <col min="13" max="13" width="4.6640625" style="1102" customWidth="1"/>
    <col min="14" max="14" width="45.6640625" style="1102" customWidth="1"/>
    <col min="15" max="15" width="20.6640625" style="1102" customWidth="1"/>
    <col min="16" max="16" width="17.44140625" style="1102" customWidth="1"/>
    <col min="17" max="17" width="17.33203125" style="1102" bestFit="1" customWidth="1"/>
    <col min="18" max="18" width="4.6640625" style="1102" customWidth="1"/>
    <col min="19" max="19" width="3.33203125" style="1102" customWidth="1"/>
    <col min="20" max="20" width="52.21875" style="1102" customWidth="1"/>
    <col min="21" max="21" width="22.44140625" style="1102" customWidth="1"/>
    <col min="22" max="22" width="17" style="1102" customWidth="1"/>
    <col min="23" max="23" width="17.33203125" style="1102" bestFit="1" customWidth="1"/>
    <col min="24" max="16384" width="9.6640625" style="1102"/>
  </cols>
  <sheetData>
    <row r="1" spans="1:23">
      <c r="A1" s="740" t="s">
        <v>394</v>
      </c>
      <c r="B1" s="741"/>
      <c r="C1" s="741"/>
      <c r="D1" s="947" t="s">
        <v>377</v>
      </c>
      <c r="E1" s="1101" t="s">
        <v>396</v>
      </c>
      <c r="F1" s="1010" t="s">
        <v>397</v>
      </c>
      <c r="G1" s="740" t="s">
        <v>394</v>
      </c>
      <c r="H1" s="741"/>
      <c r="I1" s="741"/>
      <c r="J1" s="947" t="s">
        <v>377</v>
      </c>
      <c r="K1" s="947" t="s">
        <v>396</v>
      </c>
      <c r="L1" s="948" t="s">
        <v>4136</v>
      </c>
      <c r="M1" s="740" t="s">
        <v>2278</v>
      </c>
      <c r="N1" s="946"/>
      <c r="O1" s="946" t="s">
        <v>377</v>
      </c>
      <c r="P1" s="946" t="s">
        <v>396</v>
      </c>
      <c r="Q1" s="1010" t="s">
        <v>397</v>
      </c>
      <c r="R1" s="740" t="s">
        <v>2278</v>
      </c>
      <c r="S1" s="741"/>
      <c r="T1" s="741"/>
      <c r="U1" s="947" t="s">
        <v>377</v>
      </c>
      <c r="V1" s="947" t="s">
        <v>396</v>
      </c>
      <c r="W1" s="948" t="s">
        <v>397</v>
      </c>
    </row>
    <row r="2" spans="1:23" ht="15.75">
      <c r="A2" s="513" t="str">
        <f>'Data Sheet'!$C$25</f>
        <v xml:space="preserve">KeySpan Gas East Corp. D/B/A National Grid </v>
      </c>
      <c r="B2" s="747"/>
      <c r="C2" s="747"/>
      <c r="D2" s="1228" t="s">
        <v>4711</v>
      </c>
      <c r="E2" s="938" t="s">
        <v>398</v>
      </c>
      <c r="F2" s="1103"/>
      <c r="G2" s="513" t="str">
        <f>'Data Sheet'!$C$25</f>
        <v xml:space="preserve">KeySpan Gas East Corp. D/B/A National Grid </v>
      </c>
      <c r="H2" s="747"/>
      <c r="I2" s="747"/>
      <c r="J2" s="1228" t="s">
        <v>4711</v>
      </c>
      <c r="K2" s="931" t="s">
        <v>398</v>
      </c>
      <c r="L2" s="1104"/>
      <c r="M2" s="1105" t="str">
        <f>'Data Sheet'!$C$25</f>
        <v xml:space="preserve">KeySpan Gas East Corp. D/B/A National Grid </v>
      </c>
      <c r="N2" s="1106"/>
      <c r="O2" s="1228" t="s">
        <v>4711</v>
      </c>
      <c r="P2" s="925" t="s">
        <v>398</v>
      </c>
      <c r="Q2" s="1103"/>
      <c r="R2" s="1105" t="str">
        <f>'Data Sheet'!$C$25</f>
        <v xml:space="preserve">KeySpan Gas East Corp. D/B/A National Grid </v>
      </c>
      <c r="S2" s="747"/>
      <c r="T2" s="747"/>
      <c r="U2" s="1228" t="s">
        <v>4711</v>
      </c>
      <c r="V2" s="931" t="s">
        <v>398</v>
      </c>
      <c r="W2" s="1104"/>
    </row>
    <row r="3" spans="1:23" ht="15" customHeight="1">
      <c r="A3" s="1107"/>
      <c r="B3" s="1108"/>
      <c r="C3" s="1108"/>
      <c r="D3" s="1109" t="s">
        <v>3193</v>
      </c>
      <c r="E3" s="1110" t="str">
        <f>'Data Sheet'!$C$40</f>
        <v>March 31, 2015</v>
      </c>
      <c r="F3" s="1111" t="str">
        <f>'Data Sheet'!$C$38</f>
        <v>December 31, 2014</v>
      </c>
      <c r="G3" s="1107"/>
      <c r="H3" s="1108"/>
      <c r="I3" s="1108"/>
      <c r="J3" s="1109" t="s">
        <v>3193</v>
      </c>
      <c r="K3" s="1110" t="str">
        <f>'Data Sheet'!$C$40</f>
        <v>March 31, 2015</v>
      </c>
      <c r="L3" s="1111" t="str">
        <f>'Data Sheet'!$C$38</f>
        <v>December 31, 2014</v>
      </c>
      <c r="M3" s="1107" t="s">
        <v>2029</v>
      </c>
      <c r="N3" s="1112"/>
      <c r="O3" s="1112" t="s">
        <v>229</v>
      </c>
      <c r="P3" s="1113" t="str">
        <f>'Data Sheet'!$C$40</f>
        <v>March 31, 2015</v>
      </c>
      <c r="Q3" s="1111" t="str">
        <f>'Data Sheet'!$C$38</f>
        <v>December 31, 2014</v>
      </c>
      <c r="R3" s="1107"/>
      <c r="S3" s="1108"/>
      <c r="T3" s="1108"/>
      <c r="U3" s="1109" t="s">
        <v>229</v>
      </c>
      <c r="V3" s="1114" t="str">
        <f>'Data Sheet'!$C$40</f>
        <v>March 31, 2015</v>
      </c>
      <c r="W3" s="1111" t="str">
        <f>'Data Sheet'!$C$38</f>
        <v>December 31, 2014</v>
      </c>
    </row>
    <row r="4" spans="1:23" ht="15" customHeight="1">
      <c r="A4" s="969" t="s">
        <v>4137</v>
      </c>
      <c r="B4" s="970"/>
      <c r="C4" s="970"/>
      <c r="D4" s="970"/>
      <c r="E4" s="970"/>
      <c r="F4" s="820"/>
      <c r="G4" s="969" t="s">
        <v>1288</v>
      </c>
      <c r="H4" s="970"/>
      <c r="I4" s="970"/>
      <c r="J4" s="970"/>
      <c r="K4" s="970"/>
      <c r="L4" s="820"/>
      <c r="M4" s="969" t="s">
        <v>1288</v>
      </c>
      <c r="N4" s="970"/>
      <c r="O4" s="970"/>
      <c r="P4" s="970"/>
      <c r="Q4" s="820"/>
      <c r="R4" s="930" t="s">
        <v>1288</v>
      </c>
      <c r="S4" s="757"/>
      <c r="T4" s="757"/>
      <c r="U4" s="757"/>
      <c r="V4" s="757"/>
      <c r="W4" s="758"/>
    </row>
    <row r="5" spans="1:23">
      <c r="A5" s="950"/>
      <c r="B5" s="838" t="s">
        <v>1289</v>
      </c>
      <c r="C5" s="838"/>
      <c r="D5" s="838"/>
      <c r="E5" s="838"/>
      <c r="F5" s="693"/>
      <c r="G5" s="1049" t="s">
        <v>290</v>
      </c>
      <c r="H5" s="82"/>
      <c r="I5" s="82"/>
      <c r="J5" s="82"/>
      <c r="K5" s="1048" t="s">
        <v>1210</v>
      </c>
      <c r="L5" s="1084" t="s">
        <v>1210</v>
      </c>
      <c r="M5" s="1047"/>
      <c r="N5" s="607"/>
      <c r="O5" s="1085"/>
      <c r="P5" s="1048" t="s">
        <v>1210</v>
      </c>
      <c r="Q5" s="1084" t="s">
        <v>1210</v>
      </c>
      <c r="R5" s="513"/>
      <c r="S5" s="931"/>
      <c r="T5" s="607" t="s">
        <v>2850</v>
      </c>
      <c r="U5" s="607"/>
      <c r="V5" s="749" t="s">
        <v>1210</v>
      </c>
      <c r="W5" s="1084" t="s">
        <v>1210</v>
      </c>
    </row>
    <row r="6" spans="1:23">
      <c r="A6" s="1049"/>
      <c r="B6" s="82"/>
      <c r="C6" s="607" t="s">
        <v>2850</v>
      </c>
      <c r="D6" s="607"/>
      <c r="E6" s="750" t="s">
        <v>1210</v>
      </c>
      <c r="F6" s="932" t="s">
        <v>1210</v>
      </c>
      <c r="G6" s="1049" t="s">
        <v>293</v>
      </c>
      <c r="H6" s="82"/>
      <c r="I6" s="82"/>
      <c r="J6" s="82"/>
      <c r="K6" s="1048" t="s">
        <v>2851</v>
      </c>
      <c r="L6" s="1084" t="s">
        <v>2854</v>
      </c>
      <c r="M6" s="1049" t="s">
        <v>290</v>
      </c>
      <c r="N6" s="607" t="s">
        <v>2850</v>
      </c>
      <c r="O6" s="1085"/>
      <c r="P6" s="1048" t="s">
        <v>2851</v>
      </c>
      <c r="Q6" s="1084" t="s">
        <v>2854</v>
      </c>
      <c r="R6" s="77" t="s">
        <v>290</v>
      </c>
      <c r="S6" s="931"/>
      <c r="T6" s="607"/>
      <c r="U6" s="607"/>
      <c r="V6" s="749" t="s">
        <v>2851</v>
      </c>
      <c r="W6" s="1084" t="s">
        <v>2854</v>
      </c>
    </row>
    <row r="7" spans="1:23">
      <c r="A7" s="1049" t="s">
        <v>290</v>
      </c>
      <c r="B7" s="82"/>
      <c r="C7" s="607"/>
      <c r="D7" s="607"/>
      <c r="E7" s="750" t="s">
        <v>2851</v>
      </c>
      <c r="F7" s="932" t="s">
        <v>2854</v>
      </c>
      <c r="G7" s="1034"/>
      <c r="H7" s="838"/>
      <c r="I7" s="838"/>
      <c r="J7" s="838"/>
      <c r="K7" s="1040" t="s">
        <v>1861</v>
      </c>
      <c r="L7" s="1071" t="s">
        <v>1862</v>
      </c>
      <c r="M7" s="1034" t="s">
        <v>293</v>
      </c>
      <c r="N7" s="970" t="s">
        <v>1860</v>
      </c>
      <c r="O7" s="1086"/>
      <c r="P7" s="1040" t="s">
        <v>1861</v>
      </c>
      <c r="Q7" s="1071" t="s">
        <v>1862</v>
      </c>
      <c r="R7" s="933" t="s">
        <v>293</v>
      </c>
      <c r="S7" s="952"/>
      <c r="T7" s="970" t="s">
        <v>1860</v>
      </c>
      <c r="U7" s="970"/>
      <c r="V7" s="959" t="s">
        <v>1861</v>
      </c>
      <c r="W7" s="1071" t="s">
        <v>1862</v>
      </c>
    </row>
    <row r="8" spans="1:23">
      <c r="A8" s="1034" t="s">
        <v>293</v>
      </c>
      <c r="B8" s="838"/>
      <c r="C8" s="970" t="s">
        <v>1860</v>
      </c>
      <c r="D8" s="970"/>
      <c r="E8" s="934" t="s">
        <v>1861</v>
      </c>
      <c r="F8" s="754" t="s">
        <v>1862</v>
      </c>
      <c r="G8" s="1034">
        <v>51</v>
      </c>
      <c r="H8" s="970" t="s">
        <v>1290</v>
      </c>
      <c r="I8" s="970"/>
      <c r="J8" s="970"/>
      <c r="K8" s="1115"/>
      <c r="L8" s="1015"/>
      <c r="M8" s="1116">
        <v>104</v>
      </c>
      <c r="N8" s="970" t="s">
        <v>1291</v>
      </c>
      <c r="O8" s="1086"/>
      <c r="P8" s="961"/>
      <c r="Q8" s="958"/>
      <c r="R8" s="950">
        <v>154</v>
      </c>
      <c r="S8" s="952"/>
      <c r="T8" s="838" t="s">
        <v>1292</v>
      </c>
      <c r="U8" s="838"/>
      <c r="V8" s="961"/>
      <c r="W8" s="958"/>
    </row>
    <row r="9" spans="1:23">
      <c r="A9" s="1034">
        <v>1</v>
      </c>
      <c r="B9" s="838"/>
      <c r="C9" s="838" t="s">
        <v>1293</v>
      </c>
      <c r="D9" s="838"/>
      <c r="E9" s="1115"/>
      <c r="F9" s="1015"/>
      <c r="G9" s="1034">
        <f t="shared" ref="G9:G60" si="0">G8+1</f>
        <v>52</v>
      </c>
      <c r="H9" s="838" t="s">
        <v>1294</v>
      </c>
      <c r="I9" s="838"/>
      <c r="J9" s="838"/>
      <c r="K9" s="952"/>
      <c r="L9" s="693"/>
      <c r="M9" s="1116">
        <v>105</v>
      </c>
      <c r="N9" s="838" t="s">
        <v>1295</v>
      </c>
      <c r="O9" s="951"/>
      <c r="P9" s="1117"/>
      <c r="Q9" s="1118"/>
      <c r="R9" s="950">
        <v>155</v>
      </c>
      <c r="S9" s="952"/>
      <c r="T9" s="838" t="s">
        <v>1296</v>
      </c>
      <c r="U9" s="838"/>
      <c r="V9" s="1119"/>
      <c r="W9" s="1120"/>
    </row>
    <row r="10" spans="1:23">
      <c r="A10" s="1034">
        <v>2</v>
      </c>
      <c r="B10" s="838"/>
      <c r="C10" s="838" t="s">
        <v>1297</v>
      </c>
      <c r="D10" s="838"/>
      <c r="E10" s="931"/>
      <c r="F10" s="609"/>
      <c r="G10" s="1034">
        <f t="shared" si="0"/>
        <v>53</v>
      </c>
      <c r="H10" s="838" t="s">
        <v>2552</v>
      </c>
      <c r="I10" s="838" t="s">
        <v>2553</v>
      </c>
      <c r="J10" s="838"/>
      <c r="K10" s="1121"/>
      <c r="L10" s="1122"/>
      <c r="M10" s="1116">
        <v>106</v>
      </c>
      <c r="N10" s="838" t="s">
        <v>2554</v>
      </c>
      <c r="O10" s="951"/>
      <c r="P10" s="1123"/>
      <c r="Q10" s="1122"/>
      <c r="R10" s="950">
        <v>156</v>
      </c>
      <c r="S10" s="1124"/>
      <c r="T10" s="838" t="s">
        <v>2555</v>
      </c>
      <c r="U10" s="838"/>
      <c r="V10" s="1125"/>
      <c r="W10" s="1126"/>
    </row>
    <row r="11" spans="1:23">
      <c r="A11" s="1034">
        <v>3</v>
      </c>
      <c r="B11" s="838"/>
      <c r="C11" s="838" t="s">
        <v>2556</v>
      </c>
      <c r="D11" s="838"/>
      <c r="E11" s="952"/>
      <c r="F11" s="693" t="s">
        <v>2029</v>
      </c>
      <c r="G11" s="1034">
        <f t="shared" si="0"/>
        <v>54</v>
      </c>
      <c r="H11" s="838" t="s">
        <v>2557</v>
      </c>
      <c r="I11" s="838" t="s">
        <v>2558</v>
      </c>
      <c r="J11" s="838"/>
      <c r="K11" s="1121"/>
      <c r="L11" s="1122"/>
      <c r="M11" s="1116">
        <v>107</v>
      </c>
      <c r="N11" s="838" t="s">
        <v>1542</v>
      </c>
      <c r="O11" s="951"/>
      <c r="P11" s="1123"/>
      <c r="Q11" s="1122"/>
      <c r="R11" s="950">
        <v>157</v>
      </c>
      <c r="S11" s="952"/>
      <c r="T11" s="838" t="s">
        <v>1543</v>
      </c>
      <c r="U11" s="838"/>
      <c r="V11" s="1125"/>
      <c r="W11" s="1126"/>
    </row>
    <row r="12" spans="1:23">
      <c r="A12" s="1034">
        <v>4</v>
      </c>
      <c r="B12" s="838"/>
      <c r="C12" s="838" t="s">
        <v>1544</v>
      </c>
      <c r="D12" s="838"/>
      <c r="E12" s="1119"/>
      <c r="F12" s="1120"/>
      <c r="G12" s="1034">
        <f t="shared" si="0"/>
        <v>55</v>
      </c>
      <c r="H12" s="838" t="s">
        <v>1545</v>
      </c>
      <c r="I12" s="838" t="s">
        <v>1546</v>
      </c>
      <c r="J12" s="838"/>
      <c r="K12" s="1121"/>
      <c r="L12" s="1122"/>
      <c r="M12" s="1116">
        <v>108</v>
      </c>
      <c r="N12" s="838" t="s">
        <v>1547</v>
      </c>
      <c r="O12" s="951"/>
      <c r="P12" s="1123"/>
      <c r="Q12" s="1122"/>
      <c r="R12" s="950">
        <v>158</v>
      </c>
      <c r="S12" s="952"/>
      <c r="T12" s="838" t="s">
        <v>1548</v>
      </c>
      <c r="U12" s="838"/>
      <c r="V12" s="1125"/>
      <c r="W12" s="1126"/>
    </row>
    <row r="13" spans="1:23">
      <c r="A13" s="1034">
        <v>5</v>
      </c>
      <c r="B13" s="838"/>
      <c r="C13" s="838" t="s">
        <v>1549</v>
      </c>
      <c r="D13" s="838"/>
      <c r="E13" s="1125"/>
      <c r="F13" s="1126"/>
      <c r="G13" s="1034">
        <f t="shared" si="0"/>
        <v>56</v>
      </c>
      <c r="H13" s="838" t="s">
        <v>1550</v>
      </c>
      <c r="I13" s="838" t="s">
        <v>1695</v>
      </c>
      <c r="J13" s="838"/>
      <c r="K13" s="1121"/>
      <c r="L13" s="1122"/>
      <c r="M13" s="1116">
        <v>109</v>
      </c>
      <c r="N13" s="838" t="s">
        <v>1696</v>
      </c>
      <c r="O13" s="951"/>
      <c r="P13" s="1123"/>
      <c r="Q13" s="1122"/>
      <c r="R13" s="950">
        <v>159</v>
      </c>
      <c r="S13" s="952"/>
      <c r="T13" s="838" t="s">
        <v>2666</v>
      </c>
      <c r="U13" s="838"/>
      <c r="V13" s="1125"/>
      <c r="W13" s="1126"/>
    </row>
    <row r="14" spans="1:23">
      <c r="A14" s="1034">
        <v>6</v>
      </c>
      <c r="B14" s="838"/>
      <c r="C14" s="838" t="s">
        <v>2667</v>
      </c>
      <c r="D14" s="838"/>
      <c r="E14" s="1125"/>
      <c r="F14" s="1126"/>
      <c r="G14" s="1034">
        <f t="shared" si="0"/>
        <v>57</v>
      </c>
      <c r="H14" s="838" t="s">
        <v>2668</v>
      </c>
      <c r="I14" s="838" t="s">
        <v>2669</v>
      </c>
      <c r="J14" s="838"/>
      <c r="K14" s="1121"/>
      <c r="L14" s="1122"/>
      <c r="M14" s="1116">
        <v>110</v>
      </c>
      <c r="N14" s="838" t="s">
        <v>2670</v>
      </c>
      <c r="O14" s="951"/>
      <c r="P14" s="1123"/>
      <c r="Q14" s="1122"/>
      <c r="R14" s="950">
        <v>160</v>
      </c>
      <c r="S14" s="952"/>
      <c r="T14" s="838" t="s">
        <v>2671</v>
      </c>
      <c r="U14" s="838"/>
      <c r="V14" s="1125"/>
      <c r="W14" s="1126"/>
    </row>
    <row r="15" spans="1:23">
      <c r="A15" s="1034">
        <v>7</v>
      </c>
      <c r="B15" s="838"/>
      <c r="C15" s="838" t="s">
        <v>2672</v>
      </c>
      <c r="D15" s="838"/>
      <c r="E15" s="1125"/>
      <c r="F15" s="1126"/>
      <c r="G15" s="1034">
        <f t="shared" si="0"/>
        <v>58</v>
      </c>
      <c r="H15" s="838"/>
      <c r="I15" s="1127" t="s">
        <v>2673</v>
      </c>
      <c r="J15" s="838"/>
      <c r="K15" s="1128">
        <f>SUM(K10:K14)</f>
        <v>0</v>
      </c>
      <c r="L15" s="1129">
        <f>SUM(L10:L14)</f>
        <v>0</v>
      </c>
      <c r="M15" s="1116">
        <v>111</v>
      </c>
      <c r="N15" s="838" t="s">
        <v>2674</v>
      </c>
      <c r="O15" s="951"/>
      <c r="P15" s="1123"/>
      <c r="Q15" s="1122"/>
      <c r="R15" s="950">
        <v>161</v>
      </c>
      <c r="S15" s="952"/>
      <c r="T15" s="838" t="s">
        <v>2675</v>
      </c>
      <c r="U15" s="838"/>
      <c r="V15" s="1125"/>
      <c r="W15" s="1126"/>
    </row>
    <row r="16" spans="1:23">
      <c r="A16" s="1034">
        <v>8</v>
      </c>
      <c r="B16" s="838"/>
      <c r="C16" s="838" t="s">
        <v>2676</v>
      </c>
      <c r="D16" s="838"/>
      <c r="E16" s="1125"/>
      <c r="F16" s="1126"/>
      <c r="G16" s="1034">
        <f t="shared" si="0"/>
        <v>59</v>
      </c>
      <c r="H16" s="838"/>
      <c r="I16" s="959" t="s">
        <v>2677</v>
      </c>
      <c r="J16" s="838"/>
      <c r="K16" s="1128">
        <f>K15+E58</f>
        <v>0</v>
      </c>
      <c r="L16" s="1130">
        <f>L15+F58</f>
        <v>0</v>
      </c>
      <c r="M16" s="1116">
        <v>112</v>
      </c>
      <c r="N16" s="838" t="s">
        <v>2678</v>
      </c>
      <c r="O16" s="951"/>
      <c r="P16" s="1123"/>
      <c r="Q16" s="1122"/>
      <c r="R16" s="950">
        <v>162</v>
      </c>
      <c r="S16" s="952"/>
      <c r="T16" s="838" t="s">
        <v>1331</v>
      </c>
      <c r="U16" s="838"/>
      <c r="V16" s="1125"/>
      <c r="W16" s="1126"/>
    </row>
    <row r="17" spans="1:23">
      <c r="A17" s="1034">
        <v>9</v>
      </c>
      <c r="B17" s="838"/>
      <c r="C17" s="838" t="s">
        <v>1332</v>
      </c>
      <c r="D17" s="838"/>
      <c r="E17" s="1125"/>
      <c r="F17" s="1126"/>
      <c r="G17" s="1034">
        <f t="shared" si="0"/>
        <v>60</v>
      </c>
      <c r="H17" s="970" t="s">
        <v>1333</v>
      </c>
      <c r="I17" s="970"/>
      <c r="J17" s="970"/>
      <c r="K17" s="1131"/>
      <c r="L17" s="1132"/>
      <c r="M17" s="1116">
        <v>113</v>
      </c>
      <c r="N17" s="838" t="s">
        <v>1334</v>
      </c>
      <c r="O17" s="951"/>
      <c r="P17" s="1123"/>
      <c r="Q17" s="1122"/>
      <c r="R17" s="950">
        <v>163</v>
      </c>
      <c r="S17" s="952"/>
      <c r="T17" s="838" t="s">
        <v>1335</v>
      </c>
      <c r="U17" s="838"/>
      <c r="V17" s="1125"/>
      <c r="W17" s="1126"/>
    </row>
    <row r="18" spans="1:23">
      <c r="A18" s="1034">
        <v>10</v>
      </c>
      <c r="B18" s="838"/>
      <c r="C18" s="838" t="s">
        <v>1336</v>
      </c>
      <c r="D18" s="838"/>
      <c r="E18" s="1125"/>
      <c r="F18" s="1126"/>
      <c r="G18" s="1034">
        <f t="shared" si="0"/>
        <v>61</v>
      </c>
      <c r="H18" s="838" t="s">
        <v>2556</v>
      </c>
      <c r="I18" s="838"/>
      <c r="J18" s="838"/>
      <c r="K18" s="1133"/>
      <c r="L18" s="1129"/>
      <c r="M18" s="1116">
        <v>114</v>
      </c>
      <c r="N18" s="838" t="s">
        <v>1337</v>
      </c>
      <c r="O18" s="951"/>
      <c r="P18" s="1035">
        <f>K60+SUM(P9:P17)</f>
        <v>0</v>
      </c>
      <c r="Q18" s="1129">
        <f>L60+SUM(Q9:Q17)</f>
        <v>0</v>
      </c>
      <c r="R18" s="950">
        <v>164</v>
      </c>
      <c r="S18" s="952"/>
      <c r="T18" s="838" t="s">
        <v>2577</v>
      </c>
      <c r="U18" s="838"/>
      <c r="V18" s="1125"/>
      <c r="W18" s="1126"/>
    </row>
    <row r="19" spans="1:23">
      <c r="A19" s="1034">
        <v>11</v>
      </c>
      <c r="B19" s="838"/>
      <c r="C19" s="838" t="s">
        <v>2578</v>
      </c>
      <c r="D19" s="838"/>
      <c r="E19" s="1125"/>
      <c r="F19" s="1126"/>
      <c r="G19" s="1034">
        <f t="shared" si="0"/>
        <v>62</v>
      </c>
      <c r="H19" s="838" t="s">
        <v>2579</v>
      </c>
      <c r="I19" s="838" t="s">
        <v>2580</v>
      </c>
      <c r="J19" s="838"/>
      <c r="K19" s="1121"/>
      <c r="L19" s="1122"/>
      <c r="M19" s="1116">
        <v>115</v>
      </c>
      <c r="N19" s="838" t="s">
        <v>1294</v>
      </c>
      <c r="O19" s="951"/>
      <c r="P19" s="1134"/>
      <c r="Q19" s="1135"/>
      <c r="R19" s="950">
        <v>165</v>
      </c>
      <c r="S19" s="952"/>
      <c r="T19" s="838" t="s">
        <v>2581</v>
      </c>
      <c r="U19" s="838"/>
      <c r="V19" s="1133">
        <f>SUM(P55:P56)-P57+SUM(V9:V18)</f>
        <v>0</v>
      </c>
      <c r="W19" s="1130">
        <f>SUM(Q55:Q56)-Q57+SUM(W9:W18)</f>
        <v>0</v>
      </c>
    </row>
    <row r="20" spans="1:23">
      <c r="A20" s="1034">
        <v>12</v>
      </c>
      <c r="B20" s="838"/>
      <c r="C20" s="838" t="s">
        <v>2582</v>
      </c>
      <c r="D20" s="838"/>
      <c r="E20" s="1125"/>
      <c r="F20" s="1126"/>
      <c r="G20" s="1034">
        <f t="shared" si="0"/>
        <v>63</v>
      </c>
      <c r="H20" s="838" t="s">
        <v>2583</v>
      </c>
      <c r="I20" s="838" t="s">
        <v>2584</v>
      </c>
      <c r="J20" s="838"/>
      <c r="K20" s="1121"/>
      <c r="L20" s="1122"/>
      <c r="M20" s="1116">
        <v>116</v>
      </c>
      <c r="N20" s="838" t="s">
        <v>2585</v>
      </c>
      <c r="O20" s="951"/>
      <c r="P20" s="1123"/>
      <c r="Q20" s="1122"/>
      <c r="R20" s="950">
        <v>166</v>
      </c>
      <c r="S20" s="952"/>
      <c r="T20" s="838" t="s">
        <v>1294</v>
      </c>
      <c r="U20" s="838"/>
      <c r="V20" s="1134"/>
      <c r="W20" s="1135"/>
    </row>
    <row r="21" spans="1:23">
      <c r="A21" s="1034">
        <v>13</v>
      </c>
      <c r="B21" s="838"/>
      <c r="C21" s="838" t="s">
        <v>2586</v>
      </c>
      <c r="D21" s="838"/>
      <c r="E21" s="1133">
        <f>SUM(E12:E20)</f>
        <v>0</v>
      </c>
      <c r="F21" s="1130">
        <f>SUM(F12:F20)</f>
        <v>0</v>
      </c>
      <c r="G21" s="1034">
        <f t="shared" si="0"/>
        <v>64</v>
      </c>
      <c r="H21" s="838" t="s">
        <v>2587</v>
      </c>
      <c r="I21" s="838" t="s">
        <v>2588</v>
      </c>
      <c r="J21" s="838"/>
      <c r="K21" s="1121"/>
      <c r="L21" s="1122"/>
      <c r="M21" s="1116">
        <v>117</v>
      </c>
      <c r="N21" s="838" t="s">
        <v>2424</v>
      </c>
      <c r="O21" s="951"/>
      <c r="P21" s="1123"/>
      <c r="Q21" s="1122"/>
      <c r="R21" s="950">
        <v>167</v>
      </c>
      <c r="S21" s="952"/>
      <c r="T21" s="838" t="s">
        <v>2425</v>
      </c>
      <c r="U21" s="838"/>
      <c r="V21" s="1125"/>
      <c r="W21" s="1126"/>
    </row>
    <row r="22" spans="1:23">
      <c r="A22" s="1034">
        <v>14</v>
      </c>
      <c r="B22" s="838"/>
      <c r="C22" s="838" t="s">
        <v>1294</v>
      </c>
      <c r="D22" s="838"/>
      <c r="E22" s="1133"/>
      <c r="F22" s="1129"/>
      <c r="G22" s="1034">
        <f t="shared" si="0"/>
        <v>65</v>
      </c>
      <c r="H22" s="838" t="s">
        <v>2426</v>
      </c>
      <c r="I22" s="838" t="s">
        <v>2427</v>
      </c>
      <c r="J22" s="838"/>
      <c r="K22" s="1121"/>
      <c r="L22" s="1122"/>
      <c r="M22" s="1116">
        <v>118</v>
      </c>
      <c r="N22" s="838" t="s">
        <v>2428</v>
      </c>
      <c r="O22" s="951"/>
      <c r="P22" s="1123"/>
      <c r="Q22" s="1122"/>
      <c r="R22" s="513">
        <v>168</v>
      </c>
      <c r="S22" s="931"/>
      <c r="T22" s="82" t="s">
        <v>1966</v>
      </c>
      <c r="U22" s="82"/>
      <c r="V22" s="73">
        <f>V19+V21</f>
        <v>0</v>
      </c>
      <c r="W22" s="1136">
        <f>W19+W21</f>
        <v>0</v>
      </c>
    </row>
    <row r="23" spans="1:23">
      <c r="A23" s="1034">
        <v>15</v>
      </c>
      <c r="B23" s="838"/>
      <c r="C23" s="838" t="s">
        <v>1967</v>
      </c>
      <c r="D23" s="838"/>
      <c r="E23" s="1125"/>
      <c r="F23" s="1126"/>
      <c r="G23" s="1034">
        <f t="shared" si="0"/>
        <v>66</v>
      </c>
      <c r="H23" s="838" t="s">
        <v>1968</v>
      </c>
      <c r="I23" s="838" t="s">
        <v>1969</v>
      </c>
      <c r="J23" s="838"/>
      <c r="K23" s="1121"/>
      <c r="L23" s="1122"/>
      <c r="M23" s="1116">
        <v>119</v>
      </c>
      <c r="N23" s="838" t="s">
        <v>1970</v>
      </c>
      <c r="O23" s="951"/>
      <c r="P23" s="1123"/>
      <c r="Q23" s="1122"/>
      <c r="R23" s="950"/>
      <c r="S23" s="952"/>
      <c r="T23" s="838" t="s">
        <v>1971</v>
      </c>
      <c r="U23" s="838"/>
      <c r="V23" s="1133"/>
      <c r="W23" s="1130"/>
    </row>
    <row r="24" spans="1:23">
      <c r="A24" s="1034">
        <v>16</v>
      </c>
      <c r="B24" s="838"/>
      <c r="C24" s="838" t="s">
        <v>1972</v>
      </c>
      <c r="D24" s="838"/>
      <c r="E24" s="1125"/>
      <c r="F24" s="1126"/>
      <c r="G24" s="1034">
        <f t="shared" si="0"/>
        <v>67</v>
      </c>
      <c r="H24" s="838"/>
      <c r="I24" s="838" t="s">
        <v>1973</v>
      </c>
      <c r="J24" s="838"/>
      <c r="K24" s="1128">
        <f>SUM(K19:K23)</f>
        <v>0</v>
      </c>
      <c r="L24" s="1129">
        <f>SUM(L19:L23)</f>
        <v>0</v>
      </c>
      <c r="M24" s="1116">
        <v>120</v>
      </c>
      <c r="N24" s="838" t="s">
        <v>1974</v>
      </c>
      <c r="O24" s="951"/>
      <c r="P24" s="1123"/>
      <c r="Q24" s="1122"/>
      <c r="R24" s="513">
        <v>169</v>
      </c>
      <c r="S24" s="931"/>
      <c r="T24" s="82" t="s">
        <v>1975</v>
      </c>
      <c r="U24" s="82"/>
      <c r="V24" s="1137">
        <f>K37+K57+P30+P38+P45+P52+V22</f>
        <v>0</v>
      </c>
      <c r="W24" s="1138">
        <f>L37+L57+Q30+Q38+Q45+Q52+W22</f>
        <v>0</v>
      </c>
    </row>
    <row r="25" spans="1:23">
      <c r="A25" s="1034">
        <v>17</v>
      </c>
      <c r="B25" s="838"/>
      <c r="C25" s="838" t="s">
        <v>1976</v>
      </c>
      <c r="D25" s="838"/>
      <c r="E25" s="1125"/>
      <c r="F25" s="1126"/>
      <c r="G25" s="1034">
        <f t="shared" si="0"/>
        <v>68</v>
      </c>
      <c r="H25" s="838" t="s">
        <v>1294</v>
      </c>
      <c r="I25" s="838"/>
      <c r="J25" s="838"/>
      <c r="K25" s="1134"/>
      <c r="L25" s="1135"/>
      <c r="M25" s="1116">
        <v>121</v>
      </c>
      <c r="N25" s="838" t="s">
        <v>1977</v>
      </c>
      <c r="O25" s="951"/>
      <c r="P25" s="1123"/>
      <c r="Q25" s="1122"/>
      <c r="R25" s="950"/>
      <c r="S25" s="952"/>
      <c r="T25" s="838" t="s">
        <v>3635</v>
      </c>
      <c r="U25" s="838"/>
      <c r="V25" s="1139"/>
      <c r="W25" s="1140"/>
    </row>
    <row r="26" spans="1:23">
      <c r="A26" s="1034">
        <v>18</v>
      </c>
      <c r="B26" s="838"/>
      <c r="C26" s="838" t="s">
        <v>3758</v>
      </c>
      <c r="D26" s="838"/>
      <c r="E26" s="1125"/>
      <c r="F26" s="1126"/>
      <c r="G26" s="1034">
        <f t="shared" si="0"/>
        <v>69</v>
      </c>
      <c r="H26" s="838" t="s">
        <v>3759</v>
      </c>
      <c r="I26" s="838" t="s">
        <v>2553</v>
      </c>
      <c r="J26" s="838"/>
      <c r="K26" s="1121"/>
      <c r="L26" s="1122"/>
      <c r="M26" s="1116">
        <v>122</v>
      </c>
      <c r="N26" s="838" t="s">
        <v>3760</v>
      </c>
      <c r="O26" s="951"/>
      <c r="P26" s="1123"/>
      <c r="Q26" s="1122"/>
      <c r="R26" s="513"/>
      <c r="S26" s="82"/>
      <c r="T26" s="82"/>
      <c r="U26" s="82"/>
      <c r="V26" s="82"/>
      <c r="W26" s="609"/>
    </row>
    <row r="27" spans="1:23">
      <c r="A27" s="1034">
        <v>19</v>
      </c>
      <c r="B27" s="838"/>
      <c r="C27" s="838" t="s">
        <v>3761</v>
      </c>
      <c r="D27" s="838"/>
      <c r="E27" s="1125"/>
      <c r="F27" s="1126"/>
      <c r="G27" s="1034">
        <f t="shared" si="0"/>
        <v>70</v>
      </c>
      <c r="H27" s="838" t="s">
        <v>3762</v>
      </c>
      <c r="I27" s="838" t="s">
        <v>2558</v>
      </c>
      <c r="J27" s="838"/>
      <c r="K27" s="1121"/>
      <c r="L27" s="1122"/>
      <c r="M27" s="1116">
        <v>123</v>
      </c>
      <c r="N27" s="838" t="s">
        <v>3763</v>
      </c>
      <c r="O27" s="951"/>
      <c r="P27" s="1123"/>
      <c r="Q27" s="1122"/>
      <c r="R27" s="513"/>
      <c r="S27" s="82"/>
      <c r="T27" s="82"/>
      <c r="U27" s="82"/>
      <c r="V27" s="80"/>
      <c r="W27" s="609"/>
    </row>
    <row r="28" spans="1:23">
      <c r="A28" s="1034">
        <v>20</v>
      </c>
      <c r="B28" s="838"/>
      <c r="C28" s="838" t="s">
        <v>3764</v>
      </c>
      <c r="D28" s="838"/>
      <c r="E28" s="1133">
        <f>SUM(E23:E27)</f>
        <v>0</v>
      </c>
      <c r="F28" s="1130">
        <f>SUM(F23:F27)</f>
        <v>0</v>
      </c>
      <c r="G28" s="1034">
        <f t="shared" si="0"/>
        <v>71</v>
      </c>
      <c r="H28" s="838" t="s">
        <v>3765</v>
      </c>
      <c r="I28" s="838" t="s">
        <v>3766</v>
      </c>
      <c r="J28" s="838"/>
      <c r="K28" s="1121"/>
      <c r="L28" s="1122"/>
      <c r="M28" s="1116">
        <v>124</v>
      </c>
      <c r="N28" s="838" t="s">
        <v>3767</v>
      </c>
      <c r="O28" s="951"/>
      <c r="P28" s="1123"/>
      <c r="Q28" s="1122"/>
      <c r="R28" s="513"/>
      <c r="S28" s="82"/>
      <c r="T28" s="82"/>
      <c r="U28" s="82"/>
      <c r="V28" s="80"/>
      <c r="W28" s="79"/>
    </row>
    <row r="29" spans="1:23">
      <c r="A29" s="1034">
        <v>21</v>
      </c>
      <c r="B29" s="838"/>
      <c r="C29" s="838" t="s">
        <v>3768</v>
      </c>
      <c r="D29" s="838"/>
      <c r="E29" s="1133">
        <f>E21+E28</f>
        <v>0</v>
      </c>
      <c r="F29" s="1130">
        <f>F21+F28</f>
        <v>0</v>
      </c>
      <c r="G29" s="1034">
        <f t="shared" si="0"/>
        <v>72</v>
      </c>
      <c r="H29" s="838" t="s">
        <v>3769</v>
      </c>
      <c r="I29" s="838" t="s">
        <v>3770</v>
      </c>
      <c r="J29" s="838"/>
      <c r="K29" s="1121"/>
      <c r="L29" s="1122"/>
      <c r="M29" s="1116">
        <v>125</v>
      </c>
      <c r="N29" s="838" t="s">
        <v>3771</v>
      </c>
      <c r="O29" s="951"/>
      <c r="P29" s="1035">
        <f>SUM(P20:P28)</f>
        <v>0</v>
      </c>
      <c r="Q29" s="1129">
        <f>SUM(Q20:Q28)</f>
        <v>0</v>
      </c>
      <c r="R29" s="513"/>
      <c r="S29" s="82"/>
      <c r="T29" s="82"/>
      <c r="U29" s="82"/>
      <c r="V29" s="82"/>
      <c r="W29" s="609"/>
    </row>
    <row r="30" spans="1:23">
      <c r="A30" s="1034">
        <v>22</v>
      </c>
      <c r="B30" s="838"/>
      <c r="C30" s="838" t="s">
        <v>2239</v>
      </c>
      <c r="D30" s="838"/>
      <c r="E30" s="73"/>
      <c r="F30" s="79"/>
      <c r="G30" s="1034">
        <f t="shared" si="0"/>
        <v>73</v>
      </c>
      <c r="H30" s="838"/>
      <c r="I30" s="1127" t="s">
        <v>2240</v>
      </c>
      <c r="J30" s="838"/>
      <c r="K30" s="1128">
        <f>SUM(K26:K29)</f>
        <v>0</v>
      </c>
      <c r="L30" s="1130">
        <f>SUM(L26:L29)</f>
        <v>0</v>
      </c>
      <c r="M30" s="1116">
        <v>126</v>
      </c>
      <c r="N30" s="838" t="s">
        <v>2241</v>
      </c>
      <c r="O30" s="951"/>
      <c r="P30" s="1035">
        <f>P18+P29</f>
        <v>0</v>
      </c>
      <c r="Q30" s="1129">
        <f>Q18+Q29</f>
        <v>0</v>
      </c>
      <c r="R30" s="513"/>
      <c r="S30" s="82"/>
      <c r="T30" s="82"/>
      <c r="U30" s="82"/>
      <c r="V30" s="82"/>
      <c r="W30" s="609"/>
    </row>
    <row r="31" spans="1:23">
      <c r="A31" s="1034">
        <v>23</v>
      </c>
      <c r="B31" s="838"/>
      <c r="C31" s="838" t="s">
        <v>2556</v>
      </c>
      <c r="D31" s="838"/>
      <c r="E31" s="1133"/>
      <c r="F31" s="1129"/>
      <c r="G31" s="1034">
        <f t="shared" si="0"/>
        <v>74</v>
      </c>
      <c r="H31" s="1127"/>
      <c r="I31" s="1127" t="s">
        <v>2242</v>
      </c>
      <c r="J31" s="838"/>
      <c r="K31" s="1128">
        <f>K24+K30</f>
        <v>0</v>
      </c>
      <c r="L31" s="1130">
        <f>L24+L30</f>
        <v>0</v>
      </c>
      <c r="M31" s="1116">
        <v>127</v>
      </c>
      <c r="N31" s="970" t="s">
        <v>3095</v>
      </c>
      <c r="O31" s="1086"/>
      <c r="P31" s="1115"/>
      <c r="Q31" s="1015"/>
      <c r="R31" s="930" t="s">
        <v>3096</v>
      </c>
      <c r="S31" s="757"/>
      <c r="T31" s="1141"/>
      <c r="U31" s="757"/>
      <c r="V31" s="757"/>
      <c r="W31" s="758"/>
    </row>
    <row r="32" spans="1:23">
      <c r="A32" s="1034">
        <v>24</v>
      </c>
      <c r="B32" s="838"/>
      <c r="C32" s="838" t="s">
        <v>3097</v>
      </c>
      <c r="D32" s="838"/>
      <c r="E32" s="1125"/>
      <c r="F32" s="1126"/>
      <c r="G32" s="1034">
        <f t="shared" si="0"/>
        <v>75</v>
      </c>
      <c r="H32" s="970" t="s">
        <v>1714</v>
      </c>
      <c r="I32" s="970"/>
      <c r="J32" s="970"/>
      <c r="K32" s="1134"/>
      <c r="L32" s="1135"/>
      <c r="M32" s="1116">
        <v>128</v>
      </c>
      <c r="N32" s="838" t="s">
        <v>2556</v>
      </c>
      <c r="O32" s="951"/>
      <c r="P32" s="952"/>
      <c r="Q32" s="693"/>
      <c r="R32" s="513"/>
      <c r="S32" s="82"/>
      <c r="T32" s="82"/>
      <c r="U32" s="82"/>
      <c r="V32" s="82"/>
      <c r="W32" s="609"/>
    </row>
    <row r="33" spans="1:23">
      <c r="A33" s="1034">
        <v>25</v>
      </c>
      <c r="B33" s="838"/>
      <c r="C33" s="838" t="s">
        <v>1715</v>
      </c>
      <c r="D33" s="838"/>
      <c r="E33" s="1125"/>
      <c r="F33" s="1126"/>
      <c r="G33" s="1034">
        <f t="shared" si="0"/>
        <v>76</v>
      </c>
      <c r="H33" s="838" t="s">
        <v>1716</v>
      </c>
      <c r="I33" s="838" t="s">
        <v>1275</v>
      </c>
      <c r="J33" s="838"/>
      <c r="K33" s="1121"/>
      <c r="L33" s="1122"/>
      <c r="M33" s="1116">
        <v>129</v>
      </c>
      <c r="N33" s="838" t="s">
        <v>1717</v>
      </c>
      <c r="O33" s="951"/>
      <c r="P33" s="1123"/>
      <c r="Q33" s="1122"/>
      <c r="R33" s="513"/>
      <c r="S33" s="82"/>
      <c r="T33" s="82" t="s">
        <v>1718</v>
      </c>
      <c r="U33" s="82"/>
      <c r="V33" s="82"/>
      <c r="W33" s="609"/>
    </row>
    <row r="34" spans="1:23">
      <c r="A34" s="1034">
        <v>26</v>
      </c>
      <c r="B34" s="838"/>
      <c r="C34" s="838" t="s">
        <v>1719</v>
      </c>
      <c r="D34" s="838"/>
      <c r="E34" s="1125"/>
      <c r="F34" s="1126"/>
      <c r="G34" s="1034">
        <f t="shared" si="0"/>
        <v>77</v>
      </c>
      <c r="H34" s="838" t="s">
        <v>1720</v>
      </c>
      <c r="I34" s="838" t="s">
        <v>1721</v>
      </c>
      <c r="J34" s="838"/>
      <c r="K34" s="1121"/>
      <c r="L34" s="1122"/>
      <c r="M34" s="1116">
        <v>130</v>
      </c>
      <c r="N34" s="838" t="s">
        <v>1722</v>
      </c>
      <c r="O34" s="951"/>
      <c r="P34" s="1123"/>
      <c r="Q34" s="1122"/>
      <c r="R34" s="513"/>
      <c r="S34" s="82"/>
      <c r="T34" s="82" t="s">
        <v>1723</v>
      </c>
      <c r="U34" s="82"/>
      <c r="V34" s="82"/>
      <c r="W34" s="609"/>
    </row>
    <row r="35" spans="1:23">
      <c r="A35" s="1034">
        <v>27</v>
      </c>
      <c r="B35" s="838"/>
      <c r="C35" s="838" t="s">
        <v>1724</v>
      </c>
      <c r="D35" s="838"/>
      <c r="E35" s="1125"/>
      <c r="F35" s="1126"/>
      <c r="G35" s="1034">
        <f t="shared" si="0"/>
        <v>78</v>
      </c>
      <c r="H35" s="838" t="s">
        <v>1725</v>
      </c>
      <c r="I35" s="838" t="s">
        <v>1726</v>
      </c>
      <c r="J35" s="838"/>
      <c r="K35" s="1121"/>
      <c r="L35" s="1122"/>
      <c r="M35" s="1116">
        <v>131</v>
      </c>
      <c r="N35" s="838" t="s">
        <v>1727</v>
      </c>
      <c r="O35" s="951"/>
      <c r="P35" s="1123"/>
      <c r="Q35" s="1122"/>
      <c r="R35" s="513"/>
      <c r="S35" s="82"/>
      <c r="T35" s="82" t="s">
        <v>3500</v>
      </c>
      <c r="U35" s="82"/>
      <c r="V35" s="82"/>
      <c r="W35" s="609"/>
    </row>
    <row r="36" spans="1:23">
      <c r="A36" s="1034">
        <v>28</v>
      </c>
      <c r="B36" s="838"/>
      <c r="C36" s="838" t="s">
        <v>3501</v>
      </c>
      <c r="D36" s="838"/>
      <c r="E36" s="1125"/>
      <c r="F36" s="1126"/>
      <c r="G36" s="1034">
        <f t="shared" si="0"/>
        <v>79</v>
      </c>
      <c r="H36" s="838"/>
      <c r="I36" s="838" t="s">
        <v>3502</v>
      </c>
      <c r="J36" s="838"/>
      <c r="K36" s="1128">
        <f>SUM(K33:K35)</f>
        <v>0</v>
      </c>
      <c r="L36" s="1129"/>
      <c r="M36" s="1116">
        <f>SUM(M33:M35)</f>
        <v>390</v>
      </c>
      <c r="N36" s="838" t="s">
        <v>1472</v>
      </c>
      <c r="O36" s="951"/>
      <c r="P36" s="1123"/>
      <c r="Q36" s="1122"/>
      <c r="R36" s="513"/>
      <c r="S36" s="82"/>
      <c r="T36" s="82" t="s">
        <v>1473</v>
      </c>
      <c r="U36" s="82"/>
      <c r="V36" s="82"/>
      <c r="W36" s="609"/>
    </row>
    <row r="37" spans="1:23">
      <c r="A37" s="1034">
        <v>29</v>
      </c>
      <c r="B37" s="838"/>
      <c r="C37" s="838" t="s">
        <v>1474</v>
      </c>
      <c r="D37" s="838"/>
      <c r="E37" s="1125"/>
      <c r="F37" s="1126"/>
      <c r="G37" s="1034">
        <f t="shared" si="0"/>
        <v>80</v>
      </c>
      <c r="H37" s="838"/>
      <c r="I37" s="838" t="s">
        <v>1475</v>
      </c>
      <c r="J37" s="838"/>
      <c r="K37" s="1128">
        <f>E29+E49+K16+K31+K36</f>
        <v>0</v>
      </c>
      <c r="L37" s="1130">
        <f>F29+F49+L16+L31+L36</f>
        <v>0</v>
      </c>
      <c r="M37" s="1116">
        <v>133</v>
      </c>
      <c r="N37" s="838" t="s">
        <v>1476</v>
      </c>
      <c r="O37" s="951"/>
      <c r="P37" s="1123"/>
      <c r="Q37" s="1122"/>
      <c r="R37" s="513"/>
      <c r="S37" s="82"/>
      <c r="T37" s="82" t="s">
        <v>1477</v>
      </c>
      <c r="U37" s="82"/>
      <c r="V37" s="82"/>
      <c r="W37" s="609"/>
    </row>
    <row r="38" spans="1:23">
      <c r="A38" s="1034">
        <v>30</v>
      </c>
      <c r="B38" s="838"/>
      <c r="C38" s="838" t="s">
        <v>1478</v>
      </c>
      <c r="D38" s="838"/>
      <c r="E38" s="1125"/>
      <c r="F38" s="1126"/>
      <c r="G38" s="1034">
        <f t="shared" si="0"/>
        <v>81</v>
      </c>
      <c r="H38" s="970" t="s">
        <v>1479</v>
      </c>
      <c r="I38" s="970"/>
      <c r="J38" s="970"/>
      <c r="K38" s="1131"/>
      <c r="L38" s="1132"/>
      <c r="M38" s="1116">
        <v>134</v>
      </c>
      <c r="N38" s="838" t="s">
        <v>1728</v>
      </c>
      <c r="O38" s="951"/>
      <c r="P38" s="1035">
        <f>SUM(P33:P37)</f>
        <v>0</v>
      </c>
      <c r="Q38" s="1129">
        <f>SUM(Q33:Q37)</f>
        <v>0</v>
      </c>
      <c r="R38" s="513"/>
      <c r="S38" s="82"/>
      <c r="T38" s="82" t="s">
        <v>1729</v>
      </c>
      <c r="U38" s="82"/>
      <c r="V38" s="82"/>
      <c r="W38" s="609"/>
    </row>
    <row r="39" spans="1:23">
      <c r="A39" s="1034">
        <v>31</v>
      </c>
      <c r="B39" s="838"/>
      <c r="C39" s="838" t="s">
        <v>1730</v>
      </c>
      <c r="D39" s="838"/>
      <c r="E39" s="1125"/>
      <c r="F39" s="1126"/>
      <c r="G39" s="1034">
        <f t="shared" si="0"/>
        <v>82</v>
      </c>
      <c r="H39" s="838" t="s">
        <v>2556</v>
      </c>
      <c r="I39" s="838"/>
      <c r="J39" s="838"/>
      <c r="K39" s="1133"/>
      <c r="L39" s="1129"/>
      <c r="M39" s="1116">
        <v>135</v>
      </c>
      <c r="N39" s="970" t="s">
        <v>1731</v>
      </c>
      <c r="O39" s="1086"/>
      <c r="P39" s="1131"/>
      <c r="Q39" s="1132"/>
      <c r="R39" s="513"/>
      <c r="S39" s="82"/>
      <c r="T39" s="82" t="s">
        <v>1732</v>
      </c>
      <c r="U39" s="82"/>
      <c r="V39" s="82"/>
      <c r="W39" s="609"/>
    </row>
    <row r="40" spans="1:23">
      <c r="A40" s="1034">
        <v>32</v>
      </c>
      <c r="B40" s="838"/>
      <c r="C40" s="838" t="s">
        <v>1733</v>
      </c>
      <c r="D40" s="838"/>
      <c r="E40" s="1125"/>
      <c r="F40" s="1126"/>
      <c r="G40" s="1034">
        <f t="shared" si="0"/>
        <v>83</v>
      </c>
      <c r="H40" s="838" t="s">
        <v>1734</v>
      </c>
      <c r="I40" s="838" t="s">
        <v>2580</v>
      </c>
      <c r="J40" s="838"/>
      <c r="K40" s="1121"/>
      <c r="L40" s="1122"/>
      <c r="M40" s="1116">
        <v>136</v>
      </c>
      <c r="N40" s="838" t="s">
        <v>2556</v>
      </c>
      <c r="O40" s="951"/>
      <c r="P40" s="1133"/>
      <c r="Q40" s="1129"/>
      <c r="R40" s="950"/>
      <c r="S40" s="838"/>
      <c r="T40" s="838"/>
      <c r="U40" s="838"/>
      <c r="V40" s="838"/>
      <c r="W40" s="693"/>
    </row>
    <row r="41" spans="1:23">
      <c r="A41" s="1034">
        <v>33</v>
      </c>
      <c r="B41" s="838"/>
      <c r="C41" s="838" t="s">
        <v>801</v>
      </c>
      <c r="D41" s="838"/>
      <c r="E41" s="1133">
        <f>SUM(E32:E40)</f>
        <v>0</v>
      </c>
      <c r="F41" s="1130">
        <f>SUM(F32:F40)</f>
        <v>0</v>
      </c>
      <c r="G41" s="1034">
        <f t="shared" si="0"/>
        <v>84</v>
      </c>
      <c r="H41" s="838" t="s">
        <v>802</v>
      </c>
      <c r="I41" s="838" t="s">
        <v>803</v>
      </c>
      <c r="J41" s="838"/>
      <c r="K41" s="1121"/>
      <c r="L41" s="1122"/>
      <c r="M41" s="1116">
        <v>137</v>
      </c>
      <c r="N41" s="838" t="s">
        <v>804</v>
      </c>
      <c r="O41" s="951"/>
      <c r="P41" s="1123"/>
      <c r="Q41" s="1122"/>
      <c r="R41" s="950"/>
      <c r="S41" s="838"/>
      <c r="T41" s="838" t="s">
        <v>805</v>
      </c>
      <c r="U41" s="1108"/>
      <c r="V41" s="1108"/>
      <c r="W41" s="1142"/>
    </row>
    <row r="42" spans="1:23">
      <c r="A42" s="1034">
        <v>34</v>
      </c>
      <c r="B42" s="838"/>
      <c r="C42" s="838" t="s">
        <v>1294</v>
      </c>
      <c r="D42" s="838"/>
      <c r="E42" s="1133"/>
      <c r="F42" s="1129"/>
      <c r="G42" s="1034">
        <f t="shared" si="0"/>
        <v>85</v>
      </c>
      <c r="H42" s="838" t="s">
        <v>806</v>
      </c>
      <c r="I42" s="838" t="s">
        <v>807</v>
      </c>
      <c r="J42" s="838"/>
      <c r="K42" s="1121"/>
      <c r="L42" s="1122"/>
      <c r="M42" s="1116">
        <v>138</v>
      </c>
      <c r="N42" s="838" t="s">
        <v>2818</v>
      </c>
      <c r="O42" s="951"/>
      <c r="P42" s="1123"/>
      <c r="Q42" s="1122"/>
      <c r="R42" s="950"/>
      <c r="S42" s="838"/>
      <c r="T42" s="838" t="s">
        <v>2819</v>
      </c>
      <c r="U42" s="1108"/>
      <c r="V42" s="836"/>
      <c r="W42" s="1142"/>
    </row>
    <row r="43" spans="1:23">
      <c r="A43" s="1034">
        <v>35</v>
      </c>
      <c r="B43" s="838"/>
      <c r="C43" s="838" t="s">
        <v>2820</v>
      </c>
      <c r="D43" s="838"/>
      <c r="E43" s="1125"/>
      <c r="F43" s="1126"/>
      <c r="G43" s="1034">
        <f t="shared" si="0"/>
        <v>86</v>
      </c>
      <c r="H43" s="838" t="s">
        <v>2821</v>
      </c>
      <c r="I43" s="838" t="s">
        <v>2822</v>
      </c>
      <c r="J43" s="838"/>
      <c r="K43" s="1121"/>
      <c r="L43" s="1122"/>
      <c r="M43" s="1116">
        <v>139</v>
      </c>
      <c r="N43" s="838" t="s">
        <v>2823</v>
      </c>
      <c r="O43" s="951"/>
      <c r="P43" s="1123"/>
      <c r="Q43" s="1122"/>
      <c r="R43" s="950"/>
      <c r="S43" s="838"/>
      <c r="T43" s="838" t="s">
        <v>2824</v>
      </c>
      <c r="U43" s="1108"/>
      <c r="V43" s="1108"/>
      <c r="W43" s="1142"/>
    </row>
    <row r="44" spans="1:23">
      <c r="A44" s="1034">
        <v>36</v>
      </c>
      <c r="B44" s="838"/>
      <c r="C44" s="838" t="s">
        <v>2825</v>
      </c>
      <c r="D44" s="838"/>
      <c r="E44" s="1125"/>
      <c r="F44" s="1126"/>
      <c r="G44" s="1034">
        <f t="shared" si="0"/>
        <v>87</v>
      </c>
      <c r="H44" s="838" t="s">
        <v>2826</v>
      </c>
      <c r="I44" s="838" t="s">
        <v>2827</v>
      </c>
      <c r="J44" s="838"/>
      <c r="K44" s="1121"/>
      <c r="L44" s="1122"/>
      <c r="M44" s="1116">
        <v>140</v>
      </c>
      <c r="N44" s="838" t="s">
        <v>2828</v>
      </c>
      <c r="O44" s="951"/>
      <c r="P44" s="1123"/>
      <c r="Q44" s="1122"/>
      <c r="R44" s="950"/>
      <c r="S44" s="838"/>
      <c r="T44" s="838" t="s">
        <v>2829</v>
      </c>
      <c r="U44" s="1108"/>
      <c r="V44" s="836">
        <f>V42+V43</f>
        <v>0</v>
      </c>
      <c r="W44" s="1142"/>
    </row>
    <row r="45" spans="1:23">
      <c r="A45" s="1034">
        <v>37</v>
      </c>
      <c r="B45" s="838"/>
      <c r="C45" s="838" t="s">
        <v>2830</v>
      </c>
      <c r="D45" s="838"/>
      <c r="E45" s="1125"/>
      <c r="F45" s="1126"/>
      <c r="G45" s="1034">
        <f t="shared" si="0"/>
        <v>88</v>
      </c>
      <c r="H45" s="838" t="s">
        <v>2831</v>
      </c>
      <c r="I45" s="838" t="s">
        <v>3892</v>
      </c>
      <c r="J45" s="838"/>
      <c r="K45" s="1121"/>
      <c r="L45" s="1122"/>
      <c r="M45" s="1116">
        <v>141</v>
      </c>
      <c r="N45" s="838" t="s">
        <v>4104</v>
      </c>
      <c r="O45" s="951"/>
      <c r="P45" s="1035">
        <f>SUM(P41:P44)</f>
        <v>0</v>
      </c>
      <c r="Q45" s="1129">
        <f>SUM(Q41:Q44)</f>
        <v>0</v>
      </c>
      <c r="R45" s="1143"/>
      <c r="S45" s="1144"/>
      <c r="T45" s="1144"/>
      <c r="U45" s="1144"/>
      <c r="V45" s="1144"/>
      <c r="W45" s="1145"/>
    </row>
    <row r="46" spans="1:23">
      <c r="A46" s="1034">
        <v>38</v>
      </c>
      <c r="B46" s="838"/>
      <c r="C46" s="838" t="s">
        <v>51</v>
      </c>
      <c r="D46" s="838"/>
      <c r="E46" s="1125"/>
      <c r="F46" s="1126"/>
      <c r="G46" s="1034">
        <f t="shared" si="0"/>
        <v>89</v>
      </c>
      <c r="H46" s="838" t="s">
        <v>52</v>
      </c>
      <c r="I46" s="838" t="s">
        <v>53</v>
      </c>
      <c r="J46" s="838"/>
      <c r="K46" s="1121"/>
      <c r="L46" s="1122"/>
      <c r="M46" s="1116">
        <v>142</v>
      </c>
      <c r="N46" s="970" t="s">
        <v>54</v>
      </c>
      <c r="O46" s="1086"/>
      <c r="P46" s="1131"/>
      <c r="Q46" s="1132"/>
      <c r="R46" s="1143"/>
      <c r="S46" s="1144"/>
      <c r="T46" s="1144"/>
      <c r="U46" s="1144"/>
      <c r="V46" s="1144"/>
      <c r="W46" s="1145"/>
    </row>
    <row r="47" spans="1:23">
      <c r="A47" s="1034">
        <v>39</v>
      </c>
      <c r="B47" s="838"/>
      <c r="C47" s="838" t="s">
        <v>55</v>
      </c>
      <c r="D47" s="838"/>
      <c r="E47" s="1125"/>
      <c r="F47" s="1126"/>
      <c r="G47" s="1034">
        <f t="shared" si="0"/>
        <v>90</v>
      </c>
      <c r="H47" s="838" t="s">
        <v>56</v>
      </c>
      <c r="I47" s="838" t="s">
        <v>1969</v>
      </c>
      <c r="J47" s="838"/>
      <c r="K47" s="1121"/>
      <c r="L47" s="1122"/>
      <c r="M47" s="1116">
        <v>143</v>
      </c>
      <c r="N47" s="838" t="s">
        <v>2556</v>
      </c>
      <c r="O47" s="951"/>
      <c r="P47" s="1133"/>
      <c r="Q47" s="1129"/>
      <c r="R47" s="1143"/>
      <c r="S47" s="1144"/>
      <c r="T47" s="1144"/>
      <c r="U47" s="1144"/>
      <c r="V47" s="1144"/>
      <c r="W47" s="1145"/>
    </row>
    <row r="48" spans="1:23">
      <c r="A48" s="1034">
        <v>40</v>
      </c>
      <c r="B48" s="838"/>
      <c r="C48" s="838" t="s">
        <v>57</v>
      </c>
      <c r="D48" s="838"/>
      <c r="E48" s="1133">
        <f>SUM(E43:E47)</f>
        <v>0</v>
      </c>
      <c r="F48" s="1130">
        <f>SUM(F43:F47)</f>
        <v>0</v>
      </c>
      <c r="G48" s="1034">
        <f t="shared" si="0"/>
        <v>91</v>
      </c>
      <c r="H48" s="838"/>
      <c r="I48" s="838" t="s">
        <v>58</v>
      </c>
      <c r="J48" s="838"/>
      <c r="K48" s="1128">
        <f>SUM(K40:K47)</f>
        <v>0</v>
      </c>
      <c r="L48" s="1130">
        <f>SUM(L40:L47)</f>
        <v>0</v>
      </c>
      <c r="M48" s="1116">
        <v>144</v>
      </c>
      <c r="N48" s="838" t="s">
        <v>59</v>
      </c>
      <c r="O48" s="951"/>
      <c r="P48" s="1123"/>
      <c r="Q48" s="1122"/>
      <c r="R48" s="1143"/>
      <c r="S48" s="1144"/>
      <c r="T48" s="1144"/>
      <c r="U48" s="1144"/>
      <c r="V48" s="1144"/>
      <c r="W48" s="1145"/>
    </row>
    <row r="49" spans="1:23">
      <c r="A49" s="1034">
        <v>41</v>
      </c>
      <c r="B49" s="838"/>
      <c r="C49" s="838" t="s">
        <v>60</v>
      </c>
      <c r="D49" s="838"/>
      <c r="E49" s="1133">
        <f>E41+E48</f>
        <v>0</v>
      </c>
      <c r="F49" s="1130">
        <f>F41+F48</f>
        <v>0</v>
      </c>
      <c r="G49" s="1034">
        <f t="shared" si="0"/>
        <v>92</v>
      </c>
      <c r="H49" s="838" t="s">
        <v>1294</v>
      </c>
      <c r="I49" s="838"/>
      <c r="J49" s="838"/>
      <c r="K49" s="1134"/>
      <c r="L49" s="1135"/>
      <c r="M49" s="1116">
        <v>145</v>
      </c>
      <c r="N49" s="838" t="s">
        <v>61</v>
      </c>
      <c r="O49" s="951"/>
      <c r="P49" s="1123"/>
      <c r="Q49" s="1122"/>
      <c r="R49" s="1143"/>
      <c r="S49" s="1144"/>
      <c r="T49" s="1144"/>
      <c r="U49" s="1144"/>
      <c r="V49" s="1144"/>
      <c r="W49" s="1145"/>
    </row>
    <row r="50" spans="1:23">
      <c r="A50" s="1034">
        <v>42</v>
      </c>
      <c r="B50" s="838"/>
      <c r="C50" s="838" t="s">
        <v>62</v>
      </c>
      <c r="D50" s="838"/>
      <c r="E50" s="1131"/>
      <c r="F50" s="1132"/>
      <c r="G50" s="1034">
        <f t="shared" si="0"/>
        <v>93</v>
      </c>
      <c r="H50" s="838" t="s">
        <v>63</v>
      </c>
      <c r="I50" s="838" t="s">
        <v>2553</v>
      </c>
      <c r="J50" s="838"/>
      <c r="K50" s="1121"/>
      <c r="L50" s="1122"/>
      <c r="M50" s="1116">
        <v>146</v>
      </c>
      <c r="N50" s="838" t="s">
        <v>64</v>
      </c>
      <c r="O50" s="951"/>
      <c r="P50" s="1123"/>
      <c r="Q50" s="1122"/>
      <c r="R50" s="1143"/>
      <c r="S50" s="1144"/>
      <c r="T50" s="1144"/>
      <c r="U50" s="1144"/>
      <c r="V50" s="1144"/>
      <c r="W50" s="1145"/>
    </row>
    <row r="51" spans="1:23">
      <c r="A51" s="1034">
        <v>43</v>
      </c>
      <c r="B51" s="838"/>
      <c r="C51" s="838" t="s">
        <v>2556</v>
      </c>
      <c r="D51" s="838"/>
      <c r="E51" s="1133"/>
      <c r="F51" s="1129"/>
      <c r="G51" s="1034">
        <f t="shared" si="0"/>
        <v>94</v>
      </c>
      <c r="H51" s="838" t="s">
        <v>65</v>
      </c>
      <c r="I51" s="838" t="s">
        <v>2558</v>
      </c>
      <c r="J51" s="838"/>
      <c r="K51" s="1121"/>
      <c r="L51" s="1122"/>
      <c r="M51" s="1116">
        <v>147</v>
      </c>
      <c r="N51" s="838" t="s">
        <v>66</v>
      </c>
      <c r="O51" s="951"/>
      <c r="P51" s="1123"/>
      <c r="Q51" s="1122"/>
      <c r="R51" s="1143"/>
      <c r="S51" s="1144"/>
      <c r="T51" s="1144"/>
      <c r="U51" s="1144"/>
      <c r="V51" s="1144"/>
      <c r="W51" s="1145"/>
    </row>
    <row r="52" spans="1:23">
      <c r="A52" s="1034">
        <v>44</v>
      </c>
      <c r="B52" s="838"/>
      <c r="C52" s="838" t="s">
        <v>67</v>
      </c>
      <c r="D52" s="838"/>
      <c r="E52" s="1125"/>
      <c r="F52" s="1126"/>
      <c r="G52" s="1034">
        <f t="shared" si="0"/>
        <v>95</v>
      </c>
      <c r="H52" s="838" t="s">
        <v>68</v>
      </c>
      <c r="I52" s="838" t="s">
        <v>69</v>
      </c>
      <c r="J52" s="838"/>
      <c r="K52" s="1121"/>
      <c r="L52" s="1122"/>
      <c r="M52" s="1116">
        <v>148</v>
      </c>
      <c r="N52" s="838" t="s">
        <v>2145</v>
      </c>
      <c r="O52" s="951"/>
      <c r="P52" s="1035">
        <f>SUM(P48:P51)</f>
        <v>0</v>
      </c>
      <c r="Q52" s="1129">
        <f>SUM(Q48:Q51)</f>
        <v>0</v>
      </c>
      <c r="R52" s="1143"/>
      <c r="S52" s="1144"/>
      <c r="T52" s="1144"/>
      <c r="U52" s="1144"/>
      <c r="V52" s="1144"/>
      <c r="W52" s="1145"/>
    </row>
    <row r="53" spans="1:23">
      <c r="A53" s="1034">
        <v>45</v>
      </c>
      <c r="B53" s="838"/>
      <c r="C53" s="838" t="s">
        <v>2146</v>
      </c>
      <c r="D53" s="838"/>
      <c r="E53" s="1125"/>
      <c r="F53" s="1126"/>
      <c r="G53" s="1034">
        <f t="shared" si="0"/>
        <v>96</v>
      </c>
      <c r="H53" s="838" t="s">
        <v>2147</v>
      </c>
      <c r="I53" s="838" t="s">
        <v>2148</v>
      </c>
      <c r="J53" s="838"/>
      <c r="K53" s="1121"/>
      <c r="L53" s="1122"/>
      <c r="M53" s="1116">
        <v>149</v>
      </c>
      <c r="N53" s="970" t="s">
        <v>2149</v>
      </c>
      <c r="O53" s="1086"/>
      <c r="P53" s="1131"/>
      <c r="Q53" s="1132"/>
      <c r="R53" s="1143"/>
      <c r="S53" s="1144"/>
      <c r="T53" s="1144"/>
      <c r="U53" s="1144"/>
      <c r="V53" s="1144"/>
      <c r="W53" s="1145"/>
    </row>
    <row r="54" spans="1:23">
      <c r="A54" s="1034">
        <v>46</v>
      </c>
      <c r="B54" s="838"/>
      <c r="C54" s="838" t="s">
        <v>808</v>
      </c>
      <c r="D54" s="838"/>
      <c r="E54" s="1125"/>
      <c r="F54" s="1126"/>
      <c r="G54" s="1034">
        <f t="shared" si="0"/>
        <v>97</v>
      </c>
      <c r="H54" s="838" t="s">
        <v>809</v>
      </c>
      <c r="I54" s="838" t="s">
        <v>810</v>
      </c>
      <c r="J54" s="838"/>
      <c r="K54" s="1121"/>
      <c r="L54" s="1122"/>
      <c r="M54" s="1116">
        <v>150</v>
      </c>
      <c r="N54" s="838" t="s">
        <v>2556</v>
      </c>
      <c r="O54" s="951"/>
      <c r="P54" s="1133"/>
      <c r="Q54" s="1129"/>
      <c r="R54" s="513"/>
      <c r="S54" s="82"/>
      <c r="T54" s="82"/>
      <c r="U54" s="82"/>
      <c r="V54" s="82"/>
      <c r="W54" s="609"/>
    </row>
    <row r="55" spans="1:23">
      <c r="A55" s="1034">
        <v>47</v>
      </c>
      <c r="B55" s="838"/>
      <c r="C55" s="838" t="s">
        <v>811</v>
      </c>
      <c r="D55" s="838"/>
      <c r="E55" s="1125"/>
      <c r="F55" s="1126"/>
      <c r="G55" s="1034">
        <f t="shared" si="0"/>
        <v>98</v>
      </c>
      <c r="H55" s="838" t="s">
        <v>812</v>
      </c>
      <c r="I55" s="838" t="s">
        <v>4325</v>
      </c>
      <c r="J55" s="838"/>
      <c r="K55" s="1121"/>
      <c r="L55" s="1122"/>
      <c r="M55" s="1116">
        <v>151</v>
      </c>
      <c r="N55" s="838" t="s">
        <v>4326</v>
      </c>
      <c r="O55" s="951"/>
      <c r="P55" s="1123"/>
      <c r="Q55" s="1122"/>
      <c r="R55" s="513"/>
      <c r="S55" s="82"/>
      <c r="T55" s="82"/>
      <c r="U55" s="82"/>
      <c r="V55" s="82"/>
      <c r="W55" s="609"/>
    </row>
    <row r="56" spans="1:23">
      <c r="A56" s="1034">
        <v>48</v>
      </c>
      <c r="B56" s="838"/>
      <c r="C56" s="838" t="s">
        <v>4327</v>
      </c>
      <c r="D56" s="838"/>
      <c r="E56" s="1125"/>
      <c r="F56" s="1126"/>
      <c r="G56" s="1034">
        <f t="shared" si="0"/>
        <v>99</v>
      </c>
      <c r="H56" s="838"/>
      <c r="I56" s="1127" t="s">
        <v>4328</v>
      </c>
      <c r="J56" s="838"/>
      <c r="K56" s="1128">
        <f>SUM(K50:K55)</f>
        <v>0</v>
      </c>
      <c r="L56" s="1130">
        <f>SUM(L50:L55)</f>
        <v>0</v>
      </c>
      <c r="M56" s="1116">
        <v>152</v>
      </c>
      <c r="N56" s="838" t="s">
        <v>462</v>
      </c>
      <c r="O56" s="951"/>
      <c r="P56" s="1123"/>
      <c r="Q56" s="1122"/>
      <c r="R56" s="513"/>
      <c r="S56" s="82"/>
      <c r="T56" s="82"/>
      <c r="U56" s="82"/>
      <c r="V56" s="82"/>
      <c r="W56" s="609"/>
    </row>
    <row r="57" spans="1:23" ht="15.75" thickBot="1">
      <c r="A57" s="1034">
        <v>49</v>
      </c>
      <c r="B57" s="838"/>
      <c r="C57" s="838" t="s">
        <v>463</v>
      </c>
      <c r="D57" s="838"/>
      <c r="E57" s="1125"/>
      <c r="F57" s="1126"/>
      <c r="G57" s="1034">
        <f t="shared" si="0"/>
        <v>100</v>
      </c>
      <c r="H57" s="838"/>
      <c r="I57" s="838" t="s">
        <v>464</v>
      </c>
      <c r="J57" s="838"/>
      <c r="K57" s="1128">
        <f>K48+K56</f>
        <v>0</v>
      </c>
      <c r="L57" s="1130">
        <f>L48+L56</f>
        <v>0</v>
      </c>
      <c r="M57" s="1146">
        <v>153</v>
      </c>
      <c r="N57" s="611" t="s">
        <v>4329</v>
      </c>
      <c r="O57" s="1087"/>
      <c r="P57" s="1147"/>
      <c r="Q57" s="1148"/>
      <c r="R57" s="610"/>
      <c r="S57" s="611"/>
      <c r="T57" s="611"/>
      <c r="U57" s="611"/>
      <c r="V57" s="611"/>
      <c r="W57" s="612"/>
    </row>
    <row r="58" spans="1:23" ht="15.75" thickBot="1">
      <c r="A58" s="1051">
        <v>50</v>
      </c>
      <c r="B58" s="611"/>
      <c r="C58" s="611" t="s">
        <v>4330</v>
      </c>
      <c r="D58" s="611"/>
      <c r="E58" s="1149">
        <f>SUM(E52:E57)</f>
        <v>0</v>
      </c>
      <c r="F58" s="1150">
        <f>SUM(F52:F57)</f>
        <v>0</v>
      </c>
      <c r="G58" s="1034">
        <f t="shared" si="0"/>
        <v>101</v>
      </c>
      <c r="H58" s="970" t="s">
        <v>4331</v>
      </c>
      <c r="I58" s="970"/>
      <c r="J58" s="970"/>
      <c r="K58" s="1131"/>
      <c r="L58" s="1132"/>
      <c r="M58" s="82"/>
      <c r="N58" s="82"/>
      <c r="O58" s="82"/>
      <c r="P58" s="82"/>
      <c r="Q58" s="82"/>
      <c r="R58" s="82"/>
      <c r="S58" s="82"/>
      <c r="T58" s="82"/>
      <c r="U58" s="82"/>
      <c r="V58" s="82"/>
      <c r="W58" s="607" t="s">
        <v>4333</v>
      </c>
    </row>
    <row r="59" spans="1:23">
      <c r="A59" s="607"/>
      <c r="B59" s="607"/>
      <c r="C59" s="607"/>
      <c r="D59" s="607"/>
      <c r="E59" s="607"/>
      <c r="F59" s="607"/>
      <c r="G59" s="1034">
        <f t="shared" si="0"/>
        <v>102</v>
      </c>
      <c r="H59" s="838" t="s">
        <v>2556</v>
      </c>
      <c r="I59" s="838"/>
      <c r="J59" s="838"/>
      <c r="K59" s="1133"/>
      <c r="L59" s="1129"/>
      <c r="M59" s="1074" t="s">
        <v>4332</v>
      </c>
      <c r="N59" s="749"/>
      <c r="O59" s="1144"/>
      <c r="P59" s="607"/>
      <c r="Q59" s="607"/>
      <c r="R59" s="1074" t="s">
        <v>4332</v>
      </c>
      <c r="S59" s="607"/>
      <c r="T59" s="1074"/>
      <c r="U59" s="1144"/>
      <c r="V59" s="607"/>
      <c r="W59" s="607"/>
    </row>
    <row r="60" spans="1:23" ht="15.75" thickBot="1">
      <c r="A60" s="1074" t="s">
        <v>4332</v>
      </c>
      <c r="B60" s="607"/>
      <c r="C60" s="1151"/>
      <c r="D60" s="1144"/>
      <c r="E60" s="607"/>
      <c r="F60" s="607"/>
      <c r="G60" s="1051">
        <f t="shared" si="0"/>
        <v>103</v>
      </c>
      <c r="H60" s="611" t="s">
        <v>4334</v>
      </c>
      <c r="I60" s="611" t="s">
        <v>2580</v>
      </c>
      <c r="J60" s="611"/>
      <c r="K60" s="1152"/>
      <c r="L60" s="1153"/>
      <c r="M60" s="607" t="s">
        <v>4335</v>
      </c>
      <c r="N60" s="607"/>
      <c r="O60" s="607"/>
      <c r="P60" s="607"/>
      <c r="Q60" s="607"/>
      <c r="R60" s="607" t="s">
        <v>4336</v>
      </c>
      <c r="S60" s="1154"/>
      <c r="T60" s="1154"/>
      <c r="U60" s="1154"/>
      <c r="V60" s="1154"/>
      <c r="W60" s="1154"/>
    </row>
    <row r="61" spans="1:23">
      <c r="A61" s="607" t="s">
        <v>4337</v>
      </c>
      <c r="B61" s="607"/>
      <c r="C61" s="607"/>
      <c r="D61" s="607"/>
      <c r="E61" s="607"/>
      <c r="F61" s="607"/>
      <c r="G61" s="82"/>
      <c r="H61" s="82"/>
      <c r="I61" s="82"/>
      <c r="J61" s="82"/>
      <c r="K61" s="82"/>
      <c r="L61" s="82"/>
      <c r="M61" s="82"/>
      <c r="N61" s="82"/>
      <c r="O61" s="82"/>
      <c r="P61" s="82"/>
      <c r="Q61" s="82"/>
    </row>
    <row r="62" spans="1:23">
      <c r="A62" s="607"/>
      <c r="B62" s="607"/>
      <c r="C62" s="607"/>
      <c r="D62" s="607"/>
      <c r="E62" s="607"/>
      <c r="F62" s="607"/>
      <c r="G62" s="82" t="s">
        <v>4338</v>
      </c>
      <c r="H62" s="82"/>
      <c r="I62" s="82"/>
      <c r="J62" s="1144"/>
      <c r="K62" s="82"/>
      <c r="L62" s="82"/>
      <c r="M62" s="82"/>
      <c r="N62" s="82"/>
      <c r="O62" s="82"/>
      <c r="P62" s="82"/>
      <c r="Q62" s="82"/>
    </row>
    <row r="63" spans="1:23">
      <c r="G63" s="3424">
        <v>321</v>
      </c>
      <c r="H63" s="3424"/>
      <c r="I63" s="3424"/>
      <c r="J63" s="3424"/>
      <c r="K63" s="3424"/>
      <c r="L63" s="3424"/>
    </row>
  </sheetData>
  <mergeCells count="1">
    <mergeCell ref="G63:L63"/>
  </mergeCells>
  <phoneticPr fontId="0" type="noConversion"/>
  <printOptions horizontalCentered="1" verticalCentered="1"/>
  <pageMargins left="0" right="0" top="0" bottom="0" header="0.25" footer="0.25"/>
  <pageSetup scale="66" fitToWidth="4" orientation="portrait" horizontalDpi="300" verticalDpi="300" r:id="rId1"/>
  <headerFooter alignWithMargins="0"/>
  <colBreaks count="3" manualBreakCount="3">
    <brk id="6" max="1048575" man="1"/>
    <brk id="12" max="1048575" man="1"/>
    <brk id="17"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54"/>
  <dimension ref="A1:P249"/>
  <sheetViews>
    <sheetView defaultGridColor="0" topLeftCell="B33" colorId="22" zoomScale="85" zoomScaleNormal="85" workbookViewId="0">
      <selection activeCell="L75" sqref="L75"/>
    </sheetView>
  </sheetViews>
  <sheetFormatPr defaultColWidth="9.6640625" defaultRowHeight="15"/>
  <cols>
    <col min="1" max="1" width="4.6640625" style="512" customWidth="1"/>
    <col min="2" max="2" width="32.6640625" style="512" customWidth="1"/>
    <col min="3" max="4" width="11.6640625" style="512" customWidth="1"/>
    <col min="5" max="6" width="12.6640625" style="512" customWidth="1"/>
    <col min="7" max="7" width="18.77734375" style="512" customWidth="1"/>
    <col min="8" max="8" width="3.6640625" style="512" customWidth="1"/>
    <col min="9" max="9" width="12.6640625" style="512" customWidth="1"/>
    <col min="10" max="10" width="13.6640625" style="512" customWidth="1"/>
    <col min="11" max="11" width="14.109375" style="512" customWidth="1"/>
    <col min="12" max="13" width="13.6640625" style="512" customWidth="1"/>
    <col min="14" max="14" width="19" style="512" customWidth="1"/>
    <col min="15" max="15" width="15.6640625" style="512" customWidth="1"/>
    <col min="16" max="16" width="4.6640625" style="512" customWidth="1"/>
    <col min="17" max="17" width="13.6640625" style="512" customWidth="1"/>
    <col min="18" max="16384" width="9.6640625" style="512"/>
  </cols>
  <sheetData>
    <row r="1" spans="1:16">
      <c r="A1" s="740" t="s">
        <v>394</v>
      </c>
      <c r="B1" s="946"/>
      <c r="C1" s="741" t="s">
        <v>377</v>
      </c>
      <c r="D1" s="920"/>
      <c r="E1" s="741" t="s">
        <v>396</v>
      </c>
      <c r="F1" s="946"/>
      <c r="G1" s="1010" t="s">
        <v>397</v>
      </c>
      <c r="H1" s="740" t="s">
        <v>394</v>
      </c>
      <c r="I1" s="741"/>
      <c r="J1" s="741"/>
      <c r="K1" s="946"/>
      <c r="L1" s="741" t="s">
        <v>377</v>
      </c>
      <c r="M1" s="946"/>
      <c r="N1" s="946" t="s">
        <v>396</v>
      </c>
      <c r="O1" s="741" t="s">
        <v>397</v>
      </c>
      <c r="P1" s="1010"/>
    </row>
    <row r="2" spans="1:16">
      <c r="A2" s="513" t="str">
        <f>'Data Sheet'!$C$25</f>
        <v xml:space="preserve">KeySpan Gas East Corp. D/B/A National Grid </v>
      </c>
      <c r="B2" s="925"/>
      <c r="C2" s="1228" t="s">
        <v>4711</v>
      </c>
      <c r="D2" s="922"/>
      <c r="E2" s="82" t="s">
        <v>398</v>
      </c>
      <c r="F2" s="925"/>
      <c r="G2" s="609"/>
      <c r="H2" s="513" t="str">
        <f>'Data Sheet'!$C$25</f>
        <v xml:space="preserve">KeySpan Gas East Corp. D/B/A National Grid </v>
      </c>
      <c r="I2" s="82"/>
      <c r="J2" s="82"/>
      <c r="K2" s="925"/>
      <c r="L2" s="1228" t="s">
        <v>4711</v>
      </c>
      <c r="M2" s="925"/>
      <c r="N2" s="925" t="s">
        <v>398</v>
      </c>
      <c r="O2" s="82"/>
      <c r="P2" s="609"/>
    </row>
    <row r="3" spans="1:16" ht="15" customHeight="1">
      <c r="A3" s="513"/>
      <c r="B3" s="925"/>
      <c r="C3" s="838" t="s">
        <v>229</v>
      </c>
      <c r="D3" s="1092"/>
      <c r="E3" s="1093" t="str">
        <f>'Data Sheet'!$C$40</f>
        <v>March 31, 2015</v>
      </c>
      <c r="F3" s="951"/>
      <c r="G3" s="1055" t="str">
        <f>'Data Sheet'!$C$38</f>
        <v>December 31, 2014</v>
      </c>
      <c r="H3" s="950"/>
      <c r="I3" s="838"/>
      <c r="J3" s="838"/>
      <c r="K3" s="951"/>
      <c r="L3" s="838" t="s">
        <v>229</v>
      </c>
      <c r="M3" s="951"/>
      <c r="N3" s="1093" t="str">
        <f>'Data Sheet'!$C$40</f>
        <v>March 31, 2015</v>
      </c>
      <c r="O3" s="1012" t="str">
        <f>'Data Sheet'!$C$38</f>
        <v>December 31, 2014</v>
      </c>
      <c r="P3" s="693"/>
    </row>
    <row r="4" spans="1:16" ht="15" customHeight="1">
      <c r="A4" s="927" t="s">
        <v>4339</v>
      </c>
      <c r="B4" s="928"/>
      <c r="C4" s="928"/>
      <c r="D4" s="607"/>
      <c r="E4" s="607"/>
      <c r="F4" s="607"/>
      <c r="G4" s="596"/>
      <c r="H4" s="954" t="s">
        <v>4340</v>
      </c>
      <c r="I4" s="607"/>
      <c r="J4" s="607"/>
      <c r="K4" s="607"/>
      <c r="L4" s="607"/>
      <c r="M4" s="607"/>
      <c r="N4" s="607"/>
      <c r="O4" s="607"/>
      <c r="P4" s="609"/>
    </row>
    <row r="5" spans="1:16">
      <c r="A5" s="969" t="s">
        <v>4341</v>
      </c>
      <c r="B5" s="970"/>
      <c r="C5" s="970"/>
      <c r="D5" s="970"/>
      <c r="E5" s="970"/>
      <c r="F5" s="970"/>
      <c r="G5" s="687"/>
      <c r="H5" s="969" t="s">
        <v>4342</v>
      </c>
      <c r="I5" s="970"/>
      <c r="J5" s="970"/>
      <c r="K5" s="970"/>
      <c r="L5" s="970"/>
      <c r="M5" s="970"/>
      <c r="N5" s="970"/>
      <c r="O5" s="970"/>
      <c r="P5" s="693"/>
    </row>
    <row r="6" spans="1:16">
      <c r="A6" s="513"/>
      <c r="B6" s="82"/>
      <c r="C6" s="82"/>
      <c r="D6" s="82"/>
      <c r="E6" s="82"/>
      <c r="F6" s="82"/>
      <c r="G6" s="609"/>
      <c r="H6" s="513"/>
      <c r="I6" s="82"/>
      <c r="J6" s="82"/>
      <c r="K6" s="82"/>
      <c r="L6" s="82"/>
      <c r="M6" s="82"/>
      <c r="N6" s="82"/>
      <c r="O6" s="82"/>
      <c r="P6" s="609"/>
    </row>
    <row r="7" spans="1:16">
      <c r="A7" s="513" t="s">
        <v>502</v>
      </c>
      <c r="B7" s="82" t="s">
        <v>4343</v>
      </c>
      <c r="C7" s="82"/>
      <c r="D7" s="82"/>
      <c r="E7" s="82"/>
      <c r="F7" s="82"/>
      <c r="G7" s="609"/>
      <c r="H7" s="513"/>
      <c r="I7" s="82" t="s">
        <v>4344</v>
      </c>
      <c r="J7" s="82"/>
      <c r="K7" s="82"/>
      <c r="L7" s="82"/>
      <c r="M7" s="82"/>
      <c r="N7" s="82"/>
      <c r="O7" s="82"/>
      <c r="P7" s="609"/>
    </row>
    <row r="8" spans="1:16">
      <c r="A8" s="513"/>
      <c r="B8" s="82" t="s">
        <v>4345</v>
      </c>
      <c r="C8" s="82"/>
      <c r="D8" s="82"/>
      <c r="E8" s="82"/>
      <c r="F8" s="82"/>
      <c r="G8" s="609"/>
      <c r="H8" s="513"/>
      <c r="I8" s="82" t="s">
        <v>1735</v>
      </c>
      <c r="J8" s="82"/>
      <c r="K8" s="82"/>
      <c r="L8" s="82"/>
      <c r="M8" s="82"/>
      <c r="N8" s="82"/>
      <c r="O8" s="82"/>
      <c r="P8" s="609"/>
    </row>
    <row r="9" spans="1:16">
      <c r="A9" s="513" t="s">
        <v>711</v>
      </c>
      <c r="B9" s="82" t="s">
        <v>1746</v>
      </c>
      <c r="C9" s="82"/>
      <c r="D9" s="82"/>
      <c r="E9" s="82"/>
      <c r="F9" s="82"/>
      <c r="G9" s="609"/>
      <c r="H9" s="513"/>
      <c r="I9" s="82" t="s">
        <v>1747</v>
      </c>
      <c r="J9" s="82"/>
      <c r="K9" s="82"/>
      <c r="L9" s="82"/>
      <c r="M9" s="82"/>
      <c r="N9" s="82"/>
      <c r="O9" s="82"/>
      <c r="P9" s="609"/>
    </row>
    <row r="10" spans="1:16">
      <c r="A10" s="513"/>
      <c r="B10" s="82" t="s">
        <v>1037</v>
      </c>
      <c r="C10" s="82"/>
      <c r="D10" s="82"/>
      <c r="E10" s="82"/>
      <c r="F10" s="82"/>
      <c r="G10" s="609"/>
      <c r="H10" s="513"/>
      <c r="I10" s="82" t="s">
        <v>1038</v>
      </c>
      <c r="J10" s="82"/>
      <c r="K10" s="82"/>
      <c r="L10" s="82"/>
      <c r="M10" s="82"/>
      <c r="N10" s="82"/>
      <c r="O10" s="82"/>
      <c r="P10" s="609"/>
    </row>
    <row r="11" spans="1:16">
      <c r="A11" s="513"/>
      <c r="B11" s="82" t="s">
        <v>1039</v>
      </c>
      <c r="C11" s="82"/>
      <c r="D11" s="82"/>
      <c r="E11" s="82"/>
      <c r="F11" s="82"/>
      <c r="G11" s="609"/>
      <c r="H11" s="513" t="s">
        <v>1040</v>
      </c>
      <c r="I11" s="82" t="s">
        <v>1041</v>
      </c>
      <c r="J11" s="82"/>
      <c r="K11" s="82"/>
      <c r="L11" s="82"/>
      <c r="M11" s="82"/>
      <c r="N11" s="82"/>
      <c r="O11" s="82"/>
      <c r="P11" s="609"/>
    </row>
    <row r="12" spans="1:16">
      <c r="A12" s="513" t="s">
        <v>712</v>
      </c>
      <c r="B12" s="82" t="s">
        <v>1042</v>
      </c>
      <c r="C12" s="82"/>
      <c r="D12" s="82"/>
      <c r="E12" s="82"/>
      <c r="F12" s="82"/>
      <c r="G12" s="609"/>
      <c r="H12" s="513"/>
      <c r="I12" s="82" t="s">
        <v>1043</v>
      </c>
      <c r="J12" s="82"/>
      <c r="K12" s="82"/>
      <c r="L12" s="82"/>
      <c r="M12" s="82"/>
      <c r="N12" s="82"/>
      <c r="O12" s="82"/>
      <c r="P12" s="609"/>
    </row>
    <row r="13" spans="1:16">
      <c r="A13" s="513"/>
      <c r="B13" s="82" t="s">
        <v>2790</v>
      </c>
      <c r="C13" s="82"/>
      <c r="D13" s="82"/>
      <c r="E13" s="82"/>
      <c r="F13" s="82"/>
      <c r="G13" s="609"/>
      <c r="H13" s="513"/>
      <c r="I13" s="82" t="s">
        <v>1044</v>
      </c>
      <c r="J13" s="82"/>
      <c r="K13" s="82"/>
      <c r="L13" s="82"/>
      <c r="M13" s="82"/>
      <c r="N13" s="82"/>
      <c r="O13" s="82"/>
      <c r="P13" s="609"/>
    </row>
    <row r="14" spans="1:16">
      <c r="A14" s="513"/>
      <c r="B14" s="82" t="s">
        <v>1045</v>
      </c>
      <c r="C14" s="82"/>
      <c r="D14" s="82"/>
      <c r="E14" s="82"/>
      <c r="F14" s="82"/>
      <c r="G14" s="609"/>
      <c r="H14" s="513" t="s">
        <v>1046</v>
      </c>
      <c r="I14" s="82" t="s">
        <v>1047</v>
      </c>
      <c r="J14" s="82"/>
      <c r="K14" s="82"/>
      <c r="L14" s="82"/>
      <c r="M14" s="82"/>
      <c r="N14" s="82"/>
      <c r="O14" s="82"/>
      <c r="P14" s="609"/>
    </row>
    <row r="15" spans="1:16">
      <c r="A15" s="513"/>
      <c r="B15" s="82" t="s">
        <v>3121</v>
      </c>
      <c r="C15" s="82"/>
      <c r="D15" s="82"/>
      <c r="E15" s="82"/>
      <c r="F15" s="82"/>
      <c r="G15" s="609"/>
      <c r="H15" s="513"/>
      <c r="I15" s="82" t="s">
        <v>4002</v>
      </c>
      <c r="J15" s="82"/>
      <c r="K15" s="82"/>
      <c r="L15" s="82"/>
      <c r="M15" s="82"/>
      <c r="N15" s="82"/>
      <c r="O15" s="82"/>
      <c r="P15" s="609"/>
    </row>
    <row r="16" spans="1:16">
      <c r="A16" s="513"/>
      <c r="B16" s="82" t="s">
        <v>4323</v>
      </c>
      <c r="C16" s="82"/>
      <c r="D16" s="82"/>
      <c r="E16" s="82"/>
      <c r="F16" s="82"/>
      <c r="G16" s="609"/>
      <c r="H16" s="513"/>
      <c r="I16" s="82" t="s">
        <v>4003</v>
      </c>
      <c r="J16" s="82"/>
      <c r="K16" s="82"/>
      <c r="L16" s="82"/>
      <c r="M16" s="82"/>
      <c r="N16" s="82"/>
      <c r="O16" s="82"/>
      <c r="P16" s="609"/>
    </row>
    <row r="17" spans="1:16">
      <c r="A17" s="513"/>
      <c r="B17" s="82" t="s">
        <v>3814</v>
      </c>
      <c r="C17" s="82"/>
      <c r="D17" s="82"/>
      <c r="E17" s="82"/>
      <c r="F17" s="82"/>
      <c r="G17" s="609"/>
      <c r="H17" s="513"/>
      <c r="I17" s="82" t="s">
        <v>4004</v>
      </c>
      <c r="J17" s="82"/>
      <c r="K17" s="82"/>
      <c r="L17" s="82"/>
      <c r="M17" s="82"/>
      <c r="N17" s="82"/>
      <c r="O17" s="82"/>
      <c r="P17" s="609"/>
    </row>
    <row r="18" spans="1:16">
      <c r="A18" s="513"/>
      <c r="B18" s="82" t="s">
        <v>3249</v>
      </c>
      <c r="C18" s="82"/>
      <c r="D18" s="82"/>
      <c r="E18" s="82"/>
      <c r="F18" s="82"/>
      <c r="G18" s="609"/>
      <c r="H18" s="513"/>
      <c r="I18" s="82" t="s">
        <v>3250</v>
      </c>
      <c r="J18" s="82"/>
      <c r="K18" s="82"/>
      <c r="L18" s="82"/>
      <c r="M18" s="82"/>
      <c r="N18" s="82"/>
      <c r="O18" s="82"/>
      <c r="P18" s="609"/>
    </row>
    <row r="19" spans="1:16">
      <c r="A19" s="513"/>
      <c r="B19" s="82" t="s">
        <v>875</v>
      </c>
      <c r="C19" s="82"/>
      <c r="D19" s="82"/>
      <c r="E19" s="82"/>
      <c r="F19" s="82"/>
      <c r="G19" s="609"/>
      <c r="H19" s="513"/>
      <c r="I19" s="82" t="s">
        <v>876</v>
      </c>
      <c r="J19" s="82"/>
      <c r="K19" s="82"/>
      <c r="L19" s="82"/>
      <c r="M19" s="82"/>
      <c r="N19" s="82"/>
      <c r="O19" s="82"/>
      <c r="P19" s="609"/>
    </row>
    <row r="20" spans="1:16">
      <c r="A20" s="513"/>
      <c r="B20" s="82" t="s">
        <v>268</v>
      </c>
      <c r="C20" s="82"/>
      <c r="D20" s="82"/>
      <c r="E20" s="82"/>
      <c r="F20" s="82"/>
      <c r="G20" s="609"/>
      <c r="H20" s="513"/>
      <c r="I20" s="82" t="s">
        <v>269</v>
      </c>
      <c r="J20" s="82"/>
      <c r="K20" s="82"/>
      <c r="L20" s="82"/>
      <c r="M20" s="82"/>
      <c r="N20" s="82"/>
      <c r="O20" s="82"/>
      <c r="P20" s="609"/>
    </row>
    <row r="21" spans="1:16">
      <c r="A21" s="513"/>
      <c r="B21" s="82" t="s">
        <v>878</v>
      </c>
      <c r="C21" s="82"/>
      <c r="D21" s="82"/>
      <c r="E21" s="82"/>
      <c r="F21" s="82"/>
      <c r="G21" s="609"/>
      <c r="H21" s="513"/>
      <c r="I21" s="82" t="s">
        <v>879</v>
      </c>
      <c r="J21" s="82"/>
      <c r="K21" s="82"/>
      <c r="L21" s="82"/>
      <c r="M21" s="82"/>
      <c r="N21" s="82"/>
      <c r="O21" s="82"/>
      <c r="P21" s="609"/>
    </row>
    <row r="22" spans="1:16">
      <c r="A22" s="513"/>
      <c r="B22" s="82" t="s">
        <v>880</v>
      </c>
      <c r="C22" s="82"/>
      <c r="D22" s="82"/>
      <c r="E22" s="82"/>
      <c r="F22" s="82"/>
      <c r="G22" s="609"/>
      <c r="H22" s="513" t="s">
        <v>881</v>
      </c>
      <c r="I22" s="82" t="s">
        <v>882</v>
      </c>
      <c r="J22" s="82"/>
      <c r="K22" s="82"/>
      <c r="L22" s="82"/>
      <c r="M22" s="82"/>
      <c r="N22" s="82"/>
      <c r="O22" s="82"/>
      <c r="P22" s="609"/>
    </row>
    <row r="23" spans="1:16">
      <c r="A23" s="513"/>
      <c r="B23" s="82" t="s">
        <v>883</v>
      </c>
      <c r="C23" s="82"/>
      <c r="D23" s="82"/>
      <c r="E23" s="82"/>
      <c r="F23" s="82"/>
      <c r="G23" s="609"/>
      <c r="H23" s="513"/>
      <c r="I23" s="82" t="s">
        <v>884</v>
      </c>
      <c r="J23" s="82"/>
      <c r="K23" s="82"/>
      <c r="L23" s="82"/>
      <c r="M23" s="82"/>
      <c r="N23" s="82"/>
      <c r="O23" s="82"/>
      <c r="P23" s="609"/>
    </row>
    <row r="24" spans="1:16">
      <c r="A24" s="513"/>
      <c r="B24" s="82" t="s">
        <v>885</v>
      </c>
      <c r="C24" s="82"/>
      <c r="D24" s="82"/>
      <c r="E24" s="82"/>
      <c r="F24" s="82"/>
      <c r="G24" s="609"/>
      <c r="H24" s="553"/>
      <c r="I24" s="82" t="s">
        <v>886</v>
      </c>
      <c r="J24" s="82"/>
      <c r="K24" s="82"/>
      <c r="L24" s="82"/>
      <c r="M24" s="82"/>
      <c r="N24" s="82"/>
      <c r="O24" s="82"/>
      <c r="P24" s="609"/>
    </row>
    <row r="25" spans="1:16">
      <c r="A25" s="513"/>
      <c r="B25" s="82" t="s">
        <v>3509</v>
      </c>
      <c r="C25" s="82"/>
      <c r="D25" s="82"/>
      <c r="E25" s="82"/>
      <c r="F25" s="82"/>
      <c r="G25" s="609"/>
      <c r="H25" s="513" t="s">
        <v>887</v>
      </c>
      <c r="I25" s="82" t="s">
        <v>888</v>
      </c>
      <c r="J25" s="82"/>
      <c r="K25" s="82"/>
      <c r="L25" s="82"/>
      <c r="M25" s="82"/>
      <c r="N25" s="82"/>
      <c r="O25" s="82"/>
      <c r="P25" s="609"/>
    </row>
    <row r="26" spans="1:16">
      <c r="A26" s="513"/>
      <c r="B26" s="82" t="s">
        <v>889</v>
      </c>
      <c r="C26" s="82"/>
      <c r="D26" s="82"/>
      <c r="E26" s="82"/>
      <c r="F26" s="82"/>
      <c r="G26" s="609"/>
      <c r="H26" s="513"/>
      <c r="I26" s="82" t="s">
        <v>890</v>
      </c>
      <c r="J26" s="82"/>
      <c r="K26" s="82"/>
      <c r="L26" s="82"/>
      <c r="M26" s="82"/>
      <c r="N26" s="82"/>
      <c r="O26" s="82"/>
      <c r="P26" s="609"/>
    </row>
    <row r="27" spans="1:16">
      <c r="A27" s="513"/>
      <c r="B27" s="82" t="s">
        <v>2492</v>
      </c>
      <c r="C27" s="82"/>
      <c r="D27" s="82"/>
      <c r="E27" s="82"/>
      <c r="F27" s="82"/>
      <c r="G27" s="609"/>
      <c r="H27" s="513"/>
      <c r="I27" s="82" t="s">
        <v>3445</v>
      </c>
      <c r="J27" s="82"/>
      <c r="K27" s="82"/>
      <c r="L27" s="82"/>
      <c r="M27" s="82"/>
      <c r="N27" s="82"/>
      <c r="O27" s="82"/>
      <c r="P27" s="609"/>
    </row>
    <row r="28" spans="1:16">
      <c r="A28" s="513"/>
      <c r="B28" s="82" t="s">
        <v>3446</v>
      </c>
      <c r="C28" s="82"/>
      <c r="D28" s="82"/>
      <c r="E28" s="82"/>
      <c r="F28" s="82"/>
      <c r="G28" s="609"/>
      <c r="H28" s="513"/>
      <c r="I28" s="82" t="s">
        <v>3447</v>
      </c>
      <c r="J28" s="82"/>
      <c r="K28" s="82"/>
      <c r="L28" s="82"/>
      <c r="M28" s="82"/>
      <c r="N28" s="82"/>
      <c r="O28" s="82"/>
      <c r="P28" s="609"/>
    </row>
    <row r="29" spans="1:16">
      <c r="A29" s="553"/>
      <c r="B29" s="82" t="s">
        <v>3439</v>
      </c>
      <c r="C29" s="82"/>
      <c r="D29" s="82"/>
      <c r="E29" s="82"/>
      <c r="F29" s="82"/>
      <c r="G29" s="609"/>
      <c r="H29" s="513"/>
      <c r="I29" s="82" t="s">
        <v>3448</v>
      </c>
      <c r="J29" s="82"/>
      <c r="K29" s="82"/>
      <c r="L29" s="82"/>
      <c r="M29" s="82"/>
      <c r="N29" s="82"/>
      <c r="O29" s="82"/>
      <c r="P29" s="609"/>
    </row>
    <row r="30" spans="1:16">
      <c r="A30" s="553"/>
      <c r="B30" s="971" t="s">
        <v>3441</v>
      </c>
      <c r="C30" s="82"/>
      <c r="D30" s="82"/>
      <c r="E30" s="82"/>
      <c r="F30" s="82"/>
      <c r="G30" s="609"/>
      <c r="H30" s="513"/>
      <c r="I30" s="82" t="s">
        <v>4138</v>
      </c>
      <c r="J30" s="82"/>
      <c r="K30" s="82"/>
      <c r="L30" s="82"/>
      <c r="M30" s="82"/>
      <c r="N30" s="82"/>
      <c r="O30" s="82"/>
      <c r="P30" s="609"/>
    </row>
    <row r="31" spans="1:16">
      <c r="A31" s="553"/>
      <c r="B31" s="971" t="s">
        <v>4139</v>
      </c>
      <c r="C31" s="82"/>
      <c r="D31" s="82"/>
      <c r="E31" s="82"/>
      <c r="F31" s="82"/>
      <c r="G31" s="609"/>
      <c r="H31" s="513"/>
      <c r="I31" s="82" t="s">
        <v>4140</v>
      </c>
      <c r="J31" s="82"/>
      <c r="K31" s="82"/>
      <c r="L31" s="82"/>
      <c r="M31" s="82"/>
      <c r="N31" s="82"/>
      <c r="O31" s="82"/>
      <c r="P31" s="609"/>
    </row>
    <row r="32" spans="1:16">
      <c r="A32" s="553"/>
      <c r="B32" s="1094" t="s">
        <v>3444</v>
      </c>
      <c r="C32" s="82"/>
      <c r="D32" s="82"/>
      <c r="E32" s="82"/>
      <c r="F32" s="82"/>
      <c r="G32" s="609"/>
      <c r="H32" s="513" t="s">
        <v>4141</v>
      </c>
      <c r="I32" s="82" t="s">
        <v>4142</v>
      </c>
      <c r="J32" s="82"/>
      <c r="K32" s="82"/>
      <c r="L32" s="82"/>
      <c r="M32" s="82"/>
      <c r="N32" s="82"/>
      <c r="O32" s="82"/>
      <c r="P32" s="609"/>
    </row>
    <row r="33" spans="1:16">
      <c r="A33" s="553"/>
      <c r="B33" s="971" t="s">
        <v>4143</v>
      </c>
      <c r="C33" s="82"/>
      <c r="D33" s="82"/>
      <c r="E33" s="82"/>
      <c r="F33" s="82"/>
      <c r="G33" s="609"/>
      <c r="H33" s="513"/>
      <c r="I33" s="82" t="s">
        <v>3490</v>
      </c>
      <c r="J33" s="82"/>
      <c r="K33" s="82"/>
      <c r="L33" s="82"/>
      <c r="M33" s="82"/>
      <c r="N33" s="82"/>
      <c r="O33" s="82"/>
      <c r="P33" s="609"/>
    </row>
    <row r="34" spans="1:16">
      <c r="A34" s="553"/>
      <c r="B34" s="971" t="s">
        <v>3491</v>
      </c>
      <c r="C34" s="82"/>
      <c r="D34" s="82"/>
      <c r="E34" s="82"/>
      <c r="F34" s="82"/>
      <c r="G34" s="609"/>
      <c r="H34" s="513"/>
      <c r="I34" s="82" t="s">
        <v>3492</v>
      </c>
      <c r="J34" s="82"/>
      <c r="K34" s="82"/>
      <c r="L34" s="82"/>
      <c r="M34" s="82"/>
      <c r="N34" s="82"/>
      <c r="O34" s="82"/>
      <c r="P34" s="609"/>
    </row>
    <row r="35" spans="1:16">
      <c r="A35" s="553"/>
      <c r="B35" s="82" t="s">
        <v>3493</v>
      </c>
      <c r="C35" s="82"/>
      <c r="D35" s="82"/>
      <c r="E35" s="82"/>
      <c r="F35" s="82"/>
      <c r="G35" s="609"/>
      <c r="H35" s="513"/>
      <c r="I35" s="82" t="s">
        <v>3494</v>
      </c>
      <c r="J35" s="82"/>
      <c r="K35" s="82"/>
      <c r="L35" s="82"/>
      <c r="M35" s="82"/>
      <c r="N35" s="82"/>
      <c r="O35" s="82"/>
      <c r="P35" s="609"/>
    </row>
    <row r="36" spans="1:16">
      <c r="A36" s="553"/>
      <c r="B36" s="82"/>
      <c r="C36" s="82"/>
      <c r="D36" s="82"/>
      <c r="E36" s="82"/>
      <c r="F36" s="82"/>
      <c r="G36" s="609"/>
      <c r="H36" s="513" t="s">
        <v>3495</v>
      </c>
      <c r="I36" s="82" t="s">
        <v>3496</v>
      </c>
      <c r="J36" s="82"/>
      <c r="K36" s="82"/>
      <c r="L36" s="82"/>
      <c r="M36" s="82"/>
      <c r="N36" s="82"/>
      <c r="O36" s="82"/>
      <c r="P36" s="609"/>
    </row>
    <row r="37" spans="1:16">
      <c r="A37" s="1095"/>
      <c r="B37" s="1014"/>
      <c r="C37" s="1096"/>
      <c r="D37" s="1046"/>
      <c r="E37" s="1046"/>
      <c r="F37" s="957" t="s">
        <v>4105</v>
      </c>
      <c r="G37" s="958"/>
      <c r="H37" s="927"/>
      <c r="I37" s="1083"/>
      <c r="J37" s="757" t="s">
        <v>3497</v>
      </c>
      <c r="K37" s="1097"/>
      <c r="L37" s="757" t="s">
        <v>3498</v>
      </c>
      <c r="M37" s="757"/>
      <c r="N37" s="757"/>
      <c r="O37" s="757"/>
      <c r="P37" s="958"/>
    </row>
    <row r="38" spans="1:16">
      <c r="A38" s="1049"/>
      <c r="B38" s="1048" t="s">
        <v>3499</v>
      </c>
      <c r="C38" s="925"/>
      <c r="D38" s="1048" t="s">
        <v>4150</v>
      </c>
      <c r="E38" s="1048" t="s">
        <v>4109</v>
      </c>
      <c r="F38" s="1048" t="s">
        <v>4109</v>
      </c>
      <c r="G38" s="1084" t="s">
        <v>4109</v>
      </c>
      <c r="H38" s="513"/>
      <c r="I38" s="925"/>
      <c r="J38" s="925" t="s">
        <v>2029</v>
      </c>
      <c r="K38" s="925"/>
      <c r="L38" s="1048" t="s">
        <v>4151</v>
      </c>
      <c r="M38" s="1048" t="s">
        <v>4152</v>
      </c>
      <c r="N38" s="749" t="s">
        <v>2165</v>
      </c>
      <c r="O38" s="931"/>
      <c r="P38" s="949"/>
    </row>
    <row r="39" spans="1:16">
      <c r="A39" s="1049"/>
      <c r="B39" s="1048" t="s">
        <v>4153</v>
      </c>
      <c r="C39" s="1048" t="s">
        <v>4111</v>
      </c>
      <c r="D39" s="1048" t="s">
        <v>4112</v>
      </c>
      <c r="E39" s="1048" t="s">
        <v>4113</v>
      </c>
      <c r="F39" s="1048" t="s">
        <v>4114</v>
      </c>
      <c r="G39" s="1084" t="s">
        <v>4114</v>
      </c>
      <c r="H39" s="954" t="s">
        <v>4115</v>
      </c>
      <c r="I39" s="1085"/>
      <c r="J39" s="1048" t="s">
        <v>4115</v>
      </c>
      <c r="K39" s="1048" t="s">
        <v>4115</v>
      </c>
      <c r="L39" s="1048" t="s">
        <v>992</v>
      </c>
      <c r="M39" s="1048" t="s">
        <v>992</v>
      </c>
      <c r="N39" s="749" t="s">
        <v>992</v>
      </c>
      <c r="O39" s="750" t="s">
        <v>4154</v>
      </c>
      <c r="P39" s="932" t="s">
        <v>4155</v>
      </c>
    </row>
    <row r="40" spans="1:16">
      <c r="A40" s="1049" t="s">
        <v>290</v>
      </c>
      <c r="B40" s="1048" t="s">
        <v>4156</v>
      </c>
      <c r="C40" s="1048" t="s">
        <v>4121</v>
      </c>
      <c r="D40" s="1048" t="s">
        <v>4122</v>
      </c>
      <c r="E40" s="1048" t="s">
        <v>4151</v>
      </c>
      <c r="F40" s="1048" t="s">
        <v>4124</v>
      </c>
      <c r="G40" s="1084" t="s">
        <v>4125</v>
      </c>
      <c r="H40" s="954" t="s">
        <v>4157</v>
      </c>
      <c r="I40" s="1085"/>
      <c r="J40" s="1048" t="s">
        <v>4158</v>
      </c>
      <c r="K40" s="1048" t="s">
        <v>4159</v>
      </c>
      <c r="L40" s="1048" t="s">
        <v>4127</v>
      </c>
      <c r="M40" s="1048" t="s">
        <v>4127</v>
      </c>
      <c r="N40" s="749" t="s">
        <v>4127</v>
      </c>
      <c r="O40" s="750" t="s">
        <v>4160</v>
      </c>
      <c r="P40" s="932" t="s">
        <v>293</v>
      </c>
    </row>
    <row r="41" spans="1:16">
      <c r="A41" s="1034" t="s">
        <v>293</v>
      </c>
      <c r="B41" s="1040" t="s">
        <v>1860</v>
      </c>
      <c r="C41" s="1040" t="s">
        <v>1861</v>
      </c>
      <c r="D41" s="1040" t="s">
        <v>1862</v>
      </c>
      <c r="E41" s="1040" t="s">
        <v>1863</v>
      </c>
      <c r="F41" s="1040" t="s">
        <v>838</v>
      </c>
      <c r="G41" s="1071" t="s">
        <v>839</v>
      </c>
      <c r="H41" s="950" t="s">
        <v>4161</v>
      </c>
      <c r="I41" s="951"/>
      <c r="J41" s="951" t="s">
        <v>4162</v>
      </c>
      <c r="K41" s="1040" t="s">
        <v>842</v>
      </c>
      <c r="L41" s="1040" t="s">
        <v>843</v>
      </c>
      <c r="M41" s="1040" t="s">
        <v>844</v>
      </c>
      <c r="N41" s="959" t="s">
        <v>845</v>
      </c>
      <c r="O41" s="934" t="s">
        <v>2855</v>
      </c>
      <c r="P41" s="754"/>
    </row>
    <row r="42" spans="1:16">
      <c r="A42" s="1034">
        <v>1</v>
      </c>
      <c r="B42" s="951" t="s">
        <v>2029</v>
      </c>
      <c r="C42" s="951" t="s">
        <v>2029</v>
      </c>
      <c r="D42" s="951" t="s">
        <v>2029</v>
      </c>
      <c r="E42" s="951" t="s">
        <v>2029</v>
      </c>
      <c r="F42" s="951" t="s">
        <v>2029</v>
      </c>
      <c r="G42" s="693" t="s">
        <v>2029</v>
      </c>
      <c r="H42" s="1098" t="s">
        <v>2029</v>
      </c>
      <c r="I42" s="1035"/>
      <c r="J42" s="1035" t="s">
        <v>2029</v>
      </c>
      <c r="K42" s="1035"/>
      <c r="L42" s="1036" t="s">
        <v>2029</v>
      </c>
      <c r="M42" s="1036" t="s">
        <v>2029</v>
      </c>
      <c r="N42" s="1036" t="s">
        <v>2029</v>
      </c>
      <c r="O42" s="724">
        <f t="shared" ref="O42:O54" si="0">SUM(L42:N42)</f>
        <v>0</v>
      </c>
      <c r="P42" s="754">
        <v>1</v>
      </c>
    </row>
    <row r="43" spans="1:16">
      <c r="A43" s="1034">
        <v>2</v>
      </c>
      <c r="B43" s="951"/>
      <c r="C43" s="951"/>
      <c r="D43" s="951"/>
      <c r="E43" s="951"/>
      <c r="F43" s="951"/>
      <c r="G43" s="693"/>
      <c r="H43" s="1098"/>
      <c r="I43" s="1035"/>
      <c r="J43" s="1035"/>
      <c r="K43" s="1035"/>
      <c r="L43" s="1035" t="s">
        <v>2029</v>
      </c>
      <c r="M43" s="1035"/>
      <c r="N43" s="1035"/>
      <c r="O43" s="837">
        <f t="shared" si="0"/>
        <v>0</v>
      </c>
      <c r="P43" s="754">
        <v>2</v>
      </c>
    </row>
    <row r="44" spans="1:16">
      <c r="A44" s="1034">
        <v>3</v>
      </c>
      <c r="B44" s="951"/>
      <c r="C44" s="951"/>
      <c r="D44" s="951"/>
      <c r="E44" s="951"/>
      <c r="F44" s="951"/>
      <c r="G44" s="693"/>
      <c r="H44" s="1098"/>
      <c r="I44" s="1035"/>
      <c r="J44" s="1035"/>
      <c r="K44" s="1035"/>
      <c r="L44" s="1035"/>
      <c r="M44" s="1035"/>
      <c r="N44" s="1035"/>
      <c r="O44" s="837">
        <f t="shared" si="0"/>
        <v>0</v>
      </c>
      <c r="P44" s="754">
        <v>3</v>
      </c>
    </row>
    <row r="45" spans="1:16">
      <c r="A45" s="1034">
        <v>4</v>
      </c>
      <c r="B45" s="951"/>
      <c r="C45" s="951"/>
      <c r="D45" s="951"/>
      <c r="E45" s="951"/>
      <c r="F45" s="951"/>
      <c r="G45" s="693"/>
      <c r="H45" s="1098"/>
      <c r="I45" s="1035"/>
      <c r="J45" s="1035"/>
      <c r="K45" s="1035"/>
      <c r="L45" s="1035"/>
      <c r="M45" s="1035"/>
      <c r="N45" s="1035"/>
      <c r="O45" s="837">
        <f t="shared" si="0"/>
        <v>0</v>
      </c>
      <c r="P45" s="1099">
        <v>4</v>
      </c>
    </row>
    <row r="46" spans="1:16">
      <c r="A46" s="1034">
        <v>5</v>
      </c>
      <c r="B46" s="951"/>
      <c r="C46" s="951"/>
      <c r="D46" s="951"/>
      <c r="E46" s="951"/>
      <c r="F46" s="951"/>
      <c r="G46" s="693"/>
      <c r="H46" s="1098"/>
      <c r="I46" s="1035"/>
      <c r="J46" s="1035"/>
      <c r="K46" s="1035"/>
      <c r="L46" s="1035"/>
      <c r="M46" s="1035"/>
      <c r="N46" s="1035"/>
      <c r="O46" s="837">
        <f t="shared" si="0"/>
        <v>0</v>
      </c>
      <c r="P46" s="754">
        <v>5</v>
      </c>
    </row>
    <row r="47" spans="1:16">
      <c r="A47" s="1034">
        <v>6</v>
      </c>
      <c r="B47" s="951"/>
      <c r="C47" s="951"/>
      <c r="D47" s="951"/>
      <c r="E47" s="951"/>
      <c r="F47" s="951"/>
      <c r="G47" s="693"/>
      <c r="H47" s="1098"/>
      <c r="I47" s="1035"/>
      <c r="J47" s="1035"/>
      <c r="K47" s="1035"/>
      <c r="L47" s="1035"/>
      <c r="M47" s="1035"/>
      <c r="N47" s="1035"/>
      <c r="O47" s="837">
        <f t="shared" si="0"/>
        <v>0</v>
      </c>
      <c r="P47" s="754">
        <v>6</v>
      </c>
    </row>
    <row r="48" spans="1:16">
      <c r="A48" s="1034">
        <v>7</v>
      </c>
      <c r="B48" s="951"/>
      <c r="C48" s="951"/>
      <c r="D48" s="951"/>
      <c r="E48" s="951"/>
      <c r="F48" s="951"/>
      <c r="G48" s="693"/>
      <c r="H48" s="1098"/>
      <c r="I48" s="1035"/>
      <c r="J48" s="1035"/>
      <c r="K48" s="1035"/>
      <c r="L48" s="1035"/>
      <c r="M48" s="1035"/>
      <c r="N48" s="1035"/>
      <c r="O48" s="837">
        <f t="shared" si="0"/>
        <v>0</v>
      </c>
      <c r="P48" s="754">
        <v>7</v>
      </c>
    </row>
    <row r="49" spans="1:16">
      <c r="A49" s="1034">
        <v>8</v>
      </c>
      <c r="B49" s="951"/>
      <c r="C49" s="951"/>
      <c r="D49" s="951"/>
      <c r="E49" s="951"/>
      <c r="F49" s="951"/>
      <c r="G49" s="693"/>
      <c r="H49" s="1098"/>
      <c r="I49" s="1035"/>
      <c r="J49" s="1035"/>
      <c r="K49" s="1035"/>
      <c r="L49" s="1035"/>
      <c r="M49" s="1035"/>
      <c r="N49" s="1035"/>
      <c r="O49" s="837">
        <f t="shared" si="0"/>
        <v>0</v>
      </c>
      <c r="P49" s="754">
        <v>8</v>
      </c>
    </row>
    <row r="50" spans="1:16">
      <c r="A50" s="1034">
        <v>9</v>
      </c>
      <c r="B50" s="951"/>
      <c r="C50" s="951"/>
      <c r="D50" s="951"/>
      <c r="E50" s="951"/>
      <c r="F50" s="951"/>
      <c r="G50" s="693"/>
      <c r="H50" s="1098"/>
      <c r="I50" s="1035"/>
      <c r="J50" s="1035"/>
      <c r="K50" s="1035"/>
      <c r="L50" s="1035"/>
      <c r="M50" s="1035"/>
      <c r="N50" s="1035"/>
      <c r="O50" s="837">
        <f t="shared" si="0"/>
        <v>0</v>
      </c>
      <c r="P50" s="754">
        <v>9</v>
      </c>
    </row>
    <row r="51" spans="1:16">
      <c r="A51" s="1034">
        <v>10</v>
      </c>
      <c r="B51" s="951"/>
      <c r="C51" s="951"/>
      <c r="D51" s="951"/>
      <c r="E51" s="951"/>
      <c r="F51" s="951"/>
      <c r="G51" s="693"/>
      <c r="H51" s="1098"/>
      <c r="I51" s="1035"/>
      <c r="J51" s="1035"/>
      <c r="K51" s="1035"/>
      <c r="L51" s="1035"/>
      <c r="M51" s="1035"/>
      <c r="N51" s="1035"/>
      <c r="O51" s="837">
        <f t="shared" si="0"/>
        <v>0</v>
      </c>
      <c r="P51" s="754">
        <v>10</v>
      </c>
    </row>
    <row r="52" spans="1:16">
      <c r="A52" s="1034">
        <v>11</v>
      </c>
      <c r="B52" s="951"/>
      <c r="C52" s="951"/>
      <c r="D52" s="951"/>
      <c r="E52" s="951"/>
      <c r="F52" s="951"/>
      <c r="G52" s="693"/>
      <c r="H52" s="1098"/>
      <c r="I52" s="1035"/>
      <c r="J52" s="1035"/>
      <c r="K52" s="1035"/>
      <c r="L52" s="1035"/>
      <c r="M52" s="1035"/>
      <c r="N52" s="1035"/>
      <c r="O52" s="837">
        <f t="shared" si="0"/>
        <v>0</v>
      </c>
      <c r="P52" s="754">
        <v>11</v>
      </c>
    </row>
    <row r="53" spans="1:16">
      <c r="A53" s="1034">
        <v>12</v>
      </c>
      <c r="B53" s="951"/>
      <c r="C53" s="951"/>
      <c r="D53" s="951"/>
      <c r="E53" s="951"/>
      <c r="F53" s="951"/>
      <c r="G53" s="693"/>
      <c r="H53" s="1098"/>
      <c r="I53" s="1035"/>
      <c r="J53" s="1035"/>
      <c r="K53" s="1035"/>
      <c r="L53" s="1035"/>
      <c r="M53" s="1035"/>
      <c r="N53" s="1035"/>
      <c r="O53" s="837">
        <f t="shared" si="0"/>
        <v>0</v>
      </c>
      <c r="P53" s="754">
        <v>12</v>
      </c>
    </row>
    <row r="54" spans="1:16">
      <c r="A54" s="1034">
        <v>13</v>
      </c>
      <c r="B54" s="951" t="s">
        <v>1440</v>
      </c>
      <c r="C54" s="951"/>
      <c r="D54" s="951"/>
      <c r="E54" s="951"/>
      <c r="F54" s="951"/>
      <c r="G54" s="693"/>
      <c r="H54" s="1098"/>
      <c r="I54" s="1035"/>
      <c r="J54" s="1035"/>
      <c r="K54" s="1035"/>
      <c r="L54" s="1035"/>
      <c r="M54" s="1035"/>
      <c r="N54" s="1035"/>
      <c r="O54" s="837">
        <f t="shared" si="0"/>
        <v>0</v>
      </c>
      <c r="P54" s="754">
        <v>13</v>
      </c>
    </row>
    <row r="55" spans="1:16" ht="15.75" thickBot="1">
      <c r="A55" s="1051">
        <v>14</v>
      </c>
      <c r="B55" s="1052" t="s">
        <v>2166</v>
      </c>
      <c r="C55" s="1087"/>
      <c r="D55" s="1087"/>
      <c r="E55" s="1087"/>
      <c r="F55" s="1087"/>
      <c r="G55" s="612"/>
      <c r="H55" s="1100"/>
      <c r="I55" s="943">
        <f t="shared" ref="I55:O55" si="1">SUM(I42:I54)</f>
        <v>0</v>
      </c>
      <c r="J55" s="943">
        <f t="shared" si="1"/>
        <v>0</v>
      </c>
      <c r="K55" s="943">
        <f t="shared" si="1"/>
        <v>0</v>
      </c>
      <c r="L55" s="942">
        <f t="shared" si="1"/>
        <v>0</v>
      </c>
      <c r="M55" s="942">
        <f t="shared" si="1"/>
        <v>0</v>
      </c>
      <c r="N55" s="942">
        <f t="shared" si="1"/>
        <v>0</v>
      </c>
      <c r="O55" s="942">
        <f t="shared" si="1"/>
        <v>0</v>
      </c>
      <c r="P55" s="1088">
        <v>14</v>
      </c>
    </row>
    <row r="56" spans="1:16">
      <c r="A56" s="607"/>
      <c r="B56" s="607"/>
      <c r="C56" s="607"/>
      <c r="D56" s="607"/>
      <c r="E56" s="607"/>
      <c r="F56" s="607"/>
      <c r="G56" s="607"/>
    </row>
    <row r="57" spans="1:16">
      <c r="A57" s="1074" t="s">
        <v>4163</v>
      </c>
      <c r="B57" s="1074"/>
      <c r="C57" s="607"/>
      <c r="D57" s="607"/>
      <c r="E57" s="607"/>
      <c r="F57" s="607"/>
      <c r="G57" s="607"/>
      <c r="H57" s="82" t="str">
        <f>A57</f>
        <v>FERC FORM NO.1 (REVISED 12-90) NYPSC Modified-96</v>
      </c>
    </row>
    <row r="58" spans="1:16">
      <c r="A58" s="607" t="s">
        <v>4164</v>
      </c>
      <c r="B58" s="607"/>
      <c r="C58" s="607"/>
      <c r="D58" s="607"/>
      <c r="E58" s="607"/>
      <c r="F58" s="607"/>
      <c r="G58" s="607"/>
      <c r="H58" s="607" t="s">
        <v>4165</v>
      </c>
      <c r="I58" s="607"/>
      <c r="J58" s="607"/>
      <c r="K58" s="607"/>
      <c r="L58" s="607"/>
      <c r="M58" s="607"/>
      <c r="N58" s="607"/>
      <c r="O58" s="607"/>
      <c r="P58" s="607"/>
    </row>
    <row r="59" spans="1:16" ht="18">
      <c r="A59" s="1076" t="s">
        <v>1325</v>
      </c>
      <c r="B59" s="582"/>
      <c r="C59" s="582"/>
      <c r="D59" s="582"/>
      <c r="E59" s="582"/>
      <c r="F59" s="582"/>
      <c r="G59" s="582"/>
    </row>
    <row r="60" spans="1:16" ht="15.75">
      <c r="A60" s="325"/>
      <c r="B60" s="581"/>
    </row>
    <row r="61" spans="1:16" ht="16.5" thickBot="1">
      <c r="A61" s="627" t="str">
        <f>'Data Sheet'!$C$25</f>
        <v xml:space="preserve">KeySpan Gas East Corp. D/B/A National Grid </v>
      </c>
      <c r="B61" s="325"/>
      <c r="C61" s="325"/>
      <c r="D61" s="325"/>
      <c r="E61" s="676" t="str">
        <f>'Data Sheet'!$C$40</f>
        <v>March 31, 2015</v>
      </c>
      <c r="F61" s="325"/>
      <c r="G61" s="325" t="str">
        <f>'Data Sheet'!$C$38</f>
        <v>December 31, 2014</v>
      </c>
      <c r="H61" s="627" t="str">
        <f>'Data Sheet'!$C$25</f>
        <v xml:space="preserve">KeySpan Gas East Corp. D/B/A National Grid </v>
      </c>
      <c r="I61" s="325"/>
      <c r="J61" s="325"/>
      <c r="K61" s="325"/>
      <c r="L61" s="325"/>
      <c r="M61" s="325"/>
      <c r="N61" s="676" t="str">
        <f>'Data Sheet'!$C$40</f>
        <v>March 31, 2015</v>
      </c>
      <c r="O61" s="512" t="str">
        <f>'Data Sheet'!$C$38</f>
        <v>December 31, 2014</v>
      </c>
    </row>
    <row r="62" spans="1:16">
      <c r="A62" s="547"/>
      <c r="B62" s="548"/>
      <c r="C62" s="548"/>
      <c r="D62" s="548"/>
      <c r="E62" s="548"/>
      <c r="F62" s="548"/>
      <c r="G62" s="599"/>
      <c r="H62" s="547"/>
      <c r="I62" s="548"/>
      <c r="J62" s="548"/>
      <c r="K62" s="548"/>
      <c r="L62" s="548"/>
      <c r="M62" s="548"/>
      <c r="N62" s="548"/>
      <c r="O62" s="548"/>
      <c r="P62" s="599"/>
    </row>
    <row r="63" spans="1:16">
      <c r="A63" s="954" t="s">
        <v>4339</v>
      </c>
      <c r="B63" s="607"/>
      <c r="C63" s="607"/>
      <c r="D63" s="607"/>
      <c r="E63" s="607"/>
      <c r="F63" s="607"/>
      <c r="G63" s="596"/>
      <c r="H63" s="954" t="s">
        <v>4340</v>
      </c>
      <c r="I63" s="607"/>
      <c r="J63" s="607"/>
      <c r="K63" s="607"/>
      <c r="L63" s="607"/>
      <c r="M63" s="607"/>
      <c r="N63" s="607"/>
      <c r="O63" s="607"/>
      <c r="P63" s="609"/>
    </row>
    <row r="64" spans="1:16">
      <c r="A64" s="954" t="s">
        <v>4341</v>
      </c>
      <c r="B64" s="607"/>
      <c r="C64" s="607"/>
      <c r="D64" s="607"/>
      <c r="E64" s="607"/>
      <c r="F64" s="607"/>
      <c r="G64" s="596"/>
      <c r="H64" s="954" t="s">
        <v>4342</v>
      </c>
      <c r="I64" s="607"/>
      <c r="J64" s="607"/>
      <c r="K64" s="607"/>
      <c r="L64" s="607"/>
      <c r="M64" s="607"/>
      <c r="N64" s="607"/>
      <c r="O64" s="607"/>
      <c r="P64" s="609"/>
    </row>
    <row r="65" spans="1:16">
      <c r="A65" s="688"/>
      <c r="B65" s="572"/>
      <c r="C65" s="572"/>
      <c r="D65" s="572"/>
      <c r="E65" s="572"/>
      <c r="F65" s="572"/>
      <c r="G65" s="573"/>
      <c r="H65" s="553"/>
      <c r="I65" s="572"/>
      <c r="J65" s="572"/>
      <c r="K65" s="572"/>
      <c r="L65" s="572"/>
      <c r="M65" s="572"/>
      <c r="N65" s="572"/>
      <c r="O65" s="572"/>
      <c r="P65" s="573"/>
    </row>
    <row r="66" spans="1:16">
      <c r="A66" s="1095"/>
      <c r="B66" s="1014"/>
      <c r="C66" s="1096"/>
      <c r="D66" s="1046"/>
      <c r="E66" s="1046"/>
      <c r="F66" s="957" t="s">
        <v>4105</v>
      </c>
      <c r="G66" s="958"/>
      <c r="H66" s="927"/>
      <c r="I66" s="1083"/>
      <c r="J66" s="757" t="s">
        <v>3497</v>
      </c>
      <c r="K66" s="1097"/>
      <c r="L66" s="757" t="s">
        <v>3498</v>
      </c>
      <c r="M66" s="757"/>
      <c r="N66" s="757"/>
      <c r="O66" s="757"/>
      <c r="P66" s="958"/>
    </row>
    <row r="67" spans="1:16">
      <c r="A67" s="1049"/>
      <c r="B67" s="1048" t="s">
        <v>3499</v>
      </c>
      <c r="C67" s="925"/>
      <c r="D67" s="1048" t="s">
        <v>4150</v>
      </c>
      <c r="E67" s="1048" t="s">
        <v>4109</v>
      </c>
      <c r="F67" s="1048" t="s">
        <v>4109</v>
      </c>
      <c r="G67" s="1084" t="s">
        <v>4109</v>
      </c>
      <c r="H67" s="513"/>
      <c r="I67" s="925"/>
      <c r="J67" s="925" t="s">
        <v>2029</v>
      </c>
      <c r="K67" s="925"/>
      <c r="L67" s="1048" t="s">
        <v>4151</v>
      </c>
      <c r="M67" s="1048" t="s">
        <v>4152</v>
      </c>
      <c r="N67" s="749" t="s">
        <v>2165</v>
      </c>
      <c r="O67" s="931"/>
      <c r="P67" s="949"/>
    </row>
    <row r="68" spans="1:16">
      <c r="A68" s="1049"/>
      <c r="B68" s="1048" t="s">
        <v>4153</v>
      </c>
      <c r="C68" s="1048" t="s">
        <v>4111</v>
      </c>
      <c r="D68" s="1048" t="s">
        <v>4112</v>
      </c>
      <c r="E68" s="1048" t="s">
        <v>4113</v>
      </c>
      <c r="F68" s="1048" t="s">
        <v>4114</v>
      </c>
      <c r="G68" s="1084" t="s">
        <v>4114</v>
      </c>
      <c r="H68" s="954" t="s">
        <v>4115</v>
      </c>
      <c r="I68" s="1085"/>
      <c r="J68" s="1048" t="s">
        <v>4115</v>
      </c>
      <c r="K68" s="1048" t="s">
        <v>4115</v>
      </c>
      <c r="L68" s="1048" t="s">
        <v>992</v>
      </c>
      <c r="M68" s="1048" t="s">
        <v>992</v>
      </c>
      <c r="N68" s="749" t="s">
        <v>992</v>
      </c>
      <c r="O68" s="750" t="s">
        <v>4154</v>
      </c>
      <c r="P68" s="932" t="s">
        <v>4155</v>
      </c>
    </row>
    <row r="69" spans="1:16">
      <c r="A69" s="1049" t="s">
        <v>290</v>
      </c>
      <c r="B69" s="1048" t="s">
        <v>4156</v>
      </c>
      <c r="C69" s="1048" t="s">
        <v>4121</v>
      </c>
      <c r="D69" s="1048" t="s">
        <v>4122</v>
      </c>
      <c r="E69" s="1048" t="s">
        <v>4151</v>
      </c>
      <c r="F69" s="1048" t="s">
        <v>4124</v>
      </c>
      <c r="G69" s="1084" t="s">
        <v>4125</v>
      </c>
      <c r="H69" s="954" t="s">
        <v>4157</v>
      </c>
      <c r="I69" s="1085"/>
      <c r="J69" s="1048" t="s">
        <v>4158</v>
      </c>
      <c r="K69" s="1048" t="s">
        <v>4159</v>
      </c>
      <c r="L69" s="1048" t="s">
        <v>4127</v>
      </c>
      <c r="M69" s="1048" t="s">
        <v>4127</v>
      </c>
      <c r="N69" s="749" t="s">
        <v>4127</v>
      </c>
      <c r="O69" s="750" t="s">
        <v>4160</v>
      </c>
      <c r="P69" s="932" t="s">
        <v>293</v>
      </c>
    </row>
    <row r="70" spans="1:16">
      <c r="A70" s="1034" t="s">
        <v>293</v>
      </c>
      <c r="B70" s="1040" t="s">
        <v>1860</v>
      </c>
      <c r="C70" s="1040" t="s">
        <v>1861</v>
      </c>
      <c r="D70" s="1040" t="s">
        <v>1862</v>
      </c>
      <c r="E70" s="1040" t="s">
        <v>1863</v>
      </c>
      <c r="F70" s="1040" t="s">
        <v>838</v>
      </c>
      <c r="G70" s="1071" t="s">
        <v>839</v>
      </c>
      <c r="H70" s="950" t="s">
        <v>4161</v>
      </c>
      <c r="I70" s="951"/>
      <c r="J70" s="951" t="s">
        <v>4162</v>
      </c>
      <c r="K70" s="1040" t="s">
        <v>842</v>
      </c>
      <c r="L70" s="1040" t="s">
        <v>843</v>
      </c>
      <c r="M70" s="1040" t="s">
        <v>844</v>
      </c>
      <c r="N70" s="959" t="s">
        <v>845</v>
      </c>
      <c r="O70" s="934" t="s">
        <v>2855</v>
      </c>
      <c r="P70" s="754"/>
    </row>
    <row r="71" spans="1:16">
      <c r="A71" s="1034">
        <v>1</v>
      </c>
      <c r="B71" s="951" t="s">
        <v>2029</v>
      </c>
      <c r="C71" s="951" t="s">
        <v>2029</v>
      </c>
      <c r="D71" s="951" t="s">
        <v>2029</v>
      </c>
      <c r="E71" s="951" t="s">
        <v>2029</v>
      </c>
      <c r="F71" s="951" t="s">
        <v>2029</v>
      </c>
      <c r="G71" s="693" t="s">
        <v>2029</v>
      </c>
      <c r="H71" s="1098" t="s">
        <v>2029</v>
      </c>
      <c r="I71" s="1035"/>
      <c r="J71" s="1035" t="s">
        <v>2029</v>
      </c>
      <c r="K71" s="1035"/>
      <c r="L71" s="1036" t="s">
        <v>2029</v>
      </c>
      <c r="M71" s="1036" t="s">
        <v>2029</v>
      </c>
      <c r="N71" s="1036" t="s">
        <v>2029</v>
      </c>
      <c r="O71" s="724">
        <f t="shared" ref="O71:O119" si="2">SUM(L71:N71)</f>
        <v>0</v>
      </c>
      <c r="P71" s="754">
        <v>1</v>
      </c>
    </row>
    <row r="72" spans="1:16">
      <c r="A72" s="1034">
        <v>2</v>
      </c>
      <c r="B72" s="951"/>
      <c r="C72" s="951"/>
      <c r="D72" s="951"/>
      <c r="E72" s="951"/>
      <c r="F72" s="951"/>
      <c r="G72" s="693"/>
      <c r="H72" s="1098"/>
      <c r="I72" s="1035"/>
      <c r="J72" s="1035"/>
      <c r="K72" s="1035"/>
      <c r="L72" s="1035" t="s">
        <v>2029</v>
      </c>
      <c r="M72" s="1035"/>
      <c r="N72" s="1035"/>
      <c r="O72" s="837">
        <f t="shared" si="2"/>
        <v>0</v>
      </c>
      <c r="P72" s="754">
        <v>2</v>
      </c>
    </row>
    <row r="73" spans="1:16">
      <c r="A73" s="1034">
        <v>3</v>
      </c>
      <c r="B73" s="951"/>
      <c r="C73" s="951"/>
      <c r="D73" s="951"/>
      <c r="E73" s="951"/>
      <c r="F73" s="951"/>
      <c r="G73" s="693"/>
      <c r="H73" s="1098"/>
      <c r="I73" s="1035"/>
      <c r="J73" s="1035"/>
      <c r="K73" s="1035"/>
      <c r="L73" s="1035"/>
      <c r="M73" s="1035"/>
      <c r="N73" s="1035"/>
      <c r="O73" s="837">
        <f t="shared" si="2"/>
        <v>0</v>
      </c>
      <c r="P73" s="754">
        <v>3</v>
      </c>
    </row>
    <row r="74" spans="1:16">
      <c r="A74" s="1034">
        <v>4</v>
      </c>
      <c r="B74" s="951"/>
      <c r="C74" s="951"/>
      <c r="D74" s="951"/>
      <c r="E74" s="951"/>
      <c r="F74" s="951"/>
      <c r="G74" s="693"/>
      <c r="H74" s="1098"/>
      <c r="I74" s="1035"/>
      <c r="J74" s="1035"/>
      <c r="K74" s="1035"/>
      <c r="L74" s="1035"/>
      <c r="M74" s="1035"/>
      <c r="N74" s="1035"/>
      <c r="O74" s="837">
        <f t="shared" si="2"/>
        <v>0</v>
      </c>
      <c r="P74" s="754">
        <v>4</v>
      </c>
    </row>
    <row r="75" spans="1:16">
      <c r="A75" s="1034">
        <v>5</v>
      </c>
      <c r="B75" s="951"/>
      <c r="C75" s="951"/>
      <c r="D75" s="951"/>
      <c r="E75" s="951"/>
      <c r="F75" s="951"/>
      <c r="G75" s="693"/>
      <c r="H75" s="1098"/>
      <c r="I75" s="1035"/>
      <c r="J75" s="1035"/>
      <c r="K75" s="1035"/>
      <c r="L75" s="1035"/>
      <c r="M75" s="1035"/>
      <c r="N75" s="1035"/>
      <c r="O75" s="837">
        <f t="shared" si="2"/>
        <v>0</v>
      </c>
      <c r="P75" s="754">
        <v>5</v>
      </c>
    </row>
    <row r="76" spans="1:16">
      <c r="A76" s="1034">
        <v>6</v>
      </c>
      <c r="B76" s="951"/>
      <c r="C76" s="951"/>
      <c r="D76" s="951"/>
      <c r="E76" s="951"/>
      <c r="F76" s="951"/>
      <c r="G76" s="693"/>
      <c r="H76" s="1098"/>
      <c r="I76" s="1035"/>
      <c r="J76" s="1035"/>
      <c r="K76" s="1035"/>
      <c r="L76" s="1035"/>
      <c r="M76" s="1035"/>
      <c r="N76" s="1035"/>
      <c r="O76" s="837">
        <f t="shared" si="2"/>
        <v>0</v>
      </c>
      <c r="P76" s="754">
        <v>6</v>
      </c>
    </row>
    <row r="77" spans="1:16">
      <c r="A77" s="1034">
        <v>7</v>
      </c>
      <c r="B77" s="951"/>
      <c r="C77" s="951"/>
      <c r="D77" s="951"/>
      <c r="E77" s="951"/>
      <c r="F77" s="951"/>
      <c r="G77" s="693"/>
      <c r="H77" s="1098"/>
      <c r="I77" s="1035"/>
      <c r="J77" s="1035"/>
      <c r="K77" s="1035"/>
      <c r="L77" s="1035"/>
      <c r="M77" s="1035"/>
      <c r="N77" s="1035"/>
      <c r="O77" s="837">
        <f t="shared" si="2"/>
        <v>0</v>
      </c>
      <c r="P77" s="754">
        <v>7</v>
      </c>
    </row>
    <row r="78" spans="1:16">
      <c r="A78" s="1034">
        <v>8</v>
      </c>
      <c r="B78" s="951"/>
      <c r="C78" s="951"/>
      <c r="D78" s="951"/>
      <c r="E78" s="951"/>
      <c r="F78" s="951"/>
      <c r="G78" s="693"/>
      <c r="H78" s="1098"/>
      <c r="I78" s="1035"/>
      <c r="J78" s="1035"/>
      <c r="K78" s="1035"/>
      <c r="L78" s="1035"/>
      <c r="M78" s="1035"/>
      <c r="N78" s="1035"/>
      <c r="O78" s="837">
        <f t="shared" si="2"/>
        <v>0</v>
      </c>
      <c r="P78" s="754">
        <v>8</v>
      </c>
    </row>
    <row r="79" spans="1:16">
      <c r="A79" s="1034">
        <v>9</v>
      </c>
      <c r="B79" s="951"/>
      <c r="C79" s="951"/>
      <c r="D79" s="951"/>
      <c r="E79" s="951"/>
      <c r="F79" s="951"/>
      <c r="G79" s="693"/>
      <c r="H79" s="1098"/>
      <c r="I79" s="1035"/>
      <c r="J79" s="1035"/>
      <c r="K79" s="1035"/>
      <c r="L79" s="1035"/>
      <c r="M79" s="1035"/>
      <c r="N79" s="1035"/>
      <c r="O79" s="837">
        <f t="shared" si="2"/>
        <v>0</v>
      </c>
      <c r="P79" s="754">
        <v>9</v>
      </c>
    </row>
    <row r="80" spans="1:16">
      <c r="A80" s="1034">
        <v>10</v>
      </c>
      <c r="B80" s="951"/>
      <c r="C80" s="951"/>
      <c r="D80" s="951"/>
      <c r="E80" s="951"/>
      <c r="F80" s="951"/>
      <c r="G80" s="693"/>
      <c r="H80" s="1098"/>
      <c r="I80" s="1035"/>
      <c r="J80" s="1035"/>
      <c r="K80" s="1035"/>
      <c r="L80" s="1035"/>
      <c r="M80" s="1035"/>
      <c r="N80" s="1035"/>
      <c r="O80" s="837">
        <f t="shared" si="2"/>
        <v>0</v>
      </c>
      <c r="P80" s="754">
        <v>10</v>
      </c>
    </row>
    <row r="81" spans="1:16">
      <c r="A81" s="1034">
        <v>11</v>
      </c>
      <c r="B81" s="951"/>
      <c r="C81" s="951"/>
      <c r="D81" s="951"/>
      <c r="E81" s="951"/>
      <c r="F81" s="951"/>
      <c r="G81" s="693"/>
      <c r="H81" s="1098"/>
      <c r="I81" s="1035"/>
      <c r="J81" s="1035"/>
      <c r="K81" s="1035"/>
      <c r="L81" s="1035"/>
      <c r="M81" s="1035"/>
      <c r="N81" s="1035"/>
      <c r="O81" s="837">
        <f t="shared" si="2"/>
        <v>0</v>
      </c>
      <c r="P81" s="754">
        <v>11</v>
      </c>
    </row>
    <row r="82" spans="1:16">
      <c r="A82" s="1034">
        <v>12</v>
      </c>
      <c r="B82" s="951"/>
      <c r="C82" s="951"/>
      <c r="D82" s="951"/>
      <c r="E82" s="951"/>
      <c r="F82" s="951"/>
      <c r="G82" s="693"/>
      <c r="H82" s="1098"/>
      <c r="I82" s="1035"/>
      <c r="J82" s="1035"/>
      <c r="K82" s="1035"/>
      <c r="L82" s="1035"/>
      <c r="M82" s="1035"/>
      <c r="N82" s="1035"/>
      <c r="O82" s="837">
        <f t="shared" si="2"/>
        <v>0</v>
      </c>
      <c r="P82" s="754">
        <v>12</v>
      </c>
    </row>
    <row r="83" spans="1:16">
      <c r="A83" s="1034">
        <v>13</v>
      </c>
      <c r="B83" s="951"/>
      <c r="C83" s="951"/>
      <c r="D83" s="951"/>
      <c r="E83" s="951"/>
      <c r="F83" s="951"/>
      <c r="G83" s="693"/>
      <c r="H83" s="1098"/>
      <c r="I83" s="1035"/>
      <c r="J83" s="1035"/>
      <c r="K83" s="1035"/>
      <c r="L83" s="1035"/>
      <c r="M83" s="1035"/>
      <c r="N83" s="1035"/>
      <c r="O83" s="837">
        <f t="shared" si="2"/>
        <v>0</v>
      </c>
      <c r="P83" s="754">
        <v>13</v>
      </c>
    </row>
    <row r="84" spans="1:16">
      <c r="A84" s="1034">
        <v>14</v>
      </c>
      <c r="B84" s="951"/>
      <c r="C84" s="951"/>
      <c r="D84" s="951"/>
      <c r="E84" s="951"/>
      <c r="F84" s="951"/>
      <c r="G84" s="693"/>
      <c r="H84" s="1098"/>
      <c r="I84" s="1035"/>
      <c r="J84" s="1035"/>
      <c r="K84" s="1035"/>
      <c r="L84" s="1035"/>
      <c r="M84" s="1035"/>
      <c r="N84" s="1035"/>
      <c r="O84" s="837">
        <f t="shared" si="2"/>
        <v>0</v>
      </c>
      <c r="P84" s="754">
        <v>14</v>
      </c>
    </row>
    <row r="85" spans="1:16">
      <c r="A85" s="1034">
        <v>15</v>
      </c>
      <c r="B85" s="951"/>
      <c r="C85" s="951"/>
      <c r="D85" s="951"/>
      <c r="E85" s="951"/>
      <c r="F85" s="951"/>
      <c r="G85" s="693"/>
      <c r="H85" s="1098"/>
      <c r="I85" s="1035"/>
      <c r="J85" s="1035"/>
      <c r="K85" s="1035"/>
      <c r="L85" s="1035"/>
      <c r="M85" s="1035"/>
      <c r="N85" s="1035"/>
      <c r="O85" s="837">
        <f t="shared" si="2"/>
        <v>0</v>
      </c>
      <c r="P85" s="754">
        <v>15</v>
      </c>
    </row>
    <row r="86" spans="1:16">
      <c r="A86" s="1034">
        <v>16</v>
      </c>
      <c r="B86" s="951"/>
      <c r="C86" s="951"/>
      <c r="D86" s="951"/>
      <c r="E86" s="951"/>
      <c r="F86" s="951"/>
      <c r="G86" s="693"/>
      <c r="H86" s="1098"/>
      <c r="I86" s="1035"/>
      <c r="J86" s="1035"/>
      <c r="K86" s="1035"/>
      <c r="L86" s="1035"/>
      <c r="M86" s="1035"/>
      <c r="N86" s="1035"/>
      <c r="O86" s="837">
        <f t="shared" si="2"/>
        <v>0</v>
      </c>
      <c r="P86" s="754">
        <v>16</v>
      </c>
    </row>
    <row r="87" spans="1:16">
      <c r="A87" s="1034">
        <v>17</v>
      </c>
      <c r="B87" s="951"/>
      <c r="C87" s="951"/>
      <c r="D87" s="951"/>
      <c r="E87" s="951"/>
      <c r="F87" s="951"/>
      <c r="G87" s="693"/>
      <c r="H87" s="1098"/>
      <c r="I87" s="1035"/>
      <c r="J87" s="1035"/>
      <c r="K87" s="1035"/>
      <c r="L87" s="1035"/>
      <c r="M87" s="1035"/>
      <c r="N87" s="1035"/>
      <c r="O87" s="837">
        <f t="shared" si="2"/>
        <v>0</v>
      </c>
      <c r="P87" s="754">
        <v>17</v>
      </c>
    </row>
    <row r="88" spans="1:16">
      <c r="A88" s="1034">
        <v>18</v>
      </c>
      <c r="B88" s="951"/>
      <c r="C88" s="951"/>
      <c r="D88" s="951"/>
      <c r="E88" s="951"/>
      <c r="F88" s="951"/>
      <c r="G88" s="693"/>
      <c r="H88" s="1098"/>
      <c r="I88" s="1035"/>
      <c r="J88" s="1035"/>
      <c r="K88" s="1035"/>
      <c r="L88" s="1035"/>
      <c r="M88" s="1035"/>
      <c r="N88" s="1035"/>
      <c r="O88" s="837">
        <f t="shared" si="2"/>
        <v>0</v>
      </c>
      <c r="P88" s="754">
        <v>18</v>
      </c>
    </row>
    <row r="89" spans="1:16">
      <c r="A89" s="1034">
        <v>19</v>
      </c>
      <c r="B89" s="951"/>
      <c r="C89" s="951"/>
      <c r="D89" s="951"/>
      <c r="E89" s="951"/>
      <c r="F89" s="951"/>
      <c r="G89" s="693"/>
      <c r="H89" s="1098"/>
      <c r="I89" s="1035"/>
      <c r="J89" s="1035"/>
      <c r="K89" s="1035"/>
      <c r="L89" s="1035"/>
      <c r="M89" s="1035"/>
      <c r="N89" s="1035"/>
      <c r="O89" s="837">
        <f t="shared" si="2"/>
        <v>0</v>
      </c>
      <c r="P89" s="754">
        <v>19</v>
      </c>
    </row>
    <row r="90" spans="1:16">
      <c r="A90" s="1034">
        <v>20</v>
      </c>
      <c r="B90" s="951"/>
      <c r="C90" s="951"/>
      <c r="D90" s="951"/>
      <c r="E90" s="951"/>
      <c r="F90" s="951"/>
      <c r="G90" s="693"/>
      <c r="H90" s="1098"/>
      <c r="I90" s="1035"/>
      <c r="J90" s="1035"/>
      <c r="K90" s="1035"/>
      <c r="L90" s="1035"/>
      <c r="M90" s="1035"/>
      <c r="N90" s="1035"/>
      <c r="O90" s="837">
        <f t="shared" si="2"/>
        <v>0</v>
      </c>
      <c r="P90" s="754">
        <v>20</v>
      </c>
    </row>
    <row r="91" spans="1:16">
      <c r="A91" s="1034">
        <v>21</v>
      </c>
      <c r="B91" s="951"/>
      <c r="C91" s="951"/>
      <c r="D91" s="951"/>
      <c r="E91" s="951"/>
      <c r="F91" s="951"/>
      <c r="G91" s="693"/>
      <c r="H91" s="1098"/>
      <c r="I91" s="1035"/>
      <c r="J91" s="1035"/>
      <c r="K91" s="1035"/>
      <c r="L91" s="1035"/>
      <c r="M91" s="1035"/>
      <c r="N91" s="1035"/>
      <c r="O91" s="837">
        <f t="shared" si="2"/>
        <v>0</v>
      </c>
      <c r="P91" s="754">
        <v>21</v>
      </c>
    </row>
    <row r="92" spans="1:16">
      <c r="A92" s="1034">
        <v>22</v>
      </c>
      <c r="B92" s="951"/>
      <c r="C92" s="951"/>
      <c r="D92" s="951"/>
      <c r="E92" s="951"/>
      <c r="F92" s="951"/>
      <c r="G92" s="693"/>
      <c r="H92" s="1098"/>
      <c r="I92" s="1035"/>
      <c r="J92" s="1035"/>
      <c r="K92" s="1035"/>
      <c r="L92" s="1035"/>
      <c r="M92" s="1035"/>
      <c r="N92" s="1035"/>
      <c r="O92" s="837">
        <f t="shared" si="2"/>
        <v>0</v>
      </c>
      <c r="P92" s="754">
        <v>22</v>
      </c>
    </row>
    <row r="93" spans="1:16">
      <c r="A93" s="1034">
        <v>23</v>
      </c>
      <c r="B93" s="951"/>
      <c r="C93" s="951"/>
      <c r="D93" s="951"/>
      <c r="E93" s="951"/>
      <c r="F93" s="951"/>
      <c r="G93" s="693"/>
      <c r="H93" s="1098"/>
      <c r="I93" s="1035"/>
      <c r="J93" s="1035"/>
      <c r="K93" s="1035"/>
      <c r="L93" s="1035"/>
      <c r="M93" s="1035"/>
      <c r="N93" s="1035"/>
      <c r="O93" s="837">
        <f t="shared" si="2"/>
        <v>0</v>
      </c>
      <c r="P93" s="754">
        <v>23</v>
      </c>
    </row>
    <row r="94" spans="1:16">
      <c r="A94" s="1034">
        <v>24</v>
      </c>
      <c r="B94" s="951"/>
      <c r="C94" s="951"/>
      <c r="D94" s="951"/>
      <c r="E94" s="951"/>
      <c r="F94" s="951"/>
      <c r="G94" s="693"/>
      <c r="H94" s="1098"/>
      <c r="I94" s="1035"/>
      <c r="J94" s="1035"/>
      <c r="K94" s="1035"/>
      <c r="L94" s="1035"/>
      <c r="M94" s="1035"/>
      <c r="N94" s="1035"/>
      <c r="O94" s="837">
        <f t="shared" si="2"/>
        <v>0</v>
      </c>
      <c r="P94" s="754">
        <v>24</v>
      </c>
    </row>
    <row r="95" spans="1:16">
      <c r="A95" s="1034">
        <v>25</v>
      </c>
      <c r="B95" s="951"/>
      <c r="C95" s="951"/>
      <c r="D95" s="951"/>
      <c r="E95" s="951"/>
      <c r="F95" s="951"/>
      <c r="G95" s="693"/>
      <c r="H95" s="1098"/>
      <c r="I95" s="1035"/>
      <c r="J95" s="1035"/>
      <c r="K95" s="1035"/>
      <c r="L95" s="1035"/>
      <c r="M95" s="1035"/>
      <c r="N95" s="1035"/>
      <c r="O95" s="837">
        <f t="shared" si="2"/>
        <v>0</v>
      </c>
      <c r="P95" s="754">
        <v>25</v>
      </c>
    </row>
    <row r="96" spans="1:16">
      <c r="A96" s="1034">
        <v>26</v>
      </c>
      <c r="B96" s="951"/>
      <c r="C96" s="951"/>
      <c r="D96" s="951"/>
      <c r="E96" s="951"/>
      <c r="F96" s="951"/>
      <c r="G96" s="693"/>
      <c r="H96" s="1098"/>
      <c r="I96" s="1035"/>
      <c r="J96" s="1035"/>
      <c r="K96" s="1035"/>
      <c r="L96" s="1035"/>
      <c r="M96" s="1035"/>
      <c r="N96" s="1035"/>
      <c r="O96" s="837">
        <f t="shared" si="2"/>
        <v>0</v>
      </c>
      <c r="P96" s="754">
        <v>26</v>
      </c>
    </row>
    <row r="97" spans="1:16">
      <c r="A97" s="1034">
        <v>27</v>
      </c>
      <c r="B97" s="951"/>
      <c r="C97" s="951"/>
      <c r="D97" s="951"/>
      <c r="E97" s="951"/>
      <c r="F97" s="951"/>
      <c r="G97" s="693"/>
      <c r="H97" s="1098"/>
      <c r="I97" s="1035"/>
      <c r="J97" s="1035"/>
      <c r="K97" s="1035"/>
      <c r="L97" s="1035"/>
      <c r="M97" s="1035"/>
      <c r="N97" s="1035"/>
      <c r="O97" s="837">
        <f t="shared" si="2"/>
        <v>0</v>
      </c>
      <c r="P97" s="754">
        <v>27</v>
      </c>
    </row>
    <row r="98" spans="1:16">
      <c r="A98" s="1034">
        <v>28</v>
      </c>
      <c r="B98" s="951"/>
      <c r="C98" s="951"/>
      <c r="D98" s="951"/>
      <c r="E98" s="951"/>
      <c r="F98" s="951"/>
      <c r="G98" s="693"/>
      <c r="H98" s="1098"/>
      <c r="I98" s="1035"/>
      <c r="J98" s="1035"/>
      <c r="K98" s="1035"/>
      <c r="L98" s="1035"/>
      <c r="M98" s="1035"/>
      <c r="N98" s="1035"/>
      <c r="O98" s="837">
        <f t="shared" si="2"/>
        <v>0</v>
      </c>
      <c r="P98" s="754">
        <v>28</v>
      </c>
    </row>
    <row r="99" spans="1:16">
      <c r="A99" s="1034">
        <v>29</v>
      </c>
      <c r="B99" s="951"/>
      <c r="C99" s="951"/>
      <c r="D99" s="951"/>
      <c r="E99" s="951"/>
      <c r="F99" s="951"/>
      <c r="G99" s="693"/>
      <c r="H99" s="1098"/>
      <c r="I99" s="1035"/>
      <c r="J99" s="1035"/>
      <c r="K99" s="1035"/>
      <c r="L99" s="1035"/>
      <c r="M99" s="1035"/>
      <c r="N99" s="1035"/>
      <c r="O99" s="837">
        <f t="shared" si="2"/>
        <v>0</v>
      </c>
      <c r="P99" s="754">
        <v>29</v>
      </c>
    </row>
    <row r="100" spans="1:16">
      <c r="A100" s="1034">
        <v>30</v>
      </c>
      <c r="B100" s="951"/>
      <c r="C100" s="951"/>
      <c r="D100" s="951"/>
      <c r="E100" s="951"/>
      <c r="F100" s="951"/>
      <c r="G100" s="693"/>
      <c r="H100" s="1098"/>
      <c r="I100" s="1035"/>
      <c r="J100" s="1035"/>
      <c r="K100" s="1035"/>
      <c r="L100" s="1035"/>
      <c r="M100" s="1035"/>
      <c r="N100" s="1035"/>
      <c r="O100" s="837">
        <f t="shared" si="2"/>
        <v>0</v>
      </c>
      <c r="P100" s="754">
        <v>30</v>
      </c>
    </row>
    <row r="101" spans="1:16">
      <c r="A101" s="1034">
        <v>31</v>
      </c>
      <c r="B101" s="951"/>
      <c r="C101" s="951"/>
      <c r="D101" s="951"/>
      <c r="E101" s="951"/>
      <c r="F101" s="951"/>
      <c r="G101" s="693"/>
      <c r="H101" s="1098"/>
      <c r="I101" s="1035"/>
      <c r="J101" s="1035"/>
      <c r="K101" s="1035"/>
      <c r="L101" s="1035"/>
      <c r="M101" s="1035"/>
      <c r="N101" s="1035"/>
      <c r="O101" s="837">
        <f t="shared" si="2"/>
        <v>0</v>
      </c>
      <c r="P101" s="754">
        <v>31</v>
      </c>
    </row>
    <row r="102" spans="1:16">
      <c r="A102" s="1034">
        <v>32</v>
      </c>
      <c r="B102" s="951"/>
      <c r="C102" s="951"/>
      <c r="D102" s="951"/>
      <c r="E102" s="951"/>
      <c r="F102" s="951"/>
      <c r="G102" s="693"/>
      <c r="H102" s="1098"/>
      <c r="I102" s="1035"/>
      <c r="J102" s="1035"/>
      <c r="K102" s="1035"/>
      <c r="L102" s="1035"/>
      <c r="M102" s="1035"/>
      <c r="N102" s="1035"/>
      <c r="O102" s="837">
        <f t="shared" si="2"/>
        <v>0</v>
      </c>
      <c r="P102" s="754">
        <v>32</v>
      </c>
    </row>
    <row r="103" spans="1:16">
      <c r="A103" s="1034">
        <v>33</v>
      </c>
      <c r="B103" s="951"/>
      <c r="C103" s="951"/>
      <c r="D103" s="951"/>
      <c r="E103" s="951"/>
      <c r="F103" s="951"/>
      <c r="G103" s="693"/>
      <c r="H103" s="1098"/>
      <c r="I103" s="1035"/>
      <c r="J103" s="1035"/>
      <c r="K103" s="1035"/>
      <c r="L103" s="1035"/>
      <c r="M103" s="1035"/>
      <c r="N103" s="1035"/>
      <c r="O103" s="837">
        <f t="shared" si="2"/>
        <v>0</v>
      </c>
      <c r="P103" s="754">
        <v>33</v>
      </c>
    </row>
    <row r="104" spans="1:16">
      <c r="A104" s="1034">
        <v>34</v>
      </c>
      <c r="B104" s="951"/>
      <c r="C104" s="951"/>
      <c r="D104" s="951"/>
      <c r="E104" s="951"/>
      <c r="F104" s="951"/>
      <c r="G104" s="693"/>
      <c r="H104" s="1098"/>
      <c r="I104" s="1035"/>
      <c r="J104" s="1035"/>
      <c r="K104" s="1035"/>
      <c r="L104" s="1035"/>
      <c r="M104" s="1035"/>
      <c r="N104" s="1035"/>
      <c r="O104" s="837">
        <f t="shared" si="2"/>
        <v>0</v>
      </c>
      <c r="P104" s="754">
        <v>34</v>
      </c>
    </row>
    <row r="105" spans="1:16">
      <c r="A105" s="1034">
        <v>35</v>
      </c>
      <c r="B105" s="951"/>
      <c r="C105" s="951"/>
      <c r="D105" s="951"/>
      <c r="E105" s="951"/>
      <c r="F105" s="951"/>
      <c r="G105" s="693"/>
      <c r="H105" s="1098"/>
      <c r="I105" s="1035"/>
      <c r="J105" s="1035"/>
      <c r="K105" s="1035"/>
      <c r="L105" s="1035"/>
      <c r="M105" s="1035"/>
      <c r="N105" s="1035"/>
      <c r="O105" s="837">
        <f t="shared" si="2"/>
        <v>0</v>
      </c>
      <c r="P105" s="754">
        <v>35</v>
      </c>
    </row>
    <row r="106" spans="1:16">
      <c r="A106" s="1034">
        <v>36</v>
      </c>
      <c r="B106" s="951"/>
      <c r="C106" s="951"/>
      <c r="D106" s="951"/>
      <c r="E106" s="951"/>
      <c r="F106" s="951"/>
      <c r="G106" s="693"/>
      <c r="H106" s="1098"/>
      <c r="I106" s="1035"/>
      <c r="J106" s="1035"/>
      <c r="K106" s="1035"/>
      <c r="L106" s="1035"/>
      <c r="M106" s="1035"/>
      <c r="N106" s="1035"/>
      <c r="O106" s="837">
        <f t="shared" si="2"/>
        <v>0</v>
      </c>
      <c r="P106" s="754">
        <v>36</v>
      </c>
    </row>
    <row r="107" spans="1:16">
      <c r="A107" s="1034">
        <v>37</v>
      </c>
      <c r="B107" s="951"/>
      <c r="C107" s="951"/>
      <c r="D107" s="951"/>
      <c r="E107" s="951"/>
      <c r="F107" s="951"/>
      <c r="G107" s="693"/>
      <c r="H107" s="1098"/>
      <c r="I107" s="1035"/>
      <c r="J107" s="1035"/>
      <c r="K107" s="1035"/>
      <c r="L107" s="1035"/>
      <c r="M107" s="1035"/>
      <c r="N107" s="1035"/>
      <c r="O107" s="837">
        <f t="shared" si="2"/>
        <v>0</v>
      </c>
      <c r="P107" s="754">
        <v>37</v>
      </c>
    </row>
    <row r="108" spans="1:16">
      <c r="A108" s="1034">
        <v>38</v>
      </c>
      <c r="B108" s="951"/>
      <c r="C108" s="951"/>
      <c r="D108" s="951"/>
      <c r="E108" s="951"/>
      <c r="F108" s="951"/>
      <c r="G108" s="693"/>
      <c r="H108" s="1098"/>
      <c r="I108" s="1035"/>
      <c r="J108" s="1035"/>
      <c r="K108" s="1035"/>
      <c r="L108" s="1035"/>
      <c r="M108" s="1035"/>
      <c r="N108" s="1035"/>
      <c r="O108" s="837">
        <f t="shared" si="2"/>
        <v>0</v>
      </c>
      <c r="P108" s="754">
        <v>38</v>
      </c>
    </row>
    <row r="109" spans="1:16">
      <c r="A109" s="1034">
        <v>39</v>
      </c>
      <c r="B109" s="951"/>
      <c r="C109" s="951"/>
      <c r="D109" s="951"/>
      <c r="E109" s="951"/>
      <c r="F109" s="951"/>
      <c r="G109" s="693"/>
      <c r="H109" s="1098"/>
      <c r="I109" s="1035"/>
      <c r="J109" s="1035"/>
      <c r="K109" s="1035"/>
      <c r="L109" s="1035"/>
      <c r="M109" s="1035"/>
      <c r="N109" s="1035"/>
      <c r="O109" s="837">
        <f t="shared" si="2"/>
        <v>0</v>
      </c>
      <c r="P109" s="754">
        <v>39</v>
      </c>
    </row>
    <row r="110" spans="1:16">
      <c r="A110" s="1034">
        <v>40</v>
      </c>
      <c r="B110" s="951"/>
      <c r="C110" s="951"/>
      <c r="D110" s="951"/>
      <c r="E110" s="951"/>
      <c r="F110" s="951"/>
      <c r="G110" s="693"/>
      <c r="H110" s="1098"/>
      <c r="I110" s="1035"/>
      <c r="J110" s="1035"/>
      <c r="K110" s="1035"/>
      <c r="L110" s="1035"/>
      <c r="M110" s="1035"/>
      <c r="N110" s="1035"/>
      <c r="O110" s="837">
        <f t="shared" si="2"/>
        <v>0</v>
      </c>
      <c r="P110" s="754">
        <v>40</v>
      </c>
    </row>
    <row r="111" spans="1:16">
      <c r="A111" s="1034">
        <v>41</v>
      </c>
      <c r="B111" s="951"/>
      <c r="C111" s="951"/>
      <c r="D111" s="951"/>
      <c r="E111" s="951"/>
      <c r="F111" s="951"/>
      <c r="G111" s="693"/>
      <c r="H111" s="1098"/>
      <c r="I111" s="1035"/>
      <c r="J111" s="1035"/>
      <c r="K111" s="1035"/>
      <c r="L111" s="1035"/>
      <c r="M111" s="1035"/>
      <c r="N111" s="1035"/>
      <c r="O111" s="837">
        <f t="shared" si="2"/>
        <v>0</v>
      </c>
      <c r="P111" s="754">
        <v>41</v>
      </c>
    </row>
    <row r="112" spans="1:16">
      <c r="A112" s="1034">
        <v>42</v>
      </c>
      <c r="B112" s="951"/>
      <c r="C112" s="951"/>
      <c r="D112" s="951"/>
      <c r="E112" s="951"/>
      <c r="F112" s="951"/>
      <c r="G112" s="693"/>
      <c r="H112" s="1098"/>
      <c r="I112" s="1035"/>
      <c r="J112" s="1035"/>
      <c r="K112" s="1035"/>
      <c r="L112" s="1035"/>
      <c r="M112" s="1035"/>
      <c r="N112" s="1035"/>
      <c r="O112" s="837">
        <f t="shared" si="2"/>
        <v>0</v>
      </c>
      <c r="P112" s="754">
        <v>42</v>
      </c>
    </row>
    <row r="113" spans="1:16">
      <c r="A113" s="1034">
        <v>43</v>
      </c>
      <c r="B113" s="951"/>
      <c r="C113" s="951"/>
      <c r="D113" s="951"/>
      <c r="E113" s="951"/>
      <c r="F113" s="951"/>
      <c r="G113" s="693"/>
      <c r="H113" s="1098"/>
      <c r="I113" s="1035"/>
      <c r="J113" s="1035"/>
      <c r="K113" s="1035"/>
      <c r="L113" s="1035"/>
      <c r="M113" s="1035"/>
      <c r="N113" s="1035"/>
      <c r="O113" s="837">
        <f t="shared" si="2"/>
        <v>0</v>
      </c>
      <c r="P113" s="754">
        <v>43</v>
      </c>
    </row>
    <row r="114" spans="1:16">
      <c r="A114" s="1034">
        <v>44</v>
      </c>
      <c r="B114" s="951"/>
      <c r="C114" s="951"/>
      <c r="D114" s="951"/>
      <c r="E114" s="951"/>
      <c r="F114" s="951"/>
      <c r="G114" s="693"/>
      <c r="H114" s="1098"/>
      <c r="I114" s="1035"/>
      <c r="J114" s="1035"/>
      <c r="K114" s="1035"/>
      <c r="L114" s="1035"/>
      <c r="M114" s="1035"/>
      <c r="N114" s="1035"/>
      <c r="O114" s="837">
        <f t="shared" si="2"/>
        <v>0</v>
      </c>
      <c r="P114" s="754">
        <v>44</v>
      </c>
    </row>
    <row r="115" spans="1:16">
      <c r="A115" s="1034">
        <v>45</v>
      </c>
      <c r="B115" s="951"/>
      <c r="C115" s="951"/>
      <c r="D115" s="951"/>
      <c r="E115" s="951"/>
      <c r="F115" s="951"/>
      <c r="G115" s="693"/>
      <c r="H115" s="1098"/>
      <c r="I115" s="1035"/>
      <c r="J115" s="1035"/>
      <c r="K115" s="1035"/>
      <c r="L115" s="1035"/>
      <c r="M115" s="1035"/>
      <c r="N115" s="1035"/>
      <c r="O115" s="837">
        <f t="shared" si="2"/>
        <v>0</v>
      </c>
      <c r="P115" s="754">
        <v>45</v>
      </c>
    </row>
    <row r="116" spans="1:16">
      <c r="A116" s="1034">
        <v>46</v>
      </c>
      <c r="B116" s="951"/>
      <c r="C116" s="951"/>
      <c r="D116" s="951"/>
      <c r="E116" s="951"/>
      <c r="F116" s="951"/>
      <c r="G116" s="693"/>
      <c r="H116" s="1098"/>
      <c r="I116" s="1035"/>
      <c r="J116" s="1035"/>
      <c r="K116" s="1035"/>
      <c r="L116" s="1035"/>
      <c r="M116" s="1035"/>
      <c r="N116" s="1035"/>
      <c r="O116" s="837">
        <f t="shared" si="2"/>
        <v>0</v>
      </c>
      <c r="P116" s="754">
        <v>46</v>
      </c>
    </row>
    <row r="117" spans="1:16">
      <c r="A117" s="1034">
        <v>47</v>
      </c>
      <c r="B117" s="951"/>
      <c r="C117" s="951"/>
      <c r="D117" s="951"/>
      <c r="E117" s="951"/>
      <c r="F117" s="951"/>
      <c r="G117" s="693"/>
      <c r="H117" s="1098"/>
      <c r="I117" s="1035"/>
      <c r="J117" s="1035"/>
      <c r="K117" s="1035"/>
      <c r="L117" s="1035"/>
      <c r="M117" s="1035"/>
      <c r="N117" s="1035"/>
      <c r="O117" s="837">
        <f t="shared" si="2"/>
        <v>0</v>
      </c>
      <c r="P117" s="754">
        <v>47</v>
      </c>
    </row>
    <row r="118" spans="1:16">
      <c r="A118" s="1034">
        <v>48</v>
      </c>
      <c r="B118" s="951"/>
      <c r="C118" s="951"/>
      <c r="D118" s="951"/>
      <c r="E118" s="951"/>
      <c r="F118" s="951"/>
      <c r="G118" s="693"/>
      <c r="H118" s="1098"/>
      <c r="I118" s="1035"/>
      <c r="J118" s="1035"/>
      <c r="K118" s="1035"/>
      <c r="L118" s="1035"/>
      <c r="M118" s="1035"/>
      <c r="N118" s="1035"/>
      <c r="O118" s="837">
        <f t="shared" si="2"/>
        <v>0</v>
      </c>
      <c r="P118" s="754">
        <v>48</v>
      </c>
    </row>
    <row r="119" spans="1:16">
      <c r="A119" s="1034">
        <v>49</v>
      </c>
      <c r="B119" s="951"/>
      <c r="C119" s="951"/>
      <c r="D119" s="951"/>
      <c r="E119" s="951"/>
      <c r="F119" s="951"/>
      <c r="G119" s="693"/>
      <c r="H119" s="1098"/>
      <c r="I119" s="1035"/>
      <c r="J119" s="1035"/>
      <c r="K119" s="1035"/>
      <c r="L119" s="1035"/>
      <c r="M119" s="1035"/>
      <c r="N119" s="1035"/>
      <c r="O119" s="837">
        <f t="shared" si="2"/>
        <v>0</v>
      </c>
      <c r="P119" s="754">
        <v>49</v>
      </c>
    </row>
    <row r="120" spans="1:16" ht="15.75" thickBot="1">
      <c r="A120" s="1051">
        <v>50</v>
      </c>
      <c r="B120" s="1052" t="s">
        <v>2166</v>
      </c>
      <c r="C120" s="1087"/>
      <c r="D120" s="1087"/>
      <c r="E120" s="1087"/>
      <c r="F120" s="1087"/>
      <c r="G120" s="612"/>
      <c r="H120" s="1100"/>
      <c r="I120" s="943">
        <f t="shared" ref="I120:O120" si="3">SUM(I71:I119)</f>
        <v>0</v>
      </c>
      <c r="J120" s="943">
        <f t="shared" si="3"/>
        <v>0</v>
      </c>
      <c r="K120" s="943">
        <f t="shared" si="3"/>
        <v>0</v>
      </c>
      <c r="L120" s="942">
        <f t="shared" si="3"/>
        <v>0</v>
      </c>
      <c r="M120" s="942">
        <f t="shared" si="3"/>
        <v>0</v>
      </c>
      <c r="N120" s="942">
        <f t="shared" si="3"/>
        <v>0</v>
      </c>
      <c r="O120" s="942">
        <f t="shared" si="3"/>
        <v>0</v>
      </c>
      <c r="P120" s="1088">
        <v>50</v>
      </c>
    </row>
    <row r="121" spans="1:16">
      <c r="A121" s="136"/>
      <c r="B121" s="136"/>
      <c r="C121" s="1089"/>
      <c r="D121" s="1089"/>
      <c r="E121" s="1089"/>
      <c r="F121" s="1089"/>
      <c r="G121" s="1089"/>
      <c r="H121" s="1090"/>
      <c r="I121" s="1090"/>
      <c r="J121" s="1090"/>
      <c r="K121" s="1090"/>
      <c r="L121" s="1091"/>
      <c r="M121" s="1091"/>
      <c r="N121" s="1091"/>
      <c r="O121" s="1091"/>
      <c r="P121" s="136"/>
    </row>
    <row r="122" spans="1:16">
      <c r="A122" s="1074" t="s">
        <v>4163</v>
      </c>
      <c r="B122" s="325"/>
      <c r="C122" s="325"/>
      <c r="D122" s="325"/>
      <c r="E122" s="325"/>
      <c r="F122" s="325"/>
      <c r="G122" s="325"/>
      <c r="H122" s="1074" t="s">
        <v>4163</v>
      </c>
      <c r="I122" s="325"/>
      <c r="J122" s="325"/>
      <c r="K122" s="325"/>
      <c r="L122" s="325"/>
      <c r="M122" s="651"/>
    </row>
    <row r="123" spans="1:16">
      <c r="A123" s="607" t="s">
        <v>4166</v>
      </c>
      <c r="B123" s="607"/>
      <c r="C123" s="607"/>
      <c r="D123" s="607"/>
      <c r="E123" s="607"/>
      <c r="F123" s="607"/>
      <c r="G123" s="607"/>
      <c r="H123" s="607" t="s">
        <v>4167</v>
      </c>
      <c r="I123" s="607"/>
      <c r="J123" s="607"/>
      <c r="K123" s="607"/>
      <c r="L123" s="607"/>
      <c r="M123" s="607"/>
      <c r="N123" s="607"/>
      <c r="O123" s="607"/>
      <c r="P123" s="607"/>
    </row>
    <row r="124" spans="1:16" ht="16.5" thickBot="1">
      <c r="A124" s="627" t="str">
        <f>'Data Sheet'!$C$25</f>
        <v xml:space="preserve">KeySpan Gas East Corp. D/B/A National Grid </v>
      </c>
      <c r="B124" s="325"/>
      <c r="C124" s="325"/>
      <c r="D124" s="325"/>
      <c r="E124" s="676" t="str">
        <f>'Data Sheet'!$C$40</f>
        <v>March 31, 2015</v>
      </c>
      <c r="F124" s="325"/>
      <c r="G124" s="325" t="str">
        <f>'Data Sheet'!$C$38</f>
        <v>December 31, 2014</v>
      </c>
      <c r="H124" s="627" t="str">
        <f>'Data Sheet'!$C$25</f>
        <v xml:space="preserve">KeySpan Gas East Corp. D/B/A National Grid </v>
      </c>
      <c r="I124" s="325"/>
      <c r="J124" s="325"/>
      <c r="K124" s="325"/>
      <c r="L124" s="325"/>
      <c r="M124" s="325"/>
      <c r="N124" s="676" t="str">
        <f>'Data Sheet'!$C$40</f>
        <v>March 31, 2015</v>
      </c>
      <c r="O124" s="512" t="str">
        <f>'Data Sheet'!$C$38</f>
        <v>December 31, 2014</v>
      </c>
    </row>
    <row r="125" spans="1:16">
      <c r="A125" s="547"/>
      <c r="B125" s="548"/>
      <c r="C125" s="548"/>
      <c r="D125" s="548"/>
      <c r="E125" s="548"/>
      <c r="F125" s="548"/>
      <c r="G125" s="599"/>
      <c r="H125" s="547"/>
      <c r="I125" s="548"/>
      <c r="J125" s="548"/>
      <c r="K125" s="548"/>
      <c r="L125" s="548"/>
      <c r="M125" s="548"/>
      <c r="N125" s="548"/>
      <c r="O125" s="548"/>
      <c r="P125" s="599"/>
    </row>
    <row r="126" spans="1:16">
      <c r="A126" s="954" t="s">
        <v>4339</v>
      </c>
      <c r="B126" s="607"/>
      <c r="C126" s="607"/>
      <c r="D126" s="607"/>
      <c r="E126" s="607"/>
      <c r="F126" s="607"/>
      <c r="G126" s="596"/>
      <c r="H126" s="954" t="s">
        <v>4340</v>
      </c>
      <c r="I126" s="607"/>
      <c r="J126" s="607"/>
      <c r="K126" s="607"/>
      <c r="L126" s="607"/>
      <c r="M126" s="607"/>
      <c r="N126" s="607"/>
      <c r="O126" s="607"/>
      <c r="P126" s="609"/>
    </row>
    <row r="127" spans="1:16">
      <c r="A127" s="954" t="s">
        <v>4341</v>
      </c>
      <c r="B127" s="607"/>
      <c r="C127" s="607"/>
      <c r="D127" s="607"/>
      <c r="E127" s="607"/>
      <c r="F127" s="607"/>
      <c r="G127" s="596"/>
      <c r="H127" s="954" t="s">
        <v>4342</v>
      </c>
      <c r="I127" s="607"/>
      <c r="J127" s="607"/>
      <c r="K127" s="607"/>
      <c r="L127" s="607"/>
      <c r="M127" s="607"/>
      <c r="N127" s="607"/>
      <c r="O127" s="607"/>
      <c r="P127" s="609"/>
    </row>
    <row r="128" spans="1:16">
      <c r="A128" s="688"/>
      <c r="B128" s="572"/>
      <c r="C128" s="572"/>
      <c r="D128" s="572"/>
      <c r="E128" s="572"/>
      <c r="F128" s="572"/>
      <c r="G128" s="573"/>
      <c r="H128" s="553"/>
      <c r="I128" s="572"/>
      <c r="J128" s="572"/>
      <c r="K128" s="572"/>
      <c r="L128" s="572"/>
      <c r="M128" s="572"/>
      <c r="N128" s="572"/>
      <c r="O128" s="572"/>
      <c r="P128" s="573"/>
    </row>
    <row r="129" spans="1:16">
      <c r="A129" s="1095"/>
      <c r="B129" s="1014"/>
      <c r="C129" s="1096"/>
      <c r="D129" s="1046"/>
      <c r="E129" s="1046"/>
      <c r="F129" s="957" t="s">
        <v>4105</v>
      </c>
      <c r="G129" s="958"/>
      <c r="H129" s="927"/>
      <c r="I129" s="1083"/>
      <c r="J129" s="757" t="s">
        <v>3497</v>
      </c>
      <c r="K129" s="1097"/>
      <c r="L129" s="757" t="s">
        <v>3498</v>
      </c>
      <c r="M129" s="757"/>
      <c r="N129" s="757"/>
      <c r="O129" s="757"/>
      <c r="P129" s="958"/>
    </row>
    <row r="130" spans="1:16">
      <c r="A130" s="1049"/>
      <c r="B130" s="1048" t="s">
        <v>3499</v>
      </c>
      <c r="C130" s="925"/>
      <c r="D130" s="1048" t="s">
        <v>4150</v>
      </c>
      <c r="E130" s="1048" t="s">
        <v>4109</v>
      </c>
      <c r="F130" s="1048" t="s">
        <v>4109</v>
      </c>
      <c r="G130" s="1084" t="s">
        <v>4109</v>
      </c>
      <c r="H130" s="513"/>
      <c r="I130" s="925"/>
      <c r="J130" s="925" t="s">
        <v>2029</v>
      </c>
      <c r="K130" s="925"/>
      <c r="L130" s="1048" t="s">
        <v>4151</v>
      </c>
      <c r="M130" s="1048" t="s">
        <v>4152</v>
      </c>
      <c r="N130" s="749" t="s">
        <v>2165</v>
      </c>
      <c r="O130" s="931"/>
      <c r="P130" s="949"/>
    </row>
    <row r="131" spans="1:16">
      <c r="A131" s="1049"/>
      <c r="B131" s="1048" t="s">
        <v>4153</v>
      </c>
      <c r="C131" s="1048" t="s">
        <v>4111</v>
      </c>
      <c r="D131" s="1048" t="s">
        <v>4112</v>
      </c>
      <c r="E131" s="1048" t="s">
        <v>4113</v>
      </c>
      <c r="F131" s="1048" t="s">
        <v>4114</v>
      </c>
      <c r="G131" s="1084" t="s">
        <v>4114</v>
      </c>
      <c r="H131" s="954" t="s">
        <v>4115</v>
      </c>
      <c r="I131" s="1085"/>
      <c r="J131" s="1048" t="s">
        <v>4115</v>
      </c>
      <c r="K131" s="1048" t="s">
        <v>4115</v>
      </c>
      <c r="L131" s="1048" t="s">
        <v>992</v>
      </c>
      <c r="M131" s="1048" t="s">
        <v>992</v>
      </c>
      <c r="N131" s="749" t="s">
        <v>992</v>
      </c>
      <c r="O131" s="750" t="s">
        <v>4154</v>
      </c>
      <c r="P131" s="932" t="s">
        <v>4155</v>
      </c>
    </row>
    <row r="132" spans="1:16">
      <c r="A132" s="1049" t="s">
        <v>290</v>
      </c>
      <c r="B132" s="1048" t="s">
        <v>4156</v>
      </c>
      <c r="C132" s="1048" t="s">
        <v>4121</v>
      </c>
      <c r="D132" s="1048" t="s">
        <v>4122</v>
      </c>
      <c r="E132" s="1048" t="s">
        <v>4151</v>
      </c>
      <c r="F132" s="1048" t="s">
        <v>4124</v>
      </c>
      <c r="G132" s="1084" t="s">
        <v>4125</v>
      </c>
      <c r="H132" s="954" t="s">
        <v>4157</v>
      </c>
      <c r="I132" s="1085"/>
      <c r="J132" s="1048" t="s">
        <v>4158</v>
      </c>
      <c r="K132" s="1048" t="s">
        <v>4159</v>
      </c>
      <c r="L132" s="1048" t="s">
        <v>4127</v>
      </c>
      <c r="M132" s="1048" t="s">
        <v>4127</v>
      </c>
      <c r="N132" s="749" t="s">
        <v>4127</v>
      </c>
      <c r="O132" s="750" t="s">
        <v>4160</v>
      </c>
      <c r="P132" s="932" t="s">
        <v>293</v>
      </c>
    </row>
    <row r="133" spans="1:16">
      <c r="A133" s="1034" t="s">
        <v>293</v>
      </c>
      <c r="B133" s="1040" t="s">
        <v>1860</v>
      </c>
      <c r="C133" s="1040" t="s">
        <v>1861</v>
      </c>
      <c r="D133" s="1040" t="s">
        <v>1862</v>
      </c>
      <c r="E133" s="1040" t="s">
        <v>1863</v>
      </c>
      <c r="F133" s="1040" t="s">
        <v>838</v>
      </c>
      <c r="G133" s="1071" t="s">
        <v>839</v>
      </c>
      <c r="H133" s="950" t="s">
        <v>4161</v>
      </c>
      <c r="I133" s="951"/>
      <c r="J133" s="951" t="s">
        <v>4162</v>
      </c>
      <c r="K133" s="1040" t="s">
        <v>842</v>
      </c>
      <c r="L133" s="1040" t="s">
        <v>843</v>
      </c>
      <c r="M133" s="1040" t="s">
        <v>844</v>
      </c>
      <c r="N133" s="959" t="s">
        <v>845</v>
      </c>
      <c r="O133" s="934" t="s">
        <v>2855</v>
      </c>
      <c r="P133" s="754"/>
    </row>
    <row r="134" spans="1:16">
      <c r="A134" s="1034">
        <v>1</v>
      </c>
      <c r="B134" s="951" t="s">
        <v>2029</v>
      </c>
      <c r="C134" s="951" t="s">
        <v>2029</v>
      </c>
      <c r="D134" s="951" t="s">
        <v>2029</v>
      </c>
      <c r="E134" s="951" t="s">
        <v>2029</v>
      </c>
      <c r="F134" s="951" t="s">
        <v>2029</v>
      </c>
      <c r="G134" s="693" t="s">
        <v>2029</v>
      </c>
      <c r="H134" s="1098" t="s">
        <v>2029</v>
      </c>
      <c r="I134" s="1035"/>
      <c r="J134" s="1035" t="s">
        <v>2029</v>
      </c>
      <c r="K134" s="1035"/>
      <c r="L134" s="1036" t="s">
        <v>2029</v>
      </c>
      <c r="M134" s="1036" t="s">
        <v>2029</v>
      </c>
      <c r="N134" s="1036" t="s">
        <v>2029</v>
      </c>
      <c r="O134" s="724">
        <f t="shared" ref="O134:O182" si="4">SUM(L134:N134)</f>
        <v>0</v>
      </c>
      <c r="P134" s="754">
        <v>1</v>
      </c>
    </row>
    <row r="135" spans="1:16">
      <c r="A135" s="1034">
        <v>2</v>
      </c>
      <c r="B135" s="951"/>
      <c r="C135" s="951"/>
      <c r="D135" s="951"/>
      <c r="E135" s="951"/>
      <c r="F135" s="951"/>
      <c r="G135" s="693"/>
      <c r="H135" s="1098"/>
      <c r="I135" s="1035"/>
      <c r="J135" s="1035"/>
      <c r="K135" s="1035"/>
      <c r="L135" s="1035" t="s">
        <v>2029</v>
      </c>
      <c r="M135" s="1035"/>
      <c r="N135" s="1035"/>
      <c r="O135" s="837">
        <f t="shared" si="4"/>
        <v>0</v>
      </c>
      <c r="P135" s="754">
        <v>2</v>
      </c>
    </row>
    <row r="136" spans="1:16">
      <c r="A136" s="1034">
        <v>3</v>
      </c>
      <c r="B136" s="951"/>
      <c r="C136" s="951"/>
      <c r="D136" s="951"/>
      <c r="E136" s="951"/>
      <c r="F136" s="951"/>
      <c r="G136" s="693"/>
      <c r="H136" s="1098"/>
      <c r="I136" s="1035"/>
      <c r="J136" s="1035"/>
      <c r="K136" s="1035"/>
      <c r="L136" s="1035"/>
      <c r="M136" s="1035"/>
      <c r="N136" s="1035"/>
      <c r="O136" s="837">
        <f t="shared" si="4"/>
        <v>0</v>
      </c>
      <c r="P136" s="754">
        <v>3</v>
      </c>
    </row>
    <row r="137" spans="1:16">
      <c r="A137" s="1034">
        <v>4</v>
      </c>
      <c r="B137" s="951"/>
      <c r="C137" s="951"/>
      <c r="D137" s="951"/>
      <c r="E137" s="951"/>
      <c r="F137" s="951"/>
      <c r="G137" s="693"/>
      <c r="H137" s="1098"/>
      <c r="I137" s="1035"/>
      <c r="J137" s="1035"/>
      <c r="K137" s="1035"/>
      <c r="L137" s="1035"/>
      <c r="M137" s="1035"/>
      <c r="N137" s="1035"/>
      <c r="O137" s="837">
        <f t="shared" si="4"/>
        <v>0</v>
      </c>
      <c r="P137" s="754">
        <v>4</v>
      </c>
    </row>
    <row r="138" spans="1:16">
      <c r="A138" s="1034">
        <v>5</v>
      </c>
      <c r="B138" s="951"/>
      <c r="C138" s="951"/>
      <c r="D138" s="951"/>
      <c r="E138" s="951"/>
      <c r="F138" s="951"/>
      <c r="G138" s="693"/>
      <c r="H138" s="1098"/>
      <c r="I138" s="1035"/>
      <c r="J138" s="1035"/>
      <c r="K138" s="1035"/>
      <c r="L138" s="1035"/>
      <c r="M138" s="1035"/>
      <c r="N138" s="1035"/>
      <c r="O138" s="837">
        <f t="shared" si="4"/>
        <v>0</v>
      </c>
      <c r="P138" s="754">
        <v>5</v>
      </c>
    </row>
    <row r="139" spans="1:16">
      <c r="A139" s="1034">
        <v>6</v>
      </c>
      <c r="B139" s="951"/>
      <c r="C139" s="951"/>
      <c r="D139" s="951"/>
      <c r="E139" s="951"/>
      <c r="F139" s="951"/>
      <c r="G139" s="693"/>
      <c r="H139" s="1098"/>
      <c r="I139" s="1035"/>
      <c r="J139" s="1035"/>
      <c r="K139" s="1035"/>
      <c r="L139" s="1035"/>
      <c r="M139" s="1035"/>
      <c r="N139" s="1035"/>
      <c r="O139" s="837">
        <f t="shared" si="4"/>
        <v>0</v>
      </c>
      <c r="P139" s="754">
        <v>6</v>
      </c>
    </row>
    <row r="140" spans="1:16">
      <c r="A140" s="1034">
        <v>7</v>
      </c>
      <c r="B140" s="951"/>
      <c r="C140" s="951"/>
      <c r="D140" s="951"/>
      <c r="E140" s="951"/>
      <c r="F140" s="951"/>
      <c r="G140" s="693"/>
      <c r="H140" s="1098"/>
      <c r="I140" s="1035"/>
      <c r="J140" s="1035"/>
      <c r="K140" s="1035"/>
      <c r="L140" s="1035"/>
      <c r="M140" s="1035"/>
      <c r="N140" s="1035"/>
      <c r="O140" s="837">
        <f t="shared" si="4"/>
        <v>0</v>
      </c>
      <c r="P140" s="754">
        <v>7</v>
      </c>
    </row>
    <row r="141" spans="1:16">
      <c r="A141" s="1034">
        <v>8</v>
      </c>
      <c r="B141" s="951"/>
      <c r="C141" s="951"/>
      <c r="D141" s="951"/>
      <c r="E141" s="951"/>
      <c r="F141" s="951"/>
      <c r="G141" s="693"/>
      <c r="H141" s="1098"/>
      <c r="I141" s="1035"/>
      <c r="J141" s="1035"/>
      <c r="K141" s="1035"/>
      <c r="L141" s="1035"/>
      <c r="M141" s="1035"/>
      <c r="N141" s="1035"/>
      <c r="O141" s="837">
        <f t="shared" si="4"/>
        <v>0</v>
      </c>
      <c r="P141" s="754">
        <v>8</v>
      </c>
    </row>
    <row r="142" spans="1:16">
      <c r="A142" s="1034">
        <v>9</v>
      </c>
      <c r="B142" s="951"/>
      <c r="C142" s="951"/>
      <c r="D142" s="951"/>
      <c r="E142" s="951"/>
      <c r="F142" s="951"/>
      <c r="G142" s="693"/>
      <c r="H142" s="1098"/>
      <c r="I142" s="1035"/>
      <c r="J142" s="1035"/>
      <c r="K142" s="1035"/>
      <c r="L142" s="1035"/>
      <c r="M142" s="1035"/>
      <c r="N142" s="1035"/>
      <c r="O142" s="837">
        <f t="shared" si="4"/>
        <v>0</v>
      </c>
      <c r="P142" s="754">
        <v>9</v>
      </c>
    </row>
    <row r="143" spans="1:16">
      <c r="A143" s="1034">
        <v>10</v>
      </c>
      <c r="B143" s="951"/>
      <c r="C143" s="951"/>
      <c r="D143" s="951"/>
      <c r="E143" s="951"/>
      <c r="F143" s="951"/>
      <c r="G143" s="693"/>
      <c r="H143" s="1098"/>
      <c r="I143" s="1035"/>
      <c r="J143" s="1035"/>
      <c r="K143" s="1035"/>
      <c r="L143" s="1035"/>
      <c r="M143" s="1035"/>
      <c r="N143" s="1035"/>
      <c r="O143" s="837">
        <f t="shared" si="4"/>
        <v>0</v>
      </c>
      <c r="P143" s="754">
        <v>10</v>
      </c>
    </row>
    <row r="144" spans="1:16">
      <c r="A144" s="1034">
        <v>11</v>
      </c>
      <c r="B144" s="951"/>
      <c r="C144" s="951"/>
      <c r="D144" s="951"/>
      <c r="E144" s="951"/>
      <c r="F144" s="951"/>
      <c r="G144" s="693"/>
      <c r="H144" s="1098"/>
      <c r="I144" s="1035"/>
      <c r="J144" s="1035"/>
      <c r="K144" s="1035"/>
      <c r="L144" s="1035"/>
      <c r="M144" s="1035"/>
      <c r="N144" s="1035"/>
      <c r="O144" s="837">
        <f t="shared" si="4"/>
        <v>0</v>
      </c>
      <c r="P144" s="754">
        <v>11</v>
      </c>
    </row>
    <row r="145" spans="1:16">
      <c r="A145" s="1034">
        <v>12</v>
      </c>
      <c r="B145" s="951"/>
      <c r="C145" s="951"/>
      <c r="D145" s="951"/>
      <c r="E145" s="951"/>
      <c r="F145" s="951"/>
      <c r="G145" s="693"/>
      <c r="H145" s="1098"/>
      <c r="I145" s="1035"/>
      <c r="J145" s="1035"/>
      <c r="K145" s="1035"/>
      <c r="L145" s="1035"/>
      <c r="M145" s="1035"/>
      <c r="N145" s="1035"/>
      <c r="O145" s="837">
        <f t="shared" si="4"/>
        <v>0</v>
      </c>
      <c r="P145" s="754">
        <v>12</v>
      </c>
    </row>
    <row r="146" spans="1:16">
      <c r="A146" s="1034">
        <v>13</v>
      </c>
      <c r="B146" s="951"/>
      <c r="C146" s="951"/>
      <c r="D146" s="951"/>
      <c r="E146" s="951"/>
      <c r="F146" s="951"/>
      <c r="G146" s="693"/>
      <c r="H146" s="1098"/>
      <c r="I146" s="1035"/>
      <c r="J146" s="1035"/>
      <c r="K146" s="1035"/>
      <c r="L146" s="1035"/>
      <c r="M146" s="1035"/>
      <c r="N146" s="1035"/>
      <c r="O146" s="837">
        <f t="shared" si="4"/>
        <v>0</v>
      </c>
      <c r="P146" s="754">
        <v>13</v>
      </c>
    </row>
    <row r="147" spans="1:16">
      <c r="A147" s="1034">
        <v>14</v>
      </c>
      <c r="B147" s="951"/>
      <c r="C147" s="951"/>
      <c r="D147" s="951"/>
      <c r="E147" s="951"/>
      <c r="F147" s="951"/>
      <c r="G147" s="693"/>
      <c r="H147" s="1098"/>
      <c r="I147" s="1035"/>
      <c r="J147" s="1035"/>
      <c r="K147" s="1035"/>
      <c r="L147" s="1035"/>
      <c r="M147" s="1035"/>
      <c r="N147" s="1035"/>
      <c r="O147" s="837">
        <f t="shared" si="4"/>
        <v>0</v>
      </c>
      <c r="P147" s="754">
        <v>14</v>
      </c>
    </row>
    <row r="148" spans="1:16">
      <c r="A148" s="1034">
        <v>15</v>
      </c>
      <c r="B148" s="951"/>
      <c r="C148" s="951"/>
      <c r="D148" s="951"/>
      <c r="E148" s="951"/>
      <c r="F148" s="951"/>
      <c r="G148" s="693"/>
      <c r="H148" s="1098"/>
      <c r="I148" s="1035"/>
      <c r="J148" s="1035"/>
      <c r="K148" s="1035"/>
      <c r="L148" s="1035"/>
      <c r="M148" s="1035"/>
      <c r="N148" s="1035"/>
      <c r="O148" s="837">
        <f t="shared" si="4"/>
        <v>0</v>
      </c>
      <c r="P148" s="754">
        <v>15</v>
      </c>
    </row>
    <row r="149" spans="1:16">
      <c r="A149" s="1034">
        <v>16</v>
      </c>
      <c r="B149" s="951"/>
      <c r="C149" s="951"/>
      <c r="D149" s="951"/>
      <c r="E149" s="951"/>
      <c r="F149" s="951"/>
      <c r="G149" s="693"/>
      <c r="H149" s="1098"/>
      <c r="I149" s="1035"/>
      <c r="J149" s="1035"/>
      <c r="K149" s="1035"/>
      <c r="L149" s="1035"/>
      <c r="M149" s="1035"/>
      <c r="N149" s="1035"/>
      <c r="O149" s="837">
        <f t="shared" si="4"/>
        <v>0</v>
      </c>
      <c r="P149" s="754">
        <v>16</v>
      </c>
    </row>
    <row r="150" spans="1:16">
      <c r="A150" s="1034">
        <v>17</v>
      </c>
      <c r="B150" s="951"/>
      <c r="C150" s="951"/>
      <c r="D150" s="951"/>
      <c r="E150" s="951"/>
      <c r="F150" s="951"/>
      <c r="G150" s="693"/>
      <c r="H150" s="1098"/>
      <c r="I150" s="1035"/>
      <c r="J150" s="1035"/>
      <c r="K150" s="1035"/>
      <c r="L150" s="1035"/>
      <c r="M150" s="1035"/>
      <c r="N150" s="1035"/>
      <c r="O150" s="837">
        <f t="shared" si="4"/>
        <v>0</v>
      </c>
      <c r="P150" s="754">
        <v>17</v>
      </c>
    </row>
    <row r="151" spans="1:16">
      <c r="A151" s="1034">
        <v>18</v>
      </c>
      <c r="B151" s="951"/>
      <c r="C151" s="951"/>
      <c r="D151" s="951"/>
      <c r="E151" s="951"/>
      <c r="F151" s="951"/>
      <c r="G151" s="693"/>
      <c r="H151" s="1098"/>
      <c r="I151" s="1035"/>
      <c r="J151" s="1035"/>
      <c r="K151" s="1035"/>
      <c r="L151" s="1035"/>
      <c r="M151" s="1035"/>
      <c r="N151" s="1035"/>
      <c r="O151" s="837">
        <f t="shared" si="4"/>
        <v>0</v>
      </c>
      <c r="P151" s="754">
        <v>18</v>
      </c>
    </row>
    <row r="152" spans="1:16">
      <c r="A152" s="1034">
        <v>19</v>
      </c>
      <c r="B152" s="951"/>
      <c r="C152" s="951"/>
      <c r="D152" s="951"/>
      <c r="E152" s="951"/>
      <c r="F152" s="951"/>
      <c r="G152" s="693"/>
      <c r="H152" s="1098"/>
      <c r="I152" s="1035"/>
      <c r="J152" s="1035"/>
      <c r="K152" s="1035"/>
      <c r="L152" s="1035"/>
      <c r="M152" s="1035"/>
      <c r="N152" s="1035"/>
      <c r="O152" s="837">
        <f t="shared" si="4"/>
        <v>0</v>
      </c>
      <c r="P152" s="754">
        <v>19</v>
      </c>
    </row>
    <row r="153" spans="1:16">
      <c r="A153" s="1034">
        <v>20</v>
      </c>
      <c r="B153" s="951"/>
      <c r="C153" s="951"/>
      <c r="D153" s="951"/>
      <c r="E153" s="951"/>
      <c r="F153" s="951"/>
      <c r="G153" s="693"/>
      <c r="H153" s="1098"/>
      <c r="I153" s="1035"/>
      <c r="J153" s="1035"/>
      <c r="K153" s="1035"/>
      <c r="L153" s="1035"/>
      <c r="M153" s="1035"/>
      <c r="N153" s="1035"/>
      <c r="O153" s="837">
        <f t="shared" si="4"/>
        <v>0</v>
      </c>
      <c r="P153" s="754">
        <v>20</v>
      </c>
    </row>
    <row r="154" spans="1:16">
      <c r="A154" s="1034">
        <v>21</v>
      </c>
      <c r="B154" s="951"/>
      <c r="C154" s="951"/>
      <c r="D154" s="951"/>
      <c r="E154" s="951"/>
      <c r="F154" s="951"/>
      <c r="G154" s="693"/>
      <c r="H154" s="1098"/>
      <c r="I154" s="1035"/>
      <c r="J154" s="1035"/>
      <c r="K154" s="1035"/>
      <c r="L154" s="1035"/>
      <c r="M154" s="1035"/>
      <c r="N154" s="1035"/>
      <c r="O154" s="837">
        <f t="shared" si="4"/>
        <v>0</v>
      </c>
      <c r="P154" s="754">
        <v>21</v>
      </c>
    </row>
    <row r="155" spans="1:16">
      <c r="A155" s="1034">
        <v>22</v>
      </c>
      <c r="B155" s="951"/>
      <c r="C155" s="951"/>
      <c r="D155" s="951"/>
      <c r="E155" s="951"/>
      <c r="F155" s="951"/>
      <c r="G155" s="693"/>
      <c r="H155" s="1098"/>
      <c r="I155" s="1035"/>
      <c r="J155" s="1035"/>
      <c r="K155" s="1035"/>
      <c r="L155" s="1035"/>
      <c r="M155" s="1035"/>
      <c r="N155" s="1035"/>
      <c r="O155" s="837">
        <f t="shared" si="4"/>
        <v>0</v>
      </c>
      <c r="P155" s="754">
        <v>22</v>
      </c>
    </row>
    <row r="156" spans="1:16">
      <c r="A156" s="1034">
        <v>23</v>
      </c>
      <c r="B156" s="951"/>
      <c r="C156" s="951"/>
      <c r="D156" s="951"/>
      <c r="E156" s="951"/>
      <c r="F156" s="951"/>
      <c r="G156" s="693"/>
      <c r="H156" s="1098"/>
      <c r="I156" s="1035"/>
      <c r="J156" s="1035"/>
      <c r="K156" s="1035"/>
      <c r="L156" s="1035"/>
      <c r="M156" s="1035"/>
      <c r="N156" s="1035"/>
      <c r="O156" s="837">
        <f t="shared" si="4"/>
        <v>0</v>
      </c>
      <c r="P156" s="754">
        <v>23</v>
      </c>
    </row>
    <row r="157" spans="1:16">
      <c r="A157" s="1034">
        <v>24</v>
      </c>
      <c r="B157" s="951"/>
      <c r="C157" s="951"/>
      <c r="D157" s="951"/>
      <c r="E157" s="951"/>
      <c r="F157" s="951"/>
      <c r="G157" s="693"/>
      <c r="H157" s="1098"/>
      <c r="I157" s="1035"/>
      <c r="J157" s="1035"/>
      <c r="K157" s="1035"/>
      <c r="L157" s="1035"/>
      <c r="M157" s="1035"/>
      <c r="N157" s="1035"/>
      <c r="O157" s="837">
        <f t="shared" si="4"/>
        <v>0</v>
      </c>
      <c r="P157" s="754">
        <v>24</v>
      </c>
    </row>
    <row r="158" spans="1:16">
      <c r="A158" s="1034">
        <v>25</v>
      </c>
      <c r="B158" s="951"/>
      <c r="C158" s="951"/>
      <c r="D158" s="951"/>
      <c r="E158" s="951"/>
      <c r="F158" s="951"/>
      <c r="G158" s="693"/>
      <c r="H158" s="1098"/>
      <c r="I158" s="1035"/>
      <c r="J158" s="1035"/>
      <c r="K158" s="1035"/>
      <c r="L158" s="1035"/>
      <c r="M158" s="1035"/>
      <c r="N158" s="1035"/>
      <c r="O158" s="837">
        <f t="shared" si="4"/>
        <v>0</v>
      </c>
      <c r="P158" s="754">
        <v>25</v>
      </c>
    </row>
    <row r="159" spans="1:16">
      <c r="A159" s="1034">
        <v>26</v>
      </c>
      <c r="B159" s="951"/>
      <c r="C159" s="951"/>
      <c r="D159" s="951"/>
      <c r="E159" s="951"/>
      <c r="F159" s="951"/>
      <c r="G159" s="693"/>
      <c r="H159" s="1098"/>
      <c r="I159" s="1035"/>
      <c r="J159" s="1035"/>
      <c r="K159" s="1035"/>
      <c r="L159" s="1035"/>
      <c r="M159" s="1035"/>
      <c r="N159" s="1035"/>
      <c r="O159" s="837">
        <f t="shared" si="4"/>
        <v>0</v>
      </c>
      <c r="P159" s="754">
        <v>26</v>
      </c>
    </row>
    <row r="160" spans="1:16">
      <c r="A160" s="1034">
        <v>27</v>
      </c>
      <c r="B160" s="951"/>
      <c r="C160" s="951"/>
      <c r="D160" s="951"/>
      <c r="E160" s="951"/>
      <c r="F160" s="951"/>
      <c r="G160" s="693"/>
      <c r="H160" s="1098"/>
      <c r="I160" s="1035"/>
      <c r="J160" s="1035"/>
      <c r="K160" s="1035"/>
      <c r="L160" s="1035"/>
      <c r="M160" s="1035"/>
      <c r="N160" s="1035"/>
      <c r="O160" s="837">
        <f t="shared" si="4"/>
        <v>0</v>
      </c>
      <c r="P160" s="754">
        <v>27</v>
      </c>
    </row>
    <row r="161" spans="1:16">
      <c r="A161" s="1034">
        <v>28</v>
      </c>
      <c r="B161" s="951"/>
      <c r="C161" s="951"/>
      <c r="D161" s="951"/>
      <c r="E161" s="951"/>
      <c r="F161" s="951"/>
      <c r="G161" s="693"/>
      <c r="H161" s="1098"/>
      <c r="I161" s="1035"/>
      <c r="J161" s="1035"/>
      <c r="K161" s="1035"/>
      <c r="L161" s="1035"/>
      <c r="M161" s="1035"/>
      <c r="N161" s="1035"/>
      <c r="O161" s="837">
        <f t="shared" si="4"/>
        <v>0</v>
      </c>
      <c r="P161" s="754">
        <v>28</v>
      </c>
    </row>
    <row r="162" spans="1:16">
      <c r="A162" s="1034">
        <v>29</v>
      </c>
      <c r="B162" s="951"/>
      <c r="C162" s="951"/>
      <c r="D162" s="951"/>
      <c r="E162" s="951"/>
      <c r="F162" s="951"/>
      <c r="G162" s="693"/>
      <c r="H162" s="1098"/>
      <c r="I162" s="1035"/>
      <c r="J162" s="1035"/>
      <c r="K162" s="1035"/>
      <c r="L162" s="1035"/>
      <c r="M162" s="1035"/>
      <c r="N162" s="1035"/>
      <c r="O162" s="837">
        <f t="shared" si="4"/>
        <v>0</v>
      </c>
      <c r="P162" s="754">
        <v>29</v>
      </c>
    </row>
    <row r="163" spans="1:16">
      <c r="A163" s="1034">
        <v>30</v>
      </c>
      <c r="B163" s="951"/>
      <c r="C163" s="951"/>
      <c r="D163" s="951"/>
      <c r="E163" s="951"/>
      <c r="F163" s="951"/>
      <c r="G163" s="693"/>
      <c r="H163" s="1098"/>
      <c r="I163" s="1035"/>
      <c r="J163" s="1035"/>
      <c r="K163" s="1035"/>
      <c r="L163" s="1035"/>
      <c r="M163" s="1035"/>
      <c r="N163" s="1035"/>
      <c r="O163" s="837">
        <f t="shared" si="4"/>
        <v>0</v>
      </c>
      <c r="P163" s="754">
        <v>30</v>
      </c>
    </row>
    <row r="164" spans="1:16">
      <c r="A164" s="1034">
        <v>31</v>
      </c>
      <c r="B164" s="951"/>
      <c r="C164" s="951"/>
      <c r="D164" s="951"/>
      <c r="E164" s="951"/>
      <c r="F164" s="951"/>
      <c r="G164" s="693"/>
      <c r="H164" s="1098"/>
      <c r="I164" s="1035"/>
      <c r="J164" s="1035"/>
      <c r="K164" s="1035"/>
      <c r="L164" s="1035"/>
      <c r="M164" s="1035"/>
      <c r="N164" s="1035"/>
      <c r="O164" s="837">
        <f t="shared" si="4"/>
        <v>0</v>
      </c>
      <c r="P164" s="754">
        <v>31</v>
      </c>
    </row>
    <row r="165" spans="1:16">
      <c r="A165" s="1034">
        <v>32</v>
      </c>
      <c r="B165" s="951"/>
      <c r="C165" s="951"/>
      <c r="D165" s="951"/>
      <c r="E165" s="951"/>
      <c r="F165" s="951"/>
      <c r="G165" s="693"/>
      <c r="H165" s="1098"/>
      <c r="I165" s="1035"/>
      <c r="J165" s="1035"/>
      <c r="K165" s="1035"/>
      <c r="L165" s="1035"/>
      <c r="M165" s="1035"/>
      <c r="N165" s="1035"/>
      <c r="O165" s="837">
        <f t="shared" si="4"/>
        <v>0</v>
      </c>
      <c r="P165" s="754">
        <v>32</v>
      </c>
    </row>
    <row r="166" spans="1:16">
      <c r="A166" s="1034">
        <v>33</v>
      </c>
      <c r="B166" s="951"/>
      <c r="C166" s="951"/>
      <c r="D166" s="951"/>
      <c r="E166" s="951"/>
      <c r="F166" s="951"/>
      <c r="G166" s="693"/>
      <c r="H166" s="1098"/>
      <c r="I166" s="1035"/>
      <c r="J166" s="1035"/>
      <c r="K166" s="1035"/>
      <c r="L166" s="1035"/>
      <c r="M166" s="1035"/>
      <c r="N166" s="1035"/>
      <c r="O166" s="837">
        <f t="shared" si="4"/>
        <v>0</v>
      </c>
      <c r="P166" s="754">
        <v>33</v>
      </c>
    </row>
    <row r="167" spans="1:16">
      <c r="A167" s="1034">
        <v>34</v>
      </c>
      <c r="B167" s="951"/>
      <c r="C167" s="951"/>
      <c r="D167" s="951"/>
      <c r="E167" s="951"/>
      <c r="F167" s="951"/>
      <c r="G167" s="693"/>
      <c r="H167" s="1098"/>
      <c r="I167" s="1035"/>
      <c r="J167" s="1035"/>
      <c r="K167" s="1035"/>
      <c r="L167" s="1035"/>
      <c r="M167" s="1035"/>
      <c r="N167" s="1035"/>
      <c r="O167" s="837">
        <f t="shared" si="4"/>
        <v>0</v>
      </c>
      <c r="P167" s="754">
        <v>34</v>
      </c>
    </row>
    <row r="168" spans="1:16">
      <c r="A168" s="1034">
        <v>35</v>
      </c>
      <c r="B168" s="951"/>
      <c r="C168" s="951"/>
      <c r="D168" s="951"/>
      <c r="E168" s="951"/>
      <c r="F168" s="951"/>
      <c r="G168" s="693"/>
      <c r="H168" s="1098"/>
      <c r="I168" s="1035"/>
      <c r="J168" s="1035"/>
      <c r="K168" s="1035"/>
      <c r="L168" s="1035"/>
      <c r="M168" s="1035"/>
      <c r="N168" s="1035"/>
      <c r="O168" s="837">
        <f t="shared" si="4"/>
        <v>0</v>
      </c>
      <c r="P168" s="754">
        <v>35</v>
      </c>
    </row>
    <row r="169" spans="1:16">
      <c r="A169" s="1034">
        <v>36</v>
      </c>
      <c r="B169" s="951"/>
      <c r="C169" s="951"/>
      <c r="D169" s="951"/>
      <c r="E169" s="951"/>
      <c r="F169" s="951"/>
      <c r="G169" s="693"/>
      <c r="H169" s="1098"/>
      <c r="I169" s="1035"/>
      <c r="J169" s="1035"/>
      <c r="K169" s="1035"/>
      <c r="L169" s="1035"/>
      <c r="M169" s="1035"/>
      <c r="N169" s="1035"/>
      <c r="O169" s="837">
        <f t="shared" si="4"/>
        <v>0</v>
      </c>
      <c r="P169" s="754">
        <v>36</v>
      </c>
    </row>
    <row r="170" spans="1:16">
      <c r="A170" s="1034">
        <v>37</v>
      </c>
      <c r="B170" s="951"/>
      <c r="C170" s="951"/>
      <c r="D170" s="951"/>
      <c r="E170" s="951"/>
      <c r="F170" s="951"/>
      <c r="G170" s="693"/>
      <c r="H170" s="1098"/>
      <c r="I170" s="1035"/>
      <c r="J170" s="1035"/>
      <c r="K170" s="1035"/>
      <c r="L170" s="1035"/>
      <c r="M170" s="1035"/>
      <c r="N170" s="1035"/>
      <c r="O170" s="837">
        <f t="shared" si="4"/>
        <v>0</v>
      </c>
      <c r="P170" s="754">
        <v>37</v>
      </c>
    </row>
    <row r="171" spans="1:16">
      <c r="A171" s="1034">
        <v>38</v>
      </c>
      <c r="B171" s="951"/>
      <c r="C171" s="951"/>
      <c r="D171" s="951"/>
      <c r="E171" s="951"/>
      <c r="F171" s="951"/>
      <c r="G171" s="693"/>
      <c r="H171" s="1098"/>
      <c r="I171" s="1035"/>
      <c r="J171" s="1035"/>
      <c r="K171" s="1035"/>
      <c r="L171" s="1035"/>
      <c r="M171" s="1035"/>
      <c r="N171" s="1035"/>
      <c r="O171" s="837">
        <f t="shared" si="4"/>
        <v>0</v>
      </c>
      <c r="P171" s="754">
        <v>38</v>
      </c>
    </row>
    <row r="172" spans="1:16">
      <c r="A172" s="1034">
        <v>39</v>
      </c>
      <c r="B172" s="951"/>
      <c r="C172" s="951"/>
      <c r="D172" s="951"/>
      <c r="E172" s="951"/>
      <c r="F172" s="951"/>
      <c r="G172" s="693"/>
      <c r="H172" s="1098"/>
      <c r="I172" s="1035"/>
      <c r="J172" s="1035"/>
      <c r="K172" s="1035"/>
      <c r="L172" s="1035"/>
      <c r="M172" s="1035"/>
      <c r="N172" s="1035"/>
      <c r="O172" s="837">
        <f t="shared" si="4"/>
        <v>0</v>
      </c>
      <c r="P172" s="754">
        <v>39</v>
      </c>
    </row>
    <row r="173" spans="1:16">
      <c r="A173" s="1034">
        <v>40</v>
      </c>
      <c r="B173" s="951"/>
      <c r="C173" s="951"/>
      <c r="D173" s="951"/>
      <c r="E173" s="951"/>
      <c r="F173" s="951"/>
      <c r="G173" s="693"/>
      <c r="H173" s="1098"/>
      <c r="I173" s="1035"/>
      <c r="J173" s="1035"/>
      <c r="K173" s="1035"/>
      <c r="L173" s="1035"/>
      <c r="M173" s="1035"/>
      <c r="N173" s="1035"/>
      <c r="O173" s="837">
        <f t="shared" si="4"/>
        <v>0</v>
      </c>
      <c r="P173" s="754">
        <v>40</v>
      </c>
    </row>
    <row r="174" spans="1:16">
      <c r="A174" s="1034">
        <v>41</v>
      </c>
      <c r="B174" s="951"/>
      <c r="C174" s="951"/>
      <c r="D174" s="951"/>
      <c r="E174" s="951"/>
      <c r="F174" s="951"/>
      <c r="G174" s="693"/>
      <c r="H174" s="1098"/>
      <c r="I174" s="1035"/>
      <c r="J174" s="1035"/>
      <c r="K174" s="1035"/>
      <c r="L174" s="1035"/>
      <c r="M174" s="1035"/>
      <c r="N174" s="1035"/>
      <c r="O174" s="837">
        <f t="shared" si="4"/>
        <v>0</v>
      </c>
      <c r="P174" s="754">
        <v>41</v>
      </c>
    </row>
    <row r="175" spans="1:16">
      <c r="A175" s="1034">
        <v>42</v>
      </c>
      <c r="B175" s="951"/>
      <c r="C175" s="951"/>
      <c r="D175" s="951"/>
      <c r="E175" s="951"/>
      <c r="F175" s="951"/>
      <c r="G175" s="693"/>
      <c r="H175" s="1098"/>
      <c r="I175" s="1035"/>
      <c r="J175" s="1035"/>
      <c r="K175" s="1035"/>
      <c r="L175" s="1035"/>
      <c r="M175" s="1035"/>
      <c r="N175" s="1035"/>
      <c r="O175" s="837">
        <f t="shared" si="4"/>
        <v>0</v>
      </c>
      <c r="P175" s="754">
        <v>42</v>
      </c>
    </row>
    <row r="176" spans="1:16">
      <c r="A176" s="1034">
        <v>43</v>
      </c>
      <c r="B176" s="951"/>
      <c r="C176" s="951"/>
      <c r="D176" s="951"/>
      <c r="E176" s="951"/>
      <c r="F176" s="951"/>
      <c r="G176" s="693"/>
      <c r="H176" s="1098"/>
      <c r="I176" s="1035"/>
      <c r="J176" s="1035"/>
      <c r="K176" s="1035"/>
      <c r="L176" s="1035"/>
      <c r="M176" s="1035"/>
      <c r="N176" s="1035"/>
      <c r="O176" s="837">
        <f t="shared" si="4"/>
        <v>0</v>
      </c>
      <c r="P176" s="754">
        <v>43</v>
      </c>
    </row>
    <row r="177" spans="1:16">
      <c r="A177" s="1034">
        <v>44</v>
      </c>
      <c r="B177" s="951"/>
      <c r="C177" s="951"/>
      <c r="D177" s="951"/>
      <c r="E177" s="951"/>
      <c r="F177" s="951"/>
      <c r="G177" s="693"/>
      <c r="H177" s="1098"/>
      <c r="I177" s="1035"/>
      <c r="J177" s="1035"/>
      <c r="K177" s="1035"/>
      <c r="L177" s="1035"/>
      <c r="M177" s="1035"/>
      <c r="N177" s="1035"/>
      <c r="O177" s="837">
        <f t="shared" si="4"/>
        <v>0</v>
      </c>
      <c r="P177" s="754">
        <v>44</v>
      </c>
    </row>
    <row r="178" spans="1:16">
      <c r="A178" s="1034">
        <v>45</v>
      </c>
      <c r="B178" s="951"/>
      <c r="C178" s="951"/>
      <c r="D178" s="951"/>
      <c r="E178" s="951"/>
      <c r="F178" s="951"/>
      <c r="G178" s="693"/>
      <c r="H178" s="1098"/>
      <c r="I178" s="1035"/>
      <c r="J178" s="1035"/>
      <c r="K178" s="1035"/>
      <c r="L178" s="1035"/>
      <c r="M178" s="1035"/>
      <c r="N178" s="1035"/>
      <c r="O178" s="837">
        <f t="shared" si="4"/>
        <v>0</v>
      </c>
      <c r="P178" s="754">
        <v>45</v>
      </c>
    </row>
    <row r="179" spans="1:16">
      <c r="A179" s="1034">
        <v>46</v>
      </c>
      <c r="B179" s="951"/>
      <c r="C179" s="951"/>
      <c r="D179" s="951"/>
      <c r="E179" s="951"/>
      <c r="F179" s="951"/>
      <c r="G179" s="693"/>
      <c r="H179" s="1098"/>
      <c r="I179" s="1035"/>
      <c r="J179" s="1035"/>
      <c r="K179" s="1035"/>
      <c r="L179" s="1035"/>
      <c r="M179" s="1035"/>
      <c r="N179" s="1035"/>
      <c r="O179" s="837">
        <f t="shared" si="4"/>
        <v>0</v>
      </c>
      <c r="P179" s="754">
        <v>46</v>
      </c>
    </row>
    <row r="180" spans="1:16">
      <c r="A180" s="1034">
        <v>47</v>
      </c>
      <c r="B180" s="951"/>
      <c r="C180" s="951"/>
      <c r="D180" s="951"/>
      <c r="E180" s="951"/>
      <c r="F180" s="951"/>
      <c r="G180" s="693"/>
      <c r="H180" s="1098"/>
      <c r="I180" s="1035"/>
      <c r="J180" s="1035"/>
      <c r="K180" s="1035"/>
      <c r="L180" s="1035"/>
      <c r="M180" s="1035"/>
      <c r="N180" s="1035"/>
      <c r="O180" s="837">
        <f t="shared" si="4"/>
        <v>0</v>
      </c>
      <c r="P180" s="754">
        <v>47</v>
      </c>
    </row>
    <row r="181" spans="1:16">
      <c r="A181" s="1034">
        <v>48</v>
      </c>
      <c r="B181" s="951"/>
      <c r="C181" s="951"/>
      <c r="D181" s="951"/>
      <c r="E181" s="951"/>
      <c r="F181" s="951"/>
      <c r="G181" s="693"/>
      <c r="H181" s="1098"/>
      <c r="I181" s="1035"/>
      <c r="J181" s="1035"/>
      <c r="K181" s="1035"/>
      <c r="L181" s="1035"/>
      <c r="M181" s="1035"/>
      <c r="N181" s="1035"/>
      <c r="O181" s="837">
        <f t="shared" si="4"/>
        <v>0</v>
      </c>
      <c r="P181" s="754">
        <v>48</v>
      </c>
    </row>
    <row r="182" spans="1:16">
      <c r="A182" s="1034">
        <v>49</v>
      </c>
      <c r="B182" s="951"/>
      <c r="C182" s="951"/>
      <c r="D182" s="951"/>
      <c r="E182" s="951"/>
      <c r="F182" s="951"/>
      <c r="G182" s="693"/>
      <c r="H182" s="1098"/>
      <c r="I182" s="1035"/>
      <c r="J182" s="1035"/>
      <c r="K182" s="1035"/>
      <c r="L182" s="1035"/>
      <c r="M182" s="1035"/>
      <c r="N182" s="1035"/>
      <c r="O182" s="837">
        <f t="shared" si="4"/>
        <v>0</v>
      </c>
      <c r="P182" s="754">
        <v>49</v>
      </c>
    </row>
    <row r="183" spans="1:16" ht="15.75" thickBot="1">
      <c r="A183" s="1051">
        <v>50</v>
      </c>
      <c r="B183" s="1052" t="s">
        <v>2166</v>
      </c>
      <c r="C183" s="1087"/>
      <c r="D183" s="1087"/>
      <c r="E183" s="1087"/>
      <c r="F183" s="1087"/>
      <c r="G183" s="612"/>
      <c r="H183" s="1100"/>
      <c r="I183" s="943">
        <f t="shared" ref="I183:O183" si="5">SUM(I134:I182)</f>
        <v>0</v>
      </c>
      <c r="J183" s="943">
        <f t="shared" si="5"/>
        <v>0</v>
      </c>
      <c r="K183" s="943">
        <f t="shared" si="5"/>
        <v>0</v>
      </c>
      <c r="L183" s="942">
        <f t="shared" si="5"/>
        <v>0</v>
      </c>
      <c r="M183" s="942">
        <f t="shared" si="5"/>
        <v>0</v>
      </c>
      <c r="N183" s="942">
        <f t="shared" si="5"/>
        <v>0</v>
      </c>
      <c r="O183" s="942">
        <f t="shared" si="5"/>
        <v>0</v>
      </c>
      <c r="P183" s="1088">
        <v>50</v>
      </c>
    </row>
    <row r="184" spans="1:16">
      <c r="A184" s="136"/>
      <c r="B184" s="136"/>
      <c r="H184" s="1090"/>
      <c r="I184" s="1090"/>
      <c r="J184" s="1090"/>
      <c r="K184" s="1090"/>
      <c r="L184" s="1091"/>
      <c r="M184" s="1091"/>
      <c r="N184" s="1091"/>
      <c r="O184" s="1091"/>
      <c r="P184" s="136"/>
    </row>
    <row r="185" spans="1:16">
      <c r="A185" s="1074" t="s">
        <v>4163</v>
      </c>
      <c r="B185" s="325"/>
      <c r="C185" s="325"/>
      <c r="D185" s="325"/>
      <c r="E185" s="325"/>
      <c r="F185" s="325"/>
      <c r="G185" s="325"/>
      <c r="H185" s="1074" t="s">
        <v>4163</v>
      </c>
      <c r="I185" s="325"/>
      <c r="J185" s="325"/>
      <c r="K185" s="325"/>
      <c r="L185" s="325"/>
      <c r="M185" s="651"/>
    </row>
    <row r="186" spans="1:16">
      <c r="A186" s="607" t="s">
        <v>4168</v>
      </c>
      <c r="B186" s="607"/>
      <c r="C186" s="607"/>
      <c r="D186" s="607"/>
      <c r="E186" s="607"/>
      <c r="F186" s="607"/>
      <c r="G186" s="607"/>
      <c r="H186" s="607" t="s">
        <v>4169</v>
      </c>
      <c r="I186" s="607"/>
      <c r="J186" s="607"/>
      <c r="K186" s="607"/>
      <c r="L186" s="607"/>
      <c r="M186" s="607"/>
      <c r="N186" s="607"/>
      <c r="O186" s="607"/>
      <c r="P186" s="607"/>
    </row>
    <row r="187" spans="1:16" ht="16.5" thickBot="1">
      <c r="A187" s="627" t="str">
        <f>'Data Sheet'!$C$25</f>
        <v xml:space="preserve">KeySpan Gas East Corp. D/B/A National Grid </v>
      </c>
      <c r="B187" s="325"/>
      <c r="C187" s="325"/>
      <c r="D187" s="325"/>
      <c r="E187" s="676" t="str">
        <f>'Data Sheet'!$C$40</f>
        <v>March 31, 2015</v>
      </c>
      <c r="F187" s="325"/>
      <c r="G187" s="325" t="str">
        <f>'Data Sheet'!$C$38</f>
        <v>December 31, 2014</v>
      </c>
      <c r="H187" s="627" t="str">
        <f>'Data Sheet'!$C$25</f>
        <v xml:space="preserve">KeySpan Gas East Corp. D/B/A National Grid </v>
      </c>
      <c r="I187" s="325"/>
      <c r="J187" s="325"/>
      <c r="K187" s="325"/>
      <c r="L187" s="325"/>
      <c r="M187" s="325"/>
      <c r="N187" s="676" t="str">
        <f>'Data Sheet'!$C$40</f>
        <v>March 31, 2015</v>
      </c>
      <c r="O187" s="512" t="str">
        <f>'Data Sheet'!$C$38</f>
        <v>December 31, 2014</v>
      </c>
    </row>
    <row r="188" spans="1:16">
      <c r="A188" s="547"/>
      <c r="B188" s="548"/>
      <c r="C188" s="548"/>
      <c r="D188" s="548"/>
      <c r="E188" s="548"/>
      <c r="F188" s="548"/>
      <c r="G188" s="599"/>
      <c r="H188" s="547"/>
      <c r="I188" s="548"/>
      <c r="J188" s="548"/>
      <c r="K188" s="548"/>
      <c r="L188" s="548"/>
      <c r="M188" s="548"/>
      <c r="N188" s="548"/>
      <c r="O188" s="548"/>
      <c r="P188" s="599"/>
    </row>
    <row r="189" spans="1:16">
      <c r="A189" s="954" t="s">
        <v>4339</v>
      </c>
      <c r="B189" s="607"/>
      <c r="C189" s="607"/>
      <c r="D189" s="607"/>
      <c r="E189" s="607"/>
      <c r="F189" s="607"/>
      <c r="G189" s="596"/>
      <c r="H189" s="954" t="s">
        <v>4340</v>
      </c>
      <c r="I189" s="607"/>
      <c r="J189" s="607"/>
      <c r="K189" s="607"/>
      <c r="L189" s="607"/>
      <c r="M189" s="607"/>
      <c r="N189" s="607"/>
      <c r="O189" s="607"/>
      <c r="P189" s="609"/>
    </row>
    <row r="190" spans="1:16">
      <c r="A190" s="954" t="s">
        <v>4341</v>
      </c>
      <c r="B190" s="607"/>
      <c r="C190" s="607"/>
      <c r="D190" s="607"/>
      <c r="E190" s="607"/>
      <c r="F190" s="607"/>
      <c r="G190" s="596"/>
      <c r="H190" s="954" t="s">
        <v>4342</v>
      </c>
      <c r="I190" s="607"/>
      <c r="J190" s="607"/>
      <c r="K190" s="607"/>
      <c r="L190" s="607"/>
      <c r="M190" s="607"/>
      <c r="N190" s="607"/>
      <c r="O190" s="607"/>
      <c r="P190" s="609"/>
    </row>
    <row r="191" spans="1:16">
      <c r="A191" s="688"/>
      <c r="B191" s="572"/>
      <c r="C191" s="572"/>
      <c r="D191" s="572"/>
      <c r="E191" s="572"/>
      <c r="F191" s="572"/>
      <c r="G191" s="573"/>
      <c r="H191" s="553"/>
      <c r="I191" s="572"/>
      <c r="J191" s="572"/>
      <c r="K191" s="572"/>
      <c r="L191" s="572"/>
      <c r="M191" s="572"/>
      <c r="N191" s="572"/>
      <c r="O191" s="572"/>
      <c r="P191" s="573"/>
    </row>
    <row r="192" spans="1:16">
      <c r="A192" s="1095"/>
      <c r="B192" s="1014"/>
      <c r="C192" s="1096"/>
      <c r="D192" s="1046"/>
      <c r="E192" s="1046"/>
      <c r="F192" s="957" t="s">
        <v>4105</v>
      </c>
      <c r="G192" s="958"/>
      <c r="H192" s="927"/>
      <c r="I192" s="1083"/>
      <c r="J192" s="757" t="s">
        <v>3497</v>
      </c>
      <c r="K192" s="1097"/>
      <c r="L192" s="757" t="s">
        <v>3498</v>
      </c>
      <c r="M192" s="757"/>
      <c r="N192" s="757"/>
      <c r="O192" s="757"/>
      <c r="P192" s="958"/>
    </row>
    <row r="193" spans="1:16">
      <c r="A193" s="1049"/>
      <c r="B193" s="1048" t="s">
        <v>3499</v>
      </c>
      <c r="C193" s="925"/>
      <c r="D193" s="1048" t="s">
        <v>4150</v>
      </c>
      <c r="E193" s="1048" t="s">
        <v>4109</v>
      </c>
      <c r="F193" s="1048" t="s">
        <v>4109</v>
      </c>
      <c r="G193" s="1084" t="s">
        <v>4109</v>
      </c>
      <c r="H193" s="513"/>
      <c r="I193" s="925"/>
      <c r="J193" s="925" t="s">
        <v>2029</v>
      </c>
      <c r="K193" s="925"/>
      <c r="L193" s="1048" t="s">
        <v>4151</v>
      </c>
      <c r="M193" s="1048" t="s">
        <v>4152</v>
      </c>
      <c r="N193" s="749" t="s">
        <v>2165</v>
      </c>
      <c r="O193" s="931"/>
      <c r="P193" s="949"/>
    </row>
    <row r="194" spans="1:16">
      <c r="A194" s="1049"/>
      <c r="B194" s="1048" t="s">
        <v>4153</v>
      </c>
      <c r="C194" s="1048" t="s">
        <v>4111</v>
      </c>
      <c r="D194" s="1048" t="s">
        <v>4112</v>
      </c>
      <c r="E194" s="1048" t="s">
        <v>4113</v>
      </c>
      <c r="F194" s="1048" t="s">
        <v>4114</v>
      </c>
      <c r="G194" s="1084" t="s">
        <v>4114</v>
      </c>
      <c r="H194" s="954" t="s">
        <v>4115</v>
      </c>
      <c r="I194" s="1085"/>
      <c r="J194" s="1048" t="s">
        <v>4115</v>
      </c>
      <c r="K194" s="1048" t="s">
        <v>4115</v>
      </c>
      <c r="L194" s="1048" t="s">
        <v>992</v>
      </c>
      <c r="M194" s="1048" t="s">
        <v>992</v>
      </c>
      <c r="N194" s="749" t="s">
        <v>992</v>
      </c>
      <c r="O194" s="750" t="s">
        <v>4154</v>
      </c>
      <c r="P194" s="932" t="s">
        <v>4155</v>
      </c>
    </row>
    <row r="195" spans="1:16">
      <c r="A195" s="1049" t="s">
        <v>290</v>
      </c>
      <c r="B195" s="1048" t="s">
        <v>4156</v>
      </c>
      <c r="C195" s="1048" t="s">
        <v>4121</v>
      </c>
      <c r="D195" s="1048" t="s">
        <v>4122</v>
      </c>
      <c r="E195" s="1048" t="s">
        <v>4151</v>
      </c>
      <c r="F195" s="1048" t="s">
        <v>4124</v>
      </c>
      <c r="G195" s="1084" t="s">
        <v>4125</v>
      </c>
      <c r="H195" s="954" t="s">
        <v>4157</v>
      </c>
      <c r="I195" s="1085"/>
      <c r="J195" s="1048" t="s">
        <v>4158</v>
      </c>
      <c r="K195" s="1048" t="s">
        <v>4159</v>
      </c>
      <c r="L195" s="1048" t="s">
        <v>4127</v>
      </c>
      <c r="M195" s="1048" t="s">
        <v>4127</v>
      </c>
      <c r="N195" s="749" t="s">
        <v>4127</v>
      </c>
      <c r="O195" s="750" t="s">
        <v>4160</v>
      </c>
      <c r="P195" s="932" t="s">
        <v>293</v>
      </c>
    </row>
    <row r="196" spans="1:16">
      <c r="A196" s="1034" t="s">
        <v>293</v>
      </c>
      <c r="B196" s="1040" t="s">
        <v>1860</v>
      </c>
      <c r="C196" s="1040" t="s">
        <v>1861</v>
      </c>
      <c r="D196" s="1040" t="s">
        <v>1862</v>
      </c>
      <c r="E196" s="1040" t="s">
        <v>1863</v>
      </c>
      <c r="F196" s="1040" t="s">
        <v>838</v>
      </c>
      <c r="G196" s="1071" t="s">
        <v>839</v>
      </c>
      <c r="H196" s="950" t="s">
        <v>4161</v>
      </c>
      <c r="I196" s="951"/>
      <c r="J196" s="951" t="s">
        <v>4162</v>
      </c>
      <c r="K196" s="1040" t="s">
        <v>842</v>
      </c>
      <c r="L196" s="1040" t="s">
        <v>843</v>
      </c>
      <c r="M196" s="1040" t="s">
        <v>844</v>
      </c>
      <c r="N196" s="959" t="s">
        <v>845</v>
      </c>
      <c r="O196" s="934" t="s">
        <v>2855</v>
      </c>
      <c r="P196" s="754"/>
    </row>
    <row r="197" spans="1:16">
      <c r="A197" s="1034">
        <v>1</v>
      </c>
      <c r="B197" s="951" t="s">
        <v>2029</v>
      </c>
      <c r="C197" s="951" t="s">
        <v>2029</v>
      </c>
      <c r="D197" s="951" t="s">
        <v>2029</v>
      </c>
      <c r="E197" s="951" t="s">
        <v>2029</v>
      </c>
      <c r="F197" s="951" t="s">
        <v>2029</v>
      </c>
      <c r="G197" s="693" t="s">
        <v>2029</v>
      </c>
      <c r="H197" s="1098" t="s">
        <v>2029</v>
      </c>
      <c r="I197" s="1035"/>
      <c r="J197" s="1035" t="s">
        <v>2029</v>
      </c>
      <c r="K197" s="1035"/>
      <c r="L197" s="1036" t="s">
        <v>2029</v>
      </c>
      <c r="M197" s="1036" t="s">
        <v>2029</v>
      </c>
      <c r="N197" s="1036" t="s">
        <v>2029</v>
      </c>
      <c r="O197" s="724">
        <f t="shared" ref="O197:O245" si="6">SUM(L197:N197)</f>
        <v>0</v>
      </c>
      <c r="P197" s="754">
        <v>1</v>
      </c>
    </row>
    <row r="198" spans="1:16">
      <c r="A198" s="1034">
        <v>2</v>
      </c>
      <c r="B198" s="951"/>
      <c r="C198" s="951"/>
      <c r="D198" s="951"/>
      <c r="E198" s="951"/>
      <c r="F198" s="951"/>
      <c r="G198" s="693"/>
      <c r="H198" s="1098"/>
      <c r="I198" s="1035"/>
      <c r="J198" s="1035"/>
      <c r="K198" s="1035"/>
      <c r="L198" s="1035" t="s">
        <v>2029</v>
      </c>
      <c r="M198" s="1035"/>
      <c r="N198" s="1035"/>
      <c r="O198" s="837">
        <f t="shared" si="6"/>
        <v>0</v>
      </c>
      <c r="P198" s="754">
        <v>2</v>
      </c>
    </row>
    <row r="199" spans="1:16">
      <c r="A199" s="1034">
        <v>3</v>
      </c>
      <c r="B199" s="951"/>
      <c r="C199" s="951"/>
      <c r="D199" s="951"/>
      <c r="E199" s="951"/>
      <c r="F199" s="951"/>
      <c r="G199" s="693"/>
      <c r="H199" s="1098"/>
      <c r="I199" s="1035"/>
      <c r="J199" s="1035"/>
      <c r="K199" s="1035"/>
      <c r="L199" s="1035"/>
      <c r="M199" s="1035"/>
      <c r="N199" s="1035"/>
      <c r="O199" s="837">
        <f t="shared" si="6"/>
        <v>0</v>
      </c>
      <c r="P199" s="754">
        <v>3</v>
      </c>
    </row>
    <row r="200" spans="1:16">
      <c r="A200" s="1034">
        <v>4</v>
      </c>
      <c r="B200" s="951"/>
      <c r="C200" s="951"/>
      <c r="D200" s="951"/>
      <c r="E200" s="951"/>
      <c r="F200" s="951"/>
      <c r="G200" s="693"/>
      <c r="H200" s="1098"/>
      <c r="I200" s="1035"/>
      <c r="J200" s="1035"/>
      <c r="K200" s="1035"/>
      <c r="L200" s="1035"/>
      <c r="M200" s="1035"/>
      <c r="N200" s="1035"/>
      <c r="O200" s="837">
        <f t="shared" si="6"/>
        <v>0</v>
      </c>
      <c r="P200" s="754">
        <v>4</v>
      </c>
    </row>
    <row r="201" spans="1:16">
      <c r="A201" s="1034">
        <v>5</v>
      </c>
      <c r="B201" s="951"/>
      <c r="C201" s="951"/>
      <c r="D201" s="951"/>
      <c r="E201" s="951"/>
      <c r="F201" s="951"/>
      <c r="G201" s="693"/>
      <c r="H201" s="1098"/>
      <c r="I201" s="1035"/>
      <c r="J201" s="1035"/>
      <c r="K201" s="1035"/>
      <c r="L201" s="1035"/>
      <c r="M201" s="1035"/>
      <c r="N201" s="1035"/>
      <c r="O201" s="837">
        <f t="shared" si="6"/>
        <v>0</v>
      </c>
      <c r="P201" s="754">
        <v>5</v>
      </c>
    </row>
    <row r="202" spans="1:16">
      <c r="A202" s="1034">
        <v>6</v>
      </c>
      <c r="B202" s="951"/>
      <c r="C202" s="951"/>
      <c r="D202" s="951"/>
      <c r="E202" s="951"/>
      <c r="F202" s="951"/>
      <c r="G202" s="693"/>
      <c r="H202" s="1098"/>
      <c r="I202" s="1035"/>
      <c r="J202" s="1035"/>
      <c r="K202" s="1035"/>
      <c r="L202" s="1035"/>
      <c r="M202" s="1035"/>
      <c r="N202" s="1035"/>
      <c r="O202" s="837">
        <f t="shared" si="6"/>
        <v>0</v>
      </c>
      <c r="P202" s="754">
        <v>6</v>
      </c>
    </row>
    <row r="203" spans="1:16">
      <c r="A203" s="1034">
        <v>7</v>
      </c>
      <c r="B203" s="951"/>
      <c r="C203" s="951"/>
      <c r="D203" s="951"/>
      <c r="E203" s="951"/>
      <c r="F203" s="951"/>
      <c r="G203" s="693"/>
      <c r="H203" s="1098"/>
      <c r="I203" s="1035"/>
      <c r="J203" s="1035"/>
      <c r="K203" s="1035"/>
      <c r="L203" s="1035"/>
      <c r="M203" s="1035"/>
      <c r="N203" s="1035"/>
      <c r="O203" s="837">
        <f t="shared" si="6"/>
        <v>0</v>
      </c>
      <c r="P203" s="754">
        <v>7</v>
      </c>
    </row>
    <row r="204" spans="1:16">
      <c r="A204" s="1034">
        <v>8</v>
      </c>
      <c r="B204" s="951"/>
      <c r="C204" s="951"/>
      <c r="D204" s="951"/>
      <c r="E204" s="951"/>
      <c r="F204" s="951"/>
      <c r="G204" s="693"/>
      <c r="H204" s="1098"/>
      <c r="I204" s="1035"/>
      <c r="J204" s="1035"/>
      <c r="K204" s="1035"/>
      <c r="L204" s="1035"/>
      <c r="M204" s="1035"/>
      <c r="N204" s="1035"/>
      <c r="O204" s="837">
        <f t="shared" si="6"/>
        <v>0</v>
      </c>
      <c r="P204" s="754">
        <v>8</v>
      </c>
    </row>
    <row r="205" spans="1:16">
      <c r="A205" s="1034">
        <v>9</v>
      </c>
      <c r="B205" s="951"/>
      <c r="C205" s="951"/>
      <c r="D205" s="951"/>
      <c r="E205" s="951"/>
      <c r="F205" s="951"/>
      <c r="G205" s="693"/>
      <c r="H205" s="1098"/>
      <c r="I205" s="1035"/>
      <c r="J205" s="1035"/>
      <c r="K205" s="1035"/>
      <c r="L205" s="1035"/>
      <c r="M205" s="1035"/>
      <c r="N205" s="1035"/>
      <c r="O205" s="837">
        <f t="shared" si="6"/>
        <v>0</v>
      </c>
      <c r="P205" s="754">
        <v>9</v>
      </c>
    </row>
    <row r="206" spans="1:16">
      <c r="A206" s="1034">
        <v>10</v>
      </c>
      <c r="B206" s="951"/>
      <c r="C206" s="951"/>
      <c r="D206" s="951"/>
      <c r="E206" s="951"/>
      <c r="F206" s="951"/>
      <c r="G206" s="693"/>
      <c r="H206" s="1098"/>
      <c r="I206" s="1035"/>
      <c r="J206" s="1035"/>
      <c r="K206" s="1035"/>
      <c r="L206" s="1035"/>
      <c r="M206" s="1035"/>
      <c r="N206" s="1035"/>
      <c r="O206" s="837">
        <f t="shared" si="6"/>
        <v>0</v>
      </c>
      <c r="P206" s="754">
        <v>10</v>
      </c>
    </row>
    <row r="207" spans="1:16">
      <c r="A207" s="1034">
        <v>11</v>
      </c>
      <c r="B207" s="951"/>
      <c r="C207" s="951"/>
      <c r="D207" s="951"/>
      <c r="E207" s="951"/>
      <c r="F207" s="951"/>
      <c r="G207" s="693"/>
      <c r="H207" s="1098"/>
      <c r="I207" s="1035"/>
      <c r="J207" s="1035"/>
      <c r="K207" s="1035"/>
      <c r="L207" s="1035"/>
      <c r="M207" s="1035"/>
      <c r="N207" s="1035"/>
      <c r="O207" s="837">
        <f t="shared" si="6"/>
        <v>0</v>
      </c>
      <c r="P207" s="754">
        <v>11</v>
      </c>
    </row>
    <row r="208" spans="1:16">
      <c r="A208" s="1034">
        <v>12</v>
      </c>
      <c r="B208" s="951"/>
      <c r="C208" s="951"/>
      <c r="D208" s="951"/>
      <c r="E208" s="951"/>
      <c r="F208" s="951"/>
      <c r="G208" s="693"/>
      <c r="H208" s="1098"/>
      <c r="I208" s="1035"/>
      <c r="J208" s="1035"/>
      <c r="K208" s="1035"/>
      <c r="L208" s="1035"/>
      <c r="M208" s="1035"/>
      <c r="N208" s="1035"/>
      <c r="O208" s="837">
        <f t="shared" si="6"/>
        <v>0</v>
      </c>
      <c r="P208" s="754">
        <v>12</v>
      </c>
    </row>
    <row r="209" spans="1:16">
      <c r="A209" s="1034">
        <v>13</v>
      </c>
      <c r="B209" s="951"/>
      <c r="C209" s="951"/>
      <c r="D209" s="951"/>
      <c r="E209" s="951"/>
      <c r="F209" s="951"/>
      <c r="G209" s="693"/>
      <c r="H209" s="1098"/>
      <c r="I209" s="1035"/>
      <c r="J209" s="1035"/>
      <c r="K209" s="1035"/>
      <c r="L209" s="1035"/>
      <c r="M209" s="1035"/>
      <c r="N209" s="1035"/>
      <c r="O209" s="837">
        <f t="shared" si="6"/>
        <v>0</v>
      </c>
      <c r="P209" s="754">
        <v>13</v>
      </c>
    </row>
    <row r="210" spans="1:16">
      <c r="A210" s="1034">
        <v>14</v>
      </c>
      <c r="B210" s="951"/>
      <c r="C210" s="951"/>
      <c r="D210" s="951"/>
      <c r="E210" s="951"/>
      <c r="F210" s="951"/>
      <c r="G210" s="693"/>
      <c r="H210" s="1098"/>
      <c r="I210" s="1035"/>
      <c r="J210" s="1035"/>
      <c r="K210" s="1035"/>
      <c r="L210" s="1035"/>
      <c r="M210" s="1035"/>
      <c r="N210" s="1035"/>
      <c r="O210" s="837">
        <f t="shared" si="6"/>
        <v>0</v>
      </c>
      <c r="P210" s="754">
        <v>14</v>
      </c>
    </row>
    <row r="211" spans="1:16">
      <c r="A211" s="1034">
        <v>15</v>
      </c>
      <c r="B211" s="951"/>
      <c r="C211" s="951"/>
      <c r="D211" s="951"/>
      <c r="E211" s="951"/>
      <c r="F211" s="951"/>
      <c r="G211" s="693"/>
      <c r="H211" s="1098"/>
      <c r="I211" s="1035"/>
      <c r="J211" s="1035"/>
      <c r="K211" s="1035"/>
      <c r="L211" s="1035"/>
      <c r="M211" s="1035"/>
      <c r="N211" s="1035"/>
      <c r="O211" s="837">
        <f t="shared" si="6"/>
        <v>0</v>
      </c>
      <c r="P211" s="754">
        <v>15</v>
      </c>
    </row>
    <row r="212" spans="1:16">
      <c r="A212" s="1034">
        <v>16</v>
      </c>
      <c r="B212" s="951"/>
      <c r="C212" s="951"/>
      <c r="D212" s="951"/>
      <c r="E212" s="951"/>
      <c r="F212" s="951"/>
      <c r="G212" s="693"/>
      <c r="H212" s="1098"/>
      <c r="I212" s="1035"/>
      <c r="J212" s="1035"/>
      <c r="K212" s="1035"/>
      <c r="L212" s="1035"/>
      <c r="M212" s="1035"/>
      <c r="N212" s="1035"/>
      <c r="O212" s="837">
        <f t="shared" si="6"/>
        <v>0</v>
      </c>
      <c r="P212" s="754">
        <v>16</v>
      </c>
    </row>
    <row r="213" spans="1:16">
      <c r="A213" s="1034">
        <v>17</v>
      </c>
      <c r="B213" s="951"/>
      <c r="C213" s="951"/>
      <c r="D213" s="951"/>
      <c r="E213" s="951"/>
      <c r="F213" s="951"/>
      <c r="G213" s="693"/>
      <c r="H213" s="1098"/>
      <c r="I213" s="1035"/>
      <c r="J213" s="1035"/>
      <c r="K213" s="1035"/>
      <c r="L213" s="1035"/>
      <c r="M213" s="1035"/>
      <c r="N213" s="1035"/>
      <c r="O213" s="837">
        <f t="shared" si="6"/>
        <v>0</v>
      </c>
      <c r="P213" s="754">
        <v>17</v>
      </c>
    </row>
    <row r="214" spans="1:16">
      <c r="A214" s="1034">
        <v>18</v>
      </c>
      <c r="B214" s="951"/>
      <c r="C214" s="951"/>
      <c r="D214" s="951"/>
      <c r="E214" s="951"/>
      <c r="F214" s="951"/>
      <c r="G214" s="693"/>
      <c r="H214" s="1098"/>
      <c r="I214" s="1035"/>
      <c r="J214" s="1035"/>
      <c r="K214" s="1035"/>
      <c r="L214" s="1035"/>
      <c r="M214" s="1035"/>
      <c r="N214" s="1035"/>
      <c r="O214" s="837">
        <f t="shared" si="6"/>
        <v>0</v>
      </c>
      <c r="P214" s="754">
        <v>18</v>
      </c>
    </row>
    <row r="215" spans="1:16">
      <c r="A215" s="1034">
        <v>19</v>
      </c>
      <c r="B215" s="951"/>
      <c r="C215" s="951"/>
      <c r="D215" s="951"/>
      <c r="E215" s="951"/>
      <c r="F215" s="951"/>
      <c r="G215" s="693"/>
      <c r="H215" s="1098"/>
      <c r="I215" s="1035"/>
      <c r="J215" s="1035"/>
      <c r="K215" s="1035"/>
      <c r="L215" s="1035"/>
      <c r="M215" s="1035"/>
      <c r="N215" s="1035"/>
      <c r="O215" s="837">
        <f t="shared" si="6"/>
        <v>0</v>
      </c>
      <c r="P215" s="754">
        <v>19</v>
      </c>
    </row>
    <row r="216" spans="1:16">
      <c r="A216" s="1034">
        <v>20</v>
      </c>
      <c r="B216" s="951"/>
      <c r="C216" s="951"/>
      <c r="D216" s="951"/>
      <c r="E216" s="951"/>
      <c r="F216" s="951"/>
      <c r="G216" s="693"/>
      <c r="H216" s="1098"/>
      <c r="I216" s="1035"/>
      <c r="J216" s="1035"/>
      <c r="K216" s="1035"/>
      <c r="L216" s="1035"/>
      <c r="M216" s="1035"/>
      <c r="N216" s="1035"/>
      <c r="O216" s="837">
        <f t="shared" si="6"/>
        <v>0</v>
      </c>
      <c r="P216" s="754">
        <v>20</v>
      </c>
    </row>
    <row r="217" spans="1:16">
      <c r="A217" s="1034">
        <v>21</v>
      </c>
      <c r="B217" s="951"/>
      <c r="C217" s="951"/>
      <c r="D217" s="951"/>
      <c r="E217" s="951"/>
      <c r="F217" s="951"/>
      <c r="G217" s="693"/>
      <c r="H217" s="1098"/>
      <c r="I217" s="1035"/>
      <c r="J217" s="1035"/>
      <c r="K217" s="1035"/>
      <c r="L217" s="1035"/>
      <c r="M217" s="1035"/>
      <c r="N217" s="1035"/>
      <c r="O217" s="837">
        <f t="shared" si="6"/>
        <v>0</v>
      </c>
      <c r="P217" s="754">
        <v>21</v>
      </c>
    </row>
    <row r="218" spans="1:16">
      <c r="A218" s="1034">
        <v>22</v>
      </c>
      <c r="B218" s="951"/>
      <c r="C218" s="951"/>
      <c r="D218" s="951"/>
      <c r="E218" s="951"/>
      <c r="F218" s="951"/>
      <c r="G218" s="693"/>
      <c r="H218" s="1098"/>
      <c r="I218" s="1035"/>
      <c r="J218" s="1035"/>
      <c r="K218" s="1035"/>
      <c r="L218" s="1035"/>
      <c r="M218" s="1035"/>
      <c r="N218" s="1035"/>
      <c r="O218" s="837">
        <f t="shared" si="6"/>
        <v>0</v>
      </c>
      <c r="P218" s="754">
        <v>22</v>
      </c>
    </row>
    <row r="219" spans="1:16">
      <c r="A219" s="1034">
        <v>23</v>
      </c>
      <c r="B219" s="951"/>
      <c r="C219" s="951"/>
      <c r="D219" s="951"/>
      <c r="E219" s="951"/>
      <c r="F219" s="951"/>
      <c r="G219" s="693"/>
      <c r="H219" s="1098"/>
      <c r="I219" s="1035"/>
      <c r="J219" s="1035"/>
      <c r="K219" s="1035"/>
      <c r="L219" s="1035"/>
      <c r="M219" s="1035"/>
      <c r="N219" s="1035"/>
      <c r="O219" s="837">
        <f t="shared" si="6"/>
        <v>0</v>
      </c>
      <c r="P219" s="754">
        <v>23</v>
      </c>
    </row>
    <row r="220" spans="1:16">
      <c r="A220" s="1034">
        <v>24</v>
      </c>
      <c r="B220" s="951"/>
      <c r="C220" s="951"/>
      <c r="D220" s="951"/>
      <c r="E220" s="951"/>
      <c r="F220" s="951"/>
      <c r="G220" s="693"/>
      <c r="H220" s="1098"/>
      <c r="I220" s="1035"/>
      <c r="J220" s="1035"/>
      <c r="K220" s="1035"/>
      <c r="L220" s="1035"/>
      <c r="M220" s="1035"/>
      <c r="N220" s="1035"/>
      <c r="O220" s="837">
        <f t="shared" si="6"/>
        <v>0</v>
      </c>
      <c r="P220" s="754">
        <v>24</v>
      </c>
    </row>
    <row r="221" spans="1:16">
      <c r="A221" s="1034">
        <v>25</v>
      </c>
      <c r="B221" s="951"/>
      <c r="C221" s="951"/>
      <c r="D221" s="951"/>
      <c r="E221" s="951"/>
      <c r="F221" s="951"/>
      <c r="G221" s="693"/>
      <c r="H221" s="1098"/>
      <c r="I221" s="1035"/>
      <c r="J221" s="1035"/>
      <c r="K221" s="1035"/>
      <c r="L221" s="1035"/>
      <c r="M221" s="1035"/>
      <c r="N221" s="1035"/>
      <c r="O221" s="837">
        <f t="shared" si="6"/>
        <v>0</v>
      </c>
      <c r="P221" s="754">
        <v>25</v>
      </c>
    </row>
    <row r="222" spans="1:16">
      <c r="A222" s="1034">
        <v>26</v>
      </c>
      <c r="B222" s="951"/>
      <c r="C222" s="951"/>
      <c r="D222" s="951"/>
      <c r="E222" s="951"/>
      <c r="F222" s="951"/>
      <c r="G222" s="693"/>
      <c r="H222" s="1098"/>
      <c r="I222" s="1035"/>
      <c r="J222" s="1035"/>
      <c r="K222" s="1035"/>
      <c r="L222" s="1035"/>
      <c r="M222" s="1035"/>
      <c r="N222" s="1035"/>
      <c r="O222" s="837">
        <f t="shared" si="6"/>
        <v>0</v>
      </c>
      <c r="P222" s="754">
        <v>26</v>
      </c>
    </row>
    <row r="223" spans="1:16">
      <c r="A223" s="1034">
        <v>27</v>
      </c>
      <c r="B223" s="951"/>
      <c r="C223" s="951"/>
      <c r="D223" s="951"/>
      <c r="E223" s="951"/>
      <c r="F223" s="951"/>
      <c r="G223" s="693"/>
      <c r="H223" s="1098"/>
      <c r="I223" s="1035"/>
      <c r="J223" s="1035"/>
      <c r="K223" s="1035"/>
      <c r="L223" s="1035"/>
      <c r="M223" s="1035"/>
      <c r="N223" s="1035"/>
      <c r="O223" s="837">
        <f t="shared" si="6"/>
        <v>0</v>
      </c>
      <c r="P223" s="754">
        <v>27</v>
      </c>
    </row>
    <row r="224" spans="1:16">
      <c r="A224" s="1034">
        <v>28</v>
      </c>
      <c r="B224" s="951"/>
      <c r="C224" s="951"/>
      <c r="D224" s="951"/>
      <c r="E224" s="951"/>
      <c r="F224" s="951"/>
      <c r="G224" s="693"/>
      <c r="H224" s="1098"/>
      <c r="I224" s="1035"/>
      <c r="J224" s="1035"/>
      <c r="K224" s="1035"/>
      <c r="L224" s="1035"/>
      <c r="M224" s="1035"/>
      <c r="N224" s="1035"/>
      <c r="O224" s="837">
        <f t="shared" si="6"/>
        <v>0</v>
      </c>
      <c r="P224" s="754">
        <v>28</v>
      </c>
    </row>
    <row r="225" spans="1:16">
      <c r="A225" s="1034">
        <v>29</v>
      </c>
      <c r="B225" s="951"/>
      <c r="C225" s="951"/>
      <c r="D225" s="951"/>
      <c r="E225" s="951"/>
      <c r="F225" s="951"/>
      <c r="G225" s="693"/>
      <c r="H225" s="1098"/>
      <c r="I225" s="1035"/>
      <c r="J225" s="1035"/>
      <c r="K225" s="1035"/>
      <c r="L225" s="1035"/>
      <c r="M225" s="1035"/>
      <c r="N225" s="1035"/>
      <c r="O225" s="837">
        <f t="shared" si="6"/>
        <v>0</v>
      </c>
      <c r="P225" s="754">
        <v>29</v>
      </c>
    </row>
    <row r="226" spans="1:16">
      <c r="A226" s="1034">
        <v>30</v>
      </c>
      <c r="B226" s="951"/>
      <c r="C226" s="951"/>
      <c r="D226" s="951"/>
      <c r="E226" s="951"/>
      <c r="F226" s="951"/>
      <c r="G226" s="693"/>
      <c r="H226" s="1098"/>
      <c r="I226" s="1035"/>
      <c r="J226" s="1035"/>
      <c r="K226" s="1035"/>
      <c r="L226" s="1035"/>
      <c r="M226" s="1035"/>
      <c r="N226" s="1035"/>
      <c r="O226" s="837">
        <f t="shared" si="6"/>
        <v>0</v>
      </c>
      <c r="P226" s="754">
        <v>30</v>
      </c>
    </row>
    <row r="227" spans="1:16">
      <c r="A227" s="1034">
        <v>31</v>
      </c>
      <c r="B227" s="951"/>
      <c r="C227" s="951"/>
      <c r="D227" s="951"/>
      <c r="E227" s="951"/>
      <c r="F227" s="951"/>
      <c r="G227" s="693"/>
      <c r="H227" s="1098"/>
      <c r="I227" s="1035"/>
      <c r="J227" s="1035"/>
      <c r="K227" s="1035"/>
      <c r="L227" s="1035"/>
      <c r="M227" s="1035"/>
      <c r="N227" s="1035"/>
      <c r="O227" s="837">
        <f t="shared" si="6"/>
        <v>0</v>
      </c>
      <c r="P227" s="754">
        <v>31</v>
      </c>
    </row>
    <row r="228" spans="1:16">
      <c r="A228" s="1034">
        <v>32</v>
      </c>
      <c r="B228" s="951"/>
      <c r="C228" s="951"/>
      <c r="D228" s="951"/>
      <c r="E228" s="951"/>
      <c r="F228" s="951"/>
      <c r="G228" s="693"/>
      <c r="H228" s="1098"/>
      <c r="I228" s="1035"/>
      <c r="J228" s="1035"/>
      <c r="K228" s="1035"/>
      <c r="L228" s="1035"/>
      <c r="M228" s="1035"/>
      <c r="N228" s="1035"/>
      <c r="O228" s="837">
        <f t="shared" si="6"/>
        <v>0</v>
      </c>
      <c r="P228" s="754">
        <v>32</v>
      </c>
    </row>
    <row r="229" spans="1:16">
      <c r="A229" s="1034">
        <v>33</v>
      </c>
      <c r="B229" s="951"/>
      <c r="C229" s="951"/>
      <c r="D229" s="951"/>
      <c r="E229" s="951"/>
      <c r="F229" s="951"/>
      <c r="G229" s="693"/>
      <c r="H229" s="1098"/>
      <c r="I229" s="1035"/>
      <c r="J229" s="1035"/>
      <c r="K229" s="1035"/>
      <c r="L229" s="1035"/>
      <c r="M229" s="1035"/>
      <c r="N229" s="1035"/>
      <c r="O229" s="837">
        <f t="shared" si="6"/>
        <v>0</v>
      </c>
      <c r="P229" s="754">
        <v>33</v>
      </c>
    </row>
    <row r="230" spans="1:16">
      <c r="A230" s="1034">
        <v>34</v>
      </c>
      <c r="B230" s="951"/>
      <c r="C230" s="951"/>
      <c r="D230" s="951"/>
      <c r="E230" s="951"/>
      <c r="F230" s="951"/>
      <c r="G230" s="693"/>
      <c r="H230" s="1098"/>
      <c r="I230" s="1035"/>
      <c r="J230" s="1035"/>
      <c r="K230" s="1035"/>
      <c r="L230" s="1035"/>
      <c r="M230" s="1035"/>
      <c r="N230" s="1035"/>
      <c r="O230" s="837">
        <f t="shared" si="6"/>
        <v>0</v>
      </c>
      <c r="P230" s="754">
        <v>34</v>
      </c>
    </row>
    <row r="231" spans="1:16">
      <c r="A231" s="1034">
        <v>35</v>
      </c>
      <c r="B231" s="951"/>
      <c r="C231" s="951"/>
      <c r="D231" s="951"/>
      <c r="E231" s="951"/>
      <c r="F231" s="951"/>
      <c r="G231" s="693"/>
      <c r="H231" s="1098"/>
      <c r="I231" s="1035"/>
      <c r="J231" s="1035"/>
      <c r="K231" s="1035"/>
      <c r="L231" s="1035"/>
      <c r="M231" s="1035"/>
      <c r="N231" s="1035"/>
      <c r="O231" s="837">
        <f t="shared" si="6"/>
        <v>0</v>
      </c>
      <c r="P231" s="754">
        <v>35</v>
      </c>
    </row>
    <row r="232" spans="1:16">
      <c r="A232" s="1034">
        <v>36</v>
      </c>
      <c r="B232" s="951"/>
      <c r="C232" s="951"/>
      <c r="D232" s="951"/>
      <c r="E232" s="951"/>
      <c r="F232" s="951"/>
      <c r="G232" s="693"/>
      <c r="H232" s="1098"/>
      <c r="I232" s="1035"/>
      <c r="J232" s="1035"/>
      <c r="K232" s="1035"/>
      <c r="L232" s="1035"/>
      <c r="M232" s="1035"/>
      <c r="N232" s="1035"/>
      <c r="O232" s="837">
        <f t="shared" si="6"/>
        <v>0</v>
      </c>
      <c r="P232" s="754">
        <v>36</v>
      </c>
    </row>
    <row r="233" spans="1:16">
      <c r="A233" s="1034">
        <v>37</v>
      </c>
      <c r="B233" s="951"/>
      <c r="C233" s="951"/>
      <c r="D233" s="951"/>
      <c r="E233" s="951"/>
      <c r="F233" s="951"/>
      <c r="G233" s="693"/>
      <c r="H233" s="1098"/>
      <c r="I233" s="1035"/>
      <c r="J233" s="1035"/>
      <c r="K233" s="1035"/>
      <c r="L233" s="1035"/>
      <c r="M233" s="1035"/>
      <c r="N233" s="1035"/>
      <c r="O233" s="837">
        <f t="shared" si="6"/>
        <v>0</v>
      </c>
      <c r="P233" s="754">
        <v>37</v>
      </c>
    </row>
    <row r="234" spans="1:16">
      <c r="A234" s="1034">
        <v>38</v>
      </c>
      <c r="B234" s="951"/>
      <c r="C234" s="951"/>
      <c r="D234" s="951"/>
      <c r="E234" s="951"/>
      <c r="F234" s="951"/>
      <c r="G234" s="693"/>
      <c r="H234" s="1098"/>
      <c r="I234" s="1035"/>
      <c r="J234" s="1035"/>
      <c r="K234" s="1035"/>
      <c r="L234" s="1035"/>
      <c r="M234" s="1035"/>
      <c r="N234" s="1035"/>
      <c r="O234" s="837">
        <f t="shared" si="6"/>
        <v>0</v>
      </c>
      <c r="P234" s="754">
        <v>38</v>
      </c>
    </row>
    <row r="235" spans="1:16">
      <c r="A235" s="1034">
        <v>39</v>
      </c>
      <c r="B235" s="951"/>
      <c r="C235" s="951"/>
      <c r="D235" s="951"/>
      <c r="E235" s="951"/>
      <c r="F235" s="951"/>
      <c r="G235" s="693"/>
      <c r="H235" s="1098"/>
      <c r="I235" s="1035"/>
      <c r="J235" s="1035"/>
      <c r="K235" s="1035"/>
      <c r="L235" s="1035"/>
      <c r="M235" s="1035"/>
      <c r="N235" s="1035"/>
      <c r="O235" s="837">
        <f t="shared" si="6"/>
        <v>0</v>
      </c>
      <c r="P235" s="754">
        <v>39</v>
      </c>
    </row>
    <row r="236" spans="1:16">
      <c r="A236" s="1034">
        <v>40</v>
      </c>
      <c r="B236" s="951"/>
      <c r="C236" s="951"/>
      <c r="D236" s="951"/>
      <c r="E236" s="951"/>
      <c r="F236" s="951"/>
      <c r="G236" s="693"/>
      <c r="H236" s="1098"/>
      <c r="I236" s="1035"/>
      <c r="J236" s="1035"/>
      <c r="K236" s="1035"/>
      <c r="L236" s="1035"/>
      <c r="M236" s="1035"/>
      <c r="N236" s="1035"/>
      <c r="O236" s="837">
        <f t="shared" si="6"/>
        <v>0</v>
      </c>
      <c r="P236" s="754">
        <v>40</v>
      </c>
    </row>
    <row r="237" spans="1:16">
      <c r="A237" s="1034">
        <v>41</v>
      </c>
      <c r="B237" s="951"/>
      <c r="C237" s="951"/>
      <c r="D237" s="951"/>
      <c r="E237" s="951"/>
      <c r="F237" s="951"/>
      <c r="G237" s="693"/>
      <c r="H237" s="1098"/>
      <c r="I237" s="1035"/>
      <c r="J237" s="1035"/>
      <c r="K237" s="1035"/>
      <c r="L237" s="1035"/>
      <c r="M237" s="1035"/>
      <c r="N237" s="1035"/>
      <c r="O237" s="837">
        <f t="shared" si="6"/>
        <v>0</v>
      </c>
      <c r="P237" s="754">
        <v>41</v>
      </c>
    </row>
    <row r="238" spans="1:16">
      <c r="A238" s="1034">
        <v>42</v>
      </c>
      <c r="B238" s="951"/>
      <c r="C238" s="951"/>
      <c r="D238" s="951"/>
      <c r="E238" s="951"/>
      <c r="F238" s="951"/>
      <c r="G238" s="693"/>
      <c r="H238" s="1098"/>
      <c r="I238" s="1035"/>
      <c r="J238" s="1035"/>
      <c r="K238" s="1035"/>
      <c r="L238" s="1035"/>
      <c r="M238" s="1035"/>
      <c r="N238" s="1035"/>
      <c r="O238" s="837">
        <f t="shared" si="6"/>
        <v>0</v>
      </c>
      <c r="P238" s="754">
        <v>42</v>
      </c>
    </row>
    <row r="239" spans="1:16">
      <c r="A239" s="1034">
        <v>43</v>
      </c>
      <c r="B239" s="951"/>
      <c r="C239" s="951"/>
      <c r="D239" s="951"/>
      <c r="E239" s="951"/>
      <c r="F239" s="951"/>
      <c r="G239" s="693"/>
      <c r="H239" s="1098"/>
      <c r="I239" s="1035"/>
      <c r="J239" s="1035"/>
      <c r="K239" s="1035"/>
      <c r="L239" s="1035"/>
      <c r="M239" s="1035"/>
      <c r="N239" s="1035"/>
      <c r="O239" s="837">
        <f t="shared" si="6"/>
        <v>0</v>
      </c>
      <c r="P239" s="754">
        <v>43</v>
      </c>
    </row>
    <row r="240" spans="1:16">
      <c r="A240" s="1034">
        <v>44</v>
      </c>
      <c r="B240" s="951"/>
      <c r="C240" s="951"/>
      <c r="D240" s="951"/>
      <c r="E240" s="951"/>
      <c r="F240" s="951"/>
      <c r="G240" s="693"/>
      <c r="H240" s="1098"/>
      <c r="I240" s="1035"/>
      <c r="J240" s="1035"/>
      <c r="K240" s="1035"/>
      <c r="L240" s="1035"/>
      <c r="M240" s="1035"/>
      <c r="N240" s="1035"/>
      <c r="O240" s="837">
        <f t="shared" si="6"/>
        <v>0</v>
      </c>
      <c r="P240" s="754">
        <v>44</v>
      </c>
    </row>
    <row r="241" spans="1:16">
      <c r="A241" s="1034">
        <v>45</v>
      </c>
      <c r="B241" s="951"/>
      <c r="C241" s="951"/>
      <c r="D241" s="951"/>
      <c r="E241" s="951"/>
      <c r="F241" s="951"/>
      <c r="G241" s="693"/>
      <c r="H241" s="1098"/>
      <c r="I241" s="1035"/>
      <c r="J241" s="1035"/>
      <c r="K241" s="1035"/>
      <c r="L241" s="1035"/>
      <c r="M241" s="1035"/>
      <c r="N241" s="1035"/>
      <c r="O241" s="837">
        <f t="shared" si="6"/>
        <v>0</v>
      </c>
      <c r="P241" s="754">
        <v>45</v>
      </c>
    </row>
    <row r="242" spans="1:16">
      <c r="A242" s="1034">
        <v>46</v>
      </c>
      <c r="B242" s="951"/>
      <c r="C242" s="951"/>
      <c r="D242" s="951"/>
      <c r="E242" s="951"/>
      <c r="F242" s="951"/>
      <c r="G242" s="693"/>
      <c r="H242" s="1098"/>
      <c r="I242" s="1035"/>
      <c r="J242" s="1035"/>
      <c r="K242" s="1035"/>
      <c r="L242" s="1035"/>
      <c r="M242" s="1035"/>
      <c r="N242" s="1035"/>
      <c r="O242" s="837">
        <f t="shared" si="6"/>
        <v>0</v>
      </c>
      <c r="P242" s="754">
        <v>46</v>
      </c>
    </row>
    <row r="243" spans="1:16">
      <c r="A243" s="1034">
        <v>47</v>
      </c>
      <c r="B243" s="951"/>
      <c r="C243" s="951"/>
      <c r="D243" s="951"/>
      <c r="E243" s="951"/>
      <c r="F243" s="951"/>
      <c r="G243" s="693"/>
      <c r="H243" s="1098"/>
      <c r="I243" s="1035"/>
      <c r="J243" s="1035"/>
      <c r="K243" s="1035"/>
      <c r="L243" s="1035"/>
      <c r="M243" s="1035"/>
      <c r="N243" s="1035"/>
      <c r="O243" s="837">
        <f t="shared" si="6"/>
        <v>0</v>
      </c>
      <c r="P243" s="754">
        <v>47</v>
      </c>
    </row>
    <row r="244" spans="1:16">
      <c r="A244" s="1034">
        <v>48</v>
      </c>
      <c r="B244" s="951"/>
      <c r="C244" s="951"/>
      <c r="D244" s="951"/>
      <c r="E244" s="951"/>
      <c r="F244" s="951"/>
      <c r="G244" s="693"/>
      <c r="H244" s="1098"/>
      <c r="I244" s="1035"/>
      <c r="J244" s="1035"/>
      <c r="K244" s="1035"/>
      <c r="L244" s="1035"/>
      <c r="M244" s="1035"/>
      <c r="N244" s="1035"/>
      <c r="O244" s="837">
        <f t="shared" si="6"/>
        <v>0</v>
      </c>
      <c r="P244" s="754">
        <v>48</v>
      </c>
    </row>
    <row r="245" spans="1:16">
      <c r="A245" s="1034">
        <v>49</v>
      </c>
      <c r="B245" s="951"/>
      <c r="C245" s="951"/>
      <c r="D245" s="951"/>
      <c r="E245" s="951"/>
      <c r="F245" s="951"/>
      <c r="G245" s="693"/>
      <c r="H245" s="1098"/>
      <c r="I245" s="1035"/>
      <c r="J245" s="1035"/>
      <c r="K245" s="1035"/>
      <c r="L245" s="1035"/>
      <c r="M245" s="1035"/>
      <c r="N245" s="1035"/>
      <c r="O245" s="837">
        <f t="shared" si="6"/>
        <v>0</v>
      </c>
      <c r="P245" s="754">
        <v>49</v>
      </c>
    </row>
    <row r="246" spans="1:16" ht="15.75" thickBot="1">
      <c r="A246" s="1051">
        <v>50</v>
      </c>
      <c r="B246" s="1052" t="s">
        <v>2166</v>
      </c>
      <c r="C246" s="1087"/>
      <c r="D246" s="1087"/>
      <c r="E246" s="1087"/>
      <c r="F246" s="1087"/>
      <c r="G246" s="612"/>
      <c r="H246" s="1100"/>
      <c r="I246" s="943">
        <f t="shared" ref="I246:O246" si="7">SUM(I197:I245)</f>
        <v>0</v>
      </c>
      <c r="J246" s="943">
        <f t="shared" si="7"/>
        <v>0</v>
      </c>
      <c r="K246" s="943">
        <f t="shared" si="7"/>
        <v>0</v>
      </c>
      <c r="L246" s="942">
        <f t="shared" si="7"/>
        <v>0</v>
      </c>
      <c r="M246" s="942">
        <f t="shared" si="7"/>
        <v>0</v>
      </c>
      <c r="N246" s="942">
        <f t="shared" si="7"/>
        <v>0</v>
      </c>
      <c r="O246" s="942">
        <f t="shared" si="7"/>
        <v>0</v>
      </c>
      <c r="P246" s="1088">
        <v>50</v>
      </c>
    </row>
    <row r="247" spans="1:16">
      <c r="A247" s="136"/>
      <c r="B247" s="136"/>
      <c r="H247" s="1090"/>
      <c r="I247" s="1090"/>
      <c r="J247" s="1090"/>
      <c r="K247" s="1090"/>
      <c r="L247" s="1091"/>
      <c r="M247" s="1091"/>
      <c r="N247" s="1091"/>
      <c r="O247" s="1091"/>
      <c r="P247" s="136"/>
    </row>
    <row r="248" spans="1:16">
      <c r="A248" s="1074" t="s">
        <v>4163</v>
      </c>
      <c r="B248" s="325"/>
      <c r="C248" s="325"/>
      <c r="D248" s="325"/>
      <c r="E248" s="325"/>
      <c r="F248" s="325"/>
      <c r="G248" s="325"/>
      <c r="H248" s="1074" t="s">
        <v>4163</v>
      </c>
      <c r="I248" s="325"/>
      <c r="J248" s="325"/>
      <c r="K248" s="325"/>
      <c r="L248" s="325"/>
      <c r="M248" s="651"/>
    </row>
    <row r="249" spans="1:16">
      <c r="A249" s="607" t="s">
        <v>4170</v>
      </c>
      <c r="B249" s="607"/>
      <c r="C249" s="607"/>
      <c r="D249" s="607"/>
      <c r="E249" s="607"/>
      <c r="F249" s="607"/>
      <c r="G249" s="607"/>
      <c r="H249" s="607" t="s">
        <v>4171</v>
      </c>
      <c r="I249" s="607"/>
      <c r="J249" s="607"/>
      <c r="K249" s="607"/>
      <c r="L249" s="607"/>
      <c r="M249" s="607"/>
      <c r="N249" s="607"/>
      <c r="O249" s="607"/>
      <c r="P249" s="607"/>
    </row>
  </sheetData>
  <phoneticPr fontId="0" type="noConversion"/>
  <printOptions horizontalCentered="1" verticalCentered="1"/>
  <pageMargins left="0" right="0" top="0" bottom="0" header="0" footer="0"/>
  <pageSetup scale="73" fitToWidth="2" fitToHeight="4" pageOrder="overThenDown" orientation="portrait" horizontalDpi="300" verticalDpi="300" r:id="rId1"/>
  <headerFooter alignWithMargins="0"/>
  <rowBreaks count="2" manualBreakCount="2">
    <brk id="123" max="16383" man="1"/>
    <brk id="186" max="16383" man="1"/>
  </rowBreaks>
  <colBreaks count="1" manualBreakCount="1">
    <brk id="7"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55"/>
  <dimension ref="A1:IU227"/>
  <sheetViews>
    <sheetView defaultGridColor="0" view="pageBreakPreview" topLeftCell="J1" colorId="22" zoomScale="60" zoomScaleNormal="85" workbookViewId="0">
      <selection activeCell="G75" sqref="G74:Y75"/>
    </sheetView>
  </sheetViews>
  <sheetFormatPr defaultColWidth="9.6640625" defaultRowHeight="15"/>
  <cols>
    <col min="1" max="1" width="6.109375" style="83" customWidth="1"/>
    <col min="2" max="2" width="35.109375" style="83" customWidth="1"/>
    <col min="3" max="3" width="25.6640625" style="83" customWidth="1"/>
    <col min="4" max="4" width="26.33203125" style="83" customWidth="1"/>
    <col min="5" max="5" width="17.33203125" style="83" bestFit="1" customWidth="1"/>
    <col min="6" max="7" width="6.6640625" style="83" customWidth="1"/>
    <col min="8" max="8" width="25.21875" style="83" customWidth="1"/>
    <col min="9" max="9" width="24.6640625" style="83" customWidth="1"/>
    <col min="10" max="10" width="12.6640625" style="83" customWidth="1"/>
    <col min="11" max="12" width="13.6640625" style="83" customWidth="1"/>
    <col min="13" max="13" width="4.6640625" style="83" customWidth="1"/>
    <col min="14" max="14" width="5.109375" style="83" customWidth="1"/>
    <col min="15" max="15" width="31.88671875" style="83" customWidth="1"/>
    <col min="16" max="16" width="19.6640625" style="83" customWidth="1"/>
    <col min="17" max="17" width="23" style="83" customWidth="1"/>
    <col min="18" max="18" width="24" style="83" customWidth="1"/>
    <col min="19" max="19" width="5" style="83" customWidth="1"/>
    <col min="20" max="16384" width="9.6640625" style="83"/>
  </cols>
  <sheetData>
    <row r="1" spans="1:255">
      <c r="A1" s="740" t="s">
        <v>394</v>
      </c>
      <c r="B1" s="741"/>
      <c r="C1" s="947" t="s">
        <v>377</v>
      </c>
      <c r="D1" s="745" t="s">
        <v>396</v>
      </c>
      <c r="E1" s="948" t="s">
        <v>397</v>
      </c>
      <c r="F1" s="740" t="s">
        <v>394</v>
      </c>
      <c r="G1" s="741"/>
      <c r="H1" s="741"/>
      <c r="I1" s="947" t="s">
        <v>377</v>
      </c>
      <c r="J1" s="745" t="s">
        <v>396</v>
      </c>
      <c r="K1" s="548"/>
      <c r="L1" s="947" t="s">
        <v>397</v>
      </c>
      <c r="M1" s="1010"/>
      <c r="N1" s="740" t="s">
        <v>394</v>
      </c>
      <c r="O1" s="741"/>
      <c r="P1" s="947" t="s">
        <v>377</v>
      </c>
      <c r="Q1" s="745" t="s">
        <v>396</v>
      </c>
      <c r="R1" s="947" t="s">
        <v>397</v>
      </c>
      <c r="S1" s="1010"/>
    </row>
    <row r="2" spans="1:255">
      <c r="A2" s="513" t="str">
        <f>'Data Sheet'!$C$25</f>
        <v xml:space="preserve">KeySpan Gas East Corp. D/B/A National Grid </v>
      </c>
      <c r="B2" s="82"/>
      <c r="C2" s="1228" t="s">
        <v>4711</v>
      </c>
      <c r="D2" s="750" t="s">
        <v>398</v>
      </c>
      <c r="E2" s="1053"/>
      <c r="F2" s="513" t="str">
        <f>'Data Sheet'!$C$25</f>
        <v xml:space="preserve">KeySpan Gas East Corp. D/B/A National Grid </v>
      </c>
      <c r="G2" s="82"/>
      <c r="H2" s="82"/>
      <c r="I2" s="1228" t="s">
        <v>4711</v>
      </c>
      <c r="J2" s="750" t="s">
        <v>398</v>
      </c>
      <c r="K2" s="325"/>
      <c r="L2" s="931"/>
      <c r="M2" s="564"/>
      <c r="N2" s="513" t="str">
        <f>'Data Sheet'!$C$25</f>
        <v xml:space="preserve">KeySpan Gas East Corp. D/B/A National Grid </v>
      </c>
      <c r="O2" s="82"/>
      <c r="P2" s="1228" t="s">
        <v>4711</v>
      </c>
      <c r="Q2" s="750" t="s">
        <v>398</v>
      </c>
      <c r="R2" s="1054"/>
      <c r="S2" s="609"/>
    </row>
    <row r="3" spans="1:255" ht="15" customHeight="1">
      <c r="A3" s="513"/>
      <c r="B3" s="82"/>
      <c r="C3" s="931" t="s">
        <v>229</v>
      </c>
      <c r="D3" s="1011" t="str">
        <f>'Data Sheet'!$C$40</f>
        <v>March 31, 2015</v>
      </c>
      <c r="E3" s="1055" t="str">
        <f>'Data Sheet'!$C$38</f>
        <v>December 31, 2014</v>
      </c>
      <c r="F3" s="950"/>
      <c r="G3" s="838"/>
      <c r="H3" s="838"/>
      <c r="I3" s="952" t="s">
        <v>229</v>
      </c>
      <c r="J3" s="1011" t="str">
        <f>'Data Sheet'!$C$40</f>
        <v>March 31, 2015</v>
      </c>
      <c r="K3" s="572"/>
      <c r="L3" s="1012" t="str">
        <f>'Data Sheet'!$C$38</f>
        <v>December 31, 2014</v>
      </c>
      <c r="M3" s="693"/>
      <c r="N3" s="950"/>
      <c r="O3" s="838"/>
      <c r="P3" s="952" t="s">
        <v>229</v>
      </c>
      <c r="Q3" s="953" t="str">
        <f>'Data Sheet'!$C$40</f>
        <v>March 31, 2015</v>
      </c>
      <c r="R3" s="1012" t="str">
        <f>'Data Sheet'!$C$38</f>
        <v>December 31, 2014</v>
      </c>
      <c r="S3" s="693"/>
      <c r="T3" s="82"/>
      <c r="U3" s="82"/>
      <c r="V3" s="82"/>
      <c r="W3" s="82"/>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c r="EO3" s="82"/>
      <c r="EP3" s="82"/>
      <c r="EQ3" s="82"/>
      <c r="ER3" s="82"/>
      <c r="ES3" s="82"/>
      <c r="ET3" s="82"/>
      <c r="EU3" s="82"/>
      <c r="EV3" s="82"/>
      <c r="EW3" s="82"/>
      <c r="EX3" s="82"/>
      <c r="EY3" s="82"/>
      <c r="EZ3" s="82"/>
      <c r="FA3" s="82"/>
      <c r="FB3" s="82"/>
      <c r="FC3" s="82"/>
      <c r="FD3" s="82"/>
      <c r="FE3" s="82"/>
      <c r="FF3" s="82"/>
      <c r="FG3" s="82"/>
      <c r="FH3" s="82"/>
      <c r="FI3" s="82"/>
      <c r="FJ3" s="82"/>
      <c r="FK3" s="82"/>
      <c r="FL3" s="82"/>
      <c r="FM3" s="82"/>
      <c r="FN3" s="82"/>
      <c r="FO3" s="82"/>
      <c r="FP3" s="82"/>
      <c r="FQ3" s="82"/>
      <c r="FR3" s="82"/>
      <c r="FS3" s="82"/>
      <c r="FT3" s="82"/>
      <c r="FU3" s="82"/>
      <c r="FV3" s="82"/>
      <c r="FW3" s="82"/>
      <c r="FX3" s="82"/>
      <c r="FY3" s="82"/>
      <c r="FZ3" s="82"/>
      <c r="GA3" s="82"/>
      <c r="GB3" s="82"/>
      <c r="GC3" s="82"/>
      <c r="GD3" s="82"/>
      <c r="GE3" s="82"/>
      <c r="GF3" s="82"/>
      <c r="GG3" s="82"/>
      <c r="GH3" s="82"/>
      <c r="GI3" s="82"/>
      <c r="GJ3" s="82"/>
      <c r="GK3" s="82"/>
      <c r="GL3" s="82"/>
      <c r="GM3" s="82"/>
      <c r="GN3" s="82"/>
      <c r="GO3" s="82"/>
      <c r="GP3" s="82"/>
      <c r="GQ3" s="82"/>
      <c r="GR3" s="82"/>
      <c r="GS3" s="82"/>
      <c r="GT3" s="82"/>
      <c r="GU3" s="82"/>
      <c r="GV3" s="82"/>
      <c r="GW3" s="82"/>
      <c r="GX3" s="82"/>
      <c r="GY3" s="82"/>
      <c r="GZ3" s="82"/>
      <c r="HA3" s="82"/>
      <c r="HB3" s="82"/>
      <c r="HC3" s="82"/>
      <c r="HD3" s="82"/>
      <c r="HE3" s="82"/>
      <c r="HF3" s="82"/>
      <c r="HG3" s="82"/>
      <c r="HH3" s="82"/>
      <c r="HI3" s="82"/>
      <c r="HJ3" s="82"/>
      <c r="HK3" s="82"/>
      <c r="HL3" s="82"/>
      <c r="HM3" s="82"/>
      <c r="HN3" s="82"/>
      <c r="HO3" s="82"/>
      <c r="HP3" s="82"/>
      <c r="HQ3" s="82"/>
      <c r="HR3" s="82"/>
      <c r="HS3" s="82"/>
      <c r="HT3" s="82"/>
      <c r="HU3" s="82"/>
      <c r="HV3" s="82"/>
      <c r="HW3" s="82"/>
      <c r="HX3" s="82"/>
      <c r="HY3" s="82"/>
      <c r="HZ3" s="82"/>
      <c r="IA3" s="82"/>
      <c r="IB3" s="82"/>
      <c r="IC3" s="82"/>
      <c r="ID3" s="82"/>
      <c r="IE3" s="82"/>
      <c r="IF3" s="82"/>
      <c r="IG3" s="82"/>
      <c r="IH3" s="82"/>
      <c r="II3" s="82"/>
      <c r="IJ3" s="82"/>
      <c r="IK3" s="82"/>
      <c r="IL3" s="82"/>
      <c r="IM3" s="82"/>
      <c r="IN3" s="82"/>
      <c r="IO3" s="82"/>
      <c r="IP3" s="82"/>
      <c r="IQ3" s="82"/>
      <c r="IR3" s="82"/>
      <c r="IS3" s="82"/>
      <c r="IT3" s="82"/>
      <c r="IU3" s="82"/>
    </row>
    <row r="4" spans="1:255" ht="15" customHeight="1">
      <c r="A4" s="927" t="s">
        <v>4172</v>
      </c>
      <c r="B4" s="928"/>
      <c r="C4" s="928"/>
      <c r="D4" s="928"/>
      <c r="E4" s="1056"/>
      <c r="F4" s="954" t="s">
        <v>4173</v>
      </c>
      <c r="G4" s="607"/>
      <c r="H4" s="607"/>
      <c r="I4" s="607"/>
      <c r="J4" s="607"/>
      <c r="K4" s="582"/>
      <c r="L4" s="82"/>
      <c r="M4" s="924"/>
      <c r="N4" s="954" t="s">
        <v>4173</v>
      </c>
      <c r="O4" s="607"/>
      <c r="P4" s="607"/>
      <c r="Q4" s="607"/>
      <c r="R4" s="582"/>
      <c r="S4" s="609"/>
      <c r="T4" s="82"/>
      <c r="U4" s="82"/>
      <c r="V4" s="82"/>
      <c r="W4" s="82"/>
      <c r="X4" s="82"/>
      <c r="Y4" s="82"/>
      <c r="Z4" s="82"/>
      <c r="AA4" s="82"/>
      <c r="AB4" s="82"/>
      <c r="AC4" s="82"/>
      <c r="AD4" s="82"/>
      <c r="AE4" s="82"/>
      <c r="AF4" s="82"/>
      <c r="AG4" s="82"/>
      <c r="AH4" s="82"/>
      <c r="AI4" s="82"/>
      <c r="AJ4" s="82"/>
      <c r="AK4" s="82"/>
      <c r="AL4" s="82"/>
      <c r="AM4" s="82"/>
      <c r="AN4" s="82"/>
      <c r="AO4" s="82"/>
      <c r="AP4" s="82"/>
      <c r="AQ4" s="82"/>
      <c r="AR4" s="82"/>
      <c r="AS4" s="82"/>
      <c r="AT4" s="82"/>
      <c r="AU4" s="82"/>
      <c r="AV4" s="82"/>
      <c r="AW4" s="82"/>
      <c r="AX4" s="82"/>
      <c r="AY4" s="82"/>
      <c r="AZ4" s="82"/>
      <c r="BA4" s="82"/>
      <c r="BB4" s="82"/>
      <c r="BC4" s="82"/>
      <c r="BD4" s="82"/>
      <c r="BE4" s="82"/>
      <c r="BF4" s="82"/>
      <c r="BG4" s="82"/>
      <c r="BH4" s="82"/>
      <c r="BI4" s="82"/>
      <c r="BJ4" s="82"/>
      <c r="BK4" s="82"/>
      <c r="BL4" s="82"/>
      <c r="BM4" s="82"/>
      <c r="BN4" s="82"/>
      <c r="BO4" s="82"/>
      <c r="BP4" s="82"/>
      <c r="BQ4" s="82"/>
      <c r="BR4" s="82"/>
      <c r="BS4" s="82"/>
      <c r="BT4" s="82"/>
      <c r="BU4" s="82"/>
      <c r="BV4" s="82"/>
      <c r="BW4" s="82"/>
      <c r="BX4" s="82"/>
      <c r="BY4" s="82"/>
      <c r="BZ4" s="82"/>
      <c r="CA4" s="82"/>
      <c r="CB4" s="82"/>
      <c r="CC4" s="82"/>
      <c r="CD4" s="82"/>
      <c r="CE4" s="82"/>
      <c r="CF4" s="82"/>
      <c r="CG4" s="82"/>
      <c r="CH4" s="82"/>
      <c r="CI4" s="82"/>
      <c r="CJ4" s="82"/>
      <c r="CK4" s="82"/>
      <c r="CL4" s="82"/>
      <c r="CM4" s="82"/>
      <c r="CN4" s="82"/>
      <c r="CO4" s="82"/>
      <c r="CP4" s="82"/>
      <c r="CQ4" s="82"/>
      <c r="CR4" s="82"/>
      <c r="CS4" s="82"/>
      <c r="CT4" s="82"/>
      <c r="CU4" s="82"/>
      <c r="CV4" s="82"/>
      <c r="CW4" s="82"/>
      <c r="CX4" s="82"/>
      <c r="CY4" s="82"/>
      <c r="CZ4" s="82"/>
      <c r="DA4" s="82"/>
      <c r="DB4" s="82"/>
      <c r="DC4" s="82"/>
      <c r="DD4" s="82"/>
      <c r="DE4" s="82"/>
      <c r="DF4" s="82"/>
      <c r="DG4" s="82"/>
      <c r="DH4" s="82"/>
      <c r="DI4" s="82"/>
      <c r="DJ4" s="82"/>
      <c r="DK4" s="82"/>
      <c r="DL4" s="82"/>
      <c r="DM4" s="82"/>
      <c r="DN4" s="82"/>
      <c r="DO4" s="82"/>
      <c r="DP4" s="82"/>
      <c r="DQ4" s="82"/>
      <c r="DR4" s="82"/>
      <c r="DS4" s="82"/>
      <c r="DT4" s="82"/>
      <c r="DU4" s="82"/>
      <c r="DV4" s="82"/>
      <c r="DW4" s="82"/>
      <c r="DX4" s="82"/>
      <c r="DY4" s="82"/>
      <c r="DZ4" s="82"/>
      <c r="EA4" s="82"/>
      <c r="EB4" s="82"/>
      <c r="EC4" s="82"/>
      <c r="ED4" s="82"/>
      <c r="EE4" s="82"/>
      <c r="EF4" s="82"/>
      <c r="EG4" s="82"/>
      <c r="EH4" s="82"/>
      <c r="EI4" s="82"/>
      <c r="EJ4" s="82"/>
      <c r="EK4" s="82"/>
      <c r="EL4" s="82"/>
      <c r="EM4" s="82"/>
      <c r="EN4" s="82"/>
      <c r="EO4" s="82"/>
      <c r="EP4" s="82"/>
      <c r="EQ4" s="82"/>
      <c r="ER4" s="82"/>
      <c r="ES4" s="82"/>
      <c r="ET4" s="82"/>
      <c r="EU4" s="82"/>
      <c r="EV4" s="82"/>
      <c r="EW4" s="82"/>
      <c r="EX4" s="82"/>
      <c r="EY4" s="82"/>
      <c r="EZ4" s="82"/>
      <c r="FA4" s="82"/>
      <c r="FB4" s="82"/>
      <c r="FC4" s="82"/>
      <c r="FD4" s="82"/>
      <c r="FE4" s="82"/>
      <c r="FF4" s="82"/>
      <c r="FG4" s="82"/>
      <c r="FH4" s="82"/>
      <c r="FI4" s="82"/>
      <c r="FJ4" s="82"/>
      <c r="FK4" s="82"/>
      <c r="FL4" s="82"/>
      <c r="FM4" s="82"/>
      <c r="FN4" s="82"/>
      <c r="FO4" s="82"/>
      <c r="FP4" s="82"/>
      <c r="FQ4" s="82"/>
      <c r="FR4" s="82"/>
      <c r="FS4" s="82"/>
      <c r="FT4" s="82"/>
      <c r="FU4" s="82"/>
      <c r="FV4" s="82"/>
      <c r="FW4" s="82"/>
      <c r="FX4" s="82"/>
      <c r="FY4" s="82"/>
      <c r="FZ4" s="82"/>
      <c r="GA4" s="82"/>
      <c r="GB4" s="82"/>
      <c r="GC4" s="82"/>
      <c r="GD4" s="82"/>
      <c r="GE4" s="82"/>
      <c r="GF4" s="82"/>
      <c r="GG4" s="82"/>
      <c r="GH4" s="82"/>
      <c r="GI4" s="82"/>
      <c r="GJ4" s="82"/>
      <c r="GK4" s="82"/>
      <c r="GL4" s="82"/>
      <c r="GM4" s="82"/>
      <c r="GN4" s="82"/>
      <c r="GO4" s="82"/>
      <c r="GP4" s="82"/>
      <c r="GQ4" s="82"/>
      <c r="GR4" s="82"/>
      <c r="GS4" s="82"/>
      <c r="GT4" s="82"/>
      <c r="GU4" s="82"/>
      <c r="GV4" s="82"/>
      <c r="GW4" s="82"/>
      <c r="GX4" s="82"/>
      <c r="GY4" s="82"/>
      <c r="GZ4" s="82"/>
      <c r="HA4" s="82"/>
      <c r="HB4" s="82"/>
      <c r="HC4" s="82"/>
      <c r="HD4" s="82"/>
      <c r="HE4" s="82"/>
      <c r="HF4" s="82"/>
      <c r="HG4" s="82"/>
      <c r="HH4" s="82"/>
      <c r="HI4" s="82"/>
      <c r="HJ4" s="82"/>
      <c r="HK4" s="82"/>
      <c r="HL4" s="82"/>
      <c r="HM4" s="82"/>
      <c r="HN4" s="82"/>
      <c r="HO4" s="82"/>
      <c r="HP4" s="82"/>
      <c r="HQ4" s="82"/>
      <c r="HR4" s="82"/>
      <c r="HS4" s="82"/>
      <c r="HT4" s="82"/>
      <c r="HU4" s="82"/>
      <c r="HV4" s="82"/>
      <c r="HW4" s="82"/>
      <c r="HX4" s="82"/>
      <c r="HY4" s="82"/>
      <c r="HZ4" s="82"/>
      <c r="IA4" s="82"/>
      <c r="IB4" s="82"/>
      <c r="IC4" s="82"/>
      <c r="ID4" s="82"/>
      <c r="IE4" s="82"/>
      <c r="IF4" s="82"/>
      <c r="IG4" s="82"/>
      <c r="IH4" s="82"/>
      <c r="II4" s="82"/>
      <c r="IJ4" s="82"/>
      <c r="IK4" s="82"/>
      <c r="IL4" s="82"/>
      <c r="IM4" s="82"/>
      <c r="IN4" s="82"/>
      <c r="IO4" s="82"/>
      <c r="IP4" s="82"/>
      <c r="IQ4" s="82"/>
      <c r="IR4" s="82"/>
      <c r="IS4" s="82"/>
      <c r="IT4" s="82"/>
      <c r="IU4" s="82"/>
    </row>
    <row r="5" spans="1:255">
      <c r="A5" s="969" t="s">
        <v>4174</v>
      </c>
      <c r="B5" s="970"/>
      <c r="C5" s="970"/>
      <c r="D5" s="970"/>
      <c r="E5" s="687"/>
      <c r="F5" s="969" t="s">
        <v>4174</v>
      </c>
      <c r="G5" s="970"/>
      <c r="H5" s="970"/>
      <c r="I5" s="970"/>
      <c r="J5" s="970"/>
      <c r="K5" s="686"/>
      <c r="L5" s="838"/>
      <c r="M5" s="820"/>
      <c r="N5" s="969" t="s">
        <v>4174</v>
      </c>
      <c r="O5" s="970"/>
      <c r="P5" s="970"/>
      <c r="Q5" s="970"/>
      <c r="R5" s="686"/>
      <c r="S5" s="693"/>
      <c r="T5" s="82"/>
      <c r="U5" s="82"/>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2"/>
      <c r="AX5" s="82"/>
      <c r="AY5" s="82"/>
      <c r="AZ5" s="82"/>
      <c r="BA5" s="82"/>
      <c r="BB5" s="82"/>
      <c r="BC5" s="82"/>
      <c r="BD5" s="82"/>
      <c r="BE5" s="82"/>
      <c r="BF5" s="82"/>
      <c r="BG5" s="82"/>
      <c r="BH5" s="82"/>
      <c r="BI5" s="82"/>
      <c r="BJ5" s="82"/>
      <c r="BK5" s="82"/>
      <c r="BL5" s="82"/>
      <c r="BM5" s="82"/>
      <c r="BN5" s="82"/>
      <c r="BO5" s="82"/>
      <c r="BP5" s="82"/>
      <c r="BQ5" s="82"/>
      <c r="BR5" s="82"/>
      <c r="BS5" s="82"/>
      <c r="BT5" s="82"/>
      <c r="BU5" s="82"/>
      <c r="BV5" s="82"/>
      <c r="BW5" s="82"/>
      <c r="BX5" s="82"/>
      <c r="BY5" s="82"/>
      <c r="BZ5" s="82"/>
      <c r="CA5" s="82"/>
      <c r="CB5" s="82"/>
      <c r="CC5" s="82"/>
      <c r="CD5" s="82"/>
      <c r="CE5" s="82"/>
      <c r="CF5" s="82"/>
      <c r="CG5" s="82"/>
      <c r="CH5" s="82"/>
      <c r="CI5" s="82"/>
      <c r="CJ5" s="82"/>
      <c r="CK5" s="82"/>
      <c r="CL5" s="82"/>
      <c r="CM5" s="82"/>
      <c r="CN5" s="82"/>
      <c r="CO5" s="82"/>
      <c r="CP5" s="82"/>
      <c r="CQ5" s="82"/>
      <c r="CR5" s="82"/>
      <c r="CS5" s="82"/>
      <c r="CT5" s="82"/>
      <c r="CU5" s="82"/>
      <c r="CV5" s="82"/>
      <c r="CW5" s="82"/>
      <c r="CX5" s="82"/>
      <c r="CY5" s="82"/>
      <c r="CZ5" s="82"/>
      <c r="DA5" s="82"/>
      <c r="DB5" s="82"/>
      <c r="DC5" s="82"/>
      <c r="DD5" s="82"/>
      <c r="DE5" s="82"/>
      <c r="DF5" s="82"/>
      <c r="DG5" s="82"/>
      <c r="DH5" s="82"/>
      <c r="DI5" s="82"/>
      <c r="DJ5" s="82"/>
      <c r="DK5" s="82"/>
      <c r="DL5" s="82"/>
      <c r="DM5" s="82"/>
      <c r="DN5" s="82"/>
      <c r="DO5" s="82"/>
      <c r="DP5" s="82"/>
      <c r="DQ5" s="82"/>
      <c r="DR5" s="82"/>
      <c r="DS5" s="82"/>
      <c r="DT5" s="82"/>
      <c r="DU5" s="82"/>
      <c r="DV5" s="82"/>
      <c r="DW5" s="82"/>
      <c r="DX5" s="82"/>
      <c r="DY5" s="82"/>
      <c r="DZ5" s="82"/>
      <c r="EA5" s="82"/>
      <c r="EB5" s="82"/>
      <c r="EC5" s="82"/>
      <c r="ED5" s="82"/>
      <c r="EE5" s="82"/>
      <c r="EF5" s="82"/>
      <c r="EG5" s="82"/>
      <c r="EH5" s="82"/>
      <c r="EI5" s="82"/>
      <c r="EJ5" s="82"/>
      <c r="EK5" s="82"/>
      <c r="EL5" s="82"/>
      <c r="EM5" s="82"/>
      <c r="EN5" s="82"/>
      <c r="EO5" s="82"/>
      <c r="EP5" s="82"/>
      <c r="EQ5" s="82"/>
      <c r="ER5" s="82"/>
      <c r="ES5" s="82"/>
      <c r="ET5" s="82"/>
      <c r="EU5" s="82"/>
      <c r="EV5" s="82"/>
      <c r="EW5" s="82"/>
      <c r="EX5" s="82"/>
      <c r="EY5" s="82"/>
      <c r="EZ5" s="82"/>
      <c r="FA5" s="82"/>
      <c r="FB5" s="82"/>
      <c r="FC5" s="82"/>
      <c r="FD5" s="82"/>
      <c r="FE5" s="82"/>
      <c r="FF5" s="82"/>
      <c r="FG5" s="82"/>
      <c r="FH5" s="82"/>
      <c r="FI5" s="82"/>
      <c r="FJ5" s="82"/>
      <c r="FK5" s="82"/>
      <c r="FL5" s="82"/>
      <c r="FM5" s="82"/>
      <c r="FN5" s="82"/>
      <c r="FO5" s="82"/>
      <c r="FP5" s="82"/>
      <c r="FQ5" s="82"/>
      <c r="FR5" s="82"/>
      <c r="FS5" s="82"/>
      <c r="FT5" s="82"/>
      <c r="FU5" s="82"/>
      <c r="FV5" s="82"/>
      <c r="FW5" s="82"/>
      <c r="FX5" s="82"/>
      <c r="FY5" s="82"/>
      <c r="FZ5" s="82"/>
      <c r="GA5" s="82"/>
      <c r="GB5" s="82"/>
      <c r="GC5" s="82"/>
      <c r="GD5" s="82"/>
      <c r="GE5" s="82"/>
      <c r="GF5" s="82"/>
      <c r="GG5" s="82"/>
      <c r="GH5" s="82"/>
      <c r="GI5" s="82"/>
      <c r="GJ5" s="82"/>
      <c r="GK5" s="82"/>
      <c r="GL5" s="82"/>
      <c r="GM5" s="82"/>
      <c r="GN5" s="82"/>
      <c r="GO5" s="82"/>
      <c r="GP5" s="82"/>
      <c r="GQ5" s="82"/>
      <c r="GR5" s="82"/>
      <c r="GS5" s="82"/>
      <c r="GT5" s="82"/>
      <c r="GU5" s="82"/>
      <c r="GV5" s="82"/>
      <c r="GW5" s="82"/>
      <c r="GX5" s="82"/>
      <c r="GY5" s="82"/>
      <c r="GZ5" s="82"/>
      <c r="HA5" s="82"/>
      <c r="HB5" s="82"/>
      <c r="HC5" s="82"/>
      <c r="HD5" s="82"/>
      <c r="HE5" s="82"/>
      <c r="HF5" s="82"/>
      <c r="HG5" s="82"/>
      <c r="HH5" s="82"/>
      <c r="HI5" s="82"/>
      <c r="HJ5" s="82"/>
      <c r="HK5" s="82"/>
      <c r="HL5" s="82"/>
      <c r="HM5" s="82"/>
      <c r="HN5" s="82"/>
      <c r="HO5" s="82"/>
      <c r="HP5" s="82"/>
      <c r="HQ5" s="82"/>
      <c r="HR5" s="82"/>
      <c r="HS5" s="82"/>
      <c r="HT5" s="82"/>
      <c r="HU5" s="82"/>
      <c r="HV5" s="82"/>
      <c r="HW5" s="82"/>
      <c r="HX5" s="82"/>
      <c r="HY5" s="82"/>
      <c r="HZ5" s="82"/>
      <c r="IA5" s="82"/>
      <c r="IB5" s="82"/>
      <c r="IC5" s="82"/>
      <c r="ID5" s="82"/>
      <c r="IE5" s="82"/>
      <c r="IF5" s="82"/>
      <c r="IG5" s="82"/>
      <c r="IH5" s="82"/>
      <c r="II5" s="82"/>
      <c r="IJ5" s="82"/>
      <c r="IK5" s="82"/>
      <c r="IL5" s="82"/>
      <c r="IM5" s="82"/>
      <c r="IN5" s="82"/>
      <c r="IO5" s="82"/>
      <c r="IP5" s="82"/>
      <c r="IQ5" s="82"/>
      <c r="IR5" s="82"/>
      <c r="IS5" s="82"/>
      <c r="IT5" s="82"/>
      <c r="IU5" s="82"/>
    </row>
    <row r="6" spans="1:255">
      <c r="A6" s="782" t="s">
        <v>502</v>
      </c>
      <c r="B6" s="709" t="s">
        <v>350</v>
      </c>
      <c r="C6" s="709"/>
      <c r="D6" s="709"/>
      <c r="E6" s="710"/>
      <c r="F6" s="708"/>
      <c r="G6" s="709" t="s">
        <v>351</v>
      </c>
      <c r="H6" s="709"/>
      <c r="I6" s="709"/>
      <c r="J6" s="709"/>
      <c r="K6" s="709"/>
      <c r="L6" s="709"/>
      <c r="M6" s="710"/>
      <c r="N6" s="782" t="s">
        <v>4141</v>
      </c>
      <c r="O6" s="709" t="s">
        <v>352</v>
      </c>
      <c r="P6" s="709"/>
      <c r="Q6" s="709"/>
      <c r="R6" s="709"/>
      <c r="S6" s="710"/>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c r="BY6" s="82"/>
      <c r="BZ6" s="82"/>
      <c r="CA6" s="82"/>
      <c r="CB6" s="82"/>
      <c r="CC6" s="82"/>
      <c r="CD6" s="82"/>
      <c r="CE6" s="82"/>
      <c r="CF6" s="82"/>
      <c r="CG6" s="82"/>
      <c r="CH6" s="82"/>
      <c r="CI6" s="82"/>
      <c r="CJ6" s="82"/>
      <c r="CK6" s="82"/>
      <c r="CL6" s="82"/>
      <c r="CM6" s="82"/>
      <c r="CN6" s="82"/>
      <c r="CO6" s="82"/>
      <c r="CP6" s="82"/>
      <c r="CQ6" s="82"/>
      <c r="CR6" s="82"/>
      <c r="CS6" s="82"/>
      <c r="CT6" s="82"/>
      <c r="CU6" s="82"/>
      <c r="CV6" s="82"/>
      <c r="CW6" s="82"/>
      <c r="CX6" s="82"/>
      <c r="CY6" s="82"/>
      <c r="CZ6" s="82"/>
      <c r="DA6" s="82"/>
      <c r="DB6" s="82"/>
      <c r="DC6" s="82"/>
      <c r="DD6" s="82"/>
      <c r="DE6" s="82"/>
      <c r="DF6" s="82"/>
      <c r="DG6" s="82"/>
      <c r="DH6" s="82"/>
      <c r="DI6" s="82"/>
      <c r="DJ6" s="82"/>
      <c r="DK6" s="82"/>
      <c r="DL6" s="82"/>
      <c r="DM6" s="82"/>
      <c r="DN6" s="82"/>
      <c r="DO6" s="82"/>
      <c r="DP6" s="82"/>
      <c r="DQ6" s="82"/>
      <c r="DR6" s="82"/>
      <c r="DS6" s="82"/>
      <c r="DT6" s="82"/>
      <c r="DU6" s="82"/>
      <c r="DV6" s="82"/>
      <c r="DW6" s="82"/>
      <c r="DX6" s="82"/>
      <c r="DY6" s="82"/>
      <c r="DZ6" s="82"/>
      <c r="EA6" s="82"/>
      <c r="EB6" s="82"/>
      <c r="EC6" s="82"/>
      <c r="ED6" s="82"/>
      <c r="EE6" s="82"/>
      <c r="EF6" s="82"/>
      <c r="EG6" s="82"/>
      <c r="EH6" s="82"/>
      <c r="EI6" s="82"/>
      <c r="EJ6" s="82"/>
      <c r="EK6" s="82"/>
      <c r="EL6" s="82"/>
      <c r="EM6" s="82"/>
      <c r="EN6" s="82"/>
      <c r="EO6" s="82"/>
      <c r="EP6" s="82"/>
      <c r="EQ6" s="82"/>
      <c r="ER6" s="82"/>
      <c r="ES6" s="82"/>
      <c r="ET6" s="82"/>
      <c r="EU6" s="82"/>
      <c r="EV6" s="82"/>
      <c r="EW6" s="82"/>
      <c r="EX6" s="82"/>
      <c r="EY6" s="82"/>
      <c r="EZ6" s="82"/>
      <c r="FA6" s="82"/>
      <c r="FB6" s="82"/>
      <c r="FC6" s="82"/>
      <c r="FD6" s="82"/>
      <c r="FE6" s="82"/>
      <c r="FF6" s="82"/>
      <c r="FG6" s="82"/>
      <c r="FH6" s="82"/>
      <c r="FI6" s="82"/>
      <c r="FJ6" s="82"/>
      <c r="FK6" s="82"/>
      <c r="FL6" s="82"/>
      <c r="FM6" s="82"/>
      <c r="FN6" s="82"/>
      <c r="FO6" s="82"/>
      <c r="FP6" s="82"/>
      <c r="FQ6" s="82"/>
      <c r="FR6" s="82"/>
      <c r="FS6" s="82"/>
      <c r="FT6" s="82"/>
      <c r="FU6" s="82"/>
      <c r="FV6" s="82"/>
      <c r="FW6" s="82"/>
      <c r="FX6" s="82"/>
      <c r="FY6" s="82"/>
      <c r="FZ6" s="82"/>
      <c r="GA6" s="82"/>
      <c r="GB6" s="82"/>
      <c r="GC6" s="82"/>
      <c r="GD6" s="82"/>
      <c r="GE6" s="82"/>
      <c r="GF6" s="82"/>
      <c r="GG6" s="82"/>
      <c r="GH6" s="82"/>
      <c r="GI6" s="82"/>
      <c r="GJ6" s="82"/>
      <c r="GK6" s="82"/>
      <c r="GL6" s="82"/>
      <c r="GM6" s="82"/>
      <c r="GN6" s="82"/>
      <c r="GO6" s="82"/>
      <c r="GP6" s="82"/>
      <c r="GQ6" s="82"/>
      <c r="GR6" s="82"/>
      <c r="GS6" s="82"/>
      <c r="GT6" s="82"/>
      <c r="GU6" s="82"/>
      <c r="GV6" s="82"/>
      <c r="GW6" s="82"/>
      <c r="GX6" s="82"/>
      <c r="GY6" s="82"/>
      <c r="GZ6" s="82"/>
      <c r="HA6" s="82"/>
      <c r="HB6" s="82"/>
      <c r="HC6" s="82"/>
      <c r="HD6" s="82"/>
      <c r="HE6" s="82"/>
      <c r="HF6" s="82"/>
      <c r="HG6" s="82"/>
      <c r="HH6" s="82"/>
      <c r="HI6" s="82"/>
      <c r="HJ6" s="82"/>
      <c r="HK6" s="82"/>
      <c r="HL6" s="82"/>
      <c r="HM6" s="82"/>
      <c r="HN6" s="82"/>
      <c r="HO6" s="82"/>
      <c r="HP6" s="82"/>
      <c r="HQ6" s="82"/>
      <c r="HR6" s="82"/>
      <c r="HS6" s="82"/>
      <c r="HT6" s="82"/>
      <c r="HU6" s="82"/>
      <c r="HV6" s="82"/>
      <c r="HW6" s="82"/>
      <c r="HX6" s="82"/>
      <c r="HY6" s="82"/>
      <c r="HZ6" s="82"/>
      <c r="IA6" s="82"/>
      <c r="IB6" s="82"/>
      <c r="IC6" s="82"/>
      <c r="ID6" s="82"/>
      <c r="IE6" s="82"/>
      <c r="IF6" s="82"/>
      <c r="IG6" s="82"/>
      <c r="IH6" s="82"/>
      <c r="II6" s="82"/>
      <c r="IJ6" s="82"/>
      <c r="IK6" s="82"/>
      <c r="IL6" s="82"/>
      <c r="IM6" s="82"/>
      <c r="IN6" s="82"/>
      <c r="IO6" s="82"/>
      <c r="IP6" s="82"/>
      <c r="IQ6" s="82"/>
      <c r="IR6" s="82"/>
      <c r="IS6" s="82"/>
      <c r="IT6" s="82"/>
      <c r="IU6" s="82"/>
    </row>
    <row r="7" spans="1:255">
      <c r="A7" s="708" t="s">
        <v>2029</v>
      </c>
      <c r="B7" s="709" t="s">
        <v>353</v>
      </c>
      <c r="C7" s="709"/>
      <c r="D7" s="709"/>
      <c r="E7" s="710"/>
      <c r="F7" s="708"/>
      <c r="G7" s="709" t="s">
        <v>354</v>
      </c>
      <c r="H7" s="709"/>
      <c r="I7" s="709"/>
      <c r="J7" s="709"/>
      <c r="K7" s="709"/>
      <c r="L7" s="709"/>
      <c r="M7" s="710"/>
      <c r="N7" s="782"/>
      <c r="O7" s="709"/>
      <c r="P7" s="709"/>
      <c r="Q7" s="709"/>
      <c r="R7" s="709"/>
      <c r="S7" s="710"/>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2"/>
      <c r="AU7" s="82"/>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2"/>
      <c r="CN7" s="82"/>
      <c r="CO7" s="82"/>
      <c r="CP7" s="82"/>
      <c r="CQ7" s="82"/>
      <c r="CR7" s="82"/>
      <c r="CS7" s="82"/>
      <c r="CT7" s="82"/>
      <c r="CU7" s="82"/>
      <c r="CV7" s="82"/>
      <c r="CW7" s="82"/>
      <c r="CX7" s="82"/>
      <c r="CY7" s="82"/>
      <c r="CZ7" s="82"/>
      <c r="DA7" s="82"/>
      <c r="DB7" s="82"/>
      <c r="DC7" s="82"/>
      <c r="DD7" s="82"/>
      <c r="DE7" s="82"/>
      <c r="DF7" s="82"/>
      <c r="DG7" s="82"/>
      <c r="DH7" s="82"/>
      <c r="DI7" s="82"/>
      <c r="DJ7" s="82"/>
      <c r="DK7" s="82"/>
      <c r="DL7" s="82"/>
      <c r="DM7" s="82"/>
      <c r="DN7" s="82"/>
      <c r="DO7" s="82"/>
      <c r="DP7" s="82"/>
      <c r="DQ7" s="82"/>
      <c r="DR7" s="82"/>
      <c r="DS7" s="82"/>
      <c r="DT7" s="82"/>
      <c r="DU7" s="82"/>
      <c r="DV7" s="82"/>
      <c r="DW7" s="82"/>
      <c r="DX7" s="82"/>
      <c r="DY7" s="82"/>
      <c r="DZ7" s="82"/>
      <c r="EA7" s="82"/>
      <c r="EB7" s="82"/>
      <c r="EC7" s="82"/>
      <c r="ED7" s="82"/>
      <c r="EE7" s="82"/>
      <c r="EF7" s="82"/>
      <c r="EG7" s="82"/>
      <c r="EH7" s="82"/>
      <c r="EI7" s="82"/>
      <c r="EJ7" s="82"/>
      <c r="EK7" s="82"/>
      <c r="EL7" s="82"/>
      <c r="EM7" s="82"/>
      <c r="EN7" s="82"/>
      <c r="EO7" s="82"/>
      <c r="EP7" s="82"/>
      <c r="EQ7" s="82"/>
      <c r="ER7" s="82"/>
      <c r="ES7" s="82"/>
      <c r="ET7" s="82"/>
      <c r="EU7" s="82"/>
      <c r="EV7" s="82"/>
      <c r="EW7" s="82"/>
      <c r="EX7" s="82"/>
      <c r="EY7" s="82"/>
      <c r="EZ7" s="82"/>
      <c r="FA7" s="82"/>
      <c r="FB7" s="82"/>
      <c r="FC7" s="82"/>
      <c r="FD7" s="82"/>
      <c r="FE7" s="82"/>
      <c r="FF7" s="82"/>
      <c r="FG7" s="82"/>
      <c r="FH7" s="82"/>
      <c r="FI7" s="82"/>
      <c r="FJ7" s="82"/>
      <c r="FK7" s="82"/>
      <c r="FL7" s="82"/>
      <c r="FM7" s="82"/>
      <c r="FN7" s="82"/>
      <c r="FO7" s="82"/>
      <c r="FP7" s="82"/>
      <c r="FQ7" s="82"/>
      <c r="FR7" s="82"/>
      <c r="FS7" s="82"/>
      <c r="FT7" s="82"/>
      <c r="FU7" s="82"/>
      <c r="FV7" s="82"/>
      <c r="FW7" s="82"/>
      <c r="FX7" s="82"/>
      <c r="FY7" s="82"/>
      <c r="FZ7" s="82"/>
      <c r="GA7" s="82"/>
      <c r="GB7" s="82"/>
      <c r="GC7" s="82"/>
      <c r="GD7" s="82"/>
      <c r="GE7" s="82"/>
      <c r="GF7" s="82"/>
      <c r="GG7" s="82"/>
      <c r="GH7" s="82"/>
      <c r="GI7" s="82"/>
      <c r="GJ7" s="82"/>
      <c r="GK7" s="82"/>
      <c r="GL7" s="82"/>
      <c r="GM7" s="82"/>
      <c r="GN7" s="82"/>
      <c r="GO7" s="82"/>
      <c r="GP7" s="82"/>
      <c r="GQ7" s="82"/>
      <c r="GR7" s="82"/>
      <c r="GS7" s="82"/>
      <c r="GT7" s="82"/>
      <c r="GU7" s="82"/>
      <c r="GV7" s="82"/>
      <c r="GW7" s="82"/>
      <c r="GX7" s="82"/>
      <c r="GY7" s="82"/>
      <c r="GZ7" s="82"/>
      <c r="HA7" s="82"/>
      <c r="HB7" s="82"/>
      <c r="HC7" s="82"/>
      <c r="HD7" s="82"/>
      <c r="HE7" s="82"/>
      <c r="HF7" s="82"/>
      <c r="HG7" s="82"/>
      <c r="HH7" s="82"/>
      <c r="HI7" s="82"/>
      <c r="HJ7" s="82"/>
      <c r="HK7" s="82"/>
      <c r="HL7" s="82"/>
      <c r="HM7" s="82"/>
      <c r="HN7" s="82"/>
      <c r="HO7" s="82"/>
      <c r="HP7" s="82"/>
      <c r="HQ7" s="82"/>
      <c r="HR7" s="82"/>
      <c r="HS7" s="82"/>
      <c r="HT7" s="82"/>
      <c r="HU7" s="82"/>
      <c r="HV7" s="82"/>
      <c r="HW7" s="82"/>
      <c r="HX7" s="82"/>
      <c r="HY7" s="82"/>
      <c r="HZ7" s="82"/>
      <c r="IA7" s="82"/>
      <c r="IB7" s="82"/>
      <c r="IC7" s="82"/>
      <c r="ID7" s="82"/>
      <c r="IE7" s="82"/>
      <c r="IF7" s="82"/>
      <c r="IG7" s="82"/>
      <c r="IH7" s="82"/>
      <c r="II7" s="82"/>
      <c r="IJ7" s="82"/>
      <c r="IK7" s="82"/>
      <c r="IL7" s="82"/>
      <c r="IM7" s="82"/>
      <c r="IN7" s="82"/>
      <c r="IO7" s="82"/>
      <c r="IP7" s="82"/>
      <c r="IQ7" s="82"/>
      <c r="IR7" s="82"/>
      <c r="IS7" s="82"/>
      <c r="IT7" s="82"/>
      <c r="IU7" s="82"/>
    </row>
    <row r="8" spans="1:255">
      <c r="A8" s="782" t="s">
        <v>711</v>
      </c>
      <c r="B8" s="709" t="s">
        <v>2679</v>
      </c>
      <c r="C8" s="709"/>
      <c r="D8" s="709"/>
      <c r="E8" s="710"/>
      <c r="F8" s="708"/>
      <c r="G8" s="709" t="s">
        <v>1204</v>
      </c>
      <c r="H8" s="709"/>
      <c r="I8" s="709"/>
      <c r="J8" s="709"/>
      <c r="K8" s="709"/>
      <c r="L8" s="709"/>
      <c r="M8" s="710"/>
      <c r="N8" s="782" t="s">
        <v>3495</v>
      </c>
      <c r="O8" s="709" t="s">
        <v>2680</v>
      </c>
      <c r="P8" s="709"/>
      <c r="Q8" s="709"/>
      <c r="R8" s="709"/>
      <c r="S8" s="710"/>
      <c r="T8" s="82"/>
      <c r="U8" s="82"/>
      <c r="V8" s="82"/>
      <c r="W8" s="82"/>
      <c r="X8" s="82"/>
      <c r="Y8" s="82"/>
      <c r="Z8" s="82"/>
      <c r="AA8" s="82"/>
      <c r="AB8" s="82"/>
      <c r="AC8" s="82"/>
      <c r="AD8" s="82"/>
      <c r="AE8" s="82"/>
      <c r="AF8" s="82"/>
      <c r="AG8" s="82"/>
      <c r="AH8" s="82"/>
      <c r="AI8" s="82"/>
      <c r="AJ8" s="82"/>
      <c r="AK8" s="82"/>
      <c r="AL8" s="82"/>
      <c r="AM8" s="82"/>
      <c r="AN8" s="82"/>
      <c r="AO8" s="82"/>
      <c r="AP8" s="82"/>
      <c r="AQ8" s="82"/>
      <c r="AR8" s="82"/>
      <c r="AS8" s="82"/>
      <c r="AT8" s="82"/>
      <c r="AU8" s="82"/>
      <c r="AV8" s="82"/>
      <c r="AW8" s="82"/>
      <c r="AX8" s="82"/>
      <c r="AY8" s="82"/>
      <c r="AZ8" s="82"/>
      <c r="BA8" s="82"/>
      <c r="BB8" s="82"/>
      <c r="BC8" s="82"/>
      <c r="BD8" s="82"/>
      <c r="BE8" s="82"/>
      <c r="BF8" s="82"/>
      <c r="BG8" s="82"/>
      <c r="BH8" s="82"/>
      <c r="BI8" s="82"/>
      <c r="BJ8" s="82"/>
      <c r="BK8" s="82"/>
      <c r="BL8" s="82"/>
      <c r="BM8" s="82"/>
      <c r="BN8" s="82"/>
      <c r="BO8" s="82"/>
      <c r="BP8" s="82"/>
      <c r="BQ8" s="82"/>
      <c r="BR8" s="82"/>
      <c r="BS8" s="82"/>
      <c r="BT8" s="82"/>
      <c r="BU8" s="82"/>
      <c r="BV8" s="82"/>
      <c r="BW8" s="82"/>
      <c r="BX8" s="82"/>
      <c r="BY8" s="82"/>
      <c r="BZ8" s="82"/>
      <c r="CA8" s="82"/>
      <c r="CB8" s="82"/>
      <c r="CC8" s="82"/>
      <c r="CD8" s="82"/>
      <c r="CE8" s="82"/>
      <c r="CF8" s="82"/>
      <c r="CG8" s="82"/>
      <c r="CH8" s="82"/>
      <c r="CI8" s="82"/>
      <c r="CJ8" s="82"/>
      <c r="CK8" s="82"/>
      <c r="CL8" s="82"/>
      <c r="CM8" s="82"/>
      <c r="CN8" s="82"/>
      <c r="CO8" s="82"/>
      <c r="CP8" s="82"/>
      <c r="CQ8" s="82"/>
      <c r="CR8" s="82"/>
      <c r="CS8" s="82"/>
      <c r="CT8" s="82"/>
      <c r="CU8" s="82"/>
      <c r="CV8" s="82"/>
      <c r="CW8" s="82"/>
      <c r="CX8" s="82"/>
      <c r="CY8" s="82"/>
      <c r="CZ8" s="82"/>
      <c r="DA8" s="82"/>
      <c r="DB8" s="82"/>
      <c r="DC8" s="82"/>
      <c r="DD8" s="82"/>
      <c r="DE8" s="82"/>
      <c r="DF8" s="82"/>
      <c r="DG8" s="82"/>
      <c r="DH8" s="82"/>
      <c r="DI8" s="82"/>
      <c r="DJ8" s="82"/>
      <c r="DK8" s="82"/>
      <c r="DL8" s="82"/>
      <c r="DM8" s="82"/>
      <c r="DN8" s="82"/>
      <c r="DO8" s="82"/>
      <c r="DP8" s="82"/>
      <c r="DQ8" s="82"/>
      <c r="DR8" s="82"/>
      <c r="DS8" s="82"/>
      <c r="DT8" s="82"/>
      <c r="DU8" s="82"/>
      <c r="DV8" s="82"/>
      <c r="DW8" s="82"/>
      <c r="DX8" s="82"/>
      <c r="DY8" s="82"/>
      <c r="DZ8" s="82"/>
      <c r="EA8" s="82"/>
      <c r="EB8" s="82"/>
      <c r="EC8" s="82"/>
      <c r="ED8" s="82"/>
      <c r="EE8" s="82"/>
      <c r="EF8" s="82"/>
      <c r="EG8" s="82"/>
      <c r="EH8" s="82"/>
      <c r="EI8" s="82"/>
      <c r="EJ8" s="82"/>
      <c r="EK8" s="82"/>
      <c r="EL8" s="82"/>
      <c r="EM8" s="82"/>
      <c r="EN8" s="82"/>
      <c r="EO8" s="82"/>
      <c r="EP8" s="82"/>
      <c r="EQ8" s="82"/>
      <c r="ER8" s="82"/>
      <c r="ES8" s="82"/>
      <c r="ET8" s="82"/>
      <c r="EU8" s="82"/>
      <c r="EV8" s="82"/>
      <c r="EW8" s="82"/>
      <c r="EX8" s="82"/>
      <c r="EY8" s="82"/>
      <c r="EZ8" s="82"/>
      <c r="FA8" s="82"/>
      <c r="FB8" s="82"/>
      <c r="FC8" s="82"/>
      <c r="FD8" s="82"/>
      <c r="FE8" s="82"/>
      <c r="FF8" s="82"/>
      <c r="FG8" s="82"/>
      <c r="FH8" s="82"/>
      <c r="FI8" s="82"/>
      <c r="FJ8" s="82"/>
      <c r="FK8" s="82"/>
      <c r="FL8" s="82"/>
      <c r="FM8" s="82"/>
      <c r="FN8" s="82"/>
      <c r="FO8" s="82"/>
      <c r="FP8" s="82"/>
      <c r="FQ8" s="82"/>
      <c r="FR8" s="82"/>
      <c r="FS8" s="82"/>
      <c r="FT8" s="82"/>
      <c r="FU8" s="82"/>
      <c r="FV8" s="82"/>
      <c r="FW8" s="82"/>
      <c r="FX8" s="82"/>
      <c r="FY8" s="82"/>
      <c r="FZ8" s="82"/>
      <c r="GA8" s="82"/>
      <c r="GB8" s="82"/>
      <c r="GC8" s="82"/>
      <c r="GD8" s="82"/>
      <c r="GE8" s="82"/>
      <c r="GF8" s="82"/>
      <c r="GG8" s="82"/>
      <c r="GH8" s="82"/>
      <c r="GI8" s="82"/>
      <c r="GJ8" s="82"/>
      <c r="GK8" s="82"/>
      <c r="GL8" s="82"/>
      <c r="GM8" s="82"/>
      <c r="GN8" s="82"/>
      <c r="GO8" s="82"/>
      <c r="GP8" s="82"/>
      <c r="GQ8" s="82"/>
      <c r="GR8" s="82"/>
      <c r="GS8" s="82"/>
      <c r="GT8" s="82"/>
      <c r="GU8" s="82"/>
      <c r="GV8" s="82"/>
      <c r="GW8" s="82"/>
      <c r="GX8" s="82"/>
      <c r="GY8" s="82"/>
      <c r="GZ8" s="82"/>
      <c r="HA8" s="82"/>
      <c r="HB8" s="82"/>
      <c r="HC8" s="82"/>
      <c r="HD8" s="82"/>
      <c r="HE8" s="82"/>
      <c r="HF8" s="82"/>
      <c r="HG8" s="82"/>
      <c r="HH8" s="82"/>
      <c r="HI8" s="82"/>
      <c r="HJ8" s="82"/>
      <c r="HK8" s="82"/>
      <c r="HL8" s="82"/>
      <c r="HM8" s="82"/>
      <c r="HN8" s="82"/>
      <c r="HO8" s="82"/>
      <c r="HP8" s="82"/>
      <c r="HQ8" s="82"/>
      <c r="HR8" s="82"/>
      <c r="HS8" s="82"/>
      <c r="HT8" s="82"/>
      <c r="HU8" s="82"/>
      <c r="HV8" s="82"/>
      <c r="HW8" s="82"/>
      <c r="HX8" s="82"/>
      <c r="HY8" s="82"/>
      <c r="HZ8" s="82"/>
      <c r="IA8" s="82"/>
      <c r="IB8" s="82"/>
      <c r="IC8" s="82"/>
      <c r="ID8" s="82"/>
      <c r="IE8" s="82"/>
      <c r="IF8" s="82"/>
      <c r="IG8" s="82"/>
      <c r="IH8" s="82"/>
      <c r="II8" s="82"/>
      <c r="IJ8" s="82"/>
      <c r="IK8" s="82"/>
      <c r="IL8" s="82"/>
      <c r="IM8" s="82"/>
      <c r="IN8" s="82"/>
      <c r="IO8" s="82"/>
      <c r="IP8" s="82"/>
      <c r="IQ8" s="82"/>
      <c r="IR8" s="82"/>
      <c r="IS8" s="82"/>
      <c r="IT8" s="82"/>
      <c r="IU8" s="82"/>
    </row>
    <row r="9" spans="1:255">
      <c r="A9" s="782" t="s">
        <v>712</v>
      </c>
      <c r="B9" s="709" t="s">
        <v>2405</v>
      </c>
      <c r="C9" s="709"/>
      <c r="D9" s="709"/>
      <c r="E9" s="710"/>
      <c r="F9" s="708"/>
      <c r="G9" s="709" t="s">
        <v>2406</v>
      </c>
      <c r="H9" s="709"/>
      <c r="I9" s="709"/>
      <c r="J9" s="709"/>
      <c r="K9" s="709"/>
      <c r="L9" s="709"/>
      <c r="M9" s="710"/>
      <c r="N9" s="782"/>
      <c r="O9" s="709" t="s">
        <v>2407</v>
      </c>
      <c r="P9" s="709"/>
      <c r="Q9" s="709"/>
      <c r="R9" s="709"/>
      <c r="S9" s="710"/>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2"/>
      <c r="AU9" s="82"/>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c r="CJ9" s="82"/>
      <c r="CK9" s="82"/>
      <c r="CL9" s="82"/>
      <c r="CM9" s="82"/>
      <c r="CN9" s="82"/>
      <c r="CO9" s="82"/>
      <c r="CP9" s="82"/>
      <c r="CQ9" s="82"/>
      <c r="CR9" s="82"/>
      <c r="CS9" s="82"/>
      <c r="CT9" s="82"/>
      <c r="CU9" s="82"/>
      <c r="CV9" s="82"/>
      <c r="CW9" s="82"/>
      <c r="CX9" s="82"/>
      <c r="CY9" s="82"/>
      <c r="CZ9" s="82"/>
      <c r="DA9" s="82"/>
      <c r="DB9" s="82"/>
      <c r="DC9" s="82"/>
      <c r="DD9" s="82"/>
      <c r="DE9" s="82"/>
      <c r="DF9" s="82"/>
      <c r="DG9" s="82"/>
      <c r="DH9" s="82"/>
      <c r="DI9" s="82"/>
      <c r="DJ9" s="82"/>
      <c r="DK9" s="82"/>
      <c r="DL9" s="82"/>
      <c r="DM9" s="82"/>
      <c r="DN9" s="82"/>
      <c r="DO9" s="82"/>
      <c r="DP9" s="82"/>
      <c r="DQ9" s="82"/>
      <c r="DR9" s="82"/>
      <c r="DS9" s="82"/>
      <c r="DT9" s="82"/>
      <c r="DU9" s="82"/>
      <c r="DV9" s="82"/>
      <c r="DW9" s="82"/>
      <c r="DX9" s="82"/>
      <c r="DY9" s="82"/>
      <c r="DZ9" s="82"/>
      <c r="EA9" s="82"/>
      <c r="EB9" s="82"/>
      <c r="EC9" s="82"/>
      <c r="ED9" s="82"/>
      <c r="EE9" s="82"/>
      <c r="EF9" s="82"/>
      <c r="EG9" s="82"/>
      <c r="EH9" s="82"/>
      <c r="EI9" s="82"/>
      <c r="EJ9" s="82"/>
      <c r="EK9" s="82"/>
      <c r="EL9" s="82"/>
      <c r="EM9" s="82"/>
      <c r="EN9" s="82"/>
      <c r="EO9" s="82"/>
      <c r="EP9" s="82"/>
      <c r="EQ9" s="82"/>
      <c r="ER9" s="82"/>
      <c r="ES9" s="82"/>
      <c r="ET9" s="82"/>
      <c r="EU9" s="82"/>
      <c r="EV9" s="82"/>
      <c r="EW9" s="82"/>
      <c r="EX9" s="82"/>
      <c r="EY9" s="82"/>
      <c r="EZ9" s="82"/>
      <c r="FA9" s="82"/>
      <c r="FB9" s="82"/>
      <c r="FC9" s="82"/>
      <c r="FD9" s="82"/>
      <c r="FE9" s="82"/>
      <c r="FF9" s="82"/>
      <c r="FG9" s="82"/>
      <c r="FH9" s="82"/>
      <c r="FI9" s="82"/>
      <c r="FJ9" s="82"/>
      <c r="FK9" s="82"/>
      <c r="FL9" s="82"/>
      <c r="FM9" s="82"/>
      <c r="FN9" s="82"/>
      <c r="FO9" s="82"/>
      <c r="FP9" s="82"/>
      <c r="FQ9" s="82"/>
      <c r="FR9" s="82"/>
      <c r="FS9" s="82"/>
      <c r="FT9" s="82"/>
      <c r="FU9" s="82"/>
      <c r="FV9" s="82"/>
      <c r="FW9" s="82"/>
      <c r="FX9" s="82"/>
      <c r="FY9" s="82"/>
      <c r="FZ9" s="82"/>
      <c r="GA9" s="82"/>
      <c r="GB9" s="82"/>
      <c r="GC9" s="82"/>
      <c r="GD9" s="82"/>
      <c r="GE9" s="82"/>
      <c r="GF9" s="82"/>
      <c r="GG9" s="82"/>
      <c r="GH9" s="82"/>
      <c r="GI9" s="82"/>
      <c r="GJ9" s="82"/>
      <c r="GK9" s="82"/>
      <c r="GL9" s="82"/>
      <c r="GM9" s="82"/>
      <c r="GN9" s="82"/>
      <c r="GO9" s="82"/>
      <c r="GP9" s="82"/>
      <c r="GQ9" s="82"/>
      <c r="GR9" s="82"/>
      <c r="GS9" s="82"/>
      <c r="GT9" s="82"/>
      <c r="GU9" s="82"/>
      <c r="GV9" s="82"/>
      <c r="GW9" s="82"/>
      <c r="GX9" s="82"/>
      <c r="GY9" s="82"/>
      <c r="GZ9" s="82"/>
      <c r="HA9" s="82"/>
      <c r="HB9" s="82"/>
      <c r="HC9" s="82"/>
      <c r="HD9" s="82"/>
      <c r="HE9" s="82"/>
      <c r="HF9" s="82"/>
      <c r="HG9" s="82"/>
      <c r="HH9" s="82"/>
      <c r="HI9" s="82"/>
      <c r="HJ9" s="82"/>
      <c r="HK9" s="82"/>
      <c r="HL9" s="82"/>
      <c r="HM9" s="82"/>
      <c r="HN9" s="82"/>
      <c r="HO9" s="82"/>
      <c r="HP9" s="82"/>
      <c r="HQ9" s="82"/>
      <c r="HR9" s="82"/>
      <c r="HS9" s="82"/>
      <c r="HT9" s="82"/>
      <c r="HU9" s="82"/>
      <c r="HV9" s="82"/>
      <c r="HW9" s="82"/>
      <c r="HX9" s="82"/>
      <c r="HY9" s="82"/>
      <c r="HZ9" s="82"/>
      <c r="IA9" s="82"/>
      <c r="IB9" s="82"/>
      <c r="IC9" s="82"/>
      <c r="ID9" s="82"/>
      <c r="IE9" s="82"/>
      <c r="IF9" s="82"/>
      <c r="IG9" s="82"/>
      <c r="IH9" s="82"/>
      <c r="II9" s="82"/>
      <c r="IJ9" s="82"/>
      <c r="IK9" s="82"/>
      <c r="IL9" s="82"/>
      <c r="IM9" s="82"/>
      <c r="IN9" s="82"/>
      <c r="IO9" s="82"/>
      <c r="IP9" s="82"/>
      <c r="IQ9" s="82"/>
      <c r="IR9" s="82"/>
      <c r="IS9" s="82"/>
      <c r="IT9" s="82"/>
      <c r="IU9" s="82"/>
    </row>
    <row r="10" spans="1:255">
      <c r="A10" s="708" t="s">
        <v>2029</v>
      </c>
      <c r="B10" s="709" t="s">
        <v>1115</v>
      </c>
      <c r="C10" s="709"/>
      <c r="D10" s="709"/>
      <c r="E10" s="710"/>
      <c r="F10" s="708" t="s">
        <v>2029</v>
      </c>
      <c r="G10" s="709" t="s">
        <v>1116</v>
      </c>
      <c r="H10" s="709"/>
      <c r="I10" s="709"/>
      <c r="J10" s="709"/>
      <c r="K10" s="709"/>
      <c r="L10" s="709"/>
      <c r="M10" s="710"/>
      <c r="N10" s="782"/>
      <c r="O10" s="709" t="s">
        <v>595</v>
      </c>
      <c r="P10" s="709"/>
      <c r="Q10" s="709"/>
      <c r="R10" s="709"/>
      <c r="S10" s="710"/>
      <c r="T10" s="82"/>
      <c r="U10" s="82"/>
      <c r="V10" s="82"/>
      <c r="W10" s="82"/>
      <c r="X10" s="82"/>
      <c r="Y10" s="82"/>
      <c r="Z10" s="82"/>
      <c r="AA10" s="82"/>
      <c r="AB10" s="82"/>
      <c r="AC10" s="82"/>
      <c r="AD10" s="82"/>
      <c r="AE10" s="82"/>
      <c r="AF10" s="82"/>
      <c r="AG10" s="82"/>
      <c r="AH10" s="82"/>
      <c r="AI10" s="82"/>
      <c r="AJ10" s="82"/>
      <c r="AK10" s="82"/>
      <c r="AL10" s="82"/>
      <c r="AM10" s="82"/>
      <c r="AN10" s="82"/>
      <c r="AO10" s="82"/>
      <c r="AP10" s="82"/>
      <c r="AQ10" s="82"/>
      <c r="AR10" s="82"/>
      <c r="AS10" s="82"/>
      <c r="AT10" s="82"/>
      <c r="AU10" s="82"/>
      <c r="AV10" s="82"/>
      <c r="AW10" s="82"/>
      <c r="AX10" s="82"/>
      <c r="AY10" s="82"/>
      <c r="AZ10" s="82"/>
      <c r="BA10" s="82"/>
      <c r="BB10" s="82"/>
      <c r="BC10" s="82"/>
      <c r="BD10" s="82"/>
      <c r="BE10" s="82"/>
      <c r="BF10" s="82"/>
      <c r="BG10" s="82"/>
      <c r="BH10" s="82"/>
      <c r="BI10" s="82"/>
      <c r="BJ10" s="82"/>
      <c r="BK10" s="82"/>
      <c r="BL10" s="82"/>
      <c r="BM10" s="82"/>
      <c r="BN10" s="82"/>
      <c r="BO10" s="82"/>
      <c r="BP10" s="82"/>
      <c r="BQ10" s="82"/>
      <c r="BR10" s="82"/>
      <c r="BS10" s="82"/>
      <c r="BT10" s="82"/>
      <c r="BU10" s="82"/>
      <c r="BV10" s="82"/>
      <c r="BW10" s="82"/>
      <c r="BX10" s="82"/>
      <c r="BY10" s="82"/>
      <c r="BZ10" s="82"/>
      <c r="CA10" s="82"/>
      <c r="CB10" s="82"/>
      <c r="CC10" s="82"/>
      <c r="CD10" s="82"/>
      <c r="CE10" s="82"/>
      <c r="CF10" s="82"/>
      <c r="CG10" s="82"/>
      <c r="CH10" s="82"/>
      <c r="CI10" s="82"/>
      <c r="CJ10" s="82"/>
      <c r="CK10" s="82"/>
      <c r="CL10" s="82"/>
      <c r="CM10" s="82"/>
      <c r="CN10" s="82"/>
      <c r="CO10" s="82"/>
      <c r="CP10" s="82"/>
      <c r="CQ10" s="82"/>
      <c r="CR10" s="82"/>
      <c r="CS10" s="82"/>
      <c r="CT10" s="82"/>
      <c r="CU10" s="82"/>
      <c r="CV10" s="82"/>
      <c r="CW10" s="82"/>
      <c r="CX10" s="82"/>
      <c r="CY10" s="82"/>
      <c r="CZ10" s="82"/>
      <c r="DA10" s="82"/>
      <c r="DB10" s="82"/>
      <c r="DC10" s="82"/>
      <c r="DD10" s="82"/>
      <c r="DE10" s="82"/>
      <c r="DF10" s="82"/>
      <c r="DG10" s="82"/>
      <c r="DH10" s="82"/>
      <c r="DI10" s="82"/>
      <c r="DJ10" s="82"/>
      <c r="DK10" s="82"/>
      <c r="DL10" s="82"/>
      <c r="DM10" s="82"/>
      <c r="DN10" s="82"/>
      <c r="DO10" s="82"/>
      <c r="DP10" s="82"/>
      <c r="DQ10" s="82"/>
      <c r="DR10" s="82"/>
      <c r="DS10" s="82"/>
      <c r="DT10" s="82"/>
      <c r="DU10" s="82"/>
      <c r="DV10" s="82"/>
      <c r="DW10" s="82"/>
      <c r="DX10" s="82"/>
      <c r="DY10" s="82"/>
      <c r="DZ10" s="82"/>
      <c r="EA10" s="82"/>
      <c r="EB10" s="82"/>
      <c r="EC10" s="82"/>
      <c r="ED10" s="82"/>
      <c r="EE10" s="82"/>
      <c r="EF10" s="82"/>
      <c r="EG10" s="82"/>
      <c r="EH10" s="82"/>
      <c r="EI10" s="82"/>
      <c r="EJ10" s="82"/>
      <c r="EK10" s="82"/>
      <c r="EL10" s="82"/>
      <c r="EM10" s="82"/>
      <c r="EN10" s="82"/>
      <c r="EO10" s="82"/>
      <c r="EP10" s="82"/>
      <c r="EQ10" s="82"/>
      <c r="ER10" s="82"/>
      <c r="ES10" s="82"/>
      <c r="ET10" s="82"/>
      <c r="EU10" s="82"/>
      <c r="EV10" s="82"/>
      <c r="EW10" s="82"/>
      <c r="EX10" s="82"/>
      <c r="EY10" s="82"/>
      <c r="EZ10" s="82"/>
      <c r="FA10" s="82"/>
      <c r="FB10" s="82"/>
      <c r="FC10" s="82"/>
      <c r="FD10" s="82"/>
      <c r="FE10" s="82"/>
      <c r="FF10" s="82"/>
      <c r="FG10" s="82"/>
      <c r="FH10" s="82"/>
      <c r="FI10" s="82"/>
      <c r="FJ10" s="82"/>
      <c r="FK10" s="82"/>
      <c r="FL10" s="82"/>
      <c r="FM10" s="82"/>
      <c r="FN10" s="82"/>
      <c r="FO10" s="82"/>
      <c r="FP10" s="82"/>
      <c r="FQ10" s="82"/>
      <c r="FR10" s="82"/>
      <c r="FS10" s="82"/>
      <c r="FT10" s="82"/>
      <c r="FU10" s="82"/>
      <c r="FV10" s="82"/>
      <c r="FW10" s="82"/>
      <c r="FX10" s="82"/>
      <c r="FY10" s="82"/>
      <c r="FZ10" s="82"/>
      <c r="GA10" s="82"/>
      <c r="GB10" s="82"/>
      <c r="GC10" s="82"/>
      <c r="GD10" s="82"/>
      <c r="GE10" s="82"/>
      <c r="GF10" s="82"/>
      <c r="GG10" s="82"/>
      <c r="GH10" s="82"/>
      <c r="GI10" s="82"/>
      <c r="GJ10" s="82"/>
      <c r="GK10" s="82"/>
      <c r="GL10" s="82"/>
      <c r="GM10" s="82"/>
      <c r="GN10" s="82"/>
      <c r="GO10" s="82"/>
      <c r="GP10" s="82"/>
      <c r="GQ10" s="82"/>
      <c r="GR10" s="82"/>
      <c r="GS10" s="82"/>
      <c r="GT10" s="82"/>
      <c r="GU10" s="82"/>
      <c r="GV10" s="82"/>
      <c r="GW10" s="82"/>
      <c r="GX10" s="82"/>
      <c r="GY10" s="82"/>
      <c r="GZ10" s="82"/>
      <c r="HA10" s="82"/>
      <c r="HB10" s="82"/>
      <c r="HC10" s="82"/>
      <c r="HD10" s="82"/>
      <c r="HE10" s="82"/>
      <c r="HF10" s="82"/>
      <c r="HG10" s="82"/>
      <c r="HH10" s="82"/>
      <c r="HI10" s="82"/>
      <c r="HJ10" s="82"/>
      <c r="HK10" s="82"/>
      <c r="HL10" s="82"/>
      <c r="HM10" s="82"/>
      <c r="HN10" s="82"/>
      <c r="HO10" s="82"/>
      <c r="HP10" s="82"/>
      <c r="HQ10" s="82"/>
      <c r="HR10" s="82"/>
      <c r="HS10" s="82"/>
      <c r="HT10" s="82"/>
      <c r="HU10" s="82"/>
      <c r="HV10" s="82"/>
      <c r="HW10" s="82"/>
      <c r="HX10" s="82"/>
      <c r="HY10" s="82"/>
      <c r="HZ10" s="82"/>
      <c r="IA10" s="82"/>
      <c r="IB10" s="82"/>
      <c r="IC10" s="82"/>
      <c r="ID10" s="82"/>
      <c r="IE10" s="82"/>
      <c r="IF10" s="82"/>
      <c r="IG10" s="82"/>
      <c r="IH10" s="82"/>
      <c r="II10" s="82"/>
      <c r="IJ10" s="82"/>
      <c r="IK10" s="82"/>
      <c r="IL10" s="82"/>
      <c r="IM10" s="82"/>
      <c r="IN10" s="82"/>
      <c r="IO10" s="82"/>
      <c r="IP10" s="82"/>
      <c r="IQ10" s="82"/>
      <c r="IR10" s="82"/>
      <c r="IS10" s="82"/>
      <c r="IT10" s="82"/>
      <c r="IU10" s="82"/>
    </row>
    <row r="11" spans="1:255">
      <c r="A11" s="708" t="s">
        <v>2029</v>
      </c>
      <c r="B11" s="709" t="s">
        <v>596</v>
      </c>
      <c r="C11" s="709"/>
      <c r="D11" s="709"/>
      <c r="E11" s="710"/>
      <c r="F11" s="708" t="s">
        <v>2029</v>
      </c>
      <c r="G11" s="709"/>
      <c r="H11" s="709"/>
      <c r="I11" s="709"/>
      <c r="J11" s="709"/>
      <c r="K11" s="709"/>
      <c r="L11" s="709"/>
      <c r="M11" s="710"/>
      <c r="N11" s="782"/>
      <c r="O11" s="709" t="s">
        <v>2619</v>
      </c>
      <c r="P11" s="709"/>
      <c r="Q11" s="709"/>
      <c r="R11" s="709"/>
      <c r="S11" s="710"/>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2"/>
      <c r="AU11" s="82"/>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2"/>
      <c r="CN11" s="82"/>
      <c r="CO11" s="82"/>
      <c r="CP11" s="82"/>
      <c r="CQ11" s="82"/>
      <c r="CR11" s="82"/>
      <c r="CS11" s="82"/>
      <c r="CT11" s="82"/>
      <c r="CU11" s="82"/>
      <c r="CV11" s="82"/>
      <c r="CW11" s="82"/>
      <c r="CX11" s="82"/>
      <c r="CY11" s="82"/>
      <c r="CZ11" s="82"/>
      <c r="DA11" s="82"/>
      <c r="DB11" s="82"/>
      <c r="DC11" s="82"/>
      <c r="DD11" s="82"/>
      <c r="DE11" s="82"/>
      <c r="DF11" s="82"/>
      <c r="DG11" s="82"/>
      <c r="DH11" s="82"/>
      <c r="DI11" s="82"/>
      <c r="DJ11" s="82"/>
      <c r="DK11" s="82"/>
      <c r="DL11" s="82"/>
      <c r="DM11" s="82"/>
      <c r="DN11" s="82"/>
      <c r="DO11" s="82"/>
      <c r="DP11" s="82"/>
      <c r="DQ11" s="82"/>
      <c r="DR11" s="82"/>
      <c r="DS11" s="82"/>
      <c r="DT11" s="82"/>
      <c r="DU11" s="82"/>
      <c r="DV11" s="82"/>
      <c r="DW11" s="82"/>
      <c r="DX11" s="82"/>
      <c r="DY11" s="82"/>
      <c r="DZ11" s="82"/>
      <c r="EA11" s="82"/>
      <c r="EB11" s="82"/>
      <c r="EC11" s="82"/>
      <c r="ED11" s="82"/>
      <c r="EE11" s="82"/>
      <c r="EF11" s="82"/>
      <c r="EG11" s="82"/>
      <c r="EH11" s="82"/>
      <c r="EI11" s="82"/>
      <c r="EJ11" s="82"/>
      <c r="EK11" s="82"/>
      <c r="EL11" s="82"/>
      <c r="EM11" s="82"/>
      <c r="EN11" s="82"/>
      <c r="EO11" s="82"/>
      <c r="EP11" s="82"/>
      <c r="EQ11" s="82"/>
      <c r="ER11" s="82"/>
      <c r="ES11" s="82"/>
      <c r="ET11" s="82"/>
      <c r="EU11" s="82"/>
      <c r="EV11" s="82"/>
      <c r="EW11" s="82"/>
      <c r="EX11" s="82"/>
      <c r="EY11" s="82"/>
      <c r="EZ11" s="82"/>
      <c r="FA11" s="82"/>
      <c r="FB11" s="82"/>
      <c r="FC11" s="82"/>
      <c r="FD11" s="82"/>
      <c r="FE11" s="82"/>
      <c r="FF11" s="82"/>
      <c r="FG11" s="82"/>
      <c r="FH11" s="82"/>
      <c r="FI11" s="82"/>
      <c r="FJ11" s="82"/>
      <c r="FK11" s="82"/>
      <c r="FL11" s="82"/>
      <c r="FM11" s="82"/>
      <c r="FN11" s="82"/>
      <c r="FO11" s="82"/>
      <c r="FP11" s="82"/>
      <c r="FQ11" s="82"/>
      <c r="FR11" s="82"/>
      <c r="FS11" s="82"/>
      <c r="FT11" s="82"/>
      <c r="FU11" s="82"/>
      <c r="FV11" s="82"/>
      <c r="FW11" s="82"/>
      <c r="FX11" s="82"/>
      <c r="FY11" s="82"/>
      <c r="FZ11" s="82"/>
      <c r="GA11" s="82"/>
      <c r="GB11" s="82"/>
      <c r="GC11" s="82"/>
      <c r="GD11" s="82"/>
      <c r="GE11" s="82"/>
      <c r="GF11" s="82"/>
      <c r="GG11" s="82"/>
      <c r="GH11" s="82"/>
      <c r="GI11" s="82"/>
      <c r="GJ11" s="82"/>
      <c r="GK11" s="82"/>
      <c r="GL11" s="82"/>
      <c r="GM11" s="82"/>
      <c r="GN11" s="82"/>
      <c r="GO11" s="82"/>
      <c r="GP11" s="82"/>
      <c r="GQ11" s="82"/>
      <c r="GR11" s="82"/>
      <c r="GS11" s="82"/>
      <c r="GT11" s="82"/>
      <c r="GU11" s="82"/>
      <c r="GV11" s="82"/>
      <c r="GW11" s="82"/>
      <c r="GX11" s="82"/>
      <c r="GY11" s="82"/>
      <c r="GZ11" s="82"/>
      <c r="HA11" s="82"/>
      <c r="HB11" s="82"/>
      <c r="HC11" s="82"/>
      <c r="HD11" s="82"/>
      <c r="HE11" s="82"/>
      <c r="HF11" s="82"/>
      <c r="HG11" s="82"/>
      <c r="HH11" s="82"/>
      <c r="HI11" s="82"/>
      <c r="HJ11" s="82"/>
      <c r="HK11" s="82"/>
      <c r="HL11" s="82"/>
      <c r="HM11" s="82"/>
      <c r="HN11" s="82"/>
      <c r="HO11" s="82"/>
      <c r="HP11" s="82"/>
      <c r="HQ11" s="82"/>
      <c r="HR11" s="82"/>
      <c r="HS11" s="82"/>
      <c r="HT11" s="82"/>
      <c r="HU11" s="82"/>
      <c r="HV11" s="82"/>
      <c r="HW11" s="82"/>
      <c r="HX11" s="82"/>
      <c r="HY11" s="82"/>
      <c r="HZ11" s="82"/>
      <c r="IA11" s="82"/>
      <c r="IB11" s="82"/>
      <c r="IC11" s="82"/>
      <c r="ID11" s="82"/>
      <c r="IE11" s="82"/>
      <c r="IF11" s="82"/>
      <c r="IG11" s="82"/>
      <c r="IH11" s="82"/>
      <c r="II11" s="82"/>
      <c r="IJ11" s="82"/>
      <c r="IK11" s="82"/>
      <c r="IL11" s="82"/>
      <c r="IM11" s="82"/>
      <c r="IN11" s="82"/>
      <c r="IO11" s="82"/>
      <c r="IP11" s="82"/>
      <c r="IQ11" s="82"/>
      <c r="IR11" s="82"/>
      <c r="IS11" s="82"/>
      <c r="IT11" s="82"/>
      <c r="IU11" s="82"/>
    </row>
    <row r="12" spans="1:255">
      <c r="A12" s="708"/>
      <c r="B12" s="709" t="s">
        <v>2620</v>
      </c>
      <c r="C12" s="709"/>
      <c r="D12" s="709"/>
      <c r="E12" s="710"/>
      <c r="F12" s="782" t="s">
        <v>1046</v>
      </c>
      <c r="G12" s="709" t="s">
        <v>2621</v>
      </c>
      <c r="H12" s="709"/>
      <c r="I12" s="709"/>
      <c r="J12" s="709"/>
      <c r="K12" s="709"/>
      <c r="L12" s="709"/>
      <c r="M12" s="710"/>
      <c r="N12" s="782"/>
      <c r="O12" s="709" t="s">
        <v>2622</v>
      </c>
      <c r="P12" s="709"/>
      <c r="Q12" s="709"/>
      <c r="R12" s="709"/>
      <c r="S12" s="710"/>
      <c r="T12" s="82"/>
      <c r="U12" s="82"/>
      <c r="V12" s="82"/>
      <c r="W12" s="82"/>
      <c r="X12" s="82"/>
      <c r="Y12" s="82"/>
      <c r="Z12" s="82"/>
      <c r="AA12" s="82"/>
      <c r="AB12" s="82"/>
      <c r="AC12" s="82"/>
      <c r="AD12" s="82"/>
      <c r="AE12" s="82"/>
      <c r="AF12" s="82"/>
      <c r="AG12" s="82"/>
      <c r="AH12" s="82"/>
      <c r="AI12" s="82"/>
      <c r="AJ12" s="82"/>
      <c r="AK12" s="82"/>
      <c r="AL12" s="82"/>
      <c r="AM12" s="82"/>
      <c r="AN12" s="82"/>
      <c r="AO12" s="82"/>
      <c r="AP12" s="82"/>
      <c r="AQ12" s="82"/>
      <c r="AR12" s="82"/>
      <c r="AS12" s="82"/>
      <c r="AT12" s="82"/>
      <c r="AU12" s="82"/>
      <c r="AV12" s="82"/>
      <c r="AW12" s="82"/>
      <c r="AX12" s="82"/>
      <c r="AY12" s="82"/>
      <c r="AZ12" s="82"/>
      <c r="BA12" s="82"/>
      <c r="BB12" s="82"/>
      <c r="BC12" s="82"/>
      <c r="BD12" s="82"/>
      <c r="BE12" s="82"/>
      <c r="BF12" s="82"/>
      <c r="BG12" s="82"/>
      <c r="BH12" s="82"/>
      <c r="BI12" s="82"/>
      <c r="BJ12" s="82"/>
      <c r="BK12" s="82"/>
      <c r="BL12" s="82"/>
      <c r="BM12" s="82"/>
      <c r="BN12" s="82"/>
      <c r="BO12" s="82"/>
      <c r="BP12" s="82"/>
      <c r="BQ12" s="82"/>
      <c r="BR12" s="82"/>
      <c r="BS12" s="82"/>
      <c r="BT12" s="82"/>
      <c r="BU12" s="82"/>
      <c r="BV12" s="82"/>
      <c r="BW12" s="82"/>
      <c r="BX12" s="82"/>
      <c r="BY12" s="82"/>
      <c r="BZ12" s="82"/>
      <c r="CA12" s="82"/>
      <c r="CB12" s="82"/>
      <c r="CC12" s="82"/>
      <c r="CD12" s="82"/>
      <c r="CE12" s="82"/>
      <c r="CF12" s="82"/>
      <c r="CG12" s="82"/>
      <c r="CH12" s="82"/>
      <c r="CI12" s="82"/>
      <c r="CJ12" s="82"/>
      <c r="CK12" s="82"/>
      <c r="CL12" s="82"/>
      <c r="CM12" s="82"/>
      <c r="CN12" s="82"/>
      <c r="CO12" s="82"/>
      <c r="CP12" s="82"/>
      <c r="CQ12" s="82"/>
      <c r="CR12" s="82"/>
      <c r="CS12" s="82"/>
      <c r="CT12" s="82"/>
      <c r="CU12" s="82"/>
      <c r="CV12" s="82"/>
      <c r="CW12" s="82"/>
      <c r="CX12" s="82"/>
      <c r="CY12" s="82"/>
      <c r="CZ12" s="82"/>
      <c r="DA12" s="82"/>
      <c r="DB12" s="82"/>
      <c r="DC12" s="82"/>
      <c r="DD12" s="82"/>
      <c r="DE12" s="82"/>
      <c r="DF12" s="82"/>
      <c r="DG12" s="82"/>
      <c r="DH12" s="82"/>
      <c r="DI12" s="82"/>
      <c r="DJ12" s="82"/>
      <c r="DK12" s="82"/>
      <c r="DL12" s="82"/>
      <c r="DM12" s="82"/>
      <c r="DN12" s="82"/>
      <c r="DO12" s="82"/>
      <c r="DP12" s="82"/>
      <c r="DQ12" s="82"/>
      <c r="DR12" s="82"/>
      <c r="DS12" s="82"/>
      <c r="DT12" s="82"/>
      <c r="DU12" s="82"/>
      <c r="DV12" s="82"/>
      <c r="DW12" s="82"/>
      <c r="DX12" s="82"/>
      <c r="DY12" s="82"/>
      <c r="DZ12" s="82"/>
      <c r="EA12" s="82"/>
      <c r="EB12" s="82"/>
      <c r="EC12" s="82"/>
      <c r="ED12" s="82"/>
      <c r="EE12" s="82"/>
      <c r="EF12" s="82"/>
      <c r="EG12" s="82"/>
      <c r="EH12" s="82"/>
      <c r="EI12" s="82"/>
      <c r="EJ12" s="82"/>
      <c r="EK12" s="82"/>
      <c r="EL12" s="82"/>
      <c r="EM12" s="82"/>
      <c r="EN12" s="82"/>
      <c r="EO12" s="82"/>
      <c r="EP12" s="82"/>
      <c r="EQ12" s="82"/>
      <c r="ER12" s="82"/>
      <c r="ES12" s="82"/>
      <c r="ET12" s="82"/>
      <c r="EU12" s="82"/>
      <c r="EV12" s="82"/>
      <c r="EW12" s="82"/>
      <c r="EX12" s="82"/>
      <c r="EY12" s="82"/>
      <c r="EZ12" s="82"/>
      <c r="FA12" s="82"/>
      <c r="FB12" s="82"/>
      <c r="FC12" s="82"/>
      <c r="FD12" s="82"/>
      <c r="FE12" s="82"/>
      <c r="FF12" s="82"/>
      <c r="FG12" s="82"/>
      <c r="FH12" s="82"/>
      <c r="FI12" s="82"/>
      <c r="FJ12" s="82"/>
      <c r="FK12" s="82"/>
      <c r="FL12" s="82"/>
      <c r="FM12" s="82"/>
      <c r="FN12" s="82"/>
      <c r="FO12" s="82"/>
      <c r="FP12" s="82"/>
      <c r="FQ12" s="82"/>
      <c r="FR12" s="82"/>
      <c r="FS12" s="82"/>
      <c r="FT12" s="82"/>
      <c r="FU12" s="82"/>
      <c r="FV12" s="82"/>
      <c r="FW12" s="82"/>
      <c r="FX12" s="82"/>
      <c r="FY12" s="82"/>
      <c r="FZ12" s="82"/>
      <c r="GA12" s="82"/>
      <c r="GB12" s="82"/>
      <c r="GC12" s="82"/>
      <c r="GD12" s="82"/>
      <c r="GE12" s="82"/>
      <c r="GF12" s="82"/>
      <c r="GG12" s="82"/>
      <c r="GH12" s="82"/>
      <c r="GI12" s="82"/>
      <c r="GJ12" s="82"/>
      <c r="GK12" s="82"/>
      <c r="GL12" s="82"/>
      <c r="GM12" s="82"/>
      <c r="GN12" s="82"/>
      <c r="GO12" s="82"/>
      <c r="GP12" s="82"/>
      <c r="GQ12" s="82"/>
      <c r="GR12" s="82"/>
      <c r="GS12" s="82"/>
      <c r="GT12" s="82"/>
      <c r="GU12" s="82"/>
      <c r="GV12" s="82"/>
      <c r="GW12" s="82"/>
      <c r="GX12" s="82"/>
      <c r="GY12" s="82"/>
      <c r="GZ12" s="82"/>
      <c r="HA12" s="82"/>
      <c r="HB12" s="82"/>
      <c r="HC12" s="82"/>
      <c r="HD12" s="82"/>
      <c r="HE12" s="82"/>
      <c r="HF12" s="82"/>
      <c r="HG12" s="82"/>
      <c r="HH12" s="82"/>
      <c r="HI12" s="82"/>
      <c r="HJ12" s="82"/>
      <c r="HK12" s="82"/>
      <c r="HL12" s="82"/>
      <c r="HM12" s="82"/>
      <c r="HN12" s="82"/>
      <c r="HO12" s="82"/>
      <c r="HP12" s="82"/>
      <c r="HQ12" s="82"/>
      <c r="HR12" s="82"/>
      <c r="HS12" s="82"/>
      <c r="HT12" s="82"/>
      <c r="HU12" s="82"/>
      <c r="HV12" s="82"/>
      <c r="HW12" s="82"/>
      <c r="HX12" s="82"/>
      <c r="HY12" s="82"/>
      <c r="HZ12" s="82"/>
      <c r="IA12" s="82"/>
      <c r="IB12" s="82"/>
      <c r="IC12" s="82"/>
      <c r="ID12" s="82"/>
      <c r="IE12" s="82"/>
      <c r="IF12" s="82"/>
      <c r="IG12" s="82"/>
      <c r="IH12" s="82"/>
      <c r="II12" s="82"/>
      <c r="IJ12" s="82"/>
      <c r="IK12" s="82"/>
      <c r="IL12" s="82"/>
      <c r="IM12" s="82"/>
      <c r="IN12" s="82"/>
      <c r="IO12" s="82"/>
      <c r="IP12" s="82"/>
      <c r="IQ12" s="82"/>
      <c r="IR12" s="82"/>
      <c r="IS12" s="82"/>
      <c r="IT12" s="82"/>
      <c r="IU12" s="82"/>
    </row>
    <row r="13" spans="1:255">
      <c r="A13" s="782" t="s">
        <v>1040</v>
      </c>
      <c r="B13" s="709" t="s">
        <v>2623</v>
      </c>
      <c r="C13" s="709"/>
      <c r="D13" s="709"/>
      <c r="E13" s="710"/>
      <c r="F13" s="782"/>
      <c r="G13" s="709" t="s">
        <v>2624</v>
      </c>
      <c r="H13" s="709"/>
      <c r="I13" s="709"/>
      <c r="J13" s="709"/>
      <c r="K13" s="709"/>
      <c r="L13" s="709"/>
      <c r="M13" s="710"/>
      <c r="N13" s="782"/>
      <c r="O13" s="709" t="s">
        <v>2625</v>
      </c>
      <c r="P13" s="709"/>
      <c r="Q13" s="709"/>
      <c r="R13" s="709"/>
      <c r="S13" s="710"/>
      <c r="T13" s="82"/>
      <c r="U13" s="82"/>
      <c r="V13" s="82"/>
      <c r="W13" s="82"/>
      <c r="X13" s="82"/>
      <c r="Y13" s="82"/>
      <c r="Z13" s="82"/>
      <c r="AA13" s="82"/>
      <c r="AB13" s="82"/>
      <c r="AC13" s="82"/>
      <c r="AD13" s="82"/>
      <c r="AE13" s="82"/>
      <c r="AF13" s="82"/>
      <c r="AG13" s="82"/>
      <c r="AH13" s="82"/>
      <c r="AI13" s="82"/>
      <c r="AJ13" s="82"/>
      <c r="AK13" s="82"/>
      <c r="AL13" s="82"/>
      <c r="AM13" s="82"/>
      <c r="AN13" s="82"/>
      <c r="AO13" s="82"/>
      <c r="AP13" s="82"/>
      <c r="AQ13" s="82"/>
      <c r="AR13" s="82"/>
      <c r="AS13" s="82"/>
      <c r="AT13" s="82"/>
      <c r="AU13" s="82"/>
      <c r="AV13" s="82"/>
      <c r="AW13" s="82"/>
      <c r="AX13" s="82"/>
      <c r="AY13" s="82"/>
      <c r="AZ13" s="82"/>
      <c r="BA13" s="82"/>
      <c r="BB13" s="82"/>
      <c r="BC13" s="82"/>
      <c r="BD13" s="82"/>
      <c r="BE13" s="82"/>
      <c r="BF13" s="82"/>
      <c r="BG13" s="82"/>
      <c r="BH13" s="82"/>
      <c r="BI13" s="82"/>
      <c r="BJ13" s="82"/>
      <c r="BK13" s="82"/>
      <c r="BL13" s="82"/>
      <c r="BM13" s="82"/>
      <c r="BN13" s="82"/>
      <c r="BO13" s="82"/>
      <c r="BP13" s="82"/>
      <c r="BQ13" s="82"/>
      <c r="BR13" s="82"/>
      <c r="BS13" s="82"/>
      <c r="BT13" s="82"/>
      <c r="BU13" s="82"/>
      <c r="BV13" s="82"/>
      <c r="BW13" s="82"/>
      <c r="BX13" s="82"/>
      <c r="BY13" s="82"/>
      <c r="BZ13" s="82"/>
      <c r="CA13" s="82"/>
      <c r="CB13" s="82"/>
      <c r="CC13" s="82"/>
      <c r="CD13" s="82"/>
      <c r="CE13" s="82"/>
      <c r="CF13" s="82"/>
      <c r="CG13" s="82"/>
      <c r="CH13" s="82"/>
      <c r="CI13" s="82"/>
      <c r="CJ13" s="82"/>
      <c r="CK13" s="82"/>
      <c r="CL13" s="82"/>
      <c r="CM13" s="82"/>
      <c r="CN13" s="82"/>
      <c r="CO13" s="82"/>
      <c r="CP13" s="82"/>
      <c r="CQ13" s="82"/>
      <c r="CR13" s="82"/>
      <c r="CS13" s="82"/>
      <c r="CT13" s="82"/>
      <c r="CU13" s="82"/>
      <c r="CV13" s="82"/>
      <c r="CW13" s="82"/>
      <c r="CX13" s="82"/>
      <c r="CY13" s="82"/>
      <c r="CZ13" s="82"/>
      <c r="DA13" s="82"/>
      <c r="DB13" s="82"/>
      <c r="DC13" s="82"/>
      <c r="DD13" s="82"/>
      <c r="DE13" s="82"/>
      <c r="DF13" s="82"/>
      <c r="DG13" s="82"/>
      <c r="DH13" s="82"/>
      <c r="DI13" s="82"/>
      <c r="DJ13" s="82"/>
      <c r="DK13" s="82"/>
      <c r="DL13" s="82"/>
      <c r="DM13" s="82"/>
      <c r="DN13" s="82"/>
      <c r="DO13" s="82"/>
      <c r="DP13" s="82"/>
      <c r="DQ13" s="82"/>
      <c r="DR13" s="82"/>
      <c r="DS13" s="82"/>
      <c r="DT13" s="82"/>
      <c r="DU13" s="82"/>
      <c r="DV13" s="82"/>
      <c r="DW13" s="82"/>
      <c r="DX13" s="82"/>
      <c r="DY13" s="82"/>
      <c r="DZ13" s="82"/>
      <c r="EA13" s="82"/>
      <c r="EB13" s="82"/>
      <c r="EC13" s="82"/>
      <c r="ED13" s="82"/>
      <c r="EE13" s="82"/>
      <c r="EF13" s="82"/>
      <c r="EG13" s="82"/>
      <c r="EH13" s="82"/>
      <c r="EI13" s="82"/>
      <c r="EJ13" s="82"/>
      <c r="EK13" s="82"/>
      <c r="EL13" s="82"/>
      <c r="EM13" s="82"/>
      <c r="EN13" s="82"/>
      <c r="EO13" s="82"/>
      <c r="EP13" s="82"/>
      <c r="EQ13" s="82"/>
      <c r="ER13" s="82"/>
      <c r="ES13" s="82"/>
      <c r="ET13" s="82"/>
      <c r="EU13" s="82"/>
      <c r="EV13" s="82"/>
      <c r="EW13" s="82"/>
      <c r="EX13" s="82"/>
      <c r="EY13" s="82"/>
      <c r="EZ13" s="82"/>
      <c r="FA13" s="82"/>
      <c r="FB13" s="82"/>
      <c r="FC13" s="82"/>
      <c r="FD13" s="82"/>
      <c r="FE13" s="82"/>
      <c r="FF13" s="82"/>
      <c r="FG13" s="82"/>
      <c r="FH13" s="82"/>
      <c r="FI13" s="82"/>
      <c r="FJ13" s="82"/>
      <c r="FK13" s="82"/>
      <c r="FL13" s="82"/>
      <c r="FM13" s="82"/>
      <c r="FN13" s="82"/>
      <c r="FO13" s="82"/>
      <c r="FP13" s="82"/>
      <c r="FQ13" s="82"/>
      <c r="FR13" s="82"/>
      <c r="FS13" s="82"/>
      <c r="FT13" s="82"/>
      <c r="FU13" s="82"/>
      <c r="FV13" s="82"/>
      <c r="FW13" s="82"/>
      <c r="FX13" s="82"/>
      <c r="FY13" s="82"/>
      <c r="FZ13" s="82"/>
      <c r="GA13" s="82"/>
      <c r="GB13" s="82"/>
      <c r="GC13" s="82"/>
      <c r="GD13" s="82"/>
      <c r="GE13" s="82"/>
      <c r="GF13" s="82"/>
      <c r="GG13" s="82"/>
      <c r="GH13" s="82"/>
      <c r="GI13" s="82"/>
      <c r="GJ13" s="82"/>
      <c r="GK13" s="82"/>
      <c r="GL13" s="82"/>
      <c r="GM13" s="82"/>
      <c r="GN13" s="82"/>
      <c r="GO13" s="82"/>
      <c r="GP13" s="82"/>
      <c r="GQ13" s="82"/>
      <c r="GR13" s="82"/>
      <c r="GS13" s="82"/>
      <c r="GT13" s="82"/>
      <c r="GU13" s="82"/>
      <c r="GV13" s="82"/>
      <c r="GW13" s="82"/>
      <c r="GX13" s="82"/>
      <c r="GY13" s="82"/>
      <c r="GZ13" s="82"/>
      <c r="HA13" s="82"/>
      <c r="HB13" s="82"/>
      <c r="HC13" s="82"/>
      <c r="HD13" s="82"/>
      <c r="HE13" s="82"/>
      <c r="HF13" s="82"/>
      <c r="HG13" s="82"/>
      <c r="HH13" s="82"/>
      <c r="HI13" s="82"/>
      <c r="HJ13" s="82"/>
      <c r="HK13" s="82"/>
      <c r="HL13" s="82"/>
      <c r="HM13" s="82"/>
      <c r="HN13" s="82"/>
      <c r="HO13" s="82"/>
      <c r="HP13" s="82"/>
      <c r="HQ13" s="82"/>
      <c r="HR13" s="82"/>
      <c r="HS13" s="82"/>
      <c r="HT13" s="82"/>
      <c r="HU13" s="82"/>
      <c r="HV13" s="82"/>
      <c r="HW13" s="82"/>
      <c r="HX13" s="82"/>
      <c r="HY13" s="82"/>
      <c r="HZ13" s="82"/>
      <c r="IA13" s="82"/>
      <c r="IB13" s="82"/>
      <c r="IC13" s="82"/>
      <c r="ID13" s="82"/>
      <c r="IE13" s="82"/>
      <c r="IF13" s="82"/>
      <c r="IG13" s="82"/>
      <c r="IH13" s="82"/>
      <c r="II13" s="82"/>
      <c r="IJ13" s="82"/>
      <c r="IK13" s="82"/>
      <c r="IL13" s="82"/>
      <c r="IM13" s="82"/>
      <c r="IN13" s="82"/>
      <c r="IO13" s="82"/>
      <c r="IP13" s="82"/>
      <c r="IQ13" s="82"/>
      <c r="IR13" s="82"/>
      <c r="IS13" s="82"/>
      <c r="IT13" s="82"/>
      <c r="IU13" s="82"/>
    </row>
    <row r="14" spans="1:255">
      <c r="A14" s="708"/>
      <c r="B14" s="709"/>
      <c r="C14" s="709"/>
      <c r="D14" s="709"/>
      <c r="E14" s="710"/>
      <c r="F14" s="782"/>
      <c r="G14" s="709"/>
      <c r="H14" s="709"/>
      <c r="I14" s="709"/>
      <c r="J14" s="709"/>
      <c r="K14" s="709"/>
      <c r="L14" s="709"/>
      <c r="M14" s="710"/>
      <c r="N14" s="782"/>
      <c r="O14" s="709" t="s">
        <v>2626</v>
      </c>
      <c r="P14" s="709"/>
      <c r="Q14" s="709"/>
      <c r="R14" s="709"/>
      <c r="S14" s="710"/>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c r="AU14" s="82"/>
      <c r="AV14" s="82"/>
      <c r="AW14" s="82"/>
      <c r="AX14" s="82"/>
      <c r="AY14" s="82"/>
      <c r="AZ14" s="82"/>
      <c r="BA14" s="82"/>
      <c r="BB14" s="82"/>
      <c r="BC14" s="82"/>
      <c r="BD14" s="82"/>
      <c r="BE14" s="82"/>
      <c r="BF14" s="82"/>
      <c r="BG14" s="82"/>
      <c r="BH14" s="82"/>
      <c r="BI14" s="82"/>
      <c r="BJ14" s="82"/>
      <c r="BK14" s="82"/>
      <c r="BL14" s="82"/>
      <c r="BM14" s="82"/>
      <c r="BN14" s="82"/>
      <c r="BO14" s="82"/>
      <c r="BP14" s="82"/>
      <c r="BQ14" s="82"/>
      <c r="BR14" s="82"/>
      <c r="BS14" s="82"/>
      <c r="BT14" s="82"/>
      <c r="BU14" s="82"/>
      <c r="BV14" s="82"/>
      <c r="BW14" s="82"/>
      <c r="BX14" s="82"/>
      <c r="BY14" s="82"/>
      <c r="BZ14" s="82"/>
      <c r="CA14" s="82"/>
      <c r="CB14" s="82"/>
      <c r="CC14" s="82"/>
      <c r="CD14" s="82"/>
      <c r="CE14" s="82"/>
      <c r="CF14" s="82"/>
      <c r="CG14" s="82"/>
      <c r="CH14" s="82"/>
      <c r="CI14" s="82"/>
      <c r="CJ14" s="82"/>
      <c r="CK14" s="82"/>
      <c r="CL14" s="82"/>
      <c r="CM14" s="82"/>
      <c r="CN14" s="82"/>
      <c r="CO14" s="82"/>
      <c r="CP14" s="82"/>
      <c r="CQ14" s="82"/>
      <c r="CR14" s="82"/>
      <c r="CS14" s="82"/>
      <c r="CT14" s="82"/>
      <c r="CU14" s="82"/>
      <c r="CV14" s="82"/>
      <c r="CW14" s="82"/>
      <c r="CX14" s="82"/>
      <c r="CY14" s="82"/>
      <c r="CZ14" s="82"/>
      <c r="DA14" s="82"/>
      <c r="DB14" s="82"/>
      <c r="DC14" s="82"/>
      <c r="DD14" s="82"/>
      <c r="DE14" s="82"/>
      <c r="DF14" s="82"/>
      <c r="DG14" s="82"/>
      <c r="DH14" s="82"/>
      <c r="DI14" s="82"/>
      <c r="DJ14" s="82"/>
      <c r="DK14" s="82"/>
      <c r="DL14" s="82"/>
      <c r="DM14" s="82"/>
      <c r="DN14" s="82"/>
      <c r="DO14" s="82"/>
      <c r="DP14" s="82"/>
      <c r="DQ14" s="82"/>
      <c r="DR14" s="82"/>
      <c r="DS14" s="82"/>
      <c r="DT14" s="82"/>
      <c r="DU14" s="82"/>
      <c r="DV14" s="82"/>
      <c r="DW14" s="82"/>
      <c r="DX14" s="82"/>
      <c r="DY14" s="82"/>
      <c r="DZ14" s="82"/>
      <c r="EA14" s="82"/>
      <c r="EB14" s="82"/>
      <c r="EC14" s="82"/>
      <c r="ED14" s="82"/>
      <c r="EE14" s="82"/>
      <c r="EF14" s="82"/>
      <c r="EG14" s="82"/>
      <c r="EH14" s="82"/>
      <c r="EI14" s="82"/>
      <c r="EJ14" s="82"/>
      <c r="EK14" s="82"/>
      <c r="EL14" s="82"/>
      <c r="EM14" s="82"/>
      <c r="EN14" s="82"/>
      <c r="EO14" s="82"/>
      <c r="EP14" s="82"/>
      <c r="EQ14" s="82"/>
      <c r="ER14" s="82"/>
      <c r="ES14" s="82"/>
      <c r="ET14" s="82"/>
      <c r="EU14" s="82"/>
      <c r="EV14" s="82"/>
      <c r="EW14" s="82"/>
      <c r="EX14" s="82"/>
      <c r="EY14" s="82"/>
      <c r="EZ14" s="82"/>
      <c r="FA14" s="82"/>
      <c r="FB14" s="82"/>
      <c r="FC14" s="82"/>
      <c r="FD14" s="82"/>
      <c r="FE14" s="82"/>
      <c r="FF14" s="82"/>
      <c r="FG14" s="82"/>
      <c r="FH14" s="82"/>
      <c r="FI14" s="82"/>
      <c r="FJ14" s="82"/>
      <c r="FK14" s="82"/>
      <c r="FL14" s="82"/>
      <c r="FM14" s="82"/>
      <c r="FN14" s="82"/>
      <c r="FO14" s="82"/>
      <c r="FP14" s="82"/>
      <c r="FQ14" s="82"/>
      <c r="FR14" s="82"/>
      <c r="FS14" s="82"/>
      <c r="FT14" s="82"/>
      <c r="FU14" s="82"/>
      <c r="FV14" s="82"/>
      <c r="FW14" s="82"/>
      <c r="FX14" s="82"/>
      <c r="FY14" s="82"/>
      <c r="FZ14" s="82"/>
      <c r="GA14" s="82"/>
      <c r="GB14" s="82"/>
      <c r="GC14" s="82"/>
      <c r="GD14" s="82"/>
      <c r="GE14" s="82"/>
      <c r="GF14" s="82"/>
      <c r="GG14" s="82"/>
      <c r="GH14" s="82"/>
      <c r="GI14" s="82"/>
      <c r="GJ14" s="82"/>
      <c r="GK14" s="82"/>
      <c r="GL14" s="82"/>
      <c r="GM14" s="82"/>
      <c r="GN14" s="82"/>
      <c r="GO14" s="82"/>
      <c r="GP14" s="82"/>
      <c r="GQ14" s="82"/>
      <c r="GR14" s="82"/>
      <c r="GS14" s="82"/>
      <c r="GT14" s="82"/>
      <c r="GU14" s="82"/>
      <c r="GV14" s="82"/>
      <c r="GW14" s="82"/>
      <c r="GX14" s="82"/>
      <c r="GY14" s="82"/>
      <c r="GZ14" s="82"/>
      <c r="HA14" s="82"/>
      <c r="HB14" s="82"/>
      <c r="HC14" s="82"/>
      <c r="HD14" s="82"/>
      <c r="HE14" s="82"/>
      <c r="HF14" s="82"/>
      <c r="HG14" s="82"/>
      <c r="HH14" s="82"/>
      <c r="HI14" s="82"/>
      <c r="HJ14" s="82"/>
      <c r="HK14" s="82"/>
      <c r="HL14" s="82"/>
      <c r="HM14" s="82"/>
      <c r="HN14" s="82"/>
      <c r="HO14" s="82"/>
      <c r="HP14" s="82"/>
      <c r="HQ14" s="82"/>
      <c r="HR14" s="82"/>
      <c r="HS14" s="82"/>
      <c r="HT14" s="82"/>
      <c r="HU14" s="82"/>
      <c r="HV14" s="82"/>
      <c r="HW14" s="82"/>
      <c r="HX14" s="82"/>
      <c r="HY14" s="82"/>
      <c r="HZ14" s="82"/>
      <c r="IA14" s="82"/>
      <c r="IB14" s="82"/>
      <c r="IC14" s="82"/>
      <c r="ID14" s="82"/>
      <c r="IE14" s="82"/>
      <c r="IF14" s="82"/>
      <c r="IG14" s="82"/>
      <c r="IH14" s="82"/>
      <c r="II14" s="82"/>
      <c r="IJ14" s="82"/>
      <c r="IK14" s="82"/>
      <c r="IL14" s="82"/>
      <c r="IM14" s="82"/>
      <c r="IN14" s="82"/>
      <c r="IO14" s="82"/>
      <c r="IP14" s="82"/>
      <c r="IQ14" s="82"/>
      <c r="IR14" s="82"/>
      <c r="IS14" s="82"/>
      <c r="IT14" s="82"/>
      <c r="IU14" s="82"/>
    </row>
    <row r="15" spans="1:255">
      <c r="A15" s="708"/>
      <c r="B15" s="709" t="s">
        <v>1770</v>
      </c>
      <c r="C15" s="709"/>
      <c r="D15" s="709"/>
      <c r="E15" s="710"/>
      <c r="F15" s="782" t="s">
        <v>881</v>
      </c>
      <c r="G15" s="709" t="s">
        <v>530</v>
      </c>
      <c r="H15" s="709"/>
      <c r="I15" s="709"/>
      <c r="J15" s="709"/>
      <c r="K15" s="709"/>
      <c r="L15" s="709"/>
      <c r="M15" s="710"/>
      <c r="N15" s="782"/>
      <c r="O15" s="709"/>
      <c r="P15" s="709"/>
      <c r="Q15" s="709"/>
      <c r="R15" s="709"/>
      <c r="S15" s="710"/>
      <c r="T15" s="82"/>
      <c r="U15" s="82"/>
      <c r="V15" s="82"/>
      <c r="W15" s="82"/>
      <c r="X15" s="82"/>
      <c r="Y15" s="82"/>
      <c r="Z15" s="82"/>
      <c r="AA15" s="82"/>
      <c r="AB15" s="82"/>
      <c r="AC15" s="82"/>
      <c r="AD15" s="82"/>
      <c r="AE15" s="82"/>
      <c r="AF15" s="82"/>
      <c r="AG15" s="82"/>
      <c r="AH15" s="82"/>
      <c r="AI15" s="82"/>
      <c r="AJ15" s="82"/>
      <c r="AK15" s="82"/>
      <c r="AL15" s="82"/>
      <c r="AM15" s="82"/>
      <c r="AN15" s="82"/>
      <c r="AO15" s="82"/>
      <c r="AP15" s="82"/>
      <c r="AQ15" s="82"/>
      <c r="AR15" s="82"/>
      <c r="AS15" s="82"/>
      <c r="AT15" s="82"/>
      <c r="AU15" s="82"/>
      <c r="AV15" s="82"/>
      <c r="AW15" s="82"/>
      <c r="AX15" s="82"/>
      <c r="AY15" s="82"/>
      <c r="AZ15" s="82"/>
      <c r="BA15" s="82"/>
      <c r="BB15" s="82"/>
      <c r="BC15" s="82"/>
      <c r="BD15" s="82"/>
      <c r="BE15" s="82"/>
      <c r="BF15" s="82"/>
      <c r="BG15" s="82"/>
      <c r="BH15" s="82"/>
      <c r="BI15" s="82"/>
      <c r="BJ15" s="82"/>
      <c r="BK15" s="82"/>
      <c r="BL15" s="82"/>
      <c r="BM15" s="82"/>
      <c r="BN15" s="82"/>
      <c r="BO15" s="82"/>
      <c r="BP15" s="82"/>
      <c r="BQ15" s="82"/>
      <c r="BR15" s="82"/>
      <c r="BS15" s="82"/>
      <c r="BT15" s="82"/>
      <c r="BU15" s="82"/>
      <c r="BV15" s="82"/>
      <c r="BW15" s="82"/>
      <c r="BX15" s="82"/>
      <c r="BY15" s="82"/>
      <c r="BZ15" s="82"/>
      <c r="CA15" s="82"/>
      <c r="CB15" s="82"/>
      <c r="CC15" s="82"/>
      <c r="CD15" s="82"/>
      <c r="CE15" s="82"/>
      <c r="CF15" s="82"/>
      <c r="CG15" s="82"/>
      <c r="CH15" s="82"/>
      <c r="CI15" s="82"/>
      <c r="CJ15" s="82"/>
      <c r="CK15" s="82"/>
      <c r="CL15" s="82"/>
      <c r="CM15" s="82"/>
      <c r="CN15" s="82"/>
      <c r="CO15" s="82"/>
      <c r="CP15" s="82"/>
      <c r="CQ15" s="82"/>
      <c r="CR15" s="82"/>
      <c r="CS15" s="82"/>
      <c r="CT15" s="82"/>
      <c r="CU15" s="82"/>
      <c r="CV15" s="82"/>
      <c r="CW15" s="82"/>
      <c r="CX15" s="82"/>
      <c r="CY15" s="82"/>
      <c r="CZ15" s="82"/>
      <c r="DA15" s="82"/>
      <c r="DB15" s="82"/>
      <c r="DC15" s="82"/>
      <c r="DD15" s="82"/>
      <c r="DE15" s="82"/>
      <c r="DF15" s="82"/>
      <c r="DG15" s="82"/>
      <c r="DH15" s="82"/>
      <c r="DI15" s="82"/>
      <c r="DJ15" s="82"/>
      <c r="DK15" s="82"/>
      <c r="DL15" s="82"/>
      <c r="DM15" s="82"/>
      <c r="DN15" s="82"/>
      <c r="DO15" s="82"/>
      <c r="DP15" s="82"/>
      <c r="DQ15" s="82"/>
      <c r="DR15" s="82"/>
      <c r="DS15" s="82"/>
      <c r="DT15" s="82"/>
      <c r="DU15" s="82"/>
      <c r="DV15" s="82"/>
      <c r="DW15" s="82"/>
      <c r="DX15" s="82"/>
      <c r="DY15" s="82"/>
      <c r="DZ15" s="82"/>
      <c r="EA15" s="82"/>
      <c r="EB15" s="82"/>
      <c r="EC15" s="82"/>
      <c r="ED15" s="82"/>
      <c r="EE15" s="82"/>
      <c r="EF15" s="82"/>
      <c r="EG15" s="82"/>
      <c r="EH15" s="82"/>
      <c r="EI15" s="82"/>
      <c r="EJ15" s="82"/>
      <c r="EK15" s="82"/>
      <c r="EL15" s="82"/>
      <c r="EM15" s="82"/>
      <c r="EN15" s="82"/>
      <c r="EO15" s="82"/>
      <c r="EP15" s="82"/>
      <c r="EQ15" s="82"/>
      <c r="ER15" s="82"/>
      <c r="ES15" s="82"/>
      <c r="ET15" s="82"/>
      <c r="EU15" s="82"/>
      <c r="EV15" s="82"/>
      <c r="EW15" s="82"/>
      <c r="EX15" s="82"/>
      <c r="EY15" s="82"/>
      <c r="EZ15" s="82"/>
      <c r="FA15" s="82"/>
      <c r="FB15" s="82"/>
      <c r="FC15" s="82"/>
      <c r="FD15" s="82"/>
      <c r="FE15" s="82"/>
      <c r="FF15" s="82"/>
      <c r="FG15" s="82"/>
      <c r="FH15" s="82"/>
      <c r="FI15" s="82"/>
      <c r="FJ15" s="82"/>
      <c r="FK15" s="82"/>
      <c r="FL15" s="82"/>
      <c r="FM15" s="82"/>
      <c r="FN15" s="82"/>
      <c r="FO15" s="82"/>
      <c r="FP15" s="82"/>
      <c r="FQ15" s="82"/>
      <c r="FR15" s="82"/>
      <c r="FS15" s="82"/>
      <c r="FT15" s="82"/>
      <c r="FU15" s="82"/>
      <c r="FV15" s="82"/>
      <c r="FW15" s="82"/>
      <c r="FX15" s="82"/>
      <c r="FY15" s="82"/>
      <c r="FZ15" s="82"/>
      <c r="GA15" s="82"/>
      <c r="GB15" s="82"/>
      <c r="GC15" s="82"/>
      <c r="GD15" s="82"/>
      <c r="GE15" s="82"/>
      <c r="GF15" s="82"/>
      <c r="GG15" s="82"/>
      <c r="GH15" s="82"/>
      <c r="GI15" s="82"/>
      <c r="GJ15" s="82"/>
      <c r="GK15" s="82"/>
      <c r="GL15" s="82"/>
      <c r="GM15" s="82"/>
      <c r="GN15" s="82"/>
      <c r="GO15" s="82"/>
      <c r="GP15" s="82"/>
      <c r="GQ15" s="82"/>
      <c r="GR15" s="82"/>
      <c r="GS15" s="82"/>
      <c r="GT15" s="82"/>
      <c r="GU15" s="82"/>
      <c r="GV15" s="82"/>
      <c r="GW15" s="82"/>
      <c r="GX15" s="82"/>
      <c r="GY15" s="82"/>
      <c r="GZ15" s="82"/>
      <c r="HA15" s="82"/>
      <c r="HB15" s="82"/>
      <c r="HC15" s="82"/>
      <c r="HD15" s="82"/>
      <c r="HE15" s="82"/>
      <c r="HF15" s="82"/>
      <c r="HG15" s="82"/>
      <c r="HH15" s="82"/>
      <c r="HI15" s="82"/>
      <c r="HJ15" s="82"/>
      <c r="HK15" s="82"/>
      <c r="HL15" s="82"/>
      <c r="HM15" s="82"/>
      <c r="HN15" s="82"/>
      <c r="HO15" s="82"/>
      <c r="HP15" s="82"/>
      <c r="HQ15" s="82"/>
      <c r="HR15" s="82"/>
      <c r="HS15" s="82"/>
      <c r="HT15" s="82"/>
      <c r="HU15" s="82"/>
      <c r="HV15" s="82"/>
      <c r="HW15" s="82"/>
      <c r="HX15" s="82"/>
      <c r="HY15" s="82"/>
      <c r="HZ15" s="82"/>
      <c r="IA15" s="82"/>
      <c r="IB15" s="82"/>
      <c r="IC15" s="82"/>
      <c r="ID15" s="82"/>
      <c r="IE15" s="82"/>
      <c r="IF15" s="82"/>
      <c r="IG15" s="82"/>
      <c r="IH15" s="82"/>
      <c r="II15" s="82"/>
      <c r="IJ15" s="82"/>
      <c r="IK15" s="82"/>
      <c r="IL15" s="82"/>
      <c r="IM15" s="82"/>
      <c r="IN15" s="82"/>
      <c r="IO15" s="82"/>
      <c r="IP15" s="82"/>
      <c r="IQ15" s="82"/>
      <c r="IR15" s="82"/>
      <c r="IS15" s="82"/>
      <c r="IT15" s="82"/>
      <c r="IU15" s="82"/>
    </row>
    <row r="16" spans="1:255">
      <c r="A16" s="708" t="s">
        <v>2029</v>
      </c>
      <c r="B16" s="709" t="s">
        <v>531</v>
      </c>
      <c r="C16" s="709"/>
      <c r="D16" s="709"/>
      <c r="E16" s="710"/>
      <c r="F16" s="782"/>
      <c r="G16" s="709" t="s">
        <v>532</v>
      </c>
      <c r="H16" s="709"/>
      <c r="I16" s="709"/>
      <c r="J16" s="709"/>
      <c r="K16" s="709"/>
      <c r="L16" s="709"/>
      <c r="M16" s="710"/>
      <c r="N16" s="782" t="s">
        <v>533</v>
      </c>
      <c r="O16" s="709" t="s">
        <v>4144</v>
      </c>
      <c r="P16" s="709"/>
      <c r="Q16" s="709"/>
      <c r="R16" s="709"/>
      <c r="S16" s="710"/>
      <c r="T16" s="82"/>
      <c r="U16" s="82"/>
      <c r="V16" s="82"/>
      <c r="W16" s="82"/>
      <c r="X16" s="82"/>
      <c r="Y16" s="82"/>
      <c r="Z16" s="82"/>
      <c r="AA16" s="82"/>
      <c r="AB16" s="82"/>
      <c r="AC16" s="82"/>
      <c r="AD16" s="82"/>
      <c r="AE16" s="82"/>
      <c r="AF16" s="82"/>
      <c r="AG16" s="82"/>
      <c r="AH16" s="82"/>
      <c r="AI16" s="82"/>
      <c r="AJ16" s="82"/>
      <c r="AK16" s="82"/>
      <c r="AL16" s="82"/>
      <c r="AM16" s="82"/>
      <c r="AN16" s="82"/>
      <c r="AO16" s="82"/>
      <c r="AP16" s="82"/>
      <c r="AQ16" s="82"/>
      <c r="AR16" s="82"/>
      <c r="AS16" s="82"/>
      <c r="AT16" s="82"/>
      <c r="AU16" s="82"/>
      <c r="AV16" s="82"/>
      <c r="AW16" s="82"/>
      <c r="AX16" s="82"/>
      <c r="AY16" s="82"/>
      <c r="AZ16" s="82"/>
      <c r="BA16" s="82"/>
      <c r="BB16" s="82"/>
      <c r="BC16" s="82"/>
      <c r="BD16" s="82"/>
      <c r="BE16" s="82"/>
      <c r="BF16" s="82"/>
      <c r="BG16" s="82"/>
      <c r="BH16" s="82"/>
      <c r="BI16" s="82"/>
      <c r="BJ16" s="82"/>
      <c r="BK16" s="82"/>
      <c r="BL16" s="82"/>
      <c r="BM16" s="82"/>
      <c r="BN16" s="82"/>
      <c r="BO16" s="82"/>
      <c r="BP16" s="82"/>
      <c r="BQ16" s="82"/>
      <c r="BR16" s="82"/>
      <c r="BS16" s="82"/>
      <c r="BT16" s="82"/>
      <c r="BU16" s="82"/>
      <c r="BV16" s="82"/>
      <c r="BW16" s="82"/>
      <c r="BX16" s="82"/>
      <c r="BY16" s="82"/>
      <c r="BZ16" s="82"/>
      <c r="CA16" s="82"/>
      <c r="CB16" s="82"/>
      <c r="CC16" s="82"/>
      <c r="CD16" s="82"/>
      <c r="CE16" s="82"/>
      <c r="CF16" s="82"/>
      <c r="CG16" s="82"/>
      <c r="CH16" s="82"/>
      <c r="CI16" s="82"/>
      <c r="CJ16" s="82"/>
      <c r="CK16" s="82"/>
      <c r="CL16" s="82"/>
      <c r="CM16" s="82"/>
      <c r="CN16" s="82"/>
      <c r="CO16" s="82"/>
      <c r="CP16" s="82"/>
      <c r="CQ16" s="82"/>
      <c r="CR16" s="82"/>
      <c r="CS16" s="82"/>
      <c r="CT16" s="82"/>
      <c r="CU16" s="82"/>
      <c r="CV16" s="82"/>
      <c r="CW16" s="82"/>
      <c r="CX16" s="82"/>
      <c r="CY16" s="82"/>
      <c r="CZ16" s="82"/>
      <c r="DA16" s="82"/>
      <c r="DB16" s="82"/>
      <c r="DC16" s="82"/>
      <c r="DD16" s="82"/>
      <c r="DE16" s="82"/>
      <c r="DF16" s="82"/>
      <c r="DG16" s="82"/>
      <c r="DH16" s="82"/>
      <c r="DI16" s="82"/>
      <c r="DJ16" s="82"/>
      <c r="DK16" s="82"/>
      <c r="DL16" s="82"/>
      <c r="DM16" s="82"/>
      <c r="DN16" s="82"/>
      <c r="DO16" s="82"/>
      <c r="DP16" s="82"/>
      <c r="DQ16" s="82"/>
      <c r="DR16" s="82"/>
      <c r="DS16" s="82"/>
      <c r="DT16" s="82"/>
      <c r="DU16" s="82"/>
      <c r="DV16" s="82"/>
      <c r="DW16" s="82"/>
      <c r="DX16" s="82"/>
      <c r="DY16" s="82"/>
      <c r="DZ16" s="82"/>
      <c r="EA16" s="82"/>
      <c r="EB16" s="82"/>
      <c r="EC16" s="82"/>
      <c r="ED16" s="82"/>
      <c r="EE16" s="82"/>
      <c r="EF16" s="82"/>
      <c r="EG16" s="82"/>
      <c r="EH16" s="82"/>
      <c r="EI16" s="82"/>
      <c r="EJ16" s="82"/>
      <c r="EK16" s="82"/>
      <c r="EL16" s="82"/>
      <c r="EM16" s="82"/>
      <c r="EN16" s="82"/>
      <c r="EO16" s="82"/>
      <c r="EP16" s="82"/>
      <c r="EQ16" s="82"/>
      <c r="ER16" s="82"/>
      <c r="ES16" s="82"/>
      <c r="ET16" s="82"/>
      <c r="EU16" s="82"/>
      <c r="EV16" s="82"/>
      <c r="EW16" s="82"/>
      <c r="EX16" s="82"/>
      <c r="EY16" s="82"/>
      <c r="EZ16" s="82"/>
      <c r="FA16" s="82"/>
      <c r="FB16" s="82"/>
      <c r="FC16" s="82"/>
      <c r="FD16" s="82"/>
      <c r="FE16" s="82"/>
      <c r="FF16" s="82"/>
      <c r="FG16" s="82"/>
      <c r="FH16" s="82"/>
      <c r="FI16" s="82"/>
      <c r="FJ16" s="82"/>
      <c r="FK16" s="82"/>
      <c r="FL16" s="82"/>
      <c r="FM16" s="82"/>
      <c r="FN16" s="82"/>
      <c r="FO16" s="82"/>
      <c r="FP16" s="82"/>
      <c r="FQ16" s="82"/>
      <c r="FR16" s="82"/>
      <c r="FS16" s="82"/>
      <c r="FT16" s="82"/>
      <c r="FU16" s="82"/>
      <c r="FV16" s="82"/>
      <c r="FW16" s="82"/>
      <c r="FX16" s="82"/>
      <c r="FY16" s="82"/>
      <c r="FZ16" s="82"/>
      <c r="GA16" s="82"/>
      <c r="GB16" s="82"/>
      <c r="GC16" s="82"/>
      <c r="GD16" s="82"/>
      <c r="GE16" s="82"/>
      <c r="GF16" s="82"/>
      <c r="GG16" s="82"/>
      <c r="GH16" s="82"/>
      <c r="GI16" s="82"/>
      <c r="GJ16" s="82"/>
      <c r="GK16" s="82"/>
      <c r="GL16" s="82"/>
      <c r="GM16" s="82"/>
      <c r="GN16" s="82"/>
      <c r="GO16" s="82"/>
      <c r="GP16" s="82"/>
      <c r="GQ16" s="82"/>
      <c r="GR16" s="82"/>
      <c r="GS16" s="82"/>
      <c r="GT16" s="82"/>
      <c r="GU16" s="82"/>
      <c r="GV16" s="82"/>
      <c r="GW16" s="82"/>
      <c r="GX16" s="82"/>
      <c r="GY16" s="82"/>
      <c r="GZ16" s="82"/>
      <c r="HA16" s="82"/>
      <c r="HB16" s="82"/>
      <c r="HC16" s="82"/>
      <c r="HD16" s="82"/>
      <c r="HE16" s="82"/>
      <c r="HF16" s="82"/>
      <c r="HG16" s="82"/>
      <c r="HH16" s="82"/>
      <c r="HI16" s="82"/>
      <c r="HJ16" s="82"/>
      <c r="HK16" s="82"/>
      <c r="HL16" s="82"/>
      <c r="HM16" s="82"/>
      <c r="HN16" s="82"/>
      <c r="HO16" s="82"/>
      <c r="HP16" s="82"/>
      <c r="HQ16" s="82"/>
      <c r="HR16" s="82"/>
      <c r="HS16" s="82"/>
      <c r="HT16" s="82"/>
      <c r="HU16" s="82"/>
      <c r="HV16" s="82"/>
      <c r="HW16" s="82"/>
      <c r="HX16" s="82"/>
      <c r="HY16" s="82"/>
      <c r="HZ16" s="82"/>
      <c r="IA16" s="82"/>
      <c r="IB16" s="82"/>
      <c r="IC16" s="82"/>
      <c r="ID16" s="82"/>
      <c r="IE16" s="82"/>
      <c r="IF16" s="82"/>
      <c r="IG16" s="82"/>
      <c r="IH16" s="82"/>
      <c r="II16" s="82"/>
      <c r="IJ16" s="82"/>
      <c r="IK16" s="82"/>
      <c r="IL16" s="82"/>
      <c r="IM16" s="82"/>
      <c r="IN16" s="82"/>
      <c r="IO16" s="82"/>
      <c r="IP16" s="82"/>
      <c r="IQ16" s="82"/>
      <c r="IR16" s="82"/>
      <c r="IS16" s="82"/>
      <c r="IT16" s="82"/>
      <c r="IU16" s="82"/>
    </row>
    <row r="17" spans="1:255">
      <c r="A17" s="708" t="s">
        <v>2029</v>
      </c>
      <c r="B17" s="709" t="s">
        <v>357</v>
      </c>
      <c r="C17" s="709"/>
      <c r="D17" s="709"/>
      <c r="E17" s="710"/>
      <c r="F17" s="782"/>
      <c r="G17" s="709" t="s">
        <v>358</v>
      </c>
      <c r="H17" s="709"/>
      <c r="I17" s="709"/>
      <c r="J17" s="709"/>
      <c r="K17" s="709"/>
      <c r="L17" s="709"/>
      <c r="M17" s="710"/>
      <c r="N17" s="782"/>
      <c r="O17" s="709" t="s">
        <v>359</v>
      </c>
      <c r="P17" s="709"/>
      <c r="Q17" s="709"/>
      <c r="R17" s="709"/>
      <c r="S17" s="710"/>
      <c r="T17" s="82"/>
      <c r="U17" s="82"/>
      <c r="V17" s="82"/>
      <c r="W17" s="82"/>
      <c r="X17" s="82"/>
      <c r="Y17" s="82"/>
      <c r="Z17" s="82"/>
      <c r="AA17" s="82"/>
      <c r="AB17" s="82"/>
      <c r="AC17" s="82"/>
      <c r="AD17" s="82"/>
      <c r="AE17" s="82"/>
      <c r="AF17" s="82"/>
      <c r="AG17" s="82"/>
      <c r="AH17" s="82"/>
      <c r="AI17" s="82"/>
      <c r="AJ17" s="82"/>
      <c r="AK17" s="82"/>
      <c r="AL17" s="82"/>
      <c r="AM17" s="82"/>
      <c r="AN17" s="82"/>
      <c r="AO17" s="82"/>
      <c r="AP17" s="82"/>
      <c r="AQ17" s="82"/>
      <c r="AR17" s="82"/>
      <c r="AS17" s="82"/>
      <c r="AT17" s="82"/>
      <c r="AU17" s="82"/>
      <c r="AV17" s="82"/>
      <c r="AW17" s="82"/>
      <c r="AX17" s="82"/>
      <c r="AY17" s="82"/>
      <c r="AZ17" s="82"/>
      <c r="BA17" s="82"/>
      <c r="BB17" s="82"/>
      <c r="BC17" s="82"/>
      <c r="BD17" s="82"/>
      <c r="BE17" s="82"/>
      <c r="BF17" s="82"/>
      <c r="BG17" s="82"/>
      <c r="BH17" s="82"/>
      <c r="BI17" s="82"/>
      <c r="BJ17" s="82"/>
      <c r="BK17" s="82"/>
      <c r="BL17" s="82"/>
      <c r="BM17" s="82"/>
      <c r="BN17" s="82"/>
      <c r="BO17" s="82"/>
      <c r="BP17" s="82"/>
      <c r="BQ17" s="82"/>
      <c r="BR17" s="82"/>
      <c r="BS17" s="82"/>
      <c r="BT17" s="82"/>
      <c r="BU17" s="82"/>
      <c r="BV17" s="82"/>
      <c r="BW17" s="82"/>
      <c r="BX17" s="82"/>
      <c r="BY17" s="82"/>
      <c r="BZ17" s="82"/>
      <c r="CA17" s="82"/>
      <c r="CB17" s="82"/>
      <c r="CC17" s="82"/>
      <c r="CD17" s="82"/>
      <c r="CE17" s="82"/>
      <c r="CF17" s="82"/>
      <c r="CG17" s="82"/>
      <c r="CH17" s="82"/>
      <c r="CI17" s="82"/>
      <c r="CJ17" s="82"/>
      <c r="CK17" s="82"/>
      <c r="CL17" s="82"/>
      <c r="CM17" s="82"/>
      <c r="CN17" s="82"/>
      <c r="CO17" s="82"/>
      <c r="CP17" s="82"/>
      <c r="CQ17" s="82"/>
      <c r="CR17" s="82"/>
      <c r="CS17" s="82"/>
      <c r="CT17" s="82"/>
      <c r="CU17" s="82"/>
      <c r="CV17" s="82"/>
      <c r="CW17" s="82"/>
      <c r="CX17" s="82"/>
      <c r="CY17" s="82"/>
      <c r="CZ17" s="82"/>
      <c r="DA17" s="82"/>
      <c r="DB17" s="82"/>
      <c r="DC17" s="82"/>
      <c r="DD17" s="82"/>
      <c r="DE17" s="82"/>
      <c r="DF17" s="82"/>
      <c r="DG17" s="82"/>
      <c r="DH17" s="82"/>
      <c r="DI17" s="82"/>
      <c r="DJ17" s="82"/>
      <c r="DK17" s="82"/>
      <c r="DL17" s="82"/>
      <c r="DM17" s="82"/>
      <c r="DN17" s="82"/>
      <c r="DO17" s="82"/>
      <c r="DP17" s="82"/>
      <c r="DQ17" s="82"/>
      <c r="DR17" s="82"/>
      <c r="DS17" s="82"/>
      <c r="DT17" s="82"/>
      <c r="DU17" s="82"/>
      <c r="DV17" s="82"/>
      <c r="DW17" s="82"/>
      <c r="DX17" s="82"/>
      <c r="DY17" s="82"/>
      <c r="DZ17" s="82"/>
      <c r="EA17" s="82"/>
      <c r="EB17" s="82"/>
      <c r="EC17" s="82"/>
      <c r="ED17" s="82"/>
      <c r="EE17" s="82"/>
      <c r="EF17" s="82"/>
      <c r="EG17" s="82"/>
      <c r="EH17" s="82"/>
      <c r="EI17" s="82"/>
      <c r="EJ17" s="82"/>
      <c r="EK17" s="82"/>
      <c r="EL17" s="82"/>
      <c r="EM17" s="82"/>
      <c r="EN17" s="82"/>
      <c r="EO17" s="82"/>
      <c r="EP17" s="82"/>
      <c r="EQ17" s="82"/>
      <c r="ER17" s="82"/>
      <c r="ES17" s="82"/>
      <c r="ET17" s="82"/>
      <c r="EU17" s="82"/>
      <c r="EV17" s="82"/>
      <c r="EW17" s="82"/>
      <c r="EX17" s="82"/>
      <c r="EY17" s="82"/>
      <c r="EZ17" s="82"/>
      <c r="FA17" s="82"/>
      <c r="FB17" s="82"/>
      <c r="FC17" s="82"/>
      <c r="FD17" s="82"/>
      <c r="FE17" s="82"/>
      <c r="FF17" s="82"/>
      <c r="FG17" s="82"/>
      <c r="FH17" s="82"/>
      <c r="FI17" s="82"/>
      <c r="FJ17" s="82"/>
      <c r="FK17" s="82"/>
      <c r="FL17" s="82"/>
      <c r="FM17" s="82"/>
      <c r="FN17" s="82"/>
      <c r="FO17" s="82"/>
      <c r="FP17" s="82"/>
      <c r="FQ17" s="82"/>
      <c r="FR17" s="82"/>
      <c r="FS17" s="82"/>
      <c r="FT17" s="82"/>
      <c r="FU17" s="82"/>
      <c r="FV17" s="82"/>
      <c r="FW17" s="82"/>
      <c r="FX17" s="82"/>
      <c r="FY17" s="82"/>
      <c r="FZ17" s="82"/>
      <c r="GA17" s="82"/>
      <c r="GB17" s="82"/>
      <c r="GC17" s="82"/>
      <c r="GD17" s="82"/>
      <c r="GE17" s="82"/>
      <c r="GF17" s="82"/>
      <c r="GG17" s="82"/>
      <c r="GH17" s="82"/>
      <c r="GI17" s="82"/>
      <c r="GJ17" s="82"/>
      <c r="GK17" s="82"/>
      <c r="GL17" s="82"/>
      <c r="GM17" s="82"/>
      <c r="GN17" s="82"/>
      <c r="GO17" s="82"/>
      <c r="GP17" s="82"/>
      <c r="GQ17" s="82"/>
      <c r="GR17" s="82"/>
      <c r="GS17" s="82"/>
      <c r="GT17" s="82"/>
      <c r="GU17" s="82"/>
      <c r="GV17" s="82"/>
      <c r="GW17" s="82"/>
      <c r="GX17" s="82"/>
      <c r="GY17" s="82"/>
      <c r="GZ17" s="82"/>
      <c r="HA17" s="82"/>
      <c r="HB17" s="82"/>
      <c r="HC17" s="82"/>
      <c r="HD17" s="82"/>
      <c r="HE17" s="82"/>
      <c r="HF17" s="82"/>
      <c r="HG17" s="82"/>
      <c r="HH17" s="82"/>
      <c r="HI17" s="82"/>
      <c r="HJ17" s="82"/>
      <c r="HK17" s="82"/>
      <c r="HL17" s="82"/>
      <c r="HM17" s="82"/>
      <c r="HN17" s="82"/>
      <c r="HO17" s="82"/>
      <c r="HP17" s="82"/>
      <c r="HQ17" s="82"/>
      <c r="HR17" s="82"/>
      <c r="HS17" s="82"/>
      <c r="HT17" s="82"/>
      <c r="HU17" s="82"/>
      <c r="HV17" s="82"/>
      <c r="HW17" s="82"/>
      <c r="HX17" s="82"/>
      <c r="HY17" s="82"/>
      <c r="HZ17" s="82"/>
      <c r="IA17" s="82"/>
      <c r="IB17" s="82"/>
      <c r="IC17" s="82"/>
      <c r="ID17" s="82"/>
      <c r="IE17" s="82"/>
      <c r="IF17" s="82"/>
      <c r="IG17" s="82"/>
      <c r="IH17" s="82"/>
      <c r="II17" s="82"/>
      <c r="IJ17" s="82"/>
      <c r="IK17" s="82"/>
      <c r="IL17" s="82"/>
      <c r="IM17" s="82"/>
      <c r="IN17" s="82"/>
      <c r="IO17" s="82"/>
      <c r="IP17" s="82"/>
      <c r="IQ17" s="82"/>
      <c r="IR17" s="82"/>
      <c r="IS17" s="82"/>
      <c r="IT17" s="82"/>
      <c r="IU17" s="82"/>
    </row>
    <row r="18" spans="1:255">
      <c r="A18" s="708" t="s">
        <v>2029</v>
      </c>
      <c r="B18" s="709" t="s">
        <v>360</v>
      </c>
      <c r="C18" s="709"/>
      <c r="D18" s="709"/>
      <c r="E18" s="710"/>
      <c r="F18" s="782" t="s">
        <v>2029</v>
      </c>
      <c r="G18" s="709" t="s">
        <v>361</v>
      </c>
      <c r="H18" s="709"/>
      <c r="I18" s="709"/>
      <c r="J18" s="709"/>
      <c r="K18" s="709"/>
      <c r="L18" s="709"/>
      <c r="M18" s="710"/>
      <c r="N18" s="782"/>
      <c r="O18" s="709"/>
      <c r="P18" s="709"/>
      <c r="Q18" s="709"/>
      <c r="R18" s="709"/>
      <c r="S18" s="710"/>
      <c r="T18" s="82"/>
      <c r="U18" s="82"/>
      <c r="V18" s="82"/>
      <c r="W18" s="82"/>
      <c r="X18" s="82"/>
      <c r="Y18" s="82"/>
      <c r="Z18" s="82"/>
      <c r="AA18" s="82"/>
      <c r="AB18" s="82"/>
      <c r="AC18" s="82"/>
      <c r="AD18" s="82"/>
      <c r="AE18" s="82"/>
      <c r="AF18" s="82"/>
      <c r="AG18" s="82"/>
      <c r="AH18" s="82"/>
      <c r="AI18" s="82"/>
      <c r="AJ18" s="82"/>
      <c r="AK18" s="82"/>
      <c r="AL18" s="82"/>
      <c r="AM18" s="82"/>
      <c r="AN18" s="82"/>
      <c r="AO18" s="82"/>
      <c r="AP18" s="82"/>
      <c r="AQ18" s="82"/>
      <c r="AR18" s="82"/>
      <c r="AS18" s="82"/>
      <c r="AT18" s="82"/>
      <c r="AU18" s="82"/>
      <c r="AV18" s="82"/>
      <c r="AW18" s="82"/>
      <c r="AX18" s="82"/>
      <c r="AY18" s="82"/>
      <c r="AZ18" s="82"/>
      <c r="BA18" s="82"/>
      <c r="BB18" s="82"/>
      <c r="BC18" s="82"/>
      <c r="BD18" s="82"/>
      <c r="BE18" s="82"/>
      <c r="BF18" s="82"/>
      <c r="BG18" s="82"/>
      <c r="BH18" s="82"/>
      <c r="BI18" s="82"/>
      <c r="BJ18" s="82"/>
      <c r="BK18" s="82"/>
      <c r="BL18" s="82"/>
      <c r="BM18" s="82"/>
      <c r="BN18" s="82"/>
      <c r="BO18" s="82"/>
      <c r="BP18" s="82"/>
      <c r="BQ18" s="82"/>
      <c r="BR18" s="82"/>
      <c r="BS18" s="82"/>
      <c r="BT18" s="82"/>
      <c r="BU18" s="82"/>
      <c r="BV18" s="82"/>
      <c r="BW18" s="82"/>
      <c r="BX18" s="82"/>
      <c r="BY18" s="82"/>
      <c r="BZ18" s="82"/>
      <c r="CA18" s="82"/>
      <c r="CB18" s="82"/>
      <c r="CC18" s="82"/>
      <c r="CD18" s="82"/>
      <c r="CE18" s="82"/>
      <c r="CF18" s="82"/>
      <c r="CG18" s="82"/>
      <c r="CH18" s="82"/>
      <c r="CI18" s="82"/>
      <c r="CJ18" s="82"/>
      <c r="CK18" s="82"/>
      <c r="CL18" s="82"/>
      <c r="CM18" s="82"/>
      <c r="CN18" s="82"/>
      <c r="CO18" s="82"/>
      <c r="CP18" s="82"/>
      <c r="CQ18" s="82"/>
      <c r="CR18" s="82"/>
      <c r="CS18" s="82"/>
      <c r="CT18" s="82"/>
      <c r="CU18" s="82"/>
      <c r="CV18" s="82"/>
      <c r="CW18" s="82"/>
      <c r="CX18" s="82"/>
      <c r="CY18" s="82"/>
      <c r="CZ18" s="82"/>
      <c r="DA18" s="82"/>
      <c r="DB18" s="82"/>
      <c r="DC18" s="82"/>
      <c r="DD18" s="82"/>
      <c r="DE18" s="82"/>
      <c r="DF18" s="82"/>
      <c r="DG18" s="82"/>
      <c r="DH18" s="82"/>
      <c r="DI18" s="82"/>
      <c r="DJ18" s="82"/>
      <c r="DK18" s="82"/>
      <c r="DL18" s="82"/>
      <c r="DM18" s="82"/>
      <c r="DN18" s="82"/>
      <c r="DO18" s="82"/>
      <c r="DP18" s="82"/>
      <c r="DQ18" s="82"/>
      <c r="DR18" s="82"/>
      <c r="DS18" s="82"/>
      <c r="DT18" s="82"/>
      <c r="DU18" s="82"/>
      <c r="DV18" s="82"/>
      <c r="DW18" s="82"/>
      <c r="DX18" s="82"/>
      <c r="DY18" s="82"/>
      <c r="DZ18" s="82"/>
      <c r="EA18" s="82"/>
      <c r="EB18" s="82"/>
      <c r="EC18" s="82"/>
      <c r="ED18" s="82"/>
      <c r="EE18" s="82"/>
      <c r="EF18" s="82"/>
      <c r="EG18" s="82"/>
      <c r="EH18" s="82"/>
      <c r="EI18" s="82"/>
      <c r="EJ18" s="82"/>
      <c r="EK18" s="82"/>
      <c r="EL18" s="82"/>
      <c r="EM18" s="82"/>
      <c r="EN18" s="82"/>
      <c r="EO18" s="82"/>
      <c r="EP18" s="82"/>
      <c r="EQ18" s="82"/>
      <c r="ER18" s="82"/>
      <c r="ES18" s="82"/>
      <c r="ET18" s="82"/>
      <c r="EU18" s="82"/>
      <c r="EV18" s="82"/>
      <c r="EW18" s="82"/>
      <c r="EX18" s="82"/>
      <c r="EY18" s="82"/>
      <c r="EZ18" s="82"/>
      <c r="FA18" s="82"/>
      <c r="FB18" s="82"/>
      <c r="FC18" s="82"/>
      <c r="FD18" s="82"/>
      <c r="FE18" s="82"/>
      <c r="FF18" s="82"/>
      <c r="FG18" s="82"/>
      <c r="FH18" s="82"/>
      <c r="FI18" s="82"/>
      <c r="FJ18" s="82"/>
      <c r="FK18" s="82"/>
      <c r="FL18" s="82"/>
      <c r="FM18" s="82"/>
      <c r="FN18" s="82"/>
      <c r="FO18" s="82"/>
      <c r="FP18" s="82"/>
      <c r="FQ18" s="82"/>
      <c r="FR18" s="82"/>
      <c r="FS18" s="82"/>
      <c r="FT18" s="82"/>
      <c r="FU18" s="82"/>
      <c r="FV18" s="82"/>
      <c r="FW18" s="82"/>
      <c r="FX18" s="82"/>
      <c r="FY18" s="82"/>
      <c r="FZ18" s="82"/>
      <c r="GA18" s="82"/>
      <c r="GB18" s="82"/>
      <c r="GC18" s="82"/>
      <c r="GD18" s="82"/>
      <c r="GE18" s="82"/>
      <c r="GF18" s="82"/>
      <c r="GG18" s="82"/>
      <c r="GH18" s="82"/>
      <c r="GI18" s="82"/>
      <c r="GJ18" s="82"/>
      <c r="GK18" s="82"/>
      <c r="GL18" s="82"/>
      <c r="GM18" s="82"/>
      <c r="GN18" s="82"/>
      <c r="GO18" s="82"/>
      <c r="GP18" s="82"/>
      <c r="GQ18" s="82"/>
      <c r="GR18" s="82"/>
      <c r="GS18" s="82"/>
      <c r="GT18" s="82"/>
      <c r="GU18" s="82"/>
      <c r="GV18" s="82"/>
      <c r="GW18" s="82"/>
      <c r="GX18" s="82"/>
      <c r="GY18" s="82"/>
      <c r="GZ18" s="82"/>
      <c r="HA18" s="82"/>
      <c r="HB18" s="82"/>
      <c r="HC18" s="82"/>
      <c r="HD18" s="82"/>
      <c r="HE18" s="82"/>
      <c r="HF18" s="82"/>
      <c r="HG18" s="82"/>
      <c r="HH18" s="82"/>
      <c r="HI18" s="82"/>
      <c r="HJ18" s="82"/>
      <c r="HK18" s="82"/>
      <c r="HL18" s="82"/>
      <c r="HM18" s="82"/>
      <c r="HN18" s="82"/>
      <c r="HO18" s="82"/>
      <c r="HP18" s="82"/>
      <c r="HQ18" s="82"/>
      <c r="HR18" s="82"/>
      <c r="HS18" s="82"/>
      <c r="HT18" s="82"/>
      <c r="HU18" s="82"/>
      <c r="HV18" s="82"/>
      <c r="HW18" s="82"/>
      <c r="HX18" s="82"/>
      <c r="HY18" s="82"/>
      <c r="HZ18" s="82"/>
      <c r="IA18" s="82"/>
      <c r="IB18" s="82"/>
      <c r="IC18" s="82"/>
      <c r="ID18" s="82"/>
      <c r="IE18" s="82"/>
      <c r="IF18" s="82"/>
      <c r="IG18" s="82"/>
      <c r="IH18" s="82"/>
      <c r="II18" s="82"/>
      <c r="IJ18" s="82"/>
      <c r="IK18" s="82"/>
      <c r="IL18" s="82"/>
      <c r="IM18" s="82"/>
      <c r="IN18" s="82"/>
      <c r="IO18" s="82"/>
      <c r="IP18" s="82"/>
      <c r="IQ18" s="82"/>
      <c r="IR18" s="82"/>
      <c r="IS18" s="82"/>
      <c r="IT18" s="82"/>
      <c r="IU18" s="82"/>
    </row>
    <row r="19" spans="1:255">
      <c r="A19" s="708" t="s">
        <v>1539</v>
      </c>
      <c r="B19" s="709"/>
      <c r="C19" s="709"/>
      <c r="D19" s="709"/>
      <c r="E19" s="710"/>
      <c r="F19" s="782"/>
      <c r="G19" s="709"/>
      <c r="H19" s="709"/>
      <c r="I19" s="709"/>
      <c r="J19" s="709"/>
      <c r="K19" s="709"/>
      <c r="L19" s="709"/>
      <c r="M19" s="710"/>
      <c r="N19" s="782" t="s">
        <v>362</v>
      </c>
      <c r="O19" s="709" t="s">
        <v>363</v>
      </c>
      <c r="P19" s="709"/>
      <c r="Q19" s="709"/>
      <c r="R19" s="709"/>
      <c r="S19" s="710"/>
      <c r="T19" s="82"/>
      <c r="U19" s="82"/>
      <c r="V19" s="82"/>
      <c r="W19" s="82"/>
      <c r="X19" s="82"/>
      <c r="Y19" s="82"/>
      <c r="Z19" s="82"/>
      <c r="AA19" s="82"/>
      <c r="AB19" s="82"/>
      <c r="AC19" s="82"/>
      <c r="AD19" s="82"/>
      <c r="AE19" s="82"/>
      <c r="AF19" s="82"/>
      <c r="AG19" s="82"/>
      <c r="AH19" s="82"/>
      <c r="AI19" s="82"/>
      <c r="AJ19" s="82"/>
      <c r="AK19" s="82"/>
      <c r="AL19" s="82"/>
      <c r="AM19" s="82"/>
      <c r="AN19" s="82"/>
      <c r="AO19" s="82"/>
      <c r="AP19" s="82"/>
      <c r="AQ19" s="82"/>
      <c r="AR19" s="82"/>
      <c r="AS19" s="82"/>
      <c r="AT19" s="82"/>
      <c r="AU19" s="82"/>
      <c r="AV19" s="82"/>
      <c r="AW19" s="82"/>
      <c r="AX19" s="82"/>
      <c r="AY19" s="82"/>
      <c r="AZ19" s="82"/>
      <c r="BA19" s="82"/>
      <c r="BB19" s="82"/>
      <c r="BC19" s="82"/>
      <c r="BD19" s="82"/>
      <c r="BE19" s="82"/>
      <c r="BF19" s="82"/>
      <c r="BG19" s="82"/>
      <c r="BH19" s="82"/>
      <c r="BI19" s="82"/>
      <c r="BJ19" s="82"/>
      <c r="BK19" s="82"/>
      <c r="BL19" s="82"/>
      <c r="BM19" s="82"/>
      <c r="BN19" s="82"/>
      <c r="BO19" s="82"/>
      <c r="BP19" s="82"/>
      <c r="BQ19" s="82"/>
      <c r="BR19" s="82"/>
      <c r="BS19" s="82"/>
      <c r="BT19" s="82"/>
      <c r="BU19" s="82"/>
      <c r="BV19" s="82"/>
      <c r="BW19" s="82"/>
      <c r="BX19" s="82"/>
      <c r="BY19" s="82"/>
      <c r="BZ19" s="82"/>
      <c r="CA19" s="82"/>
      <c r="CB19" s="82"/>
      <c r="CC19" s="82"/>
      <c r="CD19" s="82"/>
      <c r="CE19" s="82"/>
      <c r="CF19" s="82"/>
      <c r="CG19" s="82"/>
      <c r="CH19" s="82"/>
      <c r="CI19" s="82"/>
      <c r="CJ19" s="82"/>
      <c r="CK19" s="82"/>
      <c r="CL19" s="82"/>
      <c r="CM19" s="82"/>
      <c r="CN19" s="82"/>
      <c r="CO19" s="82"/>
      <c r="CP19" s="82"/>
      <c r="CQ19" s="82"/>
      <c r="CR19" s="82"/>
      <c r="CS19" s="82"/>
      <c r="CT19" s="82"/>
      <c r="CU19" s="82"/>
      <c r="CV19" s="82"/>
      <c r="CW19" s="82"/>
      <c r="CX19" s="82"/>
      <c r="CY19" s="82"/>
      <c r="CZ19" s="82"/>
      <c r="DA19" s="82"/>
      <c r="DB19" s="82"/>
      <c r="DC19" s="82"/>
      <c r="DD19" s="82"/>
      <c r="DE19" s="82"/>
      <c r="DF19" s="82"/>
      <c r="DG19" s="82"/>
      <c r="DH19" s="82"/>
      <c r="DI19" s="82"/>
      <c r="DJ19" s="82"/>
      <c r="DK19" s="82"/>
      <c r="DL19" s="82"/>
      <c r="DM19" s="82"/>
      <c r="DN19" s="82"/>
      <c r="DO19" s="82"/>
      <c r="DP19" s="82"/>
      <c r="DQ19" s="82"/>
      <c r="DR19" s="82"/>
      <c r="DS19" s="82"/>
      <c r="DT19" s="82"/>
      <c r="DU19" s="82"/>
      <c r="DV19" s="82"/>
      <c r="DW19" s="82"/>
      <c r="DX19" s="82"/>
      <c r="DY19" s="82"/>
      <c r="DZ19" s="82"/>
      <c r="EA19" s="82"/>
      <c r="EB19" s="82"/>
      <c r="EC19" s="82"/>
      <c r="ED19" s="82"/>
      <c r="EE19" s="82"/>
      <c r="EF19" s="82"/>
      <c r="EG19" s="82"/>
      <c r="EH19" s="82"/>
      <c r="EI19" s="82"/>
      <c r="EJ19" s="82"/>
      <c r="EK19" s="82"/>
      <c r="EL19" s="82"/>
      <c r="EM19" s="82"/>
      <c r="EN19" s="82"/>
      <c r="EO19" s="82"/>
      <c r="EP19" s="82"/>
      <c r="EQ19" s="82"/>
      <c r="ER19" s="82"/>
      <c r="ES19" s="82"/>
      <c r="ET19" s="82"/>
      <c r="EU19" s="82"/>
      <c r="EV19" s="82"/>
      <c r="EW19" s="82"/>
      <c r="EX19" s="82"/>
      <c r="EY19" s="82"/>
      <c r="EZ19" s="82"/>
      <c r="FA19" s="82"/>
      <c r="FB19" s="82"/>
      <c r="FC19" s="82"/>
      <c r="FD19" s="82"/>
      <c r="FE19" s="82"/>
      <c r="FF19" s="82"/>
      <c r="FG19" s="82"/>
      <c r="FH19" s="82"/>
      <c r="FI19" s="82"/>
      <c r="FJ19" s="82"/>
      <c r="FK19" s="82"/>
      <c r="FL19" s="82"/>
      <c r="FM19" s="82"/>
      <c r="FN19" s="82"/>
      <c r="FO19" s="82"/>
      <c r="FP19" s="82"/>
      <c r="FQ19" s="82"/>
      <c r="FR19" s="82"/>
      <c r="FS19" s="82"/>
      <c r="FT19" s="82"/>
      <c r="FU19" s="82"/>
      <c r="FV19" s="82"/>
      <c r="FW19" s="82"/>
      <c r="FX19" s="82"/>
      <c r="FY19" s="82"/>
      <c r="FZ19" s="82"/>
      <c r="GA19" s="82"/>
      <c r="GB19" s="82"/>
      <c r="GC19" s="82"/>
      <c r="GD19" s="82"/>
      <c r="GE19" s="82"/>
      <c r="GF19" s="82"/>
      <c r="GG19" s="82"/>
      <c r="GH19" s="82"/>
      <c r="GI19" s="82"/>
      <c r="GJ19" s="82"/>
      <c r="GK19" s="82"/>
      <c r="GL19" s="82"/>
      <c r="GM19" s="82"/>
      <c r="GN19" s="82"/>
      <c r="GO19" s="82"/>
      <c r="GP19" s="82"/>
      <c r="GQ19" s="82"/>
      <c r="GR19" s="82"/>
      <c r="GS19" s="82"/>
      <c r="GT19" s="82"/>
      <c r="GU19" s="82"/>
      <c r="GV19" s="82"/>
      <c r="GW19" s="82"/>
      <c r="GX19" s="82"/>
      <c r="GY19" s="82"/>
      <c r="GZ19" s="82"/>
      <c r="HA19" s="82"/>
      <c r="HB19" s="82"/>
      <c r="HC19" s="82"/>
      <c r="HD19" s="82"/>
      <c r="HE19" s="82"/>
      <c r="HF19" s="82"/>
      <c r="HG19" s="82"/>
      <c r="HH19" s="82"/>
      <c r="HI19" s="82"/>
      <c r="HJ19" s="82"/>
      <c r="HK19" s="82"/>
      <c r="HL19" s="82"/>
      <c r="HM19" s="82"/>
      <c r="HN19" s="82"/>
      <c r="HO19" s="82"/>
      <c r="HP19" s="82"/>
      <c r="HQ19" s="82"/>
      <c r="HR19" s="82"/>
      <c r="HS19" s="82"/>
      <c r="HT19" s="82"/>
      <c r="HU19" s="82"/>
      <c r="HV19" s="82"/>
      <c r="HW19" s="82"/>
      <c r="HX19" s="82"/>
      <c r="HY19" s="82"/>
      <c r="HZ19" s="82"/>
      <c r="IA19" s="82"/>
      <c r="IB19" s="82"/>
      <c r="IC19" s="82"/>
      <c r="ID19" s="82"/>
      <c r="IE19" s="82"/>
      <c r="IF19" s="82"/>
      <c r="IG19" s="82"/>
      <c r="IH19" s="82"/>
      <c r="II19" s="82"/>
      <c r="IJ19" s="82"/>
      <c r="IK19" s="82"/>
      <c r="IL19" s="82"/>
      <c r="IM19" s="82"/>
      <c r="IN19" s="82"/>
      <c r="IO19" s="82"/>
      <c r="IP19" s="82"/>
      <c r="IQ19" s="82"/>
      <c r="IR19" s="82"/>
      <c r="IS19" s="82"/>
      <c r="IT19" s="82"/>
      <c r="IU19" s="82"/>
    </row>
    <row r="20" spans="1:255">
      <c r="A20" s="708" t="s">
        <v>2029</v>
      </c>
      <c r="B20" s="709" t="s">
        <v>364</v>
      </c>
      <c r="C20" s="709"/>
      <c r="D20" s="709"/>
      <c r="E20" s="710"/>
      <c r="F20" s="782" t="s">
        <v>887</v>
      </c>
      <c r="G20" s="709" t="s">
        <v>1960</v>
      </c>
      <c r="H20" s="709"/>
      <c r="I20" s="709"/>
      <c r="J20" s="709"/>
      <c r="K20" s="709"/>
      <c r="L20" s="709"/>
      <c r="M20" s="710"/>
      <c r="N20" s="782"/>
      <c r="O20" s="709"/>
      <c r="P20" s="709"/>
      <c r="Q20" s="709"/>
      <c r="R20" s="709"/>
      <c r="S20" s="710"/>
      <c r="T20" s="82"/>
      <c r="U20" s="82"/>
      <c r="V20" s="82"/>
      <c r="W20" s="82"/>
      <c r="X20" s="82"/>
      <c r="Y20" s="82"/>
      <c r="Z20" s="82"/>
      <c r="AA20" s="82"/>
      <c r="AB20" s="82"/>
      <c r="AC20" s="82"/>
      <c r="AD20" s="82"/>
      <c r="AE20" s="82"/>
      <c r="AF20" s="82"/>
      <c r="AG20" s="82"/>
      <c r="AH20" s="82"/>
      <c r="AI20" s="82"/>
      <c r="AJ20" s="82"/>
      <c r="AK20" s="82"/>
      <c r="AL20" s="82"/>
      <c r="AM20" s="82"/>
      <c r="AN20" s="82"/>
      <c r="AO20" s="82"/>
      <c r="AP20" s="82"/>
      <c r="AQ20" s="82"/>
      <c r="AR20" s="82"/>
      <c r="AS20" s="82"/>
      <c r="AT20" s="82"/>
      <c r="AU20" s="82"/>
      <c r="AV20" s="82"/>
      <c r="AW20" s="82"/>
      <c r="AX20" s="82"/>
      <c r="AY20" s="82"/>
      <c r="AZ20" s="82"/>
      <c r="BA20" s="82"/>
      <c r="BB20" s="82"/>
      <c r="BC20" s="82"/>
      <c r="BD20" s="82"/>
      <c r="BE20" s="82"/>
      <c r="BF20" s="82"/>
      <c r="BG20" s="82"/>
      <c r="BH20" s="82"/>
      <c r="BI20" s="82"/>
      <c r="BJ20" s="82"/>
      <c r="BK20" s="82"/>
      <c r="BL20" s="82"/>
      <c r="BM20" s="82"/>
      <c r="BN20" s="82"/>
      <c r="BO20" s="82"/>
      <c r="BP20" s="82"/>
      <c r="BQ20" s="82"/>
      <c r="BR20" s="82"/>
      <c r="BS20" s="82"/>
      <c r="BT20" s="82"/>
      <c r="BU20" s="82"/>
      <c r="BV20" s="82"/>
      <c r="BW20" s="82"/>
      <c r="BX20" s="82"/>
      <c r="BY20" s="82"/>
      <c r="BZ20" s="82"/>
      <c r="CA20" s="82"/>
      <c r="CB20" s="82"/>
      <c r="CC20" s="82"/>
      <c r="CD20" s="82"/>
      <c r="CE20" s="82"/>
      <c r="CF20" s="82"/>
      <c r="CG20" s="82"/>
      <c r="CH20" s="82"/>
      <c r="CI20" s="82"/>
      <c r="CJ20" s="82"/>
      <c r="CK20" s="82"/>
      <c r="CL20" s="82"/>
      <c r="CM20" s="82"/>
      <c r="CN20" s="82"/>
      <c r="CO20" s="82"/>
      <c r="CP20" s="82"/>
      <c r="CQ20" s="82"/>
      <c r="CR20" s="82"/>
      <c r="CS20" s="82"/>
      <c r="CT20" s="82"/>
      <c r="CU20" s="82"/>
      <c r="CV20" s="82"/>
      <c r="CW20" s="82"/>
      <c r="CX20" s="82"/>
      <c r="CY20" s="82"/>
      <c r="CZ20" s="82"/>
      <c r="DA20" s="82"/>
      <c r="DB20" s="82"/>
      <c r="DC20" s="82"/>
      <c r="DD20" s="82"/>
      <c r="DE20" s="82"/>
      <c r="DF20" s="82"/>
      <c r="DG20" s="82"/>
      <c r="DH20" s="82"/>
      <c r="DI20" s="82"/>
      <c r="DJ20" s="82"/>
      <c r="DK20" s="82"/>
      <c r="DL20" s="82"/>
      <c r="DM20" s="82"/>
      <c r="DN20" s="82"/>
      <c r="DO20" s="82"/>
      <c r="DP20" s="82"/>
      <c r="DQ20" s="82"/>
      <c r="DR20" s="82"/>
      <c r="DS20" s="82"/>
      <c r="DT20" s="82"/>
      <c r="DU20" s="82"/>
      <c r="DV20" s="82"/>
      <c r="DW20" s="82"/>
      <c r="DX20" s="82"/>
      <c r="DY20" s="82"/>
      <c r="DZ20" s="82"/>
      <c r="EA20" s="82"/>
      <c r="EB20" s="82"/>
      <c r="EC20" s="82"/>
      <c r="ED20" s="82"/>
      <c r="EE20" s="82"/>
      <c r="EF20" s="82"/>
      <c r="EG20" s="82"/>
      <c r="EH20" s="82"/>
      <c r="EI20" s="82"/>
      <c r="EJ20" s="82"/>
      <c r="EK20" s="82"/>
      <c r="EL20" s="82"/>
      <c r="EM20" s="82"/>
      <c r="EN20" s="82"/>
      <c r="EO20" s="82"/>
      <c r="EP20" s="82"/>
      <c r="EQ20" s="82"/>
      <c r="ER20" s="82"/>
      <c r="ES20" s="82"/>
      <c r="ET20" s="82"/>
      <c r="EU20" s="82"/>
      <c r="EV20" s="82"/>
      <c r="EW20" s="82"/>
      <c r="EX20" s="82"/>
      <c r="EY20" s="82"/>
      <c r="EZ20" s="82"/>
      <c r="FA20" s="82"/>
      <c r="FB20" s="82"/>
      <c r="FC20" s="82"/>
      <c r="FD20" s="82"/>
      <c r="FE20" s="82"/>
      <c r="FF20" s="82"/>
      <c r="FG20" s="82"/>
      <c r="FH20" s="82"/>
      <c r="FI20" s="82"/>
      <c r="FJ20" s="82"/>
      <c r="FK20" s="82"/>
      <c r="FL20" s="82"/>
      <c r="FM20" s="82"/>
      <c r="FN20" s="82"/>
      <c r="FO20" s="82"/>
      <c r="FP20" s="82"/>
      <c r="FQ20" s="82"/>
      <c r="FR20" s="82"/>
      <c r="FS20" s="82"/>
      <c r="FT20" s="82"/>
      <c r="FU20" s="82"/>
      <c r="FV20" s="82"/>
      <c r="FW20" s="82"/>
      <c r="FX20" s="82"/>
      <c r="FY20" s="82"/>
      <c r="FZ20" s="82"/>
      <c r="GA20" s="82"/>
      <c r="GB20" s="82"/>
      <c r="GC20" s="82"/>
      <c r="GD20" s="82"/>
      <c r="GE20" s="82"/>
      <c r="GF20" s="82"/>
      <c r="GG20" s="82"/>
      <c r="GH20" s="82"/>
      <c r="GI20" s="82"/>
      <c r="GJ20" s="82"/>
      <c r="GK20" s="82"/>
      <c r="GL20" s="82"/>
      <c r="GM20" s="82"/>
      <c r="GN20" s="82"/>
      <c r="GO20" s="82"/>
      <c r="GP20" s="82"/>
      <c r="GQ20" s="82"/>
      <c r="GR20" s="82"/>
      <c r="GS20" s="82"/>
      <c r="GT20" s="82"/>
      <c r="GU20" s="82"/>
      <c r="GV20" s="82"/>
      <c r="GW20" s="82"/>
      <c r="GX20" s="82"/>
      <c r="GY20" s="82"/>
      <c r="GZ20" s="82"/>
      <c r="HA20" s="82"/>
      <c r="HB20" s="82"/>
      <c r="HC20" s="82"/>
      <c r="HD20" s="82"/>
      <c r="HE20" s="82"/>
      <c r="HF20" s="82"/>
      <c r="HG20" s="82"/>
      <c r="HH20" s="82"/>
      <c r="HI20" s="82"/>
      <c r="HJ20" s="82"/>
      <c r="HK20" s="82"/>
      <c r="HL20" s="82"/>
      <c r="HM20" s="82"/>
      <c r="HN20" s="82"/>
      <c r="HO20" s="82"/>
      <c r="HP20" s="82"/>
      <c r="HQ20" s="82"/>
      <c r="HR20" s="82"/>
      <c r="HS20" s="82"/>
      <c r="HT20" s="82"/>
      <c r="HU20" s="82"/>
      <c r="HV20" s="82"/>
      <c r="HW20" s="82"/>
      <c r="HX20" s="82"/>
      <c r="HY20" s="82"/>
      <c r="HZ20" s="82"/>
      <c r="IA20" s="82"/>
      <c r="IB20" s="82"/>
      <c r="IC20" s="82"/>
      <c r="ID20" s="82"/>
      <c r="IE20" s="82"/>
      <c r="IF20" s="82"/>
      <c r="IG20" s="82"/>
      <c r="IH20" s="82"/>
      <c r="II20" s="82"/>
      <c r="IJ20" s="82"/>
      <c r="IK20" s="82"/>
      <c r="IL20" s="82"/>
      <c r="IM20" s="82"/>
      <c r="IN20" s="82"/>
      <c r="IO20" s="82"/>
      <c r="IP20" s="82"/>
      <c r="IQ20" s="82"/>
      <c r="IR20" s="82"/>
      <c r="IS20" s="82"/>
      <c r="IT20" s="82"/>
      <c r="IU20" s="82"/>
    </row>
    <row r="21" spans="1:255">
      <c r="A21" s="708" t="s">
        <v>2029</v>
      </c>
      <c r="B21" s="709" t="s">
        <v>1644</v>
      </c>
      <c r="C21" s="709"/>
      <c r="D21" s="709"/>
      <c r="E21" s="710"/>
      <c r="F21" s="708" t="s">
        <v>2029</v>
      </c>
      <c r="G21" s="709" t="s">
        <v>2967</v>
      </c>
      <c r="H21" s="709"/>
      <c r="I21" s="709"/>
      <c r="J21" s="709"/>
      <c r="K21" s="709"/>
      <c r="L21" s="709"/>
      <c r="M21" s="710"/>
      <c r="N21" s="782"/>
      <c r="O21" s="709"/>
      <c r="P21" s="709"/>
      <c r="Q21" s="709"/>
      <c r="R21" s="709"/>
      <c r="S21" s="710"/>
      <c r="T21" s="82"/>
      <c r="U21" s="82"/>
      <c r="V21" s="82"/>
      <c r="W21" s="82"/>
      <c r="X21" s="82"/>
      <c r="Y21" s="82"/>
      <c r="Z21" s="82"/>
      <c r="AA21" s="82"/>
      <c r="AB21" s="82"/>
      <c r="AC21" s="82"/>
      <c r="AD21" s="82"/>
      <c r="AE21" s="82"/>
      <c r="AF21" s="82"/>
      <c r="AG21" s="82"/>
      <c r="AH21" s="82"/>
      <c r="AI21" s="82"/>
      <c r="AJ21" s="82"/>
      <c r="AK21" s="82"/>
      <c r="AL21" s="82"/>
      <c r="AM21" s="82"/>
      <c r="AN21" s="82"/>
      <c r="AO21" s="82"/>
      <c r="AP21" s="82"/>
      <c r="AQ21" s="82"/>
      <c r="AR21" s="82"/>
      <c r="AS21" s="82"/>
      <c r="AT21" s="82"/>
      <c r="AU21" s="82"/>
      <c r="AV21" s="82"/>
      <c r="AW21" s="82"/>
      <c r="AX21" s="82"/>
      <c r="AY21" s="82"/>
      <c r="AZ21" s="82"/>
      <c r="BA21" s="82"/>
      <c r="BB21" s="82"/>
      <c r="BC21" s="82"/>
      <c r="BD21" s="82"/>
      <c r="BE21" s="82"/>
      <c r="BF21" s="82"/>
      <c r="BG21" s="82"/>
      <c r="BH21" s="82"/>
      <c r="BI21" s="82"/>
      <c r="BJ21" s="82"/>
      <c r="BK21" s="82"/>
      <c r="BL21" s="82"/>
      <c r="BM21" s="82"/>
      <c r="BN21" s="82"/>
      <c r="BO21" s="82"/>
      <c r="BP21" s="82"/>
      <c r="BQ21" s="82"/>
      <c r="BR21" s="82"/>
      <c r="BS21" s="82"/>
      <c r="BT21" s="82"/>
      <c r="BU21" s="82"/>
      <c r="BV21" s="82"/>
      <c r="BW21" s="82"/>
      <c r="BX21" s="82"/>
      <c r="BY21" s="82"/>
      <c r="BZ21" s="82"/>
      <c r="CA21" s="82"/>
      <c r="CB21" s="82"/>
      <c r="CC21" s="82"/>
      <c r="CD21" s="82"/>
      <c r="CE21" s="82"/>
      <c r="CF21" s="82"/>
      <c r="CG21" s="82"/>
      <c r="CH21" s="82"/>
      <c r="CI21" s="82"/>
      <c r="CJ21" s="82"/>
      <c r="CK21" s="82"/>
      <c r="CL21" s="82"/>
      <c r="CM21" s="82"/>
      <c r="CN21" s="82"/>
      <c r="CO21" s="82"/>
      <c r="CP21" s="82"/>
      <c r="CQ21" s="82"/>
      <c r="CR21" s="82"/>
      <c r="CS21" s="82"/>
      <c r="CT21" s="82"/>
      <c r="CU21" s="82"/>
      <c r="CV21" s="82"/>
      <c r="CW21" s="82"/>
      <c r="CX21" s="82"/>
      <c r="CY21" s="82"/>
      <c r="CZ21" s="82"/>
      <c r="DA21" s="82"/>
      <c r="DB21" s="82"/>
      <c r="DC21" s="82"/>
      <c r="DD21" s="82"/>
      <c r="DE21" s="82"/>
      <c r="DF21" s="82"/>
      <c r="DG21" s="82"/>
      <c r="DH21" s="82"/>
      <c r="DI21" s="82"/>
      <c r="DJ21" s="82"/>
      <c r="DK21" s="82"/>
      <c r="DL21" s="82"/>
      <c r="DM21" s="82"/>
      <c r="DN21" s="82"/>
      <c r="DO21" s="82"/>
      <c r="DP21" s="82"/>
      <c r="DQ21" s="82"/>
      <c r="DR21" s="82"/>
      <c r="DS21" s="82"/>
      <c r="DT21" s="82"/>
      <c r="DU21" s="82"/>
      <c r="DV21" s="82"/>
      <c r="DW21" s="82"/>
      <c r="DX21" s="82"/>
      <c r="DY21" s="82"/>
      <c r="DZ21" s="82"/>
      <c r="EA21" s="82"/>
      <c r="EB21" s="82"/>
      <c r="EC21" s="82"/>
      <c r="ED21" s="82"/>
      <c r="EE21" s="82"/>
      <c r="EF21" s="82"/>
      <c r="EG21" s="82"/>
      <c r="EH21" s="82"/>
      <c r="EI21" s="82"/>
      <c r="EJ21" s="82"/>
      <c r="EK21" s="82"/>
      <c r="EL21" s="82"/>
      <c r="EM21" s="82"/>
      <c r="EN21" s="82"/>
      <c r="EO21" s="82"/>
      <c r="EP21" s="82"/>
      <c r="EQ21" s="82"/>
      <c r="ER21" s="82"/>
      <c r="ES21" s="82"/>
      <c r="ET21" s="82"/>
      <c r="EU21" s="82"/>
      <c r="EV21" s="82"/>
      <c r="EW21" s="82"/>
      <c r="EX21" s="82"/>
      <c r="EY21" s="82"/>
      <c r="EZ21" s="82"/>
      <c r="FA21" s="82"/>
      <c r="FB21" s="82"/>
      <c r="FC21" s="82"/>
      <c r="FD21" s="82"/>
      <c r="FE21" s="82"/>
      <c r="FF21" s="82"/>
      <c r="FG21" s="82"/>
      <c r="FH21" s="82"/>
      <c r="FI21" s="82"/>
      <c r="FJ21" s="82"/>
      <c r="FK21" s="82"/>
      <c r="FL21" s="82"/>
      <c r="FM21" s="82"/>
      <c r="FN21" s="82"/>
      <c r="FO21" s="82"/>
      <c r="FP21" s="82"/>
      <c r="FQ21" s="82"/>
      <c r="FR21" s="82"/>
      <c r="FS21" s="82"/>
      <c r="FT21" s="82"/>
      <c r="FU21" s="82"/>
      <c r="FV21" s="82"/>
      <c r="FW21" s="82"/>
      <c r="FX21" s="82"/>
      <c r="FY21" s="82"/>
      <c r="FZ21" s="82"/>
      <c r="GA21" s="82"/>
      <c r="GB21" s="82"/>
      <c r="GC21" s="82"/>
      <c r="GD21" s="82"/>
      <c r="GE21" s="82"/>
      <c r="GF21" s="82"/>
      <c r="GG21" s="82"/>
      <c r="GH21" s="82"/>
      <c r="GI21" s="82"/>
      <c r="GJ21" s="82"/>
      <c r="GK21" s="82"/>
      <c r="GL21" s="82"/>
      <c r="GM21" s="82"/>
      <c r="GN21" s="82"/>
      <c r="GO21" s="82"/>
      <c r="GP21" s="82"/>
      <c r="GQ21" s="82"/>
      <c r="GR21" s="82"/>
      <c r="GS21" s="82"/>
      <c r="GT21" s="82"/>
      <c r="GU21" s="82"/>
      <c r="GV21" s="82"/>
      <c r="GW21" s="82"/>
      <c r="GX21" s="82"/>
      <c r="GY21" s="82"/>
      <c r="GZ21" s="82"/>
      <c r="HA21" s="82"/>
      <c r="HB21" s="82"/>
      <c r="HC21" s="82"/>
      <c r="HD21" s="82"/>
      <c r="HE21" s="82"/>
      <c r="HF21" s="82"/>
      <c r="HG21" s="82"/>
      <c r="HH21" s="82"/>
      <c r="HI21" s="82"/>
      <c r="HJ21" s="82"/>
      <c r="HK21" s="82"/>
      <c r="HL21" s="82"/>
      <c r="HM21" s="82"/>
      <c r="HN21" s="82"/>
      <c r="HO21" s="82"/>
      <c r="HP21" s="82"/>
      <c r="HQ21" s="82"/>
      <c r="HR21" s="82"/>
      <c r="HS21" s="82"/>
      <c r="HT21" s="82"/>
      <c r="HU21" s="82"/>
      <c r="HV21" s="82"/>
      <c r="HW21" s="82"/>
      <c r="HX21" s="82"/>
      <c r="HY21" s="82"/>
      <c r="HZ21" s="82"/>
      <c r="IA21" s="82"/>
      <c r="IB21" s="82"/>
      <c r="IC21" s="82"/>
      <c r="ID21" s="82"/>
      <c r="IE21" s="82"/>
      <c r="IF21" s="82"/>
      <c r="IG21" s="82"/>
      <c r="IH21" s="82"/>
      <c r="II21" s="82"/>
      <c r="IJ21" s="82"/>
      <c r="IK21" s="82"/>
      <c r="IL21" s="82"/>
      <c r="IM21" s="82"/>
      <c r="IN21" s="82"/>
      <c r="IO21" s="82"/>
      <c r="IP21" s="82"/>
      <c r="IQ21" s="82"/>
      <c r="IR21" s="82"/>
      <c r="IS21" s="82"/>
      <c r="IT21" s="82"/>
      <c r="IU21" s="82"/>
    </row>
    <row r="22" spans="1:255">
      <c r="A22" s="708"/>
      <c r="B22" s="709"/>
      <c r="C22" s="709"/>
      <c r="D22" s="709"/>
      <c r="E22" s="710"/>
      <c r="F22" s="708"/>
      <c r="G22" s="709"/>
      <c r="H22" s="709"/>
      <c r="I22" s="709"/>
      <c r="J22" s="709"/>
      <c r="K22" s="709"/>
      <c r="L22" s="777"/>
      <c r="M22" s="710"/>
      <c r="N22" s="708"/>
      <c r="O22" s="709"/>
      <c r="P22" s="709"/>
      <c r="Q22" s="709"/>
      <c r="R22" s="709"/>
      <c r="S22" s="1057"/>
      <c r="T22" s="82"/>
      <c r="U22" s="82"/>
      <c r="V22" s="82"/>
      <c r="W22" s="82"/>
      <c r="X22" s="82"/>
      <c r="Y22" s="82"/>
      <c r="Z22" s="82"/>
      <c r="AA22" s="82"/>
      <c r="AB22" s="82"/>
      <c r="AC22" s="82"/>
      <c r="AD22" s="82"/>
      <c r="AE22" s="82"/>
      <c r="AF22" s="82"/>
      <c r="AG22" s="82"/>
      <c r="AH22" s="82"/>
      <c r="AI22" s="82"/>
      <c r="AJ22" s="82"/>
      <c r="AK22" s="82"/>
      <c r="AL22" s="82"/>
      <c r="AM22" s="82"/>
      <c r="AN22" s="82"/>
      <c r="AO22" s="82"/>
      <c r="AP22" s="82"/>
      <c r="AQ22" s="82"/>
      <c r="AR22" s="82"/>
      <c r="AS22" s="82"/>
      <c r="AT22" s="82"/>
      <c r="AU22" s="82"/>
      <c r="AV22" s="82"/>
      <c r="AW22" s="82"/>
      <c r="AX22" s="82"/>
      <c r="AY22" s="82"/>
      <c r="AZ22" s="82"/>
      <c r="BA22" s="82"/>
      <c r="BB22" s="82"/>
      <c r="BC22" s="82"/>
      <c r="BD22" s="82"/>
      <c r="BE22" s="82"/>
      <c r="BF22" s="82"/>
      <c r="BG22" s="82"/>
      <c r="BH22" s="82"/>
      <c r="BI22" s="82"/>
      <c r="BJ22" s="82"/>
      <c r="BK22" s="82"/>
      <c r="BL22" s="82"/>
      <c r="BM22" s="82"/>
      <c r="BN22" s="82"/>
      <c r="BO22" s="82"/>
      <c r="BP22" s="82"/>
      <c r="BQ22" s="82"/>
      <c r="BR22" s="82"/>
      <c r="BS22" s="82"/>
      <c r="BT22" s="82"/>
      <c r="BU22" s="82"/>
      <c r="BV22" s="82"/>
      <c r="BW22" s="82"/>
      <c r="BX22" s="82"/>
      <c r="BY22" s="82"/>
      <c r="BZ22" s="82"/>
      <c r="CA22" s="82"/>
      <c r="CB22" s="82"/>
      <c r="CC22" s="82"/>
      <c r="CD22" s="82"/>
      <c r="CE22" s="82"/>
      <c r="CF22" s="82"/>
      <c r="CG22" s="82"/>
      <c r="CH22" s="82"/>
      <c r="CI22" s="82"/>
      <c r="CJ22" s="82"/>
      <c r="CK22" s="82"/>
      <c r="CL22" s="82"/>
      <c r="CM22" s="82"/>
      <c r="CN22" s="82"/>
      <c r="CO22" s="82"/>
      <c r="CP22" s="82"/>
      <c r="CQ22" s="82"/>
      <c r="CR22" s="82"/>
      <c r="CS22" s="82"/>
      <c r="CT22" s="82"/>
      <c r="CU22" s="82"/>
      <c r="CV22" s="82"/>
      <c r="CW22" s="82"/>
      <c r="CX22" s="82"/>
      <c r="CY22" s="82"/>
      <c r="CZ22" s="82"/>
      <c r="DA22" s="82"/>
      <c r="DB22" s="82"/>
      <c r="DC22" s="82"/>
      <c r="DD22" s="82"/>
      <c r="DE22" s="82"/>
      <c r="DF22" s="82"/>
      <c r="DG22" s="82"/>
      <c r="DH22" s="82"/>
      <c r="DI22" s="82"/>
      <c r="DJ22" s="82"/>
      <c r="DK22" s="82"/>
      <c r="DL22" s="82"/>
      <c r="DM22" s="82"/>
      <c r="DN22" s="82"/>
      <c r="DO22" s="82"/>
      <c r="DP22" s="82"/>
      <c r="DQ22" s="82"/>
      <c r="DR22" s="82"/>
      <c r="DS22" s="82"/>
      <c r="DT22" s="82"/>
      <c r="DU22" s="82"/>
      <c r="DV22" s="82"/>
      <c r="DW22" s="82"/>
      <c r="DX22" s="82"/>
      <c r="DY22" s="82"/>
      <c r="DZ22" s="82"/>
      <c r="EA22" s="82"/>
      <c r="EB22" s="82"/>
      <c r="EC22" s="82"/>
      <c r="ED22" s="82"/>
      <c r="EE22" s="82"/>
      <c r="EF22" s="82"/>
      <c r="EG22" s="82"/>
      <c r="EH22" s="82"/>
      <c r="EI22" s="82"/>
      <c r="EJ22" s="82"/>
      <c r="EK22" s="82"/>
      <c r="EL22" s="82"/>
      <c r="EM22" s="82"/>
      <c r="EN22" s="82"/>
      <c r="EO22" s="82"/>
      <c r="EP22" s="82"/>
      <c r="EQ22" s="82"/>
      <c r="ER22" s="82"/>
      <c r="ES22" s="82"/>
      <c r="ET22" s="82"/>
      <c r="EU22" s="82"/>
      <c r="EV22" s="82"/>
      <c r="EW22" s="82"/>
      <c r="EX22" s="82"/>
      <c r="EY22" s="82"/>
      <c r="EZ22" s="82"/>
      <c r="FA22" s="82"/>
      <c r="FB22" s="82"/>
      <c r="FC22" s="82"/>
      <c r="FD22" s="82"/>
      <c r="FE22" s="82"/>
      <c r="FF22" s="82"/>
      <c r="FG22" s="82"/>
      <c r="FH22" s="82"/>
      <c r="FI22" s="82"/>
      <c r="FJ22" s="82"/>
      <c r="FK22" s="82"/>
      <c r="FL22" s="82"/>
      <c r="FM22" s="82"/>
      <c r="FN22" s="82"/>
      <c r="FO22" s="82"/>
      <c r="FP22" s="82"/>
      <c r="FQ22" s="82"/>
      <c r="FR22" s="82"/>
      <c r="FS22" s="82"/>
      <c r="FT22" s="82"/>
      <c r="FU22" s="82"/>
      <c r="FV22" s="82"/>
      <c r="FW22" s="82"/>
      <c r="FX22" s="82"/>
      <c r="FY22" s="82"/>
      <c r="FZ22" s="82"/>
      <c r="GA22" s="82"/>
      <c r="GB22" s="82"/>
      <c r="GC22" s="82"/>
      <c r="GD22" s="82"/>
      <c r="GE22" s="82"/>
      <c r="GF22" s="82"/>
      <c r="GG22" s="82"/>
      <c r="GH22" s="82"/>
      <c r="GI22" s="82"/>
      <c r="GJ22" s="82"/>
      <c r="GK22" s="82"/>
      <c r="GL22" s="82"/>
      <c r="GM22" s="82"/>
      <c r="GN22" s="82"/>
      <c r="GO22" s="82"/>
      <c r="GP22" s="82"/>
      <c r="GQ22" s="82"/>
      <c r="GR22" s="82"/>
      <c r="GS22" s="82"/>
      <c r="GT22" s="82"/>
      <c r="GU22" s="82"/>
      <c r="GV22" s="82"/>
      <c r="GW22" s="82"/>
      <c r="GX22" s="82"/>
      <c r="GY22" s="82"/>
      <c r="GZ22" s="82"/>
      <c r="HA22" s="82"/>
      <c r="HB22" s="82"/>
      <c r="HC22" s="82"/>
      <c r="HD22" s="82"/>
      <c r="HE22" s="82"/>
      <c r="HF22" s="82"/>
      <c r="HG22" s="82"/>
      <c r="HH22" s="82"/>
      <c r="HI22" s="82"/>
      <c r="HJ22" s="82"/>
      <c r="HK22" s="82"/>
      <c r="HL22" s="82"/>
      <c r="HM22" s="82"/>
      <c r="HN22" s="82"/>
      <c r="HO22" s="82"/>
      <c r="HP22" s="82"/>
      <c r="HQ22" s="82"/>
      <c r="HR22" s="82"/>
      <c r="HS22" s="82"/>
      <c r="HT22" s="82"/>
      <c r="HU22" s="82"/>
      <c r="HV22" s="82"/>
      <c r="HW22" s="82"/>
      <c r="HX22" s="82"/>
      <c r="HY22" s="82"/>
      <c r="HZ22" s="82"/>
      <c r="IA22" s="82"/>
      <c r="IB22" s="82"/>
      <c r="IC22" s="82"/>
      <c r="ID22" s="82"/>
      <c r="IE22" s="82"/>
      <c r="IF22" s="82"/>
      <c r="IG22" s="82"/>
      <c r="IH22" s="82"/>
      <c r="II22" s="82"/>
      <c r="IJ22" s="82"/>
      <c r="IK22" s="82"/>
      <c r="IL22" s="82"/>
      <c r="IM22" s="82"/>
      <c r="IN22" s="82"/>
      <c r="IO22" s="82"/>
      <c r="IP22" s="82"/>
      <c r="IQ22" s="82"/>
      <c r="IR22" s="82"/>
      <c r="IS22" s="82"/>
      <c r="IT22" s="82"/>
      <c r="IU22" s="82"/>
    </row>
    <row r="23" spans="1:255">
      <c r="A23" s="1017" t="s">
        <v>2029</v>
      </c>
      <c r="B23" s="1058" t="s">
        <v>2968</v>
      </c>
      <c r="C23" s="1058" t="s">
        <v>2969</v>
      </c>
      <c r="D23" s="1059" t="s">
        <v>2970</v>
      </c>
      <c r="E23" s="1020" t="s">
        <v>2029</v>
      </c>
      <c r="F23" s="1060" t="s">
        <v>4150</v>
      </c>
      <c r="G23" s="1059"/>
      <c r="H23" s="1058"/>
      <c r="I23" s="1058"/>
      <c r="J23" s="1058" t="s">
        <v>2971</v>
      </c>
      <c r="K23" s="1061" t="s">
        <v>2972</v>
      </c>
      <c r="L23" s="1062"/>
      <c r="M23" s="1020"/>
      <c r="N23" s="1063" t="s">
        <v>2973</v>
      </c>
      <c r="O23" s="1064"/>
      <c r="P23" s="1064"/>
      <c r="Q23" s="1064"/>
      <c r="R23" s="1064"/>
      <c r="S23" s="1065"/>
      <c r="T23" s="82"/>
      <c r="U23" s="82"/>
      <c r="V23" s="82"/>
      <c r="W23" s="82"/>
      <c r="X23" s="82"/>
      <c r="Y23" s="82"/>
      <c r="Z23" s="82"/>
      <c r="AA23" s="82"/>
      <c r="AB23" s="82"/>
      <c r="AC23" s="82"/>
      <c r="AD23" s="82"/>
      <c r="AE23" s="82"/>
      <c r="AF23" s="82"/>
      <c r="AG23" s="82"/>
      <c r="AH23" s="82"/>
      <c r="AI23" s="82"/>
      <c r="AJ23" s="82"/>
      <c r="AK23" s="82"/>
      <c r="AL23" s="82"/>
      <c r="AM23" s="82"/>
      <c r="AN23" s="82"/>
      <c r="AO23" s="82"/>
      <c r="AP23" s="82"/>
      <c r="AQ23" s="82"/>
      <c r="AR23" s="82"/>
      <c r="AS23" s="82"/>
      <c r="AT23" s="82"/>
      <c r="AU23" s="82"/>
      <c r="AV23" s="82"/>
      <c r="AW23" s="82"/>
      <c r="AX23" s="82"/>
      <c r="AY23" s="82"/>
      <c r="AZ23" s="82"/>
      <c r="BA23" s="82"/>
      <c r="BB23" s="82"/>
      <c r="BC23" s="82"/>
      <c r="BD23" s="82"/>
      <c r="BE23" s="82"/>
      <c r="BF23" s="82"/>
      <c r="BG23" s="82"/>
      <c r="BH23" s="82"/>
      <c r="BI23" s="82"/>
      <c r="BJ23" s="82"/>
      <c r="BK23" s="82"/>
      <c r="BL23" s="82"/>
      <c r="BM23" s="82"/>
      <c r="BN23" s="82"/>
      <c r="BO23" s="82"/>
      <c r="BP23" s="82"/>
      <c r="BQ23" s="82"/>
      <c r="BR23" s="82"/>
      <c r="BS23" s="82"/>
      <c r="BT23" s="82"/>
      <c r="BU23" s="82"/>
      <c r="BV23" s="82"/>
      <c r="BW23" s="82"/>
      <c r="BX23" s="82"/>
      <c r="BY23" s="82"/>
      <c r="BZ23" s="82"/>
      <c r="CA23" s="82"/>
      <c r="CB23" s="82"/>
      <c r="CC23" s="82"/>
      <c r="CD23" s="82"/>
      <c r="CE23" s="82"/>
      <c r="CF23" s="82"/>
      <c r="CG23" s="82"/>
      <c r="CH23" s="82"/>
      <c r="CI23" s="82"/>
      <c r="CJ23" s="82"/>
      <c r="CK23" s="82"/>
      <c r="CL23" s="82"/>
      <c r="CM23" s="82"/>
      <c r="CN23" s="82"/>
      <c r="CO23" s="82"/>
      <c r="CP23" s="82"/>
      <c r="CQ23" s="82"/>
      <c r="CR23" s="82"/>
      <c r="CS23" s="82"/>
      <c r="CT23" s="82"/>
      <c r="CU23" s="82"/>
      <c r="CV23" s="82"/>
      <c r="CW23" s="82"/>
      <c r="CX23" s="82"/>
      <c r="CY23" s="82"/>
      <c r="CZ23" s="82"/>
      <c r="DA23" s="82"/>
      <c r="DB23" s="82"/>
      <c r="DC23" s="82"/>
      <c r="DD23" s="82"/>
      <c r="DE23" s="82"/>
      <c r="DF23" s="82"/>
      <c r="DG23" s="82"/>
      <c r="DH23" s="82"/>
      <c r="DI23" s="82"/>
      <c r="DJ23" s="82"/>
      <c r="DK23" s="82"/>
      <c r="DL23" s="82"/>
      <c r="DM23" s="82"/>
      <c r="DN23" s="82"/>
      <c r="DO23" s="82"/>
      <c r="DP23" s="82"/>
      <c r="DQ23" s="82"/>
      <c r="DR23" s="82"/>
      <c r="DS23" s="82"/>
      <c r="DT23" s="82"/>
      <c r="DU23" s="82"/>
      <c r="DV23" s="82"/>
      <c r="DW23" s="82"/>
      <c r="DX23" s="82"/>
      <c r="DY23" s="82"/>
      <c r="DZ23" s="82"/>
      <c r="EA23" s="82"/>
      <c r="EB23" s="82"/>
      <c r="EC23" s="82"/>
      <c r="ED23" s="82"/>
      <c r="EE23" s="82"/>
      <c r="EF23" s="82"/>
      <c r="EG23" s="82"/>
      <c r="EH23" s="82"/>
      <c r="EI23" s="82"/>
      <c r="EJ23" s="82"/>
      <c r="EK23" s="82"/>
      <c r="EL23" s="82"/>
      <c r="EM23" s="82"/>
      <c r="EN23" s="82"/>
      <c r="EO23" s="82"/>
      <c r="EP23" s="82"/>
      <c r="EQ23" s="82"/>
      <c r="ER23" s="82"/>
      <c r="ES23" s="82"/>
      <c r="ET23" s="82"/>
      <c r="EU23" s="82"/>
      <c r="EV23" s="82"/>
      <c r="EW23" s="82"/>
      <c r="EX23" s="82"/>
      <c r="EY23" s="82"/>
      <c r="EZ23" s="82"/>
      <c r="FA23" s="82"/>
      <c r="FB23" s="82"/>
      <c r="FC23" s="82"/>
      <c r="FD23" s="82"/>
      <c r="FE23" s="82"/>
      <c r="FF23" s="82"/>
      <c r="FG23" s="82"/>
      <c r="FH23" s="82"/>
      <c r="FI23" s="82"/>
      <c r="FJ23" s="82"/>
      <c r="FK23" s="82"/>
      <c r="FL23" s="82"/>
      <c r="FM23" s="82"/>
      <c r="FN23" s="82"/>
      <c r="FO23" s="82"/>
      <c r="FP23" s="82"/>
      <c r="FQ23" s="82"/>
      <c r="FR23" s="82"/>
      <c r="FS23" s="82"/>
      <c r="FT23" s="82"/>
      <c r="FU23" s="82"/>
      <c r="FV23" s="82"/>
      <c r="FW23" s="82"/>
      <c r="FX23" s="82"/>
      <c r="FY23" s="82"/>
      <c r="FZ23" s="82"/>
      <c r="GA23" s="82"/>
      <c r="GB23" s="82"/>
      <c r="GC23" s="82"/>
      <c r="GD23" s="82"/>
      <c r="GE23" s="82"/>
      <c r="GF23" s="82"/>
      <c r="GG23" s="82"/>
      <c r="GH23" s="82"/>
      <c r="GI23" s="82"/>
      <c r="GJ23" s="82"/>
      <c r="GK23" s="82"/>
      <c r="GL23" s="82"/>
      <c r="GM23" s="82"/>
      <c r="GN23" s="82"/>
      <c r="GO23" s="82"/>
      <c r="GP23" s="82"/>
      <c r="GQ23" s="82"/>
      <c r="GR23" s="82"/>
      <c r="GS23" s="82"/>
      <c r="GT23" s="82"/>
      <c r="GU23" s="82"/>
      <c r="GV23" s="82"/>
      <c r="GW23" s="82"/>
      <c r="GX23" s="82"/>
      <c r="GY23" s="82"/>
      <c r="GZ23" s="82"/>
      <c r="HA23" s="82"/>
      <c r="HB23" s="82"/>
      <c r="HC23" s="82"/>
      <c r="HD23" s="82"/>
      <c r="HE23" s="82"/>
      <c r="HF23" s="82"/>
      <c r="HG23" s="82"/>
      <c r="HH23" s="82"/>
      <c r="HI23" s="82"/>
      <c r="HJ23" s="82"/>
      <c r="HK23" s="82"/>
      <c r="HL23" s="82"/>
      <c r="HM23" s="82"/>
      <c r="HN23" s="82"/>
      <c r="HO23" s="82"/>
      <c r="HP23" s="82"/>
      <c r="HQ23" s="82"/>
      <c r="HR23" s="82"/>
      <c r="HS23" s="82"/>
      <c r="HT23" s="82"/>
      <c r="HU23" s="82"/>
      <c r="HV23" s="82"/>
      <c r="HW23" s="82"/>
      <c r="HX23" s="82"/>
      <c r="HY23" s="82"/>
      <c r="HZ23" s="82"/>
      <c r="IA23" s="82"/>
      <c r="IB23" s="82"/>
      <c r="IC23" s="82"/>
      <c r="ID23" s="82"/>
      <c r="IE23" s="82"/>
      <c r="IF23" s="82"/>
      <c r="IG23" s="82"/>
      <c r="IH23" s="82"/>
      <c r="II23" s="82"/>
      <c r="IJ23" s="82"/>
      <c r="IK23" s="82"/>
      <c r="IL23" s="82"/>
      <c r="IM23" s="82"/>
      <c r="IN23" s="82"/>
      <c r="IO23" s="82"/>
      <c r="IP23" s="82"/>
      <c r="IQ23" s="82"/>
      <c r="IR23" s="82"/>
      <c r="IS23" s="82"/>
      <c r="IT23" s="82"/>
      <c r="IU23" s="82"/>
    </row>
    <row r="24" spans="1:255">
      <c r="A24" s="1021"/>
      <c r="B24" s="1023" t="s">
        <v>2974</v>
      </c>
      <c r="C24" s="1023" t="s">
        <v>2974</v>
      </c>
      <c r="D24" s="1023" t="s">
        <v>2974</v>
      </c>
      <c r="E24" s="1066" t="s">
        <v>4111</v>
      </c>
      <c r="F24" s="1067" t="s">
        <v>4112</v>
      </c>
      <c r="G24" s="1062"/>
      <c r="H24" s="1023" t="s">
        <v>2975</v>
      </c>
      <c r="I24" s="1023" t="s">
        <v>2976</v>
      </c>
      <c r="J24" s="1023" t="s">
        <v>4151</v>
      </c>
      <c r="K24" s="1058" t="s">
        <v>4115</v>
      </c>
      <c r="L24" s="1058" t="s">
        <v>4115</v>
      </c>
      <c r="M24" s="1066" t="s">
        <v>290</v>
      </c>
      <c r="N24" s="1067" t="s">
        <v>4116</v>
      </c>
      <c r="O24" s="1062"/>
      <c r="P24" s="1023" t="s">
        <v>4117</v>
      </c>
      <c r="Q24" s="1023" t="s">
        <v>4118</v>
      </c>
      <c r="R24" s="1023" t="s">
        <v>2977</v>
      </c>
      <c r="S24" s="1066" t="s">
        <v>290</v>
      </c>
      <c r="T24" s="82"/>
      <c r="U24" s="82"/>
      <c r="V24" s="82"/>
      <c r="W24" s="82"/>
      <c r="X24" s="82"/>
      <c r="Y24" s="82"/>
      <c r="Z24" s="82"/>
      <c r="AA24" s="82"/>
      <c r="AB24" s="82"/>
      <c r="AC24" s="82"/>
      <c r="AD24" s="82"/>
      <c r="AE24" s="82"/>
      <c r="AF24" s="82"/>
      <c r="AG24" s="82"/>
      <c r="AH24" s="82"/>
      <c r="AI24" s="82"/>
      <c r="AJ24" s="82"/>
      <c r="AK24" s="82"/>
      <c r="AL24" s="82"/>
      <c r="AM24" s="82"/>
      <c r="AN24" s="82"/>
      <c r="AO24" s="82"/>
      <c r="AP24" s="82"/>
      <c r="AQ24" s="82"/>
      <c r="AR24" s="82"/>
      <c r="AS24" s="82"/>
      <c r="AT24" s="82"/>
      <c r="AU24" s="82"/>
      <c r="AV24" s="82"/>
      <c r="AW24" s="82"/>
      <c r="AX24" s="82"/>
      <c r="AY24" s="82"/>
      <c r="AZ24" s="82"/>
      <c r="BA24" s="82"/>
      <c r="BB24" s="82"/>
      <c r="BC24" s="82"/>
      <c r="BD24" s="82"/>
      <c r="BE24" s="82"/>
      <c r="BF24" s="82"/>
      <c r="BG24" s="82"/>
      <c r="BH24" s="82"/>
      <c r="BI24" s="82"/>
      <c r="BJ24" s="82"/>
      <c r="BK24" s="82"/>
      <c r="BL24" s="82"/>
      <c r="BM24" s="82"/>
      <c r="BN24" s="82"/>
      <c r="BO24" s="82"/>
      <c r="BP24" s="82"/>
      <c r="BQ24" s="82"/>
      <c r="BR24" s="82"/>
      <c r="BS24" s="82"/>
      <c r="BT24" s="82"/>
      <c r="BU24" s="82"/>
      <c r="BV24" s="82"/>
      <c r="BW24" s="82"/>
      <c r="BX24" s="82"/>
      <c r="BY24" s="82"/>
      <c r="BZ24" s="82"/>
      <c r="CA24" s="82"/>
      <c r="CB24" s="82"/>
      <c r="CC24" s="82"/>
      <c r="CD24" s="82"/>
      <c r="CE24" s="82"/>
      <c r="CF24" s="82"/>
      <c r="CG24" s="82"/>
      <c r="CH24" s="82"/>
      <c r="CI24" s="82"/>
      <c r="CJ24" s="82"/>
      <c r="CK24" s="82"/>
      <c r="CL24" s="82"/>
      <c r="CM24" s="82"/>
      <c r="CN24" s="82"/>
      <c r="CO24" s="82"/>
      <c r="CP24" s="82"/>
      <c r="CQ24" s="82"/>
      <c r="CR24" s="82"/>
      <c r="CS24" s="82"/>
      <c r="CT24" s="82"/>
      <c r="CU24" s="82"/>
      <c r="CV24" s="82"/>
      <c r="CW24" s="82"/>
      <c r="CX24" s="82"/>
      <c r="CY24" s="82"/>
      <c r="CZ24" s="82"/>
      <c r="DA24" s="82"/>
      <c r="DB24" s="82"/>
      <c r="DC24" s="82"/>
      <c r="DD24" s="82"/>
      <c r="DE24" s="82"/>
      <c r="DF24" s="82"/>
      <c r="DG24" s="82"/>
      <c r="DH24" s="82"/>
      <c r="DI24" s="82"/>
      <c r="DJ24" s="82"/>
      <c r="DK24" s="82"/>
      <c r="DL24" s="82"/>
      <c r="DM24" s="82"/>
      <c r="DN24" s="82"/>
      <c r="DO24" s="82"/>
      <c r="DP24" s="82"/>
      <c r="DQ24" s="82"/>
      <c r="DR24" s="82"/>
      <c r="DS24" s="82"/>
      <c r="DT24" s="82"/>
      <c r="DU24" s="82"/>
      <c r="DV24" s="82"/>
      <c r="DW24" s="82"/>
      <c r="DX24" s="82"/>
      <c r="DY24" s="82"/>
      <c r="DZ24" s="82"/>
      <c r="EA24" s="82"/>
      <c r="EB24" s="82"/>
      <c r="EC24" s="82"/>
      <c r="ED24" s="82"/>
      <c r="EE24" s="82"/>
      <c r="EF24" s="82"/>
      <c r="EG24" s="82"/>
      <c r="EH24" s="82"/>
      <c r="EI24" s="82"/>
      <c r="EJ24" s="82"/>
      <c r="EK24" s="82"/>
      <c r="EL24" s="82"/>
      <c r="EM24" s="82"/>
      <c r="EN24" s="82"/>
      <c r="EO24" s="82"/>
      <c r="EP24" s="82"/>
      <c r="EQ24" s="82"/>
      <c r="ER24" s="82"/>
      <c r="ES24" s="82"/>
      <c r="ET24" s="82"/>
      <c r="EU24" s="82"/>
      <c r="EV24" s="82"/>
      <c r="EW24" s="82"/>
      <c r="EX24" s="82"/>
      <c r="EY24" s="82"/>
      <c r="EZ24" s="82"/>
      <c r="FA24" s="82"/>
      <c r="FB24" s="82"/>
      <c r="FC24" s="82"/>
      <c r="FD24" s="82"/>
      <c r="FE24" s="82"/>
      <c r="FF24" s="82"/>
      <c r="FG24" s="82"/>
      <c r="FH24" s="82"/>
      <c r="FI24" s="82"/>
      <c r="FJ24" s="82"/>
      <c r="FK24" s="82"/>
      <c r="FL24" s="82"/>
      <c r="FM24" s="82"/>
      <c r="FN24" s="82"/>
      <c r="FO24" s="82"/>
      <c r="FP24" s="82"/>
      <c r="FQ24" s="82"/>
      <c r="FR24" s="82"/>
      <c r="FS24" s="82"/>
      <c r="FT24" s="82"/>
      <c r="FU24" s="82"/>
      <c r="FV24" s="82"/>
      <c r="FW24" s="82"/>
      <c r="FX24" s="82"/>
      <c r="FY24" s="82"/>
      <c r="FZ24" s="82"/>
      <c r="GA24" s="82"/>
      <c r="GB24" s="82"/>
      <c r="GC24" s="82"/>
      <c r="GD24" s="82"/>
      <c r="GE24" s="82"/>
      <c r="GF24" s="82"/>
      <c r="GG24" s="82"/>
      <c r="GH24" s="82"/>
      <c r="GI24" s="82"/>
      <c r="GJ24" s="82"/>
      <c r="GK24" s="82"/>
      <c r="GL24" s="82"/>
      <c r="GM24" s="82"/>
      <c r="GN24" s="82"/>
      <c r="GO24" s="82"/>
      <c r="GP24" s="82"/>
      <c r="GQ24" s="82"/>
      <c r="GR24" s="82"/>
      <c r="GS24" s="82"/>
      <c r="GT24" s="82"/>
      <c r="GU24" s="82"/>
      <c r="GV24" s="82"/>
      <c r="GW24" s="82"/>
      <c r="GX24" s="82"/>
      <c r="GY24" s="82"/>
      <c r="GZ24" s="82"/>
      <c r="HA24" s="82"/>
      <c r="HB24" s="82"/>
      <c r="HC24" s="82"/>
      <c r="HD24" s="82"/>
      <c r="HE24" s="82"/>
      <c r="HF24" s="82"/>
      <c r="HG24" s="82"/>
      <c r="HH24" s="82"/>
      <c r="HI24" s="82"/>
      <c r="HJ24" s="82"/>
      <c r="HK24" s="82"/>
      <c r="HL24" s="82"/>
      <c r="HM24" s="82"/>
      <c r="HN24" s="82"/>
      <c r="HO24" s="82"/>
      <c r="HP24" s="82"/>
      <c r="HQ24" s="82"/>
      <c r="HR24" s="82"/>
      <c r="HS24" s="82"/>
      <c r="HT24" s="82"/>
      <c r="HU24" s="82"/>
      <c r="HV24" s="82"/>
      <c r="HW24" s="82"/>
      <c r="HX24" s="82"/>
      <c r="HY24" s="82"/>
      <c r="HZ24" s="82"/>
      <c r="IA24" s="82"/>
      <c r="IB24" s="82"/>
      <c r="IC24" s="82"/>
      <c r="ID24" s="82"/>
      <c r="IE24" s="82"/>
      <c r="IF24" s="82"/>
      <c r="IG24" s="82"/>
      <c r="IH24" s="82"/>
      <c r="II24" s="82"/>
      <c r="IJ24" s="82"/>
      <c r="IK24" s="82"/>
      <c r="IL24" s="82"/>
      <c r="IM24" s="82"/>
      <c r="IN24" s="82"/>
      <c r="IO24" s="82"/>
      <c r="IP24" s="82"/>
      <c r="IQ24" s="82"/>
      <c r="IR24" s="82"/>
      <c r="IS24" s="82"/>
      <c r="IT24" s="82"/>
      <c r="IU24" s="82"/>
    </row>
    <row r="25" spans="1:255">
      <c r="A25" s="1028" t="s">
        <v>290</v>
      </c>
      <c r="B25" s="1023" t="s">
        <v>2978</v>
      </c>
      <c r="C25" s="1023" t="s">
        <v>2978</v>
      </c>
      <c r="D25" s="1023" t="s">
        <v>2978</v>
      </c>
      <c r="E25" s="1066" t="s">
        <v>4121</v>
      </c>
      <c r="F25" s="1067" t="s">
        <v>4122</v>
      </c>
      <c r="G25" s="1062"/>
      <c r="H25" s="1023" t="s">
        <v>2979</v>
      </c>
      <c r="I25" s="1023" t="s">
        <v>2979</v>
      </c>
      <c r="J25" s="1023" t="s">
        <v>2980</v>
      </c>
      <c r="K25" s="1023" t="s">
        <v>2981</v>
      </c>
      <c r="L25" s="1023" t="s">
        <v>4159</v>
      </c>
      <c r="M25" s="1066" t="s">
        <v>293</v>
      </c>
      <c r="N25" s="1067" t="s">
        <v>4127</v>
      </c>
      <c r="O25" s="1062"/>
      <c r="P25" s="1023" t="s">
        <v>4127</v>
      </c>
      <c r="Q25" s="1023" t="s">
        <v>4127</v>
      </c>
      <c r="R25" s="1023" t="s">
        <v>2982</v>
      </c>
      <c r="S25" s="1066" t="s">
        <v>293</v>
      </c>
      <c r="T25" s="82"/>
      <c r="U25" s="82"/>
      <c r="V25" s="82"/>
      <c r="W25" s="82"/>
      <c r="X25" s="82"/>
      <c r="Y25" s="82"/>
      <c r="Z25" s="82"/>
      <c r="AA25" s="82"/>
      <c r="AB25" s="82"/>
      <c r="AC25" s="82"/>
      <c r="AD25" s="82"/>
      <c r="AE25" s="82"/>
      <c r="AF25" s="82"/>
      <c r="AG25" s="82"/>
      <c r="AH25" s="82"/>
      <c r="AI25" s="82"/>
      <c r="AJ25" s="82"/>
      <c r="AK25" s="82"/>
      <c r="AL25" s="82"/>
      <c r="AM25" s="82"/>
      <c r="AN25" s="82"/>
      <c r="AO25" s="82"/>
      <c r="AP25" s="82"/>
      <c r="AQ25" s="82"/>
      <c r="AR25" s="82"/>
      <c r="AS25" s="82"/>
      <c r="AT25" s="82"/>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c r="BY25" s="82"/>
      <c r="BZ25" s="82"/>
      <c r="CA25" s="82"/>
      <c r="CB25" s="82"/>
      <c r="CC25" s="82"/>
      <c r="CD25" s="82"/>
      <c r="CE25" s="82"/>
      <c r="CF25" s="82"/>
      <c r="CG25" s="82"/>
      <c r="CH25" s="82"/>
      <c r="CI25" s="82"/>
      <c r="CJ25" s="82"/>
      <c r="CK25" s="82"/>
      <c r="CL25" s="82"/>
      <c r="CM25" s="82"/>
      <c r="CN25" s="82"/>
      <c r="CO25" s="82"/>
      <c r="CP25" s="82"/>
      <c r="CQ25" s="82"/>
      <c r="CR25" s="82"/>
      <c r="CS25" s="82"/>
      <c r="CT25" s="82"/>
      <c r="CU25" s="82"/>
      <c r="CV25" s="82"/>
      <c r="CW25" s="82"/>
      <c r="CX25" s="82"/>
      <c r="CY25" s="82"/>
      <c r="CZ25" s="82"/>
      <c r="DA25" s="82"/>
      <c r="DB25" s="82"/>
      <c r="DC25" s="82"/>
      <c r="DD25" s="82"/>
      <c r="DE25" s="82"/>
      <c r="DF25" s="82"/>
      <c r="DG25" s="82"/>
      <c r="DH25" s="82"/>
      <c r="DI25" s="82"/>
      <c r="DJ25" s="82"/>
      <c r="DK25" s="82"/>
      <c r="DL25" s="82"/>
      <c r="DM25" s="82"/>
      <c r="DN25" s="82"/>
      <c r="DO25" s="82"/>
      <c r="DP25" s="82"/>
      <c r="DQ25" s="82"/>
      <c r="DR25" s="82"/>
      <c r="DS25" s="82"/>
      <c r="DT25" s="82"/>
      <c r="DU25" s="82"/>
      <c r="DV25" s="82"/>
      <c r="DW25" s="82"/>
      <c r="DX25" s="82"/>
      <c r="DY25" s="82"/>
      <c r="DZ25" s="82"/>
      <c r="EA25" s="82"/>
      <c r="EB25" s="82"/>
      <c r="EC25" s="82"/>
      <c r="ED25" s="82"/>
      <c r="EE25" s="82"/>
      <c r="EF25" s="82"/>
      <c r="EG25" s="82"/>
      <c r="EH25" s="82"/>
      <c r="EI25" s="82"/>
      <c r="EJ25" s="82"/>
      <c r="EK25" s="82"/>
      <c r="EL25" s="82"/>
      <c r="EM25" s="82"/>
      <c r="EN25" s="82"/>
      <c r="EO25" s="82"/>
      <c r="EP25" s="82"/>
      <c r="EQ25" s="82"/>
      <c r="ER25" s="82"/>
      <c r="ES25" s="82"/>
      <c r="ET25" s="82"/>
      <c r="EU25" s="82"/>
      <c r="EV25" s="82"/>
      <c r="EW25" s="82"/>
      <c r="EX25" s="82"/>
      <c r="EY25" s="82"/>
      <c r="EZ25" s="82"/>
      <c r="FA25" s="82"/>
      <c r="FB25" s="82"/>
      <c r="FC25" s="82"/>
      <c r="FD25" s="82"/>
      <c r="FE25" s="82"/>
      <c r="FF25" s="82"/>
      <c r="FG25" s="82"/>
      <c r="FH25" s="82"/>
      <c r="FI25" s="82"/>
      <c r="FJ25" s="82"/>
      <c r="FK25" s="82"/>
      <c r="FL25" s="82"/>
      <c r="FM25" s="82"/>
      <c r="FN25" s="82"/>
      <c r="FO25" s="82"/>
      <c r="FP25" s="82"/>
      <c r="FQ25" s="82"/>
      <c r="FR25" s="82"/>
      <c r="FS25" s="82"/>
      <c r="FT25" s="82"/>
      <c r="FU25" s="82"/>
      <c r="FV25" s="82"/>
      <c r="FW25" s="82"/>
      <c r="FX25" s="82"/>
      <c r="FY25" s="82"/>
      <c r="FZ25" s="82"/>
      <c r="GA25" s="82"/>
      <c r="GB25" s="82"/>
      <c r="GC25" s="82"/>
      <c r="GD25" s="82"/>
      <c r="GE25" s="82"/>
      <c r="GF25" s="82"/>
      <c r="GG25" s="82"/>
      <c r="GH25" s="82"/>
      <c r="GI25" s="82"/>
      <c r="GJ25" s="82"/>
      <c r="GK25" s="82"/>
      <c r="GL25" s="82"/>
      <c r="GM25" s="82"/>
      <c r="GN25" s="82"/>
      <c r="GO25" s="82"/>
      <c r="GP25" s="82"/>
      <c r="GQ25" s="82"/>
      <c r="GR25" s="82"/>
      <c r="GS25" s="82"/>
      <c r="GT25" s="82"/>
      <c r="GU25" s="82"/>
      <c r="GV25" s="82"/>
      <c r="GW25" s="82"/>
      <c r="GX25" s="82"/>
      <c r="GY25" s="82"/>
      <c r="GZ25" s="82"/>
      <c r="HA25" s="82"/>
      <c r="HB25" s="82"/>
      <c r="HC25" s="82"/>
      <c r="HD25" s="82"/>
      <c r="HE25" s="82"/>
      <c r="HF25" s="82"/>
      <c r="HG25" s="82"/>
      <c r="HH25" s="82"/>
      <c r="HI25" s="82"/>
      <c r="HJ25" s="82"/>
      <c r="HK25" s="82"/>
      <c r="HL25" s="82"/>
      <c r="HM25" s="82"/>
      <c r="HN25" s="82"/>
      <c r="HO25" s="82"/>
      <c r="HP25" s="82"/>
      <c r="HQ25" s="82"/>
      <c r="HR25" s="82"/>
      <c r="HS25" s="82"/>
      <c r="HT25" s="82"/>
      <c r="HU25" s="82"/>
      <c r="HV25" s="82"/>
      <c r="HW25" s="82"/>
      <c r="HX25" s="82"/>
      <c r="HY25" s="82"/>
      <c r="HZ25" s="82"/>
      <c r="IA25" s="82"/>
      <c r="IB25" s="82"/>
      <c r="IC25" s="82"/>
      <c r="ID25" s="82"/>
      <c r="IE25" s="82"/>
      <c r="IF25" s="82"/>
      <c r="IG25" s="82"/>
      <c r="IH25" s="82"/>
      <c r="II25" s="82"/>
      <c r="IJ25" s="82"/>
      <c r="IK25" s="82"/>
      <c r="IL25" s="82"/>
      <c r="IM25" s="82"/>
      <c r="IN25" s="82"/>
      <c r="IO25" s="82"/>
      <c r="IP25" s="82"/>
      <c r="IQ25" s="82"/>
      <c r="IR25" s="82"/>
      <c r="IS25" s="82"/>
      <c r="IT25" s="82"/>
      <c r="IU25" s="82"/>
    </row>
    <row r="26" spans="1:255">
      <c r="A26" s="1030" t="s">
        <v>293</v>
      </c>
      <c r="B26" s="1031" t="s">
        <v>1860</v>
      </c>
      <c r="C26" s="1031" t="s">
        <v>1861</v>
      </c>
      <c r="D26" s="1031" t="s">
        <v>1862</v>
      </c>
      <c r="E26" s="1068" t="s">
        <v>1863</v>
      </c>
      <c r="F26" s="1069" t="s">
        <v>838</v>
      </c>
      <c r="G26" s="1070"/>
      <c r="H26" s="1031" t="s">
        <v>839</v>
      </c>
      <c r="I26" s="1031" t="s">
        <v>840</v>
      </c>
      <c r="J26" s="1031" t="s">
        <v>841</v>
      </c>
      <c r="K26" s="1031" t="s">
        <v>842</v>
      </c>
      <c r="L26" s="1031" t="s">
        <v>843</v>
      </c>
      <c r="M26" s="1068"/>
      <c r="N26" s="1069" t="s">
        <v>844</v>
      </c>
      <c r="O26" s="1070"/>
      <c r="P26" s="1031" t="s">
        <v>845</v>
      </c>
      <c r="Q26" s="1031" t="s">
        <v>2855</v>
      </c>
      <c r="R26" s="1031" t="s">
        <v>2856</v>
      </c>
      <c r="S26" s="1068"/>
      <c r="T26" s="82"/>
      <c r="U26" s="82" t="s">
        <v>2029</v>
      </c>
      <c r="V26" s="82"/>
      <c r="W26" s="82" t="s">
        <v>2029</v>
      </c>
      <c r="X26" s="82"/>
      <c r="Y26" s="82" t="s">
        <v>2029</v>
      </c>
      <c r="Z26" s="82"/>
      <c r="AA26" s="82" t="s">
        <v>2029</v>
      </c>
      <c r="AB26" s="82"/>
      <c r="AC26" s="82"/>
      <c r="AD26" s="82"/>
      <c r="AE26" s="82"/>
      <c r="AF26" s="82"/>
      <c r="AG26" s="82"/>
      <c r="AH26" s="82"/>
      <c r="AI26" s="82"/>
      <c r="AJ26" s="82"/>
      <c r="AK26" s="82"/>
      <c r="AL26" s="82"/>
      <c r="AM26" s="82"/>
      <c r="AN26" s="82"/>
      <c r="AO26" s="82"/>
      <c r="AP26" s="82"/>
      <c r="AQ26" s="82"/>
      <c r="AR26" s="82"/>
      <c r="AS26" s="82"/>
      <c r="AT26" s="82"/>
      <c r="AU26" s="82"/>
      <c r="AV26" s="82"/>
      <c r="AW26" s="82"/>
      <c r="AX26" s="82"/>
      <c r="AY26" s="82"/>
      <c r="AZ26" s="82"/>
      <c r="BA26" s="82"/>
      <c r="BB26" s="82"/>
      <c r="BC26" s="82"/>
      <c r="BD26" s="82"/>
      <c r="BE26" s="82"/>
      <c r="BF26" s="82"/>
      <c r="BG26" s="82"/>
      <c r="BH26" s="82"/>
      <c r="BI26" s="82"/>
      <c r="BJ26" s="82"/>
      <c r="BK26" s="82"/>
      <c r="BL26" s="82"/>
      <c r="BM26" s="82"/>
      <c r="BN26" s="82"/>
      <c r="BO26" s="82"/>
      <c r="BP26" s="82"/>
      <c r="BQ26" s="82"/>
      <c r="BR26" s="82"/>
      <c r="BS26" s="82"/>
      <c r="BT26" s="82"/>
      <c r="BU26" s="82"/>
      <c r="BV26" s="82"/>
      <c r="BW26" s="82"/>
      <c r="BX26" s="82"/>
      <c r="BY26" s="82"/>
      <c r="BZ26" s="82"/>
      <c r="CA26" s="82"/>
      <c r="CB26" s="82"/>
      <c r="CC26" s="82"/>
      <c r="CD26" s="82"/>
      <c r="CE26" s="82"/>
      <c r="CF26" s="82"/>
      <c r="CG26" s="82"/>
      <c r="CH26" s="82"/>
      <c r="CI26" s="82"/>
      <c r="CJ26" s="82"/>
      <c r="CK26" s="82"/>
      <c r="CL26" s="82"/>
      <c r="CM26" s="82"/>
      <c r="CN26" s="82"/>
      <c r="CO26" s="82"/>
      <c r="CP26" s="82"/>
      <c r="CQ26" s="82"/>
      <c r="CR26" s="82"/>
      <c r="CS26" s="82"/>
      <c r="CT26" s="82"/>
      <c r="CU26" s="82"/>
      <c r="CV26" s="82"/>
      <c r="CW26" s="82"/>
      <c r="CX26" s="82"/>
      <c r="CY26" s="82"/>
      <c r="CZ26" s="82"/>
      <c r="DA26" s="82"/>
      <c r="DB26" s="82"/>
      <c r="DC26" s="82"/>
      <c r="DD26" s="82"/>
      <c r="DE26" s="82"/>
      <c r="DF26" s="82"/>
      <c r="DG26" s="82"/>
      <c r="DH26" s="82"/>
      <c r="DI26" s="82"/>
      <c r="DJ26" s="82"/>
      <c r="DK26" s="82"/>
      <c r="DL26" s="82"/>
      <c r="DM26" s="82"/>
      <c r="DN26" s="82"/>
      <c r="DO26" s="82"/>
      <c r="DP26" s="82"/>
      <c r="DQ26" s="82"/>
      <c r="DR26" s="82"/>
      <c r="DS26" s="82"/>
      <c r="DT26" s="82"/>
      <c r="DU26" s="82"/>
      <c r="DV26" s="82"/>
      <c r="DW26" s="82"/>
      <c r="DX26" s="82"/>
      <c r="DY26" s="82"/>
      <c r="DZ26" s="82"/>
      <c r="EA26" s="82"/>
      <c r="EB26" s="82"/>
      <c r="EC26" s="82"/>
      <c r="ED26" s="82"/>
      <c r="EE26" s="82"/>
      <c r="EF26" s="82"/>
      <c r="EG26" s="82"/>
      <c r="EH26" s="82"/>
      <c r="EI26" s="82"/>
      <c r="EJ26" s="82"/>
      <c r="EK26" s="82"/>
      <c r="EL26" s="82"/>
      <c r="EM26" s="82"/>
      <c r="EN26" s="82"/>
      <c r="EO26" s="82"/>
      <c r="EP26" s="82"/>
      <c r="EQ26" s="82"/>
      <c r="ER26" s="82"/>
      <c r="ES26" s="82"/>
      <c r="ET26" s="82"/>
      <c r="EU26" s="82"/>
      <c r="EV26" s="82"/>
      <c r="EW26" s="82"/>
      <c r="EX26" s="82"/>
      <c r="EY26" s="82"/>
      <c r="EZ26" s="82"/>
      <c r="FA26" s="82"/>
      <c r="FB26" s="82"/>
      <c r="FC26" s="82"/>
      <c r="FD26" s="82"/>
      <c r="FE26" s="82"/>
      <c r="FF26" s="82"/>
      <c r="FG26" s="82"/>
      <c r="FH26" s="82"/>
      <c r="FI26" s="82"/>
      <c r="FJ26" s="82"/>
      <c r="FK26" s="82"/>
      <c r="FL26" s="82"/>
      <c r="FM26" s="82"/>
      <c r="FN26" s="82"/>
      <c r="FO26" s="82"/>
      <c r="FP26" s="82"/>
      <c r="FQ26" s="82"/>
      <c r="FR26" s="82"/>
      <c r="FS26" s="82"/>
      <c r="FT26" s="82"/>
      <c r="FU26" s="82"/>
      <c r="FV26" s="82"/>
      <c r="FW26" s="82"/>
      <c r="FX26" s="82"/>
      <c r="FY26" s="82"/>
      <c r="FZ26" s="82"/>
      <c r="GA26" s="82"/>
      <c r="GB26" s="82"/>
      <c r="GC26" s="82"/>
      <c r="GD26" s="82"/>
      <c r="GE26" s="82"/>
      <c r="GF26" s="82"/>
      <c r="GG26" s="82"/>
      <c r="GH26" s="82"/>
      <c r="GI26" s="82"/>
      <c r="GJ26" s="82"/>
      <c r="GK26" s="82"/>
      <c r="GL26" s="82"/>
      <c r="GM26" s="82"/>
      <c r="GN26" s="82"/>
      <c r="GO26" s="82"/>
      <c r="GP26" s="82"/>
      <c r="GQ26" s="82"/>
      <c r="GR26" s="82"/>
      <c r="GS26" s="82"/>
      <c r="GT26" s="82"/>
      <c r="GU26" s="82"/>
      <c r="GV26" s="82"/>
      <c r="GW26" s="82"/>
      <c r="GX26" s="82"/>
      <c r="GY26" s="82"/>
      <c r="GZ26" s="82"/>
      <c r="HA26" s="82"/>
      <c r="HB26" s="82"/>
      <c r="HC26" s="82"/>
      <c r="HD26" s="82"/>
      <c r="HE26" s="82"/>
      <c r="HF26" s="82"/>
      <c r="HG26" s="82"/>
      <c r="HH26" s="82"/>
      <c r="HI26" s="82"/>
      <c r="HJ26" s="82"/>
      <c r="HK26" s="82"/>
      <c r="HL26" s="82"/>
      <c r="HM26" s="82"/>
      <c r="HN26" s="82"/>
      <c r="HO26" s="82"/>
      <c r="HP26" s="82"/>
      <c r="HQ26" s="82"/>
      <c r="HR26" s="82"/>
      <c r="HS26" s="82"/>
      <c r="HT26" s="82"/>
      <c r="HU26" s="82"/>
      <c r="HV26" s="82"/>
      <c r="HW26" s="82"/>
      <c r="HX26" s="82"/>
      <c r="HY26" s="82"/>
      <c r="HZ26" s="82"/>
      <c r="IA26" s="82"/>
      <c r="IB26" s="82"/>
      <c r="IC26" s="82"/>
      <c r="ID26" s="82"/>
      <c r="IE26" s="82"/>
      <c r="IF26" s="82"/>
      <c r="IG26" s="82"/>
      <c r="IH26" s="82"/>
      <c r="II26" s="82"/>
      <c r="IJ26" s="82"/>
      <c r="IK26" s="82"/>
      <c r="IL26" s="82"/>
      <c r="IM26" s="82"/>
      <c r="IN26" s="82"/>
      <c r="IO26" s="82"/>
      <c r="IP26" s="82"/>
      <c r="IQ26" s="82"/>
      <c r="IR26" s="82"/>
      <c r="IS26" s="82"/>
      <c r="IT26" s="82"/>
      <c r="IU26" s="82"/>
    </row>
    <row r="27" spans="1:255">
      <c r="A27" s="1034" t="s">
        <v>2983</v>
      </c>
      <c r="B27" s="951"/>
      <c r="C27" s="951"/>
      <c r="D27" s="951"/>
      <c r="E27" s="693"/>
      <c r="F27" s="950"/>
      <c r="G27" s="951"/>
      <c r="H27" s="951"/>
      <c r="I27" s="951"/>
      <c r="J27" s="951"/>
      <c r="K27" s="1035"/>
      <c r="L27" s="1035"/>
      <c r="M27" s="1071">
        <v>1</v>
      </c>
      <c r="N27" s="950"/>
      <c r="O27" s="1036"/>
      <c r="P27" s="1036"/>
      <c r="Q27" s="1036"/>
      <c r="R27" s="1036"/>
      <c r="S27" s="1071">
        <v>1</v>
      </c>
      <c r="T27" s="82"/>
      <c r="U27" s="82"/>
      <c r="V27" s="82" t="s">
        <v>2029</v>
      </c>
      <c r="W27" s="82"/>
      <c r="X27" s="82"/>
      <c r="Y27" s="82"/>
      <c r="Z27" s="82"/>
      <c r="AA27" s="82"/>
      <c r="AB27" s="82"/>
      <c r="AC27" s="82"/>
      <c r="AD27" s="82"/>
      <c r="AE27" s="82"/>
      <c r="AF27" s="82"/>
      <c r="AG27" s="82"/>
      <c r="AH27" s="82"/>
      <c r="AI27" s="82"/>
      <c r="AJ27" s="82"/>
      <c r="AK27" s="82" t="s">
        <v>2029</v>
      </c>
      <c r="AL27" s="82"/>
      <c r="AM27" s="82"/>
      <c r="AN27" s="82"/>
      <c r="AO27" s="82"/>
      <c r="AP27" s="82"/>
      <c r="AQ27" s="82"/>
      <c r="AR27" s="82"/>
      <c r="AS27" s="82"/>
      <c r="AT27" s="82"/>
      <c r="AU27" s="82"/>
      <c r="AV27" s="82"/>
      <c r="AW27" s="82"/>
      <c r="AX27" s="82"/>
      <c r="AY27" s="82"/>
      <c r="AZ27" s="82"/>
      <c r="BA27" s="82"/>
      <c r="BB27" s="82"/>
      <c r="BC27" s="82"/>
      <c r="BD27" s="82"/>
      <c r="BE27" s="82"/>
      <c r="BF27" s="82"/>
      <c r="BG27" s="82"/>
      <c r="BH27" s="82"/>
      <c r="BI27" s="82"/>
      <c r="BJ27" s="82"/>
      <c r="BK27" s="82"/>
      <c r="BL27" s="82"/>
      <c r="BM27" s="82"/>
      <c r="BN27" s="82"/>
      <c r="BO27" s="82"/>
      <c r="BP27" s="82"/>
      <c r="BQ27" s="82"/>
      <c r="BR27" s="82"/>
      <c r="BS27" s="82"/>
      <c r="BT27" s="82"/>
      <c r="BU27" s="82"/>
      <c r="BV27" s="82"/>
      <c r="BW27" s="82"/>
      <c r="BX27" s="82"/>
      <c r="BY27" s="82"/>
      <c r="BZ27" s="82"/>
      <c r="CA27" s="82"/>
      <c r="CB27" s="82"/>
      <c r="CC27" s="82"/>
      <c r="CD27" s="82"/>
      <c r="CE27" s="82"/>
      <c r="CF27" s="82"/>
      <c r="CG27" s="82"/>
      <c r="CH27" s="82"/>
      <c r="CI27" s="82"/>
      <c r="CJ27" s="82"/>
      <c r="CK27" s="82"/>
      <c r="CL27" s="82"/>
      <c r="CM27" s="82"/>
      <c r="CN27" s="82"/>
      <c r="CO27" s="82"/>
      <c r="CP27" s="82"/>
      <c r="CQ27" s="82"/>
      <c r="CR27" s="82"/>
      <c r="CS27" s="82"/>
      <c r="CT27" s="82"/>
      <c r="CU27" s="82"/>
      <c r="CV27" s="82"/>
      <c r="CW27" s="82"/>
      <c r="CX27" s="82"/>
      <c r="CY27" s="82"/>
      <c r="CZ27" s="82"/>
      <c r="DA27" s="82"/>
      <c r="DB27" s="82"/>
      <c r="DC27" s="82"/>
      <c r="DD27" s="82"/>
      <c r="DE27" s="82"/>
      <c r="DF27" s="82"/>
      <c r="DG27" s="82"/>
      <c r="DH27" s="82"/>
      <c r="DI27" s="82"/>
      <c r="DJ27" s="82"/>
      <c r="DK27" s="82"/>
      <c r="DL27" s="82"/>
      <c r="DM27" s="82"/>
      <c r="DN27" s="82"/>
      <c r="DO27" s="82"/>
      <c r="DP27" s="82"/>
      <c r="DQ27" s="82"/>
      <c r="DR27" s="82"/>
      <c r="DS27" s="82"/>
      <c r="DT27" s="82"/>
      <c r="DU27" s="82"/>
      <c r="DV27" s="82"/>
      <c r="DW27" s="82"/>
      <c r="DX27" s="82"/>
      <c r="DY27" s="82"/>
      <c r="DZ27" s="82"/>
      <c r="EA27" s="82"/>
      <c r="EB27" s="82"/>
      <c r="EC27" s="82"/>
      <c r="ED27" s="82"/>
      <c r="EE27" s="82"/>
      <c r="EF27" s="82"/>
      <c r="EG27" s="82"/>
      <c r="EH27" s="82"/>
      <c r="EI27" s="82"/>
      <c r="EJ27" s="82"/>
      <c r="EK27" s="82"/>
      <c r="EL27" s="82"/>
      <c r="EM27" s="82"/>
      <c r="EN27" s="82"/>
      <c r="EO27" s="82"/>
      <c r="EP27" s="82"/>
      <c r="EQ27" s="82"/>
      <c r="ER27" s="82"/>
      <c r="ES27" s="82"/>
      <c r="ET27" s="82"/>
      <c r="EU27" s="82"/>
      <c r="EV27" s="82"/>
      <c r="EW27" s="82"/>
      <c r="EX27" s="82"/>
      <c r="EY27" s="82"/>
      <c r="EZ27" s="82"/>
      <c r="FA27" s="82"/>
      <c r="FB27" s="82"/>
      <c r="FC27" s="82"/>
      <c r="FD27" s="82"/>
      <c r="FE27" s="82"/>
      <c r="FF27" s="82"/>
      <c r="FG27" s="82"/>
      <c r="FH27" s="82"/>
      <c r="FI27" s="82"/>
      <c r="FJ27" s="82"/>
      <c r="FK27" s="82"/>
      <c r="FL27" s="82"/>
      <c r="FM27" s="82"/>
      <c r="FN27" s="82"/>
      <c r="FO27" s="82"/>
      <c r="FP27" s="82"/>
      <c r="FQ27" s="82"/>
      <c r="FR27" s="82"/>
      <c r="FS27" s="82"/>
      <c r="FT27" s="82"/>
      <c r="FU27" s="82"/>
      <c r="FV27" s="82"/>
      <c r="FW27" s="82"/>
      <c r="FX27" s="82"/>
      <c r="FY27" s="82"/>
      <c r="FZ27" s="82"/>
      <c r="GA27" s="82"/>
      <c r="GB27" s="82"/>
      <c r="GC27" s="82"/>
      <c r="GD27" s="82"/>
      <c r="GE27" s="82"/>
      <c r="GF27" s="82"/>
      <c r="GG27" s="82"/>
      <c r="GH27" s="82"/>
      <c r="GI27" s="82"/>
      <c r="GJ27" s="82"/>
      <c r="GK27" s="82"/>
      <c r="GL27" s="82"/>
      <c r="GM27" s="82"/>
      <c r="GN27" s="82"/>
      <c r="GO27" s="82"/>
      <c r="GP27" s="82"/>
      <c r="GQ27" s="82"/>
      <c r="GR27" s="82"/>
      <c r="GS27" s="82"/>
      <c r="GT27" s="82"/>
      <c r="GU27" s="82"/>
      <c r="GV27" s="82"/>
      <c r="GW27" s="82"/>
      <c r="GX27" s="82"/>
      <c r="GY27" s="82"/>
      <c r="GZ27" s="82"/>
      <c r="HA27" s="82"/>
      <c r="HB27" s="82"/>
      <c r="HC27" s="82"/>
      <c r="HD27" s="82"/>
      <c r="HE27" s="82"/>
      <c r="HF27" s="82"/>
      <c r="HG27" s="82"/>
      <c r="HH27" s="82"/>
      <c r="HI27" s="82"/>
      <c r="HJ27" s="82"/>
      <c r="HK27" s="82"/>
      <c r="HL27" s="82"/>
      <c r="HM27" s="82"/>
      <c r="HN27" s="82"/>
      <c r="HO27" s="82"/>
      <c r="HP27" s="82"/>
      <c r="HQ27" s="82"/>
      <c r="HR27" s="82"/>
      <c r="HS27" s="82"/>
      <c r="HT27" s="82"/>
      <c r="HU27" s="82"/>
      <c r="HV27" s="82"/>
      <c r="HW27" s="82"/>
      <c r="HX27" s="82"/>
      <c r="HY27" s="82"/>
      <c r="HZ27" s="82"/>
      <c r="IA27" s="82"/>
      <c r="IB27" s="82"/>
      <c r="IC27" s="82"/>
      <c r="ID27" s="82"/>
      <c r="IE27" s="82"/>
      <c r="IF27" s="82"/>
      <c r="IG27" s="82"/>
      <c r="IH27" s="82"/>
      <c r="II27" s="82"/>
      <c r="IJ27" s="82"/>
      <c r="IK27" s="82"/>
      <c r="IL27" s="82"/>
      <c r="IM27" s="82"/>
      <c r="IN27" s="82"/>
      <c r="IO27" s="82"/>
      <c r="IP27" s="82"/>
      <c r="IQ27" s="82"/>
      <c r="IR27" s="82"/>
      <c r="IS27" s="82"/>
      <c r="IT27" s="82"/>
      <c r="IU27" s="82"/>
    </row>
    <row r="28" spans="1:255">
      <c r="A28" s="1034" t="s">
        <v>2984</v>
      </c>
      <c r="B28" s="951"/>
      <c r="C28" s="951"/>
      <c r="D28" s="951"/>
      <c r="E28" s="693"/>
      <c r="F28" s="950"/>
      <c r="G28" s="951"/>
      <c r="H28" s="951"/>
      <c r="I28" s="951"/>
      <c r="J28" s="951"/>
      <c r="K28" s="1035"/>
      <c r="L28" s="1035"/>
      <c r="M28" s="1071">
        <v>2</v>
      </c>
      <c r="N28" s="950" t="s">
        <v>2029</v>
      </c>
      <c r="O28" s="1035"/>
      <c r="P28" s="1035"/>
      <c r="Q28" s="1035"/>
      <c r="R28" s="1035"/>
      <c r="S28" s="1071">
        <v>2</v>
      </c>
      <c r="T28" s="82"/>
      <c r="U28" s="82"/>
      <c r="V28" s="82" t="s">
        <v>2029</v>
      </c>
      <c r="W28" s="82"/>
      <c r="X28" s="82"/>
      <c r="Y28" s="82"/>
      <c r="Z28" s="82"/>
      <c r="AA28" s="82"/>
      <c r="AB28" s="82"/>
      <c r="AC28" s="82"/>
      <c r="AD28" s="82"/>
      <c r="AE28" s="82"/>
      <c r="AF28" s="82"/>
      <c r="AG28" s="82"/>
      <c r="AH28" s="82"/>
      <c r="AI28" s="82"/>
      <c r="AJ28" s="82"/>
      <c r="AK28" s="82" t="s">
        <v>2029</v>
      </c>
      <c r="AL28" s="82"/>
      <c r="AM28" s="82"/>
      <c r="AN28" s="82"/>
      <c r="AO28" s="82"/>
      <c r="AP28" s="82"/>
      <c r="AQ28" s="82"/>
      <c r="AR28" s="82"/>
      <c r="AS28" s="82"/>
      <c r="AT28" s="82"/>
      <c r="AU28" s="82"/>
      <c r="AV28" s="82"/>
      <c r="AW28" s="82"/>
      <c r="AX28" s="82"/>
      <c r="AY28" s="82"/>
      <c r="AZ28" s="82"/>
      <c r="BA28" s="82"/>
      <c r="BB28" s="82"/>
      <c r="BC28" s="82"/>
      <c r="BD28" s="82"/>
      <c r="BE28" s="82"/>
      <c r="BF28" s="82"/>
      <c r="BG28" s="82"/>
      <c r="BH28" s="82"/>
      <c r="BI28" s="82"/>
      <c r="BJ28" s="82"/>
      <c r="BK28" s="82"/>
      <c r="BL28" s="82"/>
      <c r="BM28" s="82"/>
      <c r="BN28" s="82"/>
      <c r="BO28" s="82"/>
      <c r="BP28" s="82"/>
      <c r="BQ28" s="82"/>
      <c r="BR28" s="82"/>
      <c r="BS28" s="82"/>
      <c r="BT28" s="82"/>
      <c r="BU28" s="82"/>
      <c r="BV28" s="82"/>
      <c r="BW28" s="82"/>
      <c r="BX28" s="82"/>
      <c r="BY28" s="82"/>
      <c r="BZ28" s="82"/>
      <c r="CA28" s="82"/>
      <c r="CB28" s="82"/>
      <c r="CC28" s="82"/>
      <c r="CD28" s="82"/>
      <c r="CE28" s="82"/>
      <c r="CF28" s="82"/>
      <c r="CG28" s="82"/>
      <c r="CH28" s="82"/>
      <c r="CI28" s="82"/>
      <c r="CJ28" s="82"/>
      <c r="CK28" s="82"/>
      <c r="CL28" s="82"/>
      <c r="CM28" s="82"/>
      <c r="CN28" s="82"/>
      <c r="CO28" s="82"/>
      <c r="CP28" s="82"/>
      <c r="CQ28" s="82"/>
      <c r="CR28" s="82"/>
      <c r="CS28" s="82"/>
      <c r="CT28" s="82"/>
      <c r="CU28" s="82"/>
      <c r="CV28" s="82"/>
      <c r="CW28" s="82"/>
      <c r="CX28" s="82"/>
      <c r="CY28" s="82"/>
      <c r="CZ28" s="82"/>
      <c r="DA28" s="82"/>
      <c r="DB28" s="82"/>
      <c r="DC28" s="82"/>
      <c r="DD28" s="82"/>
      <c r="DE28" s="82"/>
      <c r="DF28" s="82"/>
      <c r="DG28" s="82"/>
      <c r="DH28" s="82"/>
      <c r="DI28" s="82"/>
      <c r="DJ28" s="82"/>
      <c r="DK28" s="82"/>
      <c r="DL28" s="82"/>
      <c r="DM28" s="82"/>
      <c r="DN28" s="82"/>
      <c r="DO28" s="82"/>
      <c r="DP28" s="82"/>
      <c r="DQ28" s="82"/>
      <c r="DR28" s="82"/>
      <c r="DS28" s="82"/>
      <c r="DT28" s="82"/>
      <c r="DU28" s="82"/>
      <c r="DV28" s="82"/>
      <c r="DW28" s="82"/>
      <c r="DX28" s="82"/>
      <c r="DY28" s="82"/>
      <c r="DZ28" s="82"/>
      <c r="EA28" s="82"/>
      <c r="EB28" s="82"/>
      <c r="EC28" s="82"/>
      <c r="ED28" s="82"/>
      <c r="EE28" s="82"/>
      <c r="EF28" s="82"/>
      <c r="EG28" s="82"/>
      <c r="EH28" s="82"/>
      <c r="EI28" s="82"/>
      <c r="EJ28" s="82"/>
      <c r="EK28" s="82"/>
      <c r="EL28" s="82"/>
      <c r="EM28" s="82"/>
      <c r="EN28" s="82"/>
      <c r="EO28" s="82"/>
      <c r="EP28" s="82"/>
      <c r="EQ28" s="82"/>
      <c r="ER28" s="82"/>
      <c r="ES28" s="82"/>
      <c r="ET28" s="82"/>
      <c r="EU28" s="82"/>
      <c r="EV28" s="82"/>
      <c r="EW28" s="82"/>
      <c r="EX28" s="82"/>
      <c r="EY28" s="82"/>
      <c r="EZ28" s="82"/>
      <c r="FA28" s="82"/>
      <c r="FB28" s="82"/>
      <c r="FC28" s="82"/>
      <c r="FD28" s="82"/>
      <c r="FE28" s="82"/>
      <c r="FF28" s="82"/>
      <c r="FG28" s="82"/>
      <c r="FH28" s="82"/>
      <c r="FI28" s="82"/>
      <c r="FJ28" s="82"/>
      <c r="FK28" s="82"/>
      <c r="FL28" s="82"/>
      <c r="FM28" s="82"/>
      <c r="FN28" s="82"/>
      <c r="FO28" s="82"/>
      <c r="FP28" s="82"/>
      <c r="FQ28" s="82"/>
      <c r="FR28" s="82"/>
      <c r="FS28" s="82"/>
      <c r="FT28" s="82"/>
      <c r="FU28" s="82"/>
      <c r="FV28" s="82"/>
      <c r="FW28" s="82"/>
      <c r="FX28" s="82"/>
      <c r="FY28" s="82"/>
      <c r="FZ28" s="82"/>
      <c r="GA28" s="82"/>
      <c r="GB28" s="82"/>
      <c r="GC28" s="82"/>
      <c r="GD28" s="82"/>
      <c r="GE28" s="82"/>
      <c r="GF28" s="82"/>
      <c r="GG28" s="82"/>
      <c r="GH28" s="82"/>
      <c r="GI28" s="82"/>
      <c r="GJ28" s="82"/>
      <c r="GK28" s="82"/>
      <c r="GL28" s="82"/>
      <c r="GM28" s="82"/>
      <c r="GN28" s="82"/>
      <c r="GO28" s="82"/>
      <c r="GP28" s="82"/>
      <c r="GQ28" s="82"/>
      <c r="GR28" s="82"/>
      <c r="GS28" s="82"/>
      <c r="GT28" s="82"/>
      <c r="GU28" s="82"/>
      <c r="GV28" s="82"/>
      <c r="GW28" s="82"/>
      <c r="GX28" s="82"/>
      <c r="GY28" s="82"/>
      <c r="GZ28" s="82"/>
      <c r="HA28" s="82"/>
      <c r="HB28" s="82"/>
      <c r="HC28" s="82"/>
      <c r="HD28" s="82"/>
      <c r="HE28" s="82"/>
      <c r="HF28" s="82"/>
      <c r="HG28" s="82"/>
      <c r="HH28" s="82"/>
      <c r="HI28" s="82"/>
      <c r="HJ28" s="82"/>
      <c r="HK28" s="82"/>
      <c r="HL28" s="82"/>
      <c r="HM28" s="82"/>
      <c r="HN28" s="82"/>
      <c r="HO28" s="82"/>
      <c r="HP28" s="82"/>
      <c r="HQ28" s="82"/>
      <c r="HR28" s="82"/>
      <c r="HS28" s="82"/>
      <c r="HT28" s="82"/>
      <c r="HU28" s="82"/>
      <c r="HV28" s="82"/>
      <c r="HW28" s="82"/>
      <c r="HX28" s="82"/>
      <c r="HY28" s="82"/>
      <c r="HZ28" s="82"/>
      <c r="IA28" s="82"/>
      <c r="IB28" s="82"/>
      <c r="IC28" s="82"/>
      <c r="ID28" s="82"/>
      <c r="IE28" s="82"/>
      <c r="IF28" s="82"/>
      <c r="IG28" s="82"/>
      <c r="IH28" s="82"/>
      <c r="II28" s="82"/>
      <c r="IJ28" s="82"/>
      <c r="IK28" s="82"/>
      <c r="IL28" s="82"/>
      <c r="IM28" s="82"/>
      <c r="IN28" s="82"/>
      <c r="IO28" s="82"/>
      <c r="IP28" s="82"/>
      <c r="IQ28" s="82"/>
      <c r="IR28" s="82"/>
      <c r="IS28" s="82"/>
      <c r="IT28" s="82"/>
      <c r="IU28" s="82"/>
    </row>
    <row r="29" spans="1:255">
      <c r="A29" s="1034" t="s">
        <v>2985</v>
      </c>
      <c r="B29" s="951"/>
      <c r="C29" s="951"/>
      <c r="D29" s="951"/>
      <c r="E29" s="693"/>
      <c r="F29" s="950"/>
      <c r="G29" s="951"/>
      <c r="H29" s="951"/>
      <c r="I29" s="951"/>
      <c r="J29" s="951"/>
      <c r="K29" s="1035"/>
      <c r="L29" s="1035"/>
      <c r="M29" s="1071">
        <v>3</v>
      </c>
      <c r="N29" s="950"/>
      <c r="O29" s="1035"/>
      <c r="P29" s="1035"/>
      <c r="Q29" s="1035"/>
      <c r="R29" s="1035"/>
      <c r="S29" s="1071">
        <v>3</v>
      </c>
      <c r="T29" s="82"/>
      <c r="U29" s="82"/>
      <c r="V29" s="82" t="s">
        <v>2029</v>
      </c>
      <c r="W29" s="82"/>
      <c r="X29" s="82"/>
      <c r="Y29" s="82"/>
      <c r="Z29" s="82"/>
      <c r="AA29" s="82"/>
      <c r="AB29" s="82"/>
      <c r="AC29" s="82"/>
      <c r="AD29" s="82"/>
      <c r="AE29" s="82"/>
      <c r="AF29" s="82"/>
      <c r="AG29" s="82"/>
      <c r="AH29" s="82"/>
      <c r="AI29" s="82"/>
      <c r="AJ29" s="82"/>
      <c r="AK29" s="82" t="s">
        <v>2029</v>
      </c>
      <c r="AL29" s="82"/>
      <c r="AM29" s="82"/>
      <c r="AN29" s="82"/>
      <c r="AO29" s="82"/>
      <c r="AP29" s="82"/>
      <c r="AQ29" s="82"/>
      <c r="AR29" s="82"/>
      <c r="AS29" s="82"/>
      <c r="AT29" s="82"/>
      <c r="AU29" s="82"/>
      <c r="AV29" s="82"/>
      <c r="AW29" s="82"/>
      <c r="AX29" s="82"/>
      <c r="AY29" s="82"/>
      <c r="AZ29" s="82"/>
      <c r="BA29" s="82"/>
      <c r="BB29" s="82"/>
      <c r="BC29" s="82"/>
      <c r="BD29" s="82"/>
      <c r="BE29" s="82"/>
      <c r="BF29" s="82"/>
      <c r="BG29" s="82"/>
      <c r="BH29" s="82"/>
      <c r="BI29" s="82"/>
      <c r="BJ29" s="82"/>
      <c r="BK29" s="82"/>
      <c r="BL29" s="82"/>
      <c r="BM29" s="82"/>
      <c r="BN29" s="82"/>
      <c r="BO29" s="82"/>
      <c r="BP29" s="82"/>
      <c r="BQ29" s="82"/>
      <c r="BR29" s="82"/>
      <c r="BS29" s="82"/>
      <c r="BT29" s="82"/>
      <c r="BU29" s="82"/>
      <c r="BV29" s="82"/>
      <c r="BW29" s="82"/>
      <c r="BX29" s="82"/>
      <c r="BY29" s="82"/>
      <c r="BZ29" s="82"/>
      <c r="CA29" s="82"/>
      <c r="CB29" s="82"/>
      <c r="CC29" s="82"/>
      <c r="CD29" s="82"/>
      <c r="CE29" s="82"/>
      <c r="CF29" s="82"/>
      <c r="CG29" s="82"/>
      <c r="CH29" s="82"/>
      <c r="CI29" s="82"/>
      <c r="CJ29" s="82"/>
      <c r="CK29" s="82"/>
      <c r="CL29" s="82"/>
      <c r="CM29" s="82"/>
      <c r="CN29" s="82"/>
      <c r="CO29" s="82"/>
      <c r="CP29" s="82"/>
      <c r="CQ29" s="82"/>
      <c r="CR29" s="82"/>
      <c r="CS29" s="82"/>
      <c r="CT29" s="82"/>
      <c r="CU29" s="82"/>
      <c r="CV29" s="82"/>
      <c r="CW29" s="82"/>
      <c r="CX29" s="82"/>
      <c r="CY29" s="82"/>
      <c r="CZ29" s="82"/>
      <c r="DA29" s="82"/>
      <c r="DB29" s="82"/>
      <c r="DC29" s="82"/>
      <c r="DD29" s="82"/>
      <c r="DE29" s="82"/>
      <c r="DF29" s="82"/>
      <c r="DG29" s="82"/>
      <c r="DH29" s="82"/>
      <c r="DI29" s="82"/>
      <c r="DJ29" s="82"/>
      <c r="DK29" s="82"/>
      <c r="DL29" s="82"/>
      <c r="DM29" s="82"/>
      <c r="DN29" s="82"/>
      <c r="DO29" s="82"/>
      <c r="DP29" s="82"/>
      <c r="DQ29" s="82"/>
      <c r="DR29" s="82"/>
      <c r="DS29" s="82"/>
      <c r="DT29" s="82"/>
      <c r="DU29" s="82"/>
      <c r="DV29" s="82"/>
      <c r="DW29" s="82"/>
      <c r="DX29" s="82"/>
      <c r="DY29" s="82"/>
      <c r="DZ29" s="82"/>
      <c r="EA29" s="82"/>
      <c r="EB29" s="82"/>
      <c r="EC29" s="82"/>
      <c r="ED29" s="82"/>
      <c r="EE29" s="82"/>
      <c r="EF29" s="82"/>
      <c r="EG29" s="82"/>
      <c r="EH29" s="82"/>
      <c r="EI29" s="82"/>
      <c r="EJ29" s="82"/>
      <c r="EK29" s="82"/>
      <c r="EL29" s="82"/>
      <c r="EM29" s="82"/>
      <c r="EN29" s="82"/>
      <c r="EO29" s="82"/>
      <c r="EP29" s="82"/>
      <c r="EQ29" s="82"/>
      <c r="ER29" s="82"/>
      <c r="ES29" s="82"/>
      <c r="ET29" s="82"/>
      <c r="EU29" s="82"/>
      <c r="EV29" s="82"/>
      <c r="EW29" s="82"/>
      <c r="EX29" s="82"/>
      <c r="EY29" s="82"/>
      <c r="EZ29" s="82"/>
      <c r="FA29" s="82"/>
      <c r="FB29" s="82"/>
      <c r="FC29" s="82"/>
      <c r="FD29" s="82"/>
      <c r="FE29" s="82"/>
      <c r="FF29" s="82"/>
      <c r="FG29" s="82"/>
      <c r="FH29" s="82"/>
      <c r="FI29" s="82"/>
      <c r="FJ29" s="82"/>
      <c r="FK29" s="82"/>
      <c r="FL29" s="82"/>
      <c r="FM29" s="82"/>
      <c r="FN29" s="82"/>
      <c r="FO29" s="82"/>
      <c r="FP29" s="82"/>
      <c r="FQ29" s="82"/>
      <c r="FR29" s="82"/>
      <c r="FS29" s="82"/>
      <c r="FT29" s="82"/>
      <c r="FU29" s="82"/>
      <c r="FV29" s="82"/>
      <c r="FW29" s="82"/>
      <c r="FX29" s="82"/>
      <c r="FY29" s="82"/>
      <c r="FZ29" s="82"/>
      <c r="GA29" s="82"/>
      <c r="GB29" s="82"/>
      <c r="GC29" s="82"/>
      <c r="GD29" s="82"/>
      <c r="GE29" s="82"/>
      <c r="GF29" s="82"/>
      <c r="GG29" s="82"/>
      <c r="GH29" s="82"/>
      <c r="GI29" s="82"/>
      <c r="GJ29" s="82"/>
      <c r="GK29" s="82"/>
      <c r="GL29" s="82"/>
      <c r="GM29" s="82"/>
      <c r="GN29" s="82"/>
      <c r="GO29" s="82"/>
      <c r="GP29" s="82"/>
      <c r="GQ29" s="82"/>
      <c r="GR29" s="82"/>
      <c r="GS29" s="82"/>
      <c r="GT29" s="82"/>
      <c r="GU29" s="82"/>
      <c r="GV29" s="82"/>
      <c r="GW29" s="82"/>
      <c r="GX29" s="82"/>
      <c r="GY29" s="82"/>
      <c r="GZ29" s="82"/>
      <c r="HA29" s="82"/>
      <c r="HB29" s="82"/>
      <c r="HC29" s="82"/>
      <c r="HD29" s="82"/>
      <c r="HE29" s="82"/>
      <c r="HF29" s="82"/>
      <c r="HG29" s="82"/>
      <c r="HH29" s="82"/>
      <c r="HI29" s="82"/>
      <c r="HJ29" s="82"/>
      <c r="HK29" s="82"/>
      <c r="HL29" s="82"/>
      <c r="HM29" s="82"/>
      <c r="HN29" s="82"/>
      <c r="HO29" s="82"/>
      <c r="HP29" s="82"/>
      <c r="HQ29" s="82"/>
      <c r="HR29" s="82"/>
      <c r="HS29" s="82"/>
      <c r="HT29" s="82"/>
      <c r="HU29" s="82"/>
      <c r="HV29" s="82"/>
      <c r="HW29" s="82"/>
      <c r="HX29" s="82"/>
      <c r="HY29" s="82"/>
      <c r="HZ29" s="82"/>
      <c r="IA29" s="82"/>
      <c r="IB29" s="82"/>
      <c r="IC29" s="82"/>
      <c r="ID29" s="82"/>
      <c r="IE29" s="82"/>
      <c r="IF29" s="82"/>
      <c r="IG29" s="82"/>
      <c r="IH29" s="82"/>
      <c r="II29" s="82"/>
      <c r="IJ29" s="82"/>
      <c r="IK29" s="82"/>
      <c r="IL29" s="82"/>
      <c r="IM29" s="82"/>
      <c r="IN29" s="82"/>
      <c r="IO29" s="82"/>
      <c r="IP29" s="82"/>
      <c r="IQ29" s="82"/>
      <c r="IR29" s="82"/>
      <c r="IS29" s="82"/>
      <c r="IT29" s="82"/>
      <c r="IU29" s="82"/>
    </row>
    <row r="30" spans="1:255">
      <c r="A30" s="1034" t="s">
        <v>2986</v>
      </c>
      <c r="B30" s="951"/>
      <c r="C30" s="951"/>
      <c r="D30" s="951"/>
      <c r="E30" s="693"/>
      <c r="F30" s="950"/>
      <c r="G30" s="951"/>
      <c r="H30" s="951"/>
      <c r="I30" s="951"/>
      <c r="J30" s="951"/>
      <c r="K30" s="1035"/>
      <c r="L30" s="1035"/>
      <c r="M30" s="1071">
        <v>4</v>
      </c>
      <c r="N30" s="950"/>
      <c r="O30" s="1035"/>
      <c r="P30" s="1035"/>
      <c r="Q30" s="1035"/>
      <c r="R30" s="1035"/>
      <c r="S30" s="1071">
        <v>4</v>
      </c>
      <c r="T30" s="82"/>
      <c r="U30" s="82"/>
      <c r="V30" s="82" t="s">
        <v>2029</v>
      </c>
      <c r="W30" s="82"/>
      <c r="X30" s="82"/>
      <c r="Y30" s="82"/>
      <c r="Z30" s="82"/>
      <c r="AA30" s="82"/>
      <c r="AB30" s="82"/>
      <c r="AC30" s="82"/>
      <c r="AD30" s="82"/>
      <c r="AE30" s="82"/>
      <c r="AF30" s="82"/>
      <c r="AG30" s="82"/>
      <c r="AH30" s="82"/>
      <c r="AI30" s="82"/>
      <c r="AJ30" s="82"/>
      <c r="AK30" s="82" t="s">
        <v>2029</v>
      </c>
      <c r="AL30" s="82"/>
      <c r="AM30" s="82"/>
      <c r="AN30" s="82"/>
      <c r="AO30" s="82"/>
      <c r="AP30" s="82"/>
      <c r="AQ30" s="82"/>
      <c r="AR30" s="82"/>
      <c r="AS30" s="82"/>
      <c r="AT30" s="82"/>
      <c r="AU30" s="82"/>
      <c r="AV30" s="82"/>
      <c r="AW30" s="82"/>
      <c r="AX30" s="82"/>
      <c r="AY30" s="82"/>
      <c r="AZ30" s="82"/>
      <c r="BA30" s="82"/>
      <c r="BB30" s="82"/>
      <c r="BC30" s="82"/>
      <c r="BD30" s="82"/>
      <c r="BE30" s="82"/>
      <c r="BF30" s="82"/>
      <c r="BG30" s="82"/>
      <c r="BH30" s="82"/>
      <c r="BI30" s="82"/>
      <c r="BJ30" s="82"/>
      <c r="BK30" s="82"/>
      <c r="BL30" s="82"/>
      <c r="BM30" s="82"/>
      <c r="BN30" s="82"/>
      <c r="BO30" s="82"/>
      <c r="BP30" s="82"/>
      <c r="BQ30" s="82"/>
      <c r="BR30" s="82"/>
      <c r="BS30" s="82"/>
      <c r="BT30" s="82"/>
      <c r="BU30" s="82"/>
      <c r="BV30" s="82"/>
      <c r="BW30" s="82"/>
      <c r="BX30" s="82"/>
      <c r="BY30" s="82"/>
      <c r="BZ30" s="82"/>
      <c r="CA30" s="82"/>
      <c r="CB30" s="82"/>
      <c r="CC30" s="82"/>
      <c r="CD30" s="82"/>
      <c r="CE30" s="82"/>
      <c r="CF30" s="82"/>
      <c r="CG30" s="82"/>
      <c r="CH30" s="82"/>
      <c r="CI30" s="82"/>
      <c r="CJ30" s="82"/>
      <c r="CK30" s="82"/>
      <c r="CL30" s="82"/>
      <c r="CM30" s="82"/>
      <c r="CN30" s="82"/>
      <c r="CO30" s="82"/>
      <c r="CP30" s="82"/>
      <c r="CQ30" s="82"/>
      <c r="CR30" s="82"/>
      <c r="CS30" s="82"/>
      <c r="CT30" s="82"/>
      <c r="CU30" s="82"/>
      <c r="CV30" s="82"/>
      <c r="CW30" s="82"/>
      <c r="CX30" s="82"/>
      <c r="CY30" s="82"/>
      <c r="CZ30" s="82"/>
      <c r="DA30" s="82"/>
      <c r="DB30" s="82"/>
      <c r="DC30" s="82"/>
      <c r="DD30" s="82"/>
      <c r="DE30" s="82"/>
      <c r="DF30" s="82"/>
      <c r="DG30" s="82"/>
      <c r="DH30" s="82"/>
      <c r="DI30" s="82"/>
      <c r="DJ30" s="82"/>
      <c r="DK30" s="82"/>
      <c r="DL30" s="82"/>
      <c r="DM30" s="82"/>
      <c r="DN30" s="82"/>
      <c r="DO30" s="82"/>
      <c r="DP30" s="82"/>
      <c r="DQ30" s="82"/>
      <c r="DR30" s="82"/>
      <c r="DS30" s="82"/>
      <c r="DT30" s="82"/>
      <c r="DU30" s="82"/>
      <c r="DV30" s="82"/>
      <c r="DW30" s="82"/>
      <c r="DX30" s="82"/>
      <c r="DY30" s="82"/>
      <c r="DZ30" s="82"/>
      <c r="EA30" s="82"/>
      <c r="EB30" s="82"/>
      <c r="EC30" s="82"/>
      <c r="ED30" s="82"/>
      <c r="EE30" s="82"/>
      <c r="EF30" s="82"/>
      <c r="EG30" s="82"/>
      <c r="EH30" s="82"/>
      <c r="EI30" s="82"/>
      <c r="EJ30" s="82"/>
      <c r="EK30" s="82"/>
      <c r="EL30" s="82"/>
      <c r="EM30" s="82"/>
      <c r="EN30" s="82"/>
      <c r="EO30" s="82"/>
      <c r="EP30" s="82"/>
      <c r="EQ30" s="82"/>
      <c r="ER30" s="82"/>
      <c r="ES30" s="82"/>
      <c r="ET30" s="82"/>
      <c r="EU30" s="82"/>
      <c r="EV30" s="82"/>
      <c r="EW30" s="82"/>
      <c r="EX30" s="82"/>
      <c r="EY30" s="82"/>
      <c r="EZ30" s="82"/>
      <c r="FA30" s="82"/>
      <c r="FB30" s="82"/>
      <c r="FC30" s="82"/>
      <c r="FD30" s="82"/>
      <c r="FE30" s="82"/>
      <c r="FF30" s="82"/>
      <c r="FG30" s="82"/>
      <c r="FH30" s="82"/>
      <c r="FI30" s="82"/>
      <c r="FJ30" s="82"/>
      <c r="FK30" s="82"/>
      <c r="FL30" s="82"/>
      <c r="FM30" s="82"/>
      <c r="FN30" s="82"/>
      <c r="FO30" s="82"/>
      <c r="FP30" s="82"/>
      <c r="FQ30" s="82"/>
      <c r="FR30" s="82"/>
      <c r="FS30" s="82"/>
      <c r="FT30" s="82"/>
      <c r="FU30" s="82"/>
      <c r="FV30" s="82"/>
      <c r="FW30" s="82"/>
      <c r="FX30" s="82"/>
      <c r="FY30" s="82"/>
      <c r="FZ30" s="82"/>
      <c r="GA30" s="82"/>
      <c r="GB30" s="82"/>
      <c r="GC30" s="82"/>
      <c r="GD30" s="82"/>
      <c r="GE30" s="82"/>
      <c r="GF30" s="82"/>
      <c r="GG30" s="82"/>
      <c r="GH30" s="82"/>
      <c r="GI30" s="82"/>
      <c r="GJ30" s="82"/>
      <c r="GK30" s="82"/>
      <c r="GL30" s="82"/>
      <c r="GM30" s="82"/>
      <c r="GN30" s="82"/>
      <c r="GO30" s="82"/>
      <c r="GP30" s="82"/>
      <c r="GQ30" s="82"/>
      <c r="GR30" s="82"/>
      <c r="GS30" s="82"/>
      <c r="GT30" s="82"/>
      <c r="GU30" s="82"/>
      <c r="GV30" s="82"/>
      <c r="GW30" s="82"/>
      <c r="GX30" s="82"/>
      <c r="GY30" s="82"/>
      <c r="GZ30" s="82"/>
      <c r="HA30" s="82"/>
      <c r="HB30" s="82"/>
      <c r="HC30" s="82"/>
      <c r="HD30" s="82"/>
      <c r="HE30" s="82"/>
      <c r="HF30" s="82"/>
      <c r="HG30" s="82"/>
      <c r="HH30" s="82"/>
      <c r="HI30" s="82"/>
      <c r="HJ30" s="82"/>
      <c r="HK30" s="82"/>
      <c r="HL30" s="82"/>
      <c r="HM30" s="82"/>
      <c r="HN30" s="82"/>
      <c r="HO30" s="82"/>
      <c r="HP30" s="82"/>
      <c r="HQ30" s="82"/>
      <c r="HR30" s="82"/>
      <c r="HS30" s="82"/>
      <c r="HT30" s="82"/>
      <c r="HU30" s="82"/>
      <c r="HV30" s="82"/>
      <c r="HW30" s="82"/>
      <c r="HX30" s="82"/>
      <c r="HY30" s="82"/>
      <c r="HZ30" s="82"/>
      <c r="IA30" s="82"/>
      <c r="IB30" s="82"/>
      <c r="IC30" s="82"/>
      <c r="ID30" s="82"/>
      <c r="IE30" s="82"/>
      <c r="IF30" s="82"/>
      <c r="IG30" s="82"/>
      <c r="IH30" s="82"/>
      <c r="II30" s="82"/>
      <c r="IJ30" s="82"/>
      <c r="IK30" s="82"/>
      <c r="IL30" s="82"/>
      <c r="IM30" s="82"/>
      <c r="IN30" s="82"/>
      <c r="IO30" s="82"/>
      <c r="IP30" s="82"/>
      <c r="IQ30" s="82"/>
      <c r="IR30" s="82"/>
      <c r="IS30" s="82"/>
      <c r="IT30" s="82"/>
      <c r="IU30" s="82"/>
    </row>
    <row r="31" spans="1:255">
      <c r="A31" s="1034" t="s">
        <v>2987</v>
      </c>
      <c r="B31" s="951"/>
      <c r="C31" s="951"/>
      <c r="D31" s="951"/>
      <c r="E31" s="693"/>
      <c r="F31" s="950"/>
      <c r="G31" s="951"/>
      <c r="H31" s="951"/>
      <c r="I31" s="951"/>
      <c r="J31" s="951"/>
      <c r="K31" s="1035"/>
      <c r="L31" s="1035"/>
      <c r="M31" s="1071">
        <v>5</v>
      </c>
      <c r="N31" s="950"/>
      <c r="O31" s="1035"/>
      <c r="P31" s="1035"/>
      <c r="Q31" s="1035"/>
      <c r="R31" s="1035"/>
      <c r="S31" s="1071">
        <v>5</v>
      </c>
      <c r="T31" s="82"/>
      <c r="U31" s="82"/>
      <c r="V31" s="82" t="s">
        <v>2029</v>
      </c>
      <c r="W31" s="82"/>
      <c r="X31" s="82"/>
      <c r="Y31" s="82"/>
      <c r="Z31" s="82"/>
      <c r="AA31" s="82"/>
      <c r="AB31" s="82"/>
      <c r="AC31" s="82"/>
      <c r="AD31" s="82"/>
      <c r="AE31" s="82"/>
      <c r="AF31" s="82"/>
      <c r="AG31" s="82"/>
      <c r="AH31" s="82"/>
      <c r="AI31" s="82"/>
      <c r="AJ31" s="82"/>
      <c r="AK31" s="82" t="s">
        <v>2029</v>
      </c>
      <c r="AL31" s="82"/>
      <c r="AM31" s="82"/>
      <c r="AN31" s="82"/>
      <c r="AO31" s="82"/>
      <c r="AP31" s="82"/>
      <c r="AQ31" s="82"/>
      <c r="AR31" s="82"/>
      <c r="AS31" s="82"/>
      <c r="AT31" s="82"/>
      <c r="AU31" s="82"/>
      <c r="AV31" s="82"/>
      <c r="AW31" s="82"/>
      <c r="AX31" s="82"/>
      <c r="AY31" s="82"/>
      <c r="AZ31" s="82"/>
      <c r="BA31" s="82"/>
      <c r="BB31" s="82"/>
      <c r="BC31" s="82"/>
      <c r="BD31" s="82"/>
      <c r="BE31" s="82"/>
      <c r="BF31" s="82"/>
      <c r="BG31" s="82"/>
      <c r="BH31" s="82"/>
      <c r="BI31" s="82"/>
      <c r="BJ31" s="82"/>
      <c r="BK31" s="82"/>
      <c r="BL31" s="82"/>
      <c r="BM31" s="82"/>
      <c r="BN31" s="82"/>
      <c r="BO31" s="82"/>
      <c r="BP31" s="82"/>
      <c r="BQ31" s="82"/>
      <c r="BR31" s="82"/>
      <c r="BS31" s="82"/>
      <c r="BT31" s="82"/>
      <c r="BU31" s="82"/>
      <c r="BV31" s="82"/>
      <c r="BW31" s="82"/>
      <c r="BX31" s="82"/>
      <c r="BY31" s="82"/>
      <c r="BZ31" s="82"/>
      <c r="CA31" s="82"/>
      <c r="CB31" s="82"/>
      <c r="CC31" s="82"/>
      <c r="CD31" s="82"/>
      <c r="CE31" s="82"/>
      <c r="CF31" s="82"/>
      <c r="CG31" s="82"/>
      <c r="CH31" s="82"/>
      <c r="CI31" s="82"/>
      <c r="CJ31" s="82"/>
      <c r="CK31" s="82"/>
      <c r="CL31" s="82"/>
      <c r="CM31" s="82"/>
      <c r="CN31" s="82"/>
      <c r="CO31" s="82"/>
      <c r="CP31" s="82"/>
      <c r="CQ31" s="82"/>
      <c r="CR31" s="82"/>
      <c r="CS31" s="82"/>
      <c r="CT31" s="82"/>
      <c r="CU31" s="82"/>
      <c r="CV31" s="82"/>
      <c r="CW31" s="82"/>
      <c r="CX31" s="82"/>
      <c r="CY31" s="82"/>
      <c r="CZ31" s="82"/>
      <c r="DA31" s="82"/>
      <c r="DB31" s="82"/>
      <c r="DC31" s="82"/>
      <c r="DD31" s="82"/>
      <c r="DE31" s="82"/>
      <c r="DF31" s="82"/>
      <c r="DG31" s="82"/>
      <c r="DH31" s="82"/>
      <c r="DI31" s="82"/>
      <c r="DJ31" s="82"/>
      <c r="DK31" s="82"/>
      <c r="DL31" s="82"/>
      <c r="DM31" s="82"/>
      <c r="DN31" s="82"/>
      <c r="DO31" s="82"/>
      <c r="DP31" s="82"/>
      <c r="DQ31" s="82"/>
      <c r="DR31" s="82"/>
      <c r="DS31" s="82"/>
      <c r="DT31" s="82"/>
      <c r="DU31" s="82"/>
      <c r="DV31" s="82"/>
      <c r="DW31" s="82"/>
      <c r="DX31" s="82"/>
      <c r="DY31" s="82"/>
      <c r="DZ31" s="82"/>
      <c r="EA31" s="82"/>
      <c r="EB31" s="82"/>
      <c r="EC31" s="82"/>
      <c r="ED31" s="82"/>
      <c r="EE31" s="82"/>
      <c r="EF31" s="82"/>
      <c r="EG31" s="82"/>
      <c r="EH31" s="82"/>
      <c r="EI31" s="82"/>
      <c r="EJ31" s="82"/>
      <c r="EK31" s="82"/>
      <c r="EL31" s="82"/>
      <c r="EM31" s="82"/>
      <c r="EN31" s="82"/>
      <c r="EO31" s="82"/>
      <c r="EP31" s="82"/>
      <c r="EQ31" s="82"/>
      <c r="ER31" s="82"/>
      <c r="ES31" s="82"/>
      <c r="ET31" s="82"/>
      <c r="EU31" s="82"/>
      <c r="EV31" s="82"/>
      <c r="EW31" s="82"/>
      <c r="EX31" s="82"/>
      <c r="EY31" s="82"/>
      <c r="EZ31" s="82"/>
      <c r="FA31" s="82"/>
      <c r="FB31" s="82"/>
      <c r="FC31" s="82"/>
      <c r="FD31" s="82"/>
      <c r="FE31" s="82"/>
      <c r="FF31" s="82"/>
      <c r="FG31" s="82"/>
      <c r="FH31" s="82"/>
      <c r="FI31" s="82"/>
      <c r="FJ31" s="82"/>
      <c r="FK31" s="82"/>
      <c r="FL31" s="82"/>
      <c r="FM31" s="82"/>
      <c r="FN31" s="82"/>
      <c r="FO31" s="82"/>
      <c r="FP31" s="82"/>
      <c r="FQ31" s="82"/>
      <c r="FR31" s="82"/>
      <c r="FS31" s="82"/>
      <c r="FT31" s="82"/>
      <c r="FU31" s="82"/>
      <c r="FV31" s="82"/>
      <c r="FW31" s="82"/>
      <c r="FX31" s="82"/>
      <c r="FY31" s="82"/>
      <c r="FZ31" s="82"/>
      <c r="GA31" s="82"/>
      <c r="GB31" s="82"/>
      <c r="GC31" s="82"/>
      <c r="GD31" s="82"/>
      <c r="GE31" s="82"/>
      <c r="GF31" s="82"/>
      <c r="GG31" s="82"/>
      <c r="GH31" s="82"/>
      <c r="GI31" s="82"/>
      <c r="GJ31" s="82"/>
      <c r="GK31" s="82"/>
      <c r="GL31" s="82"/>
      <c r="GM31" s="82"/>
      <c r="GN31" s="82"/>
      <c r="GO31" s="82"/>
      <c r="GP31" s="82"/>
      <c r="GQ31" s="82"/>
      <c r="GR31" s="82"/>
      <c r="GS31" s="82"/>
      <c r="GT31" s="82"/>
      <c r="GU31" s="82"/>
      <c r="GV31" s="82"/>
      <c r="GW31" s="82"/>
      <c r="GX31" s="82"/>
      <c r="GY31" s="82"/>
      <c r="GZ31" s="82"/>
      <c r="HA31" s="82"/>
      <c r="HB31" s="82"/>
      <c r="HC31" s="82"/>
      <c r="HD31" s="82"/>
      <c r="HE31" s="82"/>
      <c r="HF31" s="82"/>
      <c r="HG31" s="82"/>
      <c r="HH31" s="82"/>
      <c r="HI31" s="82"/>
      <c r="HJ31" s="82"/>
      <c r="HK31" s="82"/>
      <c r="HL31" s="82"/>
      <c r="HM31" s="82"/>
      <c r="HN31" s="82"/>
      <c r="HO31" s="82"/>
      <c r="HP31" s="82"/>
      <c r="HQ31" s="82"/>
      <c r="HR31" s="82"/>
      <c r="HS31" s="82"/>
      <c r="HT31" s="82"/>
      <c r="HU31" s="82"/>
      <c r="HV31" s="82"/>
      <c r="HW31" s="82"/>
      <c r="HX31" s="82"/>
      <c r="HY31" s="82"/>
      <c r="HZ31" s="82"/>
      <c r="IA31" s="82"/>
      <c r="IB31" s="82"/>
      <c r="IC31" s="82"/>
      <c r="ID31" s="82"/>
      <c r="IE31" s="82"/>
      <c r="IF31" s="82"/>
      <c r="IG31" s="82"/>
      <c r="IH31" s="82"/>
      <c r="II31" s="82"/>
      <c r="IJ31" s="82"/>
      <c r="IK31" s="82"/>
      <c r="IL31" s="82"/>
      <c r="IM31" s="82"/>
      <c r="IN31" s="82"/>
      <c r="IO31" s="82"/>
      <c r="IP31" s="82"/>
      <c r="IQ31" s="82"/>
      <c r="IR31" s="82"/>
      <c r="IS31" s="82"/>
      <c r="IT31" s="82"/>
      <c r="IU31" s="82"/>
    </row>
    <row r="32" spans="1:255">
      <c r="A32" s="1034" t="s">
        <v>2988</v>
      </c>
      <c r="B32" s="951"/>
      <c r="C32" s="951"/>
      <c r="D32" s="951"/>
      <c r="E32" s="693"/>
      <c r="F32" s="950"/>
      <c r="G32" s="951"/>
      <c r="H32" s="951"/>
      <c r="I32" s="951"/>
      <c r="J32" s="951"/>
      <c r="K32" s="1035"/>
      <c r="L32" s="1035"/>
      <c r="M32" s="1071">
        <v>6</v>
      </c>
      <c r="N32" s="950"/>
      <c r="O32" s="1035"/>
      <c r="P32" s="1035"/>
      <c r="Q32" s="1035"/>
      <c r="R32" s="1035"/>
      <c r="S32" s="1071">
        <v>6</v>
      </c>
      <c r="T32" s="82"/>
      <c r="U32" s="82"/>
      <c r="V32" s="82" t="s">
        <v>2029</v>
      </c>
      <c r="W32" s="82"/>
      <c r="X32" s="82"/>
      <c r="Y32" s="82"/>
      <c r="Z32" s="82"/>
      <c r="AA32" s="82"/>
      <c r="AB32" s="82"/>
      <c r="AC32" s="82"/>
      <c r="AD32" s="82"/>
      <c r="AE32" s="82"/>
      <c r="AF32" s="82"/>
      <c r="AG32" s="82"/>
      <c r="AH32" s="82"/>
      <c r="AI32" s="82"/>
      <c r="AJ32" s="82"/>
      <c r="AK32" s="82" t="s">
        <v>2029</v>
      </c>
      <c r="AL32" s="82"/>
      <c r="AM32" s="82"/>
      <c r="AN32" s="82"/>
      <c r="AO32" s="82"/>
      <c r="AP32" s="82"/>
      <c r="AQ32" s="82"/>
      <c r="AR32" s="82"/>
      <c r="AS32" s="82"/>
      <c r="AT32" s="82"/>
      <c r="AU32" s="82"/>
      <c r="AV32" s="82"/>
      <c r="AW32" s="82"/>
      <c r="AX32" s="82"/>
      <c r="AY32" s="82"/>
      <c r="AZ32" s="82"/>
      <c r="BA32" s="82"/>
      <c r="BB32" s="82"/>
      <c r="BC32" s="82"/>
      <c r="BD32" s="82"/>
      <c r="BE32" s="82"/>
      <c r="BF32" s="82"/>
      <c r="BG32" s="82"/>
      <c r="BH32" s="82"/>
      <c r="BI32" s="82"/>
      <c r="BJ32" s="82"/>
      <c r="BK32" s="82"/>
      <c r="BL32" s="82"/>
      <c r="BM32" s="82"/>
      <c r="BN32" s="82"/>
      <c r="BO32" s="82"/>
      <c r="BP32" s="82"/>
      <c r="BQ32" s="82"/>
      <c r="BR32" s="82"/>
      <c r="BS32" s="82"/>
      <c r="BT32" s="82"/>
      <c r="BU32" s="82"/>
      <c r="BV32" s="82"/>
      <c r="BW32" s="82"/>
      <c r="BX32" s="82"/>
      <c r="BY32" s="82"/>
      <c r="BZ32" s="82"/>
      <c r="CA32" s="82"/>
      <c r="CB32" s="82"/>
      <c r="CC32" s="82"/>
      <c r="CD32" s="82"/>
      <c r="CE32" s="82"/>
      <c r="CF32" s="82"/>
      <c r="CG32" s="82"/>
      <c r="CH32" s="82"/>
      <c r="CI32" s="82"/>
      <c r="CJ32" s="82"/>
      <c r="CK32" s="82"/>
      <c r="CL32" s="82"/>
      <c r="CM32" s="82"/>
      <c r="CN32" s="82"/>
      <c r="CO32" s="82"/>
      <c r="CP32" s="82"/>
      <c r="CQ32" s="82"/>
      <c r="CR32" s="82"/>
      <c r="CS32" s="82"/>
      <c r="CT32" s="82"/>
      <c r="CU32" s="82"/>
      <c r="CV32" s="82"/>
      <c r="CW32" s="82"/>
      <c r="CX32" s="82"/>
      <c r="CY32" s="82"/>
      <c r="CZ32" s="82"/>
      <c r="DA32" s="82"/>
      <c r="DB32" s="82"/>
      <c r="DC32" s="82"/>
      <c r="DD32" s="82"/>
      <c r="DE32" s="82"/>
      <c r="DF32" s="82"/>
      <c r="DG32" s="82"/>
      <c r="DH32" s="82"/>
      <c r="DI32" s="82"/>
      <c r="DJ32" s="82"/>
      <c r="DK32" s="82"/>
      <c r="DL32" s="82"/>
      <c r="DM32" s="82"/>
      <c r="DN32" s="82"/>
      <c r="DO32" s="82"/>
      <c r="DP32" s="82"/>
      <c r="DQ32" s="82"/>
      <c r="DR32" s="82"/>
      <c r="DS32" s="82"/>
      <c r="DT32" s="82"/>
      <c r="DU32" s="82"/>
      <c r="DV32" s="82"/>
      <c r="DW32" s="82"/>
      <c r="DX32" s="82"/>
      <c r="DY32" s="82"/>
      <c r="DZ32" s="82"/>
      <c r="EA32" s="82"/>
      <c r="EB32" s="82"/>
      <c r="EC32" s="82"/>
      <c r="ED32" s="82"/>
      <c r="EE32" s="82"/>
      <c r="EF32" s="82"/>
      <c r="EG32" s="82"/>
      <c r="EH32" s="82"/>
      <c r="EI32" s="82"/>
      <c r="EJ32" s="82"/>
      <c r="EK32" s="82"/>
      <c r="EL32" s="82"/>
      <c r="EM32" s="82"/>
      <c r="EN32" s="82"/>
      <c r="EO32" s="82"/>
      <c r="EP32" s="82"/>
      <c r="EQ32" s="82"/>
      <c r="ER32" s="82"/>
      <c r="ES32" s="82"/>
      <c r="ET32" s="82"/>
      <c r="EU32" s="82"/>
      <c r="EV32" s="82"/>
      <c r="EW32" s="82"/>
      <c r="EX32" s="82"/>
      <c r="EY32" s="82"/>
      <c r="EZ32" s="82"/>
      <c r="FA32" s="82"/>
      <c r="FB32" s="82"/>
      <c r="FC32" s="82"/>
      <c r="FD32" s="82"/>
      <c r="FE32" s="82"/>
      <c r="FF32" s="82"/>
      <c r="FG32" s="82"/>
      <c r="FH32" s="82"/>
      <c r="FI32" s="82"/>
      <c r="FJ32" s="82"/>
      <c r="FK32" s="82"/>
      <c r="FL32" s="82"/>
      <c r="FM32" s="82"/>
      <c r="FN32" s="82"/>
      <c r="FO32" s="82"/>
      <c r="FP32" s="82"/>
      <c r="FQ32" s="82"/>
      <c r="FR32" s="82"/>
      <c r="FS32" s="82"/>
      <c r="FT32" s="82"/>
      <c r="FU32" s="82"/>
      <c r="FV32" s="82"/>
      <c r="FW32" s="82"/>
      <c r="FX32" s="82"/>
      <c r="FY32" s="82"/>
      <c r="FZ32" s="82"/>
      <c r="GA32" s="82"/>
      <c r="GB32" s="82"/>
      <c r="GC32" s="82"/>
      <c r="GD32" s="82"/>
      <c r="GE32" s="82"/>
      <c r="GF32" s="82"/>
      <c r="GG32" s="82"/>
      <c r="GH32" s="82"/>
      <c r="GI32" s="82"/>
      <c r="GJ32" s="82"/>
      <c r="GK32" s="82"/>
      <c r="GL32" s="82"/>
      <c r="GM32" s="82"/>
      <c r="GN32" s="82"/>
      <c r="GO32" s="82"/>
      <c r="GP32" s="82"/>
      <c r="GQ32" s="82"/>
      <c r="GR32" s="82"/>
      <c r="GS32" s="82"/>
      <c r="GT32" s="82"/>
      <c r="GU32" s="82"/>
      <c r="GV32" s="82"/>
      <c r="GW32" s="82"/>
      <c r="GX32" s="82"/>
      <c r="GY32" s="82"/>
      <c r="GZ32" s="82"/>
      <c r="HA32" s="82"/>
      <c r="HB32" s="82"/>
      <c r="HC32" s="82"/>
      <c r="HD32" s="82"/>
      <c r="HE32" s="82"/>
      <c r="HF32" s="82"/>
      <c r="HG32" s="82"/>
      <c r="HH32" s="82"/>
      <c r="HI32" s="82"/>
      <c r="HJ32" s="82"/>
      <c r="HK32" s="82"/>
      <c r="HL32" s="82"/>
      <c r="HM32" s="82"/>
      <c r="HN32" s="82"/>
      <c r="HO32" s="82"/>
      <c r="HP32" s="82"/>
      <c r="HQ32" s="82"/>
      <c r="HR32" s="82"/>
      <c r="HS32" s="82"/>
      <c r="HT32" s="82"/>
      <c r="HU32" s="82"/>
      <c r="HV32" s="82"/>
      <c r="HW32" s="82"/>
      <c r="HX32" s="82"/>
      <c r="HY32" s="82"/>
      <c r="HZ32" s="82"/>
      <c r="IA32" s="82"/>
      <c r="IB32" s="82"/>
      <c r="IC32" s="82"/>
      <c r="ID32" s="82"/>
      <c r="IE32" s="82"/>
      <c r="IF32" s="82"/>
      <c r="IG32" s="82"/>
      <c r="IH32" s="82"/>
      <c r="II32" s="82"/>
      <c r="IJ32" s="82"/>
      <c r="IK32" s="82"/>
      <c r="IL32" s="82"/>
      <c r="IM32" s="82"/>
      <c r="IN32" s="82"/>
      <c r="IO32" s="82"/>
      <c r="IP32" s="82"/>
      <c r="IQ32" s="82"/>
      <c r="IR32" s="82"/>
      <c r="IS32" s="82"/>
      <c r="IT32" s="82"/>
      <c r="IU32" s="82"/>
    </row>
    <row r="33" spans="1:255">
      <c r="A33" s="1034" t="s">
        <v>2989</v>
      </c>
      <c r="B33" s="951"/>
      <c r="C33" s="951"/>
      <c r="D33" s="951"/>
      <c r="E33" s="693"/>
      <c r="F33" s="950"/>
      <c r="G33" s="951"/>
      <c r="H33" s="951"/>
      <c r="I33" s="951"/>
      <c r="J33" s="951"/>
      <c r="K33" s="1035"/>
      <c r="L33" s="1035"/>
      <c r="M33" s="1071">
        <v>7</v>
      </c>
      <c r="N33" s="950"/>
      <c r="O33" s="1035"/>
      <c r="P33" s="1035"/>
      <c r="Q33" s="1035"/>
      <c r="R33" s="1035"/>
      <c r="S33" s="1071">
        <v>7</v>
      </c>
      <c r="T33" s="82"/>
      <c r="U33" s="82"/>
      <c r="V33" s="82" t="s">
        <v>2029</v>
      </c>
      <c r="W33" s="82"/>
      <c r="X33" s="82"/>
      <c r="Y33" s="82"/>
      <c r="Z33" s="82"/>
      <c r="AA33" s="82"/>
      <c r="AB33" s="82"/>
      <c r="AC33" s="82"/>
      <c r="AD33" s="82"/>
      <c r="AE33" s="82"/>
      <c r="AF33" s="82"/>
      <c r="AG33" s="82"/>
      <c r="AH33" s="82"/>
      <c r="AI33" s="82"/>
      <c r="AJ33" s="82"/>
      <c r="AK33" s="82" t="s">
        <v>1539</v>
      </c>
      <c r="AL33" s="82"/>
      <c r="AM33" s="82"/>
      <c r="AN33" s="82"/>
      <c r="AO33" s="82"/>
      <c r="AP33" s="82"/>
      <c r="AQ33" s="82"/>
      <c r="AR33" s="82"/>
      <c r="AS33" s="82"/>
      <c r="AT33" s="82"/>
      <c r="AU33" s="82"/>
      <c r="AV33" s="82"/>
      <c r="AW33" s="82"/>
      <c r="AX33" s="82"/>
      <c r="AY33" s="82"/>
      <c r="AZ33" s="82"/>
      <c r="BA33" s="82"/>
      <c r="BB33" s="82"/>
      <c r="BC33" s="82"/>
      <c r="BD33" s="82"/>
      <c r="BE33" s="82"/>
      <c r="BF33" s="82"/>
      <c r="BG33" s="82"/>
      <c r="BH33" s="82"/>
      <c r="BI33" s="82"/>
      <c r="BJ33" s="82"/>
      <c r="BK33" s="82"/>
      <c r="BL33" s="82"/>
      <c r="BM33" s="82"/>
      <c r="BN33" s="82"/>
      <c r="BO33" s="82"/>
      <c r="BP33" s="82"/>
      <c r="BQ33" s="82"/>
      <c r="BR33" s="82"/>
      <c r="BS33" s="82"/>
      <c r="BT33" s="82"/>
      <c r="BU33" s="82"/>
      <c r="BV33" s="82"/>
      <c r="BW33" s="82"/>
      <c r="BX33" s="82"/>
      <c r="BY33" s="82"/>
      <c r="BZ33" s="82"/>
      <c r="CA33" s="82"/>
      <c r="CB33" s="82"/>
      <c r="CC33" s="82"/>
      <c r="CD33" s="82"/>
      <c r="CE33" s="82"/>
      <c r="CF33" s="82"/>
      <c r="CG33" s="82"/>
      <c r="CH33" s="82"/>
      <c r="CI33" s="82"/>
      <c r="CJ33" s="82"/>
      <c r="CK33" s="82"/>
      <c r="CL33" s="82"/>
      <c r="CM33" s="82"/>
      <c r="CN33" s="82"/>
      <c r="CO33" s="82"/>
      <c r="CP33" s="82"/>
      <c r="CQ33" s="82"/>
      <c r="CR33" s="82"/>
      <c r="CS33" s="82"/>
      <c r="CT33" s="82"/>
      <c r="CU33" s="82"/>
      <c r="CV33" s="82"/>
      <c r="CW33" s="82"/>
      <c r="CX33" s="82"/>
      <c r="CY33" s="82"/>
      <c r="CZ33" s="82"/>
      <c r="DA33" s="82"/>
      <c r="DB33" s="82"/>
      <c r="DC33" s="82"/>
      <c r="DD33" s="82"/>
      <c r="DE33" s="82"/>
      <c r="DF33" s="82"/>
      <c r="DG33" s="82"/>
      <c r="DH33" s="82"/>
      <c r="DI33" s="82"/>
      <c r="DJ33" s="82"/>
      <c r="DK33" s="82"/>
      <c r="DL33" s="82"/>
      <c r="DM33" s="82"/>
      <c r="DN33" s="82"/>
      <c r="DO33" s="82"/>
      <c r="DP33" s="82"/>
      <c r="DQ33" s="82"/>
      <c r="DR33" s="82"/>
      <c r="DS33" s="82"/>
      <c r="DT33" s="82"/>
      <c r="DU33" s="82"/>
      <c r="DV33" s="82"/>
      <c r="DW33" s="82"/>
      <c r="DX33" s="82"/>
      <c r="DY33" s="82"/>
      <c r="DZ33" s="82"/>
      <c r="EA33" s="82"/>
      <c r="EB33" s="82"/>
      <c r="EC33" s="82"/>
      <c r="ED33" s="82"/>
      <c r="EE33" s="82"/>
      <c r="EF33" s="82"/>
      <c r="EG33" s="82"/>
      <c r="EH33" s="82"/>
      <c r="EI33" s="82"/>
      <c r="EJ33" s="82"/>
      <c r="EK33" s="82"/>
      <c r="EL33" s="82"/>
      <c r="EM33" s="82"/>
      <c r="EN33" s="82"/>
      <c r="EO33" s="82"/>
      <c r="EP33" s="82"/>
      <c r="EQ33" s="82"/>
      <c r="ER33" s="82"/>
      <c r="ES33" s="82"/>
      <c r="ET33" s="82"/>
      <c r="EU33" s="82"/>
      <c r="EV33" s="82"/>
      <c r="EW33" s="82"/>
      <c r="EX33" s="82"/>
      <c r="EY33" s="82"/>
      <c r="EZ33" s="82"/>
      <c r="FA33" s="82"/>
      <c r="FB33" s="82"/>
      <c r="FC33" s="82"/>
      <c r="FD33" s="82"/>
      <c r="FE33" s="82"/>
      <c r="FF33" s="82"/>
      <c r="FG33" s="82"/>
      <c r="FH33" s="82"/>
      <c r="FI33" s="82"/>
      <c r="FJ33" s="82"/>
      <c r="FK33" s="82"/>
      <c r="FL33" s="82"/>
      <c r="FM33" s="82"/>
      <c r="FN33" s="82"/>
      <c r="FO33" s="82"/>
      <c r="FP33" s="82"/>
      <c r="FQ33" s="82"/>
      <c r="FR33" s="82"/>
      <c r="FS33" s="82"/>
      <c r="FT33" s="82"/>
      <c r="FU33" s="82"/>
      <c r="FV33" s="82"/>
      <c r="FW33" s="82"/>
      <c r="FX33" s="82"/>
      <c r="FY33" s="82"/>
      <c r="FZ33" s="82"/>
      <c r="GA33" s="82"/>
      <c r="GB33" s="82"/>
      <c r="GC33" s="82"/>
      <c r="GD33" s="82"/>
      <c r="GE33" s="82"/>
      <c r="GF33" s="82"/>
      <c r="GG33" s="82"/>
      <c r="GH33" s="82"/>
      <c r="GI33" s="82"/>
      <c r="GJ33" s="82"/>
      <c r="GK33" s="82"/>
      <c r="GL33" s="82"/>
      <c r="GM33" s="82"/>
      <c r="GN33" s="82"/>
      <c r="GO33" s="82"/>
      <c r="GP33" s="82"/>
      <c r="GQ33" s="82"/>
      <c r="GR33" s="82"/>
      <c r="GS33" s="82"/>
      <c r="GT33" s="82"/>
      <c r="GU33" s="82"/>
      <c r="GV33" s="82"/>
      <c r="GW33" s="82"/>
      <c r="GX33" s="82"/>
      <c r="GY33" s="82"/>
      <c r="GZ33" s="82"/>
      <c r="HA33" s="82"/>
      <c r="HB33" s="82"/>
      <c r="HC33" s="82"/>
      <c r="HD33" s="82"/>
      <c r="HE33" s="82"/>
      <c r="HF33" s="82"/>
      <c r="HG33" s="82"/>
      <c r="HH33" s="82"/>
      <c r="HI33" s="82"/>
      <c r="HJ33" s="82"/>
      <c r="HK33" s="82"/>
      <c r="HL33" s="82"/>
      <c r="HM33" s="82"/>
      <c r="HN33" s="82"/>
      <c r="HO33" s="82"/>
      <c r="HP33" s="82"/>
      <c r="HQ33" s="82"/>
      <c r="HR33" s="82"/>
      <c r="HS33" s="82"/>
      <c r="HT33" s="82"/>
      <c r="HU33" s="82"/>
      <c r="HV33" s="82"/>
      <c r="HW33" s="82"/>
      <c r="HX33" s="82"/>
      <c r="HY33" s="82"/>
      <c r="HZ33" s="82"/>
      <c r="IA33" s="82"/>
      <c r="IB33" s="82"/>
      <c r="IC33" s="82"/>
      <c r="ID33" s="82"/>
      <c r="IE33" s="82"/>
      <c r="IF33" s="82"/>
      <c r="IG33" s="82"/>
      <c r="IH33" s="82"/>
      <c r="II33" s="82"/>
      <c r="IJ33" s="82"/>
      <c r="IK33" s="82"/>
      <c r="IL33" s="82"/>
      <c r="IM33" s="82"/>
      <c r="IN33" s="82"/>
      <c r="IO33" s="82"/>
      <c r="IP33" s="82"/>
      <c r="IQ33" s="82"/>
      <c r="IR33" s="82"/>
      <c r="IS33" s="82"/>
      <c r="IT33" s="82"/>
      <c r="IU33" s="82"/>
    </row>
    <row r="34" spans="1:255">
      <c r="A34" s="1034" t="s">
        <v>2990</v>
      </c>
      <c r="B34" s="951"/>
      <c r="C34" s="951"/>
      <c r="D34" s="951"/>
      <c r="E34" s="693"/>
      <c r="F34" s="950"/>
      <c r="G34" s="951"/>
      <c r="H34" s="951"/>
      <c r="I34" s="951"/>
      <c r="J34" s="951"/>
      <c r="K34" s="1035"/>
      <c r="L34" s="1035"/>
      <c r="M34" s="1071">
        <v>8</v>
      </c>
      <c r="N34" s="950"/>
      <c r="O34" s="1035"/>
      <c r="P34" s="1035"/>
      <c r="Q34" s="1035"/>
      <c r="R34" s="1035"/>
      <c r="S34" s="1071">
        <v>8</v>
      </c>
      <c r="T34" s="82" t="s">
        <v>2029</v>
      </c>
      <c r="U34" s="82" t="s">
        <v>2029</v>
      </c>
      <c r="V34" s="82" t="s">
        <v>2029</v>
      </c>
      <c r="W34" s="82"/>
      <c r="X34" s="82"/>
      <c r="Y34" s="82"/>
      <c r="Z34" s="82" t="s">
        <v>2029</v>
      </c>
      <c r="AA34" s="82" t="s">
        <v>2029</v>
      </c>
      <c r="AB34" s="82" t="s">
        <v>2029</v>
      </c>
      <c r="AC34" s="82" t="s">
        <v>2029</v>
      </c>
      <c r="AD34" s="82" t="s">
        <v>2029</v>
      </c>
      <c r="AE34" s="82" t="s">
        <v>2029</v>
      </c>
      <c r="AF34" s="82" t="s">
        <v>2029</v>
      </c>
      <c r="AG34" s="82" t="s">
        <v>2029</v>
      </c>
      <c r="AH34" s="82" t="s">
        <v>2029</v>
      </c>
      <c r="AI34" s="82" t="s">
        <v>2029</v>
      </c>
      <c r="AJ34" s="82" t="s">
        <v>2029</v>
      </c>
      <c r="AK34" s="82" t="s">
        <v>2029</v>
      </c>
      <c r="AL34" s="82"/>
      <c r="AM34" s="82"/>
      <c r="AN34" s="82"/>
      <c r="AO34" s="82"/>
      <c r="AP34" s="82"/>
      <c r="AQ34" s="82"/>
      <c r="AR34" s="82"/>
      <c r="AS34" s="82"/>
      <c r="AT34" s="82"/>
      <c r="AU34" s="82"/>
      <c r="AV34" s="82"/>
      <c r="AW34" s="82"/>
      <c r="AX34" s="82"/>
      <c r="AY34" s="82"/>
      <c r="AZ34" s="82"/>
      <c r="BA34" s="82"/>
      <c r="BB34" s="82"/>
      <c r="BC34" s="82"/>
      <c r="BD34" s="82"/>
      <c r="BE34" s="82"/>
      <c r="BF34" s="82"/>
      <c r="BG34" s="82"/>
      <c r="BH34" s="82"/>
      <c r="BI34" s="82"/>
      <c r="BJ34" s="82"/>
      <c r="BK34" s="82"/>
      <c r="BL34" s="82"/>
      <c r="BM34" s="82"/>
      <c r="BN34" s="82"/>
      <c r="BO34" s="82"/>
      <c r="BP34" s="82"/>
      <c r="BQ34" s="82"/>
      <c r="BR34" s="82"/>
      <c r="BS34" s="82"/>
      <c r="BT34" s="82"/>
      <c r="BU34" s="82"/>
      <c r="BV34" s="82"/>
      <c r="BW34" s="82"/>
      <c r="BX34" s="82"/>
      <c r="BY34" s="82"/>
      <c r="BZ34" s="82"/>
      <c r="CA34" s="82"/>
      <c r="CB34" s="82"/>
      <c r="CC34" s="82"/>
      <c r="CD34" s="82"/>
      <c r="CE34" s="82"/>
      <c r="CF34" s="82"/>
      <c r="CG34" s="82"/>
      <c r="CH34" s="82"/>
      <c r="CI34" s="82"/>
      <c r="CJ34" s="82"/>
      <c r="CK34" s="82"/>
      <c r="CL34" s="82"/>
      <c r="CM34" s="82"/>
      <c r="CN34" s="82"/>
      <c r="CO34" s="82"/>
      <c r="CP34" s="82"/>
      <c r="CQ34" s="82"/>
      <c r="CR34" s="82"/>
      <c r="CS34" s="82"/>
      <c r="CT34" s="82"/>
      <c r="CU34" s="82"/>
      <c r="CV34" s="82"/>
      <c r="CW34" s="82"/>
      <c r="CX34" s="82"/>
      <c r="CY34" s="82"/>
      <c r="CZ34" s="82"/>
      <c r="DA34" s="82"/>
      <c r="DB34" s="82"/>
      <c r="DC34" s="82"/>
      <c r="DD34" s="82"/>
      <c r="DE34" s="82"/>
      <c r="DF34" s="82"/>
      <c r="DG34" s="82"/>
      <c r="DH34" s="82"/>
      <c r="DI34" s="82"/>
      <c r="DJ34" s="82"/>
      <c r="DK34" s="82"/>
      <c r="DL34" s="82"/>
      <c r="DM34" s="82"/>
      <c r="DN34" s="82"/>
      <c r="DO34" s="82"/>
      <c r="DP34" s="82"/>
      <c r="DQ34" s="82"/>
      <c r="DR34" s="82"/>
      <c r="DS34" s="82"/>
      <c r="DT34" s="82"/>
      <c r="DU34" s="82"/>
      <c r="DV34" s="82"/>
      <c r="DW34" s="82"/>
      <c r="DX34" s="82"/>
      <c r="DY34" s="82"/>
      <c r="DZ34" s="82"/>
      <c r="EA34" s="82"/>
      <c r="EB34" s="82"/>
      <c r="EC34" s="82"/>
      <c r="ED34" s="82"/>
      <c r="EE34" s="82"/>
      <c r="EF34" s="82"/>
      <c r="EG34" s="82"/>
      <c r="EH34" s="82"/>
      <c r="EI34" s="82"/>
      <c r="EJ34" s="82"/>
      <c r="EK34" s="82"/>
      <c r="EL34" s="82"/>
      <c r="EM34" s="82"/>
      <c r="EN34" s="82"/>
      <c r="EO34" s="82"/>
      <c r="EP34" s="82"/>
      <c r="EQ34" s="82"/>
      <c r="ER34" s="82"/>
      <c r="ES34" s="82"/>
      <c r="ET34" s="82"/>
      <c r="EU34" s="82"/>
      <c r="EV34" s="82"/>
      <c r="EW34" s="82"/>
      <c r="EX34" s="82"/>
      <c r="EY34" s="82"/>
      <c r="EZ34" s="82"/>
      <c r="FA34" s="82"/>
      <c r="FB34" s="82"/>
      <c r="FC34" s="82"/>
      <c r="FD34" s="82"/>
      <c r="FE34" s="82"/>
      <c r="FF34" s="82"/>
      <c r="FG34" s="82"/>
      <c r="FH34" s="82"/>
      <c r="FI34" s="82"/>
      <c r="FJ34" s="82"/>
      <c r="FK34" s="82"/>
      <c r="FL34" s="82"/>
      <c r="FM34" s="82"/>
      <c r="FN34" s="82"/>
      <c r="FO34" s="82"/>
      <c r="FP34" s="82"/>
      <c r="FQ34" s="82"/>
      <c r="FR34" s="82"/>
      <c r="FS34" s="82"/>
      <c r="FT34" s="82"/>
      <c r="FU34" s="82"/>
      <c r="FV34" s="82"/>
      <c r="FW34" s="82"/>
      <c r="FX34" s="82"/>
      <c r="FY34" s="82"/>
      <c r="FZ34" s="82"/>
      <c r="GA34" s="82"/>
      <c r="GB34" s="82"/>
      <c r="GC34" s="82"/>
      <c r="GD34" s="82"/>
      <c r="GE34" s="82"/>
      <c r="GF34" s="82"/>
      <c r="GG34" s="82"/>
      <c r="GH34" s="82"/>
      <c r="GI34" s="82"/>
      <c r="GJ34" s="82"/>
      <c r="GK34" s="82"/>
      <c r="GL34" s="82"/>
      <c r="GM34" s="82"/>
      <c r="GN34" s="82"/>
      <c r="GO34" s="82"/>
      <c r="GP34" s="82"/>
      <c r="GQ34" s="82"/>
      <c r="GR34" s="82"/>
      <c r="GS34" s="82"/>
      <c r="GT34" s="82"/>
      <c r="GU34" s="82"/>
      <c r="GV34" s="82"/>
      <c r="GW34" s="82"/>
      <c r="GX34" s="82"/>
      <c r="GY34" s="82"/>
      <c r="GZ34" s="82"/>
      <c r="HA34" s="82"/>
      <c r="HB34" s="82"/>
      <c r="HC34" s="82"/>
      <c r="HD34" s="82"/>
      <c r="HE34" s="82"/>
      <c r="HF34" s="82"/>
      <c r="HG34" s="82"/>
      <c r="HH34" s="82"/>
      <c r="HI34" s="82"/>
      <c r="HJ34" s="82"/>
      <c r="HK34" s="82"/>
      <c r="HL34" s="82"/>
      <c r="HM34" s="82"/>
      <c r="HN34" s="82"/>
      <c r="HO34" s="82"/>
      <c r="HP34" s="82"/>
      <c r="HQ34" s="82"/>
      <c r="HR34" s="82"/>
      <c r="HS34" s="82"/>
      <c r="HT34" s="82"/>
      <c r="HU34" s="82"/>
      <c r="HV34" s="82"/>
      <c r="HW34" s="82"/>
      <c r="HX34" s="82"/>
      <c r="HY34" s="82"/>
      <c r="HZ34" s="82"/>
      <c r="IA34" s="82"/>
      <c r="IB34" s="82"/>
      <c r="IC34" s="82"/>
      <c r="ID34" s="82"/>
      <c r="IE34" s="82"/>
      <c r="IF34" s="82"/>
      <c r="IG34" s="82"/>
      <c r="IH34" s="82"/>
      <c r="II34" s="82"/>
      <c r="IJ34" s="82"/>
      <c r="IK34" s="82"/>
      <c r="IL34" s="82"/>
      <c r="IM34" s="82"/>
      <c r="IN34" s="82"/>
      <c r="IO34" s="82"/>
      <c r="IP34" s="82"/>
      <c r="IQ34" s="82"/>
      <c r="IR34" s="82"/>
      <c r="IS34" s="82"/>
      <c r="IT34" s="82"/>
      <c r="IU34" s="82"/>
    </row>
    <row r="35" spans="1:255">
      <c r="A35" s="1034" t="s">
        <v>2991</v>
      </c>
      <c r="B35" s="951"/>
      <c r="C35" s="951"/>
      <c r="D35" s="951"/>
      <c r="E35" s="693"/>
      <c r="F35" s="950"/>
      <c r="G35" s="951"/>
      <c r="H35" s="951"/>
      <c r="I35" s="951"/>
      <c r="J35" s="951"/>
      <c r="K35" s="1035"/>
      <c r="L35" s="1035"/>
      <c r="M35" s="1071">
        <v>9</v>
      </c>
      <c r="N35" s="950"/>
      <c r="O35" s="1035"/>
      <c r="P35" s="1035"/>
      <c r="Q35" s="1035"/>
      <c r="R35" s="1035"/>
      <c r="S35" s="1071">
        <v>9</v>
      </c>
      <c r="T35" s="82"/>
      <c r="U35" s="82"/>
      <c r="V35" s="82"/>
      <c r="W35" s="82"/>
      <c r="X35" s="82"/>
      <c r="Y35" s="82"/>
      <c r="Z35" s="82"/>
      <c r="AA35" s="82"/>
      <c r="AB35" s="82"/>
      <c r="AC35" s="82"/>
      <c r="AD35" s="82"/>
      <c r="AE35" s="82"/>
      <c r="AF35" s="82"/>
      <c r="AG35" s="82"/>
      <c r="AH35" s="82"/>
      <c r="AI35" s="82"/>
      <c r="AJ35" s="82"/>
      <c r="AK35" s="82"/>
      <c r="AL35" s="82"/>
      <c r="AM35" s="82"/>
      <c r="AN35" s="82"/>
      <c r="AO35" s="82"/>
      <c r="AP35" s="82"/>
      <c r="AQ35" s="82"/>
      <c r="AR35" s="82"/>
      <c r="AS35" s="82"/>
      <c r="AT35" s="82"/>
      <c r="AU35" s="82"/>
      <c r="AV35" s="82"/>
      <c r="AW35" s="82"/>
      <c r="AX35" s="82"/>
      <c r="AY35" s="82"/>
      <c r="AZ35" s="82"/>
      <c r="BA35" s="82"/>
      <c r="BB35" s="82"/>
      <c r="BC35" s="82"/>
      <c r="BD35" s="82"/>
      <c r="BE35" s="82"/>
      <c r="BF35" s="82"/>
      <c r="BG35" s="82"/>
      <c r="BH35" s="82"/>
      <c r="BI35" s="82"/>
      <c r="BJ35" s="82"/>
      <c r="BK35" s="82"/>
      <c r="BL35" s="82"/>
      <c r="BM35" s="82"/>
      <c r="BN35" s="82"/>
      <c r="BO35" s="82"/>
      <c r="BP35" s="82"/>
      <c r="BQ35" s="82"/>
      <c r="BR35" s="82"/>
      <c r="BS35" s="82"/>
      <c r="BT35" s="82"/>
      <c r="BU35" s="82"/>
      <c r="BV35" s="82"/>
      <c r="BW35" s="82"/>
      <c r="BX35" s="82"/>
      <c r="BY35" s="82"/>
      <c r="BZ35" s="82"/>
      <c r="CA35" s="82"/>
      <c r="CB35" s="82"/>
      <c r="CC35" s="82"/>
      <c r="CD35" s="82"/>
      <c r="CE35" s="82"/>
      <c r="CF35" s="82"/>
      <c r="CG35" s="82"/>
      <c r="CH35" s="82"/>
      <c r="CI35" s="82"/>
      <c r="CJ35" s="82"/>
      <c r="CK35" s="82"/>
      <c r="CL35" s="82"/>
      <c r="CM35" s="82"/>
      <c r="CN35" s="82"/>
      <c r="CO35" s="82"/>
      <c r="CP35" s="82"/>
      <c r="CQ35" s="82"/>
      <c r="CR35" s="82"/>
      <c r="CS35" s="82"/>
      <c r="CT35" s="82"/>
      <c r="CU35" s="82"/>
      <c r="CV35" s="82"/>
      <c r="CW35" s="82"/>
      <c r="CX35" s="82"/>
      <c r="CY35" s="82"/>
      <c r="CZ35" s="82"/>
      <c r="DA35" s="82"/>
      <c r="DB35" s="82"/>
      <c r="DC35" s="82"/>
      <c r="DD35" s="82"/>
      <c r="DE35" s="82"/>
      <c r="DF35" s="82"/>
      <c r="DG35" s="82"/>
      <c r="DH35" s="82"/>
      <c r="DI35" s="82"/>
      <c r="DJ35" s="82"/>
      <c r="DK35" s="82"/>
      <c r="DL35" s="82"/>
      <c r="DM35" s="82"/>
      <c r="DN35" s="82"/>
      <c r="DO35" s="82"/>
      <c r="DP35" s="82"/>
      <c r="DQ35" s="82"/>
      <c r="DR35" s="82"/>
      <c r="DS35" s="82"/>
      <c r="DT35" s="82"/>
      <c r="DU35" s="82"/>
      <c r="DV35" s="82"/>
      <c r="DW35" s="82"/>
      <c r="DX35" s="82"/>
      <c r="DY35" s="82"/>
      <c r="DZ35" s="82"/>
      <c r="EA35" s="82"/>
      <c r="EB35" s="82"/>
      <c r="EC35" s="82"/>
      <c r="ED35" s="82"/>
      <c r="EE35" s="82"/>
      <c r="EF35" s="82"/>
      <c r="EG35" s="82"/>
      <c r="EH35" s="82"/>
      <c r="EI35" s="82"/>
      <c r="EJ35" s="82"/>
      <c r="EK35" s="82"/>
      <c r="EL35" s="82"/>
      <c r="EM35" s="82"/>
      <c r="EN35" s="82"/>
      <c r="EO35" s="82"/>
      <c r="EP35" s="82"/>
      <c r="EQ35" s="82"/>
      <c r="ER35" s="82"/>
      <c r="ES35" s="82"/>
      <c r="ET35" s="82"/>
      <c r="EU35" s="82"/>
      <c r="EV35" s="82"/>
      <c r="EW35" s="82"/>
      <c r="EX35" s="82"/>
      <c r="EY35" s="82"/>
      <c r="EZ35" s="82"/>
      <c r="FA35" s="82"/>
      <c r="FB35" s="82"/>
      <c r="FC35" s="82"/>
      <c r="FD35" s="82"/>
      <c r="FE35" s="82"/>
      <c r="FF35" s="82"/>
      <c r="FG35" s="82"/>
      <c r="FH35" s="82"/>
      <c r="FI35" s="82"/>
      <c r="FJ35" s="82"/>
      <c r="FK35" s="82"/>
      <c r="FL35" s="82"/>
      <c r="FM35" s="82"/>
      <c r="FN35" s="82"/>
      <c r="FO35" s="82"/>
      <c r="FP35" s="82"/>
      <c r="FQ35" s="82"/>
      <c r="FR35" s="82"/>
      <c r="FS35" s="82"/>
      <c r="FT35" s="82"/>
      <c r="FU35" s="82"/>
      <c r="FV35" s="82"/>
      <c r="FW35" s="82"/>
      <c r="FX35" s="82"/>
      <c r="FY35" s="82"/>
      <c r="FZ35" s="82"/>
      <c r="GA35" s="82"/>
      <c r="GB35" s="82"/>
      <c r="GC35" s="82"/>
      <c r="GD35" s="82"/>
      <c r="GE35" s="82"/>
      <c r="GF35" s="82"/>
      <c r="GG35" s="82"/>
      <c r="GH35" s="82"/>
      <c r="GI35" s="82"/>
      <c r="GJ35" s="82"/>
      <c r="GK35" s="82"/>
      <c r="GL35" s="82"/>
      <c r="GM35" s="82"/>
      <c r="GN35" s="82"/>
      <c r="GO35" s="82"/>
      <c r="GP35" s="82"/>
      <c r="GQ35" s="82"/>
      <c r="GR35" s="82"/>
      <c r="GS35" s="82"/>
      <c r="GT35" s="82"/>
      <c r="GU35" s="82"/>
      <c r="GV35" s="82"/>
      <c r="GW35" s="82"/>
      <c r="GX35" s="82"/>
      <c r="GY35" s="82"/>
      <c r="GZ35" s="82"/>
      <c r="HA35" s="82"/>
      <c r="HB35" s="82"/>
      <c r="HC35" s="82"/>
      <c r="HD35" s="82"/>
      <c r="HE35" s="82"/>
      <c r="HF35" s="82"/>
      <c r="HG35" s="82"/>
      <c r="HH35" s="82"/>
      <c r="HI35" s="82"/>
      <c r="HJ35" s="82"/>
      <c r="HK35" s="82"/>
      <c r="HL35" s="82"/>
      <c r="HM35" s="82"/>
      <c r="HN35" s="82"/>
      <c r="HO35" s="82"/>
      <c r="HP35" s="82"/>
      <c r="HQ35" s="82"/>
      <c r="HR35" s="82"/>
      <c r="HS35" s="82"/>
      <c r="HT35" s="82"/>
      <c r="HU35" s="82"/>
      <c r="HV35" s="82"/>
      <c r="HW35" s="82"/>
      <c r="HX35" s="82"/>
      <c r="HY35" s="82"/>
      <c r="HZ35" s="82"/>
      <c r="IA35" s="82"/>
      <c r="IB35" s="82"/>
      <c r="IC35" s="82"/>
      <c r="ID35" s="82"/>
      <c r="IE35" s="82"/>
      <c r="IF35" s="82"/>
      <c r="IG35" s="82"/>
      <c r="IH35" s="82"/>
      <c r="II35" s="82"/>
      <c r="IJ35" s="82"/>
      <c r="IK35" s="82"/>
      <c r="IL35" s="82"/>
      <c r="IM35" s="82"/>
      <c r="IN35" s="82"/>
      <c r="IO35" s="82"/>
      <c r="IP35" s="82"/>
      <c r="IQ35" s="82"/>
      <c r="IR35" s="82"/>
      <c r="IS35" s="82"/>
      <c r="IT35" s="82"/>
      <c r="IU35" s="82"/>
    </row>
    <row r="36" spans="1:255">
      <c r="A36" s="1034" t="s">
        <v>683</v>
      </c>
      <c r="B36" s="951"/>
      <c r="C36" s="951"/>
      <c r="D36" s="951"/>
      <c r="E36" s="693"/>
      <c r="F36" s="950"/>
      <c r="G36" s="951"/>
      <c r="H36" s="951"/>
      <c r="I36" s="951"/>
      <c r="J36" s="951"/>
      <c r="K36" s="1035"/>
      <c r="L36" s="1035"/>
      <c r="M36" s="1071">
        <v>10</v>
      </c>
      <c r="N36" s="950"/>
      <c r="O36" s="1035"/>
      <c r="P36" s="1035"/>
      <c r="Q36" s="1035"/>
      <c r="R36" s="1035"/>
      <c r="S36" s="1071">
        <v>10</v>
      </c>
      <c r="T36" s="82"/>
      <c r="U36" s="82"/>
      <c r="V36" s="82"/>
      <c r="W36" s="82"/>
      <c r="X36" s="82"/>
      <c r="Y36" s="82"/>
      <c r="Z36" s="82"/>
      <c r="AA36" s="82"/>
      <c r="AB36" s="82"/>
      <c r="AC36" s="82"/>
      <c r="AD36" s="82"/>
      <c r="AE36" s="82"/>
      <c r="AF36" s="82"/>
      <c r="AG36" s="82"/>
      <c r="AH36" s="82"/>
      <c r="AI36" s="82"/>
      <c r="AJ36" s="82"/>
      <c r="AK36" s="82"/>
      <c r="AL36" s="82"/>
      <c r="AM36" s="82"/>
      <c r="AN36" s="82"/>
      <c r="AO36" s="82"/>
      <c r="AP36" s="82"/>
      <c r="AQ36" s="82"/>
      <c r="AR36" s="82"/>
      <c r="AS36" s="82"/>
      <c r="AT36" s="82"/>
      <c r="AU36" s="82"/>
      <c r="AV36" s="82"/>
      <c r="AW36" s="82"/>
      <c r="AX36" s="82"/>
      <c r="AY36" s="82"/>
      <c r="AZ36" s="82"/>
      <c r="BA36" s="82"/>
      <c r="BB36" s="82"/>
      <c r="BC36" s="82"/>
      <c r="BD36" s="82"/>
      <c r="BE36" s="82"/>
      <c r="BF36" s="82"/>
      <c r="BG36" s="82"/>
      <c r="BH36" s="82"/>
      <c r="BI36" s="82"/>
      <c r="BJ36" s="82"/>
      <c r="BK36" s="82"/>
      <c r="BL36" s="82"/>
      <c r="BM36" s="82"/>
      <c r="BN36" s="82"/>
      <c r="BO36" s="82"/>
      <c r="BP36" s="82"/>
      <c r="BQ36" s="82"/>
      <c r="BR36" s="82"/>
      <c r="BS36" s="82"/>
      <c r="BT36" s="82"/>
      <c r="BU36" s="82"/>
      <c r="BV36" s="82"/>
      <c r="BW36" s="82"/>
      <c r="BX36" s="82"/>
      <c r="BY36" s="82"/>
      <c r="BZ36" s="82"/>
      <c r="CA36" s="82"/>
      <c r="CB36" s="82"/>
      <c r="CC36" s="82"/>
      <c r="CD36" s="82"/>
      <c r="CE36" s="82"/>
      <c r="CF36" s="82"/>
      <c r="CG36" s="82"/>
      <c r="CH36" s="82"/>
      <c r="CI36" s="82"/>
      <c r="CJ36" s="82"/>
      <c r="CK36" s="82"/>
      <c r="CL36" s="82"/>
      <c r="CM36" s="82"/>
      <c r="CN36" s="82"/>
      <c r="CO36" s="82"/>
      <c r="CP36" s="82"/>
      <c r="CQ36" s="82"/>
      <c r="CR36" s="82"/>
      <c r="CS36" s="82"/>
      <c r="CT36" s="82"/>
      <c r="CU36" s="82"/>
      <c r="CV36" s="82"/>
      <c r="CW36" s="82"/>
      <c r="CX36" s="82"/>
      <c r="CY36" s="82"/>
      <c r="CZ36" s="82"/>
      <c r="DA36" s="82"/>
      <c r="DB36" s="82"/>
      <c r="DC36" s="82"/>
      <c r="DD36" s="82"/>
      <c r="DE36" s="82"/>
      <c r="DF36" s="82"/>
      <c r="DG36" s="82"/>
      <c r="DH36" s="82"/>
      <c r="DI36" s="82"/>
      <c r="DJ36" s="82"/>
      <c r="DK36" s="82"/>
      <c r="DL36" s="82"/>
      <c r="DM36" s="82"/>
      <c r="DN36" s="82"/>
      <c r="DO36" s="82"/>
      <c r="DP36" s="82"/>
      <c r="DQ36" s="82"/>
      <c r="DR36" s="82"/>
      <c r="DS36" s="82"/>
      <c r="DT36" s="82"/>
      <c r="DU36" s="82"/>
      <c r="DV36" s="82"/>
      <c r="DW36" s="82"/>
      <c r="DX36" s="82"/>
      <c r="DY36" s="82"/>
      <c r="DZ36" s="82"/>
      <c r="EA36" s="82"/>
      <c r="EB36" s="82"/>
      <c r="EC36" s="82"/>
      <c r="ED36" s="82"/>
      <c r="EE36" s="82"/>
      <c r="EF36" s="82"/>
      <c r="EG36" s="82"/>
      <c r="EH36" s="82"/>
      <c r="EI36" s="82"/>
      <c r="EJ36" s="82"/>
      <c r="EK36" s="82"/>
      <c r="EL36" s="82"/>
      <c r="EM36" s="82"/>
      <c r="EN36" s="82"/>
      <c r="EO36" s="82"/>
      <c r="EP36" s="82"/>
      <c r="EQ36" s="82"/>
      <c r="ER36" s="82"/>
      <c r="ES36" s="82"/>
      <c r="ET36" s="82"/>
      <c r="EU36" s="82"/>
      <c r="EV36" s="82"/>
      <c r="EW36" s="82"/>
      <c r="EX36" s="82"/>
      <c r="EY36" s="82"/>
      <c r="EZ36" s="82"/>
      <c r="FA36" s="82"/>
      <c r="FB36" s="82"/>
      <c r="FC36" s="82"/>
      <c r="FD36" s="82"/>
      <c r="FE36" s="82"/>
      <c r="FF36" s="82"/>
      <c r="FG36" s="82"/>
      <c r="FH36" s="82"/>
      <c r="FI36" s="82"/>
      <c r="FJ36" s="82"/>
      <c r="FK36" s="82"/>
      <c r="FL36" s="82"/>
      <c r="FM36" s="82"/>
      <c r="FN36" s="82"/>
      <c r="FO36" s="82"/>
      <c r="FP36" s="82"/>
      <c r="FQ36" s="82"/>
      <c r="FR36" s="82"/>
      <c r="FS36" s="82"/>
      <c r="FT36" s="82"/>
      <c r="FU36" s="82"/>
      <c r="FV36" s="82"/>
      <c r="FW36" s="82"/>
      <c r="FX36" s="82"/>
      <c r="FY36" s="82"/>
      <c r="FZ36" s="82"/>
      <c r="GA36" s="82"/>
      <c r="GB36" s="82"/>
      <c r="GC36" s="82"/>
      <c r="GD36" s="82"/>
      <c r="GE36" s="82"/>
      <c r="GF36" s="82"/>
      <c r="GG36" s="82"/>
      <c r="GH36" s="82"/>
      <c r="GI36" s="82"/>
      <c r="GJ36" s="82"/>
      <c r="GK36" s="82"/>
      <c r="GL36" s="82"/>
      <c r="GM36" s="82"/>
      <c r="GN36" s="82"/>
      <c r="GO36" s="82"/>
      <c r="GP36" s="82"/>
      <c r="GQ36" s="82"/>
      <c r="GR36" s="82"/>
      <c r="GS36" s="82"/>
      <c r="GT36" s="82"/>
      <c r="GU36" s="82"/>
      <c r="GV36" s="82"/>
      <c r="GW36" s="82"/>
      <c r="GX36" s="82"/>
      <c r="GY36" s="82"/>
      <c r="GZ36" s="82"/>
      <c r="HA36" s="82"/>
      <c r="HB36" s="82"/>
      <c r="HC36" s="82"/>
      <c r="HD36" s="82"/>
      <c r="HE36" s="82"/>
      <c r="HF36" s="82"/>
      <c r="HG36" s="82"/>
      <c r="HH36" s="82"/>
      <c r="HI36" s="82"/>
      <c r="HJ36" s="82"/>
      <c r="HK36" s="82"/>
      <c r="HL36" s="82"/>
      <c r="HM36" s="82"/>
      <c r="HN36" s="82"/>
      <c r="HO36" s="82"/>
      <c r="HP36" s="82"/>
      <c r="HQ36" s="82"/>
      <c r="HR36" s="82"/>
      <c r="HS36" s="82"/>
      <c r="HT36" s="82"/>
      <c r="HU36" s="82"/>
      <c r="HV36" s="82"/>
      <c r="HW36" s="82"/>
      <c r="HX36" s="82"/>
      <c r="HY36" s="82"/>
      <c r="HZ36" s="82"/>
      <c r="IA36" s="82"/>
      <c r="IB36" s="82"/>
      <c r="IC36" s="82"/>
      <c r="ID36" s="82"/>
      <c r="IE36" s="82"/>
      <c r="IF36" s="82"/>
      <c r="IG36" s="82"/>
      <c r="IH36" s="82"/>
      <c r="II36" s="82"/>
      <c r="IJ36" s="82"/>
      <c r="IK36" s="82"/>
      <c r="IL36" s="82"/>
      <c r="IM36" s="82"/>
      <c r="IN36" s="82"/>
      <c r="IO36" s="82"/>
      <c r="IP36" s="82"/>
      <c r="IQ36" s="82"/>
      <c r="IR36" s="82"/>
      <c r="IS36" s="82"/>
      <c r="IT36" s="82"/>
      <c r="IU36" s="82"/>
    </row>
    <row r="37" spans="1:255">
      <c r="A37" s="1034" t="s">
        <v>684</v>
      </c>
      <c r="B37" s="951"/>
      <c r="C37" s="951"/>
      <c r="D37" s="951"/>
      <c r="E37" s="693"/>
      <c r="F37" s="950"/>
      <c r="G37" s="951"/>
      <c r="H37" s="951"/>
      <c r="I37" s="951"/>
      <c r="J37" s="951"/>
      <c r="K37" s="1035"/>
      <c r="L37" s="1035"/>
      <c r="M37" s="1071">
        <v>11</v>
      </c>
      <c r="N37" s="950"/>
      <c r="O37" s="1035"/>
      <c r="P37" s="1035"/>
      <c r="Q37" s="1035"/>
      <c r="R37" s="1035"/>
      <c r="S37" s="1071">
        <v>11</v>
      </c>
      <c r="T37" s="82"/>
      <c r="U37" s="82"/>
      <c r="V37" s="82"/>
      <c r="W37" s="82"/>
      <c r="X37" s="82"/>
      <c r="Y37" s="82"/>
      <c r="Z37" s="82"/>
      <c r="AA37" s="82"/>
      <c r="AB37" s="82"/>
      <c r="AC37" s="82"/>
      <c r="AD37" s="82"/>
      <c r="AE37" s="82"/>
      <c r="AF37" s="82"/>
      <c r="AG37" s="82"/>
      <c r="AH37" s="82"/>
      <c r="AI37" s="82"/>
      <c r="AJ37" s="82"/>
      <c r="AK37" s="82"/>
      <c r="AL37" s="82"/>
      <c r="AM37" s="82"/>
      <c r="AN37" s="82"/>
      <c r="AO37" s="82"/>
      <c r="AP37" s="82"/>
      <c r="AQ37" s="82"/>
      <c r="AR37" s="82"/>
      <c r="AS37" s="82"/>
      <c r="AT37" s="82"/>
      <c r="AU37" s="82"/>
      <c r="AV37" s="82"/>
      <c r="AW37" s="82"/>
      <c r="AX37" s="82"/>
      <c r="AY37" s="82"/>
      <c r="AZ37" s="82"/>
      <c r="BA37" s="82"/>
      <c r="BB37" s="82"/>
      <c r="BC37" s="82"/>
      <c r="BD37" s="82"/>
      <c r="BE37" s="82"/>
      <c r="BF37" s="82"/>
      <c r="BG37" s="82"/>
      <c r="BH37" s="82"/>
      <c r="BI37" s="82"/>
      <c r="BJ37" s="82"/>
      <c r="BK37" s="82"/>
      <c r="BL37" s="82"/>
      <c r="BM37" s="82"/>
      <c r="BN37" s="82"/>
      <c r="BO37" s="82"/>
      <c r="BP37" s="82"/>
      <c r="BQ37" s="82"/>
      <c r="BR37" s="82"/>
      <c r="BS37" s="82"/>
      <c r="BT37" s="82"/>
      <c r="BU37" s="82"/>
      <c r="BV37" s="82"/>
      <c r="BW37" s="82"/>
      <c r="BX37" s="82"/>
      <c r="BY37" s="82"/>
      <c r="BZ37" s="82"/>
      <c r="CA37" s="82"/>
      <c r="CB37" s="82"/>
      <c r="CC37" s="82"/>
      <c r="CD37" s="82"/>
      <c r="CE37" s="82"/>
      <c r="CF37" s="82"/>
      <c r="CG37" s="82"/>
      <c r="CH37" s="82"/>
      <c r="CI37" s="82"/>
      <c r="CJ37" s="82"/>
      <c r="CK37" s="82"/>
      <c r="CL37" s="82"/>
      <c r="CM37" s="82"/>
      <c r="CN37" s="82"/>
      <c r="CO37" s="82"/>
      <c r="CP37" s="82"/>
      <c r="CQ37" s="82"/>
      <c r="CR37" s="82"/>
      <c r="CS37" s="82"/>
      <c r="CT37" s="82"/>
      <c r="CU37" s="82"/>
      <c r="CV37" s="82"/>
      <c r="CW37" s="82"/>
      <c r="CX37" s="82"/>
      <c r="CY37" s="82"/>
      <c r="CZ37" s="82"/>
      <c r="DA37" s="82"/>
      <c r="DB37" s="82"/>
      <c r="DC37" s="82"/>
      <c r="DD37" s="82"/>
      <c r="DE37" s="82"/>
      <c r="DF37" s="82"/>
      <c r="DG37" s="82"/>
      <c r="DH37" s="82"/>
      <c r="DI37" s="82"/>
      <c r="DJ37" s="82"/>
      <c r="DK37" s="82"/>
      <c r="DL37" s="82"/>
      <c r="DM37" s="82"/>
      <c r="DN37" s="82"/>
      <c r="DO37" s="82"/>
      <c r="DP37" s="82"/>
      <c r="DQ37" s="82"/>
      <c r="DR37" s="82"/>
      <c r="DS37" s="82"/>
      <c r="DT37" s="82"/>
      <c r="DU37" s="82"/>
      <c r="DV37" s="82"/>
      <c r="DW37" s="82"/>
      <c r="DX37" s="82"/>
      <c r="DY37" s="82"/>
      <c r="DZ37" s="82"/>
      <c r="EA37" s="82"/>
      <c r="EB37" s="82"/>
      <c r="EC37" s="82"/>
      <c r="ED37" s="82"/>
      <c r="EE37" s="82"/>
      <c r="EF37" s="82"/>
      <c r="EG37" s="82"/>
      <c r="EH37" s="82"/>
      <c r="EI37" s="82"/>
      <c r="EJ37" s="82"/>
      <c r="EK37" s="82"/>
      <c r="EL37" s="82"/>
      <c r="EM37" s="82"/>
      <c r="EN37" s="82"/>
      <c r="EO37" s="82"/>
      <c r="EP37" s="82"/>
      <c r="EQ37" s="82"/>
      <c r="ER37" s="82"/>
      <c r="ES37" s="82"/>
      <c r="ET37" s="82"/>
      <c r="EU37" s="82"/>
      <c r="EV37" s="82"/>
      <c r="EW37" s="82"/>
      <c r="EX37" s="82"/>
      <c r="EY37" s="82"/>
      <c r="EZ37" s="82"/>
      <c r="FA37" s="82"/>
      <c r="FB37" s="82"/>
      <c r="FC37" s="82"/>
      <c r="FD37" s="82"/>
      <c r="FE37" s="82"/>
      <c r="FF37" s="82"/>
      <c r="FG37" s="82"/>
      <c r="FH37" s="82"/>
      <c r="FI37" s="82"/>
      <c r="FJ37" s="82"/>
      <c r="FK37" s="82"/>
      <c r="FL37" s="82"/>
      <c r="FM37" s="82"/>
      <c r="FN37" s="82"/>
      <c r="FO37" s="82"/>
      <c r="FP37" s="82"/>
      <c r="FQ37" s="82"/>
      <c r="FR37" s="82"/>
      <c r="FS37" s="82"/>
      <c r="FT37" s="82"/>
      <c r="FU37" s="82"/>
      <c r="FV37" s="82"/>
      <c r="FW37" s="82"/>
      <c r="FX37" s="82"/>
      <c r="FY37" s="82"/>
      <c r="FZ37" s="82"/>
      <c r="GA37" s="82"/>
      <c r="GB37" s="82"/>
      <c r="GC37" s="82"/>
      <c r="GD37" s="82"/>
      <c r="GE37" s="82"/>
      <c r="GF37" s="82"/>
      <c r="GG37" s="82"/>
      <c r="GH37" s="82"/>
      <c r="GI37" s="82"/>
      <c r="GJ37" s="82"/>
      <c r="GK37" s="82"/>
      <c r="GL37" s="82"/>
      <c r="GM37" s="82"/>
      <c r="GN37" s="82"/>
      <c r="GO37" s="82"/>
      <c r="GP37" s="82"/>
      <c r="GQ37" s="82"/>
      <c r="GR37" s="82"/>
      <c r="GS37" s="82"/>
      <c r="GT37" s="82"/>
      <c r="GU37" s="82"/>
      <c r="GV37" s="82"/>
      <c r="GW37" s="82"/>
      <c r="GX37" s="82"/>
      <c r="GY37" s="82"/>
      <c r="GZ37" s="82"/>
      <c r="HA37" s="82"/>
      <c r="HB37" s="82"/>
      <c r="HC37" s="82"/>
      <c r="HD37" s="82"/>
      <c r="HE37" s="82"/>
      <c r="HF37" s="82"/>
      <c r="HG37" s="82"/>
      <c r="HH37" s="82"/>
      <c r="HI37" s="82"/>
      <c r="HJ37" s="82"/>
      <c r="HK37" s="82"/>
      <c r="HL37" s="82"/>
      <c r="HM37" s="82"/>
      <c r="HN37" s="82"/>
      <c r="HO37" s="82"/>
      <c r="HP37" s="82"/>
      <c r="HQ37" s="82"/>
      <c r="HR37" s="82"/>
      <c r="HS37" s="82"/>
      <c r="HT37" s="82"/>
      <c r="HU37" s="82"/>
      <c r="HV37" s="82"/>
      <c r="HW37" s="82"/>
      <c r="HX37" s="82"/>
      <c r="HY37" s="82"/>
      <c r="HZ37" s="82"/>
      <c r="IA37" s="82"/>
      <c r="IB37" s="82"/>
      <c r="IC37" s="82"/>
      <c r="ID37" s="82"/>
      <c r="IE37" s="82"/>
      <c r="IF37" s="82"/>
      <c r="IG37" s="82"/>
      <c r="IH37" s="82"/>
      <c r="II37" s="82"/>
      <c r="IJ37" s="82"/>
      <c r="IK37" s="82"/>
      <c r="IL37" s="82"/>
      <c r="IM37" s="82"/>
      <c r="IN37" s="82"/>
      <c r="IO37" s="82"/>
      <c r="IP37" s="82"/>
      <c r="IQ37" s="82"/>
      <c r="IR37" s="82"/>
      <c r="IS37" s="82"/>
      <c r="IT37" s="82"/>
      <c r="IU37" s="82"/>
    </row>
    <row r="38" spans="1:255">
      <c r="A38" s="1034" t="s">
        <v>685</v>
      </c>
      <c r="B38" s="951"/>
      <c r="C38" s="951"/>
      <c r="D38" s="951"/>
      <c r="E38" s="693"/>
      <c r="F38" s="950"/>
      <c r="G38" s="951"/>
      <c r="H38" s="951"/>
      <c r="I38" s="951"/>
      <c r="J38" s="951"/>
      <c r="K38" s="1035"/>
      <c r="L38" s="1035"/>
      <c r="M38" s="1071">
        <v>12</v>
      </c>
      <c r="N38" s="950"/>
      <c r="O38" s="1035"/>
      <c r="P38" s="1035"/>
      <c r="Q38" s="1035"/>
      <c r="R38" s="1035"/>
      <c r="S38" s="1071">
        <v>12</v>
      </c>
      <c r="T38" s="82"/>
      <c r="U38" s="82"/>
      <c r="V38" s="82"/>
      <c r="W38" s="82"/>
      <c r="X38" s="82"/>
      <c r="Y38" s="82"/>
      <c r="Z38" s="82"/>
      <c r="AA38" s="82"/>
      <c r="AB38" s="82"/>
      <c r="AC38" s="82"/>
      <c r="AD38" s="82"/>
      <c r="AE38" s="82"/>
      <c r="AF38" s="82"/>
      <c r="AG38" s="82"/>
      <c r="AH38" s="82"/>
      <c r="AI38" s="82"/>
      <c r="AJ38" s="82"/>
      <c r="AK38" s="82"/>
      <c r="AL38" s="82"/>
      <c r="AM38" s="82"/>
      <c r="AN38" s="82"/>
      <c r="AO38" s="82"/>
      <c r="AP38" s="82"/>
      <c r="AQ38" s="82"/>
      <c r="AR38" s="82"/>
      <c r="AS38" s="82"/>
      <c r="AT38" s="82"/>
      <c r="AU38" s="82"/>
      <c r="AV38" s="82"/>
      <c r="AW38" s="82"/>
      <c r="AX38" s="82"/>
      <c r="AY38" s="82"/>
      <c r="AZ38" s="82"/>
      <c r="BA38" s="82"/>
      <c r="BB38" s="82"/>
      <c r="BC38" s="82"/>
      <c r="BD38" s="82"/>
      <c r="BE38" s="82"/>
      <c r="BF38" s="82"/>
      <c r="BG38" s="82"/>
      <c r="BH38" s="82"/>
      <c r="BI38" s="82"/>
      <c r="BJ38" s="82"/>
      <c r="BK38" s="82"/>
      <c r="BL38" s="82"/>
      <c r="BM38" s="82"/>
      <c r="BN38" s="82"/>
      <c r="BO38" s="82"/>
      <c r="BP38" s="82"/>
      <c r="BQ38" s="82"/>
      <c r="BR38" s="82"/>
      <c r="BS38" s="82"/>
      <c r="BT38" s="82"/>
      <c r="BU38" s="82"/>
      <c r="BV38" s="82"/>
      <c r="BW38" s="82"/>
      <c r="BX38" s="82"/>
      <c r="BY38" s="82"/>
      <c r="BZ38" s="82"/>
      <c r="CA38" s="82"/>
      <c r="CB38" s="82"/>
      <c r="CC38" s="82"/>
      <c r="CD38" s="82"/>
      <c r="CE38" s="82"/>
      <c r="CF38" s="82"/>
      <c r="CG38" s="82"/>
      <c r="CH38" s="82"/>
      <c r="CI38" s="82"/>
      <c r="CJ38" s="82"/>
      <c r="CK38" s="82"/>
      <c r="CL38" s="82"/>
      <c r="CM38" s="82"/>
      <c r="CN38" s="82"/>
      <c r="CO38" s="82"/>
      <c r="CP38" s="82"/>
      <c r="CQ38" s="82"/>
      <c r="CR38" s="82"/>
      <c r="CS38" s="82"/>
      <c r="CT38" s="82"/>
      <c r="CU38" s="82"/>
      <c r="CV38" s="82"/>
      <c r="CW38" s="82"/>
      <c r="CX38" s="82"/>
      <c r="CY38" s="82"/>
      <c r="CZ38" s="82"/>
      <c r="DA38" s="82"/>
      <c r="DB38" s="82"/>
      <c r="DC38" s="82"/>
      <c r="DD38" s="82"/>
      <c r="DE38" s="82"/>
      <c r="DF38" s="82"/>
      <c r="DG38" s="82"/>
      <c r="DH38" s="82"/>
      <c r="DI38" s="82"/>
      <c r="DJ38" s="82"/>
      <c r="DK38" s="82"/>
      <c r="DL38" s="82"/>
      <c r="DM38" s="82"/>
      <c r="DN38" s="82"/>
      <c r="DO38" s="82"/>
      <c r="DP38" s="82"/>
      <c r="DQ38" s="82"/>
      <c r="DR38" s="82"/>
      <c r="DS38" s="82"/>
      <c r="DT38" s="82"/>
      <c r="DU38" s="82"/>
      <c r="DV38" s="82"/>
      <c r="DW38" s="82"/>
      <c r="DX38" s="82"/>
      <c r="DY38" s="82"/>
      <c r="DZ38" s="82"/>
      <c r="EA38" s="82"/>
      <c r="EB38" s="82"/>
      <c r="EC38" s="82"/>
      <c r="ED38" s="82"/>
      <c r="EE38" s="82"/>
      <c r="EF38" s="82"/>
      <c r="EG38" s="82"/>
      <c r="EH38" s="82"/>
      <c r="EI38" s="82"/>
      <c r="EJ38" s="82"/>
      <c r="EK38" s="82"/>
      <c r="EL38" s="82"/>
      <c r="EM38" s="82"/>
      <c r="EN38" s="82"/>
      <c r="EO38" s="82"/>
      <c r="EP38" s="82"/>
      <c r="EQ38" s="82"/>
      <c r="ER38" s="82"/>
      <c r="ES38" s="82"/>
      <c r="ET38" s="82"/>
      <c r="EU38" s="82"/>
      <c r="EV38" s="82"/>
      <c r="EW38" s="82"/>
      <c r="EX38" s="82"/>
      <c r="EY38" s="82"/>
      <c r="EZ38" s="82"/>
      <c r="FA38" s="82"/>
      <c r="FB38" s="82"/>
      <c r="FC38" s="82"/>
      <c r="FD38" s="82"/>
      <c r="FE38" s="82"/>
      <c r="FF38" s="82"/>
      <c r="FG38" s="82"/>
      <c r="FH38" s="82"/>
      <c r="FI38" s="82"/>
      <c r="FJ38" s="82"/>
      <c r="FK38" s="82"/>
      <c r="FL38" s="82"/>
      <c r="FM38" s="82"/>
      <c r="FN38" s="82"/>
      <c r="FO38" s="82"/>
      <c r="FP38" s="82"/>
      <c r="FQ38" s="82"/>
      <c r="FR38" s="82"/>
      <c r="FS38" s="82"/>
      <c r="FT38" s="82"/>
      <c r="FU38" s="82"/>
      <c r="FV38" s="82"/>
      <c r="FW38" s="82"/>
      <c r="FX38" s="82"/>
      <c r="FY38" s="82"/>
      <c r="FZ38" s="82"/>
      <c r="GA38" s="82"/>
      <c r="GB38" s="82"/>
      <c r="GC38" s="82"/>
      <c r="GD38" s="82"/>
      <c r="GE38" s="82"/>
      <c r="GF38" s="82"/>
      <c r="GG38" s="82"/>
      <c r="GH38" s="82"/>
      <c r="GI38" s="82"/>
      <c r="GJ38" s="82"/>
      <c r="GK38" s="82"/>
      <c r="GL38" s="82"/>
      <c r="GM38" s="82"/>
      <c r="GN38" s="82"/>
      <c r="GO38" s="82"/>
      <c r="GP38" s="82"/>
      <c r="GQ38" s="82"/>
      <c r="GR38" s="82"/>
      <c r="GS38" s="82"/>
      <c r="GT38" s="82"/>
      <c r="GU38" s="82"/>
      <c r="GV38" s="82"/>
      <c r="GW38" s="82"/>
      <c r="GX38" s="82"/>
      <c r="GY38" s="82"/>
      <c r="GZ38" s="82"/>
      <c r="HA38" s="82"/>
      <c r="HB38" s="82"/>
      <c r="HC38" s="82"/>
      <c r="HD38" s="82"/>
      <c r="HE38" s="82"/>
      <c r="HF38" s="82"/>
      <c r="HG38" s="82"/>
      <c r="HH38" s="82"/>
      <c r="HI38" s="82"/>
      <c r="HJ38" s="82"/>
      <c r="HK38" s="82"/>
      <c r="HL38" s="82"/>
      <c r="HM38" s="82"/>
      <c r="HN38" s="82"/>
      <c r="HO38" s="82"/>
      <c r="HP38" s="82"/>
      <c r="HQ38" s="82"/>
      <c r="HR38" s="82"/>
      <c r="HS38" s="82"/>
      <c r="HT38" s="82"/>
      <c r="HU38" s="82"/>
      <c r="HV38" s="82"/>
      <c r="HW38" s="82"/>
      <c r="HX38" s="82"/>
      <c r="HY38" s="82"/>
      <c r="HZ38" s="82"/>
      <c r="IA38" s="82"/>
      <c r="IB38" s="82"/>
      <c r="IC38" s="82"/>
      <c r="ID38" s="82"/>
      <c r="IE38" s="82"/>
      <c r="IF38" s="82"/>
      <c r="IG38" s="82"/>
      <c r="IH38" s="82"/>
      <c r="II38" s="82"/>
      <c r="IJ38" s="82"/>
      <c r="IK38" s="82"/>
      <c r="IL38" s="82"/>
      <c r="IM38" s="82"/>
      <c r="IN38" s="82"/>
      <c r="IO38" s="82"/>
      <c r="IP38" s="82"/>
      <c r="IQ38" s="82"/>
      <c r="IR38" s="82"/>
      <c r="IS38" s="82"/>
      <c r="IT38" s="82"/>
      <c r="IU38" s="82"/>
    </row>
    <row r="39" spans="1:255">
      <c r="A39" s="1034" t="s">
        <v>686</v>
      </c>
      <c r="B39" s="951"/>
      <c r="C39" s="951"/>
      <c r="D39" s="951"/>
      <c r="E39" s="693"/>
      <c r="F39" s="950"/>
      <c r="G39" s="951"/>
      <c r="H39" s="951"/>
      <c r="I39" s="951"/>
      <c r="J39" s="951"/>
      <c r="K39" s="1035"/>
      <c r="L39" s="1035"/>
      <c r="M39" s="1071">
        <v>13</v>
      </c>
      <c r="N39" s="950"/>
      <c r="O39" s="1035"/>
      <c r="P39" s="1035"/>
      <c r="Q39" s="1035"/>
      <c r="R39" s="1035"/>
      <c r="S39" s="1071">
        <v>13</v>
      </c>
      <c r="T39" s="82"/>
      <c r="U39" s="82"/>
      <c r="V39" s="82"/>
      <c r="W39" s="82"/>
      <c r="X39" s="82"/>
      <c r="Y39" s="82"/>
      <c r="Z39" s="82"/>
      <c r="AA39" s="82"/>
      <c r="AB39" s="82"/>
      <c r="AC39" s="82"/>
      <c r="AD39" s="82"/>
      <c r="AE39" s="82"/>
      <c r="AF39" s="82"/>
      <c r="AG39" s="82"/>
      <c r="AH39" s="82"/>
      <c r="AI39" s="82"/>
      <c r="AJ39" s="82"/>
      <c r="AK39" s="82"/>
      <c r="AL39" s="82"/>
      <c r="AM39" s="82"/>
      <c r="AN39" s="82"/>
      <c r="AO39" s="82"/>
      <c r="AP39" s="82"/>
      <c r="AQ39" s="82"/>
      <c r="AR39" s="82"/>
      <c r="AS39" s="82"/>
      <c r="AT39" s="82"/>
      <c r="AU39" s="82"/>
      <c r="AV39" s="82"/>
      <c r="AW39" s="82"/>
      <c r="AX39" s="82"/>
      <c r="AY39" s="82"/>
      <c r="AZ39" s="82"/>
      <c r="BA39" s="82"/>
      <c r="BB39" s="82"/>
      <c r="BC39" s="82"/>
      <c r="BD39" s="82"/>
      <c r="BE39" s="82"/>
      <c r="BF39" s="82"/>
      <c r="BG39" s="82"/>
      <c r="BH39" s="82"/>
      <c r="BI39" s="82"/>
      <c r="BJ39" s="82"/>
      <c r="BK39" s="82"/>
      <c r="BL39" s="82"/>
      <c r="BM39" s="82"/>
      <c r="BN39" s="82"/>
      <c r="BO39" s="82"/>
      <c r="BP39" s="82"/>
      <c r="BQ39" s="82"/>
      <c r="BR39" s="82"/>
      <c r="BS39" s="82"/>
      <c r="BT39" s="82"/>
      <c r="BU39" s="82"/>
      <c r="BV39" s="82"/>
      <c r="BW39" s="82"/>
      <c r="BX39" s="82"/>
      <c r="BY39" s="82"/>
      <c r="BZ39" s="82"/>
      <c r="CA39" s="82"/>
      <c r="CB39" s="82"/>
      <c r="CC39" s="82"/>
      <c r="CD39" s="82"/>
      <c r="CE39" s="82"/>
      <c r="CF39" s="82"/>
      <c r="CG39" s="82"/>
      <c r="CH39" s="82"/>
      <c r="CI39" s="82"/>
      <c r="CJ39" s="82"/>
      <c r="CK39" s="82"/>
      <c r="CL39" s="82"/>
      <c r="CM39" s="82"/>
      <c r="CN39" s="82"/>
      <c r="CO39" s="82"/>
      <c r="CP39" s="82"/>
      <c r="CQ39" s="82"/>
      <c r="CR39" s="82"/>
      <c r="CS39" s="82"/>
      <c r="CT39" s="82"/>
      <c r="CU39" s="82"/>
      <c r="CV39" s="82"/>
      <c r="CW39" s="82"/>
      <c r="CX39" s="82"/>
      <c r="CY39" s="82"/>
      <c r="CZ39" s="82"/>
      <c r="DA39" s="82"/>
      <c r="DB39" s="82"/>
      <c r="DC39" s="82"/>
      <c r="DD39" s="82"/>
      <c r="DE39" s="82"/>
      <c r="DF39" s="82"/>
      <c r="DG39" s="82"/>
      <c r="DH39" s="82"/>
      <c r="DI39" s="82"/>
      <c r="DJ39" s="82"/>
      <c r="DK39" s="82"/>
      <c r="DL39" s="82"/>
      <c r="DM39" s="82"/>
      <c r="DN39" s="82"/>
      <c r="DO39" s="82"/>
      <c r="DP39" s="82"/>
      <c r="DQ39" s="82"/>
      <c r="DR39" s="82"/>
      <c r="DS39" s="82"/>
      <c r="DT39" s="82"/>
      <c r="DU39" s="82"/>
      <c r="DV39" s="82"/>
      <c r="DW39" s="82"/>
      <c r="DX39" s="82"/>
      <c r="DY39" s="82"/>
      <c r="DZ39" s="82"/>
      <c r="EA39" s="82"/>
      <c r="EB39" s="82"/>
      <c r="EC39" s="82"/>
      <c r="ED39" s="82"/>
      <c r="EE39" s="82"/>
      <c r="EF39" s="82"/>
      <c r="EG39" s="82"/>
      <c r="EH39" s="82"/>
      <c r="EI39" s="82"/>
      <c r="EJ39" s="82"/>
      <c r="EK39" s="82"/>
      <c r="EL39" s="82"/>
      <c r="EM39" s="82"/>
      <c r="EN39" s="82"/>
      <c r="EO39" s="82"/>
      <c r="EP39" s="82"/>
      <c r="EQ39" s="82"/>
      <c r="ER39" s="82"/>
      <c r="ES39" s="82"/>
      <c r="ET39" s="82"/>
      <c r="EU39" s="82"/>
      <c r="EV39" s="82"/>
      <c r="EW39" s="82"/>
      <c r="EX39" s="82"/>
      <c r="EY39" s="82"/>
      <c r="EZ39" s="82"/>
      <c r="FA39" s="82"/>
      <c r="FB39" s="82"/>
      <c r="FC39" s="82"/>
      <c r="FD39" s="82"/>
      <c r="FE39" s="82"/>
      <c r="FF39" s="82"/>
      <c r="FG39" s="82"/>
      <c r="FH39" s="82"/>
      <c r="FI39" s="82"/>
      <c r="FJ39" s="82"/>
      <c r="FK39" s="82"/>
      <c r="FL39" s="82"/>
      <c r="FM39" s="82"/>
      <c r="FN39" s="82"/>
      <c r="FO39" s="82"/>
      <c r="FP39" s="82"/>
      <c r="FQ39" s="82"/>
      <c r="FR39" s="82"/>
      <c r="FS39" s="82"/>
      <c r="FT39" s="82"/>
      <c r="FU39" s="82"/>
      <c r="FV39" s="82"/>
      <c r="FW39" s="82"/>
      <c r="FX39" s="82"/>
      <c r="FY39" s="82"/>
      <c r="FZ39" s="82"/>
      <c r="GA39" s="82"/>
      <c r="GB39" s="82"/>
      <c r="GC39" s="82"/>
      <c r="GD39" s="82"/>
      <c r="GE39" s="82"/>
      <c r="GF39" s="82"/>
      <c r="GG39" s="82"/>
      <c r="GH39" s="82"/>
      <c r="GI39" s="82"/>
      <c r="GJ39" s="82"/>
      <c r="GK39" s="82"/>
      <c r="GL39" s="82"/>
      <c r="GM39" s="82"/>
      <c r="GN39" s="82"/>
      <c r="GO39" s="82"/>
      <c r="GP39" s="82"/>
      <c r="GQ39" s="82"/>
      <c r="GR39" s="82"/>
      <c r="GS39" s="82"/>
      <c r="GT39" s="82"/>
      <c r="GU39" s="82"/>
      <c r="GV39" s="82"/>
      <c r="GW39" s="82"/>
      <c r="GX39" s="82"/>
      <c r="GY39" s="82"/>
      <c r="GZ39" s="82"/>
      <c r="HA39" s="82"/>
      <c r="HB39" s="82"/>
      <c r="HC39" s="82"/>
      <c r="HD39" s="82"/>
      <c r="HE39" s="82"/>
      <c r="HF39" s="82"/>
      <c r="HG39" s="82"/>
      <c r="HH39" s="82"/>
      <c r="HI39" s="82"/>
      <c r="HJ39" s="82"/>
      <c r="HK39" s="82"/>
      <c r="HL39" s="82"/>
      <c r="HM39" s="82"/>
      <c r="HN39" s="82"/>
      <c r="HO39" s="82"/>
      <c r="HP39" s="82"/>
      <c r="HQ39" s="82"/>
      <c r="HR39" s="82"/>
      <c r="HS39" s="82"/>
      <c r="HT39" s="82"/>
      <c r="HU39" s="82"/>
      <c r="HV39" s="82"/>
      <c r="HW39" s="82"/>
      <c r="HX39" s="82"/>
      <c r="HY39" s="82"/>
      <c r="HZ39" s="82"/>
      <c r="IA39" s="82"/>
      <c r="IB39" s="82"/>
      <c r="IC39" s="82"/>
      <c r="ID39" s="82"/>
      <c r="IE39" s="82"/>
      <c r="IF39" s="82"/>
      <c r="IG39" s="82"/>
      <c r="IH39" s="82"/>
      <c r="II39" s="82"/>
      <c r="IJ39" s="82"/>
      <c r="IK39" s="82"/>
      <c r="IL39" s="82"/>
      <c r="IM39" s="82"/>
      <c r="IN39" s="82"/>
      <c r="IO39" s="82"/>
      <c r="IP39" s="82"/>
      <c r="IQ39" s="82"/>
      <c r="IR39" s="82"/>
      <c r="IS39" s="82"/>
      <c r="IT39" s="82"/>
      <c r="IU39" s="82"/>
    </row>
    <row r="40" spans="1:255">
      <c r="A40" s="1034" t="s">
        <v>687</v>
      </c>
      <c r="B40" s="951"/>
      <c r="C40" s="951"/>
      <c r="D40" s="951"/>
      <c r="E40" s="693"/>
      <c r="F40" s="950"/>
      <c r="G40" s="951"/>
      <c r="H40" s="951"/>
      <c r="I40" s="951"/>
      <c r="J40" s="951"/>
      <c r="K40" s="1035"/>
      <c r="L40" s="1035"/>
      <c r="M40" s="1071">
        <v>14</v>
      </c>
      <c r="N40" s="950"/>
      <c r="O40" s="1035"/>
      <c r="P40" s="1035"/>
      <c r="Q40" s="1035"/>
      <c r="R40" s="1035"/>
      <c r="S40" s="1071">
        <v>14</v>
      </c>
      <c r="T40" s="82"/>
      <c r="U40" s="82"/>
      <c r="V40" s="82"/>
      <c r="W40" s="82"/>
      <c r="X40" s="82"/>
      <c r="Y40" s="82"/>
      <c r="Z40" s="82"/>
      <c r="AA40" s="82"/>
      <c r="AB40" s="82"/>
      <c r="AC40" s="82"/>
      <c r="AD40" s="82"/>
      <c r="AE40" s="82"/>
      <c r="AF40" s="82"/>
      <c r="AG40" s="82"/>
      <c r="AH40" s="82"/>
      <c r="AI40" s="82"/>
      <c r="AJ40" s="82"/>
      <c r="AK40" s="82"/>
      <c r="AL40" s="82"/>
      <c r="AM40" s="82"/>
      <c r="AN40" s="82"/>
      <c r="AO40" s="82"/>
      <c r="AP40" s="82"/>
      <c r="AQ40" s="82"/>
      <c r="AR40" s="82"/>
      <c r="AS40" s="82"/>
      <c r="AT40" s="82"/>
      <c r="AU40" s="82"/>
      <c r="AV40" s="82"/>
      <c r="AW40" s="82"/>
      <c r="AX40" s="82"/>
      <c r="AY40" s="82"/>
      <c r="AZ40" s="82"/>
      <c r="BA40" s="82"/>
      <c r="BB40" s="82"/>
      <c r="BC40" s="82"/>
      <c r="BD40" s="82"/>
      <c r="BE40" s="82"/>
      <c r="BF40" s="82"/>
      <c r="BG40" s="82"/>
      <c r="BH40" s="82"/>
      <c r="BI40" s="82"/>
      <c r="BJ40" s="82"/>
      <c r="BK40" s="82"/>
      <c r="BL40" s="82"/>
      <c r="BM40" s="82"/>
      <c r="BN40" s="82"/>
      <c r="BO40" s="82"/>
      <c r="BP40" s="82"/>
      <c r="BQ40" s="82"/>
      <c r="BR40" s="82"/>
      <c r="BS40" s="82"/>
      <c r="BT40" s="82"/>
      <c r="BU40" s="82"/>
      <c r="BV40" s="82"/>
      <c r="BW40" s="82"/>
      <c r="BX40" s="82"/>
      <c r="BY40" s="82"/>
      <c r="BZ40" s="82"/>
      <c r="CA40" s="82"/>
      <c r="CB40" s="82"/>
      <c r="CC40" s="82"/>
      <c r="CD40" s="82"/>
      <c r="CE40" s="82"/>
      <c r="CF40" s="82"/>
      <c r="CG40" s="82"/>
      <c r="CH40" s="82"/>
      <c r="CI40" s="82"/>
      <c r="CJ40" s="82"/>
      <c r="CK40" s="82"/>
      <c r="CL40" s="82"/>
      <c r="CM40" s="82"/>
      <c r="CN40" s="82"/>
      <c r="CO40" s="82"/>
      <c r="CP40" s="82"/>
      <c r="CQ40" s="82"/>
      <c r="CR40" s="82"/>
      <c r="CS40" s="82"/>
      <c r="CT40" s="82"/>
      <c r="CU40" s="82"/>
      <c r="CV40" s="82"/>
      <c r="CW40" s="82"/>
      <c r="CX40" s="82"/>
      <c r="CY40" s="82"/>
      <c r="CZ40" s="82"/>
      <c r="DA40" s="82"/>
      <c r="DB40" s="82"/>
      <c r="DC40" s="82"/>
      <c r="DD40" s="82"/>
      <c r="DE40" s="82"/>
      <c r="DF40" s="82"/>
      <c r="DG40" s="82"/>
      <c r="DH40" s="82"/>
      <c r="DI40" s="82"/>
      <c r="DJ40" s="82"/>
      <c r="DK40" s="82"/>
      <c r="DL40" s="82"/>
      <c r="DM40" s="82"/>
      <c r="DN40" s="82"/>
      <c r="DO40" s="82"/>
      <c r="DP40" s="82"/>
      <c r="DQ40" s="82"/>
      <c r="DR40" s="82"/>
      <c r="DS40" s="82"/>
      <c r="DT40" s="82"/>
      <c r="DU40" s="82"/>
      <c r="DV40" s="82"/>
      <c r="DW40" s="82"/>
      <c r="DX40" s="82"/>
      <c r="DY40" s="82"/>
      <c r="DZ40" s="82"/>
      <c r="EA40" s="82"/>
      <c r="EB40" s="82"/>
      <c r="EC40" s="82"/>
      <c r="ED40" s="82"/>
      <c r="EE40" s="82"/>
      <c r="EF40" s="82"/>
      <c r="EG40" s="82"/>
      <c r="EH40" s="82"/>
      <c r="EI40" s="82"/>
      <c r="EJ40" s="82"/>
      <c r="EK40" s="82"/>
      <c r="EL40" s="82"/>
      <c r="EM40" s="82"/>
      <c r="EN40" s="82"/>
      <c r="EO40" s="82"/>
      <c r="EP40" s="82"/>
      <c r="EQ40" s="82"/>
      <c r="ER40" s="82"/>
      <c r="ES40" s="82"/>
      <c r="ET40" s="82"/>
      <c r="EU40" s="82"/>
      <c r="EV40" s="82"/>
      <c r="EW40" s="82"/>
      <c r="EX40" s="82"/>
      <c r="EY40" s="82"/>
      <c r="EZ40" s="82"/>
      <c r="FA40" s="82"/>
      <c r="FB40" s="82"/>
      <c r="FC40" s="82"/>
      <c r="FD40" s="82"/>
      <c r="FE40" s="82"/>
      <c r="FF40" s="82"/>
      <c r="FG40" s="82"/>
      <c r="FH40" s="82"/>
      <c r="FI40" s="82"/>
      <c r="FJ40" s="82"/>
      <c r="FK40" s="82"/>
      <c r="FL40" s="82"/>
      <c r="FM40" s="82"/>
      <c r="FN40" s="82"/>
      <c r="FO40" s="82"/>
      <c r="FP40" s="82"/>
      <c r="FQ40" s="82"/>
      <c r="FR40" s="82"/>
      <c r="FS40" s="82"/>
      <c r="FT40" s="82"/>
      <c r="FU40" s="82"/>
      <c r="FV40" s="82"/>
      <c r="FW40" s="82"/>
      <c r="FX40" s="82"/>
      <c r="FY40" s="82"/>
      <c r="FZ40" s="82"/>
      <c r="GA40" s="82"/>
      <c r="GB40" s="82"/>
      <c r="GC40" s="82"/>
      <c r="GD40" s="82"/>
      <c r="GE40" s="82"/>
      <c r="GF40" s="82"/>
      <c r="GG40" s="82"/>
      <c r="GH40" s="82"/>
      <c r="GI40" s="82"/>
      <c r="GJ40" s="82"/>
      <c r="GK40" s="82"/>
      <c r="GL40" s="82"/>
      <c r="GM40" s="82"/>
      <c r="GN40" s="82"/>
      <c r="GO40" s="82"/>
      <c r="GP40" s="82"/>
      <c r="GQ40" s="82"/>
      <c r="GR40" s="82"/>
      <c r="GS40" s="82"/>
      <c r="GT40" s="82"/>
      <c r="GU40" s="82"/>
      <c r="GV40" s="82"/>
      <c r="GW40" s="82"/>
      <c r="GX40" s="82"/>
      <c r="GY40" s="82"/>
      <c r="GZ40" s="82"/>
      <c r="HA40" s="82"/>
      <c r="HB40" s="82"/>
      <c r="HC40" s="82"/>
      <c r="HD40" s="82"/>
      <c r="HE40" s="82"/>
      <c r="HF40" s="82"/>
      <c r="HG40" s="82"/>
      <c r="HH40" s="82"/>
      <c r="HI40" s="82"/>
      <c r="HJ40" s="82"/>
      <c r="HK40" s="82"/>
      <c r="HL40" s="82"/>
      <c r="HM40" s="82"/>
      <c r="HN40" s="82"/>
      <c r="HO40" s="82"/>
      <c r="HP40" s="82"/>
      <c r="HQ40" s="82"/>
      <c r="HR40" s="82"/>
      <c r="HS40" s="82"/>
      <c r="HT40" s="82"/>
      <c r="HU40" s="82"/>
      <c r="HV40" s="82"/>
      <c r="HW40" s="82"/>
      <c r="HX40" s="82"/>
      <c r="HY40" s="82"/>
      <c r="HZ40" s="82"/>
      <c r="IA40" s="82"/>
      <c r="IB40" s="82"/>
      <c r="IC40" s="82"/>
      <c r="ID40" s="82"/>
      <c r="IE40" s="82"/>
      <c r="IF40" s="82"/>
      <c r="IG40" s="82"/>
      <c r="IH40" s="82"/>
      <c r="II40" s="82"/>
      <c r="IJ40" s="82"/>
      <c r="IK40" s="82"/>
      <c r="IL40" s="82"/>
      <c r="IM40" s="82"/>
      <c r="IN40" s="82"/>
      <c r="IO40" s="82"/>
      <c r="IP40" s="82"/>
      <c r="IQ40" s="82"/>
      <c r="IR40" s="82"/>
      <c r="IS40" s="82"/>
      <c r="IT40" s="82"/>
      <c r="IU40" s="82"/>
    </row>
    <row r="41" spans="1:255">
      <c r="A41" s="1034" t="s">
        <v>688</v>
      </c>
      <c r="B41" s="951"/>
      <c r="C41" s="951"/>
      <c r="D41" s="951"/>
      <c r="E41" s="693"/>
      <c r="F41" s="950"/>
      <c r="G41" s="951"/>
      <c r="H41" s="951"/>
      <c r="I41" s="951"/>
      <c r="J41" s="951"/>
      <c r="K41" s="1035"/>
      <c r="L41" s="1035"/>
      <c r="M41" s="1071">
        <v>15</v>
      </c>
      <c r="N41" s="950"/>
      <c r="O41" s="1035"/>
      <c r="P41" s="1035"/>
      <c r="Q41" s="1035"/>
      <c r="R41" s="1035"/>
      <c r="S41" s="1071">
        <v>15</v>
      </c>
      <c r="T41" s="82"/>
      <c r="U41" s="82"/>
      <c r="V41" s="82"/>
      <c r="W41" s="82"/>
      <c r="X41" s="82"/>
      <c r="Y41" s="82"/>
      <c r="Z41" s="82"/>
      <c r="AA41" s="82"/>
      <c r="AB41" s="82"/>
      <c r="AC41" s="82"/>
      <c r="AD41" s="82"/>
      <c r="AE41" s="82"/>
      <c r="AF41" s="82"/>
      <c r="AG41" s="82"/>
      <c r="AH41" s="82"/>
      <c r="AI41" s="82"/>
      <c r="AJ41" s="82"/>
      <c r="AK41" s="82"/>
      <c r="AL41" s="82"/>
      <c r="AM41" s="82"/>
      <c r="AN41" s="82"/>
      <c r="AO41" s="82"/>
      <c r="AP41" s="82"/>
      <c r="AQ41" s="82"/>
      <c r="AR41" s="82"/>
      <c r="AS41" s="82"/>
      <c r="AT41" s="82"/>
      <c r="AU41" s="82"/>
      <c r="AV41" s="82"/>
      <c r="AW41" s="82"/>
      <c r="AX41" s="82"/>
      <c r="AY41" s="82"/>
      <c r="AZ41" s="82"/>
      <c r="BA41" s="82"/>
      <c r="BB41" s="82"/>
      <c r="BC41" s="82"/>
      <c r="BD41" s="82"/>
      <c r="BE41" s="82"/>
      <c r="BF41" s="82"/>
      <c r="BG41" s="82"/>
      <c r="BH41" s="82"/>
      <c r="BI41" s="82"/>
      <c r="BJ41" s="82"/>
      <c r="BK41" s="82"/>
      <c r="BL41" s="82"/>
      <c r="BM41" s="82"/>
      <c r="BN41" s="82"/>
      <c r="BO41" s="82"/>
      <c r="BP41" s="82"/>
      <c r="BQ41" s="82"/>
      <c r="BR41" s="82"/>
      <c r="BS41" s="82"/>
      <c r="BT41" s="82"/>
      <c r="BU41" s="82"/>
      <c r="BV41" s="82"/>
      <c r="BW41" s="82"/>
      <c r="BX41" s="82"/>
      <c r="BY41" s="82"/>
      <c r="BZ41" s="82"/>
      <c r="CA41" s="82"/>
      <c r="CB41" s="82"/>
      <c r="CC41" s="82"/>
      <c r="CD41" s="82"/>
      <c r="CE41" s="82"/>
      <c r="CF41" s="82"/>
      <c r="CG41" s="82"/>
      <c r="CH41" s="82"/>
      <c r="CI41" s="82"/>
      <c r="CJ41" s="82"/>
      <c r="CK41" s="82"/>
      <c r="CL41" s="82"/>
      <c r="CM41" s="82"/>
      <c r="CN41" s="82"/>
      <c r="CO41" s="82"/>
      <c r="CP41" s="82"/>
      <c r="CQ41" s="82"/>
      <c r="CR41" s="82"/>
      <c r="CS41" s="82"/>
      <c r="CT41" s="82"/>
      <c r="CU41" s="82"/>
      <c r="CV41" s="82"/>
      <c r="CW41" s="82"/>
      <c r="CX41" s="82"/>
      <c r="CY41" s="82"/>
      <c r="CZ41" s="82"/>
      <c r="DA41" s="82"/>
      <c r="DB41" s="82"/>
      <c r="DC41" s="82"/>
      <c r="DD41" s="82"/>
      <c r="DE41" s="82"/>
      <c r="DF41" s="82"/>
      <c r="DG41" s="82"/>
      <c r="DH41" s="82"/>
      <c r="DI41" s="82"/>
      <c r="DJ41" s="82"/>
      <c r="DK41" s="82"/>
      <c r="DL41" s="82"/>
      <c r="DM41" s="82"/>
      <c r="DN41" s="82"/>
      <c r="DO41" s="82"/>
      <c r="DP41" s="82"/>
      <c r="DQ41" s="82"/>
      <c r="DR41" s="82"/>
      <c r="DS41" s="82"/>
      <c r="DT41" s="82"/>
      <c r="DU41" s="82"/>
      <c r="DV41" s="82"/>
      <c r="DW41" s="82"/>
      <c r="DX41" s="82"/>
      <c r="DY41" s="82"/>
      <c r="DZ41" s="82"/>
      <c r="EA41" s="82"/>
      <c r="EB41" s="82"/>
      <c r="EC41" s="82"/>
      <c r="ED41" s="82"/>
      <c r="EE41" s="82"/>
      <c r="EF41" s="82"/>
      <c r="EG41" s="82"/>
      <c r="EH41" s="82"/>
      <c r="EI41" s="82"/>
      <c r="EJ41" s="82"/>
      <c r="EK41" s="82"/>
      <c r="EL41" s="82"/>
      <c r="EM41" s="82"/>
      <c r="EN41" s="82"/>
      <c r="EO41" s="82"/>
      <c r="EP41" s="82"/>
      <c r="EQ41" s="82"/>
      <c r="ER41" s="82"/>
      <c r="ES41" s="82"/>
      <c r="ET41" s="82"/>
      <c r="EU41" s="82"/>
      <c r="EV41" s="82"/>
      <c r="EW41" s="82"/>
      <c r="EX41" s="82"/>
      <c r="EY41" s="82"/>
      <c r="EZ41" s="82"/>
      <c r="FA41" s="82"/>
      <c r="FB41" s="82"/>
      <c r="FC41" s="82"/>
      <c r="FD41" s="82"/>
      <c r="FE41" s="82"/>
      <c r="FF41" s="82"/>
      <c r="FG41" s="82"/>
      <c r="FH41" s="82"/>
      <c r="FI41" s="82"/>
      <c r="FJ41" s="82"/>
      <c r="FK41" s="82"/>
      <c r="FL41" s="82"/>
      <c r="FM41" s="82"/>
      <c r="FN41" s="82"/>
      <c r="FO41" s="82"/>
      <c r="FP41" s="82"/>
      <c r="FQ41" s="82"/>
      <c r="FR41" s="82"/>
      <c r="FS41" s="82"/>
      <c r="FT41" s="82"/>
      <c r="FU41" s="82"/>
      <c r="FV41" s="82"/>
      <c r="FW41" s="82"/>
      <c r="FX41" s="82"/>
      <c r="FY41" s="82"/>
      <c r="FZ41" s="82"/>
      <c r="GA41" s="82"/>
      <c r="GB41" s="82"/>
      <c r="GC41" s="82"/>
      <c r="GD41" s="82"/>
      <c r="GE41" s="82"/>
      <c r="GF41" s="82"/>
      <c r="GG41" s="82"/>
      <c r="GH41" s="82"/>
      <c r="GI41" s="82"/>
      <c r="GJ41" s="82"/>
      <c r="GK41" s="82"/>
      <c r="GL41" s="82"/>
      <c r="GM41" s="82"/>
      <c r="GN41" s="82"/>
      <c r="GO41" s="82"/>
      <c r="GP41" s="82"/>
      <c r="GQ41" s="82"/>
      <c r="GR41" s="82"/>
      <c r="GS41" s="82"/>
      <c r="GT41" s="82"/>
      <c r="GU41" s="82"/>
      <c r="GV41" s="82"/>
      <c r="GW41" s="82"/>
      <c r="GX41" s="82"/>
      <c r="GY41" s="82"/>
      <c r="GZ41" s="82"/>
      <c r="HA41" s="82"/>
      <c r="HB41" s="82"/>
      <c r="HC41" s="82"/>
      <c r="HD41" s="82"/>
      <c r="HE41" s="82"/>
      <c r="HF41" s="82"/>
      <c r="HG41" s="82"/>
      <c r="HH41" s="82"/>
      <c r="HI41" s="82"/>
      <c r="HJ41" s="82"/>
      <c r="HK41" s="82"/>
      <c r="HL41" s="82"/>
      <c r="HM41" s="82"/>
      <c r="HN41" s="82"/>
      <c r="HO41" s="82"/>
      <c r="HP41" s="82"/>
      <c r="HQ41" s="82"/>
      <c r="HR41" s="82"/>
      <c r="HS41" s="82"/>
      <c r="HT41" s="82"/>
      <c r="HU41" s="82"/>
      <c r="HV41" s="82"/>
      <c r="HW41" s="82"/>
      <c r="HX41" s="82"/>
      <c r="HY41" s="82"/>
      <c r="HZ41" s="82"/>
      <c r="IA41" s="82"/>
      <c r="IB41" s="82"/>
      <c r="IC41" s="82"/>
      <c r="ID41" s="82"/>
      <c r="IE41" s="82"/>
      <c r="IF41" s="82"/>
      <c r="IG41" s="82"/>
      <c r="IH41" s="82"/>
      <c r="II41" s="82"/>
      <c r="IJ41" s="82"/>
      <c r="IK41" s="82"/>
      <c r="IL41" s="82"/>
      <c r="IM41" s="82"/>
      <c r="IN41" s="82"/>
      <c r="IO41" s="82"/>
      <c r="IP41" s="82"/>
      <c r="IQ41" s="82"/>
      <c r="IR41" s="82"/>
      <c r="IS41" s="82"/>
      <c r="IT41" s="82"/>
      <c r="IU41" s="82"/>
    </row>
    <row r="42" spans="1:255">
      <c r="A42" s="1034" t="s">
        <v>689</v>
      </c>
      <c r="B42" s="951"/>
      <c r="C42" s="951"/>
      <c r="D42" s="951"/>
      <c r="E42" s="693"/>
      <c r="F42" s="950"/>
      <c r="G42" s="951"/>
      <c r="H42" s="951"/>
      <c r="I42" s="951"/>
      <c r="J42" s="951"/>
      <c r="K42" s="1035"/>
      <c r="L42" s="1035"/>
      <c r="M42" s="1071">
        <v>16</v>
      </c>
      <c r="N42" s="950"/>
      <c r="O42" s="1035"/>
      <c r="P42" s="1035"/>
      <c r="Q42" s="1035"/>
      <c r="R42" s="1035"/>
      <c r="S42" s="1071">
        <v>16</v>
      </c>
      <c r="T42" s="82"/>
      <c r="U42" s="82"/>
      <c r="V42" s="82"/>
      <c r="W42" s="82"/>
      <c r="X42" s="82"/>
      <c r="Y42" s="82"/>
      <c r="Z42" s="82"/>
      <c r="AA42" s="82"/>
      <c r="AB42" s="82"/>
      <c r="AC42" s="82"/>
      <c r="AD42" s="82"/>
      <c r="AE42" s="82"/>
      <c r="AF42" s="82"/>
      <c r="AG42" s="82"/>
      <c r="AH42" s="82"/>
      <c r="AI42" s="82"/>
      <c r="AJ42" s="82"/>
      <c r="AK42" s="82"/>
      <c r="AL42" s="82"/>
      <c r="AM42" s="82"/>
      <c r="AN42" s="82"/>
      <c r="AO42" s="82"/>
      <c r="AP42" s="82"/>
      <c r="AQ42" s="82"/>
      <c r="AR42" s="82"/>
      <c r="AS42" s="82"/>
      <c r="AT42" s="82"/>
      <c r="AU42" s="82"/>
      <c r="AV42" s="82"/>
      <c r="AW42" s="82"/>
      <c r="AX42" s="82"/>
      <c r="AY42" s="82"/>
      <c r="AZ42" s="82"/>
      <c r="BA42" s="82"/>
      <c r="BB42" s="82"/>
      <c r="BC42" s="82"/>
      <c r="BD42" s="82"/>
      <c r="BE42" s="82"/>
      <c r="BF42" s="82"/>
      <c r="BG42" s="82"/>
      <c r="BH42" s="82"/>
      <c r="BI42" s="82"/>
      <c r="BJ42" s="82"/>
      <c r="BK42" s="82"/>
      <c r="BL42" s="82"/>
      <c r="BM42" s="82"/>
      <c r="BN42" s="82"/>
      <c r="BO42" s="82"/>
      <c r="BP42" s="82"/>
      <c r="BQ42" s="82"/>
      <c r="BR42" s="82"/>
      <c r="BS42" s="82"/>
      <c r="BT42" s="82"/>
      <c r="BU42" s="82"/>
      <c r="BV42" s="82"/>
      <c r="BW42" s="82"/>
      <c r="BX42" s="82"/>
      <c r="BY42" s="82"/>
      <c r="BZ42" s="82"/>
      <c r="CA42" s="82"/>
      <c r="CB42" s="82"/>
      <c r="CC42" s="82"/>
      <c r="CD42" s="82"/>
      <c r="CE42" s="82"/>
      <c r="CF42" s="82"/>
      <c r="CG42" s="82"/>
      <c r="CH42" s="82"/>
      <c r="CI42" s="82"/>
      <c r="CJ42" s="82"/>
      <c r="CK42" s="82"/>
      <c r="CL42" s="82"/>
      <c r="CM42" s="82"/>
      <c r="CN42" s="82"/>
      <c r="CO42" s="82"/>
      <c r="CP42" s="82"/>
      <c r="CQ42" s="82"/>
      <c r="CR42" s="82"/>
      <c r="CS42" s="82"/>
      <c r="CT42" s="82"/>
      <c r="CU42" s="82"/>
      <c r="CV42" s="82"/>
      <c r="CW42" s="82"/>
      <c r="CX42" s="82"/>
      <c r="CY42" s="82"/>
      <c r="CZ42" s="82"/>
      <c r="DA42" s="82"/>
      <c r="DB42" s="82"/>
      <c r="DC42" s="82"/>
      <c r="DD42" s="82"/>
      <c r="DE42" s="82"/>
      <c r="DF42" s="82"/>
      <c r="DG42" s="82"/>
      <c r="DH42" s="82"/>
      <c r="DI42" s="82"/>
      <c r="DJ42" s="82"/>
      <c r="DK42" s="82"/>
      <c r="DL42" s="82"/>
      <c r="DM42" s="82"/>
      <c r="DN42" s="82"/>
      <c r="DO42" s="82"/>
      <c r="DP42" s="82"/>
      <c r="DQ42" s="82"/>
      <c r="DR42" s="82"/>
      <c r="DS42" s="82"/>
      <c r="DT42" s="82"/>
      <c r="DU42" s="82"/>
      <c r="DV42" s="82"/>
      <c r="DW42" s="82"/>
      <c r="DX42" s="82"/>
      <c r="DY42" s="82"/>
      <c r="DZ42" s="82"/>
      <c r="EA42" s="82"/>
      <c r="EB42" s="82"/>
      <c r="EC42" s="82"/>
      <c r="ED42" s="82"/>
      <c r="EE42" s="82"/>
      <c r="EF42" s="82"/>
      <c r="EG42" s="82"/>
      <c r="EH42" s="82"/>
      <c r="EI42" s="82"/>
      <c r="EJ42" s="82"/>
      <c r="EK42" s="82"/>
      <c r="EL42" s="82"/>
      <c r="EM42" s="82"/>
      <c r="EN42" s="82"/>
      <c r="EO42" s="82"/>
      <c r="EP42" s="82"/>
      <c r="EQ42" s="82"/>
      <c r="ER42" s="82"/>
      <c r="ES42" s="82"/>
      <c r="ET42" s="82"/>
      <c r="EU42" s="82"/>
      <c r="EV42" s="82"/>
      <c r="EW42" s="82"/>
      <c r="EX42" s="82"/>
      <c r="EY42" s="82"/>
      <c r="EZ42" s="82"/>
      <c r="FA42" s="82"/>
      <c r="FB42" s="82"/>
      <c r="FC42" s="82"/>
      <c r="FD42" s="82"/>
      <c r="FE42" s="82"/>
      <c r="FF42" s="82"/>
      <c r="FG42" s="82"/>
      <c r="FH42" s="82"/>
      <c r="FI42" s="82"/>
      <c r="FJ42" s="82"/>
      <c r="FK42" s="82"/>
      <c r="FL42" s="82"/>
      <c r="FM42" s="82"/>
      <c r="FN42" s="82"/>
      <c r="FO42" s="82"/>
      <c r="FP42" s="82"/>
      <c r="FQ42" s="82"/>
      <c r="FR42" s="82"/>
      <c r="FS42" s="82"/>
      <c r="FT42" s="82"/>
      <c r="FU42" s="82"/>
      <c r="FV42" s="82"/>
      <c r="FW42" s="82"/>
      <c r="FX42" s="82"/>
      <c r="FY42" s="82"/>
      <c r="FZ42" s="82"/>
      <c r="GA42" s="82"/>
      <c r="GB42" s="82"/>
      <c r="GC42" s="82"/>
      <c r="GD42" s="82"/>
      <c r="GE42" s="82"/>
      <c r="GF42" s="82"/>
      <c r="GG42" s="82"/>
      <c r="GH42" s="82"/>
      <c r="GI42" s="82"/>
      <c r="GJ42" s="82"/>
      <c r="GK42" s="82"/>
      <c r="GL42" s="82"/>
      <c r="GM42" s="82"/>
      <c r="GN42" s="82"/>
      <c r="GO42" s="82"/>
      <c r="GP42" s="82"/>
      <c r="GQ42" s="82"/>
      <c r="GR42" s="82"/>
      <c r="GS42" s="82"/>
      <c r="GT42" s="82"/>
      <c r="GU42" s="82"/>
      <c r="GV42" s="82"/>
      <c r="GW42" s="82"/>
      <c r="GX42" s="82"/>
      <c r="GY42" s="82"/>
      <c r="GZ42" s="82"/>
      <c r="HA42" s="82"/>
      <c r="HB42" s="82"/>
      <c r="HC42" s="82"/>
      <c r="HD42" s="82"/>
      <c r="HE42" s="82"/>
      <c r="HF42" s="82"/>
      <c r="HG42" s="82"/>
      <c r="HH42" s="82"/>
      <c r="HI42" s="82"/>
      <c r="HJ42" s="82"/>
      <c r="HK42" s="82"/>
      <c r="HL42" s="82"/>
      <c r="HM42" s="82"/>
      <c r="HN42" s="82"/>
      <c r="HO42" s="82"/>
      <c r="HP42" s="82"/>
      <c r="HQ42" s="82"/>
      <c r="HR42" s="82"/>
      <c r="HS42" s="82"/>
      <c r="HT42" s="82"/>
      <c r="HU42" s="82"/>
      <c r="HV42" s="82"/>
      <c r="HW42" s="82"/>
      <c r="HX42" s="82"/>
      <c r="HY42" s="82"/>
      <c r="HZ42" s="82"/>
      <c r="IA42" s="82"/>
      <c r="IB42" s="82"/>
      <c r="IC42" s="82"/>
      <c r="ID42" s="82"/>
      <c r="IE42" s="82"/>
      <c r="IF42" s="82"/>
      <c r="IG42" s="82"/>
      <c r="IH42" s="82"/>
      <c r="II42" s="82"/>
      <c r="IJ42" s="82"/>
      <c r="IK42" s="82"/>
      <c r="IL42" s="82"/>
      <c r="IM42" s="82"/>
      <c r="IN42" s="82"/>
      <c r="IO42" s="82"/>
      <c r="IP42" s="82"/>
      <c r="IQ42" s="82"/>
      <c r="IR42" s="82"/>
      <c r="IS42" s="82"/>
      <c r="IT42" s="82"/>
      <c r="IU42" s="82"/>
    </row>
    <row r="43" spans="1:255">
      <c r="A43" s="1034" t="s">
        <v>690</v>
      </c>
      <c r="B43" s="1040" t="s">
        <v>2166</v>
      </c>
      <c r="C43" s="951"/>
      <c r="D43" s="951"/>
      <c r="E43" s="693"/>
      <c r="F43" s="950"/>
      <c r="G43" s="951"/>
      <c r="H43" s="951"/>
      <c r="I43" s="951"/>
      <c r="J43" s="951">
        <f>SUM(J27:J42)</f>
        <v>0</v>
      </c>
      <c r="K43" s="1035">
        <f>SUM(K27:K42)</f>
        <v>0</v>
      </c>
      <c r="L43" s="1035">
        <f>SUM(L27:L42)</f>
        <v>0</v>
      </c>
      <c r="M43" s="1071">
        <v>17</v>
      </c>
      <c r="N43" s="950"/>
      <c r="O43" s="1036">
        <f>SUM(O27:O42)</f>
        <v>0</v>
      </c>
      <c r="P43" s="1036">
        <f>SUM(P27:P42)</f>
        <v>0</v>
      </c>
      <c r="Q43" s="1036">
        <f>SUM(Q27:Q42)</f>
        <v>0</v>
      </c>
      <c r="R43" s="1036">
        <f>SUM(R27:R42)</f>
        <v>0</v>
      </c>
      <c r="S43" s="1071">
        <v>17</v>
      </c>
      <c r="T43" s="82"/>
      <c r="U43" s="82"/>
      <c r="V43" s="82"/>
      <c r="W43" s="82"/>
      <c r="X43" s="82"/>
      <c r="Y43" s="82"/>
      <c r="Z43" s="82"/>
      <c r="AA43" s="82"/>
      <c r="AB43" s="82"/>
      <c r="AC43" s="82"/>
      <c r="AD43" s="82"/>
      <c r="AE43" s="82"/>
      <c r="AF43" s="82"/>
      <c r="AG43" s="82"/>
      <c r="AH43" s="82"/>
      <c r="AI43" s="82"/>
      <c r="AJ43" s="82"/>
      <c r="AK43" s="82"/>
      <c r="AL43" s="82"/>
      <c r="AM43" s="82"/>
      <c r="AN43" s="82"/>
      <c r="AO43" s="82"/>
      <c r="AP43" s="82"/>
      <c r="AQ43" s="82"/>
      <c r="AR43" s="82"/>
      <c r="AS43" s="82"/>
      <c r="AT43" s="82"/>
      <c r="AU43" s="82"/>
      <c r="AV43" s="82"/>
      <c r="AW43" s="82"/>
      <c r="AX43" s="82"/>
      <c r="AY43" s="82"/>
      <c r="AZ43" s="82"/>
      <c r="BA43" s="82"/>
      <c r="BB43" s="82"/>
      <c r="BC43" s="82"/>
      <c r="BD43" s="82"/>
      <c r="BE43" s="82"/>
      <c r="BF43" s="82"/>
      <c r="BG43" s="82"/>
      <c r="BH43" s="82"/>
      <c r="BI43" s="82"/>
      <c r="BJ43" s="82"/>
      <c r="BK43" s="82"/>
      <c r="BL43" s="82"/>
      <c r="BM43" s="82"/>
      <c r="BN43" s="82"/>
      <c r="BO43" s="82"/>
      <c r="BP43" s="82"/>
      <c r="BQ43" s="82"/>
      <c r="BR43" s="82"/>
      <c r="BS43" s="82"/>
      <c r="BT43" s="82"/>
      <c r="BU43" s="82"/>
      <c r="BV43" s="82"/>
      <c r="BW43" s="82"/>
      <c r="BX43" s="82"/>
      <c r="BY43" s="82"/>
      <c r="BZ43" s="82"/>
      <c r="CA43" s="82"/>
      <c r="CB43" s="82"/>
      <c r="CC43" s="82"/>
      <c r="CD43" s="82"/>
      <c r="CE43" s="82"/>
      <c r="CF43" s="82"/>
      <c r="CG43" s="82"/>
      <c r="CH43" s="82"/>
      <c r="CI43" s="82"/>
      <c r="CJ43" s="82"/>
      <c r="CK43" s="82"/>
      <c r="CL43" s="82"/>
      <c r="CM43" s="82"/>
      <c r="CN43" s="82"/>
      <c r="CO43" s="82"/>
      <c r="CP43" s="82"/>
      <c r="CQ43" s="82"/>
      <c r="CR43" s="82"/>
      <c r="CS43" s="82"/>
      <c r="CT43" s="82"/>
      <c r="CU43" s="82"/>
      <c r="CV43" s="82"/>
      <c r="CW43" s="82"/>
      <c r="CX43" s="82"/>
      <c r="CY43" s="82"/>
      <c r="CZ43" s="82"/>
      <c r="DA43" s="82"/>
      <c r="DB43" s="82"/>
      <c r="DC43" s="82"/>
      <c r="DD43" s="82"/>
      <c r="DE43" s="82"/>
      <c r="DF43" s="82"/>
      <c r="DG43" s="82"/>
      <c r="DH43" s="82"/>
      <c r="DI43" s="82"/>
      <c r="DJ43" s="82"/>
      <c r="DK43" s="82"/>
      <c r="DL43" s="82"/>
      <c r="DM43" s="82"/>
      <c r="DN43" s="82"/>
      <c r="DO43" s="82"/>
      <c r="DP43" s="82"/>
      <c r="DQ43" s="82"/>
      <c r="DR43" s="82"/>
      <c r="DS43" s="82"/>
      <c r="DT43" s="82"/>
      <c r="DU43" s="82"/>
      <c r="DV43" s="82"/>
      <c r="DW43" s="82"/>
      <c r="DX43" s="82"/>
      <c r="DY43" s="82"/>
      <c r="DZ43" s="82"/>
      <c r="EA43" s="82"/>
      <c r="EB43" s="82"/>
      <c r="EC43" s="82"/>
      <c r="ED43" s="82"/>
      <c r="EE43" s="82"/>
      <c r="EF43" s="82"/>
      <c r="EG43" s="82"/>
      <c r="EH43" s="82"/>
      <c r="EI43" s="82"/>
      <c r="EJ43" s="82"/>
      <c r="EK43" s="82"/>
      <c r="EL43" s="82"/>
      <c r="EM43" s="82"/>
      <c r="EN43" s="82"/>
      <c r="EO43" s="82"/>
      <c r="EP43" s="82"/>
      <c r="EQ43" s="82"/>
      <c r="ER43" s="82"/>
      <c r="ES43" s="82"/>
      <c r="ET43" s="82"/>
      <c r="EU43" s="82"/>
      <c r="EV43" s="82"/>
      <c r="EW43" s="82"/>
      <c r="EX43" s="82"/>
      <c r="EY43" s="82"/>
      <c r="EZ43" s="82"/>
      <c r="FA43" s="82"/>
      <c r="FB43" s="82"/>
      <c r="FC43" s="82"/>
      <c r="FD43" s="82"/>
      <c r="FE43" s="82"/>
      <c r="FF43" s="82"/>
      <c r="FG43" s="82"/>
      <c r="FH43" s="82"/>
      <c r="FI43" s="82"/>
      <c r="FJ43" s="82"/>
      <c r="FK43" s="82"/>
      <c r="FL43" s="82"/>
      <c r="FM43" s="82"/>
      <c r="FN43" s="82"/>
      <c r="FO43" s="82"/>
      <c r="FP43" s="82"/>
      <c r="FQ43" s="82"/>
      <c r="FR43" s="82"/>
      <c r="FS43" s="82"/>
      <c r="FT43" s="82"/>
      <c r="FU43" s="82"/>
      <c r="FV43" s="82"/>
      <c r="FW43" s="82"/>
      <c r="FX43" s="82"/>
      <c r="FY43" s="82"/>
      <c r="FZ43" s="82"/>
      <c r="GA43" s="82"/>
      <c r="GB43" s="82"/>
      <c r="GC43" s="82"/>
      <c r="GD43" s="82"/>
      <c r="GE43" s="82"/>
      <c r="GF43" s="82"/>
      <c r="GG43" s="82"/>
      <c r="GH43" s="82"/>
      <c r="GI43" s="82"/>
      <c r="GJ43" s="82"/>
      <c r="GK43" s="82"/>
      <c r="GL43" s="82"/>
      <c r="GM43" s="82"/>
      <c r="GN43" s="82"/>
      <c r="GO43" s="82"/>
      <c r="GP43" s="82"/>
      <c r="GQ43" s="82"/>
      <c r="GR43" s="82"/>
      <c r="GS43" s="82"/>
      <c r="GT43" s="82"/>
      <c r="GU43" s="82"/>
      <c r="GV43" s="82"/>
      <c r="GW43" s="82"/>
      <c r="GX43" s="82"/>
      <c r="GY43" s="82"/>
      <c r="GZ43" s="82"/>
      <c r="HA43" s="82"/>
      <c r="HB43" s="82"/>
      <c r="HC43" s="82"/>
      <c r="HD43" s="82"/>
      <c r="HE43" s="82"/>
      <c r="HF43" s="82"/>
      <c r="HG43" s="82"/>
      <c r="HH43" s="82"/>
      <c r="HI43" s="82"/>
      <c r="HJ43" s="82"/>
      <c r="HK43" s="82"/>
      <c r="HL43" s="82"/>
      <c r="HM43" s="82"/>
      <c r="HN43" s="82"/>
      <c r="HO43" s="82"/>
      <c r="HP43" s="82"/>
      <c r="HQ43" s="82"/>
      <c r="HR43" s="82"/>
      <c r="HS43" s="82"/>
      <c r="HT43" s="82"/>
      <c r="HU43" s="82"/>
      <c r="HV43" s="82"/>
      <c r="HW43" s="82"/>
      <c r="HX43" s="82"/>
      <c r="HY43" s="82"/>
      <c r="HZ43" s="82"/>
      <c r="IA43" s="82"/>
      <c r="IB43" s="82"/>
      <c r="IC43" s="82"/>
      <c r="ID43" s="82"/>
      <c r="IE43" s="82"/>
      <c r="IF43" s="82"/>
      <c r="IG43" s="82"/>
      <c r="IH43" s="82"/>
      <c r="II43" s="82"/>
      <c r="IJ43" s="82"/>
      <c r="IK43" s="82"/>
      <c r="IL43" s="82"/>
      <c r="IM43" s="82"/>
      <c r="IN43" s="82"/>
      <c r="IO43" s="82"/>
      <c r="IP43" s="82"/>
      <c r="IQ43" s="82"/>
      <c r="IR43" s="82"/>
      <c r="IS43" s="82"/>
      <c r="IT43" s="82"/>
      <c r="IU43" s="82"/>
    </row>
    <row r="44" spans="1:255">
      <c r="A44" s="927"/>
      <c r="B44" s="928"/>
      <c r="C44" s="928"/>
      <c r="D44" s="928"/>
      <c r="E44" s="929"/>
      <c r="F44" s="927"/>
      <c r="G44" s="928"/>
      <c r="H44" s="928"/>
      <c r="I44" s="928"/>
      <c r="J44" s="928"/>
      <c r="K44" s="928"/>
      <c r="L44" s="928"/>
      <c r="M44" s="929"/>
      <c r="N44" s="927"/>
      <c r="O44" s="928"/>
      <c r="P44" s="928"/>
      <c r="Q44" s="928"/>
      <c r="R44" s="928"/>
      <c r="S44" s="929"/>
      <c r="T44" s="82"/>
      <c r="U44" s="82"/>
      <c r="V44" s="82"/>
      <c r="W44" s="82"/>
      <c r="X44" s="82"/>
      <c r="Y44" s="82"/>
      <c r="Z44" s="82"/>
      <c r="AA44" s="82"/>
      <c r="AB44" s="82"/>
      <c r="AC44" s="82"/>
      <c r="AD44" s="82"/>
      <c r="AE44" s="82"/>
      <c r="AF44" s="82"/>
      <c r="AG44" s="82"/>
      <c r="AH44" s="82"/>
      <c r="AI44" s="82"/>
      <c r="AJ44" s="82"/>
      <c r="AK44" s="82"/>
      <c r="AL44" s="82"/>
      <c r="AM44" s="82"/>
      <c r="AN44" s="82"/>
      <c r="AO44" s="82"/>
      <c r="AP44" s="82"/>
      <c r="AQ44" s="82"/>
      <c r="AR44" s="82"/>
      <c r="AS44" s="82"/>
      <c r="AT44" s="82"/>
      <c r="AU44" s="82"/>
      <c r="AV44" s="82"/>
      <c r="AW44" s="82"/>
      <c r="AX44" s="82"/>
      <c r="AY44" s="82"/>
      <c r="AZ44" s="82"/>
      <c r="BA44" s="82"/>
      <c r="BB44" s="82"/>
      <c r="BC44" s="82"/>
      <c r="BD44" s="82"/>
      <c r="BE44" s="82"/>
      <c r="BF44" s="82"/>
      <c r="BG44" s="82"/>
      <c r="BH44" s="82"/>
      <c r="BI44" s="82"/>
      <c r="BJ44" s="82"/>
      <c r="BK44" s="82"/>
      <c r="BL44" s="82"/>
      <c r="BM44" s="82"/>
      <c r="BN44" s="82"/>
      <c r="BO44" s="82"/>
      <c r="BP44" s="82"/>
      <c r="BQ44" s="82"/>
      <c r="BR44" s="82"/>
      <c r="BS44" s="82"/>
      <c r="BT44" s="82"/>
      <c r="BU44" s="82"/>
      <c r="BV44" s="82"/>
      <c r="BW44" s="82"/>
      <c r="BX44" s="82"/>
      <c r="BY44" s="82"/>
      <c r="BZ44" s="82"/>
      <c r="CA44" s="82"/>
      <c r="CB44" s="82"/>
      <c r="CC44" s="82"/>
      <c r="CD44" s="82"/>
      <c r="CE44" s="82"/>
      <c r="CF44" s="82"/>
      <c r="CG44" s="82"/>
      <c r="CH44" s="82"/>
      <c r="CI44" s="82"/>
      <c r="CJ44" s="82"/>
      <c r="CK44" s="82"/>
      <c r="CL44" s="82"/>
      <c r="CM44" s="82"/>
      <c r="CN44" s="82"/>
      <c r="CO44" s="82"/>
      <c r="CP44" s="82"/>
      <c r="CQ44" s="82"/>
      <c r="CR44" s="82"/>
      <c r="CS44" s="82"/>
      <c r="CT44" s="82"/>
      <c r="CU44" s="82"/>
      <c r="CV44" s="82"/>
      <c r="CW44" s="82"/>
      <c r="CX44" s="82"/>
      <c r="CY44" s="82"/>
      <c r="CZ44" s="82"/>
      <c r="DA44" s="82"/>
      <c r="DB44" s="82"/>
      <c r="DC44" s="82"/>
      <c r="DD44" s="82"/>
      <c r="DE44" s="82"/>
      <c r="DF44" s="82"/>
      <c r="DG44" s="82"/>
      <c r="DH44" s="82"/>
      <c r="DI44" s="82"/>
      <c r="DJ44" s="82"/>
      <c r="DK44" s="82"/>
      <c r="DL44" s="82"/>
      <c r="DM44" s="82"/>
      <c r="DN44" s="82"/>
      <c r="DO44" s="82"/>
      <c r="DP44" s="82"/>
      <c r="DQ44" s="82"/>
      <c r="DR44" s="82"/>
      <c r="DS44" s="82"/>
      <c r="DT44" s="82"/>
      <c r="DU44" s="82"/>
      <c r="DV44" s="82"/>
      <c r="DW44" s="82"/>
      <c r="DX44" s="82"/>
      <c r="DY44" s="82"/>
      <c r="DZ44" s="82"/>
      <c r="EA44" s="82"/>
      <c r="EB44" s="82"/>
      <c r="EC44" s="82"/>
      <c r="ED44" s="82"/>
      <c r="EE44" s="82"/>
      <c r="EF44" s="82"/>
      <c r="EG44" s="82"/>
      <c r="EH44" s="82"/>
      <c r="EI44" s="82"/>
      <c r="EJ44" s="82"/>
      <c r="EK44" s="82"/>
      <c r="EL44" s="82"/>
      <c r="EM44" s="82"/>
      <c r="EN44" s="82"/>
      <c r="EO44" s="82"/>
      <c r="EP44" s="82"/>
      <c r="EQ44" s="82"/>
      <c r="ER44" s="82"/>
      <c r="ES44" s="82"/>
      <c r="ET44" s="82"/>
      <c r="EU44" s="82"/>
      <c r="EV44" s="82"/>
      <c r="EW44" s="82"/>
      <c r="EX44" s="82"/>
      <c r="EY44" s="82"/>
      <c r="EZ44" s="82"/>
      <c r="FA44" s="82"/>
      <c r="FB44" s="82"/>
      <c r="FC44" s="82"/>
      <c r="FD44" s="82"/>
      <c r="FE44" s="82"/>
      <c r="FF44" s="82"/>
      <c r="FG44" s="82"/>
      <c r="FH44" s="82"/>
      <c r="FI44" s="82"/>
      <c r="FJ44" s="82"/>
      <c r="FK44" s="82"/>
      <c r="FL44" s="82"/>
      <c r="FM44" s="82"/>
      <c r="FN44" s="82"/>
      <c r="FO44" s="82"/>
      <c r="FP44" s="82"/>
      <c r="FQ44" s="82"/>
      <c r="FR44" s="82"/>
      <c r="FS44" s="82"/>
      <c r="FT44" s="82"/>
      <c r="FU44" s="82"/>
      <c r="FV44" s="82"/>
      <c r="FW44" s="82"/>
      <c r="FX44" s="82"/>
      <c r="FY44" s="82"/>
      <c r="FZ44" s="82"/>
      <c r="GA44" s="82"/>
      <c r="GB44" s="82"/>
      <c r="GC44" s="82"/>
      <c r="GD44" s="82"/>
      <c r="GE44" s="82"/>
      <c r="GF44" s="82"/>
      <c r="GG44" s="82"/>
      <c r="GH44" s="82"/>
      <c r="GI44" s="82"/>
      <c r="GJ44" s="82"/>
      <c r="GK44" s="82"/>
      <c r="GL44" s="82"/>
      <c r="GM44" s="82"/>
      <c r="GN44" s="82"/>
      <c r="GO44" s="82"/>
      <c r="GP44" s="82"/>
      <c r="GQ44" s="82"/>
      <c r="GR44" s="82"/>
      <c r="GS44" s="82"/>
      <c r="GT44" s="82"/>
      <c r="GU44" s="82"/>
      <c r="GV44" s="82"/>
      <c r="GW44" s="82"/>
      <c r="GX44" s="82"/>
      <c r="GY44" s="82"/>
      <c r="GZ44" s="82"/>
      <c r="HA44" s="82"/>
      <c r="HB44" s="82"/>
      <c r="HC44" s="82"/>
      <c r="HD44" s="82"/>
      <c r="HE44" s="82"/>
      <c r="HF44" s="82"/>
      <c r="HG44" s="82"/>
      <c r="HH44" s="82"/>
      <c r="HI44" s="82"/>
      <c r="HJ44" s="82"/>
      <c r="HK44" s="82"/>
      <c r="HL44" s="82"/>
      <c r="HM44" s="82"/>
      <c r="HN44" s="82"/>
      <c r="HO44" s="82"/>
      <c r="HP44" s="82"/>
      <c r="HQ44" s="82"/>
      <c r="HR44" s="82"/>
      <c r="HS44" s="82"/>
      <c r="HT44" s="82"/>
      <c r="HU44" s="82"/>
      <c r="HV44" s="82"/>
      <c r="HW44" s="82"/>
      <c r="HX44" s="82"/>
      <c r="HY44" s="82"/>
      <c r="HZ44" s="82"/>
      <c r="IA44" s="82"/>
      <c r="IB44" s="82"/>
      <c r="IC44" s="82"/>
      <c r="ID44" s="82"/>
      <c r="IE44" s="82"/>
      <c r="IF44" s="82"/>
      <c r="IG44" s="82"/>
      <c r="IH44" s="82"/>
      <c r="II44" s="82"/>
      <c r="IJ44" s="82"/>
      <c r="IK44" s="82"/>
      <c r="IL44" s="82"/>
      <c r="IM44" s="82"/>
      <c r="IN44" s="82"/>
      <c r="IO44" s="82"/>
      <c r="IP44" s="82"/>
      <c r="IQ44" s="82"/>
      <c r="IR44" s="82"/>
      <c r="IS44" s="82"/>
      <c r="IT44" s="82"/>
      <c r="IU44" s="82"/>
    </row>
    <row r="45" spans="1:255">
      <c r="A45" s="954"/>
      <c r="B45" s="607"/>
      <c r="C45" s="607"/>
      <c r="D45" s="607"/>
      <c r="E45" s="924"/>
      <c r="F45" s="954"/>
      <c r="G45" s="607"/>
      <c r="H45" s="607"/>
      <c r="I45" s="607"/>
      <c r="J45" s="607"/>
      <c r="K45" s="607"/>
      <c r="L45" s="607"/>
      <c r="M45" s="924"/>
      <c r="N45" s="954"/>
      <c r="O45" s="607"/>
      <c r="P45" s="607"/>
      <c r="Q45" s="607"/>
      <c r="R45" s="607"/>
      <c r="S45" s="924"/>
      <c r="T45" s="82"/>
      <c r="U45" s="82"/>
      <c r="V45" s="82"/>
      <c r="W45" s="82"/>
      <c r="X45" s="82"/>
      <c r="Y45" s="82"/>
      <c r="Z45" s="82"/>
      <c r="AA45" s="82"/>
      <c r="AB45" s="82"/>
      <c r="AC45" s="82"/>
      <c r="AD45" s="82"/>
      <c r="AE45" s="82"/>
      <c r="AF45" s="82"/>
      <c r="AG45" s="82"/>
      <c r="AH45" s="82"/>
      <c r="AI45" s="82"/>
      <c r="AJ45" s="82"/>
      <c r="AK45" s="82"/>
      <c r="AL45" s="82"/>
      <c r="AM45" s="82"/>
      <c r="AN45" s="82"/>
      <c r="AO45" s="82"/>
      <c r="AP45" s="82"/>
      <c r="AQ45" s="82"/>
      <c r="AR45" s="82"/>
      <c r="AS45" s="82"/>
      <c r="AT45" s="82"/>
      <c r="AU45" s="82"/>
      <c r="AV45" s="82"/>
      <c r="AW45" s="82"/>
      <c r="AX45" s="82"/>
      <c r="AY45" s="82"/>
      <c r="AZ45" s="82"/>
      <c r="BA45" s="82"/>
      <c r="BB45" s="82"/>
      <c r="BC45" s="82"/>
      <c r="BD45" s="82"/>
      <c r="BE45" s="82"/>
      <c r="BF45" s="82"/>
      <c r="BG45" s="82"/>
      <c r="BH45" s="82"/>
      <c r="BI45" s="82"/>
      <c r="BJ45" s="82"/>
      <c r="BK45" s="82"/>
      <c r="BL45" s="82"/>
      <c r="BM45" s="82"/>
      <c r="BN45" s="82"/>
      <c r="BO45" s="82"/>
      <c r="BP45" s="82"/>
      <c r="BQ45" s="82"/>
      <c r="BR45" s="82"/>
      <c r="BS45" s="82"/>
      <c r="BT45" s="82"/>
      <c r="BU45" s="82"/>
      <c r="BV45" s="82"/>
      <c r="BW45" s="82"/>
      <c r="BX45" s="82"/>
      <c r="BY45" s="82"/>
      <c r="BZ45" s="82"/>
      <c r="CA45" s="82"/>
      <c r="CB45" s="82"/>
      <c r="CC45" s="82"/>
      <c r="CD45" s="82"/>
      <c r="CE45" s="82"/>
      <c r="CF45" s="82"/>
      <c r="CG45" s="82"/>
      <c r="CH45" s="82"/>
      <c r="CI45" s="82"/>
      <c r="CJ45" s="82"/>
      <c r="CK45" s="82"/>
      <c r="CL45" s="82"/>
      <c r="CM45" s="82"/>
      <c r="CN45" s="82"/>
      <c r="CO45" s="82"/>
      <c r="CP45" s="82"/>
      <c r="CQ45" s="82"/>
      <c r="CR45" s="82"/>
      <c r="CS45" s="82"/>
      <c r="CT45" s="82"/>
      <c r="CU45" s="82"/>
      <c r="CV45" s="82"/>
      <c r="CW45" s="82"/>
      <c r="CX45" s="82"/>
      <c r="CY45" s="82"/>
      <c r="CZ45" s="82"/>
      <c r="DA45" s="82"/>
      <c r="DB45" s="82"/>
      <c r="DC45" s="82"/>
      <c r="DD45" s="82"/>
      <c r="DE45" s="82"/>
      <c r="DF45" s="82"/>
      <c r="DG45" s="82"/>
      <c r="DH45" s="82"/>
      <c r="DI45" s="82"/>
      <c r="DJ45" s="82"/>
      <c r="DK45" s="82"/>
      <c r="DL45" s="82"/>
      <c r="DM45" s="82"/>
      <c r="DN45" s="82"/>
      <c r="DO45" s="82"/>
      <c r="DP45" s="82"/>
      <c r="DQ45" s="82"/>
      <c r="DR45" s="82"/>
      <c r="DS45" s="82"/>
      <c r="DT45" s="82"/>
      <c r="DU45" s="82"/>
      <c r="DV45" s="82"/>
      <c r="DW45" s="82"/>
      <c r="DX45" s="82"/>
      <c r="DY45" s="82"/>
      <c r="DZ45" s="82"/>
      <c r="EA45" s="82"/>
      <c r="EB45" s="82"/>
      <c r="EC45" s="82"/>
      <c r="ED45" s="82"/>
      <c r="EE45" s="82"/>
      <c r="EF45" s="82"/>
      <c r="EG45" s="82"/>
      <c r="EH45" s="82"/>
      <c r="EI45" s="82"/>
      <c r="EJ45" s="82"/>
      <c r="EK45" s="82"/>
      <c r="EL45" s="82"/>
      <c r="EM45" s="82"/>
      <c r="EN45" s="82"/>
      <c r="EO45" s="82"/>
      <c r="EP45" s="82"/>
      <c r="EQ45" s="82"/>
      <c r="ER45" s="82"/>
      <c r="ES45" s="82"/>
      <c r="ET45" s="82"/>
      <c r="EU45" s="82"/>
      <c r="EV45" s="82"/>
      <c r="EW45" s="82"/>
      <c r="EX45" s="82"/>
      <c r="EY45" s="82"/>
      <c r="EZ45" s="82"/>
      <c r="FA45" s="82"/>
      <c r="FB45" s="82"/>
      <c r="FC45" s="82"/>
      <c r="FD45" s="82"/>
      <c r="FE45" s="82"/>
      <c r="FF45" s="82"/>
      <c r="FG45" s="82"/>
      <c r="FH45" s="82"/>
      <c r="FI45" s="82"/>
      <c r="FJ45" s="82"/>
      <c r="FK45" s="82"/>
      <c r="FL45" s="82"/>
      <c r="FM45" s="82"/>
      <c r="FN45" s="82"/>
      <c r="FO45" s="82"/>
      <c r="FP45" s="82"/>
      <c r="FQ45" s="82"/>
      <c r="FR45" s="82"/>
      <c r="FS45" s="82"/>
      <c r="FT45" s="82"/>
      <c r="FU45" s="82"/>
      <c r="FV45" s="82"/>
      <c r="FW45" s="82"/>
      <c r="FX45" s="82"/>
      <c r="FY45" s="82"/>
      <c r="FZ45" s="82"/>
      <c r="GA45" s="82"/>
      <c r="GB45" s="82"/>
      <c r="GC45" s="82"/>
      <c r="GD45" s="82"/>
      <c r="GE45" s="82"/>
      <c r="GF45" s="82"/>
      <c r="GG45" s="82"/>
      <c r="GH45" s="82"/>
      <c r="GI45" s="82"/>
      <c r="GJ45" s="82"/>
      <c r="GK45" s="82"/>
      <c r="GL45" s="82"/>
      <c r="GM45" s="82"/>
      <c r="GN45" s="82"/>
      <c r="GO45" s="82"/>
      <c r="GP45" s="82"/>
      <c r="GQ45" s="82"/>
      <c r="GR45" s="82"/>
      <c r="GS45" s="82"/>
      <c r="GT45" s="82"/>
      <c r="GU45" s="82"/>
      <c r="GV45" s="82"/>
      <c r="GW45" s="82"/>
      <c r="GX45" s="82"/>
      <c r="GY45" s="82"/>
      <c r="GZ45" s="82"/>
      <c r="HA45" s="82"/>
      <c r="HB45" s="82"/>
      <c r="HC45" s="82"/>
      <c r="HD45" s="82"/>
      <c r="HE45" s="82"/>
      <c r="HF45" s="82"/>
      <c r="HG45" s="82"/>
      <c r="HH45" s="82"/>
      <c r="HI45" s="82"/>
      <c r="HJ45" s="82"/>
      <c r="HK45" s="82"/>
      <c r="HL45" s="82"/>
      <c r="HM45" s="82"/>
      <c r="HN45" s="82"/>
      <c r="HO45" s="82"/>
      <c r="HP45" s="82"/>
      <c r="HQ45" s="82"/>
      <c r="HR45" s="82"/>
      <c r="HS45" s="82"/>
      <c r="HT45" s="82"/>
      <c r="HU45" s="82"/>
      <c r="HV45" s="82"/>
      <c r="HW45" s="82"/>
      <c r="HX45" s="82"/>
      <c r="HY45" s="82"/>
      <c r="HZ45" s="82"/>
      <c r="IA45" s="82"/>
      <c r="IB45" s="82"/>
      <c r="IC45" s="82"/>
      <c r="ID45" s="82"/>
      <c r="IE45" s="82"/>
      <c r="IF45" s="82"/>
      <c r="IG45" s="82"/>
      <c r="IH45" s="82"/>
      <c r="II45" s="82"/>
      <c r="IJ45" s="82"/>
      <c r="IK45" s="82"/>
      <c r="IL45" s="82"/>
      <c r="IM45" s="82"/>
      <c r="IN45" s="82"/>
      <c r="IO45" s="82"/>
      <c r="IP45" s="82"/>
      <c r="IQ45" s="82"/>
      <c r="IR45" s="82"/>
      <c r="IS45" s="82"/>
      <c r="IT45" s="82"/>
      <c r="IU45" s="82"/>
    </row>
    <row r="46" spans="1:255">
      <c r="A46" s="954"/>
      <c r="B46" s="607"/>
      <c r="C46" s="607"/>
      <c r="D46" s="607"/>
      <c r="E46" s="924"/>
      <c r="F46" s="954"/>
      <c r="G46" s="607"/>
      <c r="H46" s="607"/>
      <c r="I46" s="607"/>
      <c r="J46" s="607"/>
      <c r="K46" s="607"/>
      <c r="L46" s="607"/>
      <c r="M46" s="924"/>
      <c r="N46" s="954"/>
      <c r="O46" s="607"/>
      <c r="P46" s="607"/>
      <c r="Q46" s="607"/>
      <c r="R46" s="607"/>
      <c r="S46" s="924"/>
      <c r="T46" s="82"/>
      <c r="U46" s="82"/>
      <c r="V46" s="82"/>
      <c r="W46" s="82"/>
      <c r="X46" s="82"/>
      <c r="Y46" s="82"/>
      <c r="Z46" s="82"/>
      <c r="AA46" s="82"/>
      <c r="AB46" s="82"/>
      <c r="AC46" s="82"/>
      <c r="AD46" s="82"/>
      <c r="AE46" s="82"/>
      <c r="AF46" s="82"/>
      <c r="AG46" s="82"/>
      <c r="AH46" s="82"/>
      <c r="AI46" s="82"/>
      <c r="AJ46" s="82"/>
      <c r="AK46" s="82"/>
      <c r="AL46" s="82"/>
      <c r="AM46" s="82"/>
      <c r="AN46" s="82"/>
      <c r="AO46" s="82"/>
      <c r="AP46" s="82"/>
      <c r="AQ46" s="82"/>
      <c r="AR46" s="82"/>
      <c r="AS46" s="82"/>
      <c r="AT46" s="82"/>
      <c r="AU46" s="82"/>
      <c r="AV46" s="82"/>
      <c r="AW46" s="82"/>
      <c r="AX46" s="82"/>
      <c r="AY46" s="82"/>
      <c r="AZ46" s="82"/>
      <c r="BA46" s="82"/>
      <c r="BB46" s="82"/>
      <c r="BC46" s="82"/>
      <c r="BD46" s="82"/>
      <c r="BE46" s="82"/>
      <c r="BF46" s="82"/>
      <c r="BG46" s="82"/>
      <c r="BH46" s="82"/>
      <c r="BI46" s="82"/>
      <c r="BJ46" s="82"/>
      <c r="BK46" s="82"/>
      <c r="BL46" s="82"/>
      <c r="BM46" s="82"/>
      <c r="BN46" s="82"/>
      <c r="BO46" s="82"/>
      <c r="BP46" s="82"/>
      <c r="BQ46" s="82"/>
      <c r="BR46" s="82"/>
      <c r="BS46" s="82"/>
      <c r="BT46" s="82"/>
      <c r="BU46" s="82"/>
      <c r="BV46" s="82"/>
      <c r="BW46" s="82"/>
      <c r="BX46" s="82"/>
      <c r="BY46" s="82"/>
      <c r="BZ46" s="82"/>
      <c r="CA46" s="82"/>
      <c r="CB46" s="82"/>
      <c r="CC46" s="82"/>
      <c r="CD46" s="82"/>
      <c r="CE46" s="82"/>
      <c r="CF46" s="82"/>
      <c r="CG46" s="82"/>
      <c r="CH46" s="82"/>
      <c r="CI46" s="82"/>
      <c r="CJ46" s="82"/>
      <c r="CK46" s="82"/>
      <c r="CL46" s="82"/>
      <c r="CM46" s="82"/>
      <c r="CN46" s="82"/>
      <c r="CO46" s="82"/>
      <c r="CP46" s="82"/>
      <c r="CQ46" s="82"/>
      <c r="CR46" s="82"/>
      <c r="CS46" s="82"/>
      <c r="CT46" s="82"/>
      <c r="CU46" s="82"/>
      <c r="CV46" s="82"/>
      <c r="CW46" s="82"/>
      <c r="CX46" s="82"/>
      <c r="CY46" s="82"/>
      <c r="CZ46" s="82"/>
      <c r="DA46" s="82"/>
      <c r="DB46" s="82"/>
      <c r="DC46" s="82"/>
      <c r="DD46" s="82"/>
      <c r="DE46" s="82"/>
      <c r="DF46" s="82"/>
      <c r="DG46" s="82"/>
      <c r="DH46" s="82"/>
      <c r="DI46" s="82"/>
      <c r="DJ46" s="82"/>
      <c r="DK46" s="82"/>
      <c r="DL46" s="82"/>
      <c r="DM46" s="82"/>
      <c r="DN46" s="82"/>
      <c r="DO46" s="82"/>
      <c r="DP46" s="82"/>
      <c r="DQ46" s="82"/>
      <c r="DR46" s="82"/>
      <c r="DS46" s="82"/>
      <c r="DT46" s="82"/>
      <c r="DU46" s="82"/>
      <c r="DV46" s="82"/>
      <c r="DW46" s="82"/>
      <c r="DX46" s="82"/>
      <c r="DY46" s="82"/>
      <c r="DZ46" s="82"/>
      <c r="EA46" s="82"/>
      <c r="EB46" s="82"/>
      <c r="EC46" s="82"/>
      <c r="ED46" s="82"/>
      <c r="EE46" s="82"/>
      <c r="EF46" s="82"/>
      <c r="EG46" s="82"/>
      <c r="EH46" s="82"/>
      <c r="EI46" s="82"/>
      <c r="EJ46" s="82"/>
      <c r="EK46" s="82"/>
      <c r="EL46" s="82"/>
      <c r="EM46" s="82"/>
      <c r="EN46" s="82"/>
      <c r="EO46" s="82"/>
      <c r="EP46" s="82"/>
      <c r="EQ46" s="82"/>
      <c r="ER46" s="82"/>
      <c r="ES46" s="82"/>
      <c r="ET46" s="82"/>
      <c r="EU46" s="82"/>
      <c r="EV46" s="82"/>
      <c r="EW46" s="82"/>
      <c r="EX46" s="82"/>
      <c r="EY46" s="82"/>
      <c r="EZ46" s="82"/>
      <c r="FA46" s="82"/>
      <c r="FB46" s="82"/>
      <c r="FC46" s="82"/>
      <c r="FD46" s="82"/>
      <c r="FE46" s="82"/>
      <c r="FF46" s="82"/>
      <c r="FG46" s="82"/>
      <c r="FH46" s="82"/>
      <c r="FI46" s="82"/>
      <c r="FJ46" s="82"/>
      <c r="FK46" s="82"/>
      <c r="FL46" s="82"/>
      <c r="FM46" s="82"/>
      <c r="FN46" s="82"/>
      <c r="FO46" s="82"/>
      <c r="FP46" s="82"/>
      <c r="FQ46" s="82"/>
      <c r="FR46" s="82"/>
      <c r="FS46" s="82"/>
      <c r="FT46" s="82"/>
      <c r="FU46" s="82"/>
      <c r="FV46" s="82"/>
      <c r="FW46" s="82"/>
      <c r="FX46" s="82"/>
      <c r="FY46" s="82"/>
      <c r="FZ46" s="82"/>
      <c r="GA46" s="82"/>
      <c r="GB46" s="82"/>
      <c r="GC46" s="82"/>
      <c r="GD46" s="82"/>
      <c r="GE46" s="82"/>
      <c r="GF46" s="82"/>
      <c r="GG46" s="82"/>
      <c r="GH46" s="82"/>
      <c r="GI46" s="82"/>
      <c r="GJ46" s="82"/>
      <c r="GK46" s="82"/>
      <c r="GL46" s="82"/>
      <c r="GM46" s="82"/>
      <c r="GN46" s="82"/>
      <c r="GO46" s="82"/>
      <c r="GP46" s="82"/>
      <c r="GQ46" s="82"/>
      <c r="GR46" s="82"/>
      <c r="GS46" s="82"/>
      <c r="GT46" s="82"/>
      <c r="GU46" s="82"/>
      <c r="GV46" s="82"/>
      <c r="GW46" s="82"/>
      <c r="GX46" s="82"/>
      <c r="GY46" s="82"/>
      <c r="GZ46" s="82"/>
      <c r="HA46" s="82"/>
      <c r="HB46" s="82"/>
      <c r="HC46" s="82"/>
      <c r="HD46" s="82"/>
      <c r="HE46" s="82"/>
      <c r="HF46" s="82"/>
      <c r="HG46" s="82"/>
      <c r="HH46" s="82"/>
      <c r="HI46" s="82"/>
      <c r="HJ46" s="82"/>
      <c r="HK46" s="82"/>
      <c r="HL46" s="82"/>
      <c r="HM46" s="82"/>
      <c r="HN46" s="82"/>
      <c r="HO46" s="82"/>
      <c r="HP46" s="82"/>
      <c r="HQ46" s="82"/>
      <c r="HR46" s="82"/>
      <c r="HS46" s="82"/>
      <c r="HT46" s="82"/>
      <c r="HU46" s="82"/>
      <c r="HV46" s="82"/>
      <c r="HW46" s="82"/>
      <c r="HX46" s="82"/>
      <c r="HY46" s="82"/>
      <c r="HZ46" s="82"/>
      <c r="IA46" s="82"/>
      <c r="IB46" s="82"/>
      <c r="IC46" s="82"/>
      <c r="ID46" s="82"/>
      <c r="IE46" s="82"/>
      <c r="IF46" s="82"/>
      <c r="IG46" s="82"/>
      <c r="IH46" s="82"/>
      <c r="II46" s="82"/>
      <c r="IJ46" s="82"/>
      <c r="IK46" s="82"/>
      <c r="IL46" s="82"/>
      <c r="IM46" s="82"/>
      <c r="IN46" s="82"/>
      <c r="IO46" s="82"/>
      <c r="IP46" s="82"/>
      <c r="IQ46" s="82"/>
      <c r="IR46" s="82"/>
      <c r="IS46" s="82"/>
      <c r="IT46" s="82"/>
      <c r="IU46" s="82"/>
    </row>
    <row r="47" spans="1:255">
      <c r="A47" s="954"/>
      <c r="B47" s="607"/>
      <c r="C47" s="607"/>
      <c r="D47" s="607"/>
      <c r="E47" s="924"/>
      <c r="F47" s="954"/>
      <c r="G47" s="607"/>
      <c r="H47" s="607"/>
      <c r="I47" s="607"/>
      <c r="J47" s="607"/>
      <c r="K47" s="607"/>
      <c r="L47" s="607"/>
      <c r="M47" s="924"/>
      <c r="N47" s="954"/>
      <c r="O47" s="607"/>
      <c r="P47" s="607"/>
      <c r="Q47" s="607"/>
      <c r="R47" s="607"/>
      <c r="S47" s="924"/>
      <c r="T47" s="82"/>
      <c r="U47" s="82"/>
      <c r="V47" s="82"/>
      <c r="W47" s="82"/>
      <c r="X47" s="82"/>
      <c r="Y47" s="82"/>
      <c r="Z47" s="82"/>
      <c r="AA47" s="82"/>
      <c r="AB47" s="82"/>
      <c r="AC47" s="82"/>
      <c r="AD47" s="82"/>
      <c r="AE47" s="82"/>
      <c r="AF47" s="82"/>
      <c r="AG47" s="82"/>
      <c r="AH47" s="82"/>
      <c r="AI47" s="82"/>
      <c r="AJ47" s="82"/>
      <c r="AK47" s="82"/>
      <c r="AL47" s="82"/>
      <c r="AM47" s="82"/>
      <c r="AN47" s="82"/>
      <c r="AO47" s="82"/>
      <c r="AP47" s="82"/>
      <c r="AQ47" s="82"/>
      <c r="AR47" s="82"/>
      <c r="AS47" s="82"/>
      <c r="AT47" s="82"/>
      <c r="AU47" s="82"/>
      <c r="AV47" s="82"/>
      <c r="AW47" s="82"/>
      <c r="AX47" s="82"/>
      <c r="AY47" s="82"/>
      <c r="AZ47" s="82"/>
      <c r="BA47" s="82"/>
      <c r="BB47" s="82"/>
      <c r="BC47" s="82"/>
      <c r="BD47" s="82"/>
      <c r="BE47" s="82"/>
      <c r="BF47" s="82"/>
      <c r="BG47" s="82"/>
      <c r="BH47" s="82"/>
      <c r="BI47" s="82"/>
      <c r="BJ47" s="82"/>
      <c r="BK47" s="82"/>
      <c r="BL47" s="82"/>
      <c r="BM47" s="82"/>
      <c r="BN47" s="82"/>
      <c r="BO47" s="82"/>
      <c r="BP47" s="82"/>
      <c r="BQ47" s="82"/>
      <c r="BR47" s="82"/>
      <c r="BS47" s="82"/>
      <c r="BT47" s="82"/>
      <c r="BU47" s="82"/>
      <c r="BV47" s="82"/>
      <c r="BW47" s="82"/>
      <c r="BX47" s="82"/>
      <c r="BY47" s="82"/>
      <c r="BZ47" s="82"/>
      <c r="CA47" s="82"/>
      <c r="CB47" s="82"/>
      <c r="CC47" s="82"/>
      <c r="CD47" s="82"/>
      <c r="CE47" s="82"/>
      <c r="CF47" s="82"/>
      <c r="CG47" s="82"/>
      <c r="CH47" s="82"/>
      <c r="CI47" s="82"/>
      <c r="CJ47" s="82"/>
      <c r="CK47" s="82"/>
      <c r="CL47" s="82"/>
      <c r="CM47" s="82"/>
      <c r="CN47" s="82"/>
      <c r="CO47" s="82"/>
      <c r="CP47" s="82"/>
      <c r="CQ47" s="82"/>
      <c r="CR47" s="82"/>
      <c r="CS47" s="82"/>
      <c r="CT47" s="82"/>
      <c r="CU47" s="82"/>
      <c r="CV47" s="82"/>
      <c r="CW47" s="82"/>
      <c r="CX47" s="82"/>
      <c r="CY47" s="82"/>
      <c r="CZ47" s="82"/>
      <c r="DA47" s="82"/>
      <c r="DB47" s="82"/>
      <c r="DC47" s="82"/>
      <c r="DD47" s="82"/>
      <c r="DE47" s="82"/>
      <c r="DF47" s="82"/>
      <c r="DG47" s="82"/>
      <c r="DH47" s="82"/>
      <c r="DI47" s="82"/>
      <c r="DJ47" s="82"/>
      <c r="DK47" s="82"/>
      <c r="DL47" s="82"/>
      <c r="DM47" s="82"/>
      <c r="DN47" s="82"/>
      <c r="DO47" s="82"/>
      <c r="DP47" s="82"/>
      <c r="DQ47" s="82"/>
      <c r="DR47" s="82"/>
      <c r="DS47" s="82"/>
      <c r="DT47" s="82"/>
      <c r="DU47" s="82"/>
      <c r="DV47" s="82"/>
      <c r="DW47" s="82"/>
      <c r="DX47" s="82"/>
      <c r="DY47" s="82"/>
      <c r="DZ47" s="82"/>
      <c r="EA47" s="82"/>
      <c r="EB47" s="82"/>
      <c r="EC47" s="82"/>
      <c r="ED47" s="82"/>
      <c r="EE47" s="82"/>
      <c r="EF47" s="82"/>
      <c r="EG47" s="82"/>
      <c r="EH47" s="82"/>
      <c r="EI47" s="82"/>
      <c r="EJ47" s="82"/>
      <c r="EK47" s="82"/>
      <c r="EL47" s="82"/>
      <c r="EM47" s="82"/>
      <c r="EN47" s="82"/>
      <c r="EO47" s="82"/>
      <c r="EP47" s="82"/>
      <c r="EQ47" s="82"/>
      <c r="ER47" s="82"/>
      <c r="ES47" s="82"/>
      <c r="ET47" s="82"/>
      <c r="EU47" s="82"/>
      <c r="EV47" s="82"/>
      <c r="EW47" s="82"/>
      <c r="EX47" s="82"/>
      <c r="EY47" s="82"/>
      <c r="EZ47" s="82"/>
      <c r="FA47" s="82"/>
      <c r="FB47" s="82"/>
      <c r="FC47" s="82"/>
      <c r="FD47" s="82"/>
      <c r="FE47" s="82"/>
      <c r="FF47" s="82"/>
      <c r="FG47" s="82"/>
      <c r="FH47" s="82"/>
      <c r="FI47" s="82"/>
      <c r="FJ47" s="82"/>
      <c r="FK47" s="82"/>
      <c r="FL47" s="82"/>
      <c r="FM47" s="82"/>
      <c r="FN47" s="82"/>
      <c r="FO47" s="82"/>
      <c r="FP47" s="82"/>
      <c r="FQ47" s="82"/>
      <c r="FR47" s="82"/>
      <c r="FS47" s="82"/>
      <c r="FT47" s="82"/>
      <c r="FU47" s="82"/>
      <c r="FV47" s="82"/>
      <c r="FW47" s="82"/>
      <c r="FX47" s="82"/>
      <c r="FY47" s="82"/>
      <c r="FZ47" s="82"/>
      <c r="GA47" s="82"/>
      <c r="GB47" s="82"/>
      <c r="GC47" s="82"/>
      <c r="GD47" s="82"/>
      <c r="GE47" s="82"/>
      <c r="GF47" s="82"/>
      <c r="GG47" s="82"/>
      <c r="GH47" s="82"/>
      <c r="GI47" s="82"/>
      <c r="GJ47" s="82"/>
      <c r="GK47" s="82"/>
      <c r="GL47" s="82"/>
      <c r="GM47" s="82"/>
      <c r="GN47" s="82"/>
      <c r="GO47" s="82"/>
      <c r="GP47" s="82"/>
      <c r="GQ47" s="82"/>
      <c r="GR47" s="82"/>
      <c r="GS47" s="82"/>
      <c r="GT47" s="82"/>
      <c r="GU47" s="82"/>
      <c r="GV47" s="82"/>
      <c r="GW47" s="82"/>
      <c r="GX47" s="82"/>
      <c r="GY47" s="82"/>
      <c r="GZ47" s="82"/>
      <c r="HA47" s="82"/>
      <c r="HB47" s="82"/>
      <c r="HC47" s="82"/>
      <c r="HD47" s="82"/>
      <c r="HE47" s="82"/>
      <c r="HF47" s="82"/>
      <c r="HG47" s="82"/>
      <c r="HH47" s="82"/>
      <c r="HI47" s="82"/>
      <c r="HJ47" s="82"/>
      <c r="HK47" s="82"/>
      <c r="HL47" s="82"/>
      <c r="HM47" s="82"/>
      <c r="HN47" s="82"/>
      <c r="HO47" s="82"/>
      <c r="HP47" s="82"/>
      <c r="HQ47" s="82"/>
      <c r="HR47" s="82"/>
      <c r="HS47" s="82"/>
      <c r="HT47" s="82"/>
      <c r="HU47" s="82"/>
      <c r="HV47" s="82"/>
      <c r="HW47" s="82"/>
      <c r="HX47" s="82"/>
      <c r="HY47" s="82"/>
      <c r="HZ47" s="82"/>
      <c r="IA47" s="82"/>
      <c r="IB47" s="82"/>
      <c r="IC47" s="82"/>
      <c r="ID47" s="82"/>
      <c r="IE47" s="82"/>
      <c r="IF47" s="82"/>
      <c r="IG47" s="82"/>
      <c r="IH47" s="82"/>
      <c r="II47" s="82"/>
      <c r="IJ47" s="82"/>
      <c r="IK47" s="82"/>
      <c r="IL47" s="82"/>
      <c r="IM47" s="82"/>
      <c r="IN47" s="82"/>
      <c r="IO47" s="82"/>
      <c r="IP47" s="82"/>
      <c r="IQ47" s="82"/>
      <c r="IR47" s="82"/>
      <c r="IS47" s="82"/>
      <c r="IT47" s="82"/>
      <c r="IU47" s="82"/>
    </row>
    <row r="48" spans="1:255">
      <c r="A48" s="954"/>
      <c r="B48" s="607"/>
      <c r="C48" s="607"/>
      <c r="D48" s="607"/>
      <c r="E48" s="924"/>
      <c r="F48" s="954"/>
      <c r="G48" s="607"/>
      <c r="H48" s="607"/>
      <c r="I48" s="607"/>
      <c r="J48" s="607"/>
      <c r="K48" s="607"/>
      <c r="L48" s="607"/>
      <c r="M48" s="924"/>
      <c r="N48" s="954"/>
      <c r="O48" s="607"/>
      <c r="P48" s="607"/>
      <c r="Q48" s="607"/>
      <c r="R48" s="607"/>
      <c r="S48" s="924"/>
      <c r="T48" s="82"/>
      <c r="U48" s="82"/>
      <c r="V48" s="82"/>
      <c r="W48" s="82"/>
      <c r="X48" s="82"/>
      <c r="Y48" s="82"/>
      <c r="Z48" s="82"/>
      <c r="AA48" s="82"/>
      <c r="AB48" s="82"/>
      <c r="AC48" s="82"/>
      <c r="AD48" s="82"/>
      <c r="AE48" s="82"/>
      <c r="AF48" s="82"/>
      <c r="AG48" s="82"/>
      <c r="AH48" s="82"/>
      <c r="AI48" s="82"/>
      <c r="AJ48" s="82"/>
      <c r="AK48" s="82"/>
      <c r="AL48" s="82"/>
      <c r="AM48" s="82"/>
      <c r="AN48" s="82"/>
      <c r="AO48" s="82"/>
      <c r="AP48" s="82"/>
      <c r="AQ48" s="82"/>
      <c r="AR48" s="82"/>
      <c r="AS48" s="82"/>
      <c r="AT48" s="82"/>
      <c r="AU48" s="82"/>
      <c r="AV48" s="82"/>
      <c r="AW48" s="82"/>
      <c r="AX48" s="82"/>
      <c r="AY48" s="82"/>
      <c r="AZ48" s="82"/>
      <c r="BA48" s="82"/>
      <c r="BB48" s="82"/>
      <c r="BC48" s="82"/>
      <c r="BD48" s="82"/>
      <c r="BE48" s="82"/>
      <c r="BF48" s="82"/>
      <c r="BG48" s="82"/>
      <c r="BH48" s="82"/>
      <c r="BI48" s="82"/>
      <c r="BJ48" s="82"/>
      <c r="BK48" s="82"/>
      <c r="BL48" s="82"/>
      <c r="BM48" s="82"/>
      <c r="BN48" s="82"/>
      <c r="BO48" s="82"/>
      <c r="BP48" s="82"/>
      <c r="BQ48" s="82"/>
      <c r="BR48" s="82"/>
      <c r="BS48" s="82"/>
      <c r="BT48" s="82"/>
      <c r="BU48" s="82"/>
      <c r="BV48" s="82"/>
      <c r="BW48" s="82"/>
      <c r="BX48" s="82"/>
      <c r="BY48" s="82"/>
      <c r="BZ48" s="82"/>
      <c r="CA48" s="82"/>
      <c r="CB48" s="82"/>
      <c r="CC48" s="82"/>
      <c r="CD48" s="82"/>
      <c r="CE48" s="82"/>
      <c r="CF48" s="82"/>
      <c r="CG48" s="82"/>
      <c r="CH48" s="82"/>
      <c r="CI48" s="82"/>
      <c r="CJ48" s="82"/>
      <c r="CK48" s="82"/>
      <c r="CL48" s="82"/>
      <c r="CM48" s="82"/>
      <c r="CN48" s="82"/>
      <c r="CO48" s="82"/>
      <c r="CP48" s="82"/>
      <c r="CQ48" s="82"/>
      <c r="CR48" s="82"/>
      <c r="CS48" s="82"/>
      <c r="CT48" s="82"/>
      <c r="CU48" s="82"/>
      <c r="CV48" s="82"/>
      <c r="CW48" s="82"/>
      <c r="CX48" s="82"/>
      <c r="CY48" s="82"/>
      <c r="CZ48" s="82"/>
      <c r="DA48" s="82"/>
      <c r="DB48" s="82"/>
      <c r="DC48" s="82"/>
      <c r="DD48" s="82"/>
      <c r="DE48" s="82"/>
      <c r="DF48" s="82"/>
      <c r="DG48" s="82"/>
      <c r="DH48" s="82"/>
      <c r="DI48" s="82"/>
      <c r="DJ48" s="82"/>
      <c r="DK48" s="82"/>
      <c r="DL48" s="82"/>
      <c r="DM48" s="82"/>
      <c r="DN48" s="82"/>
      <c r="DO48" s="82"/>
      <c r="DP48" s="82"/>
      <c r="DQ48" s="82"/>
      <c r="DR48" s="82"/>
      <c r="DS48" s="82"/>
      <c r="DT48" s="82"/>
      <c r="DU48" s="82"/>
      <c r="DV48" s="82"/>
      <c r="DW48" s="82"/>
      <c r="DX48" s="82"/>
      <c r="DY48" s="82"/>
      <c r="DZ48" s="82"/>
      <c r="EA48" s="82"/>
      <c r="EB48" s="82"/>
      <c r="EC48" s="82"/>
      <c r="ED48" s="82"/>
      <c r="EE48" s="82"/>
      <c r="EF48" s="82"/>
      <c r="EG48" s="82"/>
      <c r="EH48" s="82"/>
      <c r="EI48" s="82"/>
      <c r="EJ48" s="82"/>
      <c r="EK48" s="82"/>
      <c r="EL48" s="82"/>
      <c r="EM48" s="82"/>
      <c r="EN48" s="82"/>
      <c r="EO48" s="82"/>
      <c r="EP48" s="82"/>
      <c r="EQ48" s="82"/>
      <c r="ER48" s="82"/>
      <c r="ES48" s="82"/>
      <c r="ET48" s="82"/>
      <c r="EU48" s="82"/>
      <c r="EV48" s="82"/>
      <c r="EW48" s="82"/>
      <c r="EX48" s="82"/>
      <c r="EY48" s="82"/>
      <c r="EZ48" s="82"/>
      <c r="FA48" s="82"/>
      <c r="FB48" s="82"/>
      <c r="FC48" s="82"/>
      <c r="FD48" s="82"/>
      <c r="FE48" s="82"/>
      <c r="FF48" s="82"/>
      <c r="FG48" s="82"/>
      <c r="FH48" s="82"/>
      <c r="FI48" s="82"/>
      <c r="FJ48" s="82"/>
      <c r="FK48" s="82"/>
      <c r="FL48" s="82"/>
      <c r="FM48" s="82"/>
      <c r="FN48" s="82"/>
      <c r="FO48" s="82"/>
      <c r="FP48" s="82"/>
      <c r="FQ48" s="82"/>
      <c r="FR48" s="82"/>
      <c r="FS48" s="82"/>
      <c r="FT48" s="82"/>
      <c r="FU48" s="82"/>
      <c r="FV48" s="82"/>
      <c r="FW48" s="82"/>
      <c r="FX48" s="82"/>
      <c r="FY48" s="82"/>
      <c r="FZ48" s="82"/>
      <c r="GA48" s="82"/>
      <c r="GB48" s="82"/>
      <c r="GC48" s="82"/>
      <c r="GD48" s="82"/>
      <c r="GE48" s="82"/>
      <c r="GF48" s="82"/>
      <c r="GG48" s="82"/>
      <c r="GH48" s="82"/>
      <c r="GI48" s="82"/>
      <c r="GJ48" s="82"/>
      <c r="GK48" s="82"/>
      <c r="GL48" s="82"/>
      <c r="GM48" s="82"/>
      <c r="GN48" s="82"/>
      <c r="GO48" s="82"/>
      <c r="GP48" s="82"/>
      <c r="GQ48" s="82"/>
      <c r="GR48" s="82"/>
      <c r="GS48" s="82"/>
      <c r="GT48" s="82"/>
      <c r="GU48" s="82"/>
      <c r="GV48" s="82"/>
      <c r="GW48" s="82"/>
      <c r="GX48" s="82"/>
      <c r="GY48" s="82"/>
      <c r="GZ48" s="82"/>
      <c r="HA48" s="82"/>
      <c r="HB48" s="82"/>
      <c r="HC48" s="82"/>
      <c r="HD48" s="82"/>
      <c r="HE48" s="82"/>
      <c r="HF48" s="82"/>
      <c r="HG48" s="82"/>
      <c r="HH48" s="82"/>
      <c r="HI48" s="82"/>
      <c r="HJ48" s="82"/>
      <c r="HK48" s="82"/>
      <c r="HL48" s="82"/>
      <c r="HM48" s="82"/>
      <c r="HN48" s="82"/>
      <c r="HO48" s="82"/>
      <c r="HP48" s="82"/>
      <c r="HQ48" s="82"/>
      <c r="HR48" s="82"/>
      <c r="HS48" s="82"/>
      <c r="HT48" s="82"/>
      <c r="HU48" s="82"/>
      <c r="HV48" s="82"/>
      <c r="HW48" s="82"/>
      <c r="HX48" s="82"/>
      <c r="HY48" s="82"/>
      <c r="HZ48" s="82"/>
      <c r="IA48" s="82"/>
      <c r="IB48" s="82"/>
      <c r="IC48" s="82"/>
      <c r="ID48" s="82"/>
      <c r="IE48" s="82"/>
      <c r="IF48" s="82"/>
      <c r="IG48" s="82"/>
      <c r="IH48" s="82"/>
      <c r="II48" s="82"/>
      <c r="IJ48" s="82"/>
      <c r="IK48" s="82"/>
      <c r="IL48" s="82"/>
      <c r="IM48" s="82"/>
      <c r="IN48" s="82"/>
      <c r="IO48" s="82"/>
      <c r="IP48" s="82"/>
      <c r="IQ48" s="82"/>
      <c r="IR48" s="82"/>
      <c r="IS48" s="82"/>
      <c r="IT48" s="82"/>
      <c r="IU48" s="82"/>
    </row>
    <row r="49" spans="1:255">
      <c r="A49" s="954"/>
      <c r="B49" s="607"/>
      <c r="C49" s="607"/>
      <c r="D49" s="607"/>
      <c r="E49" s="924"/>
      <c r="F49" s="954"/>
      <c r="G49" s="607"/>
      <c r="H49" s="607"/>
      <c r="I49" s="607"/>
      <c r="J49" s="607"/>
      <c r="K49" s="607"/>
      <c r="L49" s="607"/>
      <c r="M49" s="924"/>
      <c r="N49" s="954"/>
      <c r="O49" s="607"/>
      <c r="P49" s="607"/>
      <c r="Q49" s="607"/>
      <c r="R49" s="607"/>
      <c r="S49" s="924"/>
      <c r="T49" s="82"/>
      <c r="U49" s="82"/>
      <c r="V49" s="82"/>
      <c r="W49" s="82"/>
      <c r="X49" s="82"/>
      <c r="Y49" s="82"/>
      <c r="Z49" s="82"/>
      <c r="AA49" s="82"/>
      <c r="AB49" s="82"/>
      <c r="AC49" s="82"/>
      <c r="AD49" s="82"/>
      <c r="AE49" s="82"/>
      <c r="AF49" s="82"/>
      <c r="AG49" s="82"/>
      <c r="AH49" s="82"/>
      <c r="AI49" s="82"/>
      <c r="AJ49" s="82"/>
      <c r="AK49" s="82"/>
      <c r="AL49" s="82"/>
      <c r="AM49" s="82"/>
      <c r="AN49" s="82"/>
      <c r="AO49" s="82"/>
      <c r="AP49" s="82"/>
      <c r="AQ49" s="82"/>
      <c r="AR49" s="82"/>
      <c r="AS49" s="82"/>
      <c r="AT49" s="82"/>
      <c r="AU49" s="82"/>
      <c r="AV49" s="82"/>
      <c r="AW49" s="82"/>
      <c r="AX49" s="82"/>
      <c r="AY49" s="82"/>
      <c r="AZ49" s="82"/>
      <c r="BA49" s="82"/>
      <c r="BB49" s="82"/>
      <c r="BC49" s="82"/>
      <c r="BD49" s="82"/>
      <c r="BE49" s="82"/>
      <c r="BF49" s="82"/>
      <c r="BG49" s="82"/>
      <c r="BH49" s="82"/>
      <c r="BI49" s="82"/>
      <c r="BJ49" s="82"/>
      <c r="BK49" s="82"/>
      <c r="BL49" s="82"/>
      <c r="BM49" s="82"/>
      <c r="BN49" s="82"/>
      <c r="BO49" s="82"/>
      <c r="BP49" s="82"/>
      <c r="BQ49" s="82"/>
      <c r="BR49" s="82"/>
      <c r="BS49" s="82"/>
      <c r="BT49" s="82"/>
      <c r="BU49" s="82"/>
      <c r="BV49" s="82"/>
      <c r="BW49" s="82"/>
      <c r="BX49" s="82"/>
      <c r="BY49" s="82"/>
      <c r="BZ49" s="82"/>
      <c r="CA49" s="82"/>
      <c r="CB49" s="82"/>
      <c r="CC49" s="82"/>
      <c r="CD49" s="82"/>
      <c r="CE49" s="82"/>
      <c r="CF49" s="82"/>
      <c r="CG49" s="82"/>
      <c r="CH49" s="82"/>
      <c r="CI49" s="82"/>
      <c r="CJ49" s="82"/>
      <c r="CK49" s="82"/>
      <c r="CL49" s="82"/>
      <c r="CM49" s="82"/>
      <c r="CN49" s="82"/>
      <c r="CO49" s="82"/>
      <c r="CP49" s="82"/>
      <c r="CQ49" s="82"/>
      <c r="CR49" s="82"/>
      <c r="CS49" s="82"/>
      <c r="CT49" s="82"/>
      <c r="CU49" s="82"/>
      <c r="CV49" s="82"/>
      <c r="CW49" s="82"/>
      <c r="CX49" s="82"/>
      <c r="CY49" s="82"/>
      <c r="CZ49" s="82"/>
      <c r="DA49" s="82"/>
      <c r="DB49" s="82"/>
      <c r="DC49" s="82"/>
      <c r="DD49" s="82"/>
      <c r="DE49" s="82"/>
      <c r="DF49" s="82"/>
      <c r="DG49" s="82"/>
      <c r="DH49" s="82"/>
      <c r="DI49" s="82"/>
      <c r="DJ49" s="82"/>
      <c r="DK49" s="82"/>
      <c r="DL49" s="82"/>
      <c r="DM49" s="82"/>
      <c r="DN49" s="82"/>
      <c r="DO49" s="82"/>
      <c r="DP49" s="82"/>
      <c r="DQ49" s="82"/>
      <c r="DR49" s="82"/>
      <c r="DS49" s="82"/>
      <c r="DT49" s="82"/>
      <c r="DU49" s="82"/>
      <c r="DV49" s="82"/>
      <c r="DW49" s="82"/>
      <c r="DX49" s="82"/>
      <c r="DY49" s="82"/>
      <c r="DZ49" s="82"/>
      <c r="EA49" s="82"/>
      <c r="EB49" s="82"/>
      <c r="EC49" s="82"/>
      <c r="ED49" s="82"/>
      <c r="EE49" s="82"/>
      <c r="EF49" s="82"/>
      <c r="EG49" s="82"/>
      <c r="EH49" s="82"/>
      <c r="EI49" s="82"/>
      <c r="EJ49" s="82"/>
      <c r="EK49" s="82"/>
      <c r="EL49" s="82"/>
      <c r="EM49" s="82"/>
      <c r="EN49" s="82"/>
      <c r="EO49" s="82"/>
      <c r="EP49" s="82"/>
      <c r="EQ49" s="82"/>
      <c r="ER49" s="82"/>
      <c r="ES49" s="82"/>
      <c r="ET49" s="82"/>
      <c r="EU49" s="82"/>
      <c r="EV49" s="82"/>
      <c r="EW49" s="82"/>
      <c r="EX49" s="82"/>
      <c r="EY49" s="82"/>
      <c r="EZ49" s="82"/>
      <c r="FA49" s="82"/>
      <c r="FB49" s="82"/>
      <c r="FC49" s="82"/>
      <c r="FD49" s="82"/>
      <c r="FE49" s="82"/>
      <c r="FF49" s="82"/>
      <c r="FG49" s="82"/>
      <c r="FH49" s="82"/>
      <c r="FI49" s="82"/>
      <c r="FJ49" s="82"/>
      <c r="FK49" s="82"/>
      <c r="FL49" s="82"/>
      <c r="FM49" s="82"/>
      <c r="FN49" s="82"/>
      <c r="FO49" s="82"/>
      <c r="FP49" s="82"/>
      <c r="FQ49" s="82"/>
      <c r="FR49" s="82"/>
      <c r="FS49" s="82"/>
      <c r="FT49" s="82"/>
      <c r="FU49" s="82"/>
      <c r="FV49" s="82"/>
      <c r="FW49" s="82"/>
      <c r="FX49" s="82"/>
      <c r="FY49" s="82"/>
      <c r="FZ49" s="82"/>
      <c r="GA49" s="82"/>
      <c r="GB49" s="82"/>
      <c r="GC49" s="82"/>
      <c r="GD49" s="82"/>
      <c r="GE49" s="82"/>
      <c r="GF49" s="82"/>
      <c r="GG49" s="82"/>
      <c r="GH49" s="82"/>
      <c r="GI49" s="82"/>
      <c r="GJ49" s="82"/>
      <c r="GK49" s="82"/>
      <c r="GL49" s="82"/>
      <c r="GM49" s="82"/>
      <c r="GN49" s="82"/>
      <c r="GO49" s="82"/>
      <c r="GP49" s="82"/>
      <c r="GQ49" s="82"/>
      <c r="GR49" s="82"/>
      <c r="GS49" s="82"/>
      <c r="GT49" s="82"/>
      <c r="GU49" s="82"/>
      <c r="GV49" s="82"/>
      <c r="GW49" s="82"/>
      <c r="GX49" s="82"/>
      <c r="GY49" s="82"/>
      <c r="GZ49" s="82"/>
      <c r="HA49" s="82"/>
      <c r="HB49" s="82"/>
      <c r="HC49" s="82"/>
      <c r="HD49" s="82"/>
      <c r="HE49" s="82"/>
      <c r="HF49" s="82"/>
      <c r="HG49" s="82"/>
      <c r="HH49" s="82"/>
      <c r="HI49" s="82"/>
      <c r="HJ49" s="82"/>
      <c r="HK49" s="82"/>
      <c r="HL49" s="82"/>
      <c r="HM49" s="82"/>
      <c r="HN49" s="82"/>
      <c r="HO49" s="82"/>
      <c r="HP49" s="82"/>
      <c r="HQ49" s="82"/>
      <c r="HR49" s="82"/>
      <c r="HS49" s="82"/>
      <c r="HT49" s="82"/>
      <c r="HU49" s="82"/>
      <c r="HV49" s="82"/>
      <c r="HW49" s="82"/>
      <c r="HX49" s="82"/>
      <c r="HY49" s="82"/>
      <c r="HZ49" s="82"/>
      <c r="IA49" s="82"/>
      <c r="IB49" s="82"/>
      <c r="IC49" s="82"/>
      <c r="ID49" s="82"/>
      <c r="IE49" s="82"/>
      <c r="IF49" s="82"/>
      <c r="IG49" s="82"/>
      <c r="IH49" s="82"/>
      <c r="II49" s="82"/>
      <c r="IJ49" s="82"/>
      <c r="IK49" s="82"/>
      <c r="IL49" s="82"/>
      <c r="IM49" s="82"/>
      <c r="IN49" s="82"/>
      <c r="IO49" s="82"/>
      <c r="IP49" s="82"/>
      <c r="IQ49" s="82"/>
      <c r="IR49" s="82"/>
      <c r="IS49" s="82"/>
      <c r="IT49" s="82"/>
      <c r="IU49" s="82"/>
    </row>
    <row r="50" spans="1:255">
      <c r="A50" s="954"/>
      <c r="B50" s="607"/>
      <c r="C50" s="607"/>
      <c r="D50" s="607"/>
      <c r="E50" s="924"/>
      <c r="F50" s="954"/>
      <c r="G50" s="607"/>
      <c r="H50" s="607"/>
      <c r="I50" s="607"/>
      <c r="J50" s="607"/>
      <c r="K50" s="607"/>
      <c r="L50" s="607"/>
      <c r="M50" s="924"/>
      <c r="N50" s="954"/>
      <c r="O50" s="607"/>
      <c r="P50" s="607"/>
      <c r="Q50" s="607"/>
      <c r="R50" s="607"/>
      <c r="S50" s="924"/>
      <c r="T50" s="82"/>
      <c r="U50" s="82"/>
      <c r="V50" s="82"/>
      <c r="W50" s="82"/>
      <c r="X50" s="82"/>
      <c r="Y50" s="82"/>
      <c r="Z50" s="82"/>
      <c r="AA50" s="82"/>
      <c r="AB50" s="82"/>
      <c r="AC50" s="82"/>
      <c r="AD50" s="82"/>
      <c r="AE50" s="82"/>
      <c r="AF50" s="82"/>
      <c r="AG50" s="82"/>
      <c r="AH50" s="82"/>
      <c r="AI50" s="82"/>
      <c r="AJ50" s="82"/>
      <c r="AK50" s="82"/>
      <c r="AL50" s="82"/>
      <c r="AM50" s="82"/>
      <c r="AN50" s="82"/>
      <c r="AO50" s="82"/>
      <c r="AP50" s="82"/>
      <c r="AQ50" s="82"/>
      <c r="AR50" s="82"/>
      <c r="AS50" s="82"/>
      <c r="AT50" s="82"/>
      <c r="AU50" s="82"/>
      <c r="AV50" s="82"/>
      <c r="AW50" s="82"/>
      <c r="AX50" s="82"/>
      <c r="AY50" s="82"/>
      <c r="AZ50" s="82"/>
      <c r="BA50" s="82"/>
      <c r="BB50" s="82"/>
      <c r="BC50" s="82"/>
      <c r="BD50" s="82"/>
      <c r="BE50" s="82"/>
      <c r="BF50" s="82"/>
      <c r="BG50" s="82"/>
      <c r="BH50" s="82"/>
      <c r="BI50" s="82"/>
      <c r="BJ50" s="82"/>
      <c r="BK50" s="82"/>
      <c r="BL50" s="82"/>
      <c r="BM50" s="82"/>
      <c r="BN50" s="82"/>
      <c r="BO50" s="82"/>
      <c r="BP50" s="82"/>
      <c r="BQ50" s="82"/>
      <c r="BR50" s="82"/>
      <c r="BS50" s="82"/>
      <c r="BT50" s="82"/>
      <c r="BU50" s="82"/>
      <c r="BV50" s="82"/>
      <c r="BW50" s="82"/>
      <c r="BX50" s="82"/>
      <c r="BY50" s="82"/>
      <c r="BZ50" s="82"/>
      <c r="CA50" s="82"/>
      <c r="CB50" s="82"/>
      <c r="CC50" s="82"/>
      <c r="CD50" s="82"/>
      <c r="CE50" s="82"/>
      <c r="CF50" s="82"/>
      <c r="CG50" s="82"/>
      <c r="CH50" s="82"/>
      <c r="CI50" s="82"/>
      <c r="CJ50" s="82"/>
      <c r="CK50" s="82"/>
      <c r="CL50" s="82"/>
      <c r="CM50" s="82"/>
      <c r="CN50" s="82"/>
      <c r="CO50" s="82"/>
      <c r="CP50" s="82"/>
      <c r="CQ50" s="82"/>
      <c r="CR50" s="82"/>
      <c r="CS50" s="82"/>
      <c r="CT50" s="82"/>
      <c r="CU50" s="82"/>
      <c r="CV50" s="82"/>
      <c r="CW50" s="82"/>
      <c r="CX50" s="82"/>
      <c r="CY50" s="82"/>
      <c r="CZ50" s="82"/>
      <c r="DA50" s="82"/>
      <c r="DB50" s="82"/>
      <c r="DC50" s="82"/>
      <c r="DD50" s="82"/>
      <c r="DE50" s="82"/>
      <c r="DF50" s="82"/>
      <c r="DG50" s="82"/>
      <c r="DH50" s="82"/>
      <c r="DI50" s="82"/>
      <c r="DJ50" s="82"/>
      <c r="DK50" s="82"/>
      <c r="DL50" s="82"/>
      <c r="DM50" s="82"/>
      <c r="DN50" s="82"/>
      <c r="DO50" s="82"/>
      <c r="DP50" s="82"/>
      <c r="DQ50" s="82"/>
      <c r="DR50" s="82"/>
      <c r="DS50" s="82"/>
      <c r="DT50" s="82"/>
      <c r="DU50" s="82"/>
      <c r="DV50" s="82"/>
      <c r="DW50" s="82"/>
      <c r="DX50" s="82"/>
      <c r="DY50" s="82"/>
      <c r="DZ50" s="82"/>
      <c r="EA50" s="82"/>
      <c r="EB50" s="82"/>
      <c r="EC50" s="82"/>
      <c r="ED50" s="82"/>
      <c r="EE50" s="82"/>
      <c r="EF50" s="82"/>
      <c r="EG50" s="82"/>
      <c r="EH50" s="82"/>
      <c r="EI50" s="82"/>
      <c r="EJ50" s="82"/>
      <c r="EK50" s="82"/>
      <c r="EL50" s="82"/>
      <c r="EM50" s="82"/>
      <c r="EN50" s="82"/>
      <c r="EO50" s="82"/>
      <c r="EP50" s="82"/>
      <c r="EQ50" s="82"/>
      <c r="ER50" s="82"/>
      <c r="ES50" s="82"/>
      <c r="ET50" s="82"/>
      <c r="EU50" s="82"/>
      <c r="EV50" s="82"/>
      <c r="EW50" s="82"/>
      <c r="EX50" s="82"/>
      <c r="EY50" s="82"/>
      <c r="EZ50" s="82"/>
      <c r="FA50" s="82"/>
      <c r="FB50" s="82"/>
      <c r="FC50" s="82"/>
      <c r="FD50" s="82"/>
      <c r="FE50" s="82"/>
      <c r="FF50" s="82"/>
      <c r="FG50" s="82"/>
      <c r="FH50" s="82"/>
      <c r="FI50" s="82"/>
      <c r="FJ50" s="82"/>
      <c r="FK50" s="82"/>
      <c r="FL50" s="82"/>
      <c r="FM50" s="82"/>
      <c r="FN50" s="82"/>
      <c r="FO50" s="82"/>
      <c r="FP50" s="82"/>
      <c r="FQ50" s="82"/>
      <c r="FR50" s="82"/>
      <c r="FS50" s="82"/>
      <c r="FT50" s="82"/>
      <c r="FU50" s="82"/>
      <c r="FV50" s="82"/>
      <c r="FW50" s="82"/>
      <c r="FX50" s="82"/>
      <c r="FY50" s="82"/>
      <c r="FZ50" s="82"/>
      <c r="GA50" s="82"/>
      <c r="GB50" s="82"/>
      <c r="GC50" s="82"/>
      <c r="GD50" s="82"/>
      <c r="GE50" s="82"/>
      <c r="GF50" s="82"/>
      <c r="GG50" s="82"/>
      <c r="GH50" s="82"/>
      <c r="GI50" s="82"/>
      <c r="GJ50" s="82"/>
      <c r="GK50" s="82"/>
      <c r="GL50" s="82"/>
      <c r="GM50" s="82"/>
      <c r="GN50" s="82"/>
      <c r="GO50" s="82"/>
      <c r="GP50" s="82"/>
      <c r="GQ50" s="82"/>
      <c r="GR50" s="82"/>
      <c r="GS50" s="82"/>
      <c r="GT50" s="82"/>
      <c r="GU50" s="82"/>
      <c r="GV50" s="82"/>
      <c r="GW50" s="82"/>
      <c r="GX50" s="82"/>
      <c r="GY50" s="82"/>
      <c r="GZ50" s="82"/>
      <c r="HA50" s="82"/>
      <c r="HB50" s="82"/>
      <c r="HC50" s="82"/>
      <c r="HD50" s="82"/>
      <c r="HE50" s="82"/>
      <c r="HF50" s="82"/>
      <c r="HG50" s="82"/>
      <c r="HH50" s="82"/>
      <c r="HI50" s="82"/>
      <c r="HJ50" s="82"/>
      <c r="HK50" s="82"/>
      <c r="HL50" s="82"/>
      <c r="HM50" s="82"/>
      <c r="HN50" s="82"/>
      <c r="HO50" s="82"/>
      <c r="HP50" s="82"/>
      <c r="HQ50" s="82"/>
      <c r="HR50" s="82"/>
      <c r="HS50" s="82"/>
      <c r="HT50" s="82"/>
      <c r="HU50" s="82"/>
      <c r="HV50" s="82"/>
      <c r="HW50" s="82"/>
      <c r="HX50" s="82"/>
      <c r="HY50" s="82"/>
      <c r="HZ50" s="82"/>
      <c r="IA50" s="82"/>
      <c r="IB50" s="82"/>
      <c r="IC50" s="82"/>
      <c r="ID50" s="82"/>
      <c r="IE50" s="82"/>
      <c r="IF50" s="82"/>
      <c r="IG50" s="82"/>
      <c r="IH50" s="82"/>
      <c r="II50" s="82"/>
      <c r="IJ50" s="82"/>
      <c r="IK50" s="82"/>
      <c r="IL50" s="82"/>
      <c r="IM50" s="82"/>
      <c r="IN50" s="82"/>
      <c r="IO50" s="82"/>
      <c r="IP50" s="82"/>
      <c r="IQ50" s="82"/>
      <c r="IR50" s="82"/>
      <c r="IS50" s="82"/>
      <c r="IT50" s="82"/>
      <c r="IU50" s="82"/>
    </row>
    <row r="51" spans="1:255">
      <c r="A51" s="954"/>
      <c r="B51" s="607"/>
      <c r="C51" s="607"/>
      <c r="D51" s="607"/>
      <c r="E51" s="924"/>
      <c r="F51" s="954"/>
      <c r="G51" s="607"/>
      <c r="H51" s="607"/>
      <c r="I51" s="607"/>
      <c r="J51" s="607"/>
      <c r="K51" s="607"/>
      <c r="L51" s="607"/>
      <c r="M51" s="924"/>
      <c r="N51" s="954"/>
      <c r="O51" s="607"/>
      <c r="P51" s="607"/>
      <c r="Q51" s="607"/>
      <c r="R51" s="607"/>
      <c r="S51" s="924"/>
      <c r="T51" s="82"/>
      <c r="U51" s="82"/>
      <c r="V51" s="82"/>
      <c r="W51" s="82"/>
      <c r="X51" s="82"/>
      <c r="Y51" s="82"/>
      <c r="Z51" s="82"/>
      <c r="AA51" s="82"/>
      <c r="AB51" s="82"/>
      <c r="AC51" s="82"/>
      <c r="AD51" s="82"/>
      <c r="AE51" s="82"/>
      <c r="AF51" s="82"/>
      <c r="AG51" s="82"/>
      <c r="AH51" s="82"/>
      <c r="AI51" s="82"/>
      <c r="AJ51" s="82"/>
      <c r="AK51" s="82"/>
      <c r="AL51" s="82"/>
      <c r="AM51" s="82"/>
      <c r="AN51" s="82"/>
      <c r="AO51" s="82"/>
      <c r="AP51" s="82"/>
      <c r="AQ51" s="82"/>
      <c r="AR51" s="82"/>
      <c r="AS51" s="82"/>
      <c r="AT51" s="82"/>
      <c r="AU51" s="82"/>
      <c r="AV51" s="82"/>
      <c r="AW51" s="82"/>
      <c r="AX51" s="82"/>
      <c r="AY51" s="82"/>
      <c r="AZ51" s="82"/>
      <c r="BA51" s="82"/>
      <c r="BB51" s="82"/>
      <c r="BC51" s="82"/>
      <c r="BD51" s="82"/>
      <c r="BE51" s="82"/>
      <c r="BF51" s="82"/>
      <c r="BG51" s="82"/>
      <c r="BH51" s="82"/>
      <c r="BI51" s="82"/>
      <c r="BJ51" s="82"/>
      <c r="BK51" s="82"/>
      <c r="BL51" s="82"/>
      <c r="BM51" s="82"/>
      <c r="BN51" s="82"/>
      <c r="BO51" s="82"/>
      <c r="BP51" s="82"/>
      <c r="BQ51" s="82"/>
      <c r="BR51" s="82"/>
      <c r="BS51" s="82"/>
      <c r="BT51" s="82"/>
      <c r="BU51" s="82"/>
      <c r="BV51" s="82"/>
      <c r="BW51" s="82"/>
      <c r="BX51" s="82"/>
      <c r="BY51" s="82"/>
      <c r="BZ51" s="82"/>
      <c r="CA51" s="82"/>
      <c r="CB51" s="82"/>
      <c r="CC51" s="82"/>
      <c r="CD51" s="82"/>
      <c r="CE51" s="82"/>
      <c r="CF51" s="82"/>
      <c r="CG51" s="82"/>
      <c r="CH51" s="82"/>
      <c r="CI51" s="82"/>
      <c r="CJ51" s="82"/>
      <c r="CK51" s="82"/>
      <c r="CL51" s="82"/>
      <c r="CM51" s="82"/>
      <c r="CN51" s="82"/>
      <c r="CO51" s="82"/>
      <c r="CP51" s="82"/>
      <c r="CQ51" s="82"/>
      <c r="CR51" s="82"/>
      <c r="CS51" s="82"/>
      <c r="CT51" s="82"/>
      <c r="CU51" s="82"/>
      <c r="CV51" s="82"/>
      <c r="CW51" s="82"/>
      <c r="CX51" s="82"/>
      <c r="CY51" s="82"/>
      <c r="CZ51" s="82"/>
      <c r="DA51" s="82"/>
      <c r="DB51" s="82"/>
      <c r="DC51" s="82"/>
      <c r="DD51" s="82"/>
      <c r="DE51" s="82"/>
      <c r="DF51" s="82"/>
      <c r="DG51" s="82"/>
      <c r="DH51" s="82"/>
      <c r="DI51" s="82"/>
      <c r="DJ51" s="82"/>
      <c r="DK51" s="82"/>
      <c r="DL51" s="82"/>
      <c r="DM51" s="82"/>
      <c r="DN51" s="82"/>
      <c r="DO51" s="82"/>
      <c r="DP51" s="82"/>
      <c r="DQ51" s="82"/>
      <c r="DR51" s="82"/>
      <c r="DS51" s="82"/>
      <c r="DT51" s="82"/>
      <c r="DU51" s="82"/>
      <c r="DV51" s="82"/>
      <c r="DW51" s="82"/>
      <c r="DX51" s="82"/>
      <c r="DY51" s="82"/>
      <c r="DZ51" s="82"/>
      <c r="EA51" s="82"/>
      <c r="EB51" s="82"/>
      <c r="EC51" s="82"/>
      <c r="ED51" s="82"/>
      <c r="EE51" s="82"/>
      <c r="EF51" s="82"/>
      <c r="EG51" s="82"/>
      <c r="EH51" s="82"/>
      <c r="EI51" s="82"/>
      <c r="EJ51" s="82"/>
      <c r="EK51" s="82"/>
      <c r="EL51" s="82"/>
      <c r="EM51" s="82"/>
      <c r="EN51" s="82"/>
      <c r="EO51" s="82"/>
      <c r="EP51" s="82"/>
      <c r="EQ51" s="82"/>
      <c r="ER51" s="82"/>
      <c r="ES51" s="82"/>
      <c r="ET51" s="82"/>
      <c r="EU51" s="82"/>
      <c r="EV51" s="82"/>
      <c r="EW51" s="82"/>
      <c r="EX51" s="82"/>
      <c r="EY51" s="82"/>
      <c r="EZ51" s="82"/>
      <c r="FA51" s="82"/>
      <c r="FB51" s="82"/>
      <c r="FC51" s="82"/>
      <c r="FD51" s="82"/>
      <c r="FE51" s="82"/>
      <c r="FF51" s="82"/>
      <c r="FG51" s="82"/>
      <c r="FH51" s="82"/>
      <c r="FI51" s="82"/>
      <c r="FJ51" s="82"/>
      <c r="FK51" s="82"/>
      <c r="FL51" s="82"/>
      <c r="FM51" s="82"/>
      <c r="FN51" s="82"/>
      <c r="FO51" s="82"/>
      <c r="FP51" s="82"/>
      <c r="FQ51" s="82"/>
      <c r="FR51" s="82"/>
      <c r="FS51" s="82"/>
      <c r="FT51" s="82"/>
      <c r="FU51" s="82"/>
      <c r="FV51" s="82"/>
      <c r="FW51" s="82"/>
      <c r="FX51" s="82"/>
      <c r="FY51" s="82"/>
      <c r="FZ51" s="82"/>
      <c r="GA51" s="82"/>
      <c r="GB51" s="82"/>
      <c r="GC51" s="82"/>
      <c r="GD51" s="82"/>
      <c r="GE51" s="82"/>
      <c r="GF51" s="82"/>
      <c r="GG51" s="82"/>
      <c r="GH51" s="82"/>
      <c r="GI51" s="82"/>
      <c r="GJ51" s="82"/>
      <c r="GK51" s="82"/>
      <c r="GL51" s="82"/>
      <c r="GM51" s="82"/>
      <c r="GN51" s="82"/>
      <c r="GO51" s="82"/>
      <c r="GP51" s="82"/>
      <c r="GQ51" s="82"/>
      <c r="GR51" s="82"/>
      <c r="GS51" s="82"/>
      <c r="GT51" s="82"/>
      <c r="GU51" s="82"/>
      <c r="GV51" s="82"/>
      <c r="GW51" s="82"/>
      <c r="GX51" s="82"/>
      <c r="GY51" s="82"/>
      <c r="GZ51" s="82"/>
      <c r="HA51" s="82"/>
      <c r="HB51" s="82"/>
      <c r="HC51" s="82"/>
      <c r="HD51" s="82"/>
      <c r="HE51" s="82"/>
      <c r="HF51" s="82"/>
      <c r="HG51" s="82"/>
      <c r="HH51" s="82"/>
      <c r="HI51" s="82"/>
      <c r="HJ51" s="82"/>
      <c r="HK51" s="82"/>
      <c r="HL51" s="82"/>
      <c r="HM51" s="82"/>
      <c r="HN51" s="82"/>
      <c r="HO51" s="82"/>
      <c r="HP51" s="82"/>
      <c r="HQ51" s="82"/>
      <c r="HR51" s="82"/>
      <c r="HS51" s="82"/>
      <c r="HT51" s="82"/>
      <c r="HU51" s="82"/>
      <c r="HV51" s="82"/>
      <c r="HW51" s="82"/>
      <c r="HX51" s="82"/>
      <c r="HY51" s="82"/>
      <c r="HZ51" s="82"/>
      <c r="IA51" s="82"/>
      <c r="IB51" s="82"/>
      <c r="IC51" s="82"/>
      <c r="ID51" s="82"/>
      <c r="IE51" s="82"/>
      <c r="IF51" s="82"/>
      <c r="IG51" s="82"/>
      <c r="IH51" s="82"/>
      <c r="II51" s="82"/>
      <c r="IJ51" s="82"/>
      <c r="IK51" s="82"/>
      <c r="IL51" s="82"/>
      <c r="IM51" s="82"/>
      <c r="IN51" s="82"/>
      <c r="IO51" s="82"/>
      <c r="IP51" s="82"/>
      <c r="IQ51" s="82"/>
      <c r="IR51" s="82"/>
      <c r="IS51" s="82"/>
      <c r="IT51" s="82"/>
      <c r="IU51" s="82"/>
    </row>
    <row r="52" spans="1:255">
      <c r="A52" s="954"/>
      <c r="B52" s="607"/>
      <c r="C52" s="607"/>
      <c r="D52" s="607"/>
      <c r="E52" s="924"/>
      <c r="F52" s="954"/>
      <c r="G52" s="607"/>
      <c r="H52" s="607"/>
      <c r="I52" s="607"/>
      <c r="J52" s="607"/>
      <c r="K52" s="607"/>
      <c r="L52" s="607"/>
      <c r="M52" s="924"/>
      <c r="N52" s="954"/>
      <c r="O52" s="607"/>
      <c r="P52" s="607"/>
      <c r="Q52" s="607"/>
      <c r="R52" s="607"/>
      <c r="S52" s="924"/>
      <c r="T52" s="82"/>
      <c r="U52" s="82"/>
      <c r="V52" s="82"/>
      <c r="W52" s="82"/>
      <c r="X52" s="82"/>
      <c r="Y52" s="82"/>
      <c r="Z52" s="82"/>
      <c r="AA52" s="82"/>
      <c r="AB52" s="82"/>
      <c r="AC52" s="82"/>
      <c r="AD52" s="82"/>
      <c r="AE52" s="82"/>
      <c r="AF52" s="82"/>
      <c r="AG52" s="82"/>
      <c r="AH52" s="82"/>
      <c r="AI52" s="82"/>
      <c r="AJ52" s="82"/>
      <c r="AK52" s="82"/>
      <c r="AL52" s="82"/>
      <c r="AM52" s="82"/>
      <c r="AN52" s="82"/>
      <c r="AO52" s="82"/>
      <c r="AP52" s="82"/>
      <c r="AQ52" s="82"/>
      <c r="AR52" s="82"/>
      <c r="AS52" s="82"/>
      <c r="AT52" s="82"/>
      <c r="AU52" s="82"/>
      <c r="AV52" s="82"/>
      <c r="AW52" s="82"/>
      <c r="AX52" s="82"/>
      <c r="AY52" s="82"/>
      <c r="AZ52" s="82"/>
      <c r="BA52" s="82"/>
      <c r="BB52" s="82"/>
      <c r="BC52" s="82"/>
      <c r="BD52" s="82"/>
      <c r="BE52" s="82"/>
      <c r="BF52" s="82"/>
      <c r="BG52" s="82"/>
      <c r="BH52" s="82"/>
      <c r="BI52" s="82"/>
      <c r="BJ52" s="82"/>
      <c r="BK52" s="82"/>
      <c r="BL52" s="82"/>
      <c r="BM52" s="82"/>
      <c r="BN52" s="82"/>
      <c r="BO52" s="82"/>
      <c r="BP52" s="82"/>
      <c r="BQ52" s="82"/>
      <c r="BR52" s="82"/>
      <c r="BS52" s="82"/>
      <c r="BT52" s="82"/>
      <c r="BU52" s="82"/>
      <c r="BV52" s="82"/>
      <c r="BW52" s="82"/>
      <c r="BX52" s="82"/>
      <c r="BY52" s="82"/>
      <c r="BZ52" s="82"/>
      <c r="CA52" s="82"/>
      <c r="CB52" s="82"/>
      <c r="CC52" s="82"/>
      <c r="CD52" s="82"/>
      <c r="CE52" s="82"/>
      <c r="CF52" s="82"/>
      <c r="CG52" s="82"/>
      <c r="CH52" s="82"/>
      <c r="CI52" s="82"/>
      <c r="CJ52" s="82"/>
      <c r="CK52" s="82"/>
      <c r="CL52" s="82"/>
      <c r="CM52" s="82"/>
      <c r="CN52" s="82"/>
      <c r="CO52" s="82"/>
      <c r="CP52" s="82"/>
      <c r="CQ52" s="82"/>
      <c r="CR52" s="82"/>
      <c r="CS52" s="82"/>
      <c r="CT52" s="82"/>
      <c r="CU52" s="82"/>
      <c r="CV52" s="82"/>
      <c r="CW52" s="82"/>
      <c r="CX52" s="82"/>
      <c r="CY52" s="82"/>
      <c r="CZ52" s="82"/>
      <c r="DA52" s="82"/>
      <c r="DB52" s="82"/>
      <c r="DC52" s="82"/>
      <c r="DD52" s="82"/>
      <c r="DE52" s="82"/>
      <c r="DF52" s="82"/>
      <c r="DG52" s="82"/>
      <c r="DH52" s="82"/>
      <c r="DI52" s="82"/>
      <c r="DJ52" s="82"/>
      <c r="DK52" s="82"/>
      <c r="DL52" s="82"/>
      <c r="DM52" s="82"/>
      <c r="DN52" s="82"/>
      <c r="DO52" s="82"/>
      <c r="DP52" s="82"/>
      <c r="DQ52" s="82"/>
      <c r="DR52" s="82"/>
      <c r="DS52" s="82"/>
      <c r="DT52" s="82"/>
      <c r="DU52" s="82"/>
      <c r="DV52" s="82"/>
      <c r="DW52" s="82"/>
      <c r="DX52" s="82"/>
      <c r="DY52" s="82"/>
      <c r="DZ52" s="82"/>
      <c r="EA52" s="82"/>
      <c r="EB52" s="82"/>
      <c r="EC52" s="82"/>
      <c r="ED52" s="82"/>
      <c r="EE52" s="82"/>
      <c r="EF52" s="82"/>
      <c r="EG52" s="82"/>
      <c r="EH52" s="82"/>
      <c r="EI52" s="82"/>
      <c r="EJ52" s="82"/>
      <c r="EK52" s="82"/>
      <c r="EL52" s="82"/>
      <c r="EM52" s="82"/>
      <c r="EN52" s="82"/>
      <c r="EO52" s="82"/>
      <c r="EP52" s="82"/>
      <c r="EQ52" s="82"/>
      <c r="ER52" s="82"/>
      <c r="ES52" s="82"/>
      <c r="ET52" s="82"/>
      <c r="EU52" s="82"/>
      <c r="EV52" s="82"/>
      <c r="EW52" s="82"/>
      <c r="EX52" s="82"/>
      <c r="EY52" s="82"/>
      <c r="EZ52" s="82"/>
      <c r="FA52" s="82"/>
      <c r="FB52" s="82"/>
      <c r="FC52" s="82"/>
      <c r="FD52" s="82"/>
      <c r="FE52" s="82"/>
      <c r="FF52" s="82"/>
      <c r="FG52" s="82"/>
      <c r="FH52" s="82"/>
      <c r="FI52" s="82"/>
      <c r="FJ52" s="82"/>
      <c r="FK52" s="82"/>
      <c r="FL52" s="82"/>
      <c r="FM52" s="82"/>
      <c r="FN52" s="82"/>
      <c r="FO52" s="82"/>
      <c r="FP52" s="82"/>
      <c r="FQ52" s="82"/>
      <c r="FR52" s="82"/>
      <c r="FS52" s="82"/>
      <c r="FT52" s="82"/>
      <c r="FU52" s="82"/>
      <c r="FV52" s="82"/>
      <c r="FW52" s="82"/>
      <c r="FX52" s="82"/>
      <c r="FY52" s="82"/>
      <c r="FZ52" s="82"/>
      <c r="GA52" s="82"/>
      <c r="GB52" s="82"/>
      <c r="GC52" s="82"/>
      <c r="GD52" s="82"/>
      <c r="GE52" s="82"/>
      <c r="GF52" s="82"/>
      <c r="GG52" s="82"/>
      <c r="GH52" s="82"/>
      <c r="GI52" s="82"/>
      <c r="GJ52" s="82"/>
      <c r="GK52" s="82"/>
      <c r="GL52" s="82"/>
      <c r="GM52" s="82"/>
      <c r="GN52" s="82"/>
      <c r="GO52" s="82"/>
      <c r="GP52" s="82"/>
      <c r="GQ52" s="82"/>
      <c r="GR52" s="82"/>
      <c r="GS52" s="82"/>
      <c r="GT52" s="82"/>
      <c r="GU52" s="82"/>
      <c r="GV52" s="82"/>
      <c r="GW52" s="82"/>
      <c r="GX52" s="82"/>
      <c r="GY52" s="82"/>
      <c r="GZ52" s="82"/>
      <c r="HA52" s="82"/>
      <c r="HB52" s="82"/>
      <c r="HC52" s="82"/>
      <c r="HD52" s="82"/>
      <c r="HE52" s="82"/>
      <c r="HF52" s="82"/>
      <c r="HG52" s="82"/>
      <c r="HH52" s="82"/>
      <c r="HI52" s="82"/>
      <c r="HJ52" s="82"/>
      <c r="HK52" s="82"/>
      <c r="HL52" s="82"/>
      <c r="HM52" s="82"/>
      <c r="HN52" s="82"/>
      <c r="HO52" s="82"/>
      <c r="HP52" s="82"/>
      <c r="HQ52" s="82"/>
      <c r="HR52" s="82"/>
      <c r="HS52" s="82"/>
      <c r="HT52" s="82"/>
      <c r="HU52" s="82"/>
      <c r="HV52" s="82"/>
      <c r="HW52" s="82"/>
      <c r="HX52" s="82"/>
      <c r="HY52" s="82"/>
      <c r="HZ52" s="82"/>
      <c r="IA52" s="82"/>
      <c r="IB52" s="82"/>
      <c r="IC52" s="82"/>
      <c r="ID52" s="82"/>
      <c r="IE52" s="82"/>
      <c r="IF52" s="82"/>
      <c r="IG52" s="82"/>
      <c r="IH52" s="82"/>
      <c r="II52" s="82"/>
      <c r="IJ52" s="82"/>
      <c r="IK52" s="82"/>
      <c r="IL52" s="82"/>
      <c r="IM52" s="82"/>
      <c r="IN52" s="82"/>
      <c r="IO52" s="82"/>
      <c r="IP52" s="82"/>
      <c r="IQ52" s="82"/>
      <c r="IR52" s="82"/>
      <c r="IS52" s="82"/>
      <c r="IT52" s="82"/>
      <c r="IU52" s="82"/>
    </row>
    <row r="53" spans="1:255">
      <c r="A53" s="954"/>
      <c r="B53" s="607"/>
      <c r="C53" s="607"/>
      <c r="D53" s="607"/>
      <c r="E53" s="924"/>
      <c r="F53" s="954"/>
      <c r="G53" s="607"/>
      <c r="H53" s="607"/>
      <c r="I53" s="607"/>
      <c r="J53" s="607"/>
      <c r="K53" s="607"/>
      <c r="L53" s="607"/>
      <c r="M53" s="924"/>
      <c r="N53" s="954"/>
      <c r="O53" s="607"/>
      <c r="P53" s="607"/>
      <c r="Q53" s="607"/>
      <c r="R53" s="607"/>
      <c r="S53" s="924"/>
      <c r="T53" s="82"/>
      <c r="U53" s="82"/>
      <c r="V53" s="82"/>
      <c r="W53" s="82"/>
      <c r="X53" s="82"/>
      <c r="Y53" s="82"/>
      <c r="Z53" s="82"/>
      <c r="AA53" s="82"/>
      <c r="AB53" s="82"/>
      <c r="AC53" s="82"/>
      <c r="AD53" s="82"/>
      <c r="AE53" s="82"/>
      <c r="AF53" s="82"/>
      <c r="AG53" s="82"/>
      <c r="AH53" s="82"/>
      <c r="AI53" s="82"/>
      <c r="AJ53" s="82"/>
      <c r="AK53" s="82"/>
      <c r="AL53" s="82"/>
      <c r="AM53" s="82"/>
      <c r="AN53" s="82"/>
      <c r="AO53" s="82"/>
      <c r="AP53" s="82"/>
      <c r="AQ53" s="82"/>
      <c r="AR53" s="82"/>
      <c r="AS53" s="82"/>
      <c r="AT53" s="82"/>
      <c r="AU53" s="82"/>
      <c r="AV53" s="82"/>
      <c r="AW53" s="82"/>
      <c r="AX53" s="82"/>
      <c r="AY53" s="82"/>
      <c r="AZ53" s="82"/>
      <c r="BA53" s="82"/>
      <c r="BB53" s="82"/>
      <c r="BC53" s="82"/>
      <c r="BD53" s="82"/>
      <c r="BE53" s="82"/>
      <c r="BF53" s="82"/>
      <c r="BG53" s="82"/>
      <c r="BH53" s="82"/>
      <c r="BI53" s="82"/>
      <c r="BJ53" s="82"/>
      <c r="BK53" s="82"/>
      <c r="BL53" s="82"/>
      <c r="BM53" s="82"/>
      <c r="BN53" s="82"/>
      <c r="BO53" s="82"/>
      <c r="BP53" s="82"/>
      <c r="BQ53" s="82"/>
      <c r="BR53" s="82"/>
      <c r="BS53" s="82"/>
      <c r="BT53" s="82"/>
      <c r="BU53" s="82"/>
      <c r="BV53" s="82"/>
      <c r="BW53" s="82"/>
      <c r="BX53" s="82"/>
      <c r="BY53" s="82"/>
      <c r="BZ53" s="82"/>
      <c r="CA53" s="82"/>
      <c r="CB53" s="82"/>
      <c r="CC53" s="82"/>
      <c r="CD53" s="82"/>
      <c r="CE53" s="82"/>
      <c r="CF53" s="82"/>
      <c r="CG53" s="82"/>
      <c r="CH53" s="82"/>
      <c r="CI53" s="82"/>
      <c r="CJ53" s="82"/>
      <c r="CK53" s="82"/>
      <c r="CL53" s="82"/>
      <c r="CM53" s="82"/>
      <c r="CN53" s="82"/>
      <c r="CO53" s="82"/>
      <c r="CP53" s="82"/>
      <c r="CQ53" s="82"/>
      <c r="CR53" s="82"/>
      <c r="CS53" s="82"/>
      <c r="CT53" s="82"/>
      <c r="CU53" s="82"/>
      <c r="CV53" s="82"/>
      <c r="CW53" s="82"/>
      <c r="CX53" s="82"/>
      <c r="CY53" s="82"/>
      <c r="CZ53" s="82"/>
      <c r="DA53" s="82"/>
      <c r="DB53" s="82"/>
      <c r="DC53" s="82"/>
      <c r="DD53" s="82"/>
      <c r="DE53" s="82"/>
      <c r="DF53" s="82"/>
      <c r="DG53" s="82"/>
      <c r="DH53" s="82"/>
      <c r="DI53" s="82"/>
      <c r="DJ53" s="82"/>
      <c r="DK53" s="82"/>
      <c r="DL53" s="82"/>
      <c r="DM53" s="82"/>
      <c r="DN53" s="82"/>
      <c r="DO53" s="82"/>
      <c r="DP53" s="82"/>
      <c r="DQ53" s="82"/>
      <c r="DR53" s="82"/>
      <c r="DS53" s="82"/>
      <c r="DT53" s="82"/>
      <c r="DU53" s="82"/>
      <c r="DV53" s="82"/>
      <c r="DW53" s="82"/>
      <c r="DX53" s="82"/>
      <c r="DY53" s="82"/>
      <c r="DZ53" s="82"/>
      <c r="EA53" s="82"/>
      <c r="EB53" s="82"/>
      <c r="EC53" s="82"/>
      <c r="ED53" s="82"/>
      <c r="EE53" s="82"/>
      <c r="EF53" s="82"/>
      <c r="EG53" s="82"/>
      <c r="EH53" s="82"/>
      <c r="EI53" s="82"/>
      <c r="EJ53" s="82"/>
      <c r="EK53" s="82"/>
      <c r="EL53" s="82"/>
      <c r="EM53" s="82"/>
      <c r="EN53" s="82"/>
      <c r="EO53" s="82"/>
      <c r="EP53" s="82"/>
      <c r="EQ53" s="82"/>
      <c r="ER53" s="82"/>
      <c r="ES53" s="82"/>
      <c r="ET53" s="82"/>
      <c r="EU53" s="82"/>
      <c r="EV53" s="82"/>
      <c r="EW53" s="82"/>
      <c r="EX53" s="82"/>
      <c r="EY53" s="82"/>
      <c r="EZ53" s="82"/>
      <c r="FA53" s="82"/>
      <c r="FB53" s="82"/>
      <c r="FC53" s="82"/>
      <c r="FD53" s="82"/>
      <c r="FE53" s="82"/>
      <c r="FF53" s="82"/>
      <c r="FG53" s="82"/>
      <c r="FH53" s="82"/>
      <c r="FI53" s="82"/>
      <c r="FJ53" s="82"/>
      <c r="FK53" s="82"/>
      <c r="FL53" s="82"/>
      <c r="FM53" s="82"/>
      <c r="FN53" s="82"/>
      <c r="FO53" s="82"/>
      <c r="FP53" s="82"/>
      <c r="FQ53" s="82"/>
      <c r="FR53" s="82"/>
      <c r="FS53" s="82"/>
      <c r="FT53" s="82"/>
      <c r="FU53" s="82"/>
      <c r="FV53" s="82"/>
      <c r="FW53" s="82"/>
      <c r="FX53" s="82"/>
      <c r="FY53" s="82"/>
      <c r="FZ53" s="82"/>
      <c r="GA53" s="82"/>
      <c r="GB53" s="82"/>
      <c r="GC53" s="82"/>
      <c r="GD53" s="82"/>
      <c r="GE53" s="82"/>
      <c r="GF53" s="82"/>
      <c r="GG53" s="82"/>
      <c r="GH53" s="82"/>
      <c r="GI53" s="82"/>
      <c r="GJ53" s="82"/>
      <c r="GK53" s="82"/>
      <c r="GL53" s="82"/>
      <c r="GM53" s="82"/>
      <c r="GN53" s="82"/>
      <c r="GO53" s="82"/>
      <c r="GP53" s="82"/>
      <c r="GQ53" s="82"/>
      <c r="GR53" s="82"/>
      <c r="GS53" s="82"/>
      <c r="GT53" s="82"/>
      <c r="GU53" s="82"/>
      <c r="GV53" s="82"/>
      <c r="GW53" s="82"/>
      <c r="GX53" s="82"/>
      <c r="GY53" s="82"/>
      <c r="GZ53" s="82"/>
      <c r="HA53" s="82"/>
      <c r="HB53" s="82"/>
      <c r="HC53" s="82"/>
      <c r="HD53" s="82"/>
      <c r="HE53" s="82"/>
      <c r="HF53" s="82"/>
      <c r="HG53" s="82"/>
      <c r="HH53" s="82"/>
      <c r="HI53" s="82"/>
      <c r="HJ53" s="82"/>
      <c r="HK53" s="82"/>
      <c r="HL53" s="82"/>
      <c r="HM53" s="82"/>
      <c r="HN53" s="82"/>
      <c r="HO53" s="82"/>
      <c r="HP53" s="82"/>
      <c r="HQ53" s="82"/>
      <c r="HR53" s="82"/>
      <c r="HS53" s="82"/>
      <c r="HT53" s="82"/>
      <c r="HU53" s="82"/>
      <c r="HV53" s="82"/>
      <c r="HW53" s="82"/>
      <c r="HX53" s="82"/>
      <c r="HY53" s="82"/>
      <c r="HZ53" s="82"/>
      <c r="IA53" s="82"/>
      <c r="IB53" s="82"/>
      <c r="IC53" s="82"/>
      <c r="ID53" s="82"/>
      <c r="IE53" s="82"/>
      <c r="IF53" s="82"/>
      <c r="IG53" s="82"/>
      <c r="IH53" s="82"/>
      <c r="II53" s="82"/>
      <c r="IJ53" s="82"/>
      <c r="IK53" s="82"/>
      <c r="IL53" s="82"/>
      <c r="IM53" s="82"/>
      <c r="IN53" s="82"/>
      <c r="IO53" s="82"/>
      <c r="IP53" s="82"/>
      <c r="IQ53" s="82"/>
      <c r="IR53" s="82"/>
      <c r="IS53" s="82"/>
      <c r="IT53" s="82"/>
      <c r="IU53" s="82"/>
    </row>
    <row r="54" spans="1:255" ht="15.75" thickBot="1">
      <c r="A54" s="1072"/>
      <c r="B54" s="821"/>
      <c r="C54" s="821"/>
      <c r="D54" s="821"/>
      <c r="E54" s="1073"/>
      <c r="F54" s="1072"/>
      <c r="G54" s="821"/>
      <c r="H54" s="821"/>
      <c r="I54" s="821"/>
      <c r="J54" s="821"/>
      <c r="K54" s="821"/>
      <c r="L54" s="821"/>
      <c r="M54" s="1073"/>
      <c r="N54" s="1072"/>
      <c r="O54" s="821"/>
      <c r="P54" s="821"/>
      <c r="Q54" s="821"/>
      <c r="R54" s="821"/>
      <c r="S54" s="1073"/>
      <c r="T54" s="82"/>
      <c r="U54" s="82"/>
      <c r="V54" s="82"/>
      <c r="W54" s="82"/>
      <c r="X54" s="82"/>
      <c r="Y54" s="82"/>
      <c r="Z54" s="82"/>
      <c r="AA54" s="82"/>
      <c r="AB54" s="82"/>
      <c r="AC54" s="82"/>
      <c r="AD54" s="82"/>
      <c r="AE54" s="82"/>
      <c r="AF54" s="82"/>
      <c r="AG54" s="82"/>
      <c r="AH54" s="82"/>
      <c r="AI54" s="82"/>
      <c r="AJ54" s="82"/>
      <c r="AK54" s="82"/>
      <c r="AL54" s="82"/>
      <c r="AM54" s="82"/>
      <c r="AN54" s="82"/>
      <c r="AO54" s="82"/>
      <c r="AP54" s="82"/>
      <c r="AQ54" s="82"/>
      <c r="AR54" s="82"/>
      <c r="AS54" s="82"/>
      <c r="AT54" s="82"/>
      <c r="AU54" s="82"/>
      <c r="AV54" s="82"/>
      <c r="AW54" s="82"/>
      <c r="AX54" s="82"/>
      <c r="AY54" s="82"/>
      <c r="AZ54" s="82"/>
      <c r="BA54" s="82"/>
      <c r="BB54" s="82"/>
      <c r="BC54" s="82"/>
      <c r="BD54" s="82"/>
      <c r="BE54" s="82"/>
      <c r="BF54" s="82"/>
      <c r="BG54" s="82"/>
      <c r="BH54" s="82"/>
      <c r="BI54" s="82"/>
      <c r="BJ54" s="82"/>
      <c r="BK54" s="82"/>
      <c r="BL54" s="82"/>
      <c r="BM54" s="82"/>
      <c r="BN54" s="82"/>
      <c r="BO54" s="82"/>
      <c r="BP54" s="82"/>
      <c r="BQ54" s="82"/>
      <c r="BR54" s="82"/>
      <c r="BS54" s="82"/>
      <c r="BT54" s="82"/>
      <c r="BU54" s="82"/>
      <c r="BV54" s="82"/>
      <c r="BW54" s="82"/>
      <c r="BX54" s="82"/>
      <c r="BY54" s="82"/>
      <c r="BZ54" s="82"/>
      <c r="CA54" s="82"/>
      <c r="CB54" s="82"/>
      <c r="CC54" s="82"/>
      <c r="CD54" s="82"/>
      <c r="CE54" s="82"/>
      <c r="CF54" s="82"/>
      <c r="CG54" s="82"/>
      <c r="CH54" s="82"/>
      <c r="CI54" s="82"/>
      <c r="CJ54" s="82"/>
      <c r="CK54" s="82"/>
      <c r="CL54" s="82"/>
      <c r="CM54" s="82"/>
      <c r="CN54" s="82"/>
      <c r="CO54" s="82"/>
      <c r="CP54" s="82"/>
      <c r="CQ54" s="82"/>
      <c r="CR54" s="82"/>
      <c r="CS54" s="82"/>
      <c r="CT54" s="82"/>
      <c r="CU54" s="82"/>
      <c r="CV54" s="82"/>
      <c r="CW54" s="82"/>
      <c r="CX54" s="82"/>
      <c r="CY54" s="82"/>
      <c r="CZ54" s="82"/>
      <c r="DA54" s="82"/>
      <c r="DB54" s="82"/>
      <c r="DC54" s="82"/>
      <c r="DD54" s="82"/>
      <c r="DE54" s="82"/>
      <c r="DF54" s="82"/>
      <c r="DG54" s="82"/>
      <c r="DH54" s="82"/>
      <c r="DI54" s="82"/>
      <c r="DJ54" s="82"/>
      <c r="DK54" s="82"/>
      <c r="DL54" s="82"/>
      <c r="DM54" s="82"/>
      <c r="DN54" s="82"/>
      <c r="DO54" s="82"/>
      <c r="DP54" s="82"/>
      <c r="DQ54" s="82"/>
      <c r="DR54" s="82"/>
      <c r="DS54" s="82"/>
      <c r="DT54" s="82"/>
      <c r="DU54" s="82"/>
      <c r="DV54" s="82"/>
      <c r="DW54" s="82"/>
      <c r="DX54" s="82"/>
      <c r="DY54" s="82"/>
      <c r="DZ54" s="82"/>
      <c r="EA54" s="82"/>
      <c r="EB54" s="82"/>
      <c r="EC54" s="82"/>
      <c r="ED54" s="82"/>
      <c r="EE54" s="82"/>
      <c r="EF54" s="82"/>
      <c r="EG54" s="82"/>
      <c r="EH54" s="82"/>
      <c r="EI54" s="82"/>
      <c r="EJ54" s="82"/>
      <c r="EK54" s="82"/>
      <c r="EL54" s="82"/>
      <c r="EM54" s="82"/>
      <c r="EN54" s="82"/>
      <c r="EO54" s="82"/>
      <c r="EP54" s="82"/>
      <c r="EQ54" s="82"/>
      <c r="ER54" s="82"/>
      <c r="ES54" s="82"/>
      <c r="ET54" s="82"/>
      <c r="EU54" s="82"/>
      <c r="EV54" s="82"/>
      <c r="EW54" s="82"/>
      <c r="EX54" s="82"/>
      <c r="EY54" s="82"/>
      <c r="EZ54" s="82"/>
      <c r="FA54" s="82"/>
      <c r="FB54" s="82"/>
      <c r="FC54" s="82"/>
      <c r="FD54" s="82"/>
      <c r="FE54" s="82"/>
      <c r="FF54" s="82"/>
      <c r="FG54" s="82"/>
      <c r="FH54" s="82"/>
      <c r="FI54" s="82"/>
      <c r="FJ54" s="82"/>
      <c r="FK54" s="82"/>
      <c r="FL54" s="82"/>
      <c r="FM54" s="82"/>
      <c r="FN54" s="82"/>
      <c r="FO54" s="82"/>
      <c r="FP54" s="82"/>
      <c r="FQ54" s="82"/>
      <c r="FR54" s="82"/>
      <c r="FS54" s="82"/>
      <c r="FT54" s="82"/>
      <c r="FU54" s="82"/>
      <c r="FV54" s="82"/>
      <c r="FW54" s="82"/>
      <c r="FX54" s="82"/>
      <c r="FY54" s="82"/>
      <c r="FZ54" s="82"/>
      <c r="GA54" s="82"/>
      <c r="GB54" s="82"/>
      <c r="GC54" s="82"/>
      <c r="GD54" s="82"/>
      <c r="GE54" s="82"/>
      <c r="GF54" s="82"/>
      <c r="GG54" s="82"/>
      <c r="GH54" s="82"/>
      <c r="GI54" s="82"/>
      <c r="GJ54" s="82"/>
      <c r="GK54" s="82"/>
      <c r="GL54" s="82"/>
      <c r="GM54" s="82"/>
      <c r="GN54" s="82"/>
      <c r="GO54" s="82"/>
      <c r="GP54" s="82"/>
      <c r="GQ54" s="82"/>
      <c r="GR54" s="82"/>
      <c r="GS54" s="82"/>
      <c r="GT54" s="82"/>
      <c r="GU54" s="82"/>
      <c r="GV54" s="82"/>
      <c r="GW54" s="82"/>
      <c r="GX54" s="82"/>
      <c r="GY54" s="82"/>
      <c r="GZ54" s="82"/>
      <c r="HA54" s="82"/>
      <c r="HB54" s="82"/>
      <c r="HC54" s="82"/>
      <c r="HD54" s="82"/>
      <c r="HE54" s="82"/>
      <c r="HF54" s="82"/>
      <c r="HG54" s="82"/>
      <c r="HH54" s="82"/>
      <c r="HI54" s="82"/>
      <c r="HJ54" s="82"/>
      <c r="HK54" s="82"/>
      <c r="HL54" s="82"/>
      <c r="HM54" s="82"/>
      <c r="HN54" s="82"/>
      <c r="HO54" s="82"/>
      <c r="HP54" s="82"/>
      <c r="HQ54" s="82"/>
      <c r="HR54" s="82"/>
      <c r="HS54" s="82"/>
      <c r="HT54" s="82"/>
      <c r="HU54" s="82"/>
      <c r="HV54" s="82"/>
      <c r="HW54" s="82"/>
      <c r="HX54" s="82"/>
      <c r="HY54" s="82"/>
      <c r="HZ54" s="82"/>
      <c r="IA54" s="82"/>
      <c r="IB54" s="82"/>
      <c r="IC54" s="82"/>
      <c r="ID54" s="82"/>
      <c r="IE54" s="82"/>
      <c r="IF54" s="82"/>
      <c r="IG54" s="82"/>
      <c r="IH54" s="82"/>
      <c r="II54" s="82"/>
      <c r="IJ54" s="82"/>
      <c r="IK54" s="82"/>
      <c r="IL54" s="82"/>
      <c r="IM54" s="82"/>
      <c r="IN54" s="82"/>
      <c r="IO54" s="82"/>
      <c r="IP54" s="82"/>
      <c r="IQ54" s="82"/>
      <c r="IR54" s="82"/>
      <c r="IS54" s="82"/>
      <c r="IT54" s="82"/>
      <c r="IU54" s="82"/>
    </row>
    <row r="55" spans="1:255">
      <c r="A55" s="607"/>
      <c r="B55" s="607"/>
      <c r="C55" s="607"/>
      <c r="D55" s="607"/>
      <c r="E55" s="607"/>
      <c r="F55" s="607"/>
      <c r="G55" s="607"/>
      <c r="H55" s="607"/>
      <c r="I55" s="607"/>
      <c r="J55" s="607"/>
      <c r="K55" s="607"/>
      <c r="L55" s="607"/>
      <c r="M55" s="607"/>
      <c r="N55" s="607"/>
      <c r="O55" s="607"/>
      <c r="P55" s="607"/>
      <c r="Q55" s="607"/>
      <c r="R55" s="607"/>
      <c r="S55" s="844" t="s">
        <v>2992</v>
      </c>
      <c r="T55" s="82"/>
      <c r="U55" s="82"/>
      <c r="V55" s="82"/>
      <c r="W55" s="82"/>
      <c r="X55" s="82"/>
      <c r="Y55" s="82"/>
      <c r="Z55" s="82"/>
      <c r="AA55" s="82"/>
      <c r="AB55" s="82"/>
      <c r="AC55" s="82"/>
      <c r="AD55" s="82"/>
      <c r="AE55" s="82"/>
      <c r="AF55" s="82"/>
      <c r="AG55" s="82"/>
      <c r="AH55" s="82"/>
      <c r="AI55" s="82"/>
      <c r="AJ55" s="82"/>
      <c r="AK55" s="82"/>
      <c r="AL55" s="82"/>
      <c r="AM55" s="82"/>
      <c r="AN55" s="82"/>
      <c r="AO55" s="82"/>
      <c r="AP55" s="82"/>
      <c r="AQ55" s="82"/>
      <c r="AR55" s="82"/>
      <c r="AS55" s="82"/>
      <c r="AT55" s="82"/>
      <c r="AU55" s="82"/>
      <c r="AV55" s="82"/>
      <c r="AW55" s="82"/>
      <c r="AX55" s="82"/>
      <c r="AY55" s="82"/>
      <c r="AZ55" s="82"/>
      <c r="BA55" s="82"/>
      <c r="BB55" s="82"/>
      <c r="BC55" s="82"/>
      <c r="BD55" s="82"/>
      <c r="BE55" s="82"/>
      <c r="BF55" s="82"/>
      <c r="BG55" s="82"/>
      <c r="BH55" s="82"/>
      <c r="BI55" s="82"/>
      <c r="BJ55" s="82"/>
      <c r="BK55" s="82"/>
      <c r="BL55" s="82"/>
      <c r="BM55" s="82"/>
      <c r="BN55" s="82"/>
      <c r="BO55" s="82"/>
      <c r="BP55" s="82"/>
      <c r="BQ55" s="82"/>
      <c r="BR55" s="82"/>
      <c r="BS55" s="82"/>
      <c r="BT55" s="82"/>
      <c r="BU55" s="82"/>
      <c r="BV55" s="82"/>
      <c r="BW55" s="82"/>
      <c r="BX55" s="82"/>
      <c r="BY55" s="82"/>
      <c r="BZ55" s="82"/>
      <c r="CA55" s="82"/>
      <c r="CB55" s="82"/>
      <c r="CC55" s="82"/>
      <c r="CD55" s="82"/>
      <c r="CE55" s="82"/>
      <c r="CF55" s="82"/>
      <c r="CG55" s="82"/>
      <c r="CH55" s="82"/>
      <c r="CI55" s="82"/>
      <c r="CJ55" s="82"/>
      <c r="CK55" s="82"/>
      <c r="CL55" s="82"/>
      <c r="CM55" s="82"/>
      <c r="CN55" s="82"/>
      <c r="CO55" s="82"/>
      <c r="CP55" s="82"/>
      <c r="CQ55" s="82"/>
      <c r="CR55" s="82"/>
      <c r="CS55" s="82"/>
      <c r="CT55" s="82"/>
      <c r="CU55" s="82"/>
      <c r="CV55" s="82"/>
      <c r="CW55" s="82"/>
      <c r="CX55" s="82"/>
      <c r="CY55" s="82"/>
      <c r="CZ55" s="82"/>
      <c r="DA55" s="82"/>
      <c r="DB55" s="82"/>
      <c r="DC55" s="82"/>
      <c r="DD55" s="82"/>
      <c r="DE55" s="82"/>
      <c r="DF55" s="82"/>
      <c r="DG55" s="82"/>
      <c r="DH55" s="82"/>
      <c r="DI55" s="82"/>
      <c r="DJ55" s="82"/>
      <c r="DK55" s="82"/>
      <c r="DL55" s="82"/>
      <c r="DM55" s="82"/>
      <c r="DN55" s="82"/>
      <c r="DO55" s="82"/>
      <c r="DP55" s="82"/>
      <c r="DQ55" s="82"/>
      <c r="DR55" s="82"/>
      <c r="DS55" s="82"/>
      <c r="DT55" s="82"/>
      <c r="DU55" s="82"/>
      <c r="DV55" s="82"/>
      <c r="DW55" s="82"/>
      <c r="DX55" s="82"/>
      <c r="DY55" s="82"/>
      <c r="DZ55" s="82"/>
      <c r="EA55" s="82"/>
      <c r="EB55" s="82"/>
      <c r="EC55" s="82"/>
      <c r="ED55" s="82"/>
      <c r="EE55" s="82"/>
      <c r="EF55" s="82"/>
      <c r="EG55" s="82"/>
      <c r="EH55" s="82"/>
      <c r="EI55" s="82"/>
      <c r="EJ55" s="82"/>
      <c r="EK55" s="82"/>
      <c r="EL55" s="82"/>
      <c r="EM55" s="82"/>
      <c r="EN55" s="82"/>
      <c r="EO55" s="82"/>
      <c r="EP55" s="82"/>
      <c r="EQ55" s="82"/>
      <c r="ER55" s="82"/>
      <c r="ES55" s="82"/>
      <c r="ET55" s="82"/>
      <c r="EU55" s="82"/>
      <c r="EV55" s="82"/>
      <c r="EW55" s="82"/>
      <c r="EX55" s="82"/>
      <c r="EY55" s="82"/>
      <c r="EZ55" s="82"/>
      <c r="FA55" s="82"/>
      <c r="FB55" s="82"/>
      <c r="FC55" s="82"/>
      <c r="FD55" s="82"/>
      <c r="FE55" s="82"/>
      <c r="FF55" s="82"/>
      <c r="FG55" s="82"/>
      <c r="FH55" s="82"/>
      <c r="FI55" s="82"/>
      <c r="FJ55" s="82"/>
      <c r="FK55" s="82"/>
      <c r="FL55" s="82"/>
      <c r="FM55" s="82"/>
      <c r="FN55" s="82"/>
      <c r="FO55" s="82"/>
      <c r="FP55" s="82"/>
      <c r="FQ55" s="82"/>
      <c r="FR55" s="82"/>
      <c r="FS55" s="82"/>
      <c r="FT55" s="82"/>
      <c r="FU55" s="82"/>
      <c r="FV55" s="82"/>
      <c r="FW55" s="82"/>
      <c r="FX55" s="82"/>
      <c r="FY55" s="82"/>
      <c r="FZ55" s="82"/>
      <c r="GA55" s="82"/>
      <c r="GB55" s="82"/>
      <c r="GC55" s="82"/>
      <c r="GD55" s="82"/>
      <c r="GE55" s="82"/>
      <c r="GF55" s="82"/>
      <c r="GG55" s="82"/>
      <c r="GH55" s="82"/>
      <c r="GI55" s="82"/>
      <c r="GJ55" s="82"/>
      <c r="GK55" s="82"/>
      <c r="GL55" s="82"/>
      <c r="GM55" s="82"/>
      <c r="GN55" s="82"/>
      <c r="GO55" s="82"/>
      <c r="GP55" s="82"/>
      <c r="GQ55" s="82"/>
      <c r="GR55" s="82"/>
      <c r="GS55" s="82"/>
      <c r="GT55" s="82"/>
      <c r="GU55" s="82"/>
      <c r="GV55" s="82"/>
      <c r="GW55" s="82"/>
      <c r="GX55" s="82"/>
      <c r="GY55" s="82"/>
      <c r="GZ55" s="82"/>
      <c r="HA55" s="82"/>
      <c r="HB55" s="82"/>
      <c r="HC55" s="82"/>
      <c r="HD55" s="82"/>
      <c r="HE55" s="82"/>
      <c r="HF55" s="82"/>
      <c r="HG55" s="82"/>
      <c r="HH55" s="82"/>
      <c r="HI55" s="82"/>
      <c r="HJ55" s="82"/>
      <c r="HK55" s="82"/>
      <c r="HL55" s="82"/>
      <c r="HM55" s="82"/>
      <c r="HN55" s="82"/>
      <c r="HO55" s="82"/>
      <c r="HP55" s="82"/>
      <c r="HQ55" s="82"/>
      <c r="HR55" s="82"/>
      <c r="HS55" s="82"/>
      <c r="HT55" s="82"/>
      <c r="HU55" s="82"/>
      <c r="HV55" s="82"/>
      <c r="HW55" s="82"/>
      <c r="HX55" s="82"/>
      <c r="HY55" s="82"/>
      <c r="HZ55" s="82"/>
      <c r="IA55" s="82"/>
      <c r="IB55" s="82"/>
      <c r="IC55" s="82"/>
      <c r="ID55" s="82"/>
      <c r="IE55" s="82"/>
      <c r="IF55" s="82"/>
      <c r="IG55" s="82"/>
      <c r="IH55" s="82"/>
      <c r="II55" s="82"/>
      <c r="IJ55" s="82"/>
      <c r="IK55" s="82"/>
      <c r="IL55" s="82"/>
      <c r="IM55" s="82"/>
      <c r="IN55" s="82"/>
      <c r="IO55" s="82"/>
      <c r="IP55" s="82"/>
      <c r="IQ55" s="82"/>
      <c r="IR55" s="82"/>
      <c r="IS55" s="82"/>
      <c r="IT55" s="82"/>
      <c r="IU55" s="82"/>
    </row>
    <row r="56" spans="1:255">
      <c r="A56" s="1074" t="s">
        <v>4163</v>
      </c>
      <c r="B56" s="325"/>
      <c r="C56" s="325"/>
      <c r="D56" s="607"/>
      <c r="E56" s="607"/>
      <c r="F56" s="1074" t="str">
        <f>A56</f>
        <v>FERC FORM NO.1 (REVISED 12-90) NYPSC Modified-96</v>
      </c>
      <c r="G56" s="607"/>
      <c r="H56" s="607"/>
      <c r="I56" s="325"/>
      <c r="J56" s="607"/>
      <c r="K56" s="607"/>
      <c r="L56" s="607"/>
      <c r="M56" s="607"/>
      <c r="N56" s="2963" t="str">
        <f>A56</f>
        <v>FERC FORM NO.1 (REVISED 12-90) NYPSC Modified-96</v>
      </c>
      <c r="O56" s="607"/>
      <c r="P56" s="325"/>
      <c r="Q56" s="607"/>
      <c r="R56" s="607"/>
      <c r="S56" s="844"/>
      <c r="T56" s="82"/>
      <c r="U56" s="82"/>
      <c r="V56" s="82"/>
      <c r="W56" s="82"/>
      <c r="X56" s="82"/>
      <c r="Y56" s="82"/>
      <c r="Z56" s="82"/>
      <c r="AA56" s="82"/>
      <c r="AB56" s="82"/>
      <c r="AC56" s="82"/>
      <c r="AD56" s="82"/>
      <c r="AE56" s="82"/>
      <c r="AF56" s="82"/>
      <c r="AG56" s="82"/>
      <c r="AH56" s="82"/>
      <c r="AI56" s="82"/>
      <c r="AJ56" s="82"/>
      <c r="AK56" s="82"/>
      <c r="AL56" s="82"/>
      <c r="AM56" s="82"/>
      <c r="AN56" s="82"/>
      <c r="AO56" s="82"/>
      <c r="AP56" s="82"/>
      <c r="AQ56" s="82"/>
      <c r="AR56" s="82"/>
      <c r="AS56" s="82"/>
      <c r="AT56" s="82"/>
      <c r="AU56" s="82"/>
      <c r="AV56" s="82"/>
      <c r="AW56" s="82"/>
      <c r="AX56" s="82"/>
      <c r="AY56" s="82"/>
      <c r="AZ56" s="82"/>
      <c r="BA56" s="82"/>
      <c r="BB56" s="82"/>
      <c r="BC56" s="82"/>
      <c r="BD56" s="82"/>
      <c r="BE56" s="82"/>
      <c r="BF56" s="82"/>
      <c r="BG56" s="82"/>
      <c r="BH56" s="82"/>
      <c r="BI56" s="82"/>
      <c r="BJ56" s="82"/>
      <c r="BK56" s="82"/>
      <c r="BL56" s="82"/>
      <c r="BM56" s="82"/>
      <c r="BN56" s="82"/>
      <c r="BO56" s="82"/>
      <c r="BP56" s="82"/>
      <c r="BQ56" s="82"/>
      <c r="BR56" s="82"/>
      <c r="BS56" s="82"/>
      <c r="BT56" s="82"/>
      <c r="BU56" s="82"/>
      <c r="BV56" s="82"/>
      <c r="BW56" s="82"/>
      <c r="BX56" s="82"/>
      <c r="BY56" s="82"/>
      <c r="BZ56" s="82"/>
      <c r="CA56" s="82"/>
      <c r="CB56" s="82"/>
      <c r="CC56" s="82"/>
      <c r="CD56" s="82"/>
      <c r="CE56" s="82"/>
      <c r="CF56" s="82"/>
      <c r="CG56" s="82"/>
      <c r="CH56" s="82"/>
      <c r="CI56" s="82"/>
      <c r="CJ56" s="82"/>
      <c r="CK56" s="82"/>
      <c r="CL56" s="82"/>
      <c r="CM56" s="82"/>
      <c r="CN56" s="82"/>
      <c r="CO56" s="82"/>
      <c r="CP56" s="82"/>
      <c r="CQ56" s="82"/>
      <c r="CR56" s="82"/>
      <c r="CS56" s="82"/>
      <c r="CT56" s="82"/>
      <c r="CU56" s="82"/>
      <c r="CV56" s="82"/>
      <c r="CW56" s="82"/>
      <c r="CX56" s="82"/>
      <c r="CY56" s="82"/>
      <c r="CZ56" s="82"/>
      <c r="DA56" s="82"/>
      <c r="DB56" s="82"/>
      <c r="DC56" s="82"/>
      <c r="DD56" s="82"/>
      <c r="DE56" s="82"/>
      <c r="DF56" s="82"/>
      <c r="DG56" s="82"/>
      <c r="DH56" s="82"/>
      <c r="DI56" s="82"/>
      <c r="DJ56" s="82"/>
      <c r="DK56" s="82"/>
      <c r="DL56" s="82"/>
      <c r="DM56" s="82"/>
      <c r="DN56" s="82"/>
      <c r="DO56" s="82"/>
      <c r="DP56" s="82"/>
      <c r="DQ56" s="82"/>
      <c r="DR56" s="82"/>
      <c r="DS56" s="82"/>
      <c r="DT56" s="82"/>
      <c r="DU56" s="82"/>
      <c r="DV56" s="82"/>
      <c r="DW56" s="82"/>
      <c r="DX56" s="82"/>
      <c r="DY56" s="82"/>
      <c r="DZ56" s="82"/>
      <c r="EA56" s="82"/>
      <c r="EB56" s="82"/>
      <c r="EC56" s="82"/>
      <c r="ED56" s="82"/>
      <c r="EE56" s="82"/>
      <c r="EF56" s="82"/>
      <c r="EG56" s="82"/>
      <c r="EH56" s="82"/>
      <c r="EI56" s="82"/>
      <c r="EJ56" s="82"/>
      <c r="EK56" s="82"/>
      <c r="EL56" s="82"/>
      <c r="EM56" s="82"/>
      <c r="EN56" s="82"/>
      <c r="EO56" s="82"/>
      <c r="EP56" s="82"/>
      <c r="EQ56" s="82"/>
      <c r="ER56" s="82"/>
      <c r="ES56" s="82"/>
      <c r="ET56" s="82"/>
      <c r="EU56" s="82"/>
      <c r="EV56" s="82"/>
      <c r="EW56" s="82"/>
      <c r="EX56" s="82"/>
      <c r="EY56" s="82"/>
      <c r="EZ56" s="82"/>
      <c r="FA56" s="82"/>
      <c r="FB56" s="82"/>
      <c r="FC56" s="82"/>
      <c r="FD56" s="82"/>
      <c r="FE56" s="82"/>
      <c r="FF56" s="82"/>
      <c r="FG56" s="82"/>
      <c r="FH56" s="82"/>
      <c r="FI56" s="82"/>
      <c r="FJ56" s="82"/>
      <c r="FK56" s="82"/>
      <c r="FL56" s="82"/>
      <c r="FM56" s="82"/>
      <c r="FN56" s="82"/>
      <c r="FO56" s="82"/>
      <c r="FP56" s="82"/>
      <c r="FQ56" s="82"/>
      <c r="FR56" s="82"/>
      <c r="FS56" s="82"/>
      <c r="FT56" s="82"/>
      <c r="FU56" s="82"/>
      <c r="FV56" s="82"/>
      <c r="FW56" s="82"/>
      <c r="FX56" s="82"/>
      <c r="FY56" s="82"/>
      <c r="FZ56" s="82"/>
      <c r="GA56" s="82"/>
      <c r="GB56" s="82"/>
      <c r="GC56" s="82"/>
      <c r="GD56" s="82"/>
      <c r="GE56" s="82"/>
      <c r="GF56" s="82"/>
      <c r="GG56" s="82"/>
      <c r="GH56" s="82"/>
      <c r="GI56" s="82"/>
      <c r="GJ56" s="82"/>
      <c r="GK56" s="82"/>
      <c r="GL56" s="82"/>
      <c r="GM56" s="82"/>
      <c r="GN56" s="82"/>
      <c r="GO56" s="82"/>
      <c r="GP56" s="82"/>
      <c r="GQ56" s="82"/>
      <c r="GR56" s="82"/>
      <c r="GS56" s="82"/>
      <c r="GT56" s="82"/>
      <c r="GU56" s="82"/>
      <c r="GV56" s="82"/>
      <c r="GW56" s="82"/>
      <c r="GX56" s="82"/>
      <c r="GY56" s="82"/>
      <c r="GZ56" s="82"/>
      <c r="HA56" s="82"/>
      <c r="HB56" s="82"/>
      <c r="HC56" s="82"/>
      <c r="HD56" s="82"/>
      <c r="HE56" s="82"/>
      <c r="HF56" s="82"/>
      <c r="HG56" s="82"/>
      <c r="HH56" s="82"/>
      <c r="HI56" s="82"/>
      <c r="HJ56" s="82"/>
      <c r="HK56" s="82"/>
      <c r="HL56" s="82"/>
      <c r="HM56" s="82"/>
      <c r="HN56" s="82"/>
      <c r="HO56" s="82"/>
      <c r="HP56" s="82"/>
      <c r="HQ56" s="82"/>
      <c r="HR56" s="82"/>
      <c r="HS56" s="82"/>
      <c r="HT56" s="82"/>
      <c r="HU56" s="82"/>
      <c r="HV56" s="82"/>
      <c r="HW56" s="82"/>
      <c r="HX56" s="82"/>
      <c r="HY56" s="82"/>
      <c r="HZ56" s="82"/>
      <c r="IA56" s="82"/>
      <c r="IB56" s="82"/>
      <c r="IC56" s="82"/>
      <c r="ID56" s="82"/>
      <c r="IE56" s="82"/>
      <c r="IF56" s="82"/>
      <c r="IG56" s="82"/>
      <c r="IH56" s="82"/>
      <c r="II56" s="82"/>
      <c r="IJ56" s="82"/>
      <c r="IK56" s="82"/>
      <c r="IL56" s="82"/>
      <c r="IM56" s="82"/>
      <c r="IN56" s="82"/>
      <c r="IO56" s="82"/>
      <c r="IP56" s="82"/>
      <c r="IQ56" s="82"/>
      <c r="IR56" s="82"/>
      <c r="IS56" s="82"/>
      <c r="IT56" s="82"/>
      <c r="IU56" s="82"/>
    </row>
    <row r="57" spans="1:255">
      <c r="A57" s="607" t="s">
        <v>2993</v>
      </c>
      <c r="B57" s="607"/>
      <c r="C57" s="607"/>
      <c r="D57" s="607"/>
      <c r="E57" s="607"/>
      <c r="F57" s="607" t="s">
        <v>2994</v>
      </c>
      <c r="G57" s="607"/>
      <c r="H57" s="607"/>
      <c r="I57" s="607"/>
      <c r="J57" s="1075"/>
      <c r="K57" s="1075"/>
      <c r="L57" s="1075"/>
      <c r="M57" s="607"/>
      <c r="N57" s="607" t="s">
        <v>2995</v>
      </c>
      <c r="O57" s="607"/>
      <c r="P57" s="1075"/>
      <c r="Q57" s="1075"/>
      <c r="R57" s="1075"/>
      <c r="S57" s="607"/>
      <c r="T57" s="82"/>
      <c r="U57" s="82"/>
      <c r="V57" s="82"/>
      <c r="W57" s="82"/>
      <c r="X57" s="82"/>
      <c r="Y57" s="82"/>
      <c r="Z57" s="82"/>
      <c r="AA57" s="82"/>
      <c r="AB57" s="82"/>
      <c r="AC57" s="82"/>
      <c r="AD57" s="82"/>
      <c r="AE57" s="82"/>
      <c r="AF57" s="82"/>
      <c r="AG57" s="82"/>
      <c r="AH57" s="82"/>
      <c r="AI57" s="82"/>
      <c r="AJ57" s="82"/>
      <c r="AK57" s="82"/>
      <c r="AL57" s="82"/>
      <c r="AM57" s="82"/>
      <c r="AN57" s="82"/>
      <c r="AO57" s="82"/>
      <c r="AP57" s="82"/>
      <c r="AQ57" s="82"/>
      <c r="AR57" s="82"/>
      <c r="AS57" s="82"/>
      <c r="AT57" s="82"/>
      <c r="AU57" s="82"/>
      <c r="AV57" s="82"/>
      <c r="AW57" s="82"/>
      <c r="AX57" s="82"/>
      <c r="AY57" s="82"/>
      <c r="AZ57" s="82"/>
      <c r="BA57" s="82"/>
      <c r="BB57" s="82"/>
      <c r="BC57" s="82"/>
      <c r="BD57" s="82"/>
      <c r="BE57" s="82"/>
      <c r="BF57" s="82"/>
      <c r="BG57" s="82"/>
      <c r="BH57" s="82"/>
      <c r="BI57" s="82"/>
      <c r="BJ57" s="82"/>
      <c r="BK57" s="82"/>
      <c r="BL57" s="82"/>
      <c r="BM57" s="82"/>
      <c r="BN57" s="82"/>
      <c r="BO57" s="82"/>
      <c r="BP57" s="82"/>
      <c r="BQ57" s="82"/>
      <c r="BR57" s="82"/>
      <c r="BS57" s="82"/>
      <c r="BT57" s="82"/>
      <c r="BU57" s="82"/>
      <c r="BV57" s="82"/>
      <c r="BW57" s="82"/>
      <c r="BX57" s="82"/>
      <c r="BY57" s="82"/>
      <c r="BZ57" s="82"/>
      <c r="CA57" s="82"/>
      <c r="CB57" s="82"/>
      <c r="CC57" s="82"/>
      <c r="CD57" s="82"/>
      <c r="CE57" s="82"/>
      <c r="CF57" s="82"/>
      <c r="CG57" s="82"/>
      <c r="CH57" s="82"/>
      <c r="CI57" s="82"/>
      <c r="CJ57" s="82"/>
      <c r="CK57" s="82"/>
      <c r="CL57" s="82"/>
      <c r="CM57" s="82"/>
      <c r="CN57" s="82"/>
      <c r="CO57" s="82"/>
      <c r="CP57" s="82"/>
      <c r="CQ57" s="82"/>
      <c r="CR57" s="82"/>
      <c r="CS57" s="82"/>
      <c r="CT57" s="82"/>
      <c r="CU57" s="82"/>
      <c r="CV57" s="82"/>
      <c r="CW57" s="82"/>
      <c r="CX57" s="82"/>
      <c r="CY57" s="82"/>
      <c r="CZ57" s="82"/>
      <c r="DA57" s="82"/>
      <c r="DB57" s="82"/>
      <c r="DC57" s="82"/>
      <c r="DD57" s="82"/>
      <c r="DE57" s="82"/>
      <c r="DF57" s="82"/>
      <c r="DG57" s="82"/>
      <c r="DH57" s="82"/>
      <c r="DI57" s="82"/>
      <c r="DJ57" s="82"/>
      <c r="DK57" s="82"/>
      <c r="DL57" s="82"/>
      <c r="DM57" s="82"/>
      <c r="DN57" s="82"/>
      <c r="DO57" s="82"/>
      <c r="DP57" s="82"/>
      <c r="DQ57" s="82"/>
      <c r="DR57" s="82"/>
      <c r="DS57" s="82"/>
      <c r="DT57" s="82"/>
      <c r="DU57" s="82"/>
      <c r="DV57" s="82"/>
      <c r="DW57" s="82"/>
      <c r="DX57" s="82"/>
      <c r="DY57" s="82"/>
      <c r="DZ57" s="82"/>
      <c r="EA57" s="82"/>
      <c r="EB57" s="82"/>
      <c r="EC57" s="82"/>
      <c r="ED57" s="82"/>
      <c r="EE57" s="82"/>
      <c r="EF57" s="82"/>
      <c r="EG57" s="82"/>
      <c r="EH57" s="82"/>
      <c r="EI57" s="82"/>
      <c r="EJ57" s="82"/>
      <c r="EK57" s="82"/>
      <c r="EL57" s="82"/>
      <c r="EM57" s="82"/>
      <c r="EN57" s="82"/>
      <c r="EO57" s="82"/>
      <c r="EP57" s="82"/>
      <c r="EQ57" s="82"/>
      <c r="ER57" s="82"/>
      <c r="ES57" s="82"/>
      <c r="ET57" s="82"/>
      <c r="EU57" s="82"/>
      <c r="EV57" s="82"/>
      <c r="EW57" s="82"/>
      <c r="EX57" s="82"/>
      <c r="EY57" s="82"/>
      <c r="EZ57" s="82"/>
      <c r="FA57" s="82"/>
      <c r="FB57" s="82"/>
      <c r="FC57" s="82"/>
      <c r="FD57" s="82"/>
      <c r="FE57" s="82"/>
      <c r="FF57" s="82"/>
      <c r="FG57" s="82"/>
      <c r="FH57" s="82"/>
      <c r="FI57" s="82"/>
      <c r="FJ57" s="82"/>
      <c r="FK57" s="82"/>
      <c r="FL57" s="82"/>
      <c r="FM57" s="82"/>
      <c r="FN57" s="82"/>
      <c r="FO57" s="82"/>
      <c r="FP57" s="82"/>
      <c r="FQ57" s="82"/>
      <c r="FR57" s="82"/>
      <c r="FS57" s="82"/>
      <c r="FT57" s="82"/>
      <c r="FU57" s="82"/>
      <c r="FV57" s="82"/>
      <c r="FW57" s="82"/>
      <c r="FX57" s="82"/>
      <c r="FY57" s="82"/>
      <c r="FZ57" s="82"/>
      <c r="GA57" s="82"/>
      <c r="GB57" s="82"/>
      <c r="GC57" s="82"/>
      <c r="GD57" s="82"/>
      <c r="GE57" s="82"/>
      <c r="GF57" s="82"/>
      <c r="GG57" s="82"/>
      <c r="GH57" s="82"/>
      <c r="GI57" s="82"/>
      <c r="GJ57" s="82"/>
      <c r="GK57" s="82"/>
      <c r="GL57" s="82"/>
      <c r="GM57" s="82"/>
      <c r="GN57" s="82"/>
      <c r="GO57" s="82"/>
      <c r="GP57" s="82"/>
      <c r="GQ57" s="82"/>
      <c r="GR57" s="82"/>
      <c r="GS57" s="82"/>
      <c r="GT57" s="82"/>
      <c r="GU57" s="82"/>
      <c r="GV57" s="82"/>
      <c r="GW57" s="82"/>
      <c r="GX57" s="82"/>
      <c r="GY57" s="82"/>
      <c r="GZ57" s="82"/>
      <c r="HA57" s="82"/>
      <c r="HB57" s="82"/>
      <c r="HC57" s="82"/>
      <c r="HD57" s="82"/>
      <c r="HE57" s="82"/>
      <c r="HF57" s="82"/>
      <c r="HG57" s="82"/>
      <c r="HH57" s="82"/>
      <c r="HI57" s="82"/>
      <c r="HJ57" s="82"/>
      <c r="HK57" s="82"/>
      <c r="HL57" s="82"/>
      <c r="HM57" s="82"/>
      <c r="HN57" s="82"/>
      <c r="HO57" s="82"/>
      <c r="HP57" s="82"/>
      <c r="HQ57" s="82"/>
      <c r="HR57" s="82"/>
      <c r="HS57" s="82"/>
      <c r="HT57" s="82"/>
      <c r="HU57" s="82"/>
      <c r="HV57" s="82"/>
      <c r="HW57" s="82"/>
      <c r="HX57" s="82"/>
      <c r="HY57" s="82"/>
      <c r="HZ57" s="82"/>
      <c r="IA57" s="82"/>
      <c r="IB57" s="82"/>
      <c r="IC57" s="82"/>
      <c r="ID57" s="82"/>
      <c r="IE57" s="82"/>
      <c r="IF57" s="82"/>
      <c r="IG57" s="82"/>
      <c r="IH57" s="82"/>
      <c r="II57" s="82"/>
      <c r="IJ57" s="82"/>
      <c r="IK57" s="82"/>
      <c r="IL57" s="82"/>
      <c r="IM57" s="82"/>
      <c r="IN57" s="82"/>
      <c r="IO57" s="82"/>
      <c r="IP57" s="82"/>
      <c r="IQ57" s="82"/>
      <c r="IR57" s="82"/>
      <c r="IS57" s="82"/>
      <c r="IT57" s="82"/>
      <c r="IU57" s="82"/>
    </row>
    <row r="58" spans="1:255" ht="18">
      <c r="A58" s="1076" t="s">
        <v>2996</v>
      </c>
      <c r="B58" s="582"/>
      <c r="C58" s="1077"/>
      <c r="D58" s="607"/>
      <c r="E58" s="607"/>
      <c r="F58" s="82"/>
      <c r="G58" s="82"/>
      <c r="H58" s="82"/>
      <c r="I58" s="82"/>
      <c r="J58" s="80"/>
      <c r="K58" s="80"/>
      <c r="L58" s="80"/>
      <c r="M58" s="82"/>
      <c r="N58" s="80"/>
      <c r="O58" s="82"/>
      <c r="P58" s="80"/>
      <c r="Q58" s="80"/>
      <c r="R58" s="80"/>
      <c r="S58" s="82"/>
      <c r="T58" s="82"/>
      <c r="U58" s="82"/>
      <c r="V58" s="82"/>
      <c r="W58" s="82"/>
      <c r="X58" s="82"/>
      <c r="Y58" s="82"/>
      <c r="Z58" s="82"/>
      <c r="AA58" s="82"/>
      <c r="AB58" s="82"/>
      <c r="AC58" s="82"/>
      <c r="AD58" s="82"/>
      <c r="AE58" s="82"/>
      <c r="AF58" s="82"/>
      <c r="AG58" s="82"/>
      <c r="AH58" s="82"/>
      <c r="AI58" s="82"/>
      <c r="AJ58" s="82"/>
      <c r="AK58" s="82"/>
      <c r="AL58" s="82"/>
      <c r="AM58" s="82"/>
      <c r="AN58" s="82"/>
      <c r="AO58" s="82"/>
      <c r="AP58" s="82"/>
      <c r="AQ58" s="82"/>
      <c r="AR58" s="82"/>
      <c r="AS58" s="82"/>
      <c r="AT58" s="82"/>
      <c r="AU58" s="82"/>
      <c r="AV58" s="82"/>
      <c r="AW58" s="82"/>
      <c r="AX58" s="82"/>
      <c r="AY58" s="82"/>
      <c r="AZ58" s="82"/>
      <c r="BA58" s="82"/>
      <c r="BB58" s="82"/>
      <c r="BC58" s="82"/>
      <c r="BD58" s="82"/>
      <c r="BE58" s="82"/>
      <c r="BF58" s="82"/>
      <c r="BG58" s="82"/>
      <c r="BH58" s="82"/>
      <c r="BI58" s="82"/>
      <c r="BJ58" s="82"/>
      <c r="BK58" s="82"/>
      <c r="BL58" s="82"/>
      <c r="BM58" s="82"/>
      <c r="BN58" s="82"/>
      <c r="BO58" s="82"/>
      <c r="BP58" s="82"/>
      <c r="BQ58" s="82"/>
      <c r="BR58" s="82"/>
      <c r="BS58" s="82"/>
      <c r="BT58" s="82"/>
      <c r="BU58" s="82"/>
      <c r="BV58" s="82"/>
      <c r="BW58" s="82"/>
      <c r="BX58" s="82"/>
      <c r="BY58" s="82"/>
      <c r="BZ58" s="82"/>
      <c r="CA58" s="82"/>
      <c r="CB58" s="82"/>
      <c r="CC58" s="82"/>
      <c r="CD58" s="82"/>
      <c r="CE58" s="82"/>
      <c r="CF58" s="82"/>
      <c r="CG58" s="82"/>
      <c r="CH58" s="82"/>
      <c r="CI58" s="82"/>
      <c r="CJ58" s="82"/>
      <c r="CK58" s="82"/>
      <c r="CL58" s="82"/>
      <c r="CM58" s="82"/>
      <c r="CN58" s="82"/>
      <c r="CO58" s="82"/>
      <c r="CP58" s="82"/>
      <c r="CQ58" s="82"/>
      <c r="CR58" s="82"/>
      <c r="CS58" s="82"/>
      <c r="CT58" s="82"/>
      <c r="CU58" s="82"/>
      <c r="CV58" s="82"/>
      <c r="CW58" s="82"/>
      <c r="CX58" s="82"/>
      <c r="CY58" s="82"/>
      <c r="CZ58" s="82"/>
      <c r="DA58" s="82"/>
      <c r="DB58" s="82"/>
      <c r="DC58" s="82"/>
      <c r="DD58" s="82"/>
      <c r="DE58" s="82"/>
      <c r="DF58" s="82"/>
      <c r="DG58" s="82"/>
      <c r="DH58" s="82"/>
      <c r="DI58" s="82"/>
      <c r="DJ58" s="82"/>
      <c r="DK58" s="82"/>
      <c r="DL58" s="82"/>
      <c r="DM58" s="82"/>
      <c r="DN58" s="82"/>
      <c r="DO58" s="82"/>
      <c r="DP58" s="82"/>
      <c r="DQ58" s="82"/>
      <c r="DR58" s="82"/>
      <c r="DS58" s="82"/>
      <c r="DT58" s="82"/>
      <c r="DU58" s="82"/>
      <c r="DV58" s="82"/>
      <c r="DW58" s="82"/>
      <c r="DX58" s="82"/>
      <c r="DY58" s="82"/>
      <c r="DZ58" s="82"/>
      <c r="EA58" s="82"/>
      <c r="EB58" s="82"/>
      <c r="EC58" s="82"/>
      <c r="ED58" s="82"/>
      <c r="EE58" s="82"/>
      <c r="EF58" s="82"/>
      <c r="EG58" s="82"/>
      <c r="EH58" s="82"/>
      <c r="EI58" s="82"/>
      <c r="EJ58" s="82"/>
      <c r="EK58" s="82"/>
      <c r="EL58" s="82"/>
      <c r="EM58" s="82"/>
      <c r="EN58" s="82"/>
      <c r="EO58" s="82"/>
      <c r="EP58" s="82"/>
      <c r="EQ58" s="82"/>
      <c r="ER58" s="82"/>
      <c r="ES58" s="82"/>
      <c r="ET58" s="82"/>
      <c r="EU58" s="82"/>
      <c r="EV58" s="82"/>
      <c r="EW58" s="82"/>
      <c r="EX58" s="82"/>
      <c r="EY58" s="82"/>
      <c r="EZ58" s="82"/>
      <c r="FA58" s="82"/>
      <c r="FB58" s="82"/>
      <c r="FC58" s="82"/>
      <c r="FD58" s="82"/>
      <c r="FE58" s="82"/>
      <c r="FF58" s="82"/>
      <c r="FG58" s="82"/>
      <c r="FH58" s="82"/>
      <c r="FI58" s="82"/>
      <c r="FJ58" s="82"/>
      <c r="FK58" s="82"/>
      <c r="FL58" s="82"/>
      <c r="FM58" s="82"/>
      <c r="FN58" s="82"/>
      <c r="FO58" s="82"/>
      <c r="FP58" s="82"/>
      <c r="FQ58" s="82"/>
      <c r="FR58" s="82"/>
      <c r="FS58" s="82"/>
      <c r="FT58" s="82"/>
      <c r="FU58" s="82"/>
      <c r="FV58" s="82"/>
      <c r="FW58" s="82"/>
      <c r="FX58" s="82"/>
      <c r="FY58" s="82"/>
      <c r="FZ58" s="82"/>
      <c r="GA58" s="82"/>
      <c r="GB58" s="82"/>
      <c r="GC58" s="82"/>
      <c r="GD58" s="82"/>
      <c r="GE58" s="82"/>
      <c r="GF58" s="82"/>
      <c r="GG58" s="82"/>
      <c r="GH58" s="82"/>
      <c r="GI58" s="82"/>
      <c r="GJ58" s="82"/>
      <c r="GK58" s="82"/>
      <c r="GL58" s="82"/>
      <c r="GM58" s="82"/>
      <c r="GN58" s="82"/>
      <c r="GO58" s="82"/>
      <c r="GP58" s="82"/>
      <c r="GQ58" s="82"/>
      <c r="GR58" s="82"/>
      <c r="GS58" s="82"/>
      <c r="GT58" s="82"/>
      <c r="GU58" s="82"/>
      <c r="GV58" s="82"/>
      <c r="GW58" s="82"/>
      <c r="GX58" s="82"/>
      <c r="GY58" s="82"/>
      <c r="GZ58" s="82"/>
      <c r="HA58" s="82"/>
      <c r="HB58" s="82"/>
      <c r="HC58" s="82"/>
      <c r="HD58" s="82"/>
      <c r="HE58" s="82"/>
      <c r="HF58" s="82"/>
      <c r="HG58" s="82"/>
      <c r="HH58" s="82"/>
      <c r="HI58" s="82"/>
      <c r="HJ58" s="82"/>
      <c r="HK58" s="82"/>
      <c r="HL58" s="82"/>
      <c r="HM58" s="82"/>
      <c r="HN58" s="82"/>
      <c r="HO58" s="82"/>
      <c r="HP58" s="82"/>
      <c r="HQ58" s="82"/>
      <c r="HR58" s="82"/>
      <c r="HS58" s="82"/>
      <c r="HT58" s="82"/>
      <c r="HU58" s="82"/>
      <c r="HV58" s="82"/>
      <c r="HW58" s="82"/>
      <c r="HX58" s="82"/>
      <c r="HY58" s="82"/>
      <c r="HZ58" s="82"/>
      <c r="IA58" s="82"/>
      <c r="IB58" s="82"/>
      <c r="IC58" s="82"/>
      <c r="ID58" s="82"/>
      <c r="IE58" s="82"/>
      <c r="IF58" s="82"/>
      <c r="IG58" s="82"/>
      <c r="IH58" s="82"/>
      <c r="II58" s="82"/>
      <c r="IJ58" s="82"/>
      <c r="IK58" s="82"/>
      <c r="IL58" s="82"/>
      <c r="IM58" s="82"/>
      <c r="IN58" s="82"/>
      <c r="IO58" s="82"/>
      <c r="IP58" s="82"/>
      <c r="IQ58" s="82"/>
      <c r="IR58" s="82"/>
      <c r="IS58" s="82"/>
      <c r="IT58" s="82"/>
      <c r="IU58" s="82"/>
    </row>
    <row r="59" spans="1:255" ht="18">
      <c r="A59" s="1078"/>
      <c r="B59" s="1079"/>
      <c r="C59" s="1078"/>
      <c r="D59" s="82"/>
      <c r="E59" s="82"/>
      <c r="F59" s="82"/>
      <c r="G59" s="82"/>
      <c r="H59" s="82"/>
      <c r="I59" s="82"/>
      <c r="J59" s="80"/>
      <c r="K59" s="80"/>
      <c r="L59" s="80"/>
      <c r="M59" s="82"/>
      <c r="N59" s="80"/>
      <c r="O59" s="82"/>
      <c r="P59" s="80"/>
      <c r="Q59" s="80"/>
      <c r="R59" s="80"/>
      <c r="S59" s="82"/>
      <c r="T59" s="82"/>
      <c r="U59" s="82"/>
      <c r="V59" s="82"/>
      <c r="W59" s="82"/>
      <c r="X59" s="82"/>
      <c r="Y59" s="82"/>
      <c r="Z59" s="82"/>
      <c r="AA59" s="82"/>
      <c r="AB59" s="82"/>
      <c r="AC59" s="82"/>
      <c r="AD59" s="82"/>
      <c r="AE59" s="82"/>
      <c r="AF59" s="82"/>
      <c r="AG59" s="82"/>
      <c r="AH59" s="82"/>
      <c r="AI59" s="82"/>
      <c r="AJ59" s="82"/>
      <c r="AK59" s="82"/>
      <c r="AL59" s="82"/>
      <c r="AM59" s="82"/>
      <c r="AN59" s="82"/>
      <c r="AO59" s="82"/>
      <c r="AP59" s="82"/>
      <c r="AQ59" s="82"/>
      <c r="AR59" s="82"/>
      <c r="AS59" s="82"/>
      <c r="AT59" s="82"/>
      <c r="AU59" s="82"/>
      <c r="AV59" s="82"/>
      <c r="AW59" s="82"/>
      <c r="AX59" s="82"/>
      <c r="AY59" s="82"/>
      <c r="AZ59" s="82"/>
      <c r="BA59" s="82"/>
      <c r="BB59" s="82"/>
      <c r="BC59" s="82"/>
      <c r="BD59" s="82"/>
      <c r="BE59" s="82"/>
      <c r="BF59" s="82"/>
      <c r="BG59" s="82"/>
      <c r="BH59" s="82"/>
      <c r="BI59" s="82"/>
      <c r="BJ59" s="82"/>
      <c r="BK59" s="82"/>
      <c r="BL59" s="82"/>
      <c r="BM59" s="82"/>
      <c r="BN59" s="82"/>
      <c r="BO59" s="82"/>
      <c r="BP59" s="82"/>
      <c r="BQ59" s="82"/>
      <c r="BR59" s="82"/>
      <c r="BS59" s="82"/>
      <c r="BT59" s="82"/>
      <c r="BU59" s="82"/>
      <c r="BV59" s="82"/>
      <c r="BW59" s="82"/>
      <c r="BX59" s="82"/>
      <c r="BY59" s="82"/>
      <c r="BZ59" s="82"/>
      <c r="CA59" s="82"/>
      <c r="CB59" s="82"/>
      <c r="CC59" s="82"/>
      <c r="CD59" s="82"/>
      <c r="CE59" s="82"/>
      <c r="CF59" s="82"/>
      <c r="CG59" s="82"/>
      <c r="CH59" s="82"/>
      <c r="CI59" s="82"/>
      <c r="CJ59" s="82"/>
      <c r="CK59" s="82"/>
      <c r="CL59" s="82"/>
      <c r="CM59" s="82"/>
      <c r="CN59" s="82"/>
      <c r="CO59" s="82"/>
      <c r="CP59" s="82"/>
      <c r="CQ59" s="82"/>
      <c r="CR59" s="82"/>
      <c r="CS59" s="82"/>
      <c r="CT59" s="82"/>
      <c r="CU59" s="82"/>
      <c r="CV59" s="82"/>
      <c r="CW59" s="82"/>
      <c r="CX59" s="82"/>
      <c r="CY59" s="82"/>
      <c r="CZ59" s="82"/>
      <c r="DA59" s="82"/>
      <c r="DB59" s="82"/>
      <c r="DC59" s="82"/>
      <c r="DD59" s="82"/>
      <c r="DE59" s="82"/>
      <c r="DF59" s="82"/>
      <c r="DG59" s="82"/>
      <c r="DH59" s="82"/>
      <c r="DI59" s="82"/>
      <c r="DJ59" s="82"/>
      <c r="DK59" s="82"/>
      <c r="DL59" s="82"/>
      <c r="DM59" s="82"/>
      <c r="DN59" s="82"/>
      <c r="DO59" s="82"/>
      <c r="DP59" s="82"/>
      <c r="DQ59" s="82"/>
      <c r="DR59" s="82"/>
      <c r="DS59" s="82"/>
      <c r="DT59" s="82"/>
      <c r="DU59" s="82"/>
      <c r="DV59" s="82"/>
      <c r="DW59" s="82"/>
      <c r="DX59" s="82"/>
      <c r="DY59" s="82"/>
      <c r="DZ59" s="82"/>
      <c r="EA59" s="82"/>
      <c r="EB59" s="82"/>
      <c r="EC59" s="82"/>
      <c r="ED59" s="82"/>
      <c r="EE59" s="82"/>
      <c r="EF59" s="82"/>
      <c r="EG59" s="82"/>
      <c r="EH59" s="82"/>
      <c r="EI59" s="82"/>
      <c r="EJ59" s="82"/>
      <c r="EK59" s="82"/>
      <c r="EL59" s="82"/>
      <c r="EM59" s="82"/>
      <c r="EN59" s="82"/>
      <c r="EO59" s="82"/>
      <c r="EP59" s="82"/>
      <c r="EQ59" s="82"/>
      <c r="ER59" s="82"/>
      <c r="ES59" s="82"/>
      <c r="ET59" s="82"/>
      <c r="EU59" s="82"/>
      <c r="EV59" s="82"/>
      <c r="EW59" s="82"/>
      <c r="EX59" s="82"/>
      <c r="EY59" s="82"/>
      <c r="EZ59" s="82"/>
      <c r="FA59" s="82"/>
      <c r="FB59" s="82"/>
      <c r="FC59" s="82"/>
      <c r="FD59" s="82"/>
      <c r="FE59" s="82"/>
      <c r="FF59" s="82"/>
      <c r="FG59" s="82"/>
      <c r="FH59" s="82"/>
      <c r="FI59" s="82"/>
      <c r="FJ59" s="82"/>
      <c r="FK59" s="82"/>
      <c r="FL59" s="82"/>
      <c r="FM59" s="82"/>
      <c r="FN59" s="82"/>
      <c r="FO59" s="82"/>
      <c r="FP59" s="82"/>
      <c r="FQ59" s="82"/>
      <c r="FR59" s="82"/>
      <c r="FS59" s="82"/>
      <c r="FT59" s="82"/>
      <c r="FU59" s="82"/>
      <c r="FV59" s="82"/>
      <c r="FW59" s="82"/>
      <c r="FX59" s="82"/>
      <c r="FY59" s="82"/>
      <c r="FZ59" s="82"/>
      <c r="GA59" s="82"/>
      <c r="GB59" s="82"/>
      <c r="GC59" s="82"/>
      <c r="GD59" s="82"/>
      <c r="GE59" s="82"/>
      <c r="GF59" s="82"/>
      <c r="GG59" s="82"/>
      <c r="GH59" s="82"/>
      <c r="GI59" s="82"/>
      <c r="GJ59" s="82"/>
      <c r="GK59" s="82"/>
      <c r="GL59" s="82"/>
      <c r="GM59" s="82"/>
      <c r="GN59" s="82"/>
      <c r="GO59" s="82"/>
      <c r="GP59" s="82"/>
      <c r="GQ59" s="82"/>
      <c r="GR59" s="82"/>
      <c r="GS59" s="82"/>
      <c r="GT59" s="82"/>
      <c r="GU59" s="82"/>
      <c r="GV59" s="82"/>
      <c r="GW59" s="82"/>
      <c r="GX59" s="82"/>
      <c r="GY59" s="82"/>
      <c r="GZ59" s="82"/>
      <c r="HA59" s="82"/>
      <c r="HB59" s="82"/>
      <c r="HC59" s="82"/>
      <c r="HD59" s="82"/>
      <c r="HE59" s="82"/>
      <c r="HF59" s="82"/>
      <c r="HG59" s="82"/>
      <c r="HH59" s="82"/>
      <c r="HI59" s="82"/>
      <c r="HJ59" s="82"/>
      <c r="HK59" s="82"/>
      <c r="HL59" s="82"/>
      <c r="HM59" s="82"/>
      <c r="HN59" s="82"/>
      <c r="HO59" s="82"/>
      <c r="HP59" s="82"/>
      <c r="HQ59" s="82"/>
      <c r="HR59" s="82"/>
      <c r="HS59" s="82"/>
      <c r="HT59" s="82"/>
      <c r="HU59" s="82"/>
      <c r="HV59" s="82"/>
      <c r="HW59" s="82"/>
      <c r="HX59" s="82"/>
      <c r="HY59" s="82"/>
      <c r="HZ59" s="82"/>
      <c r="IA59" s="82"/>
      <c r="IB59" s="82"/>
      <c r="IC59" s="82"/>
      <c r="ID59" s="82"/>
      <c r="IE59" s="82"/>
      <c r="IF59" s="82"/>
      <c r="IG59" s="82"/>
      <c r="IH59" s="82"/>
      <c r="II59" s="82"/>
      <c r="IJ59" s="82"/>
      <c r="IK59" s="82"/>
      <c r="IL59" s="82"/>
      <c r="IM59" s="82"/>
      <c r="IN59" s="82"/>
      <c r="IO59" s="82"/>
      <c r="IP59" s="82"/>
      <c r="IQ59" s="82"/>
      <c r="IR59" s="82"/>
      <c r="IS59" s="82"/>
      <c r="IT59" s="82"/>
      <c r="IU59" s="82"/>
    </row>
    <row r="60" spans="1:255" ht="18.75" thickBot="1">
      <c r="A60" s="627" t="str">
        <f>'Data Sheet'!$C$25</f>
        <v xml:space="preserve">KeySpan Gas East Corp. D/B/A National Grid </v>
      </c>
      <c r="B60" s="1078"/>
      <c r="C60" s="82"/>
      <c r="D60" s="676" t="str">
        <f>'Data Sheet'!$C$40</f>
        <v>March 31, 2015</v>
      </c>
      <c r="E60" s="325" t="str">
        <f>'Data Sheet'!$C$38</f>
        <v>December 31, 2014</v>
      </c>
      <c r="F60" s="627" t="str">
        <f>'Data Sheet'!$C$25</f>
        <v xml:space="preserve">KeySpan Gas East Corp. D/B/A National Grid </v>
      </c>
      <c r="G60" s="82"/>
      <c r="H60" s="82"/>
      <c r="I60" s="82"/>
      <c r="J60" s="676" t="str">
        <f>'Data Sheet'!$C$40</f>
        <v>March 31, 2015</v>
      </c>
      <c r="K60" s="80"/>
      <c r="L60" s="325" t="str">
        <f>'Data Sheet'!$C$38</f>
        <v>December 31, 2014</v>
      </c>
      <c r="M60" s="82"/>
      <c r="N60" s="627" t="str">
        <f>'Data Sheet'!$C$25</f>
        <v xml:space="preserve">KeySpan Gas East Corp. D/B/A National Grid </v>
      </c>
      <c r="O60" s="82"/>
      <c r="P60" s="80"/>
      <c r="Q60" s="676" t="str">
        <f>'Data Sheet'!$C$40</f>
        <v>March 31, 2015</v>
      </c>
      <c r="R60" s="325" t="str">
        <f>'Data Sheet'!$C$38</f>
        <v>December 31, 2014</v>
      </c>
      <c r="S60" s="82"/>
      <c r="T60" s="82"/>
      <c r="U60" s="82"/>
      <c r="V60" s="82"/>
      <c r="W60" s="82"/>
      <c r="X60" s="82"/>
      <c r="Y60" s="82"/>
      <c r="Z60" s="82"/>
      <c r="AA60" s="82"/>
      <c r="AB60" s="82"/>
      <c r="AC60" s="82"/>
      <c r="AD60" s="82"/>
      <c r="AE60" s="82"/>
      <c r="AF60" s="82"/>
      <c r="AG60" s="82"/>
      <c r="AH60" s="82"/>
      <c r="AI60" s="82"/>
      <c r="AJ60" s="82"/>
      <c r="AK60" s="82"/>
      <c r="AL60" s="82"/>
      <c r="AM60" s="82"/>
      <c r="AN60" s="82"/>
      <c r="AO60" s="82"/>
      <c r="AP60" s="82"/>
      <c r="AQ60" s="82"/>
      <c r="AR60" s="82"/>
      <c r="AS60" s="82"/>
      <c r="AT60" s="82"/>
      <c r="AU60" s="82"/>
      <c r="AV60" s="82"/>
      <c r="AW60" s="82"/>
      <c r="AX60" s="82"/>
      <c r="AY60" s="82"/>
      <c r="AZ60" s="82"/>
      <c r="BA60" s="82"/>
      <c r="BB60" s="82"/>
      <c r="BC60" s="82"/>
      <c r="BD60" s="82"/>
      <c r="BE60" s="82"/>
      <c r="BF60" s="82"/>
      <c r="BG60" s="82"/>
      <c r="BH60" s="82"/>
      <c r="BI60" s="82"/>
      <c r="BJ60" s="82"/>
      <c r="BK60" s="82"/>
      <c r="BL60" s="82"/>
      <c r="BM60" s="82"/>
      <c r="BN60" s="82"/>
      <c r="BO60" s="82"/>
      <c r="BP60" s="82"/>
      <c r="BQ60" s="82"/>
      <c r="BR60" s="82"/>
      <c r="BS60" s="82"/>
      <c r="BT60" s="82"/>
      <c r="BU60" s="82"/>
      <c r="BV60" s="82"/>
      <c r="BW60" s="82"/>
      <c r="BX60" s="82"/>
      <c r="BY60" s="82"/>
      <c r="BZ60" s="82"/>
      <c r="CA60" s="82"/>
      <c r="CB60" s="82"/>
      <c r="CC60" s="82"/>
      <c r="CD60" s="82"/>
      <c r="CE60" s="82"/>
      <c r="CF60" s="82"/>
      <c r="CG60" s="82"/>
      <c r="CH60" s="82"/>
      <c r="CI60" s="82"/>
      <c r="CJ60" s="82"/>
      <c r="CK60" s="82"/>
      <c r="CL60" s="82"/>
      <c r="CM60" s="82"/>
      <c r="CN60" s="82"/>
      <c r="CO60" s="82"/>
      <c r="CP60" s="82"/>
      <c r="CQ60" s="82"/>
      <c r="CR60" s="82"/>
      <c r="CS60" s="82"/>
      <c r="CT60" s="82"/>
      <c r="CU60" s="82"/>
      <c r="CV60" s="82"/>
      <c r="CW60" s="82"/>
      <c r="CX60" s="82"/>
      <c r="CY60" s="82"/>
      <c r="CZ60" s="82"/>
      <c r="DA60" s="82"/>
      <c r="DB60" s="82"/>
      <c r="DC60" s="82"/>
      <c r="DD60" s="82"/>
      <c r="DE60" s="82"/>
      <c r="DF60" s="82"/>
      <c r="DG60" s="82"/>
      <c r="DH60" s="82"/>
      <c r="DI60" s="82"/>
      <c r="DJ60" s="82"/>
      <c r="DK60" s="82"/>
      <c r="DL60" s="82"/>
      <c r="DM60" s="82"/>
      <c r="DN60" s="82"/>
      <c r="DO60" s="82"/>
      <c r="DP60" s="82"/>
      <c r="DQ60" s="82"/>
      <c r="DR60" s="82"/>
      <c r="DS60" s="82"/>
      <c r="DT60" s="82"/>
      <c r="DU60" s="82"/>
      <c r="DV60" s="82"/>
      <c r="DW60" s="82"/>
      <c r="DX60" s="82"/>
      <c r="DY60" s="82"/>
      <c r="DZ60" s="82"/>
      <c r="EA60" s="82"/>
      <c r="EB60" s="82"/>
      <c r="EC60" s="82"/>
      <c r="ED60" s="82"/>
      <c r="EE60" s="82"/>
      <c r="EF60" s="82"/>
      <c r="EG60" s="82"/>
      <c r="EH60" s="82"/>
      <c r="EI60" s="82"/>
      <c r="EJ60" s="82"/>
      <c r="EK60" s="82"/>
      <c r="EL60" s="82"/>
      <c r="EM60" s="82"/>
      <c r="EN60" s="82"/>
      <c r="EO60" s="82"/>
      <c r="EP60" s="82"/>
      <c r="EQ60" s="82"/>
      <c r="ER60" s="82"/>
      <c r="ES60" s="82"/>
      <c r="ET60" s="82"/>
      <c r="EU60" s="82"/>
      <c r="EV60" s="82"/>
      <c r="EW60" s="82"/>
      <c r="EX60" s="82"/>
      <c r="EY60" s="82"/>
      <c r="EZ60" s="82"/>
      <c r="FA60" s="82"/>
      <c r="FB60" s="82"/>
      <c r="FC60" s="82"/>
      <c r="FD60" s="82"/>
      <c r="FE60" s="82"/>
      <c r="FF60" s="82"/>
      <c r="FG60" s="82"/>
      <c r="FH60" s="82"/>
      <c r="FI60" s="82"/>
      <c r="FJ60" s="82"/>
      <c r="FK60" s="82"/>
      <c r="FL60" s="82"/>
      <c r="FM60" s="82"/>
      <c r="FN60" s="82"/>
      <c r="FO60" s="82"/>
      <c r="FP60" s="82"/>
      <c r="FQ60" s="82"/>
      <c r="FR60" s="82"/>
      <c r="FS60" s="82"/>
      <c r="FT60" s="82"/>
      <c r="FU60" s="82"/>
      <c r="FV60" s="82"/>
      <c r="FW60" s="82"/>
      <c r="FX60" s="82"/>
      <c r="FY60" s="82"/>
      <c r="FZ60" s="82"/>
      <c r="GA60" s="82"/>
      <c r="GB60" s="82"/>
      <c r="GC60" s="82"/>
      <c r="GD60" s="82"/>
      <c r="GE60" s="82"/>
      <c r="GF60" s="82"/>
      <c r="GG60" s="82"/>
      <c r="GH60" s="82"/>
      <c r="GI60" s="82"/>
      <c r="GJ60" s="82"/>
      <c r="GK60" s="82"/>
      <c r="GL60" s="82"/>
      <c r="GM60" s="82"/>
      <c r="GN60" s="82"/>
      <c r="GO60" s="82"/>
      <c r="GP60" s="82"/>
      <c r="GQ60" s="82"/>
      <c r="GR60" s="82"/>
      <c r="GS60" s="82"/>
      <c r="GT60" s="82"/>
      <c r="GU60" s="82"/>
      <c r="GV60" s="82"/>
      <c r="GW60" s="82"/>
      <c r="GX60" s="82"/>
      <c r="GY60" s="82"/>
      <c r="GZ60" s="82"/>
      <c r="HA60" s="82"/>
      <c r="HB60" s="82"/>
      <c r="HC60" s="82"/>
      <c r="HD60" s="82"/>
      <c r="HE60" s="82"/>
      <c r="HF60" s="82"/>
      <c r="HG60" s="82"/>
      <c r="HH60" s="82"/>
      <c r="HI60" s="82"/>
      <c r="HJ60" s="82"/>
      <c r="HK60" s="82"/>
      <c r="HL60" s="82"/>
      <c r="HM60" s="82"/>
      <c r="HN60" s="82"/>
      <c r="HO60" s="82"/>
      <c r="HP60" s="82"/>
      <c r="HQ60" s="82"/>
      <c r="HR60" s="82"/>
      <c r="HS60" s="82"/>
      <c r="HT60" s="82"/>
      <c r="HU60" s="82"/>
      <c r="HV60" s="82"/>
      <c r="HW60" s="82"/>
      <c r="HX60" s="82"/>
      <c r="HY60" s="82"/>
      <c r="HZ60" s="82"/>
      <c r="IA60" s="82"/>
      <c r="IB60" s="82"/>
      <c r="IC60" s="82"/>
      <c r="ID60" s="82"/>
      <c r="IE60" s="82"/>
      <c r="IF60" s="82"/>
      <c r="IG60" s="82"/>
      <c r="IH60" s="82"/>
      <c r="II60" s="82"/>
      <c r="IJ60" s="82"/>
      <c r="IK60" s="82"/>
      <c r="IL60" s="82"/>
      <c r="IM60" s="82"/>
      <c r="IN60" s="82"/>
      <c r="IO60" s="82"/>
      <c r="IP60" s="82"/>
      <c r="IQ60" s="82"/>
      <c r="IR60" s="82"/>
      <c r="IS60" s="82"/>
      <c r="IT60" s="82"/>
      <c r="IU60" s="82"/>
    </row>
    <row r="61" spans="1:255">
      <c r="A61" s="740"/>
      <c r="B61" s="741"/>
      <c r="C61" s="741"/>
      <c r="D61" s="741"/>
      <c r="E61" s="1010"/>
      <c r="F61" s="740"/>
      <c r="G61" s="741"/>
      <c r="H61" s="741"/>
      <c r="I61" s="741"/>
      <c r="J61" s="1080"/>
      <c r="K61" s="1080"/>
      <c r="L61" s="1080"/>
      <c r="M61" s="1010"/>
      <c r="N61" s="1081"/>
      <c r="O61" s="741"/>
      <c r="P61" s="1080"/>
      <c r="Q61" s="1080"/>
      <c r="R61" s="1080"/>
      <c r="S61" s="1010"/>
      <c r="T61" s="82"/>
      <c r="U61" s="82"/>
      <c r="V61" s="82"/>
      <c r="W61" s="82"/>
      <c r="X61" s="82"/>
      <c r="Y61" s="82"/>
      <c r="Z61" s="82"/>
      <c r="AA61" s="82"/>
      <c r="AB61" s="82"/>
      <c r="AC61" s="82"/>
      <c r="AD61" s="82"/>
      <c r="AE61" s="82"/>
      <c r="AF61" s="82"/>
      <c r="AG61" s="82"/>
      <c r="AH61" s="82"/>
      <c r="AI61" s="82"/>
      <c r="AJ61" s="82"/>
      <c r="AK61" s="82"/>
      <c r="AL61" s="82"/>
      <c r="AM61" s="82"/>
      <c r="AN61" s="82"/>
      <c r="AO61" s="82"/>
      <c r="AP61" s="82"/>
      <c r="AQ61" s="82"/>
      <c r="AR61" s="82"/>
      <c r="AS61" s="82"/>
      <c r="AT61" s="82"/>
      <c r="AU61" s="82"/>
      <c r="AV61" s="82"/>
      <c r="AW61" s="82"/>
      <c r="AX61" s="82"/>
      <c r="AY61" s="82"/>
      <c r="AZ61" s="82"/>
      <c r="BA61" s="82"/>
      <c r="BB61" s="82"/>
      <c r="BC61" s="82"/>
      <c r="BD61" s="82"/>
      <c r="BE61" s="82"/>
      <c r="BF61" s="82"/>
      <c r="BG61" s="82"/>
      <c r="BH61" s="82"/>
      <c r="BI61" s="82"/>
      <c r="BJ61" s="82"/>
      <c r="BK61" s="82"/>
      <c r="BL61" s="82"/>
      <c r="BM61" s="82"/>
      <c r="BN61" s="82"/>
      <c r="BO61" s="82"/>
      <c r="BP61" s="82"/>
      <c r="BQ61" s="82"/>
      <c r="BR61" s="82"/>
      <c r="BS61" s="82"/>
      <c r="BT61" s="82"/>
      <c r="BU61" s="82"/>
      <c r="BV61" s="82"/>
      <c r="BW61" s="82"/>
      <c r="BX61" s="82"/>
      <c r="BY61" s="82"/>
      <c r="BZ61" s="82"/>
      <c r="CA61" s="82"/>
      <c r="CB61" s="82"/>
      <c r="CC61" s="82"/>
      <c r="CD61" s="82"/>
      <c r="CE61" s="82"/>
      <c r="CF61" s="82"/>
      <c r="CG61" s="82"/>
      <c r="CH61" s="82"/>
      <c r="CI61" s="82"/>
      <c r="CJ61" s="82"/>
      <c r="CK61" s="82"/>
      <c r="CL61" s="82"/>
      <c r="CM61" s="82"/>
      <c r="CN61" s="82"/>
      <c r="CO61" s="82"/>
      <c r="CP61" s="82"/>
      <c r="CQ61" s="82"/>
      <c r="CR61" s="82"/>
      <c r="CS61" s="82"/>
      <c r="CT61" s="82"/>
      <c r="CU61" s="82"/>
      <c r="CV61" s="82"/>
      <c r="CW61" s="82"/>
      <c r="CX61" s="82"/>
      <c r="CY61" s="82"/>
      <c r="CZ61" s="82"/>
      <c r="DA61" s="82"/>
      <c r="DB61" s="82"/>
      <c r="DC61" s="82"/>
      <c r="DD61" s="82"/>
      <c r="DE61" s="82"/>
      <c r="DF61" s="82"/>
      <c r="DG61" s="82"/>
      <c r="DH61" s="82"/>
      <c r="DI61" s="82"/>
      <c r="DJ61" s="82"/>
      <c r="DK61" s="82"/>
      <c r="DL61" s="82"/>
      <c r="DM61" s="82"/>
      <c r="DN61" s="82"/>
      <c r="DO61" s="82"/>
      <c r="DP61" s="82"/>
      <c r="DQ61" s="82"/>
      <c r="DR61" s="82"/>
      <c r="DS61" s="82"/>
      <c r="DT61" s="82"/>
      <c r="DU61" s="82"/>
      <c r="DV61" s="82"/>
      <c r="DW61" s="82"/>
      <c r="DX61" s="82"/>
      <c r="DY61" s="82"/>
      <c r="DZ61" s="82"/>
      <c r="EA61" s="82"/>
      <c r="EB61" s="82"/>
      <c r="EC61" s="82"/>
      <c r="ED61" s="82"/>
      <c r="EE61" s="82"/>
      <c r="EF61" s="82"/>
      <c r="EG61" s="82"/>
      <c r="EH61" s="82"/>
      <c r="EI61" s="82"/>
      <c r="EJ61" s="82"/>
      <c r="EK61" s="82"/>
      <c r="EL61" s="82"/>
      <c r="EM61" s="82"/>
      <c r="EN61" s="82"/>
      <c r="EO61" s="82"/>
      <c r="EP61" s="82"/>
      <c r="EQ61" s="82"/>
      <c r="ER61" s="82"/>
      <c r="ES61" s="82"/>
      <c r="ET61" s="82"/>
      <c r="EU61" s="82"/>
      <c r="EV61" s="82"/>
      <c r="EW61" s="82"/>
      <c r="EX61" s="82"/>
      <c r="EY61" s="82"/>
      <c r="EZ61" s="82"/>
      <c r="FA61" s="82"/>
      <c r="FB61" s="82"/>
      <c r="FC61" s="82"/>
      <c r="FD61" s="82"/>
      <c r="FE61" s="82"/>
      <c r="FF61" s="82"/>
      <c r="FG61" s="82"/>
      <c r="FH61" s="82"/>
      <c r="FI61" s="82"/>
      <c r="FJ61" s="82"/>
      <c r="FK61" s="82"/>
      <c r="FL61" s="82"/>
      <c r="FM61" s="82"/>
      <c r="FN61" s="82"/>
      <c r="FO61" s="82"/>
      <c r="FP61" s="82"/>
      <c r="FQ61" s="82"/>
      <c r="FR61" s="82"/>
      <c r="FS61" s="82"/>
      <c r="FT61" s="82"/>
      <c r="FU61" s="82"/>
      <c r="FV61" s="82"/>
      <c r="FW61" s="82"/>
      <c r="FX61" s="82"/>
      <c r="FY61" s="82"/>
      <c r="FZ61" s="82"/>
      <c r="GA61" s="82"/>
      <c r="GB61" s="82"/>
      <c r="GC61" s="82"/>
      <c r="GD61" s="82"/>
      <c r="GE61" s="82"/>
      <c r="GF61" s="82"/>
      <c r="GG61" s="82"/>
      <c r="GH61" s="82"/>
      <c r="GI61" s="82"/>
      <c r="GJ61" s="82"/>
      <c r="GK61" s="82"/>
      <c r="GL61" s="82"/>
      <c r="GM61" s="82"/>
      <c r="GN61" s="82"/>
      <c r="GO61" s="82"/>
      <c r="GP61" s="82"/>
      <c r="GQ61" s="82"/>
      <c r="GR61" s="82"/>
      <c r="GS61" s="82"/>
      <c r="GT61" s="82"/>
      <c r="GU61" s="82"/>
      <c r="GV61" s="82"/>
      <c r="GW61" s="82"/>
      <c r="GX61" s="82"/>
      <c r="GY61" s="82"/>
      <c r="GZ61" s="82"/>
      <c r="HA61" s="82"/>
      <c r="HB61" s="82"/>
      <c r="HC61" s="82"/>
      <c r="HD61" s="82"/>
      <c r="HE61" s="82"/>
      <c r="HF61" s="82"/>
      <c r="HG61" s="82"/>
      <c r="HH61" s="82"/>
      <c r="HI61" s="82"/>
      <c r="HJ61" s="82"/>
      <c r="HK61" s="82"/>
      <c r="HL61" s="82"/>
      <c r="HM61" s="82"/>
      <c r="HN61" s="82"/>
      <c r="HO61" s="82"/>
      <c r="HP61" s="82"/>
      <c r="HQ61" s="82"/>
      <c r="HR61" s="82"/>
      <c r="HS61" s="82"/>
      <c r="HT61" s="82"/>
      <c r="HU61" s="82"/>
      <c r="HV61" s="82"/>
      <c r="HW61" s="82"/>
      <c r="HX61" s="82"/>
      <c r="HY61" s="82"/>
      <c r="HZ61" s="82"/>
      <c r="IA61" s="82"/>
      <c r="IB61" s="82"/>
      <c r="IC61" s="82"/>
      <c r="ID61" s="82"/>
      <c r="IE61" s="82"/>
      <c r="IF61" s="82"/>
      <c r="IG61" s="82"/>
      <c r="IH61" s="82"/>
      <c r="II61" s="82"/>
      <c r="IJ61" s="82"/>
      <c r="IK61" s="82"/>
      <c r="IL61" s="82"/>
      <c r="IM61" s="82"/>
      <c r="IN61" s="82"/>
      <c r="IO61" s="82"/>
      <c r="IP61" s="82"/>
      <c r="IQ61" s="82"/>
      <c r="IR61" s="82"/>
      <c r="IS61" s="82"/>
      <c r="IT61" s="82"/>
      <c r="IU61" s="82"/>
    </row>
    <row r="62" spans="1:255">
      <c r="A62" s="954" t="s">
        <v>4172</v>
      </c>
      <c r="B62" s="607"/>
      <c r="C62" s="607"/>
      <c r="D62" s="607"/>
      <c r="E62" s="596"/>
      <c r="F62" s="954" t="s">
        <v>4173</v>
      </c>
      <c r="G62" s="607"/>
      <c r="H62" s="607"/>
      <c r="I62" s="607"/>
      <c r="J62" s="607"/>
      <c r="K62" s="582"/>
      <c r="L62" s="82"/>
      <c r="M62" s="924"/>
      <c r="N62" s="954" t="s">
        <v>4173</v>
      </c>
      <c r="O62" s="607"/>
      <c r="P62" s="607"/>
      <c r="Q62" s="607"/>
      <c r="R62" s="582"/>
      <c r="S62" s="609"/>
      <c r="T62" s="82"/>
      <c r="U62" s="82"/>
      <c r="V62" s="82"/>
      <c r="W62" s="82"/>
      <c r="X62" s="82"/>
      <c r="Y62" s="82"/>
      <c r="Z62" s="82"/>
      <c r="AA62" s="82"/>
      <c r="AB62" s="82"/>
      <c r="AC62" s="82"/>
      <c r="AD62" s="82"/>
      <c r="AE62" s="82"/>
      <c r="AF62" s="82"/>
      <c r="AG62" s="82"/>
      <c r="AH62" s="82"/>
      <c r="AI62" s="82"/>
      <c r="AJ62" s="82"/>
      <c r="AK62" s="82"/>
      <c r="AL62" s="82"/>
      <c r="AM62" s="82"/>
      <c r="AN62" s="82"/>
      <c r="AO62" s="82"/>
      <c r="AP62" s="82"/>
      <c r="AQ62" s="82"/>
      <c r="AR62" s="82"/>
      <c r="AS62" s="82"/>
      <c r="AT62" s="82"/>
      <c r="AU62" s="82"/>
      <c r="AV62" s="82"/>
      <c r="AW62" s="82"/>
      <c r="AX62" s="82"/>
      <c r="AY62" s="82"/>
      <c r="AZ62" s="82"/>
      <c r="BA62" s="82"/>
      <c r="BB62" s="82"/>
      <c r="BC62" s="82"/>
      <c r="BD62" s="82"/>
      <c r="BE62" s="82"/>
      <c r="BF62" s="82"/>
      <c r="BG62" s="82"/>
      <c r="BH62" s="82"/>
      <c r="BI62" s="82"/>
      <c r="BJ62" s="82"/>
      <c r="BK62" s="82"/>
      <c r="BL62" s="82"/>
      <c r="BM62" s="82"/>
      <c r="BN62" s="82"/>
      <c r="BO62" s="82"/>
      <c r="BP62" s="82"/>
      <c r="BQ62" s="82"/>
      <c r="BR62" s="82"/>
      <c r="BS62" s="82"/>
      <c r="BT62" s="82"/>
      <c r="BU62" s="82"/>
      <c r="BV62" s="82"/>
      <c r="BW62" s="82"/>
      <c r="BX62" s="82"/>
      <c r="BY62" s="82"/>
      <c r="BZ62" s="82"/>
      <c r="CA62" s="82"/>
      <c r="CB62" s="82"/>
      <c r="CC62" s="82"/>
      <c r="CD62" s="82"/>
      <c r="CE62" s="82"/>
      <c r="CF62" s="82"/>
      <c r="CG62" s="82"/>
      <c r="CH62" s="82"/>
      <c r="CI62" s="82"/>
      <c r="CJ62" s="82"/>
      <c r="CK62" s="82"/>
      <c r="CL62" s="82"/>
      <c r="CM62" s="82"/>
      <c r="CN62" s="82"/>
      <c r="CO62" s="82"/>
      <c r="CP62" s="82"/>
      <c r="CQ62" s="82"/>
      <c r="CR62" s="82"/>
      <c r="CS62" s="82"/>
      <c r="CT62" s="82"/>
      <c r="CU62" s="82"/>
      <c r="CV62" s="82"/>
      <c r="CW62" s="82"/>
      <c r="CX62" s="82"/>
      <c r="CY62" s="82"/>
      <c r="CZ62" s="82"/>
      <c r="DA62" s="82"/>
      <c r="DB62" s="82"/>
      <c r="DC62" s="82"/>
      <c r="DD62" s="82"/>
      <c r="DE62" s="82"/>
      <c r="DF62" s="82"/>
      <c r="DG62" s="82"/>
      <c r="DH62" s="82"/>
      <c r="DI62" s="82"/>
      <c r="DJ62" s="82"/>
      <c r="DK62" s="82"/>
      <c r="DL62" s="82"/>
      <c r="DM62" s="82"/>
      <c r="DN62" s="82"/>
      <c r="DO62" s="82"/>
      <c r="DP62" s="82"/>
      <c r="DQ62" s="82"/>
      <c r="DR62" s="82"/>
      <c r="DS62" s="82"/>
      <c r="DT62" s="82"/>
      <c r="DU62" s="82"/>
      <c r="DV62" s="82"/>
      <c r="DW62" s="82"/>
      <c r="DX62" s="82"/>
      <c r="DY62" s="82"/>
      <c r="DZ62" s="82"/>
      <c r="EA62" s="82"/>
      <c r="EB62" s="82"/>
      <c r="EC62" s="82"/>
      <c r="ED62" s="82"/>
      <c r="EE62" s="82"/>
      <c r="EF62" s="82"/>
      <c r="EG62" s="82"/>
      <c r="EH62" s="82"/>
      <c r="EI62" s="82"/>
      <c r="EJ62" s="82"/>
      <c r="EK62" s="82"/>
      <c r="EL62" s="82"/>
      <c r="EM62" s="82"/>
      <c r="EN62" s="82"/>
      <c r="EO62" s="82"/>
      <c r="EP62" s="82"/>
      <c r="EQ62" s="82"/>
      <c r="ER62" s="82"/>
      <c r="ES62" s="82"/>
      <c r="ET62" s="82"/>
      <c r="EU62" s="82"/>
      <c r="EV62" s="82"/>
      <c r="EW62" s="82"/>
      <c r="EX62" s="82"/>
      <c r="EY62" s="82"/>
      <c r="EZ62" s="82"/>
      <c r="FA62" s="82"/>
      <c r="FB62" s="82"/>
      <c r="FC62" s="82"/>
      <c r="FD62" s="82"/>
      <c r="FE62" s="82"/>
      <c r="FF62" s="82"/>
      <c r="FG62" s="82"/>
      <c r="FH62" s="82"/>
      <c r="FI62" s="82"/>
      <c r="FJ62" s="82"/>
      <c r="FK62" s="82"/>
      <c r="FL62" s="82"/>
      <c r="FM62" s="82"/>
      <c r="FN62" s="82"/>
      <c r="FO62" s="82"/>
      <c r="FP62" s="82"/>
      <c r="FQ62" s="82"/>
      <c r="FR62" s="82"/>
      <c r="FS62" s="82"/>
      <c r="FT62" s="82"/>
      <c r="FU62" s="82"/>
      <c r="FV62" s="82"/>
      <c r="FW62" s="82"/>
      <c r="FX62" s="82"/>
      <c r="FY62" s="82"/>
      <c r="FZ62" s="82"/>
      <c r="GA62" s="82"/>
      <c r="GB62" s="82"/>
      <c r="GC62" s="82"/>
      <c r="GD62" s="82"/>
      <c r="GE62" s="82"/>
      <c r="GF62" s="82"/>
      <c r="GG62" s="82"/>
      <c r="GH62" s="82"/>
      <c r="GI62" s="82"/>
      <c r="GJ62" s="82"/>
      <c r="GK62" s="82"/>
      <c r="GL62" s="82"/>
      <c r="GM62" s="82"/>
      <c r="GN62" s="82"/>
      <c r="GO62" s="82"/>
      <c r="GP62" s="82"/>
      <c r="GQ62" s="82"/>
      <c r="GR62" s="82"/>
      <c r="GS62" s="82"/>
      <c r="GT62" s="82"/>
      <c r="GU62" s="82"/>
      <c r="GV62" s="82"/>
      <c r="GW62" s="82"/>
      <c r="GX62" s="82"/>
      <c r="GY62" s="82"/>
      <c r="GZ62" s="82"/>
      <c r="HA62" s="82"/>
      <c r="HB62" s="82"/>
      <c r="HC62" s="82"/>
      <c r="HD62" s="82"/>
      <c r="HE62" s="82"/>
      <c r="HF62" s="82"/>
      <c r="HG62" s="82"/>
      <c r="HH62" s="82"/>
      <c r="HI62" s="82"/>
      <c r="HJ62" s="82"/>
      <c r="HK62" s="82"/>
      <c r="HL62" s="82"/>
      <c r="HM62" s="82"/>
      <c r="HN62" s="82"/>
      <c r="HO62" s="82"/>
      <c r="HP62" s="82"/>
      <c r="HQ62" s="82"/>
      <c r="HR62" s="82"/>
      <c r="HS62" s="82"/>
      <c r="HT62" s="82"/>
      <c r="HU62" s="82"/>
      <c r="HV62" s="82"/>
      <c r="HW62" s="82"/>
      <c r="HX62" s="82"/>
      <c r="HY62" s="82"/>
      <c r="HZ62" s="82"/>
      <c r="IA62" s="82"/>
      <c r="IB62" s="82"/>
      <c r="IC62" s="82"/>
      <c r="ID62" s="82"/>
      <c r="IE62" s="82"/>
      <c r="IF62" s="82"/>
      <c r="IG62" s="82"/>
      <c r="IH62" s="82"/>
      <c r="II62" s="82"/>
      <c r="IJ62" s="82"/>
      <c r="IK62" s="82"/>
      <c r="IL62" s="82"/>
      <c r="IM62" s="82"/>
      <c r="IN62" s="82"/>
      <c r="IO62" s="82"/>
      <c r="IP62" s="82"/>
      <c r="IQ62" s="82"/>
      <c r="IR62" s="82"/>
      <c r="IS62" s="82"/>
      <c r="IT62" s="82"/>
      <c r="IU62" s="82"/>
    </row>
    <row r="63" spans="1:255">
      <c r="A63" s="954" t="s">
        <v>4174</v>
      </c>
      <c r="B63" s="607"/>
      <c r="C63" s="607"/>
      <c r="D63" s="607"/>
      <c r="E63" s="596"/>
      <c r="F63" s="954" t="s">
        <v>4174</v>
      </c>
      <c r="G63" s="607"/>
      <c r="H63" s="607"/>
      <c r="I63" s="607"/>
      <c r="J63" s="607"/>
      <c r="K63" s="582"/>
      <c r="L63" s="82"/>
      <c r="M63" s="924"/>
      <c r="N63" s="954" t="s">
        <v>4174</v>
      </c>
      <c r="O63" s="607"/>
      <c r="P63" s="607"/>
      <c r="Q63" s="607"/>
      <c r="R63" s="582"/>
      <c r="S63" s="609"/>
      <c r="T63" s="82"/>
      <c r="U63" s="82"/>
      <c r="V63" s="82"/>
      <c r="W63" s="82"/>
      <c r="X63" s="82"/>
      <c r="Y63" s="82"/>
      <c r="Z63" s="82"/>
      <c r="AA63" s="82"/>
      <c r="AB63" s="82"/>
      <c r="AC63" s="82"/>
      <c r="AD63" s="82"/>
      <c r="AE63" s="82"/>
      <c r="AF63" s="82"/>
      <c r="AG63" s="82"/>
      <c r="AH63" s="82"/>
      <c r="AI63" s="82"/>
      <c r="AJ63" s="82"/>
      <c r="AK63" s="82"/>
      <c r="AL63" s="82"/>
      <c r="AM63" s="82"/>
      <c r="AN63" s="82"/>
      <c r="AO63" s="82"/>
      <c r="AP63" s="82"/>
      <c r="AQ63" s="82"/>
      <c r="AR63" s="82"/>
      <c r="AS63" s="82"/>
      <c r="AT63" s="82"/>
      <c r="AU63" s="82"/>
      <c r="AV63" s="82"/>
      <c r="AW63" s="82"/>
      <c r="AX63" s="82"/>
      <c r="AY63" s="82"/>
      <c r="AZ63" s="82"/>
      <c r="BA63" s="82"/>
      <c r="BB63" s="82"/>
      <c r="BC63" s="82"/>
      <c r="BD63" s="82"/>
      <c r="BE63" s="82"/>
      <c r="BF63" s="82"/>
      <c r="BG63" s="82"/>
      <c r="BH63" s="82"/>
      <c r="BI63" s="82"/>
      <c r="BJ63" s="82"/>
      <c r="BK63" s="82"/>
      <c r="BL63" s="82"/>
      <c r="BM63" s="82"/>
      <c r="BN63" s="82"/>
      <c r="BO63" s="82"/>
      <c r="BP63" s="82"/>
      <c r="BQ63" s="82"/>
      <c r="BR63" s="82"/>
      <c r="BS63" s="82"/>
      <c r="BT63" s="82"/>
      <c r="BU63" s="82"/>
      <c r="BV63" s="82"/>
      <c r="BW63" s="82"/>
      <c r="BX63" s="82"/>
      <c r="BY63" s="82"/>
      <c r="BZ63" s="82"/>
      <c r="CA63" s="82"/>
      <c r="CB63" s="82"/>
      <c r="CC63" s="82"/>
      <c r="CD63" s="82"/>
      <c r="CE63" s="82"/>
      <c r="CF63" s="82"/>
      <c r="CG63" s="82"/>
      <c r="CH63" s="82"/>
      <c r="CI63" s="82"/>
      <c r="CJ63" s="82"/>
      <c r="CK63" s="82"/>
      <c r="CL63" s="82"/>
      <c r="CM63" s="82"/>
      <c r="CN63" s="82"/>
      <c r="CO63" s="82"/>
      <c r="CP63" s="82"/>
      <c r="CQ63" s="82"/>
      <c r="CR63" s="82"/>
      <c r="CS63" s="82"/>
      <c r="CT63" s="82"/>
      <c r="CU63" s="82"/>
      <c r="CV63" s="82"/>
      <c r="CW63" s="82"/>
      <c r="CX63" s="82"/>
      <c r="CY63" s="82"/>
      <c r="CZ63" s="82"/>
      <c r="DA63" s="82"/>
      <c r="DB63" s="82"/>
      <c r="DC63" s="82"/>
      <c r="DD63" s="82"/>
      <c r="DE63" s="82"/>
      <c r="DF63" s="82"/>
      <c r="DG63" s="82"/>
      <c r="DH63" s="82"/>
      <c r="DI63" s="82"/>
      <c r="DJ63" s="82"/>
      <c r="DK63" s="82"/>
      <c r="DL63" s="82"/>
      <c r="DM63" s="82"/>
      <c r="DN63" s="82"/>
      <c r="DO63" s="82"/>
      <c r="DP63" s="82"/>
      <c r="DQ63" s="82"/>
      <c r="DR63" s="82"/>
      <c r="DS63" s="82"/>
      <c r="DT63" s="82"/>
      <c r="DU63" s="82"/>
      <c r="DV63" s="82"/>
      <c r="DW63" s="82"/>
      <c r="DX63" s="82"/>
      <c r="DY63" s="82"/>
      <c r="DZ63" s="82"/>
      <c r="EA63" s="82"/>
      <c r="EB63" s="82"/>
      <c r="EC63" s="82"/>
      <c r="ED63" s="82"/>
      <c r="EE63" s="82"/>
      <c r="EF63" s="82"/>
      <c r="EG63" s="82"/>
      <c r="EH63" s="82"/>
      <c r="EI63" s="82"/>
      <c r="EJ63" s="82"/>
      <c r="EK63" s="82"/>
      <c r="EL63" s="82"/>
      <c r="EM63" s="82"/>
      <c r="EN63" s="82"/>
      <c r="EO63" s="82"/>
      <c r="EP63" s="82"/>
      <c r="EQ63" s="82"/>
      <c r="ER63" s="82"/>
      <c r="ES63" s="82"/>
      <c r="ET63" s="82"/>
      <c r="EU63" s="82"/>
      <c r="EV63" s="82"/>
      <c r="EW63" s="82"/>
      <c r="EX63" s="82"/>
      <c r="EY63" s="82"/>
      <c r="EZ63" s="82"/>
      <c r="FA63" s="82"/>
      <c r="FB63" s="82"/>
      <c r="FC63" s="82"/>
      <c r="FD63" s="82"/>
      <c r="FE63" s="82"/>
      <c r="FF63" s="82"/>
      <c r="FG63" s="82"/>
      <c r="FH63" s="82"/>
      <c r="FI63" s="82"/>
      <c r="FJ63" s="82"/>
      <c r="FK63" s="82"/>
      <c r="FL63" s="82"/>
      <c r="FM63" s="82"/>
      <c r="FN63" s="82"/>
      <c r="FO63" s="82"/>
      <c r="FP63" s="82"/>
      <c r="FQ63" s="82"/>
      <c r="FR63" s="82"/>
      <c r="FS63" s="82"/>
      <c r="FT63" s="82"/>
      <c r="FU63" s="82"/>
      <c r="FV63" s="82"/>
      <c r="FW63" s="82"/>
      <c r="FX63" s="82"/>
      <c r="FY63" s="82"/>
      <c r="FZ63" s="82"/>
      <c r="GA63" s="82"/>
      <c r="GB63" s="82"/>
      <c r="GC63" s="82"/>
      <c r="GD63" s="82"/>
      <c r="GE63" s="82"/>
      <c r="GF63" s="82"/>
      <c r="GG63" s="82"/>
      <c r="GH63" s="82"/>
      <c r="GI63" s="82"/>
      <c r="GJ63" s="82"/>
      <c r="GK63" s="82"/>
      <c r="GL63" s="82"/>
      <c r="GM63" s="82"/>
      <c r="GN63" s="82"/>
      <c r="GO63" s="82"/>
      <c r="GP63" s="82"/>
      <c r="GQ63" s="82"/>
      <c r="GR63" s="82"/>
      <c r="GS63" s="82"/>
      <c r="GT63" s="82"/>
      <c r="GU63" s="82"/>
      <c r="GV63" s="82"/>
      <c r="GW63" s="82"/>
      <c r="GX63" s="82"/>
      <c r="GY63" s="82"/>
      <c r="GZ63" s="82"/>
      <c r="HA63" s="82"/>
      <c r="HB63" s="82"/>
      <c r="HC63" s="82"/>
      <c r="HD63" s="82"/>
      <c r="HE63" s="82"/>
      <c r="HF63" s="82"/>
      <c r="HG63" s="82"/>
      <c r="HH63" s="82"/>
      <c r="HI63" s="82"/>
      <c r="HJ63" s="82"/>
      <c r="HK63" s="82"/>
      <c r="HL63" s="82"/>
      <c r="HM63" s="82"/>
      <c r="HN63" s="82"/>
      <c r="HO63" s="82"/>
      <c r="HP63" s="82"/>
      <c r="HQ63" s="82"/>
      <c r="HR63" s="82"/>
      <c r="HS63" s="82"/>
      <c r="HT63" s="82"/>
      <c r="HU63" s="82"/>
      <c r="HV63" s="82"/>
      <c r="HW63" s="82"/>
      <c r="HX63" s="82"/>
      <c r="HY63" s="82"/>
      <c r="HZ63" s="82"/>
      <c r="IA63" s="82"/>
      <c r="IB63" s="82"/>
      <c r="IC63" s="82"/>
      <c r="ID63" s="82"/>
      <c r="IE63" s="82"/>
      <c r="IF63" s="82"/>
      <c r="IG63" s="82"/>
      <c r="IH63" s="82"/>
      <c r="II63" s="82"/>
      <c r="IJ63" s="82"/>
      <c r="IK63" s="82"/>
      <c r="IL63" s="82"/>
      <c r="IM63" s="82"/>
      <c r="IN63" s="82"/>
      <c r="IO63" s="82"/>
      <c r="IP63" s="82"/>
      <c r="IQ63" s="82"/>
      <c r="IR63" s="82"/>
      <c r="IS63" s="82"/>
      <c r="IT63" s="82"/>
      <c r="IU63" s="82"/>
    </row>
    <row r="64" spans="1:255">
      <c r="A64" s="513"/>
      <c r="B64" s="82"/>
      <c r="C64" s="82"/>
      <c r="D64" s="82"/>
      <c r="E64" s="609"/>
      <c r="F64" s="513"/>
      <c r="G64" s="82"/>
      <c r="H64" s="82"/>
      <c r="I64" s="82"/>
      <c r="J64" s="82"/>
      <c r="K64" s="82"/>
      <c r="L64" s="82"/>
      <c r="M64" s="609"/>
      <c r="N64" s="513"/>
      <c r="O64" s="82"/>
      <c r="P64" s="82"/>
      <c r="Q64" s="82"/>
      <c r="R64" s="82"/>
      <c r="S64" s="609"/>
      <c r="T64" s="82"/>
      <c r="U64" s="82"/>
      <c r="V64" s="82"/>
      <c r="W64" s="82"/>
      <c r="X64" s="82"/>
      <c r="Y64" s="82"/>
      <c r="Z64" s="82"/>
      <c r="AA64" s="82"/>
      <c r="AB64" s="82"/>
      <c r="AC64" s="82"/>
      <c r="AD64" s="82"/>
      <c r="AE64" s="82"/>
      <c r="AF64" s="82"/>
      <c r="AG64" s="82"/>
      <c r="AH64" s="82"/>
      <c r="AI64" s="82"/>
      <c r="AJ64" s="82"/>
      <c r="AK64" s="82"/>
      <c r="AL64" s="82"/>
      <c r="AM64" s="82"/>
      <c r="AN64" s="82"/>
      <c r="AO64" s="82"/>
      <c r="AP64" s="82"/>
      <c r="AQ64" s="82"/>
      <c r="AR64" s="82"/>
      <c r="AS64" s="82"/>
      <c r="AT64" s="82"/>
      <c r="AU64" s="82"/>
      <c r="AV64" s="82"/>
      <c r="AW64" s="82"/>
      <c r="AX64" s="82"/>
      <c r="AY64" s="82"/>
      <c r="AZ64" s="82"/>
      <c r="BA64" s="82"/>
      <c r="BB64" s="82"/>
      <c r="BC64" s="82"/>
      <c r="BD64" s="82"/>
      <c r="BE64" s="82"/>
      <c r="BF64" s="82"/>
      <c r="BG64" s="82"/>
      <c r="BH64" s="82"/>
      <c r="BI64" s="82"/>
      <c r="BJ64" s="82"/>
      <c r="BK64" s="82"/>
      <c r="BL64" s="82"/>
      <c r="BM64" s="82"/>
      <c r="BN64" s="82"/>
      <c r="BO64" s="82"/>
      <c r="BP64" s="82"/>
      <c r="BQ64" s="82"/>
      <c r="BR64" s="82"/>
      <c r="BS64" s="82"/>
      <c r="BT64" s="82"/>
      <c r="BU64" s="82"/>
      <c r="BV64" s="82"/>
      <c r="BW64" s="82"/>
      <c r="BX64" s="82"/>
      <c r="BY64" s="82"/>
      <c r="BZ64" s="82"/>
      <c r="CA64" s="82"/>
      <c r="CB64" s="82"/>
      <c r="CC64" s="82"/>
      <c r="CD64" s="82"/>
      <c r="CE64" s="82"/>
      <c r="CF64" s="82"/>
      <c r="CG64" s="82"/>
      <c r="CH64" s="82"/>
      <c r="CI64" s="82"/>
      <c r="CJ64" s="82"/>
      <c r="CK64" s="82"/>
      <c r="CL64" s="82"/>
      <c r="CM64" s="82"/>
      <c r="CN64" s="82"/>
      <c r="CO64" s="82"/>
      <c r="CP64" s="82"/>
      <c r="CQ64" s="82"/>
      <c r="CR64" s="82"/>
      <c r="CS64" s="82"/>
      <c r="CT64" s="82"/>
      <c r="CU64" s="82"/>
      <c r="CV64" s="82"/>
      <c r="CW64" s="82"/>
      <c r="CX64" s="82"/>
      <c r="CY64" s="82"/>
      <c r="CZ64" s="82"/>
      <c r="DA64" s="82"/>
      <c r="DB64" s="82"/>
      <c r="DC64" s="82"/>
      <c r="DD64" s="82"/>
      <c r="DE64" s="82"/>
      <c r="DF64" s="82"/>
      <c r="DG64" s="82"/>
      <c r="DH64" s="82"/>
      <c r="DI64" s="82"/>
      <c r="DJ64" s="82"/>
      <c r="DK64" s="82"/>
      <c r="DL64" s="82"/>
      <c r="DM64" s="82"/>
      <c r="DN64" s="82"/>
      <c r="DO64" s="82"/>
      <c r="DP64" s="82"/>
      <c r="DQ64" s="82"/>
      <c r="DR64" s="82"/>
      <c r="DS64" s="82"/>
      <c r="DT64" s="82"/>
      <c r="DU64" s="82"/>
      <c r="DV64" s="82"/>
      <c r="DW64" s="82"/>
      <c r="DX64" s="82"/>
      <c r="DY64" s="82"/>
      <c r="DZ64" s="82"/>
      <c r="EA64" s="82"/>
      <c r="EB64" s="82"/>
      <c r="EC64" s="82"/>
      <c r="ED64" s="82"/>
      <c r="EE64" s="82"/>
      <c r="EF64" s="82"/>
      <c r="EG64" s="82"/>
      <c r="EH64" s="82"/>
      <c r="EI64" s="82"/>
      <c r="EJ64" s="82"/>
      <c r="EK64" s="82"/>
      <c r="EL64" s="82"/>
      <c r="EM64" s="82"/>
      <c r="EN64" s="82"/>
      <c r="EO64" s="82"/>
      <c r="EP64" s="82"/>
      <c r="EQ64" s="82"/>
      <c r="ER64" s="82"/>
      <c r="ES64" s="82"/>
      <c r="ET64" s="82"/>
      <c r="EU64" s="82"/>
      <c r="EV64" s="82"/>
      <c r="EW64" s="82"/>
      <c r="EX64" s="82"/>
      <c r="EY64" s="82"/>
      <c r="EZ64" s="82"/>
      <c r="FA64" s="82"/>
      <c r="FB64" s="82"/>
      <c r="FC64" s="82"/>
      <c r="FD64" s="82"/>
      <c r="FE64" s="82"/>
      <c r="FF64" s="82"/>
      <c r="FG64" s="82"/>
      <c r="FH64" s="82"/>
      <c r="FI64" s="82"/>
      <c r="FJ64" s="82"/>
      <c r="FK64" s="82"/>
      <c r="FL64" s="82"/>
      <c r="FM64" s="82"/>
      <c r="FN64" s="82"/>
      <c r="FO64" s="82"/>
      <c r="FP64" s="82"/>
      <c r="FQ64" s="82"/>
      <c r="FR64" s="82"/>
      <c r="FS64" s="82"/>
      <c r="FT64" s="82"/>
      <c r="FU64" s="82"/>
      <c r="FV64" s="82"/>
      <c r="FW64" s="82"/>
      <c r="FX64" s="82"/>
      <c r="FY64" s="82"/>
      <c r="FZ64" s="82"/>
      <c r="GA64" s="82"/>
      <c r="GB64" s="82"/>
      <c r="GC64" s="82"/>
      <c r="GD64" s="82"/>
      <c r="GE64" s="82"/>
      <c r="GF64" s="82"/>
      <c r="GG64" s="82"/>
      <c r="GH64" s="82"/>
      <c r="GI64" s="82"/>
      <c r="GJ64" s="82"/>
      <c r="GK64" s="82"/>
      <c r="GL64" s="82"/>
      <c r="GM64" s="82"/>
      <c r="GN64" s="82"/>
      <c r="GO64" s="82"/>
      <c r="GP64" s="82"/>
      <c r="GQ64" s="82"/>
      <c r="GR64" s="82"/>
      <c r="GS64" s="82"/>
      <c r="GT64" s="82"/>
      <c r="GU64" s="82"/>
      <c r="GV64" s="82"/>
      <c r="GW64" s="82"/>
      <c r="GX64" s="82"/>
      <c r="GY64" s="82"/>
      <c r="GZ64" s="82"/>
      <c r="HA64" s="82"/>
      <c r="HB64" s="82"/>
      <c r="HC64" s="82"/>
      <c r="HD64" s="82"/>
      <c r="HE64" s="82"/>
      <c r="HF64" s="82"/>
      <c r="HG64" s="82"/>
      <c r="HH64" s="82"/>
      <c r="HI64" s="82"/>
      <c r="HJ64" s="82"/>
      <c r="HK64" s="82"/>
      <c r="HL64" s="82"/>
      <c r="HM64" s="82"/>
      <c r="HN64" s="82"/>
      <c r="HO64" s="82"/>
      <c r="HP64" s="82"/>
      <c r="HQ64" s="82"/>
      <c r="HR64" s="82"/>
      <c r="HS64" s="82"/>
      <c r="HT64" s="82"/>
      <c r="HU64" s="82"/>
      <c r="HV64" s="82"/>
      <c r="HW64" s="82"/>
      <c r="HX64" s="82"/>
      <c r="HY64" s="82"/>
      <c r="HZ64" s="82"/>
      <c r="IA64" s="82"/>
      <c r="IB64" s="82"/>
      <c r="IC64" s="82"/>
      <c r="ID64" s="82"/>
      <c r="IE64" s="82"/>
      <c r="IF64" s="82"/>
      <c r="IG64" s="82"/>
      <c r="IH64" s="82"/>
      <c r="II64" s="82"/>
      <c r="IJ64" s="82"/>
      <c r="IK64" s="82"/>
      <c r="IL64" s="82"/>
      <c r="IM64" s="82"/>
      <c r="IN64" s="82"/>
      <c r="IO64" s="82"/>
      <c r="IP64" s="82"/>
      <c r="IQ64" s="82"/>
      <c r="IR64" s="82"/>
      <c r="IS64" s="82"/>
      <c r="IT64" s="82"/>
      <c r="IU64" s="82"/>
    </row>
    <row r="65" spans="1:255">
      <c r="A65" s="1045" t="s">
        <v>2029</v>
      </c>
      <c r="B65" s="1082" t="s">
        <v>2968</v>
      </c>
      <c r="C65" s="1082" t="s">
        <v>2969</v>
      </c>
      <c r="D65" s="1083" t="s">
        <v>2970</v>
      </c>
      <c r="E65" s="1015" t="s">
        <v>2029</v>
      </c>
      <c r="F65" s="927" t="s">
        <v>4150</v>
      </c>
      <c r="G65" s="1083"/>
      <c r="H65" s="1082"/>
      <c r="I65" s="1082"/>
      <c r="J65" s="1082" t="s">
        <v>2971</v>
      </c>
      <c r="K65" s="928" t="s">
        <v>2972</v>
      </c>
      <c r="L65" s="1083"/>
      <c r="M65" s="1015"/>
      <c r="N65" s="930" t="s">
        <v>2973</v>
      </c>
      <c r="O65" s="757"/>
      <c r="P65" s="757"/>
      <c r="Q65" s="757"/>
      <c r="R65" s="757"/>
      <c r="S65" s="758"/>
      <c r="T65" s="82"/>
      <c r="U65" s="82"/>
      <c r="V65" s="82"/>
      <c r="W65" s="82"/>
      <c r="X65" s="82"/>
      <c r="Y65" s="82"/>
      <c r="Z65" s="82"/>
      <c r="AA65" s="82"/>
      <c r="AB65" s="82"/>
      <c r="AC65" s="82"/>
      <c r="AD65" s="82"/>
      <c r="AE65" s="82"/>
      <c r="AF65" s="82"/>
      <c r="AG65" s="82"/>
      <c r="AH65" s="82"/>
      <c r="AI65" s="82"/>
      <c r="AJ65" s="82"/>
      <c r="AK65" s="82"/>
      <c r="AL65" s="82"/>
      <c r="AM65" s="82"/>
      <c r="AN65" s="82"/>
      <c r="AO65" s="82"/>
      <c r="AP65" s="82"/>
      <c r="AQ65" s="82"/>
      <c r="AR65" s="82"/>
      <c r="AS65" s="82"/>
      <c r="AT65" s="82"/>
      <c r="AU65" s="82"/>
      <c r="AV65" s="82"/>
      <c r="AW65" s="82"/>
      <c r="AX65" s="82"/>
      <c r="AY65" s="82"/>
      <c r="AZ65" s="82"/>
      <c r="BA65" s="82"/>
      <c r="BB65" s="82"/>
      <c r="BC65" s="82"/>
      <c r="BD65" s="82"/>
      <c r="BE65" s="82"/>
      <c r="BF65" s="82"/>
      <c r="BG65" s="82"/>
      <c r="BH65" s="82"/>
      <c r="BI65" s="82"/>
      <c r="BJ65" s="82"/>
      <c r="BK65" s="82"/>
      <c r="BL65" s="82"/>
      <c r="BM65" s="82"/>
      <c r="BN65" s="82"/>
      <c r="BO65" s="82"/>
      <c r="BP65" s="82"/>
      <c r="BQ65" s="82"/>
      <c r="BR65" s="82"/>
      <c r="BS65" s="82"/>
      <c r="BT65" s="82"/>
      <c r="BU65" s="82"/>
      <c r="BV65" s="82"/>
      <c r="BW65" s="82"/>
      <c r="BX65" s="82"/>
      <c r="BY65" s="82"/>
      <c r="BZ65" s="82"/>
      <c r="CA65" s="82"/>
      <c r="CB65" s="82"/>
      <c r="CC65" s="82"/>
      <c r="CD65" s="82"/>
      <c r="CE65" s="82"/>
      <c r="CF65" s="82"/>
      <c r="CG65" s="82"/>
      <c r="CH65" s="82"/>
      <c r="CI65" s="82"/>
      <c r="CJ65" s="82"/>
      <c r="CK65" s="82"/>
      <c r="CL65" s="82"/>
      <c r="CM65" s="82"/>
      <c r="CN65" s="82"/>
      <c r="CO65" s="82"/>
      <c r="CP65" s="82"/>
      <c r="CQ65" s="82"/>
      <c r="CR65" s="82"/>
      <c r="CS65" s="82"/>
      <c r="CT65" s="82"/>
      <c r="CU65" s="82"/>
      <c r="CV65" s="82"/>
      <c r="CW65" s="82"/>
      <c r="CX65" s="82"/>
      <c r="CY65" s="82"/>
      <c r="CZ65" s="82"/>
      <c r="DA65" s="82"/>
      <c r="DB65" s="82"/>
      <c r="DC65" s="82"/>
      <c r="DD65" s="82"/>
      <c r="DE65" s="82"/>
      <c r="DF65" s="82"/>
      <c r="DG65" s="82"/>
      <c r="DH65" s="82"/>
      <c r="DI65" s="82"/>
      <c r="DJ65" s="82"/>
      <c r="DK65" s="82"/>
      <c r="DL65" s="82"/>
      <c r="DM65" s="82"/>
      <c r="DN65" s="82"/>
      <c r="DO65" s="82"/>
      <c r="DP65" s="82"/>
      <c r="DQ65" s="82"/>
      <c r="DR65" s="82"/>
      <c r="DS65" s="82"/>
      <c r="DT65" s="82"/>
      <c r="DU65" s="82"/>
      <c r="DV65" s="82"/>
      <c r="DW65" s="82"/>
      <c r="DX65" s="82"/>
      <c r="DY65" s="82"/>
      <c r="DZ65" s="82"/>
      <c r="EA65" s="82"/>
      <c r="EB65" s="82"/>
      <c r="EC65" s="82"/>
      <c r="ED65" s="82"/>
      <c r="EE65" s="82"/>
      <c r="EF65" s="82"/>
      <c r="EG65" s="82"/>
      <c r="EH65" s="82"/>
      <c r="EI65" s="82"/>
      <c r="EJ65" s="82"/>
      <c r="EK65" s="82"/>
      <c r="EL65" s="82"/>
      <c r="EM65" s="82"/>
      <c r="EN65" s="82"/>
      <c r="EO65" s="82"/>
      <c r="EP65" s="82"/>
      <c r="EQ65" s="82"/>
      <c r="ER65" s="82"/>
      <c r="ES65" s="82"/>
      <c r="ET65" s="82"/>
      <c r="EU65" s="82"/>
      <c r="EV65" s="82"/>
      <c r="EW65" s="82"/>
      <c r="EX65" s="82"/>
      <c r="EY65" s="82"/>
      <c r="EZ65" s="82"/>
      <c r="FA65" s="82"/>
      <c r="FB65" s="82"/>
      <c r="FC65" s="82"/>
      <c r="FD65" s="82"/>
      <c r="FE65" s="82"/>
      <c r="FF65" s="82"/>
      <c r="FG65" s="82"/>
      <c r="FH65" s="82"/>
      <c r="FI65" s="82"/>
      <c r="FJ65" s="82"/>
      <c r="FK65" s="82"/>
      <c r="FL65" s="82"/>
      <c r="FM65" s="82"/>
      <c r="FN65" s="82"/>
      <c r="FO65" s="82"/>
      <c r="FP65" s="82"/>
      <c r="FQ65" s="82"/>
      <c r="FR65" s="82"/>
      <c r="FS65" s="82"/>
      <c r="FT65" s="82"/>
      <c r="FU65" s="82"/>
      <c r="FV65" s="82"/>
      <c r="FW65" s="82"/>
      <c r="FX65" s="82"/>
      <c r="FY65" s="82"/>
      <c r="FZ65" s="82"/>
      <c r="GA65" s="82"/>
      <c r="GB65" s="82"/>
      <c r="GC65" s="82"/>
      <c r="GD65" s="82"/>
      <c r="GE65" s="82"/>
      <c r="GF65" s="82"/>
      <c r="GG65" s="82"/>
      <c r="GH65" s="82"/>
      <c r="GI65" s="82"/>
      <c r="GJ65" s="82"/>
      <c r="GK65" s="82"/>
      <c r="GL65" s="82"/>
      <c r="GM65" s="82"/>
      <c r="GN65" s="82"/>
      <c r="GO65" s="82"/>
      <c r="GP65" s="82"/>
      <c r="GQ65" s="82"/>
      <c r="GR65" s="82"/>
      <c r="GS65" s="82"/>
      <c r="GT65" s="82"/>
      <c r="GU65" s="82"/>
      <c r="GV65" s="82"/>
      <c r="GW65" s="82"/>
      <c r="GX65" s="82"/>
      <c r="GY65" s="82"/>
      <c r="GZ65" s="82"/>
      <c r="HA65" s="82"/>
      <c r="HB65" s="82"/>
      <c r="HC65" s="82"/>
      <c r="HD65" s="82"/>
      <c r="HE65" s="82"/>
      <c r="HF65" s="82"/>
      <c r="HG65" s="82"/>
      <c r="HH65" s="82"/>
      <c r="HI65" s="82"/>
      <c r="HJ65" s="82"/>
      <c r="HK65" s="82"/>
      <c r="HL65" s="82"/>
      <c r="HM65" s="82"/>
      <c r="HN65" s="82"/>
      <c r="HO65" s="82"/>
      <c r="HP65" s="82"/>
      <c r="HQ65" s="82"/>
      <c r="HR65" s="82"/>
      <c r="HS65" s="82"/>
      <c r="HT65" s="82"/>
      <c r="HU65" s="82"/>
      <c r="HV65" s="82"/>
      <c r="HW65" s="82"/>
      <c r="HX65" s="82"/>
      <c r="HY65" s="82"/>
      <c r="HZ65" s="82"/>
      <c r="IA65" s="82"/>
      <c r="IB65" s="82"/>
      <c r="IC65" s="82"/>
      <c r="ID65" s="82"/>
      <c r="IE65" s="82"/>
      <c r="IF65" s="82"/>
      <c r="IG65" s="82"/>
      <c r="IH65" s="82"/>
      <c r="II65" s="82"/>
      <c r="IJ65" s="82"/>
      <c r="IK65" s="82"/>
      <c r="IL65" s="82"/>
      <c r="IM65" s="82"/>
      <c r="IN65" s="82"/>
      <c r="IO65" s="82"/>
      <c r="IP65" s="82"/>
      <c r="IQ65" s="82"/>
      <c r="IR65" s="82"/>
      <c r="IS65" s="82"/>
      <c r="IT65" s="82"/>
      <c r="IU65" s="82"/>
    </row>
    <row r="66" spans="1:255">
      <c r="A66" s="1047"/>
      <c r="B66" s="1048" t="s">
        <v>2974</v>
      </c>
      <c r="C66" s="1048" t="s">
        <v>2974</v>
      </c>
      <c r="D66" s="1048" t="s">
        <v>2974</v>
      </c>
      <c r="E66" s="1084" t="s">
        <v>4111</v>
      </c>
      <c r="F66" s="954" t="s">
        <v>4112</v>
      </c>
      <c r="G66" s="1085"/>
      <c r="H66" s="1048" t="s">
        <v>2975</v>
      </c>
      <c r="I66" s="1048" t="s">
        <v>2976</v>
      </c>
      <c r="J66" s="1048" t="s">
        <v>4151</v>
      </c>
      <c r="K66" s="1082" t="s">
        <v>4115</v>
      </c>
      <c r="L66" s="1082" t="s">
        <v>4115</v>
      </c>
      <c r="M66" s="1084" t="s">
        <v>290</v>
      </c>
      <c r="N66" s="954" t="s">
        <v>4116</v>
      </c>
      <c r="O66" s="1085"/>
      <c r="P66" s="1048" t="s">
        <v>4117</v>
      </c>
      <c r="Q66" s="1048" t="s">
        <v>4118</v>
      </c>
      <c r="R66" s="1048" t="s">
        <v>2977</v>
      </c>
      <c r="S66" s="1084" t="s">
        <v>290</v>
      </c>
      <c r="T66" s="82"/>
      <c r="U66" s="82"/>
      <c r="V66" s="82"/>
      <c r="W66" s="82"/>
      <c r="X66" s="82"/>
      <c r="Y66" s="82"/>
      <c r="Z66" s="82"/>
      <c r="AA66" s="82"/>
      <c r="AB66" s="82"/>
      <c r="AC66" s="82"/>
      <c r="AD66" s="82"/>
      <c r="AE66" s="82"/>
      <c r="AF66" s="82"/>
      <c r="AG66" s="82"/>
      <c r="AH66" s="82"/>
      <c r="AI66" s="82"/>
      <c r="AJ66" s="82"/>
      <c r="AK66" s="82"/>
      <c r="AL66" s="82"/>
      <c r="AM66" s="82"/>
      <c r="AN66" s="82"/>
      <c r="AO66" s="82"/>
      <c r="AP66" s="82"/>
      <c r="AQ66" s="82"/>
      <c r="AR66" s="82"/>
      <c r="AS66" s="82"/>
      <c r="AT66" s="82"/>
      <c r="AU66" s="82"/>
      <c r="AV66" s="82"/>
      <c r="AW66" s="82"/>
      <c r="AX66" s="82"/>
      <c r="AY66" s="82"/>
      <c r="AZ66" s="82"/>
      <c r="BA66" s="82"/>
      <c r="BB66" s="82"/>
      <c r="BC66" s="82"/>
      <c r="BD66" s="82"/>
      <c r="BE66" s="82"/>
      <c r="BF66" s="82"/>
      <c r="BG66" s="82"/>
      <c r="BH66" s="82"/>
      <c r="BI66" s="82"/>
      <c r="BJ66" s="82"/>
      <c r="BK66" s="82"/>
      <c r="BL66" s="82"/>
      <c r="BM66" s="82"/>
      <c r="BN66" s="82"/>
      <c r="BO66" s="82"/>
      <c r="BP66" s="82"/>
      <c r="BQ66" s="82"/>
      <c r="BR66" s="82"/>
      <c r="BS66" s="82"/>
      <c r="BT66" s="82"/>
      <c r="BU66" s="82"/>
      <c r="BV66" s="82"/>
      <c r="BW66" s="82"/>
      <c r="BX66" s="82"/>
      <c r="BY66" s="82"/>
      <c r="BZ66" s="82"/>
      <c r="CA66" s="82"/>
      <c r="CB66" s="82"/>
      <c r="CC66" s="82"/>
      <c r="CD66" s="82"/>
      <c r="CE66" s="82"/>
      <c r="CF66" s="82"/>
      <c r="CG66" s="82"/>
      <c r="CH66" s="82"/>
      <c r="CI66" s="82"/>
      <c r="CJ66" s="82"/>
      <c r="CK66" s="82"/>
      <c r="CL66" s="82"/>
      <c r="CM66" s="82"/>
      <c r="CN66" s="82"/>
      <c r="CO66" s="82"/>
      <c r="CP66" s="82"/>
      <c r="CQ66" s="82"/>
      <c r="CR66" s="82"/>
      <c r="CS66" s="82"/>
      <c r="CT66" s="82"/>
      <c r="CU66" s="82"/>
      <c r="CV66" s="82"/>
      <c r="CW66" s="82"/>
      <c r="CX66" s="82"/>
      <c r="CY66" s="82"/>
      <c r="CZ66" s="82"/>
      <c r="DA66" s="82"/>
      <c r="DB66" s="82"/>
      <c r="DC66" s="82"/>
      <c r="DD66" s="82"/>
      <c r="DE66" s="82"/>
      <c r="DF66" s="82"/>
      <c r="DG66" s="82"/>
      <c r="DH66" s="82"/>
      <c r="DI66" s="82"/>
      <c r="DJ66" s="82"/>
      <c r="DK66" s="82"/>
      <c r="DL66" s="82"/>
      <c r="DM66" s="82"/>
      <c r="DN66" s="82"/>
      <c r="DO66" s="82"/>
      <c r="DP66" s="82"/>
      <c r="DQ66" s="82"/>
      <c r="DR66" s="82"/>
      <c r="DS66" s="82"/>
      <c r="DT66" s="82"/>
      <c r="DU66" s="82"/>
      <c r="DV66" s="82"/>
      <c r="DW66" s="82"/>
      <c r="DX66" s="82"/>
      <c r="DY66" s="82"/>
      <c r="DZ66" s="82"/>
      <c r="EA66" s="82"/>
      <c r="EB66" s="82"/>
      <c r="EC66" s="82"/>
      <c r="ED66" s="82"/>
      <c r="EE66" s="82"/>
      <c r="EF66" s="82"/>
      <c r="EG66" s="82"/>
      <c r="EH66" s="82"/>
      <c r="EI66" s="82"/>
      <c r="EJ66" s="82"/>
      <c r="EK66" s="82"/>
      <c r="EL66" s="82"/>
      <c r="EM66" s="82"/>
      <c r="EN66" s="82"/>
      <c r="EO66" s="82"/>
      <c r="EP66" s="82"/>
      <c r="EQ66" s="82"/>
      <c r="ER66" s="82"/>
      <c r="ES66" s="82"/>
      <c r="ET66" s="82"/>
      <c r="EU66" s="82"/>
      <c r="EV66" s="82"/>
      <c r="EW66" s="82"/>
      <c r="EX66" s="82"/>
      <c r="EY66" s="82"/>
      <c r="EZ66" s="82"/>
      <c r="FA66" s="82"/>
      <c r="FB66" s="82"/>
      <c r="FC66" s="82"/>
      <c r="FD66" s="82"/>
      <c r="FE66" s="82"/>
      <c r="FF66" s="82"/>
      <c r="FG66" s="82"/>
      <c r="FH66" s="82"/>
      <c r="FI66" s="82"/>
      <c r="FJ66" s="82"/>
      <c r="FK66" s="82"/>
      <c r="FL66" s="82"/>
      <c r="FM66" s="82"/>
      <c r="FN66" s="82"/>
      <c r="FO66" s="82"/>
      <c r="FP66" s="82"/>
      <c r="FQ66" s="82"/>
      <c r="FR66" s="82"/>
      <c r="FS66" s="82"/>
      <c r="FT66" s="82"/>
      <c r="FU66" s="82"/>
      <c r="FV66" s="82"/>
      <c r="FW66" s="82"/>
      <c r="FX66" s="82"/>
      <c r="FY66" s="82"/>
      <c r="FZ66" s="82"/>
      <c r="GA66" s="82"/>
      <c r="GB66" s="82"/>
      <c r="GC66" s="82"/>
      <c r="GD66" s="82"/>
      <c r="GE66" s="82"/>
      <c r="GF66" s="82"/>
      <c r="GG66" s="82"/>
      <c r="GH66" s="82"/>
      <c r="GI66" s="82"/>
      <c r="GJ66" s="82"/>
      <c r="GK66" s="82"/>
      <c r="GL66" s="82"/>
      <c r="GM66" s="82"/>
      <c r="GN66" s="82"/>
      <c r="GO66" s="82"/>
      <c r="GP66" s="82"/>
      <c r="GQ66" s="82"/>
      <c r="GR66" s="82"/>
      <c r="GS66" s="82"/>
      <c r="GT66" s="82"/>
      <c r="GU66" s="82"/>
      <c r="GV66" s="82"/>
      <c r="GW66" s="82"/>
      <c r="GX66" s="82"/>
      <c r="GY66" s="82"/>
      <c r="GZ66" s="82"/>
      <c r="HA66" s="82"/>
      <c r="HB66" s="82"/>
      <c r="HC66" s="82"/>
      <c r="HD66" s="82"/>
      <c r="HE66" s="82"/>
      <c r="HF66" s="82"/>
      <c r="HG66" s="82"/>
      <c r="HH66" s="82"/>
      <c r="HI66" s="82"/>
      <c r="HJ66" s="82"/>
      <c r="HK66" s="82"/>
      <c r="HL66" s="82"/>
      <c r="HM66" s="82"/>
      <c r="HN66" s="82"/>
      <c r="HO66" s="82"/>
      <c r="HP66" s="82"/>
      <c r="HQ66" s="82"/>
      <c r="HR66" s="82"/>
      <c r="HS66" s="82"/>
      <c r="HT66" s="82"/>
      <c r="HU66" s="82"/>
      <c r="HV66" s="82"/>
      <c r="HW66" s="82"/>
      <c r="HX66" s="82"/>
      <c r="HY66" s="82"/>
      <c r="HZ66" s="82"/>
      <c r="IA66" s="82"/>
      <c r="IB66" s="82"/>
      <c r="IC66" s="82"/>
      <c r="ID66" s="82"/>
      <c r="IE66" s="82"/>
      <c r="IF66" s="82"/>
      <c r="IG66" s="82"/>
      <c r="IH66" s="82"/>
      <c r="II66" s="82"/>
      <c r="IJ66" s="82"/>
      <c r="IK66" s="82"/>
      <c r="IL66" s="82"/>
      <c r="IM66" s="82"/>
      <c r="IN66" s="82"/>
      <c r="IO66" s="82"/>
      <c r="IP66" s="82"/>
      <c r="IQ66" s="82"/>
      <c r="IR66" s="82"/>
      <c r="IS66" s="82"/>
      <c r="IT66" s="82"/>
      <c r="IU66" s="82"/>
    </row>
    <row r="67" spans="1:255">
      <c r="A67" s="1049" t="s">
        <v>290</v>
      </c>
      <c r="B67" s="1048" t="s">
        <v>2978</v>
      </c>
      <c r="C67" s="1048" t="s">
        <v>2978</v>
      </c>
      <c r="D67" s="1048" t="s">
        <v>2978</v>
      </c>
      <c r="E67" s="1084" t="s">
        <v>4121</v>
      </c>
      <c r="F67" s="954" t="s">
        <v>4122</v>
      </c>
      <c r="G67" s="1085"/>
      <c r="H67" s="1048" t="s">
        <v>2979</v>
      </c>
      <c r="I67" s="1048" t="s">
        <v>2979</v>
      </c>
      <c r="J67" s="1048" t="s">
        <v>2980</v>
      </c>
      <c r="K67" s="1048" t="s">
        <v>2981</v>
      </c>
      <c r="L67" s="1048" t="s">
        <v>4159</v>
      </c>
      <c r="M67" s="1084" t="s">
        <v>293</v>
      </c>
      <c r="N67" s="954" t="s">
        <v>4127</v>
      </c>
      <c r="O67" s="1085"/>
      <c r="P67" s="1048" t="s">
        <v>4127</v>
      </c>
      <c r="Q67" s="1048" t="s">
        <v>4127</v>
      </c>
      <c r="R67" s="1048" t="s">
        <v>2982</v>
      </c>
      <c r="S67" s="1084" t="s">
        <v>293</v>
      </c>
      <c r="T67" s="82"/>
      <c r="U67" s="82"/>
      <c r="V67" s="82"/>
      <c r="W67" s="82"/>
      <c r="X67" s="82"/>
      <c r="Y67" s="82"/>
      <c r="Z67" s="82"/>
      <c r="AA67" s="82"/>
      <c r="AB67" s="82"/>
      <c r="AC67" s="82"/>
      <c r="AD67" s="82"/>
      <c r="AE67" s="82"/>
      <c r="AF67" s="82"/>
      <c r="AG67" s="82"/>
      <c r="AH67" s="82"/>
      <c r="AI67" s="82"/>
      <c r="AJ67" s="82"/>
      <c r="AK67" s="82"/>
      <c r="AL67" s="82"/>
      <c r="AM67" s="82"/>
      <c r="AN67" s="82"/>
      <c r="AO67" s="82"/>
      <c r="AP67" s="82"/>
      <c r="AQ67" s="82"/>
      <c r="AR67" s="82"/>
      <c r="AS67" s="82"/>
      <c r="AT67" s="82"/>
      <c r="AU67" s="82"/>
      <c r="AV67" s="82"/>
      <c r="AW67" s="82"/>
      <c r="AX67" s="82"/>
      <c r="AY67" s="82"/>
      <c r="AZ67" s="82"/>
      <c r="BA67" s="82"/>
      <c r="BB67" s="82"/>
      <c r="BC67" s="82"/>
      <c r="BD67" s="82"/>
      <c r="BE67" s="82"/>
      <c r="BF67" s="82"/>
      <c r="BG67" s="82"/>
      <c r="BH67" s="82"/>
      <c r="BI67" s="82"/>
      <c r="BJ67" s="82"/>
      <c r="BK67" s="82"/>
      <c r="BL67" s="82"/>
      <c r="BM67" s="82"/>
      <c r="BN67" s="82"/>
      <c r="BO67" s="82"/>
      <c r="BP67" s="82"/>
      <c r="BQ67" s="82"/>
      <c r="BR67" s="82"/>
      <c r="BS67" s="82"/>
      <c r="BT67" s="82"/>
      <c r="BU67" s="82"/>
      <c r="BV67" s="82"/>
      <c r="BW67" s="82"/>
      <c r="BX67" s="82"/>
      <c r="BY67" s="82"/>
      <c r="BZ67" s="82"/>
      <c r="CA67" s="82"/>
      <c r="CB67" s="82"/>
      <c r="CC67" s="82"/>
      <c r="CD67" s="82"/>
      <c r="CE67" s="82"/>
      <c r="CF67" s="82"/>
      <c r="CG67" s="82"/>
      <c r="CH67" s="82"/>
      <c r="CI67" s="82"/>
      <c r="CJ67" s="82"/>
      <c r="CK67" s="82"/>
      <c r="CL67" s="82"/>
      <c r="CM67" s="82"/>
      <c r="CN67" s="82"/>
      <c r="CO67" s="82"/>
      <c r="CP67" s="82"/>
      <c r="CQ67" s="82"/>
      <c r="CR67" s="82"/>
      <c r="CS67" s="82"/>
      <c r="CT67" s="82"/>
      <c r="CU67" s="82"/>
      <c r="CV67" s="82"/>
      <c r="CW67" s="82"/>
      <c r="CX67" s="82"/>
      <c r="CY67" s="82"/>
      <c r="CZ67" s="82"/>
      <c r="DA67" s="82"/>
      <c r="DB67" s="82"/>
      <c r="DC67" s="82"/>
      <c r="DD67" s="82"/>
      <c r="DE67" s="82"/>
      <c r="DF67" s="82"/>
      <c r="DG67" s="82"/>
      <c r="DH67" s="82"/>
      <c r="DI67" s="82"/>
      <c r="DJ67" s="82"/>
      <c r="DK67" s="82"/>
      <c r="DL67" s="82"/>
      <c r="DM67" s="82"/>
      <c r="DN67" s="82"/>
      <c r="DO67" s="82"/>
      <c r="DP67" s="82"/>
      <c r="DQ67" s="82"/>
      <c r="DR67" s="82"/>
      <c r="DS67" s="82"/>
      <c r="DT67" s="82"/>
      <c r="DU67" s="82"/>
      <c r="DV67" s="82"/>
      <c r="DW67" s="82"/>
      <c r="DX67" s="82"/>
      <c r="DY67" s="82"/>
      <c r="DZ67" s="82"/>
      <c r="EA67" s="82"/>
      <c r="EB67" s="82"/>
      <c r="EC67" s="82"/>
      <c r="ED67" s="82"/>
      <c r="EE67" s="82"/>
      <c r="EF67" s="82"/>
      <c r="EG67" s="82"/>
      <c r="EH67" s="82"/>
      <c r="EI67" s="82"/>
      <c r="EJ67" s="82"/>
      <c r="EK67" s="82"/>
      <c r="EL67" s="82"/>
      <c r="EM67" s="82"/>
      <c r="EN67" s="82"/>
      <c r="EO67" s="82"/>
      <c r="EP67" s="82"/>
      <c r="EQ67" s="82"/>
      <c r="ER67" s="82"/>
      <c r="ES67" s="82"/>
      <c r="ET67" s="82"/>
      <c r="EU67" s="82"/>
      <c r="EV67" s="82"/>
      <c r="EW67" s="82"/>
      <c r="EX67" s="82"/>
      <c r="EY67" s="82"/>
      <c r="EZ67" s="82"/>
      <c r="FA67" s="82"/>
      <c r="FB67" s="82"/>
      <c r="FC67" s="82"/>
      <c r="FD67" s="82"/>
      <c r="FE67" s="82"/>
      <c r="FF67" s="82"/>
      <c r="FG67" s="82"/>
      <c r="FH67" s="82"/>
      <c r="FI67" s="82"/>
      <c r="FJ67" s="82"/>
      <c r="FK67" s="82"/>
      <c r="FL67" s="82"/>
      <c r="FM67" s="82"/>
      <c r="FN67" s="82"/>
      <c r="FO67" s="82"/>
      <c r="FP67" s="82"/>
      <c r="FQ67" s="82"/>
      <c r="FR67" s="82"/>
      <c r="FS67" s="82"/>
      <c r="FT67" s="82"/>
      <c r="FU67" s="82"/>
      <c r="FV67" s="82"/>
      <c r="FW67" s="82"/>
      <c r="FX67" s="82"/>
      <c r="FY67" s="82"/>
      <c r="FZ67" s="82"/>
      <c r="GA67" s="82"/>
      <c r="GB67" s="82"/>
      <c r="GC67" s="82"/>
      <c r="GD67" s="82"/>
      <c r="GE67" s="82"/>
      <c r="GF67" s="82"/>
      <c r="GG67" s="82"/>
      <c r="GH67" s="82"/>
      <c r="GI67" s="82"/>
      <c r="GJ67" s="82"/>
      <c r="GK67" s="82"/>
      <c r="GL67" s="82"/>
      <c r="GM67" s="82"/>
      <c r="GN67" s="82"/>
      <c r="GO67" s="82"/>
      <c r="GP67" s="82"/>
      <c r="GQ67" s="82"/>
      <c r="GR67" s="82"/>
      <c r="GS67" s="82"/>
      <c r="GT67" s="82"/>
      <c r="GU67" s="82"/>
      <c r="GV67" s="82"/>
      <c r="GW67" s="82"/>
      <c r="GX67" s="82"/>
      <c r="GY67" s="82"/>
      <c r="GZ67" s="82"/>
      <c r="HA67" s="82"/>
      <c r="HB67" s="82"/>
      <c r="HC67" s="82"/>
      <c r="HD67" s="82"/>
      <c r="HE67" s="82"/>
      <c r="HF67" s="82"/>
      <c r="HG67" s="82"/>
      <c r="HH67" s="82"/>
      <c r="HI67" s="82"/>
      <c r="HJ67" s="82"/>
      <c r="HK67" s="82"/>
      <c r="HL67" s="82"/>
      <c r="HM67" s="82"/>
      <c r="HN67" s="82"/>
      <c r="HO67" s="82"/>
      <c r="HP67" s="82"/>
      <c r="HQ67" s="82"/>
      <c r="HR67" s="82"/>
      <c r="HS67" s="82"/>
      <c r="HT67" s="82"/>
      <c r="HU67" s="82"/>
      <c r="HV67" s="82"/>
      <c r="HW67" s="82"/>
      <c r="HX67" s="82"/>
      <c r="HY67" s="82"/>
      <c r="HZ67" s="82"/>
      <c r="IA67" s="82"/>
      <c r="IB67" s="82"/>
      <c r="IC67" s="82"/>
      <c r="ID67" s="82"/>
      <c r="IE67" s="82"/>
      <c r="IF67" s="82"/>
      <c r="IG67" s="82"/>
      <c r="IH67" s="82"/>
      <c r="II67" s="82"/>
      <c r="IJ67" s="82"/>
      <c r="IK67" s="82"/>
      <c r="IL67" s="82"/>
      <c r="IM67" s="82"/>
      <c r="IN67" s="82"/>
      <c r="IO67" s="82"/>
      <c r="IP67" s="82"/>
      <c r="IQ67" s="82"/>
      <c r="IR67" s="82"/>
      <c r="IS67" s="82"/>
      <c r="IT67" s="82"/>
      <c r="IU67" s="82"/>
    </row>
    <row r="68" spans="1:255">
      <c r="A68" s="1034" t="s">
        <v>293</v>
      </c>
      <c r="B68" s="1040" t="s">
        <v>1860</v>
      </c>
      <c r="C68" s="1040" t="s">
        <v>1861</v>
      </c>
      <c r="D68" s="1040" t="s">
        <v>1862</v>
      </c>
      <c r="E68" s="1071" t="s">
        <v>1863</v>
      </c>
      <c r="F68" s="969" t="s">
        <v>838</v>
      </c>
      <c r="G68" s="1086"/>
      <c r="H68" s="1040" t="s">
        <v>839</v>
      </c>
      <c r="I68" s="1040" t="s">
        <v>840</v>
      </c>
      <c r="J68" s="1040" t="s">
        <v>841</v>
      </c>
      <c r="K68" s="1040" t="s">
        <v>842</v>
      </c>
      <c r="L68" s="1040" t="s">
        <v>843</v>
      </c>
      <c r="M68" s="1071"/>
      <c r="N68" s="969" t="s">
        <v>844</v>
      </c>
      <c r="O68" s="1086"/>
      <c r="P68" s="1040" t="s">
        <v>845</v>
      </c>
      <c r="Q68" s="1040" t="s">
        <v>2855</v>
      </c>
      <c r="R68" s="1040" t="s">
        <v>2856</v>
      </c>
      <c r="S68" s="1071"/>
      <c r="T68" s="82"/>
      <c r="U68" s="82"/>
      <c r="V68" s="82"/>
      <c r="W68" s="82"/>
      <c r="X68" s="82"/>
      <c r="Y68" s="82"/>
      <c r="Z68" s="82"/>
      <c r="AA68" s="82"/>
      <c r="AB68" s="82"/>
      <c r="AC68" s="82"/>
      <c r="AD68" s="82"/>
      <c r="AE68" s="82"/>
      <c r="AF68" s="82"/>
      <c r="AG68" s="82"/>
      <c r="AH68" s="82"/>
      <c r="AI68" s="82"/>
      <c r="AJ68" s="82"/>
      <c r="AK68" s="82"/>
      <c r="AL68" s="82"/>
      <c r="AM68" s="82"/>
      <c r="AN68" s="82"/>
      <c r="AO68" s="82"/>
      <c r="AP68" s="82"/>
      <c r="AQ68" s="82"/>
      <c r="AR68" s="82"/>
      <c r="AS68" s="82"/>
      <c r="AT68" s="82"/>
      <c r="AU68" s="82"/>
      <c r="AV68" s="82"/>
      <c r="AW68" s="82"/>
      <c r="AX68" s="82"/>
      <c r="AY68" s="82"/>
      <c r="AZ68" s="82"/>
      <c r="BA68" s="82"/>
      <c r="BB68" s="82"/>
      <c r="BC68" s="82"/>
      <c r="BD68" s="82"/>
      <c r="BE68" s="82"/>
      <c r="BF68" s="82"/>
      <c r="BG68" s="82"/>
      <c r="BH68" s="82"/>
      <c r="BI68" s="82"/>
      <c r="BJ68" s="82"/>
      <c r="BK68" s="82"/>
      <c r="BL68" s="82"/>
      <c r="BM68" s="82"/>
      <c r="BN68" s="82"/>
      <c r="BO68" s="82"/>
      <c r="BP68" s="82"/>
      <c r="BQ68" s="82"/>
      <c r="BR68" s="82"/>
      <c r="BS68" s="82"/>
      <c r="BT68" s="82"/>
      <c r="BU68" s="82"/>
      <c r="BV68" s="82"/>
      <c r="BW68" s="82"/>
      <c r="BX68" s="82"/>
      <c r="BY68" s="82"/>
      <c r="BZ68" s="82"/>
      <c r="CA68" s="82"/>
      <c r="CB68" s="82"/>
      <c r="CC68" s="82"/>
      <c r="CD68" s="82"/>
      <c r="CE68" s="82"/>
      <c r="CF68" s="82"/>
      <c r="CG68" s="82"/>
      <c r="CH68" s="82"/>
      <c r="CI68" s="82"/>
      <c r="CJ68" s="82"/>
      <c r="CK68" s="82"/>
      <c r="CL68" s="82"/>
      <c r="CM68" s="82"/>
      <c r="CN68" s="82"/>
      <c r="CO68" s="82"/>
      <c r="CP68" s="82"/>
      <c r="CQ68" s="82"/>
      <c r="CR68" s="82"/>
      <c r="CS68" s="82"/>
      <c r="CT68" s="82"/>
      <c r="CU68" s="82"/>
      <c r="CV68" s="82"/>
      <c r="CW68" s="82"/>
      <c r="CX68" s="82"/>
      <c r="CY68" s="82"/>
      <c r="CZ68" s="82"/>
      <c r="DA68" s="82"/>
      <c r="DB68" s="82"/>
      <c r="DC68" s="82"/>
      <c r="DD68" s="82"/>
      <c r="DE68" s="82"/>
      <c r="DF68" s="82"/>
      <c r="DG68" s="82"/>
      <c r="DH68" s="82"/>
      <c r="DI68" s="82"/>
      <c r="DJ68" s="82"/>
      <c r="DK68" s="82"/>
      <c r="DL68" s="82"/>
      <c r="DM68" s="82"/>
      <c r="DN68" s="82"/>
      <c r="DO68" s="82"/>
      <c r="DP68" s="82"/>
      <c r="DQ68" s="82"/>
      <c r="DR68" s="82"/>
      <c r="DS68" s="82"/>
      <c r="DT68" s="82"/>
      <c r="DU68" s="82"/>
      <c r="DV68" s="82"/>
      <c r="DW68" s="82"/>
      <c r="DX68" s="82"/>
      <c r="DY68" s="82"/>
      <c r="DZ68" s="82"/>
      <c r="EA68" s="82"/>
      <c r="EB68" s="82"/>
      <c r="EC68" s="82"/>
      <c r="ED68" s="82"/>
      <c r="EE68" s="82"/>
      <c r="EF68" s="82"/>
      <c r="EG68" s="82"/>
      <c r="EH68" s="82"/>
      <c r="EI68" s="82"/>
      <c r="EJ68" s="82"/>
      <c r="EK68" s="82"/>
      <c r="EL68" s="82"/>
      <c r="EM68" s="82"/>
      <c r="EN68" s="82"/>
      <c r="EO68" s="82"/>
      <c r="EP68" s="82"/>
      <c r="EQ68" s="82"/>
      <c r="ER68" s="82"/>
      <c r="ES68" s="82"/>
      <c r="ET68" s="82"/>
      <c r="EU68" s="82"/>
      <c r="EV68" s="82"/>
      <c r="EW68" s="82"/>
      <c r="EX68" s="82"/>
      <c r="EY68" s="82"/>
      <c r="EZ68" s="82"/>
      <c r="FA68" s="82"/>
      <c r="FB68" s="82"/>
      <c r="FC68" s="82"/>
      <c r="FD68" s="82"/>
      <c r="FE68" s="82"/>
      <c r="FF68" s="82"/>
      <c r="FG68" s="82"/>
      <c r="FH68" s="82"/>
      <c r="FI68" s="82"/>
      <c r="FJ68" s="82"/>
      <c r="FK68" s="82"/>
      <c r="FL68" s="82"/>
      <c r="FM68" s="82"/>
      <c r="FN68" s="82"/>
      <c r="FO68" s="82"/>
      <c r="FP68" s="82"/>
      <c r="FQ68" s="82"/>
      <c r="FR68" s="82"/>
      <c r="FS68" s="82"/>
      <c r="FT68" s="82"/>
      <c r="FU68" s="82"/>
      <c r="FV68" s="82"/>
      <c r="FW68" s="82"/>
      <c r="FX68" s="82"/>
      <c r="FY68" s="82"/>
      <c r="FZ68" s="82"/>
      <c r="GA68" s="82"/>
      <c r="GB68" s="82"/>
      <c r="GC68" s="82"/>
      <c r="GD68" s="82"/>
      <c r="GE68" s="82"/>
      <c r="GF68" s="82"/>
      <c r="GG68" s="82"/>
      <c r="GH68" s="82"/>
      <c r="GI68" s="82"/>
      <c r="GJ68" s="82"/>
      <c r="GK68" s="82"/>
      <c r="GL68" s="82"/>
      <c r="GM68" s="82"/>
      <c r="GN68" s="82"/>
      <c r="GO68" s="82"/>
      <c r="GP68" s="82"/>
      <c r="GQ68" s="82"/>
      <c r="GR68" s="82"/>
      <c r="GS68" s="82"/>
      <c r="GT68" s="82"/>
      <c r="GU68" s="82"/>
      <c r="GV68" s="82"/>
      <c r="GW68" s="82"/>
      <c r="GX68" s="82"/>
      <c r="GY68" s="82"/>
      <c r="GZ68" s="82"/>
      <c r="HA68" s="82"/>
      <c r="HB68" s="82"/>
      <c r="HC68" s="82"/>
      <c r="HD68" s="82"/>
      <c r="HE68" s="82"/>
      <c r="HF68" s="82"/>
      <c r="HG68" s="82"/>
      <c r="HH68" s="82"/>
      <c r="HI68" s="82"/>
      <c r="HJ68" s="82"/>
      <c r="HK68" s="82"/>
      <c r="HL68" s="82"/>
      <c r="HM68" s="82"/>
      <c r="HN68" s="82"/>
      <c r="HO68" s="82"/>
      <c r="HP68" s="82"/>
      <c r="HQ68" s="82"/>
      <c r="HR68" s="82"/>
      <c r="HS68" s="82"/>
      <c r="HT68" s="82"/>
      <c r="HU68" s="82"/>
      <c r="HV68" s="82"/>
      <c r="HW68" s="82"/>
      <c r="HX68" s="82"/>
      <c r="HY68" s="82"/>
      <c r="HZ68" s="82"/>
      <c r="IA68" s="82"/>
      <c r="IB68" s="82"/>
      <c r="IC68" s="82"/>
      <c r="ID68" s="82"/>
      <c r="IE68" s="82"/>
      <c r="IF68" s="82"/>
      <c r="IG68" s="82"/>
      <c r="IH68" s="82"/>
      <c r="II68" s="82"/>
      <c r="IJ68" s="82"/>
      <c r="IK68" s="82"/>
      <c r="IL68" s="82"/>
      <c r="IM68" s="82"/>
      <c r="IN68" s="82"/>
      <c r="IO68" s="82"/>
      <c r="IP68" s="82"/>
      <c r="IQ68" s="82"/>
      <c r="IR68" s="82"/>
      <c r="IS68" s="82"/>
      <c r="IT68" s="82"/>
      <c r="IU68" s="82"/>
    </row>
    <row r="69" spans="1:255">
      <c r="A69" s="1034" t="s">
        <v>2983</v>
      </c>
      <c r="B69" s="951"/>
      <c r="C69" s="951"/>
      <c r="D69" s="951"/>
      <c r="E69" s="693"/>
      <c r="F69" s="950"/>
      <c r="G69" s="951"/>
      <c r="H69" s="951"/>
      <c r="I69" s="951"/>
      <c r="J69" s="951"/>
      <c r="K69" s="1035"/>
      <c r="L69" s="1035"/>
      <c r="M69" s="754" t="s">
        <v>2983</v>
      </c>
      <c r="N69" s="950"/>
      <c r="O69" s="1036"/>
      <c r="P69" s="1036"/>
      <c r="Q69" s="1036"/>
      <c r="R69" s="1036">
        <f t="shared" ref="R69:R132" si="0">SUM(O69:Q69)</f>
        <v>0</v>
      </c>
      <c r="S69" s="754" t="s">
        <v>2983</v>
      </c>
      <c r="T69" s="82"/>
      <c r="U69" s="82"/>
      <c r="V69" s="82"/>
      <c r="W69" s="82"/>
      <c r="X69" s="82"/>
      <c r="Y69" s="82"/>
      <c r="Z69" s="82"/>
      <c r="AA69" s="82"/>
      <c r="AB69" s="82"/>
      <c r="AC69" s="82"/>
      <c r="AD69" s="82"/>
      <c r="AE69" s="82"/>
      <c r="AF69" s="82"/>
      <c r="AG69" s="82"/>
      <c r="AH69" s="82"/>
      <c r="AI69" s="82"/>
      <c r="AJ69" s="82"/>
      <c r="AK69" s="82"/>
      <c r="AL69" s="82"/>
      <c r="AM69" s="82"/>
      <c r="AN69" s="82"/>
      <c r="AO69" s="82"/>
      <c r="AP69" s="82"/>
      <c r="AQ69" s="82"/>
      <c r="AR69" s="82"/>
      <c r="AS69" s="82"/>
      <c r="AT69" s="82"/>
      <c r="AU69" s="82"/>
      <c r="AV69" s="82"/>
      <c r="AW69" s="82"/>
      <c r="AX69" s="82"/>
      <c r="AY69" s="82"/>
      <c r="AZ69" s="82"/>
      <c r="BA69" s="82"/>
      <c r="BB69" s="82"/>
      <c r="BC69" s="82"/>
      <c r="BD69" s="82"/>
      <c r="BE69" s="82"/>
      <c r="BF69" s="82"/>
      <c r="BG69" s="82"/>
      <c r="BH69" s="82"/>
      <c r="BI69" s="82"/>
      <c r="BJ69" s="82"/>
      <c r="BK69" s="82"/>
      <c r="BL69" s="82"/>
      <c r="BM69" s="82"/>
      <c r="BN69" s="82"/>
      <c r="BO69" s="82"/>
      <c r="BP69" s="82"/>
      <c r="BQ69" s="82"/>
      <c r="BR69" s="82"/>
      <c r="BS69" s="82"/>
      <c r="BT69" s="82"/>
      <c r="BU69" s="82"/>
      <c r="BV69" s="82"/>
      <c r="BW69" s="82"/>
      <c r="BX69" s="82"/>
      <c r="BY69" s="82"/>
      <c r="BZ69" s="82"/>
      <c r="CA69" s="82"/>
      <c r="CB69" s="82"/>
      <c r="CC69" s="82"/>
      <c r="CD69" s="82"/>
      <c r="CE69" s="82"/>
      <c r="CF69" s="82"/>
      <c r="CG69" s="82"/>
      <c r="CH69" s="82"/>
      <c r="CI69" s="82"/>
      <c r="CJ69" s="82"/>
      <c r="CK69" s="82"/>
      <c r="CL69" s="82"/>
      <c r="CM69" s="82"/>
      <c r="CN69" s="82"/>
      <c r="CO69" s="82"/>
      <c r="CP69" s="82"/>
      <c r="CQ69" s="82"/>
      <c r="CR69" s="82"/>
      <c r="CS69" s="82"/>
      <c r="CT69" s="82"/>
      <c r="CU69" s="82"/>
      <c r="CV69" s="82"/>
      <c r="CW69" s="82"/>
      <c r="CX69" s="82"/>
      <c r="CY69" s="82"/>
      <c r="CZ69" s="82"/>
      <c r="DA69" s="82"/>
      <c r="DB69" s="82"/>
      <c r="DC69" s="82"/>
      <c r="DD69" s="82"/>
      <c r="DE69" s="82"/>
      <c r="DF69" s="82"/>
      <c r="DG69" s="82"/>
      <c r="DH69" s="82"/>
      <c r="DI69" s="82"/>
      <c r="DJ69" s="82"/>
      <c r="DK69" s="82"/>
      <c r="DL69" s="82"/>
      <c r="DM69" s="82"/>
      <c r="DN69" s="82"/>
      <c r="DO69" s="82"/>
      <c r="DP69" s="82"/>
      <c r="DQ69" s="82"/>
      <c r="DR69" s="82"/>
      <c r="DS69" s="82"/>
      <c r="DT69" s="82"/>
      <c r="DU69" s="82"/>
      <c r="DV69" s="82"/>
      <c r="DW69" s="82"/>
      <c r="DX69" s="82"/>
      <c r="DY69" s="82"/>
      <c r="DZ69" s="82"/>
      <c r="EA69" s="82"/>
      <c r="EB69" s="82"/>
      <c r="EC69" s="82"/>
      <c r="ED69" s="82"/>
      <c r="EE69" s="82"/>
      <c r="EF69" s="82"/>
      <c r="EG69" s="82"/>
      <c r="EH69" s="82"/>
      <c r="EI69" s="82"/>
      <c r="EJ69" s="82"/>
      <c r="EK69" s="82"/>
      <c r="EL69" s="82"/>
      <c r="EM69" s="82"/>
      <c r="EN69" s="82"/>
      <c r="EO69" s="82"/>
      <c r="EP69" s="82"/>
      <c r="EQ69" s="82"/>
      <c r="ER69" s="82"/>
      <c r="ES69" s="82"/>
      <c r="ET69" s="82"/>
      <c r="EU69" s="82"/>
      <c r="EV69" s="82"/>
      <c r="EW69" s="82"/>
      <c r="EX69" s="82"/>
      <c r="EY69" s="82"/>
      <c r="EZ69" s="82"/>
      <c r="FA69" s="82"/>
      <c r="FB69" s="82"/>
      <c r="FC69" s="82"/>
      <c r="FD69" s="82"/>
      <c r="FE69" s="82"/>
      <c r="FF69" s="82"/>
      <c r="FG69" s="82"/>
      <c r="FH69" s="82"/>
      <c r="FI69" s="82"/>
      <c r="FJ69" s="82"/>
      <c r="FK69" s="82"/>
      <c r="FL69" s="82"/>
      <c r="FM69" s="82"/>
      <c r="FN69" s="82"/>
      <c r="FO69" s="82"/>
      <c r="FP69" s="82"/>
      <c r="FQ69" s="82"/>
      <c r="FR69" s="82"/>
      <c r="FS69" s="82"/>
      <c r="FT69" s="82"/>
      <c r="FU69" s="82"/>
      <c r="FV69" s="82"/>
      <c r="FW69" s="82"/>
      <c r="FX69" s="82"/>
      <c r="FY69" s="82"/>
      <c r="FZ69" s="82"/>
      <c r="GA69" s="82"/>
      <c r="GB69" s="82"/>
      <c r="GC69" s="82"/>
      <c r="GD69" s="82"/>
      <c r="GE69" s="82"/>
      <c r="GF69" s="82"/>
      <c r="GG69" s="82"/>
      <c r="GH69" s="82"/>
      <c r="GI69" s="82"/>
      <c r="GJ69" s="82"/>
      <c r="GK69" s="82"/>
      <c r="GL69" s="82"/>
      <c r="GM69" s="82"/>
      <c r="GN69" s="82"/>
      <c r="GO69" s="82"/>
      <c r="GP69" s="82"/>
      <c r="GQ69" s="82"/>
      <c r="GR69" s="82"/>
      <c r="GS69" s="82"/>
      <c r="GT69" s="82"/>
      <c r="GU69" s="82"/>
      <c r="GV69" s="82"/>
      <c r="GW69" s="82"/>
      <c r="GX69" s="82"/>
      <c r="GY69" s="82"/>
      <c r="GZ69" s="82"/>
      <c r="HA69" s="82"/>
      <c r="HB69" s="82"/>
      <c r="HC69" s="82"/>
      <c r="HD69" s="82"/>
      <c r="HE69" s="82"/>
      <c r="HF69" s="82"/>
      <c r="HG69" s="82"/>
      <c r="HH69" s="82"/>
      <c r="HI69" s="82"/>
      <c r="HJ69" s="82"/>
      <c r="HK69" s="82"/>
      <c r="HL69" s="82"/>
      <c r="HM69" s="82"/>
      <c r="HN69" s="82"/>
      <c r="HO69" s="82"/>
      <c r="HP69" s="82"/>
      <c r="HQ69" s="82"/>
      <c r="HR69" s="82"/>
      <c r="HS69" s="82"/>
      <c r="HT69" s="82"/>
      <c r="HU69" s="82"/>
      <c r="HV69" s="82"/>
      <c r="HW69" s="82"/>
      <c r="HX69" s="82"/>
      <c r="HY69" s="82"/>
      <c r="HZ69" s="82"/>
      <c r="IA69" s="82"/>
      <c r="IB69" s="82"/>
      <c r="IC69" s="82"/>
      <c r="ID69" s="82"/>
      <c r="IE69" s="82"/>
      <c r="IF69" s="82"/>
      <c r="IG69" s="82"/>
      <c r="IH69" s="82"/>
      <c r="II69" s="82"/>
      <c r="IJ69" s="82"/>
      <c r="IK69" s="82"/>
      <c r="IL69" s="82"/>
      <c r="IM69" s="82"/>
      <c r="IN69" s="82"/>
      <c r="IO69" s="82"/>
      <c r="IP69" s="82"/>
      <c r="IQ69" s="82"/>
      <c r="IR69" s="82"/>
      <c r="IS69" s="82"/>
      <c r="IT69" s="82"/>
      <c r="IU69" s="82"/>
    </row>
    <row r="70" spans="1:255">
      <c r="A70" s="1034" t="s">
        <v>2984</v>
      </c>
      <c r="B70" s="951"/>
      <c r="C70" s="951"/>
      <c r="D70" s="951"/>
      <c r="E70" s="693"/>
      <c r="F70" s="950"/>
      <c r="G70" s="951"/>
      <c r="H70" s="951"/>
      <c r="I70" s="951"/>
      <c r="J70" s="951"/>
      <c r="K70" s="1035"/>
      <c r="L70" s="1035"/>
      <c r="M70" s="754" t="s">
        <v>2984</v>
      </c>
      <c r="N70" s="950" t="s">
        <v>2029</v>
      </c>
      <c r="O70" s="1035"/>
      <c r="P70" s="1035"/>
      <c r="Q70" s="1035"/>
      <c r="R70" s="1035">
        <f t="shared" si="0"/>
        <v>0</v>
      </c>
      <c r="S70" s="754" t="s">
        <v>2984</v>
      </c>
      <c r="T70" s="82"/>
      <c r="U70" s="82"/>
      <c r="V70" s="82"/>
      <c r="W70" s="82"/>
      <c r="X70" s="82"/>
      <c r="Y70" s="82"/>
      <c r="Z70" s="82"/>
      <c r="AA70" s="82"/>
      <c r="AB70" s="82"/>
      <c r="AC70" s="82"/>
      <c r="AD70" s="82"/>
      <c r="AE70" s="82"/>
      <c r="AF70" s="82"/>
      <c r="AG70" s="82"/>
      <c r="AH70" s="82"/>
      <c r="AI70" s="82"/>
      <c r="AJ70" s="82"/>
      <c r="AK70" s="82"/>
      <c r="AL70" s="82"/>
      <c r="AM70" s="82"/>
      <c r="AN70" s="82"/>
      <c r="AO70" s="82"/>
      <c r="AP70" s="82"/>
      <c r="AQ70" s="82"/>
      <c r="AR70" s="82"/>
      <c r="AS70" s="82"/>
      <c r="AT70" s="82"/>
      <c r="AU70" s="82"/>
      <c r="AV70" s="82"/>
      <c r="AW70" s="82"/>
      <c r="AX70" s="82"/>
      <c r="AY70" s="82"/>
      <c r="AZ70" s="82"/>
      <c r="BA70" s="82"/>
      <c r="BB70" s="82"/>
      <c r="BC70" s="82"/>
      <c r="BD70" s="82"/>
      <c r="BE70" s="82"/>
      <c r="BF70" s="82"/>
      <c r="BG70" s="82"/>
      <c r="BH70" s="82"/>
      <c r="BI70" s="82"/>
      <c r="BJ70" s="82"/>
      <c r="BK70" s="82"/>
      <c r="BL70" s="82"/>
      <c r="BM70" s="82"/>
      <c r="BN70" s="82"/>
      <c r="BO70" s="82"/>
      <c r="BP70" s="82"/>
      <c r="BQ70" s="82"/>
      <c r="BR70" s="82"/>
      <c r="BS70" s="82"/>
      <c r="BT70" s="82"/>
      <c r="BU70" s="82"/>
      <c r="BV70" s="82"/>
      <c r="BW70" s="82"/>
      <c r="BX70" s="82"/>
      <c r="BY70" s="82"/>
      <c r="BZ70" s="82"/>
      <c r="CA70" s="82"/>
      <c r="CB70" s="82"/>
      <c r="CC70" s="82"/>
      <c r="CD70" s="82"/>
      <c r="CE70" s="82"/>
      <c r="CF70" s="82"/>
      <c r="CG70" s="82"/>
      <c r="CH70" s="82"/>
      <c r="CI70" s="82"/>
      <c r="CJ70" s="82"/>
      <c r="CK70" s="82"/>
      <c r="CL70" s="82"/>
      <c r="CM70" s="82"/>
      <c r="CN70" s="82"/>
      <c r="CO70" s="82"/>
      <c r="CP70" s="82"/>
      <c r="CQ70" s="82"/>
      <c r="CR70" s="82"/>
      <c r="CS70" s="82"/>
      <c r="CT70" s="82"/>
      <c r="CU70" s="82"/>
      <c r="CV70" s="82"/>
      <c r="CW70" s="82"/>
      <c r="CX70" s="82"/>
      <c r="CY70" s="82"/>
      <c r="CZ70" s="82"/>
      <c r="DA70" s="82"/>
      <c r="DB70" s="82"/>
      <c r="DC70" s="82"/>
      <c r="DD70" s="82"/>
      <c r="DE70" s="82"/>
      <c r="DF70" s="82"/>
      <c r="DG70" s="82"/>
      <c r="DH70" s="82"/>
      <c r="DI70" s="82"/>
      <c r="DJ70" s="82"/>
      <c r="DK70" s="82"/>
      <c r="DL70" s="82"/>
      <c r="DM70" s="82"/>
      <c r="DN70" s="82"/>
      <c r="DO70" s="82"/>
      <c r="DP70" s="82"/>
      <c r="DQ70" s="82"/>
      <c r="DR70" s="82"/>
      <c r="DS70" s="82"/>
      <c r="DT70" s="82"/>
      <c r="DU70" s="82"/>
      <c r="DV70" s="82"/>
      <c r="DW70" s="82"/>
      <c r="DX70" s="82"/>
      <c r="DY70" s="82"/>
      <c r="DZ70" s="82"/>
      <c r="EA70" s="82"/>
      <c r="EB70" s="82"/>
      <c r="EC70" s="82"/>
      <c r="ED70" s="82"/>
      <c r="EE70" s="82"/>
      <c r="EF70" s="82"/>
      <c r="EG70" s="82"/>
      <c r="EH70" s="82"/>
      <c r="EI70" s="82"/>
      <c r="EJ70" s="82"/>
      <c r="EK70" s="82"/>
      <c r="EL70" s="82"/>
      <c r="EM70" s="82"/>
      <c r="EN70" s="82"/>
      <c r="EO70" s="82"/>
      <c r="EP70" s="82"/>
      <c r="EQ70" s="82"/>
      <c r="ER70" s="82"/>
      <c r="ES70" s="82"/>
      <c r="ET70" s="82"/>
      <c r="EU70" s="82"/>
      <c r="EV70" s="82"/>
      <c r="EW70" s="82"/>
      <c r="EX70" s="82"/>
      <c r="EY70" s="82"/>
      <c r="EZ70" s="82"/>
      <c r="FA70" s="82"/>
      <c r="FB70" s="82"/>
      <c r="FC70" s="82"/>
      <c r="FD70" s="82"/>
      <c r="FE70" s="82"/>
      <c r="FF70" s="82"/>
      <c r="FG70" s="82"/>
      <c r="FH70" s="82"/>
      <c r="FI70" s="82"/>
      <c r="FJ70" s="82"/>
      <c r="FK70" s="82"/>
      <c r="FL70" s="82"/>
      <c r="FM70" s="82"/>
      <c r="FN70" s="82"/>
      <c r="FO70" s="82"/>
      <c r="FP70" s="82"/>
      <c r="FQ70" s="82"/>
      <c r="FR70" s="82"/>
      <c r="FS70" s="82"/>
      <c r="FT70" s="82"/>
      <c r="FU70" s="82"/>
      <c r="FV70" s="82"/>
      <c r="FW70" s="82"/>
      <c r="FX70" s="82"/>
      <c r="FY70" s="82"/>
      <c r="FZ70" s="82"/>
      <c r="GA70" s="82"/>
      <c r="GB70" s="82"/>
      <c r="GC70" s="82"/>
      <c r="GD70" s="82"/>
      <c r="GE70" s="82"/>
      <c r="GF70" s="82"/>
      <c r="GG70" s="82"/>
      <c r="GH70" s="82"/>
      <c r="GI70" s="82"/>
      <c r="GJ70" s="82"/>
      <c r="GK70" s="82"/>
      <c r="GL70" s="82"/>
      <c r="GM70" s="82"/>
      <c r="GN70" s="82"/>
      <c r="GO70" s="82"/>
      <c r="GP70" s="82"/>
      <c r="GQ70" s="82"/>
      <c r="GR70" s="82"/>
      <c r="GS70" s="82"/>
      <c r="GT70" s="82"/>
      <c r="GU70" s="82"/>
      <c r="GV70" s="82"/>
      <c r="GW70" s="82"/>
      <c r="GX70" s="82"/>
      <c r="GY70" s="82"/>
      <c r="GZ70" s="82"/>
      <c r="HA70" s="82"/>
      <c r="HB70" s="82"/>
      <c r="HC70" s="82"/>
      <c r="HD70" s="82"/>
      <c r="HE70" s="82"/>
      <c r="HF70" s="82"/>
      <c r="HG70" s="82"/>
      <c r="HH70" s="82"/>
      <c r="HI70" s="82"/>
      <c r="HJ70" s="82"/>
      <c r="HK70" s="82"/>
      <c r="HL70" s="82"/>
      <c r="HM70" s="82"/>
      <c r="HN70" s="82"/>
      <c r="HO70" s="82"/>
      <c r="HP70" s="82"/>
      <c r="HQ70" s="82"/>
      <c r="HR70" s="82"/>
      <c r="HS70" s="82"/>
      <c r="HT70" s="82"/>
      <c r="HU70" s="82"/>
      <c r="HV70" s="82"/>
      <c r="HW70" s="82"/>
      <c r="HX70" s="82"/>
      <c r="HY70" s="82"/>
      <c r="HZ70" s="82"/>
      <c r="IA70" s="82"/>
      <c r="IB70" s="82"/>
      <c r="IC70" s="82"/>
      <c r="ID70" s="82"/>
      <c r="IE70" s="82"/>
      <c r="IF70" s="82"/>
      <c r="IG70" s="82"/>
      <c r="IH70" s="82"/>
      <c r="II70" s="82"/>
      <c r="IJ70" s="82"/>
      <c r="IK70" s="82"/>
      <c r="IL70" s="82"/>
      <c r="IM70" s="82"/>
      <c r="IN70" s="82"/>
      <c r="IO70" s="82"/>
      <c r="IP70" s="82"/>
      <c r="IQ70" s="82"/>
      <c r="IR70" s="82"/>
      <c r="IS70" s="82"/>
      <c r="IT70" s="82"/>
      <c r="IU70" s="82"/>
    </row>
    <row r="71" spans="1:255">
      <c r="A71" s="1034" t="s">
        <v>2985</v>
      </c>
      <c r="B71" s="951"/>
      <c r="C71" s="951"/>
      <c r="D71" s="951"/>
      <c r="E71" s="693"/>
      <c r="F71" s="950"/>
      <c r="G71" s="951"/>
      <c r="H71" s="951"/>
      <c r="I71" s="951"/>
      <c r="J71" s="951"/>
      <c r="K71" s="1035"/>
      <c r="L71" s="1035"/>
      <c r="M71" s="754" t="s">
        <v>2985</v>
      </c>
      <c r="N71" s="950"/>
      <c r="O71" s="1035"/>
      <c r="P71" s="1035"/>
      <c r="Q71" s="1035"/>
      <c r="R71" s="1035">
        <f t="shared" si="0"/>
        <v>0</v>
      </c>
      <c r="S71" s="754" t="s">
        <v>2985</v>
      </c>
      <c r="T71" s="82"/>
      <c r="U71" s="82"/>
      <c r="V71" s="82"/>
      <c r="W71" s="82"/>
      <c r="X71" s="82"/>
      <c r="Y71" s="82"/>
      <c r="Z71" s="82"/>
      <c r="AA71" s="82"/>
      <c r="AB71" s="82"/>
      <c r="AC71" s="82"/>
      <c r="AD71" s="82"/>
      <c r="AE71" s="82"/>
      <c r="AF71" s="82"/>
      <c r="AG71" s="82"/>
      <c r="AH71" s="82"/>
      <c r="AI71" s="82"/>
      <c r="AJ71" s="82"/>
      <c r="AK71" s="82"/>
      <c r="AL71" s="82"/>
      <c r="AM71" s="82"/>
      <c r="AN71" s="82"/>
      <c r="AO71" s="82"/>
      <c r="AP71" s="82"/>
      <c r="AQ71" s="82"/>
      <c r="AR71" s="82"/>
      <c r="AS71" s="82"/>
      <c r="AT71" s="82"/>
      <c r="AU71" s="82"/>
      <c r="AV71" s="82"/>
      <c r="AW71" s="82"/>
      <c r="AX71" s="82"/>
      <c r="AY71" s="82"/>
      <c r="AZ71" s="82"/>
      <c r="BA71" s="82"/>
      <c r="BB71" s="82"/>
      <c r="BC71" s="82"/>
      <c r="BD71" s="82"/>
      <c r="BE71" s="82"/>
      <c r="BF71" s="82"/>
      <c r="BG71" s="82"/>
      <c r="BH71" s="82"/>
      <c r="BI71" s="82"/>
      <c r="BJ71" s="82"/>
      <c r="BK71" s="82"/>
      <c r="BL71" s="82"/>
      <c r="BM71" s="82"/>
      <c r="BN71" s="82"/>
      <c r="BO71" s="82"/>
      <c r="BP71" s="82"/>
      <c r="BQ71" s="82"/>
      <c r="BR71" s="82"/>
      <c r="BS71" s="82"/>
      <c r="BT71" s="82"/>
      <c r="BU71" s="82"/>
      <c r="BV71" s="82"/>
      <c r="BW71" s="82"/>
      <c r="BX71" s="82"/>
      <c r="BY71" s="82"/>
      <c r="BZ71" s="82"/>
      <c r="CA71" s="82"/>
      <c r="CB71" s="82"/>
      <c r="CC71" s="82"/>
      <c r="CD71" s="82"/>
      <c r="CE71" s="82"/>
      <c r="CF71" s="82"/>
      <c r="CG71" s="82"/>
      <c r="CH71" s="82"/>
      <c r="CI71" s="82"/>
      <c r="CJ71" s="82"/>
      <c r="CK71" s="82"/>
      <c r="CL71" s="82"/>
      <c r="CM71" s="82"/>
      <c r="CN71" s="82"/>
      <c r="CO71" s="82"/>
      <c r="CP71" s="82"/>
      <c r="CQ71" s="82"/>
      <c r="CR71" s="82"/>
      <c r="CS71" s="82"/>
      <c r="CT71" s="82"/>
      <c r="CU71" s="82"/>
      <c r="CV71" s="82"/>
      <c r="CW71" s="82"/>
      <c r="CX71" s="82"/>
      <c r="CY71" s="82"/>
      <c r="CZ71" s="82"/>
      <c r="DA71" s="82"/>
      <c r="DB71" s="82"/>
      <c r="DC71" s="82"/>
      <c r="DD71" s="82"/>
      <c r="DE71" s="82"/>
      <c r="DF71" s="82"/>
      <c r="DG71" s="82"/>
      <c r="DH71" s="82"/>
      <c r="DI71" s="82"/>
      <c r="DJ71" s="82"/>
      <c r="DK71" s="82"/>
      <c r="DL71" s="82"/>
      <c r="DM71" s="82"/>
      <c r="DN71" s="82"/>
      <c r="DO71" s="82"/>
      <c r="DP71" s="82"/>
      <c r="DQ71" s="82"/>
      <c r="DR71" s="82"/>
      <c r="DS71" s="82"/>
      <c r="DT71" s="82"/>
      <c r="DU71" s="82"/>
      <c r="DV71" s="82"/>
      <c r="DW71" s="82"/>
      <c r="DX71" s="82"/>
      <c r="DY71" s="82"/>
      <c r="DZ71" s="82"/>
      <c r="EA71" s="82"/>
      <c r="EB71" s="82"/>
      <c r="EC71" s="82"/>
      <c r="ED71" s="82"/>
      <c r="EE71" s="82"/>
      <c r="EF71" s="82"/>
      <c r="EG71" s="82"/>
      <c r="EH71" s="82"/>
      <c r="EI71" s="82"/>
      <c r="EJ71" s="82"/>
      <c r="EK71" s="82"/>
      <c r="EL71" s="82"/>
      <c r="EM71" s="82"/>
      <c r="EN71" s="82"/>
      <c r="EO71" s="82"/>
      <c r="EP71" s="82"/>
      <c r="EQ71" s="82"/>
      <c r="ER71" s="82"/>
      <c r="ES71" s="82"/>
      <c r="ET71" s="82"/>
      <c r="EU71" s="82"/>
      <c r="EV71" s="82"/>
      <c r="EW71" s="82"/>
      <c r="EX71" s="82"/>
      <c r="EY71" s="82"/>
      <c r="EZ71" s="82"/>
      <c r="FA71" s="82"/>
      <c r="FB71" s="82"/>
      <c r="FC71" s="82"/>
      <c r="FD71" s="82"/>
      <c r="FE71" s="82"/>
      <c r="FF71" s="82"/>
      <c r="FG71" s="82"/>
      <c r="FH71" s="82"/>
      <c r="FI71" s="82"/>
      <c r="FJ71" s="82"/>
      <c r="FK71" s="82"/>
      <c r="FL71" s="82"/>
      <c r="FM71" s="82"/>
      <c r="FN71" s="82"/>
      <c r="FO71" s="82"/>
      <c r="FP71" s="82"/>
      <c r="FQ71" s="82"/>
      <c r="FR71" s="82"/>
      <c r="FS71" s="82"/>
      <c r="FT71" s="82"/>
      <c r="FU71" s="82"/>
      <c r="FV71" s="82"/>
      <c r="FW71" s="82"/>
      <c r="FX71" s="82"/>
      <c r="FY71" s="82"/>
      <c r="FZ71" s="82"/>
      <c r="GA71" s="82"/>
      <c r="GB71" s="82"/>
      <c r="GC71" s="82"/>
      <c r="GD71" s="82"/>
      <c r="GE71" s="82"/>
      <c r="GF71" s="82"/>
      <c r="GG71" s="82"/>
      <c r="GH71" s="82"/>
      <c r="GI71" s="82"/>
      <c r="GJ71" s="82"/>
      <c r="GK71" s="82"/>
      <c r="GL71" s="82"/>
      <c r="GM71" s="82"/>
      <c r="GN71" s="82"/>
      <c r="GO71" s="82"/>
      <c r="GP71" s="82"/>
      <c r="GQ71" s="82"/>
      <c r="GR71" s="82"/>
      <c r="GS71" s="82"/>
      <c r="GT71" s="82"/>
      <c r="GU71" s="82"/>
      <c r="GV71" s="82"/>
      <c r="GW71" s="82"/>
      <c r="GX71" s="82"/>
      <c r="GY71" s="82"/>
      <c r="GZ71" s="82"/>
      <c r="HA71" s="82"/>
      <c r="HB71" s="82"/>
      <c r="HC71" s="82"/>
      <c r="HD71" s="82"/>
      <c r="HE71" s="82"/>
      <c r="HF71" s="82"/>
      <c r="HG71" s="82"/>
      <c r="HH71" s="82"/>
      <c r="HI71" s="82"/>
      <c r="HJ71" s="82"/>
      <c r="HK71" s="82"/>
      <c r="HL71" s="82"/>
      <c r="HM71" s="82"/>
      <c r="HN71" s="82"/>
      <c r="HO71" s="82"/>
      <c r="HP71" s="82"/>
      <c r="HQ71" s="82"/>
      <c r="HR71" s="82"/>
      <c r="HS71" s="82"/>
      <c r="HT71" s="82"/>
      <c r="HU71" s="82"/>
      <c r="HV71" s="82"/>
      <c r="HW71" s="82"/>
      <c r="HX71" s="82"/>
      <c r="HY71" s="82"/>
      <c r="HZ71" s="82"/>
      <c r="IA71" s="82"/>
      <c r="IB71" s="82"/>
      <c r="IC71" s="82"/>
      <c r="ID71" s="82"/>
      <c r="IE71" s="82"/>
      <c r="IF71" s="82"/>
      <c r="IG71" s="82"/>
      <c r="IH71" s="82"/>
      <c r="II71" s="82"/>
      <c r="IJ71" s="82"/>
      <c r="IK71" s="82"/>
      <c r="IL71" s="82"/>
      <c r="IM71" s="82"/>
      <c r="IN71" s="82"/>
      <c r="IO71" s="82"/>
      <c r="IP71" s="82"/>
      <c r="IQ71" s="82"/>
      <c r="IR71" s="82"/>
      <c r="IS71" s="82"/>
      <c r="IT71" s="82"/>
      <c r="IU71" s="82"/>
    </row>
    <row r="72" spans="1:255">
      <c r="A72" s="1034" t="s">
        <v>2986</v>
      </c>
      <c r="B72" s="951"/>
      <c r="C72" s="951"/>
      <c r="D72" s="951"/>
      <c r="E72" s="693"/>
      <c r="F72" s="950"/>
      <c r="G72" s="951"/>
      <c r="H72" s="951"/>
      <c r="I72" s="951"/>
      <c r="J72" s="951"/>
      <c r="K72" s="1035"/>
      <c r="L72" s="1035"/>
      <c r="M72" s="754" t="s">
        <v>2986</v>
      </c>
      <c r="N72" s="950"/>
      <c r="O72" s="1035"/>
      <c r="P72" s="1035"/>
      <c r="Q72" s="1035"/>
      <c r="R72" s="1035">
        <f t="shared" si="0"/>
        <v>0</v>
      </c>
      <c r="S72" s="754" t="s">
        <v>2986</v>
      </c>
      <c r="T72" s="82"/>
      <c r="U72" s="82"/>
      <c r="V72" s="82"/>
      <c r="W72" s="82"/>
      <c r="X72" s="82"/>
      <c r="Y72" s="82"/>
      <c r="Z72" s="82"/>
      <c r="AA72" s="82"/>
      <c r="AB72" s="82"/>
      <c r="AC72" s="82"/>
      <c r="AD72" s="82"/>
      <c r="AE72" s="82"/>
      <c r="AF72" s="82"/>
      <c r="AG72" s="82"/>
      <c r="AH72" s="82"/>
      <c r="AI72" s="82"/>
      <c r="AJ72" s="82"/>
      <c r="AK72" s="82"/>
      <c r="AL72" s="82"/>
      <c r="AM72" s="82"/>
      <c r="AN72" s="82"/>
      <c r="AO72" s="82"/>
      <c r="AP72" s="82"/>
      <c r="AQ72" s="82"/>
      <c r="AR72" s="82"/>
      <c r="AS72" s="82"/>
      <c r="AT72" s="82"/>
      <c r="AU72" s="82"/>
      <c r="AV72" s="82"/>
      <c r="AW72" s="82"/>
      <c r="AX72" s="82"/>
      <c r="AY72" s="82"/>
      <c r="AZ72" s="82"/>
      <c r="BA72" s="82"/>
      <c r="BB72" s="82"/>
      <c r="BC72" s="82"/>
      <c r="BD72" s="82"/>
      <c r="BE72" s="82"/>
      <c r="BF72" s="82"/>
      <c r="BG72" s="82"/>
      <c r="BH72" s="82"/>
      <c r="BI72" s="82"/>
      <c r="BJ72" s="82"/>
      <c r="BK72" s="82"/>
      <c r="BL72" s="82"/>
      <c r="BM72" s="82"/>
      <c r="BN72" s="82"/>
      <c r="BO72" s="82"/>
      <c r="BP72" s="82"/>
      <c r="BQ72" s="82"/>
      <c r="BR72" s="82"/>
      <c r="BS72" s="82"/>
      <c r="BT72" s="82"/>
      <c r="BU72" s="82"/>
      <c r="BV72" s="82"/>
      <c r="BW72" s="82"/>
      <c r="BX72" s="82"/>
      <c r="BY72" s="82"/>
      <c r="BZ72" s="82"/>
      <c r="CA72" s="82"/>
      <c r="CB72" s="82"/>
      <c r="CC72" s="82"/>
      <c r="CD72" s="82"/>
      <c r="CE72" s="82"/>
      <c r="CF72" s="82"/>
      <c r="CG72" s="82"/>
      <c r="CH72" s="82"/>
      <c r="CI72" s="82"/>
      <c r="CJ72" s="82"/>
      <c r="CK72" s="82"/>
      <c r="CL72" s="82"/>
      <c r="CM72" s="82"/>
      <c r="CN72" s="82"/>
      <c r="CO72" s="82"/>
      <c r="CP72" s="82"/>
      <c r="CQ72" s="82"/>
      <c r="CR72" s="82"/>
      <c r="CS72" s="82"/>
      <c r="CT72" s="82"/>
      <c r="CU72" s="82"/>
      <c r="CV72" s="82"/>
      <c r="CW72" s="82"/>
      <c r="CX72" s="82"/>
      <c r="CY72" s="82"/>
      <c r="CZ72" s="82"/>
      <c r="DA72" s="82"/>
      <c r="DB72" s="82"/>
      <c r="DC72" s="82"/>
      <c r="DD72" s="82"/>
      <c r="DE72" s="82"/>
      <c r="DF72" s="82"/>
      <c r="DG72" s="82"/>
      <c r="DH72" s="82"/>
      <c r="DI72" s="82"/>
      <c r="DJ72" s="82"/>
      <c r="DK72" s="82"/>
      <c r="DL72" s="82"/>
      <c r="DM72" s="82"/>
      <c r="DN72" s="82"/>
      <c r="DO72" s="82"/>
      <c r="DP72" s="82"/>
      <c r="DQ72" s="82"/>
      <c r="DR72" s="82"/>
      <c r="DS72" s="82"/>
      <c r="DT72" s="82"/>
      <c r="DU72" s="82"/>
      <c r="DV72" s="82"/>
      <c r="DW72" s="82"/>
      <c r="DX72" s="82"/>
      <c r="DY72" s="82"/>
      <c r="DZ72" s="82"/>
      <c r="EA72" s="82"/>
      <c r="EB72" s="82"/>
      <c r="EC72" s="82"/>
      <c r="ED72" s="82"/>
      <c r="EE72" s="82"/>
      <c r="EF72" s="82"/>
      <c r="EG72" s="82"/>
      <c r="EH72" s="82"/>
      <c r="EI72" s="82"/>
      <c r="EJ72" s="82"/>
      <c r="EK72" s="82"/>
      <c r="EL72" s="82"/>
      <c r="EM72" s="82"/>
      <c r="EN72" s="82"/>
      <c r="EO72" s="82"/>
      <c r="EP72" s="82"/>
      <c r="EQ72" s="82"/>
      <c r="ER72" s="82"/>
      <c r="ES72" s="82"/>
      <c r="ET72" s="82"/>
      <c r="EU72" s="82"/>
      <c r="EV72" s="82"/>
      <c r="EW72" s="82"/>
      <c r="EX72" s="82"/>
      <c r="EY72" s="82"/>
      <c r="EZ72" s="82"/>
      <c r="FA72" s="82"/>
      <c r="FB72" s="82"/>
      <c r="FC72" s="82"/>
      <c r="FD72" s="82"/>
      <c r="FE72" s="82"/>
      <c r="FF72" s="82"/>
      <c r="FG72" s="82"/>
      <c r="FH72" s="82"/>
      <c r="FI72" s="82"/>
      <c r="FJ72" s="82"/>
      <c r="FK72" s="82"/>
      <c r="FL72" s="82"/>
      <c r="FM72" s="82"/>
      <c r="FN72" s="82"/>
      <c r="FO72" s="82"/>
      <c r="FP72" s="82"/>
      <c r="FQ72" s="82"/>
      <c r="FR72" s="82"/>
      <c r="FS72" s="82"/>
      <c r="FT72" s="82"/>
      <c r="FU72" s="82"/>
      <c r="FV72" s="82"/>
      <c r="FW72" s="82"/>
      <c r="FX72" s="82"/>
      <c r="FY72" s="82"/>
      <c r="FZ72" s="82"/>
      <c r="GA72" s="82"/>
      <c r="GB72" s="82"/>
      <c r="GC72" s="82"/>
      <c r="GD72" s="82"/>
      <c r="GE72" s="82"/>
      <c r="GF72" s="82"/>
      <c r="GG72" s="82"/>
      <c r="GH72" s="82"/>
      <c r="GI72" s="82"/>
      <c r="GJ72" s="82"/>
      <c r="GK72" s="82"/>
      <c r="GL72" s="82"/>
      <c r="GM72" s="82"/>
      <c r="GN72" s="82"/>
      <c r="GO72" s="82"/>
      <c r="GP72" s="82"/>
      <c r="GQ72" s="82"/>
      <c r="GR72" s="82"/>
      <c r="GS72" s="82"/>
      <c r="GT72" s="82"/>
      <c r="GU72" s="82"/>
      <c r="GV72" s="82"/>
      <c r="GW72" s="82"/>
      <c r="GX72" s="82"/>
      <c r="GY72" s="82"/>
      <c r="GZ72" s="82"/>
      <c r="HA72" s="82"/>
      <c r="HB72" s="82"/>
      <c r="HC72" s="82"/>
      <c r="HD72" s="82"/>
      <c r="HE72" s="82"/>
      <c r="HF72" s="82"/>
      <c r="HG72" s="82"/>
      <c r="HH72" s="82"/>
      <c r="HI72" s="82"/>
      <c r="HJ72" s="82"/>
      <c r="HK72" s="82"/>
      <c r="HL72" s="82"/>
      <c r="HM72" s="82"/>
      <c r="HN72" s="82"/>
      <c r="HO72" s="82"/>
      <c r="HP72" s="82"/>
      <c r="HQ72" s="82"/>
      <c r="HR72" s="82"/>
      <c r="HS72" s="82"/>
      <c r="HT72" s="82"/>
      <c r="HU72" s="82"/>
      <c r="HV72" s="82"/>
      <c r="HW72" s="82"/>
      <c r="HX72" s="82"/>
      <c r="HY72" s="82"/>
      <c r="HZ72" s="82"/>
      <c r="IA72" s="82"/>
      <c r="IB72" s="82"/>
      <c r="IC72" s="82"/>
      <c r="ID72" s="82"/>
      <c r="IE72" s="82"/>
      <c r="IF72" s="82"/>
      <c r="IG72" s="82"/>
      <c r="IH72" s="82"/>
      <c r="II72" s="82"/>
      <c r="IJ72" s="82"/>
      <c r="IK72" s="82"/>
      <c r="IL72" s="82"/>
      <c r="IM72" s="82"/>
      <c r="IN72" s="82"/>
      <c r="IO72" s="82"/>
      <c r="IP72" s="82"/>
      <c r="IQ72" s="82"/>
      <c r="IR72" s="82"/>
      <c r="IS72" s="82"/>
      <c r="IT72" s="82"/>
      <c r="IU72" s="82"/>
    </row>
    <row r="73" spans="1:255">
      <c r="A73" s="1034" t="s">
        <v>2987</v>
      </c>
      <c r="B73" s="951"/>
      <c r="C73" s="951"/>
      <c r="D73" s="951"/>
      <c r="E73" s="693"/>
      <c r="F73" s="950"/>
      <c r="G73" s="951"/>
      <c r="H73" s="951"/>
      <c r="I73" s="951"/>
      <c r="J73" s="951"/>
      <c r="K73" s="1035"/>
      <c r="L73" s="1035"/>
      <c r="M73" s="754" t="s">
        <v>2987</v>
      </c>
      <c r="N73" s="950"/>
      <c r="O73" s="1035"/>
      <c r="P73" s="1035"/>
      <c r="Q73" s="1035"/>
      <c r="R73" s="1035">
        <f t="shared" si="0"/>
        <v>0</v>
      </c>
      <c r="S73" s="754" t="s">
        <v>2987</v>
      </c>
      <c r="T73" s="82"/>
      <c r="U73" s="82"/>
      <c r="V73" s="82"/>
      <c r="W73" s="82"/>
      <c r="X73" s="82"/>
      <c r="Y73" s="82"/>
      <c r="Z73" s="82"/>
      <c r="AA73" s="82"/>
      <c r="AB73" s="82"/>
      <c r="AC73" s="82"/>
      <c r="AD73" s="82"/>
      <c r="AE73" s="82"/>
      <c r="AF73" s="82"/>
      <c r="AG73" s="82"/>
      <c r="AH73" s="82"/>
      <c r="AI73" s="82"/>
      <c r="AJ73" s="82"/>
      <c r="AK73" s="82"/>
      <c r="AL73" s="82"/>
      <c r="AM73" s="82"/>
      <c r="AN73" s="82"/>
      <c r="AO73" s="82"/>
      <c r="AP73" s="82"/>
      <c r="AQ73" s="82"/>
      <c r="AR73" s="82"/>
      <c r="AS73" s="82"/>
      <c r="AT73" s="82"/>
      <c r="AU73" s="82"/>
      <c r="AV73" s="82"/>
      <c r="AW73" s="82"/>
      <c r="AX73" s="82"/>
      <c r="AY73" s="82"/>
      <c r="AZ73" s="82"/>
      <c r="BA73" s="82"/>
      <c r="BB73" s="82"/>
      <c r="BC73" s="82"/>
      <c r="BD73" s="82"/>
      <c r="BE73" s="82"/>
      <c r="BF73" s="82"/>
      <c r="BG73" s="82"/>
      <c r="BH73" s="82"/>
      <c r="BI73" s="82"/>
      <c r="BJ73" s="82"/>
      <c r="BK73" s="82"/>
      <c r="BL73" s="82"/>
      <c r="BM73" s="82"/>
      <c r="BN73" s="82"/>
      <c r="BO73" s="82"/>
      <c r="BP73" s="82"/>
      <c r="BQ73" s="82"/>
      <c r="BR73" s="82"/>
      <c r="BS73" s="82"/>
      <c r="BT73" s="82"/>
      <c r="BU73" s="82"/>
      <c r="BV73" s="82"/>
      <c r="BW73" s="82"/>
      <c r="BX73" s="82"/>
      <c r="BY73" s="82"/>
      <c r="BZ73" s="82"/>
      <c r="CA73" s="82"/>
      <c r="CB73" s="82"/>
      <c r="CC73" s="82"/>
      <c r="CD73" s="82"/>
      <c r="CE73" s="82"/>
      <c r="CF73" s="82"/>
      <c r="CG73" s="82"/>
      <c r="CH73" s="82"/>
      <c r="CI73" s="82"/>
      <c r="CJ73" s="82"/>
      <c r="CK73" s="82"/>
      <c r="CL73" s="82"/>
      <c r="CM73" s="82"/>
      <c r="CN73" s="82"/>
      <c r="CO73" s="82"/>
      <c r="CP73" s="82"/>
      <c r="CQ73" s="82"/>
      <c r="CR73" s="82"/>
      <c r="CS73" s="82"/>
      <c r="CT73" s="82"/>
      <c r="CU73" s="82"/>
      <c r="CV73" s="82"/>
      <c r="CW73" s="82"/>
      <c r="CX73" s="82"/>
      <c r="CY73" s="82"/>
      <c r="CZ73" s="82"/>
      <c r="DA73" s="82"/>
      <c r="DB73" s="82"/>
      <c r="DC73" s="82"/>
      <c r="DD73" s="82"/>
      <c r="DE73" s="82"/>
      <c r="DF73" s="82"/>
      <c r="DG73" s="82"/>
      <c r="DH73" s="82"/>
      <c r="DI73" s="82"/>
      <c r="DJ73" s="82"/>
      <c r="DK73" s="82"/>
      <c r="DL73" s="82"/>
      <c r="DM73" s="82"/>
      <c r="DN73" s="82"/>
      <c r="DO73" s="82"/>
      <c r="DP73" s="82"/>
      <c r="DQ73" s="82"/>
      <c r="DR73" s="82"/>
      <c r="DS73" s="82"/>
      <c r="DT73" s="82"/>
      <c r="DU73" s="82"/>
      <c r="DV73" s="82"/>
      <c r="DW73" s="82"/>
      <c r="DX73" s="82"/>
      <c r="DY73" s="82"/>
      <c r="DZ73" s="82"/>
      <c r="EA73" s="82"/>
      <c r="EB73" s="82"/>
      <c r="EC73" s="82"/>
      <c r="ED73" s="82"/>
      <c r="EE73" s="82"/>
      <c r="EF73" s="82"/>
      <c r="EG73" s="82"/>
      <c r="EH73" s="82"/>
      <c r="EI73" s="82"/>
      <c r="EJ73" s="82"/>
      <c r="EK73" s="82"/>
      <c r="EL73" s="82"/>
      <c r="EM73" s="82"/>
      <c r="EN73" s="82"/>
      <c r="EO73" s="82"/>
      <c r="EP73" s="82"/>
      <c r="EQ73" s="82"/>
      <c r="ER73" s="82"/>
      <c r="ES73" s="82"/>
      <c r="ET73" s="82"/>
      <c r="EU73" s="82"/>
      <c r="EV73" s="82"/>
      <c r="EW73" s="82"/>
      <c r="EX73" s="82"/>
      <c r="EY73" s="82"/>
      <c r="EZ73" s="82"/>
      <c r="FA73" s="82"/>
      <c r="FB73" s="82"/>
      <c r="FC73" s="82"/>
      <c r="FD73" s="82"/>
      <c r="FE73" s="82"/>
      <c r="FF73" s="82"/>
      <c r="FG73" s="82"/>
      <c r="FH73" s="82"/>
      <c r="FI73" s="82"/>
      <c r="FJ73" s="82"/>
      <c r="FK73" s="82"/>
      <c r="FL73" s="82"/>
      <c r="FM73" s="82"/>
      <c r="FN73" s="82"/>
      <c r="FO73" s="82"/>
      <c r="FP73" s="82"/>
      <c r="FQ73" s="82"/>
      <c r="FR73" s="82"/>
      <c r="FS73" s="82"/>
      <c r="FT73" s="82"/>
      <c r="FU73" s="82"/>
      <c r="FV73" s="82"/>
      <c r="FW73" s="82"/>
      <c r="FX73" s="82"/>
      <c r="FY73" s="82"/>
      <c r="FZ73" s="82"/>
      <c r="GA73" s="82"/>
      <c r="GB73" s="82"/>
      <c r="GC73" s="82"/>
      <c r="GD73" s="82"/>
      <c r="GE73" s="82"/>
      <c r="GF73" s="82"/>
      <c r="GG73" s="82"/>
      <c r="GH73" s="82"/>
      <c r="GI73" s="82"/>
      <c r="GJ73" s="82"/>
      <c r="GK73" s="82"/>
      <c r="GL73" s="82"/>
      <c r="GM73" s="82"/>
      <c r="GN73" s="82"/>
      <c r="GO73" s="82"/>
      <c r="GP73" s="82"/>
      <c r="GQ73" s="82"/>
      <c r="GR73" s="82"/>
      <c r="GS73" s="82"/>
      <c r="GT73" s="82"/>
      <c r="GU73" s="82"/>
      <c r="GV73" s="82"/>
      <c r="GW73" s="82"/>
      <c r="GX73" s="82"/>
      <c r="GY73" s="82"/>
      <c r="GZ73" s="82"/>
      <c r="HA73" s="82"/>
      <c r="HB73" s="82"/>
      <c r="HC73" s="82"/>
      <c r="HD73" s="82"/>
      <c r="HE73" s="82"/>
      <c r="HF73" s="82"/>
      <c r="HG73" s="82"/>
      <c r="HH73" s="82"/>
      <c r="HI73" s="82"/>
      <c r="HJ73" s="82"/>
      <c r="HK73" s="82"/>
      <c r="HL73" s="82"/>
      <c r="HM73" s="82"/>
      <c r="HN73" s="82"/>
      <c r="HO73" s="82"/>
      <c r="HP73" s="82"/>
      <c r="HQ73" s="82"/>
      <c r="HR73" s="82"/>
      <c r="HS73" s="82"/>
      <c r="HT73" s="82"/>
      <c r="HU73" s="82"/>
      <c r="HV73" s="82"/>
      <c r="HW73" s="82"/>
      <c r="HX73" s="82"/>
      <c r="HY73" s="82"/>
      <c r="HZ73" s="82"/>
      <c r="IA73" s="82"/>
      <c r="IB73" s="82"/>
      <c r="IC73" s="82"/>
      <c r="ID73" s="82"/>
      <c r="IE73" s="82"/>
      <c r="IF73" s="82"/>
      <c r="IG73" s="82"/>
      <c r="IH73" s="82"/>
      <c r="II73" s="82"/>
      <c r="IJ73" s="82"/>
      <c r="IK73" s="82"/>
      <c r="IL73" s="82"/>
      <c r="IM73" s="82"/>
      <c r="IN73" s="82"/>
      <c r="IO73" s="82"/>
      <c r="IP73" s="82"/>
      <c r="IQ73" s="82"/>
      <c r="IR73" s="82"/>
      <c r="IS73" s="82"/>
      <c r="IT73" s="82"/>
      <c r="IU73" s="82"/>
    </row>
    <row r="74" spans="1:255">
      <c r="A74" s="1034" t="s">
        <v>2988</v>
      </c>
      <c r="B74" s="951"/>
      <c r="C74" s="951"/>
      <c r="D74" s="951"/>
      <c r="E74" s="693"/>
      <c r="F74" s="950"/>
      <c r="G74" s="951"/>
      <c r="H74" s="951"/>
      <c r="I74" s="951"/>
      <c r="J74" s="951"/>
      <c r="K74" s="1035"/>
      <c r="L74" s="1035"/>
      <c r="M74" s="754" t="s">
        <v>2988</v>
      </c>
      <c r="N74" s="950"/>
      <c r="O74" s="1035"/>
      <c r="P74" s="1035"/>
      <c r="Q74" s="1035"/>
      <c r="R74" s="1035">
        <f t="shared" si="0"/>
        <v>0</v>
      </c>
      <c r="S74" s="754" t="s">
        <v>2988</v>
      </c>
      <c r="T74" s="82"/>
      <c r="U74" s="82"/>
      <c r="V74" s="82"/>
      <c r="W74" s="82"/>
      <c r="X74" s="82"/>
      <c r="Y74" s="82"/>
      <c r="Z74" s="82"/>
      <c r="AA74" s="82"/>
      <c r="AB74" s="82"/>
      <c r="AC74" s="82"/>
      <c r="AD74" s="82"/>
      <c r="AE74" s="82"/>
      <c r="AF74" s="82"/>
      <c r="AG74" s="82"/>
      <c r="AH74" s="82"/>
      <c r="AI74" s="82"/>
      <c r="AJ74" s="82"/>
      <c r="AK74" s="82"/>
      <c r="AL74" s="82"/>
      <c r="AM74" s="82"/>
      <c r="AN74" s="82"/>
      <c r="AO74" s="82"/>
      <c r="AP74" s="82"/>
      <c r="AQ74" s="82"/>
      <c r="AR74" s="82"/>
      <c r="AS74" s="82"/>
      <c r="AT74" s="82"/>
      <c r="AU74" s="82"/>
      <c r="AV74" s="82"/>
      <c r="AW74" s="82"/>
      <c r="AX74" s="82"/>
      <c r="AY74" s="82"/>
      <c r="AZ74" s="82"/>
      <c r="BA74" s="82"/>
      <c r="BB74" s="82"/>
      <c r="BC74" s="82"/>
      <c r="BD74" s="82"/>
      <c r="BE74" s="82"/>
      <c r="BF74" s="82"/>
      <c r="BG74" s="82"/>
      <c r="BH74" s="82"/>
      <c r="BI74" s="82"/>
      <c r="BJ74" s="82"/>
      <c r="BK74" s="82"/>
      <c r="BL74" s="82"/>
      <c r="BM74" s="82"/>
      <c r="BN74" s="82"/>
      <c r="BO74" s="82"/>
      <c r="BP74" s="82"/>
      <c r="BQ74" s="82"/>
      <c r="BR74" s="82"/>
      <c r="BS74" s="82"/>
      <c r="BT74" s="82"/>
      <c r="BU74" s="82"/>
      <c r="BV74" s="82"/>
      <c r="BW74" s="82"/>
      <c r="BX74" s="82"/>
      <c r="BY74" s="82"/>
      <c r="BZ74" s="82"/>
      <c r="CA74" s="82"/>
      <c r="CB74" s="82"/>
      <c r="CC74" s="82"/>
      <c r="CD74" s="82"/>
      <c r="CE74" s="82"/>
      <c r="CF74" s="82"/>
      <c r="CG74" s="82"/>
      <c r="CH74" s="82"/>
      <c r="CI74" s="82"/>
      <c r="CJ74" s="82"/>
      <c r="CK74" s="82"/>
      <c r="CL74" s="82"/>
      <c r="CM74" s="82"/>
      <c r="CN74" s="82"/>
      <c r="CO74" s="82"/>
      <c r="CP74" s="82"/>
      <c r="CQ74" s="82"/>
      <c r="CR74" s="82"/>
      <c r="CS74" s="82"/>
      <c r="CT74" s="82"/>
      <c r="CU74" s="82"/>
      <c r="CV74" s="82"/>
      <c r="CW74" s="82"/>
      <c r="CX74" s="82"/>
      <c r="CY74" s="82"/>
      <c r="CZ74" s="82"/>
      <c r="DA74" s="82"/>
      <c r="DB74" s="82"/>
      <c r="DC74" s="82"/>
      <c r="DD74" s="82"/>
      <c r="DE74" s="82"/>
      <c r="DF74" s="82"/>
      <c r="DG74" s="82"/>
      <c r="DH74" s="82"/>
      <c r="DI74" s="82"/>
      <c r="DJ74" s="82"/>
      <c r="DK74" s="82"/>
      <c r="DL74" s="82"/>
      <c r="DM74" s="82"/>
      <c r="DN74" s="82"/>
      <c r="DO74" s="82"/>
      <c r="DP74" s="82"/>
      <c r="DQ74" s="82"/>
      <c r="DR74" s="82"/>
      <c r="DS74" s="82"/>
      <c r="DT74" s="82"/>
      <c r="DU74" s="82"/>
      <c r="DV74" s="82"/>
      <c r="DW74" s="82"/>
      <c r="DX74" s="82"/>
      <c r="DY74" s="82"/>
      <c r="DZ74" s="82"/>
      <c r="EA74" s="82"/>
      <c r="EB74" s="82"/>
      <c r="EC74" s="82"/>
      <c r="ED74" s="82"/>
      <c r="EE74" s="82"/>
      <c r="EF74" s="82"/>
      <c r="EG74" s="82"/>
      <c r="EH74" s="82"/>
      <c r="EI74" s="82"/>
      <c r="EJ74" s="82"/>
      <c r="EK74" s="82"/>
      <c r="EL74" s="82"/>
      <c r="EM74" s="82"/>
      <c r="EN74" s="82"/>
      <c r="EO74" s="82"/>
      <c r="EP74" s="82"/>
      <c r="EQ74" s="82"/>
      <c r="ER74" s="82"/>
      <c r="ES74" s="82"/>
      <c r="ET74" s="82"/>
      <c r="EU74" s="82"/>
      <c r="EV74" s="82"/>
      <c r="EW74" s="82"/>
      <c r="EX74" s="82"/>
      <c r="EY74" s="82"/>
      <c r="EZ74" s="82"/>
      <c r="FA74" s="82"/>
      <c r="FB74" s="82"/>
      <c r="FC74" s="82"/>
      <c r="FD74" s="82"/>
      <c r="FE74" s="82"/>
      <c r="FF74" s="82"/>
      <c r="FG74" s="82"/>
      <c r="FH74" s="82"/>
      <c r="FI74" s="82"/>
      <c r="FJ74" s="82"/>
      <c r="FK74" s="82"/>
      <c r="FL74" s="82"/>
      <c r="FM74" s="82"/>
      <c r="FN74" s="82"/>
      <c r="FO74" s="82"/>
      <c r="FP74" s="82"/>
      <c r="FQ74" s="82"/>
      <c r="FR74" s="82"/>
      <c r="FS74" s="82"/>
      <c r="FT74" s="82"/>
      <c r="FU74" s="82"/>
      <c r="FV74" s="82"/>
      <c r="FW74" s="82"/>
      <c r="FX74" s="82"/>
      <c r="FY74" s="82"/>
      <c r="FZ74" s="82"/>
      <c r="GA74" s="82"/>
      <c r="GB74" s="82"/>
      <c r="GC74" s="82"/>
      <c r="GD74" s="82"/>
      <c r="GE74" s="82"/>
      <c r="GF74" s="82"/>
      <c r="GG74" s="82"/>
      <c r="GH74" s="82"/>
      <c r="GI74" s="82"/>
      <c r="GJ74" s="82"/>
      <c r="GK74" s="82"/>
      <c r="GL74" s="82"/>
      <c r="GM74" s="82"/>
      <c r="GN74" s="82"/>
      <c r="GO74" s="82"/>
      <c r="GP74" s="82"/>
      <c r="GQ74" s="82"/>
      <c r="GR74" s="82"/>
      <c r="GS74" s="82"/>
      <c r="GT74" s="82"/>
      <c r="GU74" s="82"/>
      <c r="GV74" s="82"/>
      <c r="GW74" s="82"/>
      <c r="GX74" s="82"/>
      <c r="GY74" s="82"/>
      <c r="GZ74" s="82"/>
      <c r="HA74" s="82"/>
      <c r="HB74" s="82"/>
      <c r="HC74" s="82"/>
      <c r="HD74" s="82"/>
      <c r="HE74" s="82"/>
      <c r="HF74" s="82"/>
      <c r="HG74" s="82"/>
      <c r="HH74" s="82"/>
      <c r="HI74" s="82"/>
      <c r="HJ74" s="82"/>
      <c r="HK74" s="82"/>
      <c r="HL74" s="82"/>
      <c r="HM74" s="82"/>
      <c r="HN74" s="82"/>
      <c r="HO74" s="82"/>
      <c r="HP74" s="82"/>
      <c r="HQ74" s="82"/>
      <c r="HR74" s="82"/>
      <c r="HS74" s="82"/>
      <c r="HT74" s="82"/>
      <c r="HU74" s="82"/>
      <c r="HV74" s="82"/>
      <c r="HW74" s="82"/>
      <c r="HX74" s="82"/>
      <c r="HY74" s="82"/>
      <c r="HZ74" s="82"/>
      <c r="IA74" s="82"/>
      <c r="IB74" s="82"/>
      <c r="IC74" s="82"/>
      <c r="ID74" s="82"/>
      <c r="IE74" s="82"/>
      <c r="IF74" s="82"/>
      <c r="IG74" s="82"/>
      <c r="IH74" s="82"/>
      <c r="II74" s="82"/>
      <c r="IJ74" s="82"/>
      <c r="IK74" s="82"/>
      <c r="IL74" s="82"/>
      <c r="IM74" s="82"/>
      <c r="IN74" s="82"/>
      <c r="IO74" s="82"/>
      <c r="IP74" s="82"/>
      <c r="IQ74" s="82"/>
      <c r="IR74" s="82"/>
      <c r="IS74" s="82"/>
      <c r="IT74" s="82"/>
      <c r="IU74" s="82"/>
    </row>
    <row r="75" spans="1:255">
      <c r="A75" s="1034" t="s">
        <v>2989</v>
      </c>
      <c r="B75" s="951"/>
      <c r="C75" s="951"/>
      <c r="D75" s="951"/>
      <c r="E75" s="693"/>
      <c r="F75" s="950"/>
      <c r="G75" s="951"/>
      <c r="H75" s="951"/>
      <c r="I75" s="951"/>
      <c r="J75" s="951"/>
      <c r="K75" s="1035"/>
      <c r="L75" s="1035"/>
      <c r="M75" s="754" t="s">
        <v>2989</v>
      </c>
      <c r="N75" s="950"/>
      <c r="O75" s="1035"/>
      <c r="P75" s="1035"/>
      <c r="Q75" s="1035"/>
      <c r="R75" s="1035">
        <f t="shared" si="0"/>
        <v>0</v>
      </c>
      <c r="S75" s="754" t="s">
        <v>2989</v>
      </c>
      <c r="T75" s="82"/>
      <c r="U75" s="82"/>
      <c r="V75" s="82"/>
      <c r="W75" s="82"/>
      <c r="X75" s="82"/>
      <c r="Y75" s="82"/>
      <c r="Z75" s="82"/>
      <c r="AA75" s="82"/>
      <c r="AB75" s="82"/>
      <c r="AC75" s="82"/>
      <c r="AD75" s="82"/>
      <c r="AE75" s="82"/>
      <c r="AF75" s="82"/>
      <c r="AG75" s="82"/>
      <c r="AH75" s="82"/>
      <c r="AI75" s="82"/>
      <c r="AJ75" s="82"/>
      <c r="AK75" s="82"/>
      <c r="AL75" s="82"/>
      <c r="AM75" s="82"/>
      <c r="AN75" s="82"/>
      <c r="AO75" s="82"/>
      <c r="AP75" s="82"/>
      <c r="AQ75" s="82"/>
      <c r="AR75" s="82"/>
      <c r="AS75" s="82"/>
      <c r="AT75" s="82"/>
      <c r="AU75" s="82"/>
      <c r="AV75" s="82"/>
      <c r="AW75" s="82"/>
      <c r="AX75" s="82"/>
      <c r="AY75" s="82"/>
      <c r="AZ75" s="82"/>
      <c r="BA75" s="82"/>
      <c r="BB75" s="82"/>
      <c r="BC75" s="82"/>
      <c r="BD75" s="82"/>
      <c r="BE75" s="82"/>
      <c r="BF75" s="82"/>
      <c r="BG75" s="82"/>
      <c r="BH75" s="82"/>
      <c r="BI75" s="82"/>
      <c r="BJ75" s="82"/>
      <c r="BK75" s="82"/>
      <c r="BL75" s="82"/>
      <c r="BM75" s="82"/>
      <c r="BN75" s="82"/>
      <c r="BO75" s="82"/>
      <c r="BP75" s="82"/>
      <c r="BQ75" s="82"/>
      <c r="BR75" s="82"/>
      <c r="BS75" s="82"/>
      <c r="BT75" s="82"/>
      <c r="BU75" s="82"/>
      <c r="BV75" s="82"/>
      <c r="BW75" s="82"/>
      <c r="BX75" s="82"/>
      <c r="BY75" s="82"/>
      <c r="BZ75" s="82"/>
      <c r="CA75" s="82"/>
      <c r="CB75" s="82"/>
      <c r="CC75" s="82"/>
      <c r="CD75" s="82"/>
      <c r="CE75" s="82"/>
      <c r="CF75" s="82"/>
      <c r="CG75" s="82"/>
      <c r="CH75" s="82"/>
      <c r="CI75" s="82"/>
      <c r="CJ75" s="82"/>
      <c r="CK75" s="82"/>
      <c r="CL75" s="82"/>
      <c r="CM75" s="82"/>
      <c r="CN75" s="82"/>
      <c r="CO75" s="82"/>
      <c r="CP75" s="82"/>
      <c r="CQ75" s="82"/>
      <c r="CR75" s="82"/>
      <c r="CS75" s="82"/>
      <c r="CT75" s="82"/>
      <c r="CU75" s="82"/>
      <c r="CV75" s="82"/>
      <c r="CW75" s="82"/>
      <c r="CX75" s="82"/>
      <c r="CY75" s="82"/>
      <c r="CZ75" s="82"/>
      <c r="DA75" s="82"/>
      <c r="DB75" s="82"/>
      <c r="DC75" s="82"/>
      <c r="DD75" s="82"/>
      <c r="DE75" s="82"/>
      <c r="DF75" s="82"/>
      <c r="DG75" s="82"/>
      <c r="DH75" s="82"/>
      <c r="DI75" s="82"/>
      <c r="DJ75" s="82"/>
      <c r="DK75" s="82"/>
      <c r="DL75" s="82"/>
      <c r="DM75" s="82"/>
      <c r="DN75" s="82"/>
      <c r="DO75" s="82"/>
      <c r="DP75" s="82"/>
      <c r="DQ75" s="82"/>
      <c r="DR75" s="82"/>
      <c r="DS75" s="82"/>
      <c r="DT75" s="82"/>
      <c r="DU75" s="82"/>
      <c r="DV75" s="82"/>
      <c r="DW75" s="82"/>
      <c r="DX75" s="82"/>
      <c r="DY75" s="82"/>
      <c r="DZ75" s="82"/>
      <c r="EA75" s="82"/>
      <c r="EB75" s="82"/>
      <c r="EC75" s="82"/>
      <c r="ED75" s="82"/>
      <c r="EE75" s="82"/>
      <c r="EF75" s="82"/>
      <c r="EG75" s="82"/>
      <c r="EH75" s="82"/>
      <c r="EI75" s="82"/>
      <c r="EJ75" s="82"/>
      <c r="EK75" s="82"/>
      <c r="EL75" s="82"/>
      <c r="EM75" s="82"/>
      <c r="EN75" s="82"/>
      <c r="EO75" s="82"/>
      <c r="EP75" s="82"/>
      <c r="EQ75" s="82"/>
      <c r="ER75" s="82"/>
      <c r="ES75" s="82"/>
      <c r="ET75" s="82"/>
      <c r="EU75" s="82"/>
      <c r="EV75" s="82"/>
      <c r="EW75" s="82"/>
      <c r="EX75" s="82"/>
      <c r="EY75" s="82"/>
      <c r="EZ75" s="82"/>
      <c r="FA75" s="82"/>
      <c r="FB75" s="82"/>
      <c r="FC75" s="82"/>
      <c r="FD75" s="82"/>
      <c r="FE75" s="82"/>
      <c r="FF75" s="82"/>
      <c r="FG75" s="82"/>
      <c r="FH75" s="82"/>
      <c r="FI75" s="82"/>
      <c r="FJ75" s="82"/>
      <c r="FK75" s="82"/>
      <c r="FL75" s="82"/>
      <c r="FM75" s="82"/>
      <c r="FN75" s="82"/>
      <c r="FO75" s="82"/>
      <c r="FP75" s="82"/>
      <c r="FQ75" s="82"/>
      <c r="FR75" s="82"/>
      <c r="FS75" s="82"/>
      <c r="FT75" s="82"/>
      <c r="FU75" s="82"/>
      <c r="FV75" s="82"/>
      <c r="FW75" s="82"/>
      <c r="FX75" s="82"/>
      <c r="FY75" s="82"/>
      <c r="FZ75" s="82"/>
      <c r="GA75" s="82"/>
      <c r="GB75" s="82"/>
      <c r="GC75" s="82"/>
      <c r="GD75" s="82"/>
      <c r="GE75" s="82"/>
      <c r="GF75" s="82"/>
      <c r="GG75" s="82"/>
      <c r="GH75" s="82"/>
      <c r="GI75" s="82"/>
      <c r="GJ75" s="82"/>
      <c r="GK75" s="82"/>
      <c r="GL75" s="82"/>
      <c r="GM75" s="82"/>
      <c r="GN75" s="82"/>
      <c r="GO75" s="82"/>
      <c r="GP75" s="82"/>
      <c r="GQ75" s="82"/>
      <c r="GR75" s="82"/>
      <c r="GS75" s="82"/>
      <c r="GT75" s="82"/>
      <c r="GU75" s="82"/>
      <c r="GV75" s="82"/>
      <c r="GW75" s="82"/>
      <c r="GX75" s="82"/>
      <c r="GY75" s="82"/>
      <c r="GZ75" s="82"/>
      <c r="HA75" s="82"/>
      <c r="HB75" s="82"/>
      <c r="HC75" s="82"/>
      <c r="HD75" s="82"/>
      <c r="HE75" s="82"/>
      <c r="HF75" s="82"/>
      <c r="HG75" s="82"/>
      <c r="HH75" s="82"/>
      <c r="HI75" s="82"/>
      <c r="HJ75" s="82"/>
      <c r="HK75" s="82"/>
      <c r="HL75" s="82"/>
      <c r="HM75" s="82"/>
      <c r="HN75" s="82"/>
      <c r="HO75" s="82"/>
      <c r="HP75" s="82"/>
      <c r="HQ75" s="82"/>
      <c r="HR75" s="82"/>
      <c r="HS75" s="82"/>
      <c r="HT75" s="82"/>
      <c r="HU75" s="82"/>
      <c r="HV75" s="82"/>
      <c r="HW75" s="82"/>
      <c r="HX75" s="82"/>
      <c r="HY75" s="82"/>
      <c r="HZ75" s="82"/>
      <c r="IA75" s="82"/>
      <c r="IB75" s="82"/>
      <c r="IC75" s="82"/>
      <c r="ID75" s="82"/>
      <c r="IE75" s="82"/>
      <c r="IF75" s="82"/>
      <c r="IG75" s="82"/>
      <c r="IH75" s="82"/>
      <c r="II75" s="82"/>
      <c r="IJ75" s="82"/>
      <c r="IK75" s="82"/>
      <c r="IL75" s="82"/>
      <c r="IM75" s="82"/>
      <c r="IN75" s="82"/>
      <c r="IO75" s="82"/>
      <c r="IP75" s="82"/>
      <c r="IQ75" s="82"/>
      <c r="IR75" s="82"/>
      <c r="IS75" s="82"/>
      <c r="IT75" s="82"/>
      <c r="IU75" s="82"/>
    </row>
    <row r="76" spans="1:255">
      <c r="A76" s="1034" t="s">
        <v>2990</v>
      </c>
      <c r="B76" s="951"/>
      <c r="C76" s="951"/>
      <c r="D76" s="951"/>
      <c r="E76" s="693"/>
      <c r="F76" s="950"/>
      <c r="G76" s="951"/>
      <c r="H76" s="951"/>
      <c r="I76" s="951"/>
      <c r="J76" s="951"/>
      <c r="K76" s="1035"/>
      <c r="L76" s="1035"/>
      <c r="M76" s="754" t="s">
        <v>2990</v>
      </c>
      <c r="N76" s="950"/>
      <c r="O76" s="1035"/>
      <c r="P76" s="1035"/>
      <c r="Q76" s="1035"/>
      <c r="R76" s="1035">
        <f t="shared" si="0"/>
        <v>0</v>
      </c>
      <c r="S76" s="754" t="s">
        <v>2990</v>
      </c>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c r="BC76" s="82"/>
      <c r="BD76" s="82"/>
      <c r="BE76" s="82"/>
      <c r="BF76" s="82"/>
      <c r="BG76" s="82"/>
      <c r="BH76" s="82"/>
      <c r="BI76" s="82"/>
      <c r="BJ76" s="82"/>
      <c r="BK76" s="82"/>
      <c r="BL76" s="82"/>
      <c r="BM76" s="82"/>
      <c r="BN76" s="82"/>
      <c r="BO76" s="82"/>
      <c r="BP76" s="82"/>
      <c r="BQ76" s="82"/>
      <c r="BR76" s="82"/>
      <c r="BS76" s="82"/>
      <c r="BT76" s="82"/>
      <c r="BU76" s="82"/>
      <c r="BV76" s="82"/>
      <c r="BW76" s="82"/>
      <c r="BX76" s="82"/>
      <c r="BY76" s="82"/>
      <c r="BZ76" s="82"/>
      <c r="CA76" s="82"/>
      <c r="CB76" s="82"/>
      <c r="CC76" s="82"/>
      <c r="CD76" s="82"/>
      <c r="CE76" s="82"/>
      <c r="CF76" s="82"/>
      <c r="CG76" s="82"/>
      <c r="CH76" s="82"/>
      <c r="CI76" s="82"/>
      <c r="CJ76" s="82"/>
      <c r="CK76" s="82"/>
      <c r="CL76" s="82"/>
      <c r="CM76" s="82"/>
      <c r="CN76" s="82"/>
      <c r="CO76" s="82"/>
      <c r="CP76" s="82"/>
      <c r="CQ76" s="82"/>
      <c r="CR76" s="82"/>
      <c r="CS76" s="82"/>
      <c r="CT76" s="82"/>
      <c r="CU76" s="82"/>
      <c r="CV76" s="82"/>
      <c r="CW76" s="82"/>
      <c r="CX76" s="82"/>
      <c r="CY76" s="82"/>
      <c r="CZ76" s="82"/>
      <c r="DA76" s="82"/>
      <c r="DB76" s="82"/>
      <c r="DC76" s="82"/>
      <c r="DD76" s="82"/>
      <c r="DE76" s="82"/>
      <c r="DF76" s="82"/>
      <c r="DG76" s="82"/>
      <c r="DH76" s="82"/>
      <c r="DI76" s="82"/>
      <c r="DJ76" s="82"/>
      <c r="DK76" s="82"/>
      <c r="DL76" s="82"/>
      <c r="DM76" s="82"/>
      <c r="DN76" s="82"/>
      <c r="DO76" s="82"/>
      <c r="DP76" s="82"/>
      <c r="DQ76" s="82"/>
      <c r="DR76" s="82"/>
      <c r="DS76" s="82"/>
      <c r="DT76" s="82"/>
      <c r="DU76" s="82"/>
      <c r="DV76" s="82"/>
      <c r="DW76" s="82"/>
      <c r="DX76" s="82"/>
      <c r="DY76" s="82"/>
      <c r="DZ76" s="82"/>
      <c r="EA76" s="82"/>
      <c r="EB76" s="82"/>
      <c r="EC76" s="82"/>
      <c r="ED76" s="82"/>
      <c r="EE76" s="82"/>
      <c r="EF76" s="82"/>
      <c r="EG76" s="82"/>
      <c r="EH76" s="82"/>
      <c r="EI76" s="82"/>
      <c r="EJ76" s="82"/>
      <c r="EK76" s="82"/>
      <c r="EL76" s="82"/>
      <c r="EM76" s="82"/>
      <c r="EN76" s="82"/>
      <c r="EO76" s="82"/>
      <c r="EP76" s="82"/>
      <c r="EQ76" s="82"/>
      <c r="ER76" s="82"/>
      <c r="ES76" s="82"/>
      <c r="ET76" s="82"/>
      <c r="EU76" s="82"/>
      <c r="EV76" s="82"/>
      <c r="EW76" s="82"/>
      <c r="EX76" s="82"/>
      <c r="EY76" s="82"/>
      <c r="EZ76" s="82"/>
      <c r="FA76" s="82"/>
      <c r="FB76" s="82"/>
      <c r="FC76" s="82"/>
      <c r="FD76" s="82"/>
      <c r="FE76" s="82"/>
      <c r="FF76" s="82"/>
      <c r="FG76" s="82"/>
      <c r="FH76" s="82"/>
      <c r="FI76" s="82"/>
      <c r="FJ76" s="82"/>
      <c r="FK76" s="82"/>
      <c r="FL76" s="82"/>
      <c r="FM76" s="82"/>
      <c r="FN76" s="82"/>
      <c r="FO76" s="82"/>
      <c r="FP76" s="82"/>
      <c r="FQ76" s="82"/>
      <c r="FR76" s="82"/>
      <c r="FS76" s="82"/>
      <c r="FT76" s="82"/>
      <c r="FU76" s="82"/>
      <c r="FV76" s="82"/>
      <c r="FW76" s="82"/>
      <c r="FX76" s="82"/>
      <c r="FY76" s="82"/>
      <c r="FZ76" s="82"/>
      <c r="GA76" s="82"/>
      <c r="GB76" s="82"/>
      <c r="GC76" s="82"/>
      <c r="GD76" s="82"/>
      <c r="GE76" s="82"/>
      <c r="GF76" s="82"/>
      <c r="GG76" s="82"/>
      <c r="GH76" s="82"/>
      <c r="GI76" s="82"/>
      <c r="GJ76" s="82"/>
      <c r="GK76" s="82"/>
      <c r="GL76" s="82"/>
      <c r="GM76" s="82"/>
      <c r="GN76" s="82"/>
      <c r="GO76" s="82"/>
      <c r="GP76" s="82"/>
      <c r="GQ76" s="82"/>
      <c r="GR76" s="82"/>
      <c r="GS76" s="82"/>
      <c r="GT76" s="82"/>
      <c r="GU76" s="82"/>
      <c r="GV76" s="82"/>
      <c r="GW76" s="82"/>
      <c r="GX76" s="82"/>
      <c r="GY76" s="82"/>
      <c r="GZ76" s="82"/>
      <c r="HA76" s="82"/>
      <c r="HB76" s="82"/>
      <c r="HC76" s="82"/>
      <c r="HD76" s="82"/>
      <c r="HE76" s="82"/>
      <c r="HF76" s="82"/>
      <c r="HG76" s="82"/>
      <c r="HH76" s="82"/>
      <c r="HI76" s="82"/>
      <c r="HJ76" s="82"/>
      <c r="HK76" s="82"/>
      <c r="HL76" s="82"/>
      <c r="HM76" s="82"/>
      <c r="HN76" s="82"/>
      <c r="HO76" s="82"/>
      <c r="HP76" s="82"/>
      <c r="HQ76" s="82"/>
      <c r="HR76" s="82"/>
      <c r="HS76" s="82"/>
      <c r="HT76" s="82"/>
      <c r="HU76" s="82"/>
      <c r="HV76" s="82"/>
      <c r="HW76" s="82"/>
      <c r="HX76" s="82"/>
      <c r="HY76" s="82"/>
      <c r="HZ76" s="82"/>
      <c r="IA76" s="82"/>
      <c r="IB76" s="82"/>
      <c r="IC76" s="82"/>
      <c r="ID76" s="82"/>
      <c r="IE76" s="82"/>
      <c r="IF76" s="82"/>
      <c r="IG76" s="82"/>
      <c r="IH76" s="82"/>
      <c r="II76" s="82"/>
      <c r="IJ76" s="82"/>
      <c r="IK76" s="82"/>
      <c r="IL76" s="82"/>
      <c r="IM76" s="82"/>
      <c r="IN76" s="82"/>
      <c r="IO76" s="82"/>
      <c r="IP76" s="82"/>
      <c r="IQ76" s="82"/>
      <c r="IR76" s="82"/>
      <c r="IS76" s="82"/>
      <c r="IT76" s="82"/>
      <c r="IU76" s="82"/>
    </row>
    <row r="77" spans="1:255">
      <c r="A77" s="1034" t="s">
        <v>2991</v>
      </c>
      <c r="B77" s="951"/>
      <c r="C77" s="951"/>
      <c r="D77" s="951"/>
      <c r="E77" s="693"/>
      <c r="F77" s="950"/>
      <c r="G77" s="951"/>
      <c r="H77" s="951"/>
      <c r="I77" s="951"/>
      <c r="J77" s="951"/>
      <c r="K77" s="1035"/>
      <c r="L77" s="1035"/>
      <c r="M77" s="754" t="s">
        <v>2991</v>
      </c>
      <c r="N77" s="950"/>
      <c r="O77" s="1035"/>
      <c r="P77" s="1035"/>
      <c r="Q77" s="1035"/>
      <c r="R77" s="1035">
        <f t="shared" si="0"/>
        <v>0</v>
      </c>
      <c r="S77" s="754" t="s">
        <v>2991</v>
      </c>
      <c r="T77" s="82"/>
      <c r="U77" s="82"/>
      <c r="V77" s="82"/>
      <c r="W77" s="82"/>
      <c r="X77" s="82"/>
      <c r="Y77" s="82"/>
      <c r="Z77" s="82"/>
      <c r="AA77" s="82"/>
      <c r="AB77" s="82"/>
      <c r="AC77" s="82"/>
      <c r="AD77" s="82"/>
      <c r="AE77" s="82"/>
      <c r="AF77" s="82"/>
      <c r="AG77" s="82"/>
      <c r="AH77" s="82"/>
      <c r="AI77" s="82"/>
      <c r="AJ77" s="82"/>
      <c r="AK77" s="82"/>
      <c r="AL77" s="82"/>
      <c r="AM77" s="82"/>
      <c r="AN77" s="82"/>
      <c r="AO77" s="82"/>
      <c r="AP77" s="82"/>
      <c r="AQ77" s="82"/>
      <c r="AR77" s="82"/>
      <c r="AS77" s="82"/>
      <c r="AT77" s="82"/>
      <c r="AU77" s="82"/>
      <c r="AV77" s="82"/>
      <c r="AW77" s="82"/>
      <c r="AX77" s="82"/>
      <c r="AY77" s="82"/>
      <c r="AZ77" s="82"/>
      <c r="BA77" s="82"/>
      <c r="BB77" s="82"/>
      <c r="BC77" s="82"/>
      <c r="BD77" s="82"/>
      <c r="BE77" s="82"/>
      <c r="BF77" s="82"/>
      <c r="BG77" s="82"/>
      <c r="BH77" s="82"/>
      <c r="BI77" s="82"/>
      <c r="BJ77" s="82"/>
      <c r="BK77" s="82"/>
      <c r="BL77" s="82"/>
      <c r="BM77" s="82"/>
      <c r="BN77" s="82"/>
      <c r="BO77" s="82"/>
      <c r="BP77" s="82"/>
      <c r="BQ77" s="82"/>
      <c r="BR77" s="82"/>
      <c r="BS77" s="82"/>
      <c r="BT77" s="82"/>
      <c r="BU77" s="82"/>
      <c r="BV77" s="82"/>
      <c r="BW77" s="82"/>
      <c r="BX77" s="82"/>
      <c r="BY77" s="82"/>
      <c r="BZ77" s="82"/>
      <c r="CA77" s="82"/>
      <c r="CB77" s="82"/>
      <c r="CC77" s="82"/>
      <c r="CD77" s="82"/>
      <c r="CE77" s="82"/>
      <c r="CF77" s="82"/>
      <c r="CG77" s="82"/>
      <c r="CH77" s="82"/>
      <c r="CI77" s="82"/>
      <c r="CJ77" s="82"/>
      <c r="CK77" s="82"/>
      <c r="CL77" s="82"/>
      <c r="CM77" s="82"/>
      <c r="CN77" s="82"/>
      <c r="CO77" s="82"/>
      <c r="CP77" s="82"/>
      <c r="CQ77" s="82"/>
      <c r="CR77" s="82"/>
      <c r="CS77" s="82"/>
      <c r="CT77" s="82"/>
      <c r="CU77" s="82"/>
      <c r="CV77" s="82"/>
      <c r="CW77" s="82"/>
      <c r="CX77" s="82"/>
      <c r="CY77" s="82"/>
      <c r="CZ77" s="82"/>
      <c r="DA77" s="82"/>
      <c r="DB77" s="82"/>
      <c r="DC77" s="82"/>
      <c r="DD77" s="82"/>
      <c r="DE77" s="82"/>
      <c r="DF77" s="82"/>
      <c r="DG77" s="82"/>
      <c r="DH77" s="82"/>
      <c r="DI77" s="82"/>
      <c r="DJ77" s="82"/>
      <c r="DK77" s="82"/>
      <c r="DL77" s="82"/>
      <c r="DM77" s="82"/>
      <c r="DN77" s="82"/>
      <c r="DO77" s="82"/>
      <c r="DP77" s="82"/>
      <c r="DQ77" s="82"/>
      <c r="DR77" s="82"/>
      <c r="DS77" s="82"/>
      <c r="DT77" s="82"/>
      <c r="DU77" s="82"/>
      <c r="DV77" s="82"/>
      <c r="DW77" s="82"/>
      <c r="DX77" s="82"/>
      <c r="DY77" s="82"/>
      <c r="DZ77" s="82"/>
      <c r="EA77" s="82"/>
      <c r="EB77" s="82"/>
      <c r="EC77" s="82"/>
      <c r="ED77" s="82"/>
      <c r="EE77" s="82"/>
      <c r="EF77" s="82"/>
      <c r="EG77" s="82"/>
      <c r="EH77" s="82"/>
      <c r="EI77" s="82"/>
      <c r="EJ77" s="82"/>
      <c r="EK77" s="82"/>
      <c r="EL77" s="82"/>
      <c r="EM77" s="82"/>
      <c r="EN77" s="82"/>
      <c r="EO77" s="82"/>
      <c r="EP77" s="82"/>
      <c r="EQ77" s="82"/>
      <c r="ER77" s="82"/>
      <c r="ES77" s="82"/>
      <c r="ET77" s="82"/>
      <c r="EU77" s="82"/>
      <c r="EV77" s="82"/>
      <c r="EW77" s="82"/>
      <c r="EX77" s="82"/>
      <c r="EY77" s="82"/>
      <c r="EZ77" s="82"/>
      <c r="FA77" s="82"/>
      <c r="FB77" s="82"/>
      <c r="FC77" s="82"/>
      <c r="FD77" s="82"/>
      <c r="FE77" s="82"/>
      <c r="FF77" s="82"/>
      <c r="FG77" s="82"/>
      <c r="FH77" s="82"/>
      <c r="FI77" s="82"/>
      <c r="FJ77" s="82"/>
      <c r="FK77" s="82"/>
      <c r="FL77" s="82"/>
      <c r="FM77" s="82"/>
      <c r="FN77" s="82"/>
      <c r="FO77" s="82"/>
      <c r="FP77" s="82"/>
      <c r="FQ77" s="82"/>
      <c r="FR77" s="82"/>
      <c r="FS77" s="82"/>
      <c r="FT77" s="82"/>
      <c r="FU77" s="82"/>
      <c r="FV77" s="82"/>
      <c r="FW77" s="82"/>
      <c r="FX77" s="82"/>
      <c r="FY77" s="82"/>
      <c r="FZ77" s="82"/>
      <c r="GA77" s="82"/>
      <c r="GB77" s="82"/>
      <c r="GC77" s="82"/>
      <c r="GD77" s="82"/>
      <c r="GE77" s="82"/>
      <c r="GF77" s="82"/>
      <c r="GG77" s="82"/>
      <c r="GH77" s="82"/>
      <c r="GI77" s="82"/>
      <c r="GJ77" s="82"/>
      <c r="GK77" s="82"/>
      <c r="GL77" s="82"/>
      <c r="GM77" s="82"/>
      <c r="GN77" s="82"/>
      <c r="GO77" s="82"/>
      <c r="GP77" s="82"/>
      <c r="GQ77" s="82"/>
      <c r="GR77" s="82"/>
      <c r="GS77" s="82"/>
      <c r="GT77" s="82"/>
      <c r="GU77" s="82"/>
      <c r="GV77" s="82"/>
      <c r="GW77" s="82"/>
      <c r="GX77" s="82"/>
      <c r="GY77" s="82"/>
      <c r="GZ77" s="82"/>
      <c r="HA77" s="82"/>
      <c r="HB77" s="82"/>
      <c r="HC77" s="82"/>
      <c r="HD77" s="82"/>
      <c r="HE77" s="82"/>
      <c r="HF77" s="82"/>
      <c r="HG77" s="82"/>
      <c r="HH77" s="82"/>
      <c r="HI77" s="82"/>
      <c r="HJ77" s="82"/>
      <c r="HK77" s="82"/>
      <c r="HL77" s="82"/>
      <c r="HM77" s="82"/>
      <c r="HN77" s="82"/>
      <c r="HO77" s="82"/>
      <c r="HP77" s="82"/>
      <c r="HQ77" s="82"/>
      <c r="HR77" s="82"/>
      <c r="HS77" s="82"/>
      <c r="HT77" s="82"/>
      <c r="HU77" s="82"/>
      <c r="HV77" s="82"/>
      <c r="HW77" s="82"/>
      <c r="HX77" s="82"/>
      <c r="HY77" s="82"/>
      <c r="HZ77" s="82"/>
      <c r="IA77" s="82"/>
      <c r="IB77" s="82"/>
      <c r="IC77" s="82"/>
      <c r="ID77" s="82"/>
      <c r="IE77" s="82"/>
      <c r="IF77" s="82"/>
      <c r="IG77" s="82"/>
      <c r="IH77" s="82"/>
      <c r="II77" s="82"/>
      <c r="IJ77" s="82"/>
      <c r="IK77" s="82"/>
      <c r="IL77" s="82"/>
      <c r="IM77" s="82"/>
      <c r="IN77" s="82"/>
      <c r="IO77" s="82"/>
      <c r="IP77" s="82"/>
      <c r="IQ77" s="82"/>
      <c r="IR77" s="82"/>
      <c r="IS77" s="82"/>
      <c r="IT77" s="82"/>
      <c r="IU77" s="82"/>
    </row>
    <row r="78" spans="1:255">
      <c r="A78" s="1034" t="s">
        <v>683</v>
      </c>
      <c r="B78" s="951"/>
      <c r="C78" s="951"/>
      <c r="D78" s="951"/>
      <c r="E78" s="693"/>
      <c r="F78" s="950"/>
      <c r="G78" s="951"/>
      <c r="H78" s="951"/>
      <c r="I78" s="951"/>
      <c r="J78" s="951"/>
      <c r="K78" s="1035"/>
      <c r="L78" s="1035"/>
      <c r="M78" s="754" t="s">
        <v>683</v>
      </c>
      <c r="N78" s="950"/>
      <c r="O78" s="1035"/>
      <c r="P78" s="1035"/>
      <c r="Q78" s="1035"/>
      <c r="R78" s="1035">
        <f t="shared" si="0"/>
        <v>0</v>
      </c>
      <c r="S78" s="754" t="s">
        <v>683</v>
      </c>
      <c r="T78" s="82"/>
      <c r="U78" s="82"/>
      <c r="V78" s="82"/>
      <c r="W78" s="82"/>
      <c r="X78" s="82"/>
      <c r="Y78" s="82"/>
      <c r="Z78" s="82"/>
      <c r="AA78" s="82"/>
      <c r="AB78" s="82"/>
      <c r="AC78" s="82"/>
      <c r="AD78" s="82"/>
      <c r="AE78" s="82"/>
      <c r="AF78" s="82"/>
      <c r="AG78" s="82"/>
      <c r="AH78" s="82"/>
      <c r="AI78" s="82"/>
      <c r="AJ78" s="82"/>
      <c r="AK78" s="82"/>
      <c r="AL78" s="82"/>
      <c r="AM78" s="82"/>
      <c r="AN78" s="82"/>
      <c r="AO78" s="82"/>
      <c r="AP78" s="82"/>
      <c r="AQ78" s="82"/>
      <c r="AR78" s="82"/>
      <c r="AS78" s="82"/>
      <c r="AT78" s="82"/>
      <c r="AU78" s="82"/>
      <c r="AV78" s="82"/>
      <c r="AW78" s="82"/>
      <c r="AX78" s="82"/>
      <c r="AY78" s="82"/>
      <c r="AZ78" s="82"/>
      <c r="BA78" s="82"/>
      <c r="BB78" s="82"/>
      <c r="BC78" s="82"/>
      <c r="BD78" s="82"/>
      <c r="BE78" s="82"/>
      <c r="BF78" s="82"/>
      <c r="BG78" s="82"/>
      <c r="BH78" s="82"/>
      <c r="BI78" s="82"/>
      <c r="BJ78" s="82"/>
      <c r="BK78" s="82"/>
      <c r="BL78" s="82"/>
      <c r="BM78" s="82"/>
      <c r="BN78" s="82"/>
      <c r="BO78" s="82"/>
      <c r="BP78" s="82"/>
      <c r="BQ78" s="82"/>
      <c r="BR78" s="82"/>
      <c r="BS78" s="82"/>
      <c r="BT78" s="82"/>
      <c r="BU78" s="82"/>
      <c r="BV78" s="82"/>
      <c r="BW78" s="82"/>
      <c r="BX78" s="82"/>
      <c r="BY78" s="82"/>
      <c r="BZ78" s="82"/>
      <c r="CA78" s="82"/>
      <c r="CB78" s="82"/>
      <c r="CC78" s="82"/>
      <c r="CD78" s="82"/>
      <c r="CE78" s="82"/>
      <c r="CF78" s="82"/>
      <c r="CG78" s="82"/>
      <c r="CH78" s="82"/>
      <c r="CI78" s="82"/>
      <c r="CJ78" s="82"/>
      <c r="CK78" s="82"/>
      <c r="CL78" s="82"/>
      <c r="CM78" s="82"/>
      <c r="CN78" s="82"/>
      <c r="CO78" s="82"/>
      <c r="CP78" s="82"/>
      <c r="CQ78" s="82"/>
      <c r="CR78" s="82"/>
      <c r="CS78" s="82"/>
      <c r="CT78" s="82"/>
      <c r="CU78" s="82"/>
      <c r="CV78" s="82"/>
      <c r="CW78" s="82"/>
      <c r="CX78" s="82"/>
      <c r="CY78" s="82"/>
      <c r="CZ78" s="82"/>
      <c r="DA78" s="82"/>
      <c r="DB78" s="82"/>
      <c r="DC78" s="82"/>
      <c r="DD78" s="82"/>
      <c r="DE78" s="82"/>
      <c r="DF78" s="82"/>
      <c r="DG78" s="82"/>
      <c r="DH78" s="82"/>
      <c r="DI78" s="82"/>
      <c r="DJ78" s="82"/>
      <c r="DK78" s="82"/>
      <c r="DL78" s="82"/>
      <c r="DM78" s="82"/>
      <c r="DN78" s="82"/>
      <c r="DO78" s="82"/>
      <c r="DP78" s="82"/>
      <c r="DQ78" s="82"/>
      <c r="DR78" s="82"/>
      <c r="DS78" s="82"/>
      <c r="DT78" s="82"/>
      <c r="DU78" s="82"/>
      <c r="DV78" s="82"/>
      <c r="DW78" s="82"/>
      <c r="DX78" s="82"/>
      <c r="DY78" s="82"/>
      <c r="DZ78" s="82"/>
      <c r="EA78" s="82"/>
      <c r="EB78" s="82"/>
      <c r="EC78" s="82"/>
      <c r="ED78" s="82"/>
      <c r="EE78" s="82"/>
      <c r="EF78" s="82"/>
      <c r="EG78" s="82"/>
      <c r="EH78" s="82"/>
      <c r="EI78" s="82"/>
      <c r="EJ78" s="82"/>
      <c r="EK78" s="82"/>
      <c r="EL78" s="82"/>
      <c r="EM78" s="82"/>
      <c r="EN78" s="82"/>
      <c r="EO78" s="82"/>
      <c r="EP78" s="82"/>
      <c r="EQ78" s="82"/>
      <c r="ER78" s="82"/>
      <c r="ES78" s="82"/>
      <c r="ET78" s="82"/>
      <c r="EU78" s="82"/>
      <c r="EV78" s="82"/>
      <c r="EW78" s="82"/>
      <c r="EX78" s="82"/>
      <c r="EY78" s="82"/>
      <c r="EZ78" s="82"/>
      <c r="FA78" s="82"/>
      <c r="FB78" s="82"/>
      <c r="FC78" s="82"/>
      <c r="FD78" s="82"/>
      <c r="FE78" s="82"/>
      <c r="FF78" s="82"/>
      <c r="FG78" s="82"/>
      <c r="FH78" s="82"/>
      <c r="FI78" s="82"/>
      <c r="FJ78" s="82"/>
      <c r="FK78" s="82"/>
      <c r="FL78" s="82"/>
      <c r="FM78" s="82"/>
      <c r="FN78" s="82"/>
      <c r="FO78" s="82"/>
      <c r="FP78" s="82"/>
      <c r="FQ78" s="82"/>
      <c r="FR78" s="82"/>
      <c r="FS78" s="82"/>
      <c r="FT78" s="82"/>
      <c r="FU78" s="82"/>
      <c r="FV78" s="82"/>
      <c r="FW78" s="82"/>
      <c r="FX78" s="82"/>
      <c r="FY78" s="82"/>
      <c r="FZ78" s="82"/>
      <c r="GA78" s="82"/>
      <c r="GB78" s="82"/>
      <c r="GC78" s="82"/>
      <c r="GD78" s="82"/>
      <c r="GE78" s="82"/>
      <c r="GF78" s="82"/>
      <c r="GG78" s="82"/>
      <c r="GH78" s="82"/>
      <c r="GI78" s="82"/>
      <c r="GJ78" s="82"/>
      <c r="GK78" s="82"/>
      <c r="GL78" s="82"/>
      <c r="GM78" s="82"/>
      <c r="GN78" s="82"/>
      <c r="GO78" s="82"/>
      <c r="GP78" s="82"/>
      <c r="GQ78" s="82"/>
      <c r="GR78" s="82"/>
      <c r="GS78" s="82"/>
      <c r="GT78" s="82"/>
      <c r="GU78" s="82"/>
      <c r="GV78" s="82"/>
      <c r="GW78" s="82"/>
      <c r="GX78" s="82"/>
      <c r="GY78" s="82"/>
      <c r="GZ78" s="82"/>
      <c r="HA78" s="82"/>
      <c r="HB78" s="82"/>
      <c r="HC78" s="82"/>
      <c r="HD78" s="82"/>
      <c r="HE78" s="82"/>
      <c r="HF78" s="82"/>
      <c r="HG78" s="82"/>
      <c r="HH78" s="82"/>
      <c r="HI78" s="82"/>
      <c r="HJ78" s="82"/>
      <c r="HK78" s="82"/>
      <c r="HL78" s="82"/>
      <c r="HM78" s="82"/>
      <c r="HN78" s="82"/>
      <c r="HO78" s="82"/>
      <c r="HP78" s="82"/>
      <c r="HQ78" s="82"/>
      <c r="HR78" s="82"/>
      <c r="HS78" s="82"/>
      <c r="HT78" s="82"/>
      <c r="HU78" s="82"/>
      <c r="HV78" s="82"/>
      <c r="HW78" s="82"/>
      <c r="HX78" s="82"/>
      <c r="HY78" s="82"/>
      <c r="HZ78" s="82"/>
      <c r="IA78" s="82"/>
      <c r="IB78" s="82"/>
      <c r="IC78" s="82"/>
      <c r="ID78" s="82"/>
      <c r="IE78" s="82"/>
      <c r="IF78" s="82"/>
      <c r="IG78" s="82"/>
      <c r="IH78" s="82"/>
      <c r="II78" s="82"/>
      <c r="IJ78" s="82"/>
      <c r="IK78" s="82"/>
      <c r="IL78" s="82"/>
      <c r="IM78" s="82"/>
      <c r="IN78" s="82"/>
      <c r="IO78" s="82"/>
      <c r="IP78" s="82"/>
      <c r="IQ78" s="82"/>
      <c r="IR78" s="82"/>
      <c r="IS78" s="82"/>
      <c r="IT78" s="82"/>
      <c r="IU78" s="82"/>
    </row>
    <row r="79" spans="1:255">
      <c r="A79" s="1034" t="s">
        <v>684</v>
      </c>
      <c r="B79" s="951"/>
      <c r="C79" s="951"/>
      <c r="D79" s="951"/>
      <c r="E79" s="693"/>
      <c r="F79" s="950"/>
      <c r="G79" s="951"/>
      <c r="H79" s="951"/>
      <c r="I79" s="951"/>
      <c r="J79" s="951"/>
      <c r="K79" s="1035"/>
      <c r="L79" s="1035"/>
      <c r="M79" s="754" t="s">
        <v>684</v>
      </c>
      <c r="N79" s="950"/>
      <c r="O79" s="1035"/>
      <c r="P79" s="1035"/>
      <c r="Q79" s="1035"/>
      <c r="R79" s="1035">
        <f t="shared" si="0"/>
        <v>0</v>
      </c>
      <c r="S79" s="754" t="s">
        <v>684</v>
      </c>
      <c r="T79" s="82"/>
      <c r="U79" s="82"/>
      <c r="V79" s="82"/>
      <c r="W79" s="82"/>
      <c r="X79" s="82"/>
      <c r="Y79" s="82"/>
      <c r="Z79" s="82"/>
      <c r="AA79" s="82"/>
      <c r="AB79" s="82"/>
      <c r="AC79" s="82"/>
      <c r="AD79" s="82"/>
      <c r="AE79" s="82"/>
      <c r="AF79" s="82"/>
      <c r="AG79" s="82"/>
      <c r="AH79" s="82"/>
      <c r="AI79" s="82"/>
      <c r="AJ79" s="82"/>
      <c r="AK79" s="82"/>
      <c r="AL79" s="82"/>
      <c r="AM79" s="82"/>
      <c r="AN79" s="82"/>
      <c r="AO79" s="82"/>
      <c r="AP79" s="82"/>
      <c r="AQ79" s="82"/>
      <c r="AR79" s="82"/>
      <c r="AS79" s="82"/>
      <c r="AT79" s="82"/>
      <c r="AU79" s="82"/>
      <c r="AV79" s="82"/>
      <c r="AW79" s="82"/>
      <c r="AX79" s="82"/>
      <c r="AY79" s="82"/>
      <c r="AZ79" s="82"/>
      <c r="BA79" s="82"/>
      <c r="BB79" s="82"/>
      <c r="BC79" s="82"/>
      <c r="BD79" s="82"/>
      <c r="BE79" s="82"/>
      <c r="BF79" s="82"/>
      <c r="BG79" s="82"/>
      <c r="BH79" s="82"/>
      <c r="BI79" s="82"/>
      <c r="BJ79" s="82"/>
      <c r="BK79" s="82"/>
      <c r="BL79" s="82"/>
      <c r="BM79" s="82"/>
      <c r="BN79" s="82"/>
      <c r="BO79" s="82"/>
      <c r="BP79" s="82"/>
      <c r="BQ79" s="82"/>
      <c r="BR79" s="82"/>
      <c r="BS79" s="82"/>
      <c r="BT79" s="82"/>
      <c r="BU79" s="82"/>
      <c r="BV79" s="82"/>
      <c r="BW79" s="82"/>
      <c r="BX79" s="82"/>
      <c r="BY79" s="82"/>
      <c r="BZ79" s="82"/>
      <c r="CA79" s="82"/>
      <c r="CB79" s="82"/>
      <c r="CC79" s="82"/>
      <c r="CD79" s="82"/>
      <c r="CE79" s="82"/>
      <c r="CF79" s="82"/>
      <c r="CG79" s="82"/>
      <c r="CH79" s="82"/>
      <c r="CI79" s="82"/>
      <c r="CJ79" s="82"/>
      <c r="CK79" s="82"/>
      <c r="CL79" s="82"/>
      <c r="CM79" s="82"/>
      <c r="CN79" s="82"/>
      <c r="CO79" s="82"/>
      <c r="CP79" s="82"/>
      <c r="CQ79" s="82"/>
      <c r="CR79" s="82"/>
      <c r="CS79" s="82"/>
      <c r="CT79" s="82"/>
      <c r="CU79" s="82"/>
      <c r="CV79" s="82"/>
      <c r="CW79" s="82"/>
      <c r="CX79" s="82"/>
      <c r="CY79" s="82"/>
      <c r="CZ79" s="82"/>
      <c r="DA79" s="82"/>
      <c r="DB79" s="82"/>
      <c r="DC79" s="82"/>
      <c r="DD79" s="82"/>
      <c r="DE79" s="82"/>
      <c r="DF79" s="82"/>
      <c r="DG79" s="82"/>
      <c r="DH79" s="82"/>
      <c r="DI79" s="82"/>
      <c r="DJ79" s="82"/>
      <c r="DK79" s="82"/>
      <c r="DL79" s="82"/>
      <c r="DM79" s="82"/>
      <c r="DN79" s="82"/>
      <c r="DO79" s="82"/>
      <c r="DP79" s="82"/>
      <c r="DQ79" s="82"/>
      <c r="DR79" s="82"/>
      <c r="DS79" s="82"/>
      <c r="DT79" s="82"/>
      <c r="DU79" s="82"/>
      <c r="DV79" s="82"/>
      <c r="DW79" s="82"/>
      <c r="DX79" s="82"/>
      <c r="DY79" s="82"/>
      <c r="DZ79" s="82"/>
      <c r="EA79" s="82"/>
      <c r="EB79" s="82"/>
      <c r="EC79" s="82"/>
      <c r="ED79" s="82"/>
      <c r="EE79" s="82"/>
      <c r="EF79" s="82"/>
      <c r="EG79" s="82"/>
      <c r="EH79" s="82"/>
      <c r="EI79" s="82"/>
      <c r="EJ79" s="82"/>
      <c r="EK79" s="82"/>
      <c r="EL79" s="82"/>
      <c r="EM79" s="82"/>
      <c r="EN79" s="82"/>
      <c r="EO79" s="82"/>
      <c r="EP79" s="82"/>
      <c r="EQ79" s="82"/>
      <c r="ER79" s="82"/>
      <c r="ES79" s="82"/>
      <c r="ET79" s="82"/>
      <c r="EU79" s="82"/>
      <c r="EV79" s="82"/>
      <c r="EW79" s="82"/>
      <c r="EX79" s="82"/>
      <c r="EY79" s="82"/>
      <c r="EZ79" s="82"/>
      <c r="FA79" s="82"/>
      <c r="FB79" s="82"/>
      <c r="FC79" s="82"/>
      <c r="FD79" s="82"/>
      <c r="FE79" s="82"/>
      <c r="FF79" s="82"/>
      <c r="FG79" s="82"/>
      <c r="FH79" s="82"/>
      <c r="FI79" s="82"/>
      <c r="FJ79" s="82"/>
      <c r="FK79" s="82"/>
      <c r="FL79" s="82"/>
      <c r="FM79" s="82"/>
      <c r="FN79" s="82"/>
      <c r="FO79" s="82"/>
      <c r="FP79" s="82"/>
      <c r="FQ79" s="82"/>
      <c r="FR79" s="82"/>
      <c r="FS79" s="82"/>
      <c r="FT79" s="82"/>
      <c r="FU79" s="82"/>
      <c r="FV79" s="82"/>
      <c r="FW79" s="82"/>
      <c r="FX79" s="82"/>
      <c r="FY79" s="82"/>
      <c r="FZ79" s="82"/>
      <c r="GA79" s="82"/>
      <c r="GB79" s="82"/>
      <c r="GC79" s="82"/>
      <c r="GD79" s="82"/>
      <c r="GE79" s="82"/>
      <c r="GF79" s="82"/>
      <c r="GG79" s="82"/>
      <c r="GH79" s="82"/>
      <c r="GI79" s="82"/>
      <c r="GJ79" s="82"/>
      <c r="GK79" s="82"/>
      <c r="GL79" s="82"/>
      <c r="GM79" s="82"/>
      <c r="GN79" s="82"/>
      <c r="GO79" s="82"/>
      <c r="GP79" s="82"/>
      <c r="GQ79" s="82"/>
      <c r="GR79" s="82"/>
      <c r="GS79" s="82"/>
      <c r="GT79" s="82"/>
      <c r="GU79" s="82"/>
      <c r="GV79" s="82"/>
      <c r="GW79" s="82"/>
      <c r="GX79" s="82"/>
      <c r="GY79" s="82"/>
      <c r="GZ79" s="82"/>
      <c r="HA79" s="82"/>
      <c r="HB79" s="82"/>
      <c r="HC79" s="82"/>
      <c r="HD79" s="82"/>
      <c r="HE79" s="82"/>
      <c r="HF79" s="82"/>
      <c r="HG79" s="82"/>
      <c r="HH79" s="82"/>
      <c r="HI79" s="82"/>
      <c r="HJ79" s="82"/>
      <c r="HK79" s="82"/>
      <c r="HL79" s="82"/>
      <c r="HM79" s="82"/>
      <c r="HN79" s="82"/>
      <c r="HO79" s="82"/>
      <c r="HP79" s="82"/>
      <c r="HQ79" s="82"/>
      <c r="HR79" s="82"/>
      <c r="HS79" s="82"/>
      <c r="HT79" s="82"/>
      <c r="HU79" s="82"/>
      <c r="HV79" s="82"/>
      <c r="HW79" s="82"/>
      <c r="HX79" s="82"/>
      <c r="HY79" s="82"/>
      <c r="HZ79" s="82"/>
      <c r="IA79" s="82"/>
      <c r="IB79" s="82"/>
      <c r="IC79" s="82"/>
      <c r="ID79" s="82"/>
      <c r="IE79" s="82"/>
      <c r="IF79" s="82"/>
      <c r="IG79" s="82"/>
      <c r="IH79" s="82"/>
      <c r="II79" s="82"/>
      <c r="IJ79" s="82"/>
      <c r="IK79" s="82"/>
      <c r="IL79" s="82"/>
      <c r="IM79" s="82"/>
      <c r="IN79" s="82"/>
      <c r="IO79" s="82"/>
      <c r="IP79" s="82"/>
      <c r="IQ79" s="82"/>
      <c r="IR79" s="82"/>
      <c r="IS79" s="82"/>
      <c r="IT79" s="82"/>
      <c r="IU79" s="82"/>
    </row>
    <row r="80" spans="1:255">
      <c r="A80" s="1034">
        <v>12</v>
      </c>
      <c r="B80" s="951"/>
      <c r="C80" s="951"/>
      <c r="D80" s="951"/>
      <c r="E80" s="693"/>
      <c r="F80" s="950"/>
      <c r="G80" s="951"/>
      <c r="H80" s="951"/>
      <c r="I80" s="951"/>
      <c r="J80" s="951"/>
      <c r="K80" s="1035"/>
      <c r="L80" s="1035"/>
      <c r="M80" s="754">
        <v>12</v>
      </c>
      <c r="N80" s="950"/>
      <c r="O80" s="1035"/>
      <c r="P80" s="1035"/>
      <c r="Q80" s="1035"/>
      <c r="R80" s="1035">
        <f t="shared" si="0"/>
        <v>0</v>
      </c>
      <c r="S80" s="754">
        <v>12</v>
      </c>
      <c r="T80" s="82"/>
      <c r="U80" s="82"/>
      <c r="V80" s="82"/>
      <c r="W80" s="82"/>
      <c r="X80" s="82"/>
      <c r="Y80" s="82"/>
      <c r="Z80" s="82"/>
      <c r="AA80" s="82"/>
      <c r="AB80" s="82"/>
      <c r="AC80" s="82"/>
      <c r="AD80" s="82"/>
      <c r="AE80" s="82"/>
      <c r="AF80" s="82"/>
      <c r="AG80" s="82"/>
      <c r="AH80" s="82"/>
      <c r="AI80" s="82"/>
      <c r="AJ80" s="82"/>
      <c r="AK80" s="82"/>
      <c r="AL80" s="82"/>
      <c r="AM80" s="82"/>
      <c r="AN80" s="82"/>
      <c r="AO80" s="82"/>
      <c r="AP80" s="82"/>
      <c r="AQ80" s="82"/>
      <c r="AR80" s="82"/>
      <c r="AS80" s="82"/>
      <c r="AT80" s="82"/>
      <c r="AU80" s="82"/>
      <c r="AV80" s="82"/>
      <c r="AW80" s="82"/>
      <c r="AX80" s="82"/>
      <c r="AY80" s="82"/>
      <c r="AZ80" s="82"/>
      <c r="BA80" s="82"/>
      <c r="BB80" s="82"/>
      <c r="BC80" s="82"/>
      <c r="BD80" s="82"/>
      <c r="BE80" s="82"/>
      <c r="BF80" s="82"/>
      <c r="BG80" s="82"/>
      <c r="BH80" s="82"/>
      <c r="BI80" s="82"/>
      <c r="BJ80" s="82"/>
      <c r="BK80" s="82"/>
      <c r="BL80" s="82"/>
      <c r="BM80" s="82"/>
      <c r="BN80" s="82"/>
      <c r="BO80" s="82"/>
      <c r="BP80" s="82"/>
      <c r="BQ80" s="82"/>
      <c r="BR80" s="82"/>
      <c r="BS80" s="82"/>
      <c r="BT80" s="82"/>
      <c r="BU80" s="82"/>
      <c r="BV80" s="82"/>
      <c r="BW80" s="82"/>
      <c r="BX80" s="82"/>
      <c r="BY80" s="82"/>
      <c r="BZ80" s="82"/>
      <c r="CA80" s="82"/>
      <c r="CB80" s="82"/>
      <c r="CC80" s="82"/>
      <c r="CD80" s="82"/>
      <c r="CE80" s="82"/>
      <c r="CF80" s="82"/>
      <c r="CG80" s="82"/>
      <c r="CH80" s="82"/>
      <c r="CI80" s="82"/>
      <c r="CJ80" s="82"/>
      <c r="CK80" s="82"/>
      <c r="CL80" s="82"/>
      <c r="CM80" s="82"/>
      <c r="CN80" s="82"/>
      <c r="CO80" s="82"/>
      <c r="CP80" s="82"/>
      <c r="CQ80" s="82"/>
      <c r="CR80" s="82"/>
      <c r="CS80" s="82"/>
      <c r="CT80" s="82"/>
      <c r="CU80" s="82"/>
      <c r="CV80" s="82"/>
      <c r="CW80" s="82"/>
      <c r="CX80" s="82"/>
      <c r="CY80" s="82"/>
      <c r="CZ80" s="82"/>
      <c r="DA80" s="82"/>
      <c r="DB80" s="82"/>
      <c r="DC80" s="82"/>
      <c r="DD80" s="82"/>
      <c r="DE80" s="82"/>
      <c r="DF80" s="82"/>
      <c r="DG80" s="82"/>
      <c r="DH80" s="82"/>
      <c r="DI80" s="82"/>
      <c r="DJ80" s="82"/>
      <c r="DK80" s="82"/>
      <c r="DL80" s="82"/>
      <c r="DM80" s="82"/>
      <c r="DN80" s="82"/>
      <c r="DO80" s="82"/>
      <c r="DP80" s="82"/>
      <c r="DQ80" s="82"/>
      <c r="DR80" s="82"/>
      <c r="DS80" s="82"/>
      <c r="DT80" s="82"/>
      <c r="DU80" s="82"/>
      <c r="DV80" s="82"/>
      <c r="DW80" s="82"/>
      <c r="DX80" s="82"/>
      <c r="DY80" s="82"/>
      <c r="DZ80" s="82"/>
      <c r="EA80" s="82"/>
      <c r="EB80" s="82"/>
      <c r="EC80" s="82"/>
      <c r="ED80" s="82"/>
      <c r="EE80" s="82"/>
      <c r="EF80" s="82"/>
      <c r="EG80" s="82"/>
      <c r="EH80" s="82"/>
      <c r="EI80" s="82"/>
      <c r="EJ80" s="82"/>
      <c r="EK80" s="82"/>
      <c r="EL80" s="82"/>
      <c r="EM80" s="82"/>
      <c r="EN80" s="82"/>
      <c r="EO80" s="82"/>
      <c r="EP80" s="82"/>
      <c r="EQ80" s="82"/>
      <c r="ER80" s="82"/>
      <c r="ES80" s="82"/>
      <c r="ET80" s="82"/>
      <c r="EU80" s="82"/>
      <c r="EV80" s="82"/>
      <c r="EW80" s="82"/>
      <c r="EX80" s="82"/>
      <c r="EY80" s="82"/>
      <c r="EZ80" s="82"/>
      <c r="FA80" s="82"/>
      <c r="FB80" s="82"/>
      <c r="FC80" s="82"/>
      <c r="FD80" s="82"/>
      <c r="FE80" s="82"/>
      <c r="FF80" s="82"/>
      <c r="FG80" s="82"/>
      <c r="FH80" s="82"/>
      <c r="FI80" s="82"/>
      <c r="FJ80" s="82"/>
      <c r="FK80" s="82"/>
      <c r="FL80" s="82"/>
      <c r="FM80" s="82"/>
      <c r="FN80" s="82"/>
      <c r="FO80" s="82"/>
      <c r="FP80" s="82"/>
      <c r="FQ80" s="82"/>
      <c r="FR80" s="82"/>
      <c r="FS80" s="82"/>
      <c r="FT80" s="82"/>
      <c r="FU80" s="82"/>
      <c r="FV80" s="82"/>
      <c r="FW80" s="82"/>
      <c r="FX80" s="82"/>
      <c r="FY80" s="82"/>
      <c r="FZ80" s="82"/>
      <c r="GA80" s="82"/>
      <c r="GB80" s="82"/>
      <c r="GC80" s="82"/>
      <c r="GD80" s="82"/>
      <c r="GE80" s="82"/>
      <c r="GF80" s="82"/>
      <c r="GG80" s="82"/>
      <c r="GH80" s="82"/>
      <c r="GI80" s="82"/>
      <c r="GJ80" s="82"/>
      <c r="GK80" s="82"/>
      <c r="GL80" s="82"/>
      <c r="GM80" s="82"/>
      <c r="GN80" s="82"/>
      <c r="GO80" s="82"/>
      <c r="GP80" s="82"/>
      <c r="GQ80" s="82"/>
      <c r="GR80" s="82"/>
      <c r="GS80" s="82"/>
      <c r="GT80" s="82"/>
      <c r="GU80" s="82"/>
      <c r="GV80" s="82"/>
      <c r="GW80" s="82"/>
      <c r="GX80" s="82"/>
      <c r="GY80" s="82"/>
      <c r="GZ80" s="82"/>
      <c r="HA80" s="82"/>
      <c r="HB80" s="82"/>
      <c r="HC80" s="82"/>
      <c r="HD80" s="82"/>
      <c r="HE80" s="82"/>
      <c r="HF80" s="82"/>
      <c r="HG80" s="82"/>
      <c r="HH80" s="82"/>
      <c r="HI80" s="82"/>
      <c r="HJ80" s="82"/>
      <c r="HK80" s="82"/>
      <c r="HL80" s="82"/>
      <c r="HM80" s="82"/>
      <c r="HN80" s="82"/>
      <c r="HO80" s="82"/>
      <c r="HP80" s="82"/>
      <c r="HQ80" s="82"/>
      <c r="HR80" s="82"/>
      <c r="HS80" s="82"/>
      <c r="HT80" s="82"/>
      <c r="HU80" s="82"/>
      <c r="HV80" s="82"/>
      <c r="HW80" s="82"/>
      <c r="HX80" s="82"/>
      <c r="HY80" s="82"/>
      <c r="HZ80" s="82"/>
      <c r="IA80" s="82"/>
      <c r="IB80" s="82"/>
      <c r="IC80" s="82"/>
      <c r="ID80" s="82"/>
      <c r="IE80" s="82"/>
      <c r="IF80" s="82"/>
      <c r="IG80" s="82"/>
      <c r="IH80" s="82"/>
      <c r="II80" s="82"/>
      <c r="IJ80" s="82"/>
      <c r="IK80" s="82"/>
      <c r="IL80" s="82"/>
      <c r="IM80" s="82"/>
      <c r="IN80" s="82"/>
      <c r="IO80" s="82"/>
      <c r="IP80" s="82"/>
      <c r="IQ80" s="82"/>
      <c r="IR80" s="82"/>
      <c r="IS80" s="82"/>
      <c r="IT80" s="82"/>
      <c r="IU80" s="82"/>
    </row>
    <row r="81" spans="1:255">
      <c r="A81" s="1034">
        <v>13</v>
      </c>
      <c r="B81" s="951"/>
      <c r="C81" s="951"/>
      <c r="D81" s="951"/>
      <c r="E81" s="693"/>
      <c r="F81" s="950"/>
      <c r="G81" s="951"/>
      <c r="H81" s="951"/>
      <c r="I81" s="951"/>
      <c r="J81" s="951"/>
      <c r="K81" s="1035"/>
      <c r="L81" s="1035"/>
      <c r="M81" s="754">
        <v>13</v>
      </c>
      <c r="N81" s="950"/>
      <c r="O81" s="1035"/>
      <c r="P81" s="1035"/>
      <c r="Q81" s="1035"/>
      <c r="R81" s="1035">
        <f t="shared" si="0"/>
        <v>0</v>
      </c>
      <c r="S81" s="754">
        <v>13</v>
      </c>
      <c r="T81" s="82"/>
      <c r="U81" s="82"/>
      <c r="V81" s="82"/>
      <c r="W81" s="82"/>
      <c r="X81" s="82"/>
      <c r="Y81" s="82"/>
      <c r="Z81" s="82"/>
      <c r="AA81" s="82"/>
      <c r="AB81" s="82"/>
      <c r="AC81" s="82"/>
      <c r="AD81" s="82"/>
      <c r="AE81" s="82"/>
      <c r="AF81" s="82"/>
      <c r="AG81" s="82"/>
      <c r="AH81" s="82"/>
      <c r="AI81" s="82"/>
      <c r="AJ81" s="82"/>
      <c r="AK81" s="82"/>
      <c r="AL81" s="82"/>
      <c r="AM81" s="82"/>
      <c r="AN81" s="82"/>
      <c r="AO81" s="82"/>
      <c r="AP81" s="82"/>
      <c r="AQ81" s="82"/>
      <c r="AR81" s="82"/>
      <c r="AS81" s="82"/>
      <c r="AT81" s="82"/>
      <c r="AU81" s="82"/>
      <c r="AV81" s="82"/>
      <c r="AW81" s="82"/>
      <c r="AX81" s="82"/>
      <c r="AY81" s="82"/>
      <c r="AZ81" s="82"/>
      <c r="BA81" s="82"/>
      <c r="BB81" s="82"/>
      <c r="BC81" s="82"/>
      <c r="BD81" s="82"/>
      <c r="BE81" s="82"/>
      <c r="BF81" s="82"/>
      <c r="BG81" s="82"/>
      <c r="BH81" s="82"/>
      <c r="BI81" s="82"/>
      <c r="BJ81" s="82"/>
      <c r="BK81" s="82"/>
      <c r="BL81" s="82"/>
      <c r="BM81" s="82"/>
      <c r="BN81" s="82"/>
      <c r="BO81" s="82"/>
      <c r="BP81" s="82"/>
      <c r="BQ81" s="82"/>
      <c r="BR81" s="82"/>
      <c r="BS81" s="82"/>
      <c r="BT81" s="82"/>
      <c r="BU81" s="82"/>
      <c r="BV81" s="82"/>
      <c r="BW81" s="82"/>
      <c r="BX81" s="82"/>
      <c r="BY81" s="82"/>
      <c r="BZ81" s="82"/>
      <c r="CA81" s="82"/>
      <c r="CB81" s="82"/>
      <c r="CC81" s="82"/>
      <c r="CD81" s="82"/>
      <c r="CE81" s="82"/>
      <c r="CF81" s="82"/>
      <c r="CG81" s="82"/>
      <c r="CH81" s="82"/>
      <c r="CI81" s="82"/>
      <c r="CJ81" s="82"/>
      <c r="CK81" s="82"/>
      <c r="CL81" s="82"/>
      <c r="CM81" s="82"/>
      <c r="CN81" s="82"/>
      <c r="CO81" s="82"/>
      <c r="CP81" s="82"/>
      <c r="CQ81" s="82"/>
      <c r="CR81" s="82"/>
      <c r="CS81" s="82"/>
      <c r="CT81" s="82"/>
      <c r="CU81" s="82"/>
      <c r="CV81" s="82"/>
      <c r="CW81" s="82"/>
      <c r="CX81" s="82"/>
      <c r="CY81" s="82"/>
      <c r="CZ81" s="82"/>
      <c r="DA81" s="82"/>
      <c r="DB81" s="82"/>
      <c r="DC81" s="82"/>
      <c r="DD81" s="82"/>
      <c r="DE81" s="82"/>
      <c r="DF81" s="82"/>
      <c r="DG81" s="82"/>
      <c r="DH81" s="82"/>
      <c r="DI81" s="82"/>
      <c r="DJ81" s="82"/>
      <c r="DK81" s="82"/>
      <c r="DL81" s="82"/>
      <c r="DM81" s="82"/>
      <c r="DN81" s="82"/>
      <c r="DO81" s="82"/>
      <c r="DP81" s="82"/>
      <c r="DQ81" s="82"/>
      <c r="DR81" s="82"/>
      <c r="DS81" s="82"/>
      <c r="DT81" s="82"/>
      <c r="DU81" s="82"/>
      <c r="DV81" s="82"/>
      <c r="DW81" s="82"/>
      <c r="DX81" s="82"/>
      <c r="DY81" s="82"/>
      <c r="DZ81" s="82"/>
      <c r="EA81" s="82"/>
      <c r="EB81" s="82"/>
      <c r="EC81" s="82"/>
      <c r="ED81" s="82"/>
      <c r="EE81" s="82"/>
      <c r="EF81" s="82"/>
      <c r="EG81" s="82"/>
      <c r="EH81" s="82"/>
      <c r="EI81" s="82"/>
      <c r="EJ81" s="82"/>
      <c r="EK81" s="82"/>
      <c r="EL81" s="82"/>
      <c r="EM81" s="82"/>
      <c r="EN81" s="82"/>
      <c r="EO81" s="82"/>
      <c r="EP81" s="82"/>
      <c r="EQ81" s="82"/>
      <c r="ER81" s="82"/>
      <c r="ES81" s="82"/>
      <c r="ET81" s="82"/>
      <c r="EU81" s="82"/>
      <c r="EV81" s="82"/>
      <c r="EW81" s="82"/>
      <c r="EX81" s="82"/>
      <c r="EY81" s="82"/>
      <c r="EZ81" s="82"/>
      <c r="FA81" s="82"/>
      <c r="FB81" s="82"/>
      <c r="FC81" s="82"/>
      <c r="FD81" s="82"/>
      <c r="FE81" s="82"/>
      <c r="FF81" s="82"/>
      <c r="FG81" s="82"/>
      <c r="FH81" s="82"/>
      <c r="FI81" s="82"/>
      <c r="FJ81" s="82"/>
      <c r="FK81" s="82"/>
      <c r="FL81" s="82"/>
      <c r="FM81" s="82"/>
      <c r="FN81" s="82"/>
      <c r="FO81" s="82"/>
      <c r="FP81" s="82"/>
      <c r="FQ81" s="82"/>
      <c r="FR81" s="82"/>
      <c r="FS81" s="82"/>
      <c r="FT81" s="82"/>
      <c r="FU81" s="82"/>
      <c r="FV81" s="82"/>
      <c r="FW81" s="82"/>
      <c r="FX81" s="82"/>
      <c r="FY81" s="82"/>
      <c r="FZ81" s="82"/>
      <c r="GA81" s="82"/>
      <c r="GB81" s="82"/>
      <c r="GC81" s="82"/>
      <c r="GD81" s="82"/>
      <c r="GE81" s="82"/>
      <c r="GF81" s="82"/>
      <c r="GG81" s="82"/>
      <c r="GH81" s="82"/>
      <c r="GI81" s="82"/>
      <c r="GJ81" s="82"/>
      <c r="GK81" s="82"/>
      <c r="GL81" s="82"/>
      <c r="GM81" s="82"/>
      <c r="GN81" s="82"/>
      <c r="GO81" s="82"/>
      <c r="GP81" s="82"/>
      <c r="GQ81" s="82"/>
      <c r="GR81" s="82"/>
      <c r="GS81" s="82"/>
      <c r="GT81" s="82"/>
      <c r="GU81" s="82"/>
      <c r="GV81" s="82"/>
      <c r="GW81" s="82"/>
      <c r="GX81" s="82"/>
      <c r="GY81" s="82"/>
      <c r="GZ81" s="82"/>
      <c r="HA81" s="82"/>
      <c r="HB81" s="82"/>
      <c r="HC81" s="82"/>
      <c r="HD81" s="82"/>
      <c r="HE81" s="82"/>
      <c r="HF81" s="82"/>
      <c r="HG81" s="82"/>
      <c r="HH81" s="82"/>
      <c r="HI81" s="82"/>
      <c r="HJ81" s="82"/>
      <c r="HK81" s="82"/>
      <c r="HL81" s="82"/>
      <c r="HM81" s="82"/>
      <c r="HN81" s="82"/>
      <c r="HO81" s="82"/>
      <c r="HP81" s="82"/>
      <c r="HQ81" s="82"/>
      <c r="HR81" s="82"/>
      <c r="HS81" s="82"/>
      <c r="HT81" s="82"/>
      <c r="HU81" s="82"/>
      <c r="HV81" s="82"/>
      <c r="HW81" s="82"/>
      <c r="HX81" s="82"/>
      <c r="HY81" s="82"/>
      <c r="HZ81" s="82"/>
      <c r="IA81" s="82"/>
      <c r="IB81" s="82"/>
      <c r="IC81" s="82"/>
      <c r="ID81" s="82"/>
      <c r="IE81" s="82"/>
      <c r="IF81" s="82"/>
      <c r="IG81" s="82"/>
      <c r="IH81" s="82"/>
      <c r="II81" s="82"/>
      <c r="IJ81" s="82"/>
      <c r="IK81" s="82"/>
      <c r="IL81" s="82"/>
      <c r="IM81" s="82"/>
      <c r="IN81" s="82"/>
      <c r="IO81" s="82"/>
      <c r="IP81" s="82"/>
      <c r="IQ81" s="82"/>
      <c r="IR81" s="82"/>
      <c r="IS81" s="82"/>
      <c r="IT81" s="82"/>
      <c r="IU81" s="82"/>
    </row>
    <row r="82" spans="1:255">
      <c r="A82" s="1034">
        <v>14</v>
      </c>
      <c r="B82" s="951"/>
      <c r="C82" s="951"/>
      <c r="D82" s="951"/>
      <c r="E82" s="693"/>
      <c r="F82" s="950"/>
      <c r="G82" s="951"/>
      <c r="H82" s="951"/>
      <c r="I82" s="951"/>
      <c r="J82" s="951"/>
      <c r="K82" s="1035"/>
      <c r="L82" s="1035"/>
      <c r="M82" s="754">
        <v>14</v>
      </c>
      <c r="N82" s="950"/>
      <c r="O82" s="1035"/>
      <c r="P82" s="1035"/>
      <c r="Q82" s="1035"/>
      <c r="R82" s="1035">
        <f t="shared" si="0"/>
        <v>0</v>
      </c>
      <c r="S82" s="754">
        <v>14</v>
      </c>
      <c r="T82" s="82"/>
      <c r="U82" s="82"/>
      <c r="V82" s="82"/>
      <c r="W82" s="82"/>
      <c r="X82" s="82"/>
      <c r="Y82" s="82"/>
      <c r="Z82" s="82"/>
      <c r="AA82" s="82"/>
      <c r="AB82" s="82"/>
      <c r="AC82" s="82"/>
      <c r="AD82" s="82"/>
      <c r="AE82" s="82"/>
      <c r="AF82" s="82"/>
      <c r="AG82" s="82"/>
      <c r="AH82" s="82"/>
      <c r="AI82" s="82"/>
      <c r="AJ82" s="82"/>
      <c r="AK82" s="82"/>
      <c r="AL82" s="82"/>
      <c r="AM82" s="82"/>
      <c r="AN82" s="82"/>
      <c r="AO82" s="82"/>
      <c r="AP82" s="82"/>
      <c r="AQ82" s="82"/>
      <c r="AR82" s="82"/>
      <c r="AS82" s="82"/>
      <c r="AT82" s="82"/>
      <c r="AU82" s="82"/>
      <c r="AV82" s="82"/>
      <c r="AW82" s="82"/>
      <c r="AX82" s="82"/>
      <c r="AY82" s="82"/>
      <c r="AZ82" s="82"/>
      <c r="BA82" s="82"/>
      <c r="BB82" s="82"/>
      <c r="BC82" s="82"/>
      <c r="BD82" s="82"/>
      <c r="BE82" s="82"/>
      <c r="BF82" s="82"/>
      <c r="BG82" s="82"/>
      <c r="BH82" s="82"/>
      <c r="BI82" s="82"/>
      <c r="BJ82" s="82"/>
      <c r="BK82" s="82"/>
      <c r="BL82" s="82"/>
      <c r="BM82" s="82"/>
      <c r="BN82" s="82"/>
      <c r="BO82" s="82"/>
      <c r="BP82" s="82"/>
      <c r="BQ82" s="82"/>
      <c r="BR82" s="82"/>
      <c r="BS82" s="82"/>
      <c r="BT82" s="82"/>
      <c r="BU82" s="82"/>
      <c r="BV82" s="82"/>
      <c r="BW82" s="82"/>
      <c r="BX82" s="82"/>
      <c r="BY82" s="82"/>
      <c r="BZ82" s="82"/>
      <c r="CA82" s="82"/>
      <c r="CB82" s="82"/>
      <c r="CC82" s="82"/>
      <c r="CD82" s="82"/>
      <c r="CE82" s="82"/>
      <c r="CF82" s="82"/>
      <c r="CG82" s="82"/>
      <c r="CH82" s="82"/>
      <c r="CI82" s="82"/>
      <c r="CJ82" s="82"/>
      <c r="CK82" s="82"/>
      <c r="CL82" s="82"/>
      <c r="CM82" s="82"/>
      <c r="CN82" s="82"/>
      <c r="CO82" s="82"/>
      <c r="CP82" s="82"/>
      <c r="CQ82" s="82"/>
      <c r="CR82" s="82"/>
      <c r="CS82" s="82"/>
      <c r="CT82" s="82"/>
      <c r="CU82" s="82"/>
      <c r="CV82" s="82"/>
      <c r="CW82" s="82"/>
      <c r="CX82" s="82"/>
      <c r="CY82" s="82"/>
      <c r="CZ82" s="82"/>
      <c r="DA82" s="82"/>
      <c r="DB82" s="82"/>
      <c r="DC82" s="82"/>
      <c r="DD82" s="82"/>
      <c r="DE82" s="82"/>
      <c r="DF82" s="82"/>
      <c r="DG82" s="82"/>
      <c r="DH82" s="82"/>
      <c r="DI82" s="82"/>
      <c r="DJ82" s="82"/>
      <c r="DK82" s="82"/>
      <c r="DL82" s="82"/>
      <c r="DM82" s="82"/>
      <c r="DN82" s="82"/>
      <c r="DO82" s="82"/>
      <c r="DP82" s="82"/>
      <c r="DQ82" s="82"/>
      <c r="DR82" s="82"/>
      <c r="DS82" s="82"/>
      <c r="DT82" s="82"/>
      <c r="DU82" s="82"/>
      <c r="DV82" s="82"/>
      <c r="DW82" s="82"/>
      <c r="DX82" s="82"/>
      <c r="DY82" s="82"/>
      <c r="DZ82" s="82"/>
      <c r="EA82" s="82"/>
      <c r="EB82" s="82"/>
      <c r="EC82" s="82"/>
      <c r="ED82" s="82"/>
      <c r="EE82" s="82"/>
      <c r="EF82" s="82"/>
      <c r="EG82" s="82"/>
      <c r="EH82" s="82"/>
      <c r="EI82" s="82"/>
      <c r="EJ82" s="82"/>
      <c r="EK82" s="82"/>
      <c r="EL82" s="82"/>
      <c r="EM82" s="82"/>
      <c r="EN82" s="82"/>
      <c r="EO82" s="82"/>
      <c r="EP82" s="82"/>
      <c r="EQ82" s="82"/>
      <c r="ER82" s="82"/>
      <c r="ES82" s="82"/>
      <c r="ET82" s="82"/>
      <c r="EU82" s="82"/>
      <c r="EV82" s="82"/>
      <c r="EW82" s="82"/>
      <c r="EX82" s="82"/>
      <c r="EY82" s="82"/>
      <c r="EZ82" s="82"/>
      <c r="FA82" s="82"/>
      <c r="FB82" s="82"/>
      <c r="FC82" s="82"/>
      <c r="FD82" s="82"/>
      <c r="FE82" s="82"/>
      <c r="FF82" s="82"/>
      <c r="FG82" s="82"/>
      <c r="FH82" s="82"/>
      <c r="FI82" s="82"/>
      <c r="FJ82" s="82"/>
      <c r="FK82" s="82"/>
      <c r="FL82" s="82"/>
      <c r="FM82" s="82"/>
      <c r="FN82" s="82"/>
      <c r="FO82" s="82"/>
      <c r="FP82" s="82"/>
      <c r="FQ82" s="82"/>
      <c r="FR82" s="82"/>
      <c r="FS82" s="82"/>
      <c r="FT82" s="82"/>
      <c r="FU82" s="82"/>
      <c r="FV82" s="82"/>
      <c r="FW82" s="82"/>
      <c r="FX82" s="82"/>
      <c r="FY82" s="82"/>
      <c r="FZ82" s="82"/>
      <c r="GA82" s="82"/>
      <c r="GB82" s="82"/>
      <c r="GC82" s="82"/>
      <c r="GD82" s="82"/>
      <c r="GE82" s="82"/>
      <c r="GF82" s="82"/>
      <c r="GG82" s="82"/>
      <c r="GH82" s="82"/>
      <c r="GI82" s="82"/>
      <c r="GJ82" s="82"/>
      <c r="GK82" s="82"/>
      <c r="GL82" s="82"/>
      <c r="GM82" s="82"/>
      <c r="GN82" s="82"/>
      <c r="GO82" s="82"/>
      <c r="GP82" s="82"/>
      <c r="GQ82" s="82"/>
      <c r="GR82" s="82"/>
      <c r="GS82" s="82"/>
      <c r="GT82" s="82"/>
      <c r="GU82" s="82"/>
      <c r="GV82" s="82"/>
      <c r="GW82" s="82"/>
      <c r="GX82" s="82"/>
      <c r="GY82" s="82"/>
      <c r="GZ82" s="82"/>
      <c r="HA82" s="82"/>
      <c r="HB82" s="82"/>
      <c r="HC82" s="82"/>
      <c r="HD82" s="82"/>
      <c r="HE82" s="82"/>
      <c r="HF82" s="82"/>
      <c r="HG82" s="82"/>
      <c r="HH82" s="82"/>
      <c r="HI82" s="82"/>
      <c r="HJ82" s="82"/>
      <c r="HK82" s="82"/>
      <c r="HL82" s="82"/>
      <c r="HM82" s="82"/>
      <c r="HN82" s="82"/>
      <c r="HO82" s="82"/>
      <c r="HP82" s="82"/>
      <c r="HQ82" s="82"/>
      <c r="HR82" s="82"/>
      <c r="HS82" s="82"/>
      <c r="HT82" s="82"/>
      <c r="HU82" s="82"/>
      <c r="HV82" s="82"/>
      <c r="HW82" s="82"/>
      <c r="HX82" s="82"/>
      <c r="HY82" s="82"/>
      <c r="HZ82" s="82"/>
      <c r="IA82" s="82"/>
      <c r="IB82" s="82"/>
      <c r="IC82" s="82"/>
      <c r="ID82" s="82"/>
      <c r="IE82" s="82"/>
      <c r="IF82" s="82"/>
      <c r="IG82" s="82"/>
      <c r="IH82" s="82"/>
      <c r="II82" s="82"/>
      <c r="IJ82" s="82"/>
      <c r="IK82" s="82"/>
      <c r="IL82" s="82"/>
      <c r="IM82" s="82"/>
      <c r="IN82" s="82"/>
      <c r="IO82" s="82"/>
      <c r="IP82" s="82"/>
      <c r="IQ82" s="82"/>
      <c r="IR82" s="82"/>
      <c r="IS82" s="82"/>
      <c r="IT82" s="82"/>
      <c r="IU82" s="82"/>
    </row>
    <row r="83" spans="1:255">
      <c r="A83" s="1034">
        <v>15</v>
      </c>
      <c r="B83" s="951"/>
      <c r="C83" s="951"/>
      <c r="D83" s="951"/>
      <c r="E83" s="693"/>
      <c r="F83" s="950"/>
      <c r="G83" s="951"/>
      <c r="H83" s="951"/>
      <c r="I83" s="951"/>
      <c r="J83" s="951"/>
      <c r="K83" s="1035"/>
      <c r="L83" s="1035"/>
      <c r="M83" s="754">
        <v>15</v>
      </c>
      <c r="N83" s="950"/>
      <c r="O83" s="1035"/>
      <c r="P83" s="1035"/>
      <c r="Q83" s="1035"/>
      <c r="R83" s="1035">
        <f t="shared" si="0"/>
        <v>0</v>
      </c>
      <c r="S83" s="754">
        <v>15</v>
      </c>
      <c r="T83" s="82"/>
      <c r="U83" s="82"/>
      <c r="V83" s="82"/>
      <c r="W83" s="82"/>
      <c r="X83" s="82"/>
      <c r="Y83" s="82"/>
      <c r="Z83" s="82"/>
      <c r="AA83" s="82"/>
      <c r="AB83" s="82"/>
      <c r="AC83" s="82"/>
      <c r="AD83" s="82"/>
      <c r="AE83" s="82"/>
      <c r="AF83" s="82"/>
      <c r="AG83" s="82"/>
      <c r="AH83" s="82"/>
      <c r="AI83" s="82"/>
      <c r="AJ83" s="82"/>
      <c r="AK83" s="82"/>
      <c r="AL83" s="82"/>
      <c r="AM83" s="82"/>
      <c r="AN83" s="82"/>
      <c r="AO83" s="82"/>
      <c r="AP83" s="82"/>
      <c r="AQ83" s="82"/>
      <c r="AR83" s="82"/>
      <c r="AS83" s="82"/>
      <c r="AT83" s="82"/>
      <c r="AU83" s="82"/>
      <c r="AV83" s="82"/>
      <c r="AW83" s="82"/>
      <c r="AX83" s="82"/>
      <c r="AY83" s="82"/>
      <c r="AZ83" s="82"/>
      <c r="BA83" s="82"/>
      <c r="BB83" s="82"/>
      <c r="BC83" s="82"/>
      <c r="BD83" s="82"/>
      <c r="BE83" s="82"/>
      <c r="BF83" s="82"/>
      <c r="BG83" s="82"/>
      <c r="BH83" s="82"/>
      <c r="BI83" s="82"/>
      <c r="BJ83" s="82"/>
      <c r="BK83" s="82"/>
      <c r="BL83" s="82"/>
      <c r="BM83" s="82"/>
      <c r="BN83" s="82"/>
      <c r="BO83" s="82"/>
      <c r="BP83" s="82"/>
      <c r="BQ83" s="82"/>
      <c r="BR83" s="82"/>
      <c r="BS83" s="82"/>
      <c r="BT83" s="82"/>
      <c r="BU83" s="82"/>
      <c r="BV83" s="82"/>
      <c r="BW83" s="82"/>
      <c r="BX83" s="82"/>
      <c r="BY83" s="82"/>
      <c r="BZ83" s="82"/>
      <c r="CA83" s="82"/>
      <c r="CB83" s="82"/>
      <c r="CC83" s="82"/>
      <c r="CD83" s="82"/>
      <c r="CE83" s="82"/>
      <c r="CF83" s="82"/>
      <c r="CG83" s="82"/>
      <c r="CH83" s="82"/>
      <c r="CI83" s="82"/>
      <c r="CJ83" s="82"/>
      <c r="CK83" s="82"/>
      <c r="CL83" s="82"/>
      <c r="CM83" s="82"/>
      <c r="CN83" s="82"/>
      <c r="CO83" s="82"/>
      <c r="CP83" s="82"/>
      <c r="CQ83" s="82"/>
      <c r="CR83" s="82"/>
      <c r="CS83" s="82"/>
      <c r="CT83" s="82"/>
      <c r="CU83" s="82"/>
      <c r="CV83" s="82"/>
      <c r="CW83" s="82"/>
      <c r="CX83" s="82"/>
      <c r="CY83" s="82"/>
      <c r="CZ83" s="82"/>
      <c r="DA83" s="82"/>
      <c r="DB83" s="82"/>
      <c r="DC83" s="82"/>
      <c r="DD83" s="82"/>
      <c r="DE83" s="82"/>
      <c r="DF83" s="82"/>
      <c r="DG83" s="82"/>
      <c r="DH83" s="82"/>
      <c r="DI83" s="82"/>
      <c r="DJ83" s="82"/>
      <c r="DK83" s="82"/>
      <c r="DL83" s="82"/>
      <c r="DM83" s="82"/>
      <c r="DN83" s="82"/>
      <c r="DO83" s="82"/>
      <c r="DP83" s="82"/>
      <c r="DQ83" s="82"/>
      <c r="DR83" s="82"/>
      <c r="DS83" s="82"/>
      <c r="DT83" s="82"/>
      <c r="DU83" s="82"/>
      <c r="DV83" s="82"/>
      <c r="DW83" s="82"/>
      <c r="DX83" s="82"/>
      <c r="DY83" s="82"/>
      <c r="DZ83" s="82"/>
      <c r="EA83" s="82"/>
      <c r="EB83" s="82"/>
      <c r="EC83" s="82"/>
      <c r="ED83" s="82"/>
      <c r="EE83" s="82"/>
      <c r="EF83" s="82"/>
      <c r="EG83" s="82"/>
      <c r="EH83" s="82"/>
      <c r="EI83" s="82"/>
      <c r="EJ83" s="82"/>
      <c r="EK83" s="82"/>
      <c r="EL83" s="82"/>
      <c r="EM83" s="82"/>
      <c r="EN83" s="82"/>
      <c r="EO83" s="82"/>
      <c r="EP83" s="82"/>
      <c r="EQ83" s="82"/>
      <c r="ER83" s="82"/>
      <c r="ES83" s="82"/>
      <c r="ET83" s="82"/>
      <c r="EU83" s="82"/>
      <c r="EV83" s="82"/>
      <c r="EW83" s="82"/>
      <c r="EX83" s="82"/>
      <c r="EY83" s="82"/>
      <c r="EZ83" s="82"/>
      <c r="FA83" s="82"/>
      <c r="FB83" s="82"/>
      <c r="FC83" s="82"/>
      <c r="FD83" s="82"/>
      <c r="FE83" s="82"/>
      <c r="FF83" s="82"/>
      <c r="FG83" s="82"/>
      <c r="FH83" s="82"/>
      <c r="FI83" s="82"/>
      <c r="FJ83" s="82"/>
      <c r="FK83" s="82"/>
      <c r="FL83" s="82"/>
      <c r="FM83" s="82"/>
      <c r="FN83" s="82"/>
      <c r="FO83" s="82"/>
      <c r="FP83" s="82"/>
      <c r="FQ83" s="82"/>
      <c r="FR83" s="82"/>
      <c r="FS83" s="82"/>
      <c r="FT83" s="82"/>
      <c r="FU83" s="82"/>
      <c r="FV83" s="82"/>
      <c r="FW83" s="82"/>
      <c r="FX83" s="82"/>
      <c r="FY83" s="82"/>
      <c r="FZ83" s="82"/>
      <c r="GA83" s="82"/>
      <c r="GB83" s="82"/>
      <c r="GC83" s="82"/>
      <c r="GD83" s="82"/>
      <c r="GE83" s="82"/>
      <c r="GF83" s="82"/>
      <c r="GG83" s="82"/>
      <c r="GH83" s="82"/>
      <c r="GI83" s="82"/>
      <c r="GJ83" s="82"/>
      <c r="GK83" s="82"/>
      <c r="GL83" s="82"/>
      <c r="GM83" s="82"/>
      <c r="GN83" s="82"/>
      <c r="GO83" s="82"/>
      <c r="GP83" s="82"/>
      <c r="GQ83" s="82"/>
      <c r="GR83" s="82"/>
      <c r="GS83" s="82"/>
      <c r="GT83" s="82"/>
      <c r="GU83" s="82"/>
      <c r="GV83" s="82"/>
      <c r="GW83" s="82"/>
      <c r="GX83" s="82"/>
      <c r="GY83" s="82"/>
      <c r="GZ83" s="82"/>
      <c r="HA83" s="82"/>
      <c r="HB83" s="82"/>
      <c r="HC83" s="82"/>
      <c r="HD83" s="82"/>
      <c r="HE83" s="82"/>
      <c r="HF83" s="82"/>
      <c r="HG83" s="82"/>
      <c r="HH83" s="82"/>
      <c r="HI83" s="82"/>
      <c r="HJ83" s="82"/>
      <c r="HK83" s="82"/>
      <c r="HL83" s="82"/>
      <c r="HM83" s="82"/>
      <c r="HN83" s="82"/>
      <c r="HO83" s="82"/>
      <c r="HP83" s="82"/>
      <c r="HQ83" s="82"/>
      <c r="HR83" s="82"/>
      <c r="HS83" s="82"/>
      <c r="HT83" s="82"/>
      <c r="HU83" s="82"/>
      <c r="HV83" s="82"/>
      <c r="HW83" s="82"/>
      <c r="HX83" s="82"/>
      <c r="HY83" s="82"/>
      <c r="HZ83" s="82"/>
      <c r="IA83" s="82"/>
      <c r="IB83" s="82"/>
      <c r="IC83" s="82"/>
      <c r="ID83" s="82"/>
      <c r="IE83" s="82"/>
      <c r="IF83" s="82"/>
      <c r="IG83" s="82"/>
      <c r="IH83" s="82"/>
      <c r="II83" s="82"/>
      <c r="IJ83" s="82"/>
      <c r="IK83" s="82"/>
      <c r="IL83" s="82"/>
      <c r="IM83" s="82"/>
      <c r="IN83" s="82"/>
      <c r="IO83" s="82"/>
      <c r="IP83" s="82"/>
      <c r="IQ83" s="82"/>
      <c r="IR83" s="82"/>
      <c r="IS83" s="82"/>
      <c r="IT83" s="82"/>
      <c r="IU83" s="82"/>
    </row>
    <row r="84" spans="1:255">
      <c r="A84" s="1034">
        <v>16</v>
      </c>
      <c r="B84" s="951"/>
      <c r="C84" s="951"/>
      <c r="D84" s="951"/>
      <c r="E84" s="693"/>
      <c r="F84" s="950"/>
      <c r="G84" s="951"/>
      <c r="H84" s="951"/>
      <c r="I84" s="951"/>
      <c r="J84" s="951"/>
      <c r="K84" s="1035"/>
      <c r="L84" s="1035"/>
      <c r="M84" s="754">
        <v>16</v>
      </c>
      <c r="N84" s="950"/>
      <c r="O84" s="1035"/>
      <c r="P84" s="1035"/>
      <c r="Q84" s="1035"/>
      <c r="R84" s="1035">
        <f t="shared" si="0"/>
        <v>0</v>
      </c>
      <c r="S84" s="754">
        <v>16</v>
      </c>
      <c r="T84" s="82"/>
      <c r="U84" s="82"/>
      <c r="V84" s="82"/>
      <c r="W84" s="82"/>
      <c r="X84" s="82"/>
      <c r="Y84" s="82"/>
      <c r="Z84" s="82"/>
      <c r="AA84" s="82"/>
      <c r="AB84" s="82"/>
      <c r="AC84" s="82"/>
      <c r="AD84" s="82"/>
      <c r="AE84" s="82"/>
      <c r="AF84" s="82"/>
      <c r="AG84" s="82"/>
      <c r="AH84" s="82"/>
      <c r="AI84" s="82"/>
      <c r="AJ84" s="82"/>
      <c r="AK84" s="82"/>
      <c r="AL84" s="82"/>
      <c r="AM84" s="82"/>
      <c r="AN84" s="82"/>
      <c r="AO84" s="82"/>
      <c r="AP84" s="82"/>
      <c r="AQ84" s="82"/>
      <c r="AR84" s="82"/>
      <c r="AS84" s="82"/>
      <c r="AT84" s="82"/>
      <c r="AU84" s="82"/>
      <c r="AV84" s="82"/>
      <c r="AW84" s="82"/>
      <c r="AX84" s="82"/>
      <c r="AY84" s="82"/>
      <c r="AZ84" s="82"/>
      <c r="BA84" s="82"/>
      <c r="BB84" s="82"/>
      <c r="BC84" s="82"/>
      <c r="BD84" s="82"/>
      <c r="BE84" s="82"/>
      <c r="BF84" s="82"/>
      <c r="BG84" s="82"/>
      <c r="BH84" s="82"/>
      <c r="BI84" s="82"/>
      <c r="BJ84" s="82"/>
      <c r="BK84" s="82"/>
      <c r="BL84" s="82"/>
      <c r="BM84" s="82"/>
      <c r="BN84" s="82"/>
      <c r="BO84" s="82"/>
      <c r="BP84" s="82"/>
      <c r="BQ84" s="82"/>
      <c r="BR84" s="82"/>
      <c r="BS84" s="82"/>
      <c r="BT84" s="82"/>
      <c r="BU84" s="82"/>
      <c r="BV84" s="82"/>
      <c r="BW84" s="82"/>
      <c r="BX84" s="82"/>
      <c r="BY84" s="82"/>
      <c r="BZ84" s="82"/>
      <c r="CA84" s="82"/>
      <c r="CB84" s="82"/>
      <c r="CC84" s="82"/>
      <c r="CD84" s="82"/>
      <c r="CE84" s="82"/>
      <c r="CF84" s="82"/>
      <c r="CG84" s="82"/>
      <c r="CH84" s="82"/>
      <c r="CI84" s="82"/>
      <c r="CJ84" s="82"/>
      <c r="CK84" s="82"/>
      <c r="CL84" s="82"/>
      <c r="CM84" s="82"/>
      <c r="CN84" s="82"/>
      <c r="CO84" s="82"/>
      <c r="CP84" s="82"/>
      <c r="CQ84" s="82"/>
      <c r="CR84" s="82"/>
      <c r="CS84" s="82"/>
      <c r="CT84" s="82"/>
      <c r="CU84" s="82"/>
      <c r="CV84" s="82"/>
      <c r="CW84" s="82"/>
      <c r="CX84" s="82"/>
      <c r="CY84" s="82"/>
      <c r="CZ84" s="82"/>
      <c r="DA84" s="82"/>
      <c r="DB84" s="82"/>
      <c r="DC84" s="82"/>
      <c r="DD84" s="82"/>
      <c r="DE84" s="82"/>
      <c r="DF84" s="82"/>
      <c r="DG84" s="82"/>
      <c r="DH84" s="82"/>
      <c r="DI84" s="82"/>
      <c r="DJ84" s="82"/>
      <c r="DK84" s="82"/>
      <c r="DL84" s="82"/>
      <c r="DM84" s="82"/>
      <c r="DN84" s="82"/>
      <c r="DO84" s="82"/>
      <c r="DP84" s="82"/>
      <c r="DQ84" s="82"/>
      <c r="DR84" s="82"/>
      <c r="DS84" s="82"/>
      <c r="DT84" s="82"/>
      <c r="DU84" s="82"/>
      <c r="DV84" s="82"/>
      <c r="DW84" s="82"/>
      <c r="DX84" s="82"/>
      <c r="DY84" s="82"/>
      <c r="DZ84" s="82"/>
      <c r="EA84" s="82"/>
      <c r="EB84" s="82"/>
      <c r="EC84" s="82"/>
      <c r="ED84" s="82"/>
      <c r="EE84" s="82"/>
      <c r="EF84" s="82"/>
      <c r="EG84" s="82"/>
      <c r="EH84" s="82"/>
      <c r="EI84" s="82"/>
      <c r="EJ84" s="82"/>
      <c r="EK84" s="82"/>
      <c r="EL84" s="82"/>
      <c r="EM84" s="82"/>
      <c r="EN84" s="82"/>
      <c r="EO84" s="82"/>
      <c r="EP84" s="82"/>
      <c r="EQ84" s="82"/>
      <c r="ER84" s="82"/>
      <c r="ES84" s="82"/>
      <c r="ET84" s="82"/>
      <c r="EU84" s="82"/>
      <c r="EV84" s="82"/>
      <c r="EW84" s="82"/>
      <c r="EX84" s="82"/>
      <c r="EY84" s="82"/>
      <c r="EZ84" s="82"/>
      <c r="FA84" s="82"/>
      <c r="FB84" s="82"/>
      <c r="FC84" s="82"/>
      <c r="FD84" s="82"/>
      <c r="FE84" s="82"/>
      <c r="FF84" s="82"/>
      <c r="FG84" s="82"/>
      <c r="FH84" s="82"/>
      <c r="FI84" s="82"/>
      <c r="FJ84" s="82"/>
      <c r="FK84" s="82"/>
      <c r="FL84" s="82"/>
      <c r="FM84" s="82"/>
      <c r="FN84" s="82"/>
      <c r="FO84" s="82"/>
      <c r="FP84" s="82"/>
      <c r="FQ84" s="82"/>
      <c r="FR84" s="82"/>
      <c r="FS84" s="82"/>
      <c r="FT84" s="82"/>
      <c r="FU84" s="82"/>
      <c r="FV84" s="82"/>
      <c r="FW84" s="82"/>
      <c r="FX84" s="82"/>
      <c r="FY84" s="82"/>
      <c r="FZ84" s="82"/>
      <c r="GA84" s="82"/>
      <c r="GB84" s="82"/>
      <c r="GC84" s="82"/>
      <c r="GD84" s="82"/>
      <c r="GE84" s="82"/>
      <c r="GF84" s="82"/>
      <c r="GG84" s="82"/>
      <c r="GH84" s="82"/>
      <c r="GI84" s="82"/>
      <c r="GJ84" s="82"/>
      <c r="GK84" s="82"/>
      <c r="GL84" s="82"/>
      <c r="GM84" s="82"/>
      <c r="GN84" s="82"/>
      <c r="GO84" s="82"/>
      <c r="GP84" s="82"/>
      <c r="GQ84" s="82"/>
      <c r="GR84" s="82"/>
      <c r="GS84" s="82"/>
      <c r="GT84" s="82"/>
      <c r="GU84" s="82"/>
      <c r="GV84" s="82"/>
      <c r="GW84" s="82"/>
      <c r="GX84" s="82"/>
      <c r="GY84" s="82"/>
      <c r="GZ84" s="82"/>
      <c r="HA84" s="82"/>
      <c r="HB84" s="82"/>
      <c r="HC84" s="82"/>
      <c r="HD84" s="82"/>
      <c r="HE84" s="82"/>
      <c r="HF84" s="82"/>
      <c r="HG84" s="82"/>
      <c r="HH84" s="82"/>
      <c r="HI84" s="82"/>
      <c r="HJ84" s="82"/>
      <c r="HK84" s="82"/>
      <c r="HL84" s="82"/>
      <c r="HM84" s="82"/>
      <c r="HN84" s="82"/>
      <c r="HO84" s="82"/>
      <c r="HP84" s="82"/>
      <c r="HQ84" s="82"/>
      <c r="HR84" s="82"/>
      <c r="HS84" s="82"/>
      <c r="HT84" s="82"/>
      <c r="HU84" s="82"/>
      <c r="HV84" s="82"/>
      <c r="HW84" s="82"/>
      <c r="HX84" s="82"/>
      <c r="HY84" s="82"/>
      <c r="HZ84" s="82"/>
      <c r="IA84" s="82"/>
      <c r="IB84" s="82"/>
      <c r="IC84" s="82"/>
      <c r="ID84" s="82"/>
      <c r="IE84" s="82"/>
      <c r="IF84" s="82"/>
      <c r="IG84" s="82"/>
      <c r="IH84" s="82"/>
      <c r="II84" s="82"/>
      <c r="IJ84" s="82"/>
      <c r="IK84" s="82"/>
      <c r="IL84" s="82"/>
      <c r="IM84" s="82"/>
      <c r="IN84" s="82"/>
      <c r="IO84" s="82"/>
      <c r="IP84" s="82"/>
      <c r="IQ84" s="82"/>
      <c r="IR84" s="82"/>
      <c r="IS84" s="82"/>
      <c r="IT84" s="82"/>
      <c r="IU84" s="82"/>
    </row>
    <row r="85" spans="1:255">
      <c r="A85" s="1034">
        <v>17</v>
      </c>
      <c r="B85" s="951"/>
      <c r="C85" s="951"/>
      <c r="D85" s="951"/>
      <c r="E85" s="693"/>
      <c r="F85" s="950"/>
      <c r="G85" s="951"/>
      <c r="H85" s="951"/>
      <c r="I85" s="951"/>
      <c r="J85" s="951"/>
      <c r="K85" s="1035"/>
      <c r="L85" s="1035"/>
      <c r="M85" s="754">
        <v>17</v>
      </c>
      <c r="N85" s="950"/>
      <c r="O85" s="1035"/>
      <c r="P85" s="1035"/>
      <c r="Q85" s="1035"/>
      <c r="R85" s="1035">
        <f t="shared" si="0"/>
        <v>0</v>
      </c>
      <c r="S85" s="754">
        <v>17</v>
      </c>
      <c r="T85" s="82"/>
      <c r="U85" s="82"/>
      <c r="V85" s="82"/>
      <c r="W85" s="82"/>
      <c r="X85" s="82"/>
      <c r="Y85" s="82"/>
      <c r="Z85" s="82"/>
      <c r="AA85" s="82"/>
      <c r="AB85" s="82"/>
      <c r="AC85" s="82"/>
      <c r="AD85" s="82"/>
      <c r="AE85" s="82"/>
      <c r="AF85" s="82"/>
      <c r="AG85" s="82"/>
      <c r="AH85" s="82"/>
      <c r="AI85" s="82"/>
      <c r="AJ85" s="82"/>
      <c r="AK85" s="82"/>
      <c r="AL85" s="82"/>
      <c r="AM85" s="82"/>
      <c r="AN85" s="82"/>
      <c r="AO85" s="82"/>
      <c r="AP85" s="82"/>
      <c r="AQ85" s="82"/>
      <c r="AR85" s="82"/>
      <c r="AS85" s="82"/>
      <c r="AT85" s="82"/>
      <c r="AU85" s="82"/>
      <c r="AV85" s="82"/>
      <c r="AW85" s="82"/>
      <c r="AX85" s="82"/>
      <c r="AY85" s="82"/>
      <c r="AZ85" s="82"/>
      <c r="BA85" s="82"/>
      <c r="BB85" s="82"/>
      <c r="BC85" s="82"/>
      <c r="BD85" s="82"/>
      <c r="BE85" s="82"/>
      <c r="BF85" s="82"/>
      <c r="BG85" s="82"/>
      <c r="BH85" s="82"/>
      <c r="BI85" s="82"/>
      <c r="BJ85" s="82"/>
      <c r="BK85" s="82"/>
      <c r="BL85" s="82"/>
      <c r="BM85" s="82"/>
      <c r="BN85" s="82"/>
      <c r="BO85" s="82"/>
      <c r="BP85" s="82"/>
      <c r="BQ85" s="82"/>
      <c r="BR85" s="82"/>
      <c r="BS85" s="82"/>
      <c r="BT85" s="82"/>
      <c r="BU85" s="82"/>
      <c r="BV85" s="82"/>
      <c r="BW85" s="82"/>
      <c r="BX85" s="82"/>
      <c r="BY85" s="82"/>
      <c r="BZ85" s="82"/>
      <c r="CA85" s="82"/>
      <c r="CB85" s="82"/>
      <c r="CC85" s="82"/>
      <c r="CD85" s="82"/>
      <c r="CE85" s="82"/>
      <c r="CF85" s="82"/>
      <c r="CG85" s="82"/>
      <c r="CH85" s="82"/>
      <c r="CI85" s="82"/>
      <c r="CJ85" s="82"/>
      <c r="CK85" s="82"/>
      <c r="CL85" s="82"/>
      <c r="CM85" s="82"/>
      <c r="CN85" s="82"/>
      <c r="CO85" s="82"/>
      <c r="CP85" s="82"/>
      <c r="CQ85" s="82"/>
      <c r="CR85" s="82"/>
      <c r="CS85" s="82"/>
      <c r="CT85" s="82"/>
      <c r="CU85" s="82"/>
      <c r="CV85" s="82"/>
      <c r="CW85" s="82"/>
      <c r="CX85" s="82"/>
      <c r="CY85" s="82"/>
      <c r="CZ85" s="82"/>
      <c r="DA85" s="82"/>
      <c r="DB85" s="82"/>
      <c r="DC85" s="82"/>
      <c r="DD85" s="82"/>
      <c r="DE85" s="82"/>
      <c r="DF85" s="82"/>
      <c r="DG85" s="82"/>
      <c r="DH85" s="82"/>
      <c r="DI85" s="82"/>
      <c r="DJ85" s="82"/>
      <c r="DK85" s="82"/>
      <c r="DL85" s="82"/>
      <c r="DM85" s="82"/>
      <c r="DN85" s="82"/>
      <c r="DO85" s="82"/>
      <c r="DP85" s="82"/>
      <c r="DQ85" s="82"/>
      <c r="DR85" s="82"/>
      <c r="DS85" s="82"/>
      <c r="DT85" s="82"/>
      <c r="DU85" s="82"/>
      <c r="DV85" s="82"/>
      <c r="DW85" s="82"/>
      <c r="DX85" s="82"/>
      <c r="DY85" s="82"/>
      <c r="DZ85" s="82"/>
      <c r="EA85" s="82"/>
      <c r="EB85" s="82"/>
      <c r="EC85" s="82"/>
      <c r="ED85" s="82"/>
      <c r="EE85" s="82"/>
      <c r="EF85" s="82"/>
      <c r="EG85" s="82"/>
      <c r="EH85" s="82"/>
      <c r="EI85" s="82"/>
      <c r="EJ85" s="82"/>
      <c r="EK85" s="82"/>
      <c r="EL85" s="82"/>
      <c r="EM85" s="82"/>
      <c r="EN85" s="82"/>
      <c r="EO85" s="82"/>
      <c r="EP85" s="82"/>
      <c r="EQ85" s="82"/>
      <c r="ER85" s="82"/>
      <c r="ES85" s="82"/>
      <c r="ET85" s="82"/>
      <c r="EU85" s="82"/>
      <c r="EV85" s="82"/>
      <c r="EW85" s="82"/>
      <c r="EX85" s="82"/>
      <c r="EY85" s="82"/>
      <c r="EZ85" s="82"/>
      <c r="FA85" s="82"/>
      <c r="FB85" s="82"/>
      <c r="FC85" s="82"/>
      <c r="FD85" s="82"/>
      <c r="FE85" s="82"/>
      <c r="FF85" s="82"/>
      <c r="FG85" s="82"/>
      <c r="FH85" s="82"/>
      <c r="FI85" s="82"/>
      <c r="FJ85" s="82"/>
      <c r="FK85" s="82"/>
      <c r="FL85" s="82"/>
      <c r="FM85" s="82"/>
      <c r="FN85" s="82"/>
      <c r="FO85" s="82"/>
      <c r="FP85" s="82"/>
      <c r="FQ85" s="82"/>
      <c r="FR85" s="82"/>
      <c r="FS85" s="82"/>
      <c r="FT85" s="82"/>
      <c r="FU85" s="82"/>
      <c r="FV85" s="82"/>
      <c r="FW85" s="82"/>
      <c r="FX85" s="82"/>
      <c r="FY85" s="82"/>
      <c r="FZ85" s="82"/>
      <c r="GA85" s="82"/>
      <c r="GB85" s="82"/>
      <c r="GC85" s="82"/>
      <c r="GD85" s="82"/>
      <c r="GE85" s="82"/>
      <c r="GF85" s="82"/>
      <c r="GG85" s="82"/>
      <c r="GH85" s="82"/>
      <c r="GI85" s="82"/>
      <c r="GJ85" s="82"/>
      <c r="GK85" s="82"/>
      <c r="GL85" s="82"/>
      <c r="GM85" s="82"/>
      <c r="GN85" s="82"/>
      <c r="GO85" s="82"/>
      <c r="GP85" s="82"/>
      <c r="GQ85" s="82"/>
      <c r="GR85" s="82"/>
      <c r="GS85" s="82"/>
      <c r="GT85" s="82"/>
      <c r="GU85" s="82"/>
      <c r="GV85" s="82"/>
      <c r="GW85" s="82"/>
      <c r="GX85" s="82"/>
      <c r="GY85" s="82"/>
      <c r="GZ85" s="82"/>
      <c r="HA85" s="82"/>
      <c r="HB85" s="82"/>
      <c r="HC85" s="82"/>
      <c r="HD85" s="82"/>
      <c r="HE85" s="82"/>
      <c r="HF85" s="82"/>
      <c r="HG85" s="82"/>
      <c r="HH85" s="82"/>
      <c r="HI85" s="82"/>
      <c r="HJ85" s="82"/>
      <c r="HK85" s="82"/>
      <c r="HL85" s="82"/>
      <c r="HM85" s="82"/>
      <c r="HN85" s="82"/>
      <c r="HO85" s="82"/>
      <c r="HP85" s="82"/>
      <c r="HQ85" s="82"/>
      <c r="HR85" s="82"/>
      <c r="HS85" s="82"/>
      <c r="HT85" s="82"/>
      <c r="HU85" s="82"/>
      <c r="HV85" s="82"/>
      <c r="HW85" s="82"/>
      <c r="HX85" s="82"/>
      <c r="HY85" s="82"/>
      <c r="HZ85" s="82"/>
      <c r="IA85" s="82"/>
      <c r="IB85" s="82"/>
      <c r="IC85" s="82"/>
      <c r="ID85" s="82"/>
      <c r="IE85" s="82"/>
      <c r="IF85" s="82"/>
      <c r="IG85" s="82"/>
      <c r="IH85" s="82"/>
      <c r="II85" s="82"/>
      <c r="IJ85" s="82"/>
      <c r="IK85" s="82"/>
      <c r="IL85" s="82"/>
      <c r="IM85" s="82"/>
      <c r="IN85" s="82"/>
      <c r="IO85" s="82"/>
      <c r="IP85" s="82"/>
      <c r="IQ85" s="82"/>
      <c r="IR85" s="82"/>
      <c r="IS85" s="82"/>
      <c r="IT85" s="82"/>
      <c r="IU85" s="82"/>
    </row>
    <row r="86" spans="1:255">
      <c r="A86" s="1034">
        <v>18</v>
      </c>
      <c r="B86" s="951"/>
      <c r="C86" s="951"/>
      <c r="D86" s="951"/>
      <c r="E86" s="693"/>
      <c r="F86" s="950"/>
      <c r="G86" s="951"/>
      <c r="H86" s="951"/>
      <c r="I86" s="951"/>
      <c r="J86" s="951"/>
      <c r="K86" s="1035"/>
      <c r="L86" s="1035"/>
      <c r="M86" s="754">
        <v>18</v>
      </c>
      <c r="N86" s="950"/>
      <c r="O86" s="1035"/>
      <c r="P86" s="1035"/>
      <c r="Q86" s="1035"/>
      <c r="R86" s="1035">
        <f t="shared" si="0"/>
        <v>0</v>
      </c>
      <c r="S86" s="754">
        <v>18</v>
      </c>
      <c r="T86" s="82"/>
      <c r="U86" s="82"/>
      <c r="V86" s="82"/>
      <c r="W86" s="82"/>
      <c r="X86" s="82"/>
      <c r="Y86" s="82"/>
      <c r="Z86" s="82"/>
      <c r="AA86" s="82"/>
      <c r="AB86" s="82"/>
      <c r="AC86" s="82"/>
      <c r="AD86" s="82"/>
      <c r="AE86" s="82"/>
      <c r="AF86" s="82"/>
      <c r="AG86" s="82"/>
      <c r="AH86" s="82"/>
      <c r="AI86" s="82"/>
      <c r="AJ86" s="82"/>
      <c r="AK86" s="82"/>
      <c r="AL86" s="82"/>
      <c r="AM86" s="82"/>
      <c r="AN86" s="82"/>
      <c r="AO86" s="82"/>
      <c r="AP86" s="82"/>
      <c r="AQ86" s="82"/>
      <c r="AR86" s="82"/>
      <c r="AS86" s="82"/>
      <c r="AT86" s="82"/>
      <c r="AU86" s="82"/>
      <c r="AV86" s="82"/>
      <c r="AW86" s="82"/>
      <c r="AX86" s="82"/>
      <c r="AY86" s="82"/>
      <c r="AZ86" s="82"/>
      <c r="BA86" s="82"/>
      <c r="BB86" s="82"/>
      <c r="BC86" s="82"/>
      <c r="BD86" s="82"/>
      <c r="BE86" s="82"/>
      <c r="BF86" s="82"/>
      <c r="BG86" s="82"/>
      <c r="BH86" s="82"/>
      <c r="BI86" s="82"/>
      <c r="BJ86" s="82"/>
      <c r="BK86" s="82"/>
      <c r="BL86" s="82"/>
      <c r="BM86" s="82"/>
      <c r="BN86" s="82"/>
      <c r="BO86" s="82"/>
      <c r="BP86" s="82"/>
      <c r="BQ86" s="82"/>
      <c r="BR86" s="82"/>
      <c r="BS86" s="82"/>
      <c r="BT86" s="82"/>
      <c r="BU86" s="82"/>
      <c r="BV86" s="82"/>
      <c r="BW86" s="82"/>
      <c r="BX86" s="82"/>
      <c r="BY86" s="82"/>
      <c r="BZ86" s="82"/>
      <c r="CA86" s="82"/>
      <c r="CB86" s="82"/>
      <c r="CC86" s="82"/>
      <c r="CD86" s="82"/>
      <c r="CE86" s="82"/>
      <c r="CF86" s="82"/>
      <c r="CG86" s="82"/>
      <c r="CH86" s="82"/>
      <c r="CI86" s="82"/>
      <c r="CJ86" s="82"/>
      <c r="CK86" s="82"/>
      <c r="CL86" s="82"/>
      <c r="CM86" s="82"/>
      <c r="CN86" s="82"/>
      <c r="CO86" s="82"/>
      <c r="CP86" s="82"/>
      <c r="CQ86" s="82"/>
      <c r="CR86" s="82"/>
      <c r="CS86" s="82"/>
      <c r="CT86" s="82"/>
      <c r="CU86" s="82"/>
      <c r="CV86" s="82"/>
      <c r="CW86" s="82"/>
      <c r="CX86" s="82"/>
      <c r="CY86" s="82"/>
      <c r="CZ86" s="82"/>
      <c r="DA86" s="82"/>
      <c r="DB86" s="82"/>
      <c r="DC86" s="82"/>
      <c r="DD86" s="82"/>
      <c r="DE86" s="82"/>
      <c r="DF86" s="82"/>
      <c r="DG86" s="82"/>
      <c r="DH86" s="82"/>
      <c r="DI86" s="82"/>
      <c r="DJ86" s="82"/>
      <c r="DK86" s="82"/>
      <c r="DL86" s="82"/>
      <c r="DM86" s="82"/>
      <c r="DN86" s="82"/>
      <c r="DO86" s="82"/>
      <c r="DP86" s="82"/>
      <c r="DQ86" s="82"/>
      <c r="DR86" s="82"/>
      <c r="DS86" s="82"/>
      <c r="DT86" s="82"/>
      <c r="DU86" s="82"/>
      <c r="DV86" s="82"/>
      <c r="DW86" s="82"/>
      <c r="DX86" s="82"/>
      <c r="DY86" s="82"/>
      <c r="DZ86" s="82"/>
      <c r="EA86" s="82"/>
      <c r="EB86" s="82"/>
      <c r="EC86" s="82"/>
      <c r="ED86" s="82"/>
      <c r="EE86" s="82"/>
      <c r="EF86" s="82"/>
      <c r="EG86" s="82"/>
      <c r="EH86" s="82"/>
      <c r="EI86" s="82"/>
      <c r="EJ86" s="82"/>
      <c r="EK86" s="82"/>
      <c r="EL86" s="82"/>
      <c r="EM86" s="82"/>
      <c r="EN86" s="82"/>
      <c r="EO86" s="82"/>
      <c r="EP86" s="82"/>
      <c r="EQ86" s="82"/>
      <c r="ER86" s="82"/>
      <c r="ES86" s="82"/>
      <c r="ET86" s="82"/>
      <c r="EU86" s="82"/>
      <c r="EV86" s="82"/>
      <c r="EW86" s="82"/>
      <c r="EX86" s="82"/>
      <c r="EY86" s="82"/>
      <c r="EZ86" s="82"/>
      <c r="FA86" s="82"/>
      <c r="FB86" s="82"/>
      <c r="FC86" s="82"/>
      <c r="FD86" s="82"/>
      <c r="FE86" s="82"/>
      <c r="FF86" s="82"/>
      <c r="FG86" s="82"/>
      <c r="FH86" s="82"/>
      <c r="FI86" s="82"/>
      <c r="FJ86" s="82"/>
      <c r="FK86" s="82"/>
      <c r="FL86" s="82"/>
      <c r="FM86" s="82"/>
      <c r="FN86" s="82"/>
      <c r="FO86" s="82"/>
      <c r="FP86" s="82"/>
      <c r="FQ86" s="82"/>
      <c r="FR86" s="82"/>
      <c r="FS86" s="82"/>
      <c r="FT86" s="82"/>
      <c r="FU86" s="82"/>
      <c r="FV86" s="82"/>
      <c r="FW86" s="82"/>
      <c r="FX86" s="82"/>
      <c r="FY86" s="82"/>
      <c r="FZ86" s="82"/>
      <c r="GA86" s="82"/>
      <c r="GB86" s="82"/>
      <c r="GC86" s="82"/>
      <c r="GD86" s="82"/>
      <c r="GE86" s="82"/>
      <c r="GF86" s="82"/>
      <c r="GG86" s="82"/>
      <c r="GH86" s="82"/>
      <c r="GI86" s="82"/>
      <c r="GJ86" s="82"/>
      <c r="GK86" s="82"/>
      <c r="GL86" s="82"/>
      <c r="GM86" s="82"/>
      <c r="GN86" s="82"/>
      <c r="GO86" s="82"/>
      <c r="GP86" s="82"/>
      <c r="GQ86" s="82"/>
      <c r="GR86" s="82"/>
      <c r="GS86" s="82"/>
      <c r="GT86" s="82"/>
      <c r="GU86" s="82"/>
      <c r="GV86" s="82"/>
      <c r="GW86" s="82"/>
      <c r="GX86" s="82"/>
      <c r="GY86" s="82"/>
      <c r="GZ86" s="82"/>
      <c r="HA86" s="82"/>
      <c r="HB86" s="82"/>
      <c r="HC86" s="82"/>
      <c r="HD86" s="82"/>
      <c r="HE86" s="82"/>
      <c r="HF86" s="82"/>
      <c r="HG86" s="82"/>
      <c r="HH86" s="82"/>
      <c r="HI86" s="82"/>
      <c r="HJ86" s="82"/>
      <c r="HK86" s="82"/>
      <c r="HL86" s="82"/>
      <c r="HM86" s="82"/>
      <c r="HN86" s="82"/>
      <c r="HO86" s="82"/>
      <c r="HP86" s="82"/>
      <c r="HQ86" s="82"/>
      <c r="HR86" s="82"/>
      <c r="HS86" s="82"/>
      <c r="HT86" s="82"/>
      <c r="HU86" s="82"/>
      <c r="HV86" s="82"/>
      <c r="HW86" s="82"/>
      <c r="HX86" s="82"/>
      <c r="HY86" s="82"/>
      <c r="HZ86" s="82"/>
      <c r="IA86" s="82"/>
      <c r="IB86" s="82"/>
      <c r="IC86" s="82"/>
      <c r="ID86" s="82"/>
      <c r="IE86" s="82"/>
      <c r="IF86" s="82"/>
      <c r="IG86" s="82"/>
      <c r="IH86" s="82"/>
      <c r="II86" s="82"/>
      <c r="IJ86" s="82"/>
      <c r="IK86" s="82"/>
      <c r="IL86" s="82"/>
      <c r="IM86" s="82"/>
      <c r="IN86" s="82"/>
      <c r="IO86" s="82"/>
      <c r="IP86" s="82"/>
      <c r="IQ86" s="82"/>
      <c r="IR86" s="82"/>
      <c r="IS86" s="82"/>
      <c r="IT86" s="82"/>
      <c r="IU86" s="82"/>
    </row>
    <row r="87" spans="1:255">
      <c r="A87" s="1034">
        <v>19</v>
      </c>
      <c r="B87" s="951"/>
      <c r="C87" s="951"/>
      <c r="D87" s="951"/>
      <c r="E87" s="693"/>
      <c r="F87" s="950"/>
      <c r="G87" s="951"/>
      <c r="H87" s="951"/>
      <c r="I87" s="951"/>
      <c r="J87" s="951"/>
      <c r="K87" s="1035"/>
      <c r="L87" s="1035"/>
      <c r="M87" s="754">
        <v>19</v>
      </c>
      <c r="N87" s="950"/>
      <c r="O87" s="1035"/>
      <c r="P87" s="1035"/>
      <c r="Q87" s="1035"/>
      <c r="R87" s="1035">
        <f t="shared" si="0"/>
        <v>0</v>
      </c>
      <c r="S87" s="754">
        <v>19</v>
      </c>
      <c r="T87" s="82"/>
      <c r="U87" s="82"/>
      <c r="V87" s="82"/>
      <c r="W87" s="82"/>
      <c r="X87" s="82"/>
      <c r="Y87" s="82"/>
      <c r="Z87" s="82"/>
      <c r="AA87" s="82"/>
      <c r="AB87" s="82"/>
      <c r="AC87" s="82"/>
      <c r="AD87" s="82"/>
      <c r="AE87" s="82"/>
      <c r="AF87" s="82"/>
      <c r="AG87" s="82"/>
      <c r="AH87" s="82"/>
      <c r="AI87" s="82"/>
      <c r="AJ87" s="82"/>
      <c r="AK87" s="82"/>
      <c r="AL87" s="82"/>
      <c r="AM87" s="82"/>
      <c r="AN87" s="82"/>
      <c r="AO87" s="82"/>
      <c r="AP87" s="82"/>
      <c r="AQ87" s="82"/>
      <c r="AR87" s="82"/>
      <c r="AS87" s="82"/>
      <c r="AT87" s="82"/>
      <c r="AU87" s="82"/>
      <c r="AV87" s="82"/>
      <c r="AW87" s="82"/>
      <c r="AX87" s="82"/>
      <c r="AY87" s="82"/>
      <c r="AZ87" s="82"/>
      <c r="BA87" s="82"/>
      <c r="BB87" s="82"/>
      <c r="BC87" s="82"/>
      <c r="BD87" s="82"/>
      <c r="BE87" s="82"/>
      <c r="BF87" s="82"/>
      <c r="BG87" s="82"/>
      <c r="BH87" s="82"/>
      <c r="BI87" s="82"/>
      <c r="BJ87" s="82"/>
      <c r="BK87" s="82"/>
      <c r="BL87" s="82"/>
      <c r="BM87" s="82"/>
      <c r="BN87" s="82"/>
      <c r="BO87" s="82"/>
      <c r="BP87" s="82"/>
      <c r="BQ87" s="82"/>
      <c r="BR87" s="82"/>
      <c r="BS87" s="82"/>
      <c r="BT87" s="82"/>
      <c r="BU87" s="82"/>
      <c r="BV87" s="82"/>
      <c r="BW87" s="82"/>
      <c r="BX87" s="82"/>
      <c r="BY87" s="82"/>
      <c r="BZ87" s="82"/>
      <c r="CA87" s="82"/>
      <c r="CB87" s="82"/>
      <c r="CC87" s="82"/>
      <c r="CD87" s="82"/>
      <c r="CE87" s="82"/>
      <c r="CF87" s="82"/>
      <c r="CG87" s="82"/>
      <c r="CH87" s="82"/>
      <c r="CI87" s="82"/>
      <c r="CJ87" s="82"/>
      <c r="CK87" s="82"/>
      <c r="CL87" s="82"/>
      <c r="CM87" s="82"/>
      <c r="CN87" s="82"/>
      <c r="CO87" s="82"/>
      <c r="CP87" s="82"/>
      <c r="CQ87" s="82"/>
      <c r="CR87" s="82"/>
      <c r="CS87" s="82"/>
      <c r="CT87" s="82"/>
      <c r="CU87" s="82"/>
      <c r="CV87" s="82"/>
      <c r="CW87" s="82"/>
      <c r="CX87" s="82"/>
      <c r="CY87" s="82"/>
      <c r="CZ87" s="82"/>
      <c r="DA87" s="82"/>
      <c r="DB87" s="82"/>
      <c r="DC87" s="82"/>
      <c r="DD87" s="82"/>
      <c r="DE87" s="82"/>
      <c r="DF87" s="82"/>
      <c r="DG87" s="82"/>
      <c r="DH87" s="82"/>
      <c r="DI87" s="82"/>
      <c r="DJ87" s="82"/>
      <c r="DK87" s="82"/>
      <c r="DL87" s="82"/>
      <c r="DM87" s="82"/>
      <c r="DN87" s="82"/>
      <c r="DO87" s="82"/>
      <c r="DP87" s="82"/>
      <c r="DQ87" s="82"/>
      <c r="DR87" s="82"/>
      <c r="DS87" s="82"/>
      <c r="DT87" s="82"/>
      <c r="DU87" s="82"/>
      <c r="DV87" s="82"/>
      <c r="DW87" s="82"/>
      <c r="DX87" s="82"/>
      <c r="DY87" s="82"/>
      <c r="DZ87" s="82"/>
      <c r="EA87" s="82"/>
      <c r="EB87" s="82"/>
      <c r="EC87" s="82"/>
      <c r="ED87" s="82"/>
      <c r="EE87" s="82"/>
      <c r="EF87" s="82"/>
      <c r="EG87" s="82"/>
      <c r="EH87" s="82"/>
      <c r="EI87" s="82"/>
      <c r="EJ87" s="82"/>
      <c r="EK87" s="82"/>
      <c r="EL87" s="82"/>
      <c r="EM87" s="82"/>
      <c r="EN87" s="82"/>
      <c r="EO87" s="82"/>
      <c r="EP87" s="82"/>
      <c r="EQ87" s="82"/>
      <c r="ER87" s="82"/>
      <c r="ES87" s="82"/>
      <c r="ET87" s="82"/>
      <c r="EU87" s="82"/>
      <c r="EV87" s="82"/>
      <c r="EW87" s="82"/>
      <c r="EX87" s="82"/>
      <c r="EY87" s="82"/>
      <c r="EZ87" s="82"/>
      <c r="FA87" s="82"/>
      <c r="FB87" s="82"/>
      <c r="FC87" s="82"/>
      <c r="FD87" s="82"/>
      <c r="FE87" s="82"/>
      <c r="FF87" s="82"/>
      <c r="FG87" s="82"/>
      <c r="FH87" s="82"/>
      <c r="FI87" s="82"/>
      <c r="FJ87" s="82"/>
      <c r="FK87" s="82"/>
      <c r="FL87" s="82"/>
      <c r="FM87" s="82"/>
      <c r="FN87" s="82"/>
      <c r="FO87" s="82"/>
      <c r="FP87" s="82"/>
      <c r="FQ87" s="82"/>
      <c r="FR87" s="82"/>
      <c r="FS87" s="82"/>
      <c r="FT87" s="82"/>
      <c r="FU87" s="82"/>
      <c r="FV87" s="82"/>
      <c r="FW87" s="82"/>
      <c r="FX87" s="82"/>
      <c r="FY87" s="82"/>
      <c r="FZ87" s="82"/>
      <c r="GA87" s="82"/>
      <c r="GB87" s="82"/>
      <c r="GC87" s="82"/>
      <c r="GD87" s="82"/>
      <c r="GE87" s="82"/>
      <c r="GF87" s="82"/>
      <c r="GG87" s="82"/>
      <c r="GH87" s="82"/>
      <c r="GI87" s="82"/>
      <c r="GJ87" s="82"/>
      <c r="GK87" s="82"/>
      <c r="GL87" s="82"/>
      <c r="GM87" s="82"/>
      <c r="GN87" s="82"/>
      <c r="GO87" s="82"/>
      <c r="GP87" s="82"/>
      <c r="GQ87" s="82"/>
      <c r="GR87" s="82"/>
      <c r="GS87" s="82"/>
      <c r="GT87" s="82"/>
      <c r="GU87" s="82"/>
      <c r="GV87" s="82"/>
      <c r="GW87" s="82"/>
      <c r="GX87" s="82"/>
      <c r="GY87" s="82"/>
      <c r="GZ87" s="82"/>
      <c r="HA87" s="82"/>
      <c r="HB87" s="82"/>
      <c r="HC87" s="82"/>
      <c r="HD87" s="82"/>
      <c r="HE87" s="82"/>
      <c r="HF87" s="82"/>
      <c r="HG87" s="82"/>
      <c r="HH87" s="82"/>
      <c r="HI87" s="82"/>
      <c r="HJ87" s="82"/>
      <c r="HK87" s="82"/>
      <c r="HL87" s="82"/>
      <c r="HM87" s="82"/>
      <c r="HN87" s="82"/>
      <c r="HO87" s="82"/>
      <c r="HP87" s="82"/>
      <c r="HQ87" s="82"/>
      <c r="HR87" s="82"/>
      <c r="HS87" s="82"/>
      <c r="HT87" s="82"/>
      <c r="HU87" s="82"/>
      <c r="HV87" s="82"/>
      <c r="HW87" s="82"/>
      <c r="HX87" s="82"/>
      <c r="HY87" s="82"/>
      <c r="HZ87" s="82"/>
      <c r="IA87" s="82"/>
      <c r="IB87" s="82"/>
      <c r="IC87" s="82"/>
      <c r="ID87" s="82"/>
      <c r="IE87" s="82"/>
      <c r="IF87" s="82"/>
      <c r="IG87" s="82"/>
      <c r="IH87" s="82"/>
      <c r="II87" s="82"/>
      <c r="IJ87" s="82"/>
      <c r="IK87" s="82"/>
      <c r="IL87" s="82"/>
      <c r="IM87" s="82"/>
      <c r="IN87" s="82"/>
      <c r="IO87" s="82"/>
      <c r="IP87" s="82"/>
      <c r="IQ87" s="82"/>
      <c r="IR87" s="82"/>
      <c r="IS87" s="82"/>
      <c r="IT87" s="82"/>
      <c r="IU87" s="82"/>
    </row>
    <row r="88" spans="1:255">
      <c r="A88" s="1034">
        <v>20</v>
      </c>
      <c r="B88" s="951"/>
      <c r="C88" s="951"/>
      <c r="D88" s="951"/>
      <c r="E88" s="693"/>
      <c r="F88" s="950"/>
      <c r="G88" s="951"/>
      <c r="H88" s="951"/>
      <c r="I88" s="951"/>
      <c r="J88" s="951"/>
      <c r="K88" s="1035"/>
      <c r="L88" s="1035"/>
      <c r="M88" s="754">
        <v>20</v>
      </c>
      <c r="N88" s="950"/>
      <c r="O88" s="1035"/>
      <c r="P88" s="1035"/>
      <c r="Q88" s="1035"/>
      <c r="R88" s="1035">
        <f t="shared" si="0"/>
        <v>0</v>
      </c>
      <c r="S88" s="754">
        <v>20</v>
      </c>
      <c r="T88" s="82"/>
      <c r="U88" s="82"/>
      <c r="V88" s="82"/>
      <c r="W88" s="82"/>
      <c r="X88" s="82"/>
      <c r="Y88" s="82"/>
      <c r="Z88" s="82"/>
      <c r="AA88" s="82"/>
      <c r="AB88" s="82"/>
      <c r="AC88" s="82"/>
      <c r="AD88" s="82"/>
      <c r="AE88" s="82"/>
      <c r="AF88" s="82"/>
      <c r="AG88" s="82"/>
      <c r="AH88" s="82"/>
      <c r="AI88" s="82"/>
      <c r="AJ88" s="82"/>
      <c r="AK88" s="82"/>
      <c r="AL88" s="82"/>
      <c r="AM88" s="82"/>
      <c r="AN88" s="82"/>
      <c r="AO88" s="82"/>
      <c r="AP88" s="82"/>
      <c r="AQ88" s="82"/>
      <c r="AR88" s="82"/>
      <c r="AS88" s="82"/>
      <c r="AT88" s="82"/>
      <c r="AU88" s="82"/>
      <c r="AV88" s="82"/>
      <c r="AW88" s="82"/>
      <c r="AX88" s="82"/>
      <c r="AY88" s="82"/>
      <c r="AZ88" s="82"/>
      <c r="BA88" s="82"/>
      <c r="BB88" s="82"/>
      <c r="BC88" s="82"/>
      <c r="BD88" s="82"/>
      <c r="BE88" s="82"/>
      <c r="BF88" s="82"/>
      <c r="BG88" s="82"/>
      <c r="BH88" s="82"/>
      <c r="BI88" s="82"/>
      <c r="BJ88" s="82"/>
      <c r="BK88" s="82"/>
      <c r="BL88" s="82"/>
      <c r="BM88" s="82"/>
      <c r="BN88" s="82"/>
      <c r="BO88" s="82"/>
      <c r="BP88" s="82"/>
      <c r="BQ88" s="82"/>
      <c r="BR88" s="82"/>
      <c r="BS88" s="82"/>
      <c r="BT88" s="82"/>
      <c r="BU88" s="82"/>
      <c r="BV88" s="82"/>
      <c r="BW88" s="82"/>
      <c r="BX88" s="82"/>
      <c r="BY88" s="82"/>
      <c r="BZ88" s="82"/>
      <c r="CA88" s="82"/>
      <c r="CB88" s="82"/>
      <c r="CC88" s="82"/>
      <c r="CD88" s="82"/>
      <c r="CE88" s="82"/>
      <c r="CF88" s="82"/>
      <c r="CG88" s="82"/>
      <c r="CH88" s="82"/>
      <c r="CI88" s="82"/>
      <c r="CJ88" s="82"/>
      <c r="CK88" s="82"/>
      <c r="CL88" s="82"/>
      <c r="CM88" s="82"/>
      <c r="CN88" s="82"/>
      <c r="CO88" s="82"/>
      <c r="CP88" s="82"/>
      <c r="CQ88" s="82"/>
      <c r="CR88" s="82"/>
      <c r="CS88" s="82"/>
      <c r="CT88" s="82"/>
      <c r="CU88" s="82"/>
      <c r="CV88" s="82"/>
      <c r="CW88" s="82"/>
      <c r="CX88" s="82"/>
      <c r="CY88" s="82"/>
      <c r="CZ88" s="82"/>
      <c r="DA88" s="82"/>
      <c r="DB88" s="82"/>
      <c r="DC88" s="82"/>
      <c r="DD88" s="82"/>
      <c r="DE88" s="82"/>
      <c r="DF88" s="82"/>
      <c r="DG88" s="82"/>
      <c r="DH88" s="82"/>
      <c r="DI88" s="82"/>
      <c r="DJ88" s="82"/>
      <c r="DK88" s="82"/>
      <c r="DL88" s="82"/>
      <c r="DM88" s="82"/>
      <c r="DN88" s="82"/>
      <c r="DO88" s="82"/>
      <c r="DP88" s="82"/>
      <c r="DQ88" s="82"/>
      <c r="DR88" s="82"/>
      <c r="DS88" s="82"/>
      <c r="DT88" s="82"/>
      <c r="DU88" s="82"/>
      <c r="DV88" s="82"/>
      <c r="DW88" s="82"/>
      <c r="DX88" s="82"/>
      <c r="DY88" s="82"/>
      <c r="DZ88" s="82"/>
      <c r="EA88" s="82"/>
      <c r="EB88" s="82"/>
      <c r="EC88" s="82"/>
      <c r="ED88" s="82"/>
      <c r="EE88" s="82"/>
      <c r="EF88" s="82"/>
      <c r="EG88" s="82"/>
      <c r="EH88" s="82"/>
      <c r="EI88" s="82"/>
      <c r="EJ88" s="82"/>
      <c r="EK88" s="82"/>
      <c r="EL88" s="82"/>
      <c r="EM88" s="82"/>
      <c r="EN88" s="82"/>
      <c r="EO88" s="82"/>
      <c r="EP88" s="82"/>
      <c r="EQ88" s="82"/>
      <c r="ER88" s="82"/>
      <c r="ES88" s="82"/>
      <c r="ET88" s="82"/>
      <c r="EU88" s="82"/>
      <c r="EV88" s="82"/>
      <c r="EW88" s="82"/>
      <c r="EX88" s="82"/>
      <c r="EY88" s="82"/>
      <c r="EZ88" s="82"/>
      <c r="FA88" s="82"/>
      <c r="FB88" s="82"/>
      <c r="FC88" s="82"/>
      <c r="FD88" s="82"/>
      <c r="FE88" s="82"/>
      <c r="FF88" s="82"/>
      <c r="FG88" s="82"/>
      <c r="FH88" s="82"/>
      <c r="FI88" s="82"/>
      <c r="FJ88" s="82"/>
      <c r="FK88" s="82"/>
      <c r="FL88" s="82"/>
      <c r="FM88" s="82"/>
      <c r="FN88" s="82"/>
      <c r="FO88" s="82"/>
      <c r="FP88" s="82"/>
      <c r="FQ88" s="82"/>
      <c r="FR88" s="82"/>
      <c r="FS88" s="82"/>
      <c r="FT88" s="82"/>
      <c r="FU88" s="82"/>
      <c r="FV88" s="82"/>
      <c r="FW88" s="82"/>
      <c r="FX88" s="82"/>
      <c r="FY88" s="82"/>
      <c r="FZ88" s="82"/>
      <c r="GA88" s="82"/>
      <c r="GB88" s="82"/>
      <c r="GC88" s="82"/>
      <c r="GD88" s="82"/>
      <c r="GE88" s="82"/>
      <c r="GF88" s="82"/>
      <c r="GG88" s="82"/>
      <c r="GH88" s="82"/>
      <c r="GI88" s="82"/>
      <c r="GJ88" s="82"/>
      <c r="GK88" s="82"/>
      <c r="GL88" s="82"/>
      <c r="GM88" s="82"/>
      <c r="GN88" s="82"/>
      <c r="GO88" s="82"/>
      <c r="GP88" s="82"/>
      <c r="GQ88" s="82"/>
      <c r="GR88" s="82"/>
      <c r="GS88" s="82"/>
      <c r="GT88" s="82"/>
      <c r="GU88" s="82"/>
      <c r="GV88" s="82"/>
      <c r="GW88" s="82"/>
      <c r="GX88" s="82"/>
      <c r="GY88" s="82"/>
      <c r="GZ88" s="82"/>
      <c r="HA88" s="82"/>
      <c r="HB88" s="82"/>
      <c r="HC88" s="82"/>
      <c r="HD88" s="82"/>
      <c r="HE88" s="82"/>
      <c r="HF88" s="82"/>
      <c r="HG88" s="82"/>
      <c r="HH88" s="82"/>
      <c r="HI88" s="82"/>
      <c r="HJ88" s="82"/>
      <c r="HK88" s="82"/>
      <c r="HL88" s="82"/>
      <c r="HM88" s="82"/>
      <c r="HN88" s="82"/>
      <c r="HO88" s="82"/>
      <c r="HP88" s="82"/>
      <c r="HQ88" s="82"/>
      <c r="HR88" s="82"/>
      <c r="HS88" s="82"/>
      <c r="HT88" s="82"/>
      <c r="HU88" s="82"/>
      <c r="HV88" s="82"/>
      <c r="HW88" s="82"/>
      <c r="HX88" s="82"/>
      <c r="HY88" s="82"/>
      <c r="HZ88" s="82"/>
      <c r="IA88" s="82"/>
      <c r="IB88" s="82"/>
      <c r="IC88" s="82"/>
      <c r="ID88" s="82"/>
      <c r="IE88" s="82"/>
      <c r="IF88" s="82"/>
      <c r="IG88" s="82"/>
      <c r="IH88" s="82"/>
      <c r="II88" s="82"/>
      <c r="IJ88" s="82"/>
      <c r="IK88" s="82"/>
      <c r="IL88" s="82"/>
      <c r="IM88" s="82"/>
      <c r="IN88" s="82"/>
      <c r="IO88" s="82"/>
      <c r="IP88" s="82"/>
      <c r="IQ88" s="82"/>
      <c r="IR88" s="82"/>
      <c r="IS88" s="82"/>
      <c r="IT88" s="82"/>
      <c r="IU88" s="82"/>
    </row>
    <row r="89" spans="1:255">
      <c r="A89" s="1034">
        <v>21</v>
      </c>
      <c r="B89" s="951"/>
      <c r="C89" s="951"/>
      <c r="D89" s="951"/>
      <c r="E89" s="693"/>
      <c r="F89" s="950"/>
      <c r="G89" s="951"/>
      <c r="H89" s="951"/>
      <c r="I89" s="951"/>
      <c r="J89" s="951"/>
      <c r="K89" s="1035"/>
      <c r="L89" s="1035"/>
      <c r="M89" s="754">
        <v>21</v>
      </c>
      <c r="N89" s="950"/>
      <c r="O89" s="1035"/>
      <c r="P89" s="1035"/>
      <c r="Q89" s="1035"/>
      <c r="R89" s="1035">
        <f t="shared" si="0"/>
        <v>0</v>
      </c>
      <c r="S89" s="754">
        <v>21</v>
      </c>
      <c r="T89" s="82"/>
      <c r="U89" s="82"/>
      <c r="V89" s="82"/>
      <c r="W89" s="82"/>
      <c r="X89" s="82"/>
      <c r="Y89" s="82"/>
      <c r="Z89" s="82"/>
      <c r="AA89" s="82"/>
      <c r="AB89" s="82"/>
      <c r="AC89" s="82"/>
      <c r="AD89" s="82"/>
      <c r="AE89" s="82"/>
      <c r="AF89" s="82"/>
      <c r="AG89" s="82"/>
      <c r="AH89" s="82"/>
      <c r="AI89" s="82"/>
      <c r="AJ89" s="82"/>
      <c r="AK89" s="82"/>
      <c r="AL89" s="82"/>
      <c r="AM89" s="82"/>
      <c r="AN89" s="82"/>
      <c r="AO89" s="82"/>
      <c r="AP89" s="82"/>
      <c r="AQ89" s="82"/>
      <c r="AR89" s="82"/>
      <c r="AS89" s="82"/>
      <c r="AT89" s="82"/>
      <c r="AU89" s="82"/>
      <c r="AV89" s="82"/>
      <c r="AW89" s="82"/>
      <c r="AX89" s="82"/>
      <c r="AY89" s="82"/>
      <c r="AZ89" s="82"/>
      <c r="BA89" s="82"/>
      <c r="BB89" s="82"/>
      <c r="BC89" s="82"/>
      <c r="BD89" s="82"/>
      <c r="BE89" s="82"/>
      <c r="BF89" s="82"/>
      <c r="BG89" s="82"/>
      <c r="BH89" s="82"/>
      <c r="BI89" s="82"/>
      <c r="BJ89" s="82"/>
      <c r="BK89" s="82"/>
      <c r="BL89" s="82"/>
      <c r="BM89" s="82"/>
      <c r="BN89" s="82"/>
      <c r="BO89" s="82"/>
      <c r="BP89" s="82"/>
      <c r="BQ89" s="82"/>
      <c r="BR89" s="82"/>
      <c r="BS89" s="82"/>
      <c r="BT89" s="82"/>
      <c r="BU89" s="82"/>
      <c r="BV89" s="82"/>
      <c r="BW89" s="82"/>
      <c r="BX89" s="82"/>
      <c r="BY89" s="82"/>
      <c r="BZ89" s="82"/>
      <c r="CA89" s="82"/>
      <c r="CB89" s="82"/>
      <c r="CC89" s="82"/>
      <c r="CD89" s="82"/>
      <c r="CE89" s="82"/>
      <c r="CF89" s="82"/>
      <c r="CG89" s="82"/>
      <c r="CH89" s="82"/>
      <c r="CI89" s="82"/>
      <c r="CJ89" s="82"/>
      <c r="CK89" s="82"/>
      <c r="CL89" s="82"/>
      <c r="CM89" s="82"/>
      <c r="CN89" s="82"/>
      <c r="CO89" s="82"/>
      <c r="CP89" s="82"/>
      <c r="CQ89" s="82"/>
      <c r="CR89" s="82"/>
      <c r="CS89" s="82"/>
      <c r="CT89" s="82"/>
      <c r="CU89" s="82"/>
      <c r="CV89" s="82"/>
      <c r="CW89" s="82"/>
      <c r="CX89" s="82"/>
      <c r="CY89" s="82"/>
      <c r="CZ89" s="82"/>
      <c r="DA89" s="82"/>
      <c r="DB89" s="82"/>
      <c r="DC89" s="82"/>
      <c r="DD89" s="82"/>
      <c r="DE89" s="82"/>
      <c r="DF89" s="82"/>
      <c r="DG89" s="82"/>
      <c r="DH89" s="82"/>
      <c r="DI89" s="82"/>
      <c r="DJ89" s="82"/>
      <c r="DK89" s="82"/>
      <c r="DL89" s="82"/>
      <c r="DM89" s="82"/>
      <c r="DN89" s="82"/>
      <c r="DO89" s="82"/>
      <c r="DP89" s="82"/>
      <c r="DQ89" s="82"/>
      <c r="DR89" s="82"/>
      <c r="DS89" s="82"/>
      <c r="DT89" s="82"/>
      <c r="DU89" s="82"/>
      <c r="DV89" s="82"/>
      <c r="DW89" s="82"/>
      <c r="DX89" s="82"/>
      <c r="DY89" s="82"/>
      <c r="DZ89" s="82"/>
      <c r="EA89" s="82"/>
      <c r="EB89" s="82"/>
      <c r="EC89" s="82"/>
      <c r="ED89" s="82"/>
      <c r="EE89" s="82"/>
      <c r="EF89" s="82"/>
      <c r="EG89" s="82"/>
      <c r="EH89" s="82"/>
      <c r="EI89" s="82"/>
      <c r="EJ89" s="82"/>
      <c r="EK89" s="82"/>
      <c r="EL89" s="82"/>
      <c r="EM89" s="82"/>
      <c r="EN89" s="82"/>
      <c r="EO89" s="82"/>
      <c r="EP89" s="82"/>
      <c r="EQ89" s="82"/>
      <c r="ER89" s="82"/>
      <c r="ES89" s="82"/>
      <c r="ET89" s="82"/>
      <c r="EU89" s="82"/>
      <c r="EV89" s="82"/>
      <c r="EW89" s="82"/>
      <c r="EX89" s="82"/>
      <c r="EY89" s="82"/>
      <c r="EZ89" s="82"/>
      <c r="FA89" s="82"/>
      <c r="FB89" s="82"/>
      <c r="FC89" s="82"/>
      <c r="FD89" s="82"/>
      <c r="FE89" s="82"/>
      <c r="FF89" s="82"/>
      <c r="FG89" s="82"/>
      <c r="FH89" s="82"/>
      <c r="FI89" s="82"/>
      <c r="FJ89" s="82"/>
      <c r="FK89" s="82"/>
      <c r="FL89" s="82"/>
      <c r="FM89" s="82"/>
      <c r="FN89" s="82"/>
      <c r="FO89" s="82"/>
      <c r="FP89" s="82"/>
      <c r="FQ89" s="82"/>
      <c r="FR89" s="82"/>
      <c r="FS89" s="82"/>
      <c r="FT89" s="82"/>
      <c r="FU89" s="82"/>
      <c r="FV89" s="82"/>
      <c r="FW89" s="82"/>
      <c r="FX89" s="82"/>
      <c r="FY89" s="82"/>
      <c r="FZ89" s="82"/>
      <c r="GA89" s="82"/>
      <c r="GB89" s="82"/>
      <c r="GC89" s="82"/>
      <c r="GD89" s="82"/>
      <c r="GE89" s="82"/>
      <c r="GF89" s="82"/>
      <c r="GG89" s="82"/>
      <c r="GH89" s="82"/>
      <c r="GI89" s="82"/>
      <c r="GJ89" s="82"/>
      <c r="GK89" s="82"/>
      <c r="GL89" s="82"/>
      <c r="GM89" s="82"/>
      <c r="GN89" s="82"/>
      <c r="GO89" s="82"/>
      <c r="GP89" s="82"/>
      <c r="GQ89" s="82"/>
      <c r="GR89" s="82"/>
      <c r="GS89" s="82"/>
      <c r="GT89" s="82"/>
      <c r="GU89" s="82"/>
      <c r="GV89" s="82"/>
      <c r="GW89" s="82"/>
      <c r="GX89" s="82"/>
      <c r="GY89" s="82"/>
      <c r="GZ89" s="82"/>
      <c r="HA89" s="82"/>
      <c r="HB89" s="82"/>
      <c r="HC89" s="82"/>
      <c r="HD89" s="82"/>
      <c r="HE89" s="82"/>
      <c r="HF89" s="82"/>
      <c r="HG89" s="82"/>
      <c r="HH89" s="82"/>
      <c r="HI89" s="82"/>
      <c r="HJ89" s="82"/>
      <c r="HK89" s="82"/>
      <c r="HL89" s="82"/>
      <c r="HM89" s="82"/>
      <c r="HN89" s="82"/>
      <c r="HO89" s="82"/>
      <c r="HP89" s="82"/>
      <c r="HQ89" s="82"/>
      <c r="HR89" s="82"/>
      <c r="HS89" s="82"/>
      <c r="HT89" s="82"/>
      <c r="HU89" s="82"/>
      <c r="HV89" s="82"/>
      <c r="HW89" s="82"/>
      <c r="HX89" s="82"/>
      <c r="HY89" s="82"/>
      <c r="HZ89" s="82"/>
      <c r="IA89" s="82"/>
      <c r="IB89" s="82"/>
      <c r="IC89" s="82"/>
      <c r="ID89" s="82"/>
      <c r="IE89" s="82"/>
      <c r="IF89" s="82"/>
      <c r="IG89" s="82"/>
      <c r="IH89" s="82"/>
      <c r="II89" s="82"/>
      <c r="IJ89" s="82"/>
      <c r="IK89" s="82"/>
      <c r="IL89" s="82"/>
      <c r="IM89" s="82"/>
      <c r="IN89" s="82"/>
      <c r="IO89" s="82"/>
      <c r="IP89" s="82"/>
      <c r="IQ89" s="82"/>
      <c r="IR89" s="82"/>
      <c r="IS89" s="82"/>
      <c r="IT89" s="82"/>
      <c r="IU89" s="82"/>
    </row>
    <row r="90" spans="1:255">
      <c r="A90" s="1034">
        <v>22</v>
      </c>
      <c r="B90" s="951"/>
      <c r="C90" s="951"/>
      <c r="D90" s="951"/>
      <c r="E90" s="693"/>
      <c r="F90" s="950"/>
      <c r="G90" s="951"/>
      <c r="H90" s="951"/>
      <c r="I90" s="951"/>
      <c r="J90" s="951"/>
      <c r="K90" s="1035"/>
      <c r="L90" s="1035"/>
      <c r="M90" s="754">
        <v>22</v>
      </c>
      <c r="N90" s="950"/>
      <c r="O90" s="1035"/>
      <c r="P90" s="1035"/>
      <c r="Q90" s="1035"/>
      <c r="R90" s="1035">
        <f t="shared" si="0"/>
        <v>0</v>
      </c>
      <c r="S90" s="754">
        <v>22</v>
      </c>
      <c r="T90" s="82"/>
      <c r="U90" s="82"/>
      <c r="V90" s="82"/>
      <c r="W90" s="82"/>
      <c r="X90" s="82"/>
      <c r="Y90" s="82"/>
      <c r="Z90" s="82"/>
      <c r="AA90" s="82"/>
      <c r="AB90" s="82"/>
      <c r="AC90" s="82"/>
      <c r="AD90" s="82"/>
      <c r="AE90" s="82"/>
      <c r="AF90" s="82"/>
      <c r="AG90" s="82"/>
      <c r="AH90" s="82"/>
      <c r="AI90" s="82"/>
      <c r="AJ90" s="82"/>
      <c r="AK90" s="82"/>
      <c r="AL90" s="82"/>
      <c r="AM90" s="82"/>
      <c r="AN90" s="82"/>
      <c r="AO90" s="82"/>
      <c r="AP90" s="82"/>
      <c r="AQ90" s="82"/>
      <c r="AR90" s="82"/>
      <c r="AS90" s="82"/>
      <c r="AT90" s="82"/>
      <c r="AU90" s="82"/>
      <c r="AV90" s="82"/>
      <c r="AW90" s="82"/>
      <c r="AX90" s="82"/>
      <c r="AY90" s="82"/>
      <c r="AZ90" s="82"/>
      <c r="BA90" s="82"/>
      <c r="BB90" s="82"/>
      <c r="BC90" s="82"/>
      <c r="BD90" s="82"/>
      <c r="BE90" s="82"/>
      <c r="BF90" s="82"/>
      <c r="BG90" s="82"/>
      <c r="BH90" s="82"/>
      <c r="BI90" s="82"/>
      <c r="BJ90" s="82"/>
      <c r="BK90" s="82"/>
      <c r="BL90" s="82"/>
      <c r="BM90" s="82"/>
      <c r="BN90" s="82"/>
      <c r="BO90" s="82"/>
      <c r="BP90" s="82"/>
      <c r="BQ90" s="82"/>
      <c r="BR90" s="82"/>
      <c r="BS90" s="82"/>
      <c r="BT90" s="82"/>
      <c r="BU90" s="82"/>
      <c r="BV90" s="82"/>
      <c r="BW90" s="82"/>
      <c r="BX90" s="82"/>
      <c r="BY90" s="82"/>
      <c r="BZ90" s="82"/>
      <c r="CA90" s="82"/>
      <c r="CB90" s="82"/>
      <c r="CC90" s="82"/>
      <c r="CD90" s="82"/>
      <c r="CE90" s="82"/>
      <c r="CF90" s="82"/>
      <c r="CG90" s="82"/>
      <c r="CH90" s="82"/>
      <c r="CI90" s="82"/>
      <c r="CJ90" s="82"/>
      <c r="CK90" s="82"/>
      <c r="CL90" s="82"/>
      <c r="CM90" s="82"/>
      <c r="CN90" s="82"/>
      <c r="CO90" s="82"/>
      <c r="CP90" s="82"/>
      <c r="CQ90" s="82"/>
      <c r="CR90" s="82"/>
      <c r="CS90" s="82"/>
      <c r="CT90" s="82"/>
      <c r="CU90" s="82"/>
      <c r="CV90" s="82"/>
      <c r="CW90" s="82"/>
      <c r="CX90" s="82"/>
      <c r="CY90" s="82"/>
      <c r="CZ90" s="82"/>
      <c r="DA90" s="82"/>
      <c r="DB90" s="82"/>
      <c r="DC90" s="82"/>
      <c r="DD90" s="82"/>
      <c r="DE90" s="82"/>
      <c r="DF90" s="82"/>
      <c r="DG90" s="82"/>
      <c r="DH90" s="82"/>
      <c r="DI90" s="82"/>
      <c r="DJ90" s="82"/>
      <c r="DK90" s="82"/>
      <c r="DL90" s="82"/>
      <c r="DM90" s="82"/>
      <c r="DN90" s="82"/>
      <c r="DO90" s="82"/>
      <c r="DP90" s="82"/>
      <c r="DQ90" s="82"/>
      <c r="DR90" s="82"/>
      <c r="DS90" s="82"/>
      <c r="DT90" s="82"/>
      <c r="DU90" s="82"/>
      <c r="DV90" s="82"/>
      <c r="DW90" s="82"/>
      <c r="DX90" s="82"/>
      <c r="DY90" s="82"/>
      <c r="DZ90" s="82"/>
      <c r="EA90" s="82"/>
      <c r="EB90" s="82"/>
      <c r="EC90" s="82"/>
      <c r="ED90" s="82"/>
      <c r="EE90" s="82"/>
      <c r="EF90" s="82"/>
      <c r="EG90" s="82"/>
      <c r="EH90" s="82"/>
      <c r="EI90" s="82"/>
      <c r="EJ90" s="82"/>
      <c r="EK90" s="82"/>
      <c r="EL90" s="82"/>
      <c r="EM90" s="82"/>
      <c r="EN90" s="82"/>
      <c r="EO90" s="82"/>
      <c r="EP90" s="82"/>
      <c r="EQ90" s="82"/>
      <c r="ER90" s="82"/>
      <c r="ES90" s="82"/>
      <c r="ET90" s="82"/>
      <c r="EU90" s="82"/>
      <c r="EV90" s="82"/>
      <c r="EW90" s="82"/>
      <c r="EX90" s="82"/>
      <c r="EY90" s="82"/>
      <c r="EZ90" s="82"/>
      <c r="FA90" s="82"/>
      <c r="FB90" s="82"/>
      <c r="FC90" s="82"/>
      <c r="FD90" s="82"/>
      <c r="FE90" s="82"/>
      <c r="FF90" s="82"/>
      <c r="FG90" s="82"/>
      <c r="FH90" s="82"/>
      <c r="FI90" s="82"/>
      <c r="FJ90" s="82"/>
      <c r="FK90" s="82"/>
      <c r="FL90" s="82"/>
      <c r="FM90" s="82"/>
      <c r="FN90" s="82"/>
      <c r="FO90" s="82"/>
      <c r="FP90" s="82"/>
      <c r="FQ90" s="82"/>
      <c r="FR90" s="82"/>
      <c r="FS90" s="82"/>
      <c r="FT90" s="82"/>
      <c r="FU90" s="82"/>
      <c r="FV90" s="82"/>
      <c r="FW90" s="82"/>
      <c r="FX90" s="82"/>
      <c r="FY90" s="82"/>
      <c r="FZ90" s="82"/>
      <c r="GA90" s="82"/>
      <c r="GB90" s="82"/>
      <c r="GC90" s="82"/>
      <c r="GD90" s="82"/>
      <c r="GE90" s="82"/>
      <c r="GF90" s="82"/>
      <c r="GG90" s="82"/>
      <c r="GH90" s="82"/>
      <c r="GI90" s="82"/>
      <c r="GJ90" s="82"/>
      <c r="GK90" s="82"/>
      <c r="GL90" s="82"/>
      <c r="GM90" s="82"/>
      <c r="GN90" s="82"/>
      <c r="GO90" s="82"/>
      <c r="GP90" s="82"/>
      <c r="GQ90" s="82"/>
      <c r="GR90" s="82"/>
      <c r="GS90" s="82"/>
      <c r="GT90" s="82"/>
      <c r="GU90" s="82"/>
      <c r="GV90" s="82"/>
      <c r="GW90" s="82"/>
      <c r="GX90" s="82"/>
      <c r="GY90" s="82"/>
      <c r="GZ90" s="82"/>
      <c r="HA90" s="82"/>
      <c r="HB90" s="82"/>
      <c r="HC90" s="82"/>
      <c r="HD90" s="82"/>
      <c r="HE90" s="82"/>
      <c r="HF90" s="82"/>
      <c r="HG90" s="82"/>
      <c r="HH90" s="82"/>
      <c r="HI90" s="82"/>
      <c r="HJ90" s="82"/>
      <c r="HK90" s="82"/>
      <c r="HL90" s="82"/>
      <c r="HM90" s="82"/>
      <c r="HN90" s="82"/>
      <c r="HO90" s="82"/>
      <c r="HP90" s="82"/>
      <c r="HQ90" s="82"/>
      <c r="HR90" s="82"/>
      <c r="HS90" s="82"/>
      <c r="HT90" s="82"/>
      <c r="HU90" s="82"/>
      <c r="HV90" s="82"/>
      <c r="HW90" s="82"/>
      <c r="HX90" s="82"/>
      <c r="HY90" s="82"/>
      <c r="HZ90" s="82"/>
      <c r="IA90" s="82"/>
      <c r="IB90" s="82"/>
      <c r="IC90" s="82"/>
      <c r="ID90" s="82"/>
      <c r="IE90" s="82"/>
      <c r="IF90" s="82"/>
      <c r="IG90" s="82"/>
      <c r="IH90" s="82"/>
      <c r="II90" s="82"/>
      <c r="IJ90" s="82"/>
      <c r="IK90" s="82"/>
      <c r="IL90" s="82"/>
      <c r="IM90" s="82"/>
      <c r="IN90" s="82"/>
      <c r="IO90" s="82"/>
      <c r="IP90" s="82"/>
      <c r="IQ90" s="82"/>
      <c r="IR90" s="82"/>
      <c r="IS90" s="82"/>
      <c r="IT90" s="82"/>
      <c r="IU90" s="82"/>
    </row>
    <row r="91" spans="1:255">
      <c r="A91" s="1034">
        <v>23</v>
      </c>
      <c r="B91" s="951"/>
      <c r="C91" s="951"/>
      <c r="D91" s="951"/>
      <c r="E91" s="693"/>
      <c r="F91" s="950"/>
      <c r="G91" s="951"/>
      <c r="H91" s="951"/>
      <c r="I91" s="951"/>
      <c r="J91" s="951"/>
      <c r="K91" s="1035"/>
      <c r="L91" s="1035"/>
      <c r="M91" s="754">
        <v>23</v>
      </c>
      <c r="N91" s="950"/>
      <c r="O91" s="1035"/>
      <c r="P91" s="1035"/>
      <c r="Q91" s="1035"/>
      <c r="R91" s="1035">
        <f t="shared" si="0"/>
        <v>0</v>
      </c>
      <c r="S91" s="754">
        <v>23</v>
      </c>
      <c r="T91" s="82"/>
      <c r="U91" s="82"/>
      <c r="V91" s="82"/>
      <c r="W91" s="82"/>
      <c r="X91" s="82"/>
      <c r="Y91" s="82"/>
      <c r="Z91" s="82"/>
      <c r="AA91" s="82"/>
      <c r="AB91" s="82"/>
      <c r="AC91" s="82"/>
      <c r="AD91" s="82"/>
      <c r="AE91" s="82"/>
      <c r="AF91" s="82"/>
      <c r="AG91" s="82"/>
      <c r="AH91" s="82"/>
      <c r="AI91" s="82"/>
      <c r="AJ91" s="82"/>
      <c r="AK91" s="82"/>
      <c r="AL91" s="82"/>
      <c r="AM91" s="82"/>
      <c r="AN91" s="82"/>
      <c r="AO91" s="82"/>
      <c r="AP91" s="82"/>
      <c r="AQ91" s="82"/>
      <c r="AR91" s="82"/>
      <c r="AS91" s="82"/>
      <c r="AT91" s="82"/>
      <c r="AU91" s="82"/>
      <c r="AV91" s="82"/>
      <c r="AW91" s="82"/>
      <c r="AX91" s="82"/>
      <c r="AY91" s="82"/>
      <c r="AZ91" s="82"/>
      <c r="BA91" s="82"/>
      <c r="BB91" s="82"/>
      <c r="BC91" s="82"/>
      <c r="BD91" s="82"/>
      <c r="BE91" s="82"/>
      <c r="BF91" s="82"/>
      <c r="BG91" s="82"/>
      <c r="BH91" s="82"/>
      <c r="BI91" s="82"/>
      <c r="BJ91" s="82"/>
      <c r="BK91" s="82"/>
      <c r="BL91" s="82"/>
      <c r="BM91" s="82"/>
      <c r="BN91" s="82"/>
      <c r="BO91" s="82"/>
      <c r="BP91" s="82"/>
      <c r="BQ91" s="82"/>
      <c r="BR91" s="82"/>
      <c r="BS91" s="82"/>
      <c r="BT91" s="82"/>
      <c r="BU91" s="82"/>
      <c r="BV91" s="82"/>
      <c r="BW91" s="82"/>
      <c r="BX91" s="82"/>
      <c r="BY91" s="82"/>
      <c r="BZ91" s="82"/>
      <c r="CA91" s="82"/>
      <c r="CB91" s="82"/>
      <c r="CC91" s="82"/>
      <c r="CD91" s="82"/>
      <c r="CE91" s="82"/>
      <c r="CF91" s="82"/>
      <c r="CG91" s="82"/>
      <c r="CH91" s="82"/>
      <c r="CI91" s="82"/>
      <c r="CJ91" s="82"/>
      <c r="CK91" s="82"/>
      <c r="CL91" s="82"/>
      <c r="CM91" s="82"/>
      <c r="CN91" s="82"/>
      <c r="CO91" s="82"/>
      <c r="CP91" s="82"/>
      <c r="CQ91" s="82"/>
      <c r="CR91" s="82"/>
      <c r="CS91" s="82"/>
      <c r="CT91" s="82"/>
      <c r="CU91" s="82"/>
      <c r="CV91" s="82"/>
      <c r="CW91" s="82"/>
      <c r="CX91" s="82"/>
      <c r="CY91" s="82"/>
      <c r="CZ91" s="82"/>
      <c r="DA91" s="82"/>
      <c r="DB91" s="82"/>
      <c r="DC91" s="82"/>
      <c r="DD91" s="82"/>
      <c r="DE91" s="82"/>
      <c r="DF91" s="82"/>
      <c r="DG91" s="82"/>
      <c r="DH91" s="82"/>
      <c r="DI91" s="82"/>
      <c r="DJ91" s="82"/>
      <c r="DK91" s="82"/>
      <c r="DL91" s="82"/>
      <c r="DM91" s="82"/>
      <c r="DN91" s="82"/>
      <c r="DO91" s="82"/>
      <c r="DP91" s="82"/>
      <c r="DQ91" s="82"/>
      <c r="DR91" s="82"/>
      <c r="DS91" s="82"/>
      <c r="DT91" s="82"/>
      <c r="DU91" s="82"/>
      <c r="DV91" s="82"/>
      <c r="DW91" s="82"/>
      <c r="DX91" s="82"/>
      <c r="DY91" s="82"/>
      <c r="DZ91" s="82"/>
      <c r="EA91" s="82"/>
      <c r="EB91" s="82"/>
      <c r="EC91" s="82"/>
      <c r="ED91" s="82"/>
      <c r="EE91" s="82"/>
      <c r="EF91" s="82"/>
      <c r="EG91" s="82"/>
      <c r="EH91" s="82"/>
      <c r="EI91" s="82"/>
      <c r="EJ91" s="82"/>
      <c r="EK91" s="82"/>
      <c r="EL91" s="82"/>
      <c r="EM91" s="82"/>
      <c r="EN91" s="82"/>
      <c r="EO91" s="82"/>
      <c r="EP91" s="82"/>
      <c r="EQ91" s="82"/>
      <c r="ER91" s="82"/>
      <c r="ES91" s="82"/>
      <c r="ET91" s="82"/>
      <c r="EU91" s="82"/>
      <c r="EV91" s="82"/>
      <c r="EW91" s="82"/>
      <c r="EX91" s="82"/>
      <c r="EY91" s="82"/>
      <c r="EZ91" s="82"/>
      <c r="FA91" s="82"/>
      <c r="FB91" s="82"/>
      <c r="FC91" s="82"/>
      <c r="FD91" s="82"/>
      <c r="FE91" s="82"/>
      <c r="FF91" s="82"/>
      <c r="FG91" s="82"/>
      <c r="FH91" s="82"/>
      <c r="FI91" s="82"/>
      <c r="FJ91" s="82"/>
      <c r="FK91" s="82"/>
      <c r="FL91" s="82"/>
      <c r="FM91" s="82"/>
      <c r="FN91" s="82"/>
      <c r="FO91" s="82"/>
      <c r="FP91" s="82"/>
      <c r="FQ91" s="82"/>
      <c r="FR91" s="82"/>
      <c r="FS91" s="82"/>
      <c r="FT91" s="82"/>
      <c r="FU91" s="82"/>
      <c r="FV91" s="82"/>
      <c r="FW91" s="82"/>
      <c r="FX91" s="82"/>
      <c r="FY91" s="82"/>
      <c r="FZ91" s="82"/>
      <c r="GA91" s="82"/>
      <c r="GB91" s="82"/>
      <c r="GC91" s="82"/>
      <c r="GD91" s="82"/>
      <c r="GE91" s="82"/>
      <c r="GF91" s="82"/>
      <c r="GG91" s="82"/>
      <c r="GH91" s="82"/>
      <c r="GI91" s="82"/>
      <c r="GJ91" s="82"/>
      <c r="GK91" s="82"/>
      <c r="GL91" s="82"/>
      <c r="GM91" s="82"/>
      <c r="GN91" s="82"/>
      <c r="GO91" s="82"/>
      <c r="GP91" s="82"/>
      <c r="GQ91" s="82"/>
      <c r="GR91" s="82"/>
      <c r="GS91" s="82"/>
      <c r="GT91" s="82"/>
      <c r="GU91" s="82"/>
      <c r="GV91" s="82"/>
      <c r="GW91" s="82"/>
      <c r="GX91" s="82"/>
      <c r="GY91" s="82"/>
      <c r="GZ91" s="82"/>
      <c r="HA91" s="82"/>
      <c r="HB91" s="82"/>
      <c r="HC91" s="82"/>
      <c r="HD91" s="82"/>
      <c r="HE91" s="82"/>
      <c r="HF91" s="82"/>
      <c r="HG91" s="82"/>
      <c r="HH91" s="82"/>
      <c r="HI91" s="82"/>
      <c r="HJ91" s="82"/>
      <c r="HK91" s="82"/>
      <c r="HL91" s="82"/>
      <c r="HM91" s="82"/>
      <c r="HN91" s="82"/>
      <c r="HO91" s="82"/>
      <c r="HP91" s="82"/>
      <c r="HQ91" s="82"/>
      <c r="HR91" s="82"/>
      <c r="HS91" s="82"/>
      <c r="HT91" s="82"/>
      <c r="HU91" s="82"/>
      <c r="HV91" s="82"/>
      <c r="HW91" s="82"/>
      <c r="HX91" s="82"/>
      <c r="HY91" s="82"/>
      <c r="HZ91" s="82"/>
      <c r="IA91" s="82"/>
      <c r="IB91" s="82"/>
      <c r="IC91" s="82"/>
      <c r="ID91" s="82"/>
      <c r="IE91" s="82"/>
      <c r="IF91" s="82"/>
      <c r="IG91" s="82"/>
      <c r="IH91" s="82"/>
      <c r="II91" s="82"/>
      <c r="IJ91" s="82"/>
      <c r="IK91" s="82"/>
      <c r="IL91" s="82"/>
      <c r="IM91" s="82"/>
      <c r="IN91" s="82"/>
      <c r="IO91" s="82"/>
      <c r="IP91" s="82"/>
      <c r="IQ91" s="82"/>
      <c r="IR91" s="82"/>
      <c r="IS91" s="82"/>
      <c r="IT91" s="82"/>
      <c r="IU91" s="82"/>
    </row>
    <row r="92" spans="1:255">
      <c r="A92" s="1034">
        <v>24</v>
      </c>
      <c r="B92" s="951"/>
      <c r="C92" s="951"/>
      <c r="D92" s="951"/>
      <c r="E92" s="693"/>
      <c r="F92" s="950"/>
      <c r="G92" s="951"/>
      <c r="H92" s="951"/>
      <c r="I92" s="951"/>
      <c r="J92" s="951"/>
      <c r="K92" s="1035"/>
      <c r="L92" s="1035"/>
      <c r="M92" s="754">
        <v>24</v>
      </c>
      <c r="N92" s="950"/>
      <c r="O92" s="1035"/>
      <c r="P92" s="1035"/>
      <c r="Q92" s="1035"/>
      <c r="R92" s="1035">
        <f t="shared" si="0"/>
        <v>0</v>
      </c>
      <c r="S92" s="754">
        <v>24</v>
      </c>
      <c r="T92" s="82"/>
      <c r="U92" s="82"/>
      <c r="V92" s="82"/>
      <c r="W92" s="82"/>
      <c r="X92" s="82"/>
      <c r="Y92" s="82"/>
      <c r="Z92" s="82"/>
      <c r="AA92" s="82"/>
      <c r="AB92" s="82"/>
      <c r="AC92" s="82"/>
      <c r="AD92" s="82"/>
      <c r="AE92" s="82"/>
      <c r="AF92" s="82"/>
      <c r="AG92" s="82"/>
      <c r="AH92" s="82"/>
      <c r="AI92" s="82"/>
      <c r="AJ92" s="82"/>
      <c r="AK92" s="82"/>
      <c r="AL92" s="82"/>
      <c r="AM92" s="82"/>
      <c r="AN92" s="82"/>
      <c r="AO92" s="82"/>
      <c r="AP92" s="82"/>
      <c r="AQ92" s="82"/>
      <c r="AR92" s="82"/>
      <c r="AS92" s="82"/>
      <c r="AT92" s="82"/>
      <c r="AU92" s="82"/>
      <c r="AV92" s="82"/>
      <c r="AW92" s="82"/>
      <c r="AX92" s="82"/>
      <c r="AY92" s="82"/>
      <c r="AZ92" s="82"/>
      <c r="BA92" s="82"/>
      <c r="BB92" s="82"/>
      <c r="BC92" s="82"/>
      <c r="BD92" s="82"/>
      <c r="BE92" s="82"/>
      <c r="BF92" s="82"/>
      <c r="BG92" s="82"/>
      <c r="BH92" s="82"/>
      <c r="BI92" s="82"/>
      <c r="BJ92" s="82"/>
      <c r="BK92" s="82"/>
      <c r="BL92" s="82"/>
      <c r="BM92" s="82"/>
      <c r="BN92" s="82"/>
      <c r="BO92" s="82"/>
      <c r="BP92" s="82"/>
      <c r="BQ92" s="82"/>
      <c r="BR92" s="82"/>
      <c r="BS92" s="82"/>
      <c r="BT92" s="82"/>
      <c r="BU92" s="82"/>
      <c r="BV92" s="82"/>
      <c r="BW92" s="82"/>
      <c r="BX92" s="82"/>
      <c r="BY92" s="82"/>
      <c r="BZ92" s="82"/>
      <c r="CA92" s="82"/>
      <c r="CB92" s="82"/>
      <c r="CC92" s="82"/>
      <c r="CD92" s="82"/>
      <c r="CE92" s="82"/>
      <c r="CF92" s="82"/>
      <c r="CG92" s="82"/>
      <c r="CH92" s="82"/>
      <c r="CI92" s="82"/>
      <c r="CJ92" s="82"/>
      <c r="CK92" s="82"/>
      <c r="CL92" s="82"/>
      <c r="CM92" s="82"/>
      <c r="CN92" s="82"/>
      <c r="CO92" s="82"/>
      <c r="CP92" s="82"/>
      <c r="CQ92" s="82"/>
      <c r="CR92" s="82"/>
      <c r="CS92" s="82"/>
      <c r="CT92" s="82"/>
      <c r="CU92" s="82"/>
      <c r="CV92" s="82"/>
      <c r="CW92" s="82"/>
      <c r="CX92" s="82"/>
      <c r="CY92" s="82"/>
      <c r="CZ92" s="82"/>
      <c r="DA92" s="82"/>
      <c r="DB92" s="82"/>
      <c r="DC92" s="82"/>
      <c r="DD92" s="82"/>
      <c r="DE92" s="82"/>
      <c r="DF92" s="82"/>
      <c r="DG92" s="82"/>
      <c r="DH92" s="82"/>
      <c r="DI92" s="82"/>
      <c r="DJ92" s="82"/>
      <c r="DK92" s="82"/>
      <c r="DL92" s="82"/>
      <c r="DM92" s="82"/>
      <c r="DN92" s="82"/>
      <c r="DO92" s="82"/>
      <c r="DP92" s="82"/>
      <c r="DQ92" s="82"/>
      <c r="DR92" s="82"/>
      <c r="DS92" s="82"/>
      <c r="DT92" s="82"/>
      <c r="DU92" s="82"/>
      <c r="DV92" s="82"/>
      <c r="DW92" s="82"/>
      <c r="DX92" s="82"/>
      <c r="DY92" s="82"/>
      <c r="DZ92" s="82"/>
      <c r="EA92" s="82"/>
      <c r="EB92" s="82"/>
      <c r="EC92" s="82"/>
      <c r="ED92" s="82"/>
      <c r="EE92" s="82"/>
      <c r="EF92" s="82"/>
      <c r="EG92" s="82"/>
      <c r="EH92" s="82"/>
      <c r="EI92" s="82"/>
      <c r="EJ92" s="82"/>
      <c r="EK92" s="82"/>
      <c r="EL92" s="82"/>
      <c r="EM92" s="82"/>
      <c r="EN92" s="82"/>
      <c r="EO92" s="82"/>
      <c r="EP92" s="82"/>
      <c r="EQ92" s="82"/>
      <c r="ER92" s="82"/>
      <c r="ES92" s="82"/>
      <c r="ET92" s="82"/>
      <c r="EU92" s="82"/>
      <c r="EV92" s="82"/>
      <c r="EW92" s="82"/>
      <c r="EX92" s="82"/>
      <c r="EY92" s="82"/>
      <c r="EZ92" s="82"/>
      <c r="FA92" s="82"/>
      <c r="FB92" s="82"/>
      <c r="FC92" s="82"/>
      <c r="FD92" s="82"/>
      <c r="FE92" s="82"/>
      <c r="FF92" s="82"/>
      <c r="FG92" s="82"/>
      <c r="FH92" s="82"/>
      <c r="FI92" s="82"/>
      <c r="FJ92" s="82"/>
      <c r="FK92" s="82"/>
      <c r="FL92" s="82"/>
      <c r="FM92" s="82"/>
      <c r="FN92" s="82"/>
      <c r="FO92" s="82"/>
      <c r="FP92" s="82"/>
      <c r="FQ92" s="82"/>
      <c r="FR92" s="82"/>
      <c r="FS92" s="82"/>
      <c r="FT92" s="82"/>
      <c r="FU92" s="82"/>
      <c r="FV92" s="82"/>
      <c r="FW92" s="82"/>
      <c r="FX92" s="82"/>
      <c r="FY92" s="82"/>
      <c r="FZ92" s="82"/>
      <c r="GA92" s="82"/>
      <c r="GB92" s="82"/>
      <c r="GC92" s="82"/>
      <c r="GD92" s="82"/>
      <c r="GE92" s="82"/>
      <c r="GF92" s="82"/>
      <c r="GG92" s="82"/>
      <c r="GH92" s="82"/>
      <c r="GI92" s="82"/>
      <c r="GJ92" s="82"/>
      <c r="GK92" s="82"/>
      <c r="GL92" s="82"/>
      <c r="GM92" s="82"/>
      <c r="GN92" s="82"/>
      <c r="GO92" s="82"/>
      <c r="GP92" s="82"/>
      <c r="GQ92" s="82"/>
      <c r="GR92" s="82"/>
      <c r="GS92" s="82"/>
      <c r="GT92" s="82"/>
      <c r="GU92" s="82"/>
      <c r="GV92" s="82"/>
      <c r="GW92" s="82"/>
      <c r="GX92" s="82"/>
      <c r="GY92" s="82"/>
      <c r="GZ92" s="82"/>
      <c r="HA92" s="82"/>
      <c r="HB92" s="82"/>
      <c r="HC92" s="82"/>
      <c r="HD92" s="82"/>
      <c r="HE92" s="82"/>
      <c r="HF92" s="82"/>
      <c r="HG92" s="82"/>
      <c r="HH92" s="82"/>
      <c r="HI92" s="82"/>
      <c r="HJ92" s="82"/>
      <c r="HK92" s="82"/>
      <c r="HL92" s="82"/>
      <c r="HM92" s="82"/>
      <c r="HN92" s="82"/>
      <c r="HO92" s="82"/>
      <c r="HP92" s="82"/>
      <c r="HQ92" s="82"/>
      <c r="HR92" s="82"/>
      <c r="HS92" s="82"/>
      <c r="HT92" s="82"/>
      <c r="HU92" s="82"/>
      <c r="HV92" s="82"/>
      <c r="HW92" s="82"/>
      <c r="HX92" s="82"/>
      <c r="HY92" s="82"/>
      <c r="HZ92" s="82"/>
      <c r="IA92" s="82"/>
      <c r="IB92" s="82"/>
      <c r="IC92" s="82"/>
      <c r="ID92" s="82"/>
      <c r="IE92" s="82"/>
      <c r="IF92" s="82"/>
      <c r="IG92" s="82"/>
      <c r="IH92" s="82"/>
      <c r="II92" s="82"/>
      <c r="IJ92" s="82"/>
      <c r="IK92" s="82"/>
      <c r="IL92" s="82"/>
      <c r="IM92" s="82"/>
      <c r="IN92" s="82"/>
      <c r="IO92" s="82"/>
      <c r="IP92" s="82"/>
      <c r="IQ92" s="82"/>
      <c r="IR92" s="82"/>
      <c r="IS92" s="82"/>
      <c r="IT92" s="82"/>
      <c r="IU92" s="82"/>
    </row>
    <row r="93" spans="1:255">
      <c r="A93" s="1034">
        <v>25</v>
      </c>
      <c r="B93" s="951"/>
      <c r="C93" s="951"/>
      <c r="D93" s="951"/>
      <c r="E93" s="693"/>
      <c r="F93" s="950"/>
      <c r="G93" s="951"/>
      <c r="H93" s="951"/>
      <c r="I93" s="951"/>
      <c r="J93" s="951"/>
      <c r="K93" s="1035"/>
      <c r="L93" s="1035"/>
      <c r="M93" s="754">
        <v>25</v>
      </c>
      <c r="N93" s="950"/>
      <c r="O93" s="1035"/>
      <c r="P93" s="1035"/>
      <c r="Q93" s="1035"/>
      <c r="R93" s="1035">
        <f t="shared" si="0"/>
        <v>0</v>
      </c>
      <c r="S93" s="754">
        <v>25</v>
      </c>
      <c r="T93" s="82"/>
      <c r="U93" s="82"/>
      <c r="V93" s="82"/>
      <c r="W93" s="82"/>
      <c r="X93" s="82"/>
      <c r="Y93" s="82"/>
      <c r="Z93" s="82"/>
      <c r="AA93" s="82"/>
      <c r="AB93" s="82"/>
      <c r="AC93" s="82"/>
      <c r="AD93" s="82"/>
      <c r="AE93" s="82"/>
      <c r="AF93" s="82"/>
      <c r="AG93" s="82"/>
      <c r="AH93" s="82"/>
      <c r="AI93" s="82"/>
      <c r="AJ93" s="82"/>
      <c r="AK93" s="82"/>
      <c r="AL93" s="82"/>
      <c r="AM93" s="82"/>
      <c r="AN93" s="82"/>
      <c r="AO93" s="82"/>
      <c r="AP93" s="82"/>
      <c r="AQ93" s="82"/>
      <c r="AR93" s="82"/>
      <c r="AS93" s="82"/>
      <c r="AT93" s="82"/>
      <c r="AU93" s="82"/>
      <c r="AV93" s="82"/>
      <c r="AW93" s="82"/>
      <c r="AX93" s="82"/>
      <c r="AY93" s="82"/>
      <c r="AZ93" s="82"/>
      <c r="BA93" s="82"/>
      <c r="BB93" s="82"/>
      <c r="BC93" s="82"/>
      <c r="BD93" s="82"/>
      <c r="BE93" s="82"/>
      <c r="BF93" s="82"/>
      <c r="BG93" s="82"/>
      <c r="BH93" s="82"/>
      <c r="BI93" s="82"/>
      <c r="BJ93" s="82"/>
      <c r="BK93" s="82"/>
      <c r="BL93" s="82"/>
      <c r="BM93" s="82"/>
      <c r="BN93" s="82"/>
      <c r="BO93" s="82"/>
      <c r="BP93" s="82"/>
      <c r="BQ93" s="82"/>
      <c r="BR93" s="82"/>
      <c r="BS93" s="82"/>
      <c r="BT93" s="82"/>
      <c r="BU93" s="82"/>
      <c r="BV93" s="82"/>
      <c r="BW93" s="82"/>
      <c r="BX93" s="82"/>
      <c r="BY93" s="82"/>
      <c r="BZ93" s="82"/>
      <c r="CA93" s="82"/>
      <c r="CB93" s="82"/>
      <c r="CC93" s="82"/>
      <c r="CD93" s="82"/>
      <c r="CE93" s="82"/>
      <c r="CF93" s="82"/>
      <c r="CG93" s="82"/>
      <c r="CH93" s="82"/>
      <c r="CI93" s="82"/>
      <c r="CJ93" s="82"/>
      <c r="CK93" s="82"/>
      <c r="CL93" s="82"/>
      <c r="CM93" s="82"/>
      <c r="CN93" s="82"/>
      <c r="CO93" s="82"/>
      <c r="CP93" s="82"/>
      <c r="CQ93" s="82"/>
      <c r="CR93" s="82"/>
      <c r="CS93" s="82"/>
      <c r="CT93" s="82"/>
      <c r="CU93" s="82"/>
      <c r="CV93" s="82"/>
      <c r="CW93" s="82"/>
      <c r="CX93" s="82"/>
      <c r="CY93" s="82"/>
      <c r="CZ93" s="82"/>
      <c r="DA93" s="82"/>
      <c r="DB93" s="82"/>
      <c r="DC93" s="82"/>
      <c r="DD93" s="82"/>
      <c r="DE93" s="82"/>
      <c r="DF93" s="82"/>
      <c r="DG93" s="82"/>
      <c r="DH93" s="82"/>
      <c r="DI93" s="82"/>
      <c r="DJ93" s="82"/>
      <c r="DK93" s="82"/>
      <c r="DL93" s="82"/>
      <c r="DM93" s="82"/>
      <c r="DN93" s="82"/>
      <c r="DO93" s="82"/>
      <c r="DP93" s="82"/>
      <c r="DQ93" s="82"/>
      <c r="DR93" s="82"/>
      <c r="DS93" s="82"/>
      <c r="DT93" s="82"/>
      <c r="DU93" s="82"/>
      <c r="DV93" s="82"/>
      <c r="DW93" s="82"/>
      <c r="DX93" s="82"/>
      <c r="DY93" s="82"/>
      <c r="DZ93" s="82"/>
      <c r="EA93" s="82"/>
      <c r="EB93" s="82"/>
      <c r="EC93" s="82"/>
      <c r="ED93" s="82"/>
      <c r="EE93" s="82"/>
      <c r="EF93" s="82"/>
      <c r="EG93" s="82"/>
      <c r="EH93" s="82"/>
      <c r="EI93" s="82"/>
      <c r="EJ93" s="82"/>
      <c r="EK93" s="82"/>
      <c r="EL93" s="82"/>
      <c r="EM93" s="82"/>
      <c r="EN93" s="82"/>
      <c r="EO93" s="82"/>
      <c r="EP93" s="82"/>
      <c r="EQ93" s="82"/>
      <c r="ER93" s="82"/>
      <c r="ES93" s="82"/>
      <c r="ET93" s="82"/>
      <c r="EU93" s="82"/>
      <c r="EV93" s="82"/>
      <c r="EW93" s="82"/>
      <c r="EX93" s="82"/>
      <c r="EY93" s="82"/>
      <c r="EZ93" s="82"/>
      <c r="FA93" s="82"/>
      <c r="FB93" s="82"/>
      <c r="FC93" s="82"/>
      <c r="FD93" s="82"/>
      <c r="FE93" s="82"/>
      <c r="FF93" s="82"/>
      <c r="FG93" s="82"/>
      <c r="FH93" s="82"/>
      <c r="FI93" s="82"/>
      <c r="FJ93" s="82"/>
      <c r="FK93" s="82"/>
      <c r="FL93" s="82"/>
      <c r="FM93" s="82"/>
      <c r="FN93" s="82"/>
      <c r="FO93" s="82"/>
      <c r="FP93" s="82"/>
      <c r="FQ93" s="82"/>
      <c r="FR93" s="82"/>
      <c r="FS93" s="82"/>
      <c r="FT93" s="82"/>
      <c r="FU93" s="82"/>
      <c r="FV93" s="82"/>
      <c r="FW93" s="82"/>
      <c r="FX93" s="82"/>
      <c r="FY93" s="82"/>
      <c r="FZ93" s="82"/>
      <c r="GA93" s="82"/>
      <c r="GB93" s="82"/>
      <c r="GC93" s="82"/>
      <c r="GD93" s="82"/>
      <c r="GE93" s="82"/>
      <c r="GF93" s="82"/>
      <c r="GG93" s="82"/>
      <c r="GH93" s="82"/>
      <c r="GI93" s="82"/>
      <c r="GJ93" s="82"/>
      <c r="GK93" s="82"/>
      <c r="GL93" s="82"/>
      <c r="GM93" s="82"/>
      <c r="GN93" s="82"/>
      <c r="GO93" s="82"/>
      <c r="GP93" s="82"/>
      <c r="GQ93" s="82"/>
      <c r="GR93" s="82"/>
      <c r="GS93" s="82"/>
      <c r="GT93" s="82"/>
      <c r="GU93" s="82"/>
      <c r="GV93" s="82"/>
      <c r="GW93" s="82"/>
      <c r="GX93" s="82"/>
      <c r="GY93" s="82"/>
      <c r="GZ93" s="82"/>
      <c r="HA93" s="82"/>
      <c r="HB93" s="82"/>
      <c r="HC93" s="82"/>
      <c r="HD93" s="82"/>
      <c r="HE93" s="82"/>
      <c r="HF93" s="82"/>
      <c r="HG93" s="82"/>
      <c r="HH93" s="82"/>
      <c r="HI93" s="82"/>
      <c r="HJ93" s="82"/>
      <c r="HK93" s="82"/>
      <c r="HL93" s="82"/>
      <c r="HM93" s="82"/>
      <c r="HN93" s="82"/>
      <c r="HO93" s="82"/>
      <c r="HP93" s="82"/>
      <c r="HQ93" s="82"/>
      <c r="HR93" s="82"/>
      <c r="HS93" s="82"/>
      <c r="HT93" s="82"/>
      <c r="HU93" s="82"/>
      <c r="HV93" s="82"/>
      <c r="HW93" s="82"/>
      <c r="HX93" s="82"/>
      <c r="HY93" s="82"/>
      <c r="HZ93" s="82"/>
      <c r="IA93" s="82"/>
      <c r="IB93" s="82"/>
      <c r="IC93" s="82"/>
      <c r="ID93" s="82"/>
      <c r="IE93" s="82"/>
      <c r="IF93" s="82"/>
      <c r="IG93" s="82"/>
      <c r="IH93" s="82"/>
      <c r="II93" s="82"/>
      <c r="IJ93" s="82"/>
      <c r="IK93" s="82"/>
      <c r="IL93" s="82"/>
      <c r="IM93" s="82"/>
      <c r="IN93" s="82"/>
      <c r="IO93" s="82"/>
      <c r="IP93" s="82"/>
      <c r="IQ93" s="82"/>
      <c r="IR93" s="82"/>
      <c r="IS93" s="82"/>
      <c r="IT93" s="82"/>
      <c r="IU93" s="82"/>
    </row>
    <row r="94" spans="1:255">
      <c r="A94" s="1034">
        <v>26</v>
      </c>
      <c r="B94" s="951"/>
      <c r="C94" s="951"/>
      <c r="D94" s="951"/>
      <c r="E94" s="693"/>
      <c r="F94" s="950"/>
      <c r="G94" s="951"/>
      <c r="H94" s="951"/>
      <c r="I94" s="951"/>
      <c r="J94" s="951"/>
      <c r="K94" s="1035"/>
      <c r="L94" s="1035"/>
      <c r="M94" s="754">
        <v>26</v>
      </c>
      <c r="N94" s="950"/>
      <c r="O94" s="1035"/>
      <c r="P94" s="1035"/>
      <c r="Q94" s="1035"/>
      <c r="R94" s="1035">
        <f t="shared" si="0"/>
        <v>0</v>
      </c>
      <c r="S94" s="754">
        <v>26</v>
      </c>
      <c r="T94" s="82"/>
      <c r="U94" s="82"/>
      <c r="V94" s="82"/>
      <c r="W94" s="82"/>
      <c r="X94" s="82"/>
      <c r="Y94" s="82"/>
      <c r="Z94" s="82"/>
      <c r="AA94" s="82"/>
      <c r="AB94" s="82"/>
      <c r="AC94" s="82"/>
      <c r="AD94" s="82"/>
      <c r="AE94" s="82"/>
      <c r="AF94" s="82"/>
      <c r="AG94" s="82"/>
      <c r="AH94" s="82"/>
      <c r="AI94" s="82"/>
      <c r="AJ94" s="82"/>
      <c r="AK94" s="82"/>
      <c r="AL94" s="82"/>
      <c r="AM94" s="82"/>
      <c r="AN94" s="82"/>
      <c r="AO94" s="82"/>
      <c r="AP94" s="82"/>
      <c r="AQ94" s="82"/>
      <c r="AR94" s="82"/>
      <c r="AS94" s="82"/>
      <c r="AT94" s="82"/>
      <c r="AU94" s="82"/>
      <c r="AV94" s="82"/>
      <c r="AW94" s="82"/>
      <c r="AX94" s="82"/>
      <c r="AY94" s="82"/>
      <c r="AZ94" s="82"/>
      <c r="BA94" s="82"/>
      <c r="BB94" s="82"/>
      <c r="BC94" s="82"/>
      <c r="BD94" s="82"/>
      <c r="BE94" s="82"/>
      <c r="BF94" s="82"/>
      <c r="BG94" s="82"/>
      <c r="BH94" s="82"/>
      <c r="BI94" s="82"/>
      <c r="BJ94" s="82"/>
      <c r="BK94" s="82"/>
      <c r="BL94" s="82"/>
      <c r="BM94" s="82"/>
      <c r="BN94" s="82"/>
      <c r="BO94" s="82"/>
      <c r="BP94" s="82"/>
      <c r="BQ94" s="82"/>
      <c r="BR94" s="82"/>
      <c r="BS94" s="82"/>
      <c r="BT94" s="82"/>
      <c r="BU94" s="82"/>
      <c r="BV94" s="82"/>
      <c r="BW94" s="82"/>
      <c r="BX94" s="82"/>
      <c r="BY94" s="82"/>
      <c r="BZ94" s="82"/>
      <c r="CA94" s="82"/>
      <c r="CB94" s="82"/>
      <c r="CC94" s="82"/>
      <c r="CD94" s="82"/>
      <c r="CE94" s="82"/>
      <c r="CF94" s="82"/>
      <c r="CG94" s="82"/>
      <c r="CH94" s="82"/>
      <c r="CI94" s="82"/>
      <c r="CJ94" s="82"/>
      <c r="CK94" s="82"/>
      <c r="CL94" s="82"/>
      <c r="CM94" s="82"/>
      <c r="CN94" s="82"/>
      <c r="CO94" s="82"/>
      <c r="CP94" s="82"/>
      <c r="CQ94" s="82"/>
      <c r="CR94" s="82"/>
      <c r="CS94" s="82"/>
      <c r="CT94" s="82"/>
      <c r="CU94" s="82"/>
      <c r="CV94" s="82"/>
      <c r="CW94" s="82"/>
      <c r="CX94" s="82"/>
      <c r="CY94" s="82"/>
      <c r="CZ94" s="82"/>
      <c r="DA94" s="82"/>
      <c r="DB94" s="82"/>
      <c r="DC94" s="82"/>
      <c r="DD94" s="82"/>
      <c r="DE94" s="82"/>
      <c r="DF94" s="82"/>
      <c r="DG94" s="82"/>
      <c r="DH94" s="82"/>
      <c r="DI94" s="82"/>
      <c r="DJ94" s="82"/>
      <c r="DK94" s="82"/>
      <c r="DL94" s="82"/>
      <c r="DM94" s="82"/>
      <c r="DN94" s="82"/>
      <c r="DO94" s="82"/>
      <c r="DP94" s="82"/>
      <c r="DQ94" s="82"/>
      <c r="DR94" s="82"/>
      <c r="DS94" s="82"/>
      <c r="DT94" s="82"/>
      <c r="DU94" s="82"/>
      <c r="DV94" s="82"/>
      <c r="DW94" s="82"/>
      <c r="DX94" s="82"/>
      <c r="DY94" s="82"/>
      <c r="DZ94" s="82"/>
      <c r="EA94" s="82"/>
      <c r="EB94" s="82"/>
      <c r="EC94" s="82"/>
      <c r="ED94" s="82"/>
      <c r="EE94" s="82"/>
      <c r="EF94" s="82"/>
      <c r="EG94" s="82"/>
      <c r="EH94" s="82"/>
      <c r="EI94" s="82"/>
      <c r="EJ94" s="82"/>
      <c r="EK94" s="82"/>
      <c r="EL94" s="82"/>
      <c r="EM94" s="82"/>
      <c r="EN94" s="82"/>
      <c r="EO94" s="82"/>
      <c r="EP94" s="82"/>
      <c r="EQ94" s="82"/>
      <c r="ER94" s="82"/>
      <c r="ES94" s="82"/>
      <c r="ET94" s="82"/>
      <c r="EU94" s="82"/>
      <c r="EV94" s="82"/>
      <c r="EW94" s="82"/>
      <c r="EX94" s="82"/>
      <c r="EY94" s="82"/>
      <c r="EZ94" s="82"/>
      <c r="FA94" s="82"/>
      <c r="FB94" s="82"/>
      <c r="FC94" s="82"/>
      <c r="FD94" s="82"/>
      <c r="FE94" s="82"/>
      <c r="FF94" s="82"/>
      <c r="FG94" s="82"/>
      <c r="FH94" s="82"/>
      <c r="FI94" s="82"/>
      <c r="FJ94" s="82"/>
      <c r="FK94" s="82"/>
      <c r="FL94" s="82"/>
      <c r="FM94" s="82"/>
      <c r="FN94" s="82"/>
      <c r="FO94" s="82"/>
      <c r="FP94" s="82"/>
      <c r="FQ94" s="82"/>
      <c r="FR94" s="82"/>
      <c r="FS94" s="82"/>
      <c r="FT94" s="82"/>
      <c r="FU94" s="82"/>
      <c r="FV94" s="82"/>
      <c r="FW94" s="82"/>
      <c r="FX94" s="82"/>
      <c r="FY94" s="82"/>
      <c r="FZ94" s="82"/>
      <c r="GA94" s="82"/>
      <c r="GB94" s="82"/>
      <c r="GC94" s="82"/>
      <c r="GD94" s="82"/>
      <c r="GE94" s="82"/>
      <c r="GF94" s="82"/>
      <c r="GG94" s="82"/>
      <c r="GH94" s="82"/>
      <c r="GI94" s="82"/>
      <c r="GJ94" s="82"/>
      <c r="GK94" s="82"/>
      <c r="GL94" s="82"/>
      <c r="GM94" s="82"/>
      <c r="GN94" s="82"/>
      <c r="GO94" s="82"/>
      <c r="GP94" s="82"/>
      <c r="GQ94" s="82"/>
      <c r="GR94" s="82"/>
      <c r="GS94" s="82"/>
      <c r="GT94" s="82"/>
      <c r="GU94" s="82"/>
      <c r="GV94" s="82"/>
      <c r="GW94" s="82"/>
      <c r="GX94" s="82"/>
      <c r="GY94" s="82"/>
      <c r="GZ94" s="82"/>
      <c r="HA94" s="82"/>
      <c r="HB94" s="82"/>
      <c r="HC94" s="82"/>
      <c r="HD94" s="82"/>
      <c r="HE94" s="82"/>
      <c r="HF94" s="82"/>
      <c r="HG94" s="82"/>
      <c r="HH94" s="82"/>
      <c r="HI94" s="82"/>
      <c r="HJ94" s="82"/>
      <c r="HK94" s="82"/>
      <c r="HL94" s="82"/>
      <c r="HM94" s="82"/>
      <c r="HN94" s="82"/>
      <c r="HO94" s="82"/>
      <c r="HP94" s="82"/>
      <c r="HQ94" s="82"/>
      <c r="HR94" s="82"/>
      <c r="HS94" s="82"/>
      <c r="HT94" s="82"/>
      <c r="HU94" s="82"/>
      <c r="HV94" s="82"/>
      <c r="HW94" s="82"/>
      <c r="HX94" s="82"/>
      <c r="HY94" s="82"/>
      <c r="HZ94" s="82"/>
      <c r="IA94" s="82"/>
      <c r="IB94" s="82"/>
      <c r="IC94" s="82"/>
      <c r="ID94" s="82"/>
      <c r="IE94" s="82"/>
      <c r="IF94" s="82"/>
      <c r="IG94" s="82"/>
      <c r="IH94" s="82"/>
      <c r="II94" s="82"/>
      <c r="IJ94" s="82"/>
      <c r="IK94" s="82"/>
      <c r="IL94" s="82"/>
      <c r="IM94" s="82"/>
      <c r="IN94" s="82"/>
      <c r="IO94" s="82"/>
      <c r="IP94" s="82"/>
      <c r="IQ94" s="82"/>
      <c r="IR94" s="82"/>
      <c r="IS94" s="82"/>
      <c r="IT94" s="82"/>
      <c r="IU94" s="82"/>
    </row>
    <row r="95" spans="1:255">
      <c r="A95" s="1034">
        <v>27</v>
      </c>
      <c r="B95" s="951"/>
      <c r="C95" s="951"/>
      <c r="D95" s="951"/>
      <c r="E95" s="693"/>
      <c r="F95" s="950"/>
      <c r="G95" s="951"/>
      <c r="H95" s="951"/>
      <c r="I95" s="951"/>
      <c r="J95" s="951"/>
      <c r="K95" s="1035"/>
      <c r="L95" s="1035"/>
      <c r="M95" s="754">
        <v>27</v>
      </c>
      <c r="N95" s="950"/>
      <c r="O95" s="1035"/>
      <c r="P95" s="1035"/>
      <c r="Q95" s="1035"/>
      <c r="R95" s="1035">
        <f t="shared" si="0"/>
        <v>0</v>
      </c>
      <c r="S95" s="754">
        <v>27</v>
      </c>
      <c r="T95" s="82"/>
      <c r="U95" s="82"/>
      <c r="V95" s="82"/>
      <c r="W95" s="82"/>
      <c r="X95" s="82"/>
      <c r="Y95" s="82"/>
      <c r="Z95" s="82"/>
      <c r="AA95" s="82"/>
      <c r="AB95" s="82"/>
      <c r="AC95" s="82"/>
      <c r="AD95" s="82"/>
      <c r="AE95" s="82"/>
      <c r="AF95" s="82"/>
      <c r="AG95" s="82"/>
      <c r="AH95" s="82"/>
      <c r="AI95" s="82"/>
      <c r="AJ95" s="82"/>
      <c r="AK95" s="82"/>
      <c r="AL95" s="82"/>
      <c r="AM95" s="82"/>
      <c r="AN95" s="82"/>
      <c r="AO95" s="82"/>
      <c r="AP95" s="82"/>
      <c r="AQ95" s="82"/>
      <c r="AR95" s="82"/>
      <c r="AS95" s="82"/>
      <c r="AT95" s="82"/>
      <c r="AU95" s="82"/>
      <c r="AV95" s="82"/>
      <c r="AW95" s="82"/>
      <c r="AX95" s="82"/>
      <c r="AY95" s="82"/>
      <c r="AZ95" s="82"/>
      <c r="BA95" s="82"/>
      <c r="BB95" s="82"/>
      <c r="BC95" s="82"/>
      <c r="BD95" s="82"/>
      <c r="BE95" s="82"/>
      <c r="BF95" s="82"/>
      <c r="BG95" s="82"/>
      <c r="BH95" s="82"/>
      <c r="BI95" s="82"/>
      <c r="BJ95" s="82"/>
      <c r="BK95" s="82"/>
      <c r="BL95" s="82"/>
      <c r="BM95" s="82"/>
      <c r="BN95" s="82"/>
      <c r="BO95" s="82"/>
      <c r="BP95" s="82"/>
      <c r="BQ95" s="82"/>
      <c r="BR95" s="82"/>
      <c r="BS95" s="82"/>
      <c r="BT95" s="82"/>
      <c r="BU95" s="82"/>
      <c r="BV95" s="82"/>
      <c r="BW95" s="82"/>
      <c r="BX95" s="82"/>
      <c r="BY95" s="82"/>
      <c r="BZ95" s="82"/>
      <c r="CA95" s="82"/>
      <c r="CB95" s="82"/>
      <c r="CC95" s="82"/>
      <c r="CD95" s="82"/>
      <c r="CE95" s="82"/>
      <c r="CF95" s="82"/>
      <c r="CG95" s="82"/>
      <c r="CH95" s="82"/>
      <c r="CI95" s="82"/>
      <c r="CJ95" s="82"/>
      <c r="CK95" s="82"/>
      <c r="CL95" s="82"/>
      <c r="CM95" s="82"/>
      <c r="CN95" s="82"/>
      <c r="CO95" s="82"/>
      <c r="CP95" s="82"/>
      <c r="CQ95" s="82"/>
      <c r="CR95" s="82"/>
      <c r="CS95" s="82"/>
      <c r="CT95" s="82"/>
      <c r="CU95" s="82"/>
      <c r="CV95" s="82"/>
      <c r="CW95" s="82"/>
      <c r="CX95" s="82"/>
      <c r="CY95" s="82"/>
      <c r="CZ95" s="82"/>
      <c r="DA95" s="82"/>
      <c r="DB95" s="82"/>
      <c r="DC95" s="82"/>
      <c r="DD95" s="82"/>
      <c r="DE95" s="82"/>
      <c r="DF95" s="82"/>
      <c r="DG95" s="82"/>
      <c r="DH95" s="82"/>
      <c r="DI95" s="82"/>
      <c r="DJ95" s="82"/>
      <c r="DK95" s="82"/>
      <c r="DL95" s="82"/>
      <c r="DM95" s="82"/>
      <c r="DN95" s="82"/>
      <c r="DO95" s="82"/>
      <c r="DP95" s="82"/>
      <c r="DQ95" s="82"/>
      <c r="DR95" s="82"/>
      <c r="DS95" s="82"/>
      <c r="DT95" s="82"/>
      <c r="DU95" s="82"/>
      <c r="DV95" s="82"/>
      <c r="DW95" s="82"/>
      <c r="DX95" s="82"/>
      <c r="DY95" s="82"/>
      <c r="DZ95" s="82"/>
      <c r="EA95" s="82"/>
      <c r="EB95" s="82"/>
      <c r="EC95" s="82"/>
      <c r="ED95" s="82"/>
      <c r="EE95" s="82"/>
      <c r="EF95" s="82"/>
      <c r="EG95" s="82"/>
      <c r="EH95" s="82"/>
      <c r="EI95" s="82"/>
      <c r="EJ95" s="82"/>
      <c r="EK95" s="82"/>
      <c r="EL95" s="82"/>
      <c r="EM95" s="82"/>
      <c r="EN95" s="82"/>
      <c r="EO95" s="82"/>
      <c r="EP95" s="82"/>
      <c r="EQ95" s="82"/>
      <c r="ER95" s="82"/>
      <c r="ES95" s="82"/>
      <c r="ET95" s="82"/>
      <c r="EU95" s="82"/>
      <c r="EV95" s="82"/>
      <c r="EW95" s="82"/>
      <c r="EX95" s="82"/>
      <c r="EY95" s="82"/>
      <c r="EZ95" s="82"/>
      <c r="FA95" s="82"/>
      <c r="FB95" s="82"/>
      <c r="FC95" s="82"/>
      <c r="FD95" s="82"/>
      <c r="FE95" s="82"/>
      <c r="FF95" s="82"/>
      <c r="FG95" s="82"/>
      <c r="FH95" s="82"/>
      <c r="FI95" s="82"/>
      <c r="FJ95" s="82"/>
      <c r="FK95" s="82"/>
      <c r="FL95" s="82"/>
      <c r="FM95" s="82"/>
      <c r="FN95" s="82"/>
      <c r="FO95" s="82"/>
      <c r="FP95" s="82"/>
      <c r="FQ95" s="82"/>
      <c r="FR95" s="82"/>
      <c r="FS95" s="82"/>
      <c r="FT95" s="82"/>
      <c r="FU95" s="82"/>
      <c r="FV95" s="82"/>
      <c r="FW95" s="82"/>
      <c r="FX95" s="82"/>
      <c r="FY95" s="82"/>
      <c r="FZ95" s="82"/>
      <c r="GA95" s="82"/>
      <c r="GB95" s="82"/>
      <c r="GC95" s="82"/>
      <c r="GD95" s="82"/>
      <c r="GE95" s="82"/>
      <c r="GF95" s="82"/>
      <c r="GG95" s="82"/>
      <c r="GH95" s="82"/>
      <c r="GI95" s="82"/>
      <c r="GJ95" s="82"/>
      <c r="GK95" s="82"/>
      <c r="GL95" s="82"/>
      <c r="GM95" s="82"/>
      <c r="GN95" s="82"/>
      <c r="GO95" s="82"/>
      <c r="GP95" s="82"/>
      <c r="GQ95" s="82"/>
      <c r="GR95" s="82"/>
      <c r="GS95" s="82"/>
      <c r="GT95" s="82"/>
      <c r="GU95" s="82"/>
      <c r="GV95" s="82"/>
      <c r="GW95" s="82"/>
      <c r="GX95" s="82"/>
      <c r="GY95" s="82"/>
      <c r="GZ95" s="82"/>
      <c r="HA95" s="82"/>
      <c r="HB95" s="82"/>
      <c r="HC95" s="82"/>
      <c r="HD95" s="82"/>
      <c r="HE95" s="82"/>
      <c r="HF95" s="82"/>
      <c r="HG95" s="82"/>
      <c r="HH95" s="82"/>
      <c r="HI95" s="82"/>
      <c r="HJ95" s="82"/>
      <c r="HK95" s="82"/>
      <c r="HL95" s="82"/>
      <c r="HM95" s="82"/>
      <c r="HN95" s="82"/>
      <c r="HO95" s="82"/>
      <c r="HP95" s="82"/>
      <c r="HQ95" s="82"/>
      <c r="HR95" s="82"/>
      <c r="HS95" s="82"/>
      <c r="HT95" s="82"/>
      <c r="HU95" s="82"/>
      <c r="HV95" s="82"/>
      <c r="HW95" s="82"/>
      <c r="HX95" s="82"/>
      <c r="HY95" s="82"/>
      <c r="HZ95" s="82"/>
      <c r="IA95" s="82"/>
      <c r="IB95" s="82"/>
      <c r="IC95" s="82"/>
      <c r="ID95" s="82"/>
      <c r="IE95" s="82"/>
      <c r="IF95" s="82"/>
      <c r="IG95" s="82"/>
      <c r="IH95" s="82"/>
      <c r="II95" s="82"/>
      <c r="IJ95" s="82"/>
      <c r="IK95" s="82"/>
      <c r="IL95" s="82"/>
      <c r="IM95" s="82"/>
      <c r="IN95" s="82"/>
      <c r="IO95" s="82"/>
      <c r="IP95" s="82"/>
      <c r="IQ95" s="82"/>
      <c r="IR95" s="82"/>
      <c r="IS95" s="82"/>
      <c r="IT95" s="82"/>
      <c r="IU95" s="82"/>
    </row>
    <row r="96" spans="1:255">
      <c r="A96" s="1034">
        <v>28</v>
      </c>
      <c r="B96" s="951"/>
      <c r="C96" s="951"/>
      <c r="D96" s="951"/>
      <c r="E96" s="693"/>
      <c r="F96" s="950"/>
      <c r="G96" s="951"/>
      <c r="H96" s="951"/>
      <c r="I96" s="951"/>
      <c r="J96" s="951"/>
      <c r="K96" s="1035"/>
      <c r="L96" s="1035"/>
      <c r="M96" s="754">
        <v>28</v>
      </c>
      <c r="N96" s="950"/>
      <c r="O96" s="1035"/>
      <c r="P96" s="1035"/>
      <c r="Q96" s="1035"/>
      <c r="R96" s="1035">
        <f t="shared" si="0"/>
        <v>0</v>
      </c>
      <c r="S96" s="754">
        <v>28</v>
      </c>
      <c r="T96" s="82"/>
      <c r="U96" s="82"/>
      <c r="V96" s="82"/>
      <c r="W96" s="82"/>
      <c r="X96" s="82"/>
      <c r="Y96" s="82"/>
      <c r="Z96" s="82"/>
      <c r="AA96" s="82"/>
      <c r="AB96" s="82"/>
      <c r="AC96" s="82"/>
      <c r="AD96" s="82"/>
      <c r="AE96" s="82"/>
      <c r="AF96" s="82"/>
      <c r="AG96" s="82"/>
      <c r="AH96" s="82"/>
      <c r="AI96" s="82"/>
      <c r="AJ96" s="82"/>
      <c r="AK96" s="82"/>
      <c r="AL96" s="82"/>
      <c r="AM96" s="82"/>
      <c r="AN96" s="82"/>
      <c r="AO96" s="82"/>
      <c r="AP96" s="82"/>
      <c r="AQ96" s="82"/>
      <c r="AR96" s="82"/>
      <c r="AS96" s="82"/>
      <c r="AT96" s="82"/>
      <c r="AU96" s="82"/>
      <c r="AV96" s="82"/>
      <c r="AW96" s="82"/>
      <c r="AX96" s="82"/>
      <c r="AY96" s="82"/>
      <c r="AZ96" s="82"/>
      <c r="BA96" s="82"/>
      <c r="BB96" s="82"/>
      <c r="BC96" s="82"/>
      <c r="BD96" s="82"/>
      <c r="BE96" s="82"/>
      <c r="BF96" s="82"/>
      <c r="BG96" s="82"/>
      <c r="BH96" s="82"/>
      <c r="BI96" s="82"/>
      <c r="BJ96" s="82"/>
      <c r="BK96" s="82"/>
      <c r="BL96" s="82"/>
      <c r="BM96" s="82"/>
      <c r="BN96" s="82"/>
      <c r="BO96" s="82"/>
      <c r="BP96" s="82"/>
      <c r="BQ96" s="82"/>
      <c r="BR96" s="82"/>
      <c r="BS96" s="82"/>
      <c r="BT96" s="82"/>
      <c r="BU96" s="82"/>
      <c r="BV96" s="82"/>
      <c r="BW96" s="82"/>
      <c r="BX96" s="82"/>
      <c r="BY96" s="82"/>
      <c r="BZ96" s="82"/>
      <c r="CA96" s="82"/>
      <c r="CB96" s="82"/>
      <c r="CC96" s="82"/>
      <c r="CD96" s="82"/>
      <c r="CE96" s="82"/>
      <c r="CF96" s="82"/>
      <c r="CG96" s="82"/>
      <c r="CH96" s="82"/>
      <c r="CI96" s="82"/>
      <c r="CJ96" s="82"/>
      <c r="CK96" s="82"/>
      <c r="CL96" s="82"/>
      <c r="CM96" s="82"/>
      <c r="CN96" s="82"/>
      <c r="CO96" s="82"/>
      <c r="CP96" s="82"/>
      <c r="CQ96" s="82"/>
      <c r="CR96" s="82"/>
      <c r="CS96" s="82"/>
      <c r="CT96" s="82"/>
      <c r="CU96" s="82"/>
      <c r="CV96" s="82"/>
      <c r="CW96" s="82"/>
      <c r="CX96" s="82"/>
      <c r="CY96" s="82"/>
      <c r="CZ96" s="82"/>
      <c r="DA96" s="82"/>
      <c r="DB96" s="82"/>
      <c r="DC96" s="82"/>
      <c r="DD96" s="82"/>
      <c r="DE96" s="82"/>
      <c r="DF96" s="82"/>
      <c r="DG96" s="82"/>
      <c r="DH96" s="82"/>
      <c r="DI96" s="82"/>
      <c r="DJ96" s="82"/>
      <c r="DK96" s="82"/>
      <c r="DL96" s="82"/>
      <c r="DM96" s="82"/>
      <c r="DN96" s="82"/>
      <c r="DO96" s="82"/>
      <c r="DP96" s="82"/>
      <c r="DQ96" s="82"/>
      <c r="DR96" s="82"/>
      <c r="DS96" s="82"/>
      <c r="DT96" s="82"/>
      <c r="DU96" s="82"/>
      <c r="DV96" s="82"/>
      <c r="DW96" s="82"/>
      <c r="DX96" s="82"/>
      <c r="DY96" s="82"/>
      <c r="DZ96" s="82"/>
      <c r="EA96" s="82"/>
      <c r="EB96" s="82"/>
      <c r="EC96" s="82"/>
      <c r="ED96" s="82"/>
      <c r="EE96" s="82"/>
      <c r="EF96" s="82"/>
      <c r="EG96" s="82"/>
      <c r="EH96" s="82"/>
      <c r="EI96" s="82"/>
      <c r="EJ96" s="82"/>
      <c r="EK96" s="82"/>
      <c r="EL96" s="82"/>
      <c r="EM96" s="82"/>
      <c r="EN96" s="82"/>
      <c r="EO96" s="82"/>
      <c r="EP96" s="82"/>
      <c r="EQ96" s="82"/>
      <c r="ER96" s="82"/>
      <c r="ES96" s="82"/>
      <c r="ET96" s="82"/>
      <c r="EU96" s="82"/>
      <c r="EV96" s="82"/>
      <c r="EW96" s="82"/>
      <c r="EX96" s="82"/>
      <c r="EY96" s="82"/>
      <c r="EZ96" s="82"/>
      <c r="FA96" s="82"/>
      <c r="FB96" s="82"/>
      <c r="FC96" s="82"/>
      <c r="FD96" s="82"/>
      <c r="FE96" s="82"/>
      <c r="FF96" s="82"/>
      <c r="FG96" s="82"/>
      <c r="FH96" s="82"/>
      <c r="FI96" s="82"/>
      <c r="FJ96" s="82"/>
      <c r="FK96" s="82"/>
      <c r="FL96" s="82"/>
      <c r="FM96" s="82"/>
      <c r="FN96" s="82"/>
      <c r="FO96" s="82"/>
      <c r="FP96" s="82"/>
      <c r="FQ96" s="82"/>
      <c r="FR96" s="82"/>
      <c r="FS96" s="82"/>
      <c r="FT96" s="82"/>
      <c r="FU96" s="82"/>
      <c r="FV96" s="82"/>
      <c r="FW96" s="82"/>
      <c r="FX96" s="82"/>
      <c r="FY96" s="82"/>
      <c r="FZ96" s="82"/>
      <c r="GA96" s="82"/>
      <c r="GB96" s="82"/>
      <c r="GC96" s="82"/>
      <c r="GD96" s="82"/>
      <c r="GE96" s="82"/>
      <c r="GF96" s="82"/>
      <c r="GG96" s="82"/>
      <c r="GH96" s="82"/>
      <c r="GI96" s="82"/>
      <c r="GJ96" s="82"/>
      <c r="GK96" s="82"/>
      <c r="GL96" s="82"/>
      <c r="GM96" s="82"/>
      <c r="GN96" s="82"/>
      <c r="GO96" s="82"/>
      <c r="GP96" s="82"/>
      <c r="GQ96" s="82"/>
      <c r="GR96" s="82"/>
      <c r="GS96" s="82"/>
      <c r="GT96" s="82"/>
      <c r="GU96" s="82"/>
      <c r="GV96" s="82"/>
      <c r="GW96" s="82"/>
      <c r="GX96" s="82"/>
      <c r="GY96" s="82"/>
      <c r="GZ96" s="82"/>
      <c r="HA96" s="82"/>
      <c r="HB96" s="82"/>
      <c r="HC96" s="82"/>
      <c r="HD96" s="82"/>
      <c r="HE96" s="82"/>
      <c r="HF96" s="82"/>
      <c r="HG96" s="82"/>
      <c r="HH96" s="82"/>
      <c r="HI96" s="82"/>
      <c r="HJ96" s="82"/>
      <c r="HK96" s="82"/>
      <c r="HL96" s="82"/>
      <c r="HM96" s="82"/>
      <c r="HN96" s="82"/>
      <c r="HO96" s="82"/>
      <c r="HP96" s="82"/>
      <c r="HQ96" s="82"/>
      <c r="HR96" s="82"/>
      <c r="HS96" s="82"/>
      <c r="HT96" s="82"/>
      <c r="HU96" s="82"/>
      <c r="HV96" s="82"/>
      <c r="HW96" s="82"/>
      <c r="HX96" s="82"/>
      <c r="HY96" s="82"/>
      <c r="HZ96" s="82"/>
      <c r="IA96" s="82"/>
      <c r="IB96" s="82"/>
      <c r="IC96" s="82"/>
      <c r="ID96" s="82"/>
      <c r="IE96" s="82"/>
      <c r="IF96" s="82"/>
      <c r="IG96" s="82"/>
      <c r="IH96" s="82"/>
      <c r="II96" s="82"/>
      <c r="IJ96" s="82"/>
      <c r="IK96" s="82"/>
      <c r="IL96" s="82"/>
      <c r="IM96" s="82"/>
      <c r="IN96" s="82"/>
      <c r="IO96" s="82"/>
      <c r="IP96" s="82"/>
      <c r="IQ96" s="82"/>
      <c r="IR96" s="82"/>
      <c r="IS96" s="82"/>
      <c r="IT96" s="82"/>
      <c r="IU96" s="82"/>
    </row>
    <row r="97" spans="1:255">
      <c r="A97" s="1034">
        <v>29</v>
      </c>
      <c r="B97" s="951"/>
      <c r="C97" s="951"/>
      <c r="D97" s="951"/>
      <c r="E97" s="693"/>
      <c r="F97" s="950"/>
      <c r="G97" s="951"/>
      <c r="H97" s="951"/>
      <c r="I97" s="951"/>
      <c r="J97" s="951"/>
      <c r="K97" s="1035"/>
      <c r="L97" s="1035"/>
      <c r="M97" s="754">
        <v>29</v>
      </c>
      <c r="N97" s="950"/>
      <c r="O97" s="1035"/>
      <c r="P97" s="1035"/>
      <c r="Q97" s="1035"/>
      <c r="R97" s="1035">
        <f t="shared" si="0"/>
        <v>0</v>
      </c>
      <c r="S97" s="754">
        <v>29</v>
      </c>
      <c r="T97" s="82"/>
      <c r="U97" s="82"/>
      <c r="V97" s="82"/>
      <c r="W97" s="82"/>
      <c r="X97" s="82"/>
      <c r="Y97" s="82"/>
      <c r="Z97" s="82"/>
      <c r="AA97" s="82"/>
      <c r="AB97" s="82"/>
      <c r="AC97" s="82"/>
      <c r="AD97" s="82"/>
      <c r="AE97" s="82"/>
      <c r="AF97" s="82"/>
      <c r="AG97" s="82"/>
      <c r="AH97" s="82"/>
      <c r="AI97" s="82"/>
      <c r="AJ97" s="82"/>
      <c r="AK97" s="82"/>
      <c r="AL97" s="82"/>
      <c r="AM97" s="82"/>
      <c r="AN97" s="82"/>
      <c r="AO97" s="82"/>
      <c r="AP97" s="82"/>
      <c r="AQ97" s="82"/>
      <c r="AR97" s="82"/>
      <c r="AS97" s="82"/>
      <c r="AT97" s="82"/>
      <c r="AU97" s="82"/>
      <c r="AV97" s="82"/>
      <c r="AW97" s="82"/>
      <c r="AX97" s="82"/>
      <c r="AY97" s="82"/>
      <c r="AZ97" s="82"/>
      <c r="BA97" s="82"/>
      <c r="BB97" s="82"/>
      <c r="BC97" s="82"/>
      <c r="BD97" s="82"/>
      <c r="BE97" s="82"/>
      <c r="BF97" s="82"/>
      <c r="BG97" s="82"/>
      <c r="BH97" s="82"/>
      <c r="BI97" s="82"/>
      <c r="BJ97" s="82"/>
      <c r="BK97" s="82"/>
      <c r="BL97" s="82"/>
      <c r="BM97" s="82"/>
      <c r="BN97" s="82"/>
      <c r="BO97" s="82"/>
      <c r="BP97" s="82"/>
      <c r="BQ97" s="82"/>
      <c r="BR97" s="82"/>
      <c r="BS97" s="82"/>
      <c r="BT97" s="82"/>
      <c r="BU97" s="82"/>
      <c r="BV97" s="82"/>
      <c r="BW97" s="82"/>
      <c r="BX97" s="82"/>
      <c r="BY97" s="82"/>
      <c r="BZ97" s="82"/>
      <c r="CA97" s="82"/>
      <c r="CB97" s="82"/>
      <c r="CC97" s="82"/>
      <c r="CD97" s="82"/>
      <c r="CE97" s="82"/>
      <c r="CF97" s="82"/>
      <c r="CG97" s="82"/>
      <c r="CH97" s="82"/>
      <c r="CI97" s="82"/>
      <c r="CJ97" s="82"/>
      <c r="CK97" s="82"/>
      <c r="CL97" s="82"/>
      <c r="CM97" s="82"/>
      <c r="CN97" s="82"/>
      <c r="CO97" s="82"/>
      <c r="CP97" s="82"/>
      <c r="CQ97" s="82"/>
      <c r="CR97" s="82"/>
      <c r="CS97" s="82"/>
      <c r="CT97" s="82"/>
      <c r="CU97" s="82"/>
      <c r="CV97" s="82"/>
      <c r="CW97" s="82"/>
      <c r="CX97" s="82"/>
      <c r="CY97" s="82"/>
      <c r="CZ97" s="82"/>
      <c r="DA97" s="82"/>
      <c r="DB97" s="82"/>
      <c r="DC97" s="82"/>
      <c r="DD97" s="82"/>
      <c r="DE97" s="82"/>
      <c r="DF97" s="82"/>
      <c r="DG97" s="82"/>
      <c r="DH97" s="82"/>
      <c r="DI97" s="82"/>
      <c r="DJ97" s="82"/>
      <c r="DK97" s="82"/>
      <c r="DL97" s="82"/>
      <c r="DM97" s="82"/>
      <c r="DN97" s="82"/>
      <c r="DO97" s="82"/>
      <c r="DP97" s="82"/>
      <c r="DQ97" s="82"/>
      <c r="DR97" s="82"/>
      <c r="DS97" s="82"/>
      <c r="DT97" s="82"/>
      <c r="DU97" s="82"/>
      <c r="DV97" s="82"/>
      <c r="DW97" s="82"/>
      <c r="DX97" s="82"/>
      <c r="DY97" s="82"/>
      <c r="DZ97" s="82"/>
      <c r="EA97" s="82"/>
      <c r="EB97" s="82"/>
      <c r="EC97" s="82"/>
      <c r="ED97" s="82"/>
      <c r="EE97" s="82"/>
      <c r="EF97" s="82"/>
      <c r="EG97" s="82"/>
      <c r="EH97" s="82"/>
      <c r="EI97" s="82"/>
      <c r="EJ97" s="82"/>
      <c r="EK97" s="82"/>
      <c r="EL97" s="82"/>
      <c r="EM97" s="82"/>
      <c r="EN97" s="82"/>
      <c r="EO97" s="82"/>
      <c r="EP97" s="82"/>
      <c r="EQ97" s="82"/>
      <c r="ER97" s="82"/>
      <c r="ES97" s="82"/>
      <c r="ET97" s="82"/>
      <c r="EU97" s="82"/>
      <c r="EV97" s="82"/>
      <c r="EW97" s="82"/>
      <c r="EX97" s="82"/>
      <c r="EY97" s="82"/>
      <c r="EZ97" s="82"/>
      <c r="FA97" s="82"/>
      <c r="FB97" s="82"/>
      <c r="FC97" s="82"/>
      <c r="FD97" s="82"/>
      <c r="FE97" s="82"/>
      <c r="FF97" s="82"/>
      <c r="FG97" s="82"/>
      <c r="FH97" s="82"/>
      <c r="FI97" s="82"/>
      <c r="FJ97" s="82"/>
      <c r="FK97" s="82"/>
      <c r="FL97" s="82"/>
      <c r="FM97" s="82"/>
      <c r="FN97" s="82"/>
      <c r="FO97" s="82"/>
      <c r="FP97" s="82"/>
      <c r="FQ97" s="82"/>
      <c r="FR97" s="82"/>
      <c r="FS97" s="82"/>
      <c r="FT97" s="82"/>
      <c r="FU97" s="82"/>
      <c r="FV97" s="82"/>
      <c r="FW97" s="82"/>
      <c r="FX97" s="82"/>
      <c r="FY97" s="82"/>
      <c r="FZ97" s="82"/>
      <c r="GA97" s="82"/>
      <c r="GB97" s="82"/>
      <c r="GC97" s="82"/>
      <c r="GD97" s="82"/>
      <c r="GE97" s="82"/>
      <c r="GF97" s="82"/>
      <c r="GG97" s="82"/>
      <c r="GH97" s="82"/>
      <c r="GI97" s="82"/>
      <c r="GJ97" s="82"/>
      <c r="GK97" s="82"/>
      <c r="GL97" s="82"/>
      <c r="GM97" s="82"/>
      <c r="GN97" s="82"/>
      <c r="GO97" s="82"/>
      <c r="GP97" s="82"/>
      <c r="GQ97" s="82"/>
      <c r="GR97" s="82"/>
      <c r="GS97" s="82"/>
      <c r="GT97" s="82"/>
      <c r="GU97" s="82"/>
      <c r="GV97" s="82"/>
      <c r="GW97" s="82"/>
      <c r="GX97" s="82"/>
      <c r="GY97" s="82"/>
      <c r="GZ97" s="82"/>
      <c r="HA97" s="82"/>
      <c r="HB97" s="82"/>
      <c r="HC97" s="82"/>
      <c r="HD97" s="82"/>
      <c r="HE97" s="82"/>
      <c r="HF97" s="82"/>
      <c r="HG97" s="82"/>
      <c r="HH97" s="82"/>
      <c r="HI97" s="82"/>
      <c r="HJ97" s="82"/>
      <c r="HK97" s="82"/>
      <c r="HL97" s="82"/>
      <c r="HM97" s="82"/>
      <c r="HN97" s="82"/>
      <c r="HO97" s="82"/>
      <c r="HP97" s="82"/>
      <c r="HQ97" s="82"/>
      <c r="HR97" s="82"/>
      <c r="HS97" s="82"/>
      <c r="HT97" s="82"/>
      <c r="HU97" s="82"/>
      <c r="HV97" s="82"/>
      <c r="HW97" s="82"/>
      <c r="HX97" s="82"/>
      <c r="HY97" s="82"/>
      <c r="HZ97" s="82"/>
      <c r="IA97" s="82"/>
      <c r="IB97" s="82"/>
      <c r="IC97" s="82"/>
      <c r="ID97" s="82"/>
      <c r="IE97" s="82"/>
      <c r="IF97" s="82"/>
      <c r="IG97" s="82"/>
      <c r="IH97" s="82"/>
      <c r="II97" s="82"/>
      <c r="IJ97" s="82"/>
      <c r="IK97" s="82"/>
      <c r="IL97" s="82"/>
      <c r="IM97" s="82"/>
      <c r="IN97" s="82"/>
      <c r="IO97" s="82"/>
      <c r="IP97" s="82"/>
      <c r="IQ97" s="82"/>
      <c r="IR97" s="82"/>
      <c r="IS97" s="82"/>
      <c r="IT97" s="82"/>
      <c r="IU97" s="82"/>
    </row>
    <row r="98" spans="1:255">
      <c r="A98" s="1034">
        <v>30</v>
      </c>
      <c r="B98" s="951"/>
      <c r="C98" s="951"/>
      <c r="D98" s="951"/>
      <c r="E98" s="693"/>
      <c r="F98" s="950"/>
      <c r="G98" s="951"/>
      <c r="H98" s="951"/>
      <c r="I98" s="951"/>
      <c r="J98" s="951"/>
      <c r="K98" s="1035"/>
      <c r="L98" s="1035"/>
      <c r="M98" s="754">
        <v>30</v>
      </c>
      <c r="N98" s="950"/>
      <c r="O98" s="1035"/>
      <c r="P98" s="1035"/>
      <c r="Q98" s="1035"/>
      <c r="R98" s="1035">
        <f t="shared" si="0"/>
        <v>0</v>
      </c>
      <c r="S98" s="754">
        <v>30</v>
      </c>
      <c r="T98" s="82"/>
      <c r="U98" s="82"/>
      <c r="V98" s="82"/>
      <c r="W98" s="82"/>
      <c r="X98" s="82"/>
      <c r="Y98" s="82"/>
      <c r="Z98" s="82"/>
      <c r="AA98" s="82"/>
      <c r="AB98" s="82"/>
      <c r="AC98" s="82"/>
      <c r="AD98" s="82"/>
      <c r="AE98" s="82"/>
      <c r="AF98" s="82"/>
      <c r="AG98" s="82"/>
      <c r="AH98" s="82"/>
      <c r="AI98" s="82"/>
      <c r="AJ98" s="82"/>
      <c r="AK98" s="82"/>
      <c r="AL98" s="82"/>
      <c r="AM98" s="82"/>
      <c r="AN98" s="82"/>
      <c r="AO98" s="82"/>
      <c r="AP98" s="82"/>
      <c r="AQ98" s="82"/>
      <c r="AR98" s="82"/>
      <c r="AS98" s="82"/>
      <c r="AT98" s="82"/>
      <c r="AU98" s="82"/>
      <c r="AV98" s="82"/>
      <c r="AW98" s="82"/>
      <c r="AX98" s="82"/>
      <c r="AY98" s="82"/>
      <c r="AZ98" s="82"/>
      <c r="BA98" s="82"/>
      <c r="BB98" s="82"/>
      <c r="BC98" s="82"/>
      <c r="BD98" s="82"/>
      <c r="BE98" s="82"/>
      <c r="BF98" s="82"/>
      <c r="BG98" s="82"/>
      <c r="BH98" s="82"/>
      <c r="BI98" s="82"/>
      <c r="BJ98" s="82"/>
      <c r="BK98" s="82"/>
      <c r="BL98" s="82"/>
      <c r="BM98" s="82"/>
      <c r="BN98" s="82"/>
      <c r="BO98" s="82"/>
      <c r="BP98" s="82"/>
      <c r="BQ98" s="82"/>
      <c r="BR98" s="82"/>
      <c r="BS98" s="82"/>
      <c r="BT98" s="82"/>
      <c r="BU98" s="82"/>
      <c r="BV98" s="82"/>
      <c r="BW98" s="82"/>
      <c r="BX98" s="82"/>
      <c r="BY98" s="82"/>
      <c r="BZ98" s="82"/>
      <c r="CA98" s="82"/>
      <c r="CB98" s="82"/>
      <c r="CC98" s="82"/>
      <c r="CD98" s="82"/>
      <c r="CE98" s="82"/>
      <c r="CF98" s="82"/>
      <c r="CG98" s="82"/>
      <c r="CH98" s="82"/>
      <c r="CI98" s="82"/>
      <c r="CJ98" s="82"/>
      <c r="CK98" s="82"/>
      <c r="CL98" s="82"/>
      <c r="CM98" s="82"/>
      <c r="CN98" s="82"/>
      <c r="CO98" s="82"/>
      <c r="CP98" s="82"/>
      <c r="CQ98" s="82"/>
      <c r="CR98" s="82"/>
      <c r="CS98" s="82"/>
      <c r="CT98" s="82"/>
      <c r="CU98" s="82"/>
      <c r="CV98" s="82"/>
      <c r="CW98" s="82"/>
      <c r="CX98" s="82"/>
      <c r="CY98" s="82"/>
      <c r="CZ98" s="82"/>
      <c r="DA98" s="82"/>
      <c r="DB98" s="82"/>
      <c r="DC98" s="82"/>
      <c r="DD98" s="82"/>
      <c r="DE98" s="82"/>
      <c r="DF98" s="82"/>
      <c r="DG98" s="82"/>
      <c r="DH98" s="82"/>
      <c r="DI98" s="82"/>
      <c r="DJ98" s="82"/>
      <c r="DK98" s="82"/>
      <c r="DL98" s="82"/>
      <c r="DM98" s="82"/>
      <c r="DN98" s="82"/>
      <c r="DO98" s="82"/>
      <c r="DP98" s="82"/>
      <c r="DQ98" s="82"/>
      <c r="DR98" s="82"/>
      <c r="DS98" s="82"/>
      <c r="DT98" s="82"/>
      <c r="DU98" s="82"/>
      <c r="DV98" s="82"/>
      <c r="DW98" s="82"/>
      <c r="DX98" s="82"/>
      <c r="DY98" s="82"/>
      <c r="DZ98" s="82"/>
      <c r="EA98" s="82"/>
      <c r="EB98" s="82"/>
      <c r="EC98" s="82"/>
      <c r="ED98" s="82"/>
      <c r="EE98" s="82"/>
      <c r="EF98" s="82"/>
      <c r="EG98" s="82"/>
      <c r="EH98" s="82"/>
      <c r="EI98" s="82"/>
      <c r="EJ98" s="82"/>
      <c r="EK98" s="82"/>
      <c r="EL98" s="82"/>
      <c r="EM98" s="82"/>
      <c r="EN98" s="82"/>
      <c r="EO98" s="82"/>
      <c r="EP98" s="82"/>
      <c r="EQ98" s="82"/>
      <c r="ER98" s="82"/>
      <c r="ES98" s="82"/>
      <c r="ET98" s="82"/>
      <c r="EU98" s="82"/>
      <c r="EV98" s="82"/>
      <c r="EW98" s="82"/>
      <c r="EX98" s="82"/>
      <c r="EY98" s="82"/>
      <c r="EZ98" s="82"/>
      <c r="FA98" s="82"/>
      <c r="FB98" s="82"/>
      <c r="FC98" s="82"/>
      <c r="FD98" s="82"/>
      <c r="FE98" s="82"/>
      <c r="FF98" s="82"/>
      <c r="FG98" s="82"/>
      <c r="FH98" s="82"/>
      <c r="FI98" s="82"/>
      <c r="FJ98" s="82"/>
      <c r="FK98" s="82"/>
      <c r="FL98" s="82"/>
      <c r="FM98" s="82"/>
      <c r="FN98" s="82"/>
      <c r="FO98" s="82"/>
      <c r="FP98" s="82"/>
      <c r="FQ98" s="82"/>
      <c r="FR98" s="82"/>
      <c r="FS98" s="82"/>
      <c r="FT98" s="82"/>
      <c r="FU98" s="82"/>
      <c r="FV98" s="82"/>
      <c r="FW98" s="82"/>
      <c r="FX98" s="82"/>
      <c r="FY98" s="82"/>
      <c r="FZ98" s="82"/>
      <c r="GA98" s="82"/>
      <c r="GB98" s="82"/>
      <c r="GC98" s="82"/>
      <c r="GD98" s="82"/>
      <c r="GE98" s="82"/>
      <c r="GF98" s="82"/>
      <c r="GG98" s="82"/>
      <c r="GH98" s="82"/>
      <c r="GI98" s="82"/>
      <c r="GJ98" s="82"/>
      <c r="GK98" s="82"/>
      <c r="GL98" s="82"/>
      <c r="GM98" s="82"/>
      <c r="GN98" s="82"/>
      <c r="GO98" s="82"/>
      <c r="GP98" s="82"/>
      <c r="GQ98" s="82"/>
      <c r="GR98" s="82"/>
      <c r="GS98" s="82"/>
      <c r="GT98" s="82"/>
      <c r="GU98" s="82"/>
      <c r="GV98" s="82"/>
      <c r="GW98" s="82"/>
      <c r="GX98" s="82"/>
      <c r="GY98" s="82"/>
      <c r="GZ98" s="82"/>
      <c r="HA98" s="82"/>
      <c r="HB98" s="82"/>
      <c r="HC98" s="82"/>
      <c r="HD98" s="82"/>
      <c r="HE98" s="82"/>
      <c r="HF98" s="82"/>
      <c r="HG98" s="82"/>
      <c r="HH98" s="82"/>
      <c r="HI98" s="82"/>
      <c r="HJ98" s="82"/>
      <c r="HK98" s="82"/>
      <c r="HL98" s="82"/>
      <c r="HM98" s="82"/>
      <c r="HN98" s="82"/>
      <c r="HO98" s="82"/>
      <c r="HP98" s="82"/>
      <c r="HQ98" s="82"/>
      <c r="HR98" s="82"/>
      <c r="HS98" s="82"/>
      <c r="HT98" s="82"/>
      <c r="HU98" s="82"/>
      <c r="HV98" s="82"/>
      <c r="HW98" s="82"/>
      <c r="HX98" s="82"/>
      <c r="HY98" s="82"/>
      <c r="HZ98" s="82"/>
      <c r="IA98" s="82"/>
      <c r="IB98" s="82"/>
      <c r="IC98" s="82"/>
      <c r="ID98" s="82"/>
      <c r="IE98" s="82"/>
      <c r="IF98" s="82"/>
      <c r="IG98" s="82"/>
      <c r="IH98" s="82"/>
      <c r="II98" s="82"/>
      <c r="IJ98" s="82"/>
      <c r="IK98" s="82"/>
      <c r="IL98" s="82"/>
      <c r="IM98" s="82"/>
      <c r="IN98" s="82"/>
      <c r="IO98" s="82"/>
      <c r="IP98" s="82"/>
      <c r="IQ98" s="82"/>
      <c r="IR98" s="82"/>
      <c r="IS98" s="82"/>
      <c r="IT98" s="82"/>
      <c r="IU98" s="82"/>
    </row>
    <row r="99" spans="1:255">
      <c r="A99" s="1034">
        <v>31</v>
      </c>
      <c r="B99" s="951"/>
      <c r="C99" s="951"/>
      <c r="D99" s="951"/>
      <c r="E99" s="693"/>
      <c r="F99" s="950"/>
      <c r="G99" s="951"/>
      <c r="H99" s="951"/>
      <c r="I99" s="951"/>
      <c r="J99" s="951"/>
      <c r="K99" s="1035"/>
      <c r="L99" s="1035"/>
      <c r="M99" s="754">
        <v>31</v>
      </c>
      <c r="N99" s="950"/>
      <c r="O99" s="1035"/>
      <c r="P99" s="1035"/>
      <c r="Q99" s="1035"/>
      <c r="R99" s="1035">
        <f t="shared" si="0"/>
        <v>0</v>
      </c>
      <c r="S99" s="754">
        <v>31</v>
      </c>
      <c r="T99" s="82"/>
      <c r="U99" s="82"/>
      <c r="V99" s="82"/>
      <c r="W99" s="82"/>
      <c r="X99" s="82"/>
      <c r="Y99" s="82"/>
      <c r="Z99" s="82"/>
      <c r="AA99" s="82"/>
      <c r="AB99" s="82"/>
      <c r="AC99" s="82"/>
      <c r="AD99" s="82"/>
      <c r="AE99" s="82"/>
      <c r="AF99" s="82"/>
      <c r="AG99" s="82"/>
      <c r="AH99" s="82"/>
      <c r="AI99" s="82"/>
      <c r="AJ99" s="82"/>
      <c r="AK99" s="82"/>
      <c r="AL99" s="82"/>
      <c r="AM99" s="82"/>
      <c r="AN99" s="82"/>
      <c r="AO99" s="82"/>
      <c r="AP99" s="82"/>
      <c r="AQ99" s="82"/>
      <c r="AR99" s="82"/>
      <c r="AS99" s="82"/>
      <c r="AT99" s="82"/>
      <c r="AU99" s="82"/>
      <c r="AV99" s="82"/>
      <c r="AW99" s="82"/>
      <c r="AX99" s="82"/>
      <c r="AY99" s="82"/>
      <c r="AZ99" s="82"/>
      <c r="BA99" s="82"/>
      <c r="BB99" s="82"/>
      <c r="BC99" s="82"/>
      <c r="BD99" s="82"/>
      <c r="BE99" s="82"/>
      <c r="BF99" s="82"/>
      <c r="BG99" s="82"/>
      <c r="BH99" s="82"/>
      <c r="BI99" s="82"/>
      <c r="BJ99" s="82"/>
      <c r="BK99" s="82"/>
      <c r="BL99" s="82"/>
      <c r="BM99" s="82"/>
      <c r="BN99" s="82"/>
      <c r="BO99" s="82"/>
      <c r="BP99" s="82"/>
      <c r="BQ99" s="82"/>
      <c r="BR99" s="82"/>
      <c r="BS99" s="82"/>
      <c r="BT99" s="82"/>
      <c r="BU99" s="82"/>
      <c r="BV99" s="82"/>
      <c r="BW99" s="82"/>
      <c r="BX99" s="82"/>
      <c r="BY99" s="82"/>
      <c r="BZ99" s="82"/>
      <c r="CA99" s="82"/>
      <c r="CB99" s="82"/>
      <c r="CC99" s="82"/>
      <c r="CD99" s="82"/>
      <c r="CE99" s="82"/>
      <c r="CF99" s="82"/>
      <c r="CG99" s="82"/>
      <c r="CH99" s="82"/>
      <c r="CI99" s="82"/>
      <c r="CJ99" s="82"/>
      <c r="CK99" s="82"/>
      <c r="CL99" s="82"/>
      <c r="CM99" s="82"/>
      <c r="CN99" s="82"/>
      <c r="CO99" s="82"/>
      <c r="CP99" s="82"/>
      <c r="CQ99" s="82"/>
      <c r="CR99" s="82"/>
      <c r="CS99" s="82"/>
      <c r="CT99" s="82"/>
      <c r="CU99" s="82"/>
      <c r="CV99" s="82"/>
      <c r="CW99" s="82"/>
      <c r="CX99" s="82"/>
      <c r="CY99" s="82"/>
      <c r="CZ99" s="82"/>
      <c r="DA99" s="82"/>
      <c r="DB99" s="82"/>
      <c r="DC99" s="82"/>
      <c r="DD99" s="82"/>
      <c r="DE99" s="82"/>
      <c r="DF99" s="82"/>
      <c r="DG99" s="82"/>
      <c r="DH99" s="82"/>
      <c r="DI99" s="82"/>
      <c r="DJ99" s="82"/>
      <c r="DK99" s="82"/>
      <c r="DL99" s="82"/>
      <c r="DM99" s="82"/>
      <c r="DN99" s="82"/>
      <c r="DO99" s="82"/>
      <c r="DP99" s="82"/>
      <c r="DQ99" s="82"/>
      <c r="DR99" s="82"/>
      <c r="DS99" s="82"/>
      <c r="DT99" s="82"/>
      <c r="DU99" s="82"/>
      <c r="DV99" s="82"/>
      <c r="DW99" s="82"/>
      <c r="DX99" s="82"/>
      <c r="DY99" s="82"/>
      <c r="DZ99" s="82"/>
      <c r="EA99" s="82"/>
      <c r="EB99" s="82"/>
      <c r="EC99" s="82"/>
      <c r="ED99" s="82"/>
      <c r="EE99" s="82"/>
      <c r="EF99" s="82"/>
      <c r="EG99" s="82"/>
      <c r="EH99" s="82"/>
      <c r="EI99" s="82"/>
      <c r="EJ99" s="82"/>
      <c r="EK99" s="82"/>
      <c r="EL99" s="82"/>
      <c r="EM99" s="82"/>
      <c r="EN99" s="82"/>
      <c r="EO99" s="82"/>
      <c r="EP99" s="82"/>
      <c r="EQ99" s="82"/>
      <c r="ER99" s="82"/>
      <c r="ES99" s="82"/>
      <c r="ET99" s="82"/>
      <c r="EU99" s="82"/>
      <c r="EV99" s="82"/>
      <c r="EW99" s="82"/>
      <c r="EX99" s="82"/>
      <c r="EY99" s="82"/>
      <c r="EZ99" s="82"/>
      <c r="FA99" s="82"/>
      <c r="FB99" s="82"/>
      <c r="FC99" s="82"/>
      <c r="FD99" s="82"/>
      <c r="FE99" s="82"/>
      <c r="FF99" s="82"/>
      <c r="FG99" s="82"/>
      <c r="FH99" s="82"/>
      <c r="FI99" s="82"/>
      <c r="FJ99" s="82"/>
      <c r="FK99" s="82"/>
      <c r="FL99" s="82"/>
      <c r="FM99" s="82"/>
      <c r="FN99" s="82"/>
      <c r="FO99" s="82"/>
      <c r="FP99" s="82"/>
      <c r="FQ99" s="82"/>
      <c r="FR99" s="82"/>
      <c r="FS99" s="82"/>
      <c r="FT99" s="82"/>
      <c r="FU99" s="82"/>
      <c r="FV99" s="82"/>
      <c r="FW99" s="82"/>
      <c r="FX99" s="82"/>
      <c r="FY99" s="82"/>
      <c r="FZ99" s="82"/>
      <c r="GA99" s="82"/>
      <c r="GB99" s="82"/>
      <c r="GC99" s="82"/>
      <c r="GD99" s="82"/>
      <c r="GE99" s="82"/>
      <c r="GF99" s="82"/>
      <c r="GG99" s="82"/>
      <c r="GH99" s="82"/>
      <c r="GI99" s="82"/>
      <c r="GJ99" s="82"/>
      <c r="GK99" s="82"/>
      <c r="GL99" s="82"/>
      <c r="GM99" s="82"/>
      <c r="GN99" s="82"/>
      <c r="GO99" s="82"/>
      <c r="GP99" s="82"/>
      <c r="GQ99" s="82"/>
      <c r="GR99" s="82"/>
      <c r="GS99" s="82"/>
      <c r="GT99" s="82"/>
      <c r="GU99" s="82"/>
      <c r="GV99" s="82"/>
      <c r="GW99" s="82"/>
      <c r="GX99" s="82"/>
      <c r="GY99" s="82"/>
      <c r="GZ99" s="82"/>
      <c r="HA99" s="82"/>
      <c r="HB99" s="82"/>
      <c r="HC99" s="82"/>
      <c r="HD99" s="82"/>
      <c r="HE99" s="82"/>
      <c r="HF99" s="82"/>
      <c r="HG99" s="82"/>
      <c r="HH99" s="82"/>
      <c r="HI99" s="82"/>
      <c r="HJ99" s="82"/>
      <c r="HK99" s="82"/>
      <c r="HL99" s="82"/>
      <c r="HM99" s="82"/>
      <c r="HN99" s="82"/>
      <c r="HO99" s="82"/>
      <c r="HP99" s="82"/>
      <c r="HQ99" s="82"/>
      <c r="HR99" s="82"/>
      <c r="HS99" s="82"/>
      <c r="HT99" s="82"/>
      <c r="HU99" s="82"/>
      <c r="HV99" s="82"/>
      <c r="HW99" s="82"/>
      <c r="HX99" s="82"/>
      <c r="HY99" s="82"/>
      <c r="HZ99" s="82"/>
      <c r="IA99" s="82"/>
      <c r="IB99" s="82"/>
      <c r="IC99" s="82"/>
      <c r="ID99" s="82"/>
      <c r="IE99" s="82"/>
      <c r="IF99" s="82"/>
      <c r="IG99" s="82"/>
      <c r="IH99" s="82"/>
      <c r="II99" s="82"/>
      <c r="IJ99" s="82"/>
      <c r="IK99" s="82"/>
      <c r="IL99" s="82"/>
      <c r="IM99" s="82"/>
      <c r="IN99" s="82"/>
      <c r="IO99" s="82"/>
      <c r="IP99" s="82"/>
      <c r="IQ99" s="82"/>
      <c r="IR99" s="82"/>
      <c r="IS99" s="82"/>
      <c r="IT99" s="82"/>
      <c r="IU99" s="82"/>
    </row>
    <row r="100" spans="1:255">
      <c r="A100" s="1034">
        <v>32</v>
      </c>
      <c r="B100" s="951"/>
      <c r="C100" s="951"/>
      <c r="D100" s="951"/>
      <c r="E100" s="693"/>
      <c r="F100" s="950"/>
      <c r="G100" s="951"/>
      <c r="H100" s="951"/>
      <c r="I100" s="951"/>
      <c r="J100" s="951"/>
      <c r="K100" s="1035"/>
      <c r="L100" s="1035"/>
      <c r="M100" s="754">
        <v>32</v>
      </c>
      <c r="N100" s="950"/>
      <c r="O100" s="1035"/>
      <c r="P100" s="1035"/>
      <c r="Q100" s="1035"/>
      <c r="R100" s="1035">
        <f t="shared" si="0"/>
        <v>0</v>
      </c>
      <c r="S100" s="754">
        <v>32</v>
      </c>
      <c r="T100" s="82"/>
      <c r="U100" s="82"/>
      <c r="V100" s="82"/>
      <c r="W100" s="82"/>
      <c r="X100" s="82"/>
      <c r="Y100" s="82"/>
      <c r="Z100" s="82"/>
      <c r="AA100" s="82"/>
      <c r="AB100" s="82"/>
      <c r="AC100" s="82"/>
      <c r="AD100" s="82"/>
      <c r="AE100" s="82"/>
      <c r="AF100" s="82"/>
      <c r="AG100" s="82"/>
      <c r="AH100" s="82"/>
      <c r="AI100" s="82"/>
      <c r="AJ100" s="82"/>
      <c r="AK100" s="82"/>
      <c r="AL100" s="82"/>
      <c r="AM100" s="82"/>
      <c r="AN100" s="82"/>
      <c r="AO100" s="82"/>
      <c r="AP100" s="82"/>
      <c r="AQ100" s="82"/>
      <c r="AR100" s="82"/>
      <c r="AS100" s="82"/>
      <c r="AT100" s="82"/>
      <c r="AU100" s="82"/>
      <c r="AV100" s="82"/>
      <c r="AW100" s="82"/>
      <c r="AX100" s="82"/>
      <c r="AY100" s="82"/>
      <c r="AZ100" s="82"/>
      <c r="BA100" s="82"/>
      <c r="BB100" s="82"/>
      <c r="BC100" s="82"/>
      <c r="BD100" s="82"/>
      <c r="BE100" s="82"/>
      <c r="BF100" s="82"/>
      <c r="BG100" s="82"/>
      <c r="BH100" s="82"/>
      <c r="BI100" s="82"/>
      <c r="BJ100" s="82"/>
      <c r="BK100" s="82"/>
      <c r="BL100" s="82"/>
      <c r="BM100" s="82"/>
      <c r="BN100" s="82"/>
      <c r="BO100" s="82"/>
      <c r="BP100" s="82"/>
      <c r="BQ100" s="82"/>
      <c r="BR100" s="82"/>
      <c r="BS100" s="82"/>
      <c r="BT100" s="82"/>
      <c r="BU100" s="82"/>
      <c r="BV100" s="82"/>
      <c r="BW100" s="82"/>
      <c r="BX100" s="82"/>
      <c r="BY100" s="82"/>
      <c r="BZ100" s="82"/>
      <c r="CA100" s="82"/>
      <c r="CB100" s="82"/>
      <c r="CC100" s="82"/>
      <c r="CD100" s="82"/>
      <c r="CE100" s="82"/>
      <c r="CF100" s="82"/>
      <c r="CG100" s="82"/>
      <c r="CH100" s="82"/>
      <c r="CI100" s="82"/>
      <c r="CJ100" s="82"/>
      <c r="CK100" s="82"/>
      <c r="CL100" s="82"/>
      <c r="CM100" s="82"/>
      <c r="CN100" s="82"/>
      <c r="CO100" s="82"/>
      <c r="CP100" s="82"/>
      <c r="CQ100" s="82"/>
      <c r="CR100" s="82"/>
      <c r="CS100" s="82"/>
      <c r="CT100" s="82"/>
      <c r="CU100" s="82"/>
      <c r="CV100" s="82"/>
      <c r="CW100" s="82"/>
      <c r="CX100" s="82"/>
      <c r="CY100" s="82"/>
      <c r="CZ100" s="82"/>
      <c r="DA100" s="82"/>
      <c r="DB100" s="82"/>
      <c r="DC100" s="82"/>
      <c r="DD100" s="82"/>
      <c r="DE100" s="82"/>
      <c r="DF100" s="82"/>
      <c r="DG100" s="82"/>
      <c r="DH100" s="82"/>
      <c r="DI100" s="82"/>
      <c r="DJ100" s="82"/>
      <c r="DK100" s="82"/>
      <c r="DL100" s="82"/>
      <c r="DM100" s="82"/>
      <c r="DN100" s="82"/>
      <c r="DO100" s="82"/>
      <c r="DP100" s="82"/>
      <c r="DQ100" s="82"/>
      <c r="DR100" s="82"/>
      <c r="DS100" s="82"/>
      <c r="DT100" s="82"/>
      <c r="DU100" s="82"/>
      <c r="DV100" s="82"/>
      <c r="DW100" s="82"/>
      <c r="DX100" s="82"/>
      <c r="DY100" s="82"/>
      <c r="DZ100" s="82"/>
      <c r="EA100" s="82"/>
      <c r="EB100" s="82"/>
      <c r="EC100" s="82"/>
      <c r="ED100" s="82"/>
      <c r="EE100" s="82"/>
      <c r="EF100" s="82"/>
      <c r="EG100" s="82"/>
      <c r="EH100" s="82"/>
      <c r="EI100" s="82"/>
      <c r="EJ100" s="82"/>
      <c r="EK100" s="82"/>
      <c r="EL100" s="82"/>
      <c r="EM100" s="82"/>
      <c r="EN100" s="82"/>
      <c r="EO100" s="82"/>
      <c r="EP100" s="82"/>
      <c r="EQ100" s="82"/>
      <c r="ER100" s="82"/>
      <c r="ES100" s="82"/>
      <c r="ET100" s="82"/>
      <c r="EU100" s="82"/>
      <c r="EV100" s="82"/>
      <c r="EW100" s="82"/>
      <c r="EX100" s="82"/>
      <c r="EY100" s="82"/>
      <c r="EZ100" s="82"/>
      <c r="FA100" s="82"/>
      <c r="FB100" s="82"/>
      <c r="FC100" s="82"/>
      <c r="FD100" s="82"/>
      <c r="FE100" s="82"/>
      <c r="FF100" s="82"/>
      <c r="FG100" s="82"/>
      <c r="FH100" s="82"/>
      <c r="FI100" s="82"/>
      <c r="FJ100" s="82"/>
      <c r="FK100" s="82"/>
      <c r="FL100" s="82"/>
      <c r="FM100" s="82"/>
      <c r="FN100" s="82"/>
      <c r="FO100" s="82"/>
      <c r="FP100" s="82"/>
      <c r="FQ100" s="82"/>
      <c r="FR100" s="82"/>
      <c r="FS100" s="82"/>
      <c r="FT100" s="82"/>
      <c r="FU100" s="82"/>
      <c r="FV100" s="82"/>
      <c r="FW100" s="82"/>
      <c r="FX100" s="82"/>
      <c r="FY100" s="82"/>
      <c r="FZ100" s="82"/>
      <c r="GA100" s="82"/>
      <c r="GB100" s="82"/>
      <c r="GC100" s="82"/>
      <c r="GD100" s="82"/>
      <c r="GE100" s="82"/>
      <c r="GF100" s="82"/>
      <c r="GG100" s="82"/>
      <c r="GH100" s="82"/>
      <c r="GI100" s="82"/>
      <c r="GJ100" s="82"/>
      <c r="GK100" s="82"/>
      <c r="GL100" s="82"/>
      <c r="GM100" s="82"/>
      <c r="GN100" s="82"/>
      <c r="GO100" s="82"/>
      <c r="GP100" s="82"/>
      <c r="GQ100" s="82"/>
      <c r="GR100" s="82"/>
      <c r="GS100" s="82"/>
      <c r="GT100" s="82"/>
      <c r="GU100" s="82"/>
      <c r="GV100" s="82"/>
      <c r="GW100" s="82"/>
      <c r="GX100" s="82"/>
      <c r="GY100" s="82"/>
      <c r="GZ100" s="82"/>
      <c r="HA100" s="82"/>
      <c r="HB100" s="82"/>
      <c r="HC100" s="82"/>
      <c r="HD100" s="82"/>
      <c r="HE100" s="82"/>
      <c r="HF100" s="82"/>
      <c r="HG100" s="82"/>
      <c r="HH100" s="82"/>
      <c r="HI100" s="82"/>
      <c r="HJ100" s="82"/>
      <c r="HK100" s="82"/>
      <c r="HL100" s="82"/>
      <c r="HM100" s="82"/>
      <c r="HN100" s="82"/>
      <c r="HO100" s="82"/>
      <c r="HP100" s="82"/>
      <c r="HQ100" s="82"/>
      <c r="HR100" s="82"/>
      <c r="HS100" s="82"/>
      <c r="HT100" s="82"/>
      <c r="HU100" s="82"/>
      <c r="HV100" s="82"/>
      <c r="HW100" s="82"/>
      <c r="HX100" s="82"/>
      <c r="HY100" s="82"/>
      <c r="HZ100" s="82"/>
      <c r="IA100" s="82"/>
      <c r="IB100" s="82"/>
      <c r="IC100" s="82"/>
      <c r="ID100" s="82"/>
      <c r="IE100" s="82"/>
      <c r="IF100" s="82"/>
      <c r="IG100" s="82"/>
      <c r="IH100" s="82"/>
      <c r="II100" s="82"/>
      <c r="IJ100" s="82"/>
      <c r="IK100" s="82"/>
      <c r="IL100" s="82"/>
      <c r="IM100" s="82"/>
      <c r="IN100" s="82"/>
      <c r="IO100" s="82"/>
      <c r="IP100" s="82"/>
      <c r="IQ100" s="82"/>
      <c r="IR100" s="82"/>
      <c r="IS100" s="82"/>
      <c r="IT100" s="82"/>
      <c r="IU100" s="82"/>
    </row>
    <row r="101" spans="1:255">
      <c r="A101" s="1034">
        <v>33</v>
      </c>
      <c r="B101" s="951"/>
      <c r="C101" s="951"/>
      <c r="D101" s="951"/>
      <c r="E101" s="693"/>
      <c r="F101" s="950"/>
      <c r="G101" s="951"/>
      <c r="H101" s="951"/>
      <c r="I101" s="951"/>
      <c r="J101" s="951"/>
      <c r="K101" s="1035"/>
      <c r="L101" s="1035"/>
      <c r="M101" s="754">
        <v>33</v>
      </c>
      <c r="N101" s="950"/>
      <c r="O101" s="1035"/>
      <c r="P101" s="1035"/>
      <c r="Q101" s="1035"/>
      <c r="R101" s="1035">
        <f t="shared" si="0"/>
        <v>0</v>
      </c>
      <c r="S101" s="754">
        <v>33</v>
      </c>
      <c r="T101" s="82"/>
      <c r="U101" s="82"/>
      <c r="V101" s="82"/>
      <c r="W101" s="82"/>
      <c r="X101" s="82"/>
      <c r="Y101" s="82"/>
      <c r="Z101" s="82"/>
      <c r="AA101" s="82"/>
      <c r="AB101" s="82"/>
      <c r="AC101" s="82"/>
      <c r="AD101" s="82"/>
      <c r="AE101" s="82"/>
      <c r="AF101" s="82"/>
      <c r="AG101" s="82"/>
      <c r="AH101" s="82"/>
      <c r="AI101" s="82"/>
      <c r="AJ101" s="82"/>
      <c r="AK101" s="82"/>
      <c r="AL101" s="82"/>
      <c r="AM101" s="82"/>
      <c r="AN101" s="82"/>
      <c r="AO101" s="82"/>
      <c r="AP101" s="82"/>
      <c r="AQ101" s="82"/>
      <c r="AR101" s="82"/>
      <c r="AS101" s="82"/>
      <c r="AT101" s="82"/>
      <c r="AU101" s="82"/>
      <c r="AV101" s="82"/>
      <c r="AW101" s="82"/>
      <c r="AX101" s="82"/>
      <c r="AY101" s="82"/>
      <c r="AZ101" s="82"/>
      <c r="BA101" s="82"/>
      <c r="BB101" s="82"/>
      <c r="BC101" s="82"/>
      <c r="BD101" s="82"/>
      <c r="BE101" s="82"/>
      <c r="BF101" s="82"/>
      <c r="BG101" s="82"/>
      <c r="BH101" s="82"/>
      <c r="BI101" s="82"/>
      <c r="BJ101" s="82"/>
      <c r="BK101" s="82"/>
      <c r="BL101" s="82"/>
      <c r="BM101" s="82"/>
      <c r="BN101" s="82"/>
      <c r="BO101" s="82"/>
      <c r="BP101" s="82"/>
      <c r="BQ101" s="82"/>
      <c r="BR101" s="82"/>
      <c r="BS101" s="82"/>
      <c r="BT101" s="82"/>
      <c r="BU101" s="82"/>
      <c r="BV101" s="82"/>
      <c r="BW101" s="82"/>
      <c r="BX101" s="82"/>
      <c r="BY101" s="82"/>
      <c r="BZ101" s="82"/>
      <c r="CA101" s="82"/>
      <c r="CB101" s="82"/>
      <c r="CC101" s="82"/>
      <c r="CD101" s="82"/>
      <c r="CE101" s="82"/>
      <c r="CF101" s="82"/>
      <c r="CG101" s="82"/>
      <c r="CH101" s="82"/>
      <c r="CI101" s="82"/>
      <c r="CJ101" s="82"/>
      <c r="CK101" s="82"/>
      <c r="CL101" s="82"/>
      <c r="CM101" s="82"/>
      <c r="CN101" s="82"/>
      <c r="CO101" s="82"/>
      <c r="CP101" s="82"/>
      <c r="CQ101" s="82"/>
      <c r="CR101" s="82"/>
      <c r="CS101" s="82"/>
      <c r="CT101" s="82"/>
      <c r="CU101" s="82"/>
      <c r="CV101" s="82"/>
      <c r="CW101" s="82"/>
      <c r="CX101" s="82"/>
      <c r="CY101" s="82"/>
      <c r="CZ101" s="82"/>
      <c r="DA101" s="82"/>
      <c r="DB101" s="82"/>
      <c r="DC101" s="82"/>
      <c r="DD101" s="82"/>
      <c r="DE101" s="82"/>
      <c r="DF101" s="82"/>
      <c r="DG101" s="82"/>
      <c r="DH101" s="82"/>
      <c r="DI101" s="82"/>
      <c r="DJ101" s="82"/>
      <c r="DK101" s="82"/>
      <c r="DL101" s="82"/>
      <c r="DM101" s="82"/>
      <c r="DN101" s="82"/>
      <c r="DO101" s="82"/>
      <c r="DP101" s="82"/>
      <c r="DQ101" s="82"/>
      <c r="DR101" s="82"/>
      <c r="DS101" s="82"/>
      <c r="DT101" s="82"/>
      <c r="DU101" s="82"/>
      <c r="DV101" s="82"/>
      <c r="DW101" s="82"/>
      <c r="DX101" s="82"/>
      <c r="DY101" s="82"/>
      <c r="DZ101" s="82"/>
      <c r="EA101" s="82"/>
      <c r="EB101" s="82"/>
      <c r="EC101" s="82"/>
      <c r="ED101" s="82"/>
      <c r="EE101" s="82"/>
      <c r="EF101" s="82"/>
      <c r="EG101" s="82"/>
      <c r="EH101" s="82"/>
      <c r="EI101" s="82"/>
      <c r="EJ101" s="82"/>
      <c r="EK101" s="82"/>
      <c r="EL101" s="82"/>
      <c r="EM101" s="82"/>
      <c r="EN101" s="82"/>
      <c r="EO101" s="82"/>
      <c r="EP101" s="82"/>
      <c r="EQ101" s="82"/>
      <c r="ER101" s="82"/>
      <c r="ES101" s="82"/>
      <c r="ET101" s="82"/>
      <c r="EU101" s="82"/>
      <c r="EV101" s="82"/>
      <c r="EW101" s="82"/>
      <c r="EX101" s="82"/>
      <c r="EY101" s="82"/>
      <c r="EZ101" s="82"/>
      <c r="FA101" s="82"/>
      <c r="FB101" s="82"/>
      <c r="FC101" s="82"/>
      <c r="FD101" s="82"/>
      <c r="FE101" s="82"/>
      <c r="FF101" s="82"/>
      <c r="FG101" s="82"/>
      <c r="FH101" s="82"/>
      <c r="FI101" s="82"/>
      <c r="FJ101" s="82"/>
      <c r="FK101" s="82"/>
      <c r="FL101" s="82"/>
      <c r="FM101" s="82"/>
      <c r="FN101" s="82"/>
      <c r="FO101" s="82"/>
      <c r="FP101" s="82"/>
      <c r="FQ101" s="82"/>
      <c r="FR101" s="82"/>
      <c r="FS101" s="82"/>
      <c r="FT101" s="82"/>
      <c r="FU101" s="82"/>
      <c r="FV101" s="82"/>
      <c r="FW101" s="82"/>
      <c r="FX101" s="82"/>
      <c r="FY101" s="82"/>
      <c r="FZ101" s="82"/>
      <c r="GA101" s="82"/>
      <c r="GB101" s="82"/>
      <c r="GC101" s="82"/>
      <c r="GD101" s="82"/>
      <c r="GE101" s="82"/>
      <c r="GF101" s="82"/>
      <c r="GG101" s="82"/>
      <c r="GH101" s="82"/>
      <c r="GI101" s="82"/>
      <c r="GJ101" s="82"/>
      <c r="GK101" s="82"/>
      <c r="GL101" s="82"/>
      <c r="GM101" s="82"/>
      <c r="GN101" s="82"/>
      <c r="GO101" s="82"/>
      <c r="GP101" s="82"/>
      <c r="GQ101" s="82"/>
      <c r="GR101" s="82"/>
      <c r="GS101" s="82"/>
      <c r="GT101" s="82"/>
      <c r="GU101" s="82"/>
      <c r="GV101" s="82"/>
      <c r="GW101" s="82"/>
      <c r="GX101" s="82"/>
      <c r="GY101" s="82"/>
      <c r="GZ101" s="82"/>
      <c r="HA101" s="82"/>
      <c r="HB101" s="82"/>
      <c r="HC101" s="82"/>
      <c r="HD101" s="82"/>
      <c r="HE101" s="82"/>
      <c r="HF101" s="82"/>
      <c r="HG101" s="82"/>
      <c r="HH101" s="82"/>
      <c r="HI101" s="82"/>
      <c r="HJ101" s="82"/>
      <c r="HK101" s="82"/>
      <c r="HL101" s="82"/>
      <c r="HM101" s="82"/>
      <c r="HN101" s="82"/>
      <c r="HO101" s="82"/>
      <c r="HP101" s="82"/>
      <c r="HQ101" s="82"/>
      <c r="HR101" s="82"/>
      <c r="HS101" s="82"/>
      <c r="HT101" s="82"/>
      <c r="HU101" s="82"/>
      <c r="HV101" s="82"/>
      <c r="HW101" s="82"/>
      <c r="HX101" s="82"/>
      <c r="HY101" s="82"/>
      <c r="HZ101" s="82"/>
      <c r="IA101" s="82"/>
      <c r="IB101" s="82"/>
      <c r="IC101" s="82"/>
      <c r="ID101" s="82"/>
      <c r="IE101" s="82"/>
      <c r="IF101" s="82"/>
      <c r="IG101" s="82"/>
      <c r="IH101" s="82"/>
      <c r="II101" s="82"/>
      <c r="IJ101" s="82"/>
      <c r="IK101" s="82"/>
      <c r="IL101" s="82"/>
      <c r="IM101" s="82"/>
      <c r="IN101" s="82"/>
      <c r="IO101" s="82"/>
      <c r="IP101" s="82"/>
      <c r="IQ101" s="82"/>
      <c r="IR101" s="82"/>
      <c r="IS101" s="82"/>
      <c r="IT101" s="82"/>
      <c r="IU101" s="82"/>
    </row>
    <row r="102" spans="1:255">
      <c r="A102" s="1034">
        <v>34</v>
      </c>
      <c r="B102" s="951"/>
      <c r="C102" s="951"/>
      <c r="D102" s="951"/>
      <c r="E102" s="693"/>
      <c r="F102" s="950"/>
      <c r="G102" s="951"/>
      <c r="H102" s="951"/>
      <c r="I102" s="951"/>
      <c r="J102" s="951"/>
      <c r="K102" s="1035"/>
      <c r="L102" s="1035"/>
      <c r="M102" s="754">
        <v>34</v>
      </c>
      <c r="N102" s="950"/>
      <c r="O102" s="1035"/>
      <c r="P102" s="1035"/>
      <c r="Q102" s="1035"/>
      <c r="R102" s="1035">
        <f t="shared" si="0"/>
        <v>0</v>
      </c>
      <c r="S102" s="754">
        <v>34</v>
      </c>
      <c r="T102" s="82"/>
      <c r="U102" s="82"/>
      <c r="V102" s="82"/>
      <c r="W102" s="82"/>
      <c r="X102" s="82"/>
      <c r="Y102" s="82"/>
      <c r="Z102" s="82"/>
      <c r="AA102" s="82"/>
      <c r="AB102" s="82"/>
      <c r="AC102" s="82"/>
      <c r="AD102" s="82"/>
      <c r="AE102" s="82"/>
      <c r="AF102" s="82"/>
      <c r="AG102" s="82"/>
      <c r="AH102" s="82"/>
      <c r="AI102" s="82"/>
      <c r="AJ102" s="82"/>
      <c r="AK102" s="82"/>
      <c r="AL102" s="82"/>
      <c r="AM102" s="82"/>
      <c r="AN102" s="82"/>
      <c r="AO102" s="82"/>
      <c r="AP102" s="82"/>
      <c r="AQ102" s="82"/>
      <c r="AR102" s="82"/>
      <c r="AS102" s="82"/>
      <c r="AT102" s="82"/>
      <c r="AU102" s="82"/>
      <c r="AV102" s="82"/>
      <c r="AW102" s="82"/>
      <c r="AX102" s="82"/>
      <c r="AY102" s="82"/>
      <c r="AZ102" s="82"/>
      <c r="BA102" s="82"/>
      <c r="BB102" s="82"/>
      <c r="BC102" s="82"/>
      <c r="BD102" s="82"/>
      <c r="BE102" s="82"/>
      <c r="BF102" s="82"/>
      <c r="BG102" s="82"/>
      <c r="BH102" s="82"/>
      <c r="BI102" s="82"/>
      <c r="BJ102" s="82"/>
      <c r="BK102" s="82"/>
      <c r="BL102" s="82"/>
      <c r="BM102" s="82"/>
      <c r="BN102" s="82"/>
      <c r="BO102" s="82"/>
      <c r="BP102" s="82"/>
      <c r="BQ102" s="82"/>
      <c r="BR102" s="82"/>
      <c r="BS102" s="82"/>
      <c r="BT102" s="82"/>
      <c r="BU102" s="82"/>
      <c r="BV102" s="82"/>
      <c r="BW102" s="82"/>
      <c r="BX102" s="82"/>
      <c r="BY102" s="82"/>
      <c r="BZ102" s="82"/>
      <c r="CA102" s="82"/>
      <c r="CB102" s="82"/>
      <c r="CC102" s="82"/>
      <c r="CD102" s="82"/>
      <c r="CE102" s="82"/>
      <c r="CF102" s="82"/>
      <c r="CG102" s="82"/>
      <c r="CH102" s="82"/>
      <c r="CI102" s="82"/>
      <c r="CJ102" s="82"/>
      <c r="CK102" s="82"/>
      <c r="CL102" s="82"/>
      <c r="CM102" s="82"/>
      <c r="CN102" s="82"/>
      <c r="CO102" s="82"/>
      <c r="CP102" s="82"/>
      <c r="CQ102" s="82"/>
      <c r="CR102" s="82"/>
      <c r="CS102" s="82"/>
      <c r="CT102" s="82"/>
      <c r="CU102" s="82"/>
      <c r="CV102" s="82"/>
      <c r="CW102" s="82"/>
      <c r="CX102" s="82"/>
      <c r="CY102" s="82"/>
      <c r="CZ102" s="82"/>
      <c r="DA102" s="82"/>
      <c r="DB102" s="82"/>
      <c r="DC102" s="82"/>
      <c r="DD102" s="82"/>
      <c r="DE102" s="82"/>
      <c r="DF102" s="82"/>
      <c r="DG102" s="82"/>
      <c r="DH102" s="82"/>
      <c r="DI102" s="82"/>
      <c r="DJ102" s="82"/>
      <c r="DK102" s="82"/>
      <c r="DL102" s="82"/>
      <c r="DM102" s="82"/>
      <c r="DN102" s="82"/>
      <c r="DO102" s="82"/>
      <c r="DP102" s="82"/>
      <c r="DQ102" s="82"/>
      <c r="DR102" s="82"/>
      <c r="DS102" s="82"/>
      <c r="DT102" s="82"/>
      <c r="DU102" s="82"/>
      <c r="DV102" s="82"/>
      <c r="DW102" s="82"/>
      <c r="DX102" s="82"/>
      <c r="DY102" s="82"/>
      <c r="DZ102" s="82"/>
      <c r="EA102" s="82"/>
      <c r="EB102" s="82"/>
      <c r="EC102" s="82"/>
      <c r="ED102" s="82"/>
      <c r="EE102" s="82"/>
      <c r="EF102" s="82"/>
      <c r="EG102" s="82"/>
      <c r="EH102" s="82"/>
      <c r="EI102" s="82"/>
      <c r="EJ102" s="82"/>
      <c r="EK102" s="82"/>
      <c r="EL102" s="82"/>
      <c r="EM102" s="82"/>
      <c r="EN102" s="82"/>
      <c r="EO102" s="82"/>
      <c r="EP102" s="82"/>
      <c r="EQ102" s="82"/>
      <c r="ER102" s="82"/>
      <c r="ES102" s="82"/>
      <c r="ET102" s="82"/>
      <c r="EU102" s="82"/>
      <c r="EV102" s="82"/>
      <c r="EW102" s="82"/>
      <c r="EX102" s="82"/>
      <c r="EY102" s="82"/>
      <c r="EZ102" s="82"/>
      <c r="FA102" s="82"/>
      <c r="FB102" s="82"/>
      <c r="FC102" s="82"/>
      <c r="FD102" s="82"/>
      <c r="FE102" s="82"/>
      <c r="FF102" s="82"/>
      <c r="FG102" s="82"/>
      <c r="FH102" s="82"/>
      <c r="FI102" s="82"/>
      <c r="FJ102" s="82"/>
      <c r="FK102" s="82"/>
      <c r="FL102" s="82"/>
      <c r="FM102" s="82"/>
      <c r="FN102" s="82"/>
      <c r="FO102" s="82"/>
      <c r="FP102" s="82"/>
      <c r="FQ102" s="82"/>
      <c r="FR102" s="82"/>
      <c r="FS102" s="82"/>
      <c r="FT102" s="82"/>
      <c r="FU102" s="82"/>
      <c r="FV102" s="82"/>
      <c r="FW102" s="82"/>
      <c r="FX102" s="82"/>
      <c r="FY102" s="82"/>
      <c r="FZ102" s="82"/>
      <c r="GA102" s="82"/>
      <c r="GB102" s="82"/>
      <c r="GC102" s="82"/>
      <c r="GD102" s="82"/>
      <c r="GE102" s="82"/>
      <c r="GF102" s="82"/>
      <c r="GG102" s="82"/>
      <c r="GH102" s="82"/>
      <c r="GI102" s="82"/>
      <c r="GJ102" s="82"/>
      <c r="GK102" s="82"/>
      <c r="GL102" s="82"/>
      <c r="GM102" s="82"/>
      <c r="GN102" s="82"/>
      <c r="GO102" s="82"/>
      <c r="GP102" s="82"/>
      <c r="GQ102" s="82"/>
      <c r="GR102" s="82"/>
      <c r="GS102" s="82"/>
      <c r="GT102" s="82"/>
      <c r="GU102" s="82"/>
      <c r="GV102" s="82"/>
      <c r="GW102" s="82"/>
      <c r="GX102" s="82"/>
      <c r="GY102" s="82"/>
      <c r="GZ102" s="82"/>
      <c r="HA102" s="82"/>
      <c r="HB102" s="82"/>
      <c r="HC102" s="82"/>
      <c r="HD102" s="82"/>
      <c r="HE102" s="82"/>
      <c r="HF102" s="82"/>
      <c r="HG102" s="82"/>
      <c r="HH102" s="82"/>
      <c r="HI102" s="82"/>
      <c r="HJ102" s="82"/>
      <c r="HK102" s="82"/>
      <c r="HL102" s="82"/>
      <c r="HM102" s="82"/>
      <c r="HN102" s="82"/>
      <c r="HO102" s="82"/>
      <c r="HP102" s="82"/>
      <c r="HQ102" s="82"/>
      <c r="HR102" s="82"/>
      <c r="HS102" s="82"/>
      <c r="HT102" s="82"/>
      <c r="HU102" s="82"/>
      <c r="HV102" s="82"/>
      <c r="HW102" s="82"/>
      <c r="HX102" s="82"/>
      <c r="HY102" s="82"/>
      <c r="HZ102" s="82"/>
      <c r="IA102" s="82"/>
      <c r="IB102" s="82"/>
      <c r="IC102" s="82"/>
      <c r="ID102" s="82"/>
      <c r="IE102" s="82"/>
      <c r="IF102" s="82"/>
      <c r="IG102" s="82"/>
      <c r="IH102" s="82"/>
      <c r="II102" s="82"/>
      <c r="IJ102" s="82"/>
      <c r="IK102" s="82"/>
      <c r="IL102" s="82"/>
      <c r="IM102" s="82"/>
      <c r="IN102" s="82"/>
      <c r="IO102" s="82"/>
      <c r="IP102" s="82"/>
      <c r="IQ102" s="82"/>
      <c r="IR102" s="82"/>
      <c r="IS102" s="82"/>
      <c r="IT102" s="82"/>
      <c r="IU102" s="82"/>
    </row>
    <row r="103" spans="1:255">
      <c r="A103" s="1034">
        <v>35</v>
      </c>
      <c r="B103" s="951"/>
      <c r="C103" s="951"/>
      <c r="D103" s="951"/>
      <c r="E103" s="693"/>
      <c r="F103" s="950"/>
      <c r="G103" s="951"/>
      <c r="H103" s="951"/>
      <c r="I103" s="951"/>
      <c r="J103" s="951"/>
      <c r="K103" s="1035"/>
      <c r="L103" s="1035"/>
      <c r="M103" s="754">
        <v>35</v>
      </c>
      <c r="N103" s="950"/>
      <c r="O103" s="1035"/>
      <c r="P103" s="1035"/>
      <c r="Q103" s="1035"/>
      <c r="R103" s="1035">
        <f t="shared" si="0"/>
        <v>0</v>
      </c>
      <c r="S103" s="754">
        <v>35</v>
      </c>
      <c r="T103" s="82"/>
      <c r="U103" s="82"/>
      <c r="V103" s="82"/>
      <c r="W103" s="82"/>
      <c r="X103" s="82"/>
      <c r="Y103" s="82"/>
      <c r="Z103" s="82"/>
      <c r="AA103" s="82"/>
      <c r="AB103" s="82"/>
      <c r="AC103" s="82"/>
      <c r="AD103" s="82"/>
      <c r="AE103" s="82"/>
      <c r="AF103" s="82"/>
      <c r="AG103" s="82"/>
      <c r="AH103" s="82"/>
      <c r="AI103" s="82"/>
      <c r="AJ103" s="82"/>
      <c r="AK103" s="82"/>
      <c r="AL103" s="82"/>
      <c r="AM103" s="82"/>
      <c r="AN103" s="82"/>
      <c r="AO103" s="82"/>
      <c r="AP103" s="82"/>
      <c r="AQ103" s="82"/>
      <c r="AR103" s="82"/>
      <c r="AS103" s="82"/>
      <c r="AT103" s="82"/>
      <c r="AU103" s="82"/>
      <c r="AV103" s="82"/>
      <c r="AW103" s="82"/>
      <c r="AX103" s="82"/>
      <c r="AY103" s="82"/>
      <c r="AZ103" s="82"/>
      <c r="BA103" s="82"/>
      <c r="BB103" s="82"/>
      <c r="BC103" s="82"/>
      <c r="BD103" s="82"/>
      <c r="BE103" s="82"/>
      <c r="BF103" s="82"/>
      <c r="BG103" s="82"/>
      <c r="BH103" s="82"/>
      <c r="BI103" s="82"/>
      <c r="BJ103" s="82"/>
      <c r="BK103" s="82"/>
      <c r="BL103" s="82"/>
      <c r="BM103" s="82"/>
      <c r="BN103" s="82"/>
      <c r="BO103" s="82"/>
      <c r="BP103" s="82"/>
      <c r="BQ103" s="82"/>
      <c r="BR103" s="82"/>
      <c r="BS103" s="82"/>
      <c r="BT103" s="82"/>
      <c r="BU103" s="82"/>
      <c r="BV103" s="82"/>
      <c r="BW103" s="82"/>
      <c r="BX103" s="82"/>
      <c r="BY103" s="82"/>
      <c r="BZ103" s="82"/>
      <c r="CA103" s="82"/>
      <c r="CB103" s="82"/>
      <c r="CC103" s="82"/>
      <c r="CD103" s="82"/>
      <c r="CE103" s="82"/>
      <c r="CF103" s="82"/>
      <c r="CG103" s="82"/>
      <c r="CH103" s="82"/>
      <c r="CI103" s="82"/>
      <c r="CJ103" s="82"/>
      <c r="CK103" s="82"/>
      <c r="CL103" s="82"/>
      <c r="CM103" s="82"/>
      <c r="CN103" s="82"/>
      <c r="CO103" s="82"/>
      <c r="CP103" s="82"/>
      <c r="CQ103" s="82"/>
      <c r="CR103" s="82"/>
      <c r="CS103" s="82"/>
      <c r="CT103" s="82"/>
      <c r="CU103" s="82"/>
      <c r="CV103" s="82"/>
      <c r="CW103" s="82"/>
      <c r="CX103" s="82"/>
      <c r="CY103" s="82"/>
      <c r="CZ103" s="82"/>
      <c r="DA103" s="82"/>
      <c r="DB103" s="82"/>
      <c r="DC103" s="82"/>
      <c r="DD103" s="82"/>
      <c r="DE103" s="82"/>
      <c r="DF103" s="82"/>
      <c r="DG103" s="82"/>
      <c r="DH103" s="82"/>
      <c r="DI103" s="82"/>
      <c r="DJ103" s="82"/>
      <c r="DK103" s="82"/>
      <c r="DL103" s="82"/>
      <c r="DM103" s="82"/>
      <c r="DN103" s="82"/>
      <c r="DO103" s="82"/>
      <c r="DP103" s="82"/>
      <c r="DQ103" s="82"/>
      <c r="DR103" s="82"/>
      <c r="DS103" s="82"/>
      <c r="DT103" s="82"/>
      <c r="DU103" s="82"/>
      <c r="DV103" s="82"/>
      <c r="DW103" s="82"/>
      <c r="DX103" s="82"/>
      <c r="DY103" s="82"/>
      <c r="DZ103" s="82"/>
      <c r="EA103" s="82"/>
      <c r="EB103" s="82"/>
      <c r="EC103" s="82"/>
      <c r="ED103" s="82"/>
      <c r="EE103" s="82"/>
      <c r="EF103" s="82"/>
      <c r="EG103" s="82"/>
      <c r="EH103" s="82"/>
      <c r="EI103" s="82"/>
      <c r="EJ103" s="82"/>
      <c r="EK103" s="82"/>
      <c r="EL103" s="82"/>
      <c r="EM103" s="82"/>
      <c r="EN103" s="82"/>
      <c r="EO103" s="82"/>
      <c r="EP103" s="82"/>
      <c r="EQ103" s="82"/>
      <c r="ER103" s="82"/>
      <c r="ES103" s="82"/>
      <c r="ET103" s="82"/>
      <c r="EU103" s="82"/>
      <c r="EV103" s="82"/>
      <c r="EW103" s="82"/>
      <c r="EX103" s="82"/>
      <c r="EY103" s="82"/>
      <c r="EZ103" s="82"/>
      <c r="FA103" s="82"/>
      <c r="FB103" s="82"/>
      <c r="FC103" s="82"/>
      <c r="FD103" s="82"/>
      <c r="FE103" s="82"/>
      <c r="FF103" s="82"/>
      <c r="FG103" s="82"/>
      <c r="FH103" s="82"/>
      <c r="FI103" s="82"/>
      <c r="FJ103" s="82"/>
      <c r="FK103" s="82"/>
      <c r="FL103" s="82"/>
      <c r="FM103" s="82"/>
      <c r="FN103" s="82"/>
      <c r="FO103" s="82"/>
      <c r="FP103" s="82"/>
      <c r="FQ103" s="82"/>
      <c r="FR103" s="82"/>
      <c r="FS103" s="82"/>
      <c r="FT103" s="82"/>
      <c r="FU103" s="82"/>
      <c r="FV103" s="82"/>
      <c r="FW103" s="82"/>
      <c r="FX103" s="82"/>
      <c r="FY103" s="82"/>
      <c r="FZ103" s="82"/>
      <c r="GA103" s="82"/>
      <c r="GB103" s="82"/>
      <c r="GC103" s="82"/>
      <c r="GD103" s="82"/>
      <c r="GE103" s="82"/>
      <c r="GF103" s="82"/>
      <c r="GG103" s="82"/>
      <c r="GH103" s="82"/>
      <c r="GI103" s="82"/>
      <c r="GJ103" s="82"/>
      <c r="GK103" s="82"/>
      <c r="GL103" s="82"/>
      <c r="GM103" s="82"/>
      <c r="GN103" s="82"/>
      <c r="GO103" s="82"/>
      <c r="GP103" s="82"/>
      <c r="GQ103" s="82"/>
      <c r="GR103" s="82"/>
      <c r="GS103" s="82"/>
      <c r="GT103" s="82"/>
      <c r="GU103" s="82"/>
      <c r="GV103" s="82"/>
      <c r="GW103" s="82"/>
      <c r="GX103" s="82"/>
      <c r="GY103" s="82"/>
      <c r="GZ103" s="82"/>
      <c r="HA103" s="82"/>
      <c r="HB103" s="82"/>
      <c r="HC103" s="82"/>
      <c r="HD103" s="82"/>
      <c r="HE103" s="82"/>
      <c r="HF103" s="82"/>
      <c r="HG103" s="82"/>
      <c r="HH103" s="82"/>
      <c r="HI103" s="82"/>
      <c r="HJ103" s="82"/>
      <c r="HK103" s="82"/>
      <c r="HL103" s="82"/>
      <c r="HM103" s="82"/>
      <c r="HN103" s="82"/>
      <c r="HO103" s="82"/>
      <c r="HP103" s="82"/>
      <c r="HQ103" s="82"/>
      <c r="HR103" s="82"/>
      <c r="HS103" s="82"/>
      <c r="HT103" s="82"/>
      <c r="HU103" s="82"/>
      <c r="HV103" s="82"/>
      <c r="HW103" s="82"/>
      <c r="HX103" s="82"/>
      <c r="HY103" s="82"/>
      <c r="HZ103" s="82"/>
      <c r="IA103" s="82"/>
      <c r="IB103" s="82"/>
      <c r="IC103" s="82"/>
      <c r="ID103" s="82"/>
      <c r="IE103" s="82"/>
      <c r="IF103" s="82"/>
      <c r="IG103" s="82"/>
      <c r="IH103" s="82"/>
      <c r="II103" s="82"/>
      <c r="IJ103" s="82"/>
      <c r="IK103" s="82"/>
      <c r="IL103" s="82"/>
      <c r="IM103" s="82"/>
      <c r="IN103" s="82"/>
      <c r="IO103" s="82"/>
      <c r="IP103" s="82"/>
      <c r="IQ103" s="82"/>
      <c r="IR103" s="82"/>
      <c r="IS103" s="82"/>
      <c r="IT103" s="82"/>
      <c r="IU103" s="82"/>
    </row>
    <row r="104" spans="1:255">
      <c r="A104" s="1034">
        <v>36</v>
      </c>
      <c r="B104" s="951"/>
      <c r="C104" s="951"/>
      <c r="D104" s="951"/>
      <c r="E104" s="693"/>
      <c r="F104" s="950"/>
      <c r="G104" s="951"/>
      <c r="H104" s="951"/>
      <c r="I104" s="951"/>
      <c r="J104" s="951"/>
      <c r="K104" s="1035"/>
      <c r="L104" s="1035"/>
      <c r="M104" s="754">
        <v>36</v>
      </c>
      <c r="N104" s="950"/>
      <c r="O104" s="1035"/>
      <c r="P104" s="1035"/>
      <c r="Q104" s="1035"/>
      <c r="R104" s="1035">
        <f t="shared" si="0"/>
        <v>0</v>
      </c>
      <c r="S104" s="754">
        <v>36</v>
      </c>
      <c r="T104" s="82"/>
      <c r="U104" s="82"/>
      <c r="V104" s="82"/>
      <c r="W104" s="82"/>
      <c r="X104" s="82"/>
      <c r="Y104" s="82"/>
      <c r="Z104" s="82"/>
      <c r="AA104" s="82"/>
      <c r="AB104" s="82"/>
      <c r="AC104" s="82"/>
      <c r="AD104" s="82"/>
      <c r="AE104" s="82"/>
      <c r="AF104" s="82"/>
      <c r="AG104" s="82"/>
      <c r="AH104" s="82"/>
      <c r="AI104" s="82"/>
      <c r="AJ104" s="82"/>
      <c r="AK104" s="82"/>
      <c r="AL104" s="82"/>
      <c r="AM104" s="82"/>
      <c r="AN104" s="82"/>
      <c r="AO104" s="82"/>
      <c r="AP104" s="82"/>
      <c r="AQ104" s="82"/>
      <c r="AR104" s="82"/>
      <c r="AS104" s="82"/>
      <c r="AT104" s="82"/>
      <c r="AU104" s="82"/>
      <c r="AV104" s="82"/>
      <c r="AW104" s="82"/>
      <c r="AX104" s="82"/>
      <c r="AY104" s="82"/>
      <c r="AZ104" s="82"/>
      <c r="BA104" s="82"/>
      <c r="BB104" s="82"/>
      <c r="BC104" s="82"/>
      <c r="BD104" s="82"/>
      <c r="BE104" s="82"/>
      <c r="BF104" s="82"/>
      <c r="BG104" s="82"/>
      <c r="BH104" s="82"/>
      <c r="BI104" s="82"/>
      <c r="BJ104" s="82"/>
      <c r="BK104" s="82"/>
      <c r="BL104" s="82"/>
      <c r="BM104" s="82"/>
      <c r="BN104" s="82"/>
      <c r="BO104" s="82"/>
      <c r="BP104" s="82"/>
      <c r="BQ104" s="82"/>
      <c r="BR104" s="82"/>
      <c r="BS104" s="82"/>
      <c r="BT104" s="82"/>
      <c r="BU104" s="82"/>
      <c r="BV104" s="82"/>
      <c r="BW104" s="82"/>
      <c r="BX104" s="82"/>
      <c r="BY104" s="82"/>
      <c r="BZ104" s="82"/>
      <c r="CA104" s="82"/>
      <c r="CB104" s="82"/>
      <c r="CC104" s="82"/>
      <c r="CD104" s="82"/>
      <c r="CE104" s="82"/>
      <c r="CF104" s="82"/>
      <c r="CG104" s="82"/>
      <c r="CH104" s="82"/>
      <c r="CI104" s="82"/>
      <c r="CJ104" s="82"/>
      <c r="CK104" s="82"/>
      <c r="CL104" s="82"/>
      <c r="CM104" s="82"/>
      <c r="CN104" s="82"/>
      <c r="CO104" s="82"/>
      <c r="CP104" s="82"/>
      <c r="CQ104" s="82"/>
      <c r="CR104" s="82"/>
      <c r="CS104" s="82"/>
      <c r="CT104" s="82"/>
      <c r="CU104" s="82"/>
      <c r="CV104" s="82"/>
      <c r="CW104" s="82"/>
      <c r="CX104" s="82"/>
      <c r="CY104" s="82"/>
      <c r="CZ104" s="82"/>
      <c r="DA104" s="82"/>
      <c r="DB104" s="82"/>
      <c r="DC104" s="82"/>
      <c r="DD104" s="82"/>
      <c r="DE104" s="82"/>
      <c r="DF104" s="82"/>
      <c r="DG104" s="82"/>
      <c r="DH104" s="82"/>
      <c r="DI104" s="82"/>
      <c r="DJ104" s="82"/>
      <c r="DK104" s="82"/>
      <c r="DL104" s="82"/>
      <c r="DM104" s="82"/>
      <c r="DN104" s="82"/>
      <c r="DO104" s="82"/>
      <c r="DP104" s="82"/>
      <c r="DQ104" s="82"/>
      <c r="DR104" s="82"/>
      <c r="DS104" s="82"/>
      <c r="DT104" s="82"/>
      <c r="DU104" s="82"/>
      <c r="DV104" s="82"/>
      <c r="DW104" s="82"/>
      <c r="DX104" s="82"/>
      <c r="DY104" s="82"/>
      <c r="DZ104" s="82"/>
      <c r="EA104" s="82"/>
      <c r="EB104" s="82"/>
      <c r="EC104" s="82"/>
      <c r="ED104" s="82"/>
      <c r="EE104" s="82"/>
      <c r="EF104" s="82"/>
      <c r="EG104" s="82"/>
      <c r="EH104" s="82"/>
      <c r="EI104" s="82"/>
      <c r="EJ104" s="82"/>
      <c r="EK104" s="82"/>
      <c r="EL104" s="82"/>
      <c r="EM104" s="82"/>
      <c r="EN104" s="82"/>
      <c r="EO104" s="82"/>
      <c r="EP104" s="82"/>
      <c r="EQ104" s="82"/>
      <c r="ER104" s="82"/>
      <c r="ES104" s="82"/>
      <c r="ET104" s="82"/>
      <c r="EU104" s="82"/>
      <c r="EV104" s="82"/>
      <c r="EW104" s="82"/>
      <c r="EX104" s="82"/>
      <c r="EY104" s="82"/>
      <c r="EZ104" s="82"/>
      <c r="FA104" s="82"/>
      <c r="FB104" s="82"/>
      <c r="FC104" s="82"/>
      <c r="FD104" s="82"/>
      <c r="FE104" s="82"/>
      <c r="FF104" s="82"/>
      <c r="FG104" s="82"/>
      <c r="FH104" s="82"/>
      <c r="FI104" s="82"/>
      <c r="FJ104" s="82"/>
      <c r="FK104" s="82"/>
      <c r="FL104" s="82"/>
      <c r="FM104" s="82"/>
      <c r="FN104" s="82"/>
      <c r="FO104" s="82"/>
      <c r="FP104" s="82"/>
      <c r="FQ104" s="82"/>
      <c r="FR104" s="82"/>
      <c r="FS104" s="82"/>
      <c r="FT104" s="82"/>
      <c r="FU104" s="82"/>
      <c r="FV104" s="82"/>
      <c r="FW104" s="82"/>
      <c r="FX104" s="82"/>
      <c r="FY104" s="82"/>
      <c r="FZ104" s="82"/>
      <c r="GA104" s="82"/>
      <c r="GB104" s="82"/>
      <c r="GC104" s="82"/>
      <c r="GD104" s="82"/>
      <c r="GE104" s="82"/>
      <c r="GF104" s="82"/>
      <c r="GG104" s="82"/>
      <c r="GH104" s="82"/>
      <c r="GI104" s="82"/>
      <c r="GJ104" s="82"/>
      <c r="GK104" s="82"/>
      <c r="GL104" s="82"/>
      <c r="GM104" s="82"/>
      <c r="GN104" s="82"/>
      <c r="GO104" s="82"/>
      <c r="GP104" s="82"/>
      <c r="GQ104" s="82"/>
      <c r="GR104" s="82"/>
      <c r="GS104" s="82"/>
      <c r="GT104" s="82"/>
      <c r="GU104" s="82"/>
      <c r="GV104" s="82"/>
      <c r="GW104" s="82"/>
      <c r="GX104" s="82"/>
      <c r="GY104" s="82"/>
      <c r="GZ104" s="82"/>
      <c r="HA104" s="82"/>
      <c r="HB104" s="82"/>
      <c r="HC104" s="82"/>
      <c r="HD104" s="82"/>
      <c r="HE104" s="82"/>
      <c r="HF104" s="82"/>
      <c r="HG104" s="82"/>
      <c r="HH104" s="82"/>
      <c r="HI104" s="82"/>
      <c r="HJ104" s="82"/>
      <c r="HK104" s="82"/>
      <c r="HL104" s="82"/>
      <c r="HM104" s="82"/>
      <c r="HN104" s="82"/>
      <c r="HO104" s="82"/>
      <c r="HP104" s="82"/>
      <c r="HQ104" s="82"/>
      <c r="HR104" s="82"/>
      <c r="HS104" s="82"/>
      <c r="HT104" s="82"/>
      <c r="HU104" s="82"/>
      <c r="HV104" s="82"/>
      <c r="HW104" s="82"/>
      <c r="HX104" s="82"/>
      <c r="HY104" s="82"/>
      <c r="HZ104" s="82"/>
      <c r="IA104" s="82"/>
      <c r="IB104" s="82"/>
      <c r="IC104" s="82"/>
      <c r="ID104" s="82"/>
      <c r="IE104" s="82"/>
      <c r="IF104" s="82"/>
      <c r="IG104" s="82"/>
      <c r="IH104" s="82"/>
      <c r="II104" s="82"/>
      <c r="IJ104" s="82"/>
      <c r="IK104" s="82"/>
      <c r="IL104" s="82"/>
      <c r="IM104" s="82"/>
      <c r="IN104" s="82"/>
      <c r="IO104" s="82"/>
      <c r="IP104" s="82"/>
      <c r="IQ104" s="82"/>
      <c r="IR104" s="82"/>
      <c r="IS104" s="82"/>
      <c r="IT104" s="82"/>
      <c r="IU104" s="82"/>
    </row>
    <row r="105" spans="1:255">
      <c r="A105" s="1034">
        <v>37</v>
      </c>
      <c r="B105" s="951"/>
      <c r="C105" s="951"/>
      <c r="D105" s="951"/>
      <c r="E105" s="693"/>
      <c r="F105" s="950"/>
      <c r="G105" s="951"/>
      <c r="H105" s="951"/>
      <c r="I105" s="951"/>
      <c r="J105" s="951"/>
      <c r="K105" s="1035"/>
      <c r="L105" s="1035"/>
      <c r="M105" s="754">
        <v>37</v>
      </c>
      <c r="N105" s="950"/>
      <c r="O105" s="1035"/>
      <c r="P105" s="1035"/>
      <c r="Q105" s="1035"/>
      <c r="R105" s="1035">
        <f t="shared" si="0"/>
        <v>0</v>
      </c>
      <c r="S105" s="754">
        <v>37</v>
      </c>
      <c r="T105" s="82"/>
      <c r="U105" s="82"/>
      <c r="V105" s="82"/>
      <c r="W105" s="82"/>
      <c r="X105" s="82"/>
      <c r="Y105" s="82"/>
      <c r="Z105" s="82"/>
      <c r="AA105" s="82"/>
      <c r="AB105" s="82"/>
      <c r="AC105" s="82"/>
      <c r="AD105" s="82"/>
      <c r="AE105" s="82"/>
      <c r="AF105" s="82"/>
      <c r="AG105" s="82"/>
      <c r="AH105" s="82"/>
      <c r="AI105" s="82"/>
      <c r="AJ105" s="82"/>
      <c r="AK105" s="82"/>
      <c r="AL105" s="82"/>
      <c r="AM105" s="82"/>
      <c r="AN105" s="82"/>
      <c r="AO105" s="82"/>
      <c r="AP105" s="82"/>
      <c r="AQ105" s="82"/>
      <c r="AR105" s="82"/>
      <c r="AS105" s="82"/>
      <c r="AT105" s="82"/>
      <c r="AU105" s="82"/>
      <c r="AV105" s="82"/>
      <c r="AW105" s="82"/>
      <c r="AX105" s="82"/>
      <c r="AY105" s="82"/>
      <c r="AZ105" s="82"/>
      <c r="BA105" s="82"/>
      <c r="BB105" s="82"/>
      <c r="BC105" s="82"/>
      <c r="BD105" s="82"/>
      <c r="BE105" s="82"/>
      <c r="BF105" s="82"/>
      <c r="BG105" s="82"/>
      <c r="BH105" s="82"/>
      <c r="BI105" s="82"/>
      <c r="BJ105" s="82"/>
      <c r="BK105" s="82"/>
      <c r="BL105" s="82"/>
      <c r="BM105" s="82"/>
      <c r="BN105" s="82"/>
      <c r="BO105" s="82"/>
      <c r="BP105" s="82"/>
      <c r="BQ105" s="82"/>
      <c r="BR105" s="82"/>
      <c r="BS105" s="82"/>
      <c r="BT105" s="82"/>
      <c r="BU105" s="82"/>
      <c r="BV105" s="82"/>
      <c r="BW105" s="82"/>
      <c r="BX105" s="82"/>
      <c r="BY105" s="82"/>
      <c r="BZ105" s="82"/>
      <c r="CA105" s="82"/>
      <c r="CB105" s="82"/>
      <c r="CC105" s="82"/>
      <c r="CD105" s="82"/>
      <c r="CE105" s="82"/>
      <c r="CF105" s="82"/>
      <c r="CG105" s="82"/>
      <c r="CH105" s="82"/>
      <c r="CI105" s="82"/>
      <c r="CJ105" s="82"/>
      <c r="CK105" s="82"/>
      <c r="CL105" s="82"/>
      <c r="CM105" s="82"/>
      <c r="CN105" s="82"/>
      <c r="CO105" s="82"/>
      <c r="CP105" s="82"/>
      <c r="CQ105" s="82"/>
      <c r="CR105" s="82"/>
      <c r="CS105" s="82"/>
      <c r="CT105" s="82"/>
      <c r="CU105" s="82"/>
      <c r="CV105" s="82"/>
      <c r="CW105" s="82"/>
      <c r="CX105" s="82"/>
      <c r="CY105" s="82"/>
      <c r="CZ105" s="82"/>
      <c r="DA105" s="82"/>
      <c r="DB105" s="82"/>
      <c r="DC105" s="82"/>
      <c r="DD105" s="82"/>
      <c r="DE105" s="82"/>
      <c r="DF105" s="82"/>
      <c r="DG105" s="82"/>
      <c r="DH105" s="82"/>
      <c r="DI105" s="82"/>
      <c r="DJ105" s="82"/>
      <c r="DK105" s="82"/>
      <c r="DL105" s="82"/>
      <c r="DM105" s="82"/>
      <c r="DN105" s="82"/>
      <c r="DO105" s="82"/>
      <c r="DP105" s="82"/>
      <c r="DQ105" s="82"/>
      <c r="DR105" s="82"/>
      <c r="DS105" s="82"/>
      <c r="DT105" s="82"/>
      <c r="DU105" s="82"/>
      <c r="DV105" s="82"/>
      <c r="DW105" s="82"/>
      <c r="DX105" s="82"/>
      <c r="DY105" s="82"/>
      <c r="DZ105" s="82"/>
      <c r="EA105" s="82"/>
      <c r="EB105" s="82"/>
      <c r="EC105" s="82"/>
      <c r="ED105" s="82"/>
      <c r="EE105" s="82"/>
      <c r="EF105" s="82"/>
      <c r="EG105" s="82"/>
      <c r="EH105" s="82"/>
      <c r="EI105" s="82"/>
      <c r="EJ105" s="82"/>
      <c r="EK105" s="82"/>
      <c r="EL105" s="82"/>
      <c r="EM105" s="82"/>
      <c r="EN105" s="82"/>
      <c r="EO105" s="82"/>
      <c r="EP105" s="82"/>
      <c r="EQ105" s="82"/>
      <c r="ER105" s="82"/>
      <c r="ES105" s="82"/>
      <c r="ET105" s="82"/>
      <c r="EU105" s="82"/>
      <c r="EV105" s="82"/>
      <c r="EW105" s="82"/>
      <c r="EX105" s="82"/>
      <c r="EY105" s="82"/>
      <c r="EZ105" s="82"/>
      <c r="FA105" s="82"/>
      <c r="FB105" s="82"/>
      <c r="FC105" s="82"/>
      <c r="FD105" s="82"/>
      <c r="FE105" s="82"/>
      <c r="FF105" s="82"/>
      <c r="FG105" s="82"/>
      <c r="FH105" s="82"/>
      <c r="FI105" s="82"/>
      <c r="FJ105" s="82"/>
      <c r="FK105" s="82"/>
      <c r="FL105" s="82"/>
      <c r="FM105" s="82"/>
      <c r="FN105" s="82"/>
      <c r="FO105" s="82"/>
      <c r="FP105" s="82"/>
      <c r="FQ105" s="82"/>
      <c r="FR105" s="82"/>
      <c r="FS105" s="82"/>
      <c r="FT105" s="82"/>
      <c r="FU105" s="82"/>
      <c r="FV105" s="82"/>
      <c r="FW105" s="82"/>
      <c r="FX105" s="82"/>
      <c r="FY105" s="82"/>
      <c r="FZ105" s="82"/>
      <c r="GA105" s="82"/>
      <c r="GB105" s="82"/>
      <c r="GC105" s="82"/>
      <c r="GD105" s="82"/>
      <c r="GE105" s="82"/>
      <c r="GF105" s="82"/>
      <c r="GG105" s="82"/>
      <c r="GH105" s="82"/>
      <c r="GI105" s="82"/>
      <c r="GJ105" s="82"/>
      <c r="GK105" s="82"/>
      <c r="GL105" s="82"/>
      <c r="GM105" s="82"/>
      <c r="GN105" s="82"/>
      <c r="GO105" s="82"/>
      <c r="GP105" s="82"/>
      <c r="GQ105" s="82"/>
      <c r="GR105" s="82"/>
      <c r="GS105" s="82"/>
      <c r="GT105" s="82"/>
      <c r="GU105" s="82"/>
      <c r="GV105" s="82"/>
      <c r="GW105" s="82"/>
      <c r="GX105" s="82"/>
      <c r="GY105" s="82"/>
      <c r="GZ105" s="82"/>
      <c r="HA105" s="82"/>
      <c r="HB105" s="82"/>
      <c r="HC105" s="82"/>
      <c r="HD105" s="82"/>
      <c r="HE105" s="82"/>
      <c r="HF105" s="82"/>
      <c r="HG105" s="82"/>
      <c r="HH105" s="82"/>
      <c r="HI105" s="82"/>
      <c r="HJ105" s="82"/>
      <c r="HK105" s="82"/>
      <c r="HL105" s="82"/>
      <c r="HM105" s="82"/>
      <c r="HN105" s="82"/>
      <c r="HO105" s="82"/>
      <c r="HP105" s="82"/>
      <c r="HQ105" s="82"/>
      <c r="HR105" s="82"/>
      <c r="HS105" s="82"/>
      <c r="HT105" s="82"/>
      <c r="HU105" s="82"/>
      <c r="HV105" s="82"/>
      <c r="HW105" s="82"/>
      <c r="HX105" s="82"/>
      <c r="HY105" s="82"/>
      <c r="HZ105" s="82"/>
      <c r="IA105" s="82"/>
      <c r="IB105" s="82"/>
      <c r="IC105" s="82"/>
      <c r="ID105" s="82"/>
      <c r="IE105" s="82"/>
      <c r="IF105" s="82"/>
      <c r="IG105" s="82"/>
      <c r="IH105" s="82"/>
      <c r="II105" s="82"/>
      <c r="IJ105" s="82"/>
      <c r="IK105" s="82"/>
      <c r="IL105" s="82"/>
      <c r="IM105" s="82"/>
      <c r="IN105" s="82"/>
      <c r="IO105" s="82"/>
      <c r="IP105" s="82"/>
      <c r="IQ105" s="82"/>
      <c r="IR105" s="82"/>
      <c r="IS105" s="82"/>
      <c r="IT105" s="82"/>
      <c r="IU105" s="82"/>
    </row>
    <row r="106" spans="1:255">
      <c r="A106" s="1034">
        <v>38</v>
      </c>
      <c r="B106" s="951"/>
      <c r="C106" s="951"/>
      <c r="D106" s="951"/>
      <c r="E106" s="693"/>
      <c r="F106" s="950"/>
      <c r="G106" s="951"/>
      <c r="H106" s="951"/>
      <c r="I106" s="951"/>
      <c r="J106" s="951"/>
      <c r="K106" s="1035"/>
      <c r="L106" s="1035"/>
      <c r="M106" s="754">
        <v>38</v>
      </c>
      <c r="N106" s="950"/>
      <c r="O106" s="1035"/>
      <c r="P106" s="1035"/>
      <c r="Q106" s="1035"/>
      <c r="R106" s="1035">
        <f t="shared" si="0"/>
        <v>0</v>
      </c>
      <c r="S106" s="754">
        <v>38</v>
      </c>
      <c r="T106" s="82"/>
      <c r="U106" s="82"/>
      <c r="V106" s="82"/>
      <c r="W106" s="82"/>
      <c r="X106" s="82"/>
      <c r="Y106" s="82"/>
      <c r="Z106" s="82"/>
      <c r="AA106" s="82"/>
      <c r="AB106" s="82"/>
      <c r="AC106" s="82"/>
      <c r="AD106" s="82"/>
      <c r="AE106" s="82"/>
      <c r="AF106" s="82"/>
      <c r="AG106" s="82"/>
      <c r="AH106" s="82"/>
      <c r="AI106" s="82"/>
      <c r="AJ106" s="82"/>
      <c r="AK106" s="82"/>
      <c r="AL106" s="82"/>
      <c r="AM106" s="82"/>
      <c r="AN106" s="82"/>
      <c r="AO106" s="82"/>
      <c r="AP106" s="82"/>
      <c r="AQ106" s="82"/>
      <c r="AR106" s="82"/>
      <c r="AS106" s="82"/>
      <c r="AT106" s="82"/>
      <c r="AU106" s="82"/>
      <c r="AV106" s="82"/>
      <c r="AW106" s="82"/>
      <c r="AX106" s="82"/>
      <c r="AY106" s="82"/>
      <c r="AZ106" s="82"/>
      <c r="BA106" s="82"/>
      <c r="BB106" s="82"/>
      <c r="BC106" s="82"/>
      <c r="BD106" s="82"/>
      <c r="BE106" s="82"/>
      <c r="BF106" s="82"/>
      <c r="BG106" s="82"/>
      <c r="BH106" s="82"/>
      <c r="BI106" s="82"/>
      <c r="BJ106" s="82"/>
      <c r="BK106" s="82"/>
      <c r="BL106" s="82"/>
      <c r="BM106" s="82"/>
      <c r="BN106" s="82"/>
      <c r="BO106" s="82"/>
      <c r="BP106" s="82"/>
      <c r="BQ106" s="82"/>
      <c r="BR106" s="82"/>
      <c r="BS106" s="82"/>
      <c r="BT106" s="82"/>
      <c r="BU106" s="82"/>
      <c r="BV106" s="82"/>
      <c r="BW106" s="82"/>
      <c r="BX106" s="82"/>
      <c r="BY106" s="82"/>
      <c r="BZ106" s="82"/>
      <c r="CA106" s="82"/>
      <c r="CB106" s="82"/>
      <c r="CC106" s="82"/>
      <c r="CD106" s="82"/>
      <c r="CE106" s="82"/>
      <c r="CF106" s="82"/>
      <c r="CG106" s="82"/>
      <c r="CH106" s="82"/>
      <c r="CI106" s="82"/>
      <c r="CJ106" s="82"/>
      <c r="CK106" s="82"/>
      <c r="CL106" s="82"/>
      <c r="CM106" s="82"/>
      <c r="CN106" s="82"/>
      <c r="CO106" s="82"/>
      <c r="CP106" s="82"/>
      <c r="CQ106" s="82"/>
      <c r="CR106" s="82"/>
      <c r="CS106" s="82"/>
      <c r="CT106" s="82"/>
      <c r="CU106" s="82"/>
      <c r="CV106" s="82"/>
      <c r="CW106" s="82"/>
      <c r="CX106" s="82"/>
      <c r="CY106" s="82"/>
      <c r="CZ106" s="82"/>
      <c r="DA106" s="82"/>
      <c r="DB106" s="82"/>
      <c r="DC106" s="82"/>
      <c r="DD106" s="82"/>
      <c r="DE106" s="82"/>
      <c r="DF106" s="82"/>
      <c r="DG106" s="82"/>
      <c r="DH106" s="82"/>
      <c r="DI106" s="82"/>
      <c r="DJ106" s="82"/>
      <c r="DK106" s="82"/>
      <c r="DL106" s="82"/>
      <c r="DM106" s="82"/>
      <c r="DN106" s="82"/>
      <c r="DO106" s="82"/>
      <c r="DP106" s="82"/>
      <c r="DQ106" s="82"/>
      <c r="DR106" s="82"/>
      <c r="DS106" s="82"/>
      <c r="DT106" s="82"/>
      <c r="DU106" s="82"/>
      <c r="DV106" s="82"/>
      <c r="DW106" s="82"/>
      <c r="DX106" s="82"/>
      <c r="DY106" s="82"/>
      <c r="DZ106" s="82"/>
      <c r="EA106" s="82"/>
      <c r="EB106" s="82"/>
      <c r="EC106" s="82"/>
      <c r="ED106" s="82"/>
      <c r="EE106" s="82"/>
      <c r="EF106" s="82"/>
      <c r="EG106" s="82"/>
      <c r="EH106" s="82"/>
      <c r="EI106" s="82"/>
      <c r="EJ106" s="82"/>
      <c r="EK106" s="82"/>
      <c r="EL106" s="82"/>
      <c r="EM106" s="82"/>
      <c r="EN106" s="82"/>
      <c r="EO106" s="82"/>
      <c r="EP106" s="82"/>
      <c r="EQ106" s="82"/>
      <c r="ER106" s="82"/>
      <c r="ES106" s="82"/>
      <c r="ET106" s="82"/>
      <c r="EU106" s="82"/>
      <c r="EV106" s="82"/>
      <c r="EW106" s="82"/>
      <c r="EX106" s="82"/>
      <c r="EY106" s="82"/>
      <c r="EZ106" s="82"/>
      <c r="FA106" s="82"/>
      <c r="FB106" s="82"/>
      <c r="FC106" s="82"/>
      <c r="FD106" s="82"/>
      <c r="FE106" s="82"/>
      <c r="FF106" s="82"/>
      <c r="FG106" s="82"/>
      <c r="FH106" s="82"/>
      <c r="FI106" s="82"/>
      <c r="FJ106" s="82"/>
      <c r="FK106" s="82"/>
      <c r="FL106" s="82"/>
      <c r="FM106" s="82"/>
      <c r="FN106" s="82"/>
      <c r="FO106" s="82"/>
      <c r="FP106" s="82"/>
      <c r="FQ106" s="82"/>
      <c r="FR106" s="82"/>
      <c r="FS106" s="82"/>
      <c r="FT106" s="82"/>
      <c r="FU106" s="82"/>
      <c r="FV106" s="82"/>
      <c r="FW106" s="82"/>
      <c r="FX106" s="82"/>
      <c r="FY106" s="82"/>
      <c r="FZ106" s="82"/>
      <c r="GA106" s="82"/>
      <c r="GB106" s="82"/>
      <c r="GC106" s="82"/>
      <c r="GD106" s="82"/>
      <c r="GE106" s="82"/>
      <c r="GF106" s="82"/>
      <c r="GG106" s="82"/>
      <c r="GH106" s="82"/>
      <c r="GI106" s="82"/>
      <c r="GJ106" s="82"/>
      <c r="GK106" s="82"/>
      <c r="GL106" s="82"/>
      <c r="GM106" s="82"/>
      <c r="GN106" s="82"/>
      <c r="GO106" s="82"/>
      <c r="GP106" s="82"/>
      <c r="GQ106" s="82"/>
      <c r="GR106" s="82"/>
      <c r="GS106" s="82"/>
      <c r="GT106" s="82"/>
      <c r="GU106" s="82"/>
      <c r="GV106" s="82"/>
      <c r="GW106" s="82"/>
      <c r="GX106" s="82"/>
      <c r="GY106" s="82"/>
      <c r="GZ106" s="82"/>
      <c r="HA106" s="82"/>
      <c r="HB106" s="82"/>
      <c r="HC106" s="82"/>
      <c r="HD106" s="82"/>
      <c r="HE106" s="82"/>
      <c r="HF106" s="82"/>
      <c r="HG106" s="82"/>
      <c r="HH106" s="82"/>
      <c r="HI106" s="82"/>
      <c r="HJ106" s="82"/>
      <c r="HK106" s="82"/>
      <c r="HL106" s="82"/>
      <c r="HM106" s="82"/>
      <c r="HN106" s="82"/>
      <c r="HO106" s="82"/>
      <c r="HP106" s="82"/>
      <c r="HQ106" s="82"/>
      <c r="HR106" s="82"/>
      <c r="HS106" s="82"/>
      <c r="HT106" s="82"/>
      <c r="HU106" s="82"/>
      <c r="HV106" s="82"/>
      <c r="HW106" s="82"/>
      <c r="HX106" s="82"/>
      <c r="HY106" s="82"/>
      <c r="HZ106" s="82"/>
      <c r="IA106" s="82"/>
      <c r="IB106" s="82"/>
      <c r="IC106" s="82"/>
      <c r="ID106" s="82"/>
      <c r="IE106" s="82"/>
      <c r="IF106" s="82"/>
      <c r="IG106" s="82"/>
      <c r="IH106" s="82"/>
      <c r="II106" s="82"/>
      <c r="IJ106" s="82"/>
      <c r="IK106" s="82"/>
      <c r="IL106" s="82"/>
      <c r="IM106" s="82"/>
      <c r="IN106" s="82"/>
      <c r="IO106" s="82"/>
      <c r="IP106" s="82"/>
      <c r="IQ106" s="82"/>
      <c r="IR106" s="82"/>
      <c r="IS106" s="82"/>
      <c r="IT106" s="82"/>
      <c r="IU106" s="82"/>
    </row>
    <row r="107" spans="1:255">
      <c r="A107" s="1034">
        <v>39</v>
      </c>
      <c r="B107" s="951"/>
      <c r="C107" s="951"/>
      <c r="D107" s="951"/>
      <c r="E107" s="693"/>
      <c r="F107" s="950"/>
      <c r="G107" s="951"/>
      <c r="H107" s="951"/>
      <c r="I107" s="951"/>
      <c r="J107" s="951"/>
      <c r="K107" s="1035"/>
      <c r="L107" s="1035"/>
      <c r="M107" s="754">
        <v>39</v>
      </c>
      <c r="N107" s="950"/>
      <c r="O107" s="1035"/>
      <c r="P107" s="1035"/>
      <c r="Q107" s="1035"/>
      <c r="R107" s="1035">
        <f t="shared" si="0"/>
        <v>0</v>
      </c>
      <c r="S107" s="754">
        <v>39</v>
      </c>
      <c r="T107" s="82"/>
      <c r="U107" s="82"/>
      <c r="V107" s="82"/>
      <c r="W107" s="82"/>
      <c r="X107" s="82"/>
      <c r="Y107" s="82"/>
      <c r="Z107" s="82"/>
      <c r="AA107" s="82"/>
      <c r="AB107" s="82"/>
      <c r="AC107" s="82"/>
      <c r="AD107" s="82"/>
      <c r="AE107" s="82"/>
      <c r="AF107" s="82"/>
      <c r="AG107" s="82"/>
      <c r="AH107" s="82"/>
      <c r="AI107" s="82"/>
      <c r="AJ107" s="82"/>
      <c r="AK107" s="82"/>
      <c r="AL107" s="82"/>
      <c r="AM107" s="82"/>
      <c r="AN107" s="82"/>
      <c r="AO107" s="82"/>
      <c r="AP107" s="82"/>
      <c r="AQ107" s="82"/>
      <c r="AR107" s="82"/>
      <c r="AS107" s="82"/>
      <c r="AT107" s="82"/>
      <c r="AU107" s="82"/>
      <c r="AV107" s="82"/>
      <c r="AW107" s="82"/>
      <c r="AX107" s="82"/>
      <c r="AY107" s="82"/>
      <c r="AZ107" s="82"/>
      <c r="BA107" s="82"/>
      <c r="BB107" s="82"/>
      <c r="BC107" s="82"/>
      <c r="BD107" s="82"/>
      <c r="BE107" s="82"/>
      <c r="BF107" s="82"/>
      <c r="BG107" s="82"/>
      <c r="BH107" s="82"/>
      <c r="BI107" s="82"/>
      <c r="BJ107" s="82"/>
      <c r="BK107" s="82"/>
      <c r="BL107" s="82"/>
      <c r="BM107" s="82"/>
      <c r="BN107" s="82"/>
      <c r="BO107" s="82"/>
      <c r="BP107" s="82"/>
      <c r="BQ107" s="82"/>
      <c r="BR107" s="82"/>
      <c r="BS107" s="82"/>
      <c r="BT107" s="82"/>
      <c r="BU107" s="82"/>
      <c r="BV107" s="82"/>
      <c r="BW107" s="82"/>
      <c r="BX107" s="82"/>
      <c r="BY107" s="82"/>
      <c r="BZ107" s="82"/>
      <c r="CA107" s="82"/>
      <c r="CB107" s="82"/>
      <c r="CC107" s="82"/>
      <c r="CD107" s="82"/>
      <c r="CE107" s="82"/>
      <c r="CF107" s="82"/>
      <c r="CG107" s="82"/>
      <c r="CH107" s="82"/>
      <c r="CI107" s="82"/>
      <c r="CJ107" s="82"/>
      <c r="CK107" s="82"/>
      <c r="CL107" s="82"/>
      <c r="CM107" s="82"/>
      <c r="CN107" s="82"/>
      <c r="CO107" s="82"/>
      <c r="CP107" s="82"/>
      <c r="CQ107" s="82"/>
      <c r="CR107" s="82"/>
      <c r="CS107" s="82"/>
      <c r="CT107" s="82"/>
      <c r="CU107" s="82"/>
      <c r="CV107" s="82"/>
      <c r="CW107" s="82"/>
      <c r="CX107" s="82"/>
      <c r="CY107" s="82"/>
      <c r="CZ107" s="82"/>
      <c r="DA107" s="82"/>
      <c r="DB107" s="82"/>
      <c r="DC107" s="82"/>
      <c r="DD107" s="82"/>
      <c r="DE107" s="82"/>
      <c r="DF107" s="82"/>
      <c r="DG107" s="82"/>
      <c r="DH107" s="82"/>
      <c r="DI107" s="82"/>
      <c r="DJ107" s="82"/>
      <c r="DK107" s="82"/>
      <c r="DL107" s="82"/>
      <c r="DM107" s="82"/>
      <c r="DN107" s="82"/>
      <c r="DO107" s="82"/>
      <c r="DP107" s="82"/>
      <c r="DQ107" s="82"/>
      <c r="DR107" s="82"/>
      <c r="DS107" s="82"/>
      <c r="DT107" s="82"/>
      <c r="DU107" s="82"/>
      <c r="DV107" s="82"/>
      <c r="DW107" s="82"/>
      <c r="DX107" s="82"/>
      <c r="DY107" s="82"/>
      <c r="DZ107" s="82"/>
      <c r="EA107" s="82"/>
      <c r="EB107" s="82"/>
      <c r="EC107" s="82"/>
      <c r="ED107" s="82"/>
      <c r="EE107" s="82"/>
      <c r="EF107" s="82"/>
      <c r="EG107" s="82"/>
      <c r="EH107" s="82"/>
      <c r="EI107" s="82"/>
      <c r="EJ107" s="82"/>
      <c r="EK107" s="82"/>
      <c r="EL107" s="82"/>
      <c r="EM107" s="82"/>
      <c r="EN107" s="82"/>
      <c r="EO107" s="82"/>
      <c r="EP107" s="82"/>
      <c r="EQ107" s="82"/>
      <c r="ER107" s="82"/>
      <c r="ES107" s="82"/>
      <c r="ET107" s="82"/>
      <c r="EU107" s="82"/>
      <c r="EV107" s="82"/>
      <c r="EW107" s="82"/>
      <c r="EX107" s="82"/>
      <c r="EY107" s="82"/>
      <c r="EZ107" s="82"/>
      <c r="FA107" s="82"/>
      <c r="FB107" s="82"/>
      <c r="FC107" s="82"/>
      <c r="FD107" s="82"/>
      <c r="FE107" s="82"/>
      <c r="FF107" s="82"/>
      <c r="FG107" s="82"/>
      <c r="FH107" s="82"/>
      <c r="FI107" s="82"/>
      <c r="FJ107" s="82"/>
      <c r="FK107" s="82"/>
      <c r="FL107" s="82"/>
      <c r="FM107" s="82"/>
      <c r="FN107" s="82"/>
      <c r="FO107" s="82"/>
      <c r="FP107" s="82"/>
      <c r="FQ107" s="82"/>
      <c r="FR107" s="82"/>
      <c r="FS107" s="82"/>
      <c r="FT107" s="82"/>
      <c r="FU107" s="82"/>
      <c r="FV107" s="82"/>
      <c r="FW107" s="82"/>
      <c r="FX107" s="82"/>
      <c r="FY107" s="82"/>
      <c r="FZ107" s="82"/>
      <c r="GA107" s="82"/>
      <c r="GB107" s="82"/>
      <c r="GC107" s="82"/>
      <c r="GD107" s="82"/>
      <c r="GE107" s="82"/>
      <c r="GF107" s="82"/>
      <c r="GG107" s="82"/>
      <c r="GH107" s="82"/>
      <c r="GI107" s="82"/>
      <c r="GJ107" s="82"/>
      <c r="GK107" s="82"/>
      <c r="GL107" s="82"/>
      <c r="GM107" s="82"/>
      <c r="GN107" s="82"/>
      <c r="GO107" s="82"/>
      <c r="GP107" s="82"/>
      <c r="GQ107" s="82"/>
      <c r="GR107" s="82"/>
      <c r="GS107" s="82"/>
      <c r="GT107" s="82"/>
      <c r="GU107" s="82"/>
      <c r="GV107" s="82"/>
      <c r="GW107" s="82"/>
      <c r="GX107" s="82"/>
      <c r="GY107" s="82"/>
      <c r="GZ107" s="82"/>
      <c r="HA107" s="82"/>
      <c r="HB107" s="82"/>
      <c r="HC107" s="82"/>
      <c r="HD107" s="82"/>
      <c r="HE107" s="82"/>
      <c r="HF107" s="82"/>
      <c r="HG107" s="82"/>
      <c r="HH107" s="82"/>
      <c r="HI107" s="82"/>
      <c r="HJ107" s="82"/>
      <c r="HK107" s="82"/>
      <c r="HL107" s="82"/>
      <c r="HM107" s="82"/>
      <c r="HN107" s="82"/>
      <c r="HO107" s="82"/>
      <c r="HP107" s="82"/>
      <c r="HQ107" s="82"/>
      <c r="HR107" s="82"/>
      <c r="HS107" s="82"/>
      <c r="HT107" s="82"/>
      <c r="HU107" s="82"/>
      <c r="HV107" s="82"/>
      <c r="HW107" s="82"/>
      <c r="HX107" s="82"/>
      <c r="HY107" s="82"/>
      <c r="HZ107" s="82"/>
      <c r="IA107" s="82"/>
      <c r="IB107" s="82"/>
      <c r="IC107" s="82"/>
      <c r="ID107" s="82"/>
      <c r="IE107" s="82"/>
      <c r="IF107" s="82"/>
      <c r="IG107" s="82"/>
      <c r="IH107" s="82"/>
      <c r="II107" s="82"/>
      <c r="IJ107" s="82"/>
      <c r="IK107" s="82"/>
      <c r="IL107" s="82"/>
      <c r="IM107" s="82"/>
      <c r="IN107" s="82"/>
      <c r="IO107" s="82"/>
      <c r="IP107" s="82"/>
      <c r="IQ107" s="82"/>
      <c r="IR107" s="82"/>
      <c r="IS107" s="82"/>
      <c r="IT107" s="82"/>
      <c r="IU107" s="82"/>
    </row>
    <row r="108" spans="1:255">
      <c r="A108" s="1034">
        <v>40</v>
      </c>
      <c r="B108" s="951"/>
      <c r="C108" s="951"/>
      <c r="D108" s="951"/>
      <c r="E108" s="693"/>
      <c r="F108" s="950"/>
      <c r="G108" s="951"/>
      <c r="H108" s="951"/>
      <c r="I108" s="951"/>
      <c r="J108" s="951"/>
      <c r="K108" s="1035"/>
      <c r="L108" s="1035"/>
      <c r="M108" s="754">
        <v>40</v>
      </c>
      <c r="N108" s="950"/>
      <c r="O108" s="1035"/>
      <c r="P108" s="1035"/>
      <c r="Q108" s="1035"/>
      <c r="R108" s="1035">
        <f t="shared" si="0"/>
        <v>0</v>
      </c>
      <c r="S108" s="754">
        <v>40</v>
      </c>
      <c r="T108" s="82"/>
      <c r="U108" s="82"/>
      <c r="V108" s="82"/>
      <c r="W108" s="82"/>
      <c r="X108" s="82"/>
      <c r="Y108" s="82"/>
      <c r="Z108" s="82"/>
      <c r="AA108" s="82"/>
      <c r="AB108" s="82"/>
      <c r="AC108" s="82"/>
      <c r="AD108" s="82"/>
      <c r="AE108" s="82"/>
      <c r="AF108" s="82"/>
      <c r="AG108" s="82"/>
      <c r="AH108" s="82"/>
      <c r="AI108" s="82"/>
      <c r="AJ108" s="82"/>
      <c r="AK108" s="82"/>
      <c r="AL108" s="82"/>
      <c r="AM108" s="82"/>
      <c r="AN108" s="82"/>
      <c r="AO108" s="82"/>
      <c r="AP108" s="82"/>
      <c r="AQ108" s="82"/>
      <c r="AR108" s="82"/>
      <c r="AS108" s="82"/>
      <c r="AT108" s="82"/>
      <c r="AU108" s="82"/>
      <c r="AV108" s="82"/>
      <c r="AW108" s="82"/>
      <c r="AX108" s="82"/>
      <c r="AY108" s="82"/>
      <c r="AZ108" s="82"/>
      <c r="BA108" s="82"/>
      <c r="BB108" s="82"/>
      <c r="BC108" s="82"/>
      <c r="BD108" s="82"/>
      <c r="BE108" s="82"/>
      <c r="BF108" s="82"/>
      <c r="BG108" s="82"/>
      <c r="BH108" s="82"/>
      <c r="BI108" s="82"/>
      <c r="BJ108" s="82"/>
      <c r="BK108" s="82"/>
      <c r="BL108" s="82"/>
      <c r="BM108" s="82"/>
      <c r="BN108" s="82"/>
      <c r="BO108" s="82"/>
      <c r="BP108" s="82"/>
      <c r="BQ108" s="82"/>
      <c r="BR108" s="82"/>
      <c r="BS108" s="82"/>
      <c r="BT108" s="82"/>
      <c r="BU108" s="82"/>
      <c r="BV108" s="82"/>
      <c r="BW108" s="82"/>
      <c r="BX108" s="82"/>
      <c r="BY108" s="82"/>
      <c r="BZ108" s="82"/>
      <c r="CA108" s="82"/>
      <c r="CB108" s="82"/>
      <c r="CC108" s="82"/>
      <c r="CD108" s="82"/>
      <c r="CE108" s="82"/>
      <c r="CF108" s="82"/>
      <c r="CG108" s="82"/>
      <c r="CH108" s="82"/>
      <c r="CI108" s="82"/>
      <c r="CJ108" s="82"/>
      <c r="CK108" s="82"/>
      <c r="CL108" s="82"/>
      <c r="CM108" s="82"/>
      <c r="CN108" s="82"/>
      <c r="CO108" s="82"/>
      <c r="CP108" s="82"/>
      <c r="CQ108" s="82"/>
      <c r="CR108" s="82"/>
      <c r="CS108" s="82"/>
      <c r="CT108" s="82"/>
      <c r="CU108" s="82"/>
      <c r="CV108" s="82"/>
      <c r="CW108" s="82"/>
      <c r="CX108" s="82"/>
      <c r="CY108" s="82"/>
      <c r="CZ108" s="82"/>
      <c r="DA108" s="82"/>
      <c r="DB108" s="82"/>
      <c r="DC108" s="82"/>
      <c r="DD108" s="82"/>
      <c r="DE108" s="82"/>
      <c r="DF108" s="82"/>
      <c r="DG108" s="82"/>
      <c r="DH108" s="82"/>
      <c r="DI108" s="82"/>
      <c r="DJ108" s="82"/>
      <c r="DK108" s="82"/>
      <c r="DL108" s="82"/>
      <c r="DM108" s="82"/>
      <c r="DN108" s="82"/>
      <c r="DO108" s="82"/>
      <c r="DP108" s="82"/>
      <c r="DQ108" s="82"/>
      <c r="DR108" s="82"/>
      <c r="DS108" s="82"/>
      <c r="DT108" s="82"/>
      <c r="DU108" s="82"/>
      <c r="DV108" s="82"/>
      <c r="DW108" s="82"/>
      <c r="DX108" s="82"/>
      <c r="DY108" s="82"/>
      <c r="DZ108" s="82"/>
      <c r="EA108" s="82"/>
      <c r="EB108" s="82"/>
      <c r="EC108" s="82"/>
      <c r="ED108" s="82"/>
      <c r="EE108" s="82"/>
      <c r="EF108" s="82"/>
      <c r="EG108" s="82"/>
      <c r="EH108" s="82"/>
      <c r="EI108" s="82"/>
      <c r="EJ108" s="82"/>
      <c r="EK108" s="82"/>
      <c r="EL108" s="82"/>
      <c r="EM108" s="82"/>
      <c r="EN108" s="82"/>
      <c r="EO108" s="82"/>
      <c r="EP108" s="82"/>
      <c r="EQ108" s="82"/>
      <c r="ER108" s="82"/>
      <c r="ES108" s="82"/>
      <c r="ET108" s="82"/>
      <c r="EU108" s="82"/>
      <c r="EV108" s="82"/>
      <c r="EW108" s="82"/>
      <c r="EX108" s="82"/>
      <c r="EY108" s="82"/>
      <c r="EZ108" s="82"/>
      <c r="FA108" s="82"/>
      <c r="FB108" s="82"/>
      <c r="FC108" s="82"/>
      <c r="FD108" s="82"/>
      <c r="FE108" s="82"/>
      <c r="FF108" s="82"/>
      <c r="FG108" s="82"/>
      <c r="FH108" s="82"/>
      <c r="FI108" s="82"/>
      <c r="FJ108" s="82"/>
      <c r="FK108" s="82"/>
      <c r="FL108" s="82"/>
      <c r="FM108" s="82"/>
      <c r="FN108" s="82"/>
      <c r="FO108" s="82"/>
      <c r="FP108" s="82"/>
      <c r="FQ108" s="82"/>
      <c r="FR108" s="82"/>
      <c r="FS108" s="82"/>
      <c r="FT108" s="82"/>
      <c r="FU108" s="82"/>
      <c r="FV108" s="82"/>
      <c r="FW108" s="82"/>
      <c r="FX108" s="82"/>
      <c r="FY108" s="82"/>
      <c r="FZ108" s="82"/>
      <c r="GA108" s="82"/>
      <c r="GB108" s="82"/>
      <c r="GC108" s="82"/>
      <c r="GD108" s="82"/>
      <c r="GE108" s="82"/>
      <c r="GF108" s="82"/>
      <c r="GG108" s="82"/>
      <c r="GH108" s="82"/>
      <c r="GI108" s="82"/>
      <c r="GJ108" s="82"/>
      <c r="GK108" s="82"/>
      <c r="GL108" s="82"/>
      <c r="GM108" s="82"/>
      <c r="GN108" s="82"/>
      <c r="GO108" s="82"/>
      <c r="GP108" s="82"/>
      <c r="GQ108" s="82"/>
      <c r="GR108" s="82"/>
      <c r="GS108" s="82"/>
      <c r="GT108" s="82"/>
      <c r="GU108" s="82"/>
      <c r="GV108" s="82"/>
      <c r="GW108" s="82"/>
      <c r="GX108" s="82"/>
      <c r="GY108" s="82"/>
      <c r="GZ108" s="82"/>
      <c r="HA108" s="82"/>
      <c r="HB108" s="82"/>
      <c r="HC108" s="82"/>
      <c r="HD108" s="82"/>
      <c r="HE108" s="82"/>
      <c r="HF108" s="82"/>
      <c r="HG108" s="82"/>
      <c r="HH108" s="82"/>
      <c r="HI108" s="82"/>
      <c r="HJ108" s="82"/>
      <c r="HK108" s="82"/>
      <c r="HL108" s="82"/>
      <c r="HM108" s="82"/>
      <c r="HN108" s="82"/>
      <c r="HO108" s="82"/>
      <c r="HP108" s="82"/>
      <c r="HQ108" s="82"/>
      <c r="HR108" s="82"/>
      <c r="HS108" s="82"/>
      <c r="HT108" s="82"/>
      <c r="HU108" s="82"/>
      <c r="HV108" s="82"/>
      <c r="HW108" s="82"/>
      <c r="HX108" s="82"/>
      <c r="HY108" s="82"/>
      <c r="HZ108" s="82"/>
      <c r="IA108" s="82"/>
      <c r="IB108" s="82"/>
      <c r="IC108" s="82"/>
      <c r="ID108" s="82"/>
      <c r="IE108" s="82"/>
      <c r="IF108" s="82"/>
      <c r="IG108" s="82"/>
      <c r="IH108" s="82"/>
      <c r="II108" s="82"/>
      <c r="IJ108" s="82"/>
      <c r="IK108" s="82"/>
      <c r="IL108" s="82"/>
      <c r="IM108" s="82"/>
      <c r="IN108" s="82"/>
      <c r="IO108" s="82"/>
      <c r="IP108" s="82"/>
      <c r="IQ108" s="82"/>
      <c r="IR108" s="82"/>
      <c r="IS108" s="82"/>
      <c r="IT108" s="82"/>
      <c r="IU108" s="82"/>
    </row>
    <row r="109" spans="1:255">
      <c r="A109" s="1034">
        <v>41</v>
      </c>
      <c r="B109" s="951"/>
      <c r="C109" s="951"/>
      <c r="D109" s="951"/>
      <c r="E109" s="693"/>
      <c r="F109" s="950"/>
      <c r="G109" s="951"/>
      <c r="H109" s="951"/>
      <c r="I109" s="951"/>
      <c r="J109" s="951"/>
      <c r="K109" s="1035"/>
      <c r="L109" s="1035"/>
      <c r="M109" s="754">
        <v>41</v>
      </c>
      <c r="N109" s="950"/>
      <c r="O109" s="1035"/>
      <c r="P109" s="1035"/>
      <c r="Q109" s="1035"/>
      <c r="R109" s="1035">
        <f t="shared" si="0"/>
        <v>0</v>
      </c>
      <c r="S109" s="754">
        <v>41</v>
      </c>
      <c r="T109" s="82"/>
      <c r="U109" s="82"/>
      <c r="V109" s="82"/>
      <c r="W109" s="82"/>
      <c r="X109" s="82"/>
      <c r="Y109" s="82"/>
      <c r="Z109" s="82"/>
      <c r="AA109" s="82"/>
      <c r="AB109" s="82"/>
      <c r="AC109" s="82"/>
      <c r="AD109" s="82"/>
      <c r="AE109" s="82"/>
      <c r="AF109" s="82"/>
      <c r="AG109" s="82"/>
      <c r="AH109" s="82"/>
      <c r="AI109" s="82"/>
      <c r="AJ109" s="82"/>
      <c r="AK109" s="82"/>
      <c r="AL109" s="82"/>
      <c r="AM109" s="82"/>
      <c r="AN109" s="82"/>
      <c r="AO109" s="82"/>
      <c r="AP109" s="82"/>
      <c r="AQ109" s="82"/>
      <c r="AR109" s="82"/>
      <c r="AS109" s="82"/>
      <c r="AT109" s="82"/>
      <c r="AU109" s="82"/>
      <c r="AV109" s="82"/>
      <c r="AW109" s="82"/>
      <c r="AX109" s="82"/>
      <c r="AY109" s="82"/>
      <c r="AZ109" s="82"/>
      <c r="BA109" s="82"/>
      <c r="BB109" s="82"/>
      <c r="BC109" s="82"/>
      <c r="BD109" s="82"/>
      <c r="BE109" s="82"/>
      <c r="BF109" s="82"/>
      <c r="BG109" s="82"/>
      <c r="BH109" s="82"/>
      <c r="BI109" s="82"/>
      <c r="BJ109" s="82"/>
      <c r="BK109" s="82"/>
      <c r="BL109" s="82"/>
      <c r="BM109" s="82"/>
      <c r="BN109" s="82"/>
      <c r="BO109" s="82"/>
      <c r="BP109" s="82"/>
      <c r="BQ109" s="82"/>
      <c r="BR109" s="82"/>
      <c r="BS109" s="82"/>
      <c r="BT109" s="82"/>
      <c r="BU109" s="82"/>
      <c r="BV109" s="82"/>
      <c r="BW109" s="82"/>
      <c r="BX109" s="82"/>
      <c r="BY109" s="82"/>
      <c r="BZ109" s="82"/>
      <c r="CA109" s="82"/>
      <c r="CB109" s="82"/>
      <c r="CC109" s="82"/>
      <c r="CD109" s="82"/>
      <c r="CE109" s="82"/>
      <c r="CF109" s="82"/>
      <c r="CG109" s="82"/>
      <c r="CH109" s="82"/>
      <c r="CI109" s="82"/>
      <c r="CJ109" s="82"/>
      <c r="CK109" s="82"/>
      <c r="CL109" s="82"/>
      <c r="CM109" s="82"/>
      <c r="CN109" s="82"/>
      <c r="CO109" s="82"/>
      <c r="CP109" s="82"/>
      <c r="CQ109" s="82"/>
      <c r="CR109" s="82"/>
      <c r="CS109" s="82"/>
      <c r="CT109" s="82"/>
      <c r="CU109" s="82"/>
      <c r="CV109" s="82"/>
      <c r="CW109" s="82"/>
      <c r="CX109" s="82"/>
      <c r="CY109" s="82"/>
      <c r="CZ109" s="82"/>
      <c r="DA109" s="82"/>
      <c r="DB109" s="82"/>
      <c r="DC109" s="82"/>
      <c r="DD109" s="82"/>
      <c r="DE109" s="82"/>
      <c r="DF109" s="82"/>
      <c r="DG109" s="82"/>
      <c r="DH109" s="82"/>
      <c r="DI109" s="82"/>
      <c r="DJ109" s="82"/>
      <c r="DK109" s="82"/>
      <c r="DL109" s="82"/>
      <c r="DM109" s="82"/>
      <c r="DN109" s="82"/>
      <c r="DO109" s="82"/>
      <c r="DP109" s="82"/>
      <c r="DQ109" s="82"/>
      <c r="DR109" s="82"/>
      <c r="DS109" s="82"/>
      <c r="DT109" s="82"/>
      <c r="DU109" s="82"/>
      <c r="DV109" s="82"/>
      <c r="DW109" s="82"/>
      <c r="DX109" s="82"/>
      <c r="DY109" s="82"/>
      <c r="DZ109" s="82"/>
      <c r="EA109" s="82"/>
      <c r="EB109" s="82"/>
      <c r="EC109" s="82"/>
      <c r="ED109" s="82"/>
      <c r="EE109" s="82"/>
      <c r="EF109" s="82"/>
      <c r="EG109" s="82"/>
      <c r="EH109" s="82"/>
      <c r="EI109" s="82"/>
      <c r="EJ109" s="82"/>
      <c r="EK109" s="82"/>
      <c r="EL109" s="82"/>
      <c r="EM109" s="82"/>
      <c r="EN109" s="82"/>
      <c r="EO109" s="82"/>
      <c r="EP109" s="82"/>
      <c r="EQ109" s="82"/>
      <c r="ER109" s="82"/>
      <c r="ES109" s="82"/>
      <c r="ET109" s="82"/>
      <c r="EU109" s="82"/>
      <c r="EV109" s="82"/>
      <c r="EW109" s="82"/>
      <c r="EX109" s="82"/>
      <c r="EY109" s="82"/>
      <c r="EZ109" s="82"/>
      <c r="FA109" s="82"/>
      <c r="FB109" s="82"/>
      <c r="FC109" s="82"/>
      <c r="FD109" s="82"/>
      <c r="FE109" s="82"/>
      <c r="FF109" s="82"/>
      <c r="FG109" s="82"/>
      <c r="FH109" s="82"/>
      <c r="FI109" s="82"/>
      <c r="FJ109" s="82"/>
      <c r="FK109" s="82"/>
      <c r="FL109" s="82"/>
      <c r="FM109" s="82"/>
      <c r="FN109" s="82"/>
      <c r="FO109" s="82"/>
      <c r="FP109" s="82"/>
      <c r="FQ109" s="82"/>
      <c r="FR109" s="82"/>
      <c r="FS109" s="82"/>
      <c r="FT109" s="82"/>
      <c r="FU109" s="82"/>
      <c r="FV109" s="82"/>
      <c r="FW109" s="82"/>
      <c r="FX109" s="82"/>
      <c r="FY109" s="82"/>
      <c r="FZ109" s="82"/>
      <c r="GA109" s="82"/>
      <c r="GB109" s="82"/>
      <c r="GC109" s="82"/>
      <c r="GD109" s="82"/>
      <c r="GE109" s="82"/>
      <c r="GF109" s="82"/>
      <c r="GG109" s="82"/>
      <c r="GH109" s="82"/>
      <c r="GI109" s="82"/>
      <c r="GJ109" s="82"/>
      <c r="GK109" s="82"/>
      <c r="GL109" s="82"/>
      <c r="GM109" s="82"/>
      <c r="GN109" s="82"/>
      <c r="GO109" s="82"/>
      <c r="GP109" s="82"/>
      <c r="GQ109" s="82"/>
      <c r="GR109" s="82"/>
      <c r="GS109" s="82"/>
      <c r="GT109" s="82"/>
      <c r="GU109" s="82"/>
      <c r="GV109" s="82"/>
      <c r="GW109" s="82"/>
      <c r="GX109" s="82"/>
      <c r="GY109" s="82"/>
      <c r="GZ109" s="82"/>
      <c r="HA109" s="82"/>
      <c r="HB109" s="82"/>
      <c r="HC109" s="82"/>
      <c r="HD109" s="82"/>
      <c r="HE109" s="82"/>
      <c r="HF109" s="82"/>
      <c r="HG109" s="82"/>
      <c r="HH109" s="82"/>
      <c r="HI109" s="82"/>
      <c r="HJ109" s="82"/>
      <c r="HK109" s="82"/>
      <c r="HL109" s="82"/>
      <c r="HM109" s="82"/>
      <c r="HN109" s="82"/>
      <c r="HO109" s="82"/>
      <c r="HP109" s="82"/>
      <c r="HQ109" s="82"/>
      <c r="HR109" s="82"/>
      <c r="HS109" s="82"/>
      <c r="HT109" s="82"/>
      <c r="HU109" s="82"/>
      <c r="HV109" s="82"/>
      <c r="HW109" s="82"/>
      <c r="HX109" s="82"/>
      <c r="HY109" s="82"/>
      <c r="HZ109" s="82"/>
      <c r="IA109" s="82"/>
      <c r="IB109" s="82"/>
      <c r="IC109" s="82"/>
      <c r="ID109" s="82"/>
      <c r="IE109" s="82"/>
      <c r="IF109" s="82"/>
      <c r="IG109" s="82"/>
      <c r="IH109" s="82"/>
      <c r="II109" s="82"/>
      <c r="IJ109" s="82"/>
      <c r="IK109" s="82"/>
      <c r="IL109" s="82"/>
      <c r="IM109" s="82"/>
      <c r="IN109" s="82"/>
      <c r="IO109" s="82"/>
      <c r="IP109" s="82"/>
      <c r="IQ109" s="82"/>
      <c r="IR109" s="82"/>
      <c r="IS109" s="82"/>
      <c r="IT109" s="82"/>
      <c r="IU109" s="82"/>
    </row>
    <row r="110" spans="1:255">
      <c r="A110" s="1034">
        <v>42</v>
      </c>
      <c r="B110" s="951"/>
      <c r="C110" s="951"/>
      <c r="D110" s="951"/>
      <c r="E110" s="693"/>
      <c r="F110" s="950"/>
      <c r="G110" s="951"/>
      <c r="H110" s="951"/>
      <c r="I110" s="951"/>
      <c r="J110" s="951"/>
      <c r="K110" s="1035"/>
      <c r="L110" s="1035"/>
      <c r="M110" s="754">
        <v>42</v>
      </c>
      <c r="N110" s="950"/>
      <c r="O110" s="1035"/>
      <c r="P110" s="1035"/>
      <c r="Q110" s="1035"/>
      <c r="R110" s="1035">
        <f t="shared" si="0"/>
        <v>0</v>
      </c>
      <c r="S110" s="754">
        <v>42</v>
      </c>
      <c r="T110" s="82"/>
      <c r="U110" s="82"/>
      <c r="V110" s="82"/>
      <c r="W110" s="82"/>
      <c r="X110" s="82"/>
      <c r="Y110" s="82"/>
      <c r="Z110" s="82"/>
      <c r="AA110" s="82"/>
      <c r="AB110" s="82"/>
      <c r="AC110" s="82"/>
      <c r="AD110" s="82"/>
      <c r="AE110" s="82"/>
      <c r="AF110" s="82"/>
      <c r="AG110" s="82"/>
      <c r="AH110" s="82"/>
      <c r="AI110" s="82"/>
      <c r="AJ110" s="82"/>
      <c r="AK110" s="82"/>
      <c r="AL110" s="82"/>
      <c r="AM110" s="82"/>
      <c r="AN110" s="82"/>
      <c r="AO110" s="82"/>
      <c r="AP110" s="82"/>
      <c r="AQ110" s="82"/>
      <c r="AR110" s="82"/>
      <c r="AS110" s="82"/>
      <c r="AT110" s="82"/>
      <c r="AU110" s="82"/>
      <c r="AV110" s="82"/>
      <c r="AW110" s="82"/>
      <c r="AX110" s="82"/>
      <c r="AY110" s="82"/>
      <c r="AZ110" s="82"/>
      <c r="BA110" s="82"/>
      <c r="BB110" s="82"/>
      <c r="BC110" s="82"/>
      <c r="BD110" s="82"/>
      <c r="BE110" s="82"/>
      <c r="BF110" s="82"/>
      <c r="BG110" s="82"/>
      <c r="BH110" s="82"/>
      <c r="BI110" s="82"/>
      <c r="BJ110" s="82"/>
      <c r="BK110" s="82"/>
      <c r="BL110" s="82"/>
      <c r="BM110" s="82"/>
      <c r="BN110" s="82"/>
      <c r="BO110" s="82"/>
      <c r="BP110" s="82"/>
      <c r="BQ110" s="82"/>
      <c r="BR110" s="82"/>
      <c r="BS110" s="82"/>
      <c r="BT110" s="82"/>
      <c r="BU110" s="82"/>
      <c r="BV110" s="82"/>
      <c r="BW110" s="82"/>
      <c r="BX110" s="82"/>
      <c r="BY110" s="82"/>
      <c r="BZ110" s="82"/>
      <c r="CA110" s="82"/>
      <c r="CB110" s="82"/>
      <c r="CC110" s="82"/>
      <c r="CD110" s="82"/>
      <c r="CE110" s="82"/>
      <c r="CF110" s="82"/>
      <c r="CG110" s="82"/>
      <c r="CH110" s="82"/>
      <c r="CI110" s="82"/>
      <c r="CJ110" s="82"/>
      <c r="CK110" s="82"/>
      <c r="CL110" s="82"/>
      <c r="CM110" s="82"/>
      <c r="CN110" s="82"/>
      <c r="CO110" s="82"/>
      <c r="CP110" s="82"/>
      <c r="CQ110" s="82"/>
      <c r="CR110" s="82"/>
      <c r="CS110" s="82"/>
      <c r="CT110" s="82"/>
      <c r="CU110" s="82"/>
      <c r="CV110" s="82"/>
      <c r="CW110" s="82"/>
      <c r="CX110" s="82"/>
      <c r="CY110" s="82"/>
      <c r="CZ110" s="82"/>
      <c r="DA110" s="82"/>
      <c r="DB110" s="82"/>
      <c r="DC110" s="82"/>
      <c r="DD110" s="82"/>
      <c r="DE110" s="82"/>
      <c r="DF110" s="82"/>
      <c r="DG110" s="82"/>
      <c r="DH110" s="82"/>
      <c r="DI110" s="82"/>
      <c r="DJ110" s="82"/>
      <c r="DK110" s="82"/>
      <c r="DL110" s="82"/>
      <c r="DM110" s="82"/>
      <c r="DN110" s="82"/>
      <c r="DO110" s="82"/>
      <c r="DP110" s="82"/>
      <c r="DQ110" s="82"/>
      <c r="DR110" s="82"/>
      <c r="DS110" s="82"/>
      <c r="DT110" s="82"/>
      <c r="DU110" s="82"/>
      <c r="DV110" s="82"/>
      <c r="DW110" s="82"/>
      <c r="DX110" s="82"/>
      <c r="DY110" s="82"/>
      <c r="DZ110" s="82"/>
      <c r="EA110" s="82"/>
      <c r="EB110" s="82"/>
      <c r="EC110" s="82"/>
      <c r="ED110" s="82"/>
      <c r="EE110" s="82"/>
      <c r="EF110" s="82"/>
      <c r="EG110" s="82"/>
      <c r="EH110" s="82"/>
      <c r="EI110" s="82"/>
      <c r="EJ110" s="82"/>
      <c r="EK110" s="82"/>
      <c r="EL110" s="82"/>
      <c r="EM110" s="82"/>
      <c r="EN110" s="82"/>
      <c r="EO110" s="82"/>
      <c r="EP110" s="82"/>
      <c r="EQ110" s="82"/>
      <c r="ER110" s="82"/>
      <c r="ES110" s="82"/>
      <c r="ET110" s="82"/>
      <c r="EU110" s="82"/>
      <c r="EV110" s="82"/>
      <c r="EW110" s="82"/>
      <c r="EX110" s="82"/>
      <c r="EY110" s="82"/>
      <c r="EZ110" s="82"/>
      <c r="FA110" s="82"/>
      <c r="FB110" s="82"/>
      <c r="FC110" s="82"/>
      <c r="FD110" s="82"/>
      <c r="FE110" s="82"/>
      <c r="FF110" s="82"/>
      <c r="FG110" s="82"/>
      <c r="FH110" s="82"/>
      <c r="FI110" s="82"/>
      <c r="FJ110" s="82"/>
      <c r="FK110" s="82"/>
      <c r="FL110" s="82"/>
      <c r="FM110" s="82"/>
      <c r="FN110" s="82"/>
      <c r="FO110" s="82"/>
      <c r="FP110" s="82"/>
      <c r="FQ110" s="82"/>
      <c r="FR110" s="82"/>
      <c r="FS110" s="82"/>
      <c r="FT110" s="82"/>
      <c r="FU110" s="82"/>
      <c r="FV110" s="82"/>
      <c r="FW110" s="82"/>
      <c r="FX110" s="82"/>
      <c r="FY110" s="82"/>
      <c r="FZ110" s="82"/>
      <c r="GA110" s="82"/>
      <c r="GB110" s="82"/>
      <c r="GC110" s="82"/>
      <c r="GD110" s="82"/>
      <c r="GE110" s="82"/>
      <c r="GF110" s="82"/>
      <c r="GG110" s="82"/>
      <c r="GH110" s="82"/>
      <c r="GI110" s="82"/>
      <c r="GJ110" s="82"/>
      <c r="GK110" s="82"/>
      <c r="GL110" s="82"/>
      <c r="GM110" s="82"/>
      <c r="GN110" s="82"/>
      <c r="GO110" s="82"/>
      <c r="GP110" s="82"/>
      <c r="GQ110" s="82"/>
      <c r="GR110" s="82"/>
      <c r="GS110" s="82"/>
      <c r="GT110" s="82"/>
      <c r="GU110" s="82"/>
      <c r="GV110" s="82"/>
      <c r="GW110" s="82"/>
      <c r="GX110" s="82"/>
      <c r="GY110" s="82"/>
      <c r="GZ110" s="82"/>
      <c r="HA110" s="82"/>
      <c r="HB110" s="82"/>
      <c r="HC110" s="82"/>
      <c r="HD110" s="82"/>
      <c r="HE110" s="82"/>
      <c r="HF110" s="82"/>
      <c r="HG110" s="82"/>
      <c r="HH110" s="82"/>
      <c r="HI110" s="82"/>
      <c r="HJ110" s="82"/>
      <c r="HK110" s="82"/>
      <c r="HL110" s="82"/>
      <c r="HM110" s="82"/>
      <c r="HN110" s="82"/>
      <c r="HO110" s="82"/>
      <c r="HP110" s="82"/>
      <c r="HQ110" s="82"/>
      <c r="HR110" s="82"/>
      <c r="HS110" s="82"/>
      <c r="HT110" s="82"/>
      <c r="HU110" s="82"/>
      <c r="HV110" s="82"/>
      <c r="HW110" s="82"/>
      <c r="HX110" s="82"/>
      <c r="HY110" s="82"/>
      <c r="HZ110" s="82"/>
      <c r="IA110" s="82"/>
      <c r="IB110" s="82"/>
      <c r="IC110" s="82"/>
      <c r="ID110" s="82"/>
      <c r="IE110" s="82"/>
      <c r="IF110" s="82"/>
      <c r="IG110" s="82"/>
      <c r="IH110" s="82"/>
      <c r="II110" s="82"/>
      <c r="IJ110" s="82"/>
      <c r="IK110" s="82"/>
      <c r="IL110" s="82"/>
      <c r="IM110" s="82"/>
      <c r="IN110" s="82"/>
      <c r="IO110" s="82"/>
      <c r="IP110" s="82"/>
      <c r="IQ110" s="82"/>
      <c r="IR110" s="82"/>
      <c r="IS110" s="82"/>
      <c r="IT110" s="82"/>
      <c r="IU110" s="82"/>
    </row>
    <row r="111" spans="1:255">
      <c r="A111" s="1034">
        <v>43</v>
      </c>
      <c r="B111" s="951"/>
      <c r="C111" s="951"/>
      <c r="D111" s="951"/>
      <c r="E111" s="693"/>
      <c r="F111" s="950"/>
      <c r="G111" s="951"/>
      <c r="H111" s="951"/>
      <c r="I111" s="951"/>
      <c r="J111" s="951"/>
      <c r="K111" s="1035"/>
      <c r="L111" s="1035"/>
      <c r="M111" s="754">
        <v>43</v>
      </c>
      <c r="N111" s="950"/>
      <c r="O111" s="1035"/>
      <c r="P111" s="1035"/>
      <c r="Q111" s="1035"/>
      <c r="R111" s="1035">
        <f t="shared" si="0"/>
        <v>0</v>
      </c>
      <c r="S111" s="754">
        <v>43</v>
      </c>
      <c r="T111" s="82"/>
      <c r="U111" s="82"/>
      <c r="V111" s="82"/>
      <c r="W111" s="82"/>
      <c r="X111" s="82"/>
      <c r="Y111" s="82"/>
      <c r="Z111" s="82"/>
      <c r="AA111" s="82"/>
      <c r="AB111" s="82"/>
      <c r="AC111" s="82"/>
      <c r="AD111" s="82"/>
      <c r="AE111" s="82"/>
      <c r="AF111" s="82"/>
      <c r="AG111" s="82"/>
      <c r="AH111" s="82"/>
      <c r="AI111" s="82"/>
      <c r="AJ111" s="82"/>
      <c r="AK111" s="82"/>
      <c r="AL111" s="82"/>
      <c r="AM111" s="82"/>
      <c r="AN111" s="82"/>
      <c r="AO111" s="82"/>
      <c r="AP111" s="82"/>
      <c r="AQ111" s="82"/>
      <c r="AR111" s="82"/>
      <c r="AS111" s="82"/>
      <c r="AT111" s="82"/>
      <c r="AU111" s="82"/>
      <c r="AV111" s="82"/>
      <c r="AW111" s="82"/>
      <c r="AX111" s="82"/>
      <c r="AY111" s="82"/>
      <c r="AZ111" s="82"/>
      <c r="BA111" s="82"/>
      <c r="BB111" s="82"/>
      <c r="BC111" s="82"/>
      <c r="BD111" s="82"/>
      <c r="BE111" s="82"/>
      <c r="BF111" s="82"/>
      <c r="BG111" s="82"/>
      <c r="BH111" s="82"/>
      <c r="BI111" s="82"/>
      <c r="BJ111" s="82"/>
      <c r="BK111" s="82"/>
      <c r="BL111" s="82"/>
      <c r="BM111" s="82"/>
      <c r="BN111" s="82"/>
      <c r="BO111" s="82"/>
      <c r="BP111" s="82"/>
      <c r="BQ111" s="82"/>
      <c r="BR111" s="82"/>
      <c r="BS111" s="82"/>
      <c r="BT111" s="82"/>
      <c r="BU111" s="82"/>
      <c r="BV111" s="82"/>
      <c r="BW111" s="82"/>
      <c r="BX111" s="82"/>
      <c r="BY111" s="82"/>
      <c r="BZ111" s="82"/>
      <c r="CA111" s="82"/>
      <c r="CB111" s="82"/>
      <c r="CC111" s="82"/>
      <c r="CD111" s="82"/>
      <c r="CE111" s="82"/>
      <c r="CF111" s="82"/>
      <c r="CG111" s="82"/>
      <c r="CH111" s="82"/>
      <c r="CI111" s="82"/>
      <c r="CJ111" s="82"/>
      <c r="CK111" s="82"/>
      <c r="CL111" s="82"/>
      <c r="CM111" s="82"/>
      <c r="CN111" s="82"/>
      <c r="CO111" s="82"/>
      <c r="CP111" s="82"/>
      <c r="CQ111" s="82"/>
      <c r="CR111" s="82"/>
      <c r="CS111" s="82"/>
      <c r="CT111" s="82"/>
      <c r="CU111" s="82"/>
      <c r="CV111" s="82"/>
      <c r="CW111" s="82"/>
      <c r="CX111" s="82"/>
      <c r="CY111" s="82"/>
      <c r="CZ111" s="82"/>
      <c r="DA111" s="82"/>
      <c r="DB111" s="82"/>
      <c r="DC111" s="82"/>
      <c r="DD111" s="82"/>
      <c r="DE111" s="82"/>
      <c r="DF111" s="82"/>
      <c r="DG111" s="82"/>
      <c r="DH111" s="82"/>
      <c r="DI111" s="82"/>
      <c r="DJ111" s="82"/>
      <c r="DK111" s="82"/>
      <c r="DL111" s="82"/>
      <c r="DM111" s="82"/>
      <c r="DN111" s="82"/>
      <c r="DO111" s="82"/>
      <c r="DP111" s="82"/>
      <c r="DQ111" s="82"/>
      <c r="DR111" s="82"/>
      <c r="DS111" s="82"/>
      <c r="DT111" s="82"/>
      <c r="DU111" s="82"/>
      <c r="DV111" s="82"/>
      <c r="DW111" s="82"/>
      <c r="DX111" s="82"/>
      <c r="DY111" s="82"/>
      <c r="DZ111" s="82"/>
      <c r="EA111" s="82"/>
      <c r="EB111" s="82"/>
      <c r="EC111" s="82"/>
      <c r="ED111" s="82"/>
      <c r="EE111" s="82"/>
      <c r="EF111" s="82"/>
      <c r="EG111" s="82"/>
      <c r="EH111" s="82"/>
      <c r="EI111" s="82"/>
      <c r="EJ111" s="82"/>
      <c r="EK111" s="82"/>
      <c r="EL111" s="82"/>
      <c r="EM111" s="82"/>
      <c r="EN111" s="82"/>
      <c r="EO111" s="82"/>
      <c r="EP111" s="82"/>
      <c r="EQ111" s="82"/>
      <c r="ER111" s="82"/>
      <c r="ES111" s="82"/>
      <c r="ET111" s="82"/>
      <c r="EU111" s="82"/>
      <c r="EV111" s="82"/>
      <c r="EW111" s="82"/>
      <c r="EX111" s="82"/>
      <c r="EY111" s="82"/>
      <c r="EZ111" s="82"/>
      <c r="FA111" s="82"/>
      <c r="FB111" s="82"/>
      <c r="FC111" s="82"/>
      <c r="FD111" s="82"/>
      <c r="FE111" s="82"/>
      <c r="FF111" s="82"/>
      <c r="FG111" s="82"/>
      <c r="FH111" s="82"/>
      <c r="FI111" s="82"/>
      <c r="FJ111" s="82"/>
      <c r="FK111" s="82"/>
      <c r="FL111" s="82"/>
      <c r="FM111" s="82"/>
      <c r="FN111" s="82"/>
      <c r="FO111" s="82"/>
      <c r="FP111" s="82"/>
      <c r="FQ111" s="82"/>
      <c r="FR111" s="82"/>
      <c r="FS111" s="82"/>
      <c r="FT111" s="82"/>
      <c r="FU111" s="82"/>
      <c r="FV111" s="82"/>
      <c r="FW111" s="82"/>
      <c r="FX111" s="82"/>
      <c r="FY111" s="82"/>
      <c r="FZ111" s="82"/>
      <c r="GA111" s="82"/>
      <c r="GB111" s="82"/>
      <c r="GC111" s="82"/>
      <c r="GD111" s="82"/>
      <c r="GE111" s="82"/>
      <c r="GF111" s="82"/>
      <c r="GG111" s="82"/>
      <c r="GH111" s="82"/>
      <c r="GI111" s="82"/>
      <c r="GJ111" s="82"/>
      <c r="GK111" s="82"/>
      <c r="GL111" s="82"/>
      <c r="GM111" s="82"/>
      <c r="GN111" s="82"/>
      <c r="GO111" s="82"/>
      <c r="GP111" s="82"/>
      <c r="GQ111" s="82"/>
      <c r="GR111" s="82"/>
      <c r="GS111" s="82"/>
      <c r="GT111" s="82"/>
      <c r="GU111" s="82"/>
      <c r="GV111" s="82"/>
      <c r="GW111" s="82"/>
      <c r="GX111" s="82"/>
      <c r="GY111" s="82"/>
      <c r="GZ111" s="82"/>
      <c r="HA111" s="82"/>
      <c r="HB111" s="82"/>
      <c r="HC111" s="82"/>
      <c r="HD111" s="82"/>
      <c r="HE111" s="82"/>
      <c r="HF111" s="82"/>
      <c r="HG111" s="82"/>
      <c r="HH111" s="82"/>
      <c r="HI111" s="82"/>
      <c r="HJ111" s="82"/>
      <c r="HK111" s="82"/>
      <c r="HL111" s="82"/>
      <c r="HM111" s="82"/>
      <c r="HN111" s="82"/>
      <c r="HO111" s="82"/>
      <c r="HP111" s="82"/>
      <c r="HQ111" s="82"/>
      <c r="HR111" s="82"/>
      <c r="HS111" s="82"/>
      <c r="HT111" s="82"/>
      <c r="HU111" s="82"/>
      <c r="HV111" s="82"/>
      <c r="HW111" s="82"/>
      <c r="HX111" s="82"/>
      <c r="HY111" s="82"/>
      <c r="HZ111" s="82"/>
      <c r="IA111" s="82"/>
      <c r="IB111" s="82"/>
      <c r="IC111" s="82"/>
      <c r="ID111" s="82"/>
      <c r="IE111" s="82"/>
      <c r="IF111" s="82"/>
      <c r="IG111" s="82"/>
      <c r="IH111" s="82"/>
      <c r="II111" s="82"/>
      <c r="IJ111" s="82"/>
      <c r="IK111" s="82"/>
      <c r="IL111" s="82"/>
      <c r="IM111" s="82"/>
      <c r="IN111" s="82"/>
      <c r="IO111" s="82"/>
      <c r="IP111" s="82"/>
      <c r="IQ111" s="82"/>
      <c r="IR111" s="82"/>
      <c r="IS111" s="82"/>
      <c r="IT111" s="82"/>
      <c r="IU111" s="82"/>
    </row>
    <row r="112" spans="1:255">
      <c r="A112" s="1034">
        <v>44</v>
      </c>
      <c r="B112" s="951"/>
      <c r="C112" s="951"/>
      <c r="D112" s="951"/>
      <c r="E112" s="693"/>
      <c r="F112" s="950"/>
      <c r="G112" s="951"/>
      <c r="H112" s="951"/>
      <c r="I112" s="951"/>
      <c r="J112" s="951"/>
      <c r="K112" s="1035"/>
      <c r="L112" s="1035"/>
      <c r="M112" s="754">
        <v>44</v>
      </c>
      <c r="N112" s="950"/>
      <c r="O112" s="1035"/>
      <c r="P112" s="1035"/>
      <c r="Q112" s="1035"/>
      <c r="R112" s="1035">
        <f t="shared" si="0"/>
        <v>0</v>
      </c>
      <c r="S112" s="754">
        <v>44</v>
      </c>
      <c r="T112" s="82"/>
      <c r="U112" s="82"/>
      <c r="V112" s="82"/>
      <c r="W112" s="82"/>
      <c r="X112" s="82"/>
      <c r="Y112" s="82"/>
      <c r="Z112" s="82"/>
      <c r="AA112" s="82"/>
      <c r="AB112" s="82"/>
      <c r="AC112" s="82"/>
      <c r="AD112" s="82"/>
      <c r="AE112" s="82"/>
      <c r="AF112" s="82"/>
      <c r="AG112" s="82"/>
      <c r="AH112" s="82"/>
      <c r="AI112" s="82"/>
      <c r="AJ112" s="82"/>
      <c r="AK112" s="82"/>
      <c r="AL112" s="82"/>
      <c r="AM112" s="82"/>
      <c r="AN112" s="82"/>
      <c r="AO112" s="82"/>
      <c r="AP112" s="82"/>
      <c r="AQ112" s="82"/>
      <c r="AR112" s="82"/>
      <c r="AS112" s="82"/>
      <c r="AT112" s="82"/>
      <c r="AU112" s="82"/>
      <c r="AV112" s="82"/>
      <c r="AW112" s="82"/>
      <c r="AX112" s="82"/>
      <c r="AY112" s="82"/>
      <c r="AZ112" s="82"/>
      <c r="BA112" s="82"/>
      <c r="BB112" s="82"/>
      <c r="BC112" s="82"/>
      <c r="BD112" s="82"/>
      <c r="BE112" s="82"/>
      <c r="BF112" s="82"/>
      <c r="BG112" s="82"/>
      <c r="BH112" s="82"/>
      <c r="BI112" s="82"/>
      <c r="BJ112" s="82"/>
      <c r="BK112" s="82"/>
      <c r="BL112" s="82"/>
      <c r="BM112" s="82"/>
      <c r="BN112" s="82"/>
      <c r="BO112" s="82"/>
      <c r="BP112" s="82"/>
      <c r="BQ112" s="82"/>
      <c r="BR112" s="82"/>
      <c r="BS112" s="82"/>
      <c r="BT112" s="82"/>
      <c r="BU112" s="82"/>
      <c r="BV112" s="82"/>
      <c r="BW112" s="82"/>
      <c r="BX112" s="82"/>
      <c r="BY112" s="82"/>
      <c r="BZ112" s="82"/>
      <c r="CA112" s="82"/>
      <c r="CB112" s="82"/>
      <c r="CC112" s="82"/>
      <c r="CD112" s="82"/>
      <c r="CE112" s="82"/>
      <c r="CF112" s="82"/>
      <c r="CG112" s="82"/>
      <c r="CH112" s="82"/>
      <c r="CI112" s="82"/>
      <c r="CJ112" s="82"/>
      <c r="CK112" s="82"/>
      <c r="CL112" s="82"/>
      <c r="CM112" s="82"/>
      <c r="CN112" s="82"/>
      <c r="CO112" s="82"/>
      <c r="CP112" s="82"/>
      <c r="CQ112" s="82"/>
      <c r="CR112" s="82"/>
      <c r="CS112" s="82"/>
      <c r="CT112" s="82"/>
      <c r="CU112" s="82"/>
      <c r="CV112" s="82"/>
      <c r="CW112" s="82"/>
      <c r="CX112" s="82"/>
      <c r="CY112" s="82"/>
      <c r="CZ112" s="82"/>
      <c r="DA112" s="82"/>
      <c r="DB112" s="82"/>
      <c r="DC112" s="82"/>
      <c r="DD112" s="82"/>
      <c r="DE112" s="82"/>
      <c r="DF112" s="82"/>
      <c r="DG112" s="82"/>
      <c r="DH112" s="82"/>
      <c r="DI112" s="82"/>
      <c r="DJ112" s="82"/>
      <c r="DK112" s="82"/>
      <c r="DL112" s="82"/>
      <c r="DM112" s="82"/>
      <c r="DN112" s="82"/>
      <c r="DO112" s="82"/>
      <c r="DP112" s="82"/>
      <c r="DQ112" s="82"/>
      <c r="DR112" s="82"/>
      <c r="DS112" s="82"/>
      <c r="DT112" s="82"/>
      <c r="DU112" s="82"/>
      <c r="DV112" s="82"/>
      <c r="DW112" s="82"/>
      <c r="DX112" s="82"/>
      <c r="DY112" s="82"/>
      <c r="DZ112" s="82"/>
      <c r="EA112" s="82"/>
      <c r="EB112" s="82"/>
      <c r="EC112" s="82"/>
      <c r="ED112" s="82"/>
      <c r="EE112" s="82"/>
      <c r="EF112" s="82"/>
      <c r="EG112" s="82"/>
      <c r="EH112" s="82"/>
      <c r="EI112" s="82"/>
      <c r="EJ112" s="82"/>
      <c r="EK112" s="82"/>
      <c r="EL112" s="82"/>
      <c r="EM112" s="82"/>
      <c r="EN112" s="82"/>
      <c r="EO112" s="82"/>
      <c r="EP112" s="82"/>
      <c r="EQ112" s="82"/>
      <c r="ER112" s="82"/>
      <c r="ES112" s="82"/>
      <c r="ET112" s="82"/>
      <c r="EU112" s="82"/>
      <c r="EV112" s="82"/>
      <c r="EW112" s="82"/>
      <c r="EX112" s="82"/>
      <c r="EY112" s="82"/>
      <c r="EZ112" s="82"/>
      <c r="FA112" s="82"/>
      <c r="FB112" s="82"/>
      <c r="FC112" s="82"/>
      <c r="FD112" s="82"/>
      <c r="FE112" s="82"/>
      <c r="FF112" s="82"/>
      <c r="FG112" s="82"/>
      <c r="FH112" s="82"/>
      <c r="FI112" s="82"/>
      <c r="FJ112" s="82"/>
      <c r="FK112" s="82"/>
      <c r="FL112" s="82"/>
      <c r="FM112" s="82"/>
      <c r="FN112" s="82"/>
      <c r="FO112" s="82"/>
      <c r="FP112" s="82"/>
      <c r="FQ112" s="82"/>
      <c r="FR112" s="82"/>
      <c r="FS112" s="82"/>
      <c r="FT112" s="82"/>
      <c r="FU112" s="82"/>
      <c r="FV112" s="82"/>
      <c r="FW112" s="82"/>
      <c r="FX112" s="82"/>
      <c r="FY112" s="82"/>
      <c r="FZ112" s="82"/>
      <c r="GA112" s="82"/>
      <c r="GB112" s="82"/>
      <c r="GC112" s="82"/>
      <c r="GD112" s="82"/>
      <c r="GE112" s="82"/>
      <c r="GF112" s="82"/>
      <c r="GG112" s="82"/>
      <c r="GH112" s="82"/>
      <c r="GI112" s="82"/>
      <c r="GJ112" s="82"/>
      <c r="GK112" s="82"/>
      <c r="GL112" s="82"/>
      <c r="GM112" s="82"/>
      <c r="GN112" s="82"/>
      <c r="GO112" s="82"/>
      <c r="GP112" s="82"/>
      <c r="GQ112" s="82"/>
      <c r="GR112" s="82"/>
      <c r="GS112" s="82"/>
      <c r="GT112" s="82"/>
      <c r="GU112" s="82"/>
      <c r="GV112" s="82"/>
      <c r="GW112" s="82"/>
      <c r="GX112" s="82"/>
      <c r="GY112" s="82"/>
      <c r="GZ112" s="82"/>
      <c r="HA112" s="82"/>
      <c r="HB112" s="82"/>
      <c r="HC112" s="82"/>
      <c r="HD112" s="82"/>
      <c r="HE112" s="82"/>
      <c r="HF112" s="82"/>
      <c r="HG112" s="82"/>
      <c r="HH112" s="82"/>
      <c r="HI112" s="82"/>
      <c r="HJ112" s="82"/>
      <c r="HK112" s="82"/>
      <c r="HL112" s="82"/>
      <c r="HM112" s="82"/>
      <c r="HN112" s="82"/>
      <c r="HO112" s="82"/>
      <c r="HP112" s="82"/>
      <c r="HQ112" s="82"/>
      <c r="HR112" s="82"/>
      <c r="HS112" s="82"/>
      <c r="HT112" s="82"/>
      <c r="HU112" s="82"/>
      <c r="HV112" s="82"/>
      <c r="HW112" s="82"/>
      <c r="HX112" s="82"/>
      <c r="HY112" s="82"/>
      <c r="HZ112" s="82"/>
      <c r="IA112" s="82"/>
      <c r="IB112" s="82"/>
      <c r="IC112" s="82"/>
      <c r="ID112" s="82"/>
      <c r="IE112" s="82"/>
      <c r="IF112" s="82"/>
      <c r="IG112" s="82"/>
      <c r="IH112" s="82"/>
      <c r="II112" s="82"/>
      <c r="IJ112" s="82"/>
      <c r="IK112" s="82"/>
      <c r="IL112" s="82"/>
      <c r="IM112" s="82"/>
      <c r="IN112" s="82"/>
      <c r="IO112" s="82"/>
      <c r="IP112" s="82"/>
      <c r="IQ112" s="82"/>
      <c r="IR112" s="82"/>
      <c r="IS112" s="82"/>
      <c r="IT112" s="82"/>
      <c r="IU112" s="82"/>
    </row>
    <row r="113" spans="1:255">
      <c r="A113" s="1034">
        <v>45</v>
      </c>
      <c r="B113" s="951"/>
      <c r="C113" s="951"/>
      <c r="D113" s="951"/>
      <c r="E113" s="693"/>
      <c r="F113" s="950"/>
      <c r="G113" s="951"/>
      <c r="H113" s="951"/>
      <c r="I113" s="951"/>
      <c r="J113" s="951"/>
      <c r="K113" s="1035"/>
      <c r="L113" s="1035"/>
      <c r="M113" s="754">
        <v>45</v>
      </c>
      <c r="N113" s="950"/>
      <c r="O113" s="1035"/>
      <c r="P113" s="1035"/>
      <c r="Q113" s="1035"/>
      <c r="R113" s="1035">
        <f t="shared" si="0"/>
        <v>0</v>
      </c>
      <c r="S113" s="754">
        <v>45</v>
      </c>
      <c r="T113" s="82"/>
      <c r="U113" s="82"/>
      <c r="V113" s="82"/>
      <c r="W113" s="82"/>
      <c r="X113" s="82"/>
      <c r="Y113" s="82"/>
      <c r="Z113" s="82"/>
      <c r="AA113" s="82"/>
      <c r="AB113" s="82"/>
      <c r="AC113" s="82"/>
      <c r="AD113" s="82"/>
      <c r="AE113" s="82"/>
      <c r="AF113" s="82"/>
      <c r="AG113" s="82"/>
      <c r="AH113" s="82"/>
      <c r="AI113" s="82"/>
      <c r="AJ113" s="82"/>
      <c r="AK113" s="82"/>
      <c r="AL113" s="82"/>
      <c r="AM113" s="82"/>
      <c r="AN113" s="82"/>
      <c r="AO113" s="82"/>
      <c r="AP113" s="82"/>
      <c r="AQ113" s="82"/>
      <c r="AR113" s="82"/>
      <c r="AS113" s="82"/>
      <c r="AT113" s="82"/>
      <c r="AU113" s="82"/>
      <c r="AV113" s="82"/>
      <c r="AW113" s="82"/>
      <c r="AX113" s="82"/>
      <c r="AY113" s="82"/>
      <c r="AZ113" s="82"/>
      <c r="BA113" s="82"/>
      <c r="BB113" s="82"/>
      <c r="BC113" s="82"/>
      <c r="BD113" s="82"/>
      <c r="BE113" s="82"/>
      <c r="BF113" s="82"/>
      <c r="BG113" s="82"/>
      <c r="BH113" s="82"/>
      <c r="BI113" s="82"/>
      <c r="BJ113" s="82"/>
      <c r="BK113" s="82"/>
      <c r="BL113" s="82"/>
      <c r="BM113" s="82"/>
      <c r="BN113" s="82"/>
      <c r="BO113" s="82"/>
      <c r="BP113" s="82"/>
      <c r="BQ113" s="82"/>
      <c r="BR113" s="82"/>
      <c r="BS113" s="82"/>
      <c r="BT113" s="82"/>
      <c r="BU113" s="82"/>
      <c r="BV113" s="82"/>
      <c r="BW113" s="82"/>
      <c r="BX113" s="82"/>
      <c r="BY113" s="82"/>
      <c r="BZ113" s="82"/>
      <c r="CA113" s="82"/>
      <c r="CB113" s="82"/>
      <c r="CC113" s="82"/>
      <c r="CD113" s="82"/>
      <c r="CE113" s="82"/>
      <c r="CF113" s="82"/>
      <c r="CG113" s="82"/>
      <c r="CH113" s="82"/>
      <c r="CI113" s="82"/>
      <c r="CJ113" s="82"/>
      <c r="CK113" s="82"/>
      <c r="CL113" s="82"/>
      <c r="CM113" s="82"/>
      <c r="CN113" s="82"/>
      <c r="CO113" s="82"/>
      <c r="CP113" s="82"/>
      <c r="CQ113" s="82"/>
      <c r="CR113" s="82"/>
      <c r="CS113" s="82"/>
      <c r="CT113" s="82"/>
      <c r="CU113" s="82"/>
      <c r="CV113" s="82"/>
      <c r="CW113" s="82"/>
      <c r="CX113" s="82"/>
      <c r="CY113" s="82"/>
      <c r="CZ113" s="82"/>
      <c r="DA113" s="82"/>
      <c r="DB113" s="82"/>
      <c r="DC113" s="82"/>
      <c r="DD113" s="82"/>
      <c r="DE113" s="82"/>
      <c r="DF113" s="82"/>
      <c r="DG113" s="82"/>
      <c r="DH113" s="82"/>
      <c r="DI113" s="82"/>
      <c r="DJ113" s="82"/>
      <c r="DK113" s="82"/>
      <c r="DL113" s="82"/>
      <c r="DM113" s="82"/>
      <c r="DN113" s="82"/>
      <c r="DO113" s="82"/>
      <c r="DP113" s="82"/>
      <c r="DQ113" s="82"/>
      <c r="DR113" s="82"/>
      <c r="DS113" s="82"/>
      <c r="DT113" s="82"/>
      <c r="DU113" s="82"/>
      <c r="DV113" s="82"/>
      <c r="DW113" s="82"/>
      <c r="DX113" s="82"/>
      <c r="DY113" s="82"/>
      <c r="DZ113" s="82"/>
      <c r="EA113" s="82"/>
      <c r="EB113" s="82"/>
      <c r="EC113" s="82"/>
      <c r="ED113" s="82"/>
      <c r="EE113" s="82"/>
      <c r="EF113" s="82"/>
      <c r="EG113" s="82"/>
      <c r="EH113" s="82"/>
      <c r="EI113" s="82"/>
      <c r="EJ113" s="82"/>
      <c r="EK113" s="82"/>
      <c r="EL113" s="82"/>
      <c r="EM113" s="82"/>
      <c r="EN113" s="82"/>
      <c r="EO113" s="82"/>
      <c r="EP113" s="82"/>
      <c r="EQ113" s="82"/>
      <c r="ER113" s="82"/>
      <c r="ES113" s="82"/>
      <c r="ET113" s="82"/>
      <c r="EU113" s="82"/>
      <c r="EV113" s="82"/>
      <c r="EW113" s="82"/>
      <c r="EX113" s="82"/>
      <c r="EY113" s="82"/>
      <c r="EZ113" s="82"/>
      <c r="FA113" s="82"/>
      <c r="FB113" s="82"/>
      <c r="FC113" s="82"/>
      <c r="FD113" s="82"/>
      <c r="FE113" s="82"/>
      <c r="FF113" s="82"/>
      <c r="FG113" s="82"/>
      <c r="FH113" s="82"/>
      <c r="FI113" s="82"/>
      <c r="FJ113" s="82"/>
      <c r="FK113" s="82"/>
      <c r="FL113" s="82"/>
      <c r="FM113" s="82"/>
      <c r="FN113" s="82"/>
      <c r="FO113" s="82"/>
      <c r="FP113" s="82"/>
      <c r="FQ113" s="82"/>
      <c r="FR113" s="82"/>
      <c r="FS113" s="82"/>
      <c r="FT113" s="82"/>
      <c r="FU113" s="82"/>
      <c r="FV113" s="82"/>
      <c r="FW113" s="82"/>
      <c r="FX113" s="82"/>
      <c r="FY113" s="82"/>
      <c r="FZ113" s="82"/>
      <c r="GA113" s="82"/>
      <c r="GB113" s="82"/>
      <c r="GC113" s="82"/>
      <c r="GD113" s="82"/>
      <c r="GE113" s="82"/>
      <c r="GF113" s="82"/>
      <c r="GG113" s="82"/>
      <c r="GH113" s="82"/>
      <c r="GI113" s="82"/>
      <c r="GJ113" s="82"/>
      <c r="GK113" s="82"/>
      <c r="GL113" s="82"/>
      <c r="GM113" s="82"/>
      <c r="GN113" s="82"/>
      <c r="GO113" s="82"/>
      <c r="GP113" s="82"/>
      <c r="GQ113" s="82"/>
      <c r="GR113" s="82"/>
      <c r="GS113" s="82"/>
      <c r="GT113" s="82"/>
      <c r="GU113" s="82"/>
      <c r="GV113" s="82"/>
      <c r="GW113" s="82"/>
      <c r="GX113" s="82"/>
      <c r="GY113" s="82"/>
      <c r="GZ113" s="82"/>
      <c r="HA113" s="82"/>
      <c r="HB113" s="82"/>
      <c r="HC113" s="82"/>
      <c r="HD113" s="82"/>
      <c r="HE113" s="82"/>
      <c r="HF113" s="82"/>
      <c r="HG113" s="82"/>
      <c r="HH113" s="82"/>
      <c r="HI113" s="82"/>
      <c r="HJ113" s="82"/>
      <c r="HK113" s="82"/>
      <c r="HL113" s="82"/>
      <c r="HM113" s="82"/>
      <c r="HN113" s="82"/>
      <c r="HO113" s="82"/>
      <c r="HP113" s="82"/>
      <c r="HQ113" s="82"/>
      <c r="HR113" s="82"/>
      <c r="HS113" s="82"/>
      <c r="HT113" s="82"/>
      <c r="HU113" s="82"/>
      <c r="HV113" s="82"/>
      <c r="HW113" s="82"/>
      <c r="HX113" s="82"/>
      <c r="HY113" s="82"/>
      <c r="HZ113" s="82"/>
      <c r="IA113" s="82"/>
      <c r="IB113" s="82"/>
      <c r="IC113" s="82"/>
      <c r="ID113" s="82"/>
      <c r="IE113" s="82"/>
      <c r="IF113" s="82"/>
      <c r="IG113" s="82"/>
      <c r="IH113" s="82"/>
      <c r="II113" s="82"/>
      <c r="IJ113" s="82"/>
      <c r="IK113" s="82"/>
      <c r="IL113" s="82"/>
      <c r="IM113" s="82"/>
      <c r="IN113" s="82"/>
      <c r="IO113" s="82"/>
      <c r="IP113" s="82"/>
      <c r="IQ113" s="82"/>
      <c r="IR113" s="82"/>
      <c r="IS113" s="82"/>
      <c r="IT113" s="82"/>
      <c r="IU113" s="82"/>
    </row>
    <row r="114" spans="1:255">
      <c r="A114" s="1034">
        <v>46</v>
      </c>
      <c r="B114" s="951"/>
      <c r="C114" s="951"/>
      <c r="D114" s="951"/>
      <c r="E114" s="693"/>
      <c r="F114" s="950"/>
      <c r="G114" s="951"/>
      <c r="H114" s="951"/>
      <c r="I114" s="951"/>
      <c r="J114" s="951"/>
      <c r="K114" s="1035"/>
      <c r="L114" s="1035"/>
      <c r="M114" s="754">
        <v>46</v>
      </c>
      <c r="N114" s="950"/>
      <c r="O114" s="1035"/>
      <c r="P114" s="1035"/>
      <c r="Q114" s="1035"/>
      <c r="R114" s="1035">
        <f t="shared" si="0"/>
        <v>0</v>
      </c>
      <c r="S114" s="754">
        <v>46</v>
      </c>
      <c r="T114" s="82"/>
      <c r="U114" s="82"/>
      <c r="V114" s="82"/>
      <c r="W114" s="82"/>
      <c r="X114" s="82"/>
      <c r="Y114" s="82"/>
      <c r="Z114" s="82"/>
      <c r="AA114" s="82"/>
      <c r="AB114" s="82"/>
      <c r="AC114" s="82"/>
      <c r="AD114" s="82"/>
      <c r="AE114" s="82"/>
      <c r="AF114" s="82"/>
      <c r="AG114" s="82"/>
      <c r="AH114" s="82"/>
      <c r="AI114" s="82"/>
      <c r="AJ114" s="82"/>
      <c r="AK114" s="82"/>
      <c r="AL114" s="82"/>
      <c r="AM114" s="82"/>
      <c r="AN114" s="82"/>
      <c r="AO114" s="82"/>
      <c r="AP114" s="82"/>
      <c r="AQ114" s="82"/>
      <c r="AR114" s="82"/>
      <c r="AS114" s="82"/>
      <c r="AT114" s="82"/>
      <c r="AU114" s="82"/>
      <c r="AV114" s="82"/>
      <c r="AW114" s="82"/>
      <c r="AX114" s="82"/>
      <c r="AY114" s="82"/>
      <c r="AZ114" s="82"/>
      <c r="BA114" s="82"/>
      <c r="BB114" s="82"/>
      <c r="BC114" s="82"/>
      <c r="BD114" s="82"/>
      <c r="BE114" s="82"/>
      <c r="BF114" s="82"/>
      <c r="BG114" s="82"/>
      <c r="BH114" s="82"/>
      <c r="BI114" s="82"/>
      <c r="BJ114" s="82"/>
      <c r="BK114" s="82"/>
      <c r="BL114" s="82"/>
      <c r="BM114" s="82"/>
      <c r="BN114" s="82"/>
      <c r="BO114" s="82"/>
      <c r="BP114" s="82"/>
      <c r="BQ114" s="82"/>
      <c r="BR114" s="82"/>
      <c r="BS114" s="82"/>
      <c r="BT114" s="82"/>
      <c r="BU114" s="82"/>
      <c r="BV114" s="82"/>
      <c r="BW114" s="82"/>
      <c r="BX114" s="82"/>
      <c r="BY114" s="82"/>
      <c r="BZ114" s="82"/>
      <c r="CA114" s="82"/>
      <c r="CB114" s="82"/>
      <c r="CC114" s="82"/>
      <c r="CD114" s="82"/>
      <c r="CE114" s="82"/>
      <c r="CF114" s="82"/>
      <c r="CG114" s="82"/>
      <c r="CH114" s="82"/>
      <c r="CI114" s="82"/>
      <c r="CJ114" s="82"/>
      <c r="CK114" s="82"/>
      <c r="CL114" s="82"/>
      <c r="CM114" s="82"/>
      <c r="CN114" s="82"/>
      <c r="CO114" s="82"/>
      <c r="CP114" s="82"/>
      <c r="CQ114" s="82"/>
      <c r="CR114" s="82"/>
      <c r="CS114" s="82"/>
      <c r="CT114" s="82"/>
      <c r="CU114" s="82"/>
      <c r="CV114" s="82"/>
      <c r="CW114" s="82"/>
      <c r="CX114" s="82"/>
      <c r="CY114" s="82"/>
      <c r="CZ114" s="82"/>
      <c r="DA114" s="82"/>
      <c r="DB114" s="82"/>
      <c r="DC114" s="82"/>
      <c r="DD114" s="82"/>
      <c r="DE114" s="82"/>
      <c r="DF114" s="82"/>
      <c r="DG114" s="82"/>
      <c r="DH114" s="82"/>
      <c r="DI114" s="82"/>
      <c r="DJ114" s="82"/>
      <c r="DK114" s="82"/>
      <c r="DL114" s="82"/>
      <c r="DM114" s="82"/>
      <c r="DN114" s="82"/>
      <c r="DO114" s="82"/>
      <c r="DP114" s="82"/>
      <c r="DQ114" s="82"/>
      <c r="DR114" s="82"/>
      <c r="DS114" s="82"/>
      <c r="DT114" s="82"/>
      <c r="DU114" s="82"/>
      <c r="DV114" s="82"/>
      <c r="DW114" s="82"/>
      <c r="DX114" s="82"/>
      <c r="DY114" s="82"/>
      <c r="DZ114" s="82"/>
      <c r="EA114" s="82"/>
      <c r="EB114" s="82"/>
      <c r="EC114" s="82"/>
      <c r="ED114" s="82"/>
      <c r="EE114" s="82"/>
      <c r="EF114" s="82"/>
      <c r="EG114" s="82"/>
      <c r="EH114" s="82"/>
      <c r="EI114" s="82"/>
      <c r="EJ114" s="82"/>
      <c r="EK114" s="82"/>
      <c r="EL114" s="82"/>
      <c r="EM114" s="82"/>
      <c r="EN114" s="82"/>
      <c r="EO114" s="82"/>
      <c r="EP114" s="82"/>
      <c r="EQ114" s="82"/>
      <c r="ER114" s="82"/>
      <c r="ES114" s="82"/>
      <c r="ET114" s="82"/>
      <c r="EU114" s="82"/>
      <c r="EV114" s="82"/>
      <c r="EW114" s="82"/>
      <c r="EX114" s="82"/>
      <c r="EY114" s="82"/>
      <c r="EZ114" s="82"/>
      <c r="FA114" s="82"/>
      <c r="FB114" s="82"/>
      <c r="FC114" s="82"/>
      <c r="FD114" s="82"/>
      <c r="FE114" s="82"/>
      <c r="FF114" s="82"/>
      <c r="FG114" s="82"/>
      <c r="FH114" s="82"/>
      <c r="FI114" s="82"/>
      <c r="FJ114" s="82"/>
      <c r="FK114" s="82"/>
      <c r="FL114" s="82"/>
      <c r="FM114" s="82"/>
      <c r="FN114" s="82"/>
      <c r="FO114" s="82"/>
      <c r="FP114" s="82"/>
      <c r="FQ114" s="82"/>
      <c r="FR114" s="82"/>
      <c r="FS114" s="82"/>
      <c r="FT114" s="82"/>
      <c r="FU114" s="82"/>
      <c r="FV114" s="82"/>
      <c r="FW114" s="82"/>
      <c r="FX114" s="82"/>
      <c r="FY114" s="82"/>
      <c r="FZ114" s="82"/>
      <c r="GA114" s="82"/>
      <c r="GB114" s="82"/>
      <c r="GC114" s="82"/>
      <c r="GD114" s="82"/>
      <c r="GE114" s="82"/>
      <c r="GF114" s="82"/>
      <c r="GG114" s="82"/>
      <c r="GH114" s="82"/>
      <c r="GI114" s="82"/>
      <c r="GJ114" s="82"/>
      <c r="GK114" s="82"/>
      <c r="GL114" s="82"/>
      <c r="GM114" s="82"/>
      <c r="GN114" s="82"/>
      <c r="GO114" s="82"/>
      <c r="GP114" s="82"/>
      <c r="GQ114" s="82"/>
      <c r="GR114" s="82"/>
      <c r="GS114" s="82"/>
      <c r="GT114" s="82"/>
      <c r="GU114" s="82"/>
      <c r="GV114" s="82"/>
      <c r="GW114" s="82"/>
      <c r="GX114" s="82"/>
      <c r="GY114" s="82"/>
      <c r="GZ114" s="82"/>
      <c r="HA114" s="82"/>
      <c r="HB114" s="82"/>
      <c r="HC114" s="82"/>
      <c r="HD114" s="82"/>
      <c r="HE114" s="82"/>
      <c r="HF114" s="82"/>
      <c r="HG114" s="82"/>
      <c r="HH114" s="82"/>
      <c r="HI114" s="82"/>
      <c r="HJ114" s="82"/>
      <c r="HK114" s="82"/>
      <c r="HL114" s="82"/>
      <c r="HM114" s="82"/>
      <c r="HN114" s="82"/>
      <c r="HO114" s="82"/>
      <c r="HP114" s="82"/>
      <c r="HQ114" s="82"/>
      <c r="HR114" s="82"/>
      <c r="HS114" s="82"/>
      <c r="HT114" s="82"/>
      <c r="HU114" s="82"/>
      <c r="HV114" s="82"/>
      <c r="HW114" s="82"/>
      <c r="HX114" s="82"/>
      <c r="HY114" s="82"/>
      <c r="HZ114" s="82"/>
      <c r="IA114" s="82"/>
      <c r="IB114" s="82"/>
      <c r="IC114" s="82"/>
      <c r="ID114" s="82"/>
      <c r="IE114" s="82"/>
      <c r="IF114" s="82"/>
      <c r="IG114" s="82"/>
      <c r="IH114" s="82"/>
      <c r="II114" s="82"/>
      <c r="IJ114" s="82"/>
      <c r="IK114" s="82"/>
      <c r="IL114" s="82"/>
      <c r="IM114" s="82"/>
      <c r="IN114" s="82"/>
      <c r="IO114" s="82"/>
      <c r="IP114" s="82"/>
      <c r="IQ114" s="82"/>
      <c r="IR114" s="82"/>
      <c r="IS114" s="82"/>
      <c r="IT114" s="82"/>
      <c r="IU114" s="82"/>
    </row>
    <row r="115" spans="1:255">
      <c r="A115" s="1034">
        <v>47</v>
      </c>
      <c r="B115" s="951"/>
      <c r="C115" s="951"/>
      <c r="D115" s="951"/>
      <c r="E115" s="693"/>
      <c r="F115" s="950"/>
      <c r="G115" s="951"/>
      <c r="H115" s="951"/>
      <c r="I115" s="951"/>
      <c r="J115" s="951"/>
      <c r="K115" s="1035"/>
      <c r="L115" s="1035"/>
      <c r="M115" s="754">
        <v>47</v>
      </c>
      <c r="N115" s="950"/>
      <c r="O115" s="1035"/>
      <c r="P115" s="1035"/>
      <c r="Q115" s="1035"/>
      <c r="R115" s="1035">
        <f t="shared" si="0"/>
        <v>0</v>
      </c>
      <c r="S115" s="754">
        <v>47</v>
      </c>
      <c r="T115" s="82"/>
      <c r="U115" s="82"/>
      <c r="V115" s="82"/>
      <c r="W115" s="82"/>
      <c r="X115" s="82"/>
      <c r="Y115" s="82"/>
      <c r="Z115" s="82"/>
      <c r="AA115" s="82"/>
      <c r="AB115" s="82"/>
      <c r="AC115" s="82"/>
      <c r="AD115" s="82"/>
      <c r="AE115" s="82"/>
      <c r="AF115" s="82"/>
      <c r="AG115" s="82"/>
      <c r="AH115" s="82"/>
      <c r="AI115" s="82"/>
      <c r="AJ115" s="82"/>
      <c r="AK115" s="82"/>
      <c r="AL115" s="82"/>
      <c r="AM115" s="82"/>
      <c r="AN115" s="82"/>
      <c r="AO115" s="82"/>
      <c r="AP115" s="82"/>
      <c r="AQ115" s="82"/>
      <c r="AR115" s="82"/>
      <c r="AS115" s="82"/>
      <c r="AT115" s="82"/>
      <c r="AU115" s="82"/>
      <c r="AV115" s="82"/>
      <c r="AW115" s="82"/>
      <c r="AX115" s="82"/>
      <c r="AY115" s="82"/>
      <c r="AZ115" s="82"/>
      <c r="BA115" s="82"/>
      <c r="BB115" s="82"/>
      <c r="BC115" s="82"/>
      <c r="BD115" s="82"/>
      <c r="BE115" s="82"/>
      <c r="BF115" s="82"/>
      <c r="BG115" s="82"/>
      <c r="BH115" s="82"/>
      <c r="BI115" s="82"/>
      <c r="BJ115" s="82"/>
      <c r="BK115" s="82"/>
      <c r="BL115" s="82"/>
      <c r="BM115" s="82"/>
      <c r="BN115" s="82"/>
      <c r="BO115" s="82"/>
      <c r="BP115" s="82"/>
      <c r="BQ115" s="82"/>
      <c r="BR115" s="82"/>
      <c r="BS115" s="82"/>
      <c r="BT115" s="82"/>
      <c r="BU115" s="82"/>
      <c r="BV115" s="82"/>
      <c r="BW115" s="82"/>
      <c r="BX115" s="82"/>
      <c r="BY115" s="82"/>
      <c r="BZ115" s="82"/>
      <c r="CA115" s="82"/>
      <c r="CB115" s="82"/>
      <c r="CC115" s="82"/>
      <c r="CD115" s="82"/>
      <c r="CE115" s="82"/>
      <c r="CF115" s="82"/>
      <c r="CG115" s="82"/>
      <c r="CH115" s="82"/>
      <c r="CI115" s="82"/>
      <c r="CJ115" s="82"/>
      <c r="CK115" s="82"/>
      <c r="CL115" s="82"/>
      <c r="CM115" s="82"/>
      <c r="CN115" s="82"/>
      <c r="CO115" s="82"/>
      <c r="CP115" s="82"/>
      <c r="CQ115" s="82"/>
      <c r="CR115" s="82"/>
      <c r="CS115" s="82"/>
      <c r="CT115" s="82"/>
      <c r="CU115" s="82"/>
      <c r="CV115" s="82"/>
      <c r="CW115" s="82"/>
      <c r="CX115" s="82"/>
      <c r="CY115" s="82"/>
      <c r="CZ115" s="82"/>
      <c r="DA115" s="82"/>
      <c r="DB115" s="82"/>
      <c r="DC115" s="82"/>
      <c r="DD115" s="82"/>
      <c r="DE115" s="82"/>
      <c r="DF115" s="82"/>
      <c r="DG115" s="82"/>
      <c r="DH115" s="82"/>
      <c r="DI115" s="82"/>
      <c r="DJ115" s="82"/>
      <c r="DK115" s="82"/>
      <c r="DL115" s="82"/>
      <c r="DM115" s="82"/>
      <c r="DN115" s="82"/>
      <c r="DO115" s="82"/>
      <c r="DP115" s="82"/>
      <c r="DQ115" s="82"/>
      <c r="DR115" s="82"/>
      <c r="DS115" s="82"/>
      <c r="DT115" s="82"/>
      <c r="DU115" s="82"/>
      <c r="DV115" s="82"/>
      <c r="DW115" s="82"/>
      <c r="DX115" s="82"/>
      <c r="DY115" s="82"/>
      <c r="DZ115" s="82"/>
      <c r="EA115" s="82"/>
      <c r="EB115" s="82"/>
      <c r="EC115" s="82"/>
      <c r="ED115" s="82"/>
      <c r="EE115" s="82"/>
      <c r="EF115" s="82"/>
      <c r="EG115" s="82"/>
      <c r="EH115" s="82"/>
      <c r="EI115" s="82"/>
      <c r="EJ115" s="82"/>
      <c r="EK115" s="82"/>
      <c r="EL115" s="82"/>
      <c r="EM115" s="82"/>
      <c r="EN115" s="82"/>
      <c r="EO115" s="82"/>
      <c r="EP115" s="82"/>
      <c r="EQ115" s="82"/>
      <c r="ER115" s="82"/>
      <c r="ES115" s="82"/>
      <c r="ET115" s="82"/>
      <c r="EU115" s="82"/>
      <c r="EV115" s="82"/>
      <c r="EW115" s="82"/>
      <c r="EX115" s="82"/>
      <c r="EY115" s="82"/>
      <c r="EZ115" s="82"/>
      <c r="FA115" s="82"/>
      <c r="FB115" s="82"/>
      <c r="FC115" s="82"/>
      <c r="FD115" s="82"/>
      <c r="FE115" s="82"/>
      <c r="FF115" s="82"/>
      <c r="FG115" s="82"/>
      <c r="FH115" s="82"/>
      <c r="FI115" s="82"/>
      <c r="FJ115" s="82"/>
      <c r="FK115" s="82"/>
      <c r="FL115" s="82"/>
      <c r="FM115" s="82"/>
      <c r="FN115" s="82"/>
      <c r="FO115" s="82"/>
      <c r="FP115" s="82"/>
      <c r="FQ115" s="82"/>
      <c r="FR115" s="82"/>
      <c r="FS115" s="82"/>
      <c r="FT115" s="82"/>
      <c r="FU115" s="82"/>
      <c r="FV115" s="82"/>
      <c r="FW115" s="82"/>
      <c r="FX115" s="82"/>
      <c r="FY115" s="82"/>
      <c r="FZ115" s="82"/>
      <c r="GA115" s="82"/>
      <c r="GB115" s="82"/>
      <c r="GC115" s="82"/>
      <c r="GD115" s="82"/>
      <c r="GE115" s="82"/>
      <c r="GF115" s="82"/>
      <c r="GG115" s="82"/>
      <c r="GH115" s="82"/>
      <c r="GI115" s="82"/>
      <c r="GJ115" s="82"/>
      <c r="GK115" s="82"/>
      <c r="GL115" s="82"/>
      <c r="GM115" s="82"/>
      <c r="GN115" s="82"/>
      <c r="GO115" s="82"/>
      <c r="GP115" s="82"/>
      <c r="GQ115" s="82"/>
      <c r="GR115" s="82"/>
      <c r="GS115" s="82"/>
      <c r="GT115" s="82"/>
      <c r="GU115" s="82"/>
      <c r="GV115" s="82"/>
      <c r="GW115" s="82"/>
      <c r="GX115" s="82"/>
      <c r="GY115" s="82"/>
      <c r="GZ115" s="82"/>
      <c r="HA115" s="82"/>
      <c r="HB115" s="82"/>
      <c r="HC115" s="82"/>
      <c r="HD115" s="82"/>
      <c r="HE115" s="82"/>
      <c r="HF115" s="82"/>
      <c r="HG115" s="82"/>
      <c r="HH115" s="82"/>
      <c r="HI115" s="82"/>
      <c r="HJ115" s="82"/>
      <c r="HK115" s="82"/>
      <c r="HL115" s="82"/>
      <c r="HM115" s="82"/>
      <c r="HN115" s="82"/>
      <c r="HO115" s="82"/>
      <c r="HP115" s="82"/>
      <c r="HQ115" s="82"/>
      <c r="HR115" s="82"/>
      <c r="HS115" s="82"/>
      <c r="HT115" s="82"/>
      <c r="HU115" s="82"/>
      <c r="HV115" s="82"/>
      <c r="HW115" s="82"/>
      <c r="HX115" s="82"/>
      <c r="HY115" s="82"/>
      <c r="HZ115" s="82"/>
      <c r="IA115" s="82"/>
      <c r="IB115" s="82"/>
      <c r="IC115" s="82"/>
      <c r="ID115" s="82"/>
      <c r="IE115" s="82"/>
      <c r="IF115" s="82"/>
      <c r="IG115" s="82"/>
      <c r="IH115" s="82"/>
      <c r="II115" s="82"/>
      <c r="IJ115" s="82"/>
      <c r="IK115" s="82"/>
      <c r="IL115" s="82"/>
      <c r="IM115" s="82"/>
      <c r="IN115" s="82"/>
      <c r="IO115" s="82"/>
      <c r="IP115" s="82"/>
      <c r="IQ115" s="82"/>
      <c r="IR115" s="82"/>
      <c r="IS115" s="82"/>
      <c r="IT115" s="82"/>
      <c r="IU115" s="82"/>
    </row>
    <row r="116" spans="1:255">
      <c r="A116" s="1034">
        <v>48</v>
      </c>
      <c r="B116" s="951"/>
      <c r="C116" s="951"/>
      <c r="D116" s="951"/>
      <c r="E116" s="693"/>
      <c r="F116" s="950"/>
      <c r="G116" s="951"/>
      <c r="H116" s="951"/>
      <c r="I116" s="951"/>
      <c r="J116" s="951"/>
      <c r="K116" s="1035"/>
      <c r="L116" s="1035"/>
      <c r="M116" s="754">
        <v>48</v>
      </c>
      <c r="N116" s="950"/>
      <c r="O116" s="1035"/>
      <c r="P116" s="1035"/>
      <c r="Q116" s="1035"/>
      <c r="R116" s="1035">
        <f t="shared" si="0"/>
        <v>0</v>
      </c>
      <c r="S116" s="754">
        <v>48</v>
      </c>
      <c r="T116" s="82"/>
      <c r="U116" s="82"/>
      <c r="V116" s="82"/>
      <c r="W116" s="82"/>
      <c r="X116" s="82"/>
      <c r="Y116" s="82"/>
      <c r="Z116" s="82"/>
      <c r="AA116" s="82"/>
      <c r="AB116" s="82"/>
      <c r="AC116" s="82"/>
      <c r="AD116" s="82"/>
      <c r="AE116" s="82"/>
      <c r="AF116" s="82"/>
      <c r="AG116" s="82"/>
      <c r="AH116" s="82"/>
      <c r="AI116" s="82"/>
      <c r="AJ116" s="82"/>
      <c r="AK116" s="82"/>
      <c r="AL116" s="82"/>
      <c r="AM116" s="82"/>
      <c r="AN116" s="82"/>
      <c r="AO116" s="82"/>
      <c r="AP116" s="82"/>
      <c r="AQ116" s="82"/>
      <c r="AR116" s="82"/>
      <c r="AS116" s="82"/>
      <c r="AT116" s="82"/>
      <c r="AU116" s="82"/>
      <c r="AV116" s="82"/>
      <c r="AW116" s="82"/>
      <c r="AX116" s="82"/>
      <c r="AY116" s="82"/>
      <c r="AZ116" s="82"/>
      <c r="BA116" s="82"/>
      <c r="BB116" s="82"/>
      <c r="BC116" s="82"/>
      <c r="BD116" s="82"/>
      <c r="BE116" s="82"/>
      <c r="BF116" s="82"/>
      <c r="BG116" s="82"/>
      <c r="BH116" s="82"/>
      <c r="BI116" s="82"/>
      <c r="BJ116" s="82"/>
      <c r="BK116" s="82"/>
      <c r="BL116" s="82"/>
      <c r="BM116" s="82"/>
      <c r="BN116" s="82"/>
      <c r="BO116" s="82"/>
      <c r="BP116" s="82"/>
      <c r="BQ116" s="82"/>
      <c r="BR116" s="82"/>
      <c r="BS116" s="82"/>
      <c r="BT116" s="82"/>
      <c r="BU116" s="82"/>
      <c r="BV116" s="82"/>
      <c r="BW116" s="82"/>
      <c r="BX116" s="82"/>
      <c r="BY116" s="82"/>
      <c r="BZ116" s="82"/>
      <c r="CA116" s="82"/>
      <c r="CB116" s="82"/>
      <c r="CC116" s="82"/>
      <c r="CD116" s="82"/>
      <c r="CE116" s="82"/>
      <c r="CF116" s="82"/>
      <c r="CG116" s="82"/>
      <c r="CH116" s="82"/>
      <c r="CI116" s="82"/>
      <c r="CJ116" s="82"/>
      <c r="CK116" s="82"/>
      <c r="CL116" s="82"/>
      <c r="CM116" s="82"/>
      <c r="CN116" s="82"/>
      <c r="CO116" s="82"/>
      <c r="CP116" s="82"/>
      <c r="CQ116" s="82"/>
      <c r="CR116" s="82"/>
      <c r="CS116" s="82"/>
      <c r="CT116" s="82"/>
      <c r="CU116" s="82"/>
      <c r="CV116" s="82"/>
      <c r="CW116" s="82"/>
      <c r="CX116" s="82"/>
      <c r="CY116" s="82"/>
      <c r="CZ116" s="82"/>
      <c r="DA116" s="82"/>
      <c r="DB116" s="82"/>
      <c r="DC116" s="82"/>
      <c r="DD116" s="82"/>
      <c r="DE116" s="82"/>
      <c r="DF116" s="82"/>
      <c r="DG116" s="82"/>
      <c r="DH116" s="82"/>
      <c r="DI116" s="82"/>
      <c r="DJ116" s="82"/>
      <c r="DK116" s="82"/>
      <c r="DL116" s="82"/>
      <c r="DM116" s="82"/>
      <c r="DN116" s="82"/>
      <c r="DO116" s="82"/>
      <c r="DP116" s="82"/>
      <c r="DQ116" s="82"/>
      <c r="DR116" s="82"/>
      <c r="DS116" s="82"/>
      <c r="DT116" s="82"/>
      <c r="DU116" s="82"/>
      <c r="DV116" s="82"/>
      <c r="DW116" s="82"/>
      <c r="DX116" s="82"/>
      <c r="DY116" s="82"/>
      <c r="DZ116" s="82"/>
      <c r="EA116" s="82"/>
      <c r="EB116" s="82"/>
      <c r="EC116" s="82"/>
      <c r="ED116" s="82"/>
      <c r="EE116" s="82"/>
      <c r="EF116" s="82"/>
      <c r="EG116" s="82"/>
      <c r="EH116" s="82"/>
      <c r="EI116" s="82"/>
      <c r="EJ116" s="82"/>
      <c r="EK116" s="82"/>
      <c r="EL116" s="82"/>
      <c r="EM116" s="82"/>
      <c r="EN116" s="82"/>
      <c r="EO116" s="82"/>
      <c r="EP116" s="82"/>
      <c r="EQ116" s="82"/>
      <c r="ER116" s="82"/>
      <c r="ES116" s="82"/>
      <c r="ET116" s="82"/>
      <c r="EU116" s="82"/>
      <c r="EV116" s="82"/>
      <c r="EW116" s="82"/>
      <c r="EX116" s="82"/>
      <c r="EY116" s="82"/>
      <c r="EZ116" s="82"/>
      <c r="FA116" s="82"/>
      <c r="FB116" s="82"/>
      <c r="FC116" s="82"/>
      <c r="FD116" s="82"/>
      <c r="FE116" s="82"/>
      <c r="FF116" s="82"/>
      <c r="FG116" s="82"/>
      <c r="FH116" s="82"/>
      <c r="FI116" s="82"/>
      <c r="FJ116" s="82"/>
      <c r="FK116" s="82"/>
      <c r="FL116" s="82"/>
      <c r="FM116" s="82"/>
      <c r="FN116" s="82"/>
      <c r="FO116" s="82"/>
      <c r="FP116" s="82"/>
      <c r="FQ116" s="82"/>
      <c r="FR116" s="82"/>
      <c r="FS116" s="82"/>
      <c r="FT116" s="82"/>
      <c r="FU116" s="82"/>
      <c r="FV116" s="82"/>
      <c r="FW116" s="82"/>
      <c r="FX116" s="82"/>
      <c r="FY116" s="82"/>
      <c r="FZ116" s="82"/>
      <c r="GA116" s="82"/>
      <c r="GB116" s="82"/>
      <c r="GC116" s="82"/>
      <c r="GD116" s="82"/>
      <c r="GE116" s="82"/>
      <c r="GF116" s="82"/>
      <c r="GG116" s="82"/>
      <c r="GH116" s="82"/>
      <c r="GI116" s="82"/>
      <c r="GJ116" s="82"/>
      <c r="GK116" s="82"/>
      <c r="GL116" s="82"/>
      <c r="GM116" s="82"/>
      <c r="GN116" s="82"/>
      <c r="GO116" s="82"/>
      <c r="GP116" s="82"/>
      <c r="GQ116" s="82"/>
      <c r="GR116" s="82"/>
      <c r="GS116" s="82"/>
      <c r="GT116" s="82"/>
      <c r="GU116" s="82"/>
      <c r="GV116" s="82"/>
      <c r="GW116" s="82"/>
      <c r="GX116" s="82"/>
      <c r="GY116" s="82"/>
      <c r="GZ116" s="82"/>
      <c r="HA116" s="82"/>
      <c r="HB116" s="82"/>
      <c r="HC116" s="82"/>
      <c r="HD116" s="82"/>
      <c r="HE116" s="82"/>
      <c r="HF116" s="82"/>
      <c r="HG116" s="82"/>
      <c r="HH116" s="82"/>
      <c r="HI116" s="82"/>
      <c r="HJ116" s="82"/>
      <c r="HK116" s="82"/>
      <c r="HL116" s="82"/>
      <c r="HM116" s="82"/>
      <c r="HN116" s="82"/>
      <c r="HO116" s="82"/>
      <c r="HP116" s="82"/>
      <c r="HQ116" s="82"/>
      <c r="HR116" s="82"/>
      <c r="HS116" s="82"/>
      <c r="HT116" s="82"/>
      <c r="HU116" s="82"/>
      <c r="HV116" s="82"/>
      <c r="HW116" s="82"/>
      <c r="HX116" s="82"/>
      <c r="HY116" s="82"/>
      <c r="HZ116" s="82"/>
      <c r="IA116" s="82"/>
      <c r="IB116" s="82"/>
      <c r="IC116" s="82"/>
      <c r="ID116" s="82"/>
      <c r="IE116" s="82"/>
      <c r="IF116" s="82"/>
      <c r="IG116" s="82"/>
      <c r="IH116" s="82"/>
      <c r="II116" s="82"/>
      <c r="IJ116" s="82"/>
      <c r="IK116" s="82"/>
      <c r="IL116" s="82"/>
      <c r="IM116" s="82"/>
      <c r="IN116" s="82"/>
      <c r="IO116" s="82"/>
      <c r="IP116" s="82"/>
      <c r="IQ116" s="82"/>
      <c r="IR116" s="82"/>
      <c r="IS116" s="82"/>
      <c r="IT116" s="82"/>
      <c r="IU116" s="82"/>
    </row>
    <row r="117" spans="1:255">
      <c r="A117" s="1034">
        <v>49</v>
      </c>
      <c r="B117" s="951"/>
      <c r="C117" s="951"/>
      <c r="D117" s="951"/>
      <c r="E117" s="693"/>
      <c r="F117" s="950"/>
      <c r="G117" s="951"/>
      <c r="H117" s="951"/>
      <c r="I117" s="951"/>
      <c r="J117" s="951"/>
      <c r="K117" s="1035"/>
      <c r="L117" s="1035"/>
      <c r="M117" s="754">
        <v>49</v>
      </c>
      <c r="N117" s="950"/>
      <c r="O117" s="1035"/>
      <c r="P117" s="1035"/>
      <c r="Q117" s="1035"/>
      <c r="R117" s="1035">
        <f t="shared" si="0"/>
        <v>0</v>
      </c>
      <c r="S117" s="754">
        <v>49</v>
      </c>
      <c r="T117" s="82"/>
      <c r="U117" s="82"/>
      <c r="V117" s="82"/>
      <c r="W117" s="82"/>
      <c r="X117" s="82"/>
      <c r="Y117" s="82"/>
      <c r="Z117" s="82"/>
      <c r="AA117" s="82"/>
      <c r="AB117" s="82"/>
      <c r="AC117" s="82"/>
      <c r="AD117" s="82"/>
      <c r="AE117" s="82"/>
      <c r="AF117" s="82"/>
      <c r="AG117" s="82"/>
      <c r="AH117" s="82"/>
      <c r="AI117" s="82"/>
      <c r="AJ117" s="82"/>
      <c r="AK117" s="82"/>
      <c r="AL117" s="82"/>
      <c r="AM117" s="82"/>
      <c r="AN117" s="82"/>
      <c r="AO117" s="82"/>
      <c r="AP117" s="82"/>
      <c r="AQ117" s="82"/>
      <c r="AR117" s="82"/>
      <c r="AS117" s="82"/>
      <c r="AT117" s="82"/>
      <c r="AU117" s="82"/>
      <c r="AV117" s="82"/>
      <c r="AW117" s="82"/>
      <c r="AX117" s="82"/>
      <c r="AY117" s="82"/>
      <c r="AZ117" s="82"/>
      <c r="BA117" s="82"/>
      <c r="BB117" s="82"/>
      <c r="BC117" s="82"/>
      <c r="BD117" s="82"/>
      <c r="BE117" s="82"/>
      <c r="BF117" s="82"/>
      <c r="BG117" s="82"/>
      <c r="BH117" s="82"/>
      <c r="BI117" s="82"/>
      <c r="BJ117" s="82"/>
      <c r="BK117" s="82"/>
      <c r="BL117" s="82"/>
      <c r="BM117" s="82"/>
      <c r="BN117" s="82"/>
      <c r="BO117" s="82"/>
      <c r="BP117" s="82"/>
      <c r="BQ117" s="82"/>
      <c r="BR117" s="82"/>
      <c r="BS117" s="82"/>
      <c r="BT117" s="82"/>
      <c r="BU117" s="82"/>
      <c r="BV117" s="82"/>
      <c r="BW117" s="82"/>
      <c r="BX117" s="82"/>
      <c r="BY117" s="82"/>
      <c r="BZ117" s="82"/>
      <c r="CA117" s="82"/>
      <c r="CB117" s="82"/>
      <c r="CC117" s="82"/>
      <c r="CD117" s="82"/>
      <c r="CE117" s="82"/>
      <c r="CF117" s="82"/>
      <c r="CG117" s="82"/>
      <c r="CH117" s="82"/>
      <c r="CI117" s="82"/>
      <c r="CJ117" s="82"/>
      <c r="CK117" s="82"/>
      <c r="CL117" s="82"/>
      <c r="CM117" s="82"/>
      <c r="CN117" s="82"/>
      <c r="CO117" s="82"/>
      <c r="CP117" s="82"/>
      <c r="CQ117" s="82"/>
      <c r="CR117" s="82"/>
      <c r="CS117" s="82"/>
      <c r="CT117" s="82"/>
      <c r="CU117" s="82"/>
      <c r="CV117" s="82"/>
      <c r="CW117" s="82"/>
      <c r="CX117" s="82"/>
      <c r="CY117" s="82"/>
      <c r="CZ117" s="82"/>
      <c r="DA117" s="82"/>
      <c r="DB117" s="82"/>
      <c r="DC117" s="82"/>
      <c r="DD117" s="82"/>
      <c r="DE117" s="82"/>
      <c r="DF117" s="82"/>
      <c r="DG117" s="82"/>
      <c r="DH117" s="82"/>
      <c r="DI117" s="82"/>
      <c r="DJ117" s="82"/>
      <c r="DK117" s="82"/>
      <c r="DL117" s="82"/>
      <c r="DM117" s="82"/>
      <c r="DN117" s="82"/>
      <c r="DO117" s="82"/>
      <c r="DP117" s="82"/>
      <c r="DQ117" s="82"/>
      <c r="DR117" s="82"/>
      <c r="DS117" s="82"/>
      <c r="DT117" s="82"/>
      <c r="DU117" s="82"/>
      <c r="DV117" s="82"/>
      <c r="DW117" s="82"/>
      <c r="DX117" s="82"/>
      <c r="DY117" s="82"/>
      <c r="DZ117" s="82"/>
      <c r="EA117" s="82"/>
      <c r="EB117" s="82"/>
      <c r="EC117" s="82"/>
      <c r="ED117" s="82"/>
      <c r="EE117" s="82"/>
      <c r="EF117" s="82"/>
      <c r="EG117" s="82"/>
      <c r="EH117" s="82"/>
      <c r="EI117" s="82"/>
      <c r="EJ117" s="82"/>
      <c r="EK117" s="82"/>
      <c r="EL117" s="82"/>
      <c r="EM117" s="82"/>
      <c r="EN117" s="82"/>
      <c r="EO117" s="82"/>
      <c r="EP117" s="82"/>
      <c r="EQ117" s="82"/>
      <c r="ER117" s="82"/>
      <c r="ES117" s="82"/>
      <c r="ET117" s="82"/>
      <c r="EU117" s="82"/>
      <c r="EV117" s="82"/>
      <c r="EW117" s="82"/>
      <c r="EX117" s="82"/>
      <c r="EY117" s="82"/>
      <c r="EZ117" s="82"/>
      <c r="FA117" s="82"/>
      <c r="FB117" s="82"/>
      <c r="FC117" s="82"/>
      <c r="FD117" s="82"/>
      <c r="FE117" s="82"/>
      <c r="FF117" s="82"/>
      <c r="FG117" s="82"/>
      <c r="FH117" s="82"/>
      <c r="FI117" s="82"/>
      <c r="FJ117" s="82"/>
      <c r="FK117" s="82"/>
      <c r="FL117" s="82"/>
      <c r="FM117" s="82"/>
      <c r="FN117" s="82"/>
      <c r="FO117" s="82"/>
      <c r="FP117" s="82"/>
      <c r="FQ117" s="82"/>
      <c r="FR117" s="82"/>
      <c r="FS117" s="82"/>
      <c r="FT117" s="82"/>
      <c r="FU117" s="82"/>
      <c r="FV117" s="82"/>
      <c r="FW117" s="82"/>
      <c r="FX117" s="82"/>
      <c r="FY117" s="82"/>
      <c r="FZ117" s="82"/>
      <c r="GA117" s="82"/>
      <c r="GB117" s="82"/>
      <c r="GC117" s="82"/>
      <c r="GD117" s="82"/>
      <c r="GE117" s="82"/>
      <c r="GF117" s="82"/>
      <c r="GG117" s="82"/>
      <c r="GH117" s="82"/>
      <c r="GI117" s="82"/>
      <c r="GJ117" s="82"/>
      <c r="GK117" s="82"/>
      <c r="GL117" s="82"/>
      <c r="GM117" s="82"/>
      <c r="GN117" s="82"/>
      <c r="GO117" s="82"/>
      <c r="GP117" s="82"/>
      <c r="GQ117" s="82"/>
      <c r="GR117" s="82"/>
      <c r="GS117" s="82"/>
      <c r="GT117" s="82"/>
      <c r="GU117" s="82"/>
      <c r="GV117" s="82"/>
      <c r="GW117" s="82"/>
      <c r="GX117" s="82"/>
      <c r="GY117" s="82"/>
      <c r="GZ117" s="82"/>
      <c r="HA117" s="82"/>
      <c r="HB117" s="82"/>
      <c r="HC117" s="82"/>
      <c r="HD117" s="82"/>
      <c r="HE117" s="82"/>
      <c r="HF117" s="82"/>
      <c r="HG117" s="82"/>
      <c r="HH117" s="82"/>
      <c r="HI117" s="82"/>
      <c r="HJ117" s="82"/>
      <c r="HK117" s="82"/>
      <c r="HL117" s="82"/>
      <c r="HM117" s="82"/>
      <c r="HN117" s="82"/>
      <c r="HO117" s="82"/>
      <c r="HP117" s="82"/>
      <c r="HQ117" s="82"/>
      <c r="HR117" s="82"/>
      <c r="HS117" s="82"/>
      <c r="HT117" s="82"/>
      <c r="HU117" s="82"/>
      <c r="HV117" s="82"/>
      <c r="HW117" s="82"/>
      <c r="HX117" s="82"/>
      <c r="HY117" s="82"/>
      <c r="HZ117" s="82"/>
      <c r="IA117" s="82"/>
      <c r="IB117" s="82"/>
      <c r="IC117" s="82"/>
      <c r="ID117" s="82"/>
      <c r="IE117" s="82"/>
      <c r="IF117" s="82"/>
      <c r="IG117" s="82"/>
      <c r="IH117" s="82"/>
      <c r="II117" s="82"/>
      <c r="IJ117" s="82"/>
      <c r="IK117" s="82"/>
      <c r="IL117" s="82"/>
      <c r="IM117" s="82"/>
      <c r="IN117" s="82"/>
      <c r="IO117" s="82"/>
      <c r="IP117" s="82"/>
      <c r="IQ117" s="82"/>
      <c r="IR117" s="82"/>
      <c r="IS117" s="82"/>
      <c r="IT117" s="82"/>
      <c r="IU117" s="82"/>
    </row>
    <row r="118" spans="1:255">
      <c r="A118" s="1034">
        <v>50</v>
      </c>
      <c r="B118" s="951"/>
      <c r="C118" s="951"/>
      <c r="D118" s="951"/>
      <c r="E118" s="693"/>
      <c r="F118" s="950"/>
      <c r="G118" s="951"/>
      <c r="H118" s="951"/>
      <c r="I118" s="951"/>
      <c r="J118" s="951"/>
      <c r="K118" s="1035"/>
      <c r="L118" s="1035"/>
      <c r="M118" s="754">
        <v>50</v>
      </c>
      <c r="N118" s="950"/>
      <c r="O118" s="1035"/>
      <c r="P118" s="1035"/>
      <c r="Q118" s="1035"/>
      <c r="R118" s="1035">
        <f t="shared" si="0"/>
        <v>0</v>
      </c>
      <c r="S118" s="754">
        <v>50</v>
      </c>
      <c r="T118" s="82"/>
      <c r="U118" s="82"/>
      <c r="V118" s="82"/>
      <c r="W118" s="82"/>
      <c r="X118" s="82"/>
      <c r="Y118" s="82"/>
      <c r="Z118" s="82"/>
      <c r="AA118" s="82"/>
      <c r="AB118" s="82"/>
      <c r="AC118" s="82"/>
      <c r="AD118" s="82"/>
      <c r="AE118" s="82"/>
      <c r="AF118" s="82"/>
      <c r="AG118" s="82"/>
      <c r="AH118" s="82"/>
      <c r="AI118" s="82"/>
      <c r="AJ118" s="82"/>
      <c r="AK118" s="82"/>
      <c r="AL118" s="82"/>
      <c r="AM118" s="82"/>
      <c r="AN118" s="82"/>
      <c r="AO118" s="82"/>
      <c r="AP118" s="82"/>
      <c r="AQ118" s="82"/>
      <c r="AR118" s="82"/>
      <c r="AS118" s="82"/>
      <c r="AT118" s="82"/>
      <c r="AU118" s="82"/>
      <c r="AV118" s="82"/>
      <c r="AW118" s="82"/>
      <c r="AX118" s="82"/>
      <c r="AY118" s="82"/>
      <c r="AZ118" s="82"/>
      <c r="BA118" s="82"/>
      <c r="BB118" s="82"/>
      <c r="BC118" s="82"/>
      <c r="BD118" s="82"/>
      <c r="BE118" s="82"/>
      <c r="BF118" s="82"/>
      <c r="BG118" s="82"/>
      <c r="BH118" s="82"/>
      <c r="BI118" s="82"/>
      <c r="BJ118" s="82"/>
      <c r="BK118" s="82"/>
      <c r="BL118" s="82"/>
      <c r="BM118" s="82"/>
      <c r="BN118" s="82"/>
      <c r="BO118" s="82"/>
      <c r="BP118" s="82"/>
      <c r="BQ118" s="82"/>
      <c r="BR118" s="82"/>
      <c r="BS118" s="82"/>
      <c r="BT118" s="82"/>
      <c r="BU118" s="82"/>
      <c r="BV118" s="82"/>
      <c r="BW118" s="82"/>
      <c r="BX118" s="82"/>
      <c r="BY118" s="82"/>
      <c r="BZ118" s="82"/>
      <c r="CA118" s="82"/>
      <c r="CB118" s="82"/>
      <c r="CC118" s="82"/>
      <c r="CD118" s="82"/>
      <c r="CE118" s="82"/>
      <c r="CF118" s="82"/>
      <c r="CG118" s="82"/>
      <c r="CH118" s="82"/>
      <c r="CI118" s="82"/>
      <c r="CJ118" s="82"/>
      <c r="CK118" s="82"/>
      <c r="CL118" s="82"/>
      <c r="CM118" s="82"/>
      <c r="CN118" s="82"/>
      <c r="CO118" s="82"/>
      <c r="CP118" s="82"/>
      <c r="CQ118" s="82"/>
      <c r="CR118" s="82"/>
      <c r="CS118" s="82"/>
      <c r="CT118" s="82"/>
      <c r="CU118" s="82"/>
      <c r="CV118" s="82"/>
      <c r="CW118" s="82"/>
      <c r="CX118" s="82"/>
      <c r="CY118" s="82"/>
      <c r="CZ118" s="82"/>
      <c r="DA118" s="82"/>
      <c r="DB118" s="82"/>
      <c r="DC118" s="82"/>
      <c r="DD118" s="82"/>
      <c r="DE118" s="82"/>
      <c r="DF118" s="82"/>
      <c r="DG118" s="82"/>
      <c r="DH118" s="82"/>
      <c r="DI118" s="82"/>
      <c r="DJ118" s="82"/>
      <c r="DK118" s="82"/>
      <c r="DL118" s="82"/>
      <c r="DM118" s="82"/>
      <c r="DN118" s="82"/>
      <c r="DO118" s="82"/>
      <c r="DP118" s="82"/>
      <c r="DQ118" s="82"/>
      <c r="DR118" s="82"/>
      <c r="DS118" s="82"/>
      <c r="DT118" s="82"/>
      <c r="DU118" s="82"/>
      <c r="DV118" s="82"/>
      <c r="DW118" s="82"/>
      <c r="DX118" s="82"/>
      <c r="DY118" s="82"/>
      <c r="DZ118" s="82"/>
      <c r="EA118" s="82"/>
      <c r="EB118" s="82"/>
      <c r="EC118" s="82"/>
      <c r="ED118" s="82"/>
      <c r="EE118" s="82"/>
      <c r="EF118" s="82"/>
      <c r="EG118" s="82"/>
      <c r="EH118" s="82"/>
      <c r="EI118" s="82"/>
      <c r="EJ118" s="82"/>
      <c r="EK118" s="82"/>
      <c r="EL118" s="82"/>
      <c r="EM118" s="82"/>
      <c r="EN118" s="82"/>
      <c r="EO118" s="82"/>
      <c r="EP118" s="82"/>
      <c r="EQ118" s="82"/>
      <c r="ER118" s="82"/>
      <c r="ES118" s="82"/>
      <c r="ET118" s="82"/>
      <c r="EU118" s="82"/>
      <c r="EV118" s="82"/>
      <c r="EW118" s="82"/>
      <c r="EX118" s="82"/>
      <c r="EY118" s="82"/>
      <c r="EZ118" s="82"/>
      <c r="FA118" s="82"/>
      <c r="FB118" s="82"/>
      <c r="FC118" s="82"/>
      <c r="FD118" s="82"/>
      <c r="FE118" s="82"/>
      <c r="FF118" s="82"/>
      <c r="FG118" s="82"/>
      <c r="FH118" s="82"/>
      <c r="FI118" s="82"/>
      <c r="FJ118" s="82"/>
      <c r="FK118" s="82"/>
      <c r="FL118" s="82"/>
      <c r="FM118" s="82"/>
      <c r="FN118" s="82"/>
      <c r="FO118" s="82"/>
      <c r="FP118" s="82"/>
      <c r="FQ118" s="82"/>
      <c r="FR118" s="82"/>
      <c r="FS118" s="82"/>
      <c r="FT118" s="82"/>
      <c r="FU118" s="82"/>
      <c r="FV118" s="82"/>
      <c r="FW118" s="82"/>
      <c r="FX118" s="82"/>
      <c r="FY118" s="82"/>
      <c r="FZ118" s="82"/>
      <c r="GA118" s="82"/>
      <c r="GB118" s="82"/>
      <c r="GC118" s="82"/>
      <c r="GD118" s="82"/>
      <c r="GE118" s="82"/>
      <c r="GF118" s="82"/>
      <c r="GG118" s="82"/>
      <c r="GH118" s="82"/>
      <c r="GI118" s="82"/>
      <c r="GJ118" s="82"/>
      <c r="GK118" s="82"/>
      <c r="GL118" s="82"/>
      <c r="GM118" s="82"/>
      <c r="GN118" s="82"/>
      <c r="GO118" s="82"/>
      <c r="GP118" s="82"/>
      <c r="GQ118" s="82"/>
      <c r="GR118" s="82"/>
      <c r="GS118" s="82"/>
      <c r="GT118" s="82"/>
      <c r="GU118" s="82"/>
      <c r="GV118" s="82"/>
      <c r="GW118" s="82"/>
      <c r="GX118" s="82"/>
      <c r="GY118" s="82"/>
      <c r="GZ118" s="82"/>
      <c r="HA118" s="82"/>
      <c r="HB118" s="82"/>
      <c r="HC118" s="82"/>
      <c r="HD118" s="82"/>
      <c r="HE118" s="82"/>
      <c r="HF118" s="82"/>
      <c r="HG118" s="82"/>
      <c r="HH118" s="82"/>
      <c r="HI118" s="82"/>
      <c r="HJ118" s="82"/>
      <c r="HK118" s="82"/>
      <c r="HL118" s="82"/>
      <c r="HM118" s="82"/>
      <c r="HN118" s="82"/>
      <c r="HO118" s="82"/>
      <c r="HP118" s="82"/>
      <c r="HQ118" s="82"/>
      <c r="HR118" s="82"/>
      <c r="HS118" s="82"/>
      <c r="HT118" s="82"/>
      <c r="HU118" s="82"/>
      <c r="HV118" s="82"/>
      <c r="HW118" s="82"/>
      <c r="HX118" s="82"/>
      <c r="HY118" s="82"/>
      <c r="HZ118" s="82"/>
      <c r="IA118" s="82"/>
      <c r="IB118" s="82"/>
      <c r="IC118" s="82"/>
      <c r="ID118" s="82"/>
      <c r="IE118" s="82"/>
      <c r="IF118" s="82"/>
      <c r="IG118" s="82"/>
      <c r="IH118" s="82"/>
      <c r="II118" s="82"/>
      <c r="IJ118" s="82"/>
      <c r="IK118" s="82"/>
      <c r="IL118" s="82"/>
      <c r="IM118" s="82"/>
      <c r="IN118" s="82"/>
      <c r="IO118" s="82"/>
      <c r="IP118" s="82"/>
      <c r="IQ118" s="82"/>
      <c r="IR118" s="82"/>
      <c r="IS118" s="82"/>
      <c r="IT118" s="82"/>
      <c r="IU118" s="82"/>
    </row>
    <row r="119" spans="1:255">
      <c r="A119" s="1034">
        <v>51</v>
      </c>
      <c r="B119" s="951"/>
      <c r="C119" s="951"/>
      <c r="D119" s="951"/>
      <c r="E119" s="693"/>
      <c r="F119" s="950"/>
      <c r="G119" s="951"/>
      <c r="H119" s="951"/>
      <c r="I119" s="951"/>
      <c r="J119" s="951"/>
      <c r="K119" s="1035"/>
      <c r="L119" s="1035"/>
      <c r="M119" s="754">
        <v>51</v>
      </c>
      <c r="N119" s="950"/>
      <c r="O119" s="1035"/>
      <c r="P119" s="1035"/>
      <c r="Q119" s="1035"/>
      <c r="R119" s="1035">
        <f t="shared" si="0"/>
        <v>0</v>
      </c>
      <c r="S119" s="754">
        <v>51</v>
      </c>
      <c r="T119" s="82"/>
      <c r="U119" s="82"/>
      <c r="V119" s="82"/>
      <c r="W119" s="82"/>
      <c r="X119" s="82"/>
      <c r="Y119" s="82"/>
      <c r="Z119" s="82"/>
      <c r="AA119" s="82"/>
      <c r="AB119" s="82"/>
      <c r="AC119" s="82"/>
      <c r="AD119" s="82"/>
      <c r="AE119" s="82"/>
      <c r="AF119" s="82"/>
      <c r="AG119" s="82"/>
      <c r="AH119" s="82"/>
      <c r="AI119" s="82"/>
      <c r="AJ119" s="82"/>
      <c r="AK119" s="82"/>
      <c r="AL119" s="82"/>
      <c r="AM119" s="82"/>
      <c r="AN119" s="82"/>
      <c r="AO119" s="82"/>
      <c r="AP119" s="82"/>
      <c r="AQ119" s="82"/>
      <c r="AR119" s="82"/>
      <c r="AS119" s="82"/>
      <c r="AT119" s="82"/>
      <c r="AU119" s="82"/>
      <c r="AV119" s="82"/>
      <c r="AW119" s="82"/>
      <c r="AX119" s="82"/>
      <c r="AY119" s="82"/>
      <c r="AZ119" s="82"/>
      <c r="BA119" s="82"/>
      <c r="BB119" s="82"/>
      <c r="BC119" s="82"/>
      <c r="BD119" s="82"/>
      <c r="BE119" s="82"/>
      <c r="BF119" s="82"/>
      <c r="BG119" s="82"/>
      <c r="BH119" s="82"/>
      <c r="BI119" s="82"/>
      <c r="BJ119" s="82"/>
      <c r="BK119" s="82"/>
      <c r="BL119" s="82"/>
      <c r="BM119" s="82"/>
      <c r="BN119" s="82"/>
      <c r="BO119" s="82"/>
      <c r="BP119" s="82"/>
      <c r="BQ119" s="82"/>
      <c r="BR119" s="82"/>
      <c r="BS119" s="82"/>
      <c r="BT119" s="82"/>
      <c r="BU119" s="82"/>
      <c r="BV119" s="82"/>
      <c r="BW119" s="82"/>
      <c r="BX119" s="82"/>
      <c r="BY119" s="82"/>
      <c r="BZ119" s="82"/>
      <c r="CA119" s="82"/>
      <c r="CB119" s="82"/>
      <c r="CC119" s="82"/>
      <c r="CD119" s="82"/>
      <c r="CE119" s="82"/>
      <c r="CF119" s="82"/>
      <c r="CG119" s="82"/>
      <c r="CH119" s="82"/>
      <c r="CI119" s="82"/>
      <c r="CJ119" s="82"/>
      <c r="CK119" s="82"/>
      <c r="CL119" s="82"/>
      <c r="CM119" s="82"/>
      <c r="CN119" s="82"/>
      <c r="CO119" s="82"/>
      <c r="CP119" s="82"/>
      <c r="CQ119" s="82"/>
      <c r="CR119" s="82"/>
      <c r="CS119" s="82"/>
      <c r="CT119" s="82"/>
      <c r="CU119" s="82"/>
      <c r="CV119" s="82"/>
      <c r="CW119" s="82"/>
      <c r="CX119" s="82"/>
      <c r="CY119" s="82"/>
      <c r="CZ119" s="82"/>
      <c r="DA119" s="82"/>
      <c r="DB119" s="82"/>
      <c r="DC119" s="82"/>
      <c r="DD119" s="82"/>
      <c r="DE119" s="82"/>
      <c r="DF119" s="82"/>
      <c r="DG119" s="82"/>
      <c r="DH119" s="82"/>
      <c r="DI119" s="82"/>
      <c r="DJ119" s="82"/>
      <c r="DK119" s="82"/>
      <c r="DL119" s="82"/>
      <c r="DM119" s="82"/>
      <c r="DN119" s="82"/>
      <c r="DO119" s="82"/>
      <c r="DP119" s="82"/>
      <c r="DQ119" s="82"/>
      <c r="DR119" s="82"/>
      <c r="DS119" s="82"/>
      <c r="DT119" s="82"/>
      <c r="DU119" s="82"/>
      <c r="DV119" s="82"/>
      <c r="DW119" s="82"/>
      <c r="DX119" s="82"/>
      <c r="DY119" s="82"/>
      <c r="DZ119" s="82"/>
      <c r="EA119" s="82"/>
      <c r="EB119" s="82"/>
      <c r="EC119" s="82"/>
      <c r="ED119" s="82"/>
      <c r="EE119" s="82"/>
      <c r="EF119" s="82"/>
      <c r="EG119" s="82"/>
      <c r="EH119" s="82"/>
      <c r="EI119" s="82"/>
      <c r="EJ119" s="82"/>
      <c r="EK119" s="82"/>
      <c r="EL119" s="82"/>
      <c r="EM119" s="82"/>
      <c r="EN119" s="82"/>
      <c r="EO119" s="82"/>
      <c r="EP119" s="82"/>
      <c r="EQ119" s="82"/>
      <c r="ER119" s="82"/>
      <c r="ES119" s="82"/>
      <c r="ET119" s="82"/>
      <c r="EU119" s="82"/>
      <c r="EV119" s="82"/>
      <c r="EW119" s="82"/>
      <c r="EX119" s="82"/>
      <c r="EY119" s="82"/>
      <c r="EZ119" s="82"/>
      <c r="FA119" s="82"/>
      <c r="FB119" s="82"/>
      <c r="FC119" s="82"/>
      <c r="FD119" s="82"/>
      <c r="FE119" s="82"/>
      <c r="FF119" s="82"/>
      <c r="FG119" s="82"/>
      <c r="FH119" s="82"/>
      <c r="FI119" s="82"/>
      <c r="FJ119" s="82"/>
      <c r="FK119" s="82"/>
      <c r="FL119" s="82"/>
      <c r="FM119" s="82"/>
      <c r="FN119" s="82"/>
      <c r="FO119" s="82"/>
      <c r="FP119" s="82"/>
      <c r="FQ119" s="82"/>
      <c r="FR119" s="82"/>
      <c r="FS119" s="82"/>
      <c r="FT119" s="82"/>
      <c r="FU119" s="82"/>
      <c r="FV119" s="82"/>
      <c r="FW119" s="82"/>
      <c r="FX119" s="82"/>
      <c r="FY119" s="82"/>
      <c r="FZ119" s="82"/>
      <c r="GA119" s="82"/>
      <c r="GB119" s="82"/>
      <c r="GC119" s="82"/>
      <c r="GD119" s="82"/>
      <c r="GE119" s="82"/>
      <c r="GF119" s="82"/>
      <c r="GG119" s="82"/>
      <c r="GH119" s="82"/>
      <c r="GI119" s="82"/>
      <c r="GJ119" s="82"/>
      <c r="GK119" s="82"/>
      <c r="GL119" s="82"/>
      <c r="GM119" s="82"/>
      <c r="GN119" s="82"/>
      <c r="GO119" s="82"/>
      <c r="GP119" s="82"/>
      <c r="GQ119" s="82"/>
      <c r="GR119" s="82"/>
      <c r="GS119" s="82"/>
      <c r="GT119" s="82"/>
      <c r="GU119" s="82"/>
      <c r="GV119" s="82"/>
      <c r="GW119" s="82"/>
      <c r="GX119" s="82"/>
      <c r="GY119" s="82"/>
      <c r="GZ119" s="82"/>
      <c r="HA119" s="82"/>
      <c r="HB119" s="82"/>
      <c r="HC119" s="82"/>
      <c r="HD119" s="82"/>
      <c r="HE119" s="82"/>
      <c r="HF119" s="82"/>
      <c r="HG119" s="82"/>
      <c r="HH119" s="82"/>
      <c r="HI119" s="82"/>
      <c r="HJ119" s="82"/>
      <c r="HK119" s="82"/>
      <c r="HL119" s="82"/>
      <c r="HM119" s="82"/>
      <c r="HN119" s="82"/>
      <c r="HO119" s="82"/>
      <c r="HP119" s="82"/>
      <c r="HQ119" s="82"/>
      <c r="HR119" s="82"/>
      <c r="HS119" s="82"/>
      <c r="HT119" s="82"/>
      <c r="HU119" s="82"/>
      <c r="HV119" s="82"/>
      <c r="HW119" s="82"/>
      <c r="HX119" s="82"/>
      <c r="HY119" s="82"/>
      <c r="HZ119" s="82"/>
      <c r="IA119" s="82"/>
      <c r="IB119" s="82"/>
      <c r="IC119" s="82"/>
      <c r="ID119" s="82"/>
      <c r="IE119" s="82"/>
      <c r="IF119" s="82"/>
      <c r="IG119" s="82"/>
      <c r="IH119" s="82"/>
      <c r="II119" s="82"/>
      <c r="IJ119" s="82"/>
      <c r="IK119" s="82"/>
      <c r="IL119" s="82"/>
      <c r="IM119" s="82"/>
      <c r="IN119" s="82"/>
      <c r="IO119" s="82"/>
      <c r="IP119" s="82"/>
      <c r="IQ119" s="82"/>
      <c r="IR119" s="82"/>
      <c r="IS119" s="82"/>
      <c r="IT119" s="82"/>
      <c r="IU119" s="82"/>
    </row>
    <row r="120" spans="1:255">
      <c r="A120" s="1034">
        <v>52</v>
      </c>
      <c r="B120" s="951"/>
      <c r="C120" s="951"/>
      <c r="D120" s="951"/>
      <c r="E120" s="693"/>
      <c r="F120" s="950"/>
      <c r="G120" s="951"/>
      <c r="H120" s="951"/>
      <c r="I120" s="951"/>
      <c r="J120" s="951"/>
      <c r="K120" s="1035"/>
      <c r="L120" s="1035"/>
      <c r="M120" s="754">
        <v>52</v>
      </c>
      <c r="N120" s="950"/>
      <c r="O120" s="1035"/>
      <c r="P120" s="1035"/>
      <c r="Q120" s="1035"/>
      <c r="R120" s="1035">
        <f t="shared" si="0"/>
        <v>0</v>
      </c>
      <c r="S120" s="754">
        <v>52</v>
      </c>
      <c r="T120" s="82"/>
      <c r="U120" s="82"/>
      <c r="V120" s="82"/>
      <c r="W120" s="82"/>
      <c r="X120" s="82"/>
      <c r="Y120" s="82"/>
      <c r="Z120" s="82"/>
      <c r="AA120" s="82"/>
      <c r="AB120" s="82"/>
      <c r="AC120" s="82"/>
      <c r="AD120" s="82"/>
      <c r="AE120" s="82"/>
      <c r="AF120" s="82"/>
      <c r="AG120" s="82"/>
      <c r="AH120" s="82"/>
      <c r="AI120" s="82"/>
      <c r="AJ120" s="82"/>
      <c r="AK120" s="82"/>
      <c r="AL120" s="82"/>
      <c r="AM120" s="82"/>
      <c r="AN120" s="82"/>
      <c r="AO120" s="82"/>
      <c r="AP120" s="82"/>
      <c r="AQ120" s="82"/>
      <c r="AR120" s="82"/>
      <c r="AS120" s="82"/>
      <c r="AT120" s="82"/>
      <c r="AU120" s="82"/>
      <c r="AV120" s="82"/>
      <c r="AW120" s="82"/>
      <c r="AX120" s="82"/>
      <c r="AY120" s="82"/>
      <c r="AZ120" s="82"/>
      <c r="BA120" s="82"/>
      <c r="BB120" s="82"/>
      <c r="BC120" s="82"/>
      <c r="BD120" s="82"/>
      <c r="BE120" s="82"/>
      <c r="BF120" s="82"/>
      <c r="BG120" s="82"/>
      <c r="BH120" s="82"/>
      <c r="BI120" s="82"/>
      <c r="BJ120" s="82"/>
      <c r="BK120" s="82"/>
      <c r="BL120" s="82"/>
      <c r="BM120" s="82"/>
      <c r="BN120" s="82"/>
      <c r="BO120" s="82"/>
      <c r="BP120" s="82"/>
      <c r="BQ120" s="82"/>
      <c r="BR120" s="82"/>
      <c r="BS120" s="82"/>
      <c r="BT120" s="82"/>
      <c r="BU120" s="82"/>
      <c r="BV120" s="82"/>
      <c r="BW120" s="82"/>
      <c r="BX120" s="82"/>
      <c r="BY120" s="82"/>
      <c r="BZ120" s="82"/>
      <c r="CA120" s="82"/>
      <c r="CB120" s="82"/>
      <c r="CC120" s="82"/>
      <c r="CD120" s="82"/>
      <c r="CE120" s="82"/>
      <c r="CF120" s="82"/>
      <c r="CG120" s="82"/>
      <c r="CH120" s="82"/>
      <c r="CI120" s="82"/>
      <c r="CJ120" s="82"/>
      <c r="CK120" s="82"/>
      <c r="CL120" s="82"/>
      <c r="CM120" s="82"/>
      <c r="CN120" s="82"/>
      <c r="CO120" s="82"/>
      <c r="CP120" s="82"/>
      <c r="CQ120" s="82"/>
      <c r="CR120" s="82"/>
      <c r="CS120" s="82"/>
      <c r="CT120" s="82"/>
      <c r="CU120" s="82"/>
      <c r="CV120" s="82"/>
      <c r="CW120" s="82"/>
      <c r="CX120" s="82"/>
      <c r="CY120" s="82"/>
      <c r="CZ120" s="82"/>
      <c r="DA120" s="82"/>
      <c r="DB120" s="82"/>
      <c r="DC120" s="82"/>
      <c r="DD120" s="82"/>
      <c r="DE120" s="82"/>
      <c r="DF120" s="82"/>
      <c r="DG120" s="82"/>
      <c r="DH120" s="82"/>
      <c r="DI120" s="82"/>
      <c r="DJ120" s="82"/>
      <c r="DK120" s="82"/>
      <c r="DL120" s="82"/>
      <c r="DM120" s="82"/>
      <c r="DN120" s="82"/>
      <c r="DO120" s="82"/>
      <c r="DP120" s="82"/>
      <c r="DQ120" s="82"/>
      <c r="DR120" s="82"/>
      <c r="DS120" s="82"/>
      <c r="DT120" s="82"/>
      <c r="DU120" s="82"/>
      <c r="DV120" s="82"/>
      <c r="DW120" s="82"/>
      <c r="DX120" s="82"/>
      <c r="DY120" s="82"/>
      <c r="DZ120" s="82"/>
      <c r="EA120" s="82"/>
      <c r="EB120" s="82"/>
      <c r="EC120" s="82"/>
      <c r="ED120" s="82"/>
      <c r="EE120" s="82"/>
      <c r="EF120" s="82"/>
      <c r="EG120" s="82"/>
      <c r="EH120" s="82"/>
      <c r="EI120" s="82"/>
      <c r="EJ120" s="82"/>
      <c r="EK120" s="82"/>
      <c r="EL120" s="82"/>
      <c r="EM120" s="82"/>
      <c r="EN120" s="82"/>
      <c r="EO120" s="82"/>
      <c r="EP120" s="82"/>
      <c r="EQ120" s="82"/>
      <c r="ER120" s="82"/>
      <c r="ES120" s="82"/>
      <c r="ET120" s="82"/>
      <c r="EU120" s="82"/>
      <c r="EV120" s="82"/>
      <c r="EW120" s="82"/>
      <c r="EX120" s="82"/>
      <c r="EY120" s="82"/>
      <c r="EZ120" s="82"/>
      <c r="FA120" s="82"/>
      <c r="FB120" s="82"/>
      <c r="FC120" s="82"/>
      <c r="FD120" s="82"/>
      <c r="FE120" s="82"/>
      <c r="FF120" s="82"/>
      <c r="FG120" s="82"/>
      <c r="FH120" s="82"/>
      <c r="FI120" s="82"/>
      <c r="FJ120" s="82"/>
      <c r="FK120" s="82"/>
      <c r="FL120" s="82"/>
      <c r="FM120" s="82"/>
      <c r="FN120" s="82"/>
      <c r="FO120" s="82"/>
      <c r="FP120" s="82"/>
      <c r="FQ120" s="82"/>
      <c r="FR120" s="82"/>
      <c r="FS120" s="82"/>
      <c r="FT120" s="82"/>
      <c r="FU120" s="82"/>
      <c r="FV120" s="82"/>
      <c r="FW120" s="82"/>
      <c r="FX120" s="82"/>
      <c r="FY120" s="82"/>
      <c r="FZ120" s="82"/>
      <c r="GA120" s="82"/>
      <c r="GB120" s="82"/>
      <c r="GC120" s="82"/>
      <c r="GD120" s="82"/>
      <c r="GE120" s="82"/>
      <c r="GF120" s="82"/>
      <c r="GG120" s="82"/>
      <c r="GH120" s="82"/>
      <c r="GI120" s="82"/>
      <c r="GJ120" s="82"/>
      <c r="GK120" s="82"/>
      <c r="GL120" s="82"/>
      <c r="GM120" s="82"/>
      <c r="GN120" s="82"/>
      <c r="GO120" s="82"/>
      <c r="GP120" s="82"/>
      <c r="GQ120" s="82"/>
      <c r="GR120" s="82"/>
      <c r="GS120" s="82"/>
      <c r="GT120" s="82"/>
      <c r="GU120" s="82"/>
      <c r="GV120" s="82"/>
      <c r="GW120" s="82"/>
      <c r="GX120" s="82"/>
      <c r="GY120" s="82"/>
      <c r="GZ120" s="82"/>
      <c r="HA120" s="82"/>
      <c r="HB120" s="82"/>
      <c r="HC120" s="82"/>
      <c r="HD120" s="82"/>
      <c r="HE120" s="82"/>
      <c r="HF120" s="82"/>
      <c r="HG120" s="82"/>
      <c r="HH120" s="82"/>
      <c r="HI120" s="82"/>
      <c r="HJ120" s="82"/>
      <c r="HK120" s="82"/>
      <c r="HL120" s="82"/>
      <c r="HM120" s="82"/>
      <c r="HN120" s="82"/>
      <c r="HO120" s="82"/>
      <c r="HP120" s="82"/>
      <c r="HQ120" s="82"/>
      <c r="HR120" s="82"/>
      <c r="HS120" s="82"/>
      <c r="HT120" s="82"/>
      <c r="HU120" s="82"/>
      <c r="HV120" s="82"/>
      <c r="HW120" s="82"/>
      <c r="HX120" s="82"/>
      <c r="HY120" s="82"/>
      <c r="HZ120" s="82"/>
      <c r="IA120" s="82"/>
      <c r="IB120" s="82"/>
      <c r="IC120" s="82"/>
      <c r="ID120" s="82"/>
      <c r="IE120" s="82"/>
      <c r="IF120" s="82"/>
      <c r="IG120" s="82"/>
      <c r="IH120" s="82"/>
      <c r="II120" s="82"/>
      <c r="IJ120" s="82"/>
      <c r="IK120" s="82"/>
      <c r="IL120" s="82"/>
      <c r="IM120" s="82"/>
      <c r="IN120" s="82"/>
      <c r="IO120" s="82"/>
      <c r="IP120" s="82"/>
      <c r="IQ120" s="82"/>
      <c r="IR120" s="82"/>
      <c r="IS120" s="82"/>
      <c r="IT120" s="82"/>
      <c r="IU120" s="82"/>
    </row>
    <row r="121" spans="1:255">
      <c r="A121" s="1034">
        <v>53</v>
      </c>
      <c r="B121" s="951"/>
      <c r="C121" s="951"/>
      <c r="D121" s="951"/>
      <c r="E121" s="693"/>
      <c r="F121" s="950"/>
      <c r="G121" s="951"/>
      <c r="H121" s="951"/>
      <c r="I121" s="951"/>
      <c r="J121" s="951"/>
      <c r="K121" s="1035"/>
      <c r="L121" s="1035"/>
      <c r="M121" s="754">
        <v>53</v>
      </c>
      <c r="N121" s="950"/>
      <c r="O121" s="1035"/>
      <c r="P121" s="1035"/>
      <c r="Q121" s="1035"/>
      <c r="R121" s="1035">
        <f t="shared" si="0"/>
        <v>0</v>
      </c>
      <c r="S121" s="754">
        <v>53</v>
      </c>
      <c r="T121" s="82"/>
      <c r="U121" s="82"/>
      <c r="V121" s="82"/>
      <c r="W121" s="82"/>
      <c r="X121" s="82"/>
      <c r="Y121" s="82"/>
      <c r="Z121" s="82"/>
      <c r="AA121" s="82"/>
      <c r="AB121" s="82"/>
      <c r="AC121" s="82"/>
      <c r="AD121" s="82"/>
      <c r="AE121" s="82"/>
      <c r="AF121" s="82"/>
      <c r="AG121" s="82"/>
      <c r="AH121" s="82"/>
      <c r="AI121" s="82"/>
      <c r="AJ121" s="82"/>
      <c r="AK121" s="82"/>
      <c r="AL121" s="82"/>
      <c r="AM121" s="82"/>
      <c r="AN121" s="82"/>
      <c r="AO121" s="82"/>
      <c r="AP121" s="82"/>
      <c r="AQ121" s="82"/>
      <c r="AR121" s="82"/>
      <c r="AS121" s="82"/>
      <c r="AT121" s="82"/>
      <c r="AU121" s="82"/>
      <c r="AV121" s="82"/>
      <c r="AW121" s="82"/>
      <c r="AX121" s="82"/>
      <c r="AY121" s="82"/>
      <c r="AZ121" s="82"/>
      <c r="BA121" s="82"/>
      <c r="BB121" s="82"/>
      <c r="BC121" s="82"/>
      <c r="BD121" s="82"/>
      <c r="BE121" s="82"/>
      <c r="BF121" s="82"/>
      <c r="BG121" s="82"/>
      <c r="BH121" s="82"/>
      <c r="BI121" s="82"/>
      <c r="BJ121" s="82"/>
      <c r="BK121" s="82"/>
      <c r="BL121" s="82"/>
      <c r="BM121" s="82"/>
      <c r="BN121" s="82"/>
      <c r="BO121" s="82"/>
      <c r="BP121" s="82"/>
      <c r="BQ121" s="82"/>
      <c r="BR121" s="82"/>
      <c r="BS121" s="82"/>
      <c r="BT121" s="82"/>
      <c r="BU121" s="82"/>
      <c r="BV121" s="82"/>
      <c r="BW121" s="82"/>
      <c r="BX121" s="82"/>
      <c r="BY121" s="82"/>
      <c r="BZ121" s="82"/>
      <c r="CA121" s="82"/>
      <c r="CB121" s="82"/>
      <c r="CC121" s="82"/>
      <c r="CD121" s="82"/>
      <c r="CE121" s="82"/>
      <c r="CF121" s="82"/>
      <c r="CG121" s="82"/>
      <c r="CH121" s="82"/>
      <c r="CI121" s="82"/>
      <c r="CJ121" s="82"/>
      <c r="CK121" s="82"/>
      <c r="CL121" s="82"/>
      <c r="CM121" s="82"/>
      <c r="CN121" s="82"/>
      <c r="CO121" s="82"/>
      <c r="CP121" s="82"/>
      <c r="CQ121" s="82"/>
      <c r="CR121" s="82"/>
      <c r="CS121" s="82"/>
      <c r="CT121" s="82"/>
      <c r="CU121" s="82"/>
      <c r="CV121" s="82"/>
      <c r="CW121" s="82"/>
      <c r="CX121" s="82"/>
      <c r="CY121" s="82"/>
      <c r="CZ121" s="82"/>
      <c r="DA121" s="82"/>
      <c r="DB121" s="82"/>
      <c r="DC121" s="82"/>
      <c r="DD121" s="82"/>
      <c r="DE121" s="82"/>
      <c r="DF121" s="82"/>
      <c r="DG121" s="82"/>
      <c r="DH121" s="82"/>
      <c r="DI121" s="82"/>
      <c r="DJ121" s="82"/>
      <c r="DK121" s="82"/>
      <c r="DL121" s="82"/>
      <c r="DM121" s="82"/>
      <c r="DN121" s="82"/>
      <c r="DO121" s="82"/>
      <c r="DP121" s="82"/>
      <c r="DQ121" s="82"/>
      <c r="DR121" s="82"/>
      <c r="DS121" s="82"/>
      <c r="DT121" s="82"/>
      <c r="DU121" s="82"/>
      <c r="DV121" s="82"/>
      <c r="DW121" s="82"/>
      <c r="DX121" s="82"/>
      <c r="DY121" s="82"/>
      <c r="DZ121" s="82"/>
      <c r="EA121" s="82"/>
      <c r="EB121" s="82"/>
      <c r="EC121" s="82"/>
      <c r="ED121" s="82"/>
      <c r="EE121" s="82"/>
      <c r="EF121" s="82"/>
      <c r="EG121" s="82"/>
      <c r="EH121" s="82"/>
      <c r="EI121" s="82"/>
      <c r="EJ121" s="82"/>
      <c r="EK121" s="82"/>
      <c r="EL121" s="82"/>
      <c r="EM121" s="82"/>
      <c r="EN121" s="82"/>
      <c r="EO121" s="82"/>
      <c r="EP121" s="82"/>
      <c r="EQ121" s="82"/>
      <c r="ER121" s="82"/>
      <c r="ES121" s="82"/>
      <c r="ET121" s="82"/>
      <c r="EU121" s="82"/>
      <c r="EV121" s="82"/>
      <c r="EW121" s="82"/>
      <c r="EX121" s="82"/>
      <c r="EY121" s="82"/>
      <c r="EZ121" s="82"/>
      <c r="FA121" s="82"/>
      <c r="FB121" s="82"/>
      <c r="FC121" s="82"/>
      <c r="FD121" s="82"/>
      <c r="FE121" s="82"/>
      <c r="FF121" s="82"/>
      <c r="FG121" s="82"/>
      <c r="FH121" s="82"/>
      <c r="FI121" s="82"/>
      <c r="FJ121" s="82"/>
      <c r="FK121" s="82"/>
      <c r="FL121" s="82"/>
      <c r="FM121" s="82"/>
      <c r="FN121" s="82"/>
      <c r="FO121" s="82"/>
      <c r="FP121" s="82"/>
      <c r="FQ121" s="82"/>
      <c r="FR121" s="82"/>
      <c r="FS121" s="82"/>
      <c r="FT121" s="82"/>
      <c r="FU121" s="82"/>
      <c r="FV121" s="82"/>
      <c r="FW121" s="82"/>
      <c r="FX121" s="82"/>
      <c r="FY121" s="82"/>
      <c r="FZ121" s="82"/>
      <c r="GA121" s="82"/>
      <c r="GB121" s="82"/>
      <c r="GC121" s="82"/>
      <c r="GD121" s="82"/>
      <c r="GE121" s="82"/>
      <c r="GF121" s="82"/>
      <c r="GG121" s="82"/>
      <c r="GH121" s="82"/>
      <c r="GI121" s="82"/>
      <c r="GJ121" s="82"/>
      <c r="GK121" s="82"/>
      <c r="GL121" s="82"/>
      <c r="GM121" s="82"/>
      <c r="GN121" s="82"/>
      <c r="GO121" s="82"/>
      <c r="GP121" s="82"/>
      <c r="GQ121" s="82"/>
      <c r="GR121" s="82"/>
      <c r="GS121" s="82"/>
      <c r="GT121" s="82"/>
      <c r="GU121" s="82"/>
      <c r="GV121" s="82"/>
      <c r="GW121" s="82"/>
      <c r="GX121" s="82"/>
      <c r="GY121" s="82"/>
      <c r="GZ121" s="82"/>
      <c r="HA121" s="82"/>
      <c r="HB121" s="82"/>
      <c r="HC121" s="82"/>
      <c r="HD121" s="82"/>
      <c r="HE121" s="82"/>
      <c r="HF121" s="82"/>
      <c r="HG121" s="82"/>
      <c r="HH121" s="82"/>
      <c r="HI121" s="82"/>
      <c r="HJ121" s="82"/>
      <c r="HK121" s="82"/>
      <c r="HL121" s="82"/>
      <c r="HM121" s="82"/>
      <c r="HN121" s="82"/>
      <c r="HO121" s="82"/>
      <c r="HP121" s="82"/>
      <c r="HQ121" s="82"/>
      <c r="HR121" s="82"/>
      <c r="HS121" s="82"/>
      <c r="HT121" s="82"/>
      <c r="HU121" s="82"/>
      <c r="HV121" s="82"/>
      <c r="HW121" s="82"/>
      <c r="HX121" s="82"/>
      <c r="HY121" s="82"/>
      <c r="HZ121" s="82"/>
      <c r="IA121" s="82"/>
      <c r="IB121" s="82"/>
      <c r="IC121" s="82"/>
      <c r="ID121" s="82"/>
      <c r="IE121" s="82"/>
      <c r="IF121" s="82"/>
      <c r="IG121" s="82"/>
      <c r="IH121" s="82"/>
      <c r="II121" s="82"/>
      <c r="IJ121" s="82"/>
      <c r="IK121" s="82"/>
      <c r="IL121" s="82"/>
      <c r="IM121" s="82"/>
      <c r="IN121" s="82"/>
      <c r="IO121" s="82"/>
      <c r="IP121" s="82"/>
      <c r="IQ121" s="82"/>
      <c r="IR121" s="82"/>
      <c r="IS121" s="82"/>
      <c r="IT121" s="82"/>
      <c r="IU121" s="82"/>
    </row>
    <row r="122" spans="1:255">
      <c r="A122" s="1034">
        <v>54</v>
      </c>
      <c r="B122" s="951"/>
      <c r="C122" s="951"/>
      <c r="D122" s="951"/>
      <c r="E122" s="693"/>
      <c r="F122" s="950"/>
      <c r="G122" s="951"/>
      <c r="H122" s="951"/>
      <c r="I122" s="951"/>
      <c r="J122" s="951"/>
      <c r="K122" s="1035"/>
      <c r="L122" s="1035"/>
      <c r="M122" s="754">
        <v>54</v>
      </c>
      <c r="N122" s="950"/>
      <c r="O122" s="1035"/>
      <c r="P122" s="1035"/>
      <c r="Q122" s="1035"/>
      <c r="R122" s="1035">
        <f t="shared" si="0"/>
        <v>0</v>
      </c>
      <c r="S122" s="754">
        <v>54</v>
      </c>
      <c r="T122" s="82"/>
      <c r="U122" s="82"/>
      <c r="V122" s="82"/>
      <c r="W122" s="82"/>
      <c r="X122" s="82"/>
      <c r="Y122" s="82"/>
      <c r="Z122" s="82"/>
      <c r="AA122" s="82"/>
      <c r="AB122" s="82"/>
      <c r="AC122" s="82"/>
      <c r="AD122" s="82"/>
      <c r="AE122" s="82"/>
      <c r="AF122" s="82"/>
      <c r="AG122" s="82"/>
      <c r="AH122" s="82"/>
      <c r="AI122" s="82"/>
      <c r="AJ122" s="82"/>
      <c r="AK122" s="82"/>
      <c r="AL122" s="82"/>
      <c r="AM122" s="82"/>
      <c r="AN122" s="82"/>
      <c r="AO122" s="82"/>
      <c r="AP122" s="82"/>
      <c r="AQ122" s="82"/>
      <c r="AR122" s="82"/>
      <c r="AS122" s="82"/>
      <c r="AT122" s="82"/>
      <c r="AU122" s="82"/>
      <c r="AV122" s="82"/>
      <c r="AW122" s="82"/>
      <c r="AX122" s="82"/>
      <c r="AY122" s="82"/>
      <c r="AZ122" s="82"/>
      <c r="BA122" s="82"/>
      <c r="BB122" s="82"/>
      <c r="BC122" s="82"/>
      <c r="BD122" s="82"/>
      <c r="BE122" s="82"/>
      <c r="BF122" s="82"/>
      <c r="BG122" s="82"/>
      <c r="BH122" s="82"/>
      <c r="BI122" s="82"/>
      <c r="BJ122" s="82"/>
      <c r="BK122" s="82"/>
      <c r="BL122" s="82"/>
      <c r="BM122" s="82"/>
      <c r="BN122" s="82"/>
      <c r="BO122" s="82"/>
      <c r="BP122" s="82"/>
      <c r="BQ122" s="82"/>
      <c r="BR122" s="82"/>
      <c r="BS122" s="82"/>
      <c r="BT122" s="82"/>
      <c r="BU122" s="82"/>
      <c r="BV122" s="82"/>
      <c r="BW122" s="82"/>
      <c r="BX122" s="82"/>
      <c r="BY122" s="82"/>
      <c r="BZ122" s="82"/>
      <c r="CA122" s="82"/>
      <c r="CB122" s="82"/>
      <c r="CC122" s="82"/>
      <c r="CD122" s="82"/>
      <c r="CE122" s="82"/>
      <c r="CF122" s="82"/>
      <c r="CG122" s="82"/>
      <c r="CH122" s="82"/>
      <c r="CI122" s="82"/>
      <c r="CJ122" s="82"/>
      <c r="CK122" s="82"/>
      <c r="CL122" s="82"/>
      <c r="CM122" s="82"/>
      <c r="CN122" s="82"/>
      <c r="CO122" s="82"/>
      <c r="CP122" s="82"/>
      <c r="CQ122" s="82"/>
      <c r="CR122" s="82"/>
      <c r="CS122" s="82"/>
      <c r="CT122" s="82"/>
      <c r="CU122" s="82"/>
      <c r="CV122" s="82"/>
      <c r="CW122" s="82"/>
      <c r="CX122" s="82"/>
      <c r="CY122" s="82"/>
      <c r="CZ122" s="82"/>
      <c r="DA122" s="82"/>
      <c r="DB122" s="82"/>
      <c r="DC122" s="82"/>
      <c r="DD122" s="82"/>
      <c r="DE122" s="82"/>
      <c r="DF122" s="82"/>
      <c r="DG122" s="82"/>
      <c r="DH122" s="82"/>
      <c r="DI122" s="82"/>
      <c r="DJ122" s="82"/>
      <c r="DK122" s="82"/>
      <c r="DL122" s="82"/>
      <c r="DM122" s="82"/>
      <c r="DN122" s="82"/>
      <c r="DO122" s="82"/>
      <c r="DP122" s="82"/>
      <c r="DQ122" s="82"/>
      <c r="DR122" s="82"/>
      <c r="DS122" s="82"/>
      <c r="DT122" s="82"/>
      <c r="DU122" s="82"/>
      <c r="DV122" s="82"/>
      <c r="DW122" s="82"/>
      <c r="DX122" s="82"/>
      <c r="DY122" s="82"/>
      <c r="DZ122" s="82"/>
      <c r="EA122" s="82"/>
      <c r="EB122" s="82"/>
      <c r="EC122" s="82"/>
      <c r="ED122" s="82"/>
      <c r="EE122" s="82"/>
      <c r="EF122" s="82"/>
      <c r="EG122" s="82"/>
      <c r="EH122" s="82"/>
      <c r="EI122" s="82"/>
      <c r="EJ122" s="82"/>
      <c r="EK122" s="82"/>
      <c r="EL122" s="82"/>
      <c r="EM122" s="82"/>
      <c r="EN122" s="82"/>
      <c r="EO122" s="82"/>
      <c r="EP122" s="82"/>
      <c r="EQ122" s="82"/>
      <c r="ER122" s="82"/>
      <c r="ES122" s="82"/>
      <c r="ET122" s="82"/>
      <c r="EU122" s="82"/>
      <c r="EV122" s="82"/>
      <c r="EW122" s="82"/>
      <c r="EX122" s="82"/>
      <c r="EY122" s="82"/>
      <c r="EZ122" s="82"/>
      <c r="FA122" s="82"/>
      <c r="FB122" s="82"/>
      <c r="FC122" s="82"/>
      <c r="FD122" s="82"/>
      <c r="FE122" s="82"/>
      <c r="FF122" s="82"/>
      <c r="FG122" s="82"/>
      <c r="FH122" s="82"/>
      <c r="FI122" s="82"/>
      <c r="FJ122" s="82"/>
      <c r="FK122" s="82"/>
      <c r="FL122" s="82"/>
      <c r="FM122" s="82"/>
      <c r="FN122" s="82"/>
      <c r="FO122" s="82"/>
      <c r="FP122" s="82"/>
      <c r="FQ122" s="82"/>
      <c r="FR122" s="82"/>
      <c r="FS122" s="82"/>
      <c r="FT122" s="82"/>
      <c r="FU122" s="82"/>
      <c r="FV122" s="82"/>
      <c r="FW122" s="82"/>
      <c r="FX122" s="82"/>
      <c r="FY122" s="82"/>
      <c r="FZ122" s="82"/>
      <c r="GA122" s="82"/>
      <c r="GB122" s="82"/>
      <c r="GC122" s="82"/>
      <c r="GD122" s="82"/>
      <c r="GE122" s="82"/>
      <c r="GF122" s="82"/>
      <c r="GG122" s="82"/>
      <c r="GH122" s="82"/>
      <c r="GI122" s="82"/>
      <c r="GJ122" s="82"/>
      <c r="GK122" s="82"/>
      <c r="GL122" s="82"/>
      <c r="GM122" s="82"/>
      <c r="GN122" s="82"/>
      <c r="GO122" s="82"/>
      <c r="GP122" s="82"/>
      <c r="GQ122" s="82"/>
      <c r="GR122" s="82"/>
      <c r="GS122" s="82"/>
      <c r="GT122" s="82"/>
      <c r="GU122" s="82"/>
      <c r="GV122" s="82"/>
      <c r="GW122" s="82"/>
      <c r="GX122" s="82"/>
      <c r="GY122" s="82"/>
      <c r="GZ122" s="82"/>
      <c r="HA122" s="82"/>
      <c r="HB122" s="82"/>
      <c r="HC122" s="82"/>
      <c r="HD122" s="82"/>
      <c r="HE122" s="82"/>
      <c r="HF122" s="82"/>
      <c r="HG122" s="82"/>
      <c r="HH122" s="82"/>
      <c r="HI122" s="82"/>
      <c r="HJ122" s="82"/>
      <c r="HK122" s="82"/>
      <c r="HL122" s="82"/>
      <c r="HM122" s="82"/>
      <c r="HN122" s="82"/>
      <c r="HO122" s="82"/>
      <c r="HP122" s="82"/>
      <c r="HQ122" s="82"/>
      <c r="HR122" s="82"/>
      <c r="HS122" s="82"/>
      <c r="HT122" s="82"/>
      <c r="HU122" s="82"/>
      <c r="HV122" s="82"/>
      <c r="HW122" s="82"/>
      <c r="HX122" s="82"/>
      <c r="HY122" s="82"/>
      <c r="HZ122" s="82"/>
      <c r="IA122" s="82"/>
      <c r="IB122" s="82"/>
      <c r="IC122" s="82"/>
      <c r="ID122" s="82"/>
      <c r="IE122" s="82"/>
      <c r="IF122" s="82"/>
      <c r="IG122" s="82"/>
      <c r="IH122" s="82"/>
      <c r="II122" s="82"/>
      <c r="IJ122" s="82"/>
      <c r="IK122" s="82"/>
      <c r="IL122" s="82"/>
      <c r="IM122" s="82"/>
      <c r="IN122" s="82"/>
      <c r="IO122" s="82"/>
      <c r="IP122" s="82"/>
      <c r="IQ122" s="82"/>
      <c r="IR122" s="82"/>
      <c r="IS122" s="82"/>
      <c r="IT122" s="82"/>
      <c r="IU122" s="82"/>
    </row>
    <row r="123" spans="1:255">
      <c r="A123" s="1034">
        <v>55</v>
      </c>
      <c r="B123" s="951"/>
      <c r="C123" s="951"/>
      <c r="D123" s="951"/>
      <c r="E123" s="693"/>
      <c r="F123" s="950"/>
      <c r="G123" s="951"/>
      <c r="H123" s="951"/>
      <c r="I123" s="951"/>
      <c r="J123" s="951"/>
      <c r="K123" s="1035"/>
      <c r="L123" s="1035"/>
      <c r="M123" s="754">
        <v>55</v>
      </c>
      <c r="N123" s="950"/>
      <c r="O123" s="1035"/>
      <c r="P123" s="1035"/>
      <c r="Q123" s="1035"/>
      <c r="R123" s="1035">
        <f t="shared" si="0"/>
        <v>0</v>
      </c>
      <c r="S123" s="754">
        <v>55</v>
      </c>
      <c r="T123" s="82"/>
      <c r="U123" s="82"/>
      <c r="V123" s="82"/>
      <c r="W123" s="82"/>
      <c r="X123" s="82"/>
      <c r="Y123" s="82"/>
      <c r="Z123" s="82"/>
      <c r="AA123" s="82"/>
      <c r="AB123" s="82"/>
      <c r="AC123" s="82"/>
      <c r="AD123" s="82"/>
      <c r="AE123" s="82"/>
      <c r="AF123" s="82"/>
      <c r="AG123" s="82"/>
      <c r="AH123" s="82"/>
      <c r="AI123" s="82"/>
      <c r="AJ123" s="82"/>
      <c r="AK123" s="82"/>
      <c r="AL123" s="82"/>
      <c r="AM123" s="82"/>
      <c r="AN123" s="82"/>
      <c r="AO123" s="82"/>
      <c r="AP123" s="82"/>
      <c r="AQ123" s="82"/>
      <c r="AR123" s="82"/>
      <c r="AS123" s="82"/>
      <c r="AT123" s="82"/>
      <c r="AU123" s="82"/>
      <c r="AV123" s="82"/>
      <c r="AW123" s="82"/>
      <c r="AX123" s="82"/>
      <c r="AY123" s="82"/>
      <c r="AZ123" s="82"/>
      <c r="BA123" s="82"/>
      <c r="BB123" s="82"/>
      <c r="BC123" s="82"/>
      <c r="BD123" s="82"/>
      <c r="BE123" s="82"/>
      <c r="BF123" s="82"/>
      <c r="BG123" s="82"/>
      <c r="BH123" s="82"/>
      <c r="BI123" s="82"/>
      <c r="BJ123" s="82"/>
      <c r="BK123" s="82"/>
      <c r="BL123" s="82"/>
      <c r="BM123" s="82"/>
      <c r="BN123" s="82"/>
      <c r="BO123" s="82"/>
      <c r="BP123" s="82"/>
      <c r="BQ123" s="82"/>
      <c r="BR123" s="82"/>
      <c r="BS123" s="82"/>
      <c r="BT123" s="82"/>
      <c r="BU123" s="82"/>
      <c r="BV123" s="82"/>
      <c r="BW123" s="82"/>
      <c r="BX123" s="82"/>
      <c r="BY123" s="82"/>
      <c r="BZ123" s="82"/>
      <c r="CA123" s="82"/>
      <c r="CB123" s="82"/>
      <c r="CC123" s="82"/>
      <c r="CD123" s="82"/>
      <c r="CE123" s="82"/>
      <c r="CF123" s="82"/>
      <c r="CG123" s="82"/>
      <c r="CH123" s="82"/>
      <c r="CI123" s="82"/>
      <c r="CJ123" s="82"/>
      <c r="CK123" s="82"/>
      <c r="CL123" s="82"/>
      <c r="CM123" s="82"/>
      <c r="CN123" s="82"/>
      <c r="CO123" s="82"/>
      <c r="CP123" s="82"/>
      <c r="CQ123" s="82"/>
      <c r="CR123" s="82"/>
      <c r="CS123" s="82"/>
      <c r="CT123" s="82"/>
      <c r="CU123" s="82"/>
      <c r="CV123" s="82"/>
      <c r="CW123" s="82"/>
      <c r="CX123" s="82"/>
      <c r="CY123" s="82"/>
      <c r="CZ123" s="82"/>
      <c r="DA123" s="82"/>
      <c r="DB123" s="82"/>
      <c r="DC123" s="82"/>
      <c r="DD123" s="82"/>
      <c r="DE123" s="82"/>
      <c r="DF123" s="82"/>
      <c r="DG123" s="82"/>
      <c r="DH123" s="82"/>
      <c r="DI123" s="82"/>
      <c r="DJ123" s="82"/>
      <c r="DK123" s="82"/>
      <c r="DL123" s="82"/>
      <c r="DM123" s="82"/>
      <c r="DN123" s="82"/>
      <c r="DO123" s="82"/>
      <c r="DP123" s="82"/>
      <c r="DQ123" s="82"/>
      <c r="DR123" s="82"/>
      <c r="DS123" s="82"/>
      <c r="DT123" s="82"/>
      <c r="DU123" s="82"/>
      <c r="DV123" s="82"/>
      <c r="DW123" s="82"/>
      <c r="DX123" s="82"/>
      <c r="DY123" s="82"/>
      <c r="DZ123" s="82"/>
      <c r="EA123" s="82"/>
      <c r="EB123" s="82"/>
      <c r="EC123" s="82"/>
      <c r="ED123" s="82"/>
      <c r="EE123" s="82"/>
      <c r="EF123" s="82"/>
      <c r="EG123" s="82"/>
      <c r="EH123" s="82"/>
      <c r="EI123" s="82"/>
      <c r="EJ123" s="82"/>
      <c r="EK123" s="82"/>
      <c r="EL123" s="82"/>
      <c r="EM123" s="82"/>
      <c r="EN123" s="82"/>
      <c r="EO123" s="82"/>
      <c r="EP123" s="82"/>
      <c r="EQ123" s="82"/>
      <c r="ER123" s="82"/>
      <c r="ES123" s="82"/>
      <c r="ET123" s="82"/>
      <c r="EU123" s="82"/>
      <c r="EV123" s="82"/>
      <c r="EW123" s="82"/>
      <c r="EX123" s="82"/>
      <c r="EY123" s="82"/>
      <c r="EZ123" s="82"/>
      <c r="FA123" s="82"/>
      <c r="FB123" s="82"/>
      <c r="FC123" s="82"/>
      <c r="FD123" s="82"/>
      <c r="FE123" s="82"/>
      <c r="FF123" s="82"/>
      <c r="FG123" s="82"/>
      <c r="FH123" s="82"/>
      <c r="FI123" s="82"/>
      <c r="FJ123" s="82"/>
      <c r="FK123" s="82"/>
      <c r="FL123" s="82"/>
      <c r="FM123" s="82"/>
      <c r="FN123" s="82"/>
      <c r="FO123" s="82"/>
      <c r="FP123" s="82"/>
      <c r="FQ123" s="82"/>
      <c r="FR123" s="82"/>
      <c r="FS123" s="82"/>
      <c r="FT123" s="82"/>
      <c r="FU123" s="82"/>
      <c r="FV123" s="82"/>
      <c r="FW123" s="82"/>
      <c r="FX123" s="82"/>
      <c r="FY123" s="82"/>
      <c r="FZ123" s="82"/>
      <c r="GA123" s="82"/>
      <c r="GB123" s="82"/>
      <c r="GC123" s="82"/>
      <c r="GD123" s="82"/>
      <c r="GE123" s="82"/>
      <c r="GF123" s="82"/>
      <c r="GG123" s="82"/>
      <c r="GH123" s="82"/>
      <c r="GI123" s="82"/>
      <c r="GJ123" s="82"/>
      <c r="GK123" s="82"/>
      <c r="GL123" s="82"/>
      <c r="GM123" s="82"/>
      <c r="GN123" s="82"/>
      <c r="GO123" s="82"/>
      <c r="GP123" s="82"/>
      <c r="GQ123" s="82"/>
      <c r="GR123" s="82"/>
      <c r="GS123" s="82"/>
      <c r="GT123" s="82"/>
      <c r="GU123" s="82"/>
      <c r="GV123" s="82"/>
      <c r="GW123" s="82"/>
      <c r="GX123" s="82"/>
      <c r="GY123" s="82"/>
      <c r="GZ123" s="82"/>
      <c r="HA123" s="82"/>
      <c r="HB123" s="82"/>
      <c r="HC123" s="82"/>
      <c r="HD123" s="82"/>
      <c r="HE123" s="82"/>
      <c r="HF123" s="82"/>
      <c r="HG123" s="82"/>
      <c r="HH123" s="82"/>
      <c r="HI123" s="82"/>
      <c r="HJ123" s="82"/>
      <c r="HK123" s="82"/>
      <c r="HL123" s="82"/>
      <c r="HM123" s="82"/>
      <c r="HN123" s="82"/>
      <c r="HO123" s="82"/>
      <c r="HP123" s="82"/>
      <c r="HQ123" s="82"/>
      <c r="HR123" s="82"/>
      <c r="HS123" s="82"/>
      <c r="HT123" s="82"/>
      <c r="HU123" s="82"/>
      <c r="HV123" s="82"/>
      <c r="HW123" s="82"/>
      <c r="HX123" s="82"/>
      <c r="HY123" s="82"/>
      <c r="HZ123" s="82"/>
      <c r="IA123" s="82"/>
      <c r="IB123" s="82"/>
      <c r="IC123" s="82"/>
      <c r="ID123" s="82"/>
      <c r="IE123" s="82"/>
      <c r="IF123" s="82"/>
      <c r="IG123" s="82"/>
      <c r="IH123" s="82"/>
      <c r="II123" s="82"/>
      <c r="IJ123" s="82"/>
      <c r="IK123" s="82"/>
      <c r="IL123" s="82"/>
      <c r="IM123" s="82"/>
      <c r="IN123" s="82"/>
      <c r="IO123" s="82"/>
      <c r="IP123" s="82"/>
      <c r="IQ123" s="82"/>
      <c r="IR123" s="82"/>
      <c r="IS123" s="82"/>
      <c r="IT123" s="82"/>
      <c r="IU123" s="82"/>
    </row>
    <row r="124" spans="1:255">
      <c r="A124" s="1034">
        <v>56</v>
      </c>
      <c r="B124" s="951"/>
      <c r="C124" s="951"/>
      <c r="D124" s="951"/>
      <c r="E124" s="693"/>
      <c r="F124" s="950"/>
      <c r="G124" s="951"/>
      <c r="H124" s="951"/>
      <c r="I124" s="951"/>
      <c r="J124" s="951"/>
      <c r="K124" s="1035"/>
      <c r="L124" s="1035"/>
      <c r="M124" s="754">
        <v>56</v>
      </c>
      <c r="N124" s="950"/>
      <c r="O124" s="1035"/>
      <c r="P124" s="1035"/>
      <c r="Q124" s="1035"/>
      <c r="R124" s="1035">
        <f t="shared" si="0"/>
        <v>0</v>
      </c>
      <c r="S124" s="754">
        <v>56</v>
      </c>
      <c r="T124" s="82"/>
      <c r="U124" s="82"/>
      <c r="V124" s="82"/>
      <c r="W124" s="82"/>
      <c r="X124" s="82"/>
      <c r="Y124" s="82"/>
      <c r="Z124" s="82"/>
      <c r="AA124" s="82"/>
      <c r="AB124" s="82"/>
      <c r="AC124" s="82"/>
      <c r="AD124" s="82"/>
      <c r="AE124" s="82"/>
      <c r="AF124" s="82"/>
      <c r="AG124" s="82"/>
      <c r="AH124" s="82"/>
      <c r="AI124" s="82"/>
      <c r="AJ124" s="82"/>
      <c r="AK124" s="82"/>
      <c r="AL124" s="82"/>
      <c r="AM124" s="82"/>
      <c r="AN124" s="82"/>
      <c r="AO124" s="82"/>
      <c r="AP124" s="82"/>
      <c r="AQ124" s="82"/>
      <c r="AR124" s="82"/>
      <c r="AS124" s="82"/>
      <c r="AT124" s="82"/>
      <c r="AU124" s="82"/>
      <c r="AV124" s="82"/>
      <c r="AW124" s="82"/>
      <c r="AX124" s="82"/>
      <c r="AY124" s="82"/>
      <c r="AZ124" s="82"/>
      <c r="BA124" s="82"/>
      <c r="BB124" s="82"/>
      <c r="BC124" s="82"/>
      <c r="BD124" s="82"/>
      <c r="BE124" s="82"/>
      <c r="BF124" s="82"/>
      <c r="BG124" s="82"/>
      <c r="BH124" s="82"/>
      <c r="BI124" s="82"/>
      <c r="BJ124" s="82"/>
      <c r="BK124" s="82"/>
      <c r="BL124" s="82"/>
      <c r="BM124" s="82"/>
      <c r="BN124" s="82"/>
      <c r="BO124" s="82"/>
      <c r="BP124" s="82"/>
      <c r="BQ124" s="82"/>
      <c r="BR124" s="82"/>
      <c r="BS124" s="82"/>
      <c r="BT124" s="82"/>
      <c r="BU124" s="82"/>
      <c r="BV124" s="82"/>
      <c r="BW124" s="82"/>
      <c r="BX124" s="82"/>
      <c r="BY124" s="82"/>
      <c r="BZ124" s="82"/>
      <c r="CA124" s="82"/>
      <c r="CB124" s="82"/>
      <c r="CC124" s="82"/>
      <c r="CD124" s="82"/>
      <c r="CE124" s="82"/>
      <c r="CF124" s="82"/>
      <c r="CG124" s="82"/>
      <c r="CH124" s="82"/>
      <c r="CI124" s="82"/>
      <c r="CJ124" s="82"/>
      <c r="CK124" s="82"/>
      <c r="CL124" s="82"/>
      <c r="CM124" s="82"/>
      <c r="CN124" s="82"/>
      <c r="CO124" s="82"/>
      <c r="CP124" s="82"/>
      <c r="CQ124" s="82"/>
      <c r="CR124" s="82"/>
      <c r="CS124" s="82"/>
      <c r="CT124" s="82"/>
      <c r="CU124" s="82"/>
      <c r="CV124" s="82"/>
      <c r="CW124" s="82"/>
      <c r="CX124" s="82"/>
      <c r="CY124" s="82"/>
      <c r="CZ124" s="82"/>
      <c r="DA124" s="82"/>
      <c r="DB124" s="82"/>
      <c r="DC124" s="82"/>
      <c r="DD124" s="82"/>
      <c r="DE124" s="82"/>
      <c r="DF124" s="82"/>
      <c r="DG124" s="82"/>
      <c r="DH124" s="82"/>
      <c r="DI124" s="82"/>
      <c r="DJ124" s="82"/>
      <c r="DK124" s="82"/>
      <c r="DL124" s="82"/>
      <c r="DM124" s="82"/>
      <c r="DN124" s="82"/>
      <c r="DO124" s="82"/>
      <c r="DP124" s="82"/>
      <c r="DQ124" s="82"/>
      <c r="DR124" s="82"/>
      <c r="DS124" s="82"/>
      <c r="DT124" s="82"/>
      <c r="DU124" s="82"/>
      <c r="DV124" s="82"/>
      <c r="DW124" s="82"/>
      <c r="DX124" s="82"/>
      <c r="DY124" s="82"/>
      <c r="DZ124" s="82"/>
      <c r="EA124" s="82"/>
      <c r="EB124" s="82"/>
      <c r="EC124" s="82"/>
      <c r="ED124" s="82"/>
      <c r="EE124" s="82"/>
      <c r="EF124" s="82"/>
      <c r="EG124" s="82"/>
      <c r="EH124" s="82"/>
      <c r="EI124" s="82"/>
      <c r="EJ124" s="82"/>
      <c r="EK124" s="82"/>
      <c r="EL124" s="82"/>
      <c r="EM124" s="82"/>
      <c r="EN124" s="82"/>
      <c r="EO124" s="82"/>
      <c r="EP124" s="82"/>
      <c r="EQ124" s="82"/>
      <c r="ER124" s="82"/>
      <c r="ES124" s="82"/>
      <c r="ET124" s="82"/>
      <c r="EU124" s="82"/>
      <c r="EV124" s="82"/>
      <c r="EW124" s="82"/>
      <c r="EX124" s="82"/>
      <c r="EY124" s="82"/>
      <c r="EZ124" s="82"/>
      <c r="FA124" s="82"/>
      <c r="FB124" s="82"/>
      <c r="FC124" s="82"/>
      <c r="FD124" s="82"/>
      <c r="FE124" s="82"/>
      <c r="FF124" s="82"/>
      <c r="FG124" s="82"/>
      <c r="FH124" s="82"/>
      <c r="FI124" s="82"/>
      <c r="FJ124" s="82"/>
      <c r="FK124" s="82"/>
      <c r="FL124" s="82"/>
      <c r="FM124" s="82"/>
      <c r="FN124" s="82"/>
      <c r="FO124" s="82"/>
      <c r="FP124" s="82"/>
      <c r="FQ124" s="82"/>
      <c r="FR124" s="82"/>
      <c r="FS124" s="82"/>
      <c r="FT124" s="82"/>
      <c r="FU124" s="82"/>
      <c r="FV124" s="82"/>
      <c r="FW124" s="82"/>
      <c r="FX124" s="82"/>
      <c r="FY124" s="82"/>
      <c r="FZ124" s="82"/>
      <c r="GA124" s="82"/>
      <c r="GB124" s="82"/>
      <c r="GC124" s="82"/>
      <c r="GD124" s="82"/>
      <c r="GE124" s="82"/>
      <c r="GF124" s="82"/>
      <c r="GG124" s="82"/>
      <c r="GH124" s="82"/>
      <c r="GI124" s="82"/>
      <c r="GJ124" s="82"/>
      <c r="GK124" s="82"/>
      <c r="GL124" s="82"/>
      <c r="GM124" s="82"/>
      <c r="GN124" s="82"/>
      <c r="GO124" s="82"/>
      <c r="GP124" s="82"/>
      <c r="GQ124" s="82"/>
      <c r="GR124" s="82"/>
      <c r="GS124" s="82"/>
      <c r="GT124" s="82"/>
      <c r="GU124" s="82"/>
      <c r="GV124" s="82"/>
      <c r="GW124" s="82"/>
      <c r="GX124" s="82"/>
      <c r="GY124" s="82"/>
      <c r="GZ124" s="82"/>
      <c r="HA124" s="82"/>
      <c r="HB124" s="82"/>
      <c r="HC124" s="82"/>
      <c r="HD124" s="82"/>
      <c r="HE124" s="82"/>
      <c r="HF124" s="82"/>
      <c r="HG124" s="82"/>
      <c r="HH124" s="82"/>
      <c r="HI124" s="82"/>
      <c r="HJ124" s="82"/>
      <c r="HK124" s="82"/>
      <c r="HL124" s="82"/>
      <c r="HM124" s="82"/>
      <c r="HN124" s="82"/>
      <c r="HO124" s="82"/>
      <c r="HP124" s="82"/>
      <c r="HQ124" s="82"/>
      <c r="HR124" s="82"/>
      <c r="HS124" s="82"/>
      <c r="HT124" s="82"/>
      <c r="HU124" s="82"/>
      <c r="HV124" s="82"/>
      <c r="HW124" s="82"/>
      <c r="HX124" s="82"/>
      <c r="HY124" s="82"/>
      <c r="HZ124" s="82"/>
      <c r="IA124" s="82"/>
      <c r="IB124" s="82"/>
      <c r="IC124" s="82"/>
      <c r="ID124" s="82"/>
      <c r="IE124" s="82"/>
      <c r="IF124" s="82"/>
      <c r="IG124" s="82"/>
      <c r="IH124" s="82"/>
      <c r="II124" s="82"/>
      <c r="IJ124" s="82"/>
      <c r="IK124" s="82"/>
      <c r="IL124" s="82"/>
      <c r="IM124" s="82"/>
      <c r="IN124" s="82"/>
      <c r="IO124" s="82"/>
      <c r="IP124" s="82"/>
      <c r="IQ124" s="82"/>
      <c r="IR124" s="82"/>
      <c r="IS124" s="82"/>
      <c r="IT124" s="82"/>
      <c r="IU124" s="82"/>
    </row>
    <row r="125" spans="1:255">
      <c r="A125" s="1034">
        <v>57</v>
      </c>
      <c r="B125" s="951"/>
      <c r="C125" s="951"/>
      <c r="D125" s="951"/>
      <c r="E125" s="693"/>
      <c r="F125" s="950"/>
      <c r="G125" s="951"/>
      <c r="H125" s="951"/>
      <c r="I125" s="951"/>
      <c r="J125" s="951"/>
      <c r="K125" s="1035"/>
      <c r="L125" s="1035"/>
      <c r="M125" s="754">
        <v>57</v>
      </c>
      <c r="N125" s="950"/>
      <c r="O125" s="1035"/>
      <c r="P125" s="1035"/>
      <c r="Q125" s="1035"/>
      <c r="R125" s="1035">
        <f t="shared" si="0"/>
        <v>0</v>
      </c>
      <c r="S125" s="754">
        <v>57</v>
      </c>
      <c r="T125" s="82"/>
      <c r="U125" s="82"/>
      <c r="V125" s="82"/>
      <c r="W125" s="82"/>
      <c r="X125" s="82"/>
      <c r="Y125" s="82"/>
      <c r="Z125" s="82"/>
      <c r="AA125" s="82"/>
      <c r="AB125" s="82"/>
      <c r="AC125" s="82"/>
      <c r="AD125" s="82"/>
      <c r="AE125" s="82"/>
      <c r="AF125" s="82"/>
      <c r="AG125" s="82"/>
      <c r="AH125" s="82"/>
      <c r="AI125" s="82"/>
      <c r="AJ125" s="82"/>
      <c r="AK125" s="82"/>
      <c r="AL125" s="82"/>
      <c r="AM125" s="82"/>
      <c r="AN125" s="82"/>
      <c r="AO125" s="82"/>
      <c r="AP125" s="82"/>
      <c r="AQ125" s="82"/>
      <c r="AR125" s="82"/>
      <c r="AS125" s="82"/>
      <c r="AT125" s="82"/>
      <c r="AU125" s="82"/>
      <c r="AV125" s="82"/>
      <c r="AW125" s="82"/>
      <c r="AX125" s="82"/>
      <c r="AY125" s="82"/>
      <c r="AZ125" s="82"/>
      <c r="BA125" s="82"/>
      <c r="BB125" s="82"/>
      <c r="BC125" s="82"/>
      <c r="BD125" s="82"/>
      <c r="BE125" s="82"/>
      <c r="BF125" s="82"/>
      <c r="BG125" s="82"/>
      <c r="BH125" s="82"/>
      <c r="BI125" s="82"/>
      <c r="BJ125" s="82"/>
      <c r="BK125" s="82"/>
      <c r="BL125" s="82"/>
      <c r="BM125" s="82"/>
      <c r="BN125" s="82"/>
      <c r="BO125" s="82"/>
      <c r="BP125" s="82"/>
      <c r="BQ125" s="82"/>
      <c r="BR125" s="82"/>
      <c r="BS125" s="82"/>
      <c r="BT125" s="82"/>
      <c r="BU125" s="82"/>
      <c r="BV125" s="82"/>
      <c r="BW125" s="82"/>
      <c r="BX125" s="82"/>
      <c r="BY125" s="82"/>
      <c r="BZ125" s="82"/>
      <c r="CA125" s="82"/>
      <c r="CB125" s="82"/>
      <c r="CC125" s="82"/>
      <c r="CD125" s="82"/>
      <c r="CE125" s="82"/>
      <c r="CF125" s="82"/>
      <c r="CG125" s="82"/>
      <c r="CH125" s="82"/>
      <c r="CI125" s="82"/>
      <c r="CJ125" s="82"/>
      <c r="CK125" s="82"/>
      <c r="CL125" s="82"/>
      <c r="CM125" s="82"/>
      <c r="CN125" s="82"/>
      <c r="CO125" s="82"/>
      <c r="CP125" s="82"/>
      <c r="CQ125" s="82"/>
      <c r="CR125" s="82"/>
      <c r="CS125" s="82"/>
      <c r="CT125" s="82"/>
      <c r="CU125" s="82"/>
      <c r="CV125" s="82"/>
      <c r="CW125" s="82"/>
      <c r="CX125" s="82"/>
      <c r="CY125" s="82"/>
      <c r="CZ125" s="82"/>
      <c r="DA125" s="82"/>
      <c r="DB125" s="82"/>
      <c r="DC125" s="82"/>
      <c r="DD125" s="82"/>
      <c r="DE125" s="82"/>
      <c r="DF125" s="82"/>
      <c r="DG125" s="82"/>
      <c r="DH125" s="82"/>
      <c r="DI125" s="82"/>
      <c r="DJ125" s="82"/>
      <c r="DK125" s="82"/>
      <c r="DL125" s="82"/>
      <c r="DM125" s="82"/>
      <c r="DN125" s="82"/>
      <c r="DO125" s="82"/>
      <c r="DP125" s="82"/>
      <c r="DQ125" s="82"/>
      <c r="DR125" s="82"/>
      <c r="DS125" s="82"/>
      <c r="DT125" s="82"/>
      <c r="DU125" s="82"/>
      <c r="DV125" s="82"/>
      <c r="DW125" s="82"/>
      <c r="DX125" s="82"/>
      <c r="DY125" s="82"/>
      <c r="DZ125" s="82"/>
      <c r="EA125" s="82"/>
      <c r="EB125" s="82"/>
      <c r="EC125" s="82"/>
      <c r="ED125" s="82"/>
      <c r="EE125" s="82"/>
      <c r="EF125" s="82"/>
      <c r="EG125" s="82"/>
      <c r="EH125" s="82"/>
      <c r="EI125" s="82"/>
      <c r="EJ125" s="82"/>
      <c r="EK125" s="82"/>
      <c r="EL125" s="82"/>
      <c r="EM125" s="82"/>
      <c r="EN125" s="82"/>
      <c r="EO125" s="82"/>
      <c r="EP125" s="82"/>
      <c r="EQ125" s="82"/>
      <c r="ER125" s="82"/>
      <c r="ES125" s="82"/>
      <c r="ET125" s="82"/>
      <c r="EU125" s="82"/>
      <c r="EV125" s="82"/>
      <c r="EW125" s="82"/>
      <c r="EX125" s="82"/>
      <c r="EY125" s="82"/>
      <c r="EZ125" s="82"/>
      <c r="FA125" s="82"/>
      <c r="FB125" s="82"/>
      <c r="FC125" s="82"/>
      <c r="FD125" s="82"/>
      <c r="FE125" s="82"/>
      <c r="FF125" s="82"/>
      <c r="FG125" s="82"/>
      <c r="FH125" s="82"/>
      <c r="FI125" s="82"/>
      <c r="FJ125" s="82"/>
      <c r="FK125" s="82"/>
      <c r="FL125" s="82"/>
      <c r="FM125" s="82"/>
      <c r="FN125" s="82"/>
      <c r="FO125" s="82"/>
      <c r="FP125" s="82"/>
      <c r="FQ125" s="82"/>
      <c r="FR125" s="82"/>
      <c r="FS125" s="82"/>
      <c r="FT125" s="82"/>
      <c r="FU125" s="82"/>
      <c r="FV125" s="82"/>
      <c r="FW125" s="82"/>
      <c r="FX125" s="82"/>
      <c r="FY125" s="82"/>
      <c r="FZ125" s="82"/>
      <c r="GA125" s="82"/>
      <c r="GB125" s="82"/>
      <c r="GC125" s="82"/>
      <c r="GD125" s="82"/>
      <c r="GE125" s="82"/>
      <c r="GF125" s="82"/>
      <c r="GG125" s="82"/>
      <c r="GH125" s="82"/>
      <c r="GI125" s="82"/>
      <c r="GJ125" s="82"/>
      <c r="GK125" s="82"/>
      <c r="GL125" s="82"/>
      <c r="GM125" s="82"/>
      <c r="GN125" s="82"/>
      <c r="GO125" s="82"/>
      <c r="GP125" s="82"/>
      <c r="GQ125" s="82"/>
      <c r="GR125" s="82"/>
      <c r="GS125" s="82"/>
      <c r="GT125" s="82"/>
      <c r="GU125" s="82"/>
      <c r="GV125" s="82"/>
      <c r="GW125" s="82"/>
      <c r="GX125" s="82"/>
      <c r="GY125" s="82"/>
      <c r="GZ125" s="82"/>
      <c r="HA125" s="82"/>
      <c r="HB125" s="82"/>
      <c r="HC125" s="82"/>
      <c r="HD125" s="82"/>
      <c r="HE125" s="82"/>
      <c r="HF125" s="82"/>
      <c r="HG125" s="82"/>
      <c r="HH125" s="82"/>
      <c r="HI125" s="82"/>
      <c r="HJ125" s="82"/>
      <c r="HK125" s="82"/>
      <c r="HL125" s="82"/>
      <c r="HM125" s="82"/>
      <c r="HN125" s="82"/>
      <c r="HO125" s="82"/>
      <c r="HP125" s="82"/>
      <c r="HQ125" s="82"/>
      <c r="HR125" s="82"/>
      <c r="HS125" s="82"/>
      <c r="HT125" s="82"/>
      <c r="HU125" s="82"/>
      <c r="HV125" s="82"/>
      <c r="HW125" s="82"/>
      <c r="HX125" s="82"/>
      <c r="HY125" s="82"/>
      <c r="HZ125" s="82"/>
      <c r="IA125" s="82"/>
      <c r="IB125" s="82"/>
      <c r="IC125" s="82"/>
      <c r="ID125" s="82"/>
      <c r="IE125" s="82"/>
      <c r="IF125" s="82"/>
      <c r="IG125" s="82"/>
      <c r="IH125" s="82"/>
      <c r="II125" s="82"/>
      <c r="IJ125" s="82"/>
      <c r="IK125" s="82"/>
      <c r="IL125" s="82"/>
      <c r="IM125" s="82"/>
      <c r="IN125" s="82"/>
      <c r="IO125" s="82"/>
      <c r="IP125" s="82"/>
      <c r="IQ125" s="82"/>
      <c r="IR125" s="82"/>
      <c r="IS125" s="82"/>
      <c r="IT125" s="82"/>
      <c r="IU125" s="82"/>
    </row>
    <row r="126" spans="1:255">
      <c r="A126" s="1034">
        <v>58</v>
      </c>
      <c r="B126" s="951"/>
      <c r="C126" s="951"/>
      <c r="D126" s="951"/>
      <c r="E126" s="693"/>
      <c r="F126" s="950"/>
      <c r="G126" s="951"/>
      <c r="H126" s="951"/>
      <c r="I126" s="951"/>
      <c r="J126" s="951"/>
      <c r="K126" s="1035"/>
      <c r="L126" s="1035"/>
      <c r="M126" s="754">
        <v>58</v>
      </c>
      <c r="N126" s="950"/>
      <c r="O126" s="1035"/>
      <c r="P126" s="1035"/>
      <c r="Q126" s="1035"/>
      <c r="R126" s="1035">
        <f t="shared" si="0"/>
        <v>0</v>
      </c>
      <c r="S126" s="754">
        <v>58</v>
      </c>
      <c r="T126" s="82"/>
      <c r="U126" s="82"/>
      <c r="V126" s="82"/>
      <c r="W126" s="82"/>
      <c r="X126" s="82"/>
      <c r="Y126" s="82"/>
      <c r="Z126" s="82"/>
      <c r="AA126" s="82"/>
      <c r="AB126" s="82"/>
      <c r="AC126" s="82"/>
      <c r="AD126" s="82"/>
      <c r="AE126" s="82"/>
      <c r="AF126" s="82"/>
      <c r="AG126" s="82"/>
      <c r="AH126" s="82"/>
      <c r="AI126" s="82"/>
      <c r="AJ126" s="82"/>
      <c r="AK126" s="82"/>
      <c r="AL126" s="82"/>
      <c r="AM126" s="82"/>
      <c r="AN126" s="82"/>
      <c r="AO126" s="82"/>
      <c r="AP126" s="82"/>
      <c r="AQ126" s="82"/>
      <c r="AR126" s="82"/>
      <c r="AS126" s="82"/>
      <c r="AT126" s="82"/>
      <c r="AU126" s="82"/>
      <c r="AV126" s="82"/>
      <c r="AW126" s="82"/>
      <c r="AX126" s="82"/>
      <c r="AY126" s="82"/>
      <c r="AZ126" s="82"/>
      <c r="BA126" s="82"/>
      <c r="BB126" s="82"/>
      <c r="BC126" s="82"/>
      <c r="BD126" s="82"/>
      <c r="BE126" s="82"/>
      <c r="BF126" s="82"/>
      <c r="BG126" s="82"/>
      <c r="BH126" s="82"/>
      <c r="BI126" s="82"/>
      <c r="BJ126" s="82"/>
      <c r="BK126" s="82"/>
      <c r="BL126" s="82"/>
      <c r="BM126" s="82"/>
      <c r="BN126" s="82"/>
      <c r="BO126" s="82"/>
      <c r="BP126" s="82"/>
      <c r="BQ126" s="82"/>
      <c r="BR126" s="82"/>
      <c r="BS126" s="82"/>
      <c r="BT126" s="82"/>
      <c r="BU126" s="82"/>
      <c r="BV126" s="82"/>
      <c r="BW126" s="82"/>
      <c r="BX126" s="82"/>
      <c r="BY126" s="82"/>
      <c r="BZ126" s="82"/>
      <c r="CA126" s="82"/>
      <c r="CB126" s="82"/>
      <c r="CC126" s="82"/>
      <c r="CD126" s="82"/>
      <c r="CE126" s="82"/>
      <c r="CF126" s="82"/>
      <c r="CG126" s="82"/>
      <c r="CH126" s="82"/>
      <c r="CI126" s="82"/>
      <c r="CJ126" s="82"/>
      <c r="CK126" s="82"/>
      <c r="CL126" s="82"/>
      <c r="CM126" s="82"/>
      <c r="CN126" s="82"/>
      <c r="CO126" s="82"/>
      <c r="CP126" s="82"/>
      <c r="CQ126" s="82"/>
      <c r="CR126" s="82"/>
      <c r="CS126" s="82"/>
      <c r="CT126" s="82"/>
      <c r="CU126" s="82"/>
      <c r="CV126" s="82"/>
      <c r="CW126" s="82"/>
      <c r="CX126" s="82"/>
      <c r="CY126" s="82"/>
      <c r="CZ126" s="82"/>
      <c r="DA126" s="82"/>
      <c r="DB126" s="82"/>
      <c r="DC126" s="82"/>
      <c r="DD126" s="82"/>
      <c r="DE126" s="82"/>
      <c r="DF126" s="82"/>
      <c r="DG126" s="82"/>
      <c r="DH126" s="82"/>
      <c r="DI126" s="82"/>
      <c r="DJ126" s="82"/>
      <c r="DK126" s="82"/>
      <c r="DL126" s="82"/>
      <c r="DM126" s="82"/>
      <c r="DN126" s="82"/>
      <c r="DO126" s="82"/>
      <c r="DP126" s="82"/>
      <c r="DQ126" s="82"/>
      <c r="DR126" s="82"/>
      <c r="DS126" s="82"/>
      <c r="DT126" s="82"/>
      <c r="DU126" s="82"/>
      <c r="DV126" s="82"/>
      <c r="DW126" s="82"/>
      <c r="DX126" s="82"/>
      <c r="DY126" s="82"/>
      <c r="DZ126" s="82"/>
      <c r="EA126" s="82"/>
      <c r="EB126" s="82"/>
      <c r="EC126" s="82"/>
      <c r="ED126" s="82"/>
      <c r="EE126" s="82"/>
      <c r="EF126" s="82"/>
      <c r="EG126" s="82"/>
      <c r="EH126" s="82"/>
      <c r="EI126" s="82"/>
      <c r="EJ126" s="82"/>
      <c r="EK126" s="82"/>
      <c r="EL126" s="82"/>
      <c r="EM126" s="82"/>
      <c r="EN126" s="82"/>
      <c r="EO126" s="82"/>
      <c r="EP126" s="82"/>
      <c r="EQ126" s="82"/>
      <c r="ER126" s="82"/>
      <c r="ES126" s="82"/>
      <c r="ET126" s="82"/>
      <c r="EU126" s="82"/>
      <c r="EV126" s="82"/>
      <c r="EW126" s="82"/>
      <c r="EX126" s="82"/>
      <c r="EY126" s="82"/>
      <c r="EZ126" s="82"/>
      <c r="FA126" s="82"/>
      <c r="FB126" s="82"/>
      <c r="FC126" s="82"/>
      <c r="FD126" s="82"/>
      <c r="FE126" s="82"/>
      <c r="FF126" s="82"/>
      <c r="FG126" s="82"/>
      <c r="FH126" s="82"/>
      <c r="FI126" s="82"/>
      <c r="FJ126" s="82"/>
      <c r="FK126" s="82"/>
      <c r="FL126" s="82"/>
      <c r="FM126" s="82"/>
      <c r="FN126" s="82"/>
      <c r="FO126" s="82"/>
      <c r="FP126" s="82"/>
      <c r="FQ126" s="82"/>
      <c r="FR126" s="82"/>
      <c r="FS126" s="82"/>
      <c r="FT126" s="82"/>
      <c r="FU126" s="82"/>
      <c r="FV126" s="82"/>
      <c r="FW126" s="82"/>
      <c r="FX126" s="82"/>
      <c r="FY126" s="82"/>
      <c r="FZ126" s="82"/>
      <c r="GA126" s="82"/>
      <c r="GB126" s="82"/>
      <c r="GC126" s="82"/>
      <c r="GD126" s="82"/>
      <c r="GE126" s="82"/>
      <c r="GF126" s="82"/>
      <c r="GG126" s="82"/>
      <c r="GH126" s="82"/>
      <c r="GI126" s="82"/>
      <c r="GJ126" s="82"/>
      <c r="GK126" s="82"/>
      <c r="GL126" s="82"/>
      <c r="GM126" s="82"/>
      <c r="GN126" s="82"/>
      <c r="GO126" s="82"/>
      <c r="GP126" s="82"/>
      <c r="GQ126" s="82"/>
      <c r="GR126" s="82"/>
      <c r="GS126" s="82"/>
      <c r="GT126" s="82"/>
      <c r="GU126" s="82"/>
      <c r="GV126" s="82"/>
      <c r="GW126" s="82"/>
      <c r="GX126" s="82"/>
      <c r="GY126" s="82"/>
      <c r="GZ126" s="82"/>
      <c r="HA126" s="82"/>
      <c r="HB126" s="82"/>
      <c r="HC126" s="82"/>
      <c r="HD126" s="82"/>
      <c r="HE126" s="82"/>
      <c r="HF126" s="82"/>
      <c r="HG126" s="82"/>
      <c r="HH126" s="82"/>
      <c r="HI126" s="82"/>
      <c r="HJ126" s="82"/>
      <c r="HK126" s="82"/>
      <c r="HL126" s="82"/>
      <c r="HM126" s="82"/>
      <c r="HN126" s="82"/>
      <c r="HO126" s="82"/>
      <c r="HP126" s="82"/>
      <c r="HQ126" s="82"/>
      <c r="HR126" s="82"/>
      <c r="HS126" s="82"/>
      <c r="HT126" s="82"/>
      <c r="HU126" s="82"/>
      <c r="HV126" s="82"/>
      <c r="HW126" s="82"/>
      <c r="HX126" s="82"/>
      <c r="HY126" s="82"/>
      <c r="HZ126" s="82"/>
      <c r="IA126" s="82"/>
      <c r="IB126" s="82"/>
      <c r="IC126" s="82"/>
      <c r="ID126" s="82"/>
      <c r="IE126" s="82"/>
      <c r="IF126" s="82"/>
      <c r="IG126" s="82"/>
      <c r="IH126" s="82"/>
      <c r="II126" s="82"/>
      <c r="IJ126" s="82"/>
      <c r="IK126" s="82"/>
      <c r="IL126" s="82"/>
      <c r="IM126" s="82"/>
      <c r="IN126" s="82"/>
      <c r="IO126" s="82"/>
      <c r="IP126" s="82"/>
      <c r="IQ126" s="82"/>
      <c r="IR126" s="82"/>
      <c r="IS126" s="82"/>
      <c r="IT126" s="82"/>
      <c r="IU126" s="82"/>
    </row>
    <row r="127" spans="1:255">
      <c r="A127" s="1034">
        <v>59</v>
      </c>
      <c r="B127" s="951"/>
      <c r="C127" s="951"/>
      <c r="D127" s="951"/>
      <c r="E127" s="693"/>
      <c r="F127" s="950"/>
      <c r="G127" s="951"/>
      <c r="H127" s="951"/>
      <c r="I127" s="951"/>
      <c r="J127" s="951"/>
      <c r="K127" s="1035"/>
      <c r="L127" s="1035"/>
      <c r="M127" s="754">
        <v>59</v>
      </c>
      <c r="N127" s="950"/>
      <c r="O127" s="1035"/>
      <c r="P127" s="1035"/>
      <c r="Q127" s="1035"/>
      <c r="R127" s="1035">
        <f t="shared" si="0"/>
        <v>0</v>
      </c>
      <c r="S127" s="754">
        <v>59</v>
      </c>
      <c r="T127" s="82"/>
      <c r="U127" s="82"/>
      <c r="V127" s="82"/>
      <c r="W127" s="82"/>
      <c r="X127" s="82"/>
      <c r="Y127" s="82"/>
      <c r="Z127" s="82"/>
      <c r="AA127" s="82"/>
      <c r="AB127" s="82"/>
      <c r="AC127" s="82"/>
      <c r="AD127" s="82"/>
      <c r="AE127" s="82"/>
      <c r="AF127" s="82"/>
      <c r="AG127" s="82"/>
      <c r="AH127" s="82"/>
      <c r="AI127" s="82"/>
      <c r="AJ127" s="82"/>
      <c r="AK127" s="82"/>
      <c r="AL127" s="82"/>
      <c r="AM127" s="82"/>
      <c r="AN127" s="82"/>
      <c r="AO127" s="82"/>
      <c r="AP127" s="82"/>
      <c r="AQ127" s="82"/>
      <c r="AR127" s="82"/>
      <c r="AS127" s="82"/>
      <c r="AT127" s="82"/>
      <c r="AU127" s="82"/>
      <c r="AV127" s="82"/>
      <c r="AW127" s="82"/>
      <c r="AX127" s="82"/>
      <c r="AY127" s="82"/>
      <c r="AZ127" s="82"/>
      <c r="BA127" s="82"/>
      <c r="BB127" s="82"/>
      <c r="BC127" s="82"/>
      <c r="BD127" s="82"/>
      <c r="BE127" s="82"/>
      <c r="BF127" s="82"/>
      <c r="BG127" s="82"/>
      <c r="BH127" s="82"/>
      <c r="BI127" s="82"/>
      <c r="BJ127" s="82"/>
      <c r="BK127" s="82"/>
      <c r="BL127" s="82"/>
      <c r="BM127" s="82"/>
      <c r="BN127" s="82"/>
      <c r="BO127" s="82"/>
      <c r="BP127" s="82"/>
      <c r="BQ127" s="82"/>
      <c r="BR127" s="82"/>
      <c r="BS127" s="82"/>
      <c r="BT127" s="82"/>
      <c r="BU127" s="82"/>
      <c r="BV127" s="82"/>
      <c r="BW127" s="82"/>
      <c r="BX127" s="82"/>
      <c r="BY127" s="82"/>
      <c r="BZ127" s="82"/>
      <c r="CA127" s="82"/>
      <c r="CB127" s="82"/>
      <c r="CC127" s="82"/>
      <c r="CD127" s="82"/>
      <c r="CE127" s="82"/>
      <c r="CF127" s="82"/>
      <c r="CG127" s="82"/>
      <c r="CH127" s="82"/>
      <c r="CI127" s="82"/>
      <c r="CJ127" s="82"/>
      <c r="CK127" s="82"/>
      <c r="CL127" s="82"/>
      <c r="CM127" s="82"/>
      <c r="CN127" s="82"/>
      <c r="CO127" s="82"/>
      <c r="CP127" s="82"/>
      <c r="CQ127" s="82"/>
      <c r="CR127" s="82"/>
      <c r="CS127" s="82"/>
      <c r="CT127" s="82"/>
      <c r="CU127" s="82"/>
      <c r="CV127" s="82"/>
      <c r="CW127" s="82"/>
      <c r="CX127" s="82"/>
      <c r="CY127" s="82"/>
      <c r="CZ127" s="82"/>
      <c r="DA127" s="82"/>
      <c r="DB127" s="82"/>
      <c r="DC127" s="82"/>
      <c r="DD127" s="82"/>
      <c r="DE127" s="82"/>
      <c r="DF127" s="82"/>
      <c r="DG127" s="82"/>
      <c r="DH127" s="82"/>
      <c r="DI127" s="82"/>
      <c r="DJ127" s="82"/>
      <c r="DK127" s="82"/>
      <c r="DL127" s="82"/>
      <c r="DM127" s="82"/>
      <c r="DN127" s="82"/>
      <c r="DO127" s="82"/>
      <c r="DP127" s="82"/>
      <c r="DQ127" s="82"/>
      <c r="DR127" s="82"/>
      <c r="DS127" s="82"/>
      <c r="DT127" s="82"/>
      <c r="DU127" s="82"/>
      <c r="DV127" s="82"/>
      <c r="DW127" s="82"/>
      <c r="DX127" s="82"/>
      <c r="DY127" s="82"/>
      <c r="DZ127" s="82"/>
      <c r="EA127" s="82"/>
      <c r="EB127" s="82"/>
      <c r="EC127" s="82"/>
      <c r="ED127" s="82"/>
      <c r="EE127" s="82"/>
      <c r="EF127" s="82"/>
      <c r="EG127" s="82"/>
      <c r="EH127" s="82"/>
      <c r="EI127" s="82"/>
      <c r="EJ127" s="82"/>
      <c r="EK127" s="82"/>
      <c r="EL127" s="82"/>
      <c r="EM127" s="82"/>
      <c r="EN127" s="82"/>
      <c r="EO127" s="82"/>
      <c r="EP127" s="82"/>
      <c r="EQ127" s="82"/>
      <c r="ER127" s="82"/>
      <c r="ES127" s="82"/>
      <c r="ET127" s="82"/>
      <c r="EU127" s="82"/>
      <c r="EV127" s="82"/>
      <c r="EW127" s="82"/>
      <c r="EX127" s="82"/>
      <c r="EY127" s="82"/>
      <c r="EZ127" s="82"/>
      <c r="FA127" s="82"/>
      <c r="FB127" s="82"/>
      <c r="FC127" s="82"/>
      <c r="FD127" s="82"/>
      <c r="FE127" s="82"/>
      <c r="FF127" s="82"/>
      <c r="FG127" s="82"/>
      <c r="FH127" s="82"/>
      <c r="FI127" s="82"/>
      <c r="FJ127" s="82"/>
      <c r="FK127" s="82"/>
      <c r="FL127" s="82"/>
      <c r="FM127" s="82"/>
      <c r="FN127" s="82"/>
      <c r="FO127" s="82"/>
      <c r="FP127" s="82"/>
      <c r="FQ127" s="82"/>
      <c r="FR127" s="82"/>
      <c r="FS127" s="82"/>
      <c r="FT127" s="82"/>
      <c r="FU127" s="82"/>
      <c r="FV127" s="82"/>
      <c r="FW127" s="82"/>
      <c r="FX127" s="82"/>
      <c r="FY127" s="82"/>
      <c r="FZ127" s="82"/>
      <c r="GA127" s="82"/>
      <c r="GB127" s="82"/>
      <c r="GC127" s="82"/>
      <c r="GD127" s="82"/>
      <c r="GE127" s="82"/>
      <c r="GF127" s="82"/>
      <c r="GG127" s="82"/>
      <c r="GH127" s="82"/>
      <c r="GI127" s="82"/>
      <c r="GJ127" s="82"/>
      <c r="GK127" s="82"/>
      <c r="GL127" s="82"/>
      <c r="GM127" s="82"/>
      <c r="GN127" s="82"/>
      <c r="GO127" s="82"/>
      <c r="GP127" s="82"/>
      <c r="GQ127" s="82"/>
      <c r="GR127" s="82"/>
      <c r="GS127" s="82"/>
      <c r="GT127" s="82"/>
      <c r="GU127" s="82"/>
      <c r="GV127" s="82"/>
      <c r="GW127" s="82"/>
      <c r="GX127" s="82"/>
      <c r="GY127" s="82"/>
      <c r="GZ127" s="82"/>
      <c r="HA127" s="82"/>
      <c r="HB127" s="82"/>
      <c r="HC127" s="82"/>
      <c r="HD127" s="82"/>
      <c r="HE127" s="82"/>
      <c r="HF127" s="82"/>
      <c r="HG127" s="82"/>
      <c r="HH127" s="82"/>
      <c r="HI127" s="82"/>
      <c r="HJ127" s="82"/>
      <c r="HK127" s="82"/>
      <c r="HL127" s="82"/>
      <c r="HM127" s="82"/>
      <c r="HN127" s="82"/>
      <c r="HO127" s="82"/>
      <c r="HP127" s="82"/>
      <c r="HQ127" s="82"/>
      <c r="HR127" s="82"/>
      <c r="HS127" s="82"/>
      <c r="HT127" s="82"/>
      <c r="HU127" s="82"/>
      <c r="HV127" s="82"/>
      <c r="HW127" s="82"/>
      <c r="HX127" s="82"/>
      <c r="HY127" s="82"/>
      <c r="HZ127" s="82"/>
      <c r="IA127" s="82"/>
      <c r="IB127" s="82"/>
      <c r="IC127" s="82"/>
      <c r="ID127" s="82"/>
      <c r="IE127" s="82"/>
      <c r="IF127" s="82"/>
      <c r="IG127" s="82"/>
      <c r="IH127" s="82"/>
      <c r="II127" s="82"/>
      <c r="IJ127" s="82"/>
      <c r="IK127" s="82"/>
      <c r="IL127" s="82"/>
      <c r="IM127" s="82"/>
      <c r="IN127" s="82"/>
      <c r="IO127" s="82"/>
      <c r="IP127" s="82"/>
      <c r="IQ127" s="82"/>
      <c r="IR127" s="82"/>
      <c r="IS127" s="82"/>
      <c r="IT127" s="82"/>
      <c r="IU127" s="82"/>
    </row>
    <row r="128" spans="1:255">
      <c r="A128" s="1034">
        <v>60</v>
      </c>
      <c r="B128" s="951"/>
      <c r="C128" s="951"/>
      <c r="D128" s="951"/>
      <c r="E128" s="693"/>
      <c r="F128" s="950"/>
      <c r="G128" s="951"/>
      <c r="H128" s="951"/>
      <c r="I128" s="951"/>
      <c r="J128" s="951"/>
      <c r="K128" s="1035"/>
      <c r="L128" s="1035"/>
      <c r="M128" s="754">
        <v>60</v>
      </c>
      <c r="N128" s="950"/>
      <c r="O128" s="1035"/>
      <c r="P128" s="1035"/>
      <c r="Q128" s="1035"/>
      <c r="R128" s="1035">
        <f t="shared" si="0"/>
        <v>0</v>
      </c>
      <c r="S128" s="754">
        <v>60</v>
      </c>
      <c r="T128" s="82"/>
      <c r="U128" s="82"/>
      <c r="V128" s="82"/>
      <c r="W128" s="82"/>
      <c r="X128" s="82"/>
      <c r="Y128" s="82"/>
      <c r="Z128" s="82"/>
      <c r="AA128" s="82"/>
      <c r="AB128" s="82"/>
      <c r="AC128" s="82"/>
      <c r="AD128" s="82"/>
      <c r="AE128" s="82"/>
      <c r="AF128" s="82"/>
      <c r="AG128" s="82"/>
      <c r="AH128" s="82"/>
      <c r="AI128" s="82"/>
      <c r="AJ128" s="82"/>
      <c r="AK128" s="82"/>
      <c r="AL128" s="82"/>
      <c r="AM128" s="82"/>
      <c r="AN128" s="82"/>
      <c r="AO128" s="82"/>
      <c r="AP128" s="82"/>
      <c r="AQ128" s="82"/>
      <c r="AR128" s="82"/>
      <c r="AS128" s="82"/>
      <c r="AT128" s="82"/>
      <c r="AU128" s="82"/>
      <c r="AV128" s="82"/>
      <c r="AW128" s="82"/>
      <c r="AX128" s="82"/>
      <c r="AY128" s="82"/>
      <c r="AZ128" s="82"/>
      <c r="BA128" s="82"/>
      <c r="BB128" s="82"/>
      <c r="BC128" s="82"/>
      <c r="BD128" s="82"/>
      <c r="BE128" s="82"/>
      <c r="BF128" s="82"/>
      <c r="BG128" s="82"/>
      <c r="BH128" s="82"/>
      <c r="BI128" s="82"/>
      <c r="BJ128" s="82"/>
      <c r="BK128" s="82"/>
      <c r="BL128" s="82"/>
      <c r="BM128" s="82"/>
      <c r="BN128" s="82"/>
      <c r="BO128" s="82"/>
      <c r="BP128" s="82"/>
      <c r="BQ128" s="82"/>
      <c r="BR128" s="82"/>
      <c r="BS128" s="82"/>
      <c r="BT128" s="82"/>
      <c r="BU128" s="82"/>
      <c r="BV128" s="82"/>
      <c r="BW128" s="82"/>
      <c r="BX128" s="82"/>
      <c r="BY128" s="82"/>
      <c r="BZ128" s="82"/>
      <c r="CA128" s="82"/>
      <c r="CB128" s="82"/>
      <c r="CC128" s="82"/>
      <c r="CD128" s="82"/>
      <c r="CE128" s="82"/>
      <c r="CF128" s="82"/>
      <c r="CG128" s="82"/>
      <c r="CH128" s="82"/>
      <c r="CI128" s="82"/>
      <c r="CJ128" s="82"/>
      <c r="CK128" s="82"/>
      <c r="CL128" s="82"/>
      <c r="CM128" s="82"/>
      <c r="CN128" s="82"/>
      <c r="CO128" s="82"/>
      <c r="CP128" s="82"/>
      <c r="CQ128" s="82"/>
      <c r="CR128" s="82"/>
      <c r="CS128" s="82"/>
      <c r="CT128" s="82"/>
      <c r="CU128" s="82"/>
      <c r="CV128" s="82"/>
      <c r="CW128" s="82"/>
      <c r="CX128" s="82"/>
      <c r="CY128" s="82"/>
      <c r="CZ128" s="82"/>
      <c r="DA128" s="82"/>
      <c r="DB128" s="82"/>
      <c r="DC128" s="82"/>
      <c r="DD128" s="82"/>
      <c r="DE128" s="82"/>
      <c r="DF128" s="82"/>
      <c r="DG128" s="82"/>
      <c r="DH128" s="82"/>
      <c r="DI128" s="82"/>
      <c r="DJ128" s="82"/>
      <c r="DK128" s="82"/>
      <c r="DL128" s="82"/>
      <c r="DM128" s="82"/>
      <c r="DN128" s="82"/>
      <c r="DO128" s="82"/>
      <c r="DP128" s="82"/>
      <c r="DQ128" s="82"/>
      <c r="DR128" s="82"/>
      <c r="DS128" s="82"/>
      <c r="DT128" s="82"/>
      <c r="DU128" s="82"/>
      <c r="DV128" s="82"/>
      <c r="DW128" s="82"/>
      <c r="DX128" s="82"/>
      <c r="DY128" s="82"/>
      <c r="DZ128" s="82"/>
      <c r="EA128" s="82"/>
      <c r="EB128" s="82"/>
      <c r="EC128" s="82"/>
      <c r="ED128" s="82"/>
      <c r="EE128" s="82"/>
      <c r="EF128" s="82"/>
      <c r="EG128" s="82"/>
      <c r="EH128" s="82"/>
      <c r="EI128" s="82"/>
      <c r="EJ128" s="82"/>
      <c r="EK128" s="82"/>
      <c r="EL128" s="82"/>
      <c r="EM128" s="82"/>
      <c r="EN128" s="82"/>
      <c r="EO128" s="82"/>
      <c r="EP128" s="82"/>
      <c r="EQ128" s="82"/>
      <c r="ER128" s="82"/>
      <c r="ES128" s="82"/>
      <c r="ET128" s="82"/>
      <c r="EU128" s="82"/>
      <c r="EV128" s="82"/>
      <c r="EW128" s="82"/>
      <c r="EX128" s="82"/>
      <c r="EY128" s="82"/>
      <c r="EZ128" s="82"/>
      <c r="FA128" s="82"/>
      <c r="FB128" s="82"/>
      <c r="FC128" s="82"/>
      <c r="FD128" s="82"/>
      <c r="FE128" s="82"/>
      <c r="FF128" s="82"/>
      <c r="FG128" s="82"/>
      <c r="FH128" s="82"/>
      <c r="FI128" s="82"/>
      <c r="FJ128" s="82"/>
      <c r="FK128" s="82"/>
      <c r="FL128" s="82"/>
      <c r="FM128" s="82"/>
      <c r="FN128" s="82"/>
      <c r="FO128" s="82"/>
      <c r="FP128" s="82"/>
      <c r="FQ128" s="82"/>
      <c r="FR128" s="82"/>
      <c r="FS128" s="82"/>
      <c r="FT128" s="82"/>
      <c r="FU128" s="82"/>
      <c r="FV128" s="82"/>
      <c r="FW128" s="82"/>
      <c r="FX128" s="82"/>
      <c r="FY128" s="82"/>
      <c r="FZ128" s="82"/>
      <c r="GA128" s="82"/>
      <c r="GB128" s="82"/>
      <c r="GC128" s="82"/>
      <c r="GD128" s="82"/>
      <c r="GE128" s="82"/>
      <c r="GF128" s="82"/>
      <c r="GG128" s="82"/>
      <c r="GH128" s="82"/>
      <c r="GI128" s="82"/>
      <c r="GJ128" s="82"/>
      <c r="GK128" s="82"/>
      <c r="GL128" s="82"/>
      <c r="GM128" s="82"/>
      <c r="GN128" s="82"/>
      <c r="GO128" s="82"/>
      <c r="GP128" s="82"/>
      <c r="GQ128" s="82"/>
      <c r="GR128" s="82"/>
      <c r="GS128" s="82"/>
      <c r="GT128" s="82"/>
      <c r="GU128" s="82"/>
      <c r="GV128" s="82"/>
      <c r="GW128" s="82"/>
      <c r="GX128" s="82"/>
      <c r="GY128" s="82"/>
      <c r="GZ128" s="82"/>
      <c r="HA128" s="82"/>
      <c r="HB128" s="82"/>
      <c r="HC128" s="82"/>
      <c r="HD128" s="82"/>
      <c r="HE128" s="82"/>
      <c r="HF128" s="82"/>
      <c r="HG128" s="82"/>
      <c r="HH128" s="82"/>
      <c r="HI128" s="82"/>
      <c r="HJ128" s="82"/>
      <c r="HK128" s="82"/>
      <c r="HL128" s="82"/>
      <c r="HM128" s="82"/>
      <c r="HN128" s="82"/>
      <c r="HO128" s="82"/>
      <c r="HP128" s="82"/>
      <c r="HQ128" s="82"/>
      <c r="HR128" s="82"/>
      <c r="HS128" s="82"/>
      <c r="HT128" s="82"/>
      <c r="HU128" s="82"/>
      <c r="HV128" s="82"/>
      <c r="HW128" s="82"/>
      <c r="HX128" s="82"/>
      <c r="HY128" s="82"/>
      <c r="HZ128" s="82"/>
      <c r="IA128" s="82"/>
      <c r="IB128" s="82"/>
      <c r="IC128" s="82"/>
      <c r="ID128" s="82"/>
      <c r="IE128" s="82"/>
      <c r="IF128" s="82"/>
      <c r="IG128" s="82"/>
      <c r="IH128" s="82"/>
      <c r="II128" s="82"/>
      <c r="IJ128" s="82"/>
      <c r="IK128" s="82"/>
      <c r="IL128" s="82"/>
      <c r="IM128" s="82"/>
      <c r="IN128" s="82"/>
      <c r="IO128" s="82"/>
      <c r="IP128" s="82"/>
      <c r="IQ128" s="82"/>
      <c r="IR128" s="82"/>
      <c r="IS128" s="82"/>
      <c r="IT128" s="82"/>
      <c r="IU128" s="82"/>
    </row>
    <row r="129" spans="1:255">
      <c r="A129" s="1034">
        <v>61</v>
      </c>
      <c r="B129" s="951"/>
      <c r="C129" s="951"/>
      <c r="D129" s="951"/>
      <c r="E129" s="693"/>
      <c r="F129" s="950"/>
      <c r="G129" s="951"/>
      <c r="H129" s="951"/>
      <c r="I129" s="951"/>
      <c r="J129" s="951"/>
      <c r="K129" s="1035"/>
      <c r="L129" s="1035"/>
      <c r="M129" s="754">
        <v>61</v>
      </c>
      <c r="N129" s="950"/>
      <c r="O129" s="1035"/>
      <c r="P129" s="1035"/>
      <c r="Q129" s="1035"/>
      <c r="R129" s="1035">
        <f t="shared" si="0"/>
        <v>0</v>
      </c>
      <c r="S129" s="754">
        <v>61</v>
      </c>
      <c r="T129" s="82"/>
      <c r="U129" s="82"/>
      <c r="V129" s="82"/>
      <c r="W129" s="82"/>
      <c r="X129" s="82"/>
      <c r="Y129" s="82"/>
      <c r="Z129" s="82"/>
      <c r="AA129" s="82"/>
      <c r="AB129" s="82"/>
      <c r="AC129" s="82"/>
      <c r="AD129" s="82"/>
      <c r="AE129" s="82"/>
      <c r="AF129" s="82"/>
      <c r="AG129" s="82"/>
      <c r="AH129" s="82"/>
      <c r="AI129" s="82"/>
      <c r="AJ129" s="82"/>
      <c r="AK129" s="82"/>
      <c r="AL129" s="82"/>
      <c r="AM129" s="82"/>
      <c r="AN129" s="82"/>
      <c r="AO129" s="82"/>
      <c r="AP129" s="82"/>
      <c r="AQ129" s="82"/>
      <c r="AR129" s="82"/>
      <c r="AS129" s="82"/>
      <c r="AT129" s="82"/>
      <c r="AU129" s="82"/>
      <c r="AV129" s="82"/>
      <c r="AW129" s="82"/>
      <c r="AX129" s="82"/>
      <c r="AY129" s="82"/>
      <c r="AZ129" s="82"/>
      <c r="BA129" s="82"/>
      <c r="BB129" s="82"/>
      <c r="BC129" s="82"/>
      <c r="BD129" s="82"/>
      <c r="BE129" s="82"/>
      <c r="BF129" s="82"/>
      <c r="BG129" s="82"/>
      <c r="BH129" s="82"/>
      <c r="BI129" s="82"/>
      <c r="BJ129" s="82"/>
      <c r="BK129" s="82"/>
      <c r="BL129" s="82"/>
      <c r="BM129" s="82"/>
      <c r="BN129" s="82"/>
      <c r="BO129" s="82"/>
      <c r="BP129" s="82"/>
      <c r="BQ129" s="82"/>
      <c r="BR129" s="82"/>
      <c r="BS129" s="82"/>
      <c r="BT129" s="82"/>
      <c r="BU129" s="82"/>
      <c r="BV129" s="82"/>
      <c r="BW129" s="82"/>
      <c r="BX129" s="82"/>
      <c r="BY129" s="82"/>
      <c r="BZ129" s="82"/>
      <c r="CA129" s="82"/>
      <c r="CB129" s="82"/>
      <c r="CC129" s="82"/>
      <c r="CD129" s="82"/>
      <c r="CE129" s="82"/>
      <c r="CF129" s="82"/>
      <c r="CG129" s="82"/>
      <c r="CH129" s="82"/>
      <c r="CI129" s="82"/>
      <c r="CJ129" s="82"/>
      <c r="CK129" s="82"/>
      <c r="CL129" s="82"/>
      <c r="CM129" s="82"/>
      <c r="CN129" s="82"/>
      <c r="CO129" s="82"/>
      <c r="CP129" s="82"/>
      <c r="CQ129" s="82"/>
      <c r="CR129" s="82"/>
      <c r="CS129" s="82"/>
      <c r="CT129" s="82"/>
      <c r="CU129" s="82"/>
      <c r="CV129" s="82"/>
      <c r="CW129" s="82"/>
      <c r="CX129" s="82"/>
      <c r="CY129" s="82"/>
      <c r="CZ129" s="82"/>
      <c r="DA129" s="82"/>
      <c r="DB129" s="82"/>
      <c r="DC129" s="82"/>
      <c r="DD129" s="82"/>
      <c r="DE129" s="82"/>
      <c r="DF129" s="82"/>
      <c r="DG129" s="82"/>
      <c r="DH129" s="82"/>
      <c r="DI129" s="82"/>
      <c r="DJ129" s="82"/>
      <c r="DK129" s="82"/>
      <c r="DL129" s="82"/>
      <c r="DM129" s="82"/>
      <c r="DN129" s="82"/>
      <c r="DO129" s="82"/>
      <c r="DP129" s="82"/>
      <c r="DQ129" s="82"/>
      <c r="DR129" s="82"/>
      <c r="DS129" s="82"/>
      <c r="DT129" s="82"/>
      <c r="DU129" s="82"/>
      <c r="DV129" s="82"/>
      <c r="DW129" s="82"/>
      <c r="DX129" s="82"/>
      <c r="DY129" s="82"/>
      <c r="DZ129" s="82"/>
      <c r="EA129" s="82"/>
      <c r="EB129" s="82"/>
      <c r="EC129" s="82"/>
      <c r="ED129" s="82"/>
      <c r="EE129" s="82"/>
      <c r="EF129" s="82"/>
      <c r="EG129" s="82"/>
      <c r="EH129" s="82"/>
      <c r="EI129" s="82"/>
      <c r="EJ129" s="82"/>
      <c r="EK129" s="82"/>
      <c r="EL129" s="82"/>
      <c r="EM129" s="82"/>
      <c r="EN129" s="82"/>
      <c r="EO129" s="82"/>
      <c r="EP129" s="82"/>
      <c r="EQ129" s="82"/>
      <c r="ER129" s="82"/>
      <c r="ES129" s="82"/>
      <c r="ET129" s="82"/>
      <c r="EU129" s="82"/>
      <c r="EV129" s="82"/>
      <c r="EW129" s="82"/>
      <c r="EX129" s="82"/>
      <c r="EY129" s="82"/>
      <c r="EZ129" s="82"/>
      <c r="FA129" s="82"/>
      <c r="FB129" s="82"/>
      <c r="FC129" s="82"/>
      <c r="FD129" s="82"/>
      <c r="FE129" s="82"/>
      <c r="FF129" s="82"/>
      <c r="FG129" s="82"/>
      <c r="FH129" s="82"/>
      <c r="FI129" s="82"/>
      <c r="FJ129" s="82"/>
      <c r="FK129" s="82"/>
      <c r="FL129" s="82"/>
      <c r="FM129" s="82"/>
      <c r="FN129" s="82"/>
      <c r="FO129" s="82"/>
      <c r="FP129" s="82"/>
      <c r="FQ129" s="82"/>
      <c r="FR129" s="82"/>
      <c r="FS129" s="82"/>
      <c r="FT129" s="82"/>
      <c r="FU129" s="82"/>
      <c r="FV129" s="82"/>
      <c r="FW129" s="82"/>
      <c r="FX129" s="82"/>
      <c r="FY129" s="82"/>
      <c r="FZ129" s="82"/>
      <c r="GA129" s="82"/>
      <c r="GB129" s="82"/>
      <c r="GC129" s="82"/>
      <c r="GD129" s="82"/>
      <c r="GE129" s="82"/>
      <c r="GF129" s="82"/>
      <c r="GG129" s="82"/>
      <c r="GH129" s="82"/>
      <c r="GI129" s="82"/>
      <c r="GJ129" s="82"/>
      <c r="GK129" s="82"/>
      <c r="GL129" s="82"/>
      <c r="GM129" s="82"/>
      <c r="GN129" s="82"/>
      <c r="GO129" s="82"/>
      <c r="GP129" s="82"/>
      <c r="GQ129" s="82"/>
      <c r="GR129" s="82"/>
      <c r="GS129" s="82"/>
      <c r="GT129" s="82"/>
      <c r="GU129" s="82"/>
      <c r="GV129" s="82"/>
      <c r="GW129" s="82"/>
      <c r="GX129" s="82"/>
      <c r="GY129" s="82"/>
      <c r="GZ129" s="82"/>
      <c r="HA129" s="82"/>
      <c r="HB129" s="82"/>
      <c r="HC129" s="82"/>
      <c r="HD129" s="82"/>
      <c r="HE129" s="82"/>
      <c r="HF129" s="82"/>
      <c r="HG129" s="82"/>
      <c r="HH129" s="82"/>
      <c r="HI129" s="82"/>
      <c r="HJ129" s="82"/>
      <c r="HK129" s="82"/>
      <c r="HL129" s="82"/>
      <c r="HM129" s="82"/>
      <c r="HN129" s="82"/>
      <c r="HO129" s="82"/>
      <c r="HP129" s="82"/>
      <c r="HQ129" s="82"/>
      <c r="HR129" s="82"/>
      <c r="HS129" s="82"/>
      <c r="HT129" s="82"/>
      <c r="HU129" s="82"/>
      <c r="HV129" s="82"/>
      <c r="HW129" s="82"/>
      <c r="HX129" s="82"/>
      <c r="HY129" s="82"/>
      <c r="HZ129" s="82"/>
      <c r="IA129" s="82"/>
      <c r="IB129" s="82"/>
      <c r="IC129" s="82"/>
      <c r="ID129" s="82"/>
      <c r="IE129" s="82"/>
      <c r="IF129" s="82"/>
      <c r="IG129" s="82"/>
      <c r="IH129" s="82"/>
      <c r="II129" s="82"/>
      <c r="IJ129" s="82"/>
      <c r="IK129" s="82"/>
      <c r="IL129" s="82"/>
      <c r="IM129" s="82"/>
      <c r="IN129" s="82"/>
      <c r="IO129" s="82"/>
      <c r="IP129" s="82"/>
      <c r="IQ129" s="82"/>
      <c r="IR129" s="82"/>
      <c r="IS129" s="82"/>
      <c r="IT129" s="82"/>
      <c r="IU129" s="82"/>
    </row>
    <row r="130" spans="1:255">
      <c r="A130" s="1034">
        <v>62</v>
      </c>
      <c r="B130" s="951"/>
      <c r="C130" s="951"/>
      <c r="D130" s="951"/>
      <c r="E130" s="693"/>
      <c r="F130" s="950"/>
      <c r="G130" s="951"/>
      <c r="H130" s="951"/>
      <c r="I130" s="951"/>
      <c r="J130" s="951"/>
      <c r="K130" s="1035"/>
      <c r="L130" s="1035"/>
      <c r="M130" s="754">
        <v>62</v>
      </c>
      <c r="N130" s="950"/>
      <c r="O130" s="1035"/>
      <c r="P130" s="1035"/>
      <c r="Q130" s="1035"/>
      <c r="R130" s="1035">
        <f t="shared" si="0"/>
        <v>0</v>
      </c>
      <c r="S130" s="754">
        <v>62</v>
      </c>
      <c r="T130" s="82"/>
      <c r="U130" s="82"/>
      <c r="V130" s="82"/>
      <c r="W130" s="82"/>
      <c r="X130" s="82"/>
      <c r="Y130" s="82"/>
      <c r="Z130" s="82"/>
      <c r="AA130" s="82"/>
      <c r="AB130" s="82"/>
      <c r="AC130" s="82"/>
      <c r="AD130" s="82"/>
      <c r="AE130" s="82"/>
      <c r="AF130" s="82"/>
      <c r="AG130" s="82"/>
      <c r="AH130" s="82"/>
      <c r="AI130" s="82"/>
      <c r="AJ130" s="82"/>
      <c r="AK130" s="82"/>
      <c r="AL130" s="82"/>
      <c r="AM130" s="82"/>
      <c r="AN130" s="82"/>
      <c r="AO130" s="82"/>
      <c r="AP130" s="82"/>
      <c r="AQ130" s="82"/>
      <c r="AR130" s="82"/>
      <c r="AS130" s="82"/>
      <c r="AT130" s="82"/>
      <c r="AU130" s="82"/>
      <c r="AV130" s="82"/>
      <c r="AW130" s="82"/>
      <c r="AX130" s="82"/>
      <c r="AY130" s="82"/>
      <c r="AZ130" s="82"/>
      <c r="BA130" s="82"/>
      <c r="BB130" s="82"/>
      <c r="BC130" s="82"/>
      <c r="BD130" s="82"/>
      <c r="BE130" s="82"/>
      <c r="BF130" s="82"/>
      <c r="BG130" s="82"/>
      <c r="BH130" s="82"/>
      <c r="BI130" s="82"/>
      <c r="BJ130" s="82"/>
      <c r="BK130" s="82"/>
      <c r="BL130" s="82"/>
      <c r="BM130" s="82"/>
      <c r="BN130" s="82"/>
      <c r="BO130" s="82"/>
      <c r="BP130" s="82"/>
      <c r="BQ130" s="82"/>
      <c r="BR130" s="82"/>
      <c r="BS130" s="82"/>
      <c r="BT130" s="82"/>
      <c r="BU130" s="82"/>
      <c r="BV130" s="82"/>
      <c r="BW130" s="82"/>
      <c r="BX130" s="82"/>
      <c r="BY130" s="82"/>
      <c r="BZ130" s="82"/>
      <c r="CA130" s="82"/>
      <c r="CB130" s="82"/>
      <c r="CC130" s="82"/>
      <c r="CD130" s="82"/>
      <c r="CE130" s="82"/>
      <c r="CF130" s="82"/>
      <c r="CG130" s="82"/>
      <c r="CH130" s="82"/>
      <c r="CI130" s="82"/>
      <c r="CJ130" s="82"/>
      <c r="CK130" s="82"/>
      <c r="CL130" s="82"/>
      <c r="CM130" s="82"/>
      <c r="CN130" s="82"/>
      <c r="CO130" s="82"/>
      <c r="CP130" s="82"/>
      <c r="CQ130" s="82"/>
      <c r="CR130" s="82"/>
      <c r="CS130" s="82"/>
      <c r="CT130" s="82"/>
      <c r="CU130" s="82"/>
      <c r="CV130" s="82"/>
      <c r="CW130" s="82"/>
      <c r="CX130" s="82"/>
      <c r="CY130" s="82"/>
      <c r="CZ130" s="82"/>
      <c r="DA130" s="82"/>
      <c r="DB130" s="82"/>
      <c r="DC130" s="82"/>
      <c r="DD130" s="82"/>
      <c r="DE130" s="82"/>
      <c r="DF130" s="82"/>
      <c r="DG130" s="82"/>
      <c r="DH130" s="82"/>
      <c r="DI130" s="82"/>
      <c r="DJ130" s="82"/>
      <c r="DK130" s="82"/>
      <c r="DL130" s="82"/>
      <c r="DM130" s="82"/>
      <c r="DN130" s="82"/>
      <c r="DO130" s="82"/>
      <c r="DP130" s="82"/>
      <c r="DQ130" s="82"/>
      <c r="DR130" s="82"/>
      <c r="DS130" s="82"/>
      <c r="DT130" s="82"/>
      <c r="DU130" s="82"/>
      <c r="DV130" s="82"/>
      <c r="DW130" s="82"/>
      <c r="DX130" s="82"/>
      <c r="DY130" s="82"/>
      <c r="DZ130" s="82"/>
      <c r="EA130" s="82"/>
      <c r="EB130" s="82"/>
      <c r="EC130" s="82"/>
      <c r="ED130" s="82"/>
      <c r="EE130" s="82"/>
      <c r="EF130" s="82"/>
      <c r="EG130" s="82"/>
      <c r="EH130" s="82"/>
      <c r="EI130" s="82"/>
      <c r="EJ130" s="82"/>
      <c r="EK130" s="82"/>
      <c r="EL130" s="82"/>
      <c r="EM130" s="82"/>
      <c r="EN130" s="82"/>
      <c r="EO130" s="82"/>
      <c r="EP130" s="82"/>
      <c r="EQ130" s="82"/>
      <c r="ER130" s="82"/>
      <c r="ES130" s="82"/>
      <c r="ET130" s="82"/>
      <c r="EU130" s="82"/>
      <c r="EV130" s="82"/>
      <c r="EW130" s="82"/>
      <c r="EX130" s="82"/>
      <c r="EY130" s="82"/>
      <c r="EZ130" s="82"/>
      <c r="FA130" s="82"/>
      <c r="FB130" s="82"/>
      <c r="FC130" s="82"/>
      <c r="FD130" s="82"/>
      <c r="FE130" s="82"/>
      <c r="FF130" s="82"/>
      <c r="FG130" s="82"/>
      <c r="FH130" s="82"/>
      <c r="FI130" s="82"/>
      <c r="FJ130" s="82"/>
      <c r="FK130" s="82"/>
      <c r="FL130" s="82"/>
      <c r="FM130" s="82"/>
      <c r="FN130" s="82"/>
      <c r="FO130" s="82"/>
      <c r="FP130" s="82"/>
      <c r="FQ130" s="82"/>
      <c r="FR130" s="82"/>
      <c r="FS130" s="82"/>
      <c r="FT130" s="82"/>
      <c r="FU130" s="82"/>
      <c r="FV130" s="82"/>
      <c r="FW130" s="82"/>
      <c r="FX130" s="82"/>
      <c r="FY130" s="82"/>
      <c r="FZ130" s="82"/>
      <c r="GA130" s="82"/>
      <c r="GB130" s="82"/>
      <c r="GC130" s="82"/>
      <c r="GD130" s="82"/>
      <c r="GE130" s="82"/>
      <c r="GF130" s="82"/>
      <c r="GG130" s="82"/>
      <c r="GH130" s="82"/>
      <c r="GI130" s="82"/>
      <c r="GJ130" s="82"/>
      <c r="GK130" s="82"/>
      <c r="GL130" s="82"/>
      <c r="GM130" s="82"/>
      <c r="GN130" s="82"/>
      <c r="GO130" s="82"/>
      <c r="GP130" s="82"/>
      <c r="GQ130" s="82"/>
      <c r="GR130" s="82"/>
      <c r="GS130" s="82"/>
      <c r="GT130" s="82"/>
      <c r="GU130" s="82"/>
      <c r="GV130" s="82"/>
      <c r="GW130" s="82"/>
      <c r="GX130" s="82"/>
      <c r="GY130" s="82"/>
      <c r="GZ130" s="82"/>
      <c r="HA130" s="82"/>
      <c r="HB130" s="82"/>
      <c r="HC130" s="82"/>
      <c r="HD130" s="82"/>
      <c r="HE130" s="82"/>
      <c r="HF130" s="82"/>
      <c r="HG130" s="82"/>
      <c r="HH130" s="82"/>
      <c r="HI130" s="82"/>
      <c r="HJ130" s="82"/>
      <c r="HK130" s="82"/>
      <c r="HL130" s="82"/>
      <c r="HM130" s="82"/>
      <c r="HN130" s="82"/>
      <c r="HO130" s="82"/>
      <c r="HP130" s="82"/>
      <c r="HQ130" s="82"/>
      <c r="HR130" s="82"/>
      <c r="HS130" s="82"/>
      <c r="HT130" s="82"/>
      <c r="HU130" s="82"/>
      <c r="HV130" s="82"/>
      <c r="HW130" s="82"/>
      <c r="HX130" s="82"/>
      <c r="HY130" s="82"/>
      <c r="HZ130" s="82"/>
      <c r="IA130" s="82"/>
      <c r="IB130" s="82"/>
      <c r="IC130" s="82"/>
      <c r="ID130" s="82"/>
      <c r="IE130" s="82"/>
      <c r="IF130" s="82"/>
      <c r="IG130" s="82"/>
      <c r="IH130" s="82"/>
      <c r="II130" s="82"/>
      <c r="IJ130" s="82"/>
      <c r="IK130" s="82"/>
      <c r="IL130" s="82"/>
      <c r="IM130" s="82"/>
      <c r="IN130" s="82"/>
      <c r="IO130" s="82"/>
      <c r="IP130" s="82"/>
      <c r="IQ130" s="82"/>
      <c r="IR130" s="82"/>
      <c r="IS130" s="82"/>
      <c r="IT130" s="82"/>
      <c r="IU130" s="82"/>
    </row>
    <row r="131" spans="1:255">
      <c r="A131" s="1034">
        <v>63</v>
      </c>
      <c r="B131" s="951"/>
      <c r="C131" s="951"/>
      <c r="D131" s="951"/>
      <c r="E131" s="693"/>
      <c r="F131" s="950"/>
      <c r="G131" s="951"/>
      <c r="H131" s="951"/>
      <c r="I131" s="951"/>
      <c r="J131" s="951"/>
      <c r="K131" s="1035"/>
      <c r="L131" s="1035"/>
      <c r="M131" s="754">
        <v>63</v>
      </c>
      <c r="N131" s="950"/>
      <c r="O131" s="1035"/>
      <c r="P131" s="1035"/>
      <c r="Q131" s="1035"/>
      <c r="R131" s="1035">
        <f t="shared" si="0"/>
        <v>0</v>
      </c>
      <c r="S131" s="754">
        <v>63</v>
      </c>
      <c r="T131" s="82"/>
      <c r="U131" s="82"/>
      <c r="V131" s="82"/>
      <c r="W131" s="82"/>
      <c r="X131" s="82"/>
      <c r="Y131" s="82"/>
      <c r="Z131" s="82"/>
      <c r="AA131" s="82"/>
      <c r="AB131" s="82"/>
      <c r="AC131" s="82"/>
      <c r="AD131" s="82"/>
      <c r="AE131" s="82"/>
      <c r="AF131" s="82"/>
      <c r="AG131" s="82"/>
      <c r="AH131" s="82"/>
      <c r="AI131" s="82"/>
      <c r="AJ131" s="82"/>
      <c r="AK131" s="82"/>
      <c r="AL131" s="82"/>
      <c r="AM131" s="82"/>
      <c r="AN131" s="82"/>
      <c r="AO131" s="82"/>
      <c r="AP131" s="82"/>
      <c r="AQ131" s="82"/>
      <c r="AR131" s="82"/>
      <c r="AS131" s="82"/>
      <c r="AT131" s="82"/>
      <c r="AU131" s="82"/>
      <c r="AV131" s="82"/>
      <c r="AW131" s="82"/>
      <c r="AX131" s="82"/>
      <c r="AY131" s="82"/>
      <c r="AZ131" s="82"/>
      <c r="BA131" s="82"/>
      <c r="BB131" s="82"/>
      <c r="BC131" s="82"/>
      <c r="BD131" s="82"/>
      <c r="BE131" s="82"/>
      <c r="BF131" s="82"/>
      <c r="BG131" s="82"/>
      <c r="BH131" s="82"/>
      <c r="BI131" s="82"/>
      <c r="BJ131" s="82"/>
      <c r="BK131" s="82"/>
      <c r="BL131" s="82"/>
      <c r="BM131" s="82"/>
      <c r="BN131" s="82"/>
      <c r="BO131" s="82"/>
      <c r="BP131" s="82"/>
      <c r="BQ131" s="82"/>
      <c r="BR131" s="82"/>
      <c r="BS131" s="82"/>
      <c r="BT131" s="82"/>
      <c r="BU131" s="82"/>
      <c r="BV131" s="82"/>
      <c r="BW131" s="82"/>
      <c r="BX131" s="82"/>
      <c r="BY131" s="82"/>
      <c r="BZ131" s="82"/>
      <c r="CA131" s="82"/>
      <c r="CB131" s="82"/>
      <c r="CC131" s="82"/>
      <c r="CD131" s="82"/>
      <c r="CE131" s="82"/>
      <c r="CF131" s="82"/>
      <c r="CG131" s="82"/>
      <c r="CH131" s="82"/>
      <c r="CI131" s="82"/>
      <c r="CJ131" s="82"/>
      <c r="CK131" s="82"/>
      <c r="CL131" s="82"/>
      <c r="CM131" s="82"/>
      <c r="CN131" s="82"/>
      <c r="CO131" s="82"/>
      <c r="CP131" s="82"/>
      <c r="CQ131" s="82"/>
      <c r="CR131" s="82"/>
      <c r="CS131" s="82"/>
      <c r="CT131" s="82"/>
      <c r="CU131" s="82"/>
      <c r="CV131" s="82"/>
      <c r="CW131" s="82"/>
      <c r="CX131" s="82"/>
      <c r="CY131" s="82"/>
      <c r="CZ131" s="82"/>
      <c r="DA131" s="82"/>
      <c r="DB131" s="82"/>
      <c r="DC131" s="82"/>
      <c r="DD131" s="82"/>
      <c r="DE131" s="82"/>
      <c r="DF131" s="82"/>
      <c r="DG131" s="82"/>
      <c r="DH131" s="82"/>
      <c r="DI131" s="82"/>
      <c r="DJ131" s="82"/>
      <c r="DK131" s="82"/>
      <c r="DL131" s="82"/>
      <c r="DM131" s="82"/>
      <c r="DN131" s="82"/>
      <c r="DO131" s="82"/>
      <c r="DP131" s="82"/>
      <c r="DQ131" s="82"/>
      <c r="DR131" s="82"/>
      <c r="DS131" s="82"/>
      <c r="DT131" s="82"/>
      <c r="DU131" s="82"/>
      <c r="DV131" s="82"/>
      <c r="DW131" s="82"/>
      <c r="DX131" s="82"/>
      <c r="DY131" s="82"/>
      <c r="DZ131" s="82"/>
      <c r="EA131" s="82"/>
      <c r="EB131" s="82"/>
      <c r="EC131" s="82"/>
      <c r="ED131" s="82"/>
      <c r="EE131" s="82"/>
      <c r="EF131" s="82"/>
      <c r="EG131" s="82"/>
      <c r="EH131" s="82"/>
      <c r="EI131" s="82"/>
      <c r="EJ131" s="82"/>
      <c r="EK131" s="82"/>
      <c r="EL131" s="82"/>
      <c r="EM131" s="82"/>
      <c r="EN131" s="82"/>
      <c r="EO131" s="82"/>
      <c r="EP131" s="82"/>
      <c r="EQ131" s="82"/>
      <c r="ER131" s="82"/>
      <c r="ES131" s="82"/>
      <c r="ET131" s="82"/>
      <c r="EU131" s="82"/>
      <c r="EV131" s="82"/>
      <c r="EW131" s="82"/>
      <c r="EX131" s="82"/>
      <c r="EY131" s="82"/>
      <c r="EZ131" s="82"/>
      <c r="FA131" s="82"/>
      <c r="FB131" s="82"/>
      <c r="FC131" s="82"/>
      <c r="FD131" s="82"/>
      <c r="FE131" s="82"/>
      <c r="FF131" s="82"/>
      <c r="FG131" s="82"/>
      <c r="FH131" s="82"/>
      <c r="FI131" s="82"/>
      <c r="FJ131" s="82"/>
      <c r="FK131" s="82"/>
      <c r="FL131" s="82"/>
      <c r="FM131" s="82"/>
      <c r="FN131" s="82"/>
      <c r="FO131" s="82"/>
      <c r="FP131" s="82"/>
      <c r="FQ131" s="82"/>
      <c r="FR131" s="82"/>
      <c r="FS131" s="82"/>
      <c r="FT131" s="82"/>
      <c r="FU131" s="82"/>
      <c r="FV131" s="82"/>
      <c r="FW131" s="82"/>
      <c r="FX131" s="82"/>
      <c r="FY131" s="82"/>
      <c r="FZ131" s="82"/>
      <c r="GA131" s="82"/>
      <c r="GB131" s="82"/>
      <c r="GC131" s="82"/>
      <c r="GD131" s="82"/>
      <c r="GE131" s="82"/>
      <c r="GF131" s="82"/>
      <c r="GG131" s="82"/>
      <c r="GH131" s="82"/>
      <c r="GI131" s="82"/>
      <c r="GJ131" s="82"/>
      <c r="GK131" s="82"/>
      <c r="GL131" s="82"/>
      <c r="GM131" s="82"/>
      <c r="GN131" s="82"/>
      <c r="GO131" s="82"/>
      <c r="GP131" s="82"/>
      <c r="GQ131" s="82"/>
      <c r="GR131" s="82"/>
      <c r="GS131" s="82"/>
      <c r="GT131" s="82"/>
      <c r="GU131" s="82"/>
      <c r="GV131" s="82"/>
      <c r="GW131" s="82"/>
      <c r="GX131" s="82"/>
      <c r="GY131" s="82"/>
      <c r="GZ131" s="82"/>
      <c r="HA131" s="82"/>
      <c r="HB131" s="82"/>
      <c r="HC131" s="82"/>
      <c r="HD131" s="82"/>
      <c r="HE131" s="82"/>
      <c r="HF131" s="82"/>
      <c r="HG131" s="82"/>
      <c r="HH131" s="82"/>
      <c r="HI131" s="82"/>
      <c r="HJ131" s="82"/>
      <c r="HK131" s="82"/>
      <c r="HL131" s="82"/>
      <c r="HM131" s="82"/>
      <c r="HN131" s="82"/>
      <c r="HO131" s="82"/>
      <c r="HP131" s="82"/>
      <c r="HQ131" s="82"/>
      <c r="HR131" s="82"/>
      <c r="HS131" s="82"/>
      <c r="HT131" s="82"/>
      <c r="HU131" s="82"/>
      <c r="HV131" s="82"/>
      <c r="HW131" s="82"/>
      <c r="HX131" s="82"/>
      <c r="HY131" s="82"/>
      <c r="HZ131" s="82"/>
      <c r="IA131" s="82"/>
      <c r="IB131" s="82"/>
      <c r="IC131" s="82"/>
      <c r="ID131" s="82"/>
      <c r="IE131" s="82"/>
      <c r="IF131" s="82"/>
      <c r="IG131" s="82"/>
      <c r="IH131" s="82"/>
      <c r="II131" s="82"/>
      <c r="IJ131" s="82"/>
      <c r="IK131" s="82"/>
      <c r="IL131" s="82"/>
      <c r="IM131" s="82"/>
      <c r="IN131" s="82"/>
      <c r="IO131" s="82"/>
      <c r="IP131" s="82"/>
      <c r="IQ131" s="82"/>
      <c r="IR131" s="82"/>
      <c r="IS131" s="82"/>
      <c r="IT131" s="82"/>
      <c r="IU131" s="82"/>
    </row>
    <row r="132" spans="1:255">
      <c r="A132" s="1034">
        <v>64</v>
      </c>
      <c r="B132" s="951"/>
      <c r="C132" s="951"/>
      <c r="D132" s="951"/>
      <c r="E132" s="693"/>
      <c r="F132" s="950"/>
      <c r="G132" s="951"/>
      <c r="H132" s="951"/>
      <c r="I132" s="951"/>
      <c r="J132" s="951"/>
      <c r="K132" s="1035"/>
      <c r="L132" s="1035"/>
      <c r="M132" s="754">
        <v>64</v>
      </c>
      <c r="N132" s="950"/>
      <c r="O132" s="1035"/>
      <c r="P132" s="1035"/>
      <c r="Q132" s="1035"/>
      <c r="R132" s="1035">
        <f t="shared" si="0"/>
        <v>0</v>
      </c>
      <c r="S132" s="754">
        <v>64</v>
      </c>
      <c r="T132" s="82"/>
      <c r="U132" s="82"/>
      <c r="V132" s="82"/>
      <c r="W132" s="82"/>
      <c r="X132" s="82"/>
      <c r="Y132" s="82"/>
      <c r="Z132" s="82"/>
      <c r="AA132" s="82"/>
      <c r="AB132" s="82"/>
      <c r="AC132" s="82"/>
      <c r="AD132" s="82"/>
      <c r="AE132" s="82"/>
      <c r="AF132" s="82"/>
      <c r="AG132" s="82"/>
      <c r="AH132" s="82"/>
      <c r="AI132" s="82"/>
      <c r="AJ132" s="82"/>
      <c r="AK132" s="82"/>
      <c r="AL132" s="82"/>
      <c r="AM132" s="82"/>
      <c r="AN132" s="82"/>
      <c r="AO132" s="82"/>
      <c r="AP132" s="82"/>
      <c r="AQ132" s="82"/>
      <c r="AR132" s="82"/>
      <c r="AS132" s="82"/>
      <c r="AT132" s="82"/>
      <c r="AU132" s="82"/>
      <c r="AV132" s="82"/>
      <c r="AW132" s="82"/>
      <c r="AX132" s="82"/>
      <c r="AY132" s="82"/>
      <c r="AZ132" s="82"/>
      <c r="BA132" s="82"/>
      <c r="BB132" s="82"/>
      <c r="BC132" s="82"/>
      <c r="BD132" s="82"/>
      <c r="BE132" s="82"/>
      <c r="BF132" s="82"/>
      <c r="BG132" s="82"/>
      <c r="BH132" s="82"/>
      <c r="BI132" s="82"/>
      <c r="BJ132" s="82"/>
      <c r="BK132" s="82"/>
      <c r="BL132" s="82"/>
      <c r="BM132" s="82"/>
      <c r="BN132" s="82"/>
      <c r="BO132" s="82"/>
      <c r="BP132" s="82"/>
      <c r="BQ132" s="82"/>
      <c r="BR132" s="82"/>
      <c r="BS132" s="82"/>
      <c r="BT132" s="82"/>
      <c r="BU132" s="82"/>
      <c r="BV132" s="82"/>
      <c r="BW132" s="82"/>
      <c r="BX132" s="82"/>
      <c r="BY132" s="82"/>
      <c r="BZ132" s="82"/>
      <c r="CA132" s="82"/>
      <c r="CB132" s="82"/>
      <c r="CC132" s="82"/>
      <c r="CD132" s="82"/>
      <c r="CE132" s="82"/>
      <c r="CF132" s="82"/>
      <c r="CG132" s="82"/>
      <c r="CH132" s="82"/>
      <c r="CI132" s="82"/>
      <c r="CJ132" s="82"/>
      <c r="CK132" s="82"/>
      <c r="CL132" s="82"/>
      <c r="CM132" s="82"/>
      <c r="CN132" s="82"/>
      <c r="CO132" s="82"/>
      <c r="CP132" s="82"/>
      <c r="CQ132" s="82"/>
      <c r="CR132" s="82"/>
      <c r="CS132" s="82"/>
      <c r="CT132" s="82"/>
      <c r="CU132" s="82"/>
      <c r="CV132" s="82"/>
      <c r="CW132" s="82"/>
      <c r="CX132" s="82"/>
      <c r="CY132" s="82"/>
      <c r="CZ132" s="82"/>
      <c r="DA132" s="82"/>
      <c r="DB132" s="82"/>
      <c r="DC132" s="82"/>
      <c r="DD132" s="82"/>
      <c r="DE132" s="82"/>
      <c r="DF132" s="82"/>
      <c r="DG132" s="82"/>
      <c r="DH132" s="82"/>
      <c r="DI132" s="82"/>
      <c r="DJ132" s="82"/>
      <c r="DK132" s="82"/>
      <c r="DL132" s="82"/>
      <c r="DM132" s="82"/>
      <c r="DN132" s="82"/>
      <c r="DO132" s="82"/>
      <c r="DP132" s="82"/>
      <c r="DQ132" s="82"/>
      <c r="DR132" s="82"/>
      <c r="DS132" s="82"/>
      <c r="DT132" s="82"/>
      <c r="DU132" s="82"/>
      <c r="DV132" s="82"/>
      <c r="DW132" s="82"/>
      <c r="DX132" s="82"/>
      <c r="DY132" s="82"/>
      <c r="DZ132" s="82"/>
      <c r="EA132" s="82"/>
      <c r="EB132" s="82"/>
      <c r="EC132" s="82"/>
      <c r="ED132" s="82"/>
      <c r="EE132" s="82"/>
      <c r="EF132" s="82"/>
      <c r="EG132" s="82"/>
      <c r="EH132" s="82"/>
      <c r="EI132" s="82"/>
      <c r="EJ132" s="82"/>
      <c r="EK132" s="82"/>
      <c r="EL132" s="82"/>
      <c r="EM132" s="82"/>
      <c r="EN132" s="82"/>
      <c r="EO132" s="82"/>
      <c r="EP132" s="82"/>
      <c r="EQ132" s="82"/>
      <c r="ER132" s="82"/>
      <c r="ES132" s="82"/>
      <c r="ET132" s="82"/>
      <c r="EU132" s="82"/>
      <c r="EV132" s="82"/>
      <c r="EW132" s="82"/>
      <c r="EX132" s="82"/>
      <c r="EY132" s="82"/>
      <c r="EZ132" s="82"/>
      <c r="FA132" s="82"/>
      <c r="FB132" s="82"/>
      <c r="FC132" s="82"/>
      <c r="FD132" s="82"/>
      <c r="FE132" s="82"/>
      <c r="FF132" s="82"/>
      <c r="FG132" s="82"/>
      <c r="FH132" s="82"/>
      <c r="FI132" s="82"/>
      <c r="FJ132" s="82"/>
      <c r="FK132" s="82"/>
      <c r="FL132" s="82"/>
      <c r="FM132" s="82"/>
      <c r="FN132" s="82"/>
      <c r="FO132" s="82"/>
      <c r="FP132" s="82"/>
      <c r="FQ132" s="82"/>
      <c r="FR132" s="82"/>
      <c r="FS132" s="82"/>
      <c r="FT132" s="82"/>
      <c r="FU132" s="82"/>
      <c r="FV132" s="82"/>
      <c r="FW132" s="82"/>
      <c r="FX132" s="82"/>
      <c r="FY132" s="82"/>
      <c r="FZ132" s="82"/>
      <c r="GA132" s="82"/>
      <c r="GB132" s="82"/>
      <c r="GC132" s="82"/>
      <c r="GD132" s="82"/>
      <c r="GE132" s="82"/>
      <c r="GF132" s="82"/>
      <c r="GG132" s="82"/>
      <c r="GH132" s="82"/>
      <c r="GI132" s="82"/>
      <c r="GJ132" s="82"/>
      <c r="GK132" s="82"/>
      <c r="GL132" s="82"/>
      <c r="GM132" s="82"/>
      <c r="GN132" s="82"/>
      <c r="GO132" s="82"/>
      <c r="GP132" s="82"/>
      <c r="GQ132" s="82"/>
      <c r="GR132" s="82"/>
      <c r="GS132" s="82"/>
      <c r="GT132" s="82"/>
      <c r="GU132" s="82"/>
      <c r="GV132" s="82"/>
      <c r="GW132" s="82"/>
      <c r="GX132" s="82"/>
      <c r="GY132" s="82"/>
      <c r="GZ132" s="82"/>
      <c r="HA132" s="82"/>
      <c r="HB132" s="82"/>
      <c r="HC132" s="82"/>
      <c r="HD132" s="82"/>
      <c r="HE132" s="82"/>
      <c r="HF132" s="82"/>
      <c r="HG132" s="82"/>
      <c r="HH132" s="82"/>
      <c r="HI132" s="82"/>
      <c r="HJ132" s="82"/>
      <c r="HK132" s="82"/>
      <c r="HL132" s="82"/>
      <c r="HM132" s="82"/>
      <c r="HN132" s="82"/>
      <c r="HO132" s="82"/>
      <c r="HP132" s="82"/>
      <c r="HQ132" s="82"/>
      <c r="HR132" s="82"/>
      <c r="HS132" s="82"/>
      <c r="HT132" s="82"/>
      <c r="HU132" s="82"/>
      <c r="HV132" s="82"/>
      <c r="HW132" s="82"/>
      <c r="HX132" s="82"/>
      <c r="HY132" s="82"/>
      <c r="HZ132" s="82"/>
      <c r="IA132" s="82"/>
      <c r="IB132" s="82"/>
      <c r="IC132" s="82"/>
      <c r="ID132" s="82"/>
      <c r="IE132" s="82"/>
      <c r="IF132" s="82"/>
      <c r="IG132" s="82"/>
      <c r="IH132" s="82"/>
      <c r="II132" s="82"/>
      <c r="IJ132" s="82"/>
      <c r="IK132" s="82"/>
      <c r="IL132" s="82"/>
      <c r="IM132" s="82"/>
      <c r="IN132" s="82"/>
      <c r="IO132" s="82"/>
      <c r="IP132" s="82"/>
      <c r="IQ132" s="82"/>
      <c r="IR132" s="82"/>
      <c r="IS132" s="82"/>
      <c r="IT132" s="82"/>
      <c r="IU132" s="82"/>
    </row>
    <row r="133" spans="1:255" ht="15.75" thickBot="1">
      <c r="A133" s="1051">
        <v>65</v>
      </c>
      <c r="B133" s="1052" t="s">
        <v>2166</v>
      </c>
      <c r="C133" s="1087"/>
      <c r="D133" s="1087"/>
      <c r="E133" s="612"/>
      <c r="F133" s="610"/>
      <c r="G133" s="1087"/>
      <c r="H133" s="1087"/>
      <c r="I133" s="1087"/>
      <c r="J133" s="1087">
        <f>SUM(J69:J132)</f>
        <v>0</v>
      </c>
      <c r="K133" s="943">
        <f>SUM(K69:K132)</f>
        <v>0</v>
      </c>
      <c r="L133" s="943">
        <f>SUM(L69:L132)</f>
        <v>0</v>
      </c>
      <c r="M133" s="1088">
        <v>65</v>
      </c>
      <c r="N133" s="610"/>
      <c r="O133" s="942">
        <f>SUM(O69:O132)</f>
        <v>0</v>
      </c>
      <c r="P133" s="942">
        <f>SUM(P69:P132)</f>
        <v>0</v>
      </c>
      <c r="Q133" s="942">
        <f>SUM(Q69:Q132)</f>
        <v>0</v>
      </c>
      <c r="R133" s="942">
        <f>SUM(R69:R132)</f>
        <v>0</v>
      </c>
      <c r="S133" s="1088">
        <v>65</v>
      </c>
      <c r="T133" s="82"/>
      <c r="U133" s="82"/>
      <c r="V133" s="82"/>
      <c r="W133" s="82"/>
      <c r="X133" s="82"/>
      <c r="Y133" s="82"/>
      <c r="Z133" s="82"/>
      <c r="AA133" s="82"/>
      <c r="AB133" s="82"/>
      <c r="AC133" s="82"/>
      <c r="AD133" s="82"/>
      <c r="AE133" s="82"/>
      <c r="AF133" s="82"/>
      <c r="AG133" s="82"/>
      <c r="AH133" s="82"/>
      <c r="AI133" s="82"/>
      <c r="AJ133" s="82"/>
      <c r="AK133" s="82"/>
      <c r="AL133" s="82"/>
      <c r="AM133" s="82"/>
      <c r="AN133" s="82"/>
      <c r="AO133" s="82"/>
      <c r="AP133" s="82"/>
      <c r="AQ133" s="82"/>
      <c r="AR133" s="82"/>
      <c r="AS133" s="82"/>
      <c r="AT133" s="82"/>
      <c r="AU133" s="82"/>
      <c r="AV133" s="82"/>
      <c r="AW133" s="82"/>
      <c r="AX133" s="82"/>
      <c r="AY133" s="82"/>
      <c r="AZ133" s="82"/>
      <c r="BA133" s="82"/>
      <c r="BB133" s="82"/>
      <c r="BC133" s="82"/>
      <c r="BD133" s="82"/>
      <c r="BE133" s="82"/>
      <c r="BF133" s="82"/>
      <c r="BG133" s="82"/>
      <c r="BH133" s="82"/>
      <c r="BI133" s="82"/>
      <c r="BJ133" s="82"/>
      <c r="BK133" s="82"/>
      <c r="BL133" s="82"/>
      <c r="BM133" s="82"/>
      <c r="BN133" s="82"/>
      <c r="BO133" s="82"/>
      <c r="BP133" s="82"/>
      <c r="BQ133" s="82"/>
      <c r="BR133" s="82"/>
      <c r="BS133" s="82"/>
      <c r="BT133" s="82"/>
      <c r="BU133" s="82"/>
      <c r="BV133" s="82"/>
      <c r="BW133" s="82"/>
      <c r="BX133" s="82"/>
      <c r="BY133" s="82"/>
      <c r="BZ133" s="82"/>
      <c r="CA133" s="82"/>
      <c r="CB133" s="82"/>
      <c r="CC133" s="82"/>
      <c r="CD133" s="82"/>
      <c r="CE133" s="82"/>
      <c r="CF133" s="82"/>
      <c r="CG133" s="82"/>
      <c r="CH133" s="82"/>
      <c r="CI133" s="82"/>
      <c r="CJ133" s="82"/>
      <c r="CK133" s="82"/>
      <c r="CL133" s="82"/>
      <c r="CM133" s="82"/>
      <c r="CN133" s="82"/>
      <c r="CO133" s="82"/>
      <c r="CP133" s="82"/>
      <c r="CQ133" s="82"/>
      <c r="CR133" s="82"/>
      <c r="CS133" s="82"/>
      <c r="CT133" s="82"/>
      <c r="CU133" s="82"/>
      <c r="CV133" s="82"/>
      <c r="CW133" s="82"/>
      <c r="CX133" s="82"/>
      <c r="CY133" s="82"/>
      <c r="CZ133" s="82"/>
      <c r="DA133" s="82"/>
      <c r="DB133" s="82"/>
      <c r="DC133" s="82"/>
      <c r="DD133" s="82"/>
      <c r="DE133" s="82"/>
      <c r="DF133" s="82"/>
      <c r="DG133" s="82"/>
      <c r="DH133" s="82"/>
      <c r="DI133" s="82"/>
      <c r="DJ133" s="82"/>
      <c r="DK133" s="82"/>
      <c r="DL133" s="82"/>
      <c r="DM133" s="82"/>
      <c r="DN133" s="82"/>
      <c r="DO133" s="82"/>
      <c r="DP133" s="82"/>
      <c r="DQ133" s="82"/>
      <c r="DR133" s="82"/>
      <c r="DS133" s="82"/>
      <c r="DT133" s="82"/>
      <c r="DU133" s="82"/>
      <c r="DV133" s="82"/>
      <c r="DW133" s="82"/>
      <c r="DX133" s="82"/>
      <c r="DY133" s="82"/>
      <c r="DZ133" s="82"/>
      <c r="EA133" s="82"/>
      <c r="EB133" s="82"/>
      <c r="EC133" s="82"/>
      <c r="ED133" s="82"/>
      <c r="EE133" s="82"/>
      <c r="EF133" s="82"/>
      <c r="EG133" s="82"/>
      <c r="EH133" s="82"/>
      <c r="EI133" s="82"/>
      <c r="EJ133" s="82"/>
      <c r="EK133" s="82"/>
      <c r="EL133" s="82"/>
      <c r="EM133" s="82"/>
      <c r="EN133" s="82"/>
      <c r="EO133" s="82"/>
      <c r="EP133" s="82"/>
      <c r="EQ133" s="82"/>
      <c r="ER133" s="82"/>
      <c r="ES133" s="82"/>
      <c r="ET133" s="82"/>
      <c r="EU133" s="82"/>
      <c r="EV133" s="82"/>
      <c r="EW133" s="82"/>
      <c r="EX133" s="82"/>
      <c r="EY133" s="82"/>
      <c r="EZ133" s="82"/>
      <c r="FA133" s="82"/>
      <c r="FB133" s="82"/>
      <c r="FC133" s="82"/>
      <c r="FD133" s="82"/>
      <c r="FE133" s="82"/>
      <c r="FF133" s="82"/>
      <c r="FG133" s="82"/>
      <c r="FH133" s="82"/>
      <c r="FI133" s="82"/>
      <c r="FJ133" s="82"/>
      <c r="FK133" s="82"/>
      <c r="FL133" s="82"/>
      <c r="FM133" s="82"/>
      <c r="FN133" s="82"/>
      <c r="FO133" s="82"/>
      <c r="FP133" s="82"/>
      <c r="FQ133" s="82"/>
      <c r="FR133" s="82"/>
      <c r="FS133" s="82"/>
      <c r="FT133" s="82"/>
      <c r="FU133" s="82"/>
      <c r="FV133" s="82"/>
      <c r="FW133" s="82"/>
      <c r="FX133" s="82"/>
      <c r="FY133" s="82"/>
      <c r="FZ133" s="82"/>
      <c r="GA133" s="82"/>
      <c r="GB133" s="82"/>
      <c r="GC133" s="82"/>
      <c r="GD133" s="82"/>
      <c r="GE133" s="82"/>
      <c r="GF133" s="82"/>
      <c r="GG133" s="82"/>
      <c r="GH133" s="82"/>
      <c r="GI133" s="82"/>
      <c r="GJ133" s="82"/>
      <c r="GK133" s="82"/>
      <c r="GL133" s="82"/>
      <c r="GM133" s="82"/>
      <c r="GN133" s="82"/>
      <c r="GO133" s="82"/>
      <c r="GP133" s="82"/>
      <c r="GQ133" s="82"/>
      <c r="GR133" s="82"/>
      <c r="GS133" s="82"/>
      <c r="GT133" s="82"/>
      <c r="GU133" s="82"/>
      <c r="GV133" s="82"/>
      <c r="GW133" s="82"/>
      <c r="GX133" s="82"/>
      <c r="GY133" s="82"/>
      <c r="GZ133" s="82"/>
      <c r="HA133" s="82"/>
      <c r="HB133" s="82"/>
      <c r="HC133" s="82"/>
      <c r="HD133" s="82"/>
      <c r="HE133" s="82"/>
      <c r="HF133" s="82"/>
      <c r="HG133" s="82"/>
      <c r="HH133" s="82"/>
      <c r="HI133" s="82"/>
      <c r="HJ133" s="82"/>
      <c r="HK133" s="82"/>
      <c r="HL133" s="82"/>
      <c r="HM133" s="82"/>
      <c r="HN133" s="82"/>
      <c r="HO133" s="82"/>
      <c r="HP133" s="82"/>
      <c r="HQ133" s="82"/>
      <c r="HR133" s="82"/>
      <c r="HS133" s="82"/>
      <c r="HT133" s="82"/>
      <c r="HU133" s="82"/>
      <c r="HV133" s="82"/>
      <c r="HW133" s="82"/>
      <c r="HX133" s="82"/>
      <c r="HY133" s="82"/>
      <c r="HZ133" s="82"/>
      <c r="IA133" s="82"/>
      <c r="IB133" s="82"/>
      <c r="IC133" s="82"/>
      <c r="ID133" s="82"/>
      <c r="IE133" s="82"/>
      <c r="IF133" s="82"/>
      <c r="IG133" s="82"/>
      <c r="IH133" s="82"/>
      <c r="II133" s="82"/>
      <c r="IJ133" s="82"/>
      <c r="IK133" s="82"/>
      <c r="IL133" s="82"/>
      <c r="IM133" s="82"/>
      <c r="IN133" s="82"/>
      <c r="IO133" s="82"/>
      <c r="IP133" s="82"/>
      <c r="IQ133" s="82"/>
      <c r="IR133" s="82"/>
      <c r="IS133" s="82"/>
      <c r="IT133" s="82"/>
      <c r="IU133" s="82"/>
    </row>
    <row r="134" spans="1:255">
      <c r="A134" s="136"/>
      <c r="B134" s="136"/>
      <c r="C134" s="512"/>
      <c r="D134" s="512"/>
      <c r="E134" s="512"/>
      <c r="F134" s="512"/>
      <c r="G134" s="512"/>
      <c r="H134" s="512"/>
      <c r="I134" s="512"/>
      <c r="J134" s="1089"/>
      <c r="K134" s="1090"/>
      <c r="L134" s="1090"/>
      <c r="M134" s="136"/>
      <c r="N134" s="1089"/>
      <c r="O134" s="1091"/>
      <c r="P134" s="1091"/>
      <c r="Q134" s="1091"/>
      <c r="R134" s="1091"/>
      <c r="S134" s="136"/>
      <c r="T134" s="82"/>
      <c r="U134" s="82"/>
      <c r="V134" s="82"/>
      <c r="W134" s="82"/>
      <c r="X134" s="82"/>
      <c r="Y134" s="82"/>
      <c r="Z134" s="82"/>
      <c r="AA134" s="82"/>
      <c r="AB134" s="82"/>
      <c r="AC134" s="82"/>
      <c r="AD134" s="82"/>
      <c r="AE134" s="82"/>
      <c r="AF134" s="82"/>
      <c r="AG134" s="82"/>
      <c r="AH134" s="82"/>
      <c r="AI134" s="82"/>
      <c r="AJ134" s="82"/>
      <c r="AK134" s="82"/>
      <c r="AL134" s="82"/>
      <c r="AM134" s="82"/>
      <c r="AN134" s="82"/>
      <c r="AO134" s="82"/>
      <c r="AP134" s="82"/>
      <c r="AQ134" s="82"/>
      <c r="AR134" s="82"/>
      <c r="AS134" s="82"/>
      <c r="AT134" s="82"/>
      <c r="AU134" s="82"/>
      <c r="AV134" s="82"/>
      <c r="AW134" s="82"/>
      <c r="AX134" s="82"/>
      <c r="AY134" s="82"/>
      <c r="AZ134" s="82"/>
      <c r="BA134" s="82"/>
      <c r="BB134" s="82"/>
      <c r="BC134" s="82"/>
      <c r="BD134" s="82"/>
      <c r="BE134" s="82"/>
      <c r="BF134" s="82"/>
      <c r="BG134" s="82"/>
      <c r="BH134" s="82"/>
      <c r="BI134" s="82"/>
      <c r="BJ134" s="82"/>
      <c r="BK134" s="82"/>
      <c r="BL134" s="82"/>
      <c r="BM134" s="82"/>
      <c r="BN134" s="82"/>
      <c r="BO134" s="82"/>
      <c r="BP134" s="82"/>
      <c r="BQ134" s="82"/>
      <c r="BR134" s="82"/>
      <c r="BS134" s="82"/>
      <c r="BT134" s="82"/>
      <c r="BU134" s="82"/>
      <c r="BV134" s="82"/>
      <c r="BW134" s="82"/>
      <c r="BX134" s="82"/>
      <c r="BY134" s="82"/>
      <c r="BZ134" s="82"/>
      <c r="CA134" s="82"/>
      <c r="CB134" s="82"/>
      <c r="CC134" s="82"/>
      <c r="CD134" s="82"/>
      <c r="CE134" s="82"/>
      <c r="CF134" s="82"/>
      <c r="CG134" s="82"/>
      <c r="CH134" s="82"/>
      <c r="CI134" s="82"/>
      <c r="CJ134" s="82"/>
      <c r="CK134" s="82"/>
      <c r="CL134" s="82"/>
      <c r="CM134" s="82"/>
      <c r="CN134" s="82"/>
      <c r="CO134" s="82"/>
      <c r="CP134" s="82"/>
      <c r="CQ134" s="82"/>
      <c r="CR134" s="82"/>
      <c r="CS134" s="82"/>
      <c r="CT134" s="82"/>
      <c r="CU134" s="82"/>
      <c r="CV134" s="82"/>
      <c r="CW134" s="82"/>
      <c r="CX134" s="82"/>
      <c r="CY134" s="82"/>
      <c r="CZ134" s="82"/>
      <c r="DA134" s="82"/>
      <c r="DB134" s="82"/>
      <c r="DC134" s="82"/>
      <c r="DD134" s="82"/>
      <c r="DE134" s="82"/>
      <c r="DF134" s="82"/>
      <c r="DG134" s="82"/>
      <c r="DH134" s="82"/>
      <c r="DI134" s="82"/>
      <c r="DJ134" s="82"/>
      <c r="DK134" s="82"/>
      <c r="DL134" s="82"/>
      <c r="DM134" s="82"/>
      <c r="DN134" s="82"/>
      <c r="DO134" s="82"/>
      <c r="DP134" s="82"/>
      <c r="DQ134" s="82"/>
      <c r="DR134" s="82"/>
      <c r="DS134" s="82"/>
      <c r="DT134" s="82"/>
      <c r="DU134" s="82"/>
      <c r="DV134" s="82"/>
      <c r="DW134" s="82"/>
      <c r="DX134" s="82"/>
      <c r="DY134" s="82"/>
      <c r="DZ134" s="82"/>
      <c r="EA134" s="82"/>
      <c r="EB134" s="82"/>
      <c r="EC134" s="82"/>
      <c r="ED134" s="82"/>
      <c r="EE134" s="82"/>
      <c r="EF134" s="82"/>
      <c r="EG134" s="82"/>
      <c r="EH134" s="82"/>
      <c r="EI134" s="82"/>
      <c r="EJ134" s="82"/>
      <c r="EK134" s="82"/>
      <c r="EL134" s="82"/>
      <c r="EM134" s="82"/>
      <c r="EN134" s="82"/>
      <c r="EO134" s="82"/>
      <c r="EP134" s="82"/>
      <c r="EQ134" s="82"/>
      <c r="ER134" s="82"/>
      <c r="ES134" s="82"/>
      <c r="ET134" s="82"/>
      <c r="EU134" s="82"/>
      <c r="EV134" s="82"/>
      <c r="EW134" s="82"/>
      <c r="EX134" s="82"/>
      <c r="EY134" s="82"/>
      <c r="EZ134" s="82"/>
      <c r="FA134" s="82"/>
      <c r="FB134" s="82"/>
      <c r="FC134" s="82"/>
      <c r="FD134" s="82"/>
      <c r="FE134" s="82"/>
      <c r="FF134" s="82"/>
      <c r="FG134" s="82"/>
      <c r="FH134" s="82"/>
      <c r="FI134" s="82"/>
      <c r="FJ134" s="82"/>
      <c r="FK134" s="82"/>
      <c r="FL134" s="82"/>
      <c r="FM134" s="82"/>
      <c r="FN134" s="82"/>
      <c r="FO134" s="82"/>
      <c r="FP134" s="82"/>
      <c r="FQ134" s="82"/>
      <c r="FR134" s="82"/>
      <c r="FS134" s="82"/>
      <c r="FT134" s="82"/>
      <c r="FU134" s="82"/>
      <c r="FV134" s="82"/>
      <c r="FW134" s="82"/>
      <c r="FX134" s="82"/>
      <c r="FY134" s="82"/>
      <c r="FZ134" s="82"/>
      <c r="GA134" s="82"/>
      <c r="GB134" s="82"/>
      <c r="GC134" s="82"/>
      <c r="GD134" s="82"/>
      <c r="GE134" s="82"/>
      <c r="GF134" s="82"/>
      <c r="GG134" s="82"/>
      <c r="GH134" s="82"/>
      <c r="GI134" s="82"/>
      <c r="GJ134" s="82"/>
      <c r="GK134" s="82"/>
      <c r="GL134" s="82"/>
      <c r="GM134" s="82"/>
      <c r="GN134" s="82"/>
      <c r="GO134" s="82"/>
      <c r="GP134" s="82"/>
      <c r="GQ134" s="82"/>
      <c r="GR134" s="82"/>
      <c r="GS134" s="82"/>
      <c r="GT134" s="82"/>
      <c r="GU134" s="82"/>
      <c r="GV134" s="82"/>
      <c r="GW134" s="82"/>
      <c r="GX134" s="82"/>
      <c r="GY134" s="82"/>
      <c r="GZ134" s="82"/>
      <c r="HA134" s="82"/>
      <c r="HB134" s="82"/>
      <c r="HC134" s="82"/>
      <c r="HD134" s="82"/>
      <c r="HE134" s="82"/>
      <c r="HF134" s="82"/>
      <c r="HG134" s="82"/>
      <c r="HH134" s="82"/>
      <c r="HI134" s="82"/>
      <c r="HJ134" s="82"/>
      <c r="HK134" s="82"/>
      <c r="HL134" s="82"/>
      <c r="HM134" s="82"/>
      <c r="HN134" s="82"/>
      <c r="HO134" s="82"/>
      <c r="HP134" s="82"/>
      <c r="HQ134" s="82"/>
      <c r="HR134" s="82"/>
      <c r="HS134" s="82"/>
      <c r="HT134" s="82"/>
      <c r="HU134" s="82"/>
      <c r="HV134" s="82"/>
      <c r="HW134" s="82"/>
      <c r="HX134" s="82"/>
      <c r="HY134" s="82"/>
      <c r="HZ134" s="82"/>
      <c r="IA134" s="82"/>
      <c r="IB134" s="82"/>
      <c r="IC134" s="82"/>
      <c r="ID134" s="82"/>
      <c r="IE134" s="82"/>
      <c r="IF134" s="82"/>
      <c r="IG134" s="82"/>
      <c r="IH134" s="82"/>
      <c r="II134" s="82"/>
      <c r="IJ134" s="82"/>
      <c r="IK134" s="82"/>
      <c r="IL134" s="82"/>
      <c r="IM134" s="82"/>
      <c r="IN134" s="82"/>
      <c r="IO134" s="82"/>
      <c r="IP134" s="82"/>
      <c r="IQ134" s="82"/>
      <c r="IR134" s="82"/>
      <c r="IS134" s="82"/>
      <c r="IT134" s="82"/>
      <c r="IU134" s="82"/>
    </row>
    <row r="135" spans="1:255">
      <c r="A135" s="1074" t="s">
        <v>4163</v>
      </c>
      <c r="B135" s="82"/>
      <c r="C135" s="82"/>
      <c r="D135" s="82"/>
      <c r="E135" s="82"/>
      <c r="F135" s="1074" t="s">
        <v>4163</v>
      </c>
      <c r="G135" s="82"/>
      <c r="H135" s="82"/>
      <c r="I135" s="82"/>
      <c r="J135" s="82"/>
      <c r="K135" s="82"/>
      <c r="L135" s="82"/>
      <c r="M135" s="82"/>
      <c r="N135" s="1074" t="s">
        <v>4163</v>
      </c>
      <c r="O135" s="82"/>
      <c r="P135" s="82"/>
      <c r="Q135" s="82"/>
      <c r="R135" s="82"/>
      <c r="S135" s="82"/>
      <c r="T135" s="82"/>
      <c r="U135" s="82"/>
      <c r="V135" s="82"/>
      <c r="W135" s="82"/>
      <c r="X135" s="82"/>
      <c r="Y135" s="82"/>
      <c r="Z135" s="82"/>
      <c r="AA135" s="82"/>
      <c r="AB135" s="82"/>
      <c r="AC135" s="82"/>
      <c r="AD135" s="82"/>
      <c r="AE135" s="82"/>
      <c r="AF135" s="82"/>
      <c r="AG135" s="82"/>
      <c r="AH135" s="82"/>
      <c r="AI135" s="82"/>
      <c r="AJ135" s="82"/>
      <c r="AK135" s="82"/>
      <c r="AL135" s="82"/>
      <c r="AM135" s="82"/>
      <c r="AN135" s="82"/>
      <c r="AO135" s="82"/>
      <c r="AP135" s="82"/>
      <c r="AQ135" s="82"/>
      <c r="AR135" s="82"/>
      <c r="AS135" s="82"/>
      <c r="AT135" s="82"/>
      <c r="AU135" s="82"/>
      <c r="AV135" s="82"/>
      <c r="AW135" s="82"/>
      <c r="AX135" s="82"/>
      <c r="AY135" s="82"/>
      <c r="AZ135" s="82"/>
      <c r="BA135" s="82"/>
      <c r="BB135" s="82"/>
      <c r="BC135" s="82"/>
      <c r="BD135" s="82"/>
      <c r="BE135" s="82"/>
      <c r="BF135" s="82"/>
      <c r="BG135" s="82"/>
      <c r="BH135" s="82"/>
      <c r="BI135" s="82"/>
      <c r="BJ135" s="82"/>
      <c r="BK135" s="82"/>
      <c r="BL135" s="82"/>
      <c r="BM135" s="82"/>
      <c r="BN135" s="82"/>
      <c r="BO135" s="82"/>
      <c r="BP135" s="82"/>
      <c r="BQ135" s="82"/>
      <c r="BR135" s="82"/>
      <c r="BS135" s="82"/>
      <c r="BT135" s="82"/>
      <c r="BU135" s="82"/>
      <c r="BV135" s="82"/>
      <c r="BW135" s="82"/>
      <c r="BX135" s="82"/>
      <c r="BY135" s="82"/>
      <c r="BZ135" s="82"/>
      <c r="CA135" s="82"/>
      <c r="CB135" s="82"/>
      <c r="CC135" s="82"/>
      <c r="CD135" s="82"/>
      <c r="CE135" s="82"/>
      <c r="CF135" s="82"/>
      <c r="CG135" s="82"/>
      <c r="CH135" s="82"/>
      <c r="CI135" s="82"/>
      <c r="CJ135" s="82"/>
      <c r="CK135" s="82"/>
      <c r="CL135" s="82"/>
      <c r="CM135" s="82"/>
      <c r="CN135" s="82"/>
      <c r="CO135" s="82"/>
      <c r="CP135" s="82"/>
      <c r="CQ135" s="82"/>
      <c r="CR135" s="82"/>
      <c r="CS135" s="82"/>
      <c r="CT135" s="82"/>
      <c r="CU135" s="82"/>
      <c r="CV135" s="82"/>
      <c r="CW135" s="82"/>
      <c r="CX135" s="82"/>
      <c r="CY135" s="82"/>
      <c r="CZ135" s="82"/>
      <c r="DA135" s="82"/>
      <c r="DB135" s="82"/>
      <c r="DC135" s="82"/>
      <c r="DD135" s="82"/>
      <c r="DE135" s="82"/>
      <c r="DF135" s="82"/>
      <c r="DG135" s="82"/>
      <c r="DH135" s="82"/>
      <c r="DI135" s="82"/>
      <c r="DJ135" s="82"/>
      <c r="DK135" s="82"/>
      <c r="DL135" s="82"/>
      <c r="DM135" s="82"/>
      <c r="DN135" s="82"/>
      <c r="DO135" s="82"/>
      <c r="DP135" s="82"/>
      <c r="DQ135" s="82"/>
      <c r="DR135" s="82"/>
      <c r="DS135" s="82"/>
      <c r="DT135" s="82"/>
      <c r="DU135" s="82"/>
      <c r="DV135" s="82"/>
      <c r="DW135" s="82"/>
      <c r="DX135" s="82"/>
      <c r="DY135" s="82"/>
      <c r="DZ135" s="82"/>
      <c r="EA135" s="82"/>
      <c r="EB135" s="82"/>
      <c r="EC135" s="82"/>
      <c r="ED135" s="82"/>
      <c r="EE135" s="82"/>
      <c r="EF135" s="82"/>
      <c r="EG135" s="82"/>
      <c r="EH135" s="82"/>
      <c r="EI135" s="82"/>
      <c r="EJ135" s="82"/>
      <c r="EK135" s="82"/>
      <c r="EL135" s="82"/>
      <c r="EM135" s="82"/>
      <c r="EN135" s="82"/>
      <c r="EO135" s="82"/>
      <c r="EP135" s="82"/>
      <c r="EQ135" s="82"/>
      <c r="ER135" s="82"/>
      <c r="ES135" s="82"/>
      <c r="ET135" s="82"/>
      <c r="EU135" s="82"/>
      <c r="EV135" s="82"/>
      <c r="EW135" s="82"/>
      <c r="EX135" s="82"/>
      <c r="EY135" s="82"/>
      <c r="EZ135" s="82"/>
      <c r="FA135" s="82"/>
      <c r="FB135" s="82"/>
      <c r="FC135" s="82"/>
      <c r="FD135" s="82"/>
      <c r="FE135" s="82"/>
      <c r="FF135" s="82"/>
      <c r="FG135" s="82"/>
      <c r="FH135" s="82"/>
      <c r="FI135" s="82"/>
      <c r="FJ135" s="82"/>
      <c r="FK135" s="82"/>
      <c r="FL135" s="82"/>
      <c r="FM135" s="82"/>
      <c r="FN135" s="82"/>
      <c r="FO135" s="82"/>
      <c r="FP135" s="82"/>
      <c r="FQ135" s="82"/>
      <c r="FR135" s="82"/>
      <c r="FS135" s="82"/>
      <c r="FT135" s="82"/>
      <c r="FU135" s="82"/>
      <c r="FV135" s="82"/>
      <c r="FW135" s="82"/>
      <c r="FX135" s="82"/>
      <c r="FY135" s="82"/>
      <c r="FZ135" s="82"/>
      <c r="GA135" s="82"/>
      <c r="GB135" s="82"/>
      <c r="GC135" s="82"/>
      <c r="GD135" s="82"/>
      <c r="GE135" s="82"/>
      <c r="GF135" s="82"/>
      <c r="GG135" s="82"/>
      <c r="GH135" s="82"/>
      <c r="GI135" s="82"/>
      <c r="GJ135" s="82"/>
      <c r="GK135" s="82"/>
      <c r="GL135" s="82"/>
      <c r="GM135" s="82"/>
      <c r="GN135" s="82"/>
      <c r="GO135" s="82"/>
      <c r="GP135" s="82"/>
      <c r="GQ135" s="82"/>
      <c r="GR135" s="82"/>
      <c r="GS135" s="82"/>
      <c r="GT135" s="82"/>
      <c r="GU135" s="82"/>
      <c r="GV135" s="82"/>
      <c r="GW135" s="82"/>
      <c r="GX135" s="82"/>
      <c r="GY135" s="82"/>
      <c r="GZ135" s="82"/>
      <c r="HA135" s="82"/>
      <c r="HB135" s="82"/>
      <c r="HC135" s="82"/>
      <c r="HD135" s="82"/>
      <c r="HE135" s="82"/>
      <c r="HF135" s="82"/>
      <c r="HG135" s="82"/>
      <c r="HH135" s="82"/>
      <c r="HI135" s="82"/>
      <c r="HJ135" s="82"/>
      <c r="HK135" s="82"/>
      <c r="HL135" s="82"/>
      <c r="HM135" s="82"/>
      <c r="HN135" s="82"/>
      <c r="HO135" s="82"/>
      <c r="HP135" s="82"/>
      <c r="HQ135" s="82"/>
      <c r="HR135" s="82"/>
      <c r="HS135" s="82"/>
      <c r="HT135" s="82"/>
      <c r="HU135" s="82"/>
      <c r="HV135" s="82"/>
      <c r="HW135" s="82"/>
      <c r="HX135" s="82"/>
      <c r="HY135" s="82"/>
      <c r="HZ135" s="82"/>
      <c r="IA135" s="82"/>
      <c r="IB135" s="82"/>
      <c r="IC135" s="82"/>
      <c r="ID135" s="82"/>
      <c r="IE135" s="82"/>
      <c r="IF135" s="82"/>
      <c r="IG135" s="82"/>
      <c r="IH135" s="82"/>
      <c r="II135" s="82"/>
      <c r="IJ135" s="82"/>
      <c r="IK135" s="82"/>
      <c r="IL135" s="82"/>
      <c r="IM135" s="82"/>
      <c r="IN135" s="82"/>
      <c r="IO135" s="82"/>
      <c r="IP135" s="82"/>
      <c r="IQ135" s="82"/>
      <c r="IR135" s="82"/>
      <c r="IS135" s="82"/>
      <c r="IT135" s="82"/>
      <c r="IU135" s="82"/>
    </row>
    <row r="136" spans="1:255">
      <c r="A136" s="607" t="s">
        <v>2997</v>
      </c>
      <c r="B136" s="607"/>
      <c r="C136" s="607"/>
      <c r="D136" s="607"/>
      <c r="E136" s="607"/>
      <c r="F136" s="607" t="s">
        <v>2998</v>
      </c>
      <c r="G136" s="607"/>
      <c r="H136" s="607"/>
      <c r="I136" s="607"/>
      <c r="J136" s="1075"/>
      <c r="K136" s="1075"/>
      <c r="L136" s="1075"/>
      <c r="M136" s="607"/>
      <c r="N136" s="607" t="s">
        <v>2999</v>
      </c>
      <c r="O136" s="607"/>
      <c r="P136" s="1075"/>
      <c r="Q136" s="1075"/>
      <c r="R136" s="1075"/>
      <c r="S136" s="607"/>
      <c r="T136" s="82"/>
      <c r="U136" s="82"/>
      <c r="V136" s="82"/>
      <c r="W136" s="82"/>
      <c r="X136" s="82"/>
      <c r="Y136" s="82"/>
      <c r="Z136" s="82"/>
      <c r="AA136" s="82"/>
      <c r="AB136" s="82"/>
      <c r="AC136" s="82"/>
      <c r="AD136" s="82"/>
      <c r="AE136" s="82"/>
      <c r="AF136" s="82"/>
      <c r="AG136" s="82"/>
      <c r="AH136" s="82"/>
      <c r="AI136" s="82"/>
      <c r="AJ136" s="82"/>
      <c r="AK136" s="82"/>
      <c r="AL136" s="82"/>
      <c r="AM136" s="82"/>
      <c r="AN136" s="82"/>
      <c r="AO136" s="82"/>
      <c r="AP136" s="82"/>
      <c r="AQ136" s="82"/>
      <c r="AR136" s="82"/>
      <c r="AS136" s="82"/>
      <c r="AT136" s="82"/>
      <c r="AU136" s="82"/>
      <c r="AV136" s="82"/>
      <c r="AW136" s="82"/>
      <c r="AX136" s="82"/>
      <c r="AY136" s="82"/>
      <c r="AZ136" s="82"/>
      <c r="BA136" s="82"/>
      <c r="BB136" s="82"/>
      <c r="BC136" s="82"/>
      <c r="BD136" s="82"/>
      <c r="BE136" s="82"/>
      <c r="BF136" s="82"/>
      <c r="BG136" s="82"/>
      <c r="BH136" s="82"/>
      <c r="BI136" s="82"/>
      <c r="BJ136" s="82"/>
      <c r="BK136" s="82"/>
      <c r="BL136" s="82"/>
      <c r="BM136" s="82"/>
      <c r="BN136" s="82"/>
      <c r="BO136" s="82"/>
      <c r="BP136" s="82"/>
      <c r="BQ136" s="82"/>
      <c r="BR136" s="82"/>
      <c r="BS136" s="82"/>
      <c r="BT136" s="82"/>
      <c r="BU136" s="82"/>
      <c r="BV136" s="82"/>
      <c r="BW136" s="82"/>
      <c r="BX136" s="82"/>
      <c r="BY136" s="82"/>
      <c r="BZ136" s="82"/>
      <c r="CA136" s="82"/>
      <c r="CB136" s="82"/>
      <c r="CC136" s="82"/>
      <c r="CD136" s="82"/>
      <c r="CE136" s="82"/>
      <c r="CF136" s="82"/>
      <c r="CG136" s="82"/>
      <c r="CH136" s="82"/>
      <c r="CI136" s="82"/>
      <c r="CJ136" s="82"/>
      <c r="CK136" s="82"/>
      <c r="CL136" s="82"/>
      <c r="CM136" s="82"/>
      <c r="CN136" s="82"/>
      <c r="CO136" s="82"/>
      <c r="CP136" s="82"/>
      <c r="CQ136" s="82"/>
      <c r="CR136" s="82"/>
      <c r="CS136" s="82"/>
      <c r="CT136" s="82"/>
      <c r="CU136" s="82"/>
      <c r="CV136" s="82"/>
      <c r="CW136" s="82"/>
      <c r="CX136" s="82"/>
      <c r="CY136" s="82"/>
      <c r="CZ136" s="82"/>
      <c r="DA136" s="82"/>
      <c r="DB136" s="82"/>
      <c r="DC136" s="82"/>
      <c r="DD136" s="82"/>
      <c r="DE136" s="82"/>
      <c r="DF136" s="82"/>
      <c r="DG136" s="82"/>
      <c r="DH136" s="82"/>
      <c r="DI136" s="82"/>
      <c r="DJ136" s="82"/>
      <c r="DK136" s="82"/>
      <c r="DL136" s="82"/>
      <c r="DM136" s="82"/>
      <c r="DN136" s="82"/>
      <c r="DO136" s="82"/>
      <c r="DP136" s="82"/>
      <c r="DQ136" s="82"/>
      <c r="DR136" s="82"/>
      <c r="DS136" s="82"/>
      <c r="DT136" s="82"/>
      <c r="DU136" s="82"/>
      <c r="DV136" s="82"/>
      <c r="DW136" s="82"/>
      <c r="DX136" s="82"/>
      <c r="DY136" s="82"/>
      <c r="DZ136" s="82"/>
      <c r="EA136" s="82"/>
      <c r="EB136" s="82"/>
      <c r="EC136" s="82"/>
      <c r="ED136" s="82"/>
      <c r="EE136" s="82"/>
      <c r="EF136" s="82"/>
      <c r="EG136" s="82"/>
      <c r="EH136" s="82"/>
      <c r="EI136" s="82"/>
      <c r="EJ136" s="82"/>
      <c r="EK136" s="82"/>
      <c r="EL136" s="82"/>
      <c r="EM136" s="82"/>
      <c r="EN136" s="82"/>
      <c r="EO136" s="82"/>
      <c r="EP136" s="82"/>
      <c r="EQ136" s="82"/>
      <c r="ER136" s="82"/>
      <c r="ES136" s="82"/>
      <c r="ET136" s="82"/>
      <c r="EU136" s="82"/>
      <c r="EV136" s="82"/>
      <c r="EW136" s="82"/>
      <c r="EX136" s="82"/>
      <c r="EY136" s="82"/>
      <c r="EZ136" s="82"/>
      <c r="FA136" s="82"/>
      <c r="FB136" s="82"/>
      <c r="FC136" s="82"/>
      <c r="FD136" s="82"/>
      <c r="FE136" s="82"/>
      <c r="FF136" s="82"/>
      <c r="FG136" s="82"/>
      <c r="FH136" s="82"/>
      <c r="FI136" s="82"/>
      <c r="FJ136" s="82"/>
      <c r="FK136" s="82"/>
      <c r="FL136" s="82"/>
      <c r="FM136" s="82"/>
      <c r="FN136" s="82"/>
      <c r="FO136" s="82"/>
      <c r="FP136" s="82"/>
      <c r="FQ136" s="82"/>
      <c r="FR136" s="82"/>
      <c r="FS136" s="82"/>
      <c r="FT136" s="82"/>
      <c r="FU136" s="82"/>
      <c r="FV136" s="82"/>
      <c r="FW136" s="82"/>
      <c r="FX136" s="82"/>
      <c r="FY136" s="82"/>
      <c r="FZ136" s="82"/>
      <c r="GA136" s="82"/>
      <c r="GB136" s="82"/>
      <c r="GC136" s="82"/>
      <c r="GD136" s="82"/>
      <c r="GE136" s="82"/>
      <c r="GF136" s="82"/>
      <c r="GG136" s="82"/>
      <c r="GH136" s="82"/>
      <c r="GI136" s="82"/>
      <c r="GJ136" s="82"/>
      <c r="GK136" s="82"/>
      <c r="GL136" s="82"/>
      <c r="GM136" s="82"/>
      <c r="GN136" s="82"/>
      <c r="GO136" s="82"/>
      <c r="GP136" s="82"/>
      <c r="GQ136" s="82"/>
      <c r="GR136" s="82"/>
      <c r="GS136" s="82"/>
      <c r="GT136" s="82"/>
      <c r="GU136" s="82"/>
      <c r="GV136" s="82"/>
      <c r="GW136" s="82"/>
      <c r="GX136" s="82"/>
      <c r="GY136" s="82"/>
      <c r="GZ136" s="82"/>
      <c r="HA136" s="82"/>
      <c r="HB136" s="82"/>
      <c r="HC136" s="82"/>
      <c r="HD136" s="82"/>
      <c r="HE136" s="82"/>
      <c r="HF136" s="82"/>
      <c r="HG136" s="82"/>
      <c r="HH136" s="82"/>
      <c r="HI136" s="82"/>
      <c r="HJ136" s="82"/>
      <c r="HK136" s="82"/>
      <c r="HL136" s="82"/>
      <c r="HM136" s="82"/>
      <c r="HN136" s="82"/>
      <c r="HO136" s="82"/>
      <c r="HP136" s="82"/>
      <c r="HQ136" s="82"/>
      <c r="HR136" s="82"/>
      <c r="HS136" s="82"/>
      <c r="HT136" s="82"/>
      <c r="HU136" s="82"/>
      <c r="HV136" s="82"/>
      <c r="HW136" s="82"/>
      <c r="HX136" s="82"/>
      <c r="HY136" s="82"/>
      <c r="HZ136" s="82"/>
      <c r="IA136" s="82"/>
      <c r="IB136" s="82"/>
      <c r="IC136" s="82"/>
      <c r="ID136" s="82"/>
      <c r="IE136" s="82"/>
      <c r="IF136" s="82"/>
      <c r="IG136" s="82"/>
      <c r="IH136" s="82"/>
      <c r="II136" s="82"/>
      <c r="IJ136" s="82"/>
      <c r="IK136" s="82"/>
      <c r="IL136" s="82"/>
      <c r="IM136" s="82"/>
      <c r="IN136" s="82"/>
      <c r="IO136" s="82"/>
      <c r="IP136" s="82"/>
      <c r="IQ136" s="82"/>
      <c r="IR136" s="82"/>
      <c r="IS136" s="82"/>
      <c r="IT136" s="82"/>
      <c r="IU136" s="82"/>
    </row>
    <row r="137" spans="1:255" ht="18.75" thickBot="1">
      <c r="A137" s="627" t="str">
        <f>'Data Sheet'!$C$25</f>
        <v xml:space="preserve">KeySpan Gas East Corp. D/B/A National Grid </v>
      </c>
      <c r="B137" s="1078"/>
      <c r="C137" s="82"/>
      <c r="D137" s="676" t="str">
        <f>'Data Sheet'!$C$40</f>
        <v>March 31, 2015</v>
      </c>
      <c r="E137" s="325" t="str">
        <f>'Data Sheet'!$C$38</f>
        <v>December 31, 2014</v>
      </c>
      <c r="F137" s="627" t="str">
        <f>'Data Sheet'!$C$25</f>
        <v xml:space="preserve">KeySpan Gas East Corp. D/B/A National Grid </v>
      </c>
      <c r="G137" s="82"/>
      <c r="H137" s="82"/>
      <c r="I137" s="82"/>
      <c r="J137" s="676" t="str">
        <f>'Data Sheet'!$C$40</f>
        <v>March 31, 2015</v>
      </c>
      <c r="K137" s="80"/>
      <c r="L137" s="325" t="str">
        <f>'Data Sheet'!$C$38</f>
        <v>December 31, 2014</v>
      </c>
      <c r="M137" s="82"/>
      <c r="N137" s="627" t="str">
        <f>'Data Sheet'!$C$25</f>
        <v xml:space="preserve">KeySpan Gas East Corp. D/B/A National Grid </v>
      </c>
      <c r="O137" s="82"/>
      <c r="P137" s="80"/>
      <c r="Q137" s="676" t="str">
        <f>'Data Sheet'!$C$40</f>
        <v>March 31, 2015</v>
      </c>
      <c r="R137" s="325" t="str">
        <f>'Data Sheet'!$C$38</f>
        <v>December 31, 2014</v>
      </c>
      <c r="S137" s="82"/>
      <c r="T137" s="82"/>
      <c r="U137" s="82"/>
      <c r="V137" s="82"/>
      <c r="W137" s="82"/>
      <c r="X137" s="82"/>
      <c r="Y137" s="82"/>
      <c r="Z137" s="82"/>
      <c r="AA137" s="82"/>
      <c r="AB137" s="82"/>
      <c r="AC137" s="82"/>
      <c r="AD137" s="82"/>
      <c r="AE137" s="82"/>
      <c r="AF137" s="82"/>
      <c r="AG137" s="82"/>
      <c r="AH137" s="82"/>
      <c r="AI137" s="82"/>
      <c r="AJ137" s="82"/>
      <c r="AK137" s="82"/>
      <c r="AL137" s="82"/>
      <c r="AM137" s="82"/>
      <c r="AN137" s="82"/>
      <c r="AO137" s="82"/>
      <c r="AP137" s="82"/>
      <c r="AQ137" s="82"/>
      <c r="AR137" s="82"/>
      <c r="AS137" s="82"/>
      <c r="AT137" s="82"/>
      <c r="AU137" s="82"/>
      <c r="AV137" s="82"/>
      <c r="AW137" s="82"/>
      <c r="AX137" s="82"/>
      <c r="AY137" s="82"/>
      <c r="AZ137" s="82"/>
      <c r="BA137" s="82"/>
      <c r="BB137" s="82"/>
      <c r="BC137" s="82"/>
      <c r="BD137" s="82"/>
      <c r="BE137" s="82"/>
      <c r="BF137" s="82"/>
      <c r="BG137" s="82"/>
      <c r="BH137" s="82"/>
      <c r="BI137" s="82"/>
      <c r="BJ137" s="82"/>
      <c r="BK137" s="82"/>
      <c r="BL137" s="82"/>
      <c r="BM137" s="82"/>
      <c r="BN137" s="82"/>
      <c r="BO137" s="82"/>
      <c r="BP137" s="82"/>
      <c r="BQ137" s="82"/>
      <c r="BR137" s="82"/>
      <c r="BS137" s="82"/>
      <c r="BT137" s="82"/>
      <c r="BU137" s="82"/>
      <c r="BV137" s="82"/>
      <c r="BW137" s="82"/>
      <c r="BX137" s="82"/>
      <c r="BY137" s="82"/>
      <c r="BZ137" s="82"/>
      <c r="CA137" s="82"/>
      <c r="CB137" s="82"/>
      <c r="CC137" s="82"/>
      <c r="CD137" s="82"/>
      <c r="CE137" s="82"/>
      <c r="CF137" s="82"/>
      <c r="CG137" s="82"/>
      <c r="CH137" s="82"/>
      <c r="CI137" s="82"/>
      <c r="CJ137" s="82"/>
      <c r="CK137" s="82"/>
      <c r="CL137" s="82"/>
      <c r="CM137" s="82"/>
      <c r="CN137" s="82"/>
      <c r="CO137" s="82"/>
      <c r="CP137" s="82"/>
      <c r="CQ137" s="82"/>
      <c r="CR137" s="82"/>
      <c r="CS137" s="82"/>
      <c r="CT137" s="82"/>
      <c r="CU137" s="82"/>
      <c r="CV137" s="82"/>
      <c r="CW137" s="82"/>
      <c r="CX137" s="82"/>
      <c r="CY137" s="82"/>
      <c r="CZ137" s="82"/>
      <c r="DA137" s="82"/>
      <c r="DB137" s="82"/>
      <c r="DC137" s="82"/>
      <c r="DD137" s="82"/>
      <c r="DE137" s="82"/>
      <c r="DF137" s="82"/>
      <c r="DG137" s="82"/>
      <c r="DH137" s="82"/>
      <c r="DI137" s="82"/>
      <c r="DJ137" s="82"/>
      <c r="DK137" s="82"/>
      <c r="DL137" s="82"/>
      <c r="DM137" s="82"/>
      <c r="DN137" s="82"/>
      <c r="DO137" s="82"/>
      <c r="DP137" s="82"/>
      <c r="DQ137" s="82"/>
      <c r="DR137" s="82"/>
      <c r="DS137" s="82"/>
      <c r="DT137" s="82"/>
      <c r="DU137" s="82"/>
      <c r="DV137" s="82"/>
      <c r="DW137" s="82"/>
      <c r="DX137" s="82"/>
      <c r="DY137" s="82"/>
      <c r="DZ137" s="82"/>
      <c r="EA137" s="82"/>
      <c r="EB137" s="82"/>
      <c r="EC137" s="82"/>
      <c r="ED137" s="82"/>
      <c r="EE137" s="82"/>
      <c r="EF137" s="82"/>
      <c r="EG137" s="82"/>
      <c r="EH137" s="82"/>
      <c r="EI137" s="82"/>
      <c r="EJ137" s="82"/>
      <c r="EK137" s="82"/>
      <c r="EL137" s="82"/>
      <c r="EM137" s="82"/>
      <c r="EN137" s="82"/>
      <c r="EO137" s="82"/>
      <c r="EP137" s="82"/>
      <c r="EQ137" s="82"/>
      <c r="ER137" s="82"/>
      <c r="ES137" s="82"/>
      <c r="ET137" s="82"/>
      <c r="EU137" s="82"/>
      <c r="EV137" s="82"/>
      <c r="EW137" s="82"/>
      <c r="EX137" s="82"/>
      <c r="EY137" s="82"/>
      <c r="EZ137" s="82"/>
      <c r="FA137" s="82"/>
      <c r="FB137" s="82"/>
      <c r="FC137" s="82"/>
      <c r="FD137" s="82"/>
      <c r="FE137" s="82"/>
      <c r="FF137" s="82"/>
      <c r="FG137" s="82"/>
      <c r="FH137" s="82"/>
      <c r="FI137" s="82"/>
      <c r="FJ137" s="82"/>
      <c r="FK137" s="82"/>
      <c r="FL137" s="82"/>
      <c r="FM137" s="82"/>
      <c r="FN137" s="82"/>
      <c r="FO137" s="82"/>
      <c r="FP137" s="82"/>
      <c r="FQ137" s="82"/>
      <c r="FR137" s="82"/>
      <c r="FS137" s="82"/>
      <c r="FT137" s="82"/>
      <c r="FU137" s="82"/>
      <c r="FV137" s="82"/>
      <c r="FW137" s="82"/>
      <c r="FX137" s="82"/>
      <c r="FY137" s="82"/>
      <c r="FZ137" s="82"/>
      <c r="GA137" s="82"/>
      <c r="GB137" s="82"/>
      <c r="GC137" s="82"/>
      <c r="GD137" s="82"/>
      <c r="GE137" s="82"/>
      <c r="GF137" s="82"/>
      <c r="GG137" s="82"/>
      <c r="GH137" s="82"/>
      <c r="GI137" s="82"/>
      <c r="GJ137" s="82"/>
      <c r="GK137" s="82"/>
      <c r="GL137" s="82"/>
      <c r="GM137" s="82"/>
      <c r="GN137" s="82"/>
      <c r="GO137" s="82"/>
      <c r="GP137" s="82"/>
      <c r="GQ137" s="82"/>
      <c r="GR137" s="82"/>
      <c r="GS137" s="82"/>
      <c r="GT137" s="82"/>
      <c r="GU137" s="82"/>
      <c r="GV137" s="82"/>
      <c r="GW137" s="82"/>
      <c r="GX137" s="82"/>
      <c r="GY137" s="82"/>
      <c r="GZ137" s="82"/>
      <c r="HA137" s="82"/>
      <c r="HB137" s="82"/>
      <c r="HC137" s="82"/>
      <c r="HD137" s="82"/>
      <c r="HE137" s="82"/>
      <c r="HF137" s="82"/>
      <c r="HG137" s="82"/>
      <c r="HH137" s="82"/>
      <c r="HI137" s="82"/>
      <c r="HJ137" s="82"/>
      <c r="HK137" s="82"/>
      <c r="HL137" s="82"/>
      <c r="HM137" s="82"/>
      <c r="HN137" s="82"/>
      <c r="HO137" s="82"/>
      <c r="HP137" s="82"/>
      <c r="HQ137" s="82"/>
      <c r="HR137" s="82"/>
      <c r="HS137" s="82"/>
      <c r="HT137" s="82"/>
      <c r="HU137" s="82"/>
      <c r="HV137" s="82"/>
      <c r="HW137" s="82"/>
      <c r="HX137" s="82"/>
      <c r="HY137" s="82"/>
      <c r="HZ137" s="82"/>
      <c r="IA137" s="82"/>
      <c r="IB137" s="82"/>
      <c r="IC137" s="82"/>
      <c r="ID137" s="82"/>
      <c r="IE137" s="82"/>
      <c r="IF137" s="82"/>
      <c r="IG137" s="82"/>
      <c r="IH137" s="82"/>
      <c r="II137" s="82"/>
      <c r="IJ137" s="82"/>
      <c r="IK137" s="82"/>
      <c r="IL137" s="82"/>
      <c r="IM137" s="82"/>
      <c r="IN137" s="82"/>
      <c r="IO137" s="82"/>
      <c r="IP137" s="82"/>
      <c r="IQ137" s="82"/>
      <c r="IR137" s="82"/>
      <c r="IS137" s="82"/>
      <c r="IT137" s="82"/>
      <c r="IU137" s="82"/>
    </row>
    <row r="138" spans="1:255">
      <c r="A138" s="740"/>
      <c r="B138" s="741"/>
      <c r="C138" s="741"/>
      <c r="D138" s="741"/>
      <c r="E138" s="1010"/>
      <c r="F138" s="740"/>
      <c r="G138" s="741"/>
      <c r="H138" s="741"/>
      <c r="I138" s="741"/>
      <c r="J138" s="1080"/>
      <c r="K138" s="1080"/>
      <c r="L138" s="1080"/>
      <c r="M138" s="1010"/>
      <c r="N138" s="1081"/>
      <c r="O138" s="741"/>
      <c r="P138" s="1080"/>
      <c r="Q138" s="1080"/>
      <c r="R138" s="1080"/>
      <c r="S138" s="1010"/>
      <c r="T138" s="82"/>
      <c r="U138" s="82"/>
      <c r="V138" s="82"/>
      <c r="W138" s="82"/>
      <c r="X138" s="82"/>
      <c r="Y138" s="82"/>
      <c r="Z138" s="82"/>
      <c r="AA138" s="82"/>
      <c r="AB138" s="82"/>
      <c r="AC138" s="82"/>
      <c r="AD138" s="82"/>
      <c r="AE138" s="82"/>
      <c r="AF138" s="82"/>
      <c r="AG138" s="82"/>
      <c r="AH138" s="82"/>
      <c r="AI138" s="82"/>
      <c r="AJ138" s="82"/>
      <c r="AK138" s="82"/>
      <c r="AL138" s="82"/>
      <c r="AM138" s="82"/>
      <c r="AN138" s="82"/>
      <c r="AO138" s="82"/>
      <c r="AP138" s="82"/>
      <c r="AQ138" s="82"/>
      <c r="AR138" s="82"/>
      <c r="AS138" s="82"/>
      <c r="AT138" s="82"/>
      <c r="AU138" s="82"/>
      <c r="AV138" s="82"/>
      <c r="AW138" s="82"/>
      <c r="AX138" s="82"/>
      <c r="AY138" s="82"/>
      <c r="AZ138" s="82"/>
      <c r="BA138" s="82"/>
      <c r="BB138" s="82"/>
      <c r="BC138" s="82"/>
      <c r="BD138" s="82"/>
      <c r="BE138" s="82"/>
      <c r="BF138" s="82"/>
      <c r="BG138" s="82"/>
      <c r="BH138" s="82"/>
      <c r="BI138" s="82"/>
      <c r="BJ138" s="82"/>
      <c r="BK138" s="82"/>
      <c r="BL138" s="82"/>
      <c r="BM138" s="82"/>
      <c r="BN138" s="82"/>
      <c r="BO138" s="82"/>
      <c r="BP138" s="82"/>
      <c r="BQ138" s="82"/>
      <c r="BR138" s="82"/>
      <c r="BS138" s="82"/>
      <c r="BT138" s="82"/>
      <c r="BU138" s="82"/>
      <c r="BV138" s="82"/>
      <c r="BW138" s="82"/>
      <c r="BX138" s="82"/>
      <c r="BY138" s="82"/>
      <c r="BZ138" s="82"/>
      <c r="CA138" s="82"/>
      <c r="CB138" s="82"/>
      <c r="CC138" s="82"/>
      <c r="CD138" s="82"/>
      <c r="CE138" s="82"/>
      <c r="CF138" s="82"/>
      <c r="CG138" s="82"/>
      <c r="CH138" s="82"/>
      <c r="CI138" s="82"/>
      <c r="CJ138" s="82"/>
      <c r="CK138" s="82"/>
      <c r="CL138" s="82"/>
      <c r="CM138" s="82"/>
      <c r="CN138" s="82"/>
      <c r="CO138" s="82"/>
      <c r="CP138" s="82"/>
      <c r="CQ138" s="82"/>
      <c r="CR138" s="82"/>
      <c r="CS138" s="82"/>
      <c r="CT138" s="82"/>
      <c r="CU138" s="82"/>
      <c r="CV138" s="82"/>
      <c r="CW138" s="82"/>
      <c r="CX138" s="82"/>
      <c r="CY138" s="82"/>
      <c r="CZ138" s="82"/>
      <c r="DA138" s="82"/>
      <c r="DB138" s="82"/>
      <c r="DC138" s="82"/>
      <c r="DD138" s="82"/>
      <c r="DE138" s="82"/>
      <c r="DF138" s="82"/>
      <c r="DG138" s="82"/>
      <c r="DH138" s="82"/>
      <c r="DI138" s="82"/>
      <c r="DJ138" s="82"/>
      <c r="DK138" s="82"/>
      <c r="DL138" s="82"/>
      <c r="DM138" s="82"/>
      <c r="DN138" s="82"/>
      <c r="DO138" s="82"/>
      <c r="DP138" s="82"/>
      <c r="DQ138" s="82"/>
      <c r="DR138" s="82"/>
      <c r="DS138" s="82"/>
      <c r="DT138" s="82"/>
      <c r="DU138" s="82"/>
      <c r="DV138" s="82"/>
      <c r="DW138" s="82"/>
      <c r="DX138" s="82"/>
      <c r="DY138" s="82"/>
      <c r="DZ138" s="82"/>
      <c r="EA138" s="82"/>
      <c r="EB138" s="82"/>
      <c r="EC138" s="82"/>
      <c r="ED138" s="82"/>
      <c r="EE138" s="82"/>
      <c r="EF138" s="82"/>
      <c r="EG138" s="82"/>
      <c r="EH138" s="82"/>
      <c r="EI138" s="82"/>
      <c r="EJ138" s="82"/>
      <c r="EK138" s="82"/>
      <c r="EL138" s="82"/>
      <c r="EM138" s="82"/>
      <c r="EN138" s="82"/>
      <c r="EO138" s="82"/>
      <c r="EP138" s="82"/>
      <c r="EQ138" s="82"/>
      <c r="ER138" s="82"/>
      <c r="ES138" s="82"/>
      <c r="ET138" s="82"/>
      <c r="EU138" s="82"/>
      <c r="EV138" s="82"/>
      <c r="EW138" s="82"/>
      <c r="EX138" s="82"/>
      <c r="EY138" s="82"/>
      <c r="EZ138" s="82"/>
      <c r="FA138" s="82"/>
      <c r="FB138" s="82"/>
      <c r="FC138" s="82"/>
      <c r="FD138" s="82"/>
      <c r="FE138" s="82"/>
      <c r="FF138" s="82"/>
      <c r="FG138" s="82"/>
      <c r="FH138" s="82"/>
      <c r="FI138" s="82"/>
      <c r="FJ138" s="82"/>
      <c r="FK138" s="82"/>
      <c r="FL138" s="82"/>
      <c r="FM138" s="82"/>
      <c r="FN138" s="82"/>
      <c r="FO138" s="82"/>
      <c r="FP138" s="82"/>
      <c r="FQ138" s="82"/>
      <c r="FR138" s="82"/>
      <c r="FS138" s="82"/>
      <c r="FT138" s="82"/>
      <c r="FU138" s="82"/>
      <c r="FV138" s="82"/>
      <c r="FW138" s="82"/>
      <c r="FX138" s="82"/>
      <c r="FY138" s="82"/>
      <c r="FZ138" s="82"/>
      <c r="GA138" s="82"/>
      <c r="GB138" s="82"/>
      <c r="GC138" s="82"/>
      <c r="GD138" s="82"/>
      <c r="GE138" s="82"/>
      <c r="GF138" s="82"/>
      <c r="GG138" s="82"/>
      <c r="GH138" s="82"/>
      <c r="GI138" s="82"/>
      <c r="GJ138" s="82"/>
      <c r="GK138" s="82"/>
      <c r="GL138" s="82"/>
      <c r="GM138" s="82"/>
      <c r="GN138" s="82"/>
      <c r="GO138" s="82"/>
      <c r="GP138" s="82"/>
      <c r="GQ138" s="82"/>
      <c r="GR138" s="82"/>
      <c r="GS138" s="82"/>
      <c r="GT138" s="82"/>
      <c r="GU138" s="82"/>
      <c r="GV138" s="82"/>
      <c r="GW138" s="82"/>
      <c r="GX138" s="82"/>
      <c r="GY138" s="82"/>
      <c r="GZ138" s="82"/>
      <c r="HA138" s="82"/>
      <c r="HB138" s="82"/>
      <c r="HC138" s="82"/>
      <c r="HD138" s="82"/>
      <c r="HE138" s="82"/>
      <c r="HF138" s="82"/>
      <c r="HG138" s="82"/>
      <c r="HH138" s="82"/>
      <c r="HI138" s="82"/>
      <c r="HJ138" s="82"/>
      <c r="HK138" s="82"/>
      <c r="HL138" s="82"/>
      <c r="HM138" s="82"/>
      <c r="HN138" s="82"/>
      <c r="HO138" s="82"/>
      <c r="HP138" s="82"/>
      <c r="HQ138" s="82"/>
      <c r="HR138" s="82"/>
      <c r="HS138" s="82"/>
      <c r="HT138" s="82"/>
      <c r="HU138" s="82"/>
      <c r="HV138" s="82"/>
      <c r="HW138" s="82"/>
      <c r="HX138" s="82"/>
      <c r="HY138" s="82"/>
      <c r="HZ138" s="82"/>
      <c r="IA138" s="82"/>
      <c r="IB138" s="82"/>
      <c r="IC138" s="82"/>
      <c r="ID138" s="82"/>
      <c r="IE138" s="82"/>
      <c r="IF138" s="82"/>
      <c r="IG138" s="82"/>
      <c r="IH138" s="82"/>
      <c r="II138" s="82"/>
      <c r="IJ138" s="82"/>
      <c r="IK138" s="82"/>
      <c r="IL138" s="82"/>
      <c r="IM138" s="82"/>
      <c r="IN138" s="82"/>
      <c r="IO138" s="82"/>
      <c r="IP138" s="82"/>
      <c r="IQ138" s="82"/>
      <c r="IR138" s="82"/>
      <c r="IS138" s="82"/>
      <c r="IT138" s="82"/>
      <c r="IU138" s="82"/>
    </row>
    <row r="139" spans="1:255">
      <c r="A139" s="954" t="s">
        <v>4172</v>
      </c>
      <c r="B139" s="607"/>
      <c r="C139" s="607"/>
      <c r="D139" s="607"/>
      <c r="E139" s="596"/>
      <c r="F139" s="954" t="s">
        <v>4173</v>
      </c>
      <c r="G139" s="607"/>
      <c r="H139" s="607"/>
      <c r="I139" s="607"/>
      <c r="J139" s="607"/>
      <c r="K139" s="582"/>
      <c r="L139" s="82"/>
      <c r="M139" s="924"/>
      <c r="N139" s="954" t="s">
        <v>4173</v>
      </c>
      <c r="O139" s="607"/>
      <c r="P139" s="607"/>
      <c r="Q139" s="607"/>
      <c r="R139" s="582"/>
      <c r="S139" s="609"/>
      <c r="T139" s="82"/>
      <c r="U139" s="82"/>
      <c r="V139" s="82"/>
      <c r="W139" s="82"/>
      <c r="X139" s="82"/>
      <c r="Y139" s="82"/>
      <c r="Z139" s="82"/>
      <c r="AA139" s="82"/>
      <c r="AB139" s="82"/>
      <c r="AC139" s="82"/>
      <c r="AD139" s="82"/>
      <c r="AE139" s="82"/>
      <c r="AF139" s="82"/>
      <c r="AG139" s="82"/>
      <c r="AH139" s="82"/>
      <c r="AI139" s="82"/>
      <c r="AJ139" s="82"/>
      <c r="AK139" s="82"/>
      <c r="AL139" s="82"/>
      <c r="AM139" s="82"/>
      <c r="AN139" s="82"/>
      <c r="AO139" s="82"/>
      <c r="AP139" s="82"/>
      <c r="AQ139" s="82"/>
      <c r="AR139" s="82"/>
      <c r="AS139" s="82"/>
      <c r="AT139" s="82"/>
      <c r="AU139" s="82"/>
      <c r="AV139" s="82"/>
      <c r="AW139" s="82"/>
      <c r="AX139" s="82"/>
      <c r="AY139" s="82"/>
      <c r="AZ139" s="82"/>
      <c r="BA139" s="82"/>
      <c r="BB139" s="82"/>
      <c r="BC139" s="82"/>
      <c r="BD139" s="82"/>
      <c r="BE139" s="82"/>
      <c r="BF139" s="82"/>
      <c r="BG139" s="82"/>
      <c r="BH139" s="82"/>
      <c r="BI139" s="82"/>
      <c r="BJ139" s="82"/>
      <c r="BK139" s="82"/>
      <c r="BL139" s="82"/>
      <c r="BM139" s="82"/>
      <c r="BN139" s="82"/>
      <c r="BO139" s="82"/>
      <c r="BP139" s="82"/>
      <c r="BQ139" s="82"/>
      <c r="BR139" s="82"/>
      <c r="BS139" s="82"/>
      <c r="BT139" s="82"/>
      <c r="BU139" s="82"/>
      <c r="BV139" s="82"/>
      <c r="BW139" s="82"/>
      <c r="BX139" s="82"/>
      <c r="BY139" s="82"/>
      <c r="BZ139" s="82"/>
      <c r="CA139" s="82"/>
      <c r="CB139" s="82"/>
      <c r="CC139" s="82"/>
      <c r="CD139" s="82"/>
      <c r="CE139" s="82"/>
      <c r="CF139" s="82"/>
      <c r="CG139" s="82"/>
      <c r="CH139" s="82"/>
      <c r="CI139" s="82"/>
      <c r="CJ139" s="82"/>
      <c r="CK139" s="82"/>
      <c r="CL139" s="82"/>
      <c r="CM139" s="82"/>
      <c r="CN139" s="82"/>
      <c r="CO139" s="82"/>
      <c r="CP139" s="82"/>
      <c r="CQ139" s="82"/>
      <c r="CR139" s="82"/>
      <c r="CS139" s="82"/>
      <c r="CT139" s="82"/>
      <c r="CU139" s="82"/>
      <c r="CV139" s="82"/>
      <c r="CW139" s="82"/>
      <c r="CX139" s="82"/>
      <c r="CY139" s="82"/>
      <c r="CZ139" s="82"/>
      <c r="DA139" s="82"/>
      <c r="DB139" s="82"/>
      <c r="DC139" s="82"/>
      <c r="DD139" s="82"/>
      <c r="DE139" s="82"/>
      <c r="DF139" s="82"/>
      <c r="DG139" s="82"/>
      <c r="DH139" s="82"/>
      <c r="DI139" s="82"/>
      <c r="DJ139" s="82"/>
      <c r="DK139" s="82"/>
      <c r="DL139" s="82"/>
      <c r="DM139" s="82"/>
      <c r="DN139" s="82"/>
      <c r="DO139" s="82"/>
      <c r="DP139" s="82"/>
      <c r="DQ139" s="82"/>
      <c r="DR139" s="82"/>
      <c r="DS139" s="82"/>
      <c r="DT139" s="82"/>
      <c r="DU139" s="82"/>
      <c r="DV139" s="82"/>
      <c r="DW139" s="82"/>
      <c r="DX139" s="82"/>
      <c r="DY139" s="82"/>
      <c r="DZ139" s="82"/>
      <c r="EA139" s="82"/>
      <c r="EB139" s="82"/>
      <c r="EC139" s="82"/>
      <c r="ED139" s="82"/>
      <c r="EE139" s="82"/>
      <c r="EF139" s="82"/>
      <c r="EG139" s="82"/>
      <c r="EH139" s="82"/>
      <c r="EI139" s="82"/>
      <c r="EJ139" s="82"/>
      <c r="EK139" s="82"/>
      <c r="EL139" s="82"/>
      <c r="EM139" s="82"/>
      <c r="EN139" s="82"/>
      <c r="EO139" s="82"/>
      <c r="EP139" s="82"/>
      <c r="EQ139" s="82"/>
      <c r="ER139" s="82"/>
      <c r="ES139" s="82"/>
      <c r="ET139" s="82"/>
      <c r="EU139" s="82"/>
      <c r="EV139" s="82"/>
      <c r="EW139" s="82"/>
      <c r="EX139" s="82"/>
      <c r="EY139" s="82"/>
      <c r="EZ139" s="82"/>
      <c r="FA139" s="82"/>
      <c r="FB139" s="82"/>
      <c r="FC139" s="82"/>
      <c r="FD139" s="82"/>
      <c r="FE139" s="82"/>
      <c r="FF139" s="82"/>
      <c r="FG139" s="82"/>
      <c r="FH139" s="82"/>
      <c r="FI139" s="82"/>
      <c r="FJ139" s="82"/>
      <c r="FK139" s="82"/>
      <c r="FL139" s="82"/>
      <c r="FM139" s="82"/>
      <c r="FN139" s="82"/>
      <c r="FO139" s="82"/>
      <c r="FP139" s="82"/>
      <c r="FQ139" s="82"/>
      <c r="FR139" s="82"/>
      <c r="FS139" s="82"/>
      <c r="FT139" s="82"/>
      <c r="FU139" s="82"/>
      <c r="FV139" s="82"/>
      <c r="FW139" s="82"/>
      <c r="FX139" s="82"/>
      <c r="FY139" s="82"/>
      <c r="FZ139" s="82"/>
      <c r="GA139" s="82"/>
      <c r="GB139" s="82"/>
      <c r="GC139" s="82"/>
      <c r="GD139" s="82"/>
      <c r="GE139" s="82"/>
      <c r="GF139" s="82"/>
      <c r="GG139" s="82"/>
      <c r="GH139" s="82"/>
      <c r="GI139" s="82"/>
      <c r="GJ139" s="82"/>
      <c r="GK139" s="82"/>
      <c r="GL139" s="82"/>
      <c r="GM139" s="82"/>
      <c r="GN139" s="82"/>
      <c r="GO139" s="82"/>
      <c r="GP139" s="82"/>
      <c r="GQ139" s="82"/>
      <c r="GR139" s="82"/>
      <c r="GS139" s="82"/>
      <c r="GT139" s="82"/>
      <c r="GU139" s="82"/>
      <c r="GV139" s="82"/>
      <c r="GW139" s="82"/>
      <c r="GX139" s="82"/>
      <c r="GY139" s="82"/>
      <c r="GZ139" s="82"/>
      <c r="HA139" s="82"/>
      <c r="HB139" s="82"/>
      <c r="HC139" s="82"/>
      <c r="HD139" s="82"/>
      <c r="HE139" s="82"/>
      <c r="HF139" s="82"/>
      <c r="HG139" s="82"/>
      <c r="HH139" s="82"/>
      <c r="HI139" s="82"/>
      <c r="HJ139" s="82"/>
      <c r="HK139" s="82"/>
      <c r="HL139" s="82"/>
      <c r="HM139" s="82"/>
      <c r="HN139" s="82"/>
      <c r="HO139" s="82"/>
      <c r="HP139" s="82"/>
      <c r="HQ139" s="82"/>
      <c r="HR139" s="82"/>
      <c r="HS139" s="82"/>
      <c r="HT139" s="82"/>
      <c r="HU139" s="82"/>
      <c r="HV139" s="82"/>
      <c r="HW139" s="82"/>
      <c r="HX139" s="82"/>
      <c r="HY139" s="82"/>
      <c r="HZ139" s="82"/>
      <c r="IA139" s="82"/>
      <c r="IB139" s="82"/>
      <c r="IC139" s="82"/>
      <c r="ID139" s="82"/>
      <c r="IE139" s="82"/>
      <c r="IF139" s="82"/>
      <c r="IG139" s="82"/>
      <c r="IH139" s="82"/>
      <c r="II139" s="82"/>
      <c r="IJ139" s="82"/>
      <c r="IK139" s="82"/>
      <c r="IL139" s="82"/>
      <c r="IM139" s="82"/>
      <c r="IN139" s="82"/>
      <c r="IO139" s="82"/>
      <c r="IP139" s="82"/>
      <c r="IQ139" s="82"/>
      <c r="IR139" s="82"/>
      <c r="IS139" s="82"/>
      <c r="IT139" s="82"/>
      <c r="IU139" s="82"/>
    </row>
    <row r="140" spans="1:255">
      <c r="A140" s="954" t="s">
        <v>4174</v>
      </c>
      <c r="B140" s="607"/>
      <c r="C140" s="607"/>
      <c r="D140" s="607"/>
      <c r="E140" s="596"/>
      <c r="F140" s="954" t="s">
        <v>4174</v>
      </c>
      <c r="G140" s="607"/>
      <c r="H140" s="607"/>
      <c r="I140" s="607"/>
      <c r="J140" s="607"/>
      <c r="K140" s="582"/>
      <c r="L140" s="82"/>
      <c r="M140" s="924"/>
      <c r="N140" s="954" t="s">
        <v>4174</v>
      </c>
      <c r="O140" s="607"/>
      <c r="P140" s="607"/>
      <c r="Q140" s="607"/>
      <c r="R140" s="582"/>
      <c r="S140" s="609"/>
      <c r="T140" s="82"/>
      <c r="U140" s="82"/>
      <c r="V140" s="82"/>
      <c r="W140" s="82"/>
      <c r="X140" s="82"/>
      <c r="Y140" s="82"/>
      <c r="Z140" s="82"/>
      <c r="AA140" s="82"/>
      <c r="AB140" s="82"/>
      <c r="AC140" s="82"/>
      <c r="AD140" s="82"/>
      <c r="AE140" s="82"/>
      <c r="AF140" s="82"/>
      <c r="AG140" s="82"/>
      <c r="AH140" s="82"/>
      <c r="AI140" s="82"/>
      <c r="AJ140" s="82"/>
      <c r="AK140" s="82"/>
      <c r="AL140" s="82"/>
      <c r="AM140" s="82"/>
      <c r="AN140" s="82"/>
      <c r="AO140" s="82"/>
      <c r="AP140" s="82"/>
      <c r="AQ140" s="82"/>
      <c r="AR140" s="82"/>
      <c r="AS140" s="82"/>
      <c r="AT140" s="82"/>
      <c r="AU140" s="82"/>
      <c r="AV140" s="82"/>
      <c r="AW140" s="82"/>
      <c r="AX140" s="82"/>
      <c r="AY140" s="82"/>
      <c r="AZ140" s="82"/>
      <c r="BA140" s="82"/>
      <c r="BB140" s="82"/>
      <c r="BC140" s="82"/>
      <c r="BD140" s="82"/>
      <c r="BE140" s="82"/>
      <c r="BF140" s="82"/>
      <c r="BG140" s="82"/>
      <c r="BH140" s="82"/>
      <c r="BI140" s="82"/>
      <c r="BJ140" s="82"/>
      <c r="BK140" s="82"/>
      <c r="BL140" s="82"/>
      <c r="BM140" s="82"/>
      <c r="BN140" s="82"/>
      <c r="BO140" s="82"/>
      <c r="BP140" s="82"/>
      <c r="BQ140" s="82"/>
      <c r="BR140" s="82"/>
      <c r="BS140" s="82"/>
      <c r="BT140" s="82"/>
      <c r="BU140" s="82"/>
      <c r="BV140" s="82"/>
      <c r="BW140" s="82"/>
      <c r="BX140" s="82"/>
      <c r="BY140" s="82"/>
      <c r="BZ140" s="82"/>
      <c r="CA140" s="82"/>
      <c r="CB140" s="82"/>
      <c r="CC140" s="82"/>
      <c r="CD140" s="82"/>
      <c r="CE140" s="82"/>
      <c r="CF140" s="82"/>
      <c r="CG140" s="82"/>
      <c r="CH140" s="82"/>
      <c r="CI140" s="82"/>
      <c r="CJ140" s="82"/>
      <c r="CK140" s="82"/>
      <c r="CL140" s="82"/>
      <c r="CM140" s="82"/>
      <c r="CN140" s="82"/>
      <c r="CO140" s="82"/>
      <c r="CP140" s="82"/>
      <c r="CQ140" s="82"/>
      <c r="CR140" s="82"/>
      <c r="CS140" s="82"/>
      <c r="CT140" s="82"/>
      <c r="CU140" s="82"/>
      <c r="CV140" s="82"/>
      <c r="CW140" s="82"/>
      <c r="CX140" s="82"/>
      <c r="CY140" s="82"/>
      <c r="CZ140" s="82"/>
      <c r="DA140" s="82"/>
      <c r="DB140" s="82"/>
      <c r="DC140" s="82"/>
      <c r="DD140" s="82"/>
      <c r="DE140" s="82"/>
      <c r="DF140" s="82"/>
      <c r="DG140" s="82"/>
      <c r="DH140" s="82"/>
      <c r="DI140" s="82"/>
      <c r="DJ140" s="82"/>
      <c r="DK140" s="82"/>
      <c r="DL140" s="82"/>
      <c r="DM140" s="82"/>
      <c r="DN140" s="82"/>
      <c r="DO140" s="82"/>
      <c r="DP140" s="82"/>
      <c r="DQ140" s="82"/>
      <c r="DR140" s="82"/>
      <c r="DS140" s="82"/>
      <c r="DT140" s="82"/>
      <c r="DU140" s="82"/>
      <c r="DV140" s="82"/>
      <c r="DW140" s="82"/>
      <c r="DX140" s="82"/>
      <c r="DY140" s="82"/>
      <c r="DZ140" s="82"/>
      <c r="EA140" s="82"/>
      <c r="EB140" s="82"/>
      <c r="EC140" s="82"/>
      <c r="ED140" s="82"/>
      <c r="EE140" s="82"/>
      <c r="EF140" s="82"/>
      <c r="EG140" s="82"/>
      <c r="EH140" s="82"/>
      <c r="EI140" s="82"/>
      <c r="EJ140" s="82"/>
      <c r="EK140" s="82"/>
      <c r="EL140" s="82"/>
      <c r="EM140" s="82"/>
      <c r="EN140" s="82"/>
      <c r="EO140" s="82"/>
      <c r="EP140" s="82"/>
      <c r="EQ140" s="82"/>
      <c r="ER140" s="82"/>
      <c r="ES140" s="82"/>
      <c r="ET140" s="82"/>
      <c r="EU140" s="82"/>
      <c r="EV140" s="82"/>
      <c r="EW140" s="82"/>
      <c r="EX140" s="82"/>
      <c r="EY140" s="82"/>
      <c r="EZ140" s="82"/>
      <c r="FA140" s="82"/>
      <c r="FB140" s="82"/>
      <c r="FC140" s="82"/>
      <c r="FD140" s="82"/>
      <c r="FE140" s="82"/>
      <c r="FF140" s="82"/>
      <c r="FG140" s="82"/>
      <c r="FH140" s="82"/>
      <c r="FI140" s="82"/>
      <c r="FJ140" s="82"/>
      <c r="FK140" s="82"/>
      <c r="FL140" s="82"/>
      <c r="FM140" s="82"/>
      <c r="FN140" s="82"/>
      <c r="FO140" s="82"/>
      <c r="FP140" s="82"/>
      <c r="FQ140" s="82"/>
      <c r="FR140" s="82"/>
      <c r="FS140" s="82"/>
      <c r="FT140" s="82"/>
      <c r="FU140" s="82"/>
      <c r="FV140" s="82"/>
      <c r="FW140" s="82"/>
      <c r="FX140" s="82"/>
      <c r="FY140" s="82"/>
      <c r="FZ140" s="82"/>
      <c r="GA140" s="82"/>
      <c r="GB140" s="82"/>
      <c r="GC140" s="82"/>
      <c r="GD140" s="82"/>
      <c r="GE140" s="82"/>
      <c r="GF140" s="82"/>
      <c r="GG140" s="82"/>
      <c r="GH140" s="82"/>
      <c r="GI140" s="82"/>
      <c r="GJ140" s="82"/>
      <c r="GK140" s="82"/>
      <c r="GL140" s="82"/>
      <c r="GM140" s="82"/>
      <c r="GN140" s="82"/>
      <c r="GO140" s="82"/>
      <c r="GP140" s="82"/>
      <c r="GQ140" s="82"/>
      <c r="GR140" s="82"/>
      <c r="GS140" s="82"/>
      <c r="GT140" s="82"/>
      <c r="GU140" s="82"/>
      <c r="GV140" s="82"/>
      <c r="GW140" s="82"/>
      <c r="GX140" s="82"/>
      <c r="GY140" s="82"/>
      <c r="GZ140" s="82"/>
      <c r="HA140" s="82"/>
      <c r="HB140" s="82"/>
      <c r="HC140" s="82"/>
      <c r="HD140" s="82"/>
      <c r="HE140" s="82"/>
      <c r="HF140" s="82"/>
      <c r="HG140" s="82"/>
      <c r="HH140" s="82"/>
      <c r="HI140" s="82"/>
      <c r="HJ140" s="82"/>
      <c r="HK140" s="82"/>
      <c r="HL140" s="82"/>
      <c r="HM140" s="82"/>
      <c r="HN140" s="82"/>
      <c r="HO140" s="82"/>
      <c r="HP140" s="82"/>
      <c r="HQ140" s="82"/>
      <c r="HR140" s="82"/>
      <c r="HS140" s="82"/>
      <c r="HT140" s="82"/>
      <c r="HU140" s="82"/>
      <c r="HV140" s="82"/>
      <c r="HW140" s="82"/>
      <c r="HX140" s="82"/>
      <c r="HY140" s="82"/>
      <c r="HZ140" s="82"/>
      <c r="IA140" s="82"/>
      <c r="IB140" s="82"/>
      <c r="IC140" s="82"/>
      <c r="ID140" s="82"/>
      <c r="IE140" s="82"/>
      <c r="IF140" s="82"/>
      <c r="IG140" s="82"/>
      <c r="IH140" s="82"/>
      <c r="II140" s="82"/>
      <c r="IJ140" s="82"/>
      <c r="IK140" s="82"/>
      <c r="IL140" s="82"/>
      <c r="IM140" s="82"/>
      <c r="IN140" s="82"/>
      <c r="IO140" s="82"/>
      <c r="IP140" s="82"/>
      <c r="IQ140" s="82"/>
      <c r="IR140" s="82"/>
      <c r="IS140" s="82"/>
      <c r="IT140" s="82"/>
      <c r="IU140" s="82"/>
    </row>
    <row r="141" spans="1:255">
      <c r="A141" s="513"/>
      <c r="B141" s="82"/>
      <c r="C141" s="82"/>
      <c r="D141" s="82"/>
      <c r="E141" s="609"/>
      <c r="F141" s="513"/>
      <c r="G141" s="82"/>
      <c r="H141" s="82"/>
      <c r="I141" s="82"/>
      <c r="J141" s="82"/>
      <c r="K141" s="82"/>
      <c r="L141" s="82"/>
      <c r="M141" s="609"/>
      <c r="N141" s="513"/>
      <c r="O141" s="82"/>
      <c r="P141" s="82"/>
      <c r="Q141" s="82"/>
      <c r="R141" s="82"/>
      <c r="S141" s="609"/>
      <c r="T141" s="82"/>
      <c r="U141" s="82"/>
      <c r="V141" s="82"/>
      <c r="W141" s="82"/>
      <c r="X141" s="82"/>
      <c r="Y141" s="82"/>
      <c r="Z141" s="82"/>
      <c r="AA141" s="82"/>
      <c r="AB141" s="82"/>
      <c r="AC141" s="82"/>
      <c r="AD141" s="82"/>
      <c r="AE141" s="82"/>
      <c r="AF141" s="82"/>
      <c r="AG141" s="82"/>
      <c r="AH141" s="82"/>
      <c r="AI141" s="82"/>
      <c r="AJ141" s="82"/>
      <c r="AK141" s="82"/>
      <c r="AL141" s="82"/>
      <c r="AM141" s="82"/>
      <c r="AN141" s="82"/>
      <c r="AO141" s="82"/>
      <c r="AP141" s="82"/>
      <c r="AQ141" s="82"/>
      <c r="AR141" s="82"/>
      <c r="AS141" s="82"/>
      <c r="AT141" s="82"/>
      <c r="AU141" s="82"/>
      <c r="AV141" s="82"/>
      <c r="AW141" s="82"/>
      <c r="AX141" s="82"/>
      <c r="AY141" s="82"/>
      <c r="AZ141" s="82"/>
      <c r="BA141" s="82"/>
      <c r="BB141" s="82"/>
      <c r="BC141" s="82"/>
      <c r="BD141" s="82"/>
      <c r="BE141" s="82"/>
      <c r="BF141" s="82"/>
      <c r="BG141" s="82"/>
      <c r="BH141" s="82"/>
      <c r="BI141" s="82"/>
      <c r="BJ141" s="82"/>
      <c r="BK141" s="82"/>
      <c r="BL141" s="82"/>
      <c r="BM141" s="82"/>
      <c r="BN141" s="82"/>
      <c r="BO141" s="82"/>
      <c r="BP141" s="82"/>
      <c r="BQ141" s="82"/>
      <c r="BR141" s="82"/>
      <c r="BS141" s="82"/>
      <c r="BT141" s="82"/>
      <c r="BU141" s="82"/>
      <c r="BV141" s="82"/>
      <c r="BW141" s="82"/>
      <c r="BX141" s="82"/>
      <c r="BY141" s="82"/>
      <c r="BZ141" s="82"/>
      <c r="CA141" s="82"/>
      <c r="CB141" s="82"/>
      <c r="CC141" s="82"/>
      <c r="CD141" s="82"/>
      <c r="CE141" s="82"/>
      <c r="CF141" s="82"/>
      <c r="CG141" s="82"/>
      <c r="CH141" s="82"/>
      <c r="CI141" s="82"/>
      <c r="CJ141" s="82"/>
      <c r="CK141" s="82"/>
      <c r="CL141" s="82"/>
      <c r="CM141" s="82"/>
      <c r="CN141" s="82"/>
      <c r="CO141" s="82"/>
      <c r="CP141" s="82"/>
      <c r="CQ141" s="82"/>
      <c r="CR141" s="82"/>
      <c r="CS141" s="82"/>
      <c r="CT141" s="82"/>
      <c r="CU141" s="82"/>
      <c r="CV141" s="82"/>
      <c r="CW141" s="82"/>
      <c r="CX141" s="82"/>
      <c r="CY141" s="82"/>
      <c r="CZ141" s="82"/>
      <c r="DA141" s="82"/>
      <c r="DB141" s="82"/>
      <c r="DC141" s="82"/>
      <c r="DD141" s="82"/>
      <c r="DE141" s="82"/>
      <c r="DF141" s="82"/>
      <c r="DG141" s="82"/>
      <c r="DH141" s="82"/>
      <c r="DI141" s="82"/>
      <c r="DJ141" s="82"/>
      <c r="DK141" s="82"/>
      <c r="DL141" s="82"/>
      <c r="DM141" s="82"/>
      <c r="DN141" s="82"/>
      <c r="DO141" s="82"/>
      <c r="DP141" s="82"/>
      <c r="DQ141" s="82"/>
      <c r="DR141" s="82"/>
      <c r="DS141" s="82"/>
      <c r="DT141" s="82"/>
      <c r="DU141" s="82"/>
      <c r="DV141" s="82"/>
      <c r="DW141" s="82"/>
      <c r="DX141" s="82"/>
      <c r="DY141" s="82"/>
      <c r="DZ141" s="82"/>
      <c r="EA141" s="82"/>
      <c r="EB141" s="82"/>
      <c r="EC141" s="82"/>
      <c r="ED141" s="82"/>
      <c r="EE141" s="82"/>
      <c r="EF141" s="82"/>
      <c r="EG141" s="82"/>
      <c r="EH141" s="82"/>
      <c r="EI141" s="82"/>
      <c r="EJ141" s="82"/>
      <c r="EK141" s="82"/>
      <c r="EL141" s="82"/>
      <c r="EM141" s="82"/>
      <c r="EN141" s="82"/>
      <c r="EO141" s="82"/>
      <c r="EP141" s="82"/>
      <c r="EQ141" s="82"/>
      <c r="ER141" s="82"/>
      <c r="ES141" s="82"/>
      <c r="ET141" s="82"/>
      <c r="EU141" s="82"/>
      <c r="EV141" s="82"/>
      <c r="EW141" s="82"/>
      <c r="EX141" s="82"/>
      <c r="EY141" s="82"/>
      <c r="EZ141" s="82"/>
      <c r="FA141" s="82"/>
      <c r="FB141" s="82"/>
      <c r="FC141" s="82"/>
      <c r="FD141" s="82"/>
      <c r="FE141" s="82"/>
      <c r="FF141" s="82"/>
      <c r="FG141" s="82"/>
      <c r="FH141" s="82"/>
      <c r="FI141" s="82"/>
      <c r="FJ141" s="82"/>
      <c r="FK141" s="82"/>
      <c r="FL141" s="82"/>
      <c r="FM141" s="82"/>
      <c r="FN141" s="82"/>
      <c r="FO141" s="82"/>
      <c r="FP141" s="82"/>
      <c r="FQ141" s="82"/>
      <c r="FR141" s="82"/>
      <c r="FS141" s="82"/>
      <c r="FT141" s="82"/>
      <c r="FU141" s="82"/>
      <c r="FV141" s="82"/>
      <c r="FW141" s="82"/>
      <c r="FX141" s="82"/>
      <c r="FY141" s="82"/>
      <c r="FZ141" s="82"/>
      <c r="GA141" s="82"/>
      <c r="GB141" s="82"/>
      <c r="GC141" s="82"/>
      <c r="GD141" s="82"/>
      <c r="GE141" s="82"/>
      <c r="GF141" s="82"/>
      <c r="GG141" s="82"/>
      <c r="GH141" s="82"/>
      <c r="GI141" s="82"/>
      <c r="GJ141" s="82"/>
      <c r="GK141" s="82"/>
      <c r="GL141" s="82"/>
      <c r="GM141" s="82"/>
      <c r="GN141" s="82"/>
      <c r="GO141" s="82"/>
      <c r="GP141" s="82"/>
      <c r="GQ141" s="82"/>
      <c r="GR141" s="82"/>
      <c r="GS141" s="82"/>
      <c r="GT141" s="82"/>
      <c r="GU141" s="82"/>
      <c r="GV141" s="82"/>
      <c r="GW141" s="82"/>
      <c r="GX141" s="82"/>
      <c r="GY141" s="82"/>
      <c r="GZ141" s="82"/>
      <c r="HA141" s="82"/>
      <c r="HB141" s="82"/>
      <c r="HC141" s="82"/>
      <c r="HD141" s="82"/>
      <c r="HE141" s="82"/>
      <c r="HF141" s="82"/>
      <c r="HG141" s="82"/>
      <c r="HH141" s="82"/>
      <c r="HI141" s="82"/>
      <c r="HJ141" s="82"/>
      <c r="HK141" s="82"/>
      <c r="HL141" s="82"/>
      <c r="HM141" s="82"/>
      <c r="HN141" s="82"/>
      <c r="HO141" s="82"/>
      <c r="HP141" s="82"/>
      <c r="HQ141" s="82"/>
      <c r="HR141" s="82"/>
      <c r="HS141" s="82"/>
      <c r="HT141" s="82"/>
      <c r="HU141" s="82"/>
      <c r="HV141" s="82"/>
      <c r="HW141" s="82"/>
      <c r="HX141" s="82"/>
      <c r="HY141" s="82"/>
      <c r="HZ141" s="82"/>
      <c r="IA141" s="82"/>
      <c r="IB141" s="82"/>
      <c r="IC141" s="82"/>
      <c r="ID141" s="82"/>
      <c r="IE141" s="82"/>
      <c r="IF141" s="82"/>
      <c r="IG141" s="82"/>
      <c r="IH141" s="82"/>
      <c r="II141" s="82"/>
      <c r="IJ141" s="82"/>
      <c r="IK141" s="82"/>
      <c r="IL141" s="82"/>
      <c r="IM141" s="82"/>
      <c r="IN141" s="82"/>
      <c r="IO141" s="82"/>
      <c r="IP141" s="82"/>
      <c r="IQ141" s="82"/>
      <c r="IR141" s="82"/>
      <c r="IS141" s="82"/>
      <c r="IT141" s="82"/>
      <c r="IU141" s="82"/>
    </row>
    <row r="142" spans="1:255">
      <c r="A142" s="1045" t="s">
        <v>2029</v>
      </c>
      <c r="B142" s="1082" t="s">
        <v>2968</v>
      </c>
      <c r="C142" s="1082" t="s">
        <v>2969</v>
      </c>
      <c r="D142" s="1083" t="s">
        <v>2970</v>
      </c>
      <c r="E142" s="1015" t="s">
        <v>2029</v>
      </c>
      <c r="F142" s="927" t="s">
        <v>4150</v>
      </c>
      <c r="G142" s="1083"/>
      <c r="H142" s="1082"/>
      <c r="I142" s="1082"/>
      <c r="J142" s="1082" t="s">
        <v>2971</v>
      </c>
      <c r="K142" s="928" t="s">
        <v>2972</v>
      </c>
      <c r="L142" s="1083"/>
      <c r="M142" s="1015"/>
      <c r="N142" s="930" t="s">
        <v>2973</v>
      </c>
      <c r="O142" s="757"/>
      <c r="P142" s="757"/>
      <c r="Q142" s="757"/>
      <c r="R142" s="757"/>
      <c r="S142" s="758"/>
      <c r="T142" s="82"/>
      <c r="U142" s="82"/>
      <c r="V142" s="82"/>
      <c r="W142" s="82"/>
      <c r="X142" s="82"/>
      <c r="Y142" s="82"/>
      <c r="Z142" s="82"/>
      <c r="AA142" s="82"/>
      <c r="AB142" s="82"/>
      <c r="AC142" s="82"/>
      <c r="AD142" s="82"/>
      <c r="AE142" s="82"/>
      <c r="AF142" s="82"/>
      <c r="AG142" s="82"/>
      <c r="AH142" s="82"/>
      <c r="AI142" s="82"/>
      <c r="AJ142" s="82"/>
      <c r="AK142" s="82"/>
      <c r="AL142" s="82"/>
      <c r="AM142" s="82"/>
      <c r="AN142" s="82"/>
      <c r="AO142" s="82"/>
      <c r="AP142" s="82"/>
      <c r="AQ142" s="82"/>
      <c r="AR142" s="82"/>
      <c r="AS142" s="82"/>
      <c r="AT142" s="82"/>
      <c r="AU142" s="82"/>
      <c r="AV142" s="82"/>
      <c r="AW142" s="82"/>
      <c r="AX142" s="82"/>
      <c r="AY142" s="82"/>
      <c r="AZ142" s="82"/>
      <c r="BA142" s="82"/>
      <c r="BB142" s="82"/>
      <c r="BC142" s="82"/>
      <c r="BD142" s="82"/>
      <c r="BE142" s="82"/>
      <c r="BF142" s="82"/>
      <c r="BG142" s="82"/>
      <c r="BH142" s="82"/>
      <c r="BI142" s="82"/>
      <c r="BJ142" s="82"/>
      <c r="BK142" s="82"/>
      <c r="BL142" s="82"/>
      <c r="BM142" s="82"/>
      <c r="BN142" s="82"/>
      <c r="BO142" s="82"/>
      <c r="BP142" s="82"/>
      <c r="BQ142" s="82"/>
      <c r="BR142" s="82"/>
      <c r="BS142" s="82"/>
      <c r="BT142" s="82"/>
      <c r="BU142" s="82"/>
      <c r="BV142" s="82"/>
      <c r="BW142" s="82"/>
      <c r="BX142" s="82"/>
      <c r="BY142" s="82"/>
      <c r="BZ142" s="82"/>
      <c r="CA142" s="82"/>
      <c r="CB142" s="82"/>
      <c r="CC142" s="82"/>
      <c r="CD142" s="82"/>
      <c r="CE142" s="82"/>
      <c r="CF142" s="82"/>
      <c r="CG142" s="82"/>
      <c r="CH142" s="82"/>
      <c r="CI142" s="82"/>
      <c r="CJ142" s="82"/>
      <c r="CK142" s="82"/>
      <c r="CL142" s="82"/>
      <c r="CM142" s="82"/>
      <c r="CN142" s="82"/>
      <c r="CO142" s="82"/>
      <c r="CP142" s="82"/>
      <c r="CQ142" s="82"/>
      <c r="CR142" s="82"/>
      <c r="CS142" s="82"/>
      <c r="CT142" s="82"/>
      <c r="CU142" s="82"/>
      <c r="CV142" s="82"/>
      <c r="CW142" s="82"/>
      <c r="CX142" s="82"/>
      <c r="CY142" s="82"/>
      <c r="CZ142" s="82"/>
      <c r="DA142" s="82"/>
      <c r="DB142" s="82"/>
      <c r="DC142" s="82"/>
      <c r="DD142" s="82"/>
      <c r="DE142" s="82"/>
      <c r="DF142" s="82"/>
      <c r="DG142" s="82"/>
      <c r="DH142" s="82"/>
      <c r="DI142" s="82"/>
      <c r="DJ142" s="82"/>
      <c r="DK142" s="82"/>
      <c r="DL142" s="82"/>
      <c r="DM142" s="82"/>
      <c r="DN142" s="82"/>
      <c r="DO142" s="82"/>
      <c r="DP142" s="82"/>
      <c r="DQ142" s="82"/>
      <c r="DR142" s="82"/>
      <c r="DS142" s="82"/>
      <c r="DT142" s="82"/>
      <c r="DU142" s="82"/>
      <c r="DV142" s="82"/>
      <c r="DW142" s="82"/>
      <c r="DX142" s="82"/>
      <c r="DY142" s="82"/>
      <c r="DZ142" s="82"/>
      <c r="EA142" s="82"/>
      <c r="EB142" s="82"/>
      <c r="EC142" s="82"/>
      <c r="ED142" s="82"/>
      <c r="EE142" s="82"/>
      <c r="EF142" s="82"/>
      <c r="EG142" s="82"/>
      <c r="EH142" s="82"/>
      <c r="EI142" s="82"/>
      <c r="EJ142" s="82"/>
      <c r="EK142" s="82"/>
      <c r="EL142" s="82"/>
      <c r="EM142" s="82"/>
      <c r="EN142" s="82"/>
      <c r="EO142" s="82"/>
      <c r="EP142" s="82"/>
      <c r="EQ142" s="82"/>
      <c r="ER142" s="82"/>
      <c r="ES142" s="82"/>
      <c r="ET142" s="82"/>
      <c r="EU142" s="82"/>
      <c r="EV142" s="82"/>
      <c r="EW142" s="82"/>
      <c r="EX142" s="82"/>
      <c r="EY142" s="82"/>
      <c r="EZ142" s="82"/>
      <c r="FA142" s="82"/>
      <c r="FB142" s="82"/>
      <c r="FC142" s="82"/>
      <c r="FD142" s="82"/>
      <c r="FE142" s="82"/>
      <c r="FF142" s="82"/>
      <c r="FG142" s="82"/>
      <c r="FH142" s="82"/>
      <c r="FI142" s="82"/>
      <c r="FJ142" s="82"/>
      <c r="FK142" s="82"/>
      <c r="FL142" s="82"/>
      <c r="FM142" s="82"/>
      <c r="FN142" s="82"/>
      <c r="FO142" s="82"/>
      <c r="FP142" s="82"/>
      <c r="FQ142" s="82"/>
      <c r="FR142" s="82"/>
      <c r="FS142" s="82"/>
      <c r="FT142" s="82"/>
      <c r="FU142" s="82"/>
      <c r="FV142" s="82"/>
      <c r="FW142" s="82"/>
      <c r="FX142" s="82"/>
      <c r="FY142" s="82"/>
      <c r="FZ142" s="82"/>
      <c r="GA142" s="82"/>
      <c r="GB142" s="82"/>
      <c r="GC142" s="82"/>
      <c r="GD142" s="82"/>
      <c r="GE142" s="82"/>
      <c r="GF142" s="82"/>
      <c r="GG142" s="82"/>
      <c r="GH142" s="82"/>
      <c r="GI142" s="82"/>
      <c r="GJ142" s="82"/>
      <c r="GK142" s="82"/>
      <c r="GL142" s="82"/>
      <c r="GM142" s="82"/>
      <c r="GN142" s="82"/>
      <c r="GO142" s="82"/>
      <c r="GP142" s="82"/>
      <c r="GQ142" s="82"/>
      <c r="GR142" s="82"/>
      <c r="GS142" s="82"/>
      <c r="GT142" s="82"/>
      <c r="GU142" s="82"/>
      <c r="GV142" s="82"/>
      <c r="GW142" s="82"/>
      <c r="GX142" s="82"/>
      <c r="GY142" s="82"/>
      <c r="GZ142" s="82"/>
      <c r="HA142" s="82"/>
      <c r="HB142" s="82"/>
      <c r="HC142" s="82"/>
      <c r="HD142" s="82"/>
      <c r="HE142" s="82"/>
      <c r="HF142" s="82"/>
      <c r="HG142" s="82"/>
      <c r="HH142" s="82"/>
      <c r="HI142" s="82"/>
      <c r="HJ142" s="82"/>
      <c r="HK142" s="82"/>
      <c r="HL142" s="82"/>
      <c r="HM142" s="82"/>
      <c r="HN142" s="82"/>
      <c r="HO142" s="82"/>
      <c r="HP142" s="82"/>
      <c r="HQ142" s="82"/>
      <c r="HR142" s="82"/>
      <c r="HS142" s="82"/>
      <c r="HT142" s="82"/>
      <c r="HU142" s="82"/>
      <c r="HV142" s="82"/>
      <c r="HW142" s="82"/>
      <c r="HX142" s="82"/>
      <c r="HY142" s="82"/>
      <c r="HZ142" s="82"/>
      <c r="IA142" s="82"/>
      <c r="IB142" s="82"/>
      <c r="IC142" s="82"/>
      <c r="ID142" s="82"/>
      <c r="IE142" s="82"/>
      <c r="IF142" s="82"/>
      <c r="IG142" s="82"/>
      <c r="IH142" s="82"/>
      <c r="II142" s="82"/>
      <c r="IJ142" s="82"/>
      <c r="IK142" s="82"/>
      <c r="IL142" s="82"/>
      <c r="IM142" s="82"/>
      <c r="IN142" s="82"/>
      <c r="IO142" s="82"/>
      <c r="IP142" s="82"/>
      <c r="IQ142" s="82"/>
      <c r="IR142" s="82"/>
      <c r="IS142" s="82"/>
      <c r="IT142" s="82"/>
      <c r="IU142" s="82"/>
    </row>
    <row r="143" spans="1:255">
      <c r="A143" s="1047"/>
      <c r="B143" s="1048" t="s">
        <v>2974</v>
      </c>
      <c r="C143" s="1048" t="s">
        <v>2974</v>
      </c>
      <c r="D143" s="1048" t="s">
        <v>2974</v>
      </c>
      <c r="E143" s="1084" t="s">
        <v>4111</v>
      </c>
      <c r="F143" s="954" t="s">
        <v>4112</v>
      </c>
      <c r="G143" s="1085"/>
      <c r="H143" s="1048" t="s">
        <v>2975</v>
      </c>
      <c r="I143" s="1048" t="s">
        <v>2976</v>
      </c>
      <c r="J143" s="1048" t="s">
        <v>4151</v>
      </c>
      <c r="K143" s="1082" t="s">
        <v>4115</v>
      </c>
      <c r="L143" s="1082" t="s">
        <v>4115</v>
      </c>
      <c r="M143" s="1084" t="s">
        <v>290</v>
      </c>
      <c r="N143" s="954" t="s">
        <v>4116</v>
      </c>
      <c r="O143" s="1085"/>
      <c r="P143" s="1048" t="s">
        <v>4117</v>
      </c>
      <c r="Q143" s="1048" t="s">
        <v>4118</v>
      </c>
      <c r="R143" s="1048" t="s">
        <v>2977</v>
      </c>
      <c r="S143" s="1084" t="s">
        <v>290</v>
      </c>
      <c r="T143" s="82"/>
      <c r="U143" s="82"/>
      <c r="V143" s="82"/>
      <c r="W143" s="82"/>
      <c r="X143" s="82"/>
      <c r="Y143" s="82"/>
      <c r="Z143" s="82"/>
      <c r="AA143" s="82"/>
      <c r="AB143" s="82"/>
      <c r="AC143" s="82"/>
      <c r="AD143" s="82"/>
      <c r="AE143" s="82"/>
      <c r="AF143" s="82"/>
      <c r="AG143" s="82"/>
      <c r="AH143" s="82"/>
      <c r="AI143" s="82"/>
      <c r="AJ143" s="82"/>
      <c r="AK143" s="82"/>
      <c r="AL143" s="82"/>
      <c r="AM143" s="82"/>
      <c r="AN143" s="82"/>
      <c r="AO143" s="82"/>
      <c r="AP143" s="82"/>
      <c r="AQ143" s="82"/>
      <c r="AR143" s="82"/>
      <c r="AS143" s="82"/>
      <c r="AT143" s="82"/>
      <c r="AU143" s="82"/>
      <c r="AV143" s="82"/>
      <c r="AW143" s="82"/>
      <c r="AX143" s="82"/>
      <c r="AY143" s="82"/>
      <c r="AZ143" s="82"/>
      <c r="BA143" s="82"/>
      <c r="BB143" s="82"/>
      <c r="BC143" s="82"/>
      <c r="BD143" s="82"/>
      <c r="BE143" s="82"/>
      <c r="BF143" s="82"/>
      <c r="BG143" s="82"/>
      <c r="BH143" s="82"/>
      <c r="BI143" s="82"/>
      <c r="BJ143" s="82"/>
      <c r="BK143" s="82"/>
      <c r="BL143" s="82"/>
      <c r="BM143" s="82"/>
      <c r="BN143" s="82"/>
      <c r="BO143" s="82"/>
      <c r="BP143" s="82"/>
      <c r="BQ143" s="82"/>
      <c r="BR143" s="82"/>
      <c r="BS143" s="82"/>
      <c r="BT143" s="82"/>
      <c r="BU143" s="82"/>
      <c r="BV143" s="82"/>
      <c r="BW143" s="82"/>
      <c r="BX143" s="82"/>
      <c r="BY143" s="82"/>
      <c r="BZ143" s="82"/>
      <c r="CA143" s="82"/>
      <c r="CB143" s="82"/>
      <c r="CC143" s="82"/>
      <c r="CD143" s="82"/>
      <c r="CE143" s="82"/>
      <c r="CF143" s="82"/>
      <c r="CG143" s="82"/>
      <c r="CH143" s="82"/>
      <c r="CI143" s="82"/>
      <c r="CJ143" s="82"/>
      <c r="CK143" s="82"/>
      <c r="CL143" s="82"/>
      <c r="CM143" s="82"/>
      <c r="CN143" s="82"/>
      <c r="CO143" s="82"/>
      <c r="CP143" s="82"/>
      <c r="CQ143" s="82"/>
      <c r="CR143" s="82"/>
      <c r="CS143" s="82"/>
      <c r="CT143" s="82"/>
      <c r="CU143" s="82"/>
      <c r="CV143" s="82"/>
      <c r="CW143" s="82"/>
      <c r="CX143" s="82"/>
      <c r="CY143" s="82"/>
      <c r="CZ143" s="82"/>
      <c r="DA143" s="82"/>
      <c r="DB143" s="82"/>
      <c r="DC143" s="82"/>
      <c r="DD143" s="82"/>
      <c r="DE143" s="82"/>
      <c r="DF143" s="82"/>
      <c r="DG143" s="82"/>
      <c r="DH143" s="82"/>
      <c r="DI143" s="82"/>
      <c r="DJ143" s="82"/>
      <c r="DK143" s="82"/>
      <c r="DL143" s="82"/>
      <c r="DM143" s="82"/>
      <c r="DN143" s="82"/>
      <c r="DO143" s="82"/>
      <c r="DP143" s="82"/>
      <c r="DQ143" s="82"/>
      <c r="DR143" s="82"/>
      <c r="DS143" s="82"/>
      <c r="DT143" s="82"/>
      <c r="DU143" s="82"/>
      <c r="DV143" s="82"/>
      <c r="DW143" s="82"/>
      <c r="DX143" s="82"/>
      <c r="DY143" s="82"/>
      <c r="DZ143" s="82"/>
      <c r="EA143" s="82"/>
      <c r="EB143" s="82"/>
      <c r="EC143" s="82"/>
      <c r="ED143" s="82"/>
      <c r="EE143" s="82"/>
      <c r="EF143" s="82"/>
      <c r="EG143" s="82"/>
      <c r="EH143" s="82"/>
      <c r="EI143" s="82"/>
      <c r="EJ143" s="82"/>
      <c r="EK143" s="82"/>
      <c r="EL143" s="82"/>
      <c r="EM143" s="82"/>
      <c r="EN143" s="82"/>
      <c r="EO143" s="82"/>
      <c r="EP143" s="82"/>
      <c r="EQ143" s="82"/>
      <c r="ER143" s="82"/>
      <c r="ES143" s="82"/>
      <c r="ET143" s="82"/>
      <c r="EU143" s="82"/>
      <c r="EV143" s="82"/>
      <c r="EW143" s="82"/>
      <c r="EX143" s="82"/>
      <c r="EY143" s="82"/>
      <c r="EZ143" s="82"/>
      <c r="FA143" s="82"/>
      <c r="FB143" s="82"/>
      <c r="FC143" s="82"/>
      <c r="FD143" s="82"/>
      <c r="FE143" s="82"/>
      <c r="FF143" s="82"/>
      <c r="FG143" s="82"/>
      <c r="FH143" s="82"/>
      <c r="FI143" s="82"/>
      <c r="FJ143" s="82"/>
      <c r="FK143" s="82"/>
      <c r="FL143" s="82"/>
      <c r="FM143" s="82"/>
      <c r="FN143" s="82"/>
      <c r="FO143" s="82"/>
      <c r="FP143" s="82"/>
      <c r="FQ143" s="82"/>
      <c r="FR143" s="82"/>
      <c r="FS143" s="82"/>
      <c r="FT143" s="82"/>
      <c r="FU143" s="82"/>
      <c r="FV143" s="82"/>
      <c r="FW143" s="82"/>
      <c r="FX143" s="82"/>
      <c r="FY143" s="82"/>
      <c r="FZ143" s="82"/>
      <c r="GA143" s="82"/>
      <c r="GB143" s="82"/>
      <c r="GC143" s="82"/>
      <c r="GD143" s="82"/>
      <c r="GE143" s="82"/>
      <c r="GF143" s="82"/>
      <c r="GG143" s="82"/>
      <c r="GH143" s="82"/>
      <c r="GI143" s="82"/>
      <c r="GJ143" s="82"/>
      <c r="GK143" s="82"/>
      <c r="GL143" s="82"/>
      <c r="GM143" s="82"/>
      <c r="GN143" s="82"/>
      <c r="GO143" s="82"/>
      <c r="GP143" s="82"/>
      <c r="GQ143" s="82"/>
      <c r="GR143" s="82"/>
      <c r="GS143" s="82"/>
      <c r="GT143" s="82"/>
      <c r="GU143" s="82"/>
      <c r="GV143" s="82"/>
      <c r="GW143" s="82"/>
      <c r="GX143" s="82"/>
      <c r="GY143" s="82"/>
      <c r="GZ143" s="82"/>
      <c r="HA143" s="82"/>
      <c r="HB143" s="82"/>
      <c r="HC143" s="82"/>
      <c r="HD143" s="82"/>
      <c r="HE143" s="82"/>
      <c r="HF143" s="82"/>
      <c r="HG143" s="82"/>
      <c r="HH143" s="82"/>
      <c r="HI143" s="82"/>
      <c r="HJ143" s="82"/>
      <c r="HK143" s="82"/>
      <c r="HL143" s="82"/>
      <c r="HM143" s="82"/>
      <c r="HN143" s="82"/>
      <c r="HO143" s="82"/>
      <c r="HP143" s="82"/>
      <c r="HQ143" s="82"/>
      <c r="HR143" s="82"/>
      <c r="HS143" s="82"/>
      <c r="HT143" s="82"/>
      <c r="HU143" s="82"/>
      <c r="HV143" s="82"/>
      <c r="HW143" s="82"/>
      <c r="HX143" s="82"/>
      <c r="HY143" s="82"/>
      <c r="HZ143" s="82"/>
      <c r="IA143" s="82"/>
      <c r="IB143" s="82"/>
      <c r="IC143" s="82"/>
      <c r="ID143" s="82"/>
      <c r="IE143" s="82"/>
      <c r="IF143" s="82"/>
      <c r="IG143" s="82"/>
      <c r="IH143" s="82"/>
      <c r="II143" s="82"/>
      <c r="IJ143" s="82"/>
      <c r="IK143" s="82"/>
      <c r="IL143" s="82"/>
      <c r="IM143" s="82"/>
      <c r="IN143" s="82"/>
      <c r="IO143" s="82"/>
      <c r="IP143" s="82"/>
      <c r="IQ143" s="82"/>
      <c r="IR143" s="82"/>
      <c r="IS143" s="82"/>
      <c r="IT143" s="82"/>
      <c r="IU143" s="82"/>
    </row>
    <row r="144" spans="1:255">
      <c r="A144" s="1049" t="s">
        <v>290</v>
      </c>
      <c r="B144" s="1048" t="s">
        <v>2978</v>
      </c>
      <c r="C144" s="1048" t="s">
        <v>2978</v>
      </c>
      <c r="D144" s="1048" t="s">
        <v>2978</v>
      </c>
      <c r="E144" s="1084" t="s">
        <v>4121</v>
      </c>
      <c r="F144" s="954" t="s">
        <v>4122</v>
      </c>
      <c r="G144" s="1085"/>
      <c r="H144" s="1048" t="s">
        <v>2979</v>
      </c>
      <c r="I144" s="1048" t="s">
        <v>2979</v>
      </c>
      <c r="J144" s="1048" t="s">
        <v>2980</v>
      </c>
      <c r="K144" s="1048" t="s">
        <v>2981</v>
      </c>
      <c r="L144" s="1048" t="s">
        <v>4159</v>
      </c>
      <c r="M144" s="1084" t="s">
        <v>293</v>
      </c>
      <c r="N144" s="954" t="s">
        <v>4127</v>
      </c>
      <c r="O144" s="1085"/>
      <c r="P144" s="1048" t="s">
        <v>4127</v>
      </c>
      <c r="Q144" s="1048" t="s">
        <v>4127</v>
      </c>
      <c r="R144" s="1048" t="s">
        <v>2982</v>
      </c>
      <c r="S144" s="1084" t="s">
        <v>293</v>
      </c>
      <c r="T144" s="82"/>
      <c r="U144" s="82"/>
      <c r="V144" s="82"/>
      <c r="W144" s="82"/>
      <c r="X144" s="82"/>
      <c r="Y144" s="82"/>
      <c r="Z144" s="82"/>
      <c r="AA144" s="82"/>
      <c r="AB144" s="82"/>
      <c r="AC144" s="82"/>
      <c r="AD144" s="82"/>
      <c r="AE144" s="82"/>
      <c r="AF144" s="82"/>
      <c r="AG144" s="82"/>
      <c r="AH144" s="82"/>
      <c r="AI144" s="82"/>
      <c r="AJ144" s="82"/>
      <c r="AK144" s="82"/>
      <c r="AL144" s="82"/>
      <c r="AM144" s="82"/>
      <c r="AN144" s="82"/>
      <c r="AO144" s="82"/>
      <c r="AP144" s="82"/>
      <c r="AQ144" s="82"/>
      <c r="AR144" s="82"/>
      <c r="AS144" s="82"/>
      <c r="AT144" s="82"/>
      <c r="AU144" s="82"/>
      <c r="AV144" s="82"/>
      <c r="AW144" s="82"/>
      <c r="AX144" s="82"/>
      <c r="AY144" s="82"/>
      <c r="AZ144" s="82"/>
      <c r="BA144" s="82"/>
      <c r="BB144" s="82"/>
      <c r="BC144" s="82"/>
      <c r="BD144" s="82"/>
      <c r="BE144" s="82"/>
      <c r="BF144" s="82"/>
      <c r="BG144" s="82"/>
      <c r="BH144" s="82"/>
      <c r="BI144" s="82"/>
      <c r="BJ144" s="82"/>
      <c r="BK144" s="82"/>
      <c r="BL144" s="82"/>
      <c r="BM144" s="82"/>
      <c r="BN144" s="82"/>
      <c r="BO144" s="82"/>
      <c r="BP144" s="82"/>
      <c r="BQ144" s="82"/>
      <c r="BR144" s="82"/>
      <c r="BS144" s="82"/>
      <c r="BT144" s="82"/>
      <c r="BU144" s="82"/>
      <c r="BV144" s="82"/>
      <c r="BW144" s="82"/>
      <c r="BX144" s="82"/>
      <c r="BY144" s="82"/>
      <c r="BZ144" s="82"/>
      <c r="CA144" s="82"/>
      <c r="CB144" s="82"/>
      <c r="CC144" s="82"/>
      <c r="CD144" s="82"/>
      <c r="CE144" s="82"/>
      <c r="CF144" s="82"/>
      <c r="CG144" s="82"/>
      <c r="CH144" s="82"/>
      <c r="CI144" s="82"/>
      <c r="CJ144" s="82"/>
      <c r="CK144" s="82"/>
      <c r="CL144" s="82"/>
      <c r="CM144" s="82"/>
      <c r="CN144" s="82"/>
      <c r="CO144" s="82"/>
      <c r="CP144" s="82"/>
      <c r="CQ144" s="82"/>
      <c r="CR144" s="82"/>
      <c r="CS144" s="82"/>
      <c r="CT144" s="82"/>
      <c r="CU144" s="82"/>
      <c r="CV144" s="82"/>
      <c r="CW144" s="82"/>
      <c r="CX144" s="82"/>
      <c r="CY144" s="82"/>
      <c r="CZ144" s="82"/>
      <c r="DA144" s="82"/>
      <c r="DB144" s="82"/>
      <c r="DC144" s="82"/>
      <c r="DD144" s="82"/>
      <c r="DE144" s="82"/>
      <c r="DF144" s="82"/>
      <c r="DG144" s="82"/>
      <c r="DH144" s="82"/>
      <c r="DI144" s="82"/>
      <c r="DJ144" s="82"/>
      <c r="DK144" s="82"/>
      <c r="DL144" s="82"/>
      <c r="DM144" s="82"/>
      <c r="DN144" s="82"/>
      <c r="DO144" s="82"/>
      <c r="DP144" s="82"/>
      <c r="DQ144" s="82"/>
      <c r="DR144" s="82"/>
      <c r="DS144" s="82"/>
      <c r="DT144" s="82"/>
      <c r="DU144" s="82"/>
      <c r="DV144" s="82"/>
      <c r="DW144" s="82"/>
      <c r="DX144" s="82"/>
      <c r="DY144" s="82"/>
      <c r="DZ144" s="82"/>
      <c r="EA144" s="82"/>
      <c r="EB144" s="82"/>
      <c r="EC144" s="82"/>
      <c r="ED144" s="82"/>
      <c r="EE144" s="82"/>
      <c r="EF144" s="82"/>
      <c r="EG144" s="82"/>
      <c r="EH144" s="82"/>
      <c r="EI144" s="82"/>
      <c r="EJ144" s="82"/>
      <c r="EK144" s="82"/>
      <c r="EL144" s="82"/>
      <c r="EM144" s="82"/>
      <c r="EN144" s="82"/>
      <c r="EO144" s="82"/>
      <c r="EP144" s="82"/>
      <c r="EQ144" s="82"/>
      <c r="ER144" s="82"/>
      <c r="ES144" s="82"/>
      <c r="ET144" s="82"/>
      <c r="EU144" s="82"/>
      <c r="EV144" s="82"/>
      <c r="EW144" s="82"/>
      <c r="EX144" s="82"/>
      <c r="EY144" s="82"/>
      <c r="EZ144" s="82"/>
      <c r="FA144" s="82"/>
      <c r="FB144" s="82"/>
      <c r="FC144" s="82"/>
      <c r="FD144" s="82"/>
      <c r="FE144" s="82"/>
      <c r="FF144" s="82"/>
      <c r="FG144" s="82"/>
      <c r="FH144" s="82"/>
      <c r="FI144" s="82"/>
      <c r="FJ144" s="82"/>
      <c r="FK144" s="82"/>
      <c r="FL144" s="82"/>
      <c r="FM144" s="82"/>
      <c r="FN144" s="82"/>
      <c r="FO144" s="82"/>
      <c r="FP144" s="82"/>
      <c r="FQ144" s="82"/>
      <c r="FR144" s="82"/>
      <c r="FS144" s="82"/>
      <c r="FT144" s="82"/>
      <c r="FU144" s="82"/>
      <c r="FV144" s="82"/>
      <c r="FW144" s="82"/>
      <c r="FX144" s="82"/>
      <c r="FY144" s="82"/>
      <c r="FZ144" s="82"/>
      <c r="GA144" s="82"/>
      <c r="GB144" s="82"/>
      <c r="GC144" s="82"/>
      <c r="GD144" s="82"/>
      <c r="GE144" s="82"/>
      <c r="GF144" s="82"/>
      <c r="GG144" s="82"/>
      <c r="GH144" s="82"/>
      <c r="GI144" s="82"/>
      <c r="GJ144" s="82"/>
      <c r="GK144" s="82"/>
      <c r="GL144" s="82"/>
      <c r="GM144" s="82"/>
      <c r="GN144" s="82"/>
      <c r="GO144" s="82"/>
      <c r="GP144" s="82"/>
      <c r="GQ144" s="82"/>
      <c r="GR144" s="82"/>
      <c r="GS144" s="82"/>
      <c r="GT144" s="82"/>
      <c r="GU144" s="82"/>
      <c r="GV144" s="82"/>
      <c r="GW144" s="82"/>
      <c r="GX144" s="82"/>
      <c r="GY144" s="82"/>
      <c r="GZ144" s="82"/>
      <c r="HA144" s="82"/>
      <c r="HB144" s="82"/>
      <c r="HC144" s="82"/>
      <c r="HD144" s="82"/>
      <c r="HE144" s="82"/>
      <c r="HF144" s="82"/>
      <c r="HG144" s="82"/>
      <c r="HH144" s="82"/>
      <c r="HI144" s="82"/>
      <c r="HJ144" s="82"/>
      <c r="HK144" s="82"/>
      <c r="HL144" s="82"/>
      <c r="HM144" s="82"/>
      <c r="HN144" s="82"/>
      <c r="HO144" s="82"/>
      <c r="HP144" s="82"/>
      <c r="HQ144" s="82"/>
      <c r="HR144" s="82"/>
      <c r="HS144" s="82"/>
      <c r="HT144" s="82"/>
      <c r="HU144" s="82"/>
      <c r="HV144" s="82"/>
      <c r="HW144" s="82"/>
      <c r="HX144" s="82"/>
      <c r="HY144" s="82"/>
      <c r="HZ144" s="82"/>
      <c r="IA144" s="82"/>
      <c r="IB144" s="82"/>
      <c r="IC144" s="82"/>
      <c r="ID144" s="82"/>
      <c r="IE144" s="82"/>
      <c r="IF144" s="82"/>
      <c r="IG144" s="82"/>
      <c r="IH144" s="82"/>
      <c r="II144" s="82"/>
      <c r="IJ144" s="82"/>
      <c r="IK144" s="82"/>
      <c r="IL144" s="82"/>
      <c r="IM144" s="82"/>
      <c r="IN144" s="82"/>
      <c r="IO144" s="82"/>
      <c r="IP144" s="82"/>
      <c r="IQ144" s="82"/>
      <c r="IR144" s="82"/>
      <c r="IS144" s="82"/>
      <c r="IT144" s="82"/>
      <c r="IU144" s="82"/>
    </row>
    <row r="145" spans="1:255">
      <c r="A145" s="1034" t="s">
        <v>293</v>
      </c>
      <c r="B145" s="1040" t="s">
        <v>1860</v>
      </c>
      <c r="C145" s="1040" t="s">
        <v>1861</v>
      </c>
      <c r="D145" s="1040" t="s">
        <v>1862</v>
      </c>
      <c r="E145" s="1071" t="s">
        <v>1863</v>
      </c>
      <c r="F145" s="969" t="s">
        <v>838</v>
      </c>
      <c r="G145" s="1086"/>
      <c r="H145" s="1040" t="s">
        <v>839</v>
      </c>
      <c r="I145" s="1040" t="s">
        <v>840</v>
      </c>
      <c r="J145" s="1040" t="s">
        <v>841</v>
      </c>
      <c r="K145" s="1040" t="s">
        <v>842</v>
      </c>
      <c r="L145" s="1040" t="s">
        <v>843</v>
      </c>
      <c r="M145" s="1071"/>
      <c r="N145" s="969" t="s">
        <v>844</v>
      </c>
      <c r="O145" s="1086"/>
      <c r="P145" s="1040" t="s">
        <v>845</v>
      </c>
      <c r="Q145" s="1040" t="s">
        <v>2855</v>
      </c>
      <c r="R145" s="1040" t="s">
        <v>2856</v>
      </c>
      <c r="S145" s="1071"/>
      <c r="T145" s="82"/>
      <c r="U145" s="82"/>
      <c r="V145" s="82"/>
      <c r="W145" s="82"/>
      <c r="X145" s="82"/>
      <c r="Y145" s="82"/>
      <c r="Z145" s="82"/>
      <c r="AA145" s="82"/>
      <c r="AB145" s="82"/>
      <c r="AC145" s="82"/>
      <c r="AD145" s="82"/>
      <c r="AE145" s="82"/>
      <c r="AF145" s="82"/>
      <c r="AG145" s="82"/>
      <c r="AH145" s="82"/>
      <c r="AI145" s="82"/>
      <c r="AJ145" s="82"/>
      <c r="AK145" s="82"/>
      <c r="AL145" s="82"/>
      <c r="AM145" s="82"/>
      <c r="AN145" s="82"/>
      <c r="AO145" s="82"/>
      <c r="AP145" s="82"/>
      <c r="AQ145" s="82"/>
      <c r="AR145" s="82"/>
      <c r="AS145" s="82"/>
      <c r="AT145" s="82"/>
      <c r="AU145" s="82"/>
      <c r="AV145" s="82"/>
      <c r="AW145" s="82"/>
      <c r="AX145" s="82"/>
      <c r="AY145" s="82"/>
      <c r="AZ145" s="82"/>
      <c r="BA145" s="82"/>
      <c r="BB145" s="82"/>
      <c r="BC145" s="82"/>
      <c r="BD145" s="82"/>
      <c r="BE145" s="82"/>
      <c r="BF145" s="82"/>
      <c r="BG145" s="82"/>
      <c r="BH145" s="82"/>
      <c r="BI145" s="82"/>
      <c r="BJ145" s="82"/>
      <c r="BK145" s="82"/>
      <c r="BL145" s="82"/>
      <c r="BM145" s="82"/>
      <c r="BN145" s="82"/>
      <c r="BO145" s="82"/>
      <c r="BP145" s="82"/>
      <c r="BQ145" s="82"/>
      <c r="BR145" s="82"/>
      <c r="BS145" s="82"/>
      <c r="BT145" s="82"/>
      <c r="BU145" s="82"/>
      <c r="BV145" s="82"/>
      <c r="BW145" s="82"/>
      <c r="BX145" s="82"/>
      <c r="BY145" s="82"/>
      <c r="BZ145" s="82"/>
      <c r="CA145" s="82"/>
      <c r="CB145" s="82"/>
      <c r="CC145" s="82"/>
      <c r="CD145" s="82"/>
      <c r="CE145" s="82"/>
      <c r="CF145" s="82"/>
      <c r="CG145" s="82"/>
      <c r="CH145" s="82"/>
      <c r="CI145" s="82"/>
      <c r="CJ145" s="82"/>
      <c r="CK145" s="82"/>
      <c r="CL145" s="82"/>
      <c r="CM145" s="82"/>
      <c r="CN145" s="82"/>
      <c r="CO145" s="82"/>
      <c r="CP145" s="82"/>
      <c r="CQ145" s="82"/>
      <c r="CR145" s="82"/>
      <c r="CS145" s="82"/>
      <c r="CT145" s="82"/>
      <c r="CU145" s="82"/>
      <c r="CV145" s="82"/>
      <c r="CW145" s="82"/>
      <c r="CX145" s="82"/>
      <c r="CY145" s="82"/>
      <c r="CZ145" s="82"/>
      <c r="DA145" s="82"/>
      <c r="DB145" s="82"/>
      <c r="DC145" s="82"/>
      <c r="DD145" s="82"/>
      <c r="DE145" s="82"/>
      <c r="DF145" s="82"/>
      <c r="DG145" s="82"/>
      <c r="DH145" s="82"/>
      <c r="DI145" s="82"/>
      <c r="DJ145" s="82"/>
      <c r="DK145" s="82"/>
      <c r="DL145" s="82"/>
      <c r="DM145" s="82"/>
      <c r="DN145" s="82"/>
      <c r="DO145" s="82"/>
      <c r="DP145" s="82"/>
      <c r="DQ145" s="82"/>
      <c r="DR145" s="82"/>
      <c r="DS145" s="82"/>
      <c r="DT145" s="82"/>
      <c r="DU145" s="82"/>
      <c r="DV145" s="82"/>
      <c r="DW145" s="82"/>
      <c r="DX145" s="82"/>
      <c r="DY145" s="82"/>
      <c r="DZ145" s="82"/>
      <c r="EA145" s="82"/>
      <c r="EB145" s="82"/>
      <c r="EC145" s="82"/>
      <c r="ED145" s="82"/>
      <c r="EE145" s="82"/>
      <c r="EF145" s="82"/>
      <c r="EG145" s="82"/>
      <c r="EH145" s="82"/>
      <c r="EI145" s="82"/>
      <c r="EJ145" s="82"/>
      <c r="EK145" s="82"/>
      <c r="EL145" s="82"/>
      <c r="EM145" s="82"/>
      <c r="EN145" s="82"/>
      <c r="EO145" s="82"/>
      <c r="EP145" s="82"/>
      <c r="EQ145" s="82"/>
      <c r="ER145" s="82"/>
      <c r="ES145" s="82"/>
      <c r="ET145" s="82"/>
      <c r="EU145" s="82"/>
      <c r="EV145" s="82"/>
      <c r="EW145" s="82"/>
      <c r="EX145" s="82"/>
      <c r="EY145" s="82"/>
      <c r="EZ145" s="82"/>
      <c r="FA145" s="82"/>
      <c r="FB145" s="82"/>
      <c r="FC145" s="82"/>
      <c r="FD145" s="82"/>
      <c r="FE145" s="82"/>
      <c r="FF145" s="82"/>
      <c r="FG145" s="82"/>
      <c r="FH145" s="82"/>
      <c r="FI145" s="82"/>
      <c r="FJ145" s="82"/>
      <c r="FK145" s="82"/>
      <c r="FL145" s="82"/>
      <c r="FM145" s="82"/>
      <c r="FN145" s="82"/>
      <c r="FO145" s="82"/>
      <c r="FP145" s="82"/>
      <c r="FQ145" s="82"/>
      <c r="FR145" s="82"/>
      <c r="FS145" s="82"/>
      <c r="FT145" s="82"/>
      <c r="FU145" s="82"/>
      <c r="FV145" s="82"/>
      <c r="FW145" s="82"/>
      <c r="FX145" s="82"/>
      <c r="FY145" s="82"/>
      <c r="FZ145" s="82"/>
      <c r="GA145" s="82"/>
      <c r="GB145" s="82"/>
      <c r="GC145" s="82"/>
      <c r="GD145" s="82"/>
      <c r="GE145" s="82"/>
      <c r="GF145" s="82"/>
      <c r="GG145" s="82"/>
      <c r="GH145" s="82"/>
      <c r="GI145" s="82"/>
      <c r="GJ145" s="82"/>
      <c r="GK145" s="82"/>
      <c r="GL145" s="82"/>
      <c r="GM145" s="82"/>
      <c r="GN145" s="82"/>
      <c r="GO145" s="82"/>
      <c r="GP145" s="82"/>
      <c r="GQ145" s="82"/>
      <c r="GR145" s="82"/>
      <c r="GS145" s="82"/>
      <c r="GT145" s="82"/>
      <c r="GU145" s="82"/>
      <c r="GV145" s="82"/>
      <c r="GW145" s="82"/>
      <c r="GX145" s="82"/>
      <c r="GY145" s="82"/>
      <c r="GZ145" s="82"/>
      <c r="HA145" s="82"/>
      <c r="HB145" s="82"/>
      <c r="HC145" s="82"/>
      <c r="HD145" s="82"/>
      <c r="HE145" s="82"/>
      <c r="HF145" s="82"/>
      <c r="HG145" s="82"/>
      <c r="HH145" s="82"/>
      <c r="HI145" s="82"/>
      <c r="HJ145" s="82"/>
      <c r="HK145" s="82"/>
      <c r="HL145" s="82"/>
      <c r="HM145" s="82"/>
      <c r="HN145" s="82"/>
      <c r="HO145" s="82"/>
      <c r="HP145" s="82"/>
      <c r="HQ145" s="82"/>
      <c r="HR145" s="82"/>
      <c r="HS145" s="82"/>
      <c r="HT145" s="82"/>
      <c r="HU145" s="82"/>
      <c r="HV145" s="82"/>
      <c r="HW145" s="82"/>
      <c r="HX145" s="82"/>
      <c r="HY145" s="82"/>
      <c r="HZ145" s="82"/>
      <c r="IA145" s="82"/>
      <c r="IB145" s="82"/>
      <c r="IC145" s="82"/>
      <c r="ID145" s="82"/>
      <c r="IE145" s="82"/>
      <c r="IF145" s="82"/>
      <c r="IG145" s="82"/>
      <c r="IH145" s="82"/>
      <c r="II145" s="82"/>
      <c r="IJ145" s="82"/>
      <c r="IK145" s="82"/>
      <c r="IL145" s="82"/>
      <c r="IM145" s="82"/>
      <c r="IN145" s="82"/>
      <c r="IO145" s="82"/>
      <c r="IP145" s="82"/>
      <c r="IQ145" s="82"/>
      <c r="IR145" s="82"/>
      <c r="IS145" s="82"/>
      <c r="IT145" s="82"/>
      <c r="IU145" s="82"/>
    </row>
    <row r="146" spans="1:255">
      <c r="A146" s="1034" t="s">
        <v>2983</v>
      </c>
      <c r="B146" s="951"/>
      <c r="C146" s="951"/>
      <c r="D146" s="951"/>
      <c r="E146" s="693"/>
      <c r="F146" s="950"/>
      <c r="G146" s="951"/>
      <c r="H146" s="951"/>
      <c r="I146" s="951"/>
      <c r="J146" s="951"/>
      <c r="K146" s="1035"/>
      <c r="L146" s="1035"/>
      <c r="M146" s="754" t="s">
        <v>2983</v>
      </c>
      <c r="N146" s="950"/>
      <c r="O146" s="1036"/>
      <c r="P146" s="1036"/>
      <c r="Q146" s="1036"/>
      <c r="R146" s="1036">
        <f t="shared" ref="R146:R209" si="1">SUM(O146:Q146)</f>
        <v>0</v>
      </c>
      <c r="S146" s="754" t="s">
        <v>2983</v>
      </c>
      <c r="T146" s="82"/>
      <c r="U146" s="82"/>
      <c r="V146" s="82"/>
      <c r="W146" s="82"/>
      <c r="X146" s="82"/>
      <c r="Y146" s="82"/>
      <c r="Z146" s="82"/>
      <c r="AA146" s="82"/>
      <c r="AB146" s="82"/>
      <c r="AC146" s="82"/>
      <c r="AD146" s="82"/>
      <c r="AE146" s="82"/>
      <c r="AF146" s="82"/>
      <c r="AG146" s="82"/>
      <c r="AH146" s="82"/>
      <c r="AI146" s="82"/>
      <c r="AJ146" s="82"/>
      <c r="AK146" s="82"/>
      <c r="AL146" s="82"/>
      <c r="AM146" s="82"/>
      <c r="AN146" s="82"/>
      <c r="AO146" s="82"/>
      <c r="AP146" s="82"/>
      <c r="AQ146" s="82"/>
      <c r="AR146" s="82"/>
      <c r="AS146" s="82"/>
      <c r="AT146" s="82"/>
      <c r="AU146" s="82"/>
      <c r="AV146" s="82"/>
      <c r="AW146" s="82"/>
      <c r="AX146" s="82"/>
      <c r="AY146" s="82"/>
      <c r="AZ146" s="82"/>
      <c r="BA146" s="82"/>
      <c r="BB146" s="82"/>
      <c r="BC146" s="82"/>
      <c r="BD146" s="82"/>
      <c r="BE146" s="82"/>
      <c r="BF146" s="82"/>
      <c r="BG146" s="82"/>
      <c r="BH146" s="82"/>
      <c r="BI146" s="82"/>
      <c r="BJ146" s="82"/>
      <c r="BK146" s="82"/>
      <c r="BL146" s="82"/>
      <c r="BM146" s="82"/>
      <c r="BN146" s="82"/>
      <c r="BO146" s="82"/>
      <c r="BP146" s="82"/>
      <c r="BQ146" s="82"/>
      <c r="BR146" s="82"/>
      <c r="BS146" s="82"/>
      <c r="BT146" s="82"/>
      <c r="BU146" s="82"/>
      <c r="BV146" s="82"/>
      <c r="BW146" s="82"/>
      <c r="BX146" s="82"/>
      <c r="BY146" s="82"/>
      <c r="BZ146" s="82"/>
      <c r="CA146" s="82"/>
      <c r="CB146" s="82"/>
      <c r="CC146" s="82"/>
      <c r="CD146" s="82"/>
      <c r="CE146" s="82"/>
      <c r="CF146" s="82"/>
      <c r="CG146" s="82"/>
      <c r="CH146" s="82"/>
      <c r="CI146" s="82"/>
      <c r="CJ146" s="82"/>
      <c r="CK146" s="82"/>
      <c r="CL146" s="82"/>
      <c r="CM146" s="82"/>
      <c r="CN146" s="82"/>
      <c r="CO146" s="82"/>
      <c r="CP146" s="82"/>
      <c r="CQ146" s="82"/>
      <c r="CR146" s="82"/>
      <c r="CS146" s="82"/>
      <c r="CT146" s="82"/>
      <c r="CU146" s="82"/>
      <c r="CV146" s="82"/>
      <c r="CW146" s="82"/>
      <c r="CX146" s="82"/>
      <c r="CY146" s="82"/>
      <c r="CZ146" s="82"/>
      <c r="DA146" s="82"/>
      <c r="DB146" s="82"/>
      <c r="DC146" s="82"/>
      <c r="DD146" s="82"/>
      <c r="DE146" s="82"/>
      <c r="DF146" s="82"/>
      <c r="DG146" s="82"/>
      <c r="DH146" s="82"/>
      <c r="DI146" s="82"/>
      <c r="DJ146" s="82"/>
      <c r="DK146" s="82"/>
      <c r="DL146" s="82"/>
      <c r="DM146" s="82"/>
      <c r="DN146" s="82"/>
      <c r="DO146" s="82"/>
      <c r="DP146" s="82"/>
      <c r="DQ146" s="82"/>
      <c r="DR146" s="82"/>
      <c r="DS146" s="82"/>
      <c r="DT146" s="82"/>
      <c r="DU146" s="82"/>
      <c r="DV146" s="82"/>
      <c r="DW146" s="82"/>
      <c r="DX146" s="82"/>
      <c r="DY146" s="82"/>
      <c r="DZ146" s="82"/>
      <c r="EA146" s="82"/>
      <c r="EB146" s="82"/>
      <c r="EC146" s="82"/>
      <c r="ED146" s="82"/>
      <c r="EE146" s="82"/>
      <c r="EF146" s="82"/>
      <c r="EG146" s="82"/>
      <c r="EH146" s="82"/>
      <c r="EI146" s="82"/>
      <c r="EJ146" s="82"/>
      <c r="EK146" s="82"/>
      <c r="EL146" s="82"/>
      <c r="EM146" s="82"/>
      <c r="EN146" s="82"/>
      <c r="EO146" s="82"/>
      <c r="EP146" s="82"/>
      <c r="EQ146" s="82"/>
      <c r="ER146" s="82"/>
      <c r="ES146" s="82"/>
      <c r="ET146" s="82"/>
      <c r="EU146" s="82"/>
      <c r="EV146" s="82"/>
      <c r="EW146" s="82"/>
      <c r="EX146" s="82"/>
      <c r="EY146" s="82"/>
      <c r="EZ146" s="82"/>
      <c r="FA146" s="82"/>
      <c r="FB146" s="82"/>
      <c r="FC146" s="82"/>
      <c r="FD146" s="82"/>
      <c r="FE146" s="82"/>
      <c r="FF146" s="82"/>
      <c r="FG146" s="82"/>
      <c r="FH146" s="82"/>
      <c r="FI146" s="82"/>
      <c r="FJ146" s="82"/>
      <c r="FK146" s="82"/>
      <c r="FL146" s="82"/>
      <c r="FM146" s="82"/>
      <c r="FN146" s="82"/>
      <c r="FO146" s="82"/>
      <c r="FP146" s="82"/>
      <c r="FQ146" s="82"/>
      <c r="FR146" s="82"/>
      <c r="FS146" s="82"/>
      <c r="FT146" s="82"/>
      <c r="FU146" s="82"/>
      <c r="FV146" s="82"/>
      <c r="FW146" s="82"/>
      <c r="FX146" s="82"/>
      <c r="FY146" s="82"/>
      <c r="FZ146" s="82"/>
      <c r="GA146" s="82"/>
      <c r="GB146" s="82"/>
      <c r="GC146" s="82"/>
      <c r="GD146" s="82"/>
      <c r="GE146" s="82"/>
      <c r="GF146" s="82"/>
      <c r="GG146" s="82"/>
      <c r="GH146" s="82"/>
      <c r="GI146" s="82"/>
      <c r="GJ146" s="82"/>
      <c r="GK146" s="82"/>
      <c r="GL146" s="82"/>
      <c r="GM146" s="82"/>
      <c r="GN146" s="82"/>
      <c r="GO146" s="82"/>
      <c r="GP146" s="82"/>
      <c r="GQ146" s="82"/>
      <c r="GR146" s="82"/>
      <c r="GS146" s="82"/>
      <c r="GT146" s="82"/>
      <c r="GU146" s="82"/>
      <c r="GV146" s="82"/>
      <c r="GW146" s="82"/>
      <c r="GX146" s="82"/>
      <c r="GY146" s="82"/>
      <c r="GZ146" s="82"/>
      <c r="HA146" s="82"/>
      <c r="HB146" s="82"/>
      <c r="HC146" s="82"/>
      <c r="HD146" s="82"/>
      <c r="HE146" s="82"/>
      <c r="HF146" s="82"/>
      <c r="HG146" s="82"/>
      <c r="HH146" s="82"/>
      <c r="HI146" s="82"/>
      <c r="HJ146" s="82"/>
      <c r="HK146" s="82"/>
      <c r="HL146" s="82"/>
      <c r="HM146" s="82"/>
      <c r="HN146" s="82"/>
      <c r="HO146" s="82"/>
      <c r="HP146" s="82"/>
      <c r="HQ146" s="82"/>
      <c r="HR146" s="82"/>
      <c r="HS146" s="82"/>
      <c r="HT146" s="82"/>
      <c r="HU146" s="82"/>
      <c r="HV146" s="82"/>
      <c r="HW146" s="82"/>
      <c r="HX146" s="82"/>
      <c r="HY146" s="82"/>
      <c r="HZ146" s="82"/>
      <c r="IA146" s="82"/>
      <c r="IB146" s="82"/>
      <c r="IC146" s="82"/>
      <c r="ID146" s="82"/>
      <c r="IE146" s="82"/>
      <c r="IF146" s="82"/>
      <c r="IG146" s="82"/>
      <c r="IH146" s="82"/>
      <c r="II146" s="82"/>
      <c r="IJ146" s="82"/>
      <c r="IK146" s="82"/>
      <c r="IL146" s="82"/>
      <c r="IM146" s="82"/>
      <c r="IN146" s="82"/>
      <c r="IO146" s="82"/>
      <c r="IP146" s="82"/>
      <c r="IQ146" s="82"/>
      <c r="IR146" s="82"/>
      <c r="IS146" s="82"/>
      <c r="IT146" s="82"/>
      <c r="IU146" s="82"/>
    </row>
    <row r="147" spans="1:255">
      <c r="A147" s="1034" t="s">
        <v>2984</v>
      </c>
      <c r="B147" s="951"/>
      <c r="C147" s="951"/>
      <c r="D147" s="951"/>
      <c r="E147" s="693"/>
      <c r="F147" s="950"/>
      <c r="G147" s="951"/>
      <c r="H147" s="951"/>
      <c r="I147" s="951"/>
      <c r="J147" s="951"/>
      <c r="K147" s="1035"/>
      <c r="L147" s="1035"/>
      <c r="M147" s="754" t="s">
        <v>2984</v>
      </c>
      <c r="N147" s="950" t="s">
        <v>2029</v>
      </c>
      <c r="O147" s="1035"/>
      <c r="P147" s="1035"/>
      <c r="Q147" s="1035"/>
      <c r="R147" s="1035">
        <f t="shared" si="1"/>
        <v>0</v>
      </c>
      <c r="S147" s="754" t="s">
        <v>2984</v>
      </c>
      <c r="T147" s="82"/>
      <c r="U147" s="82"/>
      <c r="V147" s="82"/>
      <c r="W147" s="82"/>
      <c r="X147" s="82"/>
      <c r="Y147" s="82"/>
      <c r="Z147" s="82"/>
      <c r="AA147" s="82"/>
      <c r="AB147" s="82"/>
      <c r="AC147" s="82"/>
      <c r="AD147" s="82"/>
      <c r="AE147" s="82"/>
      <c r="AF147" s="82"/>
      <c r="AG147" s="82"/>
      <c r="AH147" s="82"/>
      <c r="AI147" s="82"/>
      <c r="AJ147" s="82"/>
      <c r="AK147" s="82"/>
      <c r="AL147" s="82"/>
      <c r="AM147" s="82"/>
      <c r="AN147" s="82"/>
      <c r="AO147" s="82"/>
      <c r="AP147" s="82"/>
      <c r="AQ147" s="82"/>
      <c r="AR147" s="82"/>
      <c r="AS147" s="82"/>
      <c r="AT147" s="82"/>
      <c r="AU147" s="82"/>
      <c r="AV147" s="82"/>
      <c r="AW147" s="82"/>
      <c r="AX147" s="82"/>
      <c r="AY147" s="82"/>
      <c r="AZ147" s="82"/>
      <c r="BA147" s="82"/>
      <c r="BB147" s="82"/>
      <c r="BC147" s="82"/>
      <c r="BD147" s="82"/>
      <c r="BE147" s="82"/>
      <c r="BF147" s="82"/>
      <c r="BG147" s="82"/>
      <c r="BH147" s="82"/>
      <c r="BI147" s="82"/>
      <c r="BJ147" s="82"/>
      <c r="BK147" s="82"/>
      <c r="BL147" s="82"/>
      <c r="BM147" s="82"/>
      <c r="BN147" s="82"/>
      <c r="BO147" s="82"/>
      <c r="BP147" s="82"/>
      <c r="BQ147" s="82"/>
      <c r="BR147" s="82"/>
      <c r="BS147" s="82"/>
      <c r="BT147" s="82"/>
      <c r="BU147" s="82"/>
      <c r="BV147" s="82"/>
      <c r="BW147" s="82"/>
      <c r="BX147" s="82"/>
      <c r="BY147" s="82"/>
      <c r="BZ147" s="82"/>
      <c r="CA147" s="82"/>
      <c r="CB147" s="82"/>
      <c r="CC147" s="82"/>
      <c r="CD147" s="82"/>
      <c r="CE147" s="82"/>
      <c r="CF147" s="82"/>
      <c r="CG147" s="82"/>
      <c r="CH147" s="82"/>
      <c r="CI147" s="82"/>
      <c r="CJ147" s="82"/>
      <c r="CK147" s="82"/>
      <c r="CL147" s="82"/>
      <c r="CM147" s="82"/>
      <c r="CN147" s="82"/>
      <c r="CO147" s="82"/>
      <c r="CP147" s="82"/>
      <c r="CQ147" s="82"/>
      <c r="CR147" s="82"/>
      <c r="CS147" s="82"/>
      <c r="CT147" s="82"/>
      <c r="CU147" s="82"/>
      <c r="CV147" s="82"/>
      <c r="CW147" s="82"/>
      <c r="CX147" s="82"/>
      <c r="CY147" s="82"/>
      <c r="CZ147" s="82"/>
      <c r="DA147" s="82"/>
      <c r="DB147" s="82"/>
      <c r="DC147" s="82"/>
      <c r="DD147" s="82"/>
      <c r="DE147" s="82"/>
      <c r="DF147" s="82"/>
      <c r="DG147" s="82"/>
      <c r="DH147" s="82"/>
      <c r="DI147" s="82"/>
      <c r="DJ147" s="82"/>
      <c r="DK147" s="82"/>
      <c r="DL147" s="82"/>
      <c r="DM147" s="82"/>
      <c r="DN147" s="82"/>
      <c r="DO147" s="82"/>
      <c r="DP147" s="82"/>
      <c r="DQ147" s="82"/>
      <c r="DR147" s="82"/>
      <c r="DS147" s="82"/>
      <c r="DT147" s="82"/>
      <c r="DU147" s="82"/>
      <c r="DV147" s="82"/>
      <c r="DW147" s="82"/>
      <c r="DX147" s="82"/>
      <c r="DY147" s="82"/>
      <c r="DZ147" s="82"/>
      <c r="EA147" s="82"/>
      <c r="EB147" s="82"/>
      <c r="EC147" s="82"/>
      <c r="ED147" s="82"/>
      <c r="EE147" s="82"/>
      <c r="EF147" s="82"/>
      <c r="EG147" s="82"/>
      <c r="EH147" s="82"/>
      <c r="EI147" s="82"/>
      <c r="EJ147" s="82"/>
      <c r="EK147" s="82"/>
      <c r="EL147" s="82"/>
      <c r="EM147" s="82"/>
      <c r="EN147" s="82"/>
      <c r="EO147" s="82"/>
      <c r="EP147" s="82"/>
      <c r="EQ147" s="82"/>
      <c r="ER147" s="82"/>
      <c r="ES147" s="82"/>
      <c r="ET147" s="82"/>
      <c r="EU147" s="82"/>
      <c r="EV147" s="82"/>
      <c r="EW147" s="82"/>
      <c r="EX147" s="82"/>
      <c r="EY147" s="82"/>
      <c r="EZ147" s="82"/>
      <c r="FA147" s="82"/>
      <c r="FB147" s="82"/>
      <c r="FC147" s="82"/>
      <c r="FD147" s="82"/>
      <c r="FE147" s="82"/>
      <c r="FF147" s="82"/>
      <c r="FG147" s="82"/>
      <c r="FH147" s="82"/>
      <c r="FI147" s="82"/>
      <c r="FJ147" s="82"/>
      <c r="FK147" s="82"/>
      <c r="FL147" s="82"/>
      <c r="FM147" s="82"/>
      <c r="FN147" s="82"/>
      <c r="FO147" s="82"/>
      <c r="FP147" s="82"/>
      <c r="FQ147" s="82"/>
      <c r="FR147" s="82"/>
      <c r="FS147" s="82"/>
      <c r="FT147" s="82"/>
      <c r="FU147" s="82"/>
      <c r="FV147" s="82"/>
      <c r="FW147" s="82"/>
      <c r="FX147" s="82"/>
      <c r="FY147" s="82"/>
      <c r="FZ147" s="82"/>
      <c r="GA147" s="82"/>
      <c r="GB147" s="82"/>
      <c r="GC147" s="82"/>
      <c r="GD147" s="82"/>
      <c r="GE147" s="82"/>
      <c r="GF147" s="82"/>
      <c r="GG147" s="82"/>
      <c r="GH147" s="82"/>
      <c r="GI147" s="82"/>
      <c r="GJ147" s="82"/>
      <c r="GK147" s="82"/>
      <c r="GL147" s="82"/>
      <c r="GM147" s="82"/>
      <c r="GN147" s="82"/>
      <c r="GO147" s="82"/>
      <c r="GP147" s="82"/>
      <c r="GQ147" s="82"/>
      <c r="GR147" s="82"/>
      <c r="GS147" s="82"/>
      <c r="GT147" s="82"/>
      <c r="GU147" s="82"/>
      <c r="GV147" s="82"/>
      <c r="GW147" s="82"/>
      <c r="GX147" s="82"/>
      <c r="GY147" s="82"/>
      <c r="GZ147" s="82"/>
      <c r="HA147" s="82"/>
      <c r="HB147" s="82"/>
      <c r="HC147" s="82"/>
      <c r="HD147" s="82"/>
      <c r="HE147" s="82"/>
      <c r="HF147" s="82"/>
      <c r="HG147" s="82"/>
      <c r="HH147" s="82"/>
      <c r="HI147" s="82"/>
      <c r="HJ147" s="82"/>
      <c r="HK147" s="82"/>
      <c r="HL147" s="82"/>
      <c r="HM147" s="82"/>
      <c r="HN147" s="82"/>
      <c r="HO147" s="82"/>
      <c r="HP147" s="82"/>
      <c r="HQ147" s="82"/>
      <c r="HR147" s="82"/>
      <c r="HS147" s="82"/>
      <c r="HT147" s="82"/>
      <c r="HU147" s="82"/>
      <c r="HV147" s="82"/>
      <c r="HW147" s="82"/>
      <c r="HX147" s="82"/>
      <c r="HY147" s="82"/>
      <c r="HZ147" s="82"/>
      <c r="IA147" s="82"/>
      <c r="IB147" s="82"/>
      <c r="IC147" s="82"/>
      <c r="ID147" s="82"/>
      <c r="IE147" s="82"/>
      <c r="IF147" s="82"/>
      <c r="IG147" s="82"/>
      <c r="IH147" s="82"/>
      <c r="II147" s="82"/>
      <c r="IJ147" s="82"/>
      <c r="IK147" s="82"/>
      <c r="IL147" s="82"/>
      <c r="IM147" s="82"/>
      <c r="IN147" s="82"/>
      <c r="IO147" s="82"/>
      <c r="IP147" s="82"/>
      <c r="IQ147" s="82"/>
      <c r="IR147" s="82"/>
      <c r="IS147" s="82"/>
      <c r="IT147" s="82"/>
      <c r="IU147" s="82"/>
    </row>
    <row r="148" spans="1:255">
      <c r="A148" s="1034" t="s">
        <v>2985</v>
      </c>
      <c r="B148" s="951"/>
      <c r="C148" s="951"/>
      <c r="D148" s="951"/>
      <c r="E148" s="693"/>
      <c r="F148" s="950"/>
      <c r="G148" s="951"/>
      <c r="H148" s="951"/>
      <c r="I148" s="951"/>
      <c r="J148" s="951"/>
      <c r="K148" s="1035"/>
      <c r="L148" s="1035"/>
      <c r="M148" s="754" t="s">
        <v>2985</v>
      </c>
      <c r="N148" s="950"/>
      <c r="O148" s="1035"/>
      <c r="P148" s="1035"/>
      <c r="Q148" s="1035"/>
      <c r="R148" s="1035">
        <f t="shared" si="1"/>
        <v>0</v>
      </c>
      <c r="S148" s="754" t="s">
        <v>2985</v>
      </c>
      <c r="T148" s="82"/>
      <c r="U148" s="82"/>
      <c r="V148" s="82"/>
      <c r="W148" s="82"/>
      <c r="X148" s="82"/>
      <c r="Y148" s="82"/>
      <c r="Z148" s="82"/>
      <c r="AA148" s="82"/>
      <c r="AB148" s="82"/>
      <c r="AC148" s="82"/>
      <c r="AD148" s="82"/>
      <c r="AE148" s="82"/>
      <c r="AF148" s="82"/>
      <c r="AG148" s="82"/>
      <c r="AH148" s="82"/>
      <c r="AI148" s="82"/>
      <c r="AJ148" s="82"/>
      <c r="AK148" s="82"/>
      <c r="AL148" s="82"/>
      <c r="AM148" s="82"/>
      <c r="AN148" s="82"/>
      <c r="AO148" s="82"/>
      <c r="AP148" s="82"/>
      <c r="AQ148" s="82"/>
      <c r="AR148" s="82"/>
      <c r="AS148" s="82"/>
      <c r="AT148" s="82"/>
      <c r="AU148" s="82"/>
      <c r="AV148" s="82"/>
      <c r="AW148" s="82"/>
      <c r="AX148" s="82"/>
      <c r="AY148" s="82"/>
      <c r="AZ148" s="82"/>
      <c r="BA148" s="82"/>
      <c r="BB148" s="82"/>
      <c r="BC148" s="82"/>
      <c r="BD148" s="82"/>
      <c r="BE148" s="82"/>
      <c r="BF148" s="82"/>
      <c r="BG148" s="82"/>
      <c r="BH148" s="82"/>
      <c r="BI148" s="82"/>
      <c r="BJ148" s="82"/>
      <c r="BK148" s="82"/>
      <c r="BL148" s="82"/>
      <c r="BM148" s="82"/>
      <c r="BN148" s="82"/>
      <c r="BO148" s="82"/>
      <c r="BP148" s="82"/>
      <c r="BQ148" s="82"/>
      <c r="BR148" s="82"/>
      <c r="BS148" s="82"/>
      <c r="BT148" s="82"/>
      <c r="BU148" s="82"/>
      <c r="BV148" s="82"/>
      <c r="BW148" s="82"/>
      <c r="BX148" s="82"/>
      <c r="BY148" s="82"/>
      <c r="BZ148" s="82"/>
      <c r="CA148" s="82"/>
      <c r="CB148" s="82"/>
      <c r="CC148" s="82"/>
      <c r="CD148" s="82"/>
      <c r="CE148" s="82"/>
      <c r="CF148" s="82"/>
      <c r="CG148" s="82"/>
      <c r="CH148" s="82"/>
      <c r="CI148" s="82"/>
      <c r="CJ148" s="82"/>
      <c r="CK148" s="82"/>
      <c r="CL148" s="82"/>
      <c r="CM148" s="82"/>
      <c r="CN148" s="82"/>
      <c r="CO148" s="82"/>
      <c r="CP148" s="82"/>
      <c r="CQ148" s="82"/>
      <c r="CR148" s="82"/>
      <c r="CS148" s="82"/>
      <c r="CT148" s="82"/>
      <c r="CU148" s="82"/>
      <c r="CV148" s="82"/>
      <c r="CW148" s="82"/>
      <c r="CX148" s="82"/>
      <c r="CY148" s="82"/>
      <c r="CZ148" s="82"/>
      <c r="DA148" s="82"/>
      <c r="DB148" s="82"/>
      <c r="DC148" s="82"/>
      <c r="DD148" s="82"/>
      <c r="DE148" s="82"/>
      <c r="DF148" s="82"/>
      <c r="DG148" s="82"/>
      <c r="DH148" s="82"/>
      <c r="DI148" s="82"/>
      <c r="DJ148" s="82"/>
      <c r="DK148" s="82"/>
      <c r="DL148" s="82"/>
      <c r="DM148" s="82"/>
      <c r="DN148" s="82"/>
      <c r="DO148" s="82"/>
      <c r="DP148" s="82"/>
      <c r="DQ148" s="82"/>
      <c r="DR148" s="82"/>
      <c r="DS148" s="82"/>
      <c r="DT148" s="82"/>
      <c r="DU148" s="82"/>
      <c r="DV148" s="82"/>
      <c r="DW148" s="82"/>
      <c r="DX148" s="82"/>
      <c r="DY148" s="82"/>
      <c r="DZ148" s="82"/>
      <c r="EA148" s="82"/>
      <c r="EB148" s="82"/>
      <c r="EC148" s="82"/>
      <c r="ED148" s="82"/>
      <c r="EE148" s="82"/>
      <c r="EF148" s="82"/>
      <c r="EG148" s="82"/>
      <c r="EH148" s="82"/>
      <c r="EI148" s="82"/>
      <c r="EJ148" s="82"/>
      <c r="EK148" s="82"/>
      <c r="EL148" s="82"/>
      <c r="EM148" s="82"/>
      <c r="EN148" s="82"/>
      <c r="EO148" s="82"/>
      <c r="EP148" s="82"/>
      <c r="EQ148" s="82"/>
      <c r="ER148" s="82"/>
      <c r="ES148" s="82"/>
      <c r="ET148" s="82"/>
      <c r="EU148" s="82"/>
      <c r="EV148" s="82"/>
      <c r="EW148" s="82"/>
      <c r="EX148" s="82"/>
      <c r="EY148" s="82"/>
      <c r="EZ148" s="82"/>
      <c r="FA148" s="82"/>
      <c r="FB148" s="82"/>
      <c r="FC148" s="82"/>
      <c r="FD148" s="82"/>
      <c r="FE148" s="82"/>
      <c r="FF148" s="82"/>
      <c r="FG148" s="82"/>
      <c r="FH148" s="82"/>
      <c r="FI148" s="82"/>
      <c r="FJ148" s="82"/>
      <c r="FK148" s="82"/>
      <c r="FL148" s="82"/>
      <c r="FM148" s="82"/>
      <c r="FN148" s="82"/>
      <c r="FO148" s="82"/>
      <c r="FP148" s="82"/>
      <c r="FQ148" s="82"/>
      <c r="FR148" s="82"/>
      <c r="FS148" s="82"/>
      <c r="FT148" s="82"/>
      <c r="FU148" s="82"/>
      <c r="FV148" s="82"/>
      <c r="FW148" s="82"/>
      <c r="FX148" s="82"/>
      <c r="FY148" s="82"/>
      <c r="FZ148" s="82"/>
      <c r="GA148" s="82"/>
      <c r="GB148" s="82"/>
      <c r="GC148" s="82"/>
      <c r="GD148" s="82"/>
      <c r="GE148" s="82"/>
      <c r="GF148" s="82"/>
      <c r="GG148" s="82"/>
      <c r="GH148" s="82"/>
      <c r="GI148" s="82"/>
      <c r="GJ148" s="82"/>
      <c r="GK148" s="82"/>
      <c r="GL148" s="82"/>
      <c r="GM148" s="82"/>
      <c r="GN148" s="82"/>
      <c r="GO148" s="82"/>
      <c r="GP148" s="82"/>
      <c r="GQ148" s="82"/>
      <c r="GR148" s="82"/>
      <c r="GS148" s="82"/>
      <c r="GT148" s="82"/>
      <c r="GU148" s="82"/>
      <c r="GV148" s="82"/>
      <c r="GW148" s="82"/>
      <c r="GX148" s="82"/>
      <c r="GY148" s="82"/>
      <c r="GZ148" s="82"/>
      <c r="HA148" s="82"/>
      <c r="HB148" s="82"/>
      <c r="HC148" s="82"/>
      <c r="HD148" s="82"/>
      <c r="HE148" s="82"/>
      <c r="HF148" s="82"/>
      <c r="HG148" s="82"/>
      <c r="HH148" s="82"/>
      <c r="HI148" s="82"/>
      <c r="HJ148" s="82"/>
      <c r="HK148" s="82"/>
      <c r="HL148" s="82"/>
      <c r="HM148" s="82"/>
      <c r="HN148" s="82"/>
      <c r="HO148" s="82"/>
      <c r="HP148" s="82"/>
      <c r="HQ148" s="82"/>
      <c r="HR148" s="82"/>
      <c r="HS148" s="82"/>
      <c r="HT148" s="82"/>
      <c r="HU148" s="82"/>
      <c r="HV148" s="82"/>
      <c r="HW148" s="82"/>
      <c r="HX148" s="82"/>
      <c r="HY148" s="82"/>
      <c r="HZ148" s="82"/>
      <c r="IA148" s="82"/>
      <c r="IB148" s="82"/>
      <c r="IC148" s="82"/>
      <c r="ID148" s="82"/>
      <c r="IE148" s="82"/>
      <c r="IF148" s="82"/>
      <c r="IG148" s="82"/>
      <c r="IH148" s="82"/>
      <c r="II148" s="82"/>
      <c r="IJ148" s="82"/>
      <c r="IK148" s="82"/>
      <c r="IL148" s="82"/>
      <c r="IM148" s="82"/>
      <c r="IN148" s="82"/>
      <c r="IO148" s="82"/>
      <c r="IP148" s="82"/>
      <c r="IQ148" s="82"/>
      <c r="IR148" s="82"/>
      <c r="IS148" s="82"/>
      <c r="IT148" s="82"/>
      <c r="IU148" s="82"/>
    </row>
    <row r="149" spans="1:255">
      <c r="A149" s="1034" t="s">
        <v>2986</v>
      </c>
      <c r="B149" s="951"/>
      <c r="C149" s="951"/>
      <c r="D149" s="951"/>
      <c r="E149" s="693"/>
      <c r="F149" s="950"/>
      <c r="G149" s="951"/>
      <c r="H149" s="951"/>
      <c r="I149" s="951"/>
      <c r="J149" s="951"/>
      <c r="K149" s="1035"/>
      <c r="L149" s="1035"/>
      <c r="M149" s="754" t="s">
        <v>2986</v>
      </c>
      <c r="N149" s="950"/>
      <c r="O149" s="1035"/>
      <c r="P149" s="1035"/>
      <c r="Q149" s="1035"/>
      <c r="R149" s="1035">
        <f t="shared" si="1"/>
        <v>0</v>
      </c>
      <c r="S149" s="754" t="s">
        <v>2986</v>
      </c>
      <c r="T149" s="82"/>
      <c r="U149" s="82"/>
      <c r="V149" s="82"/>
      <c r="W149" s="82"/>
      <c r="X149" s="82"/>
      <c r="Y149" s="82"/>
      <c r="Z149" s="82"/>
      <c r="AA149" s="82"/>
      <c r="AB149" s="82"/>
      <c r="AC149" s="82"/>
      <c r="AD149" s="82"/>
      <c r="AE149" s="82"/>
      <c r="AF149" s="82"/>
      <c r="AG149" s="82"/>
      <c r="AH149" s="82"/>
      <c r="AI149" s="82"/>
      <c r="AJ149" s="82"/>
      <c r="AK149" s="82"/>
      <c r="AL149" s="82"/>
      <c r="AM149" s="82"/>
      <c r="AN149" s="82"/>
      <c r="AO149" s="82"/>
      <c r="AP149" s="82"/>
      <c r="AQ149" s="82"/>
      <c r="AR149" s="82"/>
      <c r="AS149" s="82"/>
      <c r="AT149" s="82"/>
      <c r="AU149" s="82"/>
      <c r="AV149" s="82"/>
      <c r="AW149" s="82"/>
      <c r="AX149" s="82"/>
      <c r="AY149" s="82"/>
      <c r="AZ149" s="82"/>
      <c r="BA149" s="82"/>
      <c r="BB149" s="82"/>
      <c r="BC149" s="82"/>
      <c r="BD149" s="82"/>
      <c r="BE149" s="82"/>
      <c r="BF149" s="82"/>
      <c r="BG149" s="82"/>
      <c r="BH149" s="82"/>
      <c r="BI149" s="82"/>
      <c r="BJ149" s="82"/>
      <c r="BK149" s="82"/>
      <c r="BL149" s="82"/>
      <c r="BM149" s="82"/>
      <c r="BN149" s="82"/>
      <c r="BO149" s="82"/>
      <c r="BP149" s="82"/>
      <c r="BQ149" s="82"/>
      <c r="BR149" s="82"/>
      <c r="BS149" s="82"/>
      <c r="BT149" s="82"/>
      <c r="BU149" s="82"/>
      <c r="BV149" s="82"/>
      <c r="BW149" s="82"/>
      <c r="BX149" s="82"/>
      <c r="BY149" s="82"/>
      <c r="BZ149" s="82"/>
      <c r="CA149" s="82"/>
      <c r="CB149" s="82"/>
      <c r="CC149" s="82"/>
      <c r="CD149" s="82"/>
      <c r="CE149" s="82"/>
      <c r="CF149" s="82"/>
      <c r="CG149" s="82"/>
      <c r="CH149" s="82"/>
      <c r="CI149" s="82"/>
      <c r="CJ149" s="82"/>
      <c r="CK149" s="82"/>
      <c r="CL149" s="82"/>
      <c r="CM149" s="82"/>
      <c r="CN149" s="82"/>
      <c r="CO149" s="82"/>
      <c r="CP149" s="82"/>
      <c r="CQ149" s="82"/>
      <c r="CR149" s="82"/>
      <c r="CS149" s="82"/>
      <c r="CT149" s="82"/>
      <c r="CU149" s="82"/>
      <c r="CV149" s="82"/>
      <c r="CW149" s="82"/>
      <c r="CX149" s="82"/>
      <c r="CY149" s="82"/>
      <c r="CZ149" s="82"/>
      <c r="DA149" s="82"/>
      <c r="DB149" s="82"/>
      <c r="DC149" s="82"/>
      <c r="DD149" s="82"/>
      <c r="DE149" s="82"/>
      <c r="DF149" s="82"/>
      <c r="DG149" s="82"/>
      <c r="DH149" s="82"/>
      <c r="DI149" s="82"/>
      <c r="DJ149" s="82"/>
      <c r="DK149" s="82"/>
      <c r="DL149" s="82"/>
      <c r="DM149" s="82"/>
      <c r="DN149" s="82"/>
      <c r="DO149" s="82"/>
      <c r="DP149" s="82"/>
      <c r="DQ149" s="82"/>
      <c r="DR149" s="82"/>
      <c r="DS149" s="82"/>
      <c r="DT149" s="82"/>
      <c r="DU149" s="82"/>
      <c r="DV149" s="82"/>
      <c r="DW149" s="82"/>
      <c r="DX149" s="82"/>
      <c r="DY149" s="82"/>
      <c r="DZ149" s="82"/>
      <c r="EA149" s="82"/>
      <c r="EB149" s="82"/>
      <c r="EC149" s="82"/>
      <c r="ED149" s="82"/>
      <c r="EE149" s="82"/>
      <c r="EF149" s="82"/>
      <c r="EG149" s="82"/>
      <c r="EH149" s="82"/>
      <c r="EI149" s="82"/>
      <c r="EJ149" s="82"/>
      <c r="EK149" s="82"/>
      <c r="EL149" s="82"/>
      <c r="EM149" s="82"/>
      <c r="EN149" s="82"/>
      <c r="EO149" s="82"/>
      <c r="EP149" s="82"/>
      <c r="EQ149" s="82"/>
      <c r="ER149" s="82"/>
      <c r="ES149" s="82"/>
      <c r="ET149" s="82"/>
      <c r="EU149" s="82"/>
      <c r="EV149" s="82"/>
      <c r="EW149" s="82"/>
      <c r="EX149" s="82"/>
      <c r="EY149" s="82"/>
      <c r="EZ149" s="82"/>
      <c r="FA149" s="82"/>
      <c r="FB149" s="82"/>
      <c r="FC149" s="82"/>
      <c r="FD149" s="82"/>
      <c r="FE149" s="82"/>
      <c r="FF149" s="82"/>
      <c r="FG149" s="82"/>
      <c r="FH149" s="82"/>
      <c r="FI149" s="82"/>
      <c r="FJ149" s="82"/>
      <c r="FK149" s="82"/>
      <c r="FL149" s="82"/>
      <c r="FM149" s="82"/>
      <c r="FN149" s="82"/>
      <c r="FO149" s="82"/>
      <c r="FP149" s="82"/>
      <c r="FQ149" s="82"/>
      <c r="FR149" s="82"/>
      <c r="FS149" s="82"/>
      <c r="FT149" s="82"/>
      <c r="FU149" s="82"/>
      <c r="FV149" s="82"/>
      <c r="FW149" s="82"/>
      <c r="FX149" s="82"/>
      <c r="FY149" s="82"/>
      <c r="FZ149" s="82"/>
      <c r="GA149" s="82"/>
      <c r="GB149" s="82"/>
      <c r="GC149" s="82"/>
      <c r="GD149" s="82"/>
      <c r="GE149" s="82"/>
      <c r="GF149" s="82"/>
      <c r="GG149" s="82"/>
      <c r="GH149" s="82"/>
      <c r="GI149" s="82"/>
      <c r="GJ149" s="82"/>
      <c r="GK149" s="82"/>
      <c r="GL149" s="82"/>
      <c r="GM149" s="82"/>
      <c r="GN149" s="82"/>
      <c r="GO149" s="82"/>
      <c r="GP149" s="82"/>
      <c r="GQ149" s="82"/>
      <c r="GR149" s="82"/>
      <c r="GS149" s="82"/>
      <c r="GT149" s="82"/>
      <c r="GU149" s="82"/>
      <c r="GV149" s="82"/>
      <c r="GW149" s="82"/>
      <c r="GX149" s="82"/>
      <c r="GY149" s="82"/>
      <c r="GZ149" s="82"/>
      <c r="HA149" s="82"/>
      <c r="HB149" s="82"/>
      <c r="HC149" s="82"/>
      <c r="HD149" s="82"/>
      <c r="HE149" s="82"/>
      <c r="HF149" s="82"/>
      <c r="HG149" s="82"/>
      <c r="HH149" s="82"/>
      <c r="HI149" s="82"/>
      <c r="HJ149" s="82"/>
      <c r="HK149" s="82"/>
      <c r="HL149" s="82"/>
      <c r="HM149" s="82"/>
      <c r="HN149" s="82"/>
      <c r="HO149" s="82"/>
      <c r="HP149" s="82"/>
      <c r="HQ149" s="82"/>
      <c r="HR149" s="82"/>
      <c r="HS149" s="82"/>
      <c r="HT149" s="82"/>
      <c r="HU149" s="82"/>
      <c r="HV149" s="82"/>
      <c r="HW149" s="82"/>
      <c r="HX149" s="82"/>
      <c r="HY149" s="82"/>
      <c r="HZ149" s="82"/>
      <c r="IA149" s="82"/>
      <c r="IB149" s="82"/>
      <c r="IC149" s="82"/>
      <c r="ID149" s="82"/>
      <c r="IE149" s="82"/>
      <c r="IF149" s="82"/>
      <c r="IG149" s="82"/>
      <c r="IH149" s="82"/>
      <c r="II149" s="82"/>
      <c r="IJ149" s="82"/>
      <c r="IK149" s="82"/>
      <c r="IL149" s="82"/>
      <c r="IM149" s="82"/>
      <c r="IN149" s="82"/>
      <c r="IO149" s="82"/>
      <c r="IP149" s="82"/>
      <c r="IQ149" s="82"/>
      <c r="IR149" s="82"/>
      <c r="IS149" s="82"/>
      <c r="IT149" s="82"/>
      <c r="IU149" s="82"/>
    </row>
    <row r="150" spans="1:255">
      <c r="A150" s="1034" t="s">
        <v>2987</v>
      </c>
      <c r="B150" s="951"/>
      <c r="C150" s="951"/>
      <c r="D150" s="951"/>
      <c r="E150" s="693"/>
      <c r="F150" s="950"/>
      <c r="G150" s="951"/>
      <c r="H150" s="951"/>
      <c r="I150" s="951"/>
      <c r="J150" s="951"/>
      <c r="K150" s="1035"/>
      <c r="L150" s="1035"/>
      <c r="M150" s="754" t="s">
        <v>2987</v>
      </c>
      <c r="N150" s="950"/>
      <c r="O150" s="1035"/>
      <c r="P150" s="1035"/>
      <c r="Q150" s="1035"/>
      <c r="R150" s="1035">
        <f t="shared" si="1"/>
        <v>0</v>
      </c>
      <c r="S150" s="754" t="s">
        <v>2987</v>
      </c>
      <c r="T150" s="82"/>
      <c r="U150" s="82"/>
      <c r="V150" s="82"/>
      <c r="W150" s="82"/>
      <c r="X150" s="82"/>
      <c r="Y150" s="82"/>
      <c r="Z150" s="82"/>
      <c r="AA150" s="82"/>
      <c r="AB150" s="82"/>
      <c r="AC150" s="82"/>
      <c r="AD150" s="82"/>
      <c r="AE150" s="82"/>
      <c r="AF150" s="82"/>
      <c r="AG150" s="82"/>
      <c r="AH150" s="82"/>
      <c r="AI150" s="82"/>
      <c r="AJ150" s="82"/>
      <c r="AK150" s="82"/>
      <c r="AL150" s="82"/>
      <c r="AM150" s="82"/>
      <c r="AN150" s="82"/>
      <c r="AO150" s="82"/>
      <c r="AP150" s="82"/>
      <c r="AQ150" s="82"/>
      <c r="AR150" s="82"/>
      <c r="AS150" s="82"/>
      <c r="AT150" s="82"/>
      <c r="AU150" s="82"/>
      <c r="AV150" s="82"/>
      <c r="AW150" s="82"/>
      <c r="AX150" s="82"/>
      <c r="AY150" s="82"/>
      <c r="AZ150" s="82"/>
      <c r="BA150" s="82"/>
      <c r="BB150" s="82"/>
      <c r="BC150" s="82"/>
      <c r="BD150" s="82"/>
      <c r="BE150" s="82"/>
      <c r="BF150" s="82"/>
      <c r="BG150" s="82"/>
      <c r="BH150" s="82"/>
      <c r="BI150" s="82"/>
      <c r="BJ150" s="82"/>
      <c r="BK150" s="82"/>
      <c r="BL150" s="82"/>
      <c r="BM150" s="82"/>
      <c r="BN150" s="82"/>
      <c r="BO150" s="82"/>
      <c r="BP150" s="82"/>
      <c r="BQ150" s="82"/>
      <c r="BR150" s="82"/>
      <c r="BS150" s="82"/>
      <c r="BT150" s="82"/>
      <c r="BU150" s="82"/>
      <c r="BV150" s="82"/>
      <c r="BW150" s="82"/>
      <c r="BX150" s="82"/>
      <c r="BY150" s="82"/>
      <c r="BZ150" s="82"/>
      <c r="CA150" s="82"/>
      <c r="CB150" s="82"/>
      <c r="CC150" s="82"/>
      <c r="CD150" s="82"/>
      <c r="CE150" s="82"/>
      <c r="CF150" s="82"/>
      <c r="CG150" s="82"/>
      <c r="CH150" s="82"/>
      <c r="CI150" s="82"/>
      <c r="CJ150" s="82"/>
      <c r="CK150" s="82"/>
      <c r="CL150" s="82"/>
      <c r="CM150" s="82"/>
      <c r="CN150" s="82"/>
      <c r="CO150" s="82"/>
      <c r="CP150" s="82"/>
      <c r="CQ150" s="82"/>
      <c r="CR150" s="82"/>
      <c r="CS150" s="82"/>
      <c r="CT150" s="82"/>
      <c r="CU150" s="82"/>
      <c r="CV150" s="82"/>
      <c r="CW150" s="82"/>
      <c r="CX150" s="82"/>
      <c r="CY150" s="82"/>
      <c r="CZ150" s="82"/>
      <c r="DA150" s="82"/>
      <c r="DB150" s="82"/>
      <c r="DC150" s="82"/>
      <c r="DD150" s="82"/>
      <c r="DE150" s="82"/>
      <c r="DF150" s="82"/>
      <c r="DG150" s="82"/>
      <c r="DH150" s="82"/>
      <c r="DI150" s="82"/>
      <c r="DJ150" s="82"/>
      <c r="DK150" s="82"/>
      <c r="DL150" s="82"/>
      <c r="DM150" s="82"/>
      <c r="DN150" s="82"/>
      <c r="DO150" s="82"/>
      <c r="DP150" s="82"/>
      <c r="DQ150" s="82"/>
      <c r="DR150" s="82"/>
      <c r="DS150" s="82"/>
      <c r="DT150" s="82"/>
      <c r="DU150" s="82"/>
      <c r="DV150" s="82"/>
      <c r="DW150" s="82"/>
      <c r="DX150" s="82"/>
      <c r="DY150" s="82"/>
      <c r="DZ150" s="82"/>
      <c r="EA150" s="82"/>
      <c r="EB150" s="82"/>
      <c r="EC150" s="82"/>
      <c r="ED150" s="82"/>
      <c r="EE150" s="82"/>
      <c r="EF150" s="82"/>
      <c r="EG150" s="82"/>
      <c r="EH150" s="82"/>
      <c r="EI150" s="82"/>
      <c r="EJ150" s="82"/>
      <c r="EK150" s="82"/>
      <c r="EL150" s="82"/>
      <c r="EM150" s="82"/>
      <c r="EN150" s="82"/>
      <c r="EO150" s="82"/>
      <c r="EP150" s="82"/>
      <c r="EQ150" s="82"/>
      <c r="ER150" s="82"/>
      <c r="ES150" s="82"/>
      <c r="ET150" s="82"/>
      <c r="EU150" s="82"/>
      <c r="EV150" s="82"/>
      <c r="EW150" s="82"/>
      <c r="EX150" s="82"/>
      <c r="EY150" s="82"/>
      <c r="EZ150" s="82"/>
      <c r="FA150" s="82"/>
      <c r="FB150" s="82"/>
      <c r="FC150" s="82"/>
      <c r="FD150" s="82"/>
      <c r="FE150" s="82"/>
      <c r="FF150" s="82"/>
      <c r="FG150" s="82"/>
      <c r="FH150" s="82"/>
      <c r="FI150" s="82"/>
      <c r="FJ150" s="82"/>
      <c r="FK150" s="82"/>
      <c r="FL150" s="82"/>
      <c r="FM150" s="82"/>
      <c r="FN150" s="82"/>
      <c r="FO150" s="82"/>
      <c r="FP150" s="82"/>
      <c r="FQ150" s="82"/>
      <c r="FR150" s="82"/>
      <c r="FS150" s="82"/>
      <c r="FT150" s="82"/>
      <c r="FU150" s="82"/>
      <c r="FV150" s="82"/>
      <c r="FW150" s="82"/>
      <c r="FX150" s="82"/>
      <c r="FY150" s="82"/>
      <c r="FZ150" s="82"/>
      <c r="GA150" s="82"/>
      <c r="GB150" s="82"/>
      <c r="GC150" s="82"/>
      <c r="GD150" s="82"/>
      <c r="GE150" s="82"/>
      <c r="GF150" s="82"/>
      <c r="GG150" s="82"/>
      <c r="GH150" s="82"/>
      <c r="GI150" s="82"/>
      <c r="GJ150" s="82"/>
      <c r="GK150" s="82"/>
      <c r="GL150" s="82"/>
      <c r="GM150" s="82"/>
      <c r="GN150" s="82"/>
      <c r="GO150" s="82"/>
      <c r="GP150" s="82"/>
      <c r="GQ150" s="82"/>
      <c r="GR150" s="82"/>
      <c r="GS150" s="82"/>
      <c r="GT150" s="82"/>
      <c r="GU150" s="82"/>
      <c r="GV150" s="82"/>
      <c r="GW150" s="82"/>
      <c r="GX150" s="82"/>
      <c r="GY150" s="82"/>
      <c r="GZ150" s="82"/>
      <c r="HA150" s="82"/>
      <c r="HB150" s="82"/>
      <c r="HC150" s="82"/>
      <c r="HD150" s="82"/>
      <c r="HE150" s="82"/>
      <c r="HF150" s="82"/>
      <c r="HG150" s="82"/>
      <c r="HH150" s="82"/>
      <c r="HI150" s="82"/>
      <c r="HJ150" s="82"/>
      <c r="HK150" s="82"/>
      <c r="HL150" s="82"/>
      <c r="HM150" s="82"/>
      <c r="HN150" s="82"/>
      <c r="HO150" s="82"/>
      <c r="HP150" s="82"/>
      <c r="HQ150" s="82"/>
      <c r="HR150" s="82"/>
      <c r="HS150" s="82"/>
      <c r="HT150" s="82"/>
      <c r="HU150" s="82"/>
      <c r="HV150" s="82"/>
      <c r="HW150" s="82"/>
      <c r="HX150" s="82"/>
      <c r="HY150" s="82"/>
      <c r="HZ150" s="82"/>
      <c r="IA150" s="82"/>
      <c r="IB150" s="82"/>
      <c r="IC150" s="82"/>
      <c r="ID150" s="82"/>
      <c r="IE150" s="82"/>
      <c r="IF150" s="82"/>
      <c r="IG150" s="82"/>
      <c r="IH150" s="82"/>
      <c r="II150" s="82"/>
      <c r="IJ150" s="82"/>
      <c r="IK150" s="82"/>
      <c r="IL150" s="82"/>
      <c r="IM150" s="82"/>
      <c r="IN150" s="82"/>
      <c r="IO150" s="82"/>
      <c r="IP150" s="82"/>
      <c r="IQ150" s="82"/>
      <c r="IR150" s="82"/>
      <c r="IS150" s="82"/>
      <c r="IT150" s="82"/>
      <c r="IU150" s="82"/>
    </row>
    <row r="151" spans="1:255">
      <c r="A151" s="1034" t="s">
        <v>2988</v>
      </c>
      <c r="B151" s="951"/>
      <c r="C151" s="951"/>
      <c r="D151" s="951"/>
      <c r="E151" s="693"/>
      <c r="F151" s="950"/>
      <c r="G151" s="951"/>
      <c r="H151" s="951"/>
      <c r="I151" s="951"/>
      <c r="J151" s="951"/>
      <c r="K151" s="1035"/>
      <c r="L151" s="1035"/>
      <c r="M151" s="754" t="s">
        <v>2988</v>
      </c>
      <c r="N151" s="950"/>
      <c r="O151" s="1035"/>
      <c r="P151" s="1035"/>
      <c r="Q151" s="1035"/>
      <c r="R151" s="1035">
        <f t="shared" si="1"/>
        <v>0</v>
      </c>
      <c r="S151" s="754" t="s">
        <v>2988</v>
      </c>
      <c r="T151" s="82"/>
      <c r="U151" s="82"/>
      <c r="V151" s="82"/>
      <c r="W151" s="82"/>
      <c r="X151" s="82"/>
      <c r="Y151" s="82"/>
      <c r="Z151" s="82"/>
      <c r="AA151" s="82"/>
      <c r="AB151" s="82"/>
      <c r="AC151" s="82"/>
      <c r="AD151" s="82"/>
      <c r="AE151" s="82"/>
      <c r="AF151" s="82"/>
      <c r="AG151" s="82"/>
      <c r="AH151" s="82"/>
      <c r="AI151" s="82"/>
      <c r="AJ151" s="82"/>
      <c r="AK151" s="82"/>
      <c r="AL151" s="82"/>
      <c r="AM151" s="82"/>
      <c r="AN151" s="82"/>
      <c r="AO151" s="82"/>
      <c r="AP151" s="82"/>
      <c r="AQ151" s="82"/>
      <c r="AR151" s="82"/>
      <c r="AS151" s="82"/>
      <c r="AT151" s="82"/>
      <c r="AU151" s="82"/>
      <c r="AV151" s="82"/>
      <c r="AW151" s="82"/>
      <c r="AX151" s="82"/>
      <c r="AY151" s="82"/>
      <c r="AZ151" s="82"/>
      <c r="BA151" s="82"/>
      <c r="BB151" s="82"/>
      <c r="BC151" s="82"/>
      <c r="BD151" s="82"/>
      <c r="BE151" s="82"/>
      <c r="BF151" s="82"/>
      <c r="BG151" s="82"/>
      <c r="BH151" s="82"/>
      <c r="BI151" s="82"/>
      <c r="BJ151" s="82"/>
      <c r="BK151" s="82"/>
      <c r="BL151" s="82"/>
      <c r="BM151" s="82"/>
      <c r="BN151" s="82"/>
      <c r="BO151" s="82"/>
      <c r="BP151" s="82"/>
      <c r="BQ151" s="82"/>
      <c r="BR151" s="82"/>
      <c r="BS151" s="82"/>
      <c r="BT151" s="82"/>
      <c r="BU151" s="82"/>
      <c r="BV151" s="82"/>
      <c r="BW151" s="82"/>
      <c r="BX151" s="82"/>
      <c r="BY151" s="82"/>
      <c r="BZ151" s="82"/>
      <c r="CA151" s="82"/>
      <c r="CB151" s="82"/>
      <c r="CC151" s="82"/>
      <c r="CD151" s="82"/>
      <c r="CE151" s="82"/>
      <c r="CF151" s="82"/>
      <c r="CG151" s="82"/>
      <c r="CH151" s="82"/>
      <c r="CI151" s="82"/>
      <c r="CJ151" s="82"/>
      <c r="CK151" s="82"/>
      <c r="CL151" s="82"/>
      <c r="CM151" s="82"/>
      <c r="CN151" s="82"/>
      <c r="CO151" s="82"/>
      <c r="CP151" s="82"/>
      <c r="CQ151" s="82"/>
      <c r="CR151" s="82"/>
      <c r="CS151" s="82"/>
      <c r="CT151" s="82"/>
      <c r="CU151" s="82"/>
      <c r="CV151" s="82"/>
      <c r="CW151" s="82"/>
      <c r="CX151" s="82"/>
      <c r="CY151" s="82"/>
      <c r="CZ151" s="82"/>
      <c r="DA151" s="82"/>
      <c r="DB151" s="82"/>
      <c r="DC151" s="82"/>
      <c r="DD151" s="82"/>
      <c r="DE151" s="82"/>
      <c r="DF151" s="82"/>
      <c r="DG151" s="82"/>
      <c r="DH151" s="82"/>
      <c r="DI151" s="82"/>
      <c r="DJ151" s="82"/>
      <c r="DK151" s="82"/>
      <c r="DL151" s="82"/>
      <c r="DM151" s="82"/>
      <c r="DN151" s="82"/>
      <c r="DO151" s="82"/>
      <c r="DP151" s="82"/>
      <c r="DQ151" s="82"/>
      <c r="DR151" s="82"/>
      <c r="DS151" s="82"/>
      <c r="DT151" s="82"/>
      <c r="DU151" s="82"/>
      <c r="DV151" s="82"/>
      <c r="DW151" s="82"/>
      <c r="DX151" s="82"/>
      <c r="DY151" s="82"/>
      <c r="DZ151" s="82"/>
      <c r="EA151" s="82"/>
      <c r="EB151" s="82"/>
      <c r="EC151" s="82"/>
      <c r="ED151" s="82"/>
      <c r="EE151" s="82"/>
      <c r="EF151" s="82"/>
      <c r="EG151" s="82"/>
      <c r="EH151" s="82"/>
      <c r="EI151" s="82"/>
      <c r="EJ151" s="82"/>
      <c r="EK151" s="82"/>
      <c r="EL151" s="82"/>
      <c r="EM151" s="82"/>
      <c r="EN151" s="82"/>
      <c r="EO151" s="82"/>
      <c r="EP151" s="82"/>
      <c r="EQ151" s="82"/>
      <c r="ER151" s="82"/>
      <c r="ES151" s="82"/>
      <c r="ET151" s="82"/>
      <c r="EU151" s="82"/>
      <c r="EV151" s="82"/>
      <c r="EW151" s="82"/>
      <c r="EX151" s="82"/>
      <c r="EY151" s="82"/>
      <c r="EZ151" s="82"/>
      <c r="FA151" s="82"/>
      <c r="FB151" s="82"/>
      <c r="FC151" s="82"/>
      <c r="FD151" s="82"/>
      <c r="FE151" s="82"/>
      <c r="FF151" s="82"/>
      <c r="FG151" s="82"/>
      <c r="FH151" s="82"/>
      <c r="FI151" s="82"/>
      <c r="FJ151" s="82"/>
      <c r="FK151" s="82"/>
      <c r="FL151" s="82"/>
      <c r="FM151" s="82"/>
      <c r="FN151" s="82"/>
      <c r="FO151" s="82"/>
      <c r="FP151" s="82"/>
      <c r="FQ151" s="82"/>
      <c r="FR151" s="82"/>
      <c r="FS151" s="82"/>
      <c r="FT151" s="82"/>
      <c r="FU151" s="82"/>
      <c r="FV151" s="82"/>
      <c r="FW151" s="82"/>
      <c r="FX151" s="82"/>
      <c r="FY151" s="82"/>
      <c r="FZ151" s="82"/>
      <c r="GA151" s="82"/>
      <c r="GB151" s="82"/>
      <c r="GC151" s="82"/>
      <c r="GD151" s="82"/>
      <c r="GE151" s="82"/>
      <c r="GF151" s="82"/>
      <c r="GG151" s="82"/>
      <c r="GH151" s="82"/>
      <c r="GI151" s="82"/>
      <c r="GJ151" s="82"/>
      <c r="GK151" s="82"/>
      <c r="GL151" s="82"/>
      <c r="GM151" s="82"/>
      <c r="GN151" s="82"/>
      <c r="GO151" s="82"/>
      <c r="GP151" s="82"/>
      <c r="GQ151" s="82"/>
      <c r="GR151" s="82"/>
      <c r="GS151" s="82"/>
      <c r="GT151" s="82"/>
      <c r="GU151" s="82"/>
      <c r="GV151" s="82"/>
      <c r="GW151" s="82"/>
      <c r="GX151" s="82"/>
      <c r="GY151" s="82"/>
      <c r="GZ151" s="82"/>
      <c r="HA151" s="82"/>
      <c r="HB151" s="82"/>
      <c r="HC151" s="82"/>
      <c r="HD151" s="82"/>
      <c r="HE151" s="82"/>
      <c r="HF151" s="82"/>
      <c r="HG151" s="82"/>
      <c r="HH151" s="82"/>
      <c r="HI151" s="82"/>
      <c r="HJ151" s="82"/>
      <c r="HK151" s="82"/>
      <c r="HL151" s="82"/>
      <c r="HM151" s="82"/>
      <c r="HN151" s="82"/>
      <c r="HO151" s="82"/>
      <c r="HP151" s="82"/>
      <c r="HQ151" s="82"/>
      <c r="HR151" s="82"/>
      <c r="HS151" s="82"/>
      <c r="HT151" s="82"/>
      <c r="HU151" s="82"/>
      <c r="HV151" s="82"/>
      <c r="HW151" s="82"/>
      <c r="HX151" s="82"/>
      <c r="HY151" s="82"/>
      <c r="HZ151" s="82"/>
      <c r="IA151" s="82"/>
      <c r="IB151" s="82"/>
      <c r="IC151" s="82"/>
      <c r="ID151" s="82"/>
      <c r="IE151" s="82"/>
      <c r="IF151" s="82"/>
      <c r="IG151" s="82"/>
      <c r="IH151" s="82"/>
      <c r="II151" s="82"/>
      <c r="IJ151" s="82"/>
      <c r="IK151" s="82"/>
      <c r="IL151" s="82"/>
      <c r="IM151" s="82"/>
      <c r="IN151" s="82"/>
      <c r="IO151" s="82"/>
      <c r="IP151" s="82"/>
      <c r="IQ151" s="82"/>
      <c r="IR151" s="82"/>
      <c r="IS151" s="82"/>
      <c r="IT151" s="82"/>
      <c r="IU151" s="82"/>
    </row>
    <row r="152" spans="1:255">
      <c r="A152" s="1034" t="s">
        <v>2989</v>
      </c>
      <c r="B152" s="951"/>
      <c r="C152" s="951"/>
      <c r="D152" s="951"/>
      <c r="E152" s="693"/>
      <c r="F152" s="950"/>
      <c r="G152" s="951"/>
      <c r="H152" s="951"/>
      <c r="I152" s="951"/>
      <c r="J152" s="951"/>
      <c r="K152" s="1035"/>
      <c r="L152" s="1035"/>
      <c r="M152" s="754" t="s">
        <v>2989</v>
      </c>
      <c r="N152" s="950"/>
      <c r="O152" s="1035"/>
      <c r="P152" s="1035"/>
      <c r="Q152" s="1035"/>
      <c r="R152" s="1035">
        <f t="shared" si="1"/>
        <v>0</v>
      </c>
      <c r="S152" s="754" t="s">
        <v>2989</v>
      </c>
      <c r="T152" s="82"/>
      <c r="U152" s="82"/>
      <c r="V152" s="82"/>
      <c r="W152" s="82"/>
      <c r="X152" s="82"/>
      <c r="Y152" s="82"/>
      <c r="Z152" s="82"/>
      <c r="AA152" s="82"/>
      <c r="AB152" s="82"/>
      <c r="AC152" s="82"/>
      <c r="AD152" s="82"/>
      <c r="AE152" s="82"/>
      <c r="AF152" s="82"/>
      <c r="AG152" s="82"/>
      <c r="AH152" s="82"/>
      <c r="AI152" s="82"/>
      <c r="AJ152" s="82"/>
      <c r="AK152" s="82"/>
      <c r="AL152" s="82"/>
      <c r="AM152" s="82"/>
      <c r="AN152" s="82"/>
      <c r="AO152" s="82"/>
      <c r="AP152" s="82"/>
      <c r="AQ152" s="82"/>
      <c r="AR152" s="82"/>
      <c r="AS152" s="82"/>
      <c r="AT152" s="82"/>
      <c r="AU152" s="82"/>
      <c r="AV152" s="82"/>
      <c r="AW152" s="82"/>
      <c r="AX152" s="82"/>
      <c r="AY152" s="82"/>
      <c r="AZ152" s="82"/>
      <c r="BA152" s="82"/>
      <c r="BB152" s="82"/>
      <c r="BC152" s="82"/>
      <c r="BD152" s="82"/>
      <c r="BE152" s="82"/>
      <c r="BF152" s="82"/>
      <c r="BG152" s="82"/>
      <c r="BH152" s="82"/>
      <c r="BI152" s="82"/>
      <c r="BJ152" s="82"/>
      <c r="BK152" s="82"/>
      <c r="BL152" s="82"/>
      <c r="BM152" s="82"/>
      <c r="BN152" s="82"/>
      <c r="BO152" s="82"/>
      <c r="BP152" s="82"/>
      <c r="BQ152" s="82"/>
      <c r="BR152" s="82"/>
      <c r="BS152" s="82"/>
      <c r="BT152" s="82"/>
      <c r="BU152" s="82"/>
      <c r="BV152" s="82"/>
      <c r="BW152" s="82"/>
      <c r="BX152" s="82"/>
      <c r="BY152" s="82"/>
      <c r="BZ152" s="82"/>
      <c r="CA152" s="82"/>
      <c r="CB152" s="82"/>
      <c r="CC152" s="82"/>
      <c r="CD152" s="82"/>
      <c r="CE152" s="82"/>
      <c r="CF152" s="82"/>
      <c r="CG152" s="82"/>
      <c r="CH152" s="82"/>
      <c r="CI152" s="82"/>
      <c r="CJ152" s="82"/>
      <c r="CK152" s="82"/>
      <c r="CL152" s="82"/>
      <c r="CM152" s="82"/>
      <c r="CN152" s="82"/>
      <c r="CO152" s="82"/>
      <c r="CP152" s="82"/>
      <c r="CQ152" s="82"/>
      <c r="CR152" s="82"/>
      <c r="CS152" s="82"/>
      <c r="CT152" s="82"/>
      <c r="CU152" s="82"/>
      <c r="CV152" s="82"/>
      <c r="CW152" s="82"/>
      <c r="CX152" s="82"/>
      <c r="CY152" s="82"/>
      <c r="CZ152" s="82"/>
      <c r="DA152" s="82"/>
      <c r="DB152" s="82"/>
      <c r="DC152" s="82"/>
      <c r="DD152" s="82"/>
      <c r="DE152" s="82"/>
      <c r="DF152" s="82"/>
      <c r="DG152" s="82"/>
      <c r="DH152" s="82"/>
      <c r="DI152" s="82"/>
      <c r="DJ152" s="82"/>
      <c r="DK152" s="82"/>
      <c r="DL152" s="82"/>
      <c r="DM152" s="82"/>
      <c r="DN152" s="82"/>
      <c r="DO152" s="82"/>
      <c r="DP152" s="82"/>
      <c r="DQ152" s="82"/>
      <c r="DR152" s="82"/>
      <c r="DS152" s="82"/>
      <c r="DT152" s="82"/>
      <c r="DU152" s="82"/>
      <c r="DV152" s="82"/>
      <c r="DW152" s="82"/>
      <c r="DX152" s="82"/>
      <c r="DY152" s="82"/>
      <c r="DZ152" s="82"/>
      <c r="EA152" s="82"/>
      <c r="EB152" s="82"/>
      <c r="EC152" s="82"/>
      <c r="ED152" s="82"/>
      <c r="EE152" s="82"/>
      <c r="EF152" s="82"/>
      <c r="EG152" s="82"/>
      <c r="EH152" s="82"/>
      <c r="EI152" s="82"/>
      <c r="EJ152" s="82"/>
      <c r="EK152" s="82"/>
      <c r="EL152" s="82"/>
      <c r="EM152" s="82"/>
      <c r="EN152" s="82"/>
      <c r="EO152" s="82"/>
      <c r="EP152" s="82"/>
      <c r="EQ152" s="82"/>
      <c r="ER152" s="82"/>
      <c r="ES152" s="82"/>
      <c r="ET152" s="82"/>
      <c r="EU152" s="82"/>
      <c r="EV152" s="82"/>
      <c r="EW152" s="82"/>
      <c r="EX152" s="82"/>
      <c r="EY152" s="82"/>
      <c r="EZ152" s="82"/>
      <c r="FA152" s="82"/>
      <c r="FB152" s="82"/>
      <c r="FC152" s="82"/>
      <c r="FD152" s="82"/>
      <c r="FE152" s="82"/>
      <c r="FF152" s="82"/>
      <c r="FG152" s="82"/>
      <c r="FH152" s="82"/>
      <c r="FI152" s="82"/>
      <c r="FJ152" s="82"/>
      <c r="FK152" s="82"/>
      <c r="FL152" s="82"/>
      <c r="FM152" s="82"/>
      <c r="FN152" s="82"/>
      <c r="FO152" s="82"/>
      <c r="FP152" s="82"/>
      <c r="FQ152" s="82"/>
      <c r="FR152" s="82"/>
      <c r="FS152" s="82"/>
      <c r="FT152" s="82"/>
      <c r="FU152" s="82"/>
      <c r="FV152" s="82"/>
      <c r="FW152" s="82"/>
      <c r="FX152" s="82"/>
      <c r="FY152" s="82"/>
      <c r="FZ152" s="82"/>
      <c r="GA152" s="82"/>
      <c r="GB152" s="82"/>
      <c r="GC152" s="82"/>
      <c r="GD152" s="82"/>
      <c r="GE152" s="82"/>
      <c r="GF152" s="82"/>
      <c r="GG152" s="82"/>
      <c r="GH152" s="82"/>
      <c r="GI152" s="82"/>
      <c r="GJ152" s="82"/>
      <c r="GK152" s="82"/>
      <c r="GL152" s="82"/>
      <c r="GM152" s="82"/>
      <c r="GN152" s="82"/>
      <c r="GO152" s="82"/>
      <c r="GP152" s="82"/>
      <c r="GQ152" s="82"/>
      <c r="GR152" s="82"/>
      <c r="GS152" s="82"/>
      <c r="GT152" s="82"/>
      <c r="GU152" s="82"/>
      <c r="GV152" s="82"/>
      <c r="GW152" s="82"/>
      <c r="GX152" s="82"/>
      <c r="GY152" s="82"/>
      <c r="GZ152" s="82"/>
      <c r="HA152" s="82"/>
      <c r="HB152" s="82"/>
      <c r="HC152" s="82"/>
      <c r="HD152" s="82"/>
      <c r="HE152" s="82"/>
      <c r="HF152" s="82"/>
      <c r="HG152" s="82"/>
      <c r="HH152" s="82"/>
      <c r="HI152" s="82"/>
      <c r="HJ152" s="82"/>
      <c r="HK152" s="82"/>
      <c r="HL152" s="82"/>
      <c r="HM152" s="82"/>
      <c r="HN152" s="82"/>
      <c r="HO152" s="82"/>
      <c r="HP152" s="82"/>
      <c r="HQ152" s="82"/>
      <c r="HR152" s="82"/>
      <c r="HS152" s="82"/>
      <c r="HT152" s="82"/>
      <c r="HU152" s="82"/>
      <c r="HV152" s="82"/>
      <c r="HW152" s="82"/>
      <c r="HX152" s="82"/>
      <c r="HY152" s="82"/>
      <c r="HZ152" s="82"/>
      <c r="IA152" s="82"/>
      <c r="IB152" s="82"/>
      <c r="IC152" s="82"/>
      <c r="ID152" s="82"/>
      <c r="IE152" s="82"/>
      <c r="IF152" s="82"/>
      <c r="IG152" s="82"/>
      <c r="IH152" s="82"/>
      <c r="II152" s="82"/>
      <c r="IJ152" s="82"/>
      <c r="IK152" s="82"/>
      <c r="IL152" s="82"/>
      <c r="IM152" s="82"/>
      <c r="IN152" s="82"/>
      <c r="IO152" s="82"/>
      <c r="IP152" s="82"/>
      <c r="IQ152" s="82"/>
      <c r="IR152" s="82"/>
      <c r="IS152" s="82"/>
      <c r="IT152" s="82"/>
      <c r="IU152" s="82"/>
    </row>
    <row r="153" spans="1:255">
      <c r="A153" s="1034" t="s">
        <v>2990</v>
      </c>
      <c r="B153" s="951"/>
      <c r="C153" s="951"/>
      <c r="D153" s="951"/>
      <c r="E153" s="693"/>
      <c r="F153" s="950"/>
      <c r="G153" s="951"/>
      <c r="H153" s="951"/>
      <c r="I153" s="951"/>
      <c r="J153" s="951"/>
      <c r="K153" s="1035"/>
      <c r="L153" s="1035"/>
      <c r="M153" s="754" t="s">
        <v>2990</v>
      </c>
      <c r="N153" s="950"/>
      <c r="O153" s="1035"/>
      <c r="P153" s="1035"/>
      <c r="Q153" s="1035"/>
      <c r="R153" s="1035">
        <f t="shared" si="1"/>
        <v>0</v>
      </c>
      <c r="S153" s="754" t="s">
        <v>2990</v>
      </c>
      <c r="T153" s="82"/>
      <c r="U153" s="82"/>
      <c r="V153" s="82"/>
      <c r="W153" s="82"/>
      <c r="X153" s="82"/>
      <c r="Y153" s="82"/>
      <c r="Z153" s="82"/>
      <c r="AA153" s="82"/>
      <c r="AB153" s="82"/>
      <c r="AC153" s="82"/>
      <c r="AD153" s="82"/>
      <c r="AE153" s="82"/>
      <c r="AF153" s="82"/>
      <c r="AG153" s="82"/>
      <c r="AH153" s="82"/>
      <c r="AI153" s="82"/>
      <c r="AJ153" s="82"/>
      <c r="AK153" s="82"/>
      <c r="AL153" s="82"/>
      <c r="AM153" s="82"/>
      <c r="AN153" s="82"/>
      <c r="AO153" s="82"/>
      <c r="AP153" s="82"/>
      <c r="AQ153" s="82"/>
      <c r="AR153" s="82"/>
      <c r="AS153" s="82"/>
      <c r="AT153" s="82"/>
      <c r="AU153" s="82"/>
      <c r="AV153" s="82"/>
      <c r="AW153" s="82"/>
      <c r="AX153" s="82"/>
      <c r="AY153" s="82"/>
      <c r="AZ153" s="82"/>
      <c r="BA153" s="82"/>
      <c r="BB153" s="82"/>
      <c r="BC153" s="82"/>
      <c r="BD153" s="82"/>
      <c r="BE153" s="82"/>
      <c r="BF153" s="82"/>
      <c r="BG153" s="82"/>
      <c r="BH153" s="82"/>
      <c r="BI153" s="82"/>
      <c r="BJ153" s="82"/>
      <c r="BK153" s="82"/>
      <c r="BL153" s="82"/>
      <c r="BM153" s="82"/>
      <c r="BN153" s="82"/>
      <c r="BO153" s="82"/>
      <c r="BP153" s="82"/>
      <c r="BQ153" s="82"/>
      <c r="BR153" s="82"/>
      <c r="BS153" s="82"/>
      <c r="BT153" s="82"/>
      <c r="BU153" s="82"/>
      <c r="BV153" s="82"/>
      <c r="BW153" s="82"/>
      <c r="BX153" s="82"/>
      <c r="BY153" s="82"/>
      <c r="BZ153" s="82"/>
      <c r="CA153" s="82"/>
      <c r="CB153" s="82"/>
      <c r="CC153" s="82"/>
      <c r="CD153" s="82"/>
      <c r="CE153" s="82"/>
      <c r="CF153" s="82"/>
      <c r="CG153" s="82"/>
      <c r="CH153" s="82"/>
      <c r="CI153" s="82"/>
      <c r="CJ153" s="82"/>
      <c r="CK153" s="82"/>
      <c r="CL153" s="82"/>
      <c r="CM153" s="82"/>
      <c r="CN153" s="82"/>
      <c r="CO153" s="82"/>
      <c r="CP153" s="82"/>
      <c r="CQ153" s="82"/>
      <c r="CR153" s="82"/>
      <c r="CS153" s="82"/>
      <c r="CT153" s="82"/>
      <c r="CU153" s="82"/>
      <c r="CV153" s="82"/>
      <c r="CW153" s="82"/>
      <c r="CX153" s="82"/>
      <c r="CY153" s="82"/>
      <c r="CZ153" s="82"/>
      <c r="DA153" s="82"/>
      <c r="DB153" s="82"/>
      <c r="DC153" s="82"/>
      <c r="DD153" s="82"/>
      <c r="DE153" s="82"/>
      <c r="DF153" s="82"/>
      <c r="DG153" s="82"/>
      <c r="DH153" s="82"/>
      <c r="DI153" s="82"/>
      <c r="DJ153" s="82"/>
      <c r="DK153" s="82"/>
      <c r="DL153" s="82"/>
      <c r="DM153" s="82"/>
      <c r="DN153" s="82"/>
      <c r="DO153" s="82"/>
      <c r="DP153" s="82"/>
      <c r="DQ153" s="82"/>
      <c r="DR153" s="82"/>
      <c r="DS153" s="82"/>
      <c r="DT153" s="82"/>
      <c r="DU153" s="82"/>
      <c r="DV153" s="82"/>
      <c r="DW153" s="82"/>
      <c r="DX153" s="82"/>
      <c r="DY153" s="82"/>
      <c r="DZ153" s="82"/>
      <c r="EA153" s="82"/>
      <c r="EB153" s="82"/>
      <c r="EC153" s="82"/>
      <c r="ED153" s="82"/>
      <c r="EE153" s="82"/>
      <c r="EF153" s="82"/>
      <c r="EG153" s="82"/>
      <c r="EH153" s="82"/>
      <c r="EI153" s="82"/>
      <c r="EJ153" s="82"/>
      <c r="EK153" s="82"/>
      <c r="EL153" s="82"/>
      <c r="EM153" s="82"/>
      <c r="EN153" s="82"/>
      <c r="EO153" s="82"/>
      <c r="EP153" s="82"/>
      <c r="EQ153" s="82"/>
      <c r="ER153" s="82"/>
      <c r="ES153" s="82"/>
      <c r="ET153" s="82"/>
      <c r="EU153" s="82"/>
      <c r="EV153" s="82"/>
      <c r="EW153" s="82"/>
      <c r="EX153" s="82"/>
      <c r="EY153" s="82"/>
      <c r="EZ153" s="82"/>
      <c r="FA153" s="82"/>
      <c r="FB153" s="82"/>
      <c r="FC153" s="82"/>
      <c r="FD153" s="82"/>
      <c r="FE153" s="82"/>
      <c r="FF153" s="82"/>
      <c r="FG153" s="82"/>
      <c r="FH153" s="82"/>
      <c r="FI153" s="82"/>
      <c r="FJ153" s="82"/>
      <c r="FK153" s="82"/>
      <c r="FL153" s="82"/>
      <c r="FM153" s="82"/>
      <c r="FN153" s="82"/>
      <c r="FO153" s="82"/>
      <c r="FP153" s="82"/>
      <c r="FQ153" s="82"/>
      <c r="FR153" s="82"/>
      <c r="FS153" s="82"/>
      <c r="FT153" s="82"/>
      <c r="FU153" s="82"/>
      <c r="FV153" s="82"/>
      <c r="FW153" s="82"/>
      <c r="FX153" s="82"/>
      <c r="FY153" s="82"/>
      <c r="FZ153" s="82"/>
      <c r="GA153" s="82"/>
      <c r="GB153" s="82"/>
      <c r="GC153" s="82"/>
      <c r="GD153" s="82"/>
      <c r="GE153" s="82"/>
      <c r="GF153" s="82"/>
      <c r="GG153" s="82"/>
      <c r="GH153" s="82"/>
      <c r="GI153" s="82"/>
      <c r="GJ153" s="82"/>
      <c r="GK153" s="82"/>
      <c r="GL153" s="82"/>
      <c r="GM153" s="82"/>
      <c r="GN153" s="82"/>
      <c r="GO153" s="82"/>
      <c r="GP153" s="82"/>
      <c r="GQ153" s="82"/>
      <c r="GR153" s="82"/>
      <c r="GS153" s="82"/>
      <c r="GT153" s="82"/>
      <c r="GU153" s="82"/>
      <c r="GV153" s="82"/>
      <c r="GW153" s="82"/>
      <c r="GX153" s="82"/>
      <c r="GY153" s="82"/>
      <c r="GZ153" s="82"/>
      <c r="HA153" s="82"/>
      <c r="HB153" s="82"/>
      <c r="HC153" s="82"/>
      <c r="HD153" s="82"/>
      <c r="HE153" s="82"/>
      <c r="HF153" s="82"/>
      <c r="HG153" s="82"/>
      <c r="HH153" s="82"/>
      <c r="HI153" s="82"/>
      <c r="HJ153" s="82"/>
      <c r="HK153" s="82"/>
      <c r="HL153" s="82"/>
      <c r="HM153" s="82"/>
      <c r="HN153" s="82"/>
      <c r="HO153" s="82"/>
      <c r="HP153" s="82"/>
      <c r="HQ153" s="82"/>
      <c r="HR153" s="82"/>
      <c r="HS153" s="82"/>
      <c r="HT153" s="82"/>
      <c r="HU153" s="82"/>
      <c r="HV153" s="82"/>
      <c r="HW153" s="82"/>
      <c r="HX153" s="82"/>
      <c r="HY153" s="82"/>
      <c r="HZ153" s="82"/>
      <c r="IA153" s="82"/>
      <c r="IB153" s="82"/>
      <c r="IC153" s="82"/>
      <c r="ID153" s="82"/>
      <c r="IE153" s="82"/>
      <c r="IF153" s="82"/>
      <c r="IG153" s="82"/>
      <c r="IH153" s="82"/>
      <c r="II153" s="82"/>
      <c r="IJ153" s="82"/>
      <c r="IK153" s="82"/>
      <c r="IL153" s="82"/>
      <c r="IM153" s="82"/>
      <c r="IN153" s="82"/>
      <c r="IO153" s="82"/>
      <c r="IP153" s="82"/>
      <c r="IQ153" s="82"/>
      <c r="IR153" s="82"/>
      <c r="IS153" s="82"/>
      <c r="IT153" s="82"/>
      <c r="IU153" s="82"/>
    </row>
    <row r="154" spans="1:255">
      <c r="A154" s="1034" t="s">
        <v>2991</v>
      </c>
      <c r="B154" s="951"/>
      <c r="C154" s="951"/>
      <c r="D154" s="951"/>
      <c r="E154" s="693"/>
      <c r="F154" s="950"/>
      <c r="G154" s="951"/>
      <c r="H154" s="951"/>
      <c r="I154" s="951"/>
      <c r="J154" s="951"/>
      <c r="K154" s="1035"/>
      <c r="L154" s="1035"/>
      <c r="M154" s="754" t="s">
        <v>2991</v>
      </c>
      <c r="N154" s="950"/>
      <c r="O154" s="1035"/>
      <c r="P154" s="1035"/>
      <c r="Q154" s="1035"/>
      <c r="R154" s="1035">
        <f t="shared" si="1"/>
        <v>0</v>
      </c>
      <c r="S154" s="754" t="s">
        <v>2991</v>
      </c>
      <c r="T154" s="82"/>
      <c r="U154" s="82"/>
      <c r="V154" s="82"/>
      <c r="W154" s="82"/>
      <c r="X154" s="82"/>
      <c r="Y154" s="82"/>
      <c r="Z154" s="82"/>
      <c r="AA154" s="82"/>
      <c r="AB154" s="82"/>
      <c r="AC154" s="82"/>
      <c r="AD154" s="82"/>
      <c r="AE154" s="82"/>
      <c r="AF154" s="82"/>
      <c r="AG154" s="82"/>
      <c r="AH154" s="82"/>
      <c r="AI154" s="82"/>
      <c r="AJ154" s="82"/>
      <c r="AK154" s="82"/>
      <c r="AL154" s="82"/>
      <c r="AM154" s="82"/>
      <c r="AN154" s="82"/>
      <c r="AO154" s="82"/>
      <c r="AP154" s="82"/>
      <c r="AQ154" s="82"/>
      <c r="AR154" s="82"/>
      <c r="AS154" s="82"/>
      <c r="AT154" s="82"/>
      <c r="AU154" s="82"/>
      <c r="AV154" s="82"/>
      <c r="AW154" s="82"/>
      <c r="AX154" s="82"/>
      <c r="AY154" s="82"/>
      <c r="AZ154" s="82"/>
      <c r="BA154" s="82"/>
      <c r="BB154" s="82"/>
      <c r="BC154" s="82"/>
      <c r="BD154" s="82"/>
      <c r="BE154" s="82"/>
      <c r="BF154" s="82"/>
      <c r="BG154" s="82"/>
      <c r="BH154" s="82"/>
      <c r="BI154" s="82"/>
      <c r="BJ154" s="82"/>
      <c r="BK154" s="82"/>
      <c r="BL154" s="82"/>
      <c r="BM154" s="82"/>
      <c r="BN154" s="82"/>
      <c r="BO154" s="82"/>
      <c r="BP154" s="82"/>
      <c r="BQ154" s="82"/>
      <c r="BR154" s="82"/>
      <c r="BS154" s="82"/>
      <c r="BT154" s="82"/>
      <c r="BU154" s="82"/>
      <c r="BV154" s="82"/>
      <c r="BW154" s="82"/>
      <c r="BX154" s="82"/>
      <c r="BY154" s="82"/>
      <c r="BZ154" s="82"/>
      <c r="CA154" s="82"/>
      <c r="CB154" s="82"/>
      <c r="CC154" s="82"/>
      <c r="CD154" s="82"/>
      <c r="CE154" s="82"/>
      <c r="CF154" s="82"/>
      <c r="CG154" s="82"/>
      <c r="CH154" s="82"/>
      <c r="CI154" s="82"/>
      <c r="CJ154" s="82"/>
      <c r="CK154" s="82"/>
      <c r="CL154" s="82"/>
      <c r="CM154" s="82"/>
      <c r="CN154" s="82"/>
      <c r="CO154" s="82"/>
      <c r="CP154" s="82"/>
      <c r="CQ154" s="82"/>
      <c r="CR154" s="82"/>
      <c r="CS154" s="82"/>
      <c r="CT154" s="82"/>
      <c r="CU154" s="82"/>
      <c r="CV154" s="82"/>
      <c r="CW154" s="82"/>
      <c r="CX154" s="82"/>
      <c r="CY154" s="82"/>
      <c r="CZ154" s="82"/>
      <c r="DA154" s="82"/>
      <c r="DB154" s="82"/>
      <c r="DC154" s="82"/>
      <c r="DD154" s="82"/>
      <c r="DE154" s="82"/>
      <c r="DF154" s="82"/>
      <c r="DG154" s="82"/>
      <c r="DH154" s="82"/>
      <c r="DI154" s="82"/>
      <c r="DJ154" s="82"/>
      <c r="DK154" s="82"/>
      <c r="DL154" s="82"/>
      <c r="DM154" s="82"/>
      <c r="DN154" s="82"/>
      <c r="DO154" s="82"/>
      <c r="DP154" s="82"/>
      <c r="DQ154" s="82"/>
      <c r="DR154" s="82"/>
      <c r="DS154" s="82"/>
      <c r="DT154" s="82"/>
      <c r="DU154" s="82"/>
      <c r="DV154" s="82"/>
      <c r="DW154" s="82"/>
      <c r="DX154" s="82"/>
      <c r="DY154" s="82"/>
      <c r="DZ154" s="82"/>
      <c r="EA154" s="82"/>
      <c r="EB154" s="82"/>
      <c r="EC154" s="82"/>
      <c r="ED154" s="82"/>
      <c r="EE154" s="82"/>
      <c r="EF154" s="82"/>
      <c r="EG154" s="82"/>
      <c r="EH154" s="82"/>
      <c r="EI154" s="82"/>
      <c r="EJ154" s="82"/>
      <c r="EK154" s="82"/>
      <c r="EL154" s="82"/>
      <c r="EM154" s="82"/>
      <c r="EN154" s="82"/>
      <c r="EO154" s="82"/>
      <c r="EP154" s="82"/>
      <c r="EQ154" s="82"/>
      <c r="ER154" s="82"/>
      <c r="ES154" s="82"/>
      <c r="ET154" s="82"/>
      <c r="EU154" s="82"/>
      <c r="EV154" s="82"/>
      <c r="EW154" s="82"/>
      <c r="EX154" s="82"/>
      <c r="EY154" s="82"/>
      <c r="EZ154" s="82"/>
      <c r="FA154" s="82"/>
      <c r="FB154" s="82"/>
      <c r="FC154" s="82"/>
      <c r="FD154" s="82"/>
      <c r="FE154" s="82"/>
      <c r="FF154" s="82"/>
      <c r="FG154" s="82"/>
      <c r="FH154" s="82"/>
      <c r="FI154" s="82"/>
      <c r="FJ154" s="82"/>
      <c r="FK154" s="82"/>
      <c r="FL154" s="82"/>
      <c r="FM154" s="82"/>
      <c r="FN154" s="82"/>
      <c r="FO154" s="82"/>
      <c r="FP154" s="82"/>
      <c r="FQ154" s="82"/>
      <c r="FR154" s="82"/>
      <c r="FS154" s="82"/>
      <c r="FT154" s="82"/>
      <c r="FU154" s="82"/>
      <c r="FV154" s="82"/>
      <c r="FW154" s="82"/>
      <c r="FX154" s="82"/>
      <c r="FY154" s="82"/>
      <c r="FZ154" s="82"/>
      <c r="GA154" s="82"/>
      <c r="GB154" s="82"/>
      <c r="GC154" s="82"/>
      <c r="GD154" s="82"/>
      <c r="GE154" s="82"/>
      <c r="GF154" s="82"/>
      <c r="GG154" s="82"/>
      <c r="GH154" s="82"/>
      <c r="GI154" s="82"/>
      <c r="GJ154" s="82"/>
      <c r="GK154" s="82"/>
      <c r="GL154" s="82"/>
      <c r="GM154" s="82"/>
      <c r="GN154" s="82"/>
      <c r="GO154" s="82"/>
      <c r="GP154" s="82"/>
      <c r="GQ154" s="82"/>
      <c r="GR154" s="82"/>
      <c r="GS154" s="82"/>
      <c r="GT154" s="82"/>
      <c r="GU154" s="82"/>
      <c r="GV154" s="82"/>
      <c r="GW154" s="82"/>
      <c r="GX154" s="82"/>
      <c r="GY154" s="82"/>
      <c r="GZ154" s="82"/>
      <c r="HA154" s="82"/>
      <c r="HB154" s="82"/>
      <c r="HC154" s="82"/>
      <c r="HD154" s="82"/>
      <c r="HE154" s="82"/>
      <c r="HF154" s="82"/>
      <c r="HG154" s="82"/>
      <c r="HH154" s="82"/>
      <c r="HI154" s="82"/>
      <c r="HJ154" s="82"/>
      <c r="HK154" s="82"/>
      <c r="HL154" s="82"/>
      <c r="HM154" s="82"/>
      <c r="HN154" s="82"/>
      <c r="HO154" s="82"/>
      <c r="HP154" s="82"/>
      <c r="HQ154" s="82"/>
      <c r="HR154" s="82"/>
      <c r="HS154" s="82"/>
      <c r="HT154" s="82"/>
      <c r="HU154" s="82"/>
      <c r="HV154" s="82"/>
      <c r="HW154" s="82"/>
      <c r="HX154" s="82"/>
      <c r="HY154" s="82"/>
      <c r="HZ154" s="82"/>
      <c r="IA154" s="82"/>
      <c r="IB154" s="82"/>
      <c r="IC154" s="82"/>
      <c r="ID154" s="82"/>
      <c r="IE154" s="82"/>
      <c r="IF154" s="82"/>
      <c r="IG154" s="82"/>
      <c r="IH154" s="82"/>
      <c r="II154" s="82"/>
      <c r="IJ154" s="82"/>
      <c r="IK154" s="82"/>
      <c r="IL154" s="82"/>
      <c r="IM154" s="82"/>
      <c r="IN154" s="82"/>
      <c r="IO154" s="82"/>
      <c r="IP154" s="82"/>
      <c r="IQ154" s="82"/>
      <c r="IR154" s="82"/>
      <c r="IS154" s="82"/>
      <c r="IT154" s="82"/>
      <c r="IU154" s="82"/>
    </row>
    <row r="155" spans="1:255">
      <c r="A155" s="1034" t="s">
        <v>683</v>
      </c>
      <c r="B155" s="951"/>
      <c r="C155" s="951"/>
      <c r="D155" s="951"/>
      <c r="E155" s="693"/>
      <c r="F155" s="950"/>
      <c r="G155" s="951"/>
      <c r="H155" s="951"/>
      <c r="I155" s="951"/>
      <c r="J155" s="951"/>
      <c r="K155" s="1035"/>
      <c r="L155" s="1035"/>
      <c r="M155" s="754" t="s">
        <v>683</v>
      </c>
      <c r="N155" s="950"/>
      <c r="O155" s="1035"/>
      <c r="P155" s="1035"/>
      <c r="Q155" s="1035"/>
      <c r="R155" s="1035">
        <f t="shared" si="1"/>
        <v>0</v>
      </c>
      <c r="S155" s="754" t="s">
        <v>683</v>
      </c>
      <c r="T155" s="82"/>
      <c r="U155" s="82"/>
      <c r="V155" s="82"/>
      <c r="W155" s="82"/>
      <c r="X155" s="82"/>
      <c r="Y155" s="82"/>
      <c r="Z155" s="82"/>
      <c r="AA155" s="82"/>
      <c r="AB155" s="82"/>
      <c r="AC155" s="82"/>
      <c r="AD155" s="82"/>
      <c r="AE155" s="82"/>
      <c r="AF155" s="82"/>
      <c r="AG155" s="82"/>
      <c r="AH155" s="82"/>
      <c r="AI155" s="82"/>
      <c r="AJ155" s="82"/>
      <c r="AK155" s="82"/>
      <c r="AL155" s="82"/>
      <c r="AM155" s="82"/>
      <c r="AN155" s="82"/>
      <c r="AO155" s="82"/>
      <c r="AP155" s="82"/>
      <c r="AQ155" s="82"/>
      <c r="AR155" s="82"/>
      <c r="AS155" s="82"/>
      <c r="AT155" s="82"/>
      <c r="AU155" s="82"/>
      <c r="AV155" s="82"/>
      <c r="AW155" s="82"/>
      <c r="AX155" s="82"/>
      <c r="AY155" s="82"/>
      <c r="AZ155" s="82"/>
      <c r="BA155" s="82"/>
      <c r="BB155" s="82"/>
      <c r="BC155" s="82"/>
      <c r="BD155" s="82"/>
      <c r="BE155" s="82"/>
      <c r="BF155" s="82"/>
      <c r="BG155" s="82"/>
      <c r="BH155" s="82"/>
      <c r="BI155" s="82"/>
      <c r="BJ155" s="82"/>
      <c r="BK155" s="82"/>
      <c r="BL155" s="82"/>
      <c r="BM155" s="82"/>
      <c r="BN155" s="82"/>
      <c r="BO155" s="82"/>
      <c r="BP155" s="82"/>
      <c r="BQ155" s="82"/>
      <c r="BR155" s="82"/>
      <c r="BS155" s="82"/>
      <c r="BT155" s="82"/>
      <c r="BU155" s="82"/>
      <c r="BV155" s="82"/>
      <c r="BW155" s="82"/>
      <c r="BX155" s="82"/>
      <c r="BY155" s="82"/>
      <c r="BZ155" s="82"/>
      <c r="CA155" s="82"/>
      <c r="CB155" s="82"/>
      <c r="CC155" s="82"/>
      <c r="CD155" s="82"/>
      <c r="CE155" s="82"/>
      <c r="CF155" s="82"/>
      <c r="CG155" s="82"/>
      <c r="CH155" s="82"/>
      <c r="CI155" s="82"/>
      <c r="CJ155" s="82"/>
      <c r="CK155" s="82"/>
      <c r="CL155" s="82"/>
      <c r="CM155" s="82"/>
      <c r="CN155" s="82"/>
      <c r="CO155" s="82"/>
      <c r="CP155" s="82"/>
      <c r="CQ155" s="82"/>
      <c r="CR155" s="82"/>
      <c r="CS155" s="82"/>
      <c r="CT155" s="82"/>
      <c r="CU155" s="82"/>
      <c r="CV155" s="82"/>
      <c r="CW155" s="82"/>
      <c r="CX155" s="82"/>
      <c r="CY155" s="82"/>
      <c r="CZ155" s="82"/>
      <c r="DA155" s="82"/>
      <c r="DB155" s="82"/>
      <c r="DC155" s="82"/>
      <c r="DD155" s="82"/>
      <c r="DE155" s="82"/>
      <c r="DF155" s="82"/>
      <c r="DG155" s="82"/>
      <c r="DH155" s="82"/>
      <c r="DI155" s="82"/>
      <c r="DJ155" s="82"/>
      <c r="DK155" s="82"/>
      <c r="DL155" s="82"/>
      <c r="DM155" s="82"/>
      <c r="DN155" s="82"/>
      <c r="DO155" s="82"/>
      <c r="DP155" s="82"/>
      <c r="DQ155" s="82"/>
      <c r="DR155" s="82"/>
      <c r="DS155" s="82"/>
      <c r="DT155" s="82"/>
      <c r="DU155" s="82"/>
      <c r="DV155" s="82"/>
      <c r="DW155" s="82"/>
      <c r="DX155" s="82"/>
      <c r="DY155" s="82"/>
      <c r="DZ155" s="82"/>
      <c r="EA155" s="82"/>
      <c r="EB155" s="82"/>
      <c r="EC155" s="82"/>
      <c r="ED155" s="82"/>
      <c r="EE155" s="82"/>
      <c r="EF155" s="82"/>
      <c r="EG155" s="82"/>
      <c r="EH155" s="82"/>
      <c r="EI155" s="82"/>
      <c r="EJ155" s="82"/>
      <c r="EK155" s="82"/>
      <c r="EL155" s="82"/>
      <c r="EM155" s="82"/>
      <c r="EN155" s="82"/>
      <c r="EO155" s="82"/>
      <c r="EP155" s="82"/>
      <c r="EQ155" s="82"/>
      <c r="ER155" s="82"/>
      <c r="ES155" s="82"/>
      <c r="ET155" s="82"/>
      <c r="EU155" s="82"/>
      <c r="EV155" s="82"/>
      <c r="EW155" s="82"/>
      <c r="EX155" s="82"/>
      <c r="EY155" s="82"/>
      <c r="EZ155" s="82"/>
      <c r="FA155" s="82"/>
      <c r="FB155" s="82"/>
      <c r="FC155" s="82"/>
      <c r="FD155" s="82"/>
      <c r="FE155" s="82"/>
      <c r="FF155" s="82"/>
      <c r="FG155" s="82"/>
      <c r="FH155" s="82"/>
      <c r="FI155" s="82"/>
      <c r="FJ155" s="82"/>
      <c r="FK155" s="82"/>
      <c r="FL155" s="82"/>
      <c r="FM155" s="82"/>
      <c r="FN155" s="82"/>
      <c r="FO155" s="82"/>
      <c r="FP155" s="82"/>
      <c r="FQ155" s="82"/>
      <c r="FR155" s="82"/>
      <c r="FS155" s="82"/>
      <c r="FT155" s="82"/>
      <c r="FU155" s="82"/>
      <c r="FV155" s="82"/>
      <c r="FW155" s="82"/>
      <c r="FX155" s="82"/>
      <c r="FY155" s="82"/>
      <c r="FZ155" s="82"/>
      <c r="GA155" s="82"/>
      <c r="GB155" s="82"/>
      <c r="GC155" s="82"/>
      <c r="GD155" s="82"/>
      <c r="GE155" s="82"/>
      <c r="GF155" s="82"/>
      <c r="GG155" s="82"/>
      <c r="GH155" s="82"/>
      <c r="GI155" s="82"/>
      <c r="GJ155" s="82"/>
      <c r="GK155" s="82"/>
      <c r="GL155" s="82"/>
      <c r="GM155" s="82"/>
      <c r="GN155" s="82"/>
      <c r="GO155" s="82"/>
      <c r="GP155" s="82"/>
      <c r="GQ155" s="82"/>
      <c r="GR155" s="82"/>
      <c r="GS155" s="82"/>
      <c r="GT155" s="82"/>
      <c r="GU155" s="82"/>
      <c r="GV155" s="82"/>
      <c r="GW155" s="82"/>
      <c r="GX155" s="82"/>
      <c r="GY155" s="82"/>
      <c r="GZ155" s="82"/>
      <c r="HA155" s="82"/>
      <c r="HB155" s="82"/>
      <c r="HC155" s="82"/>
      <c r="HD155" s="82"/>
      <c r="HE155" s="82"/>
      <c r="HF155" s="82"/>
      <c r="HG155" s="82"/>
      <c r="HH155" s="82"/>
      <c r="HI155" s="82"/>
      <c r="HJ155" s="82"/>
      <c r="HK155" s="82"/>
      <c r="HL155" s="82"/>
      <c r="HM155" s="82"/>
      <c r="HN155" s="82"/>
      <c r="HO155" s="82"/>
      <c r="HP155" s="82"/>
      <c r="HQ155" s="82"/>
      <c r="HR155" s="82"/>
      <c r="HS155" s="82"/>
      <c r="HT155" s="82"/>
      <c r="HU155" s="82"/>
      <c r="HV155" s="82"/>
      <c r="HW155" s="82"/>
      <c r="HX155" s="82"/>
      <c r="HY155" s="82"/>
      <c r="HZ155" s="82"/>
      <c r="IA155" s="82"/>
      <c r="IB155" s="82"/>
      <c r="IC155" s="82"/>
      <c r="ID155" s="82"/>
      <c r="IE155" s="82"/>
      <c r="IF155" s="82"/>
      <c r="IG155" s="82"/>
      <c r="IH155" s="82"/>
      <c r="II155" s="82"/>
      <c r="IJ155" s="82"/>
      <c r="IK155" s="82"/>
      <c r="IL155" s="82"/>
      <c r="IM155" s="82"/>
      <c r="IN155" s="82"/>
      <c r="IO155" s="82"/>
      <c r="IP155" s="82"/>
      <c r="IQ155" s="82"/>
      <c r="IR155" s="82"/>
      <c r="IS155" s="82"/>
      <c r="IT155" s="82"/>
      <c r="IU155" s="82"/>
    </row>
    <row r="156" spans="1:255">
      <c r="A156" s="1034" t="s">
        <v>684</v>
      </c>
      <c r="B156" s="951"/>
      <c r="C156" s="951"/>
      <c r="D156" s="951"/>
      <c r="E156" s="693"/>
      <c r="F156" s="950"/>
      <c r="G156" s="951"/>
      <c r="H156" s="951"/>
      <c r="I156" s="951"/>
      <c r="J156" s="951"/>
      <c r="K156" s="1035"/>
      <c r="L156" s="1035"/>
      <c r="M156" s="754" t="s">
        <v>684</v>
      </c>
      <c r="N156" s="950"/>
      <c r="O156" s="1035"/>
      <c r="P156" s="1035"/>
      <c r="Q156" s="1035"/>
      <c r="R156" s="1035">
        <f t="shared" si="1"/>
        <v>0</v>
      </c>
      <c r="S156" s="754" t="s">
        <v>684</v>
      </c>
      <c r="T156" s="82"/>
      <c r="U156" s="82"/>
      <c r="V156" s="82"/>
      <c r="W156" s="82"/>
      <c r="X156" s="82"/>
      <c r="Y156" s="82"/>
      <c r="Z156" s="82"/>
      <c r="AA156" s="82"/>
      <c r="AB156" s="82"/>
      <c r="AC156" s="82"/>
      <c r="AD156" s="82"/>
      <c r="AE156" s="82"/>
      <c r="AF156" s="82"/>
      <c r="AG156" s="82"/>
      <c r="AH156" s="82"/>
      <c r="AI156" s="82"/>
      <c r="AJ156" s="82"/>
      <c r="AK156" s="82"/>
      <c r="AL156" s="82"/>
      <c r="AM156" s="82"/>
      <c r="AN156" s="82"/>
      <c r="AO156" s="82"/>
      <c r="AP156" s="82"/>
      <c r="AQ156" s="82"/>
      <c r="AR156" s="82"/>
      <c r="AS156" s="82"/>
      <c r="AT156" s="82"/>
      <c r="AU156" s="82"/>
      <c r="AV156" s="82"/>
      <c r="AW156" s="82"/>
      <c r="AX156" s="82"/>
      <c r="AY156" s="82"/>
      <c r="AZ156" s="82"/>
      <c r="BA156" s="82"/>
      <c r="BB156" s="82"/>
      <c r="BC156" s="82"/>
      <c r="BD156" s="82"/>
      <c r="BE156" s="82"/>
      <c r="BF156" s="82"/>
      <c r="BG156" s="82"/>
      <c r="BH156" s="82"/>
      <c r="BI156" s="82"/>
      <c r="BJ156" s="82"/>
      <c r="BK156" s="82"/>
      <c r="BL156" s="82"/>
      <c r="BM156" s="82"/>
      <c r="BN156" s="82"/>
      <c r="BO156" s="82"/>
      <c r="BP156" s="82"/>
      <c r="BQ156" s="82"/>
      <c r="BR156" s="82"/>
      <c r="BS156" s="82"/>
      <c r="BT156" s="82"/>
      <c r="BU156" s="82"/>
      <c r="BV156" s="82"/>
      <c r="BW156" s="82"/>
      <c r="BX156" s="82"/>
      <c r="BY156" s="82"/>
      <c r="BZ156" s="82"/>
      <c r="CA156" s="82"/>
      <c r="CB156" s="82"/>
      <c r="CC156" s="82"/>
      <c r="CD156" s="82"/>
      <c r="CE156" s="82"/>
      <c r="CF156" s="82"/>
      <c r="CG156" s="82"/>
      <c r="CH156" s="82"/>
      <c r="CI156" s="82"/>
      <c r="CJ156" s="82"/>
      <c r="CK156" s="82"/>
      <c r="CL156" s="82"/>
      <c r="CM156" s="82"/>
      <c r="CN156" s="82"/>
      <c r="CO156" s="82"/>
      <c r="CP156" s="82"/>
      <c r="CQ156" s="82"/>
      <c r="CR156" s="82"/>
      <c r="CS156" s="82"/>
      <c r="CT156" s="82"/>
      <c r="CU156" s="82"/>
      <c r="CV156" s="82"/>
      <c r="CW156" s="82"/>
      <c r="CX156" s="82"/>
      <c r="CY156" s="82"/>
      <c r="CZ156" s="82"/>
      <c r="DA156" s="82"/>
      <c r="DB156" s="82"/>
      <c r="DC156" s="82"/>
      <c r="DD156" s="82"/>
      <c r="DE156" s="82"/>
      <c r="DF156" s="82"/>
      <c r="DG156" s="82"/>
      <c r="DH156" s="82"/>
      <c r="DI156" s="82"/>
      <c r="DJ156" s="82"/>
      <c r="DK156" s="82"/>
      <c r="DL156" s="82"/>
      <c r="DM156" s="82"/>
      <c r="DN156" s="82"/>
      <c r="DO156" s="82"/>
      <c r="DP156" s="82"/>
      <c r="DQ156" s="82"/>
      <c r="DR156" s="82"/>
      <c r="DS156" s="82"/>
      <c r="DT156" s="82"/>
      <c r="DU156" s="82"/>
      <c r="DV156" s="82"/>
      <c r="DW156" s="82"/>
      <c r="DX156" s="82"/>
      <c r="DY156" s="82"/>
      <c r="DZ156" s="82"/>
      <c r="EA156" s="82"/>
      <c r="EB156" s="82"/>
      <c r="EC156" s="82"/>
      <c r="ED156" s="82"/>
      <c r="EE156" s="82"/>
      <c r="EF156" s="82"/>
      <c r="EG156" s="82"/>
      <c r="EH156" s="82"/>
      <c r="EI156" s="82"/>
      <c r="EJ156" s="82"/>
      <c r="EK156" s="82"/>
      <c r="EL156" s="82"/>
      <c r="EM156" s="82"/>
      <c r="EN156" s="82"/>
      <c r="EO156" s="82"/>
      <c r="EP156" s="82"/>
      <c r="EQ156" s="82"/>
      <c r="ER156" s="82"/>
      <c r="ES156" s="82"/>
      <c r="ET156" s="82"/>
      <c r="EU156" s="82"/>
      <c r="EV156" s="82"/>
      <c r="EW156" s="82"/>
      <c r="EX156" s="82"/>
      <c r="EY156" s="82"/>
      <c r="EZ156" s="82"/>
      <c r="FA156" s="82"/>
      <c r="FB156" s="82"/>
      <c r="FC156" s="82"/>
      <c r="FD156" s="82"/>
      <c r="FE156" s="82"/>
      <c r="FF156" s="82"/>
      <c r="FG156" s="82"/>
      <c r="FH156" s="82"/>
      <c r="FI156" s="82"/>
      <c r="FJ156" s="82"/>
      <c r="FK156" s="82"/>
      <c r="FL156" s="82"/>
      <c r="FM156" s="82"/>
      <c r="FN156" s="82"/>
      <c r="FO156" s="82"/>
      <c r="FP156" s="82"/>
      <c r="FQ156" s="82"/>
      <c r="FR156" s="82"/>
      <c r="FS156" s="82"/>
      <c r="FT156" s="82"/>
      <c r="FU156" s="82"/>
      <c r="FV156" s="82"/>
      <c r="FW156" s="82"/>
      <c r="FX156" s="82"/>
      <c r="FY156" s="82"/>
      <c r="FZ156" s="82"/>
      <c r="GA156" s="82"/>
      <c r="GB156" s="82"/>
      <c r="GC156" s="82"/>
      <c r="GD156" s="82"/>
      <c r="GE156" s="82"/>
      <c r="GF156" s="82"/>
      <c r="GG156" s="82"/>
      <c r="GH156" s="82"/>
      <c r="GI156" s="82"/>
      <c r="GJ156" s="82"/>
      <c r="GK156" s="82"/>
      <c r="GL156" s="82"/>
      <c r="GM156" s="82"/>
      <c r="GN156" s="82"/>
      <c r="GO156" s="82"/>
      <c r="GP156" s="82"/>
      <c r="GQ156" s="82"/>
      <c r="GR156" s="82"/>
      <c r="GS156" s="82"/>
      <c r="GT156" s="82"/>
      <c r="GU156" s="82"/>
      <c r="GV156" s="82"/>
      <c r="GW156" s="82"/>
      <c r="GX156" s="82"/>
      <c r="GY156" s="82"/>
      <c r="GZ156" s="82"/>
      <c r="HA156" s="82"/>
      <c r="HB156" s="82"/>
      <c r="HC156" s="82"/>
      <c r="HD156" s="82"/>
      <c r="HE156" s="82"/>
      <c r="HF156" s="82"/>
      <c r="HG156" s="82"/>
      <c r="HH156" s="82"/>
      <c r="HI156" s="82"/>
      <c r="HJ156" s="82"/>
      <c r="HK156" s="82"/>
      <c r="HL156" s="82"/>
      <c r="HM156" s="82"/>
      <c r="HN156" s="82"/>
      <c r="HO156" s="82"/>
      <c r="HP156" s="82"/>
      <c r="HQ156" s="82"/>
      <c r="HR156" s="82"/>
      <c r="HS156" s="82"/>
      <c r="HT156" s="82"/>
      <c r="HU156" s="82"/>
      <c r="HV156" s="82"/>
      <c r="HW156" s="82"/>
      <c r="HX156" s="82"/>
      <c r="HY156" s="82"/>
      <c r="HZ156" s="82"/>
      <c r="IA156" s="82"/>
      <c r="IB156" s="82"/>
      <c r="IC156" s="82"/>
      <c r="ID156" s="82"/>
      <c r="IE156" s="82"/>
      <c r="IF156" s="82"/>
      <c r="IG156" s="82"/>
      <c r="IH156" s="82"/>
      <c r="II156" s="82"/>
      <c r="IJ156" s="82"/>
      <c r="IK156" s="82"/>
      <c r="IL156" s="82"/>
      <c r="IM156" s="82"/>
      <c r="IN156" s="82"/>
      <c r="IO156" s="82"/>
      <c r="IP156" s="82"/>
      <c r="IQ156" s="82"/>
      <c r="IR156" s="82"/>
      <c r="IS156" s="82"/>
      <c r="IT156" s="82"/>
      <c r="IU156" s="82"/>
    </row>
    <row r="157" spans="1:255">
      <c r="A157" s="1034">
        <v>12</v>
      </c>
      <c r="B157" s="951"/>
      <c r="C157" s="951"/>
      <c r="D157" s="951"/>
      <c r="E157" s="693"/>
      <c r="F157" s="950"/>
      <c r="G157" s="951"/>
      <c r="H157" s="951"/>
      <c r="I157" s="951"/>
      <c r="J157" s="951"/>
      <c r="K157" s="1035"/>
      <c r="L157" s="1035"/>
      <c r="M157" s="754">
        <v>12</v>
      </c>
      <c r="N157" s="950"/>
      <c r="O157" s="1035"/>
      <c r="P157" s="1035"/>
      <c r="Q157" s="1035"/>
      <c r="R157" s="1035">
        <f t="shared" si="1"/>
        <v>0</v>
      </c>
      <c r="S157" s="754">
        <v>12</v>
      </c>
      <c r="T157" s="82"/>
      <c r="U157" s="82"/>
      <c r="V157" s="82"/>
      <c r="W157" s="82"/>
      <c r="X157" s="82"/>
      <c r="Y157" s="82"/>
      <c r="Z157" s="82"/>
      <c r="AA157" s="82"/>
      <c r="AB157" s="82"/>
      <c r="AC157" s="82"/>
      <c r="AD157" s="82"/>
      <c r="AE157" s="82"/>
      <c r="AF157" s="82"/>
      <c r="AG157" s="82"/>
      <c r="AH157" s="82"/>
      <c r="AI157" s="82"/>
      <c r="AJ157" s="82"/>
      <c r="AK157" s="82"/>
      <c r="AL157" s="82"/>
      <c r="AM157" s="82"/>
      <c r="AN157" s="82"/>
      <c r="AO157" s="82"/>
      <c r="AP157" s="82"/>
      <c r="AQ157" s="82"/>
      <c r="AR157" s="82"/>
      <c r="AS157" s="82"/>
      <c r="AT157" s="82"/>
      <c r="AU157" s="82"/>
      <c r="AV157" s="82"/>
      <c r="AW157" s="82"/>
      <c r="AX157" s="82"/>
      <c r="AY157" s="82"/>
      <c r="AZ157" s="82"/>
      <c r="BA157" s="82"/>
      <c r="BB157" s="82"/>
      <c r="BC157" s="82"/>
      <c r="BD157" s="82"/>
      <c r="BE157" s="82"/>
      <c r="BF157" s="82"/>
      <c r="BG157" s="82"/>
      <c r="BH157" s="82"/>
      <c r="BI157" s="82"/>
      <c r="BJ157" s="82"/>
      <c r="BK157" s="82"/>
      <c r="BL157" s="82"/>
      <c r="BM157" s="82"/>
      <c r="BN157" s="82"/>
      <c r="BO157" s="82"/>
      <c r="BP157" s="82"/>
      <c r="BQ157" s="82"/>
      <c r="BR157" s="82"/>
      <c r="BS157" s="82"/>
      <c r="BT157" s="82"/>
      <c r="BU157" s="82"/>
      <c r="BV157" s="82"/>
      <c r="BW157" s="82"/>
      <c r="BX157" s="82"/>
      <c r="BY157" s="82"/>
      <c r="BZ157" s="82"/>
      <c r="CA157" s="82"/>
      <c r="CB157" s="82"/>
      <c r="CC157" s="82"/>
      <c r="CD157" s="82"/>
      <c r="CE157" s="82"/>
      <c r="CF157" s="82"/>
      <c r="CG157" s="82"/>
      <c r="CH157" s="82"/>
      <c r="CI157" s="82"/>
      <c r="CJ157" s="82"/>
      <c r="CK157" s="82"/>
      <c r="CL157" s="82"/>
      <c r="CM157" s="82"/>
      <c r="CN157" s="82"/>
      <c r="CO157" s="82"/>
      <c r="CP157" s="82"/>
      <c r="CQ157" s="82"/>
      <c r="CR157" s="82"/>
      <c r="CS157" s="82"/>
      <c r="CT157" s="82"/>
      <c r="CU157" s="82"/>
      <c r="CV157" s="82"/>
      <c r="CW157" s="82"/>
      <c r="CX157" s="82"/>
      <c r="CY157" s="82"/>
      <c r="CZ157" s="82"/>
      <c r="DA157" s="82"/>
      <c r="DB157" s="82"/>
      <c r="DC157" s="82"/>
      <c r="DD157" s="82"/>
      <c r="DE157" s="82"/>
      <c r="DF157" s="82"/>
      <c r="DG157" s="82"/>
      <c r="DH157" s="82"/>
      <c r="DI157" s="82"/>
      <c r="DJ157" s="82"/>
      <c r="DK157" s="82"/>
      <c r="DL157" s="82"/>
      <c r="DM157" s="82"/>
      <c r="DN157" s="82"/>
      <c r="DO157" s="82"/>
      <c r="DP157" s="82"/>
      <c r="DQ157" s="82"/>
      <c r="DR157" s="82"/>
      <c r="DS157" s="82"/>
      <c r="DT157" s="82"/>
      <c r="DU157" s="82"/>
      <c r="DV157" s="82"/>
      <c r="DW157" s="82"/>
      <c r="DX157" s="82"/>
      <c r="DY157" s="82"/>
      <c r="DZ157" s="82"/>
      <c r="EA157" s="82"/>
      <c r="EB157" s="82"/>
      <c r="EC157" s="82"/>
      <c r="ED157" s="82"/>
      <c r="EE157" s="82"/>
      <c r="EF157" s="82"/>
      <c r="EG157" s="82"/>
      <c r="EH157" s="82"/>
      <c r="EI157" s="82"/>
      <c r="EJ157" s="82"/>
      <c r="EK157" s="82"/>
      <c r="EL157" s="82"/>
      <c r="EM157" s="82"/>
      <c r="EN157" s="82"/>
      <c r="EO157" s="82"/>
      <c r="EP157" s="82"/>
      <c r="EQ157" s="82"/>
      <c r="ER157" s="82"/>
      <c r="ES157" s="82"/>
      <c r="ET157" s="82"/>
      <c r="EU157" s="82"/>
      <c r="EV157" s="82"/>
      <c r="EW157" s="82"/>
      <c r="EX157" s="82"/>
      <c r="EY157" s="82"/>
      <c r="EZ157" s="82"/>
      <c r="FA157" s="82"/>
      <c r="FB157" s="82"/>
      <c r="FC157" s="82"/>
      <c r="FD157" s="82"/>
      <c r="FE157" s="82"/>
      <c r="FF157" s="82"/>
      <c r="FG157" s="82"/>
      <c r="FH157" s="82"/>
      <c r="FI157" s="82"/>
      <c r="FJ157" s="82"/>
      <c r="FK157" s="82"/>
      <c r="FL157" s="82"/>
      <c r="FM157" s="82"/>
      <c r="FN157" s="82"/>
      <c r="FO157" s="82"/>
      <c r="FP157" s="82"/>
      <c r="FQ157" s="82"/>
      <c r="FR157" s="82"/>
      <c r="FS157" s="82"/>
      <c r="FT157" s="82"/>
      <c r="FU157" s="82"/>
      <c r="FV157" s="82"/>
      <c r="FW157" s="82"/>
      <c r="FX157" s="82"/>
      <c r="FY157" s="82"/>
      <c r="FZ157" s="82"/>
      <c r="GA157" s="82"/>
      <c r="GB157" s="82"/>
      <c r="GC157" s="82"/>
      <c r="GD157" s="82"/>
      <c r="GE157" s="82"/>
      <c r="GF157" s="82"/>
      <c r="GG157" s="82"/>
      <c r="GH157" s="82"/>
      <c r="GI157" s="82"/>
      <c r="GJ157" s="82"/>
      <c r="GK157" s="82"/>
      <c r="GL157" s="82"/>
      <c r="GM157" s="82"/>
      <c r="GN157" s="82"/>
      <c r="GO157" s="82"/>
      <c r="GP157" s="82"/>
      <c r="GQ157" s="82"/>
      <c r="GR157" s="82"/>
      <c r="GS157" s="82"/>
      <c r="GT157" s="82"/>
      <c r="GU157" s="82"/>
      <c r="GV157" s="82"/>
      <c r="GW157" s="82"/>
      <c r="GX157" s="82"/>
      <c r="GY157" s="82"/>
      <c r="GZ157" s="82"/>
      <c r="HA157" s="82"/>
      <c r="HB157" s="82"/>
      <c r="HC157" s="82"/>
      <c r="HD157" s="82"/>
      <c r="HE157" s="82"/>
      <c r="HF157" s="82"/>
      <c r="HG157" s="82"/>
      <c r="HH157" s="82"/>
      <c r="HI157" s="82"/>
      <c r="HJ157" s="82"/>
      <c r="HK157" s="82"/>
      <c r="HL157" s="82"/>
      <c r="HM157" s="82"/>
      <c r="HN157" s="82"/>
      <c r="HO157" s="82"/>
      <c r="HP157" s="82"/>
      <c r="HQ157" s="82"/>
      <c r="HR157" s="82"/>
      <c r="HS157" s="82"/>
      <c r="HT157" s="82"/>
      <c r="HU157" s="82"/>
      <c r="HV157" s="82"/>
      <c r="HW157" s="82"/>
      <c r="HX157" s="82"/>
      <c r="HY157" s="82"/>
      <c r="HZ157" s="82"/>
      <c r="IA157" s="82"/>
      <c r="IB157" s="82"/>
      <c r="IC157" s="82"/>
      <c r="ID157" s="82"/>
      <c r="IE157" s="82"/>
      <c r="IF157" s="82"/>
      <c r="IG157" s="82"/>
      <c r="IH157" s="82"/>
      <c r="II157" s="82"/>
      <c r="IJ157" s="82"/>
      <c r="IK157" s="82"/>
      <c r="IL157" s="82"/>
      <c r="IM157" s="82"/>
      <c r="IN157" s="82"/>
      <c r="IO157" s="82"/>
      <c r="IP157" s="82"/>
      <c r="IQ157" s="82"/>
      <c r="IR157" s="82"/>
      <c r="IS157" s="82"/>
      <c r="IT157" s="82"/>
      <c r="IU157" s="82"/>
    </row>
    <row r="158" spans="1:255">
      <c r="A158" s="1034">
        <v>13</v>
      </c>
      <c r="B158" s="951"/>
      <c r="C158" s="951"/>
      <c r="D158" s="951"/>
      <c r="E158" s="693"/>
      <c r="F158" s="950"/>
      <c r="G158" s="951"/>
      <c r="H158" s="951"/>
      <c r="I158" s="951"/>
      <c r="J158" s="951"/>
      <c r="K158" s="1035"/>
      <c r="L158" s="1035"/>
      <c r="M158" s="754">
        <v>13</v>
      </c>
      <c r="N158" s="950"/>
      <c r="O158" s="1035"/>
      <c r="P158" s="1035"/>
      <c r="Q158" s="1035"/>
      <c r="R158" s="1035">
        <f t="shared" si="1"/>
        <v>0</v>
      </c>
      <c r="S158" s="754">
        <v>13</v>
      </c>
      <c r="T158" s="82"/>
      <c r="U158" s="82"/>
      <c r="V158" s="82"/>
      <c r="W158" s="82"/>
      <c r="X158" s="82"/>
      <c r="Y158" s="82"/>
      <c r="Z158" s="82"/>
      <c r="AA158" s="82"/>
      <c r="AB158" s="82"/>
      <c r="AC158" s="82"/>
      <c r="AD158" s="82"/>
      <c r="AE158" s="82"/>
      <c r="AF158" s="82"/>
      <c r="AG158" s="82"/>
      <c r="AH158" s="82"/>
      <c r="AI158" s="82"/>
      <c r="AJ158" s="82"/>
      <c r="AK158" s="82"/>
      <c r="AL158" s="82"/>
      <c r="AM158" s="82"/>
      <c r="AN158" s="82"/>
      <c r="AO158" s="82"/>
      <c r="AP158" s="82"/>
      <c r="AQ158" s="82"/>
      <c r="AR158" s="82"/>
      <c r="AS158" s="82"/>
      <c r="AT158" s="82"/>
      <c r="AU158" s="82"/>
      <c r="AV158" s="82"/>
      <c r="AW158" s="82"/>
      <c r="AX158" s="82"/>
      <c r="AY158" s="82"/>
      <c r="AZ158" s="82"/>
      <c r="BA158" s="82"/>
      <c r="BB158" s="82"/>
      <c r="BC158" s="82"/>
      <c r="BD158" s="82"/>
      <c r="BE158" s="82"/>
      <c r="BF158" s="82"/>
      <c r="BG158" s="82"/>
      <c r="BH158" s="82"/>
      <c r="BI158" s="82"/>
      <c r="BJ158" s="82"/>
      <c r="BK158" s="82"/>
      <c r="BL158" s="82"/>
      <c r="BM158" s="82"/>
      <c r="BN158" s="82"/>
      <c r="BO158" s="82"/>
      <c r="BP158" s="82"/>
      <c r="BQ158" s="82"/>
      <c r="BR158" s="82"/>
      <c r="BS158" s="82"/>
      <c r="BT158" s="82"/>
      <c r="BU158" s="82"/>
      <c r="BV158" s="82"/>
      <c r="BW158" s="82"/>
      <c r="BX158" s="82"/>
      <c r="BY158" s="82"/>
      <c r="BZ158" s="82"/>
      <c r="CA158" s="82"/>
      <c r="CB158" s="82"/>
      <c r="CC158" s="82"/>
      <c r="CD158" s="82"/>
      <c r="CE158" s="82"/>
      <c r="CF158" s="82"/>
      <c r="CG158" s="82"/>
      <c r="CH158" s="82"/>
      <c r="CI158" s="82"/>
      <c r="CJ158" s="82"/>
      <c r="CK158" s="82"/>
      <c r="CL158" s="82"/>
      <c r="CM158" s="82"/>
      <c r="CN158" s="82"/>
      <c r="CO158" s="82"/>
      <c r="CP158" s="82"/>
      <c r="CQ158" s="82"/>
      <c r="CR158" s="82"/>
      <c r="CS158" s="82"/>
      <c r="CT158" s="82"/>
      <c r="CU158" s="82"/>
      <c r="CV158" s="82"/>
      <c r="CW158" s="82"/>
      <c r="CX158" s="82"/>
      <c r="CY158" s="82"/>
      <c r="CZ158" s="82"/>
      <c r="DA158" s="82"/>
      <c r="DB158" s="82"/>
      <c r="DC158" s="82"/>
      <c r="DD158" s="82"/>
      <c r="DE158" s="82"/>
      <c r="DF158" s="82"/>
      <c r="DG158" s="82"/>
      <c r="DH158" s="82"/>
      <c r="DI158" s="82"/>
      <c r="DJ158" s="82"/>
      <c r="DK158" s="82"/>
      <c r="DL158" s="82"/>
      <c r="DM158" s="82"/>
      <c r="DN158" s="82"/>
      <c r="DO158" s="82"/>
      <c r="DP158" s="82"/>
      <c r="DQ158" s="82"/>
      <c r="DR158" s="82"/>
      <c r="DS158" s="82"/>
      <c r="DT158" s="82"/>
      <c r="DU158" s="82"/>
      <c r="DV158" s="82"/>
      <c r="DW158" s="82"/>
      <c r="DX158" s="82"/>
      <c r="DY158" s="82"/>
      <c r="DZ158" s="82"/>
      <c r="EA158" s="82"/>
      <c r="EB158" s="82"/>
      <c r="EC158" s="82"/>
      <c r="ED158" s="82"/>
      <c r="EE158" s="82"/>
      <c r="EF158" s="82"/>
      <c r="EG158" s="82"/>
      <c r="EH158" s="82"/>
      <c r="EI158" s="82"/>
      <c r="EJ158" s="82"/>
      <c r="EK158" s="82"/>
      <c r="EL158" s="82"/>
      <c r="EM158" s="82"/>
      <c r="EN158" s="82"/>
      <c r="EO158" s="82"/>
      <c r="EP158" s="82"/>
      <c r="EQ158" s="82"/>
      <c r="ER158" s="82"/>
      <c r="ES158" s="82"/>
      <c r="ET158" s="82"/>
      <c r="EU158" s="82"/>
      <c r="EV158" s="82"/>
      <c r="EW158" s="82"/>
      <c r="EX158" s="82"/>
      <c r="EY158" s="82"/>
      <c r="EZ158" s="82"/>
      <c r="FA158" s="82"/>
      <c r="FB158" s="82"/>
      <c r="FC158" s="82"/>
      <c r="FD158" s="82"/>
      <c r="FE158" s="82"/>
      <c r="FF158" s="82"/>
      <c r="FG158" s="82"/>
      <c r="FH158" s="82"/>
      <c r="FI158" s="82"/>
      <c r="FJ158" s="82"/>
      <c r="FK158" s="82"/>
      <c r="FL158" s="82"/>
      <c r="FM158" s="82"/>
      <c r="FN158" s="82"/>
      <c r="FO158" s="82"/>
      <c r="FP158" s="82"/>
      <c r="FQ158" s="82"/>
      <c r="FR158" s="82"/>
      <c r="FS158" s="82"/>
      <c r="FT158" s="82"/>
      <c r="FU158" s="82"/>
      <c r="FV158" s="82"/>
      <c r="FW158" s="82"/>
      <c r="FX158" s="82"/>
      <c r="FY158" s="82"/>
      <c r="FZ158" s="82"/>
      <c r="GA158" s="82"/>
      <c r="GB158" s="82"/>
      <c r="GC158" s="82"/>
      <c r="GD158" s="82"/>
      <c r="GE158" s="82"/>
      <c r="GF158" s="82"/>
      <c r="GG158" s="82"/>
      <c r="GH158" s="82"/>
      <c r="GI158" s="82"/>
      <c r="GJ158" s="82"/>
      <c r="GK158" s="82"/>
      <c r="GL158" s="82"/>
      <c r="GM158" s="82"/>
      <c r="GN158" s="82"/>
      <c r="GO158" s="82"/>
      <c r="GP158" s="82"/>
      <c r="GQ158" s="82"/>
      <c r="GR158" s="82"/>
      <c r="GS158" s="82"/>
      <c r="GT158" s="82"/>
      <c r="GU158" s="82"/>
      <c r="GV158" s="82"/>
      <c r="GW158" s="82"/>
      <c r="GX158" s="82"/>
      <c r="GY158" s="82"/>
      <c r="GZ158" s="82"/>
      <c r="HA158" s="82"/>
      <c r="HB158" s="82"/>
      <c r="HC158" s="82"/>
      <c r="HD158" s="82"/>
      <c r="HE158" s="82"/>
      <c r="HF158" s="82"/>
      <c r="HG158" s="82"/>
      <c r="HH158" s="82"/>
      <c r="HI158" s="82"/>
      <c r="HJ158" s="82"/>
      <c r="HK158" s="82"/>
      <c r="HL158" s="82"/>
      <c r="HM158" s="82"/>
      <c r="HN158" s="82"/>
      <c r="HO158" s="82"/>
      <c r="HP158" s="82"/>
      <c r="HQ158" s="82"/>
      <c r="HR158" s="82"/>
      <c r="HS158" s="82"/>
      <c r="HT158" s="82"/>
      <c r="HU158" s="82"/>
      <c r="HV158" s="82"/>
      <c r="HW158" s="82"/>
      <c r="HX158" s="82"/>
      <c r="HY158" s="82"/>
      <c r="HZ158" s="82"/>
      <c r="IA158" s="82"/>
      <c r="IB158" s="82"/>
      <c r="IC158" s="82"/>
      <c r="ID158" s="82"/>
      <c r="IE158" s="82"/>
      <c r="IF158" s="82"/>
      <c r="IG158" s="82"/>
      <c r="IH158" s="82"/>
      <c r="II158" s="82"/>
      <c r="IJ158" s="82"/>
      <c r="IK158" s="82"/>
      <c r="IL158" s="82"/>
      <c r="IM158" s="82"/>
      <c r="IN158" s="82"/>
      <c r="IO158" s="82"/>
      <c r="IP158" s="82"/>
      <c r="IQ158" s="82"/>
      <c r="IR158" s="82"/>
      <c r="IS158" s="82"/>
      <c r="IT158" s="82"/>
      <c r="IU158" s="82"/>
    </row>
    <row r="159" spans="1:255">
      <c r="A159" s="1034">
        <v>14</v>
      </c>
      <c r="B159" s="951"/>
      <c r="C159" s="951"/>
      <c r="D159" s="951"/>
      <c r="E159" s="693"/>
      <c r="F159" s="950"/>
      <c r="G159" s="951"/>
      <c r="H159" s="951"/>
      <c r="I159" s="951"/>
      <c r="J159" s="951"/>
      <c r="K159" s="1035"/>
      <c r="L159" s="1035"/>
      <c r="M159" s="754">
        <v>14</v>
      </c>
      <c r="N159" s="950"/>
      <c r="O159" s="1035"/>
      <c r="P159" s="1035"/>
      <c r="Q159" s="1035"/>
      <c r="R159" s="1035">
        <f t="shared" si="1"/>
        <v>0</v>
      </c>
      <c r="S159" s="754">
        <v>14</v>
      </c>
      <c r="T159" s="82"/>
      <c r="U159" s="82"/>
      <c r="V159" s="82"/>
      <c r="W159" s="82"/>
      <c r="X159" s="82"/>
      <c r="Y159" s="82"/>
      <c r="Z159" s="82"/>
      <c r="AA159" s="82"/>
      <c r="AB159" s="82"/>
      <c r="AC159" s="82"/>
      <c r="AD159" s="82"/>
      <c r="AE159" s="82"/>
      <c r="AF159" s="82"/>
      <c r="AG159" s="82"/>
      <c r="AH159" s="82"/>
      <c r="AI159" s="82"/>
      <c r="AJ159" s="82"/>
      <c r="AK159" s="82"/>
      <c r="AL159" s="82"/>
      <c r="AM159" s="82"/>
      <c r="AN159" s="82"/>
      <c r="AO159" s="82"/>
      <c r="AP159" s="82"/>
      <c r="AQ159" s="82"/>
      <c r="AR159" s="82"/>
      <c r="AS159" s="82"/>
      <c r="AT159" s="82"/>
      <c r="AU159" s="82"/>
      <c r="AV159" s="82"/>
      <c r="AW159" s="82"/>
      <c r="AX159" s="82"/>
      <c r="AY159" s="82"/>
      <c r="AZ159" s="82"/>
      <c r="BA159" s="82"/>
      <c r="BB159" s="82"/>
      <c r="BC159" s="82"/>
      <c r="BD159" s="82"/>
      <c r="BE159" s="82"/>
      <c r="BF159" s="82"/>
      <c r="BG159" s="82"/>
      <c r="BH159" s="82"/>
      <c r="BI159" s="82"/>
      <c r="BJ159" s="82"/>
      <c r="BK159" s="82"/>
      <c r="BL159" s="82"/>
      <c r="BM159" s="82"/>
      <c r="BN159" s="82"/>
      <c r="BO159" s="82"/>
      <c r="BP159" s="82"/>
      <c r="BQ159" s="82"/>
      <c r="BR159" s="82"/>
      <c r="BS159" s="82"/>
      <c r="BT159" s="82"/>
      <c r="BU159" s="82"/>
      <c r="BV159" s="82"/>
      <c r="BW159" s="82"/>
      <c r="BX159" s="82"/>
      <c r="BY159" s="82"/>
      <c r="BZ159" s="82"/>
      <c r="CA159" s="82"/>
      <c r="CB159" s="82"/>
      <c r="CC159" s="82"/>
      <c r="CD159" s="82"/>
      <c r="CE159" s="82"/>
      <c r="CF159" s="82"/>
      <c r="CG159" s="82"/>
      <c r="CH159" s="82"/>
      <c r="CI159" s="82"/>
      <c r="CJ159" s="82"/>
      <c r="CK159" s="82"/>
      <c r="CL159" s="82"/>
      <c r="CM159" s="82"/>
      <c r="CN159" s="82"/>
      <c r="CO159" s="82"/>
      <c r="CP159" s="82"/>
      <c r="CQ159" s="82"/>
      <c r="CR159" s="82"/>
      <c r="CS159" s="82"/>
      <c r="CT159" s="82"/>
      <c r="CU159" s="82"/>
      <c r="CV159" s="82"/>
      <c r="CW159" s="82"/>
      <c r="CX159" s="82"/>
      <c r="CY159" s="82"/>
      <c r="CZ159" s="82"/>
      <c r="DA159" s="82"/>
      <c r="DB159" s="82"/>
      <c r="DC159" s="82"/>
      <c r="DD159" s="82"/>
      <c r="DE159" s="82"/>
      <c r="DF159" s="82"/>
      <c r="DG159" s="82"/>
      <c r="DH159" s="82"/>
      <c r="DI159" s="82"/>
      <c r="DJ159" s="82"/>
      <c r="DK159" s="82"/>
      <c r="DL159" s="82"/>
      <c r="DM159" s="82"/>
      <c r="DN159" s="82"/>
      <c r="DO159" s="82"/>
      <c r="DP159" s="82"/>
      <c r="DQ159" s="82"/>
      <c r="DR159" s="82"/>
      <c r="DS159" s="82"/>
      <c r="DT159" s="82"/>
      <c r="DU159" s="82"/>
      <c r="DV159" s="82"/>
      <c r="DW159" s="82"/>
      <c r="DX159" s="82"/>
      <c r="DY159" s="82"/>
      <c r="DZ159" s="82"/>
      <c r="EA159" s="82"/>
      <c r="EB159" s="82"/>
      <c r="EC159" s="82"/>
      <c r="ED159" s="82"/>
      <c r="EE159" s="82"/>
      <c r="EF159" s="82"/>
      <c r="EG159" s="82"/>
      <c r="EH159" s="82"/>
      <c r="EI159" s="82"/>
      <c r="EJ159" s="82"/>
      <c r="EK159" s="82"/>
      <c r="EL159" s="82"/>
      <c r="EM159" s="82"/>
      <c r="EN159" s="82"/>
      <c r="EO159" s="82"/>
      <c r="EP159" s="82"/>
      <c r="EQ159" s="82"/>
      <c r="ER159" s="82"/>
      <c r="ES159" s="82"/>
      <c r="ET159" s="82"/>
      <c r="EU159" s="82"/>
      <c r="EV159" s="82"/>
      <c r="EW159" s="82"/>
      <c r="EX159" s="82"/>
      <c r="EY159" s="82"/>
      <c r="EZ159" s="82"/>
      <c r="FA159" s="82"/>
      <c r="FB159" s="82"/>
      <c r="FC159" s="82"/>
      <c r="FD159" s="82"/>
      <c r="FE159" s="82"/>
      <c r="FF159" s="82"/>
      <c r="FG159" s="82"/>
      <c r="FH159" s="82"/>
      <c r="FI159" s="82"/>
      <c r="FJ159" s="82"/>
      <c r="FK159" s="82"/>
      <c r="FL159" s="82"/>
      <c r="FM159" s="82"/>
      <c r="FN159" s="82"/>
      <c r="FO159" s="82"/>
      <c r="FP159" s="82"/>
      <c r="FQ159" s="82"/>
      <c r="FR159" s="82"/>
      <c r="FS159" s="82"/>
      <c r="FT159" s="82"/>
      <c r="FU159" s="82"/>
      <c r="FV159" s="82"/>
      <c r="FW159" s="82"/>
      <c r="FX159" s="82"/>
      <c r="FY159" s="82"/>
      <c r="FZ159" s="82"/>
      <c r="GA159" s="82"/>
      <c r="GB159" s="82"/>
      <c r="GC159" s="82"/>
      <c r="GD159" s="82"/>
      <c r="GE159" s="82"/>
      <c r="GF159" s="82"/>
      <c r="GG159" s="82"/>
      <c r="GH159" s="82"/>
      <c r="GI159" s="82"/>
      <c r="GJ159" s="82"/>
      <c r="GK159" s="82"/>
      <c r="GL159" s="82"/>
      <c r="GM159" s="82"/>
      <c r="GN159" s="82"/>
      <c r="GO159" s="82"/>
      <c r="GP159" s="82"/>
      <c r="GQ159" s="82"/>
      <c r="GR159" s="82"/>
      <c r="GS159" s="82"/>
      <c r="GT159" s="82"/>
      <c r="GU159" s="82"/>
      <c r="GV159" s="82"/>
      <c r="GW159" s="82"/>
      <c r="GX159" s="82"/>
      <c r="GY159" s="82"/>
      <c r="GZ159" s="82"/>
      <c r="HA159" s="82"/>
      <c r="HB159" s="82"/>
      <c r="HC159" s="82"/>
      <c r="HD159" s="82"/>
      <c r="HE159" s="82"/>
      <c r="HF159" s="82"/>
      <c r="HG159" s="82"/>
      <c r="HH159" s="82"/>
      <c r="HI159" s="82"/>
      <c r="HJ159" s="82"/>
      <c r="HK159" s="82"/>
      <c r="HL159" s="82"/>
      <c r="HM159" s="82"/>
      <c r="HN159" s="82"/>
      <c r="HO159" s="82"/>
      <c r="HP159" s="82"/>
      <c r="HQ159" s="82"/>
      <c r="HR159" s="82"/>
      <c r="HS159" s="82"/>
      <c r="HT159" s="82"/>
      <c r="HU159" s="82"/>
      <c r="HV159" s="82"/>
      <c r="HW159" s="82"/>
      <c r="HX159" s="82"/>
      <c r="HY159" s="82"/>
      <c r="HZ159" s="82"/>
      <c r="IA159" s="82"/>
      <c r="IB159" s="82"/>
      <c r="IC159" s="82"/>
      <c r="ID159" s="82"/>
      <c r="IE159" s="82"/>
      <c r="IF159" s="82"/>
      <c r="IG159" s="82"/>
      <c r="IH159" s="82"/>
      <c r="II159" s="82"/>
      <c r="IJ159" s="82"/>
      <c r="IK159" s="82"/>
      <c r="IL159" s="82"/>
      <c r="IM159" s="82"/>
      <c r="IN159" s="82"/>
      <c r="IO159" s="82"/>
      <c r="IP159" s="82"/>
      <c r="IQ159" s="82"/>
      <c r="IR159" s="82"/>
      <c r="IS159" s="82"/>
      <c r="IT159" s="82"/>
      <c r="IU159" s="82"/>
    </row>
    <row r="160" spans="1:255">
      <c r="A160" s="1034">
        <v>15</v>
      </c>
      <c r="B160" s="951"/>
      <c r="C160" s="951"/>
      <c r="D160" s="951"/>
      <c r="E160" s="693"/>
      <c r="F160" s="950"/>
      <c r="G160" s="951"/>
      <c r="H160" s="951"/>
      <c r="I160" s="951"/>
      <c r="J160" s="951"/>
      <c r="K160" s="1035"/>
      <c r="L160" s="1035"/>
      <c r="M160" s="754">
        <v>15</v>
      </c>
      <c r="N160" s="950"/>
      <c r="O160" s="1035"/>
      <c r="P160" s="1035"/>
      <c r="Q160" s="1035"/>
      <c r="R160" s="1035">
        <f t="shared" si="1"/>
        <v>0</v>
      </c>
      <c r="S160" s="754">
        <v>15</v>
      </c>
      <c r="T160" s="82"/>
      <c r="U160" s="82"/>
      <c r="V160" s="82"/>
      <c r="W160" s="82"/>
      <c r="X160" s="82"/>
      <c r="Y160" s="82"/>
      <c r="Z160" s="82"/>
      <c r="AA160" s="82"/>
      <c r="AB160" s="82"/>
      <c r="AC160" s="82"/>
      <c r="AD160" s="82"/>
      <c r="AE160" s="82"/>
      <c r="AF160" s="82"/>
      <c r="AG160" s="82"/>
      <c r="AH160" s="82"/>
      <c r="AI160" s="82"/>
      <c r="AJ160" s="82"/>
      <c r="AK160" s="82"/>
      <c r="AL160" s="82"/>
      <c r="AM160" s="82"/>
      <c r="AN160" s="82"/>
      <c r="AO160" s="82"/>
      <c r="AP160" s="82"/>
      <c r="AQ160" s="82"/>
      <c r="AR160" s="82"/>
      <c r="AS160" s="82"/>
      <c r="AT160" s="82"/>
      <c r="AU160" s="82"/>
      <c r="AV160" s="82"/>
      <c r="AW160" s="82"/>
      <c r="AX160" s="82"/>
      <c r="AY160" s="82"/>
      <c r="AZ160" s="82"/>
      <c r="BA160" s="82"/>
      <c r="BB160" s="82"/>
      <c r="BC160" s="82"/>
      <c r="BD160" s="82"/>
      <c r="BE160" s="82"/>
      <c r="BF160" s="82"/>
      <c r="BG160" s="82"/>
      <c r="BH160" s="82"/>
      <c r="BI160" s="82"/>
      <c r="BJ160" s="82"/>
      <c r="BK160" s="82"/>
      <c r="BL160" s="82"/>
      <c r="BM160" s="82"/>
      <c r="BN160" s="82"/>
      <c r="BO160" s="82"/>
      <c r="BP160" s="82"/>
      <c r="BQ160" s="82"/>
      <c r="BR160" s="82"/>
      <c r="BS160" s="82"/>
      <c r="BT160" s="82"/>
      <c r="BU160" s="82"/>
      <c r="BV160" s="82"/>
      <c r="BW160" s="82"/>
      <c r="BX160" s="82"/>
      <c r="BY160" s="82"/>
      <c r="BZ160" s="82"/>
      <c r="CA160" s="82"/>
      <c r="CB160" s="82"/>
      <c r="CC160" s="82"/>
      <c r="CD160" s="82"/>
      <c r="CE160" s="82"/>
      <c r="CF160" s="82"/>
      <c r="CG160" s="82"/>
      <c r="CH160" s="82"/>
      <c r="CI160" s="82"/>
      <c r="CJ160" s="82"/>
      <c r="CK160" s="82"/>
      <c r="CL160" s="82"/>
      <c r="CM160" s="82"/>
      <c r="CN160" s="82"/>
      <c r="CO160" s="82"/>
      <c r="CP160" s="82"/>
      <c r="CQ160" s="82"/>
      <c r="CR160" s="82"/>
      <c r="CS160" s="82"/>
      <c r="CT160" s="82"/>
      <c r="CU160" s="82"/>
      <c r="CV160" s="82"/>
      <c r="CW160" s="82"/>
      <c r="CX160" s="82"/>
      <c r="CY160" s="82"/>
      <c r="CZ160" s="82"/>
      <c r="DA160" s="82"/>
      <c r="DB160" s="82"/>
      <c r="DC160" s="82"/>
      <c r="DD160" s="82"/>
      <c r="DE160" s="82"/>
      <c r="DF160" s="82"/>
      <c r="DG160" s="82"/>
      <c r="DH160" s="82"/>
      <c r="DI160" s="82"/>
      <c r="DJ160" s="82"/>
      <c r="DK160" s="82"/>
      <c r="DL160" s="82"/>
      <c r="DM160" s="82"/>
      <c r="DN160" s="82"/>
      <c r="DO160" s="82"/>
      <c r="DP160" s="82"/>
      <c r="DQ160" s="82"/>
      <c r="DR160" s="82"/>
      <c r="DS160" s="82"/>
      <c r="DT160" s="82"/>
      <c r="DU160" s="82"/>
      <c r="DV160" s="82"/>
      <c r="DW160" s="82"/>
      <c r="DX160" s="82"/>
      <c r="DY160" s="82"/>
      <c r="DZ160" s="82"/>
      <c r="EA160" s="82"/>
      <c r="EB160" s="82"/>
      <c r="EC160" s="82"/>
      <c r="ED160" s="82"/>
      <c r="EE160" s="82"/>
      <c r="EF160" s="82"/>
      <c r="EG160" s="82"/>
      <c r="EH160" s="82"/>
      <c r="EI160" s="82"/>
      <c r="EJ160" s="82"/>
      <c r="EK160" s="82"/>
      <c r="EL160" s="82"/>
      <c r="EM160" s="82"/>
      <c r="EN160" s="82"/>
      <c r="EO160" s="82"/>
      <c r="EP160" s="82"/>
      <c r="EQ160" s="82"/>
      <c r="ER160" s="82"/>
      <c r="ES160" s="82"/>
      <c r="ET160" s="82"/>
      <c r="EU160" s="82"/>
      <c r="EV160" s="82"/>
      <c r="EW160" s="82"/>
      <c r="EX160" s="82"/>
      <c r="EY160" s="82"/>
      <c r="EZ160" s="82"/>
      <c r="FA160" s="82"/>
      <c r="FB160" s="82"/>
      <c r="FC160" s="82"/>
      <c r="FD160" s="82"/>
      <c r="FE160" s="82"/>
      <c r="FF160" s="82"/>
      <c r="FG160" s="82"/>
      <c r="FH160" s="82"/>
      <c r="FI160" s="82"/>
      <c r="FJ160" s="82"/>
      <c r="FK160" s="82"/>
      <c r="FL160" s="82"/>
      <c r="FM160" s="82"/>
      <c r="FN160" s="82"/>
      <c r="FO160" s="82"/>
      <c r="FP160" s="82"/>
      <c r="FQ160" s="82"/>
      <c r="FR160" s="82"/>
      <c r="FS160" s="82"/>
      <c r="FT160" s="82"/>
      <c r="FU160" s="82"/>
      <c r="FV160" s="82"/>
      <c r="FW160" s="82"/>
      <c r="FX160" s="82"/>
      <c r="FY160" s="82"/>
      <c r="FZ160" s="82"/>
      <c r="GA160" s="82"/>
      <c r="GB160" s="82"/>
      <c r="GC160" s="82"/>
      <c r="GD160" s="82"/>
      <c r="GE160" s="82"/>
      <c r="GF160" s="82"/>
      <c r="GG160" s="82"/>
      <c r="GH160" s="82"/>
      <c r="GI160" s="82"/>
      <c r="GJ160" s="82"/>
      <c r="GK160" s="82"/>
      <c r="GL160" s="82"/>
      <c r="GM160" s="82"/>
      <c r="GN160" s="82"/>
      <c r="GO160" s="82"/>
      <c r="GP160" s="82"/>
      <c r="GQ160" s="82"/>
      <c r="GR160" s="82"/>
      <c r="GS160" s="82"/>
      <c r="GT160" s="82"/>
      <c r="GU160" s="82"/>
      <c r="GV160" s="82"/>
      <c r="GW160" s="82"/>
      <c r="GX160" s="82"/>
      <c r="GY160" s="82"/>
      <c r="GZ160" s="82"/>
      <c r="HA160" s="82"/>
      <c r="HB160" s="82"/>
      <c r="HC160" s="82"/>
      <c r="HD160" s="82"/>
      <c r="HE160" s="82"/>
      <c r="HF160" s="82"/>
      <c r="HG160" s="82"/>
      <c r="HH160" s="82"/>
      <c r="HI160" s="82"/>
      <c r="HJ160" s="82"/>
      <c r="HK160" s="82"/>
      <c r="HL160" s="82"/>
      <c r="HM160" s="82"/>
      <c r="HN160" s="82"/>
      <c r="HO160" s="82"/>
      <c r="HP160" s="82"/>
      <c r="HQ160" s="82"/>
      <c r="HR160" s="82"/>
      <c r="HS160" s="82"/>
      <c r="HT160" s="82"/>
      <c r="HU160" s="82"/>
      <c r="HV160" s="82"/>
      <c r="HW160" s="82"/>
      <c r="HX160" s="82"/>
      <c r="HY160" s="82"/>
      <c r="HZ160" s="82"/>
      <c r="IA160" s="82"/>
      <c r="IB160" s="82"/>
      <c r="IC160" s="82"/>
      <c r="ID160" s="82"/>
      <c r="IE160" s="82"/>
      <c r="IF160" s="82"/>
      <c r="IG160" s="82"/>
      <c r="IH160" s="82"/>
      <c r="II160" s="82"/>
      <c r="IJ160" s="82"/>
      <c r="IK160" s="82"/>
      <c r="IL160" s="82"/>
      <c r="IM160" s="82"/>
      <c r="IN160" s="82"/>
      <c r="IO160" s="82"/>
      <c r="IP160" s="82"/>
      <c r="IQ160" s="82"/>
      <c r="IR160" s="82"/>
      <c r="IS160" s="82"/>
      <c r="IT160" s="82"/>
      <c r="IU160" s="82"/>
    </row>
    <row r="161" spans="1:255">
      <c r="A161" s="1034">
        <v>16</v>
      </c>
      <c r="B161" s="951"/>
      <c r="C161" s="951"/>
      <c r="D161" s="951"/>
      <c r="E161" s="693"/>
      <c r="F161" s="950"/>
      <c r="G161" s="951"/>
      <c r="H161" s="951"/>
      <c r="I161" s="951"/>
      <c r="J161" s="951"/>
      <c r="K161" s="1035"/>
      <c r="L161" s="1035"/>
      <c r="M161" s="754">
        <v>16</v>
      </c>
      <c r="N161" s="950"/>
      <c r="O161" s="1035"/>
      <c r="P161" s="1035"/>
      <c r="Q161" s="1035"/>
      <c r="R161" s="1035">
        <f t="shared" si="1"/>
        <v>0</v>
      </c>
      <c r="S161" s="754">
        <v>16</v>
      </c>
      <c r="T161" s="82"/>
      <c r="U161" s="82"/>
      <c r="V161" s="82"/>
      <c r="W161" s="82"/>
      <c r="X161" s="82"/>
      <c r="Y161" s="82"/>
      <c r="Z161" s="82"/>
      <c r="AA161" s="82"/>
      <c r="AB161" s="82"/>
      <c r="AC161" s="82"/>
      <c r="AD161" s="82"/>
      <c r="AE161" s="82"/>
      <c r="AF161" s="82"/>
      <c r="AG161" s="82"/>
      <c r="AH161" s="82"/>
      <c r="AI161" s="82"/>
      <c r="AJ161" s="82"/>
      <c r="AK161" s="82"/>
      <c r="AL161" s="82"/>
      <c r="AM161" s="82"/>
      <c r="AN161" s="82"/>
      <c r="AO161" s="82"/>
      <c r="AP161" s="82"/>
      <c r="AQ161" s="82"/>
      <c r="AR161" s="82"/>
      <c r="AS161" s="82"/>
      <c r="AT161" s="82"/>
      <c r="AU161" s="82"/>
      <c r="AV161" s="82"/>
      <c r="AW161" s="82"/>
      <c r="AX161" s="82"/>
      <c r="AY161" s="82"/>
      <c r="AZ161" s="82"/>
      <c r="BA161" s="82"/>
      <c r="BB161" s="82"/>
      <c r="BC161" s="82"/>
      <c r="BD161" s="82"/>
      <c r="BE161" s="82"/>
      <c r="BF161" s="82"/>
      <c r="BG161" s="82"/>
      <c r="BH161" s="82"/>
      <c r="BI161" s="82"/>
      <c r="BJ161" s="82"/>
      <c r="BK161" s="82"/>
      <c r="BL161" s="82"/>
      <c r="BM161" s="82"/>
      <c r="BN161" s="82"/>
      <c r="BO161" s="82"/>
      <c r="BP161" s="82"/>
      <c r="BQ161" s="82"/>
      <c r="BR161" s="82"/>
      <c r="BS161" s="82"/>
      <c r="BT161" s="82"/>
      <c r="BU161" s="82"/>
      <c r="BV161" s="82"/>
      <c r="BW161" s="82"/>
      <c r="BX161" s="82"/>
      <c r="BY161" s="82"/>
      <c r="BZ161" s="82"/>
      <c r="CA161" s="82"/>
      <c r="CB161" s="82"/>
      <c r="CC161" s="82"/>
      <c r="CD161" s="82"/>
      <c r="CE161" s="82"/>
      <c r="CF161" s="82"/>
      <c r="CG161" s="82"/>
      <c r="CH161" s="82"/>
      <c r="CI161" s="82"/>
      <c r="CJ161" s="82"/>
      <c r="CK161" s="82"/>
      <c r="CL161" s="82"/>
      <c r="CM161" s="82"/>
      <c r="CN161" s="82"/>
      <c r="CO161" s="82"/>
      <c r="CP161" s="82"/>
      <c r="CQ161" s="82"/>
      <c r="CR161" s="82"/>
      <c r="CS161" s="82"/>
      <c r="CT161" s="82"/>
      <c r="CU161" s="82"/>
      <c r="CV161" s="82"/>
      <c r="CW161" s="82"/>
      <c r="CX161" s="82"/>
      <c r="CY161" s="82"/>
      <c r="CZ161" s="82"/>
      <c r="DA161" s="82"/>
      <c r="DB161" s="82"/>
      <c r="DC161" s="82"/>
      <c r="DD161" s="82"/>
      <c r="DE161" s="82"/>
      <c r="DF161" s="82"/>
      <c r="DG161" s="82"/>
      <c r="DH161" s="82"/>
      <c r="DI161" s="82"/>
      <c r="DJ161" s="82"/>
      <c r="DK161" s="82"/>
      <c r="DL161" s="82"/>
      <c r="DM161" s="82"/>
      <c r="DN161" s="82"/>
      <c r="DO161" s="82"/>
      <c r="DP161" s="82"/>
      <c r="DQ161" s="82"/>
      <c r="DR161" s="82"/>
      <c r="DS161" s="82"/>
      <c r="DT161" s="82"/>
      <c r="DU161" s="82"/>
      <c r="DV161" s="82"/>
      <c r="DW161" s="82"/>
      <c r="DX161" s="82"/>
      <c r="DY161" s="82"/>
      <c r="DZ161" s="82"/>
      <c r="EA161" s="82"/>
      <c r="EB161" s="82"/>
      <c r="EC161" s="82"/>
      <c r="ED161" s="82"/>
      <c r="EE161" s="82"/>
      <c r="EF161" s="82"/>
      <c r="EG161" s="82"/>
      <c r="EH161" s="82"/>
      <c r="EI161" s="82"/>
      <c r="EJ161" s="82"/>
      <c r="EK161" s="82"/>
      <c r="EL161" s="82"/>
      <c r="EM161" s="82"/>
      <c r="EN161" s="82"/>
      <c r="EO161" s="82"/>
      <c r="EP161" s="82"/>
      <c r="EQ161" s="82"/>
      <c r="ER161" s="82"/>
      <c r="ES161" s="82"/>
      <c r="ET161" s="82"/>
      <c r="EU161" s="82"/>
      <c r="EV161" s="82"/>
      <c r="EW161" s="82"/>
      <c r="EX161" s="82"/>
      <c r="EY161" s="82"/>
      <c r="EZ161" s="82"/>
      <c r="FA161" s="82"/>
      <c r="FB161" s="82"/>
      <c r="FC161" s="82"/>
      <c r="FD161" s="82"/>
      <c r="FE161" s="82"/>
      <c r="FF161" s="82"/>
      <c r="FG161" s="82"/>
      <c r="FH161" s="82"/>
      <c r="FI161" s="82"/>
      <c r="FJ161" s="82"/>
      <c r="FK161" s="82"/>
      <c r="FL161" s="82"/>
      <c r="FM161" s="82"/>
      <c r="FN161" s="82"/>
      <c r="FO161" s="82"/>
      <c r="FP161" s="82"/>
      <c r="FQ161" s="82"/>
      <c r="FR161" s="82"/>
      <c r="FS161" s="82"/>
      <c r="FT161" s="82"/>
      <c r="FU161" s="82"/>
      <c r="FV161" s="82"/>
      <c r="FW161" s="82"/>
      <c r="FX161" s="82"/>
      <c r="FY161" s="82"/>
      <c r="FZ161" s="82"/>
      <c r="GA161" s="82"/>
      <c r="GB161" s="82"/>
      <c r="GC161" s="82"/>
      <c r="GD161" s="82"/>
      <c r="GE161" s="82"/>
      <c r="GF161" s="82"/>
      <c r="GG161" s="82"/>
      <c r="GH161" s="82"/>
      <c r="GI161" s="82"/>
      <c r="GJ161" s="82"/>
      <c r="GK161" s="82"/>
      <c r="GL161" s="82"/>
      <c r="GM161" s="82"/>
      <c r="GN161" s="82"/>
      <c r="GO161" s="82"/>
      <c r="GP161" s="82"/>
      <c r="GQ161" s="82"/>
      <c r="GR161" s="82"/>
      <c r="GS161" s="82"/>
      <c r="GT161" s="82"/>
      <c r="GU161" s="82"/>
      <c r="GV161" s="82"/>
      <c r="GW161" s="82"/>
      <c r="GX161" s="82"/>
      <c r="GY161" s="82"/>
      <c r="GZ161" s="82"/>
      <c r="HA161" s="82"/>
      <c r="HB161" s="82"/>
      <c r="HC161" s="82"/>
      <c r="HD161" s="82"/>
      <c r="HE161" s="82"/>
      <c r="HF161" s="82"/>
      <c r="HG161" s="82"/>
      <c r="HH161" s="82"/>
      <c r="HI161" s="82"/>
      <c r="HJ161" s="82"/>
      <c r="HK161" s="82"/>
      <c r="HL161" s="82"/>
      <c r="HM161" s="82"/>
      <c r="HN161" s="82"/>
      <c r="HO161" s="82"/>
      <c r="HP161" s="82"/>
      <c r="HQ161" s="82"/>
      <c r="HR161" s="82"/>
      <c r="HS161" s="82"/>
      <c r="HT161" s="82"/>
      <c r="HU161" s="82"/>
      <c r="HV161" s="82"/>
      <c r="HW161" s="82"/>
      <c r="HX161" s="82"/>
      <c r="HY161" s="82"/>
      <c r="HZ161" s="82"/>
      <c r="IA161" s="82"/>
      <c r="IB161" s="82"/>
      <c r="IC161" s="82"/>
      <c r="ID161" s="82"/>
      <c r="IE161" s="82"/>
      <c r="IF161" s="82"/>
      <c r="IG161" s="82"/>
      <c r="IH161" s="82"/>
      <c r="II161" s="82"/>
      <c r="IJ161" s="82"/>
      <c r="IK161" s="82"/>
      <c r="IL161" s="82"/>
      <c r="IM161" s="82"/>
      <c r="IN161" s="82"/>
      <c r="IO161" s="82"/>
      <c r="IP161" s="82"/>
      <c r="IQ161" s="82"/>
      <c r="IR161" s="82"/>
      <c r="IS161" s="82"/>
      <c r="IT161" s="82"/>
      <c r="IU161" s="82"/>
    </row>
    <row r="162" spans="1:255">
      <c r="A162" s="1034">
        <v>17</v>
      </c>
      <c r="B162" s="951"/>
      <c r="C162" s="951"/>
      <c r="D162" s="951"/>
      <c r="E162" s="693"/>
      <c r="F162" s="950"/>
      <c r="G162" s="951"/>
      <c r="H162" s="951"/>
      <c r="I162" s="951"/>
      <c r="J162" s="951"/>
      <c r="K162" s="1035"/>
      <c r="L162" s="1035"/>
      <c r="M162" s="754">
        <v>17</v>
      </c>
      <c r="N162" s="950"/>
      <c r="O162" s="1035"/>
      <c r="P162" s="1035"/>
      <c r="Q162" s="1035"/>
      <c r="R162" s="1035">
        <f t="shared" si="1"/>
        <v>0</v>
      </c>
      <c r="S162" s="754">
        <v>17</v>
      </c>
      <c r="T162" s="82"/>
      <c r="U162" s="82"/>
      <c r="V162" s="82"/>
      <c r="W162" s="82"/>
      <c r="X162" s="82"/>
      <c r="Y162" s="82"/>
      <c r="Z162" s="82"/>
      <c r="AA162" s="82"/>
      <c r="AB162" s="82"/>
      <c r="AC162" s="82"/>
      <c r="AD162" s="82"/>
      <c r="AE162" s="82"/>
      <c r="AF162" s="82"/>
      <c r="AG162" s="82"/>
      <c r="AH162" s="82"/>
      <c r="AI162" s="82"/>
      <c r="AJ162" s="82"/>
      <c r="AK162" s="82"/>
      <c r="AL162" s="82"/>
      <c r="AM162" s="82"/>
      <c r="AN162" s="82"/>
      <c r="AO162" s="82"/>
      <c r="AP162" s="82"/>
      <c r="AQ162" s="82"/>
      <c r="AR162" s="82"/>
      <c r="AS162" s="82"/>
      <c r="AT162" s="82"/>
      <c r="AU162" s="82"/>
      <c r="AV162" s="82"/>
      <c r="AW162" s="82"/>
      <c r="AX162" s="82"/>
      <c r="AY162" s="82"/>
      <c r="AZ162" s="82"/>
      <c r="BA162" s="82"/>
      <c r="BB162" s="82"/>
      <c r="BC162" s="82"/>
      <c r="BD162" s="82"/>
      <c r="BE162" s="82"/>
      <c r="BF162" s="82"/>
      <c r="BG162" s="82"/>
      <c r="BH162" s="82"/>
      <c r="BI162" s="82"/>
      <c r="BJ162" s="82"/>
      <c r="BK162" s="82"/>
      <c r="BL162" s="82"/>
      <c r="BM162" s="82"/>
      <c r="BN162" s="82"/>
      <c r="BO162" s="82"/>
      <c r="BP162" s="82"/>
      <c r="BQ162" s="82"/>
      <c r="BR162" s="82"/>
      <c r="BS162" s="82"/>
      <c r="BT162" s="82"/>
      <c r="BU162" s="82"/>
      <c r="BV162" s="82"/>
      <c r="BW162" s="82"/>
      <c r="BX162" s="82"/>
      <c r="BY162" s="82"/>
      <c r="BZ162" s="82"/>
      <c r="CA162" s="82"/>
      <c r="CB162" s="82"/>
      <c r="CC162" s="82"/>
      <c r="CD162" s="82"/>
      <c r="CE162" s="82"/>
      <c r="CF162" s="82"/>
      <c r="CG162" s="82"/>
      <c r="CH162" s="82"/>
      <c r="CI162" s="82"/>
      <c r="CJ162" s="82"/>
      <c r="CK162" s="82"/>
      <c r="CL162" s="82"/>
      <c r="CM162" s="82"/>
      <c r="CN162" s="82"/>
      <c r="CO162" s="82"/>
      <c r="CP162" s="82"/>
      <c r="CQ162" s="82"/>
      <c r="CR162" s="82"/>
      <c r="CS162" s="82"/>
      <c r="CT162" s="82"/>
      <c r="CU162" s="82"/>
      <c r="CV162" s="82"/>
      <c r="CW162" s="82"/>
      <c r="CX162" s="82"/>
      <c r="CY162" s="82"/>
      <c r="CZ162" s="82"/>
      <c r="DA162" s="82"/>
      <c r="DB162" s="82"/>
      <c r="DC162" s="82"/>
      <c r="DD162" s="82"/>
      <c r="DE162" s="82"/>
      <c r="DF162" s="82"/>
      <c r="DG162" s="82"/>
      <c r="DH162" s="82"/>
      <c r="DI162" s="82"/>
      <c r="DJ162" s="82"/>
      <c r="DK162" s="82"/>
      <c r="DL162" s="82"/>
      <c r="DM162" s="82"/>
      <c r="DN162" s="82"/>
      <c r="DO162" s="82"/>
      <c r="DP162" s="82"/>
      <c r="DQ162" s="82"/>
      <c r="DR162" s="82"/>
      <c r="DS162" s="82"/>
      <c r="DT162" s="82"/>
      <c r="DU162" s="82"/>
      <c r="DV162" s="82"/>
      <c r="DW162" s="82"/>
      <c r="DX162" s="82"/>
      <c r="DY162" s="82"/>
      <c r="DZ162" s="82"/>
      <c r="EA162" s="82"/>
      <c r="EB162" s="82"/>
      <c r="EC162" s="82"/>
      <c r="ED162" s="82"/>
      <c r="EE162" s="82"/>
      <c r="EF162" s="82"/>
      <c r="EG162" s="82"/>
      <c r="EH162" s="82"/>
      <c r="EI162" s="82"/>
      <c r="EJ162" s="82"/>
      <c r="EK162" s="82"/>
      <c r="EL162" s="82"/>
      <c r="EM162" s="82"/>
      <c r="EN162" s="82"/>
      <c r="EO162" s="82"/>
      <c r="EP162" s="82"/>
      <c r="EQ162" s="82"/>
      <c r="ER162" s="82"/>
      <c r="ES162" s="82"/>
      <c r="ET162" s="82"/>
      <c r="EU162" s="82"/>
      <c r="EV162" s="82"/>
      <c r="EW162" s="82"/>
      <c r="EX162" s="82"/>
      <c r="EY162" s="82"/>
      <c r="EZ162" s="82"/>
      <c r="FA162" s="82"/>
      <c r="FB162" s="82"/>
      <c r="FC162" s="82"/>
      <c r="FD162" s="82"/>
      <c r="FE162" s="82"/>
      <c r="FF162" s="82"/>
      <c r="FG162" s="82"/>
      <c r="FH162" s="82"/>
      <c r="FI162" s="82"/>
      <c r="FJ162" s="82"/>
      <c r="FK162" s="82"/>
      <c r="FL162" s="82"/>
      <c r="FM162" s="82"/>
      <c r="FN162" s="82"/>
      <c r="FO162" s="82"/>
      <c r="FP162" s="82"/>
      <c r="FQ162" s="82"/>
      <c r="FR162" s="82"/>
      <c r="FS162" s="82"/>
      <c r="FT162" s="82"/>
      <c r="FU162" s="82"/>
      <c r="FV162" s="82"/>
      <c r="FW162" s="82"/>
      <c r="FX162" s="82"/>
      <c r="FY162" s="82"/>
      <c r="FZ162" s="82"/>
      <c r="GA162" s="82"/>
      <c r="GB162" s="82"/>
      <c r="GC162" s="82"/>
      <c r="GD162" s="82"/>
      <c r="GE162" s="82"/>
      <c r="GF162" s="82"/>
      <c r="GG162" s="82"/>
      <c r="GH162" s="82"/>
      <c r="GI162" s="82"/>
      <c r="GJ162" s="82"/>
      <c r="GK162" s="82"/>
      <c r="GL162" s="82"/>
      <c r="GM162" s="82"/>
      <c r="GN162" s="82"/>
      <c r="GO162" s="82"/>
      <c r="GP162" s="82"/>
      <c r="GQ162" s="82"/>
      <c r="GR162" s="82"/>
      <c r="GS162" s="82"/>
      <c r="GT162" s="82"/>
      <c r="GU162" s="82"/>
      <c r="GV162" s="82"/>
      <c r="GW162" s="82"/>
      <c r="GX162" s="82"/>
      <c r="GY162" s="82"/>
      <c r="GZ162" s="82"/>
      <c r="HA162" s="82"/>
      <c r="HB162" s="82"/>
      <c r="HC162" s="82"/>
      <c r="HD162" s="82"/>
      <c r="HE162" s="82"/>
      <c r="HF162" s="82"/>
      <c r="HG162" s="82"/>
      <c r="HH162" s="82"/>
      <c r="HI162" s="82"/>
      <c r="HJ162" s="82"/>
      <c r="HK162" s="82"/>
      <c r="HL162" s="82"/>
      <c r="HM162" s="82"/>
      <c r="HN162" s="82"/>
      <c r="HO162" s="82"/>
      <c r="HP162" s="82"/>
      <c r="HQ162" s="82"/>
      <c r="HR162" s="82"/>
      <c r="HS162" s="82"/>
      <c r="HT162" s="82"/>
      <c r="HU162" s="82"/>
      <c r="HV162" s="82"/>
      <c r="HW162" s="82"/>
      <c r="HX162" s="82"/>
      <c r="HY162" s="82"/>
      <c r="HZ162" s="82"/>
      <c r="IA162" s="82"/>
      <c r="IB162" s="82"/>
      <c r="IC162" s="82"/>
      <c r="ID162" s="82"/>
      <c r="IE162" s="82"/>
      <c r="IF162" s="82"/>
      <c r="IG162" s="82"/>
      <c r="IH162" s="82"/>
      <c r="II162" s="82"/>
      <c r="IJ162" s="82"/>
      <c r="IK162" s="82"/>
      <c r="IL162" s="82"/>
      <c r="IM162" s="82"/>
      <c r="IN162" s="82"/>
      <c r="IO162" s="82"/>
      <c r="IP162" s="82"/>
      <c r="IQ162" s="82"/>
      <c r="IR162" s="82"/>
      <c r="IS162" s="82"/>
      <c r="IT162" s="82"/>
      <c r="IU162" s="82"/>
    </row>
    <row r="163" spans="1:255">
      <c r="A163" s="1034">
        <v>18</v>
      </c>
      <c r="B163" s="951"/>
      <c r="C163" s="951"/>
      <c r="D163" s="951"/>
      <c r="E163" s="693"/>
      <c r="F163" s="950"/>
      <c r="G163" s="951"/>
      <c r="H163" s="951"/>
      <c r="I163" s="951"/>
      <c r="J163" s="951"/>
      <c r="K163" s="1035"/>
      <c r="L163" s="1035"/>
      <c r="M163" s="754">
        <v>18</v>
      </c>
      <c r="N163" s="950"/>
      <c r="O163" s="1035"/>
      <c r="P163" s="1035"/>
      <c r="Q163" s="1035"/>
      <c r="R163" s="1035">
        <f t="shared" si="1"/>
        <v>0</v>
      </c>
      <c r="S163" s="754">
        <v>18</v>
      </c>
      <c r="T163" s="82"/>
      <c r="U163" s="82"/>
      <c r="V163" s="82"/>
      <c r="W163" s="82"/>
      <c r="X163" s="82"/>
      <c r="Y163" s="82"/>
      <c r="Z163" s="82"/>
      <c r="AA163" s="82"/>
      <c r="AB163" s="82"/>
      <c r="AC163" s="82"/>
      <c r="AD163" s="82"/>
      <c r="AE163" s="82"/>
      <c r="AF163" s="82"/>
      <c r="AG163" s="82"/>
      <c r="AH163" s="82"/>
      <c r="AI163" s="82"/>
      <c r="AJ163" s="82"/>
      <c r="AK163" s="82"/>
      <c r="AL163" s="82"/>
      <c r="AM163" s="82"/>
      <c r="AN163" s="82"/>
      <c r="AO163" s="82"/>
      <c r="AP163" s="82"/>
      <c r="AQ163" s="82"/>
      <c r="AR163" s="82"/>
      <c r="AS163" s="82"/>
      <c r="AT163" s="82"/>
      <c r="AU163" s="82"/>
      <c r="AV163" s="82"/>
      <c r="AW163" s="82"/>
      <c r="AX163" s="82"/>
      <c r="AY163" s="82"/>
      <c r="AZ163" s="82"/>
      <c r="BA163" s="82"/>
      <c r="BB163" s="82"/>
      <c r="BC163" s="82"/>
      <c r="BD163" s="82"/>
      <c r="BE163" s="82"/>
      <c r="BF163" s="82"/>
      <c r="BG163" s="82"/>
      <c r="BH163" s="82"/>
      <c r="BI163" s="82"/>
      <c r="BJ163" s="82"/>
      <c r="BK163" s="82"/>
      <c r="BL163" s="82"/>
      <c r="BM163" s="82"/>
      <c r="BN163" s="82"/>
      <c r="BO163" s="82"/>
      <c r="BP163" s="82"/>
      <c r="BQ163" s="82"/>
      <c r="BR163" s="82"/>
      <c r="BS163" s="82"/>
      <c r="BT163" s="82"/>
      <c r="BU163" s="82"/>
      <c r="BV163" s="82"/>
      <c r="BW163" s="82"/>
      <c r="BX163" s="82"/>
      <c r="BY163" s="82"/>
      <c r="BZ163" s="82"/>
      <c r="CA163" s="82"/>
      <c r="CB163" s="82"/>
      <c r="CC163" s="82"/>
      <c r="CD163" s="82"/>
      <c r="CE163" s="82"/>
      <c r="CF163" s="82"/>
      <c r="CG163" s="82"/>
      <c r="CH163" s="82"/>
      <c r="CI163" s="82"/>
      <c r="CJ163" s="82"/>
      <c r="CK163" s="82"/>
      <c r="CL163" s="82"/>
      <c r="CM163" s="82"/>
      <c r="CN163" s="82"/>
      <c r="CO163" s="82"/>
      <c r="CP163" s="82"/>
      <c r="CQ163" s="82"/>
      <c r="CR163" s="82"/>
      <c r="CS163" s="82"/>
      <c r="CT163" s="82"/>
      <c r="CU163" s="82"/>
      <c r="CV163" s="82"/>
      <c r="CW163" s="82"/>
      <c r="CX163" s="82"/>
      <c r="CY163" s="82"/>
      <c r="CZ163" s="82"/>
      <c r="DA163" s="82"/>
      <c r="DB163" s="82"/>
      <c r="DC163" s="82"/>
      <c r="DD163" s="82"/>
      <c r="DE163" s="82"/>
      <c r="DF163" s="82"/>
      <c r="DG163" s="82"/>
      <c r="DH163" s="82"/>
      <c r="DI163" s="82"/>
      <c r="DJ163" s="82"/>
      <c r="DK163" s="82"/>
      <c r="DL163" s="82"/>
      <c r="DM163" s="82"/>
      <c r="DN163" s="82"/>
      <c r="DO163" s="82"/>
      <c r="DP163" s="82"/>
      <c r="DQ163" s="82"/>
      <c r="DR163" s="82"/>
      <c r="DS163" s="82"/>
      <c r="DT163" s="82"/>
      <c r="DU163" s="82"/>
      <c r="DV163" s="82"/>
      <c r="DW163" s="82"/>
      <c r="DX163" s="82"/>
      <c r="DY163" s="82"/>
      <c r="DZ163" s="82"/>
      <c r="EA163" s="82"/>
      <c r="EB163" s="82"/>
      <c r="EC163" s="82"/>
      <c r="ED163" s="82"/>
      <c r="EE163" s="82"/>
      <c r="EF163" s="82"/>
      <c r="EG163" s="82"/>
      <c r="EH163" s="82"/>
      <c r="EI163" s="82"/>
      <c r="EJ163" s="82"/>
      <c r="EK163" s="82"/>
      <c r="EL163" s="82"/>
      <c r="EM163" s="82"/>
      <c r="EN163" s="82"/>
      <c r="EO163" s="82"/>
      <c r="EP163" s="82"/>
      <c r="EQ163" s="82"/>
      <c r="ER163" s="82"/>
      <c r="ES163" s="82"/>
      <c r="ET163" s="82"/>
      <c r="EU163" s="82"/>
      <c r="EV163" s="82"/>
      <c r="EW163" s="82"/>
      <c r="EX163" s="82"/>
      <c r="EY163" s="82"/>
      <c r="EZ163" s="82"/>
      <c r="FA163" s="82"/>
      <c r="FB163" s="82"/>
      <c r="FC163" s="82"/>
      <c r="FD163" s="82"/>
      <c r="FE163" s="82"/>
      <c r="FF163" s="82"/>
      <c r="FG163" s="82"/>
      <c r="FH163" s="82"/>
      <c r="FI163" s="82"/>
      <c r="FJ163" s="82"/>
      <c r="FK163" s="82"/>
      <c r="FL163" s="82"/>
      <c r="FM163" s="82"/>
      <c r="FN163" s="82"/>
      <c r="FO163" s="82"/>
      <c r="FP163" s="82"/>
      <c r="FQ163" s="82"/>
      <c r="FR163" s="82"/>
      <c r="FS163" s="82"/>
      <c r="FT163" s="82"/>
      <c r="FU163" s="82"/>
      <c r="FV163" s="82"/>
      <c r="FW163" s="82"/>
      <c r="FX163" s="82"/>
      <c r="FY163" s="82"/>
      <c r="FZ163" s="82"/>
      <c r="GA163" s="82"/>
      <c r="GB163" s="82"/>
      <c r="GC163" s="82"/>
      <c r="GD163" s="82"/>
      <c r="GE163" s="82"/>
      <c r="GF163" s="82"/>
      <c r="GG163" s="82"/>
      <c r="GH163" s="82"/>
      <c r="GI163" s="82"/>
      <c r="GJ163" s="82"/>
      <c r="GK163" s="82"/>
      <c r="GL163" s="82"/>
      <c r="GM163" s="82"/>
      <c r="GN163" s="82"/>
      <c r="GO163" s="82"/>
      <c r="GP163" s="82"/>
      <c r="GQ163" s="82"/>
      <c r="GR163" s="82"/>
      <c r="GS163" s="82"/>
      <c r="GT163" s="82"/>
      <c r="GU163" s="82"/>
      <c r="GV163" s="82"/>
      <c r="GW163" s="82"/>
      <c r="GX163" s="82"/>
      <c r="GY163" s="82"/>
      <c r="GZ163" s="82"/>
      <c r="HA163" s="82"/>
      <c r="HB163" s="82"/>
      <c r="HC163" s="82"/>
      <c r="HD163" s="82"/>
      <c r="HE163" s="82"/>
      <c r="HF163" s="82"/>
      <c r="HG163" s="82"/>
      <c r="HH163" s="82"/>
      <c r="HI163" s="82"/>
      <c r="HJ163" s="82"/>
      <c r="HK163" s="82"/>
      <c r="HL163" s="82"/>
      <c r="HM163" s="82"/>
      <c r="HN163" s="82"/>
      <c r="HO163" s="82"/>
      <c r="HP163" s="82"/>
      <c r="HQ163" s="82"/>
      <c r="HR163" s="82"/>
      <c r="HS163" s="82"/>
      <c r="HT163" s="82"/>
      <c r="HU163" s="82"/>
      <c r="HV163" s="82"/>
      <c r="HW163" s="82"/>
      <c r="HX163" s="82"/>
      <c r="HY163" s="82"/>
      <c r="HZ163" s="82"/>
      <c r="IA163" s="82"/>
      <c r="IB163" s="82"/>
      <c r="IC163" s="82"/>
      <c r="ID163" s="82"/>
      <c r="IE163" s="82"/>
      <c r="IF163" s="82"/>
      <c r="IG163" s="82"/>
      <c r="IH163" s="82"/>
      <c r="II163" s="82"/>
      <c r="IJ163" s="82"/>
      <c r="IK163" s="82"/>
      <c r="IL163" s="82"/>
      <c r="IM163" s="82"/>
      <c r="IN163" s="82"/>
      <c r="IO163" s="82"/>
      <c r="IP163" s="82"/>
      <c r="IQ163" s="82"/>
      <c r="IR163" s="82"/>
      <c r="IS163" s="82"/>
      <c r="IT163" s="82"/>
      <c r="IU163" s="82"/>
    </row>
    <row r="164" spans="1:255">
      <c r="A164" s="1034">
        <v>19</v>
      </c>
      <c r="B164" s="951"/>
      <c r="C164" s="951"/>
      <c r="D164" s="951"/>
      <c r="E164" s="693"/>
      <c r="F164" s="950"/>
      <c r="G164" s="951"/>
      <c r="H164" s="951"/>
      <c r="I164" s="951"/>
      <c r="J164" s="951"/>
      <c r="K164" s="1035"/>
      <c r="L164" s="1035"/>
      <c r="M164" s="754">
        <v>19</v>
      </c>
      <c r="N164" s="950"/>
      <c r="O164" s="1035"/>
      <c r="P164" s="1035"/>
      <c r="Q164" s="1035"/>
      <c r="R164" s="1035">
        <f t="shared" si="1"/>
        <v>0</v>
      </c>
      <c r="S164" s="754">
        <v>19</v>
      </c>
      <c r="T164" s="82"/>
      <c r="U164" s="82"/>
      <c r="V164" s="82"/>
      <c r="W164" s="82"/>
      <c r="X164" s="82"/>
      <c r="Y164" s="82"/>
      <c r="Z164" s="82"/>
      <c r="AA164" s="82"/>
      <c r="AB164" s="82"/>
      <c r="AC164" s="82"/>
      <c r="AD164" s="82"/>
      <c r="AE164" s="82"/>
      <c r="AF164" s="82"/>
      <c r="AG164" s="82"/>
      <c r="AH164" s="82"/>
      <c r="AI164" s="82"/>
      <c r="AJ164" s="82"/>
      <c r="AK164" s="82"/>
      <c r="AL164" s="82"/>
      <c r="AM164" s="82"/>
      <c r="AN164" s="82"/>
      <c r="AO164" s="82"/>
      <c r="AP164" s="82"/>
      <c r="AQ164" s="82"/>
      <c r="AR164" s="82"/>
      <c r="AS164" s="82"/>
      <c r="AT164" s="82"/>
      <c r="AU164" s="82"/>
      <c r="AV164" s="82"/>
      <c r="AW164" s="82"/>
      <c r="AX164" s="82"/>
      <c r="AY164" s="82"/>
      <c r="AZ164" s="82"/>
      <c r="BA164" s="82"/>
      <c r="BB164" s="82"/>
      <c r="BC164" s="82"/>
      <c r="BD164" s="82"/>
      <c r="BE164" s="82"/>
      <c r="BF164" s="82"/>
      <c r="BG164" s="82"/>
      <c r="BH164" s="82"/>
      <c r="BI164" s="82"/>
      <c r="BJ164" s="82"/>
      <c r="BK164" s="82"/>
      <c r="BL164" s="82"/>
      <c r="BM164" s="82"/>
      <c r="BN164" s="82"/>
      <c r="BO164" s="82"/>
      <c r="BP164" s="82"/>
      <c r="BQ164" s="82"/>
      <c r="BR164" s="82"/>
      <c r="BS164" s="82"/>
      <c r="BT164" s="82"/>
      <c r="BU164" s="82"/>
      <c r="BV164" s="82"/>
      <c r="BW164" s="82"/>
      <c r="BX164" s="82"/>
      <c r="BY164" s="82"/>
      <c r="BZ164" s="82"/>
      <c r="CA164" s="82"/>
      <c r="CB164" s="82"/>
      <c r="CC164" s="82"/>
      <c r="CD164" s="82"/>
      <c r="CE164" s="82"/>
      <c r="CF164" s="82"/>
      <c r="CG164" s="82"/>
      <c r="CH164" s="82"/>
      <c r="CI164" s="82"/>
      <c r="CJ164" s="82"/>
      <c r="CK164" s="82"/>
      <c r="CL164" s="82"/>
      <c r="CM164" s="82"/>
      <c r="CN164" s="82"/>
      <c r="CO164" s="82"/>
      <c r="CP164" s="82"/>
      <c r="CQ164" s="82"/>
      <c r="CR164" s="82"/>
      <c r="CS164" s="82"/>
      <c r="CT164" s="82"/>
      <c r="CU164" s="82"/>
      <c r="CV164" s="82"/>
      <c r="CW164" s="82"/>
      <c r="CX164" s="82"/>
      <c r="CY164" s="82"/>
      <c r="CZ164" s="82"/>
      <c r="DA164" s="82"/>
      <c r="DB164" s="82"/>
      <c r="DC164" s="82"/>
      <c r="DD164" s="82"/>
      <c r="DE164" s="82"/>
      <c r="DF164" s="82"/>
      <c r="DG164" s="82"/>
      <c r="DH164" s="82"/>
      <c r="DI164" s="82"/>
      <c r="DJ164" s="82"/>
      <c r="DK164" s="82"/>
      <c r="DL164" s="82"/>
      <c r="DM164" s="82"/>
      <c r="DN164" s="82"/>
      <c r="DO164" s="82"/>
      <c r="DP164" s="82"/>
      <c r="DQ164" s="82"/>
      <c r="DR164" s="82"/>
      <c r="DS164" s="82"/>
      <c r="DT164" s="82"/>
      <c r="DU164" s="82"/>
      <c r="DV164" s="82"/>
      <c r="DW164" s="82"/>
      <c r="DX164" s="82"/>
      <c r="DY164" s="82"/>
      <c r="DZ164" s="82"/>
      <c r="EA164" s="82"/>
      <c r="EB164" s="82"/>
      <c r="EC164" s="82"/>
      <c r="ED164" s="82"/>
      <c r="EE164" s="82"/>
      <c r="EF164" s="82"/>
      <c r="EG164" s="82"/>
      <c r="EH164" s="82"/>
      <c r="EI164" s="82"/>
      <c r="EJ164" s="82"/>
      <c r="EK164" s="82"/>
      <c r="EL164" s="82"/>
      <c r="EM164" s="82"/>
      <c r="EN164" s="82"/>
      <c r="EO164" s="82"/>
      <c r="EP164" s="82"/>
      <c r="EQ164" s="82"/>
      <c r="ER164" s="82"/>
      <c r="ES164" s="82"/>
      <c r="ET164" s="82"/>
      <c r="EU164" s="82"/>
      <c r="EV164" s="82"/>
      <c r="EW164" s="82"/>
      <c r="EX164" s="82"/>
      <c r="EY164" s="82"/>
      <c r="EZ164" s="82"/>
      <c r="FA164" s="82"/>
      <c r="FB164" s="82"/>
      <c r="FC164" s="82"/>
      <c r="FD164" s="82"/>
      <c r="FE164" s="82"/>
      <c r="FF164" s="82"/>
      <c r="FG164" s="82"/>
      <c r="FH164" s="82"/>
      <c r="FI164" s="82"/>
      <c r="FJ164" s="82"/>
      <c r="FK164" s="82"/>
      <c r="FL164" s="82"/>
      <c r="FM164" s="82"/>
      <c r="FN164" s="82"/>
      <c r="FO164" s="82"/>
      <c r="FP164" s="82"/>
      <c r="FQ164" s="82"/>
      <c r="FR164" s="82"/>
      <c r="FS164" s="82"/>
      <c r="FT164" s="82"/>
      <c r="FU164" s="82"/>
      <c r="FV164" s="82"/>
      <c r="FW164" s="82"/>
      <c r="FX164" s="82"/>
      <c r="FY164" s="82"/>
      <c r="FZ164" s="82"/>
      <c r="GA164" s="82"/>
      <c r="GB164" s="82"/>
      <c r="GC164" s="82"/>
      <c r="GD164" s="82"/>
      <c r="GE164" s="82"/>
      <c r="GF164" s="82"/>
      <c r="GG164" s="82"/>
      <c r="GH164" s="82"/>
      <c r="GI164" s="82"/>
      <c r="GJ164" s="82"/>
      <c r="GK164" s="82"/>
      <c r="GL164" s="82"/>
      <c r="GM164" s="82"/>
      <c r="GN164" s="82"/>
      <c r="GO164" s="82"/>
      <c r="GP164" s="82"/>
      <c r="GQ164" s="82"/>
      <c r="GR164" s="82"/>
      <c r="GS164" s="82"/>
      <c r="GT164" s="82"/>
      <c r="GU164" s="82"/>
      <c r="GV164" s="82"/>
      <c r="GW164" s="82"/>
      <c r="GX164" s="82"/>
      <c r="GY164" s="82"/>
      <c r="GZ164" s="82"/>
      <c r="HA164" s="82"/>
      <c r="HB164" s="82"/>
      <c r="HC164" s="82"/>
      <c r="HD164" s="82"/>
      <c r="HE164" s="82"/>
      <c r="HF164" s="82"/>
      <c r="HG164" s="82"/>
      <c r="HH164" s="82"/>
      <c r="HI164" s="82"/>
      <c r="HJ164" s="82"/>
      <c r="HK164" s="82"/>
      <c r="HL164" s="82"/>
      <c r="HM164" s="82"/>
      <c r="HN164" s="82"/>
      <c r="HO164" s="82"/>
      <c r="HP164" s="82"/>
      <c r="HQ164" s="82"/>
      <c r="HR164" s="82"/>
      <c r="HS164" s="82"/>
      <c r="HT164" s="82"/>
      <c r="HU164" s="82"/>
      <c r="HV164" s="82"/>
      <c r="HW164" s="82"/>
      <c r="HX164" s="82"/>
      <c r="HY164" s="82"/>
      <c r="HZ164" s="82"/>
      <c r="IA164" s="82"/>
      <c r="IB164" s="82"/>
      <c r="IC164" s="82"/>
      <c r="ID164" s="82"/>
      <c r="IE164" s="82"/>
      <c r="IF164" s="82"/>
      <c r="IG164" s="82"/>
      <c r="IH164" s="82"/>
      <c r="II164" s="82"/>
      <c r="IJ164" s="82"/>
      <c r="IK164" s="82"/>
      <c r="IL164" s="82"/>
      <c r="IM164" s="82"/>
      <c r="IN164" s="82"/>
      <c r="IO164" s="82"/>
      <c r="IP164" s="82"/>
      <c r="IQ164" s="82"/>
      <c r="IR164" s="82"/>
      <c r="IS164" s="82"/>
      <c r="IT164" s="82"/>
      <c r="IU164" s="82"/>
    </row>
    <row r="165" spans="1:255">
      <c r="A165" s="1034">
        <v>20</v>
      </c>
      <c r="B165" s="951"/>
      <c r="C165" s="951"/>
      <c r="D165" s="951"/>
      <c r="E165" s="693"/>
      <c r="F165" s="950"/>
      <c r="G165" s="951"/>
      <c r="H165" s="951"/>
      <c r="I165" s="951"/>
      <c r="J165" s="951"/>
      <c r="K165" s="1035"/>
      <c r="L165" s="1035"/>
      <c r="M165" s="754">
        <v>20</v>
      </c>
      <c r="N165" s="950"/>
      <c r="O165" s="1035"/>
      <c r="P165" s="1035"/>
      <c r="Q165" s="1035"/>
      <c r="R165" s="1035">
        <f t="shared" si="1"/>
        <v>0</v>
      </c>
      <c r="S165" s="754">
        <v>20</v>
      </c>
      <c r="T165" s="82"/>
      <c r="U165" s="82"/>
      <c r="V165" s="82"/>
      <c r="W165" s="82"/>
      <c r="X165" s="82"/>
      <c r="Y165" s="82"/>
      <c r="Z165" s="82"/>
      <c r="AA165" s="82"/>
      <c r="AB165" s="82"/>
      <c r="AC165" s="82"/>
      <c r="AD165" s="82"/>
      <c r="AE165" s="82"/>
      <c r="AF165" s="82"/>
      <c r="AG165" s="82"/>
      <c r="AH165" s="82"/>
      <c r="AI165" s="82"/>
      <c r="AJ165" s="82"/>
      <c r="AK165" s="82"/>
      <c r="AL165" s="82"/>
      <c r="AM165" s="82"/>
      <c r="AN165" s="82"/>
      <c r="AO165" s="82"/>
      <c r="AP165" s="82"/>
      <c r="AQ165" s="82"/>
      <c r="AR165" s="82"/>
      <c r="AS165" s="82"/>
      <c r="AT165" s="82"/>
      <c r="AU165" s="82"/>
      <c r="AV165" s="82"/>
      <c r="AW165" s="82"/>
      <c r="AX165" s="82"/>
      <c r="AY165" s="82"/>
      <c r="AZ165" s="82"/>
      <c r="BA165" s="82"/>
      <c r="BB165" s="82"/>
      <c r="BC165" s="82"/>
      <c r="BD165" s="82"/>
      <c r="BE165" s="82"/>
      <c r="BF165" s="82"/>
      <c r="BG165" s="82"/>
      <c r="BH165" s="82"/>
      <c r="BI165" s="82"/>
      <c r="BJ165" s="82"/>
      <c r="BK165" s="82"/>
      <c r="BL165" s="82"/>
      <c r="BM165" s="82"/>
      <c r="BN165" s="82"/>
      <c r="BO165" s="82"/>
      <c r="BP165" s="82"/>
      <c r="BQ165" s="82"/>
      <c r="BR165" s="82"/>
      <c r="BS165" s="82"/>
      <c r="BT165" s="82"/>
      <c r="BU165" s="82"/>
      <c r="BV165" s="82"/>
      <c r="BW165" s="82"/>
      <c r="BX165" s="82"/>
      <c r="BY165" s="82"/>
      <c r="BZ165" s="82"/>
      <c r="CA165" s="82"/>
      <c r="CB165" s="82"/>
      <c r="CC165" s="82"/>
      <c r="CD165" s="82"/>
      <c r="CE165" s="82"/>
      <c r="CF165" s="82"/>
      <c r="CG165" s="82"/>
      <c r="CH165" s="82"/>
      <c r="CI165" s="82"/>
      <c r="CJ165" s="82"/>
      <c r="CK165" s="82"/>
      <c r="CL165" s="82"/>
      <c r="CM165" s="82"/>
      <c r="CN165" s="82"/>
      <c r="CO165" s="82"/>
      <c r="CP165" s="82"/>
      <c r="CQ165" s="82"/>
      <c r="CR165" s="82"/>
      <c r="CS165" s="82"/>
      <c r="CT165" s="82"/>
      <c r="CU165" s="82"/>
      <c r="CV165" s="82"/>
      <c r="CW165" s="82"/>
      <c r="CX165" s="82"/>
      <c r="CY165" s="82"/>
      <c r="CZ165" s="82"/>
      <c r="DA165" s="82"/>
      <c r="DB165" s="82"/>
      <c r="DC165" s="82"/>
      <c r="DD165" s="82"/>
      <c r="DE165" s="82"/>
      <c r="DF165" s="82"/>
      <c r="DG165" s="82"/>
      <c r="DH165" s="82"/>
      <c r="DI165" s="82"/>
      <c r="DJ165" s="82"/>
      <c r="DK165" s="82"/>
      <c r="DL165" s="82"/>
      <c r="DM165" s="82"/>
      <c r="DN165" s="82"/>
      <c r="DO165" s="82"/>
      <c r="DP165" s="82"/>
      <c r="DQ165" s="82"/>
      <c r="DR165" s="82"/>
      <c r="DS165" s="82"/>
      <c r="DT165" s="82"/>
      <c r="DU165" s="82"/>
      <c r="DV165" s="82"/>
      <c r="DW165" s="82"/>
      <c r="DX165" s="82"/>
      <c r="DY165" s="82"/>
      <c r="DZ165" s="82"/>
      <c r="EA165" s="82"/>
      <c r="EB165" s="82"/>
      <c r="EC165" s="82"/>
      <c r="ED165" s="82"/>
      <c r="EE165" s="82"/>
      <c r="EF165" s="82"/>
      <c r="EG165" s="82"/>
      <c r="EH165" s="82"/>
      <c r="EI165" s="82"/>
      <c r="EJ165" s="82"/>
      <c r="EK165" s="82"/>
      <c r="EL165" s="82"/>
      <c r="EM165" s="82"/>
      <c r="EN165" s="82"/>
      <c r="EO165" s="82"/>
      <c r="EP165" s="82"/>
      <c r="EQ165" s="82"/>
      <c r="ER165" s="82"/>
      <c r="ES165" s="82"/>
      <c r="ET165" s="82"/>
      <c r="EU165" s="82"/>
      <c r="EV165" s="82"/>
      <c r="EW165" s="82"/>
      <c r="EX165" s="82"/>
      <c r="EY165" s="82"/>
      <c r="EZ165" s="82"/>
      <c r="FA165" s="82"/>
      <c r="FB165" s="82"/>
      <c r="FC165" s="82"/>
      <c r="FD165" s="82"/>
      <c r="FE165" s="82"/>
      <c r="FF165" s="82"/>
      <c r="FG165" s="82"/>
      <c r="FH165" s="82"/>
      <c r="FI165" s="82"/>
      <c r="FJ165" s="82"/>
      <c r="FK165" s="82"/>
      <c r="FL165" s="82"/>
      <c r="FM165" s="82"/>
      <c r="FN165" s="82"/>
      <c r="FO165" s="82"/>
      <c r="FP165" s="82"/>
      <c r="FQ165" s="82"/>
      <c r="FR165" s="82"/>
      <c r="FS165" s="82"/>
      <c r="FT165" s="82"/>
      <c r="FU165" s="82"/>
      <c r="FV165" s="82"/>
      <c r="FW165" s="82"/>
      <c r="FX165" s="82"/>
      <c r="FY165" s="82"/>
      <c r="FZ165" s="82"/>
      <c r="GA165" s="82"/>
      <c r="GB165" s="82"/>
      <c r="GC165" s="82"/>
      <c r="GD165" s="82"/>
      <c r="GE165" s="82"/>
      <c r="GF165" s="82"/>
      <c r="GG165" s="82"/>
      <c r="GH165" s="82"/>
      <c r="GI165" s="82"/>
      <c r="GJ165" s="82"/>
      <c r="GK165" s="82"/>
      <c r="GL165" s="82"/>
      <c r="GM165" s="82"/>
      <c r="GN165" s="82"/>
      <c r="GO165" s="82"/>
      <c r="GP165" s="82"/>
      <c r="GQ165" s="82"/>
      <c r="GR165" s="82"/>
      <c r="GS165" s="82"/>
      <c r="GT165" s="82"/>
      <c r="GU165" s="82"/>
      <c r="GV165" s="82"/>
      <c r="GW165" s="82"/>
      <c r="GX165" s="82"/>
      <c r="GY165" s="82"/>
      <c r="GZ165" s="82"/>
      <c r="HA165" s="82"/>
      <c r="HB165" s="82"/>
      <c r="HC165" s="82"/>
      <c r="HD165" s="82"/>
      <c r="HE165" s="82"/>
      <c r="HF165" s="82"/>
      <c r="HG165" s="82"/>
      <c r="HH165" s="82"/>
      <c r="HI165" s="82"/>
      <c r="HJ165" s="82"/>
      <c r="HK165" s="82"/>
      <c r="HL165" s="82"/>
      <c r="HM165" s="82"/>
      <c r="HN165" s="82"/>
      <c r="HO165" s="82"/>
      <c r="HP165" s="82"/>
      <c r="HQ165" s="82"/>
      <c r="HR165" s="82"/>
      <c r="HS165" s="82"/>
      <c r="HT165" s="82"/>
      <c r="HU165" s="82"/>
      <c r="HV165" s="82"/>
      <c r="HW165" s="82"/>
      <c r="HX165" s="82"/>
      <c r="HY165" s="82"/>
      <c r="HZ165" s="82"/>
      <c r="IA165" s="82"/>
      <c r="IB165" s="82"/>
      <c r="IC165" s="82"/>
      <c r="ID165" s="82"/>
      <c r="IE165" s="82"/>
      <c r="IF165" s="82"/>
      <c r="IG165" s="82"/>
      <c r="IH165" s="82"/>
      <c r="II165" s="82"/>
      <c r="IJ165" s="82"/>
      <c r="IK165" s="82"/>
      <c r="IL165" s="82"/>
      <c r="IM165" s="82"/>
      <c r="IN165" s="82"/>
      <c r="IO165" s="82"/>
      <c r="IP165" s="82"/>
      <c r="IQ165" s="82"/>
      <c r="IR165" s="82"/>
      <c r="IS165" s="82"/>
      <c r="IT165" s="82"/>
      <c r="IU165" s="82"/>
    </row>
    <row r="166" spans="1:255">
      <c r="A166" s="1034">
        <v>21</v>
      </c>
      <c r="B166" s="951"/>
      <c r="C166" s="951"/>
      <c r="D166" s="951"/>
      <c r="E166" s="693"/>
      <c r="F166" s="950"/>
      <c r="G166" s="951"/>
      <c r="H166" s="951"/>
      <c r="I166" s="951"/>
      <c r="J166" s="951"/>
      <c r="K166" s="1035"/>
      <c r="L166" s="1035"/>
      <c r="M166" s="754">
        <v>21</v>
      </c>
      <c r="N166" s="950"/>
      <c r="O166" s="1035"/>
      <c r="P166" s="1035"/>
      <c r="Q166" s="1035"/>
      <c r="R166" s="1035">
        <f t="shared" si="1"/>
        <v>0</v>
      </c>
      <c r="S166" s="754">
        <v>21</v>
      </c>
      <c r="T166" s="82"/>
      <c r="U166" s="82"/>
      <c r="V166" s="82"/>
      <c r="W166" s="82"/>
      <c r="X166" s="82"/>
      <c r="Y166" s="82"/>
      <c r="Z166" s="82"/>
      <c r="AA166" s="82"/>
      <c r="AB166" s="82"/>
      <c r="AC166" s="82"/>
      <c r="AD166" s="82"/>
      <c r="AE166" s="82"/>
      <c r="AF166" s="82"/>
      <c r="AG166" s="82"/>
      <c r="AH166" s="82"/>
      <c r="AI166" s="82"/>
      <c r="AJ166" s="82"/>
      <c r="AK166" s="82"/>
      <c r="AL166" s="82"/>
      <c r="AM166" s="82"/>
      <c r="AN166" s="82"/>
      <c r="AO166" s="82"/>
      <c r="AP166" s="82"/>
      <c r="AQ166" s="82"/>
      <c r="AR166" s="82"/>
      <c r="AS166" s="82"/>
      <c r="AT166" s="82"/>
      <c r="AU166" s="82"/>
      <c r="AV166" s="82"/>
      <c r="AW166" s="82"/>
      <c r="AX166" s="82"/>
      <c r="AY166" s="82"/>
      <c r="AZ166" s="82"/>
      <c r="BA166" s="82"/>
      <c r="BB166" s="82"/>
      <c r="BC166" s="82"/>
      <c r="BD166" s="82"/>
      <c r="BE166" s="82"/>
      <c r="BF166" s="82"/>
      <c r="BG166" s="82"/>
      <c r="BH166" s="82"/>
      <c r="BI166" s="82"/>
      <c r="BJ166" s="82"/>
      <c r="BK166" s="82"/>
      <c r="BL166" s="82"/>
      <c r="BM166" s="82"/>
      <c r="BN166" s="82"/>
      <c r="BO166" s="82"/>
      <c r="BP166" s="82"/>
      <c r="BQ166" s="82"/>
      <c r="BR166" s="82"/>
      <c r="BS166" s="82"/>
      <c r="BT166" s="82"/>
      <c r="BU166" s="82"/>
      <c r="BV166" s="82"/>
      <c r="BW166" s="82"/>
      <c r="BX166" s="82"/>
      <c r="BY166" s="82"/>
      <c r="BZ166" s="82"/>
      <c r="CA166" s="82"/>
      <c r="CB166" s="82"/>
      <c r="CC166" s="82"/>
      <c r="CD166" s="82"/>
      <c r="CE166" s="82"/>
      <c r="CF166" s="82"/>
      <c r="CG166" s="82"/>
      <c r="CH166" s="82"/>
      <c r="CI166" s="82"/>
      <c r="CJ166" s="82"/>
      <c r="CK166" s="82"/>
      <c r="CL166" s="82"/>
      <c r="CM166" s="82"/>
      <c r="CN166" s="82"/>
      <c r="CO166" s="82"/>
      <c r="CP166" s="82"/>
      <c r="CQ166" s="82"/>
      <c r="CR166" s="82"/>
      <c r="CS166" s="82"/>
      <c r="CT166" s="82"/>
      <c r="CU166" s="82"/>
      <c r="CV166" s="82"/>
      <c r="CW166" s="82"/>
      <c r="CX166" s="82"/>
      <c r="CY166" s="82"/>
      <c r="CZ166" s="82"/>
      <c r="DA166" s="82"/>
      <c r="DB166" s="82"/>
      <c r="DC166" s="82"/>
      <c r="DD166" s="82"/>
      <c r="DE166" s="82"/>
      <c r="DF166" s="82"/>
      <c r="DG166" s="82"/>
      <c r="DH166" s="82"/>
      <c r="DI166" s="82"/>
      <c r="DJ166" s="82"/>
      <c r="DK166" s="82"/>
      <c r="DL166" s="82"/>
      <c r="DM166" s="82"/>
      <c r="DN166" s="82"/>
      <c r="DO166" s="82"/>
      <c r="DP166" s="82"/>
      <c r="DQ166" s="82"/>
      <c r="DR166" s="82"/>
      <c r="DS166" s="82"/>
      <c r="DT166" s="82"/>
      <c r="DU166" s="82"/>
      <c r="DV166" s="82"/>
      <c r="DW166" s="82"/>
      <c r="DX166" s="82"/>
      <c r="DY166" s="82"/>
      <c r="DZ166" s="82"/>
      <c r="EA166" s="82"/>
      <c r="EB166" s="82"/>
      <c r="EC166" s="82"/>
      <c r="ED166" s="82"/>
      <c r="EE166" s="82"/>
      <c r="EF166" s="82"/>
      <c r="EG166" s="82"/>
      <c r="EH166" s="82"/>
      <c r="EI166" s="82"/>
      <c r="EJ166" s="82"/>
      <c r="EK166" s="82"/>
      <c r="EL166" s="82"/>
      <c r="EM166" s="82"/>
      <c r="EN166" s="82"/>
      <c r="EO166" s="82"/>
      <c r="EP166" s="82"/>
      <c r="EQ166" s="82"/>
      <c r="ER166" s="82"/>
      <c r="ES166" s="82"/>
      <c r="ET166" s="82"/>
      <c r="EU166" s="82"/>
      <c r="EV166" s="82"/>
      <c r="EW166" s="82"/>
      <c r="EX166" s="82"/>
      <c r="EY166" s="82"/>
      <c r="EZ166" s="82"/>
      <c r="FA166" s="82"/>
      <c r="FB166" s="82"/>
      <c r="FC166" s="82"/>
      <c r="FD166" s="82"/>
      <c r="FE166" s="82"/>
      <c r="FF166" s="82"/>
      <c r="FG166" s="82"/>
      <c r="FH166" s="82"/>
      <c r="FI166" s="82"/>
      <c r="FJ166" s="82"/>
      <c r="FK166" s="82"/>
      <c r="FL166" s="82"/>
      <c r="FM166" s="82"/>
      <c r="FN166" s="82"/>
      <c r="FO166" s="82"/>
      <c r="FP166" s="82"/>
      <c r="FQ166" s="82"/>
      <c r="FR166" s="82"/>
      <c r="FS166" s="82"/>
      <c r="FT166" s="82"/>
      <c r="FU166" s="82"/>
      <c r="FV166" s="82"/>
      <c r="FW166" s="82"/>
      <c r="FX166" s="82"/>
      <c r="FY166" s="82"/>
      <c r="FZ166" s="82"/>
      <c r="GA166" s="82"/>
      <c r="GB166" s="82"/>
      <c r="GC166" s="82"/>
      <c r="GD166" s="82"/>
      <c r="GE166" s="82"/>
      <c r="GF166" s="82"/>
      <c r="GG166" s="82"/>
      <c r="GH166" s="82"/>
      <c r="GI166" s="82"/>
      <c r="GJ166" s="82"/>
      <c r="GK166" s="82"/>
      <c r="GL166" s="82"/>
      <c r="GM166" s="82"/>
      <c r="GN166" s="82"/>
      <c r="GO166" s="82"/>
      <c r="GP166" s="82"/>
      <c r="GQ166" s="82"/>
      <c r="GR166" s="82"/>
      <c r="GS166" s="82"/>
      <c r="GT166" s="82"/>
      <c r="GU166" s="82"/>
      <c r="GV166" s="82"/>
      <c r="GW166" s="82"/>
      <c r="GX166" s="82"/>
      <c r="GY166" s="82"/>
      <c r="GZ166" s="82"/>
      <c r="HA166" s="82"/>
      <c r="HB166" s="82"/>
      <c r="HC166" s="82"/>
      <c r="HD166" s="82"/>
      <c r="HE166" s="82"/>
      <c r="HF166" s="82"/>
      <c r="HG166" s="82"/>
      <c r="HH166" s="82"/>
      <c r="HI166" s="82"/>
      <c r="HJ166" s="82"/>
      <c r="HK166" s="82"/>
      <c r="HL166" s="82"/>
      <c r="HM166" s="82"/>
      <c r="HN166" s="82"/>
      <c r="HO166" s="82"/>
      <c r="HP166" s="82"/>
      <c r="HQ166" s="82"/>
      <c r="HR166" s="82"/>
      <c r="HS166" s="82"/>
      <c r="HT166" s="82"/>
      <c r="HU166" s="82"/>
      <c r="HV166" s="82"/>
      <c r="HW166" s="82"/>
      <c r="HX166" s="82"/>
      <c r="HY166" s="82"/>
      <c r="HZ166" s="82"/>
      <c r="IA166" s="82"/>
      <c r="IB166" s="82"/>
      <c r="IC166" s="82"/>
      <c r="ID166" s="82"/>
      <c r="IE166" s="82"/>
      <c r="IF166" s="82"/>
      <c r="IG166" s="82"/>
      <c r="IH166" s="82"/>
      <c r="II166" s="82"/>
      <c r="IJ166" s="82"/>
      <c r="IK166" s="82"/>
      <c r="IL166" s="82"/>
      <c r="IM166" s="82"/>
      <c r="IN166" s="82"/>
      <c r="IO166" s="82"/>
      <c r="IP166" s="82"/>
      <c r="IQ166" s="82"/>
      <c r="IR166" s="82"/>
      <c r="IS166" s="82"/>
      <c r="IT166" s="82"/>
      <c r="IU166" s="82"/>
    </row>
    <row r="167" spans="1:255">
      <c r="A167" s="1034">
        <v>22</v>
      </c>
      <c r="B167" s="951"/>
      <c r="C167" s="951"/>
      <c r="D167" s="951"/>
      <c r="E167" s="693"/>
      <c r="F167" s="950"/>
      <c r="G167" s="951"/>
      <c r="H167" s="951"/>
      <c r="I167" s="951"/>
      <c r="J167" s="951"/>
      <c r="K167" s="1035"/>
      <c r="L167" s="1035"/>
      <c r="M167" s="754">
        <v>22</v>
      </c>
      <c r="N167" s="950"/>
      <c r="O167" s="1035"/>
      <c r="P167" s="1035"/>
      <c r="Q167" s="1035"/>
      <c r="R167" s="1035">
        <f t="shared" si="1"/>
        <v>0</v>
      </c>
      <c r="S167" s="754">
        <v>22</v>
      </c>
      <c r="T167" s="82"/>
      <c r="U167" s="82"/>
      <c r="V167" s="82"/>
      <c r="W167" s="82"/>
      <c r="X167" s="82"/>
      <c r="Y167" s="82"/>
      <c r="Z167" s="82"/>
      <c r="AA167" s="82"/>
      <c r="AB167" s="82"/>
      <c r="AC167" s="82"/>
      <c r="AD167" s="82"/>
      <c r="AE167" s="82"/>
      <c r="AF167" s="82"/>
      <c r="AG167" s="82"/>
      <c r="AH167" s="82"/>
      <c r="AI167" s="82"/>
      <c r="AJ167" s="82"/>
      <c r="AK167" s="82"/>
      <c r="AL167" s="82"/>
      <c r="AM167" s="82"/>
      <c r="AN167" s="82"/>
      <c r="AO167" s="82"/>
      <c r="AP167" s="82"/>
      <c r="AQ167" s="82"/>
      <c r="AR167" s="82"/>
      <c r="AS167" s="82"/>
      <c r="AT167" s="82"/>
      <c r="AU167" s="82"/>
      <c r="AV167" s="82"/>
      <c r="AW167" s="82"/>
      <c r="AX167" s="82"/>
      <c r="AY167" s="82"/>
      <c r="AZ167" s="82"/>
      <c r="BA167" s="82"/>
      <c r="BB167" s="82"/>
      <c r="BC167" s="82"/>
      <c r="BD167" s="82"/>
      <c r="BE167" s="82"/>
      <c r="BF167" s="82"/>
      <c r="BG167" s="82"/>
      <c r="BH167" s="82"/>
      <c r="BI167" s="82"/>
      <c r="BJ167" s="82"/>
      <c r="BK167" s="82"/>
      <c r="BL167" s="82"/>
      <c r="BM167" s="82"/>
      <c r="BN167" s="82"/>
      <c r="BO167" s="82"/>
      <c r="BP167" s="82"/>
      <c r="BQ167" s="82"/>
      <c r="BR167" s="82"/>
      <c r="BS167" s="82"/>
      <c r="BT167" s="82"/>
      <c r="BU167" s="82"/>
      <c r="BV167" s="82"/>
      <c r="BW167" s="82"/>
      <c r="BX167" s="82"/>
      <c r="BY167" s="82"/>
      <c r="BZ167" s="82"/>
      <c r="CA167" s="82"/>
      <c r="CB167" s="82"/>
      <c r="CC167" s="82"/>
      <c r="CD167" s="82"/>
      <c r="CE167" s="82"/>
      <c r="CF167" s="82"/>
      <c r="CG167" s="82"/>
      <c r="CH167" s="82"/>
      <c r="CI167" s="82"/>
      <c r="CJ167" s="82"/>
      <c r="CK167" s="82"/>
      <c r="CL167" s="82"/>
      <c r="CM167" s="82"/>
      <c r="CN167" s="82"/>
      <c r="CO167" s="82"/>
      <c r="CP167" s="82"/>
      <c r="CQ167" s="82"/>
      <c r="CR167" s="82"/>
      <c r="CS167" s="82"/>
      <c r="CT167" s="82"/>
      <c r="CU167" s="82"/>
      <c r="CV167" s="82"/>
      <c r="CW167" s="82"/>
      <c r="CX167" s="82"/>
      <c r="CY167" s="82"/>
      <c r="CZ167" s="82"/>
      <c r="DA167" s="82"/>
      <c r="DB167" s="82"/>
      <c r="DC167" s="82"/>
      <c r="DD167" s="82"/>
      <c r="DE167" s="82"/>
      <c r="DF167" s="82"/>
      <c r="DG167" s="82"/>
      <c r="DH167" s="82"/>
      <c r="DI167" s="82"/>
      <c r="DJ167" s="82"/>
      <c r="DK167" s="82"/>
      <c r="DL167" s="82"/>
      <c r="DM167" s="82"/>
      <c r="DN167" s="82"/>
      <c r="DO167" s="82"/>
      <c r="DP167" s="82"/>
      <c r="DQ167" s="82"/>
      <c r="DR167" s="82"/>
      <c r="DS167" s="82"/>
      <c r="DT167" s="82"/>
      <c r="DU167" s="82"/>
      <c r="DV167" s="82"/>
      <c r="DW167" s="82"/>
      <c r="DX167" s="82"/>
      <c r="DY167" s="82"/>
      <c r="DZ167" s="82"/>
      <c r="EA167" s="82"/>
      <c r="EB167" s="82"/>
      <c r="EC167" s="82"/>
      <c r="ED167" s="82"/>
      <c r="EE167" s="82"/>
      <c r="EF167" s="82"/>
      <c r="EG167" s="82"/>
      <c r="EH167" s="82"/>
      <c r="EI167" s="82"/>
      <c r="EJ167" s="82"/>
      <c r="EK167" s="82"/>
      <c r="EL167" s="82"/>
      <c r="EM167" s="82"/>
      <c r="EN167" s="82"/>
      <c r="EO167" s="82"/>
      <c r="EP167" s="82"/>
      <c r="EQ167" s="82"/>
      <c r="ER167" s="82"/>
      <c r="ES167" s="82"/>
      <c r="ET167" s="82"/>
      <c r="EU167" s="82"/>
      <c r="EV167" s="82"/>
      <c r="EW167" s="82"/>
      <c r="EX167" s="82"/>
      <c r="EY167" s="82"/>
      <c r="EZ167" s="82"/>
      <c r="FA167" s="82"/>
      <c r="FB167" s="82"/>
      <c r="FC167" s="82"/>
      <c r="FD167" s="82"/>
      <c r="FE167" s="82"/>
      <c r="FF167" s="82"/>
      <c r="FG167" s="82"/>
      <c r="FH167" s="82"/>
      <c r="FI167" s="82"/>
      <c r="FJ167" s="82"/>
      <c r="FK167" s="82"/>
      <c r="FL167" s="82"/>
      <c r="FM167" s="82"/>
      <c r="FN167" s="82"/>
      <c r="FO167" s="82"/>
      <c r="FP167" s="82"/>
      <c r="FQ167" s="82"/>
      <c r="FR167" s="82"/>
      <c r="FS167" s="82"/>
      <c r="FT167" s="82"/>
      <c r="FU167" s="82"/>
      <c r="FV167" s="82"/>
      <c r="FW167" s="82"/>
      <c r="FX167" s="82"/>
      <c r="FY167" s="82"/>
      <c r="FZ167" s="82"/>
      <c r="GA167" s="82"/>
      <c r="GB167" s="82"/>
      <c r="GC167" s="82"/>
      <c r="GD167" s="82"/>
      <c r="GE167" s="82"/>
      <c r="GF167" s="82"/>
      <c r="GG167" s="82"/>
      <c r="GH167" s="82"/>
      <c r="GI167" s="82"/>
      <c r="GJ167" s="82"/>
      <c r="GK167" s="82"/>
      <c r="GL167" s="82"/>
      <c r="GM167" s="82"/>
      <c r="GN167" s="82"/>
      <c r="GO167" s="82"/>
      <c r="GP167" s="82"/>
      <c r="GQ167" s="82"/>
      <c r="GR167" s="82"/>
      <c r="GS167" s="82"/>
      <c r="GT167" s="82"/>
      <c r="GU167" s="82"/>
      <c r="GV167" s="82"/>
      <c r="GW167" s="82"/>
      <c r="GX167" s="82"/>
      <c r="GY167" s="82"/>
      <c r="GZ167" s="82"/>
      <c r="HA167" s="82"/>
      <c r="HB167" s="82"/>
      <c r="HC167" s="82"/>
      <c r="HD167" s="82"/>
      <c r="HE167" s="82"/>
      <c r="HF167" s="82"/>
      <c r="HG167" s="82"/>
      <c r="HH167" s="82"/>
      <c r="HI167" s="82"/>
      <c r="HJ167" s="82"/>
      <c r="HK167" s="82"/>
      <c r="HL167" s="82"/>
      <c r="HM167" s="82"/>
      <c r="HN167" s="82"/>
      <c r="HO167" s="82"/>
      <c r="HP167" s="82"/>
      <c r="HQ167" s="82"/>
      <c r="HR167" s="82"/>
      <c r="HS167" s="82"/>
      <c r="HT167" s="82"/>
      <c r="HU167" s="82"/>
      <c r="HV167" s="82"/>
      <c r="HW167" s="82"/>
      <c r="HX167" s="82"/>
      <c r="HY167" s="82"/>
      <c r="HZ167" s="82"/>
      <c r="IA167" s="82"/>
      <c r="IB167" s="82"/>
      <c r="IC167" s="82"/>
      <c r="ID167" s="82"/>
      <c r="IE167" s="82"/>
      <c r="IF167" s="82"/>
      <c r="IG167" s="82"/>
      <c r="IH167" s="82"/>
      <c r="II167" s="82"/>
      <c r="IJ167" s="82"/>
      <c r="IK167" s="82"/>
      <c r="IL167" s="82"/>
      <c r="IM167" s="82"/>
      <c r="IN167" s="82"/>
      <c r="IO167" s="82"/>
      <c r="IP167" s="82"/>
      <c r="IQ167" s="82"/>
      <c r="IR167" s="82"/>
      <c r="IS167" s="82"/>
      <c r="IT167" s="82"/>
      <c r="IU167" s="82"/>
    </row>
    <row r="168" spans="1:255">
      <c r="A168" s="1034">
        <v>23</v>
      </c>
      <c r="B168" s="951"/>
      <c r="C168" s="951"/>
      <c r="D168" s="951"/>
      <c r="E168" s="693"/>
      <c r="F168" s="950"/>
      <c r="G168" s="951"/>
      <c r="H168" s="951"/>
      <c r="I168" s="951"/>
      <c r="J168" s="951"/>
      <c r="K168" s="1035"/>
      <c r="L168" s="1035"/>
      <c r="M168" s="754">
        <v>23</v>
      </c>
      <c r="N168" s="950"/>
      <c r="O168" s="1035"/>
      <c r="P168" s="1035"/>
      <c r="Q168" s="1035"/>
      <c r="R168" s="1035">
        <f t="shared" si="1"/>
        <v>0</v>
      </c>
      <c r="S168" s="754">
        <v>23</v>
      </c>
      <c r="T168" s="82"/>
      <c r="U168" s="82"/>
      <c r="V168" s="82"/>
      <c r="W168" s="82"/>
      <c r="X168" s="82"/>
      <c r="Y168" s="82"/>
      <c r="Z168" s="82"/>
      <c r="AA168" s="82"/>
      <c r="AB168" s="82"/>
      <c r="AC168" s="82"/>
      <c r="AD168" s="82"/>
      <c r="AE168" s="82"/>
      <c r="AF168" s="82"/>
      <c r="AG168" s="82"/>
      <c r="AH168" s="82"/>
      <c r="AI168" s="82"/>
      <c r="AJ168" s="82"/>
      <c r="AK168" s="82"/>
      <c r="AL168" s="82"/>
      <c r="AM168" s="82"/>
      <c r="AN168" s="82"/>
      <c r="AO168" s="82"/>
      <c r="AP168" s="82"/>
      <c r="AQ168" s="82"/>
      <c r="AR168" s="82"/>
      <c r="AS168" s="82"/>
      <c r="AT168" s="82"/>
      <c r="AU168" s="82"/>
      <c r="AV168" s="82"/>
      <c r="AW168" s="82"/>
      <c r="AX168" s="82"/>
      <c r="AY168" s="82"/>
      <c r="AZ168" s="82"/>
      <c r="BA168" s="82"/>
      <c r="BB168" s="82"/>
      <c r="BC168" s="82"/>
      <c r="BD168" s="82"/>
      <c r="BE168" s="82"/>
      <c r="BF168" s="82"/>
      <c r="BG168" s="82"/>
      <c r="BH168" s="82"/>
      <c r="BI168" s="82"/>
      <c r="BJ168" s="82"/>
      <c r="BK168" s="82"/>
      <c r="BL168" s="82"/>
      <c r="BM168" s="82"/>
      <c r="BN168" s="82"/>
      <c r="BO168" s="82"/>
      <c r="BP168" s="82"/>
      <c r="BQ168" s="82"/>
      <c r="BR168" s="82"/>
      <c r="BS168" s="82"/>
      <c r="BT168" s="82"/>
      <c r="BU168" s="82"/>
      <c r="BV168" s="82"/>
      <c r="BW168" s="82"/>
      <c r="BX168" s="82"/>
      <c r="BY168" s="82"/>
      <c r="BZ168" s="82"/>
      <c r="CA168" s="82"/>
      <c r="CB168" s="82"/>
      <c r="CC168" s="82"/>
      <c r="CD168" s="82"/>
      <c r="CE168" s="82"/>
      <c r="CF168" s="82"/>
      <c r="CG168" s="82"/>
      <c r="CH168" s="82"/>
      <c r="CI168" s="82"/>
      <c r="CJ168" s="82"/>
      <c r="CK168" s="82"/>
      <c r="CL168" s="82"/>
      <c r="CM168" s="82"/>
      <c r="CN168" s="82"/>
      <c r="CO168" s="82"/>
      <c r="CP168" s="82"/>
      <c r="CQ168" s="82"/>
      <c r="CR168" s="82"/>
      <c r="CS168" s="82"/>
      <c r="CT168" s="82"/>
      <c r="CU168" s="82"/>
      <c r="CV168" s="82"/>
      <c r="CW168" s="82"/>
      <c r="CX168" s="82"/>
      <c r="CY168" s="82"/>
      <c r="CZ168" s="82"/>
      <c r="DA168" s="82"/>
      <c r="DB168" s="82"/>
      <c r="DC168" s="82"/>
      <c r="DD168" s="82"/>
      <c r="DE168" s="82"/>
      <c r="DF168" s="82"/>
      <c r="DG168" s="82"/>
      <c r="DH168" s="82"/>
      <c r="DI168" s="82"/>
      <c r="DJ168" s="82"/>
      <c r="DK168" s="82"/>
      <c r="DL168" s="82"/>
      <c r="DM168" s="82"/>
      <c r="DN168" s="82"/>
      <c r="DO168" s="82"/>
      <c r="DP168" s="82"/>
      <c r="DQ168" s="82"/>
      <c r="DR168" s="82"/>
      <c r="DS168" s="82"/>
      <c r="DT168" s="82"/>
      <c r="DU168" s="82"/>
      <c r="DV168" s="82"/>
      <c r="DW168" s="82"/>
      <c r="DX168" s="82"/>
      <c r="DY168" s="82"/>
      <c r="DZ168" s="82"/>
      <c r="EA168" s="82"/>
      <c r="EB168" s="82"/>
      <c r="EC168" s="82"/>
      <c r="ED168" s="82"/>
      <c r="EE168" s="82"/>
      <c r="EF168" s="82"/>
      <c r="EG168" s="82"/>
      <c r="EH168" s="82"/>
      <c r="EI168" s="82"/>
      <c r="EJ168" s="82"/>
      <c r="EK168" s="82"/>
      <c r="EL168" s="82"/>
      <c r="EM168" s="82"/>
      <c r="EN168" s="82"/>
      <c r="EO168" s="82"/>
      <c r="EP168" s="82"/>
      <c r="EQ168" s="82"/>
      <c r="ER168" s="82"/>
      <c r="ES168" s="82"/>
      <c r="ET168" s="82"/>
      <c r="EU168" s="82"/>
      <c r="EV168" s="82"/>
      <c r="EW168" s="82"/>
      <c r="EX168" s="82"/>
      <c r="EY168" s="82"/>
      <c r="EZ168" s="82"/>
      <c r="FA168" s="82"/>
      <c r="FB168" s="82"/>
      <c r="FC168" s="82"/>
      <c r="FD168" s="82"/>
      <c r="FE168" s="82"/>
      <c r="FF168" s="82"/>
      <c r="FG168" s="82"/>
      <c r="FH168" s="82"/>
      <c r="FI168" s="82"/>
      <c r="FJ168" s="82"/>
      <c r="FK168" s="82"/>
      <c r="FL168" s="82"/>
      <c r="FM168" s="82"/>
      <c r="FN168" s="82"/>
      <c r="FO168" s="82"/>
      <c r="FP168" s="82"/>
      <c r="FQ168" s="82"/>
      <c r="FR168" s="82"/>
      <c r="FS168" s="82"/>
      <c r="FT168" s="82"/>
      <c r="FU168" s="82"/>
      <c r="FV168" s="82"/>
      <c r="FW168" s="82"/>
      <c r="FX168" s="82"/>
      <c r="FY168" s="82"/>
      <c r="FZ168" s="82"/>
      <c r="GA168" s="82"/>
      <c r="GB168" s="82"/>
      <c r="GC168" s="82"/>
      <c r="GD168" s="82"/>
      <c r="GE168" s="82"/>
      <c r="GF168" s="82"/>
      <c r="GG168" s="82"/>
      <c r="GH168" s="82"/>
      <c r="GI168" s="82"/>
      <c r="GJ168" s="82"/>
      <c r="GK168" s="82"/>
      <c r="GL168" s="82"/>
      <c r="GM168" s="82"/>
      <c r="GN168" s="82"/>
      <c r="GO168" s="82"/>
      <c r="GP168" s="82"/>
      <c r="GQ168" s="82"/>
      <c r="GR168" s="82"/>
      <c r="GS168" s="82"/>
      <c r="GT168" s="82"/>
      <c r="GU168" s="82"/>
      <c r="GV168" s="82"/>
      <c r="GW168" s="82"/>
      <c r="GX168" s="82"/>
      <c r="GY168" s="82"/>
      <c r="GZ168" s="82"/>
      <c r="HA168" s="82"/>
      <c r="HB168" s="82"/>
      <c r="HC168" s="82"/>
      <c r="HD168" s="82"/>
      <c r="HE168" s="82"/>
      <c r="HF168" s="82"/>
      <c r="HG168" s="82"/>
      <c r="HH168" s="82"/>
      <c r="HI168" s="82"/>
      <c r="HJ168" s="82"/>
      <c r="HK168" s="82"/>
      <c r="HL168" s="82"/>
      <c r="HM168" s="82"/>
      <c r="HN168" s="82"/>
      <c r="HO168" s="82"/>
      <c r="HP168" s="82"/>
      <c r="HQ168" s="82"/>
      <c r="HR168" s="82"/>
      <c r="HS168" s="82"/>
      <c r="HT168" s="82"/>
      <c r="HU168" s="82"/>
      <c r="HV168" s="82"/>
      <c r="HW168" s="82"/>
      <c r="HX168" s="82"/>
      <c r="HY168" s="82"/>
      <c r="HZ168" s="82"/>
      <c r="IA168" s="82"/>
      <c r="IB168" s="82"/>
      <c r="IC168" s="82"/>
      <c r="ID168" s="82"/>
      <c r="IE168" s="82"/>
      <c r="IF168" s="82"/>
      <c r="IG168" s="82"/>
      <c r="IH168" s="82"/>
      <c r="II168" s="82"/>
      <c r="IJ168" s="82"/>
      <c r="IK168" s="82"/>
      <c r="IL168" s="82"/>
      <c r="IM168" s="82"/>
      <c r="IN168" s="82"/>
      <c r="IO168" s="82"/>
      <c r="IP168" s="82"/>
      <c r="IQ168" s="82"/>
      <c r="IR168" s="82"/>
      <c r="IS168" s="82"/>
      <c r="IT168" s="82"/>
      <c r="IU168" s="82"/>
    </row>
    <row r="169" spans="1:255">
      <c r="A169" s="1034">
        <v>24</v>
      </c>
      <c r="B169" s="951"/>
      <c r="C169" s="951"/>
      <c r="D169" s="951"/>
      <c r="E169" s="693"/>
      <c r="F169" s="950"/>
      <c r="G169" s="951"/>
      <c r="H169" s="951"/>
      <c r="I169" s="951"/>
      <c r="J169" s="951"/>
      <c r="K169" s="1035"/>
      <c r="L169" s="1035"/>
      <c r="M169" s="754">
        <v>24</v>
      </c>
      <c r="N169" s="950"/>
      <c r="O169" s="1035"/>
      <c r="P169" s="1035"/>
      <c r="Q169" s="1035"/>
      <c r="R169" s="1035">
        <f t="shared" si="1"/>
        <v>0</v>
      </c>
      <c r="S169" s="754">
        <v>24</v>
      </c>
      <c r="T169" s="82"/>
      <c r="U169" s="82"/>
      <c r="V169" s="82"/>
      <c r="W169" s="82"/>
      <c r="X169" s="82"/>
      <c r="Y169" s="82"/>
      <c r="Z169" s="82"/>
      <c r="AA169" s="82"/>
      <c r="AB169" s="82"/>
      <c r="AC169" s="82"/>
      <c r="AD169" s="82"/>
      <c r="AE169" s="82"/>
      <c r="AF169" s="82"/>
      <c r="AG169" s="82"/>
      <c r="AH169" s="82"/>
      <c r="AI169" s="82"/>
      <c r="AJ169" s="82"/>
      <c r="AK169" s="82"/>
      <c r="AL169" s="82"/>
      <c r="AM169" s="82"/>
      <c r="AN169" s="82"/>
      <c r="AO169" s="82"/>
      <c r="AP169" s="82"/>
      <c r="AQ169" s="82"/>
      <c r="AR169" s="82"/>
      <c r="AS169" s="82"/>
      <c r="AT169" s="82"/>
      <c r="AU169" s="82"/>
      <c r="AV169" s="82"/>
      <c r="AW169" s="82"/>
      <c r="AX169" s="82"/>
      <c r="AY169" s="82"/>
      <c r="AZ169" s="82"/>
      <c r="BA169" s="82"/>
      <c r="BB169" s="82"/>
      <c r="BC169" s="82"/>
      <c r="BD169" s="82"/>
      <c r="BE169" s="82"/>
      <c r="BF169" s="82"/>
      <c r="BG169" s="82"/>
      <c r="BH169" s="82"/>
      <c r="BI169" s="82"/>
      <c r="BJ169" s="82"/>
      <c r="BK169" s="82"/>
      <c r="BL169" s="82"/>
      <c r="BM169" s="82"/>
      <c r="BN169" s="82"/>
      <c r="BO169" s="82"/>
      <c r="BP169" s="82"/>
      <c r="BQ169" s="82"/>
      <c r="BR169" s="82"/>
      <c r="BS169" s="82"/>
      <c r="BT169" s="82"/>
      <c r="BU169" s="82"/>
      <c r="BV169" s="82"/>
      <c r="BW169" s="82"/>
      <c r="BX169" s="82"/>
      <c r="BY169" s="82"/>
      <c r="BZ169" s="82"/>
      <c r="CA169" s="82"/>
      <c r="CB169" s="82"/>
      <c r="CC169" s="82"/>
      <c r="CD169" s="82"/>
      <c r="CE169" s="82"/>
      <c r="CF169" s="82"/>
      <c r="CG169" s="82"/>
      <c r="CH169" s="82"/>
      <c r="CI169" s="82"/>
      <c r="CJ169" s="82"/>
      <c r="CK169" s="82"/>
      <c r="CL169" s="82"/>
      <c r="CM169" s="82"/>
      <c r="CN169" s="82"/>
      <c r="CO169" s="82"/>
      <c r="CP169" s="82"/>
      <c r="CQ169" s="82"/>
      <c r="CR169" s="82"/>
      <c r="CS169" s="82"/>
      <c r="CT169" s="82"/>
      <c r="CU169" s="82"/>
      <c r="CV169" s="82"/>
      <c r="CW169" s="82"/>
      <c r="CX169" s="82"/>
      <c r="CY169" s="82"/>
      <c r="CZ169" s="82"/>
      <c r="DA169" s="82"/>
      <c r="DB169" s="82"/>
      <c r="DC169" s="82"/>
      <c r="DD169" s="82"/>
      <c r="DE169" s="82"/>
      <c r="DF169" s="82"/>
      <c r="DG169" s="82"/>
      <c r="DH169" s="82"/>
      <c r="DI169" s="82"/>
      <c r="DJ169" s="82"/>
      <c r="DK169" s="82"/>
      <c r="DL169" s="82"/>
      <c r="DM169" s="82"/>
      <c r="DN169" s="82"/>
      <c r="DO169" s="82"/>
      <c r="DP169" s="82"/>
      <c r="DQ169" s="82"/>
      <c r="DR169" s="82"/>
      <c r="DS169" s="82"/>
      <c r="DT169" s="82"/>
      <c r="DU169" s="82"/>
      <c r="DV169" s="82"/>
      <c r="DW169" s="82"/>
      <c r="DX169" s="82"/>
      <c r="DY169" s="82"/>
      <c r="DZ169" s="82"/>
      <c r="EA169" s="82"/>
      <c r="EB169" s="82"/>
      <c r="EC169" s="82"/>
      <c r="ED169" s="82"/>
      <c r="EE169" s="82"/>
      <c r="EF169" s="82"/>
      <c r="EG169" s="82"/>
      <c r="EH169" s="82"/>
      <c r="EI169" s="82"/>
      <c r="EJ169" s="82"/>
      <c r="EK169" s="82"/>
      <c r="EL169" s="82"/>
      <c r="EM169" s="82"/>
      <c r="EN169" s="82"/>
      <c r="EO169" s="82"/>
      <c r="EP169" s="82"/>
      <c r="EQ169" s="82"/>
      <c r="ER169" s="82"/>
      <c r="ES169" s="82"/>
      <c r="ET169" s="82"/>
      <c r="EU169" s="82"/>
      <c r="EV169" s="82"/>
      <c r="EW169" s="82"/>
      <c r="EX169" s="82"/>
      <c r="EY169" s="82"/>
      <c r="EZ169" s="82"/>
      <c r="FA169" s="82"/>
      <c r="FB169" s="82"/>
      <c r="FC169" s="82"/>
      <c r="FD169" s="82"/>
      <c r="FE169" s="82"/>
      <c r="FF169" s="82"/>
      <c r="FG169" s="82"/>
      <c r="FH169" s="82"/>
      <c r="FI169" s="82"/>
      <c r="FJ169" s="82"/>
      <c r="FK169" s="82"/>
      <c r="FL169" s="82"/>
      <c r="FM169" s="82"/>
      <c r="FN169" s="82"/>
      <c r="FO169" s="82"/>
      <c r="FP169" s="82"/>
      <c r="FQ169" s="82"/>
      <c r="FR169" s="82"/>
      <c r="FS169" s="82"/>
      <c r="FT169" s="82"/>
      <c r="FU169" s="82"/>
      <c r="FV169" s="82"/>
      <c r="FW169" s="82"/>
      <c r="FX169" s="82"/>
      <c r="FY169" s="82"/>
      <c r="FZ169" s="82"/>
      <c r="GA169" s="82"/>
      <c r="GB169" s="82"/>
      <c r="GC169" s="82"/>
      <c r="GD169" s="82"/>
      <c r="GE169" s="82"/>
      <c r="GF169" s="82"/>
      <c r="GG169" s="82"/>
      <c r="GH169" s="82"/>
      <c r="GI169" s="82"/>
      <c r="GJ169" s="82"/>
      <c r="GK169" s="82"/>
      <c r="GL169" s="82"/>
      <c r="GM169" s="82"/>
      <c r="GN169" s="82"/>
      <c r="GO169" s="82"/>
      <c r="GP169" s="82"/>
      <c r="GQ169" s="82"/>
      <c r="GR169" s="82"/>
      <c r="GS169" s="82"/>
      <c r="GT169" s="82"/>
      <c r="GU169" s="82"/>
      <c r="GV169" s="82"/>
      <c r="GW169" s="82"/>
      <c r="GX169" s="82"/>
      <c r="GY169" s="82"/>
      <c r="GZ169" s="82"/>
      <c r="HA169" s="82"/>
      <c r="HB169" s="82"/>
      <c r="HC169" s="82"/>
      <c r="HD169" s="82"/>
      <c r="HE169" s="82"/>
      <c r="HF169" s="82"/>
      <c r="HG169" s="82"/>
      <c r="HH169" s="82"/>
      <c r="HI169" s="82"/>
      <c r="HJ169" s="82"/>
      <c r="HK169" s="82"/>
      <c r="HL169" s="82"/>
      <c r="HM169" s="82"/>
      <c r="HN169" s="82"/>
      <c r="HO169" s="82"/>
      <c r="HP169" s="82"/>
      <c r="HQ169" s="82"/>
      <c r="HR169" s="82"/>
      <c r="HS169" s="82"/>
      <c r="HT169" s="82"/>
      <c r="HU169" s="82"/>
      <c r="HV169" s="82"/>
      <c r="HW169" s="82"/>
      <c r="HX169" s="82"/>
      <c r="HY169" s="82"/>
      <c r="HZ169" s="82"/>
      <c r="IA169" s="82"/>
      <c r="IB169" s="82"/>
      <c r="IC169" s="82"/>
      <c r="ID169" s="82"/>
      <c r="IE169" s="82"/>
      <c r="IF169" s="82"/>
      <c r="IG169" s="82"/>
      <c r="IH169" s="82"/>
      <c r="II169" s="82"/>
      <c r="IJ169" s="82"/>
      <c r="IK169" s="82"/>
      <c r="IL169" s="82"/>
      <c r="IM169" s="82"/>
      <c r="IN169" s="82"/>
      <c r="IO169" s="82"/>
      <c r="IP169" s="82"/>
      <c r="IQ169" s="82"/>
      <c r="IR169" s="82"/>
      <c r="IS169" s="82"/>
      <c r="IT169" s="82"/>
      <c r="IU169" s="82"/>
    </row>
    <row r="170" spans="1:255">
      <c r="A170" s="1034">
        <v>25</v>
      </c>
      <c r="B170" s="951"/>
      <c r="C170" s="951"/>
      <c r="D170" s="951"/>
      <c r="E170" s="693"/>
      <c r="F170" s="950"/>
      <c r="G170" s="951"/>
      <c r="H170" s="951"/>
      <c r="I170" s="951"/>
      <c r="J170" s="951"/>
      <c r="K170" s="1035"/>
      <c r="L170" s="1035"/>
      <c r="M170" s="754">
        <v>25</v>
      </c>
      <c r="N170" s="950"/>
      <c r="O170" s="1035"/>
      <c r="P170" s="1035"/>
      <c r="Q170" s="1035"/>
      <c r="R170" s="1035">
        <f t="shared" si="1"/>
        <v>0</v>
      </c>
      <c r="S170" s="754">
        <v>25</v>
      </c>
      <c r="T170" s="82"/>
      <c r="U170" s="82"/>
      <c r="V170" s="82"/>
      <c r="W170" s="82"/>
      <c r="X170" s="82"/>
      <c r="Y170" s="82"/>
      <c r="Z170" s="82"/>
      <c r="AA170" s="82"/>
      <c r="AB170" s="82"/>
      <c r="AC170" s="82"/>
      <c r="AD170" s="82"/>
      <c r="AE170" s="82"/>
      <c r="AF170" s="82"/>
      <c r="AG170" s="82"/>
      <c r="AH170" s="82"/>
      <c r="AI170" s="82"/>
      <c r="AJ170" s="82"/>
      <c r="AK170" s="82"/>
      <c r="AL170" s="82"/>
      <c r="AM170" s="82"/>
      <c r="AN170" s="82"/>
      <c r="AO170" s="82"/>
      <c r="AP170" s="82"/>
      <c r="AQ170" s="82"/>
      <c r="AR170" s="82"/>
      <c r="AS170" s="82"/>
      <c r="AT170" s="82"/>
      <c r="AU170" s="82"/>
      <c r="AV170" s="82"/>
      <c r="AW170" s="82"/>
      <c r="AX170" s="82"/>
      <c r="AY170" s="82"/>
      <c r="AZ170" s="82"/>
      <c r="BA170" s="82"/>
      <c r="BB170" s="82"/>
      <c r="BC170" s="82"/>
      <c r="BD170" s="82"/>
      <c r="BE170" s="82"/>
      <c r="BF170" s="82"/>
      <c r="BG170" s="82"/>
      <c r="BH170" s="82"/>
      <c r="BI170" s="82"/>
      <c r="BJ170" s="82"/>
      <c r="BK170" s="82"/>
      <c r="BL170" s="82"/>
      <c r="BM170" s="82"/>
      <c r="BN170" s="82"/>
      <c r="BO170" s="82"/>
      <c r="BP170" s="82"/>
      <c r="BQ170" s="82"/>
      <c r="BR170" s="82"/>
      <c r="BS170" s="82"/>
      <c r="BT170" s="82"/>
      <c r="BU170" s="82"/>
      <c r="BV170" s="82"/>
      <c r="BW170" s="82"/>
      <c r="BX170" s="82"/>
      <c r="BY170" s="82"/>
      <c r="BZ170" s="82"/>
      <c r="CA170" s="82"/>
      <c r="CB170" s="82"/>
      <c r="CC170" s="82"/>
      <c r="CD170" s="82"/>
      <c r="CE170" s="82"/>
      <c r="CF170" s="82"/>
      <c r="CG170" s="82"/>
      <c r="CH170" s="82"/>
      <c r="CI170" s="82"/>
      <c r="CJ170" s="82"/>
      <c r="CK170" s="82"/>
      <c r="CL170" s="82"/>
      <c r="CM170" s="82"/>
      <c r="CN170" s="82"/>
      <c r="CO170" s="82"/>
      <c r="CP170" s="82"/>
      <c r="CQ170" s="82"/>
      <c r="CR170" s="82"/>
      <c r="CS170" s="82"/>
      <c r="CT170" s="82"/>
      <c r="CU170" s="82"/>
      <c r="CV170" s="82"/>
      <c r="CW170" s="82"/>
      <c r="CX170" s="82"/>
      <c r="CY170" s="82"/>
      <c r="CZ170" s="82"/>
      <c r="DA170" s="82"/>
      <c r="DB170" s="82"/>
      <c r="DC170" s="82"/>
      <c r="DD170" s="82"/>
      <c r="DE170" s="82"/>
      <c r="DF170" s="82"/>
      <c r="DG170" s="82"/>
      <c r="DH170" s="82"/>
      <c r="DI170" s="82"/>
      <c r="DJ170" s="82"/>
      <c r="DK170" s="82"/>
      <c r="DL170" s="82"/>
      <c r="DM170" s="82"/>
      <c r="DN170" s="82"/>
      <c r="DO170" s="82"/>
      <c r="DP170" s="82"/>
      <c r="DQ170" s="82"/>
      <c r="DR170" s="82"/>
      <c r="DS170" s="82"/>
      <c r="DT170" s="82"/>
      <c r="DU170" s="82"/>
      <c r="DV170" s="82"/>
      <c r="DW170" s="82"/>
      <c r="DX170" s="82"/>
      <c r="DY170" s="82"/>
      <c r="DZ170" s="82"/>
      <c r="EA170" s="82"/>
      <c r="EB170" s="82"/>
      <c r="EC170" s="82"/>
      <c r="ED170" s="82"/>
      <c r="EE170" s="82"/>
      <c r="EF170" s="82"/>
      <c r="EG170" s="82"/>
      <c r="EH170" s="82"/>
      <c r="EI170" s="82"/>
      <c r="EJ170" s="82"/>
      <c r="EK170" s="82"/>
      <c r="EL170" s="82"/>
      <c r="EM170" s="82"/>
      <c r="EN170" s="82"/>
      <c r="EO170" s="82"/>
      <c r="EP170" s="82"/>
      <c r="EQ170" s="82"/>
      <c r="ER170" s="82"/>
      <c r="ES170" s="82"/>
      <c r="ET170" s="82"/>
      <c r="EU170" s="82"/>
      <c r="EV170" s="82"/>
      <c r="EW170" s="82"/>
      <c r="EX170" s="82"/>
      <c r="EY170" s="82"/>
      <c r="EZ170" s="82"/>
      <c r="FA170" s="82"/>
      <c r="FB170" s="82"/>
      <c r="FC170" s="82"/>
      <c r="FD170" s="82"/>
      <c r="FE170" s="82"/>
      <c r="FF170" s="82"/>
      <c r="FG170" s="82"/>
      <c r="FH170" s="82"/>
      <c r="FI170" s="82"/>
      <c r="FJ170" s="82"/>
      <c r="FK170" s="82"/>
      <c r="FL170" s="82"/>
      <c r="FM170" s="82"/>
      <c r="FN170" s="82"/>
      <c r="FO170" s="82"/>
      <c r="FP170" s="82"/>
      <c r="FQ170" s="82"/>
      <c r="FR170" s="82"/>
      <c r="FS170" s="82"/>
      <c r="FT170" s="82"/>
      <c r="FU170" s="82"/>
      <c r="FV170" s="82"/>
      <c r="FW170" s="82"/>
      <c r="FX170" s="82"/>
      <c r="FY170" s="82"/>
      <c r="FZ170" s="82"/>
      <c r="GA170" s="82"/>
      <c r="GB170" s="82"/>
      <c r="GC170" s="82"/>
      <c r="GD170" s="82"/>
      <c r="GE170" s="82"/>
      <c r="GF170" s="82"/>
      <c r="GG170" s="82"/>
      <c r="GH170" s="82"/>
      <c r="GI170" s="82"/>
      <c r="GJ170" s="82"/>
      <c r="GK170" s="82"/>
      <c r="GL170" s="82"/>
      <c r="GM170" s="82"/>
      <c r="GN170" s="82"/>
      <c r="GO170" s="82"/>
      <c r="GP170" s="82"/>
      <c r="GQ170" s="82"/>
      <c r="GR170" s="82"/>
      <c r="GS170" s="82"/>
      <c r="GT170" s="82"/>
      <c r="GU170" s="82"/>
      <c r="GV170" s="82"/>
      <c r="GW170" s="82"/>
      <c r="GX170" s="82"/>
      <c r="GY170" s="82"/>
      <c r="GZ170" s="82"/>
      <c r="HA170" s="82"/>
      <c r="HB170" s="82"/>
      <c r="HC170" s="82"/>
      <c r="HD170" s="82"/>
      <c r="HE170" s="82"/>
      <c r="HF170" s="82"/>
      <c r="HG170" s="82"/>
      <c r="HH170" s="82"/>
      <c r="HI170" s="82"/>
      <c r="HJ170" s="82"/>
      <c r="HK170" s="82"/>
      <c r="HL170" s="82"/>
      <c r="HM170" s="82"/>
      <c r="HN170" s="82"/>
      <c r="HO170" s="82"/>
      <c r="HP170" s="82"/>
      <c r="HQ170" s="82"/>
      <c r="HR170" s="82"/>
      <c r="HS170" s="82"/>
      <c r="HT170" s="82"/>
      <c r="HU170" s="82"/>
      <c r="HV170" s="82"/>
      <c r="HW170" s="82"/>
      <c r="HX170" s="82"/>
      <c r="HY170" s="82"/>
      <c r="HZ170" s="82"/>
      <c r="IA170" s="82"/>
      <c r="IB170" s="82"/>
      <c r="IC170" s="82"/>
      <c r="ID170" s="82"/>
      <c r="IE170" s="82"/>
      <c r="IF170" s="82"/>
      <c r="IG170" s="82"/>
      <c r="IH170" s="82"/>
      <c r="II170" s="82"/>
      <c r="IJ170" s="82"/>
      <c r="IK170" s="82"/>
      <c r="IL170" s="82"/>
      <c r="IM170" s="82"/>
      <c r="IN170" s="82"/>
      <c r="IO170" s="82"/>
      <c r="IP170" s="82"/>
      <c r="IQ170" s="82"/>
      <c r="IR170" s="82"/>
      <c r="IS170" s="82"/>
      <c r="IT170" s="82"/>
      <c r="IU170" s="82"/>
    </row>
    <row r="171" spans="1:255">
      <c r="A171" s="1034">
        <v>26</v>
      </c>
      <c r="B171" s="951"/>
      <c r="C171" s="951"/>
      <c r="D171" s="951"/>
      <c r="E171" s="693"/>
      <c r="F171" s="950"/>
      <c r="G171" s="951"/>
      <c r="H171" s="951"/>
      <c r="I171" s="951"/>
      <c r="J171" s="951"/>
      <c r="K171" s="1035"/>
      <c r="L171" s="1035"/>
      <c r="M171" s="754">
        <v>26</v>
      </c>
      <c r="N171" s="950"/>
      <c r="O171" s="1035"/>
      <c r="P171" s="1035"/>
      <c r="Q171" s="1035"/>
      <c r="R171" s="1035">
        <f t="shared" si="1"/>
        <v>0</v>
      </c>
      <c r="S171" s="754">
        <v>26</v>
      </c>
      <c r="T171" s="82"/>
      <c r="U171" s="82"/>
      <c r="V171" s="82"/>
      <c r="W171" s="82"/>
      <c r="X171" s="82"/>
      <c r="Y171" s="82"/>
      <c r="Z171" s="82"/>
      <c r="AA171" s="82"/>
      <c r="AB171" s="82"/>
      <c r="AC171" s="82"/>
      <c r="AD171" s="82"/>
      <c r="AE171" s="82"/>
      <c r="AF171" s="82"/>
      <c r="AG171" s="82"/>
      <c r="AH171" s="82"/>
      <c r="AI171" s="82"/>
      <c r="AJ171" s="82"/>
      <c r="AK171" s="82"/>
      <c r="AL171" s="82"/>
      <c r="AM171" s="82"/>
      <c r="AN171" s="82"/>
      <c r="AO171" s="82"/>
      <c r="AP171" s="82"/>
      <c r="AQ171" s="82"/>
      <c r="AR171" s="82"/>
      <c r="AS171" s="82"/>
      <c r="AT171" s="82"/>
      <c r="AU171" s="82"/>
      <c r="AV171" s="82"/>
      <c r="AW171" s="82"/>
      <c r="AX171" s="82"/>
      <c r="AY171" s="82"/>
      <c r="AZ171" s="82"/>
      <c r="BA171" s="82"/>
      <c r="BB171" s="82"/>
      <c r="BC171" s="82"/>
      <c r="BD171" s="82"/>
      <c r="BE171" s="82"/>
      <c r="BF171" s="82"/>
      <c r="BG171" s="82"/>
      <c r="BH171" s="82"/>
      <c r="BI171" s="82"/>
      <c r="BJ171" s="82"/>
      <c r="BK171" s="82"/>
      <c r="BL171" s="82"/>
      <c r="BM171" s="82"/>
      <c r="BN171" s="82"/>
      <c r="BO171" s="82"/>
      <c r="BP171" s="82"/>
      <c r="BQ171" s="82"/>
      <c r="BR171" s="82"/>
      <c r="BS171" s="82"/>
      <c r="BT171" s="82"/>
      <c r="BU171" s="82"/>
      <c r="BV171" s="82"/>
      <c r="BW171" s="82"/>
      <c r="BX171" s="82"/>
      <c r="BY171" s="82"/>
      <c r="BZ171" s="82"/>
      <c r="CA171" s="82"/>
      <c r="CB171" s="82"/>
      <c r="CC171" s="82"/>
      <c r="CD171" s="82"/>
      <c r="CE171" s="82"/>
      <c r="CF171" s="82"/>
      <c r="CG171" s="82"/>
      <c r="CH171" s="82"/>
      <c r="CI171" s="82"/>
      <c r="CJ171" s="82"/>
      <c r="CK171" s="82"/>
      <c r="CL171" s="82"/>
      <c r="CM171" s="82"/>
      <c r="CN171" s="82"/>
      <c r="CO171" s="82"/>
      <c r="CP171" s="82"/>
      <c r="CQ171" s="82"/>
      <c r="CR171" s="82"/>
      <c r="CS171" s="82"/>
      <c r="CT171" s="82"/>
      <c r="CU171" s="82"/>
      <c r="CV171" s="82"/>
      <c r="CW171" s="82"/>
      <c r="CX171" s="82"/>
      <c r="CY171" s="82"/>
      <c r="CZ171" s="82"/>
      <c r="DA171" s="82"/>
      <c r="DB171" s="82"/>
      <c r="DC171" s="82"/>
      <c r="DD171" s="82"/>
      <c r="DE171" s="82"/>
      <c r="DF171" s="82"/>
      <c r="DG171" s="82"/>
      <c r="DH171" s="82"/>
      <c r="DI171" s="82"/>
      <c r="DJ171" s="82"/>
      <c r="DK171" s="82"/>
      <c r="DL171" s="82"/>
      <c r="DM171" s="82"/>
      <c r="DN171" s="82"/>
      <c r="DO171" s="82"/>
      <c r="DP171" s="82"/>
      <c r="DQ171" s="82"/>
      <c r="DR171" s="82"/>
      <c r="DS171" s="82"/>
      <c r="DT171" s="82"/>
      <c r="DU171" s="82"/>
      <c r="DV171" s="82"/>
      <c r="DW171" s="82"/>
      <c r="DX171" s="82"/>
      <c r="DY171" s="82"/>
      <c r="DZ171" s="82"/>
      <c r="EA171" s="82"/>
      <c r="EB171" s="82"/>
      <c r="EC171" s="82"/>
      <c r="ED171" s="82"/>
      <c r="EE171" s="82"/>
      <c r="EF171" s="82"/>
      <c r="EG171" s="82"/>
      <c r="EH171" s="82"/>
      <c r="EI171" s="82"/>
      <c r="EJ171" s="82"/>
      <c r="EK171" s="82"/>
      <c r="EL171" s="82"/>
      <c r="EM171" s="82"/>
      <c r="EN171" s="82"/>
      <c r="EO171" s="82"/>
      <c r="EP171" s="82"/>
      <c r="EQ171" s="82"/>
      <c r="ER171" s="82"/>
      <c r="ES171" s="82"/>
      <c r="ET171" s="82"/>
      <c r="EU171" s="82"/>
      <c r="EV171" s="82"/>
      <c r="EW171" s="82"/>
      <c r="EX171" s="82"/>
      <c r="EY171" s="82"/>
      <c r="EZ171" s="82"/>
      <c r="FA171" s="82"/>
      <c r="FB171" s="82"/>
      <c r="FC171" s="82"/>
      <c r="FD171" s="82"/>
      <c r="FE171" s="82"/>
      <c r="FF171" s="82"/>
      <c r="FG171" s="82"/>
      <c r="FH171" s="82"/>
      <c r="FI171" s="82"/>
      <c r="FJ171" s="82"/>
      <c r="FK171" s="82"/>
      <c r="FL171" s="82"/>
      <c r="FM171" s="82"/>
      <c r="FN171" s="82"/>
      <c r="FO171" s="82"/>
      <c r="FP171" s="82"/>
      <c r="FQ171" s="82"/>
      <c r="FR171" s="82"/>
      <c r="FS171" s="82"/>
      <c r="FT171" s="82"/>
      <c r="FU171" s="82"/>
      <c r="FV171" s="82"/>
      <c r="FW171" s="82"/>
      <c r="FX171" s="82"/>
      <c r="FY171" s="82"/>
      <c r="FZ171" s="82"/>
      <c r="GA171" s="82"/>
      <c r="GB171" s="82"/>
      <c r="GC171" s="82"/>
      <c r="GD171" s="82"/>
      <c r="GE171" s="82"/>
      <c r="GF171" s="82"/>
      <c r="GG171" s="82"/>
      <c r="GH171" s="82"/>
      <c r="GI171" s="82"/>
      <c r="GJ171" s="82"/>
      <c r="GK171" s="82"/>
      <c r="GL171" s="82"/>
      <c r="GM171" s="82"/>
      <c r="GN171" s="82"/>
      <c r="GO171" s="82"/>
      <c r="GP171" s="82"/>
      <c r="GQ171" s="82"/>
      <c r="GR171" s="82"/>
      <c r="GS171" s="82"/>
      <c r="GT171" s="82"/>
      <c r="GU171" s="82"/>
      <c r="GV171" s="82"/>
      <c r="GW171" s="82"/>
      <c r="GX171" s="82"/>
      <c r="GY171" s="82"/>
      <c r="GZ171" s="82"/>
      <c r="HA171" s="82"/>
      <c r="HB171" s="82"/>
      <c r="HC171" s="82"/>
      <c r="HD171" s="82"/>
      <c r="HE171" s="82"/>
      <c r="HF171" s="82"/>
      <c r="HG171" s="82"/>
      <c r="HH171" s="82"/>
      <c r="HI171" s="82"/>
      <c r="HJ171" s="82"/>
      <c r="HK171" s="82"/>
      <c r="HL171" s="82"/>
      <c r="HM171" s="82"/>
      <c r="HN171" s="82"/>
      <c r="HO171" s="82"/>
      <c r="HP171" s="82"/>
      <c r="HQ171" s="82"/>
      <c r="HR171" s="82"/>
      <c r="HS171" s="82"/>
      <c r="HT171" s="82"/>
      <c r="HU171" s="82"/>
      <c r="HV171" s="82"/>
      <c r="HW171" s="82"/>
      <c r="HX171" s="82"/>
      <c r="HY171" s="82"/>
      <c r="HZ171" s="82"/>
      <c r="IA171" s="82"/>
      <c r="IB171" s="82"/>
      <c r="IC171" s="82"/>
      <c r="ID171" s="82"/>
      <c r="IE171" s="82"/>
      <c r="IF171" s="82"/>
      <c r="IG171" s="82"/>
      <c r="IH171" s="82"/>
      <c r="II171" s="82"/>
      <c r="IJ171" s="82"/>
      <c r="IK171" s="82"/>
      <c r="IL171" s="82"/>
      <c r="IM171" s="82"/>
      <c r="IN171" s="82"/>
      <c r="IO171" s="82"/>
      <c r="IP171" s="82"/>
      <c r="IQ171" s="82"/>
      <c r="IR171" s="82"/>
      <c r="IS171" s="82"/>
      <c r="IT171" s="82"/>
      <c r="IU171" s="82"/>
    </row>
    <row r="172" spans="1:255">
      <c r="A172" s="1034">
        <v>27</v>
      </c>
      <c r="B172" s="951"/>
      <c r="C172" s="951"/>
      <c r="D172" s="951"/>
      <c r="E172" s="693"/>
      <c r="F172" s="950"/>
      <c r="G172" s="951"/>
      <c r="H172" s="951"/>
      <c r="I172" s="951"/>
      <c r="J172" s="951"/>
      <c r="K172" s="1035"/>
      <c r="L172" s="1035"/>
      <c r="M172" s="754">
        <v>27</v>
      </c>
      <c r="N172" s="950"/>
      <c r="O172" s="1035"/>
      <c r="P172" s="1035"/>
      <c r="Q172" s="1035"/>
      <c r="R172" s="1035">
        <f t="shared" si="1"/>
        <v>0</v>
      </c>
      <c r="S172" s="754">
        <v>27</v>
      </c>
      <c r="T172" s="82"/>
      <c r="U172" s="82"/>
      <c r="V172" s="82"/>
      <c r="W172" s="82"/>
      <c r="X172" s="82"/>
      <c r="Y172" s="82"/>
      <c r="Z172" s="82"/>
      <c r="AA172" s="82"/>
      <c r="AB172" s="82"/>
      <c r="AC172" s="82"/>
      <c r="AD172" s="82"/>
      <c r="AE172" s="82"/>
      <c r="AF172" s="82"/>
      <c r="AG172" s="82"/>
      <c r="AH172" s="82"/>
      <c r="AI172" s="82"/>
      <c r="AJ172" s="82"/>
      <c r="AK172" s="82"/>
      <c r="AL172" s="82"/>
      <c r="AM172" s="82"/>
      <c r="AN172" s="82"/>
      <c r="AO172" s="82"/>
      <c r="AP172" s="82"/>
      <c r="AQ172" s="82"/>
      <c r="AR172" s="82"/>
      <c r="AS172" s="82"/>
      <c r="AT172" s="82"/>
      <c r="AU172" s="82"/>
      <c r="AV172" s="82"/>
      <c r="AW172" s="82"/>
      <c r="AX172" s="82"/>
      <c r="AY172" s="82"/>
      <c r="AZ172" s="82"/>
      <c r="BA172" s="82"/>
      <c r="BB172" s="82"/>
      <c r="BC172" s="82"/>
      <c r="BD172" s="82"/>
      <c r="BE172" s="82"/>
      <c r="BF172" s="82"/>
      <c r="BG172" s="82"/>
      <c r="BH172" s="82"/>
      <c r="BI172" s="82"/>
      <c r="BJ172" s="82"/>
      <c r="BK172" s="82"/>
      <c r="BL172" s="82"/>
      <c r="BM172" s="82"/>
      <c r="BN172" s="82"/>
      <c r="BO172" s="82"/>
      <c r="BP172" s="82"/>
      <c r="BQ172" s="82"/>
      <c r="BR172" s="82"/>
      <c r="BS172" s="82"/>
      <c r="BT172" s="82"/>
      <c r="BU172" s="82"/>
      <c r="BV172" s="82"/>
      <c r="BW172" s="82"/>
      <c r="BX172" s="82"/>
      <c r="BY172" s="82"/>
      <c r="BZ172" s="82"/>
      <c r="CA172" s="82"/>
      <c r="CB172" s="82"/>
      <c r="CC172" s="82"/>
      <c r="CD172" s="82"/>
      <c r="CE172" s="82"/>
      <c r="CF172" s="82"/>
      <c r="CG172" s="82"/>
      <c r="CH172" s="82"/>
      <c r="CI172" s="82"/>
      <c r="CJ172" s="82"/>
      <c r="CK172" s="82"/>
      <c r="CL172" s="82"/>
      <c r="CM172" s="82"/>
      <c r="CN172" s="82"/>
      <c r="CO172" s="82"/>
      <c r="CP172" s="82"/>
      <c r="CQ172" s="82"/>
      <c r="CR172" s="82"/>
      <c r="CS172" s="82"/>
      <c r="CT172" s="82"/>
      <c r="CU172" s="82"/>
      <c r="CV172" s="82"/>
      <c r="CW172" s="82"/>
      <c r="CX172" s="82"/>
      <c r="CY172" s="82"/>
      <c r="CZ172" s="82"/>
      <c r="DA172" s="82"/>
      <c r="DB172" s="82"/>
      <c r="DC172" s="82"/>
      <c r="DD172" s="82"/>
      <c r="DE172" s="82"/>
      <c r="DF172" s="82"/>
      <c r="DG172" s="82"/>
      <c r="DH172" s="82"/>
      <c r="DI172" s="82"/>
      <c r="DJ172" s="82"/>
      <c r="DK172" s="82"/>
      <c r="DL172" s="82"/>
      <c r="DM172" s="82"/>
      <c r="DN172" s="82"/>
      <c r="DO172" s="82"/>
      <c r="DP172" s="82"/>
      <c r="DQ172" s="82"/>
      <c r="DR172" s="82"/>
      <c r="DS172" s="82"/>
      <c r="DT172" s="82"/>
      <c r="DU172" s="82"/>
      <c r="DV172" s="82"/>
      <c r="DW172" s="82"/>
      <c r="DX172" s="82"/>
      <c r="DY172" s="82"/>
      <c r="DZ172" s="82"/>
      <c r="EA172" s="82"/>
      <c r="EB172" s="82"/>
      <c r="EC172" s="82"/>
      <c r="ED172" s="82"/>
      <c r="EE172" s="82"/>
      <c r="EF172" s="82"/>
      <c r="EG172" s="82"/>
      <c r="EH172" s="82"/>
      <c r="EI172" s="82"/>
      <c r="EJ172" s="82"/>
      <c r="EK172" s="82"/>
      <c r="EL172" s="82"/>
      <c r="EM172" s="82"/>
      <c r="EN172" s="82"/>
      <c r="EO172" s="82"/>
      <c r="EP172" s="82"/>
      <c r="EQ172" s="82"/>
      <c r="ER172" s="82"/>
      <c r="ES172" s="82"/>
      <c r="ET172" s="82"/>
      <c r="EU172" s="82"/>
      <c r="EV172" s="82"/>
      <c r="EW172" s="82"/>
      <c r="EX172" s="82"/>
      <c r="EY172" s="82"/>
      <c r="EZ172" s="82"/>
      <c r="FA172" s="82"/>
      <c r="FB172" s="82"/>
      <c r="FC172" s="82"/>
      <c r="FD172" s="82"/>
      <c r="FE172" s="82"/>
      <c r="FF172" s="82"/>
      <c r="FG172" s="82"/>
      <c r="FH172" s="82"/>
      <c r="FI172" s="82"/>
      <c r="FJ172" s="82"/>
      <c r="FK172" s="82"/>
      <c r="FL172" s="82"/>
      <c r="FM172" s="82"/>
      <c r="FN172" s="82"/>
      <c r="FO172" s="82"/>
      <c r="FP172" s="82"/>
      <c r="FQ172" s="82"/>
      <c r="FR172" s="82"/>
      <c r="FS172" s="82"/>
      <c r="FT172" s="82"/>
      <c r="FU172" s="82"/>
      <c r="FV172" s="82"/>
      <c r="FW172" s="82"/>
      <c r="FX172" s="82"/>
      <c r="FY172" s="82"/>
      <c r="FZ172" s="82"/>
      <c r="GA172" s="82"/>
      <c r="GB172" s="82"/>
      <c r="GC172" s="82"/>
      <c r="GD172" s="82"/>
      <c r="GE172" s="82"/>
      <c r="GF172" s="82"/>
      <c r="GG172" s="82"/>
      <c r="GH172" s="82"/>
      <c r="GI172" s="82"/>
      <c r="GJ172" s="82"/>
      <c r="GK172" s="82"/>
      <c r="GL172" s="82"/>
      <c r="GM172" s="82"/>
      <c r="GN172" s="82"/>
      <c r="GO172" s="82"/>
      <c r="GP172" s="82"/>
      <c r="GQ172" s="82"/>
      <c r="GR172" s="82"/>
      <c r="GS172" s="82"/>
      <c r="GT172" s="82"/>
      <c r="GU172" s="82"/>
      <c r="GV172" s="82"/>
      <c r="GW172" s="82"/>
      <c r="GX172" s="82"/>
      <c r="GY172" s="82"/>
      <c r="GZ172" s="82"/>
      <c r="HA172" s="82"/>
      <c r="HB172" s="82"/>
      <c r="HC172" s="82"/>
      <c r="HD172" s="82"/>
      <c r="HE172" s="82"/>
      <c r="HF172" s="82"/>
      <c r="HG172" s="82"/>
      <c r="HH172" s="82"/>
      <c r="HI172" s="82"/>
      <c r="HJ172" s="82"/>
      <c r="HK172" s="82"/>
      <c r="HL172" s="82"/>
      <c r="HM172" s="82"/>
      <c r="HN172" s="82"/>
      <c r="HO172" s="82"/>
      <c r="HP172" s="82"/>
      <c r="HQ172" s="82"/>
      <c r="HR172" s="82"/>
      <c r="HS172" s="82"/>
      <c r="HT172" s="82"/>
      <c r="HU172" s="82"/>
      <c r="HV172" s="82"/>
      <c r="HW172" s="82"/>
      <c r="HX172" s="82"/>
      <c r="HY172" s="82"/>
      <c r="HZ172" s="82"/>
      <c r="IA172" s="82"/>
      <c r="IB172" s="82"/>
      <c r="IC172" s="82"/>
      <c r="ID172" s="82"/>
      <c r="IE172" s="82"/>
      <c r="IF172" s="82"/>
      <c r="IG172" s="82"/>
      <c r="IH172" s="82"/>
      <c r="II172" s="82"/>
      <c r="IJ172" s="82"/>
      <c r="IK172" s="82"/>
      <c r="IL172" s="82"/>
      <c r="IM172" s="82"/>
      <c r="IN172" s="82"/>
      <c r="IO172" s="82"/>
      <c r="IP172" s="82"/>
      <c r="IQ172" s="82"/>
      <c r="IR172" s="82"/>
      <c r="IS172" s="82"/>
      <c r="IT172" s="82"/>
      <c r="IU172" s="82"/>
    </row>
    <row r="173" spans="1:255">
      <c r="A173" s="1034">
        <v>28</v>
      </c>
      <c r="B173" s="951"/>
      <c r="C173" s="951"/>
      <c r="D173" s="951"/>
      <c r="E173" s="693"/>
      <c r="F173" s="950"/>
      <c r="G173" s="951"/>
      <c r="H173" s="951"/>
      <c r="I173" s="951"/>
      <c r="J173" s="951"/>
      <c r="K173" s="1035"/>
      <c r="L173" s="1035"/>
      <c r="M173" s="754">
        <v>28</v>
      </c>
      <c r="N173" s="950"/>
      <c r="O173" s="1035"/>
      <c r="P173" s="1035"/>
      <c r="Q173" s="1035"/>
      <c r="R173" s="1035">
        <f t="shared" si="1"/>
        <v>0</v>
      </c>
      <c r="S173" s="754">
        <v>28</v>
      </c>
      <c r="T173" s="82"/>
      <c r="U173" s="82"/>
      <c r="V173" s="82"/>
      <c r="W173" s="82"/>
      <c r="X173" s="82"/>
      <c r="Y173" s="82"/>
      <c r="Z173" s="82"/>
      <c r="AA173" s="82"/>
      <c r="AB173" s="82"/>
      <c r="AC173" s="82"/>
      <c r="AD173" s="82"/>
      <c r="AE173" s="82"/>
      <c r="AF173" s="82"/>
      <c r="AG173" s="82"/>
      <c r="AH173" s="82"/>
      <c r="AI173" s="82"/>
      <c r="AJ173" s="82"/>
      <c r="AK173" s="82"/>
      <c r="AL173" s="82"/>
      <c r="AM173" s="82"/>
      <c r="AN173" s="82"/>
      <c r="AO173" s="82"/>
      <c r="AP173" s="82"/>
      <c r="AQ173" s="82"/>
      <c r="AR173" s="82"/>
      <c r="AS173" s="82"/>
      <c r="AT173" s="82"/>
      <c r="AU173" s="82"/>
      <c r="AV173" s="82"/>
      <c r="AW173" s="82"/>
      <c r="AX173" s="82"/>
      <c r="AY173" s="82"/>
      <c r="AZ173" s="82"/>
      <c r="BA173" s="82"/>
      <c r="BB173" s="82"/>
      <c r="BC173" s="82"/>
      <c r="BD173" s="82"/>
      <c r="BE173" s="82"/>
      <c r="BF173" s="82"/>
      <c r="BG173" s="82"/>
      <c r="BH173" s="82"/>
      <c r="BI173" s="82"/>
      <c r="BJ173" s="82"/>
      <c r="BK173" s="82"/>
      <c r="BL173" s="82"/>
      <c r="BM173" s="82"/>
      <c r="BN173" s="82"/>
      <c r="BO173" s="82"/>
      <c r="BP173" s="82"/>
      <c r="BQ173" s="82"/>
      <c r="BR173" s="82"/>
      <c r="BS173" s="82"/>
      <c r="BT173" s="82"/>
      <c r="BU173" s="82"/>
      <c r="BV173" s="82"/>
      <c r="BW173" s="82"/>
      <c r="BX173" s="82"/>
      <c r="BY173" s="82"/>
      <c r="BZ173" s="82"/>
      <c r="CA173" s="82"/>
      <c r="CB173" s="82"/>
      <c r="CC173" s="82"/>
      <c r="CD173" s="82"/>
      <c r="CE173" s="82"/>
      <c r="CF173" s="82"/>
      <c r="CG173" s="82"/>
      <c r="CH173" s="82"/>
      <c r="CI173" s="82"/>
      <c r="CJ173" s="82"/>
      <c r="CK173" s="82"/>
      <c r="CL173" s="82"/>
      <c r="CM173" s="82"/>
      <c r="CN173" s="82"/>
      <c r="CO173" s="82"/>
      <c r="CP173" s="82"/>
      <c r="CQ173" s="82"/>
      <c r="CR173" s="82"/>
      <c r="CS173" s="82"/>
      <c r="CT173" s="82"/>
      <c r="CU173" s="82"/>
      <c r="CV173" s="82"/>
      <c r="CW173" s="82"/>
      <c r="CX173" s="82"/>
      <c r="CY173" s="82"/>
      <c r="CZ173" s="82"/>
      <c r="DA173" s="82"/>
      <c r="DB173" s="82"/>
      <c r="DC173" s="82"/>
      <c r="DD173" s="82"/>
      <c r="DE173" s="82"/>
      <c r="DF173" s="82"/>
      <c r="DG173" s="82"/>
      <c r="DH173" s="82"/>
      <c r="DI173" s="82"/>
      <c r="DJ173" s="82"/>
      <c r="DK173" s="82"/>
      <c r="DL173" s="82"/>
      <c r="DM173" s="82"/>
      <c r="DN173" s="82"/>
      <c r="DO173" s="82"/>
      <c r="DP173" s="82"/>
      <c r="DQ173" s="82"/>
      <c r="DR173" s="82"/>
      <c r="DS173" s="82"/>
      <c r="DT173" s="82"/>
      <c r="DU173" s="82"/>
      <c r="DV173" s="82"/>
      <c r="DW173" s="82"/>
      <c r="DX173" s="82"/>
      <c r="DY173" s="82"/>
      <c r="DZ173" s="82"/>
      <c r="EA173" s="82"/>
      <c r="EB173" s="82"/>
      <c r="EC173" s="82"/>
      <c r="ED173" s="82"/>
      <c r="EE173" s="82"/>
      <c r="EF173" s="82"/>
      <c r="EG173" s="82"/>
      <c r="EH173" s="82"/>
      <c r="EI173" s="82"/>
      <c r="EJ173" s="82"/>
      <c r="EK173" s="82"/>
      <c r="EL173" s="82"/>
      <c r="EM173" s="82"/>
      <c r="EN173" s="82"/>
      <c r="EO173" s="82"/>
      <c r="EP173" s="82"/>
      <c r="EQ173" s="82"/>
      <c r="ER173" s="82"/>
      <c r="ES173" s="82"/>
      <c r="ET173" s="82"/>
      <c r="EU173" s="82"/>
      <c r="EV173" s="82"/>
      <c r="EW173" s="82"/>
      <c r="EX173" s="82"/>
      <c r="EY173" s="82"/>
      <c r="EZ173" s="82"/>
      <c r="FA173" s="82"/>
      <c r="FB173" s="82"/>
      <c r="FC173" s="82"/>
      <c r="FD173" s="82"/>
      <c r="FE173" s="82"/>
      <c r="FF173" s="82"/>
      <c r="FG173" s="82"/>
      <c r="FH173" s="82"/>
      <c r="FI173" s="82"/>
      <c r="FJ173" s="82"/>
      <c r="FK173" s="82"/>
      <c r="FL173" s="82"/>
      <c r="FM173" s="82"/>
      <c r="FN173" s="82"/>
      <c r="FO173" s="82"/>
      <c r="FP173" s="82"/>
      <c r="FQ173" s="82"/>
      <c r="FR173" s="82"/>
      <c r="FS173" s="82"/>
      <c r="FT173" s="82"/>
      <c r="FU173" s="82"/>
      <c r="FV173" s="82"/>
      <c r="FW173" s="82"/>
      <c r="FX173" s="82"/>
      <c r="FY173" s="82"/>
      <c r="FZ173" s="82"/>
      <c r="GA173" s="82"/>
      <c r="GB173" s="82"/>
      <c r="GC173" s="82"/>
      <c r="GD173" s="82"/>
      <c r="GE173" s="82"/>
      <c r="GF173" s="82"/>
      <c r="GG173" s="82"/>
      <c r="GH173" s="82"/>
      <c r="GI173" s="82"/>
      <c r="GJ173" s="82"/>
      <c r="GK173" s="82"/>
      <c r="GL173" s="82"/>
      <c r="GM173" s="82"/>
      <c r="GN173" s="82"/>
      <c r="GO173" s="82"/>
      <c r="GP173" s="82"/>
      <c r="GQ173" s="82"/>
      <c r="GR173" s="82"/>
      <c r="GS173" s="82"/>
      <c r="GT173" s="82"/>
      <c r="GU173" s="82"/>
      <c r="GV173" s="82"/>
      <c r="GW173" s="82"/>
      <c r="GX173" s="82"/>
      <c r="GY173" s="82"/>
      <c r="GZ173" s="82"/>
      <c r="HA173" s="82"/>
      <c r="HB173" s="82"/>
      <c r="HC173" s="82"/>
      <c r="HD173" s="82"/>
      <c r="HE173" s="82"/>
      <c r="HF173" s="82"/>
      <c r="HG173" s="82"/>
      <c r="HH173" s="82"/>
      <c r="HI173" s="82"/>
      <c r="HJ173" s="82"/>
      <c r="HK173" s="82"/>
      <c r="HL173" s="82"/>
      <c r="HM173" s="82"/>
      <c r="HN173" s="82"/>
      <c r="HO173" s="82"/>
      <c r="HP173" s="82"/>
      <c r="HQ173" s="82"/>
      <c r="HR173" s="82"/>
      <c r="HS173" s="82"/>
      <c r="HT173" s="82"/>
      <c r="HU173" s="82"/>
      <c r="HV173" s="82"/>
      <c r="HW173" s="82"/>
      <c r="HX173" s="82"/>
      <c r="HY173" s="82"/>
      <c r="HZ173" s="82"/>
      <c r="IA173" s="82"/>
      <c r="IB173" s="82"/>
      <c r="IC173" s="82"/>
      <c r="ID173" s="82"/>
      <c r="IE173" s="82"/>
      <c r="IF173" s="82"/>
      <c r="IG173" s="82"/>
      <c r="IH173" s="82"/>
      <c r="II173" s="82"/>
      <c r="IJ173" s="82"/>
      <c r="IK173" s="82"/>
      <c r="IL173" s="82"/>
      <c r="IM173" s="82"/>
      <c r="IN173" s="82"/>
      <c r="IO173" s="82"/>
      <c r="IP173" s="82"/>
      <c r="IQ173" s="82"/>
      <c r="IR173" s="82"/>
      <c r="IS173" s="82"/>
      <c r="IT173" s="82"/>
      <c r="IU173" s="82"/>
    </row>
    <row r="174" spans="1:255">
      <c r="A174" s="1034">
        <v>29</v>
      </c>
      <c r="B174" s="951"/>
      <c r="C174" s="951"/>
      <c r="D174" s="951"/>
      <c r="E174" s="693"/>
      <c r="F174" s="950"/>
      <c r="G174" s="951"/>
      <c r="H174" s="951"/>
      <c r="I174" s="951"/>
      <c r="J174" s="951"/>
      <c r="K174" s="1035"/>
      <c r="L174" s="1035"/>
      <c r="M174" s="754">
        <v>29</v>
      </c>
      <c r="N174" s="950"/>
      <c r="O174" s="1035"/>
      <c r="P174" s="1035"/>
      <c r="Q174" s="1035"/>
      <c r="R174" s="1035">
        <f t="shared" si="1"/>
        <v>0</v>
      </c>
      <c r="S174" s="754">
        <v>29</v>
      </c>
      <c r="T174" s="82"/>
      <c r="U174" s="82"/>
      <c r="V174" s="82"/>
      <c r="W174" s="82"/>
      <c r="X174" s="82"/>
      <c r="Y174" s="82"/>
      <c r="Z174" s="82"/>
      <c r="AA174" s="82"/>
      <c r="AB174" s="82"/>
      <c r="AC174" s="82"/>
      <c r="AD174" s="82"/>
      <c r="AE174" s="82"/>
      <c r="AF174" s="82"/>
      <c r="AG174" s="82"/>
      <c r="AH174" s="82"/>
      <c r="AI174" s="82"/>
      <c r="AJ174" s="82"/>
      <c r="AK174" s="82"/>
      <c r="AL174" s="82"/>
      <c r="AM174" s="82"/>
      <c r="AN174" s="82"/>
      <c r="AO174" s="82"/>
      <c r="AP174" s="82"/>
      <c r="AQ174" s="82"/>
      <c r="AR174" s="82"/>
      <c r="AS174" s="82"/>
      <c r="AT174" s="82"/>
      <c r="AU174" s="82"/>
      <c r="AV174" s="82"/>
      <c r="AW174" s="82"/>
      <c r="AX174" s="82"/>
      <c r="AY174" s="82"/>
      <c r="AZ174" s="82"/>
      <c r="BA174" s="82"/>
      <c r="BB174" s="82"/>
      <c r="BC174" s="82"/>
      <c r="BD174" s="82"/>
      <c r="BE174" s="82"/>
      <c r="BF174" s="82"/>
      <c r="BG174" s="82"/>
      <c r="BH174" s="82"/>
      <c r="BI174" s="82"/>
      <c r="BJ174" s="82"/>
      <c r="BK174" s="82"/>
      <c r="BL174" s="82"/>
      <c r="BM174" s="82"/>
      <c r="BN174" s="82"/>
      <c r="BO174" s="82"/>
      <c r="BP174" s="82"/>
      <c r="BQ174" s="82"/>
      <c r="BR174" s="82"/>
      <c r="BS174" s="82"/>
      <c r="BT174" s="82"/>
      <c r="BU174" s="82"/>
      <c r="BV174" s="82"/>
      <c r="BW174" s="82"/>
      <c r="BX174" s="82"/>
      <c r="BY174" s="82"/>
      <c r="BZ174" s="82"/>
      <c r="CA174" s="82"/>
      <c r="CB174" s="82"/>
      <c r="CC174" s="82"/>
      <c r="CD174" s="82"/>
      <c r="CE174" s="82"/>
      <c r="CF174" s="82"/>
      <c r="CG174" s="82"/>
      <c r="CH174" s="82"/>
      <c r="CI174" s="82"/>
      <c r="CJ174" s="82"/>
      <c r="CK174" s="82"/>
      <c r="CL174" s="82"/>
      <c r="CM174" s="82"/>
      <c r="CN174" s="82"/>
      <c r="CO174" s="82"/>
      <c r="CP174" s="82"/>
      <c r="CQ174" s="82"/>
      <c r="CR174" s="82"/>
      <c r="CS174" s="82"/>
      <c r="CT174" s="82"/>
      <c r="CU174" s="82"/>
      <c r="CV174" s="82"/>
      <c r="CW174" s="82"/>
      <c r="CX174" s="82"/>
      <c r="CY174" s="82"/>
      <c r="CZ174" s="82"/>
      <c r="DA174" s="82"/>
      <c r="DB174" s="82"/>
      <c r="DC174" s="82"/>
      <c r="DD174" s="82"/>
      <c r="DE174" s="82"/>
      <c r="DF174" s="82"/>
      <c r="DG174" s="82"/>
      <c r="DH174" s="82"/>
      <c r="DI174" s="82"/>
      <c r="DJ174" s="82"/>
      <c r="DK174" s="82"/>
      <c r="DL174" s="82"/>
      <c r="DM174" s="82"/>
      <c r="DN174" s="82"/>
      <c r="DO174" s="82"/>
      <c r="DP174" s="82"/>
      <c r="DQ174" s="82"/>
      <c r="DR174" s="82"/>
      <c r="DS174" s="82"/>
      <c r="DT174" s="82"/>
      <c r="DU174" s="82"/>
      <c r="DV174" s="82"/>
      <c r="DW174" s="82"/>
      <c r="DX174" s="82"/>
      <c r="DY174" s="82"/>
      <c r="DZ174" s="82"/>
      <c r="EA174" s="82"/>
      <c r="EB174" s="82"/>
      <c r="EC174" s="82"/>
      <c r="ED174" s="82"/>
      <c r="EE174" s="82"/>
      <c r="EF174" s="82"/>
      <c r="EG174" s="82"/>
      <c r="EH174" s="82"/>
      <c r="EI174" s="82"/>
      <c r="EJ174" s="82"/>
      <c r="EK174" s="82"/>
      <c r="EL174" s="82"/>
      <c r="EM174" s="82"/>
      <c r="EN174" s="82"/>
      <c r="EO174" s="82"/>
      <c r="EP174" s="82"/>
      <c r="EQ174" s="82"/>
      <c r="ER174" s="82"/>
      <c r="ES174" s="82"/>
      <c r="ET174" s="82"/>
      <c r="EU174" s="82"/>
      <c r="EV174" s="82"/>
      <c r="EW174" s="82"/>
      <c r="EX174" s="82"/>
      <c r="EY174" s="82"/>
      <c r="EZ174" s="82"/>
      <c r="FA174" s="82"/>
      <c r="FB174" s="82"/>
      <c r="FC174" s="82"/>
      <c r="FD174" s="82"/>
      <c r="FE174" s="82"/>
      <c r="FF174" s="82"/>
      <c r="FG174" s="82"/>
      <c r="FH174" s="82"/>
      <c r="FI174" s="82"/>
      <c r="FJ174" s="82"/>
      <c r="FK174" s="82"/>
      <c r="FL174" s="82"/>
      <c r="FM174" s="82"/>
      <c r="FN174" s="82"/>
      <c r="FO174" s="82"/>
      <c r="FP174" s="82"/>
      <c r="FQ174" s="82"/>
      <c r="FR174" s="82"/>
      <c r="FS174" s="82"/>
      <c r="FT174" s="82"/>
      <c r="FU174" s="82"/>
      <c r="FV174" s="82"/>
      <c r="FW174" s="82"/>
      <c r="FX174" s="82"/>
      <c r="FY174" s="82"/>
      <c r="FZ174" s="82"/>
      <c r="GA174" s="82"/>
      <c r="GB174" s="82"/>
      <c r="GC174" s="82"/>
      <c r="GD174" s="82"/>
      <c r="GE174" s="82"/>
      <c r="GF174" s="82"/>
      <c r="GG174" s="82"/>
      <c r="GH174" s="82"/>
      <c r="GI174" s="82"/>
      <c r="GJ174" s="82"/>
      <c r="GK174" s="82"/>
      <c r="GL174" s="82"/>
      <c r="GM174" s="82"/>
      <c r="GN174" s="82"/>
      <c r="GO174" s="82"/>
      <c r="GP174" s="82"/>
      <c r="GQ174" s="82"/>
      <c r="GR174" s="82"/>
      <c r="GS174" s="82"/>
      <c r="GT174" s="82"/>
      <c r="GU174" s="82"/>
      <c r="GV174" s="82"/>
      <c r="GW174" s="82"/>
      <c r="GX174" s="82"/>
      <c r="GY174" s="82"/>
      <c r="GZ174" s="82"/>
      <c r="HA174" s="82"/>
      <c r="HB174" s="82"/>
      <c r="HC174" s="82"/>
      <c r="HD174" s="82"/>
      <c r="HE174" s="82"/>
      <c r="HF174" s="82"/>
      <c r="HG174" s="82"/>
      <c r="HH174" s="82"/>
      <c r="HI174" s="82"/>
      <c r="HJ174" s="82"/>
      <c r="HK174" s="82"/>
      <c r="HL174" s="82"/>
      <c r="HM174" s="82"/>
      <c r="HN174" s="82"/>
      <c r="HO174" s="82"/>
      <c r="HP174" s="82"/>
      <c r="HQ174" s="82"/>
      <c r="HR174" s="82"/>
      <c r="HS174" s="82"/>
      <c r="HT174" s="82"/>
      <c r="HU174" s="82"/>
      <c r="HV174" s="82"/>
      <c r="HW174" s="82"/>
      <c r="HX174" s="82"/>
      <c r="HY174" s="82"/>
      <c r="HZ174" s="82"/>
      <c r="IA174" s="82"/>
      <c r="IB174" s="82"/>
      <c r="IC174" s="82"/>
      <c r="ID174" s="82"/>
      <c r="IE174" s="82"/>
      <c r="IF174" s="82"/>
      <c r="IG174" s="82"/>
      <c r="IH174" s="82"/>
      <c r="II174" s="82"/>
      <c r="IJ174" s="82"/>
      <c r="IK174" s="82"/>
      <c r="IL174" s="82"/>
      <c r="IM174" s="82"/>
      <c r="IN174" s="82"/>
      <c r="IO174" s="82"/>
      <c r="IP174" s="82"/>
      <c r="IQ174" s="82"/>
      <c r="IR174" s="82"/>
      <c r="IS174" s="82"/>
      <c r="IT174" s="82"/>
      <c r="IU174" s="82"/>
    </row>
    <row r="175" spans="1:255">
      <c r="A175" s="1034">
        <v>30</v>
      </c>
      <c r="B175" s="951"/>
      <c r="C175" s="951"/>
      <c r="D175" s="951"/>
      <c r="E175" s="693"/>
      <c r="F175" s="950"/>
      <c r="G175" s="951"/>
      <c r="H175" s="951"/>
      <c r="I175" s="951"/>
      <c r="J175" s="951"/>
      <c r="K175" s="1035"/>
      <c r="L175" s="1035"/>
      <c r="M175" s="754">
        <v>30</v>
      </c>
      <c r="N175" s="950"/>
      <c r="O175" s="1035"/>
      <c r="P175" s="1035"/>
      <c r="Q175" s="1035"/>
      <c r="R175" s="1035">
        <f t="shared" si="1"/>
        <v>0</v>
      </c>
      <c r="S175" s="754">
        <v>30</v>
      </c>
      <c r="T175" s="82"/>
      <c r="U175" s="82"/>
      <c r="V175" s="82"/>
      <c r="W175" s="82"/>
      <c r="X175" s="82"/>
      <c r="Y175" s="82"/>
      <c r="Z175" s="82"/>
      <c r="AA175" s="82"/>
      <c r="AB175" s="82"/>
      <c r="AC175" s="82"/>
      <c r="AD175" s="82"/>
      <c r="AE175" s="82"/>
      <c r="AF175" s="82"/>
      <c r="AG175" s="82"/>
      <c r="AH175" s="82"/>
      <c r="AI175" s="82"/>
      <c r="AJ175" s="82"/>
      <c r="AK175" s="82"/>
      <c r="AL175" s="82"/>
      <c r="AM175" s="82"/>
      <c r="AN175" s="82"/>
      <c r="AO175" s="82"/>
      <c r="AP175" s="82"/>
      <c r="AQ175" s="82"/>
      <c r="AR175" s="82"/>
      <c r="AS175" s="82"/>
      <c r="AT175" s="82"/>
      <c r="AU175" s="82"/>
      <c r="AV175" s="82"/>
      <c r="AW175" s="82"/>
      <c r="AX175" s="82"/>
      <c r="AY175" s="82"/>
      <c r="AZ175" s="82"/>
      <c r="BA175" s="82"/>
      <c r="BB175" s="82"/>
      <c r="BC175" s="82"/>
      <c r="BD175" s="82"/>
      <c r="BE175" s="82"/>
      <c r="BF175" s="82"/>
      <c r="BG175" s="82"/>
      <c r="BH175" s="82"/>
      <c r="BI175" s="82"/>
      <c r="BJ175" s="82"/>
      <c r="BK175" s="82"/>
      <c r="BL175" s="82"/>
      <c r="BM175" s="82"/>
      <c r="BN175" s="82"/>
      <c r="BO175" s="82"/>
      <c r="BP175" s="82"/>
      <c r="BQ175" s="82"/>
      <c r="BR175" s="82"/>
      <c r="BS175" s="82"/>
      <c r="BT175" s="82"/>
      <c r="BU175" s="82"/>
      <c r="BV175" s="82"/>
      <c r="BW175" s="82"/>
      <c r="BX175" s="82"/>
      <c r="BY175" s="82"/>
      <c r="BZ175" s="82"/>
      <c r="CA175" s="82"/>
      <c r="CB175" s="82"/>
      <c r="CC175" s="82"/>
      <c r="CD175" s="82"/>
      <c r="CE175" s="82"/>
      <c r="CF175" s="82"/>
      <c r="CG175" s="82"/>
      <c r="CH175" s="82"/>
      <c r="CI175" s="82"/>
      <c r="CJ175" s="82"/>
      <c r="CK175" s="82"/>
      <c r="CL175" s="82"/>
      <c r="CM175" s="82"/>
      <c r="CN175" s="82"/>
      <c r="CO175" s="82"/>
      <c r="CP175" s="82"/>
      <c r="CQ175" s="82"/>
      <c r="CR175" s="82"/>
      <c r="CS175" s="82"/>
      <c r="CT175" s="82"/>
      <c r="CU175" s="82"/>
      <c r="CV175" s="82"/>
      <c r="CW175" s="82"/>
      <c r="CX175" s="82"/>
      <c r="CY175" s="82"/>
      <c r="CZ175" s="82"/>
      <c r="DA175" s="82"/>
      <c r="DB175" s="82"/>
      <c r="DC175" s="82"/>
      <c r="DD175" s="82"/>
      <c r="DE175" s="82"/>
      <c r="DF175" s="82"/>
      <c r="DG175" s="82"/>
      <c r="DH175" s="82"/>
      <c r="DI175" s="82"/>
      <c r="DJ175" s="82"/>
      <c r="DK175" s="82"/>
      <c r="DL175" s="82"/>
      <c r="DM175" s="82"/>
      <c r="DN175" s="82"/>
      <c r="DO175" s="82"/>
      <c r="DP175" s="82"/>
      <c r="DQ175" s="82"/>
      <c r="DR175" s="82"/>
      <c r="DS175" s="82"/>
      <c r="DT175" s="82"/>
      <c r="DU175" s="82"/>
      <c r="DV175" s="82"/>
      <c r="DW175" s="82"/>
      <c r="DX175" s="82"/>
      <c r="DY175" s="82"/>
      <c r="DZ175" s="82"/>
      <c r="EA175" s="82"/>
      <c r="EB175" s="82"/>
      <c r="EC175" s="82"/>
      <c r="ED175" s="82"/>
      <c r="EE175" s="82"/>
      <c r="EF175" s="82"/>
      <c r="EG175" s="82"/>
      <c r="EH175" s="82"/>
      <c r="EI175" s="82"/>
      <c r="EJ175" s="82"/>
      <c r="EK175" s="82"/>
      <c r="EL175" s="82"/>
      <c r="EM175" s="82"/>
      <c r="EN175" s="82"/>
      <c r="EO175" s="82"/>
      <c r="EP175" s="82"/>
      <c r="EQ175" s="82"/>
      <c r="ER175" s="82"/>
      <c r="ES175" s="82"/>
      <c r="ET175" s="82"/>
      <c r="EU175" s="82"/>
      <c r="EV175" s="82"/>
      <c r="EW175" s="82"/>
      <c r="EX175" s="82"/>
      <c r="EY175" s="82"/>
      <c r="EZ175" s="82"/>
      <c r="FA175" s="82"/>
      <c r="FB175" s="82"/>
      <c r="FC175" s="82"/>
      <c r="FD175" s="82"/>
      <c r="FE175" s="82"/>
      <c r="FF175" s="82"/>
      <c r="FG175" s="82"/>
      <c r="FH175" s="82"/>
      <c r="FI175" s="82"/>
      <c r="FJ175" s="82"/>
      <c r="FK175" s="82"/>
      <c r="FL175" s="82"/>
      <c r="FM175" s="82"/>
      <c r="FN175" s="82"/>
      <c r="FO175" s="82"/>
      <c r="FP175" s="82"/>
      <c r="FQ175" s="82"/>
      <c r="FR175" s="82"/>
      <c r="FS175" s="82"/>
      <c r="FT175" s="82"/>
      <c r="FU175" s="82"/>
      <c r="FV175" s="82"/>
      <c r="FW175" s="82"/>
      <c r="FX175" s="82"/>
      <c r="FY175" s="82"/>
      <c r="FZ175" s="82"/>
      <c r="GA175" s="82"/>
      <c r="GB175" s="82"/>
      <c r="GC175" s="82"/>
      <c r="GD175" s="82"/>
      <c r="GE175" s="82"/>
      <c r="GF175" s="82"/>
      <c r="GG175" s="82"/>
      <c r="GH175" s="82"/>
      <c r="GI175" s="82"/>
      <c r="GJ175" s="82"/>
      <c r="GK175" s="82"/>
      <c r="GL175" s="82"/>
      <c r="GM175" s="82"/>
      <c r="GN175" s="82"/>
      <c r="GO175" s="82"/>
      <c r="GP175" s="82"/>
      <c r="GQ175" s="82"/>
      <c r="GR175" s="82"/>
      <c r="GS175" s="82"/>
      <c r="GT175" s="82"/>
      <c r="GU175" s="82"/>
      <c r="GV175" s="82"/>
      <c r="GW175" s="82"/>
      <c r="GX175" s="82"/>
      <c r="GY175" s="82"/>
      <c r="GZ175" s="82"/>
      <c r="HA175" s="82"/>
      <c r="HB175" s="82"/>
      <c r="HC175" s="82"/>
      <c r="HD175" s="82"/>
      <c r="HE175" s="82"/>
      <c r="HF175" s="82"/>
      <c r="HG175" s="82"/>
      <c r="HH175" s="82"/>
      <c r="HI175" s="82"/>
      <c r="HJ175" s="82"/>
      <c r="HK175" s="82"/>
      <c r="HL175" s="82"/>
      <c r="HM175" s="82"/>
      <c r="HN175" s="82"/>
      <c r="HO175" s="82"/>
      <c r="HP175" s="82"/>
      <c r="HQ175" s="82"/>
      <c r="HR175" s="82"/>
      <c r="HS175" s="82"/>
      <c r="HT175" s="82"/>
      <c r="HU175" s="82"/>
      <c r="HV175" s="82"/>
      <c r="HW175" s="82"/>
      <c r="HX175" s="82"/>
      <c r="HY175" s="82"/>
      <c r="HZ175" s="82"/>
      <c r="IA175" s="82"/>
      <c r="IB175" s="82"/>
      <c r="IC175" s="82"/>
      <c r="ID175" s="82"/>
      <c r="IE175" s="82"/>
      <c r="IF175" s="82"/>
      <c r="IG175" s="82"/>
      <c r="IH175" s="82"/>
      <c r="II175" s="82"/>
      <c r="IJ175" s="82"/>
      <c r="IK175" s="82"/>
      <c r="IL175" s="82"/>
      <c r="IM175" s="82"/>
      <c r="IN175" s="82"/>
      <c r="IO175" s="82"/>
      <c r="IP175" s="82"/>
      <c r="IQ175" s="82"/>
      <c r="IR175" s="82"/>
      <c r="IS175" s="82"/>
      <c r="IT175" s="82"/>
      <c r="IU175" s="82"/>
    </row>
    <row r="176" spans="1:255">
      <c r="A176" s="1034">
        <v>31</v>
      </c>
      <c r="B176" s="951"/>
      <c r="C176" s="951"/>
      <c r="D176" s="951"/>
      <c r="E176" s="693"/>
      <c r="F176" s="950"/>
      <c r="G176" s="951"/>
      <c r="H176" s="951"/>
      <c r="I176" s="951"/>
      <c r="J176" s="951"/>
      <c r="K176" s="1035"/>
      <c r="L176" s="1035"/>
      <c r="M176" s="754">
        <v>31</v>
      </c>
      <c r="N176" s="950"/>
      <c r="O176" s="1035"/>
      <c r="P176" s="1035"/>
      <c r="Q176" s="1035"/>
      <c r="R176" s="1035">
        <f t="shared" si="1"/>
        <v>0</v>
      </c>
      <c r="S176" s="754">
        <v>31</v>
      </c>
      <c r="T176" s="82"/>
      <c r="U176" s="82"/>
      <c r="V176" s="82"/>
      <c r="W176" s="82"/>
      <c r="X176" s="82"/>
      <c r="Y176" s="82"/>
      <c r="Z176" s="82"/>
      <c r="AA176" s="82"/>
      <c r="AB176" s="82"/>
      <c r="AC176" s="82"/>
      <c r="AD176" s="82"/>
      <c r="AE176" s="82"/>
      <c r="AF176" s="82"/>
      <c r="AG176" s="82"/>
      <c r="AH176" s="82"/>
      <c r="AI176" s="82"/>
      <c r="AJ176" s="82"/>
      <c r="AK176" s="82"/>
      <c r="AL176" s="82"/>
      <c r="AM176" s="82"/>
      <c r="AN176" s="82"/>
      <c r="AO176" s="82"/>
      <c r="AP176" s="82"/>
      <c r="AQ176" s="82"/>
      <c r="AR176" s="82"/>
      <c r="AS176" s="82"/>
      <c r="AT176" s="82"/>
      <c r="AU176" s="82"/>
      <c r="AV176" s="82"/>
      <c r="AW176" s="82"/>
      <c r="AX176" s="82"/>
      <c r="AY176" s="82"/>
      <c r="AZ176" s="82"/>
      <c r="BA176" s="82"/>
      <c r="BB176" s="82"/>
      <c r="BC176" s="82"/>
      <c r="BD176" s="82"/>
      <c r="BE176" s="82"/>
      <c r="BF176" s="82"/>
      <c r="BG176" s="82"/>
      <c r="BH176" s="82"/>
      <c r="BI176" s="82"/>
      <c r="BJ176" s="82"/>
      <c r="BK176" s="82"/>
      <c r="BL176" s="82"/>
      <c r="BM176" s="82"/>
      <c r="BN176" s="82"/>
      <c r="BO176" s="82"/>
      <c r="BP176" s="82"/>
      <c r="BQ176" s="82"/>
      <c r="BR176" s="82"/>
      <c r="BS176" s="82"/>
      <c r="BT176" s="82"/>
      <c r="BU176" s="82"/>
      <c r="BV176" s="82"/>
      <c r="BW176" s="82"/>
      <c r="BX176" s="82"/>
      <c r="BY176" s="82"/>
      <c r="BZ176" s="82"/>
      <c r="CA176" s="82"/>
      <c r="CB176" s="82"/>
      <c r="CC176" s="82"/>
      <c r="CD176" s="82"/>
      <c r="CE176" s="82"/>
      <c r="CF176" s="82"/>
      <c r="CG176" s="82"/>
      <c r="CH176" s="82"/>
      <c r="CI176" s="82"/>
      <c r="CJ176" s="82"/>
      <c r="CK176" s="82"/>
      <c r="CL176" s="82"/>
      <c r="CM176" s="82"/>
      <c r="CN176" s="82"/>
      <c r="CO176" s="82"/>
      <c r="CP176" s="82"/>
      <c r="CQ176" s="82"/>
      <c r="CR176" s="82"/>
      <c r="CS176" s="82"/>
      <c r="CT176" s="82"/>
      <c r="CU176" s="82"/>
      <c r="CV176" s="82"/>
      <c r="CW176" s="82"/>
      <c r="CX176" s="82"/>
      <c r="CY176" s="82"/>
      <c r="CZ176" s="82"/>
      <c r="DA176" s="82"/>
      <c r="DB176" s="82"/>
      <c r="DC176" s="82"/>
      <c r="DD176" s="82"/>
      <c r="DE176" s="82"/>
      <c r="DF176" s="82"/>
      <c r="DG176" s="82"/>
      <c r="DH176" s="82"/>
      <c r="DI176" s="82"/>
      <c r="DJ176" s="82"/>
      <c r="DK176" s="82"/>
      <c r="DL176" s="82"/>
      <c r="DM176" s="82"/>
      <c r="DN176" s="82"/>
      <c r="DO176" s="82"/>
      <c r="DP176" s="82"/>
      <c r="DQ176" s="82"/>
      <c r="DR176" s="82"/>
      <c r="DS176" s="82"/>
      <c r="DT176" s="82"/>
      <c r="DU176" s="82"/>
      <c r="DV176" s="82"/>
      <c r="DW176" s="82"/>
      <c r="DX176" s="82"/>
      <c r="DY176" s="82"/>
      <c r="DZ176" s="82"/>
      <c r="EA176" s="82"/>
      <c r="EB176" s="82"/>
      <c r="EC176" s="82"/>
      <c r="ED176" s="82"/>
      <c r="EE176" s="82"/>
      <c r="EF176" s="82"/>
      <c r="EG176" s="82"/>
      <c r="EH176" s="82"/>
      <c r="EI176" s="82"/>
      <c r="EJ176" s="82"/>
      <c r="EK176" s="82"/>
      <c r="EL176" s="82"/>
      <c r="EM176" s="82"/>
      <c r="EN176" s="82"/>
      <c r="EO176" s="82"/>
      <c r="EP176" s="82"/>
      <c r="EQ176" s="82"/>
      <c r="ER176" s="82"/>
      <c r="ES176" s="82"/>
      <c r="ET176" s="82"/>
      <c r="EU176" s="82"/>
      <c r="EV176" s="82"/>
      <c r="EW176" s="82"/>
      <c r="EX176" s="82"/>
      <c r="EY176" s="82"/>
      <c r="EZ176" s="82"/>
      <c r="FA176" s="82"/>
      <c r="FB176" s="82"/>
      <c r="FC176" s="82"/>
      <c r="FD176" s="82"/>
      <c r="FE176" s="82"/>
      <c r="FF176" s="82"/>
      <c r="FG176" s="82"/>
      <c r="FH176" s="82"/>
      <c r="FI176" s="82"/>
      <c r="FJ176" s="82"/>
      <c r="FK176" s="82"/>
      <c r="FL176" s="82"/>
      <c r="FM176" s="82"/>
      <c r="FN176" s="82"/>
      <c r="FO176" s="82"/>
      <c r="FP176" s="82"/>
      <c r="FQ176" s="82"/>
      <c r="FR176" s="82"/>
      <c r="FS176" s="82"/>
      <c r="FT176" s="82"/>
      <c r="FU176" s="82"/>
      <c r="FV176" s="82"/>
      <c r="FW176" s="82"/>
      <c r="FX176" s="82"/>
      <c r="FY176" s="82"/>
      <c r="FZ176" s="82"/>
      <c r="GA176" s="82"/>
      <c r="GB176" s="82"/>
      <c r="GC176" s="82"/>
      <c r="GD176" s="82"/>
      <c r="GE176" s="82"/>
      <c r="GF176" s="82"/>
      <c r="GG176" s="82"/>
      <c r="GH176" s="82"/>
      <c r="GI176" s="82"/>
      <c r="GJ176" s="82"/>
      <c r="GK176" s="82"/>
      <c r="GL176" s="82"/>
      <c r="GM176" s="82"/>
      <c r="GN176" s="82"/>
      <c r="GO176" s="82"/>
      <c r="GP176" s="82"/>
      <c r="GQ176" s="82"/>
      <c r="GR176" s="82"/>
      <c r="GS176" s="82"/>
      <c r="GT176" s="82"/>
      <c r="GU176" s="82"/>
      <c r="GV176" s="82"/>
      <c r="GW176" s="82"/>
      <c r="GX176" s="82"/>
      <c r="GY176" s="82"/>
      <c r="GZ176" s="82"/>
      <c r="HA176" s="82"/>
      <c r="HB176" s="82"/>
      <c r="HC176" s="82"/>
      <c r="HD176" s="82"/>
      <c r="HE176" s="82"/>
      <c r="HF176" s="82"/>
      <c r="HG176" s="82"/>
      <c r="HH176" s="82"/>
      <c r="HI176" s="82"/>
      <c r="HJ176" s="82"/>
      <c r="HK176" s="82"/>
      <c r="HL176" s="82"/>
      <c r="HM176" s="82"/>
      <c r="HN176" s="82"/>
      <c r="HO176" s="82"/>
      <c r="HP176" s="82"/>
      <c r="HQ176" s="82"/>
      <c r="HR176" s="82"/>
      <c r="HS176" s="82"/>
      <c r="HT176" s="82"/>
      <c r="HU176" s="82"/>
      <c r="HV176" s="82"/>
      <c r="HW176" s="82"/>
      <c r="HX176" s="82"/>
      <c r="HY176" s="82"/>
      <c r="HZ176" s="82"/>
      <c r="IA176" s="82"/>
      <c r="IB176" s="82"/>
      <c r="IC176" s="82"/>
      <c r="ID176" s="82"/>
      <c r="IE176" s="82"/>
      <c r="IF176" s="82"/>
      <c r="IG176" s="82"/>
      <c r="IH176" s="82"/>
      <c r="II176" s="82"/>
      <c r="IJ176" s="82"/>
      <c r="IK176" s="82"/>
      <c r="IL176" s="82"/>
      <c r="IM176" s="82"/>
      <c r="IN176" s="82"/>
      <c r="IO176" s="82"/>
      <c r="IP176" s="82"/>
      <c r="IQ176" s="82"/>
      <c r="IR176" s="82"/>
      <c r="IS176" s="82"/>
      <c r="IT176" s="82"/>
      <c r="IU176" s="82"/>
    </row>
    <row r="177" spans="1:255">
      <c r="A177" s="1034">
        <v>32</v>
      </c>
      <c r="B177" s="951"/>
      <c r="C177" s="951"/>
      <c r="D177" s="951"/>
      <c r="E177" s="693"/>
      <c r="F177" s="950"/>
      <c r="G177" s="951"/>
      <c r="H177" s="951"/>
      <c r="I177" s="951"/>
      <c r="J177" s="951"/>
      <c r="K177" s="1035"/>
      <c r="L177" s="1035"/>
      <c r="M177" s="754">
        <v>32</v>
      </c>
      <c r="N177" s="950"/>
      <c r="O177" s="1035"/>
      <c r="P177" s="1035"/>
      <c r="Q177" s="1035"/>
      <c r="R177" s="1035">
        <f t="shared" si="1"/>
        <v>0</v>
      </c>
      <c r="S177" s="754">
        <v>32</v>
      </c>
      <c r="T177" s="82"/>
      <c r="U177" s="82"/>
      <c r="V177" s="82"/>
      <c r="W177" s="82"/>
      <c r="X177" s="82"/>
      <c r="Y177" s="82"/>
      <c r="Z177" s="82"/>
      <c r="AA177" s="82"/>
      <c r="AB177" s="82"/>
      <c r="AC177" s="82"/>
      <c r="AD177" s="82"/>
      <c r="AE177" s="82"/>
      <c r="AF177" s="82"/>
      <c r="AG177" s="82"/>
      <c r="AH177" s="82"/>
      <c r="AI177" s="82"/>
      <c r="AJ177" s="82"/>
      <c r="AK177" s="82"/>
      <c r="AL177" s="82"/>
      <c r="AM177" s="82"/>
      <c r="AN177" s="82"/>
      <c r="AO177" s="82"/>
      <c r="AP177" s="82"/>
      <c r="AQ177" s="82"/>
      <c r="AR177" s="82"/>
      <c r="AS177" s="82"/>
      <c r="AT177" s="82"/>
      <c r="AU177" s="82"/>
      <c r="AV177" s="82"/>
      <c r="AW177" s="82"/>
      <c r="AX177" s="82"/>
      <c r="AY177" s="82"/>
      <c r="AZ177" s="82"/>
      <c r="BA177" s="82"/>
      <c r="BB177" s="82"/>
      <c r="BC177" s="82"/>
      <c r="BD177" s="82"/>
      <c r="BE177" s="82"/>
      <c r="BF177" s="82"/>
      <c r="BG177" s="82"/>
      <c r="BH177" s="82"/>
      <c r="BI177" s="82"/>
      <c r="BJ177" s="82"/>
      <c r="BK177" s="82"/>
      <c r="BL177" s="82"/>
      <c r="BM177" s="82"/>
      <c r="BN177" s="82"/>
      <c r="BO177" s="82"/>
      <c r="BP177" s="82"/>
      <c r="BQ177" s="82"/>
      <c r="BR177" s="82"/>
      <c r="BS177" s="82"/>
      <c r="BT177" s="82"/>
      <c r="BU177" s="82"/>
      <c r="BV177" s="82"/>
      <c r="BW177" s="82"/>
      <c r="BX177" s="82"/>
      <c r="BY177" s="82"/>
      <c r="BZ177" s="82"/>
      <c r="CA177" s="82"/>
      <c r="CB177" s="82"/>
      <c r="CC177" s="82"/>
      <c r="CD177" s="82"/>
      <c r="CE177" s="82"/>
      <c r="CF177" s="82"/>
      <c r="CG177" s="82"/>
      <c r="CH177" s="82"/>
      <c r="CI177" s="82"/>
      <c r="CJ177" s="82"/>
      <c r="CK177" s="82"/>
      <c r="CL177" s="82"/>
      <c r="CM177" s="82"/>
      <c r="CN177" s="82"/>
      <c r="CO177" s="82"/>
      <c r="CP177" s="82"/>
      <c r="CQ177" s="82"/>
      <c r="CR177" s="82"/>
      <c r="CS177" s="82"/>
      <c r="CT177" s="82"/>
      <c r="CU177" s="82"/>
      <c r="CV177" s="82"/>
      <c r="CW177" s="82"/>
      <c r="CX177" s="82"/>
      <c r="CY177" s="82"/>
      <c r="CZ177" s="82"/>
      <c r="DA177" s="82"/>
      <c r="DB177" s="82"/>
      <c r="DC177" s="82"/>
      <c r="DD177" s="82"/>
      <c r="DE177" s="82"/>
      <c r="DF177" s="82"/>
      <c r="DG177" s="82"/>
      <c r="DH177" s="82"/>
      <c r="DI177" s="82"/>
      <c r="DJ177" s="82"/>
      <c r="DK177" s="82"/>
      <c r="DL177" s="82"/>
      <c r="DM177" s="82"/>
      <c r="DN177" s="82"/>
      <c r="DO177" s="82"/>
      <c r="DP177" s="82"/>
      <c r="DQ177" s="82"/>
      <c r="DR177" s="82"/>
      <c r="DS177" s="82"/>
      <c r="DT177" s="82"/>
      <c r="DU177" s="82"/>
      <c r="DV177" s="82"/>
      <c r="DW177" s="82"/>
      <c r="DX177" s="82"/>
      <c r="DY177" s="82"/>
      <c r="DZ177" s="82"/>
      <c r="EA177" s="82"/>
      <c r="EB177" s="82"/>
      <c r="EC177" s="82"/>
      <c r="ED177" s="82"/>
      <c r="EE177" s="82"/>
      <c r="EF177" s="82"/>
      <c r="EG177" s="82"/>
      <c r="EH177" s="82"/>
      <c r="EI177" s="82"/>
      <c r="EJ177" s="82"/>
      <c r="EK177" s="82"/>
      <c r="EL177" s="82"/>
      <c r="EM177" s="82"/>
      <c r="EN177" s="82"/>
      <c r="EO177" s="82"/>
      <c r="EP177" s="82"/>
      <c r="EQ177" s="82"/>
      <c r="ER177" s="82"/>
      <c r="ES177" s="82"/>
      <c r="ET177" s="82"/>
      <c r="EU177" s="82"/>
      <c r="EV177" s="82"/>
      <c r="EW177" s="82"/>
      <c r="EX177" s="82"/>
      <c r="EY177" s="82"/>
      <c r="EZ177" s="82"/>
      <c r="FA177" s="82"/>
      <c r="FB177" s="82"/>
      <c r="FC177" s="82"/>
      <c r="FD177" s="82"/>
      <c r="FE177" s="82"/>
      <c r="FF177" s="82"/>
      <c r="FG177" s="82"/>
      <c r="FH177" s="82"/>
      <c r="FI177" s="82"/>
      <c r="FJ177" s="82"/>
      <c r="FK177" s="82"/>
      <c r="FL177" s="82"/>
      <c r="FM177" s="82"/>
      <c r="FN177" s="82"/>
      <c r="FO177" s="82"/>
      <c r="FP177" s="82"/>
      <c r="FQ177" s="82"/>
      <c r="FR177" s="82"/>
      <c r="FS177" s="82"/>
      <c r="FT177" s="82"/>
      <c r="FU177" s="82"/>
      <c r="FV177" s="82"/>
      <c r="FW177" s="82"/>
      <c r="FX177" s="82"/>
      <c r="FY177" s="82"/>
      <c r="FZ177" s="82"/>
      <c r="GA177" s="82"/>
      <c r="GB177" s="82"/>
      <c r="GC177" s="82"/>
      <c r="GD177" s="82"/>
      <c r="GE177" s="82"/>
      <c r="GF177" s="82"/>
      <c r="GG177" s="82"/>
      <c r="GH177" s="82"/>
      <c r="GI177" s="82"/>
      <c r="GJ177" s="82"/>
      <c r="GK177" s="82"/>
      <c r="GL177" s="82"/>
      <c r="GM177" s="82"/>
      <c r="GN177" s="82"/>
      <c r="GO177" s="82"/>
      <c r="GP177" s="82"/>
      <c r="GQ177" s="82"/>
      <c r="GR177" s="82"/>
      <c r="GS177" s="82"/>
      <c r="GT177" s="82"/>
      <c r="GU177" s="82"/>
      <c r="GV177" s="82"/>
      <c r="GW177" s="82"/>
      <c r="GX177" s="82"/>
      <c r="GY177" s="82"/>
      <c r="GZ177" s="82"/>
      <c r="HA177" s="82"/>
      <c r="HB177" s="82"/>
      <c r="HC177" s="82"/>
      <c r="HD177" s="82"/>
      <c r="HE177" s="82"/>
      <c r="HF177" s="82"/>
      <c r="HG177" s="82"/>
      <c r="HH177" s="82"/>
      <c r="HI177" s="82"/>
      <c r="HJ177" s="82"/>
      <c r="HK177" s="82"/>
      <c r="HL177" s="82"/>
      <c r="HM177" s="82"/>
      <c r="HN177" s="82"/>
      <c r="HO177" s="82"/>
      <c r="HP177" s="82"/>
      <c r="HQ177" s="82"/>
      <c r="HR177" s="82"/>
      <c r="HS177" s="82"/>
      <c r="HT177" s="82"/>
      <c r="HU177" s="82"/>
      <c r="HV177" s="82"/>
      <c r="HW177" s="82"/>
      <c r="HX177" s="82"/>
      <c r="HY177" s="82"/>
      <c r="HZ177" s="82"/>
      <c r="IA177" s="82"/>
      <c r="IB177" s="82"/>
      <c r="IC177" s="82"/>
      <c r="ID177" s="82"/>
      <c r="IE177" s="82"/>
      <c r="IF177" s="82"/>
      <c r="IG177" s="82"/>
      <c r="IH177" s="82"/>
      <c r="II177" s="82"/>
      <c r="IJ177" s="82"/>
      <c r="IK177" s="82"/>
      <c r="IL177" s="82"/>
      <c r="IM177" s="82"/>
      <c r="IN177" s="82"/>
      <c r="IO177" s="82"/>
      <c r="IP177" s="82"/>
      <c r="IQ177" s="82"/>
      <c r="IR177" s="82"/>
      <c r="IS177" s="82"/>
      <c r="IT177" s="82"/>
      <c r="IU177" s="82"/>
    </row>
    <row r="178" spans="1:255">
      <c r="A178" s="1034">
        <v>33</v>
      </c>
      <c r="B178" s="951"/>
      <c r="C178" s="951"/>
      <c r="D178" s="951"/>
      <c r="E178" s="693"/>
      <c r="F178" s="950"/>
      <c r="G178" s="951"/>
      <c r="H178" s="951"/>
      <c r="I178" s="951"/>
      <c r="J178" s="951"/>
      <c r="K178" s="1035"/>
      <c r="L178" s="1035"/>
      <c r="M178" s="754">
        <v>33</v>
      </c>
      <c r="N178" s="950"/>
      <c r="O178" s="1035"/>
      <c r="P178" s="1035"/>
      <c r="Q178" s="1035"/>
      <c r="R178" s="1035">
        <f t="shared" si="1"/>
        <v>0</v>
      </c>
      <c r="S178" s="754">
        <v>33</v>
      </c>
      <c r="T178" s="82"/>
      <c r="U178" s="82"/>
      <c r="V178" s="82"/>
      <c r="W178" s="82"/>
      <c r="X178" s="82"/>
      <c r="Y178" s="82"/>
      <c r="Z178" s="82"/>
      <c r="AA178" s="82"/>
      <c r="AB178" s="82"/>
      <c r="AC178" s="82"/>
      <c r="AD178" s="82"/>
      <c r="AE178" s="82"/>
      <c r="AF178" s="82"/>
      <c r="AG178" s="82"/>
      <c r="AH178" s="82"/>
      <c r="AI178" s="82"/>
      <c r="AJ178" s="82"/>
      <c r="AK178" s="82"/>
      <c r="AL178" s="82"/>
      <c r="AM178" s="82"/>
      <c r="AN178" s="82"/>
      <c r="AO178" s="82"/>
      <c r="AP178" s="82"/>
      <c r="AQ178" s="82"/>
      <c r="AR178" s="82"/>
      <c r="AS178" s="82"/>
      <c r="AT178" s="82"/>
      <c r="AU178" s="82"/>
      <c r="AV178" s="82"/>
      <c r="AW178" s="82"/>
      <c r="AX178" s="82"/>
      <c r="AY178" s="82"/>
      <c r="AZ178" s="82"/>
      <c r="BA178" s="82"/>
      <c r="BB178" s="82"/>
      <c r="BC178" s="82"/>
      <c r="BD178" s="82"/>
      <c r="BE178" s="82"/>
      <c r="BF178" s="82"/>
      <c r="BG178" s="82"/>
      <c r="BH178" s="82"/>
      <c r="BI178" s="82"/>
      <c r="BJ178" s="82"/>
      <c r="BK178" s="82"/>
      <c r="BL178" s="82"/>
      <c r="BM178" s="82"/>
      <c r="BN178" s="82"/>
      <c r="BO178" s="82"/>
      <c r="BP178" s="82"/>
      <c r="BQ178" s="82"/>
      <c r="BR178" s="82"/>
      <c r="BS178" s="82"/>
      <c r="BT178" s="82"/>
      <c r="BU178" s="82"/>
      <c r="BV178" s="82"/>
      <c r="BW178" s="82"/>
      <c r="BX178" s="82"/>
      <c r="BY178" s="82"/>
      <c r="BZ178" s="82"/>
      <c r="CA178" s="82"/>
      <c r="CB178" s="82"/>
      <c r="CC178" s="82"/>
      <c r="CD178" s="82"/>
      <c r="CE178" s="82"/>
      <c r="CF178" s="82"/>
      <c r="CG178" s="82"/>
      <c r="CH178" s="82"/>
      <c r="CI178" s="82"/>
      <c r="CJ178" s="82"/>
      <c r="CK178" s="82"/>
      <c r="CL178" s="82"/>
      <c r="CM178" s="82"/>
      <c r="CN178" s="82"/>
      <c r="CO178" s="82"/>
      <c r="CP178" s="82"/>
      <c r="CQ178" s="82"/>
      <c r="CR178" s="82"/>
      <c r="CS178" s="82"/>
      <c r="CT178" s="82"/>
      <c r="CU178" s="82"/>
      <c r="CV178" s="82"/>
      <c r="CW178" s="82"/>
      <c r="CX178" s="82"/>
      <c r="CY178" s="82"/>
      <c r="CZ178" s="82"/>
      <c r="DA178" s="82"/>
      <c r="DB178" s="82"/>
      <c r="DC178" s="82"/>
      <c r="DD178" s="82"/>
      <c r="DE178" s="82"/>
      <c r="DF178" s="82"/>
      <c r="DG178" s="82"/>
      <c r="DH178" s="82"/>
      <c r="DI178" s="82"/>
      <c r="DJ178" s="82"/>
      <c r="DK178" s="82"/>
      <c r="DL178" s="82"/>
      <c r="DM178" s="82"/>
      <c r="DN178" s="82"/>
      <c r="DO178" s="82"/>
      <c r="DP178" s="82"/>
      <c r="DQ178" s="82"/>
      <c r="DR178" s="82"/>
      <c r="DS178" s="82"/>
      <c r="DT178" s="82"/>
      <c r="DU178" s="82"/>
      <c r="DV178" s="82"/>
      <c r="DW178" s="82"/>
      <c r="DX178" s="82"/>
      <c r="DY178" s="82"/>
      <c r="DZ178" s="82"/>
      <c r="EA178" s="82"/>
      <c r="EB178" s="82"/>
      <c r="EC178" s="82"/>
      <c r="ED178" s="82"/>
      <c r="EE178" s="82"/>
      <c r="EF178" s="82"/>
      <c r="EG178" s="82"/>
      <c r="EH178" s="82"/>
      <c r="EI178" s="82"/>
      <c r="EJ178" s="82"/>
      <c r="EK178" s="82"/>
      <c r="EL178" s="82"/>
      <c r="EM178" s="82"/>
      <c r="EN178" s="82"/>
      <c r="EO178" s="82"/>
      <c r="EP178" s="82"/>
      <c r="EQ178" s="82"/>
      <c r="ER178" s="82"/>
      <c r="ES178" s="82"/>
      <c r="ET178" s="82"/>
      <c r="EU178" s="82"/>
      <c r="EV178" s="82"/>
      <c r="EW178" s="82"/>
      <c r="EX178" s="82"/>
      <c r="EY178" s="82"/>
      <c r="EZ178" s="82"/>
      <c r="FA178" s="82"/>
      <c r="FB178" s="82"/>
      <c r="FC178" s="82"/>
      <c r="FD178" s="82"/>
      <c r="FE178" s="82"/>
      <c r="FF178" s="82"/>
      <c r="FG178" s="82"/>
      <c r="FH178" s="82"/>
      <c r="FI178" s="82"/>
      <c r="FJ178" s="82"/>
      <c r="FK178" s="82"/>
      <c r="FL178" s="82"/>
      <c r="FM178" s="82"/>
      <c r="FN178" s="82"/>
      <c r="FO178" s="82"/>
      <c r="FP178" s="82"/>
      <c r="FQ178" s="82"/>
      <c r="FR178" s="82"/>
      <c r="FS178" s="82"/>
      <c r="FT178" s="82"/>
      <c r="FU178" s="82"/>
      <c r="FV178" s="82"/>
      <c r="FW178" s="82"/>
      <c r="FX178" s="82"/>
      <c r="FY178" s="82"/>
      <c r="FZ178" s="82"/>
      <c r="GA178" s="82"/>
      <c r="GB178" s="82"/>
      <c r="GC178" s="82"/>
      <c r="GD178" s="82"/>
      <c r="GE178" s="82"/>
      <c r="GF178" s="82"/>
      <c r="GG178" s="82"/>
      <c r="GH178" s="82"/>
      <c r="GI178" s="82"/>
      <c r="GJ178" s="82"/>
      <c r="GK178" s="82"/>
      <c r="GL178" s="82"/>
      <c r="GM178" s="82"/>
      <c r="GN178" s="82"/>
      <c r="GO178" s="82"/>
      <c r="GP178" s="82"/>
      <c r="GQ178" s="82"/>
      <c r="GR178" s="82"/>
      <c r="GS178" s="82"/>
      <c r="GT178" s="82"/>
      <c r="GU178" s="82"/>
      <c r="GV178" s="82"/>
      <c r="GW178" s="82"/>
      <c r="GX178" s="82"/>
      <c r="GY178" s="82"/>
      <c r="GZ178" s="82"/>
      <c r="HA178" s="82"/>
      <c r="HB178" s="82"/>
      <c r="HC178" s="82"/>
      <c r="HD178" s="82"/>
      <c r="HE178" s="82"/>
      <c r="HF178" s="82"/>
      <c r="HG178" s="82"/>
      <c r="HH178" s="82"/>
      <c r="HI178" s="82"/>
      <c r="HJ178" s="82"/>
      <c r="HK178" s="82"/>
      <c r="HL178" s="82"/>
      <c r="HM178" s="82"/>
      <c r="HN178" s="82"/>
      <c r="HO178" s="82"/>
      <c r="HP178" s="82"/>
      <c r="HQ178" s="82"/>
      <c r="HR178" s="82"/>
      <c r="HS178" s="82"/>
      <c r="HT178" s="82"/>
      <c r="HU178" s="82"/>
      <c r="HV178" s="82"/>
      <c r="HW178" s="82"/>
      <c r="HX178" s="82"/>
      <c r="HY178" s="82"/>
      <c r="HZ178" s="82"/>
      <c r="IA178" s="82"/>
      <c r="IB178" s="82"/>
      <c r="IC178" s="82"/>
      <c r="ID178" s="82"/>
      <c r="IE178" s="82"/>
      <c r="IF178" s="82"/>
      <c r="IG178" s="82"/>
      <c r="IH178" s="82"/>
      <c r="II178" s="82"/>
      <c r="IJ178" s="82"/>
      <c r="IK178" s="82"/>
      <c r="IL178" s="82"/>
      <c r="IM178" s="82"/>
      <c r="IN178" s="82"/>
      <c r="IO178" s="82"/>
      <c r="IP178" s="82"/>
      <c r="IQ178" s="82"/>
      <c r="IR178" s="82"/>
      <c r="IS178" s="82"/>
      <c r="IT178" s="82"/>
      <c r="IU178" s="82"/>
    </row>
    <row r="179" spans="1:255">
      <c r="A179" s="1034">
        <v>34</v>
      </c>
      <c r="B179" s="951"/>
      <c r="C179" s="951"/>
      <c r="D179" s="951"/>
      <c r="E179" s="693"/>
      <c r="F179" s="950"/>
      <c r="G179" s="951"/>
      <c r="H179" s="951"/>
      <c r="I179" s="951"/>
      <c r="J179" s="951"/>
      <c r="K179" s="1035"/>
      <c r="L179" s="1035"/>
      <c r="M179" s="754">
        <v>34</v>
      </c>
      <c r="N179" s="950"/>
      <c r="O179" s="1035"/>
      <c r="P179" s="1035"/>
      <c r="Q179" s="1035"/>
      <c r="R179" s="1035">
        <f t="shared" si="1"/>
        <v>0</v>
      </c>
      <c r="S179" s="754">
        <v>34</v>
      </c>
      <c r="T179" s="82"/>
      <c r="U179" s="82"/>
      <c r="V179" s="82"/>
      <c r="W179" s="82"/>
      <c r="X179" s="82"/>
      <c r="Y179" s="82"/>
      <c r="Z179" s="82"/>
      <c r="AA179" s="82"/>
      <c r="AB179" s="82"/>
      <c r="AC179" s="82"/>
      <c r="AD179" s="82"/>
      <c r="AE179" s="82"/>
      <c r="AF179" s="82"/>
      <c r="AG179" s="82"/>
      <c r="AH179" s="82"/>
      <c r="AI179" s="82"/>
      <c r="AJ179" s="82"/>
      <c r="AK179" s="82"/>
      <c r="AL179" s="82"/>
      <c r="AM179" s="82"/>
      <c r="AN179" s="82"/>
      <c r="AO179" s="82"/>
      <c r="AP179" s="82"/>
      <c r="AQ179" s="82"/>
      <c r="AR179" s="82"/>
      <c r="AS179" s="82"/>
      <c r="AT179" s="82"/>
      <c r="AU179" s="82"/>
      <c r="AV179" s="82"/>
      <c r="AW179" s="82"/>
      <c r="AX179" s="82"/>
      <c r="AY179" s="82"/>
      <c r="AZ179" s="82"/>
      <c r="BA179" s="82"/>
      <c r="BB179" s="82"/>
      <c r="BC179" s="82"/>
      <c r="BD179" s="82"/>
      <c r="BE179" s="82"/>
      <c r="BF179" s="82"/>
      <c r="BG179" s="82"/>
      <c r="BH179" s="82"/>
      <c r="BI179" s="82"/>
      <c r="BJ179" s="82"/>
      <c r="BK179" s="82"/>
      <c r="BL179" s="82"/>
      <c r="BM179" s="82"/>
      <c r="BN179" s="82"/>
      <c r="BO179" s="82"/>
      <c r="BP179" s="82"/>
      <c r="BQ179" s="82"/>
      <c r="BR179" s="82"/>
      <c r="BS179" s="82"/>
      <c r="BT179" s="82"/>
      <c r="BU179" s="82"/>
      <c r="BV179" s="82"/>
      <c r="BW179" s="82"/>
      <c r="BX179" s="82"/>
      <c r="BY179" s="82"/>
      <c r="BZ179" s="82"/>
      <c r="CA179" s="82"/>
      <c r="CB179" s="82"/>
      <c r="CC179" s="82"/>
      <c r="CD179" s="82"/>
      <c r="CE179" s="82"/>
      <c r="CF179" s="82"/>
      <c r="CG179" s="82"/>
      <c r="CH179" s="82"/>
      <c r="CI179" s="82"/>
      <c r="CJ179" s="82"/>
      <c r="CK179" s="82"/>
      <c r="CL179" s="82"/>
      <c r="CM179" s="82"/>
      <c r="CN179" s="82"/>
      <c r="CO179" s="82"/>
      <c r="CP179" s="82"/>
      <c r="CQ179" s="82"/>
      <c r="CR179" s="82"/>
      <c r="CS179" s="82"/>
      <c r="CT179" s="82"/>
      <c r="CU179" s="82"/>
      <c r="CV179" s="82"/>
      <c r="CW179" s="82"/>
      <c r="CX179" s="82"/>
      <c r="CY179" s="82"/>
      <c r="CZ179" s="82"/>
      <c r="DA179" s="82"/>
      <c r="DB179" s="82"/>
      <c r="DC179" s="82"/>
      <c r="DD179" s="82"/>
      <c r="DE179" s="82"/>
      <c r="DF179" s="82"/>
      <c r="DG179" s="82"/>
      <c r="DH179" s="82"/>
      <c r="DI179" s="82"/>
      <c r="DJ179" s="82"/>
      <c r="DK179" s="82"/>
      <c r="DL179" s="82"/>
      <c r="DM179" s="82"/>
      <c r="DN179" s="82"/>
      <c r="DO179" s="82"/>
      <c r="DP179" s="82"/>
      <c r="DQ179" s="82"/>
      <c r="DR179" s="82"/>
      <c r="DS179" s="82"/>
      <c r="DT179" s="82"/>
      <c r="DU179" s="82"/>
      <c r="DV179" s="82"/>
      <c r="DW179" s="82"/>
      <c r="DX179" s="82"/>
      <c r="DY179" s="82"/>
      <c r="DZ179" s="82"/>
      <c r="EA179" s="82"/>
      <c r="EB179" s="82"/>
      <c r="EC179" s="82"/>
      <c r="ED179" s="82"/>
      <c r="EE179" s="82"/>
      <c r="EF179" s="82"/>
      <c r="EG179" s="82"/>
      <c r="EH179" s="82"/>
      <c r="EI179" s="82"/>
      <c r="EJ179" s="82"/>
      <c r="EK179" s="82"/>
      <c r="EL179" s="82"/>
      <c r="EM179" s="82"/>
      <c r="EN179" s="82"/>
      <c r="EO179" s="82"/>
      <c r="EP179" s="82"/>
      <c r="EQ179" s="82"/>
      <c r="ER179" s="82"/>
      <c r="ES179" s="82"/>
      <c r="ET179" s="82"/>
      <c r="EU179" s="82"/>
      <c r="EV179" s="82"/>
      <c r="EW179" s="82"/>
      <c r="EX179" s="82"/>
      <c r="EY179" s="82"/>
      <c r="EZ179" s="82"/>
      <c r="FA179" s="82"/>
      <c r="FB179" s="82"/>
      <c r="FC179" s="82"/>
      <c r="FD179" s="82"/>
      <c r="FE179" s="82"/>
      <c r="FF179" s="82"/>
      <c r="FG179" s="82"/>
      <c r="FH179" s="82"/>
      <c r="FI179" s="82"/>
      <c r="FJ179" s="82"/>
      <c r="FK179" s="82"/>
      <c r="FL179" s="82"/>
      <c r="FM179" s="82"/>
      <c r="FN179" s="82"/>
      <c r="FO179" s="82"/>
      <c r="FP179" s="82"/>
      <c r="FQ179" s="82"/>
      <c r="FR179" s="82"/>
      <c r="FS179" s="82"/>
      <c r="FT179" s="82"/>
      <c r="FU179" s="82"/>
      <c r="FV179" s="82"/>
      <c r="FW179" s="82"/>
      <c r="FX179" s="82"/>
      <c r="FY179" s="82"/>
      <c r="FZ179" s="82"/>
      <c r="GA179" s="82"/>
      <c r="GB179" s="82"/>
      <c r="GC179" s="82"/>
      <c r="GD179" s="82"/>
      <c r="GE179" s="82"/>
      <c r="GF179" s="82"/>
      <c r="GG179" s="82"/>
      <c r="GH179" s="82"/>
      <c r="GI179" s="82"/>
      <c r="GJ179" s="82"/>
      <c r="GK179" s="82"/>
      <c r="GL179" s="82"/>
      <c r="GM179" s="82"/>
      <c r="GN179" s="82"/>
      <c r="GO179" s="82"/>
      <c r="GP179" s="82"/>
      <c r="GQ179" s="82"/>
      <c r="GR179" s="82"/>
      <c r="GS179" s="82"/>
      <c r="GT179" s="82"/>
      <c r="GU179" s="82"/>
      <c r="GV179" s="82"/>
      <c r="GW179" s="82"/>
      <c r="GX179" s="82"/>
      <c r="GY179" s="82"/>
      <c r="GZ179" s="82"/>
      <c r="HA179" s="82"/>
      <c r="HB179" s="82"/>
      <c r="HC179" s="82"/>
      <c r="HD179" s="82"/>
      <c r="HE179" s="82"/>
      <c r="HF179" s="82"/>
      <c r="HG179" s="82"/>
      <c r="HH179" s="82"/>
      <c r="HI179" s="82"/>
      <c r="HJ179" s="82"/>
      <c r="HK179" s="82"/>
      <c r="HL179" s="82"/>
      <c r="HM179" s="82"/>
      <c r="HN179" s="82"/>
      <c r="HO179" s="82"/>
      <c r="HP179" s="82"/>
      <c r="HQ179" s="82"/>
      <c r="HR179" s="82"/>
      <c r="HS179" s="82"/>
      <c r="HT179" s="82"/>
      <c r="HU179" s="82"/>
      <c r="HV179" s="82"/>
      <c r="HW179" s="82"/>
      <c r="HX179" s="82"/>
      <c r="HY179" s="82"/>
      <c r="HZ179" s="82"/>
      <c r="IA179" s="82"/>
      <c r="IB179" s="82"/>
      <c r="IC179" s="82"/>
      <c r="ID179" s="82"/>
      <c r="IE179" s="82"/>
      <c r="IF179" s="82"/>
      <c r="IG179" s="82"/>
      <c r="IH179" s="82"/>
      <c r="II179" s="82"/>
      <c r="IJ179" s="82"/>
      <c r="IK179" s="82"/>
      <c r="IL179" s="82"/>
      <c r="IM179" s="82"/>
      <c r="IN179" s="82"/>
      <c r="IO179" s="82"/>
      <c r="IP179" s="82"/>
      <c r="IQ179" s="82"/>
      <c r="IR179" s="82"/>
      <c r="IS179" s="82"/>
      <c r="IT179" s="82"/>
      <c r="IU179" s="82"/>
    </row>
    <row r="180" spans="1:255">
      <c r="A180" s="1034">
        <v>35</v>
      </c>
      <c r="B180" s="951"/>
      <c r="C180" s="951"/>
      <c r="D180" s="951"/>
      <c r="E180" s="693"/>
      <c r="F180" s="950"/>
      <c r="G180" s="951"/>
      <c r="H180" s="951"/>
      <c r="I180" s="951"/>
      <c r="J180" s="951"/>
      <c r="K180" s="1035"/>
      <c r="L180" s="1035"/>
      <c r="M180" s="754">
        <v>35</v>
      </c>
      <c r="N180" s="950"/>
      <c r="O180" s="1035"/>
      <c r="P180" s="1035"/>
      <c r="Q180" s="1035"/>
      <c r="R180" s="1035">
        <f t="shared" si="1"/>
        <v>0</v>
      </c>
      <c r="S180" s="754">
        <v>35</v>
      </c>
      <c r="T180" s="82"/>
      <c r="U180" s="82"/>
      <c r="V180" s="82"/>
      <c r="W180" s="82"/>
      <c r="X180" s="82"/>
      <c r="Y180" s="82"/>
      <c r="Z180" s="82"/>
      <c r="AA180" s="82"/>
      <c r="AB180" s="82"/>
      <c r="AC180" s="82"/>
      <c r="AD180" s="82"/>
      <c r="AE180" s="82"/>
      <c r="AF180" s="82"/>
      <c r="AG180" s="82"/>
      <c r="AH180" s="82"/>
      <c r="AI180" s="82"/>
      <c r="AJ180" s="82"/>
      <c r="AK180" s="82"/>
      <c r="AL180" s="82"/>
      <c r="AM180" s="82"/>
      <c r="AN180" s="82"/>
      <c r="AO180" s="82"/>
      <c r="AP180" s="82"/>
      <c r="AQ180" s="82"/>
      <c r="AR180" s="82"/>
      <c r="AS180" s="82"/>
      <c r="AT180" s="82"/>
      <c r="AU180" s="82"/>
      <c r="AV180" s="82"/>
      <c r="AW180" s="82"/>
      <c r="AX180" s="82"/>
      <c r="AY180" s="82"/>
      <c r="AZ180" s="82"/>
      <c r="BA180" s="82"/>
      <c r="BB180" s="82"/>
      <c r="BC180" s="82"/>
      <c r="BD180" s="82"/>
      <c r="BE180" s="82"/>
      <c r="BF180" s="82"/>
      <c r="BG180" s="82"/>
      <c r="BH180" s="82"/>
      <c r="BI180" s="82"/>
      <c r="BJ180" s="82"/>
      <c r="BK180" s="82"/>
      <c r="BL180" s="82"/>
      <c r="BM180" s="82"/>
      <c r="BN180" s="82"/>
      <c r="BO180" s="82"/>
      <c r="BP180" s="82"/>
      <c r="BQ180" s="82"/>
      <c r="BR180" s="82"/>
      <c r="BS180" s="82"/>
      <c r="BT180" s="82"/>
      <c r="BU180" s="82"/>
      <c r="BV180" s="82"/>
      <c r="BW180" s="82"/>
      <c r="BX180" s="82"/>
      <c r="BY180" s="82"/>
      <c r="BZ180" s="82"/>
      <c r="CA180" s="82"/>
      <c r="CB180" s="82"/>
      <c r="CC180" s="82"/>
      <c r="CD180" s="82"/>
      <c r="CE180" s="82"/>
      <c r="CF180" s="82"/>
      <c r="CG180" s="82"/>
      <c r="CH180" s="82"/>
      <c r="CI180" s="82"/>
      <c r="CJ180" s="82"/>
      <c r="CK180" s="82"/>
      <c r="CL180" s="82"/>
      <c r="CM180" s="82"/>
      <c r="CN180" s="82"/>
      <c r="CO180" s="82"/>
      <c r="CP180" s="82"/>
      <c r="CQ180" s="82"/>
      <c r="CR180" s="82"/>
      <c r="CS180" s="82"/>
      <c r="CT180" s="82"/>
      <c r="CU180" s="82"/>
      <c r="CV180" s="82"/>
      <c r="CW180" s="82"/>
      <c r="CX180" s="82"/>
      <c r="CY180" s="82"/>
      <c r="CZ180" s="82"/>
      <c r="DA180" s="82"/>
      <c r="DB180" s="82"/>
      <c r="DC180" s="82"/>
      <c r="DD180" s="82"/>
      <c r="DE180" s="82"/>
      <c r="DF180" s="82"/>
      <c r="DG180" s="82"/>
      <c r="DH180" s="82"/>
      <c r="DI180" s="82"/>
      <c r="DJ180" s="82"/>
      <c r="DK180" s="82"/>
      <c r="DL180" s="82"/>
      <c r="DM180" s="82"/>
      <c r="DN180" s="82"/>
      <c r="DO180" s="82"/>
      <c r="DP180" s="82"/>
      <c r="DQ180" s="82"/>
      <c r="DR180" s="82"/>
      <c r="DS180" s="82"/>
      <c r="DT180" s="82"/>
      <c r="DU180" s="82"/>
      <c r="DV180" s="82"/>
      <c r="DW180" s="82"/>
      <c r="DX180" s="82"/>
      <c r="DY180" s="82"/>
      <c r="DZ180" s="82"/>
      <c r="EA180" s="82"/>
      <c r="EB180" s="82"/>
      <c r="EC180" s="82"/>
      <c r="ED180" s="82"/>
      <c r="EE180" s="82"/>
      <c r="EF180" s="82"/>
      <c r="EG180" s="82"/>
      <c r="EH180" s="82"/>
      <c r="EI180" s="82"/>
      <c r="EJ180" s="82"/>
      <c r="EK180" s="82"/>
      <c r="EL180" s="82"/>
      <c r="EM180" s="82"/>
      <c r="EN180" s="82"/>
      <c r="EO180" s="82"/>
      <c r="EP180" s="82"/>
      <c r="EQ180" s="82"/>
      <c r="ER180" s="82"/>
      <c r="ES180" s="82"/>
      <c r="ET180" s="82"/>
      <c r="EU180" s="82"/>
      <c r="EV180" s="82"/>
      <c r="EW180" s="82"/>
      <c r="EX180" s="82"/>
      <c r="EY180" s="82"/>
      <c r="EZ180" s="82"/>
      <c r="FA180" s="82"/>
      <c r="FB180" s="82"/>
      <c r="FC180" s="82"/>
      <c r="FD180" s="82"/>
      <c r="FE180" s="82"/>
      <c r="FF180" s="82"/>
      <c r="FG180" s="82"/>
      <c r="FH180" s="82"/>
      <c r="FI180" s="82"/>
      <c r="FJ180" s="82"/>
      <c r="FK180" s="82"/>
      <c r="FL180" s="82"/>
      <c r="FM180" s="82"/>
      <c r="FN180" s="82"/>
      <c r="FO180" s="82"/>
      <c r="FP180" s="82"/>
      <c r="FQ180" s="82"/>
      <c r="FR180" s="82"/>
      <c r="FS180" s="82"/>
      <c r="FT180" s="82"/>
      <c r="FU180" s="82"/>
      <c r="FV180" s="82"/>
      <c r="FW180" s="82"/>
      <c r="FX180" s="82"/>
      <c r="FY180" s="82"/>
      <c r="FZ180" s="82"/>
      <c r="GA180" s="82"/>
      <c r="GB180" s="82"/>
      <c r="GC180" s="82"/>
      <c r="GD180" s="82"/>
      <c r="GE180" s="82"/>
      <c r="GF180" s="82"/>
      <c r="GG180" s="82"/>
      <c r="GH180" s="82"/>
      <c r="GI180" s="82"/>
      <c r="GJ180" s="82"/>
      <c r="GK180" s="82"/>
      <c r="GL180" s="82"/>
      <c r="GM180" s="82"/>
      <c r="GN180" s="82"/>
      <c r="GO180" s="82"/>
      <c r="GP180" s="82"/>
      <c r="GQ180" s="82"/>
      <c r="GR180" s="82"/>
      <c r="GS180" s="82"/>
      <c r="GT180" s="82"/>
      <c r="GU180" s="82"/>
      <c r="GV180" s="82"/>
      <c r="GW180" s="82"/>
      <c r="GX180" s="82"/>
      <c r="GY180" s="82"/>
      <c r="GZ180" s="82"/>
      <c r="HA180" s="82"/>
      <c r="HB180" s="82"/>
      <c r="HC180" s="82"/>
      <c r="HD180" s="82"/>
      <c r="HE180" s="82"/>
      <c r="HF180" s="82"/>
      <c r="HG180" s="82"/>
      <c r="HH180" s="82"/>
      <c r="HI180" s="82"/>
      <c r="HJ180" s="82"/>
      <c r="HK180" s="82"/>
      <c r="HL180" s="82"/>
      <c r="HM180" s="82"/>
      <c r="HN180" s="82"/>
      <c r="HO180" s="82"/>
      <c r="HP180" s="82"/>
      <c r="HQ180" s="82"/>
      <c r="HR180" s="82"/>
      <c r="HS180" s="82"/>
      <c r="HT180" s="82"/>
      <c r="HU180" s="82"/>
      <c r="HV180" s="82"/>
      <c r="HW180" s="82"/>
      <c r="HX180" s="82"/>
      <c r="HY180" s="82"/>
      <c r="HZ180" s="82"/>
      <c r="IA180" s="82"/>
      <c r="IB180" s="82"/>
      <c r="IC180" s="82"/>
      <c r="ID180" s="82"/>
      <c r="IE180" s="82"/>
      <c r="IF180" s="82"/>
      <c r="IG180" s="82"/>
      <c r="IH180" s="82"/>
      <c r="II180" s="82"/>
      <c r="IJ180" s="82"/>
      <c r="IK180" s="82"/>
      <c r="IL180" s="82"/>
      <c r="IM180" s="82"/>
      <c r="IN180" s="82"/>
      <c r="IO180" s="82"/>
      <c r="IP180" s="82"/>
      <c r="IQ180" s="82"/>
      <c r="IR180" s="82"/>
      <c r="IS180" s="82"/>
      <c r="IT180" s="82"/>
      <c r="IU180" s="82"/>
    </row>
    <row r="181" spans="1:255">
      <c r="A181" s="1034">
        <v>36</v>
      </c>
      <c r="B181" s="951"/>
      <c r="C181" s="951"/>
      <c r="D181" s="951"/>
      <c r="E181" s="693"/>
      <c r="F181" s="950"/>
      <c r="G181" s="951"/>
      <c r="H181" s="951"/>
      <c r="I181" s="951"/>
      <c r="J181" s="951"/>
      <c r="K181" s="1035"/>
      <c r="L181" s="1035"/>
      <c r="M181" s="754">
        <v>36</v>
      </c>
      <c r="N181" s="950"/>
      <c r="O181" s="1035"/>
      <c r="P181" s="1035"/>
      <c r="Q181" s="1035"/>
      <c r="R181" s="1035">
        <f t="shared" si="1"/>
        <v>0</v>
      </c>
      <c r="S181" s="754">
        <v>36</v>
      </c>
      <c r="T181" s="82"/>
      <c r="U181" s="82"/>
      <c r="V181" s="82"/>
      <c r="W181" s="82"/>
      <c r="X181" s="82"/>
      <c r="Y181" s="82"/>
      <c r="Z181" s="82"/>
      <c r="AA181" s="82"/>
      <c r="AB181" s="82"/>
      <c r="AC181" s="82"/>
      <c r="AD181" s="82"/>
      <c r="AE181" s="82"/>
      <c r="AF181" s="82"/>
      <c r="AG181" s="82"/>
      <c r="AH181" s="82"/>
      <c r="AI181" s="82"/>
      <c r="AJ181" s="82"/>
      <c r="AK181" s="82"/>
      <c r="AL181" s="82"/>
      <c r="AM181" s="82"/>
      <c r="AN181" s="82"/>
      <c r="AO181" s="82"/>
      <c r="AP181" s="82"/>
      <c r="AQ181" s="82"/>
      <c r="AR181" s="82"/>
      <c r="AS181" s="82"/>
      <c r="AT181" s="82"/>
      <c r="AU181" s="82"/>
      <c r="AV181" s="82"/>
      <c r="AW181" s="82"/>
      <c r="AX181" s="82"/>
      <c r="AY181" s="82"/>
      <c r="AZ181" s="82"/>
      <c r="BA181" s="82"/>
      <c r="BB181" s="82"/>
      <c r="BC181" s="82"/>
      <c r="BD181" s="82"/>
      <c r="BE181" s="82"/>
      <c r="BF181" s="82"/>
      <c r="BG181" s="82"/>
      <c r="BH181" s="82"/>
      <c r="BI181" s="82"/>
      <c r="BJ181" s="82"/>
      <c r="BK181" s="82"/>
      <c r="BL181" s="82"/>
      <c r="BM181" s="82"/>
      <c r="BN181" s="82"/>
      <c r="BO181" s="82"/>
      <c r="BP181" s="82"/>
      <c r="BQ181" s="82"/>
      <c r="BR181" s="82"/>
      <c r="BS181" s="82"/>
      <c r="BT181" s="82"/>
      <c r="BU181" s="82"/>
      <c r="BV181" s="82"/>
      <c r="BW181" s="82"/>
      <c r="BX181" s="82"/>
      <c r="BY181" s="82"/>
      <c r="BZ181" s="82"/>
      <c r="CA181" s="82"/>
      <c r="CB181" s="82"/>
      <c r="CC181" s="82"/>
      <c r="CD181" s="82"/>
      <c r="CE181" s="82"/>
      <c r="CF181" s="82"/>
      <c r="CG181" s="82"/>
      <c r="CH181" s="82"/>
      <c r="CI181" s="82"/>
      <c r="CJ181" s="82"/>
      <c r="CK181" s="82"/>
      <c r="CL181" s="82"/>
      <c r="CM181" s="82"/>
      <c r="CN181" s="82"/>
      <c r="CO181" s="82"/>
      <c r="CP181" s="82"/>
      <c r="CQ181" s="82"/>
      <c r="CR181" s="82"/>
      <c r="CS181" s="82"/>
      <c r="CT181" s="82"/>
      <c r="CU181" s="82"/>
      <c r="CV181" s="82"/>
      <c r="CW181" s="82"/>
      <c r="CX181" s="82"/>
      <c r="CY181" s="82"/>
      <c r="CZ181" s="82"/>
      <c r="DA181" s="82"/>
      <c r="DB181" s="82"/>
      <c r="DC181" s="82"/>
      <c r="DD181" s="82"/>
      <c r="DE181" s="82"/>
      <c r="DF181" s="82"/>
      <c r="DG181" s="82"/>
      <c r="DH181" s="82"/>
      <c r="DI181" s="82"/>
      <c r="DJ181" s="82"/>
      <c r="DK181" s="82"/>
      <c r="DL181" s="82"/>
      <c r="DM181" s="82"/>
      <c r="DN181" s="82"/>
      <c r="DO181" s="82"/>
      <c r="DP181" s="82"/>
      <c r="DQ181" s="82"/>
      <c r="DR181" s="82"/>
      <c r="DS181" s="82"/>
      <c r="DT181" s="82"/>
      <c r="DU181" s="82"/>
      <c r="DV181" s="82"/>
      <c r="DW181" s="82"/>
      <c r="DX181" s="82"/>
      <c r="DY181" s="82"/>
      <c r="DZ181" s="82"/>
      <c r="EA181" s="82"/>
      <c r="EB181" s="82"/>
      <c r="EC181" s="82"/>
      <c r="ED181" s="82"/>
      <c r="EE181" s="82"/>
      <c r="EF181" s="82"/>
      <c r="EG181" s="82"/>
      <c r="EH181" s="82"/>
      <c r="EI181" s="82"/>
      <c r="EJ181" s="82"/>
      <c r="EK181" s="82"/>
      <c r="EL181" s="82"/>
      <c r="EM181" s="82"/>
      <c r="EN181" s="82"/>
      <c r="EO181" s="82"/>
      <c r="EP181" s="82"/>
      <c r="EQ181" s="82"/>
      <c r="ER181" s="82"/>
      <c r="ES181" s="82"/>
      <c r="ET181" s="82"/>
      <c r="EU181" s="82"/>
      <c r="EV181" s="82"/>
      <c r="EW181" s="82"/>
      <c r="EX181" s="82"/>
      <c r="EY181" s="82"/>
      <c r="EZ181" s="82"/>
      <c r="FA181" s="82"/>
      <c r="FB181" s="82"/>
      <c r="FC181" s="82"/>
      <c r="FD181" s="82"/>
      <c r="FE181" s="82"/>
      <c r="FF181" s="82"/>
      <c r="FG181" s="82"/>
      <c r="FH181" s="82"/>
      <c r="FI181" s="82"/>
      <c r="FJ181" s="82"/>
      <c r="FK181" s="82"/>
      <c r="FL181" s="82"/>
      <c r="FM181" s="82"/>
      <c r="FN181" s="82"/>
      <c r="FO181" s="82"/>
      <c r="FP181" s="82"/>
      <c r="FQ181" s="82"/>
      <c r="FR181" s="82"/>
      <c r="FS181" s="82"/>
      <c r="FT181" s="82"/>
      <c r="FU181" s="82"/>
      <c r="FV181" s="82"/>
      <c r="FW181" s="82"/>
      <c r="FX181" s="82"/>
      <c r="FY181" s="82"/>
      <c r="FZ181" s="82"/>
      <c r="GA181" s="82"/>
      <c r="GB181" s="82"/>
      <c r="GC181" s="82"/>
      <c r="GD181" s="82"/>
      <c r="GE181" s="82"/>
      <c r="GF181" s="82"/>
      <c r="GG181" s="82"/>
      <c r="GH181" s="82"/>
      <c r="GI181" s="82"/>
      <c r="GJ181" s="82"/>
      <c r="GK181" s="82"/>
      <c r="GL181" s="82"/>
      <c r="GM181" s="82"/>
      <c r="GN181" s="82"/>
      <c r="GO181" s="82"/>
      <c r="GP181" s="82"/>
      <c r="GQ181" s="82"/>
      <c r="GR181" s="82"/>
      <c r="GS181" s="82"/>
      <c r="GT181" s="82"/>
      <c r="GU181" s="82"/>
      <c r="GV181" s="82"/>
      <c r="GW181" s="82"/>
      <c r="GX181" s="82"/>
      <c r="GY181" s="82"/>
      <c r="GZ181" s="82"/>
      <c r="HA181" s="82"/>
      <c r="HB181" s="82"/>
      <c r="HC181" s="82"/>
      <c r="HD181" s="82"/>
      <c r="HE181" s="82"/>
      <c r="HF181" s="82"/>
      <c r="HG181" s="82"/>
      <c r="HH181" s="82"/>
      <c r="HI181" s="82"/>
      <c r="HJ181" s="82"/>
      <c r="HK181" s="82"/>
      <c r="HL181" s="82"/>
      <c r="HM181" s="82"/>
      <c r="HN181" s="82"/>
      <c r="HO181" s="82"/>
      <c r="HP181" s="82"/>
      <c r="HQ181" s="82"/>
      <c r="HR181" s="82"/>
      <c r="HS181" s="82"/>
      <c r="HT181" s="82"/>
      <c r="HU181" s="82"/>
      <c r="HV181" s="82"/>
      <c r="HW181" s="82"/>
      <c r="HX181" s="82"/>
      <c r="HY181" s="82"/>
      <c r="HZ181" s="82"/>
      <c r="IA181" s="82"/>
      <c r="IB181" s="82"/>
      <c r="IC181" s="82"/>
      <c r="ID181" s="82"/>
      <c r="IE181" s="82"/>
      <c r="IF181" s="82"/>
      <c r="IG181" s="82"/>
      <c r="IH181" s="82"/>
      <c r="II181" s="82"/>
      <c r="IJ181" s="82"/>
      <c r="IK181" s="82"/>
      <c r="IL181" s="82"/>
      <c r="IM181" s="82"/>
      <c r="IN181" s="82"/>
      <c r="IO181" s="82"/>
      <c r="IP181" s="82"/>
      <c r="IQ181" s="82"/>
      <c r="IR181" s="82"/>
      <c r="IS181" s="82"/>
      <c r="IT181" s="82"/>
      <c r="IU181" s="82"/>
    </row>
    <row r="182" spans="1:255">
      <c r="A182" s="1034">
        <v>37</v>
      </c>
      <c r="B182" s="951"/>
      <c r="C182" s="951"/>
      <c r="D182" s="951"/>
      <c r="E182" s="693"/>
      <c r="F182" s="950"/>
      <c r="G182" s="951"/>
      <c r="H182" s="951"/>
      <c r="I182" s="951"/>
      <c r="J182" s="951"/>
      <c r="K182" s="1035"/>
      <c r="L182" s="1035"/>
      <c r="M182" s="754">
        <v>37</v>
      </c>
      <c r="N182" s="950"/>
      <c r="O182" s="1035"/>
      <c r="P182" s="1035"/>
      <c r="Q182" s="1035"/>
      <c r="R182" s="1035">
        <f t="shared" si="1"/>
        <v>0</v>
      </c>
      <c r="S182" s="754">
        <v>37</v>
      </c>
      <c r="T182" s="82"/>
      <c r="U182" s="82"/>
      <c r="V182" s="82"/>
      <c r="W182" s="82"/>
      <c r="X182" s="82"/>
      <c r="Y182" s="82"/>
      <c r="Z182" s="82"/>
      <c r="AA182" s="82"/>
      <c r="AB182" s="82"/>
      <c r="AC182" s="82"/>
      <c r="AD182" s="82"/>
      <c r="AE182" s="82"/>
      <c r="AF182" s="82"/>
      <c r="AG182" s="82"/>
      <c r="AH182" s="82"/>
      <c r="AI182" s="82"/>
      <c r="AJ182" s="82"/>
      <c r="AK182" s="82"/>
      <c r="AL182" s="82"/>
      <c r="AM182" s="82"/>
      <c r="AN182" s="82"/>
      <c r="AO182" s="82"/>
      <c r="AP182" s="82"/>
      <c r="AQ182" s="82"/>
      <c r="AR182" s="82"/>
      <c r="AS182" s="82"/>
      <c r="AT182" s="82"/>
      <c r="AU182" s="82"/>
      <c r="AV182" s="82"/>
      <c r="AW182" s="82"/>
      <c r="AX182" s="82"/>
      <c r="AY182" s="82"/>
      <c r="AZ182" s="82"/>
      <c r="BA182" s="82"/>
      <c r="BB182" s="82"/>
      <c r="BC182" s="82"/>
      <c r="BD182" s="82"/>
      <c r="BE182" s="82"/>
      <c r="BF182" s="82"/>
      <c r="BG182" s="82"/>
      <c r="BH182" s="82"/>
      <c r="BI182" s="82"/>
      <c r="BJ182" s="82"/>
      <c r="BK182" s="82"/>
      <c r="BL182" s="82"/>
      <c r="BM182" s="82"/>
      <c r="BN182" s="82"/>
      <c r="BO182" s="82"/>
      <c r="BP182" s="82"/>
      <c r="BQ182" s="82"/>
      <c r="BR182" s="82"/>
      <c r="BS182" s="82"/>
      <c r="BT182" s="82"/>
      <c r="BU182" s="82"/>
      <c r="BV182" s="82"/>
      <c r="BW182" s="82"/>
      <c r="BX182" s="82"/>
      <c r="BY182" s="82"/>
      <c r="BZ182" s="82"/>
      <c r="CA182" s="82"/>
      <c r="CB182" s="82"/>
      <c r="CC182" s="82"/>
      <c r="CD182" s="82"/>
      <c r="CE182" s="82"/>
      <c r="CF182" s="82"/>
      <c r="CG182" s="82"/>
      <c r="CH182" s="82"/>
      <c r="CI182" s="82"/>
      <c r="CJ182" s="82"/>
      <c r="CK182" s="82"/>
      <c r="CL182" s="82"/>
      <c r="CM182" s="82"/>
      <c r="CN182" s="82"/>
      <c r="CO182" s="82"/>
      <c r="CP182" s="82"/>
      <c r="CQ182" s="82"/>
      <c r="CR182" s="82"/>
      <c r="CS182" s="82"/>
      <c r="CT182" s="82"/>
      <c r="CU182" s="82"/>
      <c r="CV182" s="82"/>
      <c r="CW182" s="82"/>
      <c r="CX182" s="82"/>
      <c r="CY182" s="82"/>
      <c r="CZ182" s="82"/>
      <c r="DA182" s="82"/>
      <c r="DB182" s="82"/>
      <c r="DC182" s="82"/>
      <c r="DD182" s="82"/>
      <c r="DE182" s="82"/>
      <c r="DF182" s="82"/>
      <c r="DG182" s="82"/>
      <c r="DH182" s="82"/>
      <c r="DI182" s="82"/>
      <c r="DJ182" s="82"/>
      <c r="DK182" s="82"/>
      <c r="DL182" s="82"/>
      <c r="DM182" s="82"/>
      <c r="DN182" s="82"/>
      <c r="DO182" s="82"/>
      <c r="DP182" s="82"/>
      <c r="DQ182" s="82"/>
      <c r="DR182" s="82"/>
      <c r="DS182" s="82"/>
      <c r="DT182" s="82"/>
      <c r="DU182" s="82"/>
      <c r="DV182" s="82"/>
      <c r="DW182" s="82"/>
      <c r="DX182" s="82"/>
      <c r="DY182" s="82"/>
      <c r="DZ182" s="82"/>
      <c r="EA182" s="82"/>
      <c r="EB182" s="82"/>
      <c r="EC182" s="82"/>
      <c r="ED182" s="82"/>
      <c r="EE182" s="82"/>
      <c r="EF182" s="82"/>
      <c r="EG182" s="82"/>
      <c r="EH182" s="82"/>
      <c r="EI182" s="82"/>
      <c r="EJ182" s="82"/>
      <c r="EK182" s="82"/>
      <c r="EL182" s="82"/>
      <c r="EM182" s="82"/>
      <c r="EN182" s="82"/>
      <c r="EO182" s="82"/>
      <c r="EP182" s="82"/>
      <c r="EQ182" s="82"/>
      <c r="ER182" s="82"/>
      <c r="ES182" s="82"/>
      <c r="ET182" s="82"/>
      <c r="EU182" s="82"/>
      <c r="EV182" s="82"/>
      <c r="EW182" s="82"/>
      <c r="EX182" s="82"/>
      <c r="EY182" s="82"/>
      <c r="EZ182" s="82"/>
      <c r="FA182" s="82"/>
      <c r="FB182" s="82"/>
      <c r="FC182" s="82"/>
      <c r="FD182" s="82"/>
      <c r="FE182" s="82"/>
      <c r="FF182" s="82"/>
      <c r="FG182" s="82"/>
      <c r="FH182" s="82"/>
      <c r="FI182" s="82"/>
      <c r="FJ182" s="82"/>
      <c r="FK182" s="82"/>
      <c r="FL182" s="82"/>
      <c r="FM182" s="82"/>
      <c r="FN182" s="82"/>
      <c r="FO182" s="82"/>
      <c r="FP182" s="82"/>
      <c r="FQ182" s="82"/>
      <c r="FR182" s="82"/>
      <c r="FS182" s="82"/>
      <c r="FT182" s="82"/>
      <c r="FU182" s="82"/>
      <c r="FV182" s="82"/>
      <c r="FW182" s="82"/>
      <c r="FX182" s="82"/>
      <c r="FY182" s="82"/>
      <c r="FZ182" s="82"/>
      <c r="GA182" s="82"/>
      <c r="GB182" s="82"/>
      <c r="GC182" s="82"/>
      <c r="GD182" s="82"/>
      <c r="GE182" s="82"/>
      <c r="GF182" s="82"/>
      <c r="GG182" s="82"/>
      <c r="GH182" s="82"/>
      <c r="GI182" s="82"/>
      <c r="GJ182" s="82"/>
      <c r="GK182" s="82"/>
      <c r="GL182" s="82"/>
      <c r="GM182" s="82"/>
      <c r="GN182" s="82"/>
      <c r="GO182" s="82"/>
      <c r="GP182" s="82"/>
      <c r="GQ182" s="82"/>
      <c r="GR182" s="82"/>
      <c r="GS182" s="82"/>
      <c r="GT182" s="82"/>
      <c r="GU182" s="82"/>
      <c r="GV182" s="82"/>
      <c r="GW182" s="82"/>
      <c r="GX182" s="82"/>
      <c r="GY182" s="82"/>
      <c r="GZ182" s="82"/>
      <c r="HA182" s="82"/>
      <c r="HB182" s="82"/>
      <c r="HC182" s="82"/>
      <c r="HD182" s="82"/>
      <c r="HE182" s="82"/>
      <c r="HF182" s="82"/>
      <c r="HG182" s="82"/>
      <c r="HH182" s="82"/>
      <c r="HI182" s="82"/>
      <c r="HJ182" s="82"/>
      <c r="HK182" s="82"/>
      <c r="HL182" s="82"/>
      <c r="HM182" s="82"/>
      <c r="HN182" s="82"/>
      <c r="HO182" s="82"/>
      <c r="HP182" s="82"/>
      <c r="HQ182" s="82"/>
      <c r="HR182" s="82"/>
      <c r="HS182" s="82"/>
      <c r="HT182" s="82"/>
      <c r="HU182" s="82"/>
      <c r="HV182" s="82"/>
      <c r="HW182" s="82"/>
      <c r="HX182" s="82"/>
      <c r="HY182" s="82"/>
      <c r="HZ182" s="82"/>
      <c r="IA182" s="82"/>
      <c r="IB182" s="82"/>
      <c r="IC182" s="82"/>
      <c r="ID182" s="82"/>
      <c r="IE182" s="82"/>
      <c r="IF182" s="82"/>
      <c r="IG182" s="82"/>
      <c r="IH182" s="82"/>
      <c r="II182" s="82"/>
      <c r="IJ182" s="82"/>
      <c r="IK182" s="82"/>
      <c r="IL182" s="82"/>
      <c r="IM182" s="82"/>
      <c r="IN182" s="82"/>
      <c r="IO182" s="82"/>
      <c r="IP182" s="82"/>
      <c r="IQ182" s="82"/>
      <c r="IR182" s="82"/>
      <c r="IS182" s="82"/>
      <c r="IT182" s="82"/>
      <c r="IU182" s="82"/>
    </row>
    <row r="183" spans="1:255">
      <c r="A183" s="1034">
        <v>38</v>
      </c>
      <c r="B183" s="951"/>
      <c r="C183" s="951"/>
      <c r="D183" s="951"/>
      <c r="E183" s="693"/>
      <c r="F183" s="950"/>
      <c r="G183" s="951"/>
      <c r="H183" s="951"/>
      <c r="I183" s="951"/>
      <c r="J183" s="951"/>
      <c r="K183" s="1035"/>
      <c r="L183" s="1035"/>
      <c r="M183" s="754">
        <v>38</v>
      </c>
      <c r="N183" s="950"/>
      <c r="O183" s="1035"/>
      <c r="P183" s="1035"/>
      <c r="Q183" s="1035"/>
      <c r="R183" s="1035">
        <f t="shared" si="1"/>
        <v>0</v>
      </c>
      <c r="S183" s="754">
        <v>38</v>
      </c>
      <c r="T183" s="82"/>
      <c r="U183" s="82"/>
      <c r="V183" s="82"/>
      <c r="W183" s="82"/>
      <c r="X183" s="82"/>
      <c r="Y183" s="82"/>
      <c r="Z183" s="82"/>
      <c r="AA183" s="82"/>
      <c r="AB183" s="82"/>
      <c r="AC183" s="82"/>
      <c r="AD183" s="82"/>
      <c r="AE183" s="82"/>
      <c r="AF183" s="82"/>
      <c r="AG183" s="82"/>
      <c r="AH183" s="82"/>
      <c r="AI183" s="82"/>
      <c r="AJ183" s="82"/>
      <c r="AK183" s="82"/>
      <c r="AL183" s="82"/>
      <c r="AM183" s="82"/>
      <c r="AN183" s="82"/>
      <c r="AO183" s="82"/>
      <c r="AP183" s="82"/>
      <c r="AQ183" s="82"/>
      <c r="AR183" s="82"/>
      <c r="AS183" s="82"/>
      <c r="AT183" s="82"/>
      <c r="AU183" s="82"/>
      <c r="AV183" s="82"/>
      <c r="AW183" s="82"/>
      <c r="AX183" s="82"/>
      <c r="AY183" s="82"/>
      <c r="AZ183" s="82"/>
      <c r="BA183" s="82"/>
      <c r="BB183" s="82"/>
      <c r="BC183" s="82"/>
      <c r="BD183" s="82"/>
      <c r="BE183" s="82"/>
      <c r="BF183" s="82"/>
      <c r="BG183" s="82"/>
      <c r="BH183" s="82"/>
      <c r="BI183" s="82"/>
      <c r="BJ183" s="82"/>
      <c r="BK183" s="82"/>
      <c r="BL183" s="82"/>
      <c r="BM183" s="82"/>
      <c r="BN183" s="82"/>
      <c r="BO183" s="82"/>
      <c r="BP183" s="82"/>
      <c r="BQ183" s="82"/>
      <c r="BR183" s="82"/>
      <c r="BS183" s="82"/>
      <c r="BT183" s="82"/>
      <c r="BU183" s="82"/>
      <c r="BV183" s="82"/>
      <c r="BW183" s="82"/>
      <c r="BX183" s="82"/>
      <c r="BY183" s="82"/>
      <c r="BZ183" s="82"/>
      <c r="CA183" s="82"/>
      <c r="CB183" s="82"/>
      <c r="CC183" s="82"/>
      <c r="CD183" s="82"/>
      <c r="CE183" s="82"/>
      <c r="CF183" s="82"/>
      <c r="CG183" s="82"/>
      <c r="CH183" s="82"/>
      <c r="CI183" s="82"/>
      <c r="CJ183" s="82"/>
      <c r="CK183" s="82"/>
      <c r="CL183" s="82"/>
      <c r="CM183" s="82"/>
      <c r="CN183" s="82"/>
      <c r="CO183" s="82"/>
      <c r="CP183" s="82"/>
      <c r="CQ183" s="82"/>
      <c r="CR183" s="82"/>
      <c r="CS183" s="82"/>
      <c r="CT183" s="82"/>
      <c r="CU183" s="82"/>
      <c r="CV183" s="82"/>
      <c r="CW183" s="82"/>
      <c r="CX183" s="82"/>
      <c r="CY183" s="82"/>
      <c r="CZ183" s="82"/>
      <c r="DA183" s="82"/>
      <c r="DB183" s="82"/>
      <c r="DC183" s="82"/>
      <c r="DD183" s="82"/>
      <c r="DE183" s="82"/>
      <c r="DF183" s="82"/>
      <c r="DG183" s="82"/>
      <c r="DH183" s="82"/>
      <c r="DI183" s="82"/>
      <c r="DJ183" s="82"/>
      <c r="DK183" s="82"/>
      <c r="DL183" s="82"/>
      <c r="DM183" s="82"/>
      <c r="DN183" s="82"/>
      <c r="DO183" s="82"/>
      <c r="DP183" s="82"/>
      <c r="DQ183" s="82"/>
      <c r="DR183" s="82"/>
      <c r="DS183" s="82"/>
      <c r="DT183" s="82"/>
      <c r="DU183" s="82"/>
      <c r="DV183" s="82"/>
      <c r="DW183" s="82"/>
      <c r="DX183" s="82"/>
      <c r="DY183" s="82"/>
      <c r="DZ183" s="82"/>
      <c r="EA183" s="82"/>
      <c r="EB183" s="82"/>
      <c r="EC183" s="82"/>
      <c r="ED183" s="82"/>
      <c r="EE183" s="82"/>
      <c r="EF183" s="82"/>
      <c r="EG183" s="82"/>
      <c r="EH183" s="82"/>
      <c r="EI183" s="82"/>
      <c r="EJ183" s="82"/>
      <c r="EK183" s="82"/>
      <c r="EL183" s="82"/>
      <c r="EM183" s="82"/>
      <c r="EN183" s="82"/>
      <c r="EO183" s="82"/>
      <c r="EP183" s="82"/>
      <c r="EQ183" s="82"/>
      <c r="ER183" s="82"/>
      <c r="ES183" s="82"/>
      <c r="ET183" s="82"/>
      <c r="EU183" s="82"/>
      <c r="EV183" s="82"/>
      <c r="EW183" s="82"/>
      <c r="EX183" s="82"/>
      <c r="EY183" s="82"/>
      <c r="EZ183" s="82"/>
      <c r="FA183" s="82"/>
      <c r="FB183" s="82"/>
      <c r="FC183" s="82"/>
      <c r="FD183" s="82"/>
      <c r="FE183" s="82"/>
      <c r="FF183" s="82"/>
      <c r="FG183" s="82"/>
      <c r="FH183" s="82"/>
      <c r="FI183" s="82"/>
      <c r="FJ183" s="82"/>
      <c r="FK183" s="82"/>
      <c r="FL183" s="82"/>
      <c r="FM183" s="82"/>
      <c r="FN183" s="82"/>
      <c r="FO183" s="82"/>
      <c r="FP183" s="82"/>
      <c r="FQ183" s="82"/>
      <c r="FR183" s="82"/>
      <c r="FS183" s="82"/>
      <c r="FT183" s="82"/>
      <c r="FU183" s="82"/>
      <c r="FV183" s="82"/>
      <c r="FW183" s="82"/>
      <c r="FX183" s="82"/>
      <c r="FY183" s="82"/>
      <c r="FZ183" s="82"/>
      <c r="GA183" s="82"/>
      <c r="GB183" s="82"/>
      <c r="GC183" s="82"/>
      <c r="GD183" s="82"/>
      <c r="GE183" s="82"/>
      <c r="GF183" s="82"/>
      <c r="GG183" s="82"/>
      <c r="GH183" s="82"/>
      <c r="GI183" s="82"/>
      <c r="GJ183" s="82"/>
      <c r="GK183" s="82"/>
      <c r="GL183" s="82"/>
      <c r="GM183" s="82"/>
      <c r="GN183" s="82"/>
      <c r="GO183" s="82"/>
      <c r="GP183" s="82"/>
      <c r="GQ183" s="82"/>
      <c r="GR183" s="82"/>
      <c r="GS183" s="82"/>
      <c r="GT183" s="82"/>
      <c r="GU183" s="82"/>
      <c r="GV183" s="82"/>
      <c r="GW183" s="82"/>
      <c r="GX183" s="82"/>
      <c r="GY183" s="82"/>
      <c r="GZ183" s="82"/>
      <c r="HA183" s="82"/>
      <c r="HB183" s="82"/>
      <c r="HC183" s="82"/>
      <c r="HD183" s="82"/>
      <c r="HE183" s="82"/>
      <c r="HF183" s="82"/>
      <c r="HG183" s="82"/>
      <c r="HH183" s="82"/>
      <c r="HI183" s="82"/>
      <c r="HJ183" s="82"/>
      <c r="HK183" s="82"/>
      <c r="HL183" s="82"/>
      <c r="HM183" s="82"/>
      <c r="HN183" s="82"/>
      <c r="HO183" s="82"/>
      <c r="HP183" s="82"/>
      <c r="HQ183" s="82"/>
      <c r="HR183" s="82"/>
      <c r="HS183" s="82"/>
      <c r="HT183" s="82"/>
      <c r="HU183" s="82"/>
      <c r="HV183" s="82"/>
      <c r="HW183" s="82"/>
      <c r="HX183" s="82"/>
      <c r="HY183" s="82"/>
      <c r="HZ183" s="82"/>
      <c r="IA183" s="82"/>
      <c r="IB183" s="82"/>
      <c r="IC183" s="82"/>
      <c r="ID183" s="82"/>
      <c r="IE183" s="82"/>
      <c r="IF183" s="82"/>
      <c r="IG183" s="82"/>
      <c r="IH183" s="82"/>
      <c r="II183" s="82"/>
      <c r="IJ183" s="82"/>
      <c r="IK183" s="82"/>
      <c r="IL183" s="82"/>
      <c r="IM183" s="82"/>
      <c r="IN183" s="82"/>
      <c r="IO183" s="82"/>
      <c r="IP183" s="82"/>
      <c r="IQ183" s="82"/>
      <c r="IR183" s="82"/>
      <c r="IS183" s="82"/>
      <c r="IT183" s="82"/>
      <c r="IU183" s="82"/>
    </row>
    <row r="184" spans="1:255">
      <c r="A184" s="1034">
        <v>39</v>
      </c>
      <c r="B184" s="951"/>
      <c r="C184" s="951"/>
      <c r="D184" s="951"/>
      <c r="E184" s="693"/>
      <c r="F184" s="950"/>
      <c r="G184" s="951"/>
      <c r="H184" s="951"/>
      <c r="I184" s="951"/>
      <c r="J184" s="951"/>
      <c r="K184" s="1035"/>
      <c r="L184" s="1035"/>
      <c r="M184" s="754">
        <v>39</v>
      </c>
      <c r="N184" s="950"/>
      <c r="O184" s="1035"/>
      <c r="P184" s="1035"/>
      <c r="Q184" s="1035"/>
      <c r="R184" s="1035">
        <f t="shared" si="1"/>
        <v>0</v>
      </c>
      <c r="S184" s="754">
        <v>39</v>
      </c>
      <c r="T184" s="82"/>
      <c r="U184" s="82"/>
      <c r="V184" s="82"/>
      <c r="W184" s="82"/>
      <c r="X184" s="82"/>
      <c r="Y184" s="82"/>
      <c r="Z184" s="82"/>
      <c r="AA184" s="82"/>
      <c r="AB184" s="82"/>
      <c r="AC184" s="82"/>
      <c r="AD184" s="82"/>
      <c r="AE184" s="82"/>
      <c r="AF184" s="82"/>
      <c r="AG184" s="82"/>
      <c r="AH184" s="82"/>
      <c r="AI184" s="82"/>
      <c r="AJ184" s="82"/>
      <c r="AK184" s="82"/>
      <c r="AL184" s="82"/>
      <c r="AM184" s="82"/>
      <c r="AN184" s="82"/>
      <c r="AO184" s="82"/>
      <c r="AP184" s="82"/>
      <c r="AQ184" s="82"/>
      <c r="AR184" s="82"/>
      <c r="AS184" s="82"/>
      <c r="AT184" s="82"/>
      <c r="AU184" s="82"/>
      <c r="AV184" s="82"/>
      <c r="AW184" s="82"/>
      <c r="AX184" s="82"/>
      <c r="AY184" s="82"/>
      <c r="AZ184" s="82"/>
      <c r="BA184" s="82"/>
      <c r="BB184" s="82"/>
      <c r="BC184" s="82"/>
      <c r="BD184" s="82"/>
      <c r="BE184" s="82"/>
      <c r="BF184" s="82"/>
      <c r="BG184" s="82"/>
      <c r="BH184" s="82"/>
      <c r="BI184" s="82"/>
      <c r="BJ184" s="82"/>
      <c r="BK184" s="82"/>
      <c r="BL184" s="82"/>
      <c r="BM184" s="82"/>
      <c r="BN184" s="82"/>
      <c r="BO184" s="82"/>
      <c r="BP184" s="82"/>
      <c r="BQ184" s="82"/>
      <c r="BR184" s="82"/>
      <c r="BS184" s="82"/>
      <c r="BT184" s="82"/>
      <c r="BU184" s="82"/>
      <c r="BV184" s="82"/>
      <c r="BW184" s="82"/>
      <c r="BX184" s="82"/>
      <c r="BY184" s="82"/>
      <c r="BZ184" s="82"/>
      <c r="CA184" s="82"/>
      <c r="CB184" s="82"/>
      <c r="CC184" s="82"/>
      <c r="CD184" s="82"/>
      <c r="CE184" s="82"/>
      <c r="CF184" s="82"/>
      <c r="CG184" s="82"/>
      <c r="CH184" s="82"/>
      <c r="CI184" s="82"/>
      <c r="CJ184" s="82"/>
      <c r="CK184" s="82"/>
      <c r="CL184" s="82"/>
      <c r="CM184" s="82"/>
      <c r="CN184" s="82"/>
      <c r="CO184" s="82"/>
      <c r="CP184" s="82"/>
      <c r="CQ184" s="82"/>
      <c r="CR184" s="82"/>
      <c r="CS184" s="82"/>
      <c r="CT184" s="82"/>
      <c r="CU184" s="82"/>
      <c r="CV184" s="82"/>
      <c r="CW184" s="82"/>
      <c r="CX184" s="82"/>
      <c r="CY184" s="82"/>
      <c r="CZ184" s="82"/>
      <c r="DA184" s="82"/>
      <c r="DB184" s="82"/>
      <c r="DC184" s="82"/>
      <c r="DD184" s="82"/>
      <c r="DE184" s="82"/>
      <c r="DF184" s="82"/>
      <c r="DG184" s="82"/>
      <c r="DH184" s="82"/>
      <c r="DI184" s="82"/>
      <c r="DJ184" s="82"/>
      <c r="DK184" s="82"/>
      <c r="DL184" s="82"/>
      <c r="DM184" s="82"/>
      <c r="DN184" s="82"/>
      <c r="DO184" s="82"/>
      <c r="DP184" s="82"/>
      <c r="DQ184" s="82"/>
      <c r="DR184" s="82"/>
      <c r="DS184" s="82"/>
      <c r="DT184" s="82"/>
      <c r="DU184" s="82"/>
      <c r="DV184" s="82"/>
      <c r="DW184" s="82"/>
      <c r="DX184" s="82"/>
      <c r="DY184" s="82"/>
      <c r="DZ184" s="82"/>
      <c r="EA184" s="82"/>
      <c r="EB184" s="82"/>
      <c r="EC184" s="82"/>
      <c r="ED184" s="82"/>
      <c r="EE184" s="82"/>
      <c r="EF184" s="82"/>
      <c r="EG184" s="82"/>
      <c r="EH184" s="82"/>
      <c r="EI184" s="82"/>
      <c r="EJ184" s="82"/>
      <c r="EK184" s="82"/>
      <c r="EL184" s="82"/>
      <c r="EM184" s="82"/>
      <c r="EN184" s="82"/>
      <c r="EO184" s="82"/>
      <c r="EP184" s="82"/>
      <c r="EQ184" s="82"/>
      <c r="ER184" s="82"/>
      <c r="ES184" s="82"/>
      <c r="ET184" s="82"/>
      <c r="EU184" s="82"/>
      <c r="EV184" s="82"/>
      <c r="EW184" s="82"/>
      <c r="EX184" s="82"/>
      <c r="EY184" s="82"/>
      <c r="EZ184" s="82"/>
      <c r="FA184" s="82"/>
      <c r="FB184" s="82"/>
      <c r="FC184" s="82"/>
      <c r="FD184" s="82"/>
      <c r="FE184" s="82"/>
      <c r="FF184" s="82"/>
      <c r="FG184" s="82"/>
      <c r="FH184" s="82"/>
      <c r="FI184" s="82"/>
      <c r="FJ184" s="82"/>
      <c r="FK184" s="82"/>
      <c r="FL184" s="82"/>
      <c r="FM184" s="82"/>
      <c r="FN184" s="82"/>
      <c r="FO184" s="82"/>
      <c r="FP184" s="82"/>
      <c r="FQ184" s="82"/>
      <c r="FR184" s="82"/>
      <c r="FS184" s="82"/>
      <c r="FT184" s="82"/>
      <c r="FU184" s="82"/>
      <c r="FV184" s="82"/>
      <c r="FW184" s="82"/>
      <c r="FX184" s="82"/>
      <c r="FY184" s="82"/>
      <c r="FZ184" s="82"/>
      <c r="GA184" s="82"/>
      <c r="GB184" s="82"/>
      <c r="GC184" s="82"/>
      <c r="GD184" s="82"/>
      <c r="GE184" s="82"/>
      <c r="GF184" s="82"/>
      <c r="GG184" s="82"/>
      <c r="GH184" s="82"/>
      <c r="GI184" s="82"/>
      <c r="GJ184" s="82"/>
      <c r="GK184" s="82"/>
      <c r="GL184" s="82"/>
      <c r="GM184" s="82"/>
      <c r="GN184" s="82"/>
      <c r="GO184" s="82"/>
      <c r="GP184" s="82"/>
      <c r="GQ184" s="82"/>
      <c r="GR184" s="82"/>
      <c r="GS184" s="82"/>
      <c r="GT184" s="82"/>
      <c r="GU184" s="82"/>
      <c r="GV184" s="82"/>
      <c r="GW184" s="82"/>
      <c r="GX184" s="82"/>
      <c r="GY184" s="82"/>
      <c r="GZ184" s="82"/>
      <c r="HA184" s="82"/>
      <c r="HB184" s="82"/>
      <c r="HC184" s="82"/>
      <c r="HD184" s="82"/>
      <c r="HE184" s="82"/>
      <c r="HF184" s="82"/>
      <c r="HG184" s="82"/>
      <c r="HH184" s="82"/>
      <c r="HI184" s="82"/>
      <c r="HJ184" s="82"/>
      <c r="HK184" s="82"/>
      <c r="HL184" s="82"/>
      <c r="HM184" s="82"/>
      <c r="HN184" s="82"/>
      <c r="HO184" s="82"/>
      <c r="HP184" s="82"/>
      <c r="HQ184" s="82"/>
      <c r="HR184" s="82"/>
      <c r="HS184" s="82"/>
      <c r="HT184" s="82"/>
      <c r="HU184" s="82"/>
      <c r="HV184" s="82"/>
      <c r="HW184" s="82"/>
      <c r="HX184" s="82"/>
      <c r="HY184" s="82"/>
      <c r="HZ184" s="82"/>
      <c r="IA184" s="82"/>
      <c r="IB184" s="82"/>
      <c r="IC184" s="82"/>
      <c r="ID184" s="82"/>
      <c r="IE184" s="82"/>
      <c r="IF184" s="82"/>
      <c r="IG184" s="82"/>
      <c r="IH184" s="82"/>
      <c r="II184" s="82"/>
      <c r="IJ184" s="82"/>
      <c r="IK184" s="82"/>
      <c r="IL184" s="82"/>
      <c r="IM184" s="82"/>
      <c r="IN184" s="82"/>
      <c r="IO184" s="82"/>
      <c r="IP184" s="82"/>
      <c r="IQ184" s="82"/>
      <c r="IR184" s="82"/>
      <c r="IS184" s="82"/>
      <c r="IT184" s="82"/>
      <c r="IU184" s="82"/>
    </row>
    <row r="185" spans="1:255">
      <c r="A185" s="1034">
        <v>40</v>
      </c>
      <c r="B185" s="951"/>
      <c r="C185" s="951"/>
      <c r="D185" s="951"/>
      <c r="E185" s="693"/>
      <c r="F185" s="950"/>
      <c r="G185" s="951"/>
      <c r="H185" s="951"/>
      <c r="I185" s="951"/>
      <c r="J185" s="951"/>
      <c r="K185" s="1035"/>
      <c r="L185" s="1035"/>
      <c r="M185" s="754">
        <v>40</v>
      </c>
      <c r="N185" s="950"/>
      <c r="O185" s="1035"/>
      <c r="P185" s="1035"/>
      <c r="Q185" s="1035"/>
      <c r="R185" s="1035">
        <f t="shared" si="1"/>
        <v>0</v>
      </c>
      <c r="S185" s="754">
        <v>40</v>
      </c>
      <c r="T185" s="82"/>
      <c r="U185" s="82"/>
      <c r="V185" s="82"/>
      <c r="W185" s="82"/>
      <c r="X185" s="82"/>
      <c r="Y185" s="82"/>
      <c r="Z185" s="82"/>
      <c r="AA185" s="82"/>
      <c r="AB185" s="82"/>
      <c r="AC185" s="82"/>
      <c r="AD185" s="82"/>
      <c r="AE185" s="82"/>
      <c r="AF185" s="82"/>
      <c r="AG185" s="82"/>
      <c r="AH185" s="82"/>
      <c r="AI185" s="82"/>
      <c r="AJ185" s="82"/>
      <c r="AK185" s="82"/>
      <c r="AL185" s="82"/>
      <c r="AM185" s="82"/>
      <c r="AN185" s="82"/>
      <c r="AO185" s="82"/>
      <c r="AP185" s="82"/>
      <c r="AQ185" s="82"/>
      <c r="AR185" s="82"/>
      <c r="AS185" s="82"/>
      <c r="AT185" s="82"/>
      <c r="AU185" s="82"/>
      <c r="AV185" s="82"/>
      <c r="AW185" s="82"/>
      <c r="AX185" s="82"/>
      <c r="AY185" s="82"/>
      <c r="AZ185" s="82"/>
      <c r="BA185" s="82"/>
      <c r="BB185" s="82"/>
      <c r="BC185" s="82"/>
      <c r="BD185" s="82"/>
      <c r="BE185" s="82"/>
      <c r="BF185" s="82"/>
      <c r="BG185" s="82"/>
      <c r="BH185" s="82"/>
      <c r="BI185" s="82"/>
      <c r="BJ185" s="82"/>
      <c r="BK185" s="82"/>
      <c r="BL185" s="82"/>
      <c r="BM185" s="82"/>
      <c r="BN185" s="82"/>
      <c r="BO185" s="82"/>
      <c r="BP185" s="82"/>
      <c r="BQ185" s="82"/>
      <c r="BR185" s="82"/>
      <c r="BS185" s="82"/>
      <c r="BT185" s="82"/>
      <c r="BU185" s="82"/>
      <c r="BV185" s="82"/>
      <c r="BW185" s="82"/>
      <c r="BX185" s="82"/>
      <c r="BY185" s="82"/>
      <c r="BZ185" s="82"/>
      <c r="CA185" s="82"/>
      <c r="CB185" s="82"/>
      <c r="CC185" s="82"/>
      <c r="CD185" s="82"/>
      <c r="CE185" s="82"/>
      <c r="CF185" s="82"/>
      <c r="CG185" s="82"/>
      <c r="CH185" s="82"/>
      <c r="CI185" s="82"/>
      <c r="CJ185" s="82"/>
      <c r="CK185" s="82"/>
      <c r="CL185" s="82"/>
      <c r="CM185" s="82"/>
      <c r="CN185" s="82"/>
      <c r="CO185" s="82"/>
      <c r="CP185" s="82"/>
      <c r="CQ185" s="82"/>
      <c r="CR185" s="82"/>
      <c r="CS185" s="82"/>
      <c r="CT185" s="82"/>
      <c r="CU185" s="82"/>
      <c r="CV185" s="82"/>
      <c r="CW185" s="82"/>
      <c r="CX185" s="82"/>
      <c r="CY185" s="82"/>
      <c r="CZ185" s="82"/>
      <c r="DA185" s="82"/>
      <c r="DB185" s="82"/>
      <c r="DC185" s="82"/>
      <c r="DD185" s="82"/>
      <c r="DE185" s="82"/>
      <c r="DF185" s="82"/>
      <c r="DG185" s="82"/>
      <c r="DH185" s="82"/>
      <c r="DI185" s="82"/>
      <c r="DJ185" s="82"/>
      <c r="DK185" s="82"/>
      <c r="DL185" s="82"/>
      <c r="DM185" s="82"/>
      <c r="DN185" s="82"/>
      <c r="DO185" s="82"/>
      <c r="DP185" s="82"/>
      <c r="DQ185" s="82"/>
      <c r="DR185" s="82"/>
      <c r="DS185" s="82"/>
      <c r="DT185" s="82"/>
      <c r="DU185" s="82"/>
      <c r="DV185" s="82"/>
      <c r="DW185" s="82"/>
      <c r="DX185" s="82"/>
      <c r="DY185" s="82"/>
      <c r="DZ185" s="82"/>
      <c r="EA185" s="82"/>
      <c r="EB185" s="82"/>
      <c r="EC185" s="82"/>
      <c r="ED185" s="82"/>
      <c r="EE185" s="82"/>
      <c r="EF185" s="82"/>
      <c r="EG185" s="82"/>
      <c r="EH185" s="82"/>
      <c r="EI185" s="82"/>
      <c r="EJ185" s="82"/>
      <c r="EK185" s="82"/>
      <c r="EL185" s="82"/>
      <c r="EM185" s="82"/>
      <c r="EN185" s="82"/>
      <c r="EO185" s="82"/>
      <c r="EP185" s="82"/>
      <c r="EQ185" s="82"/>
      <c r="ER185" s="82"/>
      <c r="ES185" s="82"/>
      <c r="ET185" s="82"/>
      <c r="EU185" s="82"/>
      <c r="EV185" s="82"/>
      <c r="EW185" s="82"/>
      <c r="EX185" s="82"/>
      <c r="EY185" s="82"/>
      <c r="EZ185" s="82"/>
      <c r="FA185" s="82"/>
      <c r="FB185" s="82"/>
      <c r="FC185" s="82"/>
      <c r="FD185" s="82"/>
      <c r="FE185" s="82"/>
      <c r="FF185" s="82"/>
      <c r="FG185" s="82"/>
      <c r="FH185" s="82"/>
      <c r="FI185" s="82"/>
      <c r="FJ185" s="82"/>
      <c r="FK185" s="82"/>
      <c r="FL185" s="82"/>
      <c r="FM185" s="82"/>
      <c r="FN185" s="82"/>
      <c r="FO185" s="82"/>
      <c r="FP185" s="82"/>
      <c r="FQ185" s="82"/>
      <c r="FR185" s="82"/>
      <c r="FS185" s="82"/>
      <c r="FT185" s="82"/>
      <c r="FU185" s="82"/>
      <c r="FV185" s="82"/>
      <c r="FW185" s="82"/>
      <c r="FX185" s="82"/>
      <c r="FY185" s="82"/>
      <c r="FZ185" s="82"/>
      <c r="GA185" s="82"/>
      <c r="GB185" s="82"/>
      <c r="GC185" s="82"/>
      <c r="GD185" s="82"/>
      <c r="GE185" s="82"/>
      <c r="GF185" s="82"/>
      <c r="GG185" s="82"/>
      <c r="GH185" s="82"/>
      <c r="GI185" s="82"/>
      <c r="GJ185" s="82"/>
      <c r="GK185" s="82"/>
      <c r="GL185" s="82"/>
      <c r="GM185" s="82"/>
      <c r="GN185" s="82"/>
      <c r="GO185" s="82"/>
      <c r="GP185" s="82"/>
      <c r="GQ185" s="82"/>
      <c r="GR185" s="82"/>
      <c r="GS185" s="82"/>
      <c r="GT185" s="82"/>
      <c r="GU185" s="82"/>
      <c r="GV185" s="82"/>
      <c r="GW185" s="82"/>
      <c r="GX185" s="82"/>
      <c r="GY185" s="82"/>
      <c r="GZ185" s="82"/>
      <c r="HA185" s="82"/>
      <c r="HB185" s="82"/>
      <c r="HC185" s="82"/>
      <c r="HD185" s="82"/>
      <c r="HE185" s="82"/>
      <c r="HF185" s="82"/>
      <c r="HG185" s="82"/>
      <c r="HH185" s="82"/>
      <c r="HI185" s="82"/>
      <c r="HJ185" s="82"/>
      <c r="HK185" s="82"/>
      <c r="HL185" s="82"/>
      <c r="HM185" s="82"/>
      <c r="HN185" s="82"/>
      <c r="HO185" s="82"/>
      <c r="HP185" s="82"/>
      <c r="HQ185" s="82"/>
      <c r="HR185" s="82"/>
      <c r="HS185" s="82"/>
      <c r="HT185" s="82"/>
      <c r="HU185" s="82"/>
      <c r="HV185" s="82"/>
      <c r="HW185" s="82"/>
      <c r="HX185" s="82"/>
      <c r="HY185" s="82"/>
      <c r="HZ185" s="82"/>
      <c r="IA185" s="82"/>
      <c r="IB185" s="82"/>
      <c r="IC185" s="82"/>
      <c r="ID185" s="82"/>
      <c r="IE185" s="82"/>
      <c r="IF185" s="82"/>
      <c r="IG185" s="82"/>
      <c r="IH185" s="82"/>
      <c r="II185" s="82"/>
      <c r="IJ185" s="82"/>
      <c r="IK185" s="82"/>
      <c r="IL185" s="82"/>
      <c r="IM185" s="82"/>
      <c r="IN185" s="82"/>
      <c r="IO185" s="82"/>
      <c r="IP185" s="82"/>
      <c r="IQ185" s="82"/>
      <c r="IR185" s="82"/>
      <c r="IS185" s="82"/>
      <c r="IT185" s="82"/>
      <c r="IU185" s="82"/>
    </row>
    <row r="186" spans="1:255">
      <c r="A186" s="1034">
        <v>41</v>
      </c>
      <c r="B186" s="951"/>
      <c r="C186" s="951"/>
      <c r="D186" s="951"/>
      <c r="E186" s="693"/>
      <c r="F186" s="950"/>
      <c r="G186" s="951"/>
      <c r="H186" s="951"/>
      <c r="I186" s="951"/>
      <c r="J186" s="951"/>
      <c r="K186" s="1035"/>
      <c r="L186" s="1035"/>
      <c r="M186" s="754">
        <v>41</v>
      </c>
      <c r="N186" s="950"/>
      <c r="O186" s="1035"/>
      <c r="P186" s="1035"/>
      <c r="Q186" s="1035"/>
      <c r="R186" s="1035">
        <f t="shared" si="1"/>
        <v>0</v>
      </c>
      <c r="S186" s="754">
        <v>41</v>
      </c>
      <c r="T186" s="82"/>
      <c r="U186" s="82"/>
      <c r="V186" s="82"/>
      <c r="W186" s="82"/>
      <c r="X186" s="82"/>
      <c r="Y186" s="82"/>
      <c r="Z186" s="82"/>
      <c r="AA186" s="82"/>
      <c r="AB186" s="82"/>
      <c r="AC186" s="82"/>
      <c r="AD186" s="82"/>
      <c r="AE186" s="82"/>
      <c r="AF186" s="82"/>
      <c r="AG186" s="82"/>
      <c r="AH186" s="82"/>
      <c r="AI186" s="82"/>
      <c r="AJ186" s="82"/>
      <c r="AK186" s="82"/>
      <c r="AL186" s="82"/>
      <c r="AM186" s="82"/>
      <c r="AN186" s="82"/>
      <c r="AO186" s="82"/>
      <c r="AP186" s="82"/>
      <c r="AQ186" s="82"/>
      <c r="AR186" s="82"/>
      <c r="AS186" s="82"/>
      <c r="AT186" s="82"/>
      <c r="AU186" s="82"/>
      <c r="AV186" s="82"/>
      <c r="AW186" s="82"/>
      <c r="AX186" s="82"/>
      <c r="AY186" s="82"/>
      <c r="AZ186" s="82"/>
      <c r="BA186" s="82"/>
      <c r="BB186" s="82"/>
      <c r="BC186" s="82"/>
      <c r="BD186" s="82"/>
      <c r="BE186" s="82"/>
      <c r="BF186" s="82"/>
      <c r="BG186" s="82"/>
      <c r="BH186" s="82"/>
      <c r="BI186" s="82"/>
      <c r="BJ186" s="82"/>
      <c r="BK186" s="82"/>
      <c r="BL186" s="82"/>
      <c r="BM186" s="82"/>
      <c r="BN186" s="82"/>
      <c r="BO186" s="82"/>
      <c r="BP186" s="82"/>
      <c r="BQ186" s="82"/>
      <c r="BR186" s="82"/>
      <c r="BS186" s="82"/>
      <c r="BT186" s="82"/>
      <c r="BU186" s="82"/>
      <c r="BV186" s="82"/>
      <c r="BW186" s="82"/>
      <c r="BX186" s="82"/>
      <c r="BY186" s="82"/>
      <c r="BZ186" s="82"/>
      <c r="CA186" s="82"/>
      <c r="CB186" s="82"/>
      <c r="CC186" s="82"/>
      <c r="CD186" s="82"/>
      <c r="CE186" s="82"/>
      <c r="CF186" s="82"/>
      <c r="CG186" s="82"/>
      <c r="CH186" s="82"/>
      <c r="CI186" s="82"/>
      <c r="CJ186" s="82"/>
      <c r="CK186" s="82"/>
      <c r="CL186" s="82"/>
      <c r="CM186" s="82"/>
      <c r="CN186" s="82"/>
      <c r="CO186" s="82"/>
      <c r="CP186" s="82"/>
      <c r="CQ186" s="82"/>
      <c r="CR186" s="82"/>
      <c r="CS186" s="82"/>
      <c r="CT186" s="82"/>
      <c r="CU186" s="82"/>
      <c r="CV186" s="82"/>
      <c r="CW186" s="82"/>
      <c r="CX186" s="82"/>
      <c r="CY186" s="82"/>
      <c r="CZ186" s="82"/>
      <c r="DA186" s="82"/>
      <c r="DB186" s="82"/>
      <c r="DC186" s="82"/>
      <c r="DD186" s="82"/>
      <c r="DE186" s="82"/>
      <c r="DF186" s="82"/>
      <c r="DG186" s="82"/>
      <c r="DH186" s="82"/>
      <c r="DI186" s="82"/>
      <c r="DJ186" s="82"/>
      <c r="DK186" s="82"/>
      <c r="DL186" s="82"/>
      <c r="DM186" s="82"/>
      <c r="DN186" s="82"/>
      <c r="DO186" s="82"/>
      <c r="DP186" s="82"/>
      <c r="DQ186" s="82"/>
      <c r="DR186" s="82"/>
      <c r="DS186" s="82"/>
      <c r="DT186" s="82"/>
      <c r="DU186" s="82"/>
      <c r="DV186" s="82"/>
      <c r="DW186" s="82"/>
      <c r="DX186" s="82"/>
      <c r="DY186" s="82"/>
      <c r="DZ186" s="82"/>
      <c r="EA186" s="82"/>
      <c r="EB186" s="82"/>
      <c r="EC186" s="82"/>
      <c r="ED186" s="82"/>
      <c r="EE186" s="82"/>
      <c r="EF186" s="82"/>
      <c r="EG186" s="82"/>
      <c r="EH186" s="82"/>
      <c r="EI186" s="82"/>
      <c r="EJ186" s="82"/>
      <c r="EK186" s="82"/>
      <c r="EL186" s="82"/>
      <c r="EM186" s="82"/>
      <c r="EN186" s="82"/>
      <c r="EO186" s="82"/>
      <c r="EP186" s="82"/>
      <c r="EQ186" s="82"/>
      <c r="ER186" s="82"/>
      <c r="ES186" s="82"/>
      <c r="ET186" s="82"/>
      <c r="EU186" s="82"/>
      <c r="EV186" s="82"/>
      <c r="EW186" s="82"/>
      <c r="EX186" s="82"/>
      <c r="EY186" s="82"/>
      <c r="EZ186" s="82"/>
      <c r="FA186" s="82"/>
      <c r="FB186" s="82"/>
      <c r="FC186" s="82"/>
      <c r="FD186" s="82"/>
      <c r="FE186" s="82"/>
      <c r="FF186" s="82"/>
      <c r="FG186" s="82"/>
      <c r="FH186" s="82"/>
      <c r="FI186" s="82"/>
      <c r="FJ186" s="82"/>
      <c r="FK186" s="82"/>
      <c r="FL186" s="82"/>
      <c r="FM186" s="82"/>
      <c r="FN186" s="82"/>
      <c r="FO186" s="82"/>
      <c r="FP186" s="82"/>
      <c r="FQ186" s="82"/>
      <c r="FR186" s="82"/>
      <c r="FS186" s="82"/>
      <c r="FT186" s="82"/>
      <c r="FU186" s="82"/>
      <c r="FV186" s="82"/>
      <c r="FW186" s="82"/>
      <c r="FX186" s="82"/>
      <c r="FY186" s="82"/>
      <c r="FZ186" s="82"/>
      <c r="GA186" s="82"/>
      <c r="GB186" s="82"/>
      <c r="GC186" s="82"/>
      <c r="GD186" s="82"/>
      <c r="GE186" s="82"/>
      <c r="GF186" s="82"/>
      <c r="GG186" s="82"/>
      <c r="GH186" s="82"/>
      <c r="GI186" s="82"/>
      <c r="GJ186" s="82"/>
      <c r="GK186" s="82"/>
      <c r="GL186" s="82"/>
      <c r="GM186" s="82"/>
      <c r="GN186" s="82"/>
      <c r="GO186" s="82"/>
      <c r="GP186" s="82"/>
      <c r="GQ186" s="82"/>
      <c r="GR186" s="82"/>
      <c r="GS186" s="82"/>
      <c r="GT186" s="82"/>
      <c r="GU186" s="82"/>
      <c r="GV186" s="82"/>
      <c r="GW186" s="82"/>
      <c r="GX186" s="82"/>
      <c r="GY186" s="82"/>
      <c r="GZ186" s="82"/>
      <c r="HA186" s="82"/>
      <c r="HB186" s="82"/>
      <c r="HC186" s="82"/>
      <c r="HD186" s="82"/>
      <c r="HE186" s="82"/>
      <c r="HF186" s="82"/>
      <c r="HG186" s="82"/>
      <c r="HH186" s="82"/>
      <c r="HI186" s="82"/>
      <c r="HJ186" s="82"/>
      <c r="HK186" s="82"/>
      <c r="HL186" s="82"/>
      <c r="HM186" s="82"/>
      <c r="HN186" s="82"/>
      <c r="HO186" s="82"/>
      <c r="HP186" s="82"/>
      <c r="HQ186" s="82"/>
      <c r="HR186" s="82"/>
      <c r="HS186" s="82"/>
      <c r="HT186" s="82"/>
      <c r="HU186" s="82"/>
      <c r="HV186" s="82"/>
      <c r="HW186" s="82"/>
      <c r="HX186" s="82"/>
      <c r="HY186" s="82"/>
      <c r="HZ186" s="82"/>
      <c r="IA186" s="82"/>
      <c r="IB186" s="82"/>
      <c r="IC186" s="82"/>
      <c r="ID186" s="82"/>
      <c r="IE186" s="82"/>
      <c r="IF186" s="82"/>
      <c r="IG186" s="82"/>
      <c r="IH186" s="82"/>
      <c r="II186" s="82"/>
      <c r="IJ186" s="82"/>
      <c r="IK186" s="82"/>
      <c r="IL186" s="82"/>
      <c r="IM186" s="82"/>
      <c r="IN186" s="82"/>
      <c r="IO186" s="82"/>
      <c r="IP186" s="82"/>
      <c r="IQ186" s="82"/>
      <c r="IR186" s="82"/>
      <c r="IS186" s="82"/>
      <c r="IT186" s="82"/>
      <c r="IU186" s="82"/>
    </row>
    <row r="187" spans="1:255">
      <c r="A187" s="1034">
        <v>42</v>
      </c>
      <c r="B187" s="951"/>
      <c r="C187" s="951"/>
      <c r="D187" s="951"/>
      <c r="E187" s="693"/>
      <c r="F187" s="950"/>
      <c r="G187" s="951"/>
      <c r="H187" s="951"/>
      <c r="I187" s="951"/>
      <c r="J187" s="951"/>
      <c r="K187" s="1035"/>
      <c r="L187" s="1035"/>
      <c r="M187" s="754">
        <v>42</v>
      </c>
      <c r="N187" s="950"/>
      <c r="O187" s="1035"/>
      <c r="P187" s="1035"/>
      <c r="Q187" s="1035"/>
      <c r="R187" s="1035">
        <f t="shared" si="1"/>
        <v>0</v>
      </c>
      <c r="S187" s="754">
        <v>42</v>
      </c>
      <c r="T187" s="82"/>
      <c r="U187" s="82"/>
      <c r="V187" s="82"/>
      <c r="W187" s="82"/>
      <c r="X187" s="82"/>
      <c r="Y187" s="82"/>
      <c r="Z187" s="82"/>
      <c r="AA187" s="82"/>
      <c r="AB187" s="82"/>
      <c r="AC187" s="82"/>
      <c r="AD187" s="82"/>
      <c r="AE187" s="82"/>
      <c r="AF187" s="82"/>
      <c r="AG187" s="82"/>
      <c r="AH187" s="82"/>
      <c r="AI187" s="82"/>
      <c r="AJ187" s="82"/>
      <c r="AK187" s="82"/>
      <c r="AL187" s="82"/>
      <c r="AM187" s="82"/>
      <c r="AN187" s="82"/>
      <c r="AO187" s="82"/>
      <c r="AP187" s="82"/>
      <c r="AQ187" s="82"/>
      <c r="AR187" s="82"/>
      <c r="AS187" s="82"/>
      <c r="AT187" s="82"/>
      <c r="AU187" s="82"/>
      <c r="AV187" s="82"/>
      <c r="AW187" s="82"/>
      <c r="AX187" s="82"/>
      <c r="AY187" s="82"/>
      <c r="AZ187" s="82"/>
      <c r="BA187" s="82"/>
      <c r="BB187" s="82"/>
      <c r="BC187" s="82"/>
      <c r="BD187" s="82"/>
      <c r="BE187" s="82"/>
      <c r="BF187" s="82"/>
      <c r="BG187" s="82"/>
      <c r="BH187" s="82"/>
      <c r="BI187" s="82"/>
      <c r="BJ187" s="82"/>
      <c r="BK187" s="82"/>
      <c r="BL187" s="82"/>
      <c r="BM187" s="82"/>
      <c r="BN187" s="82"/>
      <c r="BO187" s="82"/>
      <c r="BP187" s="82"/>
      <c r="BQ187" s="82"/>
      <c r="BR187" s="82"/>
      <c r="BS187" s="82"/>
      <c r="BT187" s="82"/>
      <c r="BU187" s="82"/>
      <c r="BV187" s="82"/>
      <c r="BW187" s="82"/>
      <c r="BX187" s="82"/>
      <c r="BY187" s="82"/>
      <c r="BZ187" s="82"/>
      <c r="CA187" s="82"/>
      <c r="CB187" s="82"/>
      <c r="CC187" s="82"/>
      <c r="CD187" s="82"/>
      <c r="CE187" s="82"/>
      <c r="CF187" s="82"/>
      <c r="CG187" s="82"/>
      <c r="CH187" s="82"/>
      <c r="CI187" s="82"/>
      <c r="CJ187" s="82"/>
      <c r="CK187" s="82"/>
      <c r="CL187" s="82"/>
      <c r="CM187" s="82"/>
      <c r="CN187" s="82"/>
      <c r="CO187" s="82"/>
      <c r="CP187" s="82"/>
      <c r="CQ187" s="82"/>
      <c r="CR187" s="82"/>
      <c r="CS187" s="82"/>
      <c r="CT187" s="82"/>
      <c r="CU187" s="82"/>
      <c r="CV187" s="82"/>
      <c r="CW187" s="82"/>
      <c r="CX187" s="82"/>
      <c r="CY187" s="82"/>
      <c r="CZ187" s="82"/>
      <c r="DA187" s="82"/>
      <c r="DB187" s="82"/>
      <c r="DC187" s="82"/>
      <c r="DD187" s="82"/>
      <c r="DE187" s="82"/>
      <c r="DF187" s="82"/>
      <c r="DG187" s="82"/>
      <c r="DH187" s="82"/>
      <c r="DI187" s="82"/>
      <c r="DJ187" s="82"/>
      <c r="DK187" s="82"/>
      <c r="DL187" s="82"/>
      <c r="DM187" s="82"/>
      <c r="DN187" s="82"/>
      <c r="DO187" s="82"/>
      <c r="DP187" s="82"/>
      <c r="DQ187" s="82"/>
      <c r="DR187" s="82"/>
      <c r="DS187" s="82"/>
      <c r="DT187" s="82"/>
      <c r="DU187" s="82"/>
      <c r="DV187" s="82"/>
      <c r="DW187" s="82"/>
      <c r="DX187" s="82"/>
      <c r="DY187" s="82"/>
      <c r="DZ187" s="82"/>
      <c r="EA187" s="82"/>
      <c r="EB187" s="82"/>
      <c r="EC187" s="82"/>
      <c r="ED187" s="82"/>
      <c r="EE187" s="82"/>
      <c r="EF187" s="82"/>
      <c r="EG187" s="82"/>
      <c r="EH187" s="82"/>
      <c r="EI187" s="82"/>
      <c r="EJ187" s="82"/>
      <c r="EK187" s="82"/>
      <c r="EL187" s="82"/>
      <c r="EM187" s="82"/>
      <c r="EN187" s="82"/>
      <c r="EO187" s="82"/>
      <c r="EP187" s="82"/>
      <c r="EQ187" s="82"/>
      <c r="ER187" s="82"/>
      <c r="ES187" s="82"/>
      <c r="ET187" s="82"/>
      <c r="EU187" s="82"/>
      <c r="EV187" s="82"/>
      <c r="EW187" s="82"/>
      <c r="EX187" s="82"/>
      <c r="EY187" s="82"/>
      <c r="EZ187" s="82"/>
      <c r="FA187" s="82"/>
      <c r="FB187" s="82"/>
      <c r="FC187" s="82"/>
      <c r="FD187" s="82"/>
      <c r="FE187" s="82"/>
      <c r="FF187" s="82"/>
      <c r="FG187" s="82"/>
      <c r="FH187" s="82"/>
      <c r="FI187" s="82"/>
      <c r="FJ187" s="82"/>
      <c r="FK187" s="82"/>
      <c r="FL187" s="82"/>
      <c r="FM187" s="82"/>
      <c r="FN187" s="82"/>
      <c r="FO187" s="82"/>
      <c r="FP187" s="82"/>
      <c r="FQ187" s="82"/>
      <c r="FR187" s="82"/>
      <c r="FS187" s="82"/>
      <c r="FT187" s="82"/>
      <c r="FU187" s="82"/>
      <c r="FV187" s="82"/>
      <c r="FW187" s="82"/>
      <c r="FX187" s="82"/>
      <c r="FY187" s="82"/>
      <c r="FZ187" s="82"/>
      <c r="GA187" s="82"/>
      <c r="GB187" s="82"/>
      <c r="GC187" s="82"/>
      <c r="GD187" s="82"/>
      <c r="GE187" s="82"/>
      <c r="GF187" s="82"/>
      <c r="GG187" s="82"/>
      <c r="GH187" s="82"/>
      <c r="GI187" s="82"/>
      <c r="GJ187" s="82"/>
      <c r="GK187" s="82"/>
      <c r="GL187" s="82"/>
      <c r="GM187" s="82"/>
      <c r="GN187" s="82"/>
      <c r="GO187" s="82"/>
      <c r="GP187" s="82"/>
      <c r="GQ187" s="82"/>
      <c r="GR187" s="82"/>
      <c r="GS187" s="82"/>
      <c r="GT187" s="82"/>
      <c r="GU187" s="82"/>
      <c r="GV187" s="82"/>
      <c r="GW187" s="82"/>
      <c r="GX187" s="82"/>
      <c r="GY187" s="82"/>
      <c r="GZ187" s="82"/>
      <c r="HA187" s="82"/>
      <c r="HB187" s="82"/>
      <c r="HC187" s="82"/>
      <c r="HD187" s="82"/>
      <c r="HE187" s="82"/>
      <c r="HF187" s="82"/>
      <c r="HG187" s="82"/>
      <c r="HH187" s="82"/>
      <c r="HI187" s="82"/>
      <c r="HJ187" s="82"/>
      <c r="HK187" s="82"/>
      <c r="HL187" s="82"/>
      <c r="HM187" s="82"/>
      <c r="HN187" s="82"/>
      <c r="HO187" s="82"/>
      <c r="HP187" s="82"/>
      <c r="HQ187" s="82"/>
      <c r="HR187" s="82"/>
      <c r="HS187" s="82"/>
      <c r="HT187" s="82"/>
      <c r="HU187" s="82"/>
      <c r="HV187" s="82"/>
      <c r="HW187" s="82"/>
      <c r="HX187" s="82"/>
      <c r="HY187" s="82"/>
      <c r="HZ187" s="82"/>
      <c r="IA187" s="82"/>
      <c r="IB187" s="82"/>
      <c r="IC187" s="82"/>
      <c r="ID187" s="82"/>
      <c r="IE187" s="82"/>
      <c r="IF187" s="82"/>
      <c r="IG187" s="82"/>
      <c r="IH187" s="82"/>
      <c r="II187" s="82"/>
      <c r="IJ187" s="82"/>
      <c r="IK187" s="82"/>
      <c r="IL187" s="82"/>
      <c r="IM187" s="82"/>
      <c r="IN187" s="82"/>
      <c r="IO187" s="82"/>
      <c r="IP187" s="82"/>
      <c r="IQ187" s="82"/>
      <c r="IR187" s="82"/>
      <c r="IS187" s="82"/>
      <c r="IT187" s="82"/>
      <c r="IU187" s="82"/>
    </row>
    <row r="188" spans="1:255">
      <c r="A188" s="1034">
        <v>43</v>
      </c>
      <c r="B188" s="951"/>
      <c r="C188" s="951"/>
      <c r="D188" s="951"/>
      <c r="E188" s="693"/>
      <c r="F188" s="950"/>
      <c r="G188" s="951"/>
      <c r="H188" s="951"/>
      <c r="I188" s="951"/>
      <c r="J188" s="951"/>
      <c r="K188" s="1035"/>
      <c r="L188" s="1035"/>
      <c r="M188" s="754">
        <v>43</v>
      </c>
      <c r="N188" s="950"/>
      <c r="O188" s="1035"/>
      <c r="P188" s="1035"/>
      <c r="Q188" s="1035"/>
      <c r="R188" s="1035">
        <f t="shared" si="1"/>
        <v>0</v>
      </c>
      <c r="S188" s="754">
        <v>43</v>
      </c>
      <c r="T188" s="82"/>
      <c r="U188" s="82"/>
      <c r="V188" s="82"/>
      <c r="W188" s="82"/>
      <c r="X188" s="82"/>
      <c r="Y188" s="82"/>
      <c r="Z188" s="82"/>
      <c r="AA188" s="82"/>
      <c r="AB188" s="82"/>
      <c r="AC188" s="82"/>
      <c r="AD188" s="82"/>
      <c r="AE188" s="82"/>
      <c r="AF188" s="82"/>
      <c r="AG188" s="82"/>
      <c r="AH188" s="82"/>
      <c r="AI188" s="82"/>
      <c r="AJ188" s="82"/>
      <c r="AK188" s="82"/>
      <c r="AL188" s="82"/>
      <c r="AM188" s="82"/>
      <c r="AN188" s="82"/>
      <c r="AO188" s="82"/>
      <c r="AP188" s="82"/>
      <c r="AQ188" s="82"/>
      <c r="AR188" s="82"/>
      <c r="AS188" s="82"/>
      <c r="AT188" s="82"/>
      <c r="AU188" s="82"/>
      <c r="AV188" s="82"/>
      <c r="AW188" s="82"/>
      <c r="AX188" s="82"/>
      <c r="AY188" s="82"/>
      <c r="AZ188" s="82"/>
      <c r="BA188" s="82"/>
      <c r="BB188" s="82"/>
      <c r="BC188" s="82"/>
      <c r="BD188" s="82"/>
      <c r="BE188" s="82"/>
      <c r="BF188" s="82"/>
      <c r="BG188" s="82"/>
      <c r="BH188" s="82"/>
      <c r="BI188" s="82"/>
      <c r="BJ188" s="82"/>
      <c r="BK188" s="82"/>
      <c r="BL188" s="82"/>
      <c r="BM188" s="82"/>
      <c r="BN188" s="82"/>
      <c r="BO188" s="82"/>
      <c r="BP188" s="82"/>
      <c r="BQ188" s="82"/>
      <c r="BR188" s="82"/>
      <c r="BS188" s="82"/>
      <c r="BT188" s="82"/>
      <c r="BU188" s="82"/>
      <c r="BV188" s="82"/>
      <c r="BW188" s="82"/>
      <c r="BX188" s="82"/>
      <c r="BY188" s="82"/>
      <c r="BZ188" s="82"/>
      <c r="CA188" s="82"/>
      <c r="CB188" s="82"/>
      <c r="CC188" s="82"/>
      <c r="CD188" s="82"/>
      <c r="CE188" s="82"/>
      <c r="CF188" s="82"/>
      <c r="CG188" s="82"/>
      <c r="CH188" s="82"/>
      <c r="CI188" s="82"/>
      <c r="CJ188" s="82"/>
      <c r="CK188" s="82"/>
      <c r="CL188" s="82"/>
      <c r="CM188" s="82"/>
      <c r="CN188" s="82"/>
      <c r="CO188" s="82"/>
      <c r="CP188" s="82"/>
      <c r="CQ188" s="82"/>
      <c r="CR188" s="82"/>
      <c r="CS188" s="82"/>
      <c r="CT188" s="82"/>
      <c r="CU188" s="82"/>
      <c r="CV188" s="82"/>
      <c r="CW188" s="82"/>
      <c r="CX188" s="82"/>
      <c r="CY188" s="82"/>
      <c r="CZ188" s="82"/>
      <c r="DA188" s="82"/>
      <c r="DB188" s="82"/>
      <c r="DC188" s="82"/>
      <c r="DD188" s="82"/>
      <c r="DE188" s="82"/>
      <c r="DF188" s="82"/>
      <c r="DG188" s="82"/>
      <c r="DH188" s="82"/>
      <c r="DI188" s="82"/>
      <c r="DJ188" s="82"/>
      <c r="DK188" s="82"/>
      <c r="DL188" s="82"/>
      <c r="DM188" s="82"/>
      <c r="DN188" s="82"/>
      <c r="DO188" s="82"/>
      <c r="DP188" s="82"/>
      <c r="DQ188" s="82"/>
      <c r="DR188" s="82"/>
      <c r="DS188" s="82"/>
      <c r="DT188" s="82"/>
      <c r="DU188" s="82"/>
      <c r="DV188" s="82"/>
      <c r="DW188" s="82"/>
      <c r="DX188" s="82"/>
      <c r="DY188" s="82"/>
      <c r="DZ188" s="82"/>
      <c r="EA188" s="82"/>
      <c r="EB188" s="82"/>
      <c r="EC188" s="82"/>
      <c r="ED188" s="82"/>
      <c r="EE188" s="82"/>
      <c r="EF188" s="82"/>
      <c r="EG188" s="82"/>
      <c r="EH188" s="82"/>
      <c r="EI188" s="82"/>
      <c r="EJ188" s="82"/>
      <c r="EK188" s="82"/>
      <c r="EL188" s="82"/>
      <c r="EM188" s="82"/>
      <c r="EN188" s="82"/>
      <c r="EO188" s="82"/>
      <c r="EP188" s="82"/>
      <c r="EQ188" s="82"/>
      <c r="ER188" s="82"/>
      <c r="ES188" s="82"/>
      <c r="ET188" s="82"/>
      <c r="EU188" s="82"/>
      <c r="EV188" s="82"/>
      <c r="EW188" s="82"/>
      <c r="EX188" s="82"/>
      <c r="EY188" s="82"/>
      <c r="EZ188" s="82"/>
      <c r="FA188" s="82"/>
      <c r="FB188" s="82"/>
      <c r="FC188" s="82"/>
      <c r="FD188" s="82"/>
      <c r="FE188" s="82"/>
      <c r="FF188" s="82"/>
      <c r="FG188" s="82"/>
      <c r="FH188" s="82"/>
      <c r="FI188" s="82"/>
      <c r="FJ188" s="82"/>
      <c r="FK188" s="82"/>
      <c r="FL188" s="82"/>
      <c r="FM188" s="82"/>
      <c r="FN188" s="82"/>
      <c r="FO188" s="82"/>
      <c r="FP188" s="82"/>
      <c r="FQ188" s="82"/>
      <c r="FR188" s="82"/>
      <c r="FS188" s="82"/>
      <c r="FT188" s="82"/>
      <c r="FU188" s="82"/>
      <c r="FV188" s="82"/>
      <c r="FW188" s="82"/>
      <c r="FX188" s="82"/>
      <c r="FY188" s="82"/>
      <c r="FZ188" s="82"/>
      <c r="GA188" s="82"/>
      <c r="GB188" s="82"/>
      <c r="GC188" s="82"/>
      <c r="GD188" s="82"/>
      <c r="GE188" s="82"/>
      <c r="GF188" s="82"/>
      <c r="GG188" s="82"/>
      <c r="GH188" s="82"/>
      <c r="GI188" s="82"/>
      <c r="GJ188" s="82"/>
      <c r="GK188" s="82"/>
      <c r="GL188" s="82"/>
      <c r="GM188" s="82"/>
      <c r="GN188" s="82"/>
      <c r="GO188" s="82"/>
      <c r="GP188" s="82"/>
      <c r="GQ188" s="82"/>
      <c r="GR188" s="82"/>
      <c r="GS188" s="82"/>
      <c r="GT188" s="82"/>
      <c r="GU188" s="82"/>
      <c r="GV188" s="82"/>
      <c r="GW188" s="82"/>
      <c r="GX188" s="82"/>
      <c r="GY188" s="82"/>
      <c r="GZ188" s="82"/>
      <c r="HA188" s="82"/>
      <c r="HB188" s="82"/>
      <c r="HC188" s="82"/>
      <c r="HD188" s="82"/>
      <c r="HE188" s="82"/>
      <c r="HF188" s="82"/>
      <c r="HG188" s="82"/>
      <c r="HH188" s="82"/>
      <c r="HI188" s="82"/>
      <c r="HJ188" s="82"/>
      <c r="HK188" s="82"/>
      <c r="HL188" s="82"/>
      <c r="HM188" s="82"/>
      <c r="HN188" s="82"/>
      <c r="HO188" s="82"/>
      <c r="HP188" s="82"/>
      <c r="HQ188" s="82"/>
      <c r="HR188" s="82"/>
      <c r="HS188" s="82"/>
      <c r="HT188" s="82"/>
      <c r="HU188" s="82"/>
      <c r="HV188" s="82"/>
      <c r="HW188" s="82"/>
      <c r="HX188" s="82"/>
      <c r="HY188" s="82"/>
      <c r="HZ188" s="82"/>
      <c r="IA188" s="82"/>
      <c r="IB188" s="82"/>
      <c r="IC188" s="82"/>
      <c r="ID188" s="82"/>
      <c r="IE188" s="82"/>
      <c r="IF188" s="82"/>
      <c r="IG188" s="82"/>
      <c r="IH188" s="82"/>
      <c r="II188" s="82"/>
      <c r="IJ188" s="82"/>
      <c r="IK188" s="82"/>
      <c r="IL188" s="82"/>
      <c r="IM188" s="82"/>
      <c r="IN188" s="82"/>
      <c r="IO188" s="82"/>
      <c r="IP188" s="82"/>
      <c r="IQ188" s="82"/>
      <c r="IR188" s="82"/>
      <c r="IS188" s="82"/>
      <c r="IT188" s="82"/>
      <c r="IU188" s="82"/>
    </row>
    <row r="189" spans="1:255">
      <c r="A189" s="1034">
        <v>44</v>
      </c>
      <c r="B189" s="951"/>
      <c r="C189" s="951"/>
      <c r="D189" s="951"/>
      <c r="E189" s="693"/>
      <c r="F189" s="950"/>
      <c r="G189" s="951"/>
      <c r="H189" s="951"/>
      <c r="I189" s="951"/>
      <c r="J189" s="951"/>
      <c r="K189" s="1035"/>
      <c r="L189" s="1035"/>
      <c r="M189" s="754">
        <v>44</v>
      </c>
      <c r="N189" s="950"/>
      <c r="O189" s="1035"/>
      <c r="P189" s="1035"/>
      <c r="Q189" s="1035"/>
      <c r="R189" s="1035">
        <f t="shared" si="1"/>
        <v>0</v>
      </c>
      <c r="S189" s="754">
        <v>44</v>
      </c>
      <c r="T189" s="82"/>
      <c r="U189" s="82"/>
      <c r="V189" s="82"/>
      <c r="W189" s="82"/>
      <c r="X189" s="82"/>
      <c r="Y189" s="82"/>
      <c r="Z189" s="82"/>
      <c r="AA189" s="82"/>
      <c r="AB189" s="82"/>
      <c r="AC189" s="82"/>
      <c r="AD189" s="82"/>
      <c r="AE189" s="82"/>
      <c r="AF189" s="82"/>
      <c r="AG189" s="82"/>
      <c r="AH189" s="82"/>
      <c r="AI189" s="82"/>
      <c r="AJ189" s="82"/>
      <c r="AK189" s="82"/>
      <c r="AL189" s="82"/>
      <c r="AM189" s="82"/>
      <c r="AN189" s="82"/>
      <c r="AO189" s="82"/>
      <c r="AP189" s="82"/>
      <c r="AQ189" s="82"/>
      <c r="AR189" s="82"/>
      <c r="AS189" s="82"/>
      <c r="AT189" s="82"/>
      <c r="AU189" s="82"/>
      <c r="AV189" s="82"/>
      <c r="AW189" s="82"/>
      <c r="AX189" s="82"/>
      <c r="AY189" s="82"/>
      <c r="AZ189" s="82"/>
      <c r="BA189" s="82"/>
      <c r="BB189" s="82"/>
      <c r="BC189" s="82"/>
      <c r="BD189" s="82"/>
      <c r="BE189" s="82"/>
      <c r="BF189" s="82"/>
      <c r="BG189" s="82"/>
      <c r="BH189" s="82"/>
      <c r="BI189" s="82"/>
      <c r="BJ189" s="82"/>
      <c r="BK189" s="82"/>
      <c r="BL189" s="82"/>
      <c r="BM189" s="82"/>
      <c r="BN189" s="82"/>
      <c r="BO189" s="82"/>
      <c r="BP189" s="82"/>
      <c r="BQ189" s="82"/>
      <c r="BR189" s="82"/>
      <c r="BS189" s="82"/>
      <c r="BT189" s="82"/>
      <c r="BU189" s="82"/>
      <c r="BV189" s="82"/>
      <c r="BW189" s="82"/>
      <c r="BX189" s="82"/>
      <c r="BY189" s="82"/>
      <c r="BZ189" s="82"/>
      <c r="CA189" s="82"/>
      <c r="CB189" s="82"/>
      <c r="CC189" s="82"/>
      <c r="CD189" s="82"/>
      <c r="CE189" s="82"/>
      <c r="CF189" s="82"/>
      <c r="CG189" s="82"/>
      <c r="CH189" s="82"/>
      <c r="CI189" s="82"/>
      <c r="CJ189" s="82"/>
      <c r="CK189" s="82"/>
      <c r="CL189" s="82"/>
      <c r="CM189" s="82"/>
      <c r="CN189" s="82"/>
      <c r="CO189" s="82"/>
      <c r="CP189" s="82"/>
      <c r="CQ189" s="82"/>
      <c r="CR189" s="82"/>
      <c r="CS189" s="82"/>
      <c r="CT189" s="82"/>
      <c r="CU189" s="82"/>
      <c r="CV189" s="82"/>
      <c r="CW189" s="82"/>
      <c r="CX189" s="82"/>
      <c r="CY189" s="82"/>
      <c r="CZ189" s="82"/>
      <c r="DA189" s="82"/>
      <c r="DB189" s="82"/>
      <c r="DC189" s="82"/>
      <c r="DD189" s="82"/>
      <c r="DE189" s="82"/>
      <c r="DF189" s="82"/>
      <c r="DG189" s="82"/>
      <c r="DH189" s="82"/>
      <c r="DI189" s="82"/>
      <c r="DJ189" s="82"/>
      <c r="DK189" s="82"/>
      <c r="DL189" s="82"/>
      <c r="DM189" s="82"/>
      <c r="DN189" s="82"/>
      <c r="DO189" s="82"/>
      <c r="DP189" s="82"/>
      <c r="DQ189" s="82"/>
      <c r="DR189" s="82"/>
      <c r="DS189" s="82"/>
      <c r="DT189" s="82"/>
      <c r="DU189" s="82"/>
      <c r="DV189" s="82"/>
      <c r="DW189" s="82"/>
      <c r="DX189" s="82"/>
      <c r="DY189" s="82"/>
      <c r="DZ189" s="82"/>
      <c r="EA189" s="82"/>
      <c r="EB189" s="82"/>
      <c r="EC189" s="82"/>
      <c r="ED189" s="82"/>
      <c r="EE189" s="82"/>
      <c r="EF189" s="82"/>
      <c r="EG189" s="82"/>
      <c r="EH189" s="82"/>
      <c r="EI189" s="82"/>
      <c r="EJ189" s="82"/>
      <c r="EK189" s="82"/>
      <c r="EL189" s="82"/>
      <c r="EM189" s="82"/>
      <c r="EN189" s="82"/>
      <c r="EO189" s="82"/>
      <c r="EP189" s="82"/>
      <c r="EQ189" s="82"/>
      <c r="ER189" s="82"/>
      <c r="ES189" s="82"/>
      <c r="ET189" s="82"/>
      <c r="EU189" s="82"/>
      <c r="EV189" s="82"/>
      <c r="EW189" s="82"/>
      <c r="EX189" s="82"/>
      <c r="EY189" s="82"/>
      <c r="EZ189" s="82"/>
      <c r="FA189" s="82"/>
      <c r="FB189" s="82"/>
      <c r="FC189" s="82"/>
      <c r="FD189" s="82"/>
      <c r="FE189" s="82"/>
      <c r="FF189" s="82"/>
      <c r="FG189" s="82"/>
      <c r="FH189" s="82"/>
      <c r="FI189" s="82"/>
      <c r="FJ189" s="82"/>
      <c r="FK189" s="82"/>
      <c r="FL189" s="82"/>
      <c r="FM189" s="82"/>
      <c r="FN189" s="82"/>
      <c r="FO189" s="82"/>
      <c r="FP189" s="82"/>
      <c r="FQ189" s="82"/>
      <c r="FR189" s="82"/>
      <c r="FS189" s="82"/>
      <c r="FT189" s="82"/>
      <c r="FU189" s="82"/>
      <c r="FV189" s="82"/>
      <c r="FW189" s="82"/>
      <c r="FX189" s="82"/>
      <c r="FY189" s="82"/>
      <c r="FZ189" s="82"/>
      <c r="GA189" s="82"/>
      <c r="GB189" s="82"/>
      <c r="GC189" s="82"/>
      <c r="GD189" s="82"/>
      <c r="GE189" s="82"/>
      <c r="GF189" s="82"/>
      <c r="GG189" s="82"/>
      <c r="GH189" s="82"/>
      <c r="GI189" s="82"/>
      <c r="GJ189" s="82"/>
      <c r="GK189" s="82"/>
      <c r="GL189" s="82"/>
      <c r="GM189" s="82"/>
      <c r="GN189" s="82"/>
      <c r="GO189" s="82"/>
      <c r="GP189" s="82"/>
      <c r="GQ189" s="82"/>
      <c r="GR189" s="82"/>
      <c r="GS189" s="82"/>
      <c r="GT189" s="82"/>
      <c r="GU189" s="82"/>
      <c r="GV189" s="82"/>
      <c r="GW189" s="82"/>
      <c r="GX189" s="82"/>
      <c r="GY189" s="82"/>
      <c r="GZ189" s="82"/>
      <c r="HA189" s="82"/>
      <c r="HB189" s="82"/>
      <c r="HC189" s="82"/>
      <c r="HD189" s="82"/>
      <c r="HE189" s="82"/>
      <c r="HF189" s="82"/>
      <c r="HG189" s="82"/>
      <c r="HH189" s="82"/>
      <c r="HI189" s="82"/>
      <c r="HJ189" s="82"/>
      <c r="HK189" s="82"/>
      <c r="HL189" s="82"/>
      <c r="HM189" s="82"/>
      <c r="HN189" s="82"/>
      <c r="HO189" s="82"/>
      <c r="HP189" s="82"/>
      <c r="HQ189" s="82"/>
      <c r="HR189" s="82"/>
      <c r="HS189" s="82"/>
      <c r="HT189" s="82"/>
      <c r="HU189" s="82"/>
      <c r="HV189" s="82"/>
      <c r="HW189" s="82"/>
      <c r="HX189" s="82"/>
      <c r="HY189" s="82"/>
      <c r="HZ189" s="82"/>
      <c r="IA189" s="82"/>
      <c r="IB189" s="82"/>
      <c r="IC189" s="82"/>
      <c r="ID189" s="82"/>
      <c r="IE189" s="82"/>
      <c r="IF189" s="82"/>
      <c r="IG189" s="82"/>
      <c r="IH189" s="82"/>
      <c r="II189" s="82"/>
      <c r="IJ189" s="82"/>
      <c r="IK189" s="82"/>
      <c r="IL189" s="82"/>
      <c r="IM189" s="82"/>
      <c r="IN189" s="82"/>
      <c r="IO189" s="82"/>
      <c r="IP189" s="82"/>
      <c r="IQ189" s="82"/>
      <c r="IR189" s="82"/>
      <c r="IS189" s="82"/>
      <c r="IT189" s="82"/>
      <c r="IU189" s="82"/>
    </row>
    <row r="190" spans="1:255">
      <c r="A190" s="1034">
        <v>45</v>
      </c>
      <c r="B190" s="951"/>
      <c r="C190" s="951"/>
      <c r="D190" s="951"/>
      <c r="E190" s="693"/>
      <c r="F190" s="950"/>
      <c r="G190" s="951"/>
      <c r="H190" s="951"/>
      <c r="I190" s="951"/>
      <c r="J190" s="951"/>
      <c r="K190" s="1035"/>
      <c r="L190" s="1035"/>
      <c r="M190" s="754">
        <v>45</v>
      </c>
      <c r="N190" s="950"/>
      <c r="O190" s="1035"/>
      <c r="P190" s="1035"/>
      <c r="Q190" s="1035"/>
      <c r="R190" s="1035">
        <f t="shared" si="1"/>
        <v>0</v>
      </c>
      <c r="S190" s="754">
        <v>45</v>
      </c>
      <c r="T190" s="82"/>
      <c r="U190" s="82"/>
      <c r="V190" s="82"/>
      <c r="W190" s="82"/>
      <c r="X190" s="82"/>
      <c r="Y190" s="82"/>
      <c r="Z190" s="82"/>
      <c r="AA190" s="82"/>
      <c r="AB190" s="82"/>
      <c r="AC190" s="82"/>
      <c r="AD190" s="82"/>
      <c r="AE190" s="82"/>
      <c r="AF190" s="82"/>
      <c r="AG190" s="82"/>
      <c r="AH190" s="82"/>
      <c r="AI190" s="82"/>
      <c r="AJ190" s="82"/>
      <c r="AK190" s="82"/>
      <c r="AL190" s="82"/>
      <c r="AM190" s="82"/>
      <c r="AN190" s="82"/>
      <c r="AO190" s="82"/>
      <c r="AP190" s="82"/>
      <c r="AQ190" s="82"/>
      <c r="AR190" s="82"/>
      <c r="AS190" s="82"/>
      <c r="AT190" s="82"/>
      <c r="AU190" s="82"/>
      <c r="AV190" s="82"/>
      <c r="AW190" s="82"/>
      <c r="AX190" s="82"/>
      <c r="AY190" s="82"/>
      <c r="AZ190" s="82"/>
      <c r="BA190" s="82"/>
      <c r="BB190" s="82"/>
      <c r="BC190" s="82"/>
      <c r="BD190" s="82"/>
      <c r="BE190" s="82"/>
      <c r="BF190" s="82"/>
      <c r="BG190" s="82"/>
      <c r="BH190" s="82"/>
      <c r="BI190" s="82"/>
      <c r="BJ190" s="82"/>
      <c r="BK190" s="82"/>
      <c r="BL190" s="82"/>
      <c r="BM190" s="82"/>
      <c r="BN190" s="82"/>
      <c r="BO190" s="82"/>
      <c r="BP190" s="82"/>
      <c r="BQ190" s="82"/>
      <c r="BR190" s="82"/>
      <c r="BS190" s="82"/>
      <c r="BT190" s="82"/>
      <c r="BU190" s="82"/>
      <c r="BV190" s="82"/>
      <c r="BW190" s="82"/>
      <c r="BX190" s="82"/>
      <c r="BY190" s="82"/>
      <c r="BZ190" s="82"/>
      <c r="CA190" s="82"/>
      <c r="CB190" s="82"/>
      <c r="CC190" s="82"/>
      <c r="CD190" s="82"/>
      <c r="CE190" s="82"/>
      <c r="CF190" s="82"/>
      <c r="CG190" s="82"/>
      <c r="CH190" s="82"/>
      <c r="CI190" s="82"/>
      <c r="CJ190" s="82"/>
      <c r="CK190" s="82"/>
      <c r="CL190" s="82"/>
      <c r="CM190" s="82"/>
      <c r="CN190" s="82"/>
      <c r="CO190" s="82"/>
      <c r="CP190" s="82"/>
      <c r="CQ190" s="82"/>
      <c r="CR190" s="82"/>
      <c r="CS190" s="82"/>
      <c r="CT190" s="82"/>
      <c r="CU190" s="82"/>
      <c r="CV190" s="82"/>
      <c r="CW190" s="82"/>
      <c r="CX190" s="82"/>
      <c r="CY190" s="82"/>
      <c r="CZ190" s="82"/>
      <c r="DA190" s="82"/>
      <c r="DB190" s="82"/>
      <c r="DC190" s="82"/>
      <c r="DD190" s="82"/>
      <c r="DE190" s="82"/>
      <c r="DF190" s="82"/>
      <c r="DG190" s="82"/>
      <c r="DH190" s="82"/>
      <c r="DI190" s="82"/>
      <c r="DJ190" s="82"/>
      <c r="DK190" s="82"/>
      <c r="DL190" s="82"/>
      <c r="DM190" s="82"/>
      <c r="DN190" s="82"/>
      <c r="DO190" s="82"/>
      <c r="DP190" s="82"/>
      <c r="DQ190" s="82"/>
      <c r="DR190" s="82"/>
      <c r="DS190" s="82"/>
      <c r="DT190" s="82"/>
      <c r="DU190" s="82"/>
      <c r="DV190" s="82"/>
      <c r="DW190" s="82"/>
      <c r="DX190" s="82"/>
      <c r="DY190" s="82"/>
      <c r="DZ190" s="82"/>
      <c r="EA190" s="82"/>
      <c r="EB190" s="82"/>
      <c r="EC190" s="82"/>
      <c r="ED190" s="82"/>
      <c r="EE190" s="82"/>
      <c r="EF190" s="82"/>
      <c r="EG190" s="82"/>
      <c r="EH190" s="82"/>
      <c r="EI190" s="82"/>
      <c r="EJ190" s="82"/>
      <c r="EK190" s="82"/>
      <c r="EL190" s="82"/>
      <c r="EM190" s="82"/>
      <c r="EN190" s="82"/>
      <c r="EO190" s="82"/>
      <c r="EP190" s="82"/>
      <c r="EQ190" s="82"/>
      <c r="ER190" s="82"/>
      <c r="ES190" s="82"/>
      <c r="ET190" s="82"/>
      <c r="EU190" s="82"/>
      <c r="EV190" s="82"/>
      <c r="EW190" s="82"/>
      <c r="EX190" s="82"/>
      <c r="EY190" s="82"/>
      <c r="EZ190" s="82"/>
      <c r="FA190" s="82"/>
      <c r="FB190" s="82"/>
      <c r="FC190" s="82"/>
      <c r="FD190" s="82"/>
      <c r="FE190" s="82"/>
      <c r="FF190" s="82"/>
      <c r="FG190" s="82"/>
      <c r="FH190" s="82"/>
      <c r="FI190" s="82"/>
      <c r="FJ190" s="82"/>
      <c r="FK190" s="82"/>
      <c r="FL190" s="82"/>
      <c r="FM190" s="82"/>
      <c r="FN190" s="82"/>
      <c r="FO190" s="82"/>
      <c r="FP190" s="82"/>
      <c r="FQ190" s="82"/>
      <c r="FR190" s="82"/>
      <c r="FS190" s="82"/>
      <c r="FT190" s="82"/>
      <c r="FU190" s="82"/>
      <c r="FV190" s="82"/>
      <c r="FW190" s="82"/>
      <c r="FX190" s="82"/>
      <c r="FY190" s="82"/>
      <c r="FZ190" s="82"/>
      <c r="GA190" s="82"/>
      <c r="GB190" s="82"/>
      <c r="GC190" s="82"/>
      <c r="GD190" s="82"/>
      <c r="GE190" s="82"/>
      <c r="GF190" s="82"/>
      <c r="GG190" s="82"/>
      <c r="GH190" s="82"/>
      <c r="GI190" s="82"/>
      <c r="GJ190" s="82"/>
      <c r="GK190" s="82"/>
      <c r="GL190" s="82"/>
      <c r="GM190" s="82"/>
      <c r="GN190" s="82"/>
      <c r="GO190" s="82"/>
      <c r="GP190" s="82"/>
      <c r="GQ190" s="82"/>
      <c r="GR190" s="82"/>
      <c r="GS190" s="82"/>
      <c r="GT190" s="82"/>
      <c r="GU190" s="82"/>
      <c r="GV190" s="82"/>
      <c r="GW190" s="82"/>
      <c r="GX190" s="82"/>
      <c r="GY190" s="82"/>
      <c r="GZ190" s="82"/>
      <c r="HA190" s="82"/>
      <c r="HB190" s="82"/>
      <c r="HC190" s="82"/>
      <c r="HD190" s="82"/>
      <c r="HE190" s="82"/>
      <c r="HF190" s="82"/>
      <c r="HG190" s="82"/>
      <c r="HH190" s="82"/>
      <c r="HI190" s="82"/>
      <c r="HJ190" s="82"/>
      <c r="HK190" s="82"/>
      <c r="HL190" s="82"/>
      <c r="HM190" s="82"/>
      <c r="HN190" s="82"/>
      <c r="HO190" s="82"/>
      <c r="HP190" s="82"/>
      <c r="HQ190" s="82"/>
      <c r="HR190" s="82"/>
      <c r="HS190" s="82"/>
      <c r="HT190" s="82"/>
      <c r="HU190" s="82"/>
      <c r="HV190" s="82"/>
      <c r="HW190" s="82"/>
      <c r="HX190" s="82"/>
      <c r="HY190" s="82"/>
      <c r="HZ190" s="82"/>
      <c r="IA190" s="82"/>
      <c r="IB190" s="82"/>
      <c r="IC190" s="82"/>
      <c r="ID190" s="82"/>
      <c r="IE190" s="82"/>
      <c r="IF190" s="82"/>
      <c r="IG190" s="82"/>
      <c r="IH190" s="82"/>
      <c r="II190" s="82"/>
      <c r="IJ190" s="82"/>
      <c r="IK190" s="82"/>
      <c r="IL190" s="82"/>
      <c r="IM190" s="82"/>
      <c r="IN190" s="82"/>
      <c r="IO190" s="82"/>
      <c r="IP190" s="82"/>
      <c r="IQ190" s="82"/>
      <c r="IR190" s="82"/>
      <c r="IS190" s="82"/>
      <c r="IT190" s="82"/>
      <c r="IU190" s="82"/>
    </row>
    <row r="191" spans="1:255">
      <c r="A191" s="1034">
        <v>46</v>
      </c>
      <c r="B191" s="951"/>
      <c r="C191" s="951"/>
      <c r="D191" s="951"/>
      <c r="E191" s="693"/>
      <c r="F191" s="950"/>
      <c r="G191" s="951"/>
      <c r="H191" s="951"/>
      <c r="I191" s="951"/>
      <c r="J191" s="951"/>
      <c r="K191" s="1035"/>
      <c r="L191" s="1035"/>
      <c r="M191" s="754">
        <v>46</v>
      </c>
      <c r="N191" s="950"/>
      <c r="O191" s="1035"/>
      <c r="P191" s="1035"/>
      <c r="Q191" s="1035"/>
      <c r="R191" s="1035">
        <f t="shared" si="1"/>
        <v>0</v>
      </c>
      <c r="S191" s="754">
        <v>46</v>
      </c>
      <c r="T191" s="82"/>
      <c r="U191" s="82"/>
      <c r="V191" s="82"/>
      <c r="W191" s="82"/>
      <c r="X191" s="82"/>
      <c r="Y191" s="82"/>
      <c r="Z191" s="82"/>
      <c r="AA191" s="82"/>
      <c r="AB191" s="82"/>
      <c r="AC191" s="82"/>
      <c r="AD191" s="82"/>
      <c r="AE191" s="82"/>
      <c r="AF191" s="82"/>
      <c r="AG191" s="82"/>
      <c r="AH191" s="82"/>
      <c r="AI191" s="82"/>
      <c r="AJ191" s="82"/>
      <c r="AK191" s="82"/>
      <c r="AL191" s="82"/>
      <c r="AM191" s="82"/>
      <c r="AN191" s="82"/>
      <c r="AO191" s="82"/>
      <c r="AP191" s="82"/>
      <c r="AQ191" s="82"/>
      <c r="AR191" s="82"/>
      <c r="AS191" s="82"/>
      <c r="AT191" s="82"/>
      <c r="AU191" s="82"/>
      <c r="AV191" s="82"/>
      <c r="AW191" s="82"/>
      <c r="AX191" s="82"/>
      <c r="AY191" s="82"/>
      <c r="AZ191" s="82"/>
      <c r="BA191" s="82"/>
      <c r="BB191" s="82"/>
      <c r="BC191" s="82"/>
      <c r="BD191" s="82"/>
      <c r="BE191" s="82"/>
      <c r="BF191" s="82"/>
      <c r="BG191" s="82"/>
      <c r="BH191" s="82"/>
      <c r="BI191" s="82"/>
      <c r="BJ191" s="82"/>
      <c r="BK191" s="82"/>
      <c r="BL191" s="82"/>
      <c r="BM191" s="82"/>
      <c r="BN191" s="82"/>
      <c r="BO191" s="82"/>
      <c r="BP191" s="82"/>
      <c r="BQ191" s="82"/>
      <c r="BR191" s="82"/>
      <c r="BS191" s="82"/>
      <c r="BT191" s="82"/>
      <c r="BU191" s="82"/>
      <c r="BV191" s="82"/>
      <c r="BW191" s="82"/>
      <c r="BX191" s="82"/>
      <c r="BY191" s="82"/>
      <c r="BZ191" s="82"/>
      <c r="CA191" s="82"/>
      <c r="CB191" s="82"/>
      <c r="CC191" s="82"/>
      <c r="CD191" s="82"/>
      <c r="CE191" s="82"/>
      <c r="CF191" s="82"/>
      <c r="CG191" s="82"/>
      <c r="CH191" s="82"/>
      <c r="CI191" s="82"/>
      <c r="CJ191" s="82"/>
      <c r="CK191" s="82"/>
      <c r="CL191" s="82"/>
      <c r="CM191" s="82"/>
      <c r="CN191" s="82"/>
      <c r="CO191" s="82"/>
      <c r="CP191" s="82"/>
      <c r="CQ191" s="82"/>
      <c r="CR191" s="82"/>
      <c r="CS191" s="82"/>
      <c r="CT191" s="82"/>
      <c r="CU191" s="82"/>
      <c r="CV191" s="82"/>
      <c r="CW191" s="82"/>
      <c r="CX191" s="82"/>
      <c r="CY191" s="82"/>
      <c r="CZ191" s="82"/>
      <c r="DA191" s="82"/>
      <c r="DB191" s="82"/>
      <c r="DC191" s="82"/>
      <c r="DD191" s="82"/>
      <c r="DE191" s="82"/>
      <c r="DF191" s="82"/>
      <c r="DG191" s="82"/>
      <c r="DH191" s="82"/>
      <c r="DI191" s="82"/>
      <c r="DJ191" s="82"/>
      <c r="DK191" s="82"/>
      <c r="DL191" s="82"/>
      <c r="DM191" s="82"/>
      <c r="DN191" s="82"/>
      <c r="DO191" s="82"/>
      <c r="DP191" s="82"/>
      <c r="DQ191" s="82"/>
      <c r="DR191" s="82"/>
      <c r="DS191" s="82"/>
      <c r="DT191" s="82"/>
      <c r="DU191" s="82"/>
      <c r="DV191" s="82"/>
      <c r="DW191" s="82"/>
      <c r="DX191" s="82"/>
      <c r="DY191" s="82"/>
      <c r="DZ191" s="82"/>
      <c r="EA191" s="82"/>
      <c r="EB191" s="82"/>
      <c r="EC191" s="82"/>
      <c r="ED191" s="82"/>
      <c r="EE191" s="82"/>
      <c r="EF191" s="82"/>
      <c r="EG191" s="82"/>
      <c r="EH191" s="82"/>
      <c r="EI191" s="82"/>
      <c r="EJ191" s="82"/>
      <c r="EK191" s="82"/>
      <c r="EL191" s="82"/>
      <c r="EM191" s="82"/>
      <c r="EN191" s="82"/>
      <c r="EO191" s="82"/>
      <c r="EP191" s="82"/>
      <c r="EQ191" s="82"/>
      <c r="ER191" s="82"/>
      <c r="ES191" s="82"/>
      <c r="ET191" s="82"/>
      <c r="EU191" s="82"/>
      <c r="EV191" s="82"/>
      <c r="EW191" s="82"/>
      <c r="EX191" s="82"/>
      <c r="EY191" s="82"/>
      <c r="EZ191" s="82"/>
      <c r="FA191" s="82"/>
      <c r="FB191" s="82"/>
      <c r="FC191" s="82"/>
      <c r="FD191" s="82"/>
      <c r="FE191" s="82"/>
      <c r="FF191" s="82"/>
      <c r="FG191" s="82"/>
      <c r="FH191" s="82"/>
      <c r="FI191" s="82"/>
      <c r="FJ191" s="82"/>
      <c r="FK191" s="82"/>
      <c r="FL191" s="82"/>
      <c r="FM191" s="82"/>
      <c r="FN191" s="82"/>
      <c r="FO191" s="82"/>
      <c r="FP191" s="82"/>
      <c r="FQ191" s="82"/>
      <c r="FR191" s="82"/>
      <c r="FS191" s="82"/>
      <c r="FT191" s="82"/>
      <c r="FU191" s="82"/>
      <c r="FV191" s="82"/>
      <c r="FW191" s="82"/>
      <c r="FX191" s="82"/>
      <c r="FY191" s="82"/>
      <c r="FZ191" s="82"/>
      <c r="GA191" s="82"/>
      <c r="GB191" s="82"/>
      <c r="GC191" s="82"/>
      <c r="GD191" s="82"/>
      <c r="GE191" s="82"/>
      <c r="GF191" s="82"/>
      <c r="GG191" s="82"/>
      <c r="GH191" s="82"/>
      <c r="GI191" s="82"/>
      <c r="GJ191" s="82"/>
      <c r="GK191" s="82"/>
      <c r="GL191" s="82"/>
      <c r="GM191" s="82"/>
      <c r="GN191" s="82"/>
      <c r="GO191" s="82"/>
      <c r="GP191" s="82"/>
      <c r="GQ191" s="82"/>
      <c r="GR191" s="82"/>
      <c r="GS191" s="82"/>
      <c r="GT191" s="82"/>
      <c r="GU191" s="82"/>
      <c r="GV191" s="82"/>
      <c r="GW191" s="82"/>
      <c r="GX191" s="82"/>
      <c r="GY191" s="82"/>
      <c r="GZ191" s="82"/>
      <c r="HA191" s="82"/>
      <c r="HB191" s="82"/>
      <c r="HC191" s="82"/>
      <c r="HD191" s="82"/>
      <c r="HE191" s="82"/>
      <c r="HF191" s="82"/>
      <c r="HG191" s="82"/>
      <c r="HH191" s="82"/>
      <c r="HI191" s="82"/>
      <c r="HJ191" s="82"/>
      <c r="HK191" s="82"/>
      <c r="HL191" s="82"/>
      <c r="HM191" s="82"/>
      <c r="HN191" s="82"/>
      <c r="HO191" s="82"/>
      <c r="HP191" s="82"/>
      <c r="HQ191" s="82"/>
      <c r="HR191" s="82"/>
      <c r="HS191" s="82"/>
      <c r="HT191" s="82"/>
      <c r="HU191" s="82"/>
      <c r="HV191" s="82"/>
      <c r="HW191" s="82"/>
      <c r="HX191" s="82"/>
      <c r="HY191" s="82"/>
      <c r="HZ191" s="82"/>
      <c r="IA191" s="82"/>
      <c r="IB191" s="82"/>
      <c r="IC191" s="82"/>
      <c r="ID191" s="82"/>
      <c r="IE191" s="82"/>
      <c r="IF191" s="82"/>
      <c r="IG191" s="82"/>
      <c r="IH191" s="82"/>
      <c r="II191" s="82"/>
      <c r="IJ191" s="82"/>
      <c r="IK191" s="82"/>
      <c r="IL191" s="82"/>
      <c r="IM191" s="82"/>
      <c r="IN191" s="82"/>
      <c r="IO191" s="82"/>
      <c r="IP191" s="82"/>
      <c r="IQ191" s="82"/>
      <c r="IR191" s="82"/>
      <c r="IS191" s="82"/>
      <c r="IT191" s="82"/>
      <c r="IU191" s="82"/>
    </row>
    <row r="192" spans="1:255">
      <c r="A192" s="1034">
        <v>47</v>
      </c>
      <c r="B192" s="951"/>
      <c r="C192" s="951"/>
      <c r="D192" s="951"/>
      <c r="E192" s="693"/>
      <c r="F192" s="950"/>
      <c r="G192" s="951"/>
      <c r="H192" s="951"/>
      <c r="I192" s="951"/>
      <c r="J192" s="951"/>
      <c r="K192" s="1035"/>
      <c r="L192" s="1035"/>
      <c r="M192" s="754">
        <v>47</v>
      </c>
      <c r="N192" s="950"/>
      <c r="O192" s="1035"/>
      <c r="P192" s="1035"/>
      <c r="Q192" s="1035"/>
      <c r="R192" s="1035">
        <f t="shared" si="1"/>
        <v>0</v>
      </c>
      <c r="S192" s="754">
        <v>47</v>
      </c>
      <c r="T192" s="82"/>
      <c r="U192" s="82"/>
      <c r="V192" s="82"/>
      <c r="W192" s="82"/>
      <c r="X192" s="82"/>
      <c r="Y192" s="82"/>
      <c r="Z192" s="82"/>
      <c r="AA192" s="82"/>
      <c r="AB192" s="82"/>
      <c r="AC192" s="82"/>
      <c r="AD192" s="82"/>
      <c r="AE192" s="82"/>
      <c r="AF192" s="82"/>
      <c r="AG192" s="82"/>
      <c r="AH192" s="82"/>
      <c r="AI192" s="82"/>
      <c r="AJ192" s="82"/>
      <c r="AK192" s="82"/>
      <c r="AL192" s="82"/>
      <c r="AM192" s="82"/>
      <c r="AN192" s="82"/>
      <c r="AO192" s="82"/>
      <c r="AP192" s="82"/>
      <c r="AQ192" s="82"/>
      <c r="AR192" s="82"/>
      <c r="AS192" s="82"/>
      <c r="AT192" s="82"/>
      <c r="AU192" s="82"/>
      <c r="AV192" s="82"/>
      <c r="AW192" s="82"/>
      <c r="AX192" s="82"/>
      <c r="AY192" s="82"/>
      <c r="AZ192" s="82"/>
      <c r="BA192" s="82"/>
      <c r="BB192" s="82"/>
      <c r="BC192" s="82"/>
      <c r="BD192" s="82"/>
      <c r="BE192" s="82"/>
      <c r="BF192" s="82"/>
      <c r="BG192" s="82"/>
      <c r="BH192" s="82"/>
      <c r="BI192" s="82"/>
      <c r="BJ192" s="82"/>
      <c r="BK192" s="82"/>
      <c r="BL192" s="82"/>
      <c r="BM192" s="82"/>
      <c r="BN192" s="82"/>
      <c r="BO192" s="82"/>
      <c r="BP192" s="82"/>
      <c r="BQ192" s="82"/>
      <c r="BR192" s="82"/>
      <c r="BS192" s="82"/>
      <c r="BT192" s="82"/>
      <c r="BU192" s="82"/>
      <c r="BV192" s="82"/>
      <c r="BW192" s="82"/>
      <c r="BX192" s="82"/>
      <c r="BY192" s="82"/>
      <c r="BZ192" s="82"/>
      <c r="CA192" s="82"/>
      <c r="CB192" s="82"/>
      <c r="CC192" s="82"/>
      <c r="CD192" s="82"/>
      <c r="CE192" s="82"/>
      <c r="CF192" s="82"/>
      <c r="CG192" s="82"/>
      <c r="CH192" s="82"/>
      <c r="CI192" s="82"/>
      <c r="CJ192" s="82"/>
      <c r="CK192" s="82"/>
      <c r="CL192" s="82"/>
      <c r="CM192" s="82"/>
      <c r="CN192" s="82"/>
      <c r="CO192" s="82"/>
      <c r="CP192" s="82"/>
      <c r="CQ192" s="82"/>
      <c r="CR192" s="82"/>
      <c r="CS192" s="82"/>
      <c r="CT192" s="82"/>
      <c r="CU192" s="82"/>
      <c r="CV192" s="82"/>
      <c r="CW192" s="82"/>
      <c r="CX192" s="82"/>
      <c r="CY192" s="82"/>
      <c r="CZ192" s="82"/>
      <c r="DA192" s="82"/>
      <c r="DB192" s="82"/>
      <c r="DC192" s="82"/>
      <c r="DD192" s="82"/>
      <c r="DE192" s="82"/>
      <c r="DF192" s="82"/>
      <c r="DG192" s="82"/>
      <c r="DH192" s="82"/>
      <c r="DI192" s="82"/>
      <c r="DJ192" s="82"/>
      <c r="DK192" s="82"/>
      <c r="DL192" s="82"/>
      <c r="DM192" s="82"/>
      <c r="DN192" s="82"/>
      <c r="DO192" s="82"/>
      <c r="DP192" s="82"/>
      <c r="DQ192" s="82"/>
      <c r="DR192" s="82"/>
      <c r="DS192" s="82"/>
      <c r="DT192" s="82"/>
      <c r="DU192" s="82"/>
      <c r="DV192" s="82"/>
      <c r="DW192" s="82"/>
      <c r="DX192" s="82"/>
      <c r="DY192" s="82"/>
      <c r="DZ192" s="82"/>
      <c r="EA192" s="82"/>
      <c r="EB192" s="82"/>
      <c r="EC192" s="82"/>
      <c r="ED192" s="82"/>
      <c r="EE192" s="82"/>
      <c r="EF192" s="82"/>
      <c r="EG192" s="82"/>
      <c r="EH192" s="82"/>
      <c r="EI192" s="82"/>
      <c r="EJ192" s="82"/>
      <c r="EK192" s="82"/>
      <c r="EL192" s="82"/>
      <c r="EM192" s="82"/>
      <c r="EN192" s="82"/>
      <c r="EO192" s="82"/>
      <c r="EP192" s="82"/>
      <c r="EQ192" s="82"/>
      <c r="ER192" s="82"/>
      <c r="ES192" s="82"/>
      <c r="ET192" s="82"/>
      <c r="EU192" s="82"/>
      <c r="EV192" s="82"/>
      <c r="EW192" s="82"/>
      <c r="EX192" s="82"/>
      <c r="EY192" s="82"/>
      <c r="EZ192" s="82"/>
      <c r="FA192" s="82"/>
      <c r="FB192" s="82"/>
      <c r="FC192" s="82"/>
      <c r="FD192" s="82"/>
      <c r="FE192" s="82"/>
      <c r="FF192" s="82"/>
      <c r="FG192" s="82"/>
      <c r="FH192" s="82"/>
      <c r="FI192" s="82"/>
      <c r="FJ192" s="82"/>
      <c r="FK192" s="82"/>
      <c r="FL192" s="82"/>
      <c r="FM192" s="82"/>
      <c r="FN192" s="82"/>
      <c r="FO192" s="82"/>
      <c r="FP192" s="82"/>
      <c r="FQ192" s="82"/>
      <c r="FR192" s="82"/>
      <c r="FS192" s="82"/>
      <c r="FT192" s="82"/>
      <c r="FU192" s="82"/>
      <c r="FV192" s="82"/>
      <c r="FW192" s="82"/>
      <c r="FX192" s="82"/>
      <c r="FY192" s="82"/>
      <c r="FZ192" s="82"/>
      <c r="GA192" s="82"/>
      <c r="GB192" s="82"/>
      <c r="GC192" s="82"/>
      <c r="GD192" s="82"/>
      <c r="GE192" s="82"/>
      <c r="GF192" s="82"/>
      <c r="GG192" s="82"/>
      <c r="GH192" s="82"/>
      <c r="GI192" s="82"/>
      <c r="GJ192" s="82"/>
      <c r="GK192" s="82"/>
      <c r="GL192" s="82"/>
      <c r="GM192" s="82"/>
      <c r="GN192" s="82"/>
      <c r="GO192" s="82"/>
      <c r="GP192" s="82"/>
      <c r="GQ192" s="82"/>
      <c r="GR192" s="82"/>
      <c r="GS192" s="82"/>
      <c r="GT192" s="82"/>
      <c r="GU192" s="82"/>
      <c r="GV192" s="82"/>
      <c r="GW192" s="82"/>
      <c r="GX192" s="82"/>
      <c r="GY192" s="82"/>
      <c r="GZ192" s="82"/>
      <c r="HA192" s="82"/>
      <c r="HB192" s="82"/>
      <c r="HC192" s="82"/>
      <c r="HD192" s="82"/>
      <c r="HE192" s="82"/>
      <c r="HF192" s="82"/>
      <c r="HG192" s="82"/>
      <c r="HH192" s="82"/>
      <c r="HI192" s="82"/>
      <c r="HJ192" s="82"/>
      <c r="HK192" s="82"/>
      <c r="HL192" s="82"/>
      <c r="HM192" s="82"/>
      <c r="HN192" s="82"/>
      <c r="HO192" s="82"/>
      <c r="HP192" s="82"/>
      <c r="HQ192" s="82"/>
      <c r="HR192" s="82"/>
      <c r="HS192" s="82"/>
      <c r="HT192" s="82"/>
      <c r="HU192" s="82"/>
      <c r="HV192" s="82"/>
      <c r="HW192" s="82"/>
      <c r="HX192" s="82"/>
      <c r="HY192" s="82"/>
      <c r="HZ192" s="82"/>
      <c r="IA192" s="82"/>
      <c r="IB192" s="82"/>
      <c r="IC192" s="82"/>
      <c r="ID192" s="82"/>
      <c r="IE192" s="82"/>
      <c r="IF192" s="82"/>
      <c r="IG192" s="82"/>
      <c r="IH192" s="82"/>
      <c r="II192" s="82"/>
      <c r="IJ192" s="82"/>
      <c r="IK192" s="82"/>
      <c r="IL192" s="82"/>
      <c r="IM192" s="82"/>
      <c r="IN192" s="82"/>
      <c r="IO192" s="82"/>
      <c r="IP192" s="82"/>
      <c r="IQ192" s="82"/>
      <c r="IR192" s="82"/>
      <c r="IS192" s="82"/>
      <c r="IT192" s="82"/>
      <c r="IU192" s="82"/>
    </row>
    <row r="193" spans="1:255">
      <c r="A193" s="1034">
        <v>48</v>
      </c>
      <c r="B193" s="951"/>
      <c r="C193" s="951"/>
      <c r="D193" s="951"/>
      <c r="E193" s="693"/>
      <c r="F193" s="950"/>
      <c r="G193" s="951"/>
      <c r="H193" s="951"/>
      <c r="I193" s="951"/>
      <c r="J193" s="951"/>
      <c r="K193" s="1035"/>
      <c r="L193" s="1035"/>
      <c r="M193" s="754">
        <v>48</v>
      </c>
      <c r="N193" s="950"/>
      <c r="O193" s="1035"/>
      <c r="P193" s="1035"/>
      <c r="Q193" s="1035"/>
      <c r="R193" s="1035">
        <f t="shared" si="1"/>
        <v>0</v>
      </c>
      <c r="S193" s="754">
        <v>48</v>
      </c>
      <c r="T193" s="82"/>
      <c r="U193" s="82"/>
      <c r="V193" s="82"/>
      <c r="W193" s="82"/>
      <c r="X193" s="82"/>
      <c r="Y193" s="82"/>
      <c r="Z193" s="82"/>
      <c r="AA193" s="82"/>
      <c r="AB193" s="82"/>
      <c r="AC193" s="82"/>
      <c r="AD193" s="82"/>
      <c r="AE193" s="82"/>
      <c r="AF193" s="82"/>
      <c r="AG193" s="82"/>
      <c r="AH193" s="82"/>
      <c r="AI193" s="82"/>
      <c r="AJ193" s="82"/>
      <c r="AK193" s="82"/>
      <c r="AL193" s="82"/>
      <c r="AM193" s="82"/>
      <c r="AN193" s="82"/>
      <c r="AO193" s="82"/>
      <c r="AP193" s="82"/>
      <c r="AQ193" s="82"/>
      <c r="AR193" s="82"/>
      <c r="AS193" s="82"/>
      <c r="AT193" s="82"/>
      <c r="AU193" s="82"/>
      <c r="AV193" s="82"/>
      <c r="AW193" s="82"/>
      <c r="AX193" s="82"/>
      <c r="AY193" s="82"/>
      <c r="AZ193" s="82"/>
      <c r="BA193" s="82"/>
      <c r="BB193" s="82"/>
      <c r="BC193" s="82"/>
      <c r="BD193" s="82"/>
      <c r="BE193" s="82"/>
      <c r="BF193" s="82"/>
      <c r="BG193" s="82"/>
      <c r="BH193" s="82"/>
      <c r="BI193" s="82"/>
      <c r="BJ193" s="82"/>
      <c r="BK193" s="82"/>
      <c r="BL193" s="82"/>
      <c r="BM193" s="82"/>
      <c r="BN193" s="82"/>
      <c r="BO193" s="82"/>
      <c r="BP193" s="82"/>
      <c r="BQ193" s="82"/>
      <c r="BR193" s="82"/>
      <c r="BS193" s="82"/>
      <c r="BT193" s="82"/>
      <c r="BU193" s="82"/>
      <c r="BV193" s="82"/>
      <c r="BW193" s="82"/>
      <c r="BX193" s="82"/>
      <c r="BY193" s="82"/>
      <c r="BZ193" s="82"/>
      <c r="CA193" s="82"/>
      <c r="CB193" s="82"/>
      <c r="CC193" s="82"/>
      <c r="CD193" s="82"/>
      <c r="CE193" s="82"/>
      <c r="CF193" s="82"/>
      <c r="CG193" s="82"/>
      <c r="CH193" s="82"/>
      <c r="CI193" s="82"/>
      <c r="CJ193" s="82"/>
      <c r="CK193" s="82"/>
      <c r="CL193" s="82"/>
      <c r="CM193" s="82"/>
      <c r="CN193" s="82"/>
      <c r="CO193" s="82"/>
      <c r="CP193" s="82"/>
      <c r="CQ193" s="82"/>
      <c r="CR193" s="82"/>
      <c r="CS193" s="82"/>
      <c r="CT193" s="82"/>
      <c r="CU193" s="82"/>
      <c r="CV193" s="82"/>
      <c r="CW193" s="82"/>
      <c r="CX193" s="82"/>
      <c r="CY193" s="82"/>
      <c r="CZ193" s="82"/>
      <c r="DA193" s="82"/>
      <c r="DB193" s="82"/>
      <c r="DC193" s="82"/>
      <c r="DD193" s="82"/>
      <c r="DE193" s="82"/>
      <c r="DF193" s="82"/>
      <c r="DG193" s="82"/>
      <c r="DH193" s="82"/>
      <c r="DI193" s="82"/>
      <c r="DJ193" s="82"/>
      <c r="DK193" s="82"/>
      <c r="DL193" s="82"/>
      <c r="DM193" s="82"/>
      <c r="DN193" s="82"/>
      <c r="DO193" s="82"/>
      <c r="DP193" s="82"/>
      <c r="DQ193" s="82"/>
      <c r="DR193" s="82"/>
      <c r="DS193" s="82"/>
      <c r="DT193" s="82"/>
      <c r="DU193" s="82"/>
      <c r="DV193" s="82"/>
      <c r="DW193" s="82"/>
      <c r="DX193" s="82"/>
      <c r="DY193" s="82"/>
      <c r="DZ193" s="82"/>
      <c r="EA193" s="82"/>
      <c r="EB193" s="82"/>
      <c r="EC193" s="82"/>
      <c r="ED193" s="82"/>
      <c r="EE193" s="82"/>
      <c r="EF193" s="82"/>
      <c r="EG193" s="82"/>
      <c r="EH193" s="82"/>
      <c r="EI193" s="82"/>
      <c r="EJ193" s="82"/>
      <c r="EK193" s="82"/>
      <c r="EL193" s="82"/>
      <c r="EM193" s="82"/>
      <c r="EN193" s="82"/>
      <c r="EO193" s="82"/>
      <c r="EP193" s="82"/>
      <c r="EQ193" s="82"/>
      <c r="ER193" s="82"/>
      <c r="ES193" s="82"/>
      <c r="ET193" s="82"/>
      <c r="EU193" s="82"/>
      <c r="EV193" s="82"/>
      <c r="EW193" s="82"/>
      <c r="EX193" s="82"/>
      <c r="EY193" s="82"/>
      <c r="EZ193" s="82"/>
      <c r="FA193" s="82"/>
      <c r="FB193" s="82"/>
      <c r="FC193" s="82"/>
      <c r="FD193" s="82"/>
      <c r="FE193" s="82"/>
      <c r="FF193" s="82"/>
      <c r="FG193" s="82"/>
      <c r="FH193" s="82"/>
      <c r="FI193" s="82"/>
      <c r="FJ193" s="82"/>
      <c r="FK193" s="82"/>
      <c r="FL193" s="82"/>
      <c r="FM193" s="82"/>
      <c r="FN193" s="82"/>
      <c r="FO193" s="82"/>
      <c r="FP193" s="82"/>
      <c r="FQ193" s="82"/>
      <c r="FR193" s="82"/>
      <c r="FS193" s="82"/>
      <c r="FT193" s="82"/>
      <c r="FU193" s="82"/>
      <c r="FV193" s="82"/>
      <c r="FW193" s="82"/>
      <c r="FX193" s="82"/>
      <c r="FY193" s="82"/>
      <c r="FZ193" s="82"/>
      <c r="GA193" s="82"/>
      <c r="GB193" s="82"/>
      <c r="GC193" s="82"/>
      <c r="GD193" s="82"/>
      <c r="GE193" s="82"/>
      <c r="GF193" s="82"/>
      <c r="GG193" s="82"/>
      <c r="GH193" s="82"/>
      <c r="GI193" s="82"/>
      <c r="GJ193" s="82"/>
      <c r="GK193" s="82"/>
      <c r="GL193" s="82"/>
      <c r="GM193" s="82"/>
      <c r="GN193" s="82"/>
      <c r="GO193" s="82"/>
      <c r="GP193" s="82"/>
      <c r="GQ193" s="82"/>
      <c r="GR193" s="82"/>
      <c r="GS193" s="82"/>
      <c r="GT193" s="82"/>
      <c r="GU193" s="82"/>
      <c r="GV193" s="82"/>
      <c r="GW193" s="82"/>
      <c r="GX193" s="82"/>
      <c r="GY193" s="82"/>
      <c r="GZ193" s="82"/>
      <c r="HA193" s="82"/>
      <c r="HB193" s="82"/>
      <c r="HC193" s="82"/>
      <c r="HD193" s="82"/>
      <c r="HE193" s="82"/>
      <c r="HF193" s="82"/>
      <c r="HG193" s="82"/>
      <c r="HH193" s="82"/>
      <c r="HI193" s="82"/>
      <c r="HJ193" s="82"/>
      <c r="HK193" s="82"/>
      <c r="HL193" s="82"/>
      <c r="HM193" s="82"/>
      <c r="HN193" s="82"/>
      <c r="HO193" s="82"/>
      <c r="HP193" s="82"/>
      <c r="HQ193" s="82"/>
      <c r="HR193" s="82"/>
      <c r="HS193" s="82"/>
      <c r="HT193" s="82"/>
      <c r="HU193" s="82"/>
      <c r="HV193" s="82"/>
      <c r="HW193" s="82"/>
      <c r="HX193" s="82"/>
      <c r="HY193" s="82"/>
      <c r="HZ193" s="82"/>
      <c r="IA193" s="82"/>
      <c r="IB193" s="82"/>
      <c r="IC193" s="82"/>
      <c r="ID193" s="82"/>
      <c r="IE193" s="82"/>
      <c r="IF193" s="82"/>
      <c r="IG193" s="82"/>
      <c r="IH193" s="82"/>
      <c r="II193" s="82"/>
      <c r="IJ193" s="82"/>
      <c r="IK193" s="82"/>
      <c r="IL193" s="82"/>
      <c r="IM193" s="82"/>
      <c r="IN193" s="82"/>
      <c r="IO193" s="82"/>
      <c r="IP193" s="82"/>
      <c r="IQ193" s="82"/>
      <c r="IR193" s="82"/>
      <c r="IS193" s="82"/>
      <c r="IT193" s="82"/>
      <c r="IU193" s="82"/>
    </row>
    <row r="194" spans="1:255">
      <c r="A194" s="1034">
        <v>49</v>
      </c>
      <c r="B194" s="951"/>
      <c r="C194" s="951"/>
      <c r="D194" s="951"/>
      <c r="E194" s="693"/>
      <c r="F194" s="950"/>
      <c r="G194" s="951"/>
      <c r="H194" s="951"/>
      <c r="I194" s="951"/>
      <c r="J194" s="951"/>
      <c r="K194" s="1035"/>
      <c r="L194" s="1035"/>
      <c r="M194" s="754">
        <v>49</v>
      </c>
      <c r="N194" s="950"/>
      <c r="O194" s="1035"/>
      <c r="P194" s="1035"/>
      <c r="Q194" s="1035"/>
      <c r="R194" s="1035">
        <f t="shared" si="1"/>
        <v>0</v>
      </c>
      <c r="S194" s="754">
        <v>49</v>
      </c>
      <c r="T194" s="82"/>
      <c r="U194" s="82"/>
      <c r="V194" s="82"/>
      <c r="W194" s="82"/>
      <c r="X194" s="82"/>
      <c r="Y194" s="82"/>
      <c r="Z194" s="82"/>
      <c r="AA194" s="82"/>
      <c r="AB194" s="82"/>
      <c r="AC194" s="82"/>
      <c r="AD194" s="82"/>
      <c r="AE194" s="82"/>
      <c r="AF194" s="82"/>
      <c r="AG194" s="82"/>
      <c r="AH194" s="82"/>
      <c r="AI194" s="82"/>
      <c r="AJ194" s="82"/>
      <c r="AK194" s="82"/>
      <c r="AL194" s="82"/>
      <c r="AM194" s="82"/>
      <c r="AN194" s="82"/>
      <c r="AO194" s="82"/>
      <c r="AP194" s="82"/>
      <c r="AQ194" s="82"/>
      <c r="AR194" s="82"/>
      <c r="AS194" s="82"/>
      <c r="AT194" s="82"/>
      <c r="AU194" s="82"/>
      <c r="AV194" s="82"/>
      <c r="AW194" s="82"/>
      <c r="AX194" s="82"/>
      <c r="AY194" s="82"/>
      <c r="AZ194" s="82"/>
      <c r="BA194" s="82"/>
      <c r="BB194" s="82"/>
      <c r="BC194" s="82"/>
      <c r="BD194" s="82"/>
      <c r="BE194" s="82"/>
      <c r="BF194" s="82"/>
      <c r="BG194" s="82"/>
      <c r="BH194" s="82"/>
      <c r="BI194" s="82"/>
      <c r="BJ194" s="82"/>
      <c r="BK194" s="82"/>
      <c r="BL194" s="82"/>
      <c r="BM194" s="82"/>
      <c r="BN194" s="82"/>
      <c r="BO194" s="82"/>
      <c r="BP194" s="82"/>
      <c r="BQ194" s="82"/>
      <c r="BR194" s="82"/>
      <c r="BS194" s="82"/>
      <c r="BT194" s="82"/>
      <c r="BU194" s="82"/>
      <c r="BV194" s="82"/>
      <c r="BW194" s="82"/>
      <c r="BX194" s="82"/>
      <c r="BY194" s="82"/>
      <c r="BZ194" s="82"/>
      <c r="CA194" s="82"/>
      <c r="CB194" s="82"/>
      <c r="CC194" s="82"/>
      <c r="CD194" s="82"/>
      <c r="CE194" s="82"/>
      <c r="CF194" s="82"/>
      <c r="CG194" s="82"/>
      <c r="CH194" s="82"/>
      <c r="CI194" s="82"/>
      <c r="CJ194" s="82"/>
      <c r="CK194" s="82"/>
      <c r="CL194" s="82"/>
      <c r="CM194" s="82"/>
      <c r="CN194" s="82"/>
      <c r="CO194" s="82"/>
      <c r="CP194" s="82"/>
      <c r="CQ194" s="82"/>
      <c r="CR194" s="82"/>
      <c r="CS194" s="82"/>
      <c r="CT194" s="82"/>
      <c r="CU194" s="82"/>
      <c r="CV194" s="82"/>
      <c r="CW194" s="82"/>
      <c r="CX194" s="82"/>
      <c r="CY194" s="82"/>
      <c r="CZ194" s="82"/>
      <c r="DA194" s="82"/>
      <c r="DB194" s="82"/>
      <c r="DC194" s="82"/>
      <c r="DD194" s="82"/>
      <c r="DE194" s="82"/>
      <c r="DF194" s="82"/>
      <c r="DG194" s="82"/>
      <c r="DH194" s="82"/>
      <c r="DI194" s="82"/>
      <c r="DJ194" s="82"/>
      <c r="DK194" s="82"/>
      <c r="DL194" s="82"/>
      <c r="DM194" s="82"/>
      <c r="DN194" s="82"/>
      <c r="DO194" s="82"/>
      <c r="DP194" s="82"/>
      <c r="DQ194" s="82"/>
      <c r="DR194" s="82"/>
      <c r="DS194" s="82"/>
      <c r="DT194" s="82"/>
      <c r="DU194" s="82"/>
      <c r="DV194" s="82"/>
      <c r="DW194" s="82"/>
      <c r="DX194" s="82"/>
      <c r="DY194" s="82"/>
      <c r="DZ194" s="82"/>
      <c r="EA194" s="82"/>
      <c r="EB194" s="82"/>
      <c r="EC194" s="82"/>
      <c r="ED194" s="82"/>
      <c r="EE194" s="82"/>
      <c r="EF194" s="82"/>
      <c r="EG194" s="82"/>
      <c r="EH194" s="82"/>
      <c r="EI194" s="82"/>
      <c r="EJ194" s="82"/>
      <c r="EK194" s="82"/>
      <c r="EL194" s="82"/>
      <c r="EM194" s="82"/>
      <c r="EN194" s="82"/>
      <c r="EO194" s="82"/>
      <c r="EP194" s="82"/>
      <c r="EQ194" s="82"/>
      <c r="ER194" s="82"/>
      <c r="ES194" s="82"/>
      <c r="ET194" s="82"/>
      <c r="EU194" s="82"/>
      <c r="EV194" s="82"/>
      <c r="EW194" s="82"/>
      <c r="EX194" s="82"/>
      <c r="EY194" s="82"/>
      <c r="EZ194" s="82"/>
      <c r="FA194" s="82"/>
      <c r="FB194" s="82"/>
      <c r="FC194" s="82"/>
      <c r="FD194" s="82"/>
      <c r="FE194" s="82"/>
      <c r="FF194" s="82"/>
      <c r="FG194" s="82"/>
      <c r="FH194" s="82"/>
      <c r="FI194" s="82"/>
      <c r="FJ194" s="82"/>
      <c r="FK194" s="82"/>
      <c r="FL194" s="82"/>
      <c r="FM194" s="82"/>
      <c r="FN194" s="82"/>
      <c r="FO194" s="82"/>
      <c r="FP194" s="82"/>
      <c r="FQ194" s="82"/>
      <c r="FR194" s="82"/>
      <c r="FS194" s="82"/>
      <c r="FT194" s="82"/>
      <c r="FU194" s="82"/>
      <c r="FV194" s="82"/>
      <c r="FW194" s="82"/>
      <c r="FX194" s="82"/>
      <c r="FY194" s="82"/>
      <c r="FZ194" s="82"/>
      <c r="GA194" s="82"/>
      <c r="GB194" s="82"/>
      <c r="GC194" s="82"/>
      <c r="GD194" s="82"/>
      <c r="GE194" s="82"/>
      <c r="GF194" s="82"/>
      <c r="GG194" s="82"/>
      <c r="GH194" s="82"/>
      <c r="GI194" s="82"/>
      <c r="GJ194" s="82"/>
      <c r="GK194" s="82"/>
      <c r="GL194" s="82"/>
      <c r="GM194" s="82"/>
      <c r="GN194" s="82"/>
      <c r="GO194" s="82"/>
      <c r="GP194" s="82"/>
      <c r="GQ194" s="82"/>
      <c r="GR194" s="82"/>
      <c r="GS194" s="82"/>
      <c r="GT194" s="82"/>
      <c r="GU194" s="82"/>
      <c r="GV194" s="82"/>
      <c r="GW194" s="82"/>
      <c r="GX194" s="82"/>
      <c r="GY194" s="82"/>
      <c r="GZ194" s="82"/>
      <c r="HA194" s="82"/>
      <c r="HB194" s="82"/>
      <c r="HC194" s="82"/>
      <c r="HD194" s="82"/>
      <c r="HE194" s="82"/>
      <c r="HF194" s="82"/>
      <c r="HG194" s="82"/>
      <c r="HH194" s="82"/>
      <c r="HI194" s="82"/>
      <c r="HJ194" s="82"/>
      <c r="HK194" s="82"/>
      <c r="HL194" s="82"/>
      <c r="HM194" s="82"/>
      <c r="HN194" s="82"/>
      <c r="HO194" s="82"/>
      <c r="HP194" s="82"/>
      <c r="HQ194" s="82"/>
      <c r="HR194" s="82"/>
      <c r="HS194" s="82"/>
      <c r="HT194" s="82"/>
      <c r="HU194" s="82"/>
      <c r="HV194" s="82"/>
      <c r="HW194" s="82"/>
      <c r="HX194" s="82"/>
      <c r="HY194" s="82"/>
      <c r="HZ194" s="82"/>
      <c r="IA194" s="82"/>
      <c r="IB194" s="82"/>
      <c r="IC194" s="82"/>
      <c r="ID194" s="82"/>
      <c r="IE194" s="82"/>
      <c r="IF194" s="82"/>
      <c r="IG194" s="82"/>
      <c r="IH194" s="82"/>
      <c r="II194" s="82"/>
      <c r="IJ194" s="82"/>
      <c r="IK194" s="82"/>
      <c r="IL194" s="82"/>
      <c r="IM194" s="82"/>
      <c r="IN194" s="82"/>
      <c r="IO194" s="82"/>
      <c r="IP194" s="82"/>
      <c r="IQ194" s="82"/>
      <c r="IR194" s="82"/>
      <c r="IS194" s="82"/>
      <c r="IT194" s="82"/>
      <c r="IU194" s="82"/>
    </row>
    <row r="195" spans="1:255">
      <c r="A195" s="1034">
        <v>50</v>
      </c>
      <c r="B195" s="951"/>
      <c r="C195" s="951"/>
      <c r="D195" s="951"/>
      <c r="E195" s="693"/>
      <c r="F195" s="950"/>
      <c r="G195" s="951"/>
      <c r="H195" s="951"/>
      <c r="I195" s="951"/>
      <c r="J195" s="951"/>
      <c r="K195" s="1035"/>
      <c r="L195" s="1035"/>
      <c r="M195" s="754">
        <v>50</v>
      </c>
      <c r="N195" s="950"/>
      <c r="O195" s="1035"/>
      <c r="P195" s="1035"/>
      <c r="Q195" s="1035"/>
      <c r="R195" s="1035">
        <f t="shared" si="1"/>
        <v>0</v>
      </c>
      <c r="S195" s="754">
        <v>50</v>
      </c>
    </row>
    <row r="196" spans="1:255">
      <c r="A196" s="1034">
        <v>51</v>
      </c>
      <c r="B196" s="951"/>
      <c r="C196" s="951"/>
      <c r="D196" s="951"/>
      <c r="E196" s="693"/>
      <c r="F196" s="950"/>
      <c r="G196" s="951"/>
      <c r="H196" s="951"/>
      <c r="I196" s="951"/>
      <c r="J196" s="951"/>
      <c r="K196" s="1035"/>
      <c r="L196" s="1035"/>
      <c r="M196" s="754">
        <v>51</v>
      </c>
      <c r="N196" s="950"/>
      <c r="O196" s="1035"/>
      <c r="P196" s="1035"/>
      <c r="Q196" s="1035"/>
      <c r="R196" s="1035">
        <f t="shared" si="1"/>
        <v>0</v>
      </c>
      <c r="S196" s="754">
        <v>51</v>
      </c>
    </row>
    <row r="197" spans="1:255">
      <c r="A197" s="1034">
        <v>52</v>
      </c>
      <c r="B197" s="951"/>
      <c r="C197" s="951"/>
      <c r="D197" s="951"/>
      <c r="E197" s="693"/>
      <c r="F197" s="950"/>
      <c r="G197" s="951"/>
      <c r="H197" s="951"/>
      <c r="I197" s="951"/>
      <c r="J197" s="951"/>
      <c r="K197" s="1035"/>
      <c r="L197" s="1035"/>
      <c r="M197" s="754">
        <v>52</v>
      </c>
      <c r="N197" s="950"/>
      <c r="O197" s="1035"/>
      <c r="P197" s="1035"/>
      <c r="Q197" s="1035"/>
      <c r="R197" s="1035">
        <f t="shared" si="1"/>
        <v>0</v>
      </c>
      <c r="S197" s="754">
        <v>52</v>
      </c>
    </row>
    <row r="198" spans="1:255">
      <c r="A198" s="1034">
        <v>53</v>
      </c>
      <c r="B198" s="951"/>
      <c r="C198" s="951"/>
      <c r="D198" s="951"/>
      <c r="E198" s="693"/>
      <c r="F198" s="950"/>
      <c r="G198" s="951"/>
      <c r="H198" s="951"/>
      <c r="I198" s="951"/>
      <c r="J198" s="951"/>
      <c r="K198" s="1035"/>
      <c r="L198" s="1035"/>
      <c r="M198" s="754">
        <v>53</v>
      </c>
      <c r="N198" s="950"/>
      <c r="O198" s="1035"/>
      <c r="P198" s="1035"/>
      <c r="Q198" s="1035"/>
      <c r="R198" s="1035">
        <f t="shared" si="1"/>
        <v>0</v>
      </c>
      <c r="S198" s="754">
        <v>53</v>
      </c>
    </row>
    <row r="199" spans="1:255">
      <c r="A199" s="1034">
        <v>54</v>
      </c>
      <c r="B199" s="951"/>
      <c r="C199" s="951"/>
      <c r="D199" s="951"/>
      <c r="E199" s="693"/>
      <c r="F199" s="950"/>
      <c r="G199" s="951"/>
      <c r="H199" s="951"/>
      <c r="I199" s="951"/>
      <c r="J199" s="951"/>
      <c r="K199" s="1035"/>
      <c r="L199" s="1035"/>
      <c r="M199" s="754">
        <v>54</v>
      </c>
      <c r="N199" s="950"/>
      <c r="O199" s="1035"/>
      <c r="P199" s="1035"/>
      <c r="Q199" s="1035"/>
      <c r="R199" s="1035">
        <f t="shared" si="1"/>
        <v>0</v>
      </c>
      <c r="S199" s="754">
        <v>54</v>
      </c>
    </row>
    <row r="200" spans="1:255">
      <c r="A200" s="1034">
        <v>55</v>
      </c>
      <c r="B200" s="951"/>
      <c r="C200" s="951"/>
      <c r="D200" s="951"/>
      <c r="E200" s="693"/>
      <c r="F200" s="950"/>
      <c r="G200" s="951"/>
      <c r="H200" s="951"/>
      <c r="I200" s="951"/>
      <c r="J200" s="951"/>
      <c r="K200" s="1035"/>
      <c r="L200" s="1035"/>
      <c r="M200" s="754">
        <v>55</v>
      </c>
      <c r="N200" s="950"/>
      <c r="O200" s="1035"/>
      <c r="P200" s="1035"/>
      <c r="Q200" s="1035"/>
      <c r="R200" s="1035">
        <f t="shared" si="1"/>
        <v>0</v>
      </c>
      <c r="S200" s="754">
        <v>55</v>
      </c>
    </row>
    <row r="201" spans="1:255">
      <c r="A201" s="1034">
        <v>56</v>
      </c>
      <c r="B201" s="951"/>
      <c r="C201" s="951"/>
      <c r="D201" s="951"/>
      <c r="E201" s="693"/>
      <c r="F201" s="950"/>
      <c r="G201" s="951"/>
      <c r="H201" s="951"/>
      <c r="I201" s="951"/>
      <c r="J201" s="951"/>
      <c r="K201" s="1035"/>
      <c r="L201" s="1035"/>
      <c r="M201" s="754">
        <v>56</v>
      </c>
      <c r="N201" s="950"/>
      <c r="O201" s="1035"/>
      <c r="P201" s="1035"/>
      <c r="Q201" s="1035"/>
      <c r="R201" s="1035">
        <f t="shared" si="1"/>
        <v>0</v>
      </c>
      <c r="S201" s="754">
        <v>56</v>
      </c>
    </row>
    <row r="202" spans="1:255">
      <c r="A202" s="1034">
        <v>57</v>
      </c>
      <c r="B202" s="951"/>
      <c r="C202" s="951"/>
      <c r="D202" s="951"/>
      <c r="E202" s="693"/>
      <c r="F202" s="950"/>
      <c r="G202" s="951"/>
      <c r="H202" s="951"/>
      <c r="I202" s="951"/>
      <c r="J202" s="951"/>
      <c r="K202" s="1035"/>
      <c r="L202" s="1035"/>
      <c r="M202" s="754">
        <v>57</v>
      </c>
      <c r="N202" s="950"/>
      <c r="O202" s="1035"/>
      <c r="P202" s="1035"/>
      <c r="Q202" s="1035"/>
      <c r="R202" s="1035">
        <f t="shared" si="1"/>
        <v>0</v>
      </c>
      <c r="S202" s="754">
        <v>57</v>
      </c>
    </row>
    <row r="203" spans="1:255">
      <c r="A203" s="1034">
        <v>58</v>
      </c>
      <c r="B203" s="951"/>
      <c r="C203" s="951"/>
      <c r="D203" s="951"/>
      <c r="E203" s="693"/>
      <c r="F203" s="950"/>
      <c r="G203" s="951"/>
      <c r="H203" s="951"/>
      <c r="I203" s="951"/>
      <c r="J203" s="951"/>
      <c r="K203" s="1035"/>
      <c r="L203" s="1035"/>
      <c r="M203" s="754">
        <v>58</v>
      </c>
      <c r="N203" s="950"/>
      <c r="O203" s="1035"/>
      <c r="P203" s="1035"/>
      <c r="Q203" s="1035"/>
      <c r="R203" s="1035">
        <f t="shared" si="1"/>
        <v>0</v>
      </c>
      <c r="S203" s="754">
        <v>58</v>
      </c>
    </row>
    <row r="204" spans="1:255">
      <c r="A204" s="1034">
        <v>59</v>
      </c>
      <c r="B204" s="951"/>
      <c r="C204" s="951"/>
      <c r="D204" s="951"/>
      <c r="E204" s="693"/>
      <c r="F204" s="950"/>
      <c r="G204" s="951"/>
      <c r="H204" s="951"/>
      <c r="I204" s="951"/>
      <c r="J204" s="951"/>
      <c r="K204" s="1035"/>
      <c r="L204" s="1035"/>
      <c r="M204" s="754">
        <v>59</v>
      </c>
      <c r="N204" s="950"/>
      <c r="O204" s="1035"/>
      <c r="P204" s="1035"/>
      <c r="Q204" s="1035"/>
      <c r="R204" s="1035">
        <f t="shared" si="1"/>
        <v>0</v>
      </c>
      <c r="S204" s="754">
        <v>59</v>
      </c>
    </row>
    <row r="205" spans="1:255">
      <c r="A205" s="1034">
        <v>60</v>
      </c>
      <c r="B205" s="951"/>
      <c r="C205" s="951"/>
      <c r="D205" s="951"/>
      <c r="E205" s="693"/>
      <c r="F205" s="950"/>
      <c r="G205" s="951"/>
      <c r="H205" s="951"/>
      <c r="I205" s="951"/>
      <c r="J205" s="951"/>
      <c r="K205" s="1035"/>
      <c r="L205" s="1035"/>
      <c r="M205" s="754">
        <v>60</v>
      </c>
      <c r="N205" s="950"/>
      <c r="O205" s="1035"/>
      <c r="P205" s="1035"/>
      <c r="Q205" s="1035"/>
      <c r="R205" s="1035">
        <f t="shared" si="1"/>
        <v>0</v>
      </c>
      <c r="S205" s="754">
        <v>60</v>
      </c>
    </row>
    <row r="206" spans="1:255">
      <c r="A206" s="1034">
        <v>61</v>
      </c>
      <c r="B206" s="951"/>
      <c r="C206" s="951"/>
      <c r="D206" s="951"/>
      <c r="E206" s="693"/>
      <c r="F206" s="950"/>
      <c r="G206" s="951"/>
      <c r="H206" s="951"/>
      <c r="I206" s="951"/>
      <c r="J206" s="951"/>
      <c r="K206" s="1035"/>
      <c r="L206" s="1035"/>
      <c r="M206" s="754">
        <v>61</v>
      </c>
      <c r="N206" s="950"/>
      <c r="O206" s="1035"/>
      <c r="P206" s="1035"/>
      <c r="Q206" s="1035"/>
      <c r="R206" s="1035">
        <f t="shared" si="1"/>
        <v>0</v>
      </c>
      <c r="S206" s="754">
        <v>61</v>
      </c>
    </row>
    <row r="207" spans="1:255">
      <c r="A207" s="1034">
        <v>62</v>
      </c>
      <c r="B207" s="951"/>
      <c r="C207" s="951"/>
      <c r="D207" s="951"/>
      <c r="E207" s="693"/>
      <c r="F207" s="950"/>
      <c r="G207" s="951"/>
      <c r="H207" s="951"/>
      <c r="I207" s="951"/>
      <c r="J207" s="951"/>
      <c r="K207" s="1035"/>
      <c r="L207" s="1035"/>
      <c r="M207" s="754">
        <v>62</v>
      </c>
      <c r="N207" s="950"/>
      <c r="O207" s="1035"/>
      <c r="P207" s="1035"/>
      <c r="Q207" s="1035"/>
      <c r="R207" s="1035">
        <f t="shared" si="1"/>
        <v>0</v>
      </c>
      <c r="S207" s="754">
        <v>62</v>
      </c>
    </row>
    <row r="208" spans="1:255">
      <c r="A208" s="1034">
        <v>63</v>
      </c>
      <c r="B208" s="951"/>
      <c r="C208" s="951"/>
      <c r="D208" s="951"/>
      <c r="E208" s="693"/>
      <c r="F208" s="950"/>
      <c r="G208" s="951"/>
      <c r="H208" s="951"/>
      <c r="I208" s="951"/>
      <c r="J208" s="951"/>
      <c r="K208" s="1035"/>
      <c r="L208" s="1035"/>
      <c r="M208" s="754">
        <v>63</v>
      </c>
      <c r="N208" s="950"/>
      <c r="O208" s="1035"/>
      <c r="P208" s="1035"/>
      <c r="Q208" s="1035"/>
      <c r="R208" s="1035">
        <f t="shared" si="1"/>
        <v>0</v>
      </c>
      <c r="S208" s="754">
        <v>63</v>
      </c>
    </row>
    <row r="209" spans="1:19">
      <c r="A209" s="1034">
        <v>64</v>
      </c>
      <c r="B209" s="951"/>
      <c r="C209" s="951"/>
      <c r="D209" s="951"/>
      <c r="E209" s="693"/>
      <c r="F209" s="950"/>
      <c r="G209" s="951"/>
      <c r="H209" s="951"/>
      <c r="I209" s="951"/>
      <c r="J209" s="951"/>
      <c r="K209" s="1035"/>
      <c r="L209" s="1035"/>
      <c r="M209" s="754">
        <v>64</v>
      </c>
      <c r="N209" s="950"/>
      <c r="O209" s="1035"/>
      <c r="P209" s="1035"/>
      <c r="Q209" s="1035"/>
      <c r="R209" s="1035">
        <f t="shared" si="1"/>
        <v>0</v>
      </c>
      <c r="S209" s="754">
        <v>64</v>
      </c>
    </row>
    <row r="210" spans="1:19" ht="15.75" thickBot="1">
      <c r="A210" s="1051">
        <v>65</v>
      </c>
      <c r="B210" s="1052" t="s">
        <v>2166</v>
      </c>
      <c r="C210" s="1087"/>
      <c r="D210" s="1087"/>
      <c r="E210" s="612"/>
      <c r="F210" s="610"/>
      <c r="G210" s="1087"/>
      <c r="H210" s="1087"/>
      <c r="I210" s="1087"/>
      <c r="J210" s="1087">
        <f>SUM(J146:J209)</f>
        <v>0</v>
      </c>
      <c r="K210" s="943">
        <f>SUM(K146:K209)</f>
        <v>0</v>
      </c>
      <c r="L210" s="943">
        <f>SUM(L146:L209)</f>
        <v>0</v>
      </c>
      <c r="M210" s="1088">
        <v>65</v>
      </c>
      <c r="N210" s="610"/>
      <c r="O210" s="942">
        <f>SUM(O146:O209)</f>
        <v>0</v>
      </c>
      <c r="P210" s="942">
        <f>SUM(P146:P209)</f>
        <v>0</v>
      </c>
      <c r="Q210" s="942">
        <f>SUM(Q146:Q209)</f>
        <v>0</v>
      </c>
      <c r="R210" s="942">
        <f>SUM(R146:R209)</f>
        <v>0</v>
      </c>
      <c r="S210" s="1088">
        <v>65</v>
      </c>
    </row>
    <row r="211" spans="1:19">
      <c r="A211" s="136"/>
      <c r="B211" s="136"/>
      <c r="C211" s="512"/>
      <c r="D211" s="512"/>
      <c r="E211" s="512"/>
      <c r="F211" s="512"/>
      <c r="G211" s="512"/>
      <c r="H211" s="512"/>
      <c r="I211" s="512"/>
      <c r="J211" s="1089"/>
      <c r="K211" s="1090"/>
      <c r="L211" s="1090"/>
      <c r="M211" s="136"/>
      <c r="N211" s="1089"/>
      <c r="O211" s="1091"/>
      <c r="P211" s="1091"/>
      <c r="Q211" s="1091"/>
      <c r="R211" s="1091"/>
      <c r="S211" s="136"/>
    </row>
    <row r="212" spans="1:19">
      <c r="A212" s="1074" t="s">
        <v>4163</v>
      </c>
      <c r="B212" s="82"/>
      <c r="C212" s="82"/>
      <c r="D212" s="82"/>
      <c r="E212" s="82"/>
      <c r="F212" s="1074" t="s">
        <v>4163</v>
      </c>
      <c r="G212" s="82"/>
      <c r="H212" s="82"/>
      <c r="I212" s="82"/>
      <c r="J212" s="82"/>
      <c r="K212" s="82"/>
      <c r="L212" s="82"/>
      <c r="M212" s="82"/>
      <c r="N212" s="1074" t="s">
        <v>4163</v>
      </c>
      <c r="O212" s="82"/>
      <c r="P212" s="82"/>
      <c r="Q212" s="82"/>
      <c r="R212" s="82"/>
      <c r="S212" s="82"/>
    </row>
    <row r="213" spans="1:19">
      <c r="A213" s="607" t="s">
        <v>3000</v>
      </c>
      <c r="B213" s="607"/>
      <c r="C213" s="607"/>
      <c r="D213" s="607"/>
      <c r="E213" s="607"/>
      <c r="F213" s="607" t="s">
        <v>3001</v>
      </c>
      <c r="G213" s="607"/>
      <c r="H213" s="607"/>
      <c r="I213" s="607"/>
      <c r="J213" s="1075"/>
      <c r="K213" s="1075"/>
      <c r="L213" s="1075"/>
      <c r="M213" s="607"/>
      <c r="N213" s="607" t="s">
        <v>3002</v>
      </c>
      <c r="O213" s="607"/>
      <c r="P213" s="1075"/>
      <c r="Q213" s="1075"/>
      <c r="R213" s="1075"/>
      <c r="S213" s="607"/>
    </row>
    <row r="214" spans="1:19">
      <c r="A214" s="512"/>
      <c r="B214" s="512"/>
      <c r="C214" s="512"/>
      <c r="D214" s="512"/>
      <c r="E214" s="512"/>
      <c r="F214" s="512"/>
      <c r="G214" s="512"/>
      <c r="H214" s="512"/>
      <c r="I214" s="512"/>
      <c r="J214" s="512"/>
      <c r="K214" s="512"/>
      <c r="L214" s="512"/>
      <c r="M214" s="512"/>
      <c r="N214" s="512"/>
      <c r="O214" s="512"/>
      <c r="P214" s="512"/>
      <c r="Q214" s="512"/>
      <c r="R214" s="512"/>
      <c r="S214" s="512"/>
    </row>
    <row r="215" spans="1:19">
      <c r="A215" s="512"/>
      <c r="B215" s="512"/>
      <c r="C215" s="512"/>
      <c r="D215" s="512"/>
      <c r="E215" s="512"/>
      <c r="F215" s="512"/>
      <c r="G215" s="512"/>
      <c r="H215" s="512"/>
      <c r="I215" s="512"/>
      <c r="J215" s="512"/>
      <c r="K215" s="512"/>
      <c r="L215" s="512"/>
      <c r="M215" s="512"/>
      <c r="N215" s="512"/>
      <c r="O215" s="512"/>
      <c r="P215" s="512"/>
      <c r="Q215" s="512"/>
      <c r="R215" s="512"/>
      <c r="S215" s="512"/>
    </row>
    <row r="216" spans="1:19">
      <c r="A216" s="512"/>
      <c r="B216" s="512"/>
      <c r="C216" s="512"/>
      <c r="D216" s="512"/>
      <c r="E216" s="512"/>
      <c r="F216" s="512"/>
      <c r="G216" s="512"/>
      <c r="H216" s="512"/>
      <c r="I216" s="512"/>
      <c r="J216" s="512"/>
      <c r="K216" s="512"/>
      <c r="L216" s="512"/>
      <c r="M216" s="512"/>
      <c r="N216" s="512"/>
      <c r="O216" s="512"/>
      <c r="P216" s="512"/>
      <c r="Q216" s="512"/>
      <c r="R216" s="512"/>
      <c r="S216" s="512"/>
    </row>
    <row r="217" spans="1:19">
      <c r="A217" s="512"/>
      <c r="B217" s="512"/>
      <c r="C217" s="512"/>
      <c r="D217" s="512"/>
      <c r="E217" s="512"/>
      <c r="F217" s="512"/>
      <c r="G217" s="512"/>
      <c r="H217" s="512"/>
      <c r="I217" s="512"/>
      <c r="J217" s="512"/>
      <c r="K217" s="512"/>
      <c r="L217" s="512"/>
      <c r="M217" s="512"/>
      <c r="N217" s="512"/>
      <c r="O217" s="512"/>
      <c r="P217" s="512"/>
      <c r="Q217" s="512"/>
      <c r="R217" s="512"/>
      <c r="S217" s="512"/>
    </row>
    <row r="218" spans="1:19">
      <c r="A218" s="512"/>
      <c r="B218" s="512"/>
      <c r="C218" s="512"/>
      <c r="D218" s="512"/>
      <c r="E218" s="512"/>
      <c r="F218" s="512"/>
      <c r="G218" s="512"/>
      <c r="H218" s="512"/>
      <c r="I218" s="512"/>
      <c r="J218" s="512"/>
      <c r="K218" s="512"/>
      <c r="L218" s="512"/>
      <c r="M218" s="512"/>
      <c r="N218" s="512"/>
      <c r="O218" s="512"/>
      <c r="P218" s="512"/>
      <c r="Q218" s="512"/>
      <c r="R218" s="512"/>
      <c r="S218" s="512"/>
    </row>
    <row r="219" spans="1:19">
      <c r="A219" s="512"/>
      <c r="B219" s="512"/>
      <c r="C219" s="512"/>
      <c r="D219" s="512"/>
      <c r="E219" s="512"/>
      <c r="F219" s="512"/>
      <c r="G219" s="512"/>
      <c r="H219" s="512"/>
      <c r="I219" s="512"/>
      <c r="J219" s="512"/>
      <c r="K219" s="512"/>
      <c r="L219" s="512"/>
      <c r="M219" s="512"/>
      <c r="N219" s="512"/>
      <c r="O219" s="512"/>
      <c r="P219" s="512"/>
      <c r="Q219" s="512"/>
      <c r="R219" s="512"/>
      <c r="S219" s="512"/>
    </row>
    <row r="220" spans="1:19">
      <c r="A220" s="512"/>
      <c r="B220" s="512"/>
      <c r="C220" s="512"/>
      <c r="D220" s="512"/>
      <c r="E220" s="512"/>
      <c r="F220" s="512"/>
      <c r="G220" s="512"/>
      <c r="H220" s="512"/>
      <c r="I220" s="512"/>
      <c r="J220" s="512"/>
      <c r="K220" s="512"/>
      <c r="L220" s="512"/>
      <c r="M220" s="512"/>
      <c r="N220" s="512"/>
      <c r="O220" s="512"/>
      <c r="P220" s="512"/>
      <c r="Q220" s="512"/>
      <c r="R220" s="512"/>
      <c r="S220" s="512"/>
    </row>
    <row r="221" spans="1:19">
      <c r="A221" s="512"/>
      <c r="B221" s="512"/>
      <c r="C221" s="512"/>
      <c r="D221" s="512"/>
      <c r="E221" s="512"/>
      <c r="F221" s="512"/>
      <c r="G221" s="512"/>
      <c r="H221" s="512"/>
      <c r="I221" s="512"/>
      <c r="J221" s="512"/>
      <c r="K221" s="512"/>
      <c r="L221" s="512"/>
      <c r="M221" s="512"/>
      <c r="N221" s="512"/>
      <c r="O221" s="512"/>
      <c r="P221" s="512"/>
      <c r="Q221" s="512"/>
      <c r="R221" s="512"/>
      <c r="S221" s="512"/>
    </row>
    <row r="222" spans="1:19">
      <c r="A222" s="512"/>
      <c r="B222" s="512"/>
      <c r="C222" s="512"/>
      <c r="D222" s="512"/>
      <c r="E222" s="512"/>
      <c r="F222" s="512"/>
      <c r="G222" s="512"/>
      <c r="H222" s="512"/>
      <c r="I222" s="512"/>
      <c r="J222" s="512"/>
      <c r="K222" s="512"/>
      <c r="L222" s="512"/>
      <c r="M222" s="512"/>
      <c r="N222" s="512"/>
      <c r="O222" s="512"/>
      <c r="P222" s="512"/>
      <c r="Q222" s="512"/>
      <c r="R222" s="512"/>
      <c r="S222" s="512"/>
    </row>
    <row r="223" spans="1:19">
      <c r="A223" s="512"/>
      <c r="B223" s="512"/>
      <c r="C223" s="512"/>
      <c r="D223" s="512"/>
      <c r="E223" s="512"/>
      <c r="F223" s="512"/>
      <c r="G223" s="512"/>
      <c r="H223" s="512"/>
      <c r="I223" s="512"/>
      <c r="J223" s="512"/>
      <c r="K223" s="512"/>
      <c r="L223" s="512"/>
      <c r="M223" s="512"/>
      <c r="N223" s="512"/>
      <c r="O223" s="512"/>
      <c r="P223" s="512"/>
      <c r="Q223" s="512"/>
      <c r="R223" s="512"/>
      <c r="S223" s="512"/>
    </row>
    <row r="224" spans="1:19">
      <c r="A224" s="512"/>
      <c r="B224" s="512"/>
      <c r="C224" s="512"/>
      <c r="D224" s="512"/>
      <c r="E224" s="512"/>
      <c r="F224" s="512"/>
      <c r="G224" s="512"/>
      <c r="H224" s="512"/>
      <c r="I224" s="512"/>
      <c r="J224" s="512"/>
      <c r="K224" s="512"/>
      <c r="L224" s="512"/>
      <c r="M224" s="512"/>
      <c r="N224" s="512"/>
      <c r="O224" s="512"/>
      <c r="P224" s="512"/>
      <c r="Q224" s="512"/>
      <c r="R224" s="512"/>
      <c r="S224" s="512"/>
    </row>
    <row r="225" spans="1:19">
      <c r="A225" s="512"/>
      <c r="B225" s="512"/>
      <c r="C225" s="512"/>
      <c r="D225" s="512"/>
      <c r="E225" s="512"/>
      <c r="F225" s="512"/>
      <c r="G225" s="512"/>
      <c r="H225" s="512"/>
      <c r="I225" s="512"/>
      <c r="J225" s="512"/>
      <c r="K225" s="512"/>
      <c r="L225" s="512"/>
      <c r="M225" s="512"/>
      <c r="N225" s="512"/>
      <c r="O225" s="512"/>
      <c r="P225" s="512"/>
      <c r="Q225" s="512"/>
      <c r="R225" s="512"/>
      <c r="S225" s="512"/>
    </row>
    <row r="226" spans="1:19">
      <c r="A226" s="512"/>
      <c r="B226" s="512"/>
      <c r="C226" s="512"/>
      <c r="D226" s="512"/>
      <c r="E226" s="512"/>
      <c r="F226" s="512"/>
      <c r="G226" s="512"/>
      <c r="H226" s="512"/>
      <c r="I226" s="512"/>
      <c r="J226" s="512"/>
      <c r="K226" s="512"/>
      <c r="L226" s="512"/>
      <c r="M226" s="512"/>
      <c r="N226" s="512"/>
      <c r="O226" s="512"/>
      <c r="P226" s="512"/>
      <c r="Q226" s="512"/>
      <c r="R226" s="512"/>
      <c r="S226" s="512"/>
    </row>
    <row r="227" spans="1:19">
      <c r="A227" s="512"/>
      <c r="B227" s="512"/>
      <c r="C227" s="512"/>
      <c r="D227" s="512"/>
      <c r="E227" s="512"/>
      <c r="F227" s="512"/>
      <c r="G227" s="512"/>
      <c r="H227" s="512"/>
      <c r="I227" s="512"/>
      <c r="J227" s="512"/>
      <c r="K227" s="512"/>
      <c r="L227" s="512"/>
      <c r="M227" s="512"/>
      <c r="N227" s="512"/>
      <c r="O227" s="512"/>
      <c r="P227" s="512"/>
      <c r="Q227" s="512"/>
      <c r="R227" s="512"/>
      <c r="S227" s="512"/>
    </row>
  </sheetData>
  <phoneticPr fontId="0" type="noConversion"/>
  <printOptions horizontalCentered="1" verticalCentered="1"/>
  <pageMargins left="0.25" right="0.25" top="0.25" bottom="0.25" header="0" footer="0"/>
  <pageSetup scale="76" fitToWidth="3" pageOrder="overThenDown" orientation="portrait" horizontalDpi="300" verticalDpi="300" r:id="rId1"/>
  <headerFooter alignWithMargins="0"/>
  <colBreaks count="2" manualBreakCount="2">
    <brk id="5" max="56" man="1"/>
    <brk id="13" max="56" man="1"/>
  </colBreaks>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codeName="Sheet56"/>
  <dimension ref="A1:M122"/>
  <sheetViews>
    <sheetView defaultGridColor="0" view="pageBreakPreview" topLeftCell="A43" colorId="22" zoomScale="90" zoomScaleNormal="100" zoomScaleSheetLayoutView="90" workbookViewId="0">
      <selection activeCell="C30" sqref="C30"/>
    </sheetView>
  </sheetViews>
  <sheetFormatPr defaultColWidth="9.6640625" defaultRowHeight="15"/>
  <cols>
    <col min="1" max="1" width="4.6640625" style="512" customWidth="1"/>
    <col min="2" max="2" width="22.6640625" style="512" customWidth="1"/>
    <col min="3" max="3" width="13.33203125" style="512" customWidth="1"/>
    <col min="4" max="4" width="12.6640625" style="512" customWidth="1"/>
    <col min="5" max="5" width="15" style="512" customWidth="1"/>
    <col min="6" max="6" width="17.21875" style="512" customWidth="1"/>
    <col min="7" max="7" width="12.6640625" style="512" customWidth="1"/>
    <col min="8" max="8" width="15.6640625" style="512" customWidth="1"/>
    <col min="9" max="16384" width="9.6640625" style="512"/>
  </cols>
  <sheetData>
    <row r="1" spans="1:8">
      <c r="A1" s="740" t="s">
        <v>394</v>
      </c>
      <c r="B1" s="741"/>
      <c r="C1" s="548"/>
      <c r="D1" s="947" t="s">
        <v>377</v>
      </c>
      <c r="E1" s="548"/>
      <c r="F1" s="947" t="s">
        <v>396</v>
      </c>
      <c r="G1" s="947" t="s">
        <v>397</v>
      </c>
      <c r="H1" s="1010"/>
    </row>
    <row r="2" spans="1:8">
      <c r="A2" s="513" t="str">
        <f>'Data Sheet'!$C$25</f>
        <v xml:space="preserve">KeySpan Gas East Corp. D/B/A National Grid </v>
      </c>
      <c r="B2" s="82"/>
      <c r="C2" s="325"/>
      <c r="D2" s="1228" t="s">
        <v>4711</v>
      </c>
      <c r="E2" s="325"/>
      <c r="F2" s="931" t="s">
        <v>398</v>
      </c>
      <c r="G2" s="931"/>
      <c r="H2" s="609"/>
    </row>
    <row r="3" spans="1:8" ht="15" customHeight="1">
      <c r="A3" s="513"/>
      <c r="B3" s="82"/>
      <c r="C3" s="325"/>
      <c r="D3" s="931" t="s">
        <v>3193</v>
      </c>
      <c r="E3" s="82"/>
      <c r="F3" s="1011" t="str">
        <f>'Data Sheet'!$C$40</f>
        <v>March 31, 2015</v>
      </c>
      <c r="G3" s="1012" t="str">
        <f>'Data Sheet'!$C$38</f>
        <v>December 31, 2014</v>
      </c>
      <c r="H3" s="573"/>
    </row>
    <row r="4" spans="1:8" ht="15" customHeight="1">
      <c r="A4" s="1013"/>
      <c r="B4" s="1014"/>
      <c r="C4" s="1014"/>
      <c r="D4" s="1014"/>
      <c r="E4" s="1014"/>
      <c r="F4" s="1014"/>
      <c r="G4" s="1014"/>
      <c r="H4" s="1015"/>
    </row>
    <row r="5" spans="1:8">
      <c r="A5" s="954" t="s">
        <v>3003</v>
      </c>
      <c r="B5" s="607"/>
      <c r="C5" s="582"/>
      <c r="D5" s="607"/>
      <c r="E5" s="607"/>
      <c r="F5" s="607"/>
      <c r="G5" s="607"/>
      <c r="H5" s="924"/>
    </row>
    <row r="6" spans="1:8">
      <c r="A6" s="954" t="s">
        <v>4174</v>
      </c>
      <c r="B6" s="607"/>
      <c r="C6" s="582"/>
      <c r="D6" s="607"/>
      <c r="E6" s="607"/>
      <c r="F6" s="607"/>
      <c r="G6" s="607"/>
      <c r="H6" s="924"/>
    </row>
    <row r="7" spans="1:8">
      <c r="A7" s="950"/>
      <c r="B7" s="838"/>
      <c r="C7" s="838"/>
      <c r="D7" s="838"/>
      <c r="E7" s="838"/>
      <c r="F7" s="838"/>
      <c r="G7" s="838"/>
      <c r="H7" s="693"/>
    </row>
    <row r="8" spans="1:8">
      <c r="A8" s="955" t="s">
        <v>502</v>
      </c>
      <c r="B8" s="1016" t="s">
        <v>3004</v>
      </c>
      <c r="C8" s="662"/>
      <c r="D8" s="662"/>
      <c r="E8" s="662"/>
      <c r="F8" s="662"/>
      <c r="G8" s="662"/>
      <c r="H8" s="663"/>
    </row>
    <row r="9" spans="1:8">
      <c r="A9" s="661"/>
      <c r="B9" s="1016" t="s">
        <v>3005</v>
      </c>
      <c r="C9" s="662"/>
      <c r="D9" s="662"/>
      <c r="E9" s="662"/>
      <c r="F9" s="662"/>
      <c r="G9" s="662"/>
      <c r="H9" s="663"/>
    </row>
    <row r="10" spans="1:8">
      <c r="A10" s="955" t="s">
        <v>711</v>
      </c>
      <c r="B10" s="1016" t="s">
        <v>2150</v>
      </c>
      <c r="C10" s="662"/>
      <c r="D10" s="662"/>
      <c r="E10" s="662"/>
      <c r="F10" s="662"/>
      <c r="G10" s="662"/>
      <c r="H10" s="663"/>
    </row>
    <row r="11" spans="1:8">
      <c r="A11" s="661"/>
      <c r="B11" s="1016" t="s">
        <v>1685</v>
      </c>
      <c r="C11" s="662"/>
      <c r="D11" s="662"/>
      <c r="E11" s="662"/>
      <c r="F11" s="662"/>
      <c r="G11" s="662"/>
      <c r="H11" s="663"/>
    </row>
    <row r="12" spans="1:8">
      <c r="A12" s="661"/>
      <c r="B12" s="1016" t="s">
        <v>1686</v>
      </c>
      <c r="C12" s="662"/>
      <c r="D12" s="662"/>
      <c r="E12" s="662"/>
      <c r="F12" s="662"/>
      <c r="G12" s="662"/>
      <c r="H12" s="663"/>
    </row>
    <row r="13" spans="1:8">
      <c r="A13" s="955" t="s">
        <v>712</v>
      </c>
      <c r="B13" s="1016" t="s">
        <v>1687</v>
      </c>
      <c r="C13" s="662"/>
      <c r="D13" s="662"/>
      <c r="E13" s="662"/>
      <c r="F13" s="662"/>
      <c r="G13" s="662"/>
      <c r="H13" s="663"/>
    </row>
    <row r="14" spans="1:8">
      <c r="A14" s="661"/>
      <c r="B14" s="1016" t="s">
        <v>1688</v>
      </c>
      <c r="C14" s="662"/>
      <c r="D14" s="662"/>
      <c r="E14" s="662"/>
      <c r="F14" s="662"/>
      <c r="G14" s="662"/>
      <c r="H14" s="663"/>
    </row>
    <row r="15" spans="1:8">
      <c r="A15" s="955" t="s">
        <v>1040</v>
      </c>
      <c r="B15" s="1016" t="s">
        <v>1689</v>
      </c>
      <c r="C15" s="662"/>
      <c r="D15" s="662"/>
      <c r="E15" s="662"/>
      <c r="F15" s="662"/>
      <c r="G15" s="662"/>
      <c r="H15" s="663"/>
    </row>
    <row r="16" spans="1:8">
      <c r="A16" s="955" t="s">
        <v>1046</v>
      </c>
      <c r="B16" s="1016" t="s">
        <v>1690</v>
      </c>
      <c r="C16" s="662"/>
      <c r="D16" s="662"/>
      <c r="E16" s="662"/>
      <c r="F16" s="662"/>
      <c r="G16" s="662"/>
      <c r="H16" s="663"/>
    </row>
    <row r="17" spans="1:8">
      <c r="A17" s="661"/>
      <c r="B17" s="1016" t="s">
        <v>1691</v>
      </c>
      <c r="C17" s="662"/>
      <c r="D17" s="662"/>
      <c r="E17" s="662"/>
      <c r="F17" s="662"/>
      <c r="G17" s="662"/>
      <c r="H17" s="663"/>
    </row>
    <row r="18" spans="1:8">
      <c r="A18" s="661"/>
      <c r="B18" s="1016" t="s">
        <v>1692</v>
      </c>
      <c r="C18" s="662"/>
      <c r="D18" s="662"/>
      <c r="E18" s="662"/>
      <c r="F18" s="662"/>
      <c r="G18" s="662"/>
      <c r="H18" s="663"/>
    </row>
    <row r="19" spans="1:8">
      <c r="A19" s="661"/>
      <c r="B19" s="1016" t="s">
        <v>1693</v>
      </c>
      <c r="C19" s="662"/>
      <c r="D19" s="662"/>
      <c r="E19" s="662"/>
      <c r="F19" s="662"/>
      <c r="G19" s="662"/>
      <c r="H19" s="663"/>
    </row>
    <row r="20" spans="1:8">
      <c r="A20" s="661"/>
      <c r="B20" s="1016" t="s">
        <v>2763</v>
      </c>
      <c r="C20" s="662"/>
      <c r="D20" s="662"/>
      <c r="E20" s="662"/>
      <c r="F20" s="662"/>
      <c r="G20" s="662"/>
      <c r="H20" s="663"/>
    </row>
    <row r="21" spans="1:8">
      <c r="A21" s="661"/>
      <c r="B21" s="1016" t="s">
        <v>2764</v>
      </c>
      <c r="C21" s="662"/>
      <c r="D21" s="662"/>
      <c r="E21" s="662"/>
      <c r="F21" s="662"/>
      <c r="G21" s="662"/>
      <c r="H21" s="663"/>
    </row>
    <row r="22" spans="1:8">
      <c r="A22" s="955" t="s">
        <v>881</v>
      </c>
      <c r="B22" s="1016" t="s">
        <v>2391</v>
      </c>
      <c r="C22" s="662"/>
      <c r="D22" s="662"/>
      <c r="E22" s="662"/>
      <c r="F22" s="662"/>
      <c r="G22" s="662"/>
      <c r="H22" s="663"/>
    </row>
    <row r="23" spans="1:8">
      <c r="A23" s="661"/>
      <c r="B23" s="1016" t="s">
        <v>2221</v>
      </c>
      <c r="C23" s="662"/>
      <c r="D23" s="662"/>
      <c r="E23" s="662"/>
      <c r="F23" s="662"/>
      <c r="G23" s="662"/>
      <c r="H23" s="663"/>
    </row>
    <row r="24" spans="1:8">
      <c r="A24" s="661"/>
      <c r="B24" s="1016" t="s">
        <v>963</v>
      </c>
      <c r="C24" s="662"/>
      <c r="D24" s="662"/>
      <c r="E24" s="662"/>
      <c r="F24" s="662"/>
      <c r="G24" s="662"/>
      <c r="H24" s="663"/>
    </row>
    <row r="25" spans="1:8">
      <c r="A25" s="661"/>
      <c r="B25" s="1016" t="s">
        <v>964</v>
      </c>
      <c r="C25" s="662"/>
      <c r="D25" s="662"/>
      <c r="E25" s="662"/>
      <c r="F25" s="662"/>
      <c r="G25" s="662"/>
      <c r="H25" s="663"/>
    </row>
    <row r="26" spans="1:8">
      <c r="A26" s="955" t="s">
        <v>887</v>
      </c>
      <c r="B26" s="1016" t="s">
        <v>363</v>
      </c>
      <c r="C26" s="662"/>
      <c r="D26" s="662"/>
      <c r="E26" s="662"/>
      <c r="F26" s="662"/>
      <c r="G26" s="662"/>
      <c r="H26" s="663"/>
    </row>
    <row r="27" spans="1:8">
      <c r="A27" s="1017"/>
      <c r="B27" s="1018"/>
      <c r="C27" s="1019"/>
      <c r="D27" s="1018"/>
      <c r="E27" s="1019"/>
      <c r="F27" s="1019"/>
      <c r="G27" s="1019"/>
      <c r="H27" s="1020"/>
    </row>
    <row r="28" spans="1:8">
      <c r="A28" s="1021"/>
      <c r="B28" s="1022"/>
      <c r="C28" s="662" t="s">
        <v>965</v>
      </c>
      <c r="D28" s="1022"/>
      <c r="E28" s="823" t="s">
        <v>966</v>
      </c>
      <c r="F28" s="823"/>
      <c r="G28" s="823"/>
      <c r="H28" s="824"/>
    </row>
    <row r="29" spans="1:8">
      <c r="A29" s="1021"/>
      <c r="B29" s="1023" t="s">
        <v>967</v>
      </c>
      <c r="C29" s="685"/>
      <c r="D29" s="1024"/>
      <c r="E29" s="685"/>
      <c r="F29" s="685"/>
      <c r="G29" s="685"/>
      <c r="H29" s="1025"/>
    </row>
    <row r="30" spans="1:8">
      <c r="A30" s="1021"/>
      <c r="B30" s="1023" t="s">
        <v>968</v>
      </c>
      <c r="C30" s="1023" t="s">
        <v>4115</v>
      </c>
      <c r="D30" s="1023" t="s">
        <v>4115</v>
      </c>
      <c r="E30" s="1022" t="s">
        <v>4116</v>
      </c>
      <c r="F30" s="1023" t="s">
        <v>4117</v>
      </c>
      <c r="G30" s="1026" t="s">
        <v>4118</v>
      </c>
      <c r="H30" s="1027" t="s">
        <v>969</v>
      </c>
    </row>
    <row r="31" spans="1:8">
      <c r="A31" s="1028" t="s">
        <v>290</v>
      </c>
      <c r="B31" s="1023" t="s">
        <v>2978</v>
      </c>
      <c r="C31" s="1023" t="s">
        <v>2981</v>
      </c>
      <c r="D31" s="1023" t="s">
        <v>4159</v>
      </c>
      <c r="E31" s="1023" t="s">
        <v>4127</v>
      </c>
      <c r="F31" s="1023" t="s">
        <v>4127</v>
      </c>
      <c r="G31" s="1026" t="s">
        <v>970</v>
      </c>
      <c r="H31" s="1029" t="s">
        <v>971</v>
      </c>
    </row>
    <row r="32" spans="1:8">
      <c r="A32" s="1030" t="s">
        <v>293</v>
      </c>
      <c r="B32" s="1031" t="s">
        <v>1860</v>
      </c>
      <c r="C32" s="1031" t="s">
        <v>1861</v>
      </c>
      <c r="D32" s="1031" t="s">
        <v>1862</v>
      </c>
      <c r="E32" s="1031" t="s">
        <v>1863</v>
      </c>
      <c r="F32" s="1031" t="s">
        <v>838</v>
      </c>
      <c r="G32" s="1032" t="s">
        <v>972</v>
      </c>
      <c r="H32" s="1033" t="s">
        <v>840</v>
      </c>
    </row>
    <row r="33" spans="1:13">
      <c r="A33" s="1034">
        <v>1</v>
      </c>
      <c r="B33" s="951"/>
      <c r="C33" s="1035"/>
      <c r="D33" s="1035"/>
      <c r="E33" s="1036"/>
      <c r="F33" s="1036"/>
      <c r="G33" s="724"/>
      <c r="H33" s="1037"/>
    </row>
    <row r="34" spans="1:13">
      <c r="A34" s="1034">
        <v>2</v>
      </c>
      <c r="B34" s="1038"/>
      <c r="C34" s="1035"/>
      <c r="D34" s="1035"/>
      <c r="E34" s="1035"/>
      <c r="F34" s="1035"/>
      <c r="G34" s="837"/>
      <c r="H34" s="1039"/>
    </row>
    <row r="35" spans="1:13">
      <c r="A35" s="1034">
        <v>3</v>
      </c>
      <c r="B35" s="951"/>
      <c r="C35" s="1035"/>
      <c r="D35" s="1035"/>
      <c r="E35" s="1035"/>
      <c r="F35" s="1035"/>
      <c r="G35" s="837"/>
      <c r="H35" s="1039"/>
    </row>
    <row r="36" spans="1:13">
      <c r="A36" s="1034">
        <v>4</v>
      </c>
      <c r="B36" s="951"/>
      <c r="C36" s="1035"/>
      <c r="D36" s="1035"/>
      <c r="E36" s="1035"/>
      <c r="F36" s="1035"/>
      <c r="G36" s="837"/>
      <c r="H36" s="1039"/>
    </row>
    <row r="37" spans="1:13">
      <c r="A37" s="1034">
        <v>5</v>
      </c>
      <c r="B37" s="951"/>
      <c r="C37" s="1035"/>
      <c r="D37" s="1035"/>
      <c r="E37" s="1035"/>
      <c r="F37" s="1035"/>
      <c r="G37" s="837"/>
      <c r="H37" s="1039"/>
      <c r="M37" s="83"/>
    </row>
    <row r="38" spans="1:13">
      <c r="A38" s="1034">
        <v>6</v>
      </c>
      <c r="B38" s="951"/>
      <c r="C38" s="1035"/>
      <c r="D38" s="1035"/>
      <c r="E38" s="1035"/>
      <c r="F38" s="1035"/>
      <c r="G38" s="837"/>
      <c r="H38" s="1039"/>
    </row>
    <row r="39" spans="1:13">
      <c r="A39" s="1034">
        <v>7</v>
      </c>
      <c r="B39" s="951"/>
      <c r="C39" s="1035"/>
      <c r="D39" s="1035"/>
      <c r="E39" s="1035"/>
      <c r="F39" s="1035"/>
      <c r="G39" s="837"/>
      <c r="H39" s="1039"/>
    </row>
    <row r="40" spans="1:13">
      <c r="A40" s="1034">
        <v>8</v>
      </c>
      <c r="B40" s="951"/>
      <c r="C40" s="1035"/>
      <c r="D40" s="1035"/>
      <c r="E40" s="1035"/>
      <c r="F40" s="1035"/>
      <c r="G40" s="837"/>
      <c r="H40" s="1039"/>
    </row>
    <row r="41" spans="1:13">
      <c r="A41" s="1034">
        <v>9</v>
      </c>
      <c r="B41" s="951"/>
      <c r="C41" s="1035"/>
      <c r="D41" s="1035"/>
      <c r="E41" s="1035"/>
      <c r="F41" s="1035"/>
      <c r="G41" s="837"/>
      <c r="H41" s="1039"/>
    </row>
    <row r="42" spans="1:13">
      <c r="A42" s="1034">
        <v>10</v>
      </c>
      <c r="B42" s="951"/>
      <c r="C42" s="1035"/>
      <c r="D42" s="1035"/>
      <c r="E42" s="1035"/>
      <c r="F42" s="1035"/>
      <c r="G42" s="837"/>
      <c r="H42" s="1039"/>
    </row>
    <row r="43" spans="1:13">
      <c r="A43" s="1034">
        <v>11</v>
      </c>
      <c r="B43" s="951"/>
      <c r="C43" s="1035"/>
      <c r="D43" s="1035"/>
      <c r="E43" s="1035"/>
      <c r="F43" s="1035"/>
      <c r="G43" s="837"/>
      <c r="H43" s="1039"/>
    </row>
    <row r="44" spans="1:13">
      <c r="A44" s="1034">
        <v>12</v>
      </c>
      <c r="B44" s="951"/>
      <c r="C44" s="1035"/>
      <c r="D44" s="1035"/>
      <c r="E44" s="1035"/>
      <c r="F44" s="1035"/>
      <c r="G44" s="837"/>
      <c r="H44" s="1039"/>
    </row>
    <row r="45" spans="1:13">
      <c r="A45" s="1034">
        <v>13</v>
      </c>
      <c r="B45" s="951"/>
      <c r="C45" s="1035"/>
      <c r="D45" s="1035"/>
      <c r="E45" s="1035"/>
      <c r="F45" s="1035"/>
      <c r="G45" s="837"/>
      <c r="H45" s="1039"/>
    </row>
    <row r="46" spans="1:13">
      <c r="A46" s="1034">
        <v>14</v>
      </c>
      <c r="B46" s="951"/>
      <c r="C46" s="1035"/>
      <c r="D46" s="1035"/>
      <c r="E46" s="1035"/>
      <c r="F46" s="1035"/>
      <c r="G46" s="837"/>
      <c r="H46" s="1039"/>
    </row>
    <row r="47" spans="1:13">
      <c r="A47" s="1034">
        <v>15</v>
      </c>
      <c r="B47" s="951"/>
      <c r="C47" s="1035"/>
      <c r="D47" s="1035"/>
      <c r="E47" s="1035"/>
      <c r="F47" s="1035"/>
      <c r="G47" s="837"/>
      <c r="H47" s="1039"/>
    </row>
    <row r="48" spans="1:13">
      <c r="A48" s="1034">
        <v>16</v>
      </c>
      <c r="B48" s="1040" t="s">
        <v>2166</v>
      </c>
      <c r="C48" s="1035">
        <f t="shared" ref="C48:H48" si="0">SUM(C33:C47)</f>
        <v>0</v>
      </c>
      <c r="D48" s="1035">
        <f t="shared" si="0"/>
        <v>0</v>
      </c>
      <c r="E48" s="1036">
        <f t="shared" si="0"/>
        <v>0</v>
      </c>
      <c r="F48" s="1036">
        <f t="shared" si="0"/>
        <v>0</v>
      </c>
      <c r="G48" s="1036">
        <f t="shared" si="0"/>
        <v>0</v>
      </c>
      <c r="H48" s="702">
        <f t="shared" si="0"/>
        <v>0</v>
      </c>
    </row>
    <row r="49" spans="1:8">
      <c r="A49" s="1041"/>
      <c r="B49" s="1042"/>
      <c r="C49" s="1042"/>
      <c r="D49" s="1042"/>
      <c r="E49" s="1042"/>
      <c r="F49" s="1042"/>
      <c r="G49" s="1042"/>
      <c r="H49" s="1043"/>
    </row>
    <row r="50" spans="1:8">
      <c r="A50" s="553"/>
      <c r="B50" s="325"/>
      <c r="C50" s="325"/>
      <c r="D50" s="325"/>
      <c r="E50" s="325"/>
      <c r="F50" s="325"/>
      <c r="G50" s="325"/>
      <c r="H50" s="564"/>
    </row>
    <row r="51" spans="1:8">
      <c r="A51" s="553"/>
      <c r="B51" s="325"/>
      <c r="C51" s="325"/>
      <c r="D51" s="325"/>
      <c r="E51" s="325"/>
      <c r="F51" s="325"/>
      <c r="G51" s="325"/>
      <c r="H51" s="564"/>
    </row>
    <row r="52" spans="1:8">
      <c r="A52" s="553"/>
      <c r="B52" s="325"/>
      <c r="C52" s="325"/>
      <c r="D52" s="325"/>
      <c r="E52" s="325"/>
      <c r="F52" s="325"/>
      <c r="G52" s="325"/>
      <c r="H52" s="564"/>
    </row>
    <row r="53" spans="1:8">
      <c r="A53" s="553"/>
      <c r="B53" s="325"/>
      <c r="C53" s="325"/>
      <c r="D53" s="325"/>
      <c r="E53" s="325"/>
      <c r="F53" s="325"/>
      <c r="G53" s="325"/>
      <c r="H53" s="564"/>
    </row>
    <row r="54" spans="1:8">
      <c r="A54" s="553"/>
      <c r="B54" s="325"/>
      <c r="C54" s="325"/>
      <c r="D54" s="325"/>
      <c r="E54" s="325"/>
      <c r="F54" s="325"/>
      <c r="G54" s="325"/>
      <c r="H54" s="564"/>
    </row>
    <row r="55" spans="1:8" ht="15.75" thickBot="1">
      <c r="A55" s="556"/>
      <c r="B55" s="557"/>
      <c r="C55" s="557"/>
      <c r="D55" s="557"/>
      <c r="E55" s="557"/>
      <c r="F55" s="557"/>
      <c r="G55" s="557"/>
      <c r="H55" s="579"/>
    </row>
    <row r="56" spans="1:8">
      <c r="H56" s="607" t="s">
        <v>973</v>
      </c>
    </row>
    <row r="57" spans="1:8">
      <c r="A57" s="82" t="s">
        <v>4129</v>
      </c>
      <c r="E57" s="749"/>
      <c r="F57" s="607"/>
      <c r="G57" s="844"/>
      <c r="H57" s="607"/>
    </row>
    <row r="58" spans="1:8">
      <c r="A58" s="607" t="s">
        <v>974</v>
      </c>
      <c r="B58" s="582"/>
      <c r="C58" s="1044"/>
      <c r="D58" s="1044"/>
      <c r="E58" s="1044"/>
      <c r="F58" s="582"/>
      <c r="G58" s="582"/>
      <c r="H58" s="582"/>
    </row>
    <row r="59" spans="1:8" ht="15.75">
      <c r="A59" s="606" t="s">
        <v>1325</v>
      </c>
      <c r="B59" s="582"/>
      <c r="C59" s="1044"/>
      <c r="D59" s="1044"/>
      <c r="E59" s="1044"/>
      <c r="F59" s="582"/>
      <c r="G59" s="582"/>
      <c r="H59" s="582"/>
    </row>
    <row r="61" spans="1:8" ht="16.5" thickBot="1">
      <c r="A61" s="627" t="str">
        <f>'Data Sheet'!$C$25</f>
        <v xml:space="preserve">KeySpan Gas East Corp. D/B/A National Grid </v>
      </c>
      <c r="B61" s="325"/>
      <c r="C61" s="325"/>
      <c r="D61" s="325"/>
      <c r="E61" s="325"/>
      <c r="F61" s="676" t="str">
        <f>'Data Sheet'!$C$40</f>
        <v>March 31, 2015</v>
      </c>
      <c r="G61" s="512" t="str">
        <f>'Data Sheet'!$C$38</f>
        <v>December 31, 2014</v>
      </c>
    </row>
    <row r="62" spans="1:8">
      <c r="A62" s="740"/>
      <c r="B62" s="741"/>
      <c r="C62" s="741"/>
      <c r="D62" s="741"/>
      <c r="E62" s="741"/>
      <c r="F62" s="741"/>
      <c r="G62" s="741"/>
      <c r="H62" s="1010"/>
    </row>
    <row r="63" spans="1:8">
      <c r="A63" s="954" t="s">
        <v>3003</v>
      </c>
      <c r="B63" s="607"/>
      <c r="C63" s="582"/>
      <c r="D63" s="607"/>
      <c r="E63" s="607"/>
      <c r="F63" s="607"/>
      <c r="G63" s="607"/>
      <c r="H63" s="924"/>
    </row>
    <row r="64" spans="1:8">
      <c r="A64" s="954" t="s">
        <v>4174</v>
      </c>
      <c r="B64" s="607"/>
      <c r="C64" s="582"/>
      <c r="D64" s="607"/>
      <c r="E64" s="607"/>
      <c r="F64" s="607"/>
      <c r="G64" s="607"/>
      <c r="H64" s="924"/>
    </row>
    <row r="65" spans="1:8">
      <c r="A65" s="950"/>
      <c r="B65" s="838"/>
      <c r="C65" s="838"/>
      <c r="D65" s="838"/>
      <c r="E65" s="838"/>
      <c r="F65" s="838"/>
      <c r="G65" s="838"/>
      <c r="H65" s="693"/>
    </row>
    <row r="66" spans="1:8">
      <c r="A66" s="1045"/>
      <c r="B66" s="1046"/>
      <c r="C66" s="1014"/>
      <c r="D66" s="1046"/>
      <c r="E66" s="1014"/>
      <c r="F66" s="1014"/>
      <c r="G66" s="1014"/>
      <c r="H66" s="1015"/>
    </row>
    <row r="67" spans="1:8">
      <c r="A67" s="1047"/>
      <c r="B67" s="925"/>
      <c r="C67" s="82" t="s">
        <v>965</v>
      </c>
      <c r="D67" s="925"/>
      <c r="E67" s="607" t="s">
        <v>966</v>
      </c>
      <c r="F67" s="607"/>
      <c r="G67" s="607"/>
      <c r="H67" s="924"/>
    </row>
    <row r="68" spans="1:8">
      <c r="A68" s="1047"/>
      <c r="B68" s="1048" t="s">
        <v>967</v>
      </c>
      <c r="C68" s="838"/>
      <c r="D68" s="951"/>
      <c r="E68" s="838"/>
      <c r="F68" s="838"/>
      <c r="G68" s="838"/>
      <c r="H68" s="693"/>
    </row>
    <row r="69" spans="1:8">
      <c r="A69" s="1047"/>
      <c r="B69" s="1048" t="s">
        <v>968</v>
      </c>
      <c r="C69" s="1048" t="s">
        <v>4115</v>
      </c>
      <c r="D69" s="1048" t="s">
        <v>4115</v>
      </c>
      <c r="E69" s="925" t="s">
        <v>4116</v>
      </c>
      <c r="F69" s="1048" t="s">
        <v>4117</v>
      </c>
      <c r="G69" s="749" t="s">
        <v>4118</v>
      </c>
      <c r="H69" s="932" t="s">
        <v>969</v>
      </c>
    </row>
    <row r="70" spans="1:8">
      <c r="A70" s="1049" t="s">
        <v>290</v>
      </c>
      <c r="B70" s="1048" t="s">
        <v>2978</v>
      </c>
      <c r="C70" s="1048" t="s">
        <v>2981</v>
      </c>
      <c r="D70" s="1048" t="s">
        <v>4159</v>
      </c>
      <c r="E70" s="1048" t="s">
        <v>4127</v>
      </c>
      <c r="F70" s="1048" t="s">
        <v>4127</v>
      </c>
      <c r="G70" s="749" t="s">
        <v>970</v>
      </c>
      <c r="H70" s="1050" t="s">
        <v>971</v>
      </c>
    </row>
    <row r="71" spans="1:8">
      <c r="A71" s="1034" t="s">
        <v>293</v>
      </c>
      <c r="B71" s="1040" t="s">
        <v>1860</v>
      </c>
      <c r="C71" s="1040" t="s">
        <v>1861</v>
      </c>
      <c r="D71" s="1040" t="s">
        <v>1862</v>
      </c>
      <c r="E71" s="1040" t="s">
        <v>1863</v>
      </c>
      <c r="F71" s="1040" t="s">
        <v>838</v>
      </c>
      <c r="G71" s="959" t="s">
        <v>972</v>
      </c>
      <c r="H71" s="754" t="s">
        <v>840</v>
      </c>
    </row>
    <row r="72" spans="1:8">
      <c r="A72" s="1034">
        <v>1</v>
      </c>
      <c r="B72" s="951"/>
      <c r="C72" s="1035"/>
      <c r="D72" s="1035"/>
      <c r="E72" s="1035"/>
      <c r="F72" s="1035"/>
      <c r="G72" s="837"/>
      <c r="H72" s="1039">
        <f t="shared" ref="H72:H119" si="1">SUM(E72:G72)</f>
        <v>0</v>
      </c>
    </row>
    <row r="73" spans="1:8">
      <c r="A73" s="1034">
        <v>2</v>
      </c>
      <c r="B73" s="1038"/>
      <c r="C73" s="1035"/>
      <c r="D73" s="1035"/>
      <c r="E73" s="1035"/>
      <c r="F73" s="1035"/>
      <c r="G73" s="837"/>
      <c r="H73" s="1039">
        <f t="shared" si="1"/>
        <v>0</v>
      </c>
    </row>
    <row r="74" spans="1:8">
      <c r="A74" s="1034">
        <v>3</v>
      </c>
      <c r="B74" s="951"/>
      <c r="C74" s="1035"/>
      <c r="D74" s="1035"/>
      <c r="E74" s="1035"/>
      <c r="F74" s="1035"/>
      <c r="G74" s="837"/>
      <c r="H74" s="1039">
        <f t="shared" si="1"/>
        <v>0</v>
      </c>
    </row>
    <row r="75" spans="1:8">
      <c r="A75" s="1034">
        <v>4</v>
      </c>
      <c r="B75" s="951"/>
      <c r="C75" s="1035"/>
      <c r="D75" s="1035"/>
      <c r="E75" s="1035"/>
      <c r="F75" s="1035"/>
      <c r="G75" s="837"/>
      <c r="H75" s="1039">
        <f t="shared" si="1"/>
        <v>0</v>
      </c>
    </row>
    <row r="76" spans="1:8">
      <c r="A76" s="1034">
        <v>5</v>
      </c>
      <c r="B76" s="951"/>
      <c r="C76" s="1035"/>
      <c r="D76" s="1035"/>
      <c r="E76" s="1035"/>
      <c r="F76" s="1035"/>
      <c r="G76" s="837"/>
      <c r="H76" s="1039">
        <f t="shared" si="1"/>
        <v>0</v>
      </c>
    </row>
    <row r="77" spans="1:8">
      <c r="A77" s="1034">
        <v>6</v>
      </c>
      <c r="B77" s="951"/>
      <c r="C77" s="1035"/>
      <c r="D77" s="1035"/>
      <c r="E77" s="1035"/>
      <c r="F77" s="1035"/>
      <c r="G77" s="837"/>
      <c r="H77" s="1039">
        <f t="shared" si="1"/>
        <v>0</v>
      </c>
    </row>
    <row r="78" spans="1:8">
      <c r="A78" s="1034">
        <v>7</v>
      </c>
      <c r="B78" s="951"/>
      <c r="C78" s="1035"/>
      <c r="D78" s="1035"/>
      <c r="E78" s="1035"/>
      <c r="F78" s="1035"/>
      <c r="G78" s="837"/>
      <c r="H78" s="1039">
        <f t="shared" si="1"/>
        <v>0</v>
      </c>
    </row>
    <row r="79" spans="1:8">
      <c r="A79" s="1034">
        <v>8</v>
      </c>
      <c r="B79" s="951"/>
      <c r="C79" s="1035"/>
      <c r="D79" s="1035"/>
      <c r="E79" s="1035"/>
      <c r="F79" s="1035"/>
      <c r="G79" s="837"/>
      <c r="H79" s="1039">
        <f t="shared" si="1"/>
        <v>0</v>
      </c>
    </row>
    <row r="80" spans="1:8">
      <c r="A80" s="1034">
        <v>9</v>
      </c>
      <c r="B80" s="951"/>
      <c r="C80" s="1035"/>
      <c r="D80" s="1035"/>
      <c r="E80" s="1035"/>
      <c r="F80" s="1035"/>
      <c r="G80" s="837"/>
      <c r="H80" s="1039">
        <f t="shared" si="1"/>
        <v>0</v>
      </c>
    </row>
    <row r="81" spans="1:8">
      <c r="A81" s="1034">
        <v>10</v>
      </c>
      <c r="B81" s="951"/>
      <c r="C81" s="1035"/>
      <c r="D81" s="1035"/>
      <c r="E81" s="1035"/>
      <c r="F81" s="1035"/>
      <c r="G81" s="837"/>
      <c r="H81" s="1039">
        <f t="shared" si="1"/>
        <v>0</v>
      </c>
    </row>
    <row r="82" spans="1:8">
      <c r="A82" s="1034">
        <v>11</v>
      </c>
      <c r="B82" s="951"/>
      <c r="C82" s="1035"/>
      <c r="D82" s="1035"/>
      <c r="E82" s="1035"/>
      <c r="F82" s="1035"/>
      <c r="G82" s="837"/>
      <c r="H82" s="1039">
        <f t="shared" si="1"/>
        <v>0</v>
      </c>
    </row>
    <row r="83" spans="1:8">
      <c r="A83" s="1034">
        <v>12</v>
      </c>
      <c r="B83" s="951"/>
      <c r="C83" s="1035"/>
      <c r="D83" s="1035"/>
      <c r="E83" s="1035"/>
      <c r="F83" s="1035"/>
      <c r="G83" s="837"/>
      <c r="H83" s="1039">
        <f t="shared" si="1"/>
        <v>0</v>
      </c>
    </row>
    <row r="84" spans="1:8">
      <c r="A84" s="1034">
        <v>13</v>
      </c>
      <c r="B84" s="951"/>
      <c r="C84" s="1035"/>
      <c r="D84" s="1035"/>
      <c r="E84" s="1035"/>
      <c r="F84" s="1035"/>
      <c r="G84" s="837"/>
      <c r="H84" s="1039">
        <f t="shared" si="1"/>
        <v>0</v>
      </c>
    </row>
    <row r="85" spans="1:8">
      <c r="A85" s="1034">
        <v>14</v>
      </c>
      <c r="B85" s="951"/>
      <c r="C85" s="1035"/>
      <c r="D85" s="1035"/>
      <c r="E85" s="1035"/>
      <c r="F85" s="1035"/>
      <c r="G85" s="837"/>
      <c r="H85" s="1039">
        <f t="shared" si="1"/>
        <v>0</v>
      </c>
    </row>
    <row r="86" spans="1:8">
      <c r="A86" s="1034">
        <v>15</v>
      </c>
      <c r="B86" s="951"/>
      <c r="C86" s="1035"/>
      <c r="D86" s="1035"/>
      <c r="E86" s="1035"/>
      <c r="F86" s="1035"/>
      <c r="G86" s="837"/>
      <c r="H86" s="1039">
        <f t="shared" si="1"/>
        <v>0</v>
      </c>
    </row>
    <row r="87" spans="1:8">
      <c r="A87" s="1034">
        <v>16</v>
      </c>
      <c r="B87" s="951"/>
      <c r="C87" s="1035"/>
      <c r="D87" s="1035"/>
      <c r="E87" s="1035"/>
      <c r="F87" s="1035"/>
      <c r="G87" s="837"/>
      <c r="H87" s="1039">
        <f t="shared" si="1"/>
        <v>0</v>
      </c>
    </row>
    <row r="88" spans="1:8">
      <c r="A88" s="1034">
        <v>17</v>
      </c>
      <c r="B88" s="951"/>
      <c r="C88" s="1035"/>
      <c r="D88" s="1035"/>
      <c r="E88" s="1035"/>
      <c r="F88" s="1035"/>
      <c r="G88" s="837"/>
      <c r="H88" s="1039">
        <f t="shared" si="1"/>
        <v>0</v>
      </c>
    </row>
    <row r="89" spans="1:8">
      <c r="A89" s="1034">
        <v>18</v>
      </c>
      <c r="B89" s="951"/>
      <c r="C89" s="1035"/>
      <c r="D89" s="1035"/>
      <c r="E89" s="1035"/>
      <c r="F89" s="1035"/>
      <c r="G89" s="837"/>
      <c r="H89" s="1039">
        <f t="shared" si="1"/>
        <v>0</v>
      </c>
    </row>
    <row r="90" spans="1:8">
      <c r="A90" s="1034">
        <v>19</v>
      </c>
      <c r="B90" s="951"/>
      <c r="C90" s="1035"/>
      <c r="D90" s="1035"/>
      <c r="E90" s="1035"/>
      <c r="F90" s="1035"/>
      <c r="G90" s="837"/>
      <c r="H90" s="1039">
        <f t="shared" si="1"/>
        <v>0</v>
      </c>
    </row>
    <row r="91" spans="1:8">
      <c r="A91" s="1034">
        <v>20</v>
      </c>
      <c r="B91" s="951"/>
      <c r="C91" s="1035"/>
      <c r="D91" s="1035"/>
      <c r="E91" s="1035"/>
      <c r="F91" s="1035"/>
      <c r="G91" s="837"/>
      <c r="H91" s="1039">
        <f t="shared" si="1"/>
        <v>0</v>
      </c>
    </row>
    <row r="92" spans="1:8">
      <c r="A92" s="1034">
        <v>21</v>
      </c>
      <c r="B92" s="951"/>
      <c r="C92" s="1035"/>
      <c r="D92" s="1035"/>
      <c r="E92" s="1035"/>
      <c r="F92" s="1035"/>
      <c r="G92" s="837"/>
      <c r="H92" s="1039">
        <f t="shared" si="1"/>
        <v>0</v>
      </c>
    </row>
    <row r="93" spans="1:8">
      <c r="A93" s="1034">
        <v>22</v>
      </c>
      <c r="B93" s="951"/>
      <c r="C93" s="1035"/>
      <c r="D93" s="1035"/>
      <c r="E93" s="1035"/>
      <c r="F93" s="1035"/>
      <c r="G93" s="837"/>
      <c r="H93" s="1039">
        <f t="shared" si="1"/>
        <v>0</v>
      </c>
    </row>
    <row r="94" spans="1:8">
      <c r="A94" s="1034">
        <v>23</v>
      </c>
      <c r="B94" s="951"/>
      <c r="C94" s="1035"/>
      <c r="D94" s="1035"/>
      <c r="E94" s="1035"/>
      <c r="F94" s="1035"/>
      <c r="G94" s="837"/>
      <c r="H94" s="1039">
        <f t="shared" si="1"/>
        <v>0</v>
      </c>
    </row>
    <row r="95" spans="1:8">
      <c r="A95" s="1034">
        <v>24</v>
      </c>
      <c r="B95" s="951"/>
      <c r="C95" s="1035"/>
      <c r="D95" s="1035"/>
      <c r="E95" s="1035"/>
      <c r="F95" s="1035"/>
      <c r="G95" s="837"/>
      <c r="H95" s="1039">
        <f t="shared" si="1"/>
        <v>0</v>
      </c>
    </row>
    <row r="96" spans="1:8">
      <c r="A96" s="1034">
        <v>25</v>
      </c>
      <c r="B96" s="951"/>
      <c r="C96" s="1035"/>
      <c r="D96" s="1035"/>
      <c r="E96" s="1035"/>
      <c r="F96" s="1035"/>
      <c r="G96" s="837"/>
      <c r="H96" s="1039">
        <f t="shared" si="1"/>
        <v>0</v>
      </c>
    </row>
    <row r="97" spans="1:8">
      <c r="A97" s="1034">
        <v>26</v>
      </c>
      <c r="B97" s="951"/>
      <c r="C97" s="1035"/>
      <c r="D97" s="1035"/>
      <c r="E97" s="1035"/>
      <c r="F97" s="1035"/>
      <c r="G97" s="837"/>
      <c r="H97" s="1039">
        <f t="shared" si="1"/>
        <v>0</v>
      </c>
    </row>
    <row r="98" spans="1:8">
      <c r="A98" s="1034">
        <v>27</v>
      </c>
      <c r="B98" s="951"/>
      <c r="C98" s="1035"/>
      <c r="D98" s="1035"/>
      <c r="E98" s="1035"/>
      <c r="F98" s="1035"/>
      <c r="G98" s="837"/>
      <c r="H98" s="1039">
        <f t="shared" si="1"/>
        <v>0</v>
      </c>
    </row>
    <row r="99" spans="1:8">
      <c r="A99" s="1034">
        <v>28</v>
      </c>
      <c r="B99" s="951"/>
      <c r="C99" s="1035"/>
      <c r="D99" s="1035"/>
      <c r="E99" s="1035"/>
      <c r="F99" s="1035"/>
      <c r="G99" s="837"/>
      <c r="H99" s="1039">
        <f t="shared" si="1"/>
        <v>0</v>
      </c>
    </row>
    <row r="100" spans="1:8">
      <c r="A100" s="1034">
        <v>29</v>
      </c>
      <c r="B100" s="951"/>
      <c r="C100" s="1035"/>
      <c r="D100" s="1035"/>
      <c r="E100" s="1035"/>
      <c r="F100" s="1035"/>
      <c r="G100" s="837"/>
      <c r="H100" s="1039">
        <f t="shared" si="1"/>
        <v>0</v>
      </c>
    </row>
    <row r="101" spans="1:8">
      <c r="A101" s="1034">
        <v>30</v>
      </c>
      <c r="B101" s="951"/>
      <c r="C101" s="1035"/>
      <c r="D101" s="1035"/>
      <c r="E101" s="1035"/>
      <c r="F101" s="1035"/>
      <c r="G101" s="837"/>
      <c r="H101" s="1039">
        <f t="shared" si="1"/>
        <v>0</v>
      </c>
    </row>
    <row r="102" spans="1:8">
      <c r="A102" s="1034">
        <v>31</v>
      </c>
      <c r="B102" s="951"/>
      <c r="C102" s="1035"/>
      <c r="D102" s="1035"/>
      <c r="E102" s="1035"/>
      <c r="F102" s="1035"/>
      <c r="G102" s="837"/>
      <c r="H102" s="1039">
        <f t="shared" si="1"/>
        <v>0</v>
      </c>
    </row>
    <row r="103" spans="1:8">
      <c r="A103" s="1034">
        <v>32</v>
      </c>
      <c r="B103" s="951"/>
      <c r="C103" s="1035"/>
      <c r="D103" s="1035"/>
      <c r="E103" s="1035"/>
      <c r="F103" s="1035"/>
      <c r="G103" s="837"/>
      <c r="H103" s="1039">
        <f t="shared" si="1"/>
        <v>0</v>
      </c>
    </row>
    <row r="104" spans="1:8">
      <c r="A104" s="1034">
        <v>33</v>
      </c>
      <c r="B104" s="951"/>
      <c r="C104" s="1035"/>
      <c r="D104" s="1035"/>
      <c r="E104" s="1035"/>
      <c r="F104" s="1035"/>
      <c r="G104" s="837"/>
      <c r="H104" s="1039">
        <f t="shared" si="1"/>
        <v>0</v>
      </c>
    </row>
    <row r="105" spans="1:8">
      <c r="A105" s="1034">
        <v>34</v>
      </c>
      <c r="B105" s="951"/>
      <c r="C105" s="1035"/>
      <c r="D105" s="1035"/>
      <c r="E105" s="1035"/>
      <c r="F105" s="1035"/>
      <c r="G105" s="837"/>
      <c r="H105" s="1039">
        <f t="shared" si="1"/>
        <v>0</v>
      </c>
    </row>
    <row r="106" spans="1:8">
      <c r="A106" s="1034">
        <v>35</v>
      </c>
      <c r="B106" s="951"/>
      <c r="C106" s="1035"/>
      <c r="D106" s="1035"/>
      <c r="E106" s="1035"/>
      <c r="F106" s="1035"/>
      <c r="G106" s="837"/>
      <c r="H106" s="1039">
        <f t="shared" si="1"/>
        <v>0</v>
      </c>
    </row>
    <row r="107" spans="1:8">
      <c r="A107" s="1034">
        <v>36</v>
      </c>
      <c r="B107" s="951"/>
      <c r="C107" s="1035"/>
      <c r="D107" s="1035"/>
      <c r="E107" s="1035"/>
      <c r="F107" s="1035"/>
      <c r="G107" s="837"/>
      <c r="H107" s="1039">
        <f t="shared" si="1"/>
        <v>0</v>
      </c>
    </row>
    <row r="108" spans="1:8">
      <c r="A108" s="1034">
        <v>37</v>
      </c>
      <c r="B108" s="951"/>
      <c r="C108" s="1035"/>
      <c r="D108" s="1035"/>
      <c r="E108" s="1035"/>
      <c r="F108" s="1035"/>
      <c r="G108" s="837"/>
      <c r="H108" s="1039">
        <f t="shared" si="1"/>
        <v>0</v>
      </c>
    </row>
    <row r="109" spans="1:8">
      <c r="A109" s="1034">
        <v>38</v>
      </c>
      <c r="B109" s="951"/>
      <c r="C109" s="1035"/>
      <c r="D109" s="1035"/>
      <c r="E109" s="1035"/>
      <c r="F109" s="1035"/>
      <c r="G109" s="837"/>
      <c r="H109" s="1039">
        <f t="shared" si="1"/>
        <v>0</v>
      </c>
    </row>
    <row r="110" spans="1:8">
      <c r="A110" s="1034">
        <v>39</v>
      </c>
      <c r="B110" s="951"/>
      <c r="C110" s="1035"/>
      <c r="D110" s="1035"/>
      <c r="E110" s="1035"/>
      <c r="F110" s="1035"/>
      <c r="G110" s="837"/>
      <c r="H110" s="1039">
        <f t="shared" si="1"/>
        <v>0</v>
      </c>
    </row>
    <row r="111" spans="1:8">
      <c r="A111" s="1034">
        <v>40</v>
      </c>
      <c r="B111" s="951"/>
      <c r="C111" s="1035"/>
      <c r="D111" s="1035"/>
      <c r="E111" s="1035"/>
      <c r="F111" s="1035"/>
      <c r="G111" s="837"/>
      <c r="H111" s="1039">
        <f t="shared" si="1"/>
        <v>0</v>
      </c>
    </row>
    <row r="112" spans="1:8">
      <c r="A112" s="1034">
        <v>41</v>
      </c>
      <c r="B112" s="951"/>
      <c r="C112" s="1035"/>
      <c r="D112" s="1035"/>
      <c r="E112" s="1035"/>
      <c r="F112" s="1035"/>
      <c r="G112" s="837"/>
      <c r="H112" s="1039">
        <f t="shared" si="1"/>
        <v>0</v>
      </c>
    </row>
    <row r="113" spans="1:8">
      <c r="A113" s="1034">
        <v>42</v>
      </c>
      <c r="B113" s="951"/>
      <c r="C113" s="1035"/>
      <c r="D113" s="1035"/>
      <c r="E113" s="1035"/>
      <c r="F113" s="1035"/>
      <c r="G113" s="837"/>
      <c r="H113" s="1039">
        <f t="shared" si="1"/>
        <v>0</v>
      </c>
    </row>
    <row r="114" spans="1:8">
      <c r="A114" s="1034">
        <v>43</v>
      </c>
      <c r="B114" s="951"/>
      <c r="C114" s="1035"/>
      <c r="D114" s="1035"/>
      <c r="E114" s="1035"/>
      <c r="F114" s="1035"/>
      <c r="G114" s="837"/>
      <c r="H114" s="1039">
        <f t="shared" si="1"/>
        <v>0</v>
      </c>
    </row>
    <row r="115" spans="1:8">
      <c r="A115" s="1034">
        <v>44</v>
      </c>
      <c r="B115" s="951"/>
      <c r="C115" s="1035"/>
      <c r="D115" s="1035"/>
      <c r="E115" s="1035"/>
      <c r="F115" s="1035"/>
      <c r="G115" s="837"/>
      <c r="H115" s="1039">
        <f t="shared" si="1"/>
        <v>0</v>
      </c>
    </row>
    <row r="116" spans="1:8">
      <c r="A116" s="1034">
        <v>45</v>
      </c>
      <c r="B116" s="951"/>
      <c r="C116" s="1035"/>
      <c r="D116" s="1035"/>
      <c r="E116" s="1035"/>
      <c r="F116" s="1035"/>
      <c r="G116" s="837"/>
      <c r="H116" s="1039">
        <f t="shared" si="1"/>
        <v>0</v>
      </c>
    </row>
    <row r="117" spans="1:8">
      <c r="A117" s="1034">
        <v>46</v>
      </c>
      <c r="B117" s="951"/>
      <c r="C117" s="1035"/>
      <c r="D117" s="1035"/>
      <c r="E117" s="1035"/>
      <c r="F117" s="1035"/>
      <c r="G117" s="837"/>
      <c r="H117" s="1039">
        <f t="shared" si="1"/>
        <v>0</v>
      </c>
    </row>
    <row r="118" spans="1:8">
      <c r="A118" s="1034">
        <v>47</v>
      </c>
      <c r="B118" s="951"/>
      <c r="C118" s="1035"/>
      <c r="D118" s="1035"/>
      <c r="E118" s="1035"/>
      <c r="F118" s="1035"/>
      <c r="G118" s="837"/>
      <c r="H118" s="1039">
        <f t="shared" si="1"/>
        <v>0</v>
      </c>
    </row>
    <row r="119" spans="1:8">
      <c r="A119" s="1034">
        <v>48</v>
      </c>
      <c r="B119" s="951"/>
      <c r="C119" s="1035"/>
      <c r="D119" s="1035"/>
      <c r="E119" s="1035"/>
      <c r="F119" s="1035"/>
      <c r="G119" s="837"/>
      <c r="H119" s="1039">
        <f t="shared" si="1"/>
        <v>0</v>
      </c>
    </row>
    <row r="120" spans="1:8" ht="15.75" thickBot="1">
      <c r="A120" s="1051">
        <v>49</v>
      </c>
      <c r="B120" s="1052" t="s">
        <v>2166</v>
      </c>
      <c r="C120" s="943">
        <f t="shared" ref="C120:H120" si="2">SUM(C72:C119)</f>
        <v>0</v>
      </c>
      <c r="D120" s="943">
        <f t="shared" si="2"/>
        <v>0</v>
      </c>
      <c r="E120" s="943">
        <f t="shared" si="2"/>
        <v>0</v>
      </c>
      <c r="F120" s="943">
        <f t="shared" si="2"/>
        <v>0</v>
      </c>
      <c r="G120" s="943">
        <f t="shared" si="2"/>
        <v>0</v>
      </c>
      <c r="H120" s="945">
        <f t="shared" si="2"/>
        <v>0</v>
      </c>
    </row>
    <row r="121" spans="1:8">
      <c r="A121" s="82" t="str">
        <f>A57</f>
        <v>FERC FORM NO.1 (REVISED. 12-90) NYPSC Modified-96</v>
      </c>
    </row>
    <row r="122" spans="1:8">
      <c r="A122" s="607" t="s">
        <v>975</v>
      </c>
      <c r="B122" s="582"/>
      <c r="C122" s="582"/>
      <c r="D122" s="582"/>
      <c r="E122" s="582"/>
      <c r="F122" s="582"/>
      <c r="G122" s="582"/>
      <c r="H122" s="582"/>
    </row>
  </sheetData>
  <phoneticPr fontId="0" type="noConversion"/>
  <printOptions horizontalCentered="1" verticalCentered="1"/>
  <pageMargins left="0.25" right="0" top="0" bottom="0" header="0" footer="0"/>
  <pageSetup scale="71" fitToHeight="2" orientation="portrait" horizontalDpi="300" verticalDpi="300" r:id="rId1"/>
  <headerFooter alignWithMargins="0"/>
  <rowBreaks count="1" manualBreakCount="1">
    <brk id="6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3" r:id="rId4" name="Button 61">
              <controlPr locked="0" defaultSize="0" autoFill="0" autoLine="0" autoPict="0">
                <anchor moveWithCells="1" sizeWithCells="1">
                  <from>
                    <xdr:col>1</xdr:col>
                    <xdr:colOff>1266825</xdr:colOff>
                    <xdr:row>41</xdr:row>
                    <xdr:rowOff>9525</xdr:rowOff>
                  </from>
                  <to>
                    <xdr:col>3</xdr:col>
                    <xdr:colOff>66675</xdr:colOff>
                    <xdr:row>41</xdr:row>
                    <xdr:rowOff>9525</xdr:rowOff>
                  </to>
                </anchor>
              </controlPr>
            </control>
          </mc:Choice>
        </mc:AlternateContent>
        <mc:AlternateContent xmlns:mc="http://schemas.openxmlformats.org/markup-compatibility/2006">
          <mc:Choice Requires="x14">
            <control shapeId="55358" r:id="rId5" name="Button 62">
              <controlPr locked="0" defaultSize="0" autoFill="0" autoLine="0" autoPict="0">
                <anchor moveWithCells="1" sizeWithCells="1">
                  <from>
                    <xdr:col>1</xdr:col>
                    <xdr:colOff>1266825</xdr:colOff>
                    <xdr:row>41</xdr:row>
                    <xdr:rowOff>9525</xdr:rowOff>
                  </from>
                  <to>
                    <xdr:col>3</xdr:col>
                    <xdr:colOff>66675</xdr:colOff>
                    <xdr:row>41</xdr:row>
                    <xdr:rowOff>9525</xdr:rowOff>
                  </to>
                </anchor>
              </controlPr>
            </control>
          </mc:Choice>
        </mc:AlternateContent>
      </controls>
    </mc:Choice>
  </mc:AlternateContent>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57">
    <pageSetUpPr fitToPage="1"/>
  </sheetPr>
  <dimension ref="A1:I122"/>
  <sheetViews>
    <sheetView defaultGridColor="0" view="pageBreakPreview" topLeftCell="A46" colorId="22" zoomScale="90" zoomScaleNormal="80" zoomScaleSheetLayoutView="90" workbookViewId="0">
      <selection activeCell="H57" sqref="H57"/>
    </sheetView>
  </sheetViews>
  <sheetFormatPr defaultColWidth="9.6640625" defaultRowHeight="15"/>
  <cols>
    <col min="1" max="1" width="4.6640625" style="173" customWidth="1"/>
    <col min="2" max="2" width="1.6640625" style="173" customWidth="1"/>
    <col min="3" max="3" width="47.6640625" style="173" customWidth="1"/>
    <col min="4" max="4" width="22.6640625" style="173" customWidth="1"/>
    <col min="5" max="5" width="16.109375" style="173" customWidth="1"/>
    <col min="6" max="6" width="17.44140625" style="173" bestFit="1" customWidth="1"/>
    <col min="7" max="7" width="17" style="173" bestFit="1" customWidth="1"/>
    <col min="8" max="8" width="11.88671875" style="173" customWidth="1"/>
    <col min="9" max="9" width="11.5546875" style="173" bestFit="1" customWidth="1"/>
    <col min="10" max="16384" width="9.6640625" style="173"/>
  </cols>
  <sheetData>
    <row r="1" spans="1:6">
      <c r="A1" s="293" t="s">
        <v>394</v>
      </c>
      <c r="B1" s="294"/>
      <c r="C1" s="294"/>
      <c r="D1" s="972" t="s">
        <v>377</v>
      </c>
      <c r="E1" s="296" t="s">
        <v>396</v>
      </c>
      <c r="F1" s="902" t="s">
        <v>397</v>
      </c>
    </row>
    <row r="2" spans="1:6">
      <c r="A2" s="513" t="str">
        <f>'Data Sheet'!$C$25</f>
        <v xml:space="preserve">KeySpan Gas East Corp. D/B/A National Grid </v>
      </c>
      <c r="B2" s="253"/>
      <c r="C2" s="253"/>
      <c r="D2" s="299" t="s">
        <v>78</v>
      </c>
      <c r="E2" s="300" t="s">
        <v>398</v>
      </c>
      <c r="F2" s="909"/>
    </row>
    <row r="3" spans="1:6" ht="15" customHeight="1">
      <c r="A3" s="973"/>
      <c r="B3" s="974"/>
      <c r="C3" s="974"/>
      <c r="D3" s="975" t="s">
        <v>3193</v>
      </c>
      <c r="E3" s="976" t="str">
        <f>+'253'!E3</f>
        <v>March 31, 2015</v>
      </c>
      <c r="F3" s="2770" t="str">
        <f>+'253'!F3</f>
        <v>December 31, 2014</v>
      </c>
    </row>
    <row r="4" spans="1:6" ht="15" customHeight="1">
      <c r="A4" s="977" t="s">
        <v>976</v>
      </c>
      <c r="B4" s="978"/>
      <c r="C4" s="978"/>
      <c r="D4" s="978"/>
      <c r="E4" s="978"/>
      <c r="F4" s="979"/>
    </row>
    <row r="5" spans="1:6">
      <c r="A5" s="980"/>
      <c r="B5" s="255"/>
      <c r="C5" s="255"/>
      <c r="D5" s="255"/>
      <c r="E5" s="255"/>
      <c r="F5" s="981"/>
    </row>
    <row r="6" spans="1:6">
      <c r="A6" s="982" t="s">
        <v>290</v>
      </c>
      <c r="B6" s="255"/>
      <c r="C6" s="308" t="s">
        <v>2024</v>
      </c>
      <c r="D6" s="983"/>
      <c r="E6" s="983"/>
      <c r="F6" s="984" t="s">
        <v>3628</v>
      </c>
    </row>
    <row r="7" spans="1:6">
      <c r="A7" s="985" t="s">
        <v>293</v>
      </c>
      <c r="B7" s="974"/>
      <c r="C7" s="316" t="s">
        <v>1860</v>
      </c>
      <c r="D7" s="978"/>
      <c r="E7" s="978"/>
      <c r="F7" s="986" t="s">
        <v>1861</v>
      </c>
    </row>
    <row r="8" spans="1:6">
      <c r="A8" s="987">
        <v>1</v>
      </c>
      <c r="B8" s="974"/>
      <c r="C8" s="974" t="s">
        <v>977</v>
      </c>
      <c r="D8" s="974"/>
      <c r="E8" s="974"/>
      <c r="F8" s="988"/>
    </row>
    <row r="9" spans="1:6">
      <c r="A9" s="987">
        <v>2</v>
      </c>
      <c r="B9" s="974"/>
      <c r="C9" s="974" t="s">
        <v>978</v>
      </c>
      <c r="D9" s="974"/>
      <c r="E9" s="974"/>
      <c r="F9" s="274"/>
    </row>
    <row r="10" spans="1:6">
      <c r="A10" s="987">
        <v>3</v>
      </c>
      <c r="B10" s="974"/>
      <c r="C10" s="974" t="s">
        <v>1392</v>
      </c>
      <c r="D10" s="974"/>
      <c r="E10" s="974"/>
      <c r="F10" s="274"/>
    </row>
    <row r="11" spans="1:6">
      <c r="A11" s="980">
        <v>4</v>
      </c>
      <c r="B11" s="255"/>
      <c r="C11" s="255" t="s">
        <v>1393</v>
      </c>
      <c r="D11" s="255"/>
      <c r="E11" s="255"/>
      <c r="F11" s="240"/>
    </row>
    <row r="12" spans="1:6">
      <c r="A12" s="987"/>
      <c r="B12" s="974"/>
      <c r="C12" s="974" t="s">
        <v>1394</v>
      </c>
      <c r="D12" s="974"/>
      <c r="E12" s="974"/>
      <c r="F12" s="274"/>
    </row>
    <row r="13" spans="1:6">
      <c r="A13" s="980">
        <v>5</v>
      </c>
      <c r="B13" s="255"/>
      <c r="C13" s="255" t="s">
        <v>1395</v>
      </c>
      <c r="D13" s="255"/>
      <c r="E13" s="255"/>
      <c r="F13" s="240"/>
    </row>
    <row r="14" spans="1:6">
      <c r="A14" s="980"/>
      <c r="B14" s="255"/>
      <c r="C14" s="255" t="s">
        <v>1396</v>
      </c>
      <c r="D14" s="255"/>
      <c r="E14" s="255"/>
      <c r="F14" s="240"/>
    </row>
    <row r="15" spans="1:6">
      <c r="A15" s="987"/>
      <c r="B15" s="974"/>
      <c r="C15" s="974" t="s">
        <v>1397</v>
      </c>
      <c r="D15" s="974"/>
      <c r="E15" s="974"/>
      <c r="F15" s="274"/>
    </row>
    <row r="16" spans="1:6">
      <c r="A16" s="980">
        <v>6</v>
      </c>
      <c r="B16" s="319" t="s">
        <v>1845</v>
      </c>
      <c r="C16" s="255"/>
      <c r="D16" s="255"/>
      <c r="E16" s="253"/>
      <c r="F16" s="989"/>
    </row>
    <row r="17" spans="1:6">
      <c r="A17" s="980">
        <f t="shared" ref="A17:A58" si="0">A16+1</f>
        <v>7</v>
      </c>
      <c r="B17" s="255"/>
      <c r="C17" s="255" t="s">
        <v>4399</v>
      </c>
      <c r="D17" s="255"/>
      <c r="E17" s="255"/>
      <c r="F17" s="211"/>
    </row>
    <row r="18" spans="1:6">
      <c r="A18" s="980">
        <f t="shared" si="0"/>
        <v>8</v>
      </c>
      <c r="B18" s="255"/>
      <c r="C18" s="255"/>
      <c r="D18" s="255"/>
      <c r="E18" s="255"/>
      <c r="F18" s="911"/>
    </row>
    <row r="19" spans="1:6">
      <c r="A19" s="980">
        <f t="shared" si="0"/>
        <v>9</v>
      </c>
      <c r="B19" s="255"/>
      <c r="C19" s="255"/>
      <c r="D19" s="255"/>
      <c r="E19" s="255"/>
      <c r="F19" s="911"/>
    </row>
    <row r="20" spans="1:6">
      <c r="A20" s="980">
        <f t="shared" si="0"/>
        <v>10</v>
      </c>
      <c r="B20" s="255"/>
      <c r="C20" s="255"/>
      <c r="D20" s="255"/>
      <c r="E20" s="255"/>
      <c r="F20" s="911"/>
    </row>
    <row r="21" spans="1:6">
      <c r="A21" s="980">
        <f t="shared" si="0"/>
        <v>11</v>
      </c>
      <c r="B21" s="255"/>
      <c r="C21" s="255"/>
      <c r="D21" s="255"/>
      <c r="E21" s="255"/>
      <c r="F21" s="911"/>
    </row>
    <row r="22" spans="1:6">
      <c r="A22" s="980">
        <f t="shared" si="0"/>
        <v>12</v>
      </c>
      <c r="B22" s="255"/>
      <c r="C22" s="255"/>
      <c r="D22" s="255"/>
      <c r="E22" s="255"/>
      <c r="F22" s="911"/>
    </row>
    <row r="23" spans="1:6">
      <c r="A23" s="980">
        <f t="shared" si="0"/>
        <v>13</v>
      </c>
      <c r="B23" s="255"/>
      <c r="C23" s="255"/>
      <c r="D23" s="255"/>
      <c r="E23" s="255"/>
      <c r="F23" s="911"/>
    </row>
    <row r="24" spans="1:6">
      <c r="A24" s="980">
        <f t="shared" si="0"/>
        <v>14</v>
      </c>
      <c r="B24" s="255"/>
      <c r="C24" s="255"/>
      <c r="D24" s="255"/>
      <c r="E24" s="255"/>
      <c r="F24" s="911"/>
    </row>
    <row r="25" spans="1:6">
      <c r="A25" s="980">
        <f t="shared" si="0"/>
        <v>15</v>
      </c>
      <c r="B25" s="255"/>
      <c r="C25" s="255"/>
      <c r="D25" s="255"/>
      <c r="E25" s="255"/>
      <c r="F25" s="911"/>
    </row>
    <row r="26" spans="1:6">
      <c r="A26" s="980">
        <f t="shared" si="0"/>
        <v>16</v>
      </c>
      <c r="B26" s="255"/>
      <c r="C26" s="255"/>
      <c r="D26" s="255"/>
      <c r="E26" s="255"/>
      <c r="F26" s="911"/>
    </row>
    <row r="27" spans="1:6">
      <c r="A27" s="980">
        <f t="shared" si="0"/>
        <v>17</v>
      </c>
      <c r="B27" s="255"/>
      <c r="C27" s="255"/>
      <c r="D27" s="255"/>
      <c r="E27" s="255"/>
      <c r="F27" s="911"/>
    </row>
    <row r="28" spans="1:6">
      <c r="A28" s="980">
        <f t="shared" si="0"/>
        <v>18</v>
      </c>
      <c r="B28" s="255"/>
      <c r="C28" s="255"/>
      <c r="D28" s="255"/>
      <c r="E28" s="255"/>
      <c r="F28" s="911"/>
    </row>
    <row r="29" spans="1:6">
      <c r="A29" s="980">
        <f t="shared" si="0"/>
        <v>19</v>
      </c>
      <c r="B29" s="255"/>
      <c r="C29" s="255"/>
      <c r="D29" s="255"/>
      <c r="E29" s="255"/>
      <c r="F29" s="911"/>
    </row>
    <row r="30" spans="1:6">
      <c r="A30" s="980">
        <f t="shared" si="0"/>
        <v>20</v>
      </c>
      <c r="B30" s="255"/>
      <c r="C30" s="255"/>
      <c r="D30" s="255"/>
      <c r="E30" s="255"/>
      <c r="F30" s="911"/>
    </row>
    <row r="31" spans="1:6">
      <c r="A31" s="980">
        <f t="shared" si="0"/>
        <v>21</v>
      </c>
      <c r="B31" s="255"/>
      <c r="C31" s="255"/>
      <c r="D31" s="255"/>
      <c r="E31" s="255"/>
      <c r="F31" s="911"/>
    </row>
    <row r="32" spans="1:6">
      <c r="A32" s="980">
        <f t="shared" si="0"/>
        <v>22</v>
      </c>
      <c r="B32" s="255"/>
      <c r="C32" s="255"/>
      <c r="D32" s="255"/>
      <c r="E32" s="255"/>
      <c r="F32" s="911"/>
    </row>
    <row r="33" spans="1:9">
      <c r="A33" s="980">
        <f t="shared" si="0"/>
        <v>23</v>
      </c>
      <c r="B33" s="255"/>
      <c r="C33" s="255"/>
      <c r="D33" s="255"/>
      <c r="E33" s="255"/>
      <c r="F33" s="911"/>
    </row>
    <row r="34" spans="1:9">
      <c r="A34" s="980">
        <f t="shared" si="0"/>
        <v>24</v>
      </c>
      <c r="B34" s="255"/>
      <c r="C34" s="255"/>
      <c r="D34" s="255" t="s">
        <v>1441</v>
      </c>
      <c r="E34" s="253"/>
      <c r="F34" s="259">
        <f>SUM(F16:F33)</f>
        <v>0</v>
      </c>
    </row>
    <row r="35" spans="1:9">
      <c r="A35" s="980">
        <f t="shared" si="0"/>
        <v>25</v>
      </c>
      <c r="B35" s="319" t="s">
        <v>2165</v>
      </c>
      <c r="C35" s="255"/>
      <c r="D35" s="255"/>
      <c r="E35" s="253"/>
      <c r="F35" s="911"/>
    </row>
    <row r="36" spans="1:9">
      <c r="A36" s="980">
        <f t="shared" si="0"/>
        <v>26</v>
      </c>
      <c r="B36" s="255"/>
      <c r="C36" s="255" t="s">
        <v>4400</v>
      </c>
      <c r="D36" s="255"/>
      <c r="E36" s="255"/>
      <c r="F36" s="911">
        <v>949187</v>
      </c>
    </row>
    <row r="37" spans="1:9">
      <c r="A37" s="980">
        <f t="shared" si="0"/>
        <v>27</v>
      </c>
      <c r="B37" s="255"/>
      <c r="C37" s="255" t="s">
        <v>4401</v>
      </c>
      <c r="D37" s="255"/>
      <c r="E37" s="255"/>
      <c r="F37" s="911">
        <v>82347.08</v>
      </c>
    </row>
    <row r="38" spans="1:9">
      <c r="A38" s="980">
        <f t="shared" si="0"/>
        <v>28</v>
      </c>
      <c r="B38" s="255"/>
      <c r="C38" s="255" t="s">
        <v>1694</v>
      </c>
      <c r="D38" s="255"/>
      <c r="E38" s="255"/>
      <c r="F38" s="911">
        <v>37749.919999999998</v>
      </c>
    </row>
    <row r="39" spans="1:9">
      <c r="A39" s="980">
        <f t="shared" si="0"/>
        <v>29</v>
      </c>
      <c r="B39" s="255"/>
      <c r="C39" s="255"/>
      <c r="D39" s="255"/>
      <c r="E39" s="255"/>
      <c r="F39" s="911"/>
    </row>
    <row r="40" spans="1:9">
      <c r="A40" s="980">
        <f t="shared" si="0"/>
        <v>30</v>
      </c>
      <c r="B40" s="255"/>
      <c r="C40" s="255"/>
      <c r="D40" s="255"/>
      <c r="E40" s="255"/>
      <c r="F40" s="911"/>
    </row>
    <row r="41" spans="1:9">
      <c r="A41" s="980">
        <f t="shared" si="0"/>
        <v>31</v>
      </c>
      <c r="B41" s="255"/>
      <c r="C41" s="255"/>
      <c r="D41" s="255"/>
      <c r="E41" s="255"/>
      <c r="F41" s="459"/>
    </row>
    <row r="42" spans="1:9">
      <c r="A42" s="980">
        <f t="shared" si="0"/>
        <v>32</v>
      </c>
      <c r="B42" s="255"/>
      <c r="C42" s="255"/>
      <c r="D42" s="255"/>
      <c r="E42" s="255"/>
      <c r="F42" s="459"/>
    </row>
    <row r="43" spans="1:9">
      <c r="A43" s="980">
        <f t="shared" si="0"/>
        <v>33</v>
      </c>
      <c r="B43" s="255"/>
      <c r="C43" s="255"/>
      <c r="D43" s="255"/>
      <c r="E43" s="255"/>
      <c r="F43" s="911"/>
    </row>
    <row r="44" spans="1:9">
      <c r="A44" s="980">
        <f t="shared" si="0"/>
        <v>34</v>
      </c>
      <c r="B44" s="255"/>
      <c r="C44" s="255"/>
      <c r="D44" s="255"/>
      <c r="E44" s="255"/>
      <c r="F44" s="911"/>
    </row>
    <row r="45" spans="1:9">
      <c r="A45" s="980">
        <f t="shared" si="0"/>
        <v>35</v>
      </c>
      <c r="B45" s="255"/>
      <c r="C45" s="255"/>
      <c r="D45" s="255"/>
      <c r="E45" s="255"/>
      <c r="F45" s="911"/>
    </row>
    <row r="46" spans="1:9" ht="15.75">
      <c r="A46" s="980">
        <f t="shared" si="0"/>
        <v>36</v>
      </c>
      <c r="B46" s="255"/>
      <c r="C46" s="255"/>
      <c r="D46" s="255"/>
      <c r="E46" s="255"/>
      <c r="F46" s="911"/>
      <c r="H46" s="2915"/>
      <c r="I46" s="2915"/>
    </row>
    <row r="47" spans="1:9" ht="15.75">
      <c r="A47" s="980">
        <f t="shared" si="0"/>
        <v>37</v>
      </c>
      <c r="B47" s="255"/>
      <c r="C47" s="255"/>
      <c r="D47" s="255"/>
      <c r="E47" s="255"/>
      <c r="F47" s="259">
        <f>SUM(F35:F46)</f>
        <v>1069284</v>
      </c>
      <c r="G47" s="2915"/>
      <c r="H47" s="2769"/>
      <c r="I47" s="2769"/>
    </row>
    <row r="48" spans="1:9" ht="15.75">
      <c r="A48" s="980">
        <f t="shared" si="0"/>
        <v>38</v>
      </c>
      <c r="B48" s="255"/>
      <c r="C48" s="255"/>
      <c r="D48" s="255" t="s">
        <v>1441</v>
      </c>
      <c r="E48" s="255"/>
      <c r="F48" s="911"/>
      <c r="G48" s="2915"/>
      <c r="H48" s="2769"/>
    </row>
    <row r="49" spans="1:8" ht="15.75">
      <c r="A49" s="980">
        <f t="shared" si="0"/>
        <v>39</v>
      </c>
      <c r="B49" s="319"/>
      <c r="C49" s="255"/>
      <c r="D49" s="255"/>
      <c r="E49" s="253"/>
      <c r="F49" s="911"/>
      <c r="G49" s="2915"/>
      <c r="H49" s="918"/>
    </row>
    <row r="50" spans="1:8">
      <c r="A50" s="980">
        <f t="shared" si="0"/>
        <v>40</v>
      </c>
      <c r="B50" s="255"/>
      <c r="C50" s="255"/>
      <c r="D50" s="255"/>
      <c r="E50" s="255"/>
      <c r="F50" s="911"/>
    </row>
    <row r="51" spans="1:8">
      <c r="A51" s="980">
        <f t="shared" si="0"/>
        <v>41</v>
      </c>
      <c r="B51" s="255"/>
      <c r="C51" s="255"/>
      <c r="D51" s="255"/>
      <c r="E51" s="255"/>
      <c r="F51" s="911"/>
    </row>
    <row r="52" spans="1:8">
      <c r="A52" s="980">
        <f t="shared" si="0"/>
        <v>42</v>
      </c>
      <c r="B52" s="255"/>
      <c r="C52" s="255"/>
      <c r="D52" s="255"/>
      <c r="E52" s="255"/>
      <c r="F52" s="911"/>
    </row>
    <row r="53" spans="1:8">
      <c r="A53" s="980">
        <f t="shared" si="0"/>
        <v>43</v>
      </c>
      <c r="B53" s="255"/>
      <c r="C53" s="255"/>
      <c r="D53" s="255"/>
      <c r="E53" s="255"/>
      <c r="F53" s="911"/>
    </row>
    <row r="54" spans="1:8">
      <c r="A54" s="980">
        <f t="shared" si="0"/>
        <v>44</v>
      </c>
      <c r="B54" s="255"/>
      <c r="C54" s="255"/>
      <c r="D54" s="255"/>
      <c r="E54" s="255"/>
      <c r="F54" s="911"/>
    </row>
    <row r="55" spans="1:8">
      <c r="A55" s="980">
        <f t="shared" si="0"/>
        <v>45</v>
      </c>
      <c r="B55" s="255"/>
      <c r="C55" s="255"/>
      <c r="D55" s="255"/>
      <c r="E55" s="255"/>
      <c r="F55" s="911"/>
    </row>
    <row r="56" spans="1:8">
      <c r="A56" s="980">
        <f t="shared" si="0"/>
        <v>46</v>
      </c>
      <c r="B56" s="255"/>
      <c r="C56" s="255"/>
      <c r="D56" s="255"/>
      <c r="E56" s="255"/>
      <c r="F56" s="263">
        <f>SUM(F48:F55)</f>
        <v>0</v>
      </c>
    </row>
    <row r="57" spans="1:8" ht="15.75" thickBot="1">
      <c r="A57" s="980">
        <f t="shared" si="0"/>
        <v>47</v>
      </c>
      <c r="B57" s="255"/>
      <c r="C57" s="255"/>
      <c r="D57" s="255" t="s">
        <v>1441</v>
      </c>
      <c r="E57" s="253"/>
      <c r="F57" s="992">
        <f>F34+F47+F56</f>
        <v>1069284</v>
      </c>
      <c r="H57" s="2769"/>
    </row>
    <row r="58" spans="1:8" ht="16.5" thickBot="1">
      <c r="A58" s="1007">
        <f t="shared" si="0"/>
        <v>48</v>
      </c>
      <c r="B58" s="990"/>
      <c r="C58" s="991" t="s">
        <v>2166</v>
      </c>
      <c r="D58" s="990"/>
      <c r="E58" s="990"/>
      <c r="F58" s="3083">
        <f>F57</f>
        <v>1069284</v>
      </c>
      <c r="G58" s="993"/>
      <c r="H58" s="916"/>
    </row>
    <row r="59" spans="1:8" ht="15.75">
      <c r="A59" s="896" t="s">
        <v>1398</v>
      </c>
      <c r="B59" s="983"/>
      <c r="C59" s="308"/>
      <c r="D59" s="253"/>
      <c r="E59" s="255"/>
      <c r="F59" s="983" t="s">
        <v>2962</v>
      </c>
    </row>
    <row r="60" spans="1:8">
      <c r="A60" s="983" t="s">
        <v>1399</v>
      </c>
      <c r="B60" s="983"/>
      <c r="C60" s="308"/>
      <c r="D60" s="983"/>
      <c r="E60" s="983"/>
      <c r="F60" s="255"/>
    </row>
    <row r="61" spans="1:8">
      <c r="A61" s="255"/>
      <c r="B61" s="983"/>
      <c r="C61" s="308"/>
      <c r="D61" s="983"/>
      <c r="E61" s="255"/>
    </row>
    <row r="63" spans="1:8">
      <c r="F63" s="308"/>
    </row>
    <row r="64" spans="1:8" ht="15.75">
      <c r="A64" s="348" t="s">
        <v>2328</v>
      </c>
      <c r="B64" s="308"/>
      <c r="C64" s="308"/>
      <c r="D64" s="308"/>
      <c r="E64" s="308"/>
    </row>
    <row r="65" spans="1:6" ht="15.75" thickBot="1">
      <c r="F65" s="173" t="s">
        <v>4403</v>
      </c>
    </row>
    <row r="66" spans="1:6" ht="16.5" thickBot="1">
      <c r="A66" s="994" t="s">
        <v>3363</v>
      </c>
      <c r="B66" s="253"/>
      <c r="C66" s="253"/>
      <c r="D66" s="253"/>
      <c r="E66" s="995" t="s">
        <v>4404</v>
      </c>
      <c r="F66" s="998"/>
    </row>
    <row r="67" spans="1:6">
      <c r="A67" s="996"/>
      <c r="B67" s="997"/>
      <c r="C67" s="997"/>
      <c r="D67" s="997"/>
      <c r="E67" s="997"/>
      <c r="F67" s="1000"/>
    </row>
    <row r="68" spans="1:6">
      <c r="A68" s="999" t="s">
        <v>976</v>
      </c>
      <c r="B68" s="983"/>
      <c r="C68" s="983"/>
      <c r="D68" s="983"/>
      <c r="E68" s="983"/>
      <c r="F68" s="1001"/>
    </row>
    <row r="69" spans="1:6">
      <c r="A69" s="310"/>
      <c r="B69" s="255"/>
      <c r="C69" s="255"/>
      <c r="D69" s="255"/>
      <c r="E69" s="255"/>
      <c r="F69" s="1005" t="s">
        <v>3628</v>
      </c>
    </row>
    <row r="70" spans="1:6">
      <c r="A70" s="1002" t="s">
        <v>290</v>
      </c>
      <c r="B70" s="1003"/>
      <c r="C70" s="313" t="s">
        <v>2024</v>
      </c>
      <c r="D70" s="1004"/>
      <c r="E70" s="1004"/>
      <c r="F70" s="986" t="s">
        <v>1861</v>
      </c>
    </row>
    <row r="71" spans="1:6">
      <c r="A71" s="985" t="s">
        <v>293</v>
      </c>
      <c r="B71" s="974"/>
      <c r="C71" s="316" t="s">
        <v>1860</v>
      </c>
      <c r="D71" s="978"/>
      <c r="E71" s="978"/>
      <c r="F71" s="240"/>
    </row>
    <row r="72" spans="1:6">
      <c r="A72" s="980">
        <f>A58+1</f>
        <v>49</v>
      </c>
      <c r="B72" s="255"/>
      <c r="C72" s="255"/>
      <c r="D72" s="255"/>
      <c r="E72" s="255"/>
      <c r="F72" s="240"/>
    </row>
    <row r="73" spans="1:6">
      <c r="A73" s="980">
        <f t="shared" ref="A73:A120" si="1">A72+1</f>
        <v>50</v>
      </c>
      <c r="B73" s="255"/>
      <c r="C73" s="255"/>
      <c r="D73" s="255"/>
      <c r="E73" s="255"/>
      <c r="F73" s="240"/>
    </row>
    <row r="74" spans="1:6">
      <c r="A74" s="980">
        <f t="shared" si="1"/>
        <v>51</v>
      </c>
      <c r="B74" s="255"/>
      <c r="C74" s="255"/>
      <c r="D74" s="255"/>
      <c r="E74" s="255"/>
      <c r="F74" s="240"/>
    </row>
    <row r="75" spans="1:6">
      <c r="A75" s="980">
        <f t="shared" si="1"/>
        <v>52</v>
      </c>
      <c r="B75" s="255"/>
      <c r="C75" s="255"/>
      <c r="D75" s="255"/>
      <c r="E75" s="255"/>
      <c r="F75" s="240"/>
    </row>
    <row r="76" spans="1:6">
      <c r="A76" s="980">
        <f t="shared" si="1"/>
        <v>53</v>
      </c>
      <c r="B76" s="255"/>
      <c r="C76" s="1006"/>
      <c r="D76" s="1006"/>
      <c r="E76" s="1006"/>
      <c r="F76" s="240"/>
    </row>
    <row r="77" spans="1:6">
      <c r="A77" s="980">
        <f t="shared" si="1"/>
        <v>54</v>
      </c>
      <c r="B77" s="255"/>
      <c r="C77" s="255"/>
      <c r="D77" s="255"/>
      <c r="E77" s="255"/>
      <c r="F77" s="240"/>
    </row>
    <row r="78" spans="1:6">
      <c r="A78" s="980">
        <f t="shared" si="1"/>
        <v>55</v>
      </c>
      <c r="B78" s="255"/>
      <c r="C78" s="255"/>
      <c r="D78" s="255"/>
      <c r="E78" s="255"/>
      <c r="F78" s="240"/>
    </row>
    <row r="79" spans="1:6">
      <c r="A79" s="980">
        <f t="shared" si="1"/>
        <v>56</v>
      </c>
      <c r="B79" s="255"/>
      <c r="C79" s="255"/>
      <c r="D79" s="255"/>
      <c r="E79" s="255"/>
      <c r="F79" s="240"/>
    </row>
    <row r="80" spans="1:6">
      <c r="A80" s="980">
        <f t="shared" si="1"/>
        <v>57</v>
      </c>
      <c r="B80" s="255"/>
      <c r="C80" s="255"/>
      <c r="D80" s="255"/>
      <c r="E80" s="253"/>
      <c r="F80" s="911"/>
    </row>
    <row r="81" spans="1:6">
      <c r="A81" s="980">
        <f t="shared" si="1"/>
        <v>58</v>
      </c>
      <c r="B81" s="255"/>
      <c r="C81" s="255"/>
      <c r="D81" s="255"/>
      <c r="E81" s="255"/>
      <c r="F81" s="911"/>
    </row>
    <row r="82" spans="1:6">
      <c r="A82" s="980">
        <f t="shared" si="1"/>
        <v>59</v>
      </c>
      <c r="B82" s="255"/>
      <c r="C82" s="255"/>
      <c r="D82" s="255"/>
      <c r="E82" s="255"/>
      <c r="F82" s="911"/>
    </row>
    <row r="83" spans="1:6">
      <c r="A83" s="980">
        <f t="shared" si="1"/>
        <v>60</v>
      </c>
      <c r="B83" s="255"/>
      <c r="C83" s="255"/>
      <c r="D83" s="255"/>
      <c r="E83" s="255"/>
      <c r="F83" s="911"/>
    </row>
    <row r="84" spans="1:6">
      <c r="A84" s="980">
        <f t="shared" si="1"/>
        <v>61</v>
      </c>
      <c r="B84" s="255"/>
      <c r="C84" s="255"/>
      <c r="D84" s="255"/>
      <c r="E84" s="255"/>
      <c r="F84" s="911"/>
    </row>
    <row r="85" spans="1:6">
      <c r="A85" s="980">
        <f t="shared" si="1"/>
        <v>62</v>
      </c>
      <c r="B85" s="255"/>
      <c r="C85" s="255"/>
      <c r="D85" s="255"/>
      <c r="E85" s="255"/>
      <c r="F85" s="911"/>
    </row>
    <row r="86" spans="1:6">
      <c r="A86" s="980">
        <f t="shared" si="1"/>
        <v>63</v>
      </c>
      <c r="B86" s="255"/>
      <c r="C86" s="255"/>
      <c r="D86" s="255"/>
      <c r="E86" s="255"/>
      <c r="F86" s="911"/>
    </row>
    <row r="87" spans="1:6">
      <c r="A87" s="980">
        <f t="shared" si="1"/>
        <v>64</v>
      </c>
      <c r="B87" s="255"/>
      <c r="C87" s="255"/>
      <c r="D87" s="255"/>
      <c r="E87" s="255"/>
      <c r="F87" s="911"/>
    </row>
    <row r="88" spans="1:6">
      <c r="A88" s="980">
        <f t="shared" si="1"/>
        <v>65</v>
      </c>
      <c r="B88" s="255"/>
      <c r="C88" s="255"/>
      <c r="D88" s="255"/>
      <c r="E88" s="255"/>
      <c r="F88" s="911"/>
    </row>
    <row r="89" spans="1:6">
      <c r="A89" s="980">
        <f t="shared" si="1"/>
        <v>66</v>
      </c>
      <c r="B89" s="255"/>
      <c r="C89" s="255"/>
      <c r="D89" s="255"/>
      <c r="E89" s="255"/>
      <c r="F89" s="911"/>
    </row>
    <row r="90" spans="1:6">
      <c r="A90" s="980">
        <f t="shared" si="1"/>
        <v>67</v>
      </c>
      <c r="B90" s="255"/>
      <c r="C90" s="255"/>
      <c r="D90" s="255"/>
      <c r="E90" s="255"/>
      <c r="F90" s="911"/>
    </row>
    <row r="91" spans="1:6">
      <c r="A91" s="980">
        <f t="shared" si="1"/>
        <v>68</v>
      </c>
      <c r="B91" s="255"/>
      <c r="C91" s="255"/>
      <c r="D91" s="255"/>
      <c r="E91" s="255"/>
      <c r="F91" s="911"/>
    </row>
    <row r="92" spans="1:6">
      <c r="A92" s="980">
        <f t="shared" si="1"/>
        <v>69</v>
      </c>
      <c r="B92" s="255"/>
      <c r="C92" s="255"/>
      <c r="D92" s="255"/>
      <c r="E92" s="255"/>
      <c r="F92" s="911"/>
    </row>
    <row r="93" spans="1:6">
      <c r="A93" s="980">
        <f t="shared" si="1"/>
        <v>70</v>
      </c>
      <c r="B93" s="255"/>
      <c r="C93" s="255"/>
      <c r="D93" s="255"/>
      <c r="E93" s="253"/>
      <c r="F93" s="911"/>
    </row>
    <row r="94" spans="1:6">
      <c r="A94" s="980">
        <f t="shared" si="1"/>
        <v>71</v>
      </c>
      <c r="B94" s="255"/>
      <c r="C94" s="255"/>
      <c r="D94" s="255"/>
      <c r="E94" s="253"/>
      <c r="F94" s="911"/>
    </row>
    <row r="95" spans="1:6">
      <c r="A95" s="980">
        <f t="shared" si="1"/>
        <v>72</v>
      </c>
      <c r="B95" s="255"/>
      <c r="C95" s="255"/>
      <c r="D95" s="255"/>
      <c r="E95" s="255"/>
      <c r="F95" s="911"/>
    </row>
    <row r="96" spans="1:6">
      <c r="A96" s="980">
        <f t="shared" si="1"/>
        <v>73</v>
      </c>
      <c r="B96" s="255"/>
      <c r="C96" s="255"/>
      <c r="D96" s="255"/>
      <c r="E96" s="255"/>
      <c r="F96" s="911"/>
    </row>
    <row r="97" spans="1:6">
      <c r="A97" s="980">
        <f t="shared" si="1"/>
        <v>74</v>
      </c>
      <c r="B97" s="255"/>
      <c r="C97" s="255"/>
      <c r="D97" s="255"/>
      <c r="E97" s="255"/>
      <c r="F97" s="911"/>
    </row>
    <row r="98" spans="1:6">
      <c r="A98" s="980">
        <f t="shared" si="1"/>
        <v>75</v>
      </c>
      <c r="B98" s="255"/>
      <c r="C98" s="255"/>
      <c r="D98" s="255"/>
      <c r="E98" s="255"/>
      <c r="F98" s="911"/>
    </row>
    <row r="99" spans="1:6">
      <c r="A99" s="980">
        <f t="shared" si="1"/>
        <v>76</v>
      </c>
      <c r="B99" s="255"/>
      <c r="C99" s="255"/>
      <c r="D99" s="255"/>
      <c r="E99" s="255"/>
      <c r="F99" s="911"/>
    </row>
    <row r="100" spans="1:6">
      <c r="A100" s="980">
        <f t="shared" si="1"/>
        <v>77</v>
      </c>
      <c r="B100" s="255"/>
      <c r="C100" s="255"/>
      <c r="D100" s="255"/>
      <c r="E100" s="255"/>
      <c r="F100" s="911"/>
    </row>
    <row r="101" spans="1:6">
      <c r="A101" s="980">
        <f t="shared" si="1"/>
        <v>78</v>
      </c>
      <c r="B101" s="255"/>
      <c r="C101" s="255"/>
      <c r="D101" s="255"/>
      <c r="E101" s="255"/>
      <c r="F101" s="911"/>
    </row>
    <row r="102" spans="1:6">
      <c r="A102" s="980">
        <f t="shared" si="1"/>
        <v>79</v>
      </c>
      <c r="B102" s="255"/>
      <c r="C102" s="255"/>
      <c r="D102" s="255"/>
      <c r="E102" s="255"/>
      <c r="F102" s="911"/>
    </row>
    <row r="103" spans="1:6">
      <c r="A103" s="980">
        <f t="shared" si="1"/>
        <v>80</v>
      </c>
      <c r="B103" s="255"/>
      <c r="C103" s="255"/>
      <c r="D103" s="255"/>
      <c r="E103" s="255"/>
      <c r="F103" s="911"/>
    </row>
    <row r="104" spans="1:6">
      <c r="A104" s="980">
        <f t="shared" si="1"/>
        <v>81</v>
      </c>
      <c r="B104" s="255"/>
      <c r="C104" s="255"/>
      <c r="D104" s="255"/>
      <c r="E104" s="255"/>
      <c r="F104" s="911"/>
    </row>
    <row r="105" spans="1:6">
      <c r="A105" s="980">
        <f t="shared" si="1"/>
        <v>82</v>
      </c>
      <c r="B105" s="255"/>
      <c r="C105" s="255"/>
      <c r="D105" s="255"/>
      <c r="E105" s="255"/>
      <c r="F105" s="911"/>
    </row>
    <row r="106" spans="1:6">
      <c r="A106" s="980">
        <f t="shared" si="1"/>
        <v>83</v>
      </c>
      <c r="B106" s="255"/>
      <c r="C106" s="255"/>
      <c r="D106" s="255"/>
      <c r="E106" s="253"/>
      <c r="F106" s="911"/>
    </row>
    <row r="107" spans="1:6">
      <c r="A107" s="980">
        <f t="shared" si="1"/>
        <v>84</v>
      </c>
      <c r="B107" s="255"/>
      <c r="C107" s="255"/>
      <c r="D107" s="255"/>
      <c r="E107" s="255"/>
      <c r="F107" s="911"/>
    </row>
    <row r="108" spans="1:6">
      <c r="A108" s="980">
        <f t="shared" si="1"/>
        <v>85</v>
      </c>
      <c r="B108" s="255"/>
      <c r="C108" s="255"/>
      <c r="D108" s="255"/>
      <c r="E108" s="255"/>
      <c r="F108" s="911"/>
    </row>
    <row r="109" spans="1:6">
      <c r="A109" s="980">
        <f t="shared" si="1"/>
        <v>86</v>
      </c>
      <c r="B109" s="255"/>
      <c r="C109" s="255"/>
      <c r="D109" s="255"/>
      <c r="E109" s="255"/>
      <c r="F109" s="911"/>
    </row>
    <row r="110" spans="1:6">
      <c r="A110" s="980">
        <f t="shared" si="1"/>
        <v>87</v>
      </c>
      <c r="B110" s="255"/>
      <c r="C110" s="255"/>
      <c r="D110" s="255"/>
      <c r="E110" s="255"/>
      <c r="F110" s="911"/>
    </row>
    <row r="111" spans="1:6">
      <c r="A111" s="980">
        <f t="shared" si="1"/>
        <v>88</v>
      </c>
      <c r="B111" s="255"/>
      <c r="C111" s="255"/>
      <c r="D111" s="255"/>
      <c r="E111" s="255"/>
      <c r="F111" s="911"/>
    </row>
    <row r="112" spans="1:6">
      <c r="A112" s="980">
        <f t="shared" si="1"/>
        <v>89</v>
      </c>
      <c r="B112" s="255"/>
      <c r="C112" s="255"/>
      <c r="D112" s="255"/>
      <c r="E112" s="255"/>
      <c r="F112" s="911"/>
    </row>
    <row r="113" spans="1:6">
      <c r="A113" s="980">
        <f t="shared" si="1"/>
        <v>90</v>
      </c>
      <c r="B113" s="255"/>
      <c r="C113" s="255"/>
      <c r="D113" s="255"/>
      <c r="E113" s="255"/>
      <c r="F113" s="911"/>
    </row>
    <row r="114" spans="1:6">
      <c r="A114" s="980">
        <f t="shared" si="1"/>
        <v>91</v>
      </c>
      <c r="B114" s="255"/>
      <c r="C114" s="255"/>
      <c r="D114" s="255"/>
      <c r="E114" s="255"/>
      <c r="F114" s="911"/>
    </row>
    <row r="115" spans="1:6">
      <c r="A115" s="980">
        <f t="shared" si="1"/>
        <v>92</v>
      </c>
      <c r="B115" s="255"/>
      <c r="C115" s="255"/>
      <c r="D115" s="255"/>
      <c r="E115" s="255"/>
      <c r="F115" s="911"/>
    </row>
    <row r="116" spans="1:6">
      <c r="A116" s="980">
        <f t="shared" si="1"/>
        <v>93</v>
      </c>
      <c r="B116" s="255"/>
      <c r="C116" s="255"/>
      <c r="D116" s="255"/>
      <c r="E116" s="255"/>
      <c r="F116" s="911"/>
    </row>
    <row r="117" spans="1:6">
      <c r="A117" s="980">
        <f t="shared" si="1"/>
        <v>94</v>
      </c>
      <c r="B117" s="255"/>
      <c r="C117" s="255"/>
      <c r="D117" s="255"/>
      <c r="E117" s="255"/>
      <c r="F117" s="911"/>
    </row>
    <row r="118" spans="1:6">
      <c r="A118" s="980">
        <f t="shared" si="1"/>
        <v>95</v>
      </c>
      <c r="B118" s="255"/>
      <c r="C118" s="255"/>
      <c r="D118" s="255"/>
      <c r="E118" s="255"/>
      <c r="F118" s="240"/>
    </row>
    <row r="119" spans="1:6" ht="15.75" thickBot="1">
      <c r="A119" s="980">
        <f t="shared" si="1"/>
        <v>96</v>
      </c>
      <c r="B119" s="255"/>
      <c r="C119" s="255"/>
      <c r="D119" s="255"/>
      <c r="E119" s="253"/>
      <c r="F119" s="1009"/>
    </row>
    <row r="120" spans="1:6" ht="15.75" thickBot="1">
      <c r="A120" s="1007">
        <f t="shared" si="1"/>
        <v>97</v>
      </c>
      <c r="B120" s="1008"/>
      <c r="C120" s="1008"/>
      <c r="D120" s="1008"/>
      <c r="E120" s="1008"/>
      <c r="F120" s="255"/>
    </row>
    <row r="121" spans="1:6" ht="15.75">
      <c r="A121" s="896" t="str">
        <f>A59</f>
        <v>FERC FORM NO.1 (ED. 12-94) NYPSC Modified-96</v>
      </c>
      <c r="B121" s="983"/>
      <c r="C121" s="308"/>
      <c r="D121" s="983"/>
      <c r="E121" s="255"/>
      <c r="F121" s="308"/>
    </row>
    <row r="122" spans="1:6">
      <c r="A122" s="983" t="s">
        <v>1400</v>
      </c>
      <c r="B122" s="308"/>
      <c r="C122" s="308"/>
      <c r="D122" s="308"/>
      <c r="E122" s="308"/>
    </row>
  </sheetData>
  <printOptions horizontalCentered="1" verticalCentered="1"/>
  <pageMargins left="0.5" right="0.5" top="0.25" bottom="0.25" header="0" footer="0"/>
  <pageSetup scale="72" fitToHeight="2" orientation="portrait" horizontalDpi="300" verticalDpi="300"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58">
    <pageSetUpPr fitToPage="1"/>
  </sheetPr>
  <dimension ref="A1:M58"/>
  <sheetViews>
    <sheetView defaultGridColor="0" view="pageBreakPreview" colorId="22" zoomScale="60" zoomScaleNormal="100" workbookViewId="0">
      <selection activeCell="C30" sqref="C30"/>
    </sheetView>
  </sheetViews>
  <sheetFormatPr defaultColWidth="9.6640625" defaultRowHeight="15"/>
  <cols>
    <col min="1" max="1" width="4.6640625" style="512" customWidth="1"/>
    <col min="2" max="2" width="1.6640625" style="512" customWidth="1"/>
    <col min="3" max="3" width="37.33203125" style="512" customWidth="1"/>
    <col min="4" max="5" width="14.6640625" style="512" customWidth="1"/>
    <col min="6" max="6" width="18.21875" style="512" customWidth="1"/>
    <col min="7" max="7" width="16.6640625" style="512" bestFit="1" customWidth="1"/>
    <col min="8" max="16384" width="9.6640625" style="512"/>
  </cols>
  <sheetData>
    <row r="1" spans="1:7">
      <c r="A1" s="740" t="s">
        <v>2278</v>
      </c>
      <c r="B1" s="741"/>
      <c r="C1" s="946"/>
      <c r="D1" s="947" t="s">
        <v>377</v>
      </c>
      <c r="E1" s="741"/>
      <c r="F1" s="947" t="s">
        <v>396</v>
      </c>
      <c r="G1" s="948" t="s">
        <v>397</v>
      </c>
    </row>
    <row r="2" spans="1:7">
      <c r="A2" s="513" t="str">
        <f>'Data Sheet'!$C$25</f>
        <v xml:space="preserve">KeySpan Gas East Corp. D/B/A National Grid </v>
      </c>
      <c r="B2" s="82"/>
      <c r="C2" s="925"/>
      <c r="D2" s="1228" t="s">
        <v>4711</v>
      </c>
      <c r="E2" s="82"/>
      <c r="F2" s="931" t="s">
        <v>398</v>
      </c>
      <c r="G2" s="949"/>
    </row>
    <row r="3" spans="1:7" ht="15" customHeight="1">
      <c r="A3" s="950"/>
      <c r="B3" s="838"/>
      <c r="C3" s="951"/>
      <c r="D3" s="952" t="s">
        <v>3193</v>
      </c>
      <c r="E3" s="838"/>
      <c r="F3" s="953" t="str">
        <f>'Data Sheet'!$C$40</f>
        <v>March 31, 2015</v>
      </c>
      <c r="G3" s="573" t="str">
        <f>'Data Sheet'!$C$38</f>
        <v>December 31, 2014</v>
      </c>
    </row>
    <row r="4" spans="1:7" ht="15" customHeight="1">
      <c r="A4" s="954" t="s">
        <v>383</v>
      </c>
      <c r="B4" s="607"/>
      <c r="C4" s="582"/>
      <c r="D4" s="607"/>
      <c r="E4" s="607"/>
      <c r="F4" s="607"/>
      <c r="G4" s="924"/>
    </row>
    <row r="5" spans="1:7">
      <c r="A5" s="950"/>
      <c r="B5" s="838"/>
      <c r="C5" s="838" t="s">
        <v>384</v>
      </c>
      <c r="D5" s="838"/>
      <c r="E5" s="838"/>
      <c r="F5" s="838"/>
      <c r="G5" s="693"/>
    </row>
    <row r="6" spans="1:7">
      <c r="A6" s="955" t="s">
        <v>502</v>
      </c>
      <c r="B6" s="662" t="s">
        <v>4092</v>
      </c>
      <c r="C6" s="662"/>
      <c r="D6" s="662"/>
      <c r="E6" s="662"/>
      <c r="F6" s="662"/>
      <c r="G6" s="663"/>
    </row>
    <row r="7" spans="1:7">
      <c r="A7" s="955"/>
      <c r="B7" s="662" t="s">
        <v>4093</v>
      </c>
      <c r="C7" s="662"/>
      <c r="D7" s="662"/>
      <c r="E7" s="662"/>
      <c r="F7" s="662"/>
      <c r="G7" s="663"/>
    </row>
    <row r="8" spans="1:7">
      <c r="A8" s="955" t="s">
        <v>711</v>
      </c>
      <c r="B8" s="662" t="s">
        <v>4094</v>
      </c>
      <c r="C8" s="662"/>
      <c r="D8" s="662"/>
      <c r="E8" s="662"/>
      <c r="F8" s="662"/>
      <c r="G8" s="663"/>
    </row>
    <row r="9" spans="1:7">
      <c r="A9" s="955"/>
      <c r="B9" s="662" t="s">
        <v>3402</v>
      </c>
      <c r="C9" s="662"/>
      <c r="D9" s="662"/>
      <c r="E9" s="662"/>
      <c r="F9" s="662"/>
      <c r="G9" s="663"/>
    </row>
    <row r="10" spans="1:7">
      <c r="A10" s="955" t="s">
        <v>712</v>
      </c>
      <c r="B10" s="662" t="s">
        <v>3403</v>
      </c>
      <c r="C10" s="662"/>
      <c r="D10" s="662"/>
      <c r="E10" s="662"/>
      <c r="F10" s="662"/>
      <c r="G10" s="663"/>
    </row>
    <row r="11" spans="1:7">
      <c r="A11" s="955"/>
      <c r="B11" s="662" t="s">
        <v>3365</v>
      </c>
      <c r="C11" s="662"/>
      <c r="D11" s="662"/>
      <c r="E11" s="662"/>
      <c r="F11" s="662"/>
      <c r="G11" s="663"/>
    </row>
    <row r="12" spans="1:7">
      <c r="A12" s="955"/>
      <c r="B12" s="662" t="s">
        <v>3731</v>
      </c>
      <c r="C12" s="662"/>
      <c r="D12" s="662"/>
      <c r="E12" s="662"/>
      <c r="F12" s="662"/>
      <c r="G12" s="663"/>
    </row>
    <row r="13" spans="1:7">
      <c r="A13" s="955"/>
      <c r="B13" s="662" t="s">
        <v>3732</v>
      </c>
      <c r="C13" s="662"/>
      <c r="D13" s="662"/>
      <c r="E13" s="662"/>
      <c r="F13" s="662"/>
      <c r="G13" s="663"/>
    </row>
    <row r="14" spans="1:7">
      <c r="A14" s="955"/>
      <c r="B14" s="662" t="s">
        <v>3733</v>
      </c>
      <c r="C14" s="662"/>
      <c r="D14" s="662"/>
      <c r="E14" s="662"/>
      <c r="F14" s="662"/>
      <c r="G14" s="663"/>
    </row>
    <row r="15" spans="1:7">
      <c r="A15" s="955"/>
      <c r="B15" s="662" t="s">
        <v>3734</v>
      </c>
      <c r="C15" s="662"/>
      <c r="D15" s="662"/>
      <c r="E15" s="662"/>
      <c r="F15" s="662"/>
      <c r="G15" s="663"/>
    </row>
    <row r="16" spans="1:7">
      <c r="A16" s="955"/>
      <c r="B16" s="662" t="s">
        <v>3735</v>
      </c>
      <c r="C16" s="662"/>
      <c r="D16" s="662"/>
      <c r="E16" s="662"/>
      <c r="F16" s="662"/>
      <c r="G16" s="663"/>
    </row>
    <row r="17" spans="1:7">
      <c r="A17" s="955"/>
      <c r="B17" s="662" t="s">
        <v>2943</v>
      </c>
      <c r="C17" s="662"/>
      <c r="D17" s="662"/>
      <c r="E17" s="662"/>
      <c r="F17" s="662"/>
      <c r="G17" s="663"/>
    </row>
    <row r="18" spans="1:7">
      <c r="A18" s="955"/>
      <c r="B18" s="662" t="s">
        <v>2944</v>
      </c>
      <c r="C18" s="662"/>
      <c r="D18" s="662"/>
      <c r="E18" s="662"/>
      <c r="F18" s="662"/>
      <c r="G18" s="663"/>
    </row>
    <row r="19" spans="1:7">
      <c r="A19" s="955"/>
      <c r="B19" s="662" t="s">
        <v>2945</v>
      </c>
      <c r="C19" s="662"/>
      <c r="D19" s="662"/>
      <c r="E19" s="662"/>
      <c r="F19" s="662"/>
      <c r="G19" s="663"/>
    </row>
    <row r="20" spans="1:7">
      <c r="A20" s="955"/>
      <c r="B20" s="662" t="s">
        <v>412</v>
      </c>
      <c r="C20" s="662"/>
      <c r="D20" s="662"/>
      <c r="E20" s="662"/>
      <c r="F20" s="662"/>
      <c r="G20" s="663"/>
    </row>
    <row r="21" spans="1:7">
      <c r="A21" s="955"/>
      <c r="B21" s="662" t="s">
        <v>413</v>
      </c>
      <c r="C21" s="662"/>
      <c r="D21" s="662"/>
      <c r="E21" s="662"/>
      <c r="F21" s="662"/>
      <c r="G21" s="663"/>
    </row>
    <row r="22" spans="1:7">
      <c r="A22" s="955"/>
      <c r="B22" s="662" t="s">
        <v>1645</v>
      </c>
      <c r="C22" s="662"/>
      <c r="D22" s="662"/>
      <c r="E22" s="662"/>
      <c r="F22" s="662"/>
      <c r="G22" s="663"/>
    </row>
    <row r="23" spans="1:7">
      <c r="A23" s="955" t="s">
        <v>1040</v>
      </c>
      <c r="B23" s="662" t="s">
        <v>1646</v>
      </c>
      <c r="C23" s="662"/>
      <c r="D23" s="662"/>
      <c r="E23" s="662"/>
      <c r="F23" s="662"/>
      <c r="G23" s="663"/>
    </row>
    <row r="24" spans="1:7">
      <c r="A24" s="955"/>
      <c r="B24" s="662" t="s">
        <v>1647</v>
      </c>
      <c r="C24" s="662"/>
      <c r="D24" s="662"/>
      <c r="E24" s="662"/>
      <c r="F24" s="662"/>
      <c r="G24" s="663"/>
    </row>
    <row r="25" spans="1:7">
      <c r="A25" s="956"/>
      <c r="B25" s="957"/>
      <c r="C25" s="957" t="s">
        <v>3737</v>
      </c>
      <c r="D25" s="957"/>
      <c r="E25" s="957"/>
      <c r="F25" s="957"/>
      <c r="G25" s="958"/>
    </row>
    <row r="26" spans="1:7">
      <c r="A26" s="77"/>
      <c r="B26" s="931"/>
      <c r="C26" s="82"/>
      <c r="D26" s="931"/>
      <c r="E26" s="750" t="s">
        <v>3674</v>
      </c>
      <c r="F26" s="750" t="s">
        <v>3674</v>
      </c>
      <c r="G26" s="949"/>
    </row>
    <row r="27" spans="1:7">
      <c r="A27" s="77"/>
      <c r="B27" s="931"/>
      <c r="C27" s="82"/>
      <c r="D27" s="750" t="s">
        <v>3738</v>
      </c>
      <c r="E27" s="750" t="s">
        <v>3739</v>
      </c>
      <c r="F27" s="750" t="s">
        <v>3740</v>
      </c>
      <c r="G27" s="949"/>
    </row>
    <row r="28" spans="1:7">
      <c r="A28" s="77" t="s">
        <v>4155</v>
      </c>
      <c r="B28" s="931"/>
      <c r="C28" s="749" t="s">
        <v>3741</v>
      </c>
      <c r="D28" s="750" t="s">
        <v>3742</v>
      </c>
      <c r="E28" s="750" t="s">
        <v>598</v>
      </c>
      <c r="F28" s="750" t="s">
        <v>598</v>
      </c>
      <c r="G28" s="932" t="s">
        <v>2166</v>
      </c>
    </row>
    <row r="29" spans="1:7">
      <c r="A29" s="77" t="s">
        <v>293</v>
      </c>
      <c r="B29" s="931"/>
      <c r="C29" s="82"/>
      <c r="D29" s="750" t="s">
        <v>3743</v>
      </c>
      <c r="E29" s="750" t="s">
        <v>3744</v>
      </c>
      <c r="F29" s="750" t="s">
        <v>3745</v>
      </c>
      <c r="G29" s="949"/>
    </row>
    <row r="30" spans="1:7">
      <c r="A30" s="933"/>
      <c r="B30" s="952"/>
      <c r="C30" s="959" t="s">
        <v>1860</v>
      </c>
      <c r="D30" s="934" t="s">
        <v>1861</v>
      </c>
      <c r="E30" s="934" t="s">
        <v>1862</v>
      </c>
      <c r="F30" s="934" t="s">
        <v>1863</v>
      </c>
      <c r="G30" s="754" t="s">
        <v>838</v>
      </c>
    </row>
    <row r="31" spans="1:7">
      <c r="A31" s="960">
        <v>1</v>
      </c>
      <c r="B31" s="961"/>
      <c r="C31" s="957" t="s">
        <v>3746</v>
      </c>
      <c r="D31" s="962"/>
      <c r="E31" s="962"/>
      <c r="F31" s="962"/>
      <c r="G31" s="963"/>
    </row>
    <row r="32" spans="1:7">
      <c r="A32" s="960">
        <v>2</v>
      </c>
      <c r="B32" s="961"/>
      <c r="C32" s="957" t="s">
        <v>3747</v>
      </c>
      <c r="D32" s="964"/>
      <c r="E32" s="964"/>
      <c r="F32" s="964"/>
      <c r="G32" s="965"/>
    </row>
    <row r="33" spans="1:13">
      <c r="A33" s="960">
        <v>3</v>
      </c>
      <c r="B33" s="961"/>
      <c r="C33" s="957" t="s">
        <v>3748</v>
      </c>
      <c r="D33" s="964"/>
      <c r="E33" s="964"/>
      <c r="F33" s="964"/>
      <c r="G33" s="965"/>
    </row>
    <row r="34" spans="1:13">
      <c r="A34" s="960">
        <v>4</v>
      </c>
      <c r="B34" s="961"/>
      <c r="C34" s="957" t="s">
        <v>3749</v>
      </c>
      <c r="D34" s="964"/>
      <c r="E34" s="964"/>
      <c r="F34" s="964"/>
      <c r="G34" s="965"/>
    </row>
    <row r="35" spans="1:13">
      <c r="A35" s="960">
        <v>5</v>
      </c>
      <c r="B35" s="961"/>
      <c r="C35" s="957" t="s">
        <v>3750</v>
      </c>
      <c r="D35" s="964"/>
      <c r="E35" s="964"/>
      <c r="F35" s="964"/>
      <c r="G35" s="965"/>
    </row>
    <row r="36" spans="1:13">
      <c r="A36" s="960">
        <v>6</v>
      </c>
      <c r="B36" s="961"/>
      <c r="C36" s="957" t="s">
        <v>3751</v>
      </c>
      <c r="D36" s="964"/>
      <c r="E36" s="964"/>
      <c r="F36" s="964"/>
      <c r="G36" s="965"/>
    </row>
    <row r="37" spans="1:13">
      <c r="A37" s="960">
        <v>7</v>
      </c>
      <c r="B37" s="961"/>
      <c r="C37" s="957" t="s">
        <v>1217</v>
      </c>
      <c r="D37" s="964"/>
      <c r="E37" s="964"/>
      <c r="F37" s="964"/>
      <c r="G37" s="965"/>
      <c r="M37" s="83"/>
    </row>
    <row r="38" spans="1:13">
      <c r="A38" s="960">
        <v>8</v>
      </c>
      <c r="B38" s="961"/>
      <c r="C38" s="957" t="s">
        <v>1218</v>
      </c>
      <c r="D38" s="964"/>
      <c r="E38" s="964"/>
      <c r="F38" s="964"/>
      <c r="G38" s="965"/>
    </row>
    <row r="39" spans="1:13">
      <c r="A39" s="960">
        <v>9</v>
      </c>
      <c r="B39" s="961"/>
      <c r="C39" s="957" t="s">
        <v>1219</v>
      </c>
      <c r="D39" s="964"/>
      <c r="E39" s="964"/>
      <c r="F39" s="964"/>
      <c r="G39" s="965"/>
    </row>
    <row r="40" spans="1:13">
      <c r="A40" s="960">
        <v>10</v>
      </c>
      <c r="B40" s="961"/>
      <c r="C40" s="957" t="s">
        <v>1220</v>
      </c>
      <c r="D40" s="964"/>
      <c r="E40" s="964"/>
      <c r="F40" s="964"/>
      <c r="G40" s="965"/>
    </row>
    <row r="41" spans="1:13" ht="15.75" thickBot="1">
      <c r="A41" s="960">
        <v>11</v>
      </c>
      <c r="B41" s="961"/>
      <c r="C41" s="966" t="s">
        <v>2846</v>
      </c>
      <c r="D41" s="967">
        <f>SUM(D31:D40)</f>
        <v>0</v>
      </c>
      <c r="E41" s="967">
        <f>SUM(E31:E40)</f>
        <v>0</v>
      </c>
      <c r="F41" s="967">
        <f>SUM(F31:F40)</f>
        <v>0</v>
      </c>
      <c r="G41" s="968">
        <f>SUM(G31:G40)</f>
        <v>0</v>
      </c>
    </row>
    <row r="42" spans="1:13" ht="15.75" thickTop="1">
      <c r="A42" s="969" t="s">
        <v>1221</v>
      </c>
      <c r="B42" s="970"/>
      <c r="C42" s="970"/>
      <c r="D42" s="970"/>
      <c r="E42" s="970"/>
      <c r="F42" s="970"/>
      <c r="G42" s="820"/>
    </row>
    <row r="43" spans="1:13">
      <c r="A43" s="513"/>
      <c r="B43" s="82"/>
      <c r="C43" s="82"/>
      <c r="D43" s="82"/>
      <c r="E43" s="82"/>
      <c r="F43" s="82"/>
      <c r="G43" s="609"/>
    </row>
    <row r="44" spans="1:13">
      <c r="A44" s="513"/>
      <c r="B44" s="82"/>
      <c r="C44" s="82"/>
      <c r="D44" s="82"/>
      <c r="E44" s="82"/>
      <c r="F44" s="82"/>
      <c r="G44" s="609"/>
    </row>
    <row r="45" spans="1:13">
      <c r="A45" s="513"/>
      <c r="B45" s="82"/>
      <c r="C45" s="82"/>
      <c r="D45" s="82"/>
      <c r="E45" s="82"/>
      <c r="F45" s="82"/>
      <c r="G45" s="609"/>
    </row>
    <row r="46" spans="1:13">
      <c r="A46" s="513"/>
      <c r="B46" s="82"/>
      <c r="C46" s="82"/>
      <c r="D46" s="82"/>
      <c r="E46" s="82"/>
      <c r="F46" s="82"/>
      <c r="G46" s="609"/>
    </row>
    <row r="47" spans="1:13">
      <c r="A47" s="513"/>
      <c r="B47" s="82"/>
      <c r="C47" s="82"/>
      <c r="D47" s="82"/>
      <c r="E47" s="82"/>
      <c r="F47" s="82"/>
      <c r="G47" s="609"/>
    </row>
    <row r="48" spans="1:13">
      <c r="A48" s="513"/>
      <c r="B48" s="82"/>
      <c r="C48" s="82"/>
      <c r="D48" s="82"/>
      <c r="E48" s="82"/>
      <c r="F48" s="82"/>
      <c r="G48" s="609"/>
    </row>
    <row r="49" spans="1:7">
      <c r="A49" s="513"/>
      <c r="B49" s="82"/>
      <c r="C49" s="82"/>
      <c r="D49" s="82"/>
      <c r="E49" s="82"/>
      <c r="F49" s="82"/>
      <c r="G49" s="609"/>
    </row>
    <row r="50" spans="1:7">
      <c r="A50" s="513"/>
      <c r="B50" s="82"/>
      <c r="C50" s="82"/>
      <c r="D50" s="82"/>
      <c r="E50" s="82"/>
      <c r="F50" s="82"/>
      <c r="G50" s="609"/>
    </row>
    <row r="51" spans="1:7">
      <c r="A51" s="513"/>
      <c r="B51" s="82"/>
      <c r="C51" s="82"/>
      <c r="D51" s="82"/>
      <c r="E51" s="82"/>
      <c r="F51" s="82"/>
      <c r="G51" s="609"/>
    </row>
    <row r="52" spans="1:7">
      <c r="A52" s="513"/>
      <c r="B52" s="82"/>
      <c r="C52" s="82"/>
      <c r="D52" s="82"/>
      <c r="E52" s="82"/>
      <c r="F52" s="82"/>
      <c r="G52" s="609"/>
    </row>
    <row r="53" spans="1:7">
      <c r="A53" s="513"/>
      <c r="B53" s="82"/>
      <c r="C53" s="82"/>
      <c r="D53" s="82"/>
      <c r="E53" s="82"/>
      <c r="F53" s="82"/>
      <c r="G53" s="609"/>
    </row>
    <row r="54" spans="1:7">
      <c r="A54" s="513"/>
      <c r="B54" s="82"/>
      <c r="C54" s="82"/>
      <c r="D54" s="82"/>
      <c r="E54" s="82"/>
      <c r="F54" s="82"/>
      <c r="G54" s="609"/>
    </row>
    <row r="55" spans="1:7" ht="15.75" thickBot="1">
      <c r="A55" s="610"/>
      <c r="B55" s="611"/>
      <c r="C55" s="611"/>
      <c r="D55" s="611"/>
      <c r="E55" s="611"/>
      <c r="F55" s="611"/>
      <c r="G55" s="612"/>
    </row>
    <row r="56" spans="1:7">
      <c r="A56" s="82"/>
      <c r="B56" s="82"/>
      <c r="C56" s="82"/>
      <c r="D56" s="82"/>
      <c r="E56" s="82"/>
      <c r="F56" s="82"/>
      <c r="G56" s="82"/>
    </row>
    <row r="57" spans="1:7">
      <c r="A57" s="971" t="s">
        <v>1222</v>
      </c>
      <c r="B57" s="607"/>
      <c r="C57" s="607"/>
      <c r="D57" s="325"/>
      <c r="E57" s="607"/>
      <c r="F57" s="607"/>
      <c r="G57" s="607"/>
    </row>
    <row r="58" spans="1:7">
      <c r="A58" s="607" t="s">
        <v>1223</v>
      </c>
      <c r="B58" s="582"/>
      <c r="C58" s="582"/>
      <c r="D58" s="607"/>
      <c r="E58" s="607"/>
      <c r="F58" s="607"/>
      <c r="G58" s="607"/>
    </row>
  </sheetData>
  <phoneticPr fontId="0" type="noConversion"/>
  <printOptions horizontalCentered="1" verticalCentered="1"/>
  <pageMargins left="0.25" right="0.25" top="0.25" bottom="0.25" header="0" footer="0"/>
  <pageSetup scale="79" orientation="portrait" horizontalDpi="300" verticalDpi="300"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59">
    <pageSetUpPr fitToPage="1"/>
  </sheetPr>
  <dimension ref="A1:M50"/>
  <sheetViews>
    <sheetView defaultGridColor="0" view="pageBreakPreview" colorId="22" zoomScale="60" zoomScaleNormal="85" workbookViewId="0">
      <selection activeCell="C30" sqref="C30"/>
    </sheetView>
  </sheetViews>
  <sheetFormatPr defaultColWidth="9.6640625" defaultRowHeight="15"/>
  <cols>
    <col min="1" max="1" width="5.6640625" style="512" customWidth="1"/>
    <col min="2" max="2" width="7.6640625" style="512" customWidth="1"/>
    <col min="3" max="3" width="25.88671875" style="512" customWidth="1"/>
    <col min="4" max="4" width="11.33203125" style="512" customWidth="1"/>
    <col min="5" max="5" width="10.6640625" style="512" customWidth="1"/>
    <col min="6" max="6" width="17.88671875" style="512" customWidth="1"/>
    <col min="7" max="7" width="14.6640625" style="512" customWidth="1"/>
    <col min="8" max="16384" width="9.6640625" style="512"/>
  </cols>
  <sheetData>
    <row r="1" spans="1:8">
      <c r="A1" s="740" t="s">
        <v>2278</v>
      </c>
      <c r="B1" s="548"/>
      <c r="C1" s="920"/>
      <c r="D1" s="741" t="s">
        <v>377</v>
      </c>
      <c r="E1" s="920"/>
      <c r="F1" s="744" t="s">
        <v>396</v>
      </c>
      <c r="G1" s="921" t="s">
        <v>397</v>
      </c>
      <c r="H1" s="566"/>
    </row>
    <row r="2" spans="1:8">
      <c r="A2" s="513" t="str">
        <f>'Data Sheet'!$C$25</f>
        <v xml:space="preserve">KeySpan Gas East Corp. D/B/A National Grid </v>
      </c>
      <c r="B2" s="82"/>
      <c r="C2" s="922"/>
      <c r="D2" s="1228" t="s">
        <v>4711</v>
      </c>
      <c r="E2" s="922"/>
      <c r="F2" s="749" t="s">
        <v>398</v>
      </c>
      <c r="G2" s="923"/>
      <c r="H2" s="924"/>
    </row>
    <row r="3" spans="1:8" ht="15" customHeight="1">
      <c r="A3" s="513"/>
      <c r="B3" s="82"/>
      <c r="C3" s="922"/>
      <c r="D3" s="82" t="s">
        <v>3193</v>
      </c>
      <c r="E3" s="925"/>
      <c r="F3" s="926" t="str">
        <f>'Data Sheet'!$C$40</f>
        <v>March 31, 2015</v>
      </c>
      <c r="G3" s="601" t="str">
        <f>'Data Sheet'!$C$38</f>
        <v>December 31, 2014</v>
      </c>
      <c r="H3" s="924"/>
    </row>
    <row r="4" spans="1:8" ht="15" customHeight="1">
      <c r="A4" s="927" t="s">
        <v>1224</v>
      </c>
      <c r="B4" s="928"/>
      <c r="C4" s="928"/>
      <c r="D4" s="928"/>
      <c r="E4" s="928"/>
      <c r="F4" s="928"/>
      <c r="G4" s="928"/>
      <c r="H4" s="929"/>
    </row>
    <row r="5" spans="1:8">
      <c r="A5" s="930" t="s">
        <v>1225</v>
      </c>
      <c r="B5" s="757"/>
      <c r="C5" s="757"/>
      <c r="D5" s="757"/>
      <c r="E5" s="757"/>
      <c r="F5" s="757"/>
      <c r="G5" s="757"/>
      <c r="H5" s="758"/>
    </row>
    <row r="6" spans="1:8">
      <c r="A6" s="77"/>
      <c r="B6" s="931"/>
      <c r="C6" s="750" t="s">
        <v>1226</v>
      </c>
      <c r="D6" s="750" t="s">
        <v>1227</v>
      </c>
      <c r="E6" s="931"/>
      <c r="F6" s="750" t="s">
        <v>1228</v>
      </c>
      <c r="G6" s="931"/>
      <c r="H6" s="932" t="s">
        <v>4109</v>
      </c>
    </row>
    <row r="7" spans="1:8">
      <c r="A7" s="77"/>
      <c r="B7" s="750" t="s">
        <v>2850</v>
      </c>
      <c r="C7" s="750" t="s">
        <v>1229</v>
      </c>
      <c r="D7" s="750" t="s">
        <v>1230</v>
      </c>
      <c r="E7" s="750" t="s">
        <v>2953</v>
      </c>
      <c r="F7" s="750" t="s">
        <v>2954</v>
      </c>
      <c r="G7" s="750" t="s">
        <v>2955</v>
      </c>
      <c r="H7" s="932" t="s">
        <v>2956</v>
      </c>
    </row>
    <row r="8" spans="1:8">
      <c r="A8" s="77" t="s">
        <v>290</v>
      </c>
      <c r="B8" s="750" t="s">
        <v>293</v>
      </c>
      <c r="C8" s="750" t="s">
        <v>2957</v>
      </c>
      <c r="D8" s="750" t="s">
        <v>2958</v>
      </c>
      <c r="E8" s="750" t="s">
        <v>2959</v>
      </c>
      <c r="F8" s="750" t="s">
        <v>2959</v>
      </c>
      <c r="G8" s="750" t="s">
        <v>2960</v>
      </c>
      <c r="H8" s="932" t="s">
        <v>2958</v>
      </c>
    </row>
    <row r="9" spans="1:8">
      <c r="A9" s="933" t="s">
        <v>293</v>
      </c>
      <c r="B9" s="934" t="s">
        <v>1860</v>
      </c>
      <c r="C9" s="934" t="s">
        <v>1861</v>
      </c>
      <c r="D9" s="934" t="s">
        <v>1862</v>
      </c>
      <c r="E9" s="934" t="s">
        <v>1863</v>
      </c>
      <c r="F9" s="934" t="s">
        <v>838</v>
      </c>
      <c r="G9" s="934" t="s">
        <v>839</v>
      </c>
      <c r="H9" s="754" t="s">
        <v>840</v>
      </c>
    </row>
    <row r="10" spans="1:8">
      <c r="A10" s="77">
        <v>12</v>
      </c>
      <c r="B10" s="935"/>
      <c r="C10" s="936" t="s">
        <v>4430</v>
      </c>
      <c r="D10" s="925"/>
      <c r="E10" s="937"/>
      <c r="F10" s="937"/>
      <c r="G10" s="925"/>
      <c r="H10" s="609"/>
    </row>
    <row r="11" spans="1:8">
      <c r="A11" s="77">
        <v>13</v>
      </c>
      <c r="B11" s="938"/>
      <c r="C11" s="939"/>
      <c r="D11" s="925"/>
      <c r="E11" s="937"/>
      <c r="F11" s="937"/>
      <c r="G11" s="925"/>
      <c r="H11" s="609"/>
    </row>
    <row r="12" spans="1:8">
      <c r="A12" s="77">
        <v>14</v>
      </c>
      <c r="B12" s="938"/>
      <c r="C12" s="939"/>
      <c r="D12" s="925"/>
      <c r="E12" s="937"/>
      <c r="F12" s="937"/>
      <c r="G12" s="925"/>
      <c r="H12" s="609"/>
    </row>
    <row r="13" spans="1:8">
      <c r="A13" s="77">
        <v>15</v>
      </c>
      <c r="B13" s="938"/>
      <c r="C13" s="939"/>
      <c r="D13" s="939"/>
      <c r="E13" s="937"/>
      <c r="F13" s="937"/>
      <c r="G13" s="939"/>
      <c r="H13" s="79"/>
    </row>
    <row r="14" spans="1:8">
      <c r="A14" s="77">
        <v>16</v>
      </c>
      <c r="B14" s="938"/>
      <c r="C14" s="939"/>
      <c r="D14" s="925"/>
      <c r="E14" s="937"/>
      <c r="F14" s="937"/>
      <c r="G14" s="925"/>
      <c r="H14" s="609"/>
    </row>
    <row r="15" spans="1:8">
      <c r="A15" s="77">
        <v>17</v>
      </c>
      <c r="B15" s="935"/>
      <c r="C15" s="939"/>
      <c r="D15" s="925"/>
      <c r="E15" s="937"/>
      <c r="F15" s="937"/>
      <c r="G15" s="925"/>
      <c r="H15" s="609"/>
    </row>
    <row r="16" spans="1:8">
      <c r="A16" s="77">
        <v>18</v>
      </c>
      <c r="B16" s="938"/>
      <c r="C16" s="939"/>
      <c r="D16" s="925"/>
      <c r="E16" s="937"/>
      <c r="F16" s="937"/>
      <c r="G16" s="925"/>
      <c r="H16" s="609"/>
    </row>
    <row r="17" spans="1:8">
      <c r="A17" s="77">
        <v>19</v>
      </c>
      <c r="B17" s="938"/>
      <c r="C17" s="939"/>
      <c r="D17" s="925"/>
      <c r="E17" s="937"/>
      <c r="F17" s="937"/>
      <c r="G17" s="925"/>
      <c r="H17" s="609"/>
    </row>
    <row r="18" spans="1:8">
      <c r="A18" s="77">
        <v>20</v>
      </c>
      <c r="B18" s="938"/>
      <c r="C18" s="939"/>
      <c r="D18" s="925"/>
      <c r="E18" s="937"/>
      <c r="F18" s="937"/>
      <c r="G18" s="925"/>
      <c r="H18" s="609"/>
    </row>
    <row r="19" spans="1:8">
      <c r="A19" s="77">
        <v>21</v>
      </c>
      <c r="B19" s="938"/>
      <c r="C19" s="939"/>
      <c r="D19" s="925"/>
      <c r="E19" s="937"/>
      <c r="F19" s="937"/>
      <c r="G19" s="925"/>
      <c r="H19" s="609"/>
    </row>
    <row r="20" spans="1:8">
      <c r="A20" s="77">
        <v>22</v>
      </c>
      <c r="B20" s="938"/>
      <c r="C20" s="939"/>
      <c r="D20" s="925"/>
      <c r="E20" s="937"/>
      <c r="F20" s="937"/>
      <c r="G20" s="925"/>
      <c r="H20" s="609"/>
    </row>
    <row r="21" spans="1:8">
      <c r="A21" s="77">
        <v>23</v>
      </c>
      <c r="B21" s="938"/>
      <c r="C21" s="939"/>
      <c r="D21" s="939"/>
      <c r="E21" s="937"/>
      <c r="F21" s="937"/>
      <c r="G21" s="939"/>
      <c r="H21" s="79"/>
    </row>
    <row r="22" spans="1:8">
      <c r="A22" s="77">
        <v>24</v>
      </c>
      <c r="B22" s="938"/>
      <c r="C22" s="939"/>
      <c r="D22" s="925"/>
      <c r="E22" s="937"/>
      <c r="F22" s="937"/>
      <c r="G22" s="925"/>
      <c r="H22" s="609"/>
    </row>
    <row r="23" spans="1:8">
      <c r="A23" s="77">
        <v>25</v>
      </c>
      <c r="B23" s="935"/>
      <c r="C23" s="939"/>
      <c r="D23" s="925"/>
      <c r="E23" s="937"/>
      <c r="F23" s="937"/>
      <c r="G23" s="925"/>
      <c r="H23" s="609"/>
    </row>
    <row r="24" spans="1:8">
      <c r="A24" s="77">
        <v>26</v>
      </c>
      <c r="B24" s="938"/>
      <c r="C24" s="939"/>
      <c r="D24" s="925"/>
      <c r="E24" s="937"/>
      <c r="F24" s="937"/>
      <c r="G24" s="925"/>
      <c r="H24" s="609"/>
    </row>
    <row r="25" spans="1:8">
      <c r="A25" s="77">
        <v>27</v>
      </c>
      <c r="B25" s="938"/>
      <c r="C25" s="939"/>
      <c r="D25" s="925"/>
      <c r="E25" s="937"/>
      <c r="F25" s="937"/>
      <c r="G25" s="925"/>
      <c r="H25" s="609"/>
    </row>
    <row r="26" spans="1:8">
      <c r="A26" s="77">
        <v>28</v>
      </c>
      <c r="B26" s="938"/>
      <c r="C26" s="939"/>
      <c r="D26" s="925"/>
      <c r="E26" s="937"/>
      <c r="F26" s="937"/>
      <c r="G26" s="925"/>
      <c r="H26" s="609"/>
    </row>
    <row r="27" spans="1:8">
      <c r="A27" s="77">
        <v>29</v>
      </c>
      <c r="B27" s="938"/>
      <c r="C27" s="939"/>
      <c r="D27" s="925"/>
      <c r="E27" s="937"/>
      <c r="F27" s="937"/>
      <c r="G27" s="925"/>
      <c r="H27" s="609"/>
    </row>
    <row r="28" spans="1:8">
      <c r="A28" s="77">
        <v>30</v>
      </c>
      <c r="B28" s="938"/>
      <c r="C28" s="939"/>
      <c r="D28" s="925"/>
      <c r="E28" s="937"/>
      <c r="F28" s="937"/>
      <c r="G28" s="925"/>
      <c r="H28" s="609"/>
    </row>
    <row r="29" spans="1:8">
      <c r="A29" s="77">
        <v>31</v>
      </c>
      <c r="B29" s="938"/>
      <c r="C29" s="939"/>
      <c r="D29" s="939"/>
      <c r="E29" s="937"/>
      <c r="F29" s="937"/>
      <c r="G29" s="939"/>
      <c r="H29" s="79"/>
    </row>
    <row r="30" spans="1:8">
      <c r="A30" s="77">
        <v>32</v>
      </c>
      <c r="B30" s="938"/>
      <c r="C30" s="939"/>
      <c r="D30" s="925"/>
      <c r="E30" s="937"/>
      <c r="F30" s="937"/>
      <c r="G30" s="925"/>
      <c r="H30" s="609"/>
    </row>
    <row r="31" spans="1:8">
      <c r="A31" s="77">
        <v>33</v>
      </c>
      <c r="B31" s="935"/>
      <c r="C31" s="939"/>
      <c r="D31" s="925"/>
      <c r="E31" s="937"/>
      <c r="F31" s="937"/>
      <c r="G31" s="925"/>
      <c r="H31" s="609"/>
    </row>
    <row r="32" spans="1:8">
      <c r="A32" s="77">
        <v>34</v>
      </c>
      <c r="B32" s="938"/>
      <c r="C32" s="939"/>
      <c r="D32" s="925"/>
      <c r="E32" s="937"/>
      <c r="F32" s="937"/>
      <c r="G32" s="925"/>
      <c r="H32" s="609"/>
    </row>
    <row r="33" spans="1:13">
      <c r="A33" s="77">
        <v>35</v>
      </c>
      <c r="B33" s="938"/>
      <c r="C33" s="939"/>
      <c r="D33" s="925"/>
      <c r="E33" s="937"/>
      <c r="F33" s="937"/>
      <c r="G33" s="925"/>
      <c r="H33" s="609"/>
    </row>
    <row r="34" spans="1:13">
      <c r="A34" s="77">
        <v>36</v>
      </c>
      <c r="B34" s="938"/>
      <c r="C34" s="939"/>
      <c r="D34" s="925"/>
      <c r="E34" s="937"/>
      <c r="F34" s="937"/>
      <c r="G34" s="925"/>
      <c r="H34" s="609"/>
    </row>
    <row r="35" spans="1:13">
      <c r="A35" s="77">
        <v>37</v>
      </c>
      <c r="B35" s="938"/>
      <c r="C35" s="939"/>
      <c r="D35" s="925"/>
      <c r="E35" s="937"/>
      <c r="F35" s="937"/>
      <c r="G35" s="925"/>
      <c r="H35" s="609"/>
    </row>
    <row r="36" spans="1:13">
      <c r="A36" s="77">
        <v>38</v>
      </c>
      <c r="B36" s="938"/>
      <c r="C36" s="939"/>
      <c r="D36" s="925"/>
      <c r="E36" s="937"/>
      <c r="F36" s="937"/>
      <c r="G36" s="925"/>
      <c r="H36" s="609"/>
    </row>
    <row r="37" spans="1:13">
      <c r="A37" s="77">
        <v>39</v>
      </c>
      <c r="B37" s="938"/>
      <c r="C37" s="939"/>
      <c r="D37" s="925"/>
      <c r="E37" s="937"/>
      <c r="F37" s="937"/>
      <c r="G37" s="925"/>
      <c r="H37" s="609"/>
      <c r="M37" s="83"/>
    </row>
    <row r="38" spans="1:13">
      <c r="A38" s="77">
        <v>40</v>
      </c>
      <c r="B38" s="938"/>
      <c r="C38" s="939"/>
      <c r="D38" s="925"/>
      <c r="E38" s="937"/>
      <c r="F38" s="937"/>
      <c r="G38" s="925"/>
      <c r="H38" s="609"/>
    </row>
    <row r="39" spans="1:13">
      <c r="A39" s="77">
        <v>41</v>
      </c>
      <c r="B39" s="938"/>
      <c r="C39" s="939"/>
      <c r="D39" s="939"/>
      <c r="E39" s="937"/>
      <c r="F39" s="937"/>
      <c r="G39" s="939"/>
      <c r="H39" s="79"/>
    </row>
    <row r="40" spans="1:13">
      <c r="A40" s="77">
        <v>42</v>
      </c>
      <c r="B40" s="938"/>
      <c r="C40" s="939"/>
      <c r="D40" s="925"/>
      <c r="E40" s="937"/>
      <c r="F40" s="937"/>
      <c r="G40" s="925"/>
      <c r="H40" s="609"/>
    </row>
    <row r="41" spans="1:13">
      <c r="A41" s="77">
        <v>43</v>
      </c>
      <c r="B41" s="935"/>
      <c r="C41" s="939"/>
      <c r="D41" s="925"/>
      <c r="E41" s="937"/>
      <c r="F41" s="937"/>
      <c r="G41" s="925"/>
      <c r="H41" s="609"/>
    </row>
    <row r="42" spans="1:13">
      <c r="A42" s="77">
        <v>44</v>
      </c>
      <c r="B42" s="938"/>
      <c r="C42" s="939"/>
      <c r="D42" s="925"/>
      <c r="E42" s="937"/>
      <c r="F42" s="937"/>
      <c r="G42" s="925"/>
      <c r="H42" s="609"/>
    </row>
    <row r="43" spans="1:13">
      <c r="A43" s="77">
        <v>45</v>
      </c>
      <c r="B43" s="938"/>
      <c r="C43" s="939"/>
      <c r="D43" s="925"/>
      <c r="E43" s="937"/>
      <c r="F43" s="937"/>
      <c r="G43" s="925"/>
      <c r="H43" s="609"/>
    </row>
    <row r="44" spans="1:13">
      <c r="A44" s="77">
        <v>46</v>
      </c>
      <c r="B44" s="938"/>
      <c r="C44" s="939"/>
      <c r="D44" s="925"/>
      <c r="E44" s="937"/>
      <c r="F44" s="937"/>
      <c r="G44" s="925"/>
      <c r="H44" s="609"/>
    </row>
    <row r="45" spans="1:13">
      <c r="A45" s="77">
        <v>47</v>
      </c>
      <c r="B45" s="938"/>
      <c r="C45" s="939"/>
      <c r="D45" s="925"/>
      <c r="E45" s="937"/>
      <c r="F45" s="937"/>
      <c r="G45" s="925"/>
      <c r="H45" s="609"/>
    </row>
    <row r="46" spans="1:13">
      <c r="A46" s="77">
        <v>48</v>
      </c>
      <c r="B46" s="938"/>
      <c r="C46" s="939"/>
      <c r="D46" s="925"/>
      <c r="E46" s="937"/>
      <c r="F46" s="937"/>
      <c r="G46" s="925"/>
      <c r="H46" s="609"/>
    </row>
    <row r="47" spans="1:13">
      <c r="A47" s="77">
        <v>49</v>
      </c>
      <c r="B47" s="938"/>
      <c r="C47" s="939"/>
      <c r="D47" s="925"/>
      <c r="E47" s="937"/>
      <c r="F47" s="937"/>
      <c r="G47" s="925"/>
      <c r="H47" s="609"/>
    </row>
    <row r="48" spans="1:13" ht="15.75" thickBot="1">
      <c r="A48" s="940">
        <v>50</v>
      </c>
      <c r="B48" s="941"/>
      <c r="C48" s="942"/>
      <c r="D48" s="943"/>
      <c r="E48" s="944"/>
      <c r="F48" s="944"/>
      <c r="G48" s="943"/>
      <c r="H48" s="945"/>
    </row>
    <row r="49" spans="1:8">
      <c r="A49" s="82" t="s">
        <v>2961</v>
      </c>
      <c r="B49" s="82"/>
      <c r="C49" s="82"/>
      <c r="D49" s="82"/>
      <c r="E49" s="325"/>
      <c r="F49" s="82"/>
      <c r="G49" s="82"/>
      <c r="H49" s="844" t="s">
        <v>2962</v>
      </c>
    </row>
    <row r="50" spans="1:8">
      <c r="A50" s="607" t="s">
        <v>2963</v>
      </c>
      <c r="B50" s="607"/>
      <c r="C50" s="607"/>
      <c r="D50" s="607"/>
      <c r="E50" s="607"/>
      <c r="F50" s="607"/>
      <c r="G50" s="607"/>
      <c r="H50" s="607"/>
    </row>
  </sheetData>
  <phoneticPr fontId="0" type="noConversion"/>
  <printOptions horizontalCentered="1" verticalCentered="1"/>
  <pageMargins left="0.5" right="0.25" top="0.25" bottom="0.25" header="0" footer="0"/>
  <pageSetup scale="80" orientation="portrait" horizontalDpi="300" verticalDpi="300"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60"/>
  <dimension ref="A1:M122"/>
  <sheetViews>
    <sheetView defaultGridColor="0" view="pageBreakPreview" topLeftCell="A100" colorId="22" zoomScale="70" zoomScaleNormal="60" zoomScaleSheetLayoutView="70" workbookViewId="0">
      <selection activeCell="I145" sqref="I145"/>
    </sheetView>
  </sheetViews>
  <sheetFormatPr defaultColWidth="9.6640625" defaultRowHeight="15"/>
  <cols>
    <col min="1" max="1" width="7.33203125" style="173" customWidth="1"/>
    <col min="2" max="2" width="48.88671875" style="173" customWidth="1"/>
    <col min="3" max="3" width="21.6640625" style="173" customWidth="1"/>
    <col min="4" max="4" width="16.88671875" style="173" customWidth="1"/>
    <col min="5" max="5" width="18.33203125" style="344" customWidth="1"/>
    <col min="6" max="6" width="3.44140625" style="173" customWidth="1"/>
    <col min="7" max="7" width="13.6640625" style="173" bestFit="1" customWidth="1"/>
    <col min="8" max="16384" width="9.6640625" style="173"/>
  </cols>
  <sheetData>
    <row r="1" spans="1:5" ht="15.75" thickBot="1"/>
    <row r="2" spans="1:5">
      <c r="A2" s="293" t="s">
        <v>394</v>
      </c>
      <c r="B2" s="294"/>
      <c r="C2" s="295" t="s">
        <v>377</v>
      </c>
      <c r="D2" s="296" t="s">
        <v>396</v>
      </c>
      <c r="E2" s="297" t="s">
        <v>397</v>
      </c>
    </row>
    <row r="3" spans="1:5" ht="15" customHeight="1">
      <c r="A3" s="513" t="str">
        <f>'Data Sheet'!$C$25</f>
        <v xml:space="preserve">KeySpan Gas East Corp. D/B/A National Grid </v>
      </c>
      <c r="B3" s="253"/>
      <c r="C3" s="299" t="s">
        <v>420</v>
      </c>
      <c r="D3" s="300" t="s">
        <v>398</v>
      </c>
      <c r="E3" s="251"/>
    </row>
    <row r="4" spans="1:5" ht="15" customHeight="1">
      <c r="A4" s="301"/>
      <c r="B4" s="253"/>
      <c r="C4" s="299" t="s">
        <v>3174</v>
      </c>
      <c r="D4" s="302" t="str">
        <f>+'350351'!E3</f>
        <v>March 31, 2015</v>
      </c>
      <c r="E4" s="2922">
        <v>42004</v>
      </c>
    </row>
    <row r="5" spans="1:5" ht="15.75">
      <c r="A5" s="303" t="s">
        <v>2964</v>
      </c>
      <c r="B5" s="304"/>
      <c r="C5" s="305"/>
      <c r="D5" s="305"/>
      <c r="E5" s="306"/>
    </row>
    <row r="6" spans="1:5" ht="15.75">
      <c r="A6" s="307"/>
      <c r="B6" s="255"/>
      <c r="C6" s="308"/>
      <c r="D6" s="308"/>
      <c r="E6" s="309"/>
    </row>
    <row r="7" spans="1:5">
      <c r="A7" s="310" t="s">
        <v>2965</v>
      </c>
      <c r="B7" s="255"/>
      <c r="C7" s="253" t="s">
        <v>2966</v>
      </c>
      <c r="D7" s="308"/>
      <c r="E7" s="309"/>
    </row>
    <row r="8" spans="1:5">
      <c r="A8" s="301" t="s">
        <v>4283</v>
      </c>
      <c r="B8" s="253"/>
      <c r="C8" s="253" t="s">
        <v>4284</v>
      </c>
      <c r="D8" s="253"/>
      <c r="E8" s="311"/>
    </row>
    <row r="9" spans="1:5">
      <c r="A9" s="301" t="s">
        <v>4285</v>
      </c>
      <c r="B9" s="253"/>
      <c r="C9" s="253" t="s">
        <v>4286</v>
      </c>
      <c r="D9" s="253"/>
      <c r="E9" s="311"/>
    </row>
    <row r="10" spans="1:5">
      <c r="A10" s="301" t="s">
        <v>2533</v>
      </c>
      <c r="B10" s="253"/>
      <c r="C10" s="253" t="s">
        <v>2534</v>
      </c>
      <c r="D10" s="253"/>
      <c r="E10" s="311"/>
    </row>
    <row r="11" spans="1:5">
      <c r="A11" s="301" t="s">
        <v>2535</v>
      </c>
      <c r="B11" s="253"/>
      <c r="C11" s="253" t="s">
        <v>2536</v>
      </c>
      <c r="D11" s="253"/>
      <c r="E11" s="311"/>
    </row>
    <row r="12" spans="1:5">
      <c r="A12" s="301" t="s">
        <v>2537</v>
      </c>
      <c r="B12" s="253"/>
      <c r="C12" s="253" t="s">
        <v>1795</v>
      </c>
      <c r="D12" s="253"/>
      <c r="E12" s="311"/>
    </row>
    <row r="13" spans="1:5">
      <c r="A13" s="301" t="s">
        <v>1796</v>
      </c>
      <c r="B13" s="253"/>
      <c r="C13" s="253" t="s">
        <v>1797</v>
      </c>
      <c r="D13" s="253"/>
      <c r="E13" s="311"/>
    </row>
    <row r="14" spans="1:5">
      <c r="A14" s="301" t="s">
        <v>3517</v>
      </c>
      <c r="B14" s="253"/>
      <c r="C14" s="253" t="s">
        <v>3212</v>
      </c>
      <c r="D14" s="253"/>
      <c r="E14" s="311"/>
    </row>
    <row r="15" spans="1:5">
      <c r="A15" s="301" t="s">
        <v>3213</v>
      </c>
      <c r="B15" s="253"/>
      <c r="C15" s="253" t="s">
        <v>3214</v>
      </c>
      <c r="D15" s="253"/>
      <c r="E15" s="311"/>
    </row>
    <row r="16" spans="1:5">
      <c r="A16" s="301" t="s">
        <v>3215</v>
      </c>
      <c r="B16" s="253"/>
      <c r="C16" s="253" t="s">
        <v>3216</v>
      </c>
      <c r="D16" s="253"/>
      <c r="E16" s="311"/>
    </row>
    <row r="17" spans="1:7">
      <c r="A17" s="301" t="s">
        <v>3217</v>
      </c>
      <c r="B17" s="253"/>
      <c r="C17" s="253" t="s">
        <v>3218</v>
      </c>
      <c r="D17" s="253"/>
      <c r="E17" s="311"/>
    </row>
    <row r="18" spans="1:7">
      <c r="A18" s="301" t="s">
        <v>3219</v>
      </c>
      <c r="B18" s="253"/>
      <c r="C18" s="253" t="s">
        <v>3220</v>
      </c>
      <c r="D18" s="253"/>
      <c r="E18" s="311"/>
    </row>
    <row r="19" spans="1:7">
      <c r="A19" s="301" t="s">
        <v>3221</v>
      </c>
      <c r="B19" s="253"/>
      <c r="C19" s="253" t="s">
        <v>3222</v>
      </c>
      <c r="D19" s="253"/>
      <c r="E19" s="311"/>
    </row>
    <row r="20" spans="1:7">
      <c r="A20" s="301" t="s">
        <v>3223</v>
      </c>
      <c r="B20" s="253"/>
      <c r="C20" s="253" t="s">
        <v>3224</v>
      </c>
      <c r="D20" s="253"/>
      <c r="E20" s="311"/>
    </row>
    <row r="21" spans="1:7">
      <c r="A21" s="301" t="s">
        <v>3225</v>
      </c>
      <c r="B21" s="253"/>
      <c r="C21" s="253" t="s">
        <v>3226</v>
      </c>
      <c r="D21" s="253"/>
      <c r="E21" s="311"/>
    </row>
    <row r="22" spans="1:7">
      <c r="A22" s="301"/>
      <c r="B22" s="253"/>
      <c r="C22" s="253"/>
      <c r="D22" s="253"/>
      <c r="E22" s="311"/>
    </row>
    <row r="23" spans="1:7">
      <c r="A23" s="312" t="s">
        <v>290</v>
      </c>
      <c r="B23" s="313" t="s">
        <v>2023</v>
      </c>
      <c r="C23" s="313"/>
      <c r="D23" s="313"/>
      <c r="E23" s="314" t="s">
        <v>3628</v>
      </c>
    </row>
    <row r="24" spans="1:7">
      <c r="A24" s="315" t="s">
        <v>293</v>
      </c>
      <c r="B24" s="316" t="s">
        <v>1860</v>
      </c>
      <c r="C24" s="316"/>
      <c r="D24" s="316"/>
      <c r="E24" s="317" t="s">
        <v>1861</v>
      </c>
    </row>
    <row r="25" spans="1:7">
      <c r="A25" s="318">
        <v>1</v>
      </c>
      <c r="B25" s="319" t="s">
        <v>3227</v>
      </c>
      <c r="C25" s="253"/>
      <c r="D25" s="253"/>
      <c r="E25" s="320" t="s">
        <v>421</v>
      </c>
    </row>
    <row r="26" spans="1:7">
      <c r="A26" s="318">
        <v>2</v>
      </c>
      <c r="C26" s="253"/>
      <c r="D26" s="253"/>
      <c r="E26" s="251"/>
    </row>
    <row r="27" spans="1:7">
      <c r="A27" s="318">
        <v>4</v>
      </c>
      <c r="B27" s="255"/>
      <c r="E27" s="251"/>
    </row>
    <row r="28" spans="1:7">
      <c r="A28" s="318">
        <v>5</v>
      </c>
      <c r="C28" s="253"/>
      <c r="D28" s="253"/>
      <c r="E28" s="322"/>
    </row>
    <row r="29" spans="1:7">
      <c r="A29" s="318">
        <v>6</v>
      </c>
      <c r="B29" s="319" t="s">
        <v>4783</v>
      </c>
      <c r="C29" s="323"/>
      <c r="D29" s="253"/>
      <c r="E29" s="251"/>
    </row>
    <row r="30" spans="1:7">
      <c r="A30" s="318">
        <v>7</v>
      </c>
      <c r="B30" s="250"/>
      <c r="C30" s="323"/>
      <c r="D30" s="253"/>
      <c r="E30" s="224"/>
    </row>
    <row r="31" spans="1:7">
      <c r="A31" s="318">
        <v>8</v>
      </c>
      <c r="B31" s="280"/>
      <c r="C31" s="324"/>
      <c r="D31" s="325"/>
      <c r="E31" s="326"/>
      <c r="G31" s="918"/>
    </row>
    <row r="32" spans="1:7">
      <c r="A32" s="318">
        <v>9</v>
      </c>
      <c r="B32" s="280"/>
      <c r="C32" s="327"/>
      <c r="D32" s="325"/>
      <c r="E32" s="326"/>
    </row>
    <row r="33" spans="1:13">
      <c r="A33" s="318">
        <v>10</v>
      </c>
      <c r="B33" s="280"/>
      <c r="C33" s="328"/>
      <c r="D33" s="325"/>
      <c r="E33" s="329"/>
    </row>
    <row r="34" spans="1:13">
      <c r="A34" s="318">
        <v>11</v>
      </c>
      <c r="B34" s="281"/>
      <c r="C34" s="330"/>
      <c r="D34" s="325"/>
      <c r="E34" s="326"/>
    </row>
    <row r="35" spans="1:13">
      <c r="A35" s="318">
        <v>12</v>
      </c>
      <c r="B35" s="281"/>
      <c r="C35" s="330"/>
      <c r="D35" s="325"/>
      <c r="E35" s="326"/>
    </row>
    <row r="36" spans="1:13">
      <c r="A36" s="318">
        <v>13</v>
      </c>
      <c r="B36" s="319" t="s">
        <v>3228</v>
      </c>
      <c r="C36" s="323"/>
      <c r="D36" s="253"/>
      <c r="E36" s="251"/>
      <c r="M36" s="234"/>
    </row>
    <row r="37" spans="1:13">
      <c r="A37" s="318">
        <v>14</v>
      </c>
      <c r="B37" s="250"/>
      <c r="C37" s="323"/>
      <c r="D37" s="253"/>
      <c r="E37" s="224"/>
    </row>
    <row r="38" spans="1:13">
      <c r="A38" s="318">
        <v>15</v>
      </c>
      <c r="B38" s="280" t="s">
        <v>4557</v>
      </c>
      <c r="C38" s="324"/>
      <c r="D38" s="325"/>
      <c r="E38" s="326">
        <v>50000</v>
      </c>
    </row>
    <row r="39" spans="1:13">
      <c r="A39" s="318">
        <v>16</v>
      </c>
      <c r="B39" s="280" t="s">
        <v>4558</v>
      </c>
      <c r="C39" s="327"/>
      <c r="D39" s="325"/>
      <c r="E39" s="326">
        <v>50000</v>
      </c>
    </row>
    <row r="40" spans="1:13">
      <c r="A40" s="318">
        <v>17</v>
      </c>
      <c r="B40" s="280" t="s">
        <v>4537</v>
      </c>
      <c r="C40" s="328"/>
      <c r="D40" s="325"/>
      <c r="E40" s="329">
        <f>125000*2</f>
        <v>250000</v>
      </c>
    </row>
    <row r="41" spans="1:13">
      <c r="A41" s="318">
        <v>18</v>
      </c>
      <c r="B41" s="281"/>
      <c r="C41" s="330"/>
      <c r="D41" s="325"/>
      <c r="E41" s="326"/>
    </row>
    <row r="42" spans="1:13">
      <c r="A42" s="318">
        <v>19</v>
      </c>
      <c r="B42" s="281"/>
      <c r="C42" s="330"/>
      <c r="D42" s="325"/>
      <c r="E42" s="326"/>
    </row>
    <row r="43" spans="1:13">
      <c r="A43" s="318">
        <v>20</v>
      </c>
      <c r="B43" s="281"/>
      <c r="C43" s="330"/>
      <c r="D43" s="325"/>
      <c r="E43" s="326"/>
    </row>
    <row r="44" spans="1:13">
      <c r="A44" s="318">
        <v>21</v>
      </c>
      <c r="B44" s="281"/>
      <c r="C44" s="325"/>
      <c r="D44" s="325"/>
      <c r="E44" s="326"/>
    </row>
    <row r="45" spans="1:13">
      <c r="A45" s="318">
        <v>22</v>
      </c>
      <c r="B45" s="281"/>
      <c r="C45" s="330"/>
      <c r="D45" s="325"/>
      <c r="E45" s="326"/>
    </row>
    <row r="46" spans="1:13">
      <c r="A46" s="318">
        <v>23</v>
      </c>
      <c r="B46" s="281"/>
      <c r="C46" s="330"/>
      <c r="D46" s="325"/>
      <c r="E46" s="326"/>
    </row>
    <row r="47" spans="1:13">
      <c r="A47" s="318">
        <v>24</v>
      </c>
      <c r="B47" s="281"/>
      <c r="C47" s="330"/>
      <c r="D47" s="325"/>
      <c r="E47" s="326"/>
    </row>
    <row r="48" spans="1:13">
      <c r="A48" s="318">
        <v>25</v>
      </c>
      <c r="B48" s="281"/>
      <c r="C48" s="328"/>
      <c r="D48" s="325"/>
      <c r="E48" s="331"/>
    </row>
    <row r="49" spans="1:8">
      <c r="A49" s="318">
        <v>26</v>
      </c>
      <c r="B49" s="281"/>
      <c r="C49" s="330"/>
      <c r="D49" s="325"/>
      <c r="E49" s="282"/>
    </row>
    <row r="50" spans="1:8">
      <c r="A50" s="318">
        <v>27</v>
      </c>
      <c r="B50" s="281"/>
      <c r="C50" s="325"/>
      <c r="D50" s="325"/>
      <c r="E50" s="332">
        <f>+SUM(E38:E49)</f>
        <v>350000</v>
      </c>
    </row>
    <row r="51" spans="1:8">
      <c r="A51" s="318">
        <v>28</v>
      </c>
      <c r="B51" s="281"/>
      <c r="C51" s="325"/>
      <c r="D51" s="325"/>
      <c r="E51" s="282"/>
    </row>
    <row r="52" spans="1:8">
      <c r="A52" s="318">
        <v>29</v>
      </c>
      <c r="B52" s="280" t="s">
        <v>428</v>
      </c>
      <c r="C52" s="325"/>
      <c r="D52" s="325"/>
      <c r="E52" s="282">
        <v>531725</v>
      </c>
    </row>
    <row r="53" spans="1:8" ht="15.75">
      <c r="A53" s="318">
        <v>30</v>
      </c>
      <c r="B53" s="283"/>
      <c r="C53" s="328"/>
      <c r="D53" s="325"/>
      <c r="E53" s="331"/>
    </row>
    <row r="54" spans="1:8" ht="16.5" thickBot="1">
      <c r="A54" s="318">
        <v>31</v>
      </c>
      <c r="B54" s="283"/>
      <c r="C54" s="333" t="s">
        <v>2166</v>
      </c>
      <c r="D54" s="325"/>
      <c r="E54" s="334">
        <f>SUM(E50:E52)</f>
        <v>881725</v>
      </c>
      <c r="G54" s="917"/>
      <c r="H54" s="918"/>
    </row>
    <row r="55" spans="1:8" ht="16.5" thickTop="1">
      <c r="A55" s="318">
        <v>32</v>
      </c>
      <c r="B55" s="252"/>
      <c r="C55" s="335"/>
      <c r="D55" s="253"/>
      <c r="E55" s="336"/>
    </row>
    <row r="56" spans="1:8">
      <c r="A56" s="318">
        <v>33</v>
      </c>
      <c r="B56" s="319" t="s">
        <v>1156</v>
      </c>
      <c r="C56" s="335"/>
      <c r="D56" s="253"/>
      <c r="E56" s="282"/>
    </row>
    <row r="57" spans="1:8">
      <c r="A57" s="318">
        <v>34</v>
      </c>
      <c r="B57" s="173" t="s">
        <v>2164</v>
      </c>
      <c r="C57" s="335"/>
      <c r="D57" s="253"/>
      <c r="E57" s="282">
        <v>445008</v>
      </c>
    </row>
    <row r="58" spans="1:8">
      <c r="A58" s="318">
        <v>35</v>
      </c>
      <c r="B58" s="250"/>
      <c r="C58" s="253"/>
      <c r="D58" s="253"/>
      <c r="E58" s="251"/>
    </row>
    <row r="59" spans="1:8" ht="15.75" thickBot="1">
      <c r="A59" s="318">
        <v>36</v>
      </c>
      <c r="B59" s="250"/>
      <c r="C59" s="253"/>
      <c r="D59" s="253"/>
      <c r="E59" s="337">
        <f>SUM(E57:E58)</f>
        <v>445008</v>
      </c>
    </row>
    <row r="60" spans="1:8" ht="15.75" thickTop="1">
      <c r="A60" s="318">
        <v>37</v>
      </c>
      <c r="B60" s="250"/>
      <c r="C60" s="253"/>
      <c r="D60" s="253"/>
      <c r="E60" s="224"/>
    </row>
    <row r="61" spans="1:8">
      <c r="A61" s="318">
        <v>38</v>
      </c>
      <c r="B61" s="250"/>
      <c r="C61" s="253"/>
      <c r="D61" s="253"/>
      <c r="E61" s="224"/>
    </row>
    <row r="62" spans="1:8">
      <c r="A62" s="318">
        <v>39</v>
      </c>
      <c r="B62" s="250"/>
      <c r="C62" s="253"/>
      <c r="D62" s="253"/>
      <c r="E62" s="224"/>
    </row>
    <row r="63" spans="1:8">
      <c r="A63" s="318">
        <v>40</v>
      </c>
      <c r="B63" s="250"/>
      <c r="C63" s="253"/>
      <c r="D63" s="253"/>
      <c r="E63" s="224"/>
    </row>
    <row r="64" spans="1:8" ht="15.75" thickBot="1">
      <c r="A64" s="338">
        <v>41</v>
      </c>
      <c r="B64" s="339"/>
      <c r="C64" s="340" t="s">
        <v>3239</v>
      </c>
      <c r="D64" s="339"/>
      <c r="E64" s="341"/>
    </row>
    <row r="65" spans="1:6">
      <c r="A65" s="253" t="s">
        <v>1153</v>
      </c>
      <c r="B65" s="253"/>
      <c r="C65" s="253"/>
      <c r="D65" s="253"/>
      <c r="E65" s="342"/>
      <c r="F65" s="918"/>
    </row>
    <row r="66" spans="1:6">
      <c r="A66" s="308" t="s">
        <v>1155</v>
      </c>
      <c r="B66" s="308"/>
      <c r="C66" s="308"/>
      <c r="D66" s="308"/>
      <c r="E66" s="343"/>
    </row>
    <row r="68" spans="1:6" ht="15.75" thickBot="1">
      <c r="A68" s="345" t="s">
        <v>3363</v>
      </c>
      <c r="B68" s="345"/>
      <c r="C68" s="308"/>
      <c r="E68" s="346">
        <v>42004</v>
      </c>
    </row>
    <row r="69" spans="1:6">
      <c r="A69" s="293"/>
      <c r="B69" s="294"/>
      <c r="C69" s="294"/>
      <c r="D69" s="294"/>
      <c r="E69" s="347"/>
    </row>
    <row r="70" spans="1:6" ht="15.75">
      <c r="A70" s="307" t="s">
        <v>2964</v>
      </c>
      <c r="B70" s="348"/>
      <c r="C70" s="308"/>
      <c r="D70" s="308"/>
      <c r="E70" s="309"/>
    </row>
    <row r="71" spans="1:6">
      <c r="A71" s="301"/>
      <c r="B71" s="253"/>
      <c r="C71" s="253"/>
      <c r="D71" s="253"/>
      <c r="E71" s="311"/>
    </row>
    <row r="72" spans="1:6">
      <c r="A72" s="312" t="s">
        <v>290</v>
      </c>
      <c r="B72" s="313" t="s">
        <v>2023</v>
      </c>
      <c r="C72" s="313"/>
      <c r="D72" s="313"/>
      <c r="E72" s="314" t="s">
        <v>3628</v>
      </c>
    </row>
    <row r="73" spans="1:6">
      <c r="A73" s="315" t="s">
        <v>293</v>
      </c>
      <c r="B73" s="316" t="s">
        <v>1860</v>
      </c>
      <c r="C73" s="316"/>
      <c r="D73" s="316"/>
      <c r="E73" s="317" t="s">
        <v>1861</v>
      </c>
    </row>
    <row r="74" spans="1:6" ht="15.75">
      <c r="A74" s="318">
        <v>1</v>
      </c>
      <c r="B74" s="252"/>
      <c r="C74" s="335"/>
      <c r="D74" s="253"/>
      <c r="E74" s="336"/>
    </row>
    <row r="75" spans="1:6">
      <c r="A75" s="318">
        <v>2</v>
      </c>
      <c r="B75" s="319" t="s">
        <v>1157</v>
      </c>
      <c r="C75" s="335"/>
      <c r="D75" s="253"/>
      <c r="E75" s="336"/>
    </row>
    <row r="76" spans="1:6">
      <c r="A76" s="318">
        <v>3</v>
      </c>
      <c r="B76" s="234"/>
      <c r="C76" s="335"/>
      <c r="D76" s="253"/>
      <c r="E76" s="336"/>
    </row>
    <row r="77" spans="1:6" ht="15.75" thickBot="1">
      <c r="A77" s="318">
        <v>4</v>
      </c>
      <c r="B77" s="255"/>
      <c r="C77" s="349" t="s">
        <v>2166</v>
      </c>
      <c r="D77" s="254"/>
      <c r="E77" s="350">
        <f>E76</f>
        <v>0</v>
      </c>
    </row>
    <row r="78" spans="1:6" ht="15.75" thickTop="1">
      <c r="A78" s="318">
        <v>5</v>
      </c>
      <c r="E78" s="336"/>
    </row>
    <row r="79" spans="1:6">
      <c r="A79" s="318">
        <v>6</v>
      </c>
      <c r="B79" s="319" t="s">
        <v>1158</v>
      </c>
      <c r="C79" s="335"/>
      <c r="D79" s="253"/>
      <c r="E79" s="336"/>
    </row>
    <row r="80" spans="1:6">
      <c r="A80" s="318">
        <v>7</v>
      </c>
      <c r="B80" s="253" t="s">
        <v>422</v>
      </c>
      <c r="C80" s="335"/>
      <c r="D80" s="253"/>
      <c r="E80" s="336">
        <v>39821</v>
      </c>
    </row>
    <row r="81" spans="1:10" ht="15.75" thickBot="1">
      <c r="A81" s="318">
        <v>8</v>
      </c>
      <c r="B81" s="253"/>
      <c r="C81" s="349" t="s">
        <v>2166</v>
      </c>
      <c r="D81" s="253"/>
      <c r="E81" s="350">
        <f>E80</f>
        <v>39821</v>
      </c>
    </row>
    <row r="82" spans="1:10" ht="15.75" thickTop="1">
      <c r="A82" s="318">
        <v>9</v>
      </c>
      <c r="B82" s="319" t="s">
        <v>297</v>
      </c>
      <c r="C82" s="335"/>
      <c r="D82" s="253"/>
      <c r="E82" s="336"/>
    </row>
    <row r="83" spans="1:10">
      <c r="A83" s="318">
        <v>10</v>
      </c>
      <c r="B83" s="173" t="s">
        <v>4745</v>
      </c>
      <c r="E83" s="336">
        <f>5980305+140000</f>
        <v>6120305</v>
      </c>
      <c r="J83" s="357"/>
    </row>
    <row r="84" spans="1:10">
      <c r="A84" s="318">
        <v>11</v>
      </c>
      <c r="B84" s="255" t="s">
        <v>4746</v>
      </c>
      <c r="C84" s="351"/>
      <c r="D84" s="253"/>
      <c r="E84" s="251">
        <v>1000000</v>
      </c>
      <c r="J84" s="357"/>
    </row>
    <row r="85" spans="1:10">
      <c r="A85" s="318">
        <v>12</v>
      </c>
      <c r="B85" s="2956" t="s">
        <v>4747</v>
      </c>
      <c r="C85" s="323"/>
      <c r="D85" s="253"/>
      <c r="E85" s="352">
        <v>1150040</v>
      </c>
      <c r="F85" s="918"/>
      <c r="G85" s="2769"/>
      <c r="J85" s="357"/>
    </row>
    <row r="86" spans="1:10" ht="16.5" thickBot="1">
      <c r="A86" s="318">
        <v>13</v>
      </c>
      <c r="B86" s="3042" t="s">
        <v>4787</v>
      </c>
      <c r="C86" s="349"/>
      <c r="D86" s="253"/>
      <c r="E86" s="352">
        <f>1230966-140000</f>
        <v>1090966</v>
      </c>
      <c r="F86" s="915"/>
      <c r="G86" s="2769"/>
      <c r="J86" s="321"/>
    </row>
    <row r="87" spans="1:10" ht="16.5" thickTop="1" thickBot="1">
      <c r="A87" s="318">
        <v>14</v>
      </c>
      <c r="C87" s="349" t="s">
        <v>2166</v>
      </c>
      <c r="E87" s="321">
        <f>SUM(E83:E86)</f>
        <v>9361311</v>
      </c>
      <c r="G87" s="918"/>
    </row>
    <row r="88" spans="1:10" ht="15.75" thickTop="1">
      <c r="A88" s="318">
        <v>15</v>
      </c>
      <c r="B88" s="319" t="s">
        <v>423</v>
      </c>
      <c r="C88" s="323"/>
      <c r="D88" s="253"/>
      <c r="E88" s="320"/>
    </row>
    <row r="89" spans="1:10">
      <c r="A89" s="318">
        <v>16</v>
      </c>
      <c r="B89" s="255" t="s">
        <v>4402</v>
      </c>
      <c r="C89" s="349"/>
      <c r="D89" s="253"/>
      <c r="E89" s="320">
        <v>1317512</v>
      </c>
    </row>
    <row r="90" spans="1:10" ht="16.5" thickBot="1">
      <c r="A90" s="318">
        <v>17</v>
      </c>
      <c r="B90" s="255"/>
      <c r="C90" s="349" t="s">
        <v>2166</v>
      </c>
      <c r="D90" s="253"/>
      <c r="E90" s="353">
        <f>E89</f>
        <v>1317512</v>
      </c>
      <c r="F90" s="915"/>
    </row>
    <row r="91" spans="1:10" ht="15.75" thickTop="1">
      <c r="A91" s="318">
        <v>18</v>
      </c>
      <c r="E91" s="251"/>
      <c r="F91" s="919"/>
    </row>
    <row r="92" spans="1:10">
      <c r="A92" s="318">
        <v>19</v>
      </c>
      <c r="B92" s="319" t="s">
        <v>1366</v>
      </c>
      <c r="C92" s="323"/>
      <c r="D92" s="253"/>
      <c r="E92" s="251"/>
      <c r="F92" s="918"/>
    </row>
    <row r="93" spans="1:10">
      <c r="A93" s="318">
        <v>20</v>
      </c>
      <c r="B93" s="253" t="s">
        <v>4748</v>
      </c>
      <c r="C93" s="351"/>
      <c r="D93" s="253"/>
      <c r="E93" s="251">
        <v>1578.3799999999999</v>
      </c>
    </row>
    <row r="94" spans="1:10">
      <c r="A94" s="318">
        <v>21</v>
      </c>
      <c r="B94" s="255" t="s">
        <v>4749</v>
      </c>
      <c r="C94" s="354"/>
      <c r="D94" s="255"/>
      <c r="E94" s="251">
        <v>78149.069999999992</v>
      </c>
    </row>
    <row r="95" spans="1:10">
      <c r="A95" s="318">
        <v>22</v>
      </c>
      <c r="B95" s="255" t="s">
        <v>4627</v>
      </c>
      <c r="C95" s="354"/>
      <c r="D95" s="255"/>
      <c r="E95" s="251">
        <v>4956282.09</v>
      </c>
    </row>
    <row r="96" spans="1:10">
      <c r="A96" s="318">
        <v>24</v>
      </c>
      <c r="B96" s="173" t="s">
        <v>4750</v>
      </c>
      <c r="C96" s="354"/>
      <c r="D96" s="255"/>
      <c r="E96" s="251">
        <v>19567.46</v>
      </c>
    </row>
    <row r="97" spans="1:8">
      <c r="A97" s="318">
        <v>25</v>
      </c>
      <c r="B97" s="255" t="s">
        <v>4751</v>
      </c>
      <c r="C97" s="354"/>
      <c r="D97" s="255"/>
      <c r="E97" s="251">
        <v>912318.72</v>
      </c>
    </row>
    <row r="98" spans="1:8">
      <c r="A98" s="318">
        <v>26</v>
      </c>
      <c r="B98" s="255" t="s">
        <v>4752</v>
      </c>
      <c r="C98" s="234"/>
      <c r="D98" s="255"/>
      <c r="E98" s="251">
        <v>116210.58</v>
      </c>
    </row>
    <row r="99" spans="1:8">
      <c r="A99" s="318">
        <v>28</v>
      </c>
      <c r="B99" s="255" t="s">
        <v>4753</v>
      </c>
      <c r="C99" s="234"/>
      <c r="D99" s="255"/>
      <c r="E99" s="251">
        <v>-284532.96000000008</v>
      </c>
    </row>
    <row r="100" spans="1:8">
      <c r="A100" s="318">
        <v>29</v>
      </c>
      <c r="B100" s="255" t="s">
        <v>4754</v>
      </c>
      <c r="C100" s="354"/>
      <c r="D100" s="255"/>
      <c r="E100" s="251">
        <v>22074.760000000002</v>
      </c>
    </row>
    <row r="101" spans="1:8">
      <c r="A101" s="318">
        <v>30</v>
      </c>
      <c r="B101" s="255" t="s">
        <v>4628</v>
      </c>
      <c r="C101" s="234"/>
      <c r="D101" s="255"/>
      <c r="E101" s="251">
        <v>512959.74</v>
      </c>
    </row>
    <row r="102" spans="1:8">
      <c r="A102" s="318">
        <v>31</v>
      </c>
      <c r="B102" s="255" t="s">
        <v>4755</v>
      </c>
      <c r="C102" s="234"/>
      <c r="D102" s="255"/>
      <c r="E102" s="251">
        <v>21380.820000000003</v>
      </c>
    </row>
    <row r="103" spans="1:8">
      <c r="A103" s="318">
        <v>32</v>
      </c>
      <c r="B103" s="255" t="s">
        <v>4756</v>
      </c>
      <c r="C103" s="234"/>
      <c r="D103" s="255"/>
      <c r="E103" s="251">
        <v>5620738.870000001</v>
      </c>
    </row>
    <row r="104" spans="1:8">
      <c r="A104" s="318">
        <v>33</v>
      </c>
      <c r="B104" s="255" t="s">
        <v>4757</v>
      </c>
      <c r="C104" s="349"/>
      <c r="D104" s="253"/>
      <c r="E104" s="251">
        <v>-2340.100000000004</v>
      </c>
    </row>
    <row r="105" spans="1:8">
      <c r="A105" s="318">
        <v>34</v>
      </c>
      <c r="B105" s="173" t="s">
        <v>1788</v>
      </c>
      <c r="E105" s="251">
        <v>2544995</v>
      </c>
    </row>
    <row r="106" spans="1:8">
      <c r="A106" s="318">
        <v>35</v>
      </c>
      <c r="B106" s="255" t="s">
        <v>4758</v>
      </c>
      <c r="E106" s="251">
        <v>-8405.4500000000007</v>
      </c>
    </row>
    <row r="107" spans="1:8">
      <c r="A107" s="318">
        <v>36</v>
      </c>
      <c r="B107" s="255" t="s">
        <v>4759</v>
      </c>
      <c r="C107" s="349"/>
      <c r="E107" s="251">
        <v>5582.4100000000017</v>
      </c>
    </row>
    <row r="108" spans="1:8">
      <c r="A108" s="318">
        <v>37</v>
      </c>
      <c r="B108" s="255" t="s">
        <v>4629</v>
      </c>
      <c r="C108" s="349"/>
      <c r="E108" s="251">
        <v>-781916.5399999998</v>
      </c>
    </row>
    <row r="109" spans="1:8">
      <c r="A109" s="318">
        <v>38</v>
      </c>
      <c r="B109" s="255" t="s">
        <v>4849</v>
      </c>
      <c r="C109" s="349"/>
      <c r="E109" s="251">
        <v>3060173.63</v>
      </c>
    </row>
    <row r="110" spans="1:8">
      <c r="A110" s="318">
        <v>39</v>
      </c>
      <c r="B110" s="355"/>
      <c r="C110" s="349"/>
      <c r="E110" s="251"/>
    </row>
    <row r="111" spans="1:8">
      <c r="A111" s="318">
        <v>40</v>
      </c>
      <c r="B111" s="255"/>
      <c r="C111" s="357"/>
      <c r="D111" s="358"/>
      <c r="E111" s="251"/>
    </row>
    <row r="112" spans="1:8">
      <c r="A112" s="318">
        <v>41</v>
      </c>
      <c r="B112" s="255"/>
      <c r="C112" s="357"/>
      <c r="D112" s="358"/>
      <c r="E112" s="251"/>
      <c r="H112" s="918"/>
    </row>
    <row r="113" spans="1:8">
      <c r="A113" s="318">
        <v>42</v>
      </c>
      <c r="B113" s="255"/>
      <c r="C113" s="357"/>
      <c r="D113" s="358"/>
      <c r="E113" s="251"/>
    </row>
    <row r="114" spans="1:8">
      <c r="A114" s="356">
        <v>43</v>
      </c>
      <c r="B114" s="3084"/>
      <c r="C114" s="357"/>
      <c r="D114" s="358"/>
      <c r="E114" s="251"/>
    </row>
    <row r="115" spans="1:8" ht="16.5" thickBot="1">
      <c r="A115" s="356">
        <v>44</v>
      </c>
      <c r="B115" s="3084"/>
      <c r="C115" s="349" t="s">
        <v>2166</v>
      </c>
      <c r="E115" s="321">
        <f>SUM(E93:E114)</f>
        <v>16794816.480000004</v>
      </c>
      <c r="F115" s="915"/>
      <c r="G115" s="2769"/>
      <c r="H115" s="918"/>
    </row>
    <row r="116" spans="1:8" ht="15.75" thickTop="1">
      <c r="A116" s="356">
        <v>45</v>
      </c>
      <c r="B116" s="3084"/>
      <c r="C116" s="349"/>
      <c r="E116" s="251"/>
    </row>
    <row r="117" spans="1:8" ht="15.75" thickBot="1">
      <c r="A117" s="359">
        <v>46</v>
      </c>
      <c r="B117" s="1973"/>
      <c r="C117" s="340" t="s">
        <v>424</v>
      </c>
      <c r="D117" s="339"/>
      <c r="E117" s="360">
        <f>SUM(E115,E90,E86,E81,E77,E54,E57)</f>
        <v>20569848.480000004</v>
      </c>
    </row>
    <row r="118" spans="1:8">
      <c r="A118" s="361"/>
      <c r="B118" s="361"/>
      <c r="E118" s="343" t="s">
        <v>1154</v>
      </c>
    </row>
    <row r="119" spans="1:8" ht="49.5" customHeight="1">
      <c r="A119" s="3426" t="s">
        <v>4854</v>
      </c>
      <c r="B119" s="3426"/>
      <c r="C119" s="3426"/>
      <c r="D119" s="3426"/>
      <c r="E119" s="343"/>
    </row>
    <row r="120" spans="1:8" ht="12.75" customHeight="1">
      <c r="A120" s="3426"/>
      <c r="B120" s="3426"/>
      <c r="C120" s="3426"/>
      <c r="D120" s="3426"/>
      <c r="E120" s="3209"/>
    </row>
    <row r="121" spans="1:8">
      <c r="A121" s="357"/>
      <c r="B121" s="357"/>
    </row>
    <row r="122" spans="1:8">
      <c r="C122" s="3425" t="s">
        <v>1159</v>
      </c>
      <c r="D122" s="3425"/>
    </row>
  </sheetData>
  <mergeCells count="3">
    <mergeCell ref="C122:D122"/>
    <mergeCell ref="A119:D119"/>
    <mergeCell ref="A120:D120"/>
  </mergeCells>
  <printOptions horizontalCentered="1" verticalCentered="1"/>
  <pageMargins left="0.25" right="0.25" top="0.25" bottom="0.25" header="0" footer="0"/>
  <pageSetup scale="72" fitToHeight="3" orientation="portrait" horizontalDpi="300" verticalDpi="300" r:id="rId1"/>
  <headerFooter alignWithMargins="0"/>
  <rowBreaks count="1" manualBreakCount="1">
    <brk id="67" max="4" man="1"/>
  </row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
  <dimension ref="A1:N65"/>
  <sheetViews>
    <sheetView view="pageBreakPreview" topLeftCell="A37" zoomScale="60" zoomScaleNormal="70" workbookViewId="0">
      <selection activeCell="C30" sqref="C30"/>
    </sheetView>
  </sheetViews>
  <sheetFormatPr defaultColWidth="9.6640625" defaultRowHeight="15"/>
  <cols>
    <col min="1" max="1" width="4.6640625" customWidth="1"/>
    <col min="2" max="2" width="52.77734375" customWidth="1"/>
    <col min="3" max="5" width="12.6640625" customWidth="1"/>
    <col min="6" max="6" width="17.33203125" bestFit="1" customWidth="1"/>
    <col min="7" max="7" width="15.6640625" customWidth="1"/>
    <col min="8" max="8" width="8.6640625" customWidth="1"/>
    <col min="9" max="10" width="15.6640625" customWidth="1"/>
    <col min="11" max="11" width="8.6640625" customWidth="1"/>
    <col min="12" max="13" width="15.6640625" customWidth="1"/>
    <col min="14" max="14" width="4.6640625" customWidth="1"/>
  </cols>
  <sheetData>
    <row r="1" spans="1:14">
      <c r="A1" s="2772" t="s">
        <v>394</v>
      </c>
      <c r="B1" s="2773"/>
      <c r="C1" s="2774" t="s">
        <v>377</v>
      </c>
      <c r="D1" s="2775"/>
      <c r="E1" s="2776" t="s">
        <v>396</v>
      </c>
      <c r="F1" s="2777" t="s">
        <v>397</v>
      </c>
      <c r="G1" s="2772" t="s">
        <v>394</v>
      </c>
      <c r="H1" s="2775"/>
      <c r="I1" s="2775"/>
      <c r="J1" s="2774" t="s">
        <v>377</v>
      </c>
      <c r="K1" s="2775"/>
      <c r="L1" s="2774" t="s">
        <v>396</v>
      </c>
      <c r="M1" s="2774" t="s">
        <v>397</v>
      </c>
      <c r="N1" s="2778"/>
    </row>
    <row r="2" spans="1:14" ht="15.75">
      <c r="A2" s="513" t="str">
        <f>'Data Sheet'!$C$25</f>
        <v xml:space="preserve">KeySpan Gas East Corp. D/B/A National Grid </v>
      </c>
      <c r="B2" s="2780"/>
      <c r="C2" s="2781" t="s">
        <v>4584</v>
      </c>
      <c r="D2" s="2780"/>
      <c r="E2" s="2782" t="s">
        <v>398</v>
      </c>
      <c r="F2" s="2783"/>
      <c r="G2" s="513" t="str">
        <f>'Data Sheet'!$C$25</f>
        <v xml:space="preserve">KeySpan Gas East Corp. D/B/A National Grid </v>
      </c>
      <c r="H2" s="2780"/>
      <c r="I2" s="2780"/>
      <c r="J2" s="2781" t="s">
        <v>4584</v>
      </c>
      <c r="K2" s="2780"/>
      <c r="L2" s="2784" t="s">
        <v>398</v>
      </c>
      <c r="M2" s="2781"/>
      <c r="N2" s="2785"/>
    </row>
    <row r="3" spans="1:14" ht="15" customHeight="1">
      <c r="A3" s="2786"/>
      <c r="B3" s="2780"/>
      <c r="C3" s="2781" t="s">
        <v>3174</v>
      </c>
      <c r="D3" s="2780"/>
      <c r="E3" s="2787" t="str">
        <f>+'337'!F3</f>
        <v>March 31, 2015</v>
      </c>
      <c r="F3" s="2788" t="s">
        <v>4567</v>
      </c>
      <c r="G3" s="2786"/>
      <c r="H3" s="2780"/>
      <c r="I3" s="2780"/>
      <c r="J3" s="2781" t="s">
        <v>3174</v>
      </c>
      <c r="K3" s="2780"/>
      <c r="L3" s="2789" t="str">
        <f>+E3</f>
        <v>March 31, 2015</v>
      </c>
      <c r="M3" s="2790" t="s">
        <v>4567</v>
      </c>
      <c r="N3" s="2785"/>
    </row>
    <row r="4" spans="1:14" ht="15" customHeight="1">
      <c r="A4" s="2791" t="s">
        <v>1367</v>
      </c>
      <c r="B4" s="2792"/>
      <c r="C4" s="2793"/>
      <c r="D4" s="2793"/>
      <c r="E4" s="2793"/>
      <c r="F4" s="2794"/>
      <c r="G4" s="2791" t="s">
        <v>1368</v>
      </c>
      <c r="H4" s="2792"/>
      <c r="I4" s="2792"/>
      <c r="J4" s="2793"/>
      <c r="K4" s="2793"/>
      <c r="L4" s="2793"/>
      <c r="M4" s="2793"/>
      <c r="N4" s="2795"/>
    </row>
    <row r="5" spans="1:14" ht="15.75">
      <c r="A5" s="2796"/>
      <c r="B5" s="11"/>
      <c r="C5" s="2797"/>
      <c r="D5" s="2797"/>
      <c r="E5" s="2797"/>
      <c r="F5" s="2798"/>
      <c r="G5" s="2796"/>
      <c r="H5" s="11"/>
      <c r="I5" s="11"/>
      <c r="J5" s="2797"/>
      <c r="K5" s="2797"/>
      <c r="L5" s="2797"/>
      <c r="M5" s="2797"/>
      <c r="N5" s="2785"/>
    </row>
    <row r="6" spans="1:14">
      <c r="A6" s="2786" t="s">
        <v>1369</v>
      </c>
      <c r="B6" s="2780"/>
      <c r="C6" s="2780" t="s">
        <v>3723</v>
      </c>
      <c r="D6" s="2780"/>
      <c r="E6" s="2780"/>
      <c r="F6" s="2799"/>
      <c r="G6" s="2786" t="s">
        <v>3724</v>
      </c>
      <c r="H6" s="2780"/>
      <c r="I6" s="2780"/>
      <c r="J6" s="2780"/>
      <c r="K6" s="2780" t="s">
        <v>3725</v>
      </c>
      <c r="L6" s="2780"/>
      <c r="M6" s="2780"/>
      <c r="N6" s="2785"/>
    </row>
    <row r="7" spans="1:14">
      <c r="A7" s="2786" t="s">
        <v>3726</v>
      </c>
      <c r="B7" s="2780"/>
      <c r="C7" s="2780" t="s">
        <v>3727</v>
      </c>
      <c r="D7" s="2780"/>
      <c r="E7" s="2780"/>
      <c r="F7" s="2799"/>
      <c r="G7" s="2786" t="s">
        <v>3728</v>
      </c>
      <c r="H7" s="2780"/>
      <c r="I7" s="2780"/>
      <c r="J7" s="2780"/>
      <c r="K7" s="2780" t="s">
        <v>3729</v>
      </c>
      <c r="L7" s="2780"/>
      <c r="M7" s="2780"/>
      <c r="N7" s="2785"/>
    </row>
    <row r="8" spans="1:14">
      <c r="A8" s="2786" t="s">
        <v>3730</v>
      </c>
      <c r="B8" s="2780"/>
      <c r="C8" s="2780" t="s">
        <v>3945</v>
      </c>
      <c r="D8" s="2780"/>
      <c r="E8" s="2780"/>
      <c r="F8" s="2799"/>
      <c r="G8" s="2786" t="s">
        <v>3946</v>
      </c>
      <c r="H8" s="2780"/>
      <c r="I8" s="2780"/>
      <c r="J8" s="2780"/>
      <c r="K8" s="2780" t="s">
        <v>3947</v>
      </c>
      <c r="L8" s="2780"/>
      <c r="M8" s="2780"/>
      <c r="N8" s="2785"/>
    </row>
    <row r="9" spans="1:14">
      <c r="A9" s="2786" t="s">
        <v>3948</v>
      </c>
      <c r="B9" s="2780"/>
      <c r="C9" s="2780"/>
      <c r="D9" s="2780"/>
      <c r="E9" s="2780"/>
      <c r="F9" s="2799"/>
      <c r="G9" s="2786"/>
      <c r="H9" s="2780"/>
      <c r="I9" s="2780"/>
      <c r="J9" s="2780"/>
      <c r="K9" s="2780" t="s">
        <v>3949</v>
      </c>
      <c r="L9" s="2780"/>
      <c r="M9" s="2780"/>
      <c r="N9" s="2785"/>
    </row>
    <row r="10" spans="1:14">
      <c r="A10" s="2786" t="s">
        <v>3950</v>
      </c>
      <c r="B10" s="2780"/>
      <c r="C10" s="2780"/>
      <c r="D10" s="2780"/>
      <c r="E10" s="2780"/>
      <c r="F10" s="2799"/>
      <c r="G10" s="2786"/>
      <c r="H10" s="2780"/>
      <c r="I10" s="2780"/>
      <c r="J10" s="2780"/>
      <c r="K10" s="2780"/>
      <c r="L10" s="2780"/>
      <c r="M10" s="2780"/>
      <c r="N10" s="2785"/>
    </row>
    <row r="11" spans="1:14">
      <c r="A11" s="2786"/>
      <c r="B11" s="2780"/>
      <c r="C11" s="2780"/>
      <c r="D11" s="2780"/>
      <c r="E11" s="2780"/>
      <c r="F11" s="2799"/>
      <c r="G11" s="2786"/>
      <c r="H11" s="2780"/>
      <c r="I11" s="2780"/>
      <c r="J11" s="2780"/>
      <c r="K11" s="2780"/>
      <c r="L11" s="2780"/>
      <c r="M11" s="2780"/>
      <c r="N11" s="2785"/>
    </row>
    <row r="12" spans="1:14">
      <c r="A12" s="2800"/>
      <c r="B12" s="2801" t="s">
        <v>2024</v>
      </c>
      <c r="C12" s="2801"/>
      <c r="D12" s="2801"/>
      <c r="E12" s="2801"/>
      <c r="F12" s="2802"/>
      <c r="G12" s="2803" t="s">
        <v>3951</v>
      </c>
      <c r="H12" s="2793"/>
      <c r="I12" s="2793"/>
      <c r="J12" s="2804"/>
      <c r="K12" s="2805" t="s">
        <v>3952</v>
      </c>
      <c r="L12" s="2793"/>
      <c r="M12" s="2804"/>
      <c r="N12" s="2806"/>
    </row>
    <row r="13" spans="1:14">
      <c r="A13" s="2807"/>
      <c r="B13" s="2808" t="s">
        <v>3953</v>
      </c>
      <c r="C13" s="2809" t="s">
        <v>3954</v>
      </c>
      <c r="D13" s="2809" t="s">
        <v>3955</v>
      </c>
      <c r="E13" s="2809" t="s">
        <v>2166</v>
      </c>
      <c r="F13" s="2810" t="s">
        <v>3956</v>
      </c>
      <c r="G13" s="2803" t="s">
        <v>3957</v>
      </c>
      <c r="H13" s="2811"/>
      <c r="I13" s="2812"/>
      <c r="J13" s="2809"/>
      <c r="K13" s="2809"/>
      <c r="L13" s="2809"/>
      <c r="M13" s="2813"/>
      <c r="N13" s="2814"/>
    </row>
    <row r="14" spans="1:14">
      <c r="A14" s="2807" t="s">
        <v>290</v>
      </c>
      <c r="B14" s="2808" t="s">
        <v>3194</v>
      </c>
      <c r="C14" s="2809" t="s">
        <v>3195</v>
      </c>
      <c r="D14" s="2809" t="s">
        <v>991</v>
      </c>
      <c r="E14" s="2809" t="s">
        <v>3196</v>
      </c>
      <c r="F14" s="2810" t="s">
        <v>3197</v>
      </c>
      <c r="G14" s="2807"/>
      <c r="H14" s="2809"/>
      <c r="I14" s="2808"/>
      <c r="J14" s="2809" t="s">
        <v>3198</v>
      </c>
      <c r="K14" s="2809" t="s">
        <v>3626</v>
      </c>
      <c r="L14" s="2809" t="s">
        <v>3628</v>
      </c>
      <c r="M14" s="2815" t="s">
        <v>3956</v>
      </c>
      <c r="N14" s="2814"/>
    </row>
    <row r="15" spans="1:14">
      <c r="A15" s="2807" t="s">
        <v>293</v>
      </c>
      <c r="B15" s="2808" t="s">
        <v>3199</v>
      </c>
      <c r="C15" s="2809" t="s">
        <v>3183</v>
      </c>
      <c r="D15" s="2809" t="s">
        <v>3200</v>
      </c>
      <c r="E15" s="2809" t="s">
        <v>2851</v>
      </c>
      <c r="F15" s="2810" t="s">
        <v>370</v>
      </c>
      <c r="G15" s="2807" t="s">
        <v>3201</v>
      </c>
      <c r="H15" s="2809" t="s">
        <v>2850</v>
      </c>
      <c r="I15" s="2809" t="s">
        <v>3628</v>
      </c>
      <c r="J15" s="2815" t="s">
        <v>3197</v>
      </c>
      <c r="K15" s="2809" t="s">
        <v>2850</v>
      </c>
      <c r="L15" s="2809"/>
      <c r="M15" s="2815" t="s">
        <v>3197</v>
      </c>
      <c r="N15" s="2814" t="s">
        <v>290</v>
      </c>
    </row>
    <row r="16" spans="1:14">
      <c r="A16" s="2807"/>
      <c r="B16" s="2816"/>
      <c r="C16" s="2816"/>
      <c r="D16" s="2816"/>
      <c r="E16" s="2809" t="s">
        <v>3202</v>
      </c>
      <c r="F16" s="2810" t="s">
        <v>2321</v>
      </c>
      <c r="G16" s="2807"/>
      <c r="H16" s="2809" t="s">
        <v>293</v>
      </c>
      <c r="I16" s="2809"/>
      <c r="J16" s="2809"/>
      <c r="K16" s="2809"/>
      <c r="L16" s="2809"/>
      <c r="M16" s="2809" t="s">
        <v>2589</v>
      </c>
      <c r="N16" s="2814" t="s">
        <v>293</v>
      </c>
    </row>
    <row r="17" spans="1:14">
      <c r="A17" s="2807"/>
      <c r="B17" s="2817" t="s">
        <v>1860</v>
      </c>
      <c r="C17" s="2817" t="s">
        <v>1861</v>
      </c>
      <c r="D17" s="2817" t="s">
        <v>1862</v>
      </c>
      <c r="E17" s="2817" t="s">
        <v>1863</v>
      </c>
      <c r="F17" s="2810" t="s">
        <v>838</v>
      </c>
      <c r="G17" s="2807" t="s">
        <v>839</v>
      </c>
      <c r="H17" s="2817" t="s">
        <v>840</v>
      </c>
      <c r="I17" s="2817" t="s">
        <v>841</v>
      </c>
      <c r="J17" s="2817" t="s">
        <v>842</v>
      </c>
      <c r="K17" s="2817" t="s">
        <v>843</v>
      </c>
      <c r="L17" s="2817" t="s">
        <v>844</v>
      </c>
      <c r="M17" s="2817" t="s">
        <v>845</v>
      </c>
      <c r="N17" s="2818"/>
    </row>
    <row r="18" spans="1:14">
      <c r="A18" s="2819">
        <v>1</v>
      </c>
      <c r="B18" s="14" t="s">
        <v>1128</v>
      </c>
      <c r="C18" s="2820"/>
      <c r="D18" s="2821"/>
      <c r="E18" s="2821"/>
      <c r="F18" s="2822"/>
      <c r="G18" s="2823"/>
      <c r="H18" s="2782"/>
      <c r="I18" s="2821"/>
      <c r="J18" s="2821"/>
      <c r="K18" s="2781"/>
      <c r="L18" s="2821"/>
      <c r="M18" s="2821"/>
      <c r="N18" s="2824">
        <v>1</v>
      </c>
    </row>
    <row r="19" spans="1:14">
      <c r="A19" s="2825">
        <v>2</v>
      </c>
      <c r="B19" s="2780"/>
      <c r="C19" s="2820"/>
      <c r="D19" s="2821"/>
      <c r="E19" s="2821"/>
      <c r="F19" s="2826"/>
      <c r="G19" s="2827"/>
      <c r="H19" s="2782"/>
      <c r="I19" s="2821"/>
      <c r="J19" s="2821"/>
      <c r="K19" s="2781"/>
      <c r="L19" s="2821"/>
      <c r="M19" s="2821"/>
      <c r="N19" s="2824">
        <v>2</v>
      </c>
    </row>
    <row r="20" spans="1:14">
      <c r="A20" s="2825">
        <v>3</v>
      </c>
      <c r="B20" s="2780" t="s">
        <v>415</v>
      </c>
      <c r="C20" s="2820">
        <f>+I20</f>
        <v>2365395</v>
      </c>
      <c r="D20" s="2821"/>
      <c r="E20" s="2821">
        <f>+C20+D20</f>
        <v>2365395</v>
      </c>
      <c r="F20" s="2826"/>
      <c r="G20" s="2827" t="s">
        <v>1845</v>
      </c>
      <c r="H20" s="2782">
        <v>928</v>
      </c>
      <c r="I20" s="2821">
        <v>2365395</v>
      </c>
      <c r="J20" s="2821"/>
      <c r="K20" s="2781"/>
      <c r="L20" s="2821"/>
      <c r="M20" s="2821"/>
      <c r="N20" s="2824">
        <v>3</v>
      </c>
    </row>
    <row r="21" spans="1:14">
      <c r="A21" s="2825">
        <v>4</v>
      </c>
      <c r="B21" s="2780"/>
      <c r="C21" s="2820"/>
      <c r="D21" s="2821"/>
      <c r="E21" s="2821"/>
      <c r="F21" s="2826"/>
      <c r="G21" s="2827"/>
      <c r="H21" s="2782"/>
      <c r="I21" s="2821"/>
      <c r="J21" s="2821"/>
      <c r="K21" s="2781"/>
      <c r="L21" s="2821"/>
      <c r="M21" s="2821"/>
      <c r="N21" s="2824">
        <v>4</v>
      </c>
    </row>
    <row r="22" spans="1:14">
      <c r="A22" s="2825">
        <v>5</v>
      </c>
      <c r="B22" s="2780" t="s">
        <v>416</v>
      </c>
      <c r="C22" s="2820"/>
      <c r="D22" s="2821"/>
      <c r="E22" s="2821"/>
      <c r="F22" s="2826"/>
      <c r="G22" s="2827"/>
      <c r="H22" s="2782"/>
      <c r="I22" s="2821"/>
      <c r="J22" s="2821"/>
      <c r="K22" s="2781"/>
      <c r="L22" s="2821"/>
      <c r="M22" s="2821"/>
      <c r="N22" s="2824">
        <v>5</v>
      </c>
    </row>
    <row r="23" spans="1:14">
      <c r="A23" s="2825">
        <v>6</v>
      </c>
      <c r="B23" s="2780" t="s">
        <v>417</v>
      </c>
      <c r="C23" s="2820">
        <f>+I23</f>
        <v>17235250</v>
      </c>
      <c r="D23" s="2821"/>
      <c r="E23" s="2821">
        <f>+C23+D23</f>
        <v>17235250</v>
      </c>
      <c r="F23" s="2826"/>
      <c r="G23" s="2827" t="s">
        <v>1845</v>
      </c>
      <c r="H23" s="2782">
        <v>928</v>
      </c>
      <c r="I23" s="2821">
        <v>17235250</v>
      </c>
      <c r="J23" s="2821"/>
      <c r="K23" s="2781"/>
      <c r="L23" s="2821"/>
      <c r="M23" s="2821"/>
      <c r="N23" s="2824">
        <v>6</v>
      </c>
    </row>
    <row r="24" spans="1:14">
      <c r="A24" s="2825">
        <v>7</v>
      </c>
      <c r="B24" s="2780"/>
      <c r="C24" s="2820"/>
      <c r="D24" s="2821"/>
      <c r="E24" s="2821"/>
      <c r="F24" s="2826"/>
      <c r="G24" s="2827"/>
      <c r="H24" s="2782"/>
      <c r="I24" s="2821"/>
      <c r="J24" s="2821"/>
      <c r="K24" s="2781"/>
      <c r="L24" s="2821"/>
      <c r="M24" s="2821"/>
      <c r="N24" s="2824">
        <v>7</v>
      </c>
    </row>
    <row r="25" spans="1:14">
      <c r="A25" s="2825">
        <v>8</v>
      </c>
      <c r="B25" s="2780" t="s">
        <v>418</v>
      </c>
      <c r="C25" s="2820"/>
      <c r="D25" s="2821">
        <f>I25</f>
        <v>44764.600000000006</v>
      </c>
      <c r="E25" s="2821">
        <f>+C25+D25</f>
        <v>44764.600000000006</v>
      </c>
      <c r="F25" s="2826"/>
      <c r="G25" s="2827" t="s">
        <v>1845</v>
      </c>
      <c r="H25" s="2782">
        <v>928</v>
      </c>
      <c r="I25" s="2821">
        <v>44764.600000000006</v>
      </c>
      <c r="J25" s="2821"/>
      <c r="K25" s="2781"/>
      <c r="L25" s="2821"/>
      <c r="M25" s="2821"/>
      <c r="N25" s="2824">
        <v>8</v>
      </c>
    </row>
    <row r="26" spans="1:14">
      <c r="A26" s="2825">
        <v>9</v>
      </c>
      <c r="B26" s="2780"/>
      <c r="C26" s="2781"/>
      <c r="D26" s="2821"/>
      <c r="E26" s="2821"/>
      <c r="F26" s="2826"/>
      <c r="G26" s="2827"/>
      <c r="H26" s="2782"/>
      <c r="I26" s="2821"/>
      <c r="J26" s="2821"/>
      <c r="K26" s="2781"/>
      <c r="L26" s="2821"/>
      <c r="M26" s="2821"/>
      <c r="N26" s="2824">
        <v>9</v>
      </c>
    </row>
    <row r="27" spans="1:14">
      <c r="A27" s="2825">
        <v>10</v>
      </c>
      <c r="B27" s="2780"/>
      <c r="C27" s="2781"/>
      <c r="D27" s="2821"/>
      <c r="E27" s="2821"/>
      <c r="F27" s="2826"/>
      <c r="G27" s="2827"/>
      <c r="H27" s="2782"/>
      <c r="I27" s="2821"/>
      <c r="J27" s="2821"/>
      <c r="K27" s="2781"/>
      <c r="L27" s="2821"/>
      <c r="M27" s="2821"/>
      <c r="N27" s="2824">
        <v>10</v>
      </c>
    </row>
    <row r="28" spans="1:14">
      <c r="A28" s="2825">
        <v>11</v>
      </c>
      <c r="B28" s="2780"/>
      <c r="C28" s="2781"/>
      <c r="D28" s="2821"/>
      <c r="E28" s="2821"/>
      <c r="F28" s="2826"/>
      <c r="G28" s="2827"/>
      <c r="H28" s="2782"/>
      <c r="I28" s="2821"/>
      <c r="J28" s="2821"/>
      <c r="K28" s="2781"/>
      <c r="L28" s="2821"/>
      <c r="M28" s="2821"/>
      <c r="N28" s="2824">
        <v>11</v>
      </c>
    </row>
    <row r="29" spans="1:14">
      <c r="A29" s="2825">
        <v>12</v>
      </c>
      <c r="B29" s="2780"/>
      <c r="C29" s="2781"/>
      <c r="D29" s="2821"/>
      <c r="E29" s="2821"/>
      <c r="F29" s="2826"/>
      <c r="G29" s="2786"/>
      <c r="H29" s="2781"/>
      <c r="I29" s="2821"/>
      <c r="J29" s="2821"/>
      <c r="K29" s="2781"/>
      <c r="L29" s="2821"/>
      <c r="M29" s="2821"/>
      <c r="N29" s="2824">
        <v>12</v>
      </c>
    </row>
    <row r="30" spans="1:14">
      <c r="A30" s="2825">
        <v>13</v>
      </c>
      <c r="B30" s="2780"/>
      <c r="C30" s="2781"/>
      <c r="D30" s="2821"/>
      <c r="E30" s="2821"/>
      <c r="F30" s="2826"/>
      <c r="G30" s="2786"/>
      <c r="H30" s="2781"/>
      <c r="I30" s="2821"/>
      <c r="J30" s="2821"/>
      <c r="K30" s="2781"/>
      <c r="L30" s="2821"/>
      <c r="M30" s="2821"/>
      <c r="N30" s="2824">
        <v>13</v>
      </c>
    </row>
    <row r="31" spans="1:14">
      <c r="A31" s="2825">
        <v>14</v>
      </c>
      <c r="B31" s="2780"/>
      <c r="C31" s="2781"/>
      <c r="D31" s="2821"/>
      <c r="E31" s="2821"/>
      <c r="F31" s="2826"/>
      <c r="G31" s="2786"/>
      <c r="H31" s="2781"/>
      <c r="I31" s="2821"/>
      <c r="J31" s="2821"/>
      <c r="K31" s="2781"/>
      <c r="L31" s="2821"/>
      <c r="M31" s="2821"/>
      <c r="N31" s="2824">
        <v>14</v>
      </c>
    </row>
    <row r="32" spans="1:14">
      <c r="A32" s="2825">
        <v>15</v>
      </c>
      <c r="B32" s="2780"/>
      <c r="C32" s="2781"/>
      <c r="D32" s="2821"/>
      <c r="E32" s="2821"/>
      <c r="F32" s="2826"/>
      <c r="G32" s="2786"/>
      <c r="H32" s="2781"/>
      <c r="I32" s="2821"/>
      <c r="J32" s="2821"/>
      <c r="K32" s="2781"/>
      <c r="L32" s="2821"/>
      <c r="M32" s="2821"/>
      <c r="N32" s="2824">
        <v>15</v>
      </c>
    </row>
    <row r="33" spans="1:14">
      <c r="A33" s="2825">
        <v>16</v>
      </c>
      <c r="B33" s="2780"/>
      <c r="C33" s="2781"/>
      <c r="D33" s="2821"/>
      <c r="E33" s="2821"/>
      <c r="F33" s="2826"/>
      <c r="G33" s="2786"/>
      <c r="H33" s="2781"/>
      <c r="I33" s="2821"/>
      <c r="J33" s="2821"/>
      <c r="K33" s="2781"/>
      <c r="L33" s="2821"/>
      <c r="M33" s="2821"/>
      <c r="N33" s="2824">
        <v>16</v>
      </c>
    </row>
    <row r="34" spans="1:14">
      <c r="A34" s="2825">
        <v>17</v>
      </c>
      <c r="B34" s="2780"/>
      <c r="C34" s="2781"/>
      <c r="D34" s="2821"/>
      <c r="E34" s="2821"/>
      <c r="F34" s="2826"/>
      <c r="G34" s="2786"/>
      <c r="H34" s="2781"/>
      <c r="I34" s="2821"/>
      <c r="J34" s="2821"/>
      <c r="K34" s="2781"/>
      <c r="L34" s="2821"/>
      <c r="M34" s="2821"/>
      <c r="N34" s="2824">
        <v>17</v>
      </c>
    </row>
    <row r="35" spans="1:14">
      <c r="A35" s="2825">
        <v>18</v>
      </c>
      <c r="B35" s="2780"/>
      <c r="C35" s="2781"/>
      <c r="D35" s="2821"/>
      <c r="E35" s="2821"/>
      <c r="F35" s="2826"/>
      <c r="G35" s="2786"/>
      <c r="H35" s="2781"/>
      <c r="I35" s="2821"/>
      <c r="J35" s="2821"/>
      <c r="K35" s="2781"/>
      <c r="L35" s="2821"/>
      <c r="M35" s="2821"/>
      <c r="N35" s="2824">
        <v>18</v>
      </c>
    </row>
    <row r="36" spans="1:14">
      <c r="A36" s="2825">
        <v>19</v>
      </c>
      <c r="B36" s="2780"/>
      <c r="C36" s="2828"/>
      <c r="D36" s="2829"/>
      <c r="E36" s="2829"/>
      <c r="F36" s="2826"/>
      <c r="G36" s="2786"/>
      <c r="H36" s="2781"/>
      <c r="I36" s="2829"/>
      <c r="J36" s="2829"/>
      <c r="K36" s="2781"/>
      <c r="L36" s="2829"/>
      <c r="M36" s="2829"/>
      <c r="N36" s="2824">
        <v>19</v>
      </c>
    </row>
    <row r="37" spans="1:14">
      <c r="A37" s="2825">
        <v>20</v>
      </c>
      <c r="B37" s="14"/>
      <c r="C37" s="2781"/>
      <c r="D37" s="2821"/>
      <c r="E37" s="2821"/>
      <c r="F37" s="2826"/>
      <c r="G37" s="2786"/>
      <c r="H37" s="2781"/>
      <c r="I37" s="2821"/>
      <c r="J37" s="2821"/>
      <c r="K37" s="2781"/>
      <c r="L37" s="2821"/>
      <c r="M37" s="2821"/>
      <c r="N37" s="2824">
        <v>20</v>
      </c>
    </row>
    <row r="38" spans="1:14">
      <c r="A38" s="2825">
        <v>21</v>
      </c>
      <c r="B38" s="2780"/>
      <c r="C38" s="2781"/>
      <c r="D38" s="2821"/>
      <c r="E38" s="2821"/>
      <c r="F38" s="2826"/>
      <c r="G38" s="2786"/>
      <c r="H38" s="2781"/>
      <c r="I38" s="2821"/>
      <c r="J38" s="2821"/>
      <c r="K38" s="2781"/>
      <c r="L38" s="2821"/>
      <c r="M38" s="2821"/>
      <c r="N38" s="2824">
        <v>21</v>
      </c>
    </row>
    <row r="39" spans="1:14">
      <c r="A39" s="2825">
        <v>22</v>
      </c>
      <c r="B39" s="2780"/>
      <c r="C39" s="2781"/>
      <c r="D39" s="2821"/>
      <c r="E39" s="2821"/>
      <c r="F39" s="2826"/>
      <c r="G39" s="2786"/>
      <c r="H39" s="2781"/>
      <c r="I39" s="2821"/>
      <c r="J39" s="2821"/>
      <c r="K39" s="2781"/>
      <c r="L39" s="2821"/>
      <c r="M39" s="2821"/>
      <c r="N39" s="2824">
        <v>22</v>
      </c>
    </row>
    <row r="40" spans="1:14">
      <c r="A40" s="2825">
        <v>23</v>
      </c>
      <c r="B40" s="2780"/>
      <c r="C40" s="2781"/>
      <c r="D40" s="2821"/>
      <c r="E40" s="2821"/>
      <c r="F40" s="2826"/>
      <c r="G40" s="2786"/>
      <c r="H40" s="2781"/>
      <c r="I40" s="2821"/>
      <c r="J40" s="2821"/>
      <c r="K40" s="2781"/>
      <c r="L40" s="2821"/>
      <c r="M40" s="2821"/>
      <c r="N40" s="2824">
        <v>23</v>
      </c>
    </row>
    <row r="41" spans="1:14">
      <c r="A41" s="2825">
        <v>24</v>
      </c>
      <c r="B41" s="2780"/>
      <c r="C41" s="2781"/>
      <c r="D41" s="2821"/>
      <c r="E41" s="2821"/>
      <c r="F41" s="2826"/>
      <c r="G41" s="2786"/>
      <c r="H41" s="2781"/>
      <c r="I41" s="2821"/>
      <c r="J41" s="2821"/>
      <c r="K41" s="2781"/>
      <c r="L41" s="2821"/>
      <c r="M41" s="2821"/>
      <c r="N41" s="2824">
        <v>24</v>
      </c>
    </row>
    <row r="42" spans="1:14">
      <c r="A42" s="2825">
        <v>25</v>
      </c>
      <c r="B42" s="2780"/>
      <c r="C42" s="2781"/>
      <c r="D42" s="2821"/>
      <c r="E42" s="2821"/>
      <c r="F42" s="2826"/>
      <c r="G42" s="2786"/>
      <c r="H42" s="2781"/>
      <c r="I42" s="2821"/>
      <c r="J42" s="2821"/>
      <c r="K42" s="2781"/>
      <c r="L42" s="2821"/>
      <c r="M42" s="2821"/>
      <c r="N42" s="2824">
        <v>25</v>
      </c>
    </row>
    <row r="43" spans="1:14">
      <c r="A43" s="2825">
        <v>26</v>
      </c>
      <c r="B43" s="2780"/>
      <c r="C43" s="2781"/>
      <c r="D43" s="2821"/>
      <c r="E43" s="2821"/>
      <c r="F43" s="2826"/>
      <c r="G43" s="2786"/>
      <c r="H43" s="2781"/>
      <c r="I43" s="2821"/>
      <c r="J43" s="2821"/>
      <c r="K43" s="2781"/>
      <c r="L43" s="2821"/>
      <c r="M43" s="2821"/>
      <c r="N43" s="2824">
        <v>26</v>
      </c>
    </row>
    <row r="44" spans="1:14">
      <c r="A44" s="2825">
        <v>27</v>
      </c>
      <c r="B44" s="2780"/>
      <c r="C44" s="2781"/>
      <c r="D44" s="2821"/>
      <c r="E44" s="2821"/>
      <c r="F44" s="2826"/>
      <c r="G44" s="2786"/>
      <c r="H44" s="2781"/>
      <c r="I44" s="2821"/>
      <c r="J44" s="2821"/>
      <c r="K44" s="2781"/>
      <c r="L44" s="2821"/>
      <c r="M44" s="2821"/>
      <c r="N44" s="2824">
        <v>27</v>
      </c>
    </row>
    <row r="45" spans="1:14">
      <c r="A45" s="2825">
        <v>28</v>
      </c>
      <c r="B45" s="2780"/>
      <c r="C45" s="2781"/>
      <c r="D45" s="2821"/>
      <c r="E45" s="2821"/>
      <c r="F45" s="2826"/>
      <c r="G45" s="2786"/>
      <c r="H45" s="2781"/>
      <c r="I45" s="2821"/>
      <c r="J45" s="2821"/>
      <c r="K45" s="2781"/>
      <c r="L45" s="2821"/>
      <c r="M45" s="2821"/>
      <c r="N45" s="2824">
        <v>28</v>
      </c>
    </row>
    <row r="46" spans="1:14">
      <c r="A46" s="2825">
        <v>29</v>
      </c>
      <c r="B46" s="2780"/>
      <c r="C46" s="2781"/>
      <c r="D46" s="2821"/>
      <c r="E46" s="2821"/>
      <c r="F46" s="2826"/>
      <c r="G46" s="2786"/>
      <c r="H46" s="2781"/>
      <c r="I46" s="2821"/>
      <c r="J46" s="2821"/>
      <c r="K46" s="2781"/>
      <c r="L46" s="2821"/>
      <c r="M46" s="2821"/>
      <c r="N46" s="2824">
        <v>29</v>
      </c>
    </row>
    <row r="47" spans="1:14">
      <c r="A47" s="2825">
        <v>30</v>
      </c>
      <c r="B47" s="2780"/>
      <c r="C47" s="2781"/>
      <c r="D47" s="2821"/>
      <c r="E47" s="2821"/>
      <c r="F47" s="2826"/>
      <c r="G47" s="2786"/>
      <c r="H47" s="2781"/>
      <c r="I47" s="2821"/>
      <c r="J47" s="2821"/>
      <c r="K47" s="2781"/>
      <c r="L47" s="2821"/>
      <c r="M47" s="2821"/>
      <c r="N47" s="2824">
        <v>30</v>
      </c>
    </row>
    <row r="48" spans="1:14">
      <c r="A48" s="2825">
        <v>31</v>
      </c>
      <c r="B48" s="2780"/>
      <c r="C48" s="2828"/>
      <c r="D48" s="2829"/>
      <c r="E48" s="2829"/>
      <c r="F48" s="2826"/>
      <c r="G48" s="2786"/>
      <c r="H48" s="2781"/>
      <c r="I48" s="2829"/>
      <c r="J48" s="2829"/>
      <c r="K48" s="2781"/>
      <c r="L48" s="2829"/>
      <c r="M48" s="2829"/>
      <c r="N48" s="2824">
        <v>31</v>
      </c>
    </row>
    <row r="49" spans="1:14">
      <c r="A49" s="2825">
        <v>32</v>
      </c>
      <c r="B49" s="14"/>
      <c r="C49" s="2781"/>
      <c r="D49" s="2821"/>
      <c r="E49" s="2821"/>
      <c r="F49" s="2826"/>
      <c r="G49" s="2786"/>
      <c r="H49" s="2781"/>
      <c r="I49" s="2821"/>
      <c r="J49" s="2821"/>
      <c r="K49" s="2781"/>
      <c r="L49" s="2821"/>
      <c r="M49" s="2821"/>
      <c r="N49" s="2824">
        <v>32</v>
      </c>
    </row>
    <row r="50" spans="1:14">
      <c r="A50" s="2825">
        <v>33</v>
      </c>
      <c r="B50" s="2780"/>
      <c r="C50" s="2781"/>
      <c r="D50" s="2821"/>
      <c r="E50" s="2821"/>
      <c r="F50" s="2826"/>
      <c r="G50" s="2786"/>
      <c r="H50" s="2781"/>
      <c r="I50" s="2821"/>
      <c r="J50" s="2821"/>
      <c r="K50" s="2781"/>
      <c r="L50" s="2821"/>
      <c r="M50" s="2821"/>
      <c r="N50" s="2824">
        <v>33</v>
      </c>
    </row>
    <row r="51" spans="1:14">
      <c r="A51" s="2825">
        <v>34</v>
      </c>
      <c r="B51" s="2780"/>
      <c r="C51" s="2781"/>
      <c r="D51" s="2821"/>
      <c r="E51" s="2821"/>
      <c r="F51" s="2826"/>
      <c r="G51" s="2786"/>
      <c r="H51" s="2781"/>
      <c r="I51" s="2821"/>
      <c r="J51" s="2821"/>
      <c r="K51" s="2781"/>
      <c r="L51" s="2821"/>
      <c r="M51" s="2821"/>
      <c r="N51" s="2824">
        <v>34</v>
      </c>
    </row>
    <row r="52" spans="1:14">
      <c r="A52" s="2825">
        <v>35</v>
      </c>
      <c r="B52" s="2780"/>
      <c r="C52" s="2781"/>
      <c r="D52" s="2821"/>
      <c r="E52" s="2821"/>
      <c r="F52" s="2826"/>
      <c r="G52" s="2786"/>
      <c r="H52" s="2781"/>
      <c r="I52" s="2821"/>
      <c r="J52" s="2821"/>
      <c r="K52" s="2781"/>
      <c r="L52" s="2821"/>
      <c r="M52" s="2821"/>
      <c r="N52" s="2824">
        <v>35</v>
      </c>
    </row>
    <row r="53" spans="1:14">
      <c r="A53" s="2825">
        <v>36</v>
      </c>
      <c r="B53" s="2780"/>
      <c r="C53" s="2781"/>
      <c r="D53" s="2821"/>
      <c r="E53" s="2821"/>
      <c r="F53" s="2826"/>
      <c r="G53" s="2786"/>
      <c r="H53" s="2781"/>
      <c r="I53" s="2821"/>
      <c r="J53" s="2821"/>
      <c r="K53" s="2781"/>
      <c r="L53" s="2821"/>
      <c r="M53" s="2821"/>
      <c r="N53" s="2824">
        <v>36</v>
      </c>
    </row>
    <row r="54" spans="1:14">
      <c r="A54" s="2825">
        <v>37</v>
      </c>
      <c r="B54" s="2780"/>
      <c r="C54" s="2781"/>
      <c r="D54" s="2821"/>
      <c r="E54" s="2821"/>
      <c r="F54" s="2826"/>
      <c r="G54" s="2786"/>
      <c r="H54" s="2781"/>
      <c r="I54" s="2821"/>
      <c r="J54" s="2821"/>
      <c r="K54" s="2781"/>
      <c r="L54" s="2821"/>
      <c r="M54" s="2821"/>
      <c r="N54" s="2824">
        <v>37</v>
      </c>
    </row>
    <row r="55" spans="1:14">
      <c r="A55" s="2825">
        <v>38</v>
      </c>
      <c r="B55" s="2780"/>
      <c r="C55" s="2781"/>
      <c r="D55" s="2821"/>
      <c r="E55" s="2821"/>
      <c r="F55" s="2826"/>
      <c r="G55" s="2786"/>
      <c r="H55" s="2781"/>
      <c r="I55" s="2821"/>
      <c r="J55" s="2821"/>
      <c r="K55" s="2781"/>
      <c r="L55" s="2821"/>
      <c r="M55" s="2821"/>
      <c r="N55" s="2824">
        <v>38</v>
      </c>
    </row>
    <row r="56" spans="1:14">
      <c r="A56" s="2825">
        <v>39</v>
      </c>
      <c r="B56" s="2780"/>
      <c r="C56" s="2781"/>
      <c r="D56" s="2821"/>
      <c r="E56" s="2821"/>
      <c r="F56" s="2826"/>
      <c r="G56" s="2786"/>
      <c r="H56" s="2781"/>
      <c r="I56" s="2821"/>
      <c r="J56" s="2821"/>
      <c r="K56" s="2781"/>
      <c r="L56" s="2821"/>
      <c r="M56" s="2821"/>
      <c r="N56" s="2824">
        <v>39</v>
      </c>
    </row>
    <row r="57" spans="1:14">
      <c r="A57" s="2825">
        <v>40</v>
      </c>
      <c r="B57" s="2780"/>
      <c r="C57" s="2781"/>
      <c r="D57" s="2821"/>
      <c r="E57" s="2821"/>
      <c r="F57" s="2826"/>
      <c r="G57" s="2786"/>
      <c r="H57" s="2781"/>
      <c r="I57" s="2821"/>
      <c r="J57" s="2821"/>
      <c r="K57" s="2781"/>
      <c r="L57" s="2821"/>
      <c r="M57" s="2821"/>
      <c r="N57" s="2824">
        <v>40</v>
      </c>
    </row>
    <row r="58" spans="1:14">
      <c r="A58" s="2825">
        <v>41</v>
      </c>
      <c r="B58" s="2780"/>
      <c r="C58" s="2781"/>
      <c r="D58" s="2821"/>
      <c r="E58" s="2821"/>
      <c r="F58" s="2826"/>
      <c r="G58" s="2786"/>
      <c r="H58" s="2781"/>
      <c r="I58" s="2821"/>
      <c r="J58" s="2821"/>
      <c r="K58" s="2781"/>
      <c r="L58" s="2821"/>
      <c r="M58" s="2821"/>
      <c r="N58" s="2824">
        <v>41</v>
      </c>
    </row>
    <row r="59" spans="1:14">
      <c r="A59" s="2825">
        <v>42</v>
      </c>
      <c r="B59" s="2780"/>
      <c r="C59" s="2781"/>
      <c r="D59" s="2821"/>
      <c r="E59" s="2821"/>
      <c r="F59" s="2826"/>
      <c r="G59" s="2786"/>
      <c r="H59" s="2781"/>
      <c r="I59" s="2821"/>
      <c r="J59" s="2821"/>
      <c r="K59" s="2781"/>
      <c r="L59" s="2821"/>
      <c r="M59" s="2821"/>
      <c r="N59" s="2824">
        <v>42</v>
      </c>
    </row>
    <row r="60" spans="1:14">
      <c r="A60" s="2825">
        <v>43</v>
      </c>
      <c r="B60" s="2780"/>
      <c r="C60" s="2781"/>
      <c r="D60" s="2821"/>
      <c r="E60" s="2821"/>
      <c r="F60" s="2826"/>
      <c r="G60" s="2786"/>
      <c r="H60" s="2781"/>
      <c r="I60" s="2821"/>
      <c r="J60" s="2821"/>
      <c r="K60" s="2781"/>
      <c r="L60" s="2821"/>
      <c r="M60" s="2821"/>
      <c r="N60" s="2824">
        <v>43</v>
      </c>
    </row>
    <row r="61" spans="1:14">
      <c r="A61" s="2825">
        <v>44</v>
      </c>
      <c r="B61" s="2780"/>
      <c r="C61" s="2781"/>
      <c r="D61" s="2821"/>
      <c r="E61" s="2821"/>
      <c r="F61" s="2826"/>
      <c r="G61" s="2786"/>
      <c r="H61" s="2781"/>
      <c r="I61" s="2821"/>
      <c r="J61" s="2821"/>
      <c r="K61" s="2781"/>
      <c r="L61" s="2821"/>
      <c r="M61" s="2821"/>
      <c r="N61" s="2824">
        <v>44</v>
      </c>
    </row>
    <row r="62" spans="1:14">
      <c r="A62" s="2830">
        <v>45</v>
      </c>
      <c r="B62" s="2780"/>
      <c r="C62" s="2831"/>
      <c r="D62" s="2832"/>
      <c r="E62" s="2832"/>
      <c r="F62" s="2833"/>
      <c r="G62" s="2834"/>
      <c r="H62" s="2781"/>
      <c r="I62" s="2832"/>
      <c r="J62" s="2832"/>
      <c r="K62" s="2781"/>
      <c r="L62" s="2832"/>
      <c r="M62" s="2832"/>
      <c r="N62" s="2824">
        <v>45</v>
      </c>
    </row>
    <row r="63" spans="1:14" ht="15.75" thickBot="1">
      <c r="A63" s="2835">
        <v>46</v>
      </c>
      <c r="B63" s="2836" t="s">
        <v>2846</v>
      </c>
      <c r="C63" s="2837">
        <f>SUM(C18:C62)</f>
        <v>19600645</v>
      </c>
      <c r="D63" s="2837">
        <f>SUM(D18:D62)</f>
        <v>44764.600000000006</v>
      </c>
      <c r="E63" s="2837">
        <f>SUM(E18:E62)</f>
        <v>19645409.600000001</v>
      </c>
      <c r="F63" s="2838">
        <f>SUM(F18:F62)</f>
        <v>0</v>
      </c>
      <c r="G63" s="2839"/>
      <c r="H63" s="2840"/>
      <c r="I63" s="2837">
        <f>SUM(I18:I62)</f>
        <v>19645409.600000001</v>
      </c>
      <c r="J63" s="2837">
        <f>SUM(J18:J62)</f>
        <v>0</v>
      </c>
      <c r="K63" s="2840"/>
      <c r="L63" s="2837">
        <f>SUM(L18:L62)</f>
        <v>0</v>
      </c>
      <c r="M63" s="2837">
        <f>SUM(M18:M62)</f>
        <v>0</v>
      </c>
      <c r="N63" s="2841">
        <v>46</v>
      </c>
    </row>
    <row r="64" spans="1:14" ht="15.75">
      <c r="A64" s="12" t="s">
        <v>3203</v>
      </c>
      <c r="B64" s="2780"/>
      <c r="C64" s="12"/>
      <c r="D64" s="2780"/>
      <c r="E64" s="2780"/>
      <c r="F64" s="2780"/>
      <c r="G64" s="12" t="str">
        <f>A64</f>
        <v>FERC FORM NO. 1 (ED. 12-96) NYPSC Modified-96</v>
      </c>
      <c r="H64" s="2780"/>
      <c r="I64" s="12"/>
      <c r="J64" s="12"/>
    </row>
    <row r="65" spans="1:14">
      <c r="A65" s="2797" t="s">
        <v>3204</v>
      </c>
      <c r="B65" s="2797"/>
      <c r="C65" s="2797"/>
      <c r="D65" s="2797"/>
      <c r="E65" s="2797"/>
      <c r="F65" s="2797"/>
      <c r="G65" s="2797" t="s">
        <v>3205</v>
      </c>
      <c r="H65" s="2797"/>
      <c r="I65" s="2797"/>
      <c r="J65" s="2797"/>
      <c r="K65" s="2797"/>
      <c r="L65" s="2797"/>
      <c r="M65" s="2797"/>
      <c r="N65" s="2797"/>
    </row>
  </sheetData>
  <printOptions horizontalCentered="1" verticalCentered="1"/>
  <pageMargins left="0.25" right="0.25" top="0.25" bottom="0.25" header="0.5" footer="0.5"/>
  <pageSetup scale="67" fitToWidth="2" orientation="portrait" r:id="rId1"/>
  <headerFooter alignWithMargins="0"/>
  <colBreaks count="1" manualBreakCount="1">
    <brk id="6" max="64"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7">
    <pageSetUpPr fitToPage="1"/>
  </sheetPr>
  <dimension ref="A1:H58"/>
  <sheetViews>
    <sheetView defaultGridColor="0" colorId="22" zoomScale="70" zoomScaleNormal="70" zoomScaleSheetLayoutView="50" workbookViewId="0">
      <selection activeCell="K50" sqref="K50"/>
    </sheetView>
  </sheetViews>
  <sheetFormatPr defaultColWidth="9.6640625" defaultRowHeight="15"/>
  <cols>
    <col min="1" max="1" width="2.6640625" style="83" customWidth="1"/>
    <col min="2" max="2" width="43.6640625" style="83" customWidth="1"/>
    <col min="3" max="3" width="3.6640625" style="83" customWidth="1"/>
    <col min="4" max="4" width="2.6640625" style="83" customWidth="1"/>
    <col min="5" max="5" width="1.6640625" style="83" customWidth="1"/>
    <col min="6" max="6" width="13.6640625" style="83" customWidth="1"/>
    <col min="7" max="7" width="17.44140625" style="83" customWidth="1"/>
    <col min="8" max="8" width="17.33203125" style="83" bestFit="1" customWidth="1"/>
    <col min="9" max="16384" width="9.6640625" style="83"/>
  </cols>
  <sheetData>
    <row r="1" spans="1:8">
      <c r="A1" s="507"/>
      <c r="B1" s="1506" t="s">
        <v>394</v>
      </c>
      <c r="C1" s="1826" t="s">
        <v>377</v>
      </c>
      <c r="D1" s="508"/>
      <c r="E1" s="508"/>
      <c r="F1" s="1506"/>
      <c r="G1" s="1892" t="s">
        <v>396</v>
      </c>
      <c r="H1" s="1813" t="s">
        <v>397</v>
      </c>
    </row>
    <row r="2" spans="1:8">
      <c r="A2" s="514"/>
      <c r="B2" s="2610" t="s">
        <v>4729</v>
      </c>
      <c r="C2" s="1538" t="s">
        <v>378</v>
      </c>
      <c r="D2" s="83" t="s">
        <v>79</v>
      </c>
      <c r="F2" s="1510" t="s">
        <v>380</v>
      </c>
      <c r="G2" s="2611" t="s">
        <v>398</v>
      </c>
      <c r="H2" s="1534"/>
    </row>
    <row r="3" spans="1:8" ht="15" customHeight="1">
      <c r="A3" s="1515"/>
      <c r="B3" s="1519"/>
      <c r="C3" s="1537" t="s">
        <v>381</v>
      </c>
      <c r="D3" s="1519" t="s">
        <v>379</v>
      </c>
      <c r="E3" s="1519"/>
      <c r="F3" s="1516" t="s">
        <v>382</v>
      </c>
      <c r="G3" s="1710" t="s">
        <v>4855</v>
      </c>
      <c r="H3" s="1518" t="s">
        <v>4567</v>
      </c>
    </row>
    <row r="4" spans="1:8" ht="15" customHeight="1">
      <c r="A4" s="1562" t="s">
        <v>1578</v>
      </c>
      <c r="B4" s="1563"/>
      <c r="C4" s="1563"/>
      <c r="D4" s="1563"/>
      <c r="E4" s="1563"/>
      <c r="F4" s="1563"/>
      <c r="G4" s="1563"/>
      <c r="H4" s="1523"/>
    </row>
    <row r="5" spans="1:8">
      <c r="A5" s="514"/>
      <c r="B5" s="3256" t="s">
        <v>2762</v>
      </c>
      <c r="C5" s="3260"/>
      <c r="D5" s="3260"/>
      <c r="E5" s="3260"/>
      <c r="F5" s="3260"/>
      <c r="G5" s="3260"/>
      <c r="H5" s="3261"/>
    </row>
    <row r="6" spans="1:8">
      <c r="A6" s="514"/>
      <c r="B6" s="3262"/>
      <c r="C6" s="3262"/>
      <c r="D6" s="3262"/>
      <c r="E6" s="3262"/>
      <c r="F6" s="3262"/>
      <c r="G6" s="3262"/>
      <c r="H6" s="3263"/>
    </row>
    <row r="7" spans="1:8">
      <c r="A7" s="514"/>
      <c r="B7" s="3262"/>
      <c r="C7" s="3262"/>
      <c r="D7" s="3262"/>
      <c r="E7" s="3262"/>
      <c r="F7" s="3262"/>
      <c r="G7" s="3262"/>
      <c r="H7" s="3263"/>
    </row>
    <row r="8" spans="1:8">
      <c r="A8" s="514"/>
      <c r="B8" s="2457"/>
      <c r="C8" s="2457"/>
      <c r="D8" s="2457"/>
      <c r="E8" s="2457"/>
      <c r="F8" s="2457"/>
      <c r="G8" s="2457"/>
      <c r="H8" s="2629"/>
    </row>
    <row r="9" spans="1:8">
      <c r="A9" s="514"/>
      <c r="B9" s="2457"/>
      <c r="C9" s="2457"/>
      <c r="D9" s="2457"/>
      <c r="E9" s="2457"/>
      <c r="F9" s="2457"/>
      <c r="G9" s="2457"/>
      <c r="H9" s="2629"/>
    </row>
    <row r="10" spans="1:8">
      <c r="A10" s="514"/>
      <c r="B10" s="526" t="s">
        <v>4405</v>
      </c>
      <c r="C10" s="526"/>
      <c r="D10" s="526"/>
      <c r="E10" s="526"/>
      <c r="F10" s="526"/>
      <c r="G10" s="526"/>
      <c r="H10" s="529"/>
    </row>
    <row r="11" spans="1:8">
      <c r="A11" s="514"/>
      <c r="B11" s="526" t="s">
        <v>4406</v>
      </c>
      <c r="C11" s="526"/>
      <c r="D11" s="526"/>
      <c r="E11" s="526"/>
      <c r="F11" s="526"/>
      <c r="G11" s="526"/>
      <c r="H11" s="529"/>
    </row>
    <row r="12" spans="1:8">
      <c r="A12" s="514"/>
      <c r="B12" s="526" t="s">
        <v>263</v>
      </c>
      <c r="C12" s="526"/>
      <c r="D12" s="526"/>
      <c r="E12" s="526"/>
      <c r="F12" s="526"/>
      <c r="G12" s="526"/>
      <c r="H12" s="529"/>
    </row>
    <row r="13" spans="1:8">
      <c r="A13" s="514"/>
      <c r="B13" s="526" t="s">
        <v>80</v>
      </c>
      <c r="C13" s="526"/>
      <c r="D13" s="526"/>
      <c r="E13" s="526"/>
      <c r="F13" s="526"/>
      <c r="G13" s="526"/>
      <c r="H13" s="529"/>
    </row>
    <row r="14" spans="1:8">
      <c r="A14" s="514"/>
      <c r="B14" s="526" t="s">
        <v>81</v>
      </c>
      <c r="C14" s="526"/>
      <c r="D14" s="526"/>
      <c r="E14" s="526"/>
      <c r="F14" s="526"/>
      <c r="G14" s="526"/>
      <c r="H14" s="529"/>
    </row>
    <row r="15" spans="1:8">
      <c r="A15" s="1515"/>
      <c r="B15" s="1563"/>
      <c r="C15" s="1563"/>
      <c r="D15" s="1563"/>
      <c r="E15" s="1563"/>
      <c r="F15" s="1563"/>
      <c r="G15" s="1563"/>
      <c r="H15" s="1523"/>
    </row>
    <row r="16" spans="1:8">
      <c r="A16" s="514"/>
      <c r="B16" s="3256" t="s">
        <v>695</v>
      </c>
      <c r="C16" s="3264"/>
      <c r="D16" s="3264"/>
      <c r="E16" s="3264"/>
      <c r="F16" s="3264"/>
      <c r="G16" s="3264"/>
      <c r="H16" s="3257"/>
    </row>
    <row r="17" spans="1:8">
      <c r="A17" s="514"/>
      <c r="B17" s="3265"/>
      <c r="C17" s="3265"/>
      <c r="D17" s="3265"/>
      <c r="E17" s="3265"/>
      <c r="F17" s="3265"/>
      <c r="G17" s="3265"/>
      <c r="H17" s="3259"/>
    </row>
    <row r="18" spans="1:8">
      <c r="A18" s="514"/>
      <c r="B18" s="3265"/>
      <c r="C18" s="3265"/>
      <c r="D18" s="3265"/>
      <c r="E18" s="3265"/>
      <c r="F18" s="3265"/>
      <c r="G18" s="3265"/>
      <c r="H18" s="3259"/>
    </row>
    <row r="19" spans="1:8">
      <c r="A19" s="514"/>
      <c r="B19" s="1897"/>
      <c r="C19" s="1897"/>
      <c r="D19" s="1897"/>
      <c r="E19" s="1897"/>
      <c r="F19" s="1897"/>
      <c r="G19" s="1897"/>
      <c r="H19" s="529"/>
    </row>
    <row r="20" spans="1:8">
      <c r="A20" s="514"/>
      <c r="B20" s="526"/>
      <c r="C20" s="526"/>
      <c r="D20" s="526"/>
      <c r="E20" s="526"/>
      <c r="F20" s="526"/>
      <c r="G20" s="526"/>
      <c r="H20" s="529"/>
    </row>
    <row r="21" spans="1:8">
      <c r="A21" s="514"/>
      <c r="B21" s="526" t="s">
        <v>82</v>
      </c>
      <c r="C21" s="526"/>
      <c r="D21" s="526"/>
      <c r="E21" s="526"/>
      <c r="F21" s="526"/>
      <c r="G21" s="526"/>
      <c r="H21" s="529"/>
    </row>
    <row r="22" spans="1:8">
      <c r="A22" s="514"/>
      <c r="B22" s="2630" t="s">
        <v>264</v>
      </c>
      <c r="C22" s="526"/>
      <c r="D22" s="526"/>
      <c r="E22" s="526"/>
      <c r="F22" s="526"/>
      <c r="G22" s="526"/>
      <c r="H22" s="529"/>
    </row>
    <row r="23" spans="1:8">
      <c r="A23" s="514"/>
      <c r="B23" s="526" t="s">
        <v>265</v>
      </c>
      <c r="C23" s="526"/>
      <c r="D23" s="526"/>
      <c r="E23" s="526"/>
      <c r="F23" s="526"/>
      <c r="G23" s="526"/>
      <c r="H23" s="529"/>
    </row>
    <row r="24" spans="1:8">
      <c r="A24" s="514"/>
      <c r="B24" s="526"/>
      <c r="C24" s="526"/>
      <c r="D24" s="526"/>
      <c r="E24" s="526"/>
      <c r="F24" s="526"/>
      <c r="G24" s="526"/>
      <c r="H24" s="529"/>
    </row>
    <row r="25" spans="1:8">
      <c r="A25" s="1515"/>
      <c r="B25" s="1563"/>
      <c r="C25" s="1563"/>
      <c r="D25" s="1563"/>
      <c r="E25" s="1563"/>
      <c r="F25" s="1563"/>
      <c r="G25" s="1563"/>
      <c r="H25" s="1523"/>
    </row>
    <row r="26" spans="1:8">
      <c r="A26" s="514"/>
      <c r="B26" s="3256" t="s">
        <v>1944</v>
      </c>
      <c r="C26" s="3264"/>
      <c r="D26" s="3264"/>
      <c r="E26" s="3264"/>
      <c r="F26" s="3264"/>
      <c r="G26" s="3264"/>
      <c r="H26" s="3257"/>
    </row>
    <row r="27" spans="1:8">
      <c r="A27" s="514"/>
      <c r="B27" s="3265"/>
      <c r="C27" s="3265"/>
      <c r="D27" s="3265"/>
      <c r="E27" s="3265"/>
      <c r="F27" s="3265"/>
      <c r="G27" s="3265"/>
      <c r="H27" s="3259"/>
    </row>
    <row r="28" spans="1:8">
      <c r="A28" s="514"/>
      <c r="B28" s="3265"/>
      <c r="C28" s="3265"/>
      <c r="D28" s="3265"/>
      <c r="E28" s="3265"/>
      <c r="F28" s="3265"/>
      <c r="G28" s="3265"/>
      <c r="H28" s="3259"/>
    </row>
    <row r="29" spans="1:8">
      <c r="A29" s="514"/>
      <c r="B29" s="2631"/>
      <c r="C29" s="2631"/>
      <c r="D29" s="2631"/>
      <c r="E29" s="2631"/>
      <c r="F29" s="2631"/>
      <c r="G29" s="2631"/>
      <c r="H29" s="1876"/>
    </row>
    <row r="30" spans="1:8">
      <c r="A30" s="514"/>
      <c r="B30" s="526"/>
      <c r="C30" s="526"/>
      <c r="D30" s="526"/>
      <c r="E30" s="526"/>
      <c r="F30" s="526"/>
      <c r="G30" s="526"/>
      <c r="H30" s="529"/>
    </row>
    <row r="31" spans="1:8">
      <c r="A31" s="514"/>
      <c r="B31" s="526"/>
      <c r="C31" s="526"/>
      <c r="D31" s="526"/>
      <c r="E31" s="526"/>
      <c r="F31" s="526"/>
      <c r="G31" s="526"/>
      <c r="H31" s="529"/>
    </row>
    <row r="32" spans="1:8">
      <c r="A32" s="514"/>
      <c r="B32" s="526" t="s">
        <v>3512</v>
      </c>
      <c r="C32" s="526"/>
      <c r="D32" s="526"/>
      <c r="E32" s="526"/>
      <c r="F32" s="526"/>
      <c r="G32" s="526"/>
      <c r="H32" s="529"/>
    </row>
    <row r="33" spans="1:8">
      <c r="A33" s="514"/>
      <c r="B33" s="526"/>
      <c r="C33" s="526"/>
      <c r="D33" s="526"/>
      <c r="E33" s="526"/>
      <c r="F33" s="526"/>
      <c r="G33" s="526"/>
      <c r="H33" s="529"/>
    </row>
    <row r="34" spans="1:8">
      <c r="A34" s="514"/>
      <c r="B34" s="526"/>
      <c r="C34" s="526"/>
      <c r="D34" s="526"/>
      <c r="E34" s="526"/>
      <c r="F34" s="526"/>
      <c r="G34" s="526"/>
      <c r="H34" s="529"/>
    </row>
    <row r="35" spans="1:8">
      <c r="A35" s="514"/>
      <c r="B35" s="526"/>
      <c r="C35" s="526"/>
      <c r="D35" s="526"/>
      <c r="E35" s="526"/>
      <c r="F35" s="526"/>
      <c r="G35" s="526"/>
      <c r="H35" s="529"/>
    </row>
    <row r="36" spans="1:8">
      <c r="A36" s="514"/>
      <c r="B36" s="526"/>
      <c r="C36" s="526"/>
      <c r="D36" s="526"/>
      <c r="E36" s="526"/>
      <c r="F36" s="526"/>
      <c r="G36" s="526"/>
      <c r="H36" s="529"/>
    </row>
    <row r="37" spans="1:8">
      <c r="A37" s="514"/>
      <c r="B37" s="526"/>
      <c r="C37" s="526"/>
      <c r="D37" s="526"/>
      <c r="E37" s="526"/>
      <c r="F37" s="526"/>
      <c r="G37" s="526"/>
      <c r="H37" s="529"/>
    </row>
    <row r="38" spans="1:8">
      <c r="A38" s="1515"/>
      <c r="B38" s="1563"/>
      <c r="C38" s="1563"/>
      <c r="D38" s="1563"/>
      <c r="E38" s="1563"/>
      <c r="F38" s="1563"/>
      <c r="G38" s="1563"/>
      <c r="H38" s="1523"/>
    </row>
    <row r="39" spans="1:8">
      <c r="A39" s="514"/>
      <c r="B39" s="3256" t="s">
        <v>1945</v>
      </c>
      <c r="C39" s="3256"/>
      <c r="D39" s="3256"/>
      <c r="E39" s="3256"/>
      <c r="F39" s="3256"/>
      <c r="G39" s="3256"/>
      <c r="H39" s="3257"/>
    </row>
    <row r="40" spans="1:8">
      <c r="A40" s="514"/>
      <c r="B40" s="3258"/>
      <c r="C40" s="3258"/>
      <c r="D40" s="3258"/>
      <c r="E40" s="3258"/>
      <c r="F40" s="3258"/>
      <c r="G40" s="3258"/>
      <c r="H40" s="3259"/>
    </row>
    <row r="41" spans="1:8">
      <c r="A41" s="514"/>
      <c r="B41" s="526"/>
      <c r="C41" s="526"/>
      <c r="D41" s="526"/>
      <c r="E41" s="526"/>
      <c r="F41" s="526"/>
      <c r="G41" s="526"/>
      <c r="H41" s="529"/>
    </row>
    <row r="42" spans="1:8">
      <c r="A42" s="514"/>
      <c r="B42" s="526"/>
      <c r="C42" s="526"/>
      <c r="D42" s="526"/>
      <c r="E42" s="526"/>
      <c r="F42" s="526"/>
      <c r="G42" s="526"/>
      <c r="H42" s="529"/>
    </row>
    <row r="43" spans="1:8">
      <c r="A43" s="514"/>
      <c r="B43" s="526" t="s">
        <v>83</v>
      </c>
      <c r="C43" s="526"/>
      <c r="D43" s="526"/>
      <c r="E43" s="526"/>
      <c r="F43" s="526"/>
      <c r="G43" s="526"/>
      <c r="H43" s="529"/>
    </row>
    <row r="44" spans="1:8">
      <c r="A44" s="514"/>
      <c r="B44" s="526"/>
      <c r="C44" s="526"/>
      <c r="D44" s="526"/>
      <c r="E44" s="526"/>
      <c r="F44" s="526"/>
      <c r="G44" s="526"/>
      <c r="H44" s="529"/>
    </row>
    <row r="45" spans="1:8">
      <c r="A45" s="514"/>
      <c r="B45" s="526"/>
      <c r="C45" s="526"/>
      <c r="D45" s="526"/>
      <c r="E45" s="526"/>
      <c r="F45" s="526"/>
      <c r="G45" s="526"/>
      <c r="H45" s="529"/>
    </row>
    <row r="46" spans="1:8">
      <c r="A46" s="514"/>
      <c r="B46" s="526"/>
      <c r="C46" s="526"/>
      <c r="D46" s="526"/>
      <c r="E46" s="526"/>
      <c r="F46" s="526"/>
      <c r="G46" s="526"/>
      <c r="H46" s="529"/>
    </row>
    <row r="47" spans="1:8">
      <c r="A47" s="514"/>
      <c r="B47" s="526"/>
      <c r="C47" s="526"/>
      <c r="D47" s="526"/>
      <c r="E47" s="526"/>
      <c r="F47" s="526"/>
      <c r="G47" s="526"/>
      <c r="H47" s="529"/>
    </row>
    <row r="48" spans="1:8">
      <c r="A48" s="1515"/>
      <c r="B48" s="1563"/>
      <c r="C48" s="1563"/>
      <c r="D48" s="1563"/>
      <c r="E48" s="1563"/>
      <c r="F48" s="1563"/>
      <c r="G48" s="1563"/>
      <c r="H48" s="1523"/>
    </row>
    <row r="49" spans="1:8">
      <c r="A49" s="514"/>
      <c r="B49" s="3256" t="s">
        <v>1946</v>
      </c>
      <c r="C49" s="3256"/>
      <c r="D49" s="3256"/>
      <c r="E49" s="3256"/>
      <c r="F49" s="3256"/>
      <c r="G49" s="3256"/>
      <c r="H49" s="3257"/>
    </row>
    <row r="50" spans="1:8">
      <c r="A50" s="514"/>
      <c r="B50" s="3258"/>
      <c r="C50" s="3258"/>
      <c r="D50" s="3258"/>
      <c r="E50" s="3258"/>
      <c r="F50" s="3258"/>
      <c r="G50" s="3258"/>
      <c r="H50" s="3259"/>
    </row>
    <row r="51" spans="1:8">
      <c r="A51" s="514"/>
      <c r="B51" s="526"/>
      <c r="C51" s="526"/>
      <c r="D51" s="526"/>
      <c r="E51" s="526"/>
      <c r="F51" s="526"/>
      <c r="G51" s="526"/>
      <c r="H51" s="529"/>
    </row>
    <row r="52" spans="1:8">
      <c r="A52" s="514"/>
      <c r="B52" s="1514" t="s">
        <v>84</v>
      </c>
      <c r="C52" s="526"/>
      <c r="D52" s="526"/>
      <c r="E52" s="526"/>
      <c r="F52" s="526"/>
      <c r="G52" s="526"/>
      <c r="H52" s="529"/>
    </row>
    <row r="53" spans="1:8">
      <c r="A53" s="514"/>
      <c r="B53" s="1514" t="s">
        <v>85</v>
      </c>
      <c r="C53" s="526"/>
      <c r="D53" s="526"/>
      <c r="E53" s="526"/>
      <c r="F53" s="526"/>
      <c r="G53" s="526"/>
      <c r="H53" s="529"/>
    </row>
    <row r="54" spans="1:8">
      <c r="A54" s="514"/>
      <c r="C54" s="526"/>
      <c r="D54" s="526"/>
      <c r="E54" s="526"/>
      <c r="F54" s="526"/>
      <c r="G54" s="526"/>
      <c r="H54" s="529"/>
    </row>
    <row r="55" spans="1:8">
      <c r="A55" s="514"/>
      <c r="C55" s="526"/>
      <c r="D55" s="526"/>
      <c r="E55" s="526"/>
      <c r="F55" s="526"/>
      <c r="G55" s="526"/>
      <c r="H55" s="529"/>
    </row>
    <row r="56" spans="1:8" ht="15.75" thickBot="1">
      <c r="A56" s="517"/>
      <c r="B56" s="518"/>
      <c r="C56" s="523"/>
      <c r="D56" s="523"/>
      <c r="E56" s="523"/>
      <c r="F56" s="523"/>
      <c r="G56" s="523"/>
      <c r="H56" s="533"/>
    </row>
    <row r="57" spans="1:8">
      <c r="A57" s="1514" t="s">
        <v>278</v>
      </c>
      <c r="C57" s="526"/>
      <c r="D57" s="526"/>
      <c r="E57" s="526"/>
      <c r="F57" s="526"/>
      <c r="G57" s="526"/>
      <c r="H57" s="526"/>
    </row>
    <row r="58" spans="1:8">
      <c r="A58" s="526" t="s">
        <v>279</v>
      </c>
      <c r="B58" s="526"/>
      <c r="C58" s="526"/>
      <c r="D58" s="526"/>
      <c r="E58" s="526"/>
      <c r="F58" s="526"/>
      <c r="G58" s="526"/>
      <c r="H58" s="526"/>
    </row>
  </sheetData>
  <mergeCells count="5">
    <mergeCell ref="B49:H50"/>
    <mergeCell ref="B5:H7"/>
    <mergeCell ref="B16:H18"/>
    <mergeCell ref="B26:H28"/>
    <mergeCell ref="B39:H40"/>
  </mergeCells>
  <phoneticPr fontId="0" type="noConversion"/>
  <printOptions horizontalCentered="1" verticalCentered="1"/>
  <pageMargins left="0.5" right="0.5" top="0.5" bottom="0.5" header="0" footer="0"/>
  <pageSetup scale="76" orientation="portrait" horizontalDpi="300" verticalDpi="300"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62"/>
  <dimension ref="A1:M194"/>
  <sheetViews>
    <sheetView defaultGridColor="0" view="pageBreakPreview" topLeftCell="F46" colorId="22" zoomScale="80" zoomScaleNormal="50" zoomScaleSheetLayoutView="80" workbookViewId="0">
      <selection activeCell="H87" sqref="H87:O88"/>
    </sheetView>
  </sheetViews>
  <sheetFormatPr defaultColWidth="9.6640625" defaultRowHeight="15"/>
  <cols>
    <col min="1" max="1" width="4.6640625" style="173" customWidth="1"/>
    <col min="2" max="2" width="39.5546875" style="173" customWidth="1"/>
    <col min="3" max="3" width="25.77734375" style="173" customWidth="1"/>
    <col min="4" max="5" width="24.6640625" style="173" customWidth="1"/>
    <col min="6" max="6" width="3.6640625" style="173" customWidth="1"/>
    <col min="7" max="7" width="36.77734375" style="173" customWidth="1"/>
    <col min="8" max="8" width="20.6640625" style="173" bestFit="1" customWidth="1"/>
    <col min="9" max="9" width="9.6640625" style="173"/>
    <col min="10" max="10" width="25.6640625" style="173" customWidth="1"/>
    <col min="11" max="11" width="15.6640625" style="173" customWidth="1"/>
    <col min="12" max="12" width="4.6640625" style="173" customWidth="1"/>
    <col min="13" max="16384" width="9.6640625" style="173"/>
  </cols>
  <sheetData>
    <row r="1" spans="1:12">
      <c r="A1" s="852" t="s">
        <v>394</v>
      </c>
      <c r="B1" s="853"/>
      <c r="C1" s="854" t="s">
        <v>377</v>
      </c>
      <c r="D1" s="855" t="s">
        <v>396</v>
      </c>
      <c r="E1" s="856" t="s">
        <v>397</v>
      </c>
      <c r="F1" s="852" t="s">
        <v>394</v>
      </c>
      <c r="G1" s="853"/>
      <c r="H1" s="854" t="s">
        <v>377</v>
      </c>
      <c r="I1" s="857"/>
      <c r="J1" s="855" t="s">
        <v>396</v>
      </c>
      <c r="K1" s="858" t="s">
        <v>397</v>
      </c>
      <c r="L1" s="859"/>
    </row>
    <row r="2" spans="1:12">
      <c r="A2" s="860" t="str">
        <f>'Data Sheet'!$C$25</f>
        <v xml:space="preserve">KeySpan Gas East Corp. D/B/A National Grid </v>
      </c>
      <c r="B2" s="253"/>
      <c r="C2" s="301" t="s">
        <v>326</v>
      </c>
      <c r="D2" s="356" t="s">
        <v>398</v>
      </c>
      <c r="E2" s="861"/>
      <c r="F2" s="298" t="str">
        <f>'Data Sheet'!$C$25</f>
        <v xml:space="preserve">KeySpan Gas East Corp. D/B/A National Grid </v>
      </c>
      <c r="G2" s="253"/>
      <c r="H2" s="301" t="s">
        <v>326</v>
      </c>
      <c r="I2" s="253"/>
      <c r="J2" s="356" t="s">
        <v>398</v>
      </c>
      <c r="K2" s="301"/>
      <c r="L2" s="862"/>
    </row>
    <row r="3" spans="1:12" ht="15" customHeight="1" thickBot="1">
      <c r="A3" s="863"/>
      <c r="B3" s="339"/>
      <c r="C3" s="863" t="s">
        <v>3174</v>
      </c>
      <c r="D3" s="864" t="str">
        <f>'Data Sheet'!$C$40</f>
        <v>March 31, 2015</v>
      </c>
      <c r="E3" s="865" t="str">
        <f>'Data Sheet'!$C$38</f>
        <v>December 31, 2014</v>
      </c>
      <c r="F3" s="863"/>
      <c r="G3" s="339"/>
      <c r="H3" s="863" t="s">
        <v>3174</v>
      </c>
      <c r="I3" s="339"/>
      <c r="J3" s="864" t="str">
        <f>'Data Sheet'!$C$40</f>
        <v>March 31, 2015</v>
      </c>
      <c r="K3" s="866" t="str">
        <f>'Data Sheet'!$C$38</f>
        <v>December 31, 2014</v>
      </c>
      <c r="L3" s="867"/>
    </row>
    <row r="4" spans="1:12" ht="15" customHeight="1" thickBot="1">
      <c r="A4" s="868" t="s">
        <v>3206</v>
      </c>
      <c r="B4" s="869"/>
      <c r="C4" s="870"/>
      <c r="D4" s="870"/>
      <c r="E4" s="871"/>
      <c r="F4" s="868" t="s">
        <v>3207</v>
      </c>
      <c r="G4" s="869"/>
      <c r="H4" s="869"/>
      <c r="I4" s="870"/>
      <c r="J4" s="870"/>
      <c r="K4" s="872"/>
      <c r="L4" s="873"/>
    </row>
    <row r="5" spans="1:12" ht="15.75">
      <c r="A5" s="307"/>
      <c r="B5" s="348"/>
      <c r="C5" s="308"/>
      <c r="D5" s="308"/>
      <c r="E5" s="867"/>
      <c r="F5" s="307"/>
      <c r="G5" s="348"/>
      <c r="H5" s="348"/>
      <c r="I5" s="308"/>
      <c r="J5" s="308"/>
      <c r="K5" s="308"/>
      <c r="L5" s="862"/>
    </row>
    <row r="6" spans="1:12">
      <c r="A6" s="301" t="s">
        <v>3208</v>
      </c>
      <c r="B6" s="253"/>
      <c r="C6" s="253"/>
      <c r="D6" s="253" t="s">
        <v>3209</v>
      </c>
      <c r="E6" s="862"/>
      <c r="F6" s="301" t="s">
        <v>3210</v>
      </c>
      <c r="G6" s="253"/>
      <c r="H6" s="253"/>
      <c r="I6" s="253" t="s">
        <v>3211</v>
      </c>
      <c r="J6" s="253"/>
      <c r="K6" s="253"/>
      <c r="L6" s="862"/>
    </row>
    <row r="7" spans="1:12">
      <c r="A7" s="301" t="s">
        <v>2226</v>
      </c>
      <c r="B7" s="253"/>
      <c r="C7" s="253"/>
      <c r="D7" s="253" t="s">
        <v>953</v>
      </c>
      <c r="E7" s="862"/>
      <c r="F7" s="301" t="s">
        <v>954</v>
      </c>
      <c r="G7" s="253"/>
      <c r="H7" s="253"/>
      <c r="I7" s="253" t="s">
        <v>955</v>
      </c>
      <c r="J7" s="253"/>
      <c r="K7" s="253"/>
      <c r="L7" s="862"/>
    </row>
    <row r="8" spans="1:12">
      <c r="A8" s="301" t="s">
        <v>956</v>
      </c>
      <c r="B8" s="253"/>
      <c r="C8" s="253"/>
      <c r="D8" s="253" t="s">
        <v>957</v>
      </c>
      <c r="E8" s="862"/>
      <c r="F8" s="301" t="s">
        <v>958</v>
      </c>
      <c r="G8" s="253"/>
      <c r="H8" s="253"/>
      <c r="I8" s="253" t="s">
        <v>959</v>
      </c>
      <c r="J8" s="253"/>
      <c r="K8" s="253"/>
      <c r="L8" s="862"/>
    </row>
    <row r="9" spans="1:12">
      <c r="A9" s="301" t="s">
        <v>960</v>
      </c>
      <c r="B9" s="253"/>
      <c r="C9" s="253"/>
      <c r="D9" s="253" t="s">
        <v>961</v>
      </c>
      <c r="E9" s="862"/>
      <c r="F9" s="301" t="s">
        <v>962</v>
      </c>
      <c r="G9" s="253"/>
      <c r="H9" s="253"/>
      <c r="I9" s="253" t="s">
        <v>3887</v>
      </c>
      <c r="J9" s="253"/>
      <c r="K9" s="253"/>
      <c r="L9" s="862"/>
    </row>
    <row r="10" spans="1:12">
      <c r="A10" s="301" t="s">
        <v>1850</v>
      </c>
      <c r="B10" s="253"/>
      <c r="C10" s="253"/>
      <c r="D10" s="253" t="s">
        <v>1851</v>
      </c>
      <c r="E10" s="862"/>
      <c r="F10" s="301" t="s">
        <v>1852</v>
      </c>
      <c r="G10" s="253"/>
      <c r="H10" s="253"/>
      <c r="I10" s="253" t="s">
        <v>947</v>
      </c>
      <c r="J10" s="253"/>
      <c r="K10" s="253"/>
      <c r="L10" s="862"/>
    </row>
    <row r="11" spans="1:12">
      <c r="A11" s="301" t="s">
        <v>948</v>
      </c>
      <c r="B11" s="253"/>
      <c r="C11" s="253"/>
      <c r="D11" s="253" t="s">
        <v>949</v>
      </c>
      <c r="E11" s="862"/>
      <c r="F11" s="301" t="s">
        <v>950</v>
      </c>
      <c r="G11" s="253"/>
      <c r="H11" s="253"/>
      <c r="I11" s="253" t="s">
        <v>951</v>
      </c>
      <c r="J11" s="253"/>
      <c r="K11" s="253"/>
      <c r="L11" s="862"/>
    </row>
    <row r="12" spans="1:12">
      <c r="A12" s="301" t="s">
        <v>952</v>
      </c>
      <c r="B12" s="253"/>
      <c r="C12" s="253"/>
      <c r="D12" s="253" t="s">
        <v>70</v>
      </c>
      <c r="E12" s="862"/>
      <c r="F12" s="301" t="s">
        <v>71</v>
      </c>
      <c r="G12" s="253"/>
      <c r="H12" s="253"/>
      <c r="I12" s="253" t="s">
        <v>72</v>
      </c>
      <c r="J12" s="253"/>
      <c r="K12" s="253"/>
      <c r="L12" s="862"/>
    </row>
    <row r="13" spans="1:12">
      <c r="A13" s="301" t="s">
        <v>3271</v>
      </c>
      <c r="B13" s="253"/>
      <c r="C13" s="253"/>
      <c r="D13" s="253" t="s">
        <v>3272</v>
      </c>
      <c r="E13" s="862"/>
      <c r="F13" s="301" t="s">
        <v>3273</v>
      </c>
      <c r="G13" s="253"/>
      <c r="H13" s="253"/>
      <c r="I13" s="253" t="s">
        <v>3274</v>
      </c>
      <c r="J13" s="253"/>
      <c r="K13" s="253"/>
      <c r="L13" s="862"/>
    </row>
    <row r="14" spans="1:12">
      <c r="A14" s="301" t="s">
        <v>3275</v>
      </c>
      <c r="B14" s="253"/>
      <c r="C14" s="253"/>
      <c r="D14" s="253" t="s">
        <v>3276</v>
      </c>
      <c r="E14" s="862"/>
      <c r="F14" s="301" t="s">
        <v>3277</v>
      </c>
      <c r="G14" s="253"/>
      <c r="H14" s="253"/>
      <c r="I14" s="253" t="s">
        <v>3804</v>
      </c>
      <c r="J14" s="253"/>
      <c r="K14" s="253"/>
      <c r="L14" s="862"/>
    </row>
    <row r="15" spans="1:12">
      <c r="A15" s="301" t="s">
        <v>3805</v>
      </c>
      <c r="B15" s="253"/>
      <c r="C15" s="253"/>
      <c r="D15" s="253" t="s">
        <v>3806</v>
      </c>
      <c r="E15" s="862"/>
      <c r="F15" s="301" t="s">
        <v>3807</v>
      </c>
      <c r="G15" s="253"/>
      <c r="H15" s="253"/>
      <c r="I15" s="253" t="s">
        <v>3808</v>
      </c>
      <c r="J15" s="253"/>
      <c r="K15" s="253"/>
      <c r="L15" s="862"/>
    </row>
    <row r="16" spans="1:12">
      <c r="A16" s="301" t="s">
        <v>3809</v>
      </c>
      <c r="B16" s="253"/>
      <c r="C16" s="253"/>
      <c r="D16" s="253" t="s">
        <v>3810</v>
      </c>
      <c r="E16" s="862"/>
      <c r="F16" s="301" t="s">
        <v>3811</v>
      </c>
      <c r="G16" s="253"/>
      <c r="H16" s="253"/>
      <c r="I16" s="253" t="s">
        <v>3812</v>
      </c>
      <c r="J16" s="253"/>
      <c r="K16" s="253"/>
      <c r="L16" s="862"/>
    </row>
    <row r="17" spans="1:12">
      <c r="A17" s="301" t="s">
        <v>3813</v>
      </c>
      <c r="B17" s="253"/>
      <c r="C17" s="253"/>
      <c r="D17" s="253" t="s">
        <v>3312</v>
      </c>
      <c r="E17" s="862"/>
      <c r="F17" s="301" t="s">
        <v>3313</v>
      </c>
      <c r="G17" s="253"/>
      <c r="H17" s="253"/>
      <c r="I17" s="253" t="s">
        <v>3314</v>
      </c>
      <c r="J17" s="253"/>
      <c r="K17" s="253"/>
      <c r="L17" s="862"/>
    </row>
    <row r="18" spans="1:12">
      <c r="A18" s="301" t="s">
        <v>3315</v>
      </c>
      <c r="B18" s="253"/>
      <c r="C18" s="253"/>
      <c r="D18" s="253" t="s">
        <v>3316</v>
      </c>
      <c r="E18" s="862"/>
      <c r="F18" s="301" t="s">
        <v>3317</v>
      </c>
      <c r="G18" s="253"/>
      <c r="H18" s="253"/>
      <c r="I18" s="253" t="s">
        <v>3318</v>
      </c>
      <c r="J18" s="253"/>
      <c r="K18" s="253"/>
      <c r="L18" s="862"/>
    </row>
    <row r="19" spans="1:12">
      <c r="A19" s="301" t="s">
        <v>3319</v>
      </c>
      <c r="B19" s="253"/>
      <c r="C19" s="253"/>
      <c r="D19" s="253" t="s">
        <v>3320</v>
      </c>
      <c r="E19" s="862"/>
      <c r="F19" s="301" t="s">
        <v>3321</v>
      </c>
      <c r="G19" s="253"/>
      <c r="H19" s="253"/>
      <c r="I19" s="253" t="s">
        <v>3322</v>
      </c>
      <c r="J19" s="253"/>
      <c r="K19" s="253"/>
      <c r="L19" s="862"/>
    </row>
    <row r="20" spans="1:12">
      <c r="A20" s="301" t="s">
        <v>3323</v>
      </c>
      <c r="B20" s="253"/>
      <c r="C20" s="253"/>
      <c r="D20" s="253" t="s">
        <v>3324</v>
      </c>
      <c r="E20" s="862"/>
      <c r="F20" s="301" t="s">
        <v>3325</v>
      </c>
      <c r="G20" s="253"/>
      <c r="H20" s="253"/>
      <c r="I20" s="253"/>
      <c r="J20" s="253"/>
      <c r="K20" s="253"/>
      <c r="L20" s="862"/>
    </row>
    <row r="21" spans="1:12">
      <c r="A21" s="301" t="s">
        <v>2806</v>
      </c>
      <c r="B21" s="253"/>
      <c r="C21" s="253"/>
      <c r="D21" s="253" t="s">
        <v>2807</v>
      </c>
      <c r="E21" s="862"/>
      <c r="F21" s="301"/>
      <c r="G21" s="253"/>
      <c r="H21" s="253"/>
      <c r="I21" s="253"/>
      <c r="J21" s="253"/>
      <c r="K21" s="253"/>
      <c r="L21" s="862"/>
    </row>
    <row r="22" spans="1:12">
      <c r="A22" s="301" t="s">
        <v>2808</v>
      </c>
      <c r="B22" s="253"/>
      <c r="C22" s="253"/>
      <c r="D22" s="253" t="s">
        <v>2809</v>
      </c>
      <c r="E22" s="862"/>
      <c r="F22" s="301"/>
      <c r="G22" s="253"/>
      <c r="H22" s="253"/>
      <c r="I22" s="253"/>
      <c r="J22" s="253"/>
      <c r="K22" s="253"/>
      <c r="L22" s="862"/>
    </row>
    <row r="23" spans="1:12" ht="15.75" thickBot="1">
      <c r="A23" s="301"/>
      <c r="B23" s="253"/>
      <c r="C23" s="253"/>
      <c r="D23" s="253"/>
      <c r="E23" s="862"/>
      <c r="F23" s="301"/>
      <c r="G23" s="253"/>
      <c r="H23" s="253"/>
      <c r="I23" s="253"/>
      <c r="J23" s="253"/>
      <c r="K23" s="253"/>
      <c r="L23" s="862"/>
    </row>
    <row r="24" spans="1:12" ht="15.75" thickBot="1">
      <c r="A24" s="856"/>
      <c r="B24" s="874"/>
      <c r="C24" s="875"/>
      <c r="D24" s="875"/>
      <c r="E24" s="859"/>
      <c r="F24" s="858" t="s">
        <v>2810</v>
      </c>
      <c r="G24" s="859"/>
      <c r="H24" s="876" t="s">
        <v>2811</v>
      </c>
      <c r="I24" s="877" t="s">
        <v>2812</v>
      </c>
      <c r="J24" s="871"/>
      <c r="K24" s="859" t="s">
        <v>2813</v>
      </c>
      <c r="L24" s="856"/>
    </row>
    <row r="25" spans="1:12">
      <c r="A25" s="878" t="s">
        <v>290</v>
      </c>
      <c r="B25" s="879" t="s">
        <v>4121</v>
      </c>
      <c r="C25" s="308" t="s">
        <v>2024</v>
      </c>
      <c r="D25" s="308"/>
      <c r="E25" s="867"/>
      <c r="F25" s="880" t="s">
        <v>2851</v>
      </c>
      <c r="G25" s="867"/>
      <c r="H25" s="881" t="s">
        <v>2851</v>
      </c>
      <c r="I25" s="867" t="s">
        <v>2850</v>
      </c>
      <c r="J25" s="867" t="s">
        <v>3628</v>
      </c>
      <c r="K25" s="867" t="s">
        <v>2814</v>
      </c>
      <c r="L25" s="878" t="s">
        <v>290</v>
      </c>
    </row>
    <row r="26" spans="1:12" ht="15.75" thickBot="1">
      <c r="A26" s="882" t="s">
        <v>293</v>
      </c>
      <c r="B26" s="883" t="s">
        <v>1860</v>
      </c>
      <c r="C26" s="870" t="s">
        <v>1861</v>
      </c>
      <c r="D26" s="870"/>
      <c r="E26" s="884"/>
      <c r="F26" s="885" t="s">
        <v>1862</v>
      </c>
      <c r="G26" s="884"/>
      <c r="H26" s="883" t="s">
        <v>1863</v>
      </c>
      <c r="I26" s="882" t="s">
        <v>838</v>
      </c>
      <c r="J26" s="882" t="s">
        <v>839</v>
      </c>
      <c r="K26" s="882" t="s">
        <v>840</v>
      </c>
      <c r="L26" s="882" t="s">
        <v>293</v>
      </c>
    </row>
    <row r="27" spans="1:12">
      <c r="A27" s="886">
        <v>1</v>
      </c>
      <c r="B27" s="879" t="s">
        <v>1654</v>
      </c>
      <c r="C27" s="253"/>
      <c r="D27" s="253"/>
      <c r="E27" s="887" t="s">
        <v>2029</v>
      </c>
      <c r="F27" s="888"/>
      <c r="G27" s="889"/>
      <c r="H27" s="890"/>
      <c r="I27" s="862"/>
      <c r="J27" s="890"/>
      <c r="K27" s="890"/>
      <c r="L27" s="878">
        <v>1</v>
      </c>
    </row>
    <row r="28" spans="1:12">
      <c r="A28" s="886">
        <v>2</v>
      </c>
      <c r="B28" s="862"/>
      <c r="C28" s="891" t="s">
        <v>4760</v>
      </c>
      <c r="D28" s="253"/>
      <c r="E28" s="862"/>
      <c r="F28" s="888"/>
      <c r="G28" s="890">
        <v>6801.58</v>
      </c>
      <c r="H28" s="890">
        <v>256682.31</v>
      </c>
      <c r="I28" s="879">
        <v>930.2</v>
      </c>
      <c r="J28" s="890">
        <f>G28+H28</f>
        <v>263483.89</v>
      </c>
      <c r="K28" s="890"/>
      <c r="L28" s="878">
        <v>2</v>
      </c>
    </row>
    <row r="29" spans="1:12">
      <c r="A29" s="886">
        <v>3</v>
      </c>
      <c r="B29" s="862"/>
      <c r="C29" s="173" t="s">
        <v>4761</v>
      </c>
      <c r="D29" s="253"/>
      <c r="E29" s="862"/>
      <c r="F29" s="888"/>
      <c r="G29" s="890">
        <v>45000</v>
      </c>
      <c r="H29" s="890">
        <v>-235232.32</v>
      </c>
      <c r="I29" s="879">
        <v>930.2</v>
      </c>
      <c r="J29" s="890">
        <f t="shared" ref="J29:J30" si="0">G29+H29</f>
        <v>-190232.32000000001</v>
      </c>
      <c r="K29" s="890"/>
      <c r="L29" s="878">
        <v>3</v>
      </c>
    </row>
    <row r="30" spans="1:12">
      <c r="A30" s="886">
        <v>4</v>
      </c>
      <c r="B30" s="862"/>
      <c r="C30" s="891" t="s">
        <v>4762</v>
      </c>
      <c r="D30" s="253"/>
      <c r="E30" s="862"/>
      <c r="F30" s="888"/>
      <c r="G30" s="890">
        <v>9003.32</v>
      </c>
      <c r="H30" s="890">
        <v>92.18</v>
      </c>
      <c r="I30" s="879">
        <v>930.2</v>
      </c>
      <c r="J30" s="890">
        <f t="shared" si="0"/>
        <v>9095.5</v>
      </c>
      <c r="K30" s="890"/>
      <c r="L30" s="878">
        <v>4</v>
      </c>
    </row>
    <row r="31" spans="1:12">
      <c r="A31" s="886">
        <v>5</v>
      </c>
      <c r="B31" s="862"/>
      <c r="C31" s="891"/>
      <c r="D31" s="253"/>
      <c r="E31" s="862"/>
      <c r="F31" s="888"/>
      <c r="G31" s="890"/>
      <c r="H31" s="890"/>
      <c r="I31" s="879"/>
      <c r="J31" s="890"/>
      <c r="K31" s="890"/>
      <c r="L31" s="878">
        <v>5</v>
      </c>
    </row>
    <row r="32" spans="1:12">
      <c r="A32" s="886">
        <v>6</v>
      </c>
      <c r="B32" s="862"/>
      <c r="C32" s="891"/>
      <c r="D32" s="253"/>
      <c r="E32" s="862"/>
      <c r="F32" s="888"/>
      <c r="G32" s="890"/>
      <c r="H32" s="890"/>
      <c r="I32" s="879"/>
      <c r="J32" s="890"/>
      <c r="K32" s="890"/>
      <c r="L32" s="878">
        <v>6</v>
      </c>
    </row>
    <row r="33" spans="1:13">
      <c r="A33" s="886">
        <v>7</v>
      </c>
      <c r="B33" s="862"/>
      <c r="C33" s="891"/>
      <c r="D33" s="253"/>
      <c r="E33" s="862"/>
      <c r="F33" s="888"/>
      <c r="G33" s="890"/>
      <c r="H33" s="890"/>
      <c r="I33" s="879"/>
      <c r="J33" s="890"/>
      <c r="K33" s="890"/>
      <c r="L33" s="878">
        <v>7</v>
      </c>
    </row>
    <row r="34" spans="1:13">
      <c r="A34" s="886">
        <v>8</v>
      </c>
      <c r="B34" s="862"/>
      <c r="C34" s="891"/>
      <c r="D34" s="253"/>
      <c r="E34" s="862"/>
      <c r="F34" s="888"/>
      <c r="G34" s="890"/>
      <c r="H34" s="890"/>
      <c r="I34" s="879"/>
      <c r="J34" s="890"/>
      <c r="K34" s="890"/>
      <c r="L34" s="878">
        <v>8</v>
      </c>
    </row>
    <row r="35" spans="1:13">
      <c r="A35" s="886">
        <v>9</v>
      </c>
      <c r="B35" s="862"/>
      <c r="C35" s="891"/>
      <c r="D35" s="253"/>
      <c r="E35" s="862"/>
      <c r="F35" s="888"/>
      <c r="G35" s="890"/>
      <c r="H35" s="890"/>
      <c r="I35" s="879"/>
      <c r="J35" s="890"/>
      <c r="K35" s="890"/>
      <c r="L35" s="878">
        <v>9</v>
      </c>
    </row>
    <row r="36" spans="1:13">
      <c r="A36" s="886">
        <v>10</v>
      </c>
      <c r="B36" s="862"/>
      <c r="C36" s="891"/>
      <c r="D36" s="253"/>
      <c r="E36" s="862"/>
      <c r="F36" s="888"/>
      <c r="G36" s="890"/>
      <c r="H36" s="890"/>
      <c r="I36" s="879"/>
      <c r="J36" s="890"/>
      <c r="K36" s="890"/>
      <c r="L36" s="878">
        <v>10</v>
      </c>
    </row>
    <row r="37" spans="1:13">
      <c r="A37" s="886">
        <v>11</v>
      </c>
      <c r="B37" s="862"/>
      <c r="C37" s="891"/>
      <c r="D37" s="253"/>
      <c r="E37" s="862"/>
      <c r="F37" s="888"/>
      <c r="G37" s="890"/>
      <c r="H37" s="890"/>
      <c r="I37" s="879"/>
      <c r="J37" s="890"/>
      <c r="K37" s="890"/>
      <c r="L37" s="878">
        <v>11</v>
      </c>
      <c r="M37" s="234"/>
    </row>
    <row r="38" spans="1:13">
      <c r="A38" s="861">
        <v>12</v>
      </c>
      <c r="B38" s="862"/>
      <c r="C38" s="891"/>
      <c r="D38" s="253"/>
      <c r="E38" s="862"/>
      <c r="F38" s="301"/>
      <c r="G38" s="890"/>
      <c r="H38" s="890"/>
      <c r="I38" s="879"/>
      <c r="J38" s="890"/>
      <c r="K38" s="890"/>
      <c r="L38" s="878">
        <v>12</v>
      </c>
    </row>
    <row r="39" spans="1:13">
      <c r="A39" s="861">
        <v>13</v>
      </c>
      <c r="B39" s="862"/>
      <c r="C39" s="891"/>
      <c r="D39" s="253"/>
      <c r="E39" s="862"/>
      <c r="F39" s="301"/>
      <c r="G39" s="890"/>
      <c r="H39" s="890"/>
      <c r="I39" s="879"/>
      <c r="J39" s="890"/>
      <c r="K39" s="890"/>
      <c r="L39" s="878">
        <v>13</v>
      </c>
    </row>
    <row r="40" spans="1:13">
      <c r="A40" s="861">
        <v>14</v>
      </c>
      <c r="B40" s="862"/>
      <c r="C40" s="891"/>
      <c r="D40" s="253"/>
      <c r="E40" s="862"/>
      <c r="F40" s="301"/>
      <c r="G40" s="890"/>
      <c r="H40" s="890"/>
      <c r="I40" s="879"/>
      <c r="J40" s="890"/>
      <c r="K40" s="890"/>
      <c r="L40" s="878">
        <v>14</v>
      </c>
    </row>
    <row r="41" spans="1:13">
      <c r="A41" s="861">
        <v>15</v>
      </c>
      <c r="B41" s="862"/>
      <c r="C41" s="891"/>
      <c r="D41" s="253"/>
      <c r="E41" s="862"/>
      <c r="F41" s="301"/>
      <c r="G41" s="890"/>
      <c r="H41" s="890"/>
      <c r="I41" s="879"/>
      <c r="J41" s="890"/>
      <c r="K41" s="890"/>
      <c r="L41" s="878">
        <v>15</v>
      </c>
    </row>
    <row r="42" spans="1:13">
      <c r="A42" s="861">
        <v>16</v>
      </c>
      <c r="B42" s="862"/>
      <c r="C42" s="891"/>
      <c r="D42" s="253"/>
      <c r="E42" s="862"/>
      <c r="F42" s="301"/>
      <c r="G42" s="890"/>
      <c r="H42" s="890"/>
      <c r="I42" s="879"/>
      <c r="J42" s="890"/>
      <c r="K42" s="890"/>
      <c r="L42" s="878">
        <v>16</v>
      </c>
    </row>
    <row r="43" spans="1:13">
      <c r="A43" s="861">
        <v>17</v>
      </c>
      <c r="B43" s="862"/>
      <c r="C43" s="891"/>
      <c r="D43" s="253"/>
      <c r="E43" s="862"/>
      <c r="F43" s="301"/>
      <c r="G43" s="890"/>
      <c r="H43" s="890"/>
      <c r="I43" s="879"/>
      <c r="J43" s="890"/>
      <c r="K43" s="890"/>
      <c r="L43" s="878">
        <v>17</v>
      </c>
    </row>
    <row r="44" spans="1:13">
      <c r="A44" s="861">
        <v>18</v>
      </c>
      <c r="B44" s="862"/>
      <c r="C44" s="891"/>
      <c r="D44" s="253"/>
      <c r="E44" s="862"/>
      <c r="F44" s="301"/>
      <c r="G44" s="890"/>
      <c r="H44" s="890"/>
      <c r="I44" s="879"/>
      <c r="J44" s="890"/>
      <c r="K44" s="890"/>
      <c r="L44" s="878">
        <v>18</v>
      </c>
    </row>
    <row r="45" spans="1:13">
      <c r="A45" s="861">
        <v>19</v>
      </c>
      <c r="B45" s="862"/>
      <c r="C45" s="891"/>
      <c r="D45" s="253"/>
      <c r="E45" s="862"/>
      <c r="F45" s="301"/>
      <c r="G45" s="890"/>
      <c r="H45" s="890"/>
      <c r="I45" s="879"/>
      <c r="J45" s="890"/>
      <c r="K45" s="890"/>
      <c r="L45" s="878">
        <v>19</v>
      </c>
    </row>
    <row r="46" spans="1:13">
      <c r="A46" s="861">
        <v>20</v>
      </c>
      <c r="B46" s="862"/>
      <c r="C46" s="253"/>
      <c r="D46" s="253"/>
      <c r="E46" s="862"/>
      <c r="F46" s="301"/>
      <c r="G46" s="889"/>
      <c r="H46" s="890"/>
      <c r="I46" s="879"/>
      <c r="J46" s="890"/>
      <c r="K46" s="890"/>
      <c r="L46" s="878">
        <v>20</v>
      </c>
    </row>
    <row r="47" spans="1:13">
      <c r="A47" s="861">
        <v>21</v>
      </c>
      <c r="B47" s="862"/>
      <c r="C47" s="253"/>
      <c r="D47" s="253"/>
      <c r="E47" s="862"/>
      <c r="F47" s="301"/>
      <c r="G47" s="890"/>
      <c r="H47" s="890"/>
      <c r="I47" s="879"/>
      <c r="J47" s="890"/>
      <c r="K47" s="890"/>
      <c r="L47" s="878">
        <v>21</v>
      </c>
    </row>
    <row r="48" spans="1:13">
      <c r="A48" s="861">
        <v>22</v>
      </c>
      <c r="B48" s="862"/>
      <c r="C48" s="253"/>
      <c r="D48" s="253"/>
      <c r="E48" s="862"/>
      <c r="F48" s="301"/>
      <c r="G48" s="890"/>
      <c r="H48" s="890"/>
      <c r="I48" s="879"/>
      <c r="J48" s="890"/>
      <c r="K48" s="890"/>
      <c r="L48" s="878">
        <v>22</v>
      </c>
    </row>
    <row r="49" spans="1:12">
      <c r="A49" s="861">
        <v>23</v>
      </c>
      <c r="B49" s="862"/>
      <c r="C49" s="253"/>
      <c r="D49" s="253"/>
      <c r="E49" s="862"/>
      <c r="F49" s="301"/>
      <c r="G49" s="890"/>
      <c r="H49" s="890"/>
      <c r="I49" s="879"/>
      <c r="J49" s="890"/>
      <c r="K49" s="890"/>
      <c r="L49" s="878">
        <v>23</v>
      </c>
    </row>
    <row r="50" spans="1:12">
      <c r="A50" s="861">
        <v>24</v>
      </c>
      <c r="B50" s="862"/>
      <c r="C50" s="253"/>
      <c r="D50" s="253"/>
      <c r="E50" s="862"/>
      <c r="F50" s="301"/>
      <c r="G50" s="890"/>
      <c r="H50" s="890"/>
      <c r="I50" s="879"/>
      <c r="J50" s="890"/>
      <c r="K50" s="890"/>
      <c r="L50" s="878">
        <v>24</v>
      </c>
    </row>
    <row r="51" spans="1:12">
      <c r="A51" s="861">
        <v>25</v>
      </c>
      <c r="B51" s="862"/>
      <c r="C51" s="253"/>
      <c r="D51" s="253"/>
      <c r="E51" s="862"/>
      <c r="F51" s="301"/>
      <c r="G51" s="890"/>
      <c r="H51" s="890"/>
      <c r="I51" s="879"/>
      <c r="J51" s="890"/>
      <c r="K51" s="890"/>
      <c r="L51" s="878">
        <v>25</v>
      </c>
    </row>
    <row r="52" spans="1:12">
      <c r="A52" s="861">
        <v>26</v>
      </c>
      <c r="B52" s="862"/>
      <c r="C52" s="253"/>
      <c r="D52" s="253"/>
      <c r="E52" s="862"/>
      <c r="F52" s="301"/>
      <c r="G52" s="890"/>
      <c r="H52" s="890"/>
      <c r="I52" s="879"/>
      <c r="J52" s="890"/>
      <c r="K52" s="890"/>
      <c r="L52" s="878">
        <v>26</v>
      </c>
    </row>
    <row r="53" spans="1:12">
      <c r="A53" s="861">
        <v>27</v>
      </c>
      <c r="B53" s="862"/>
      <c r="C53" s="253"/>
      <c r="D53" s="253"/>
      <c r="E53" s="862"/>
      <c r="F53" s="301"/>
      <c r="G53" s="890"/>
      <c r="H53" s="890"/>
      <c r="I53" s="879"/>
      <c r="J53" s="890"/>
      <c r="K53" s="890"/>
      <c r="L53" s="878">
        <v>27</v>
      </c>
    </row>
    <row r="54" spans="1:12">
      <c r="A54" s="861">
        <v>28</v>
      </c>
      <c r="B54" s="862"/>
      <c r="C54" s="253"/>
      <c r="D54" s="253"/>
      <c r="E54" s="862"/>
      <c r="F54" s="301"/>
      <c r="G54" s="890"/>
      <c r="H54" s="890"/>
      <c r="I54" s="879"/>
      <c r="J54" s="890"/>
      <c r="K54" s="890"/>
      <c r="L54" s="878">
        <v>28</v>
      </c>
    </row>
    <row r="55" spans="1:12">
      <c r="A55" s="861">
        <v>29</v>
      </c>
      <c r="B55" s="879" t="s">
        <v>1655</v>
      </c>
      <c r="C55" s="253"/>
      <c r="D55" s="253"/>
      <c r="E55" s="862"/>
      <c r="F55" s="301"/>
      <c r="G55" s="890"/>
      <c r="H55" s="890"/>
      <c r="I55" s="862"/>
      <c r="J55" s="890"/>
      <c r="K55" s="890"/>
      <c r="L55" s="878">
        <v>29</v>
      </c>
    </row>
    <row r="56" spans="1:12">
      <c r="A56" s="861">
        <v>30</v>
      </c>
      <c r="B56" s="862"/>
      <c r="C56" s="253"/>
      <c r="D56" s="253"/>
      <c r="E56" s="862"/>
      <c r="F56" s="301"/>
      <c r="G56" s="890"/>
      <c r="H56" s="890"/>
      <c r="I56" s="862"/>
      <c r="J56" s="890"/>
      <c r="K56" s="890"/>
      <c r="L56" s="878">
        <v>30</v>
      </c>
    </row>
    <row r="57" spans="1:12">
      <c r="A57" s="861">
        <v>31</v>
      </c>
      <c r="B57" s="862"/>
      <c r="C57" s="253"/>
      <c r="D57" s="253"/>
      <c r="E57" s="862"/>
      <c r="F57" s="301"/>
      <c r="G57" s="890"/>
      <c r="H57" s="890"/>
      <c r="I57" s="862"/>
      <c r="J57" s="890"/>
      <c r="K57" s="890"/>
      <c r="L57" s="878">
        <v>31</v>
      </c>
    </row>
    <row r="58" spans="1:12">
      <c r="A58" s="861">
        <v>32</v>
      </c>
      <c r="B58" s="862"/>
      <c r="C58" s="253"/>
      <c r="D58" s="253"/>
      <c r="E58" s="862"/>
      <c r="F58" s="301"/>
      <c r="G58" s="890"/>
      <c r="H58" s="890"/>
      <c r="I58" s="862"/>
      <c r="J58" s="890"/>
      <c r="K58" s="890"/>
      <c r="L58" s="878">
        <v>32</v>
      </c>
    </row>
    <row r="59" spans="1:12">
      <c r="A59" s="861">
        <v>33</v>
      </c>
      <c r="B59" s="862"/>
      <c r="C59" s="253"/>
      <c r="D59" s="253"/>
      <c r="E59" s="862"/>
      <c r="F59" s="301"/>
      <c r="G59" s="890"/>
      <c r="H59" s="890"/>
      <c r="I59" s="862"/>
      <c r="J59" s="890"/>
      <c r="K59" s="890"/>
      <c r="L59" s="878">
        <v>33</v>
      </c>
    </row>
    <row r="60" spans="1:12">
      <c r="A60" s="861">
        <v>34</v>
      </c>
      <c r="B60" s="862"/>
      <c r="C60" s="253"/>
      <c r="D60" s="253"/>
      <c r="E60" s="862"/>
      <c r="F60" s="301"/>
      <c r="G60" s="890"/>
      <c r="H60" s="890"/>
      <c r="I60" s="862"/>
      <c r="J60" s="890"/>
      <c r="K60" s="890"/>
      <c r="L60" s="878">
        <v>34</v>
      </c>
    </row>
    <row r="61" spans="1:12">
      <c r="A61" s="861">
        <v>35</v>
      </c>
      <c r="B61" s="862"/>
      <c r="C61" s="253"/>
      <c r="D61" s="253"/>
      <c r="E61" s="862"/>
      <c r="F61" s="301"/>
      <c r="G61" s="890"/>
      <c r="H61" s="890"/>
      <c r="I61" s="862"/>
      <c r="J61" s="890"/>
      <c r="K61" s="890"/>
      <c r="L61" s="878">
        <v>35</v>
      </c>
    </row>
    <row r="62" spans="1:12">
      <c r="A62" s="861">
        <v>36</v>
      </c>
      <c r="B62" s="862"/>
      <c r="C62" s="253"/>
      <c r="D62" s="253"/>
      <c r="E62" s="862"/>
      <c r="F62" s="301"/>
      <c r="G62" s="890"/>
      <c r="H62" s="890"/>
      <c r="I62" s="862"/>
      <c r="J62" s="890"/>
      <c r="K62" s="890"/>
      <c r="L62" s="878">
        <v>36</v>
      </c>
    </row>
    <row r="63" spans="1:12">
      <c r="A63" s="861">
        <v>37</v>
      </c>
      <c r="B63" s="862"/>
      <c r="C63" s="253"/>
      <c r="D63" s="253"/>
      <c r="E63" s="862"/>
      <c r="F63" s="301"/>
      <c r="G63" s="890"/>
      <c r="H63" s="890"/>
      <c r="I63" s="862"/>
      <c r="J63" s="890"/>
      <c r="K63" s="890"/>
      <c r="L63" s="878">
        <v>37</v>
      </c>
    </row>
    <row r="64" spans="1:12" ht="15.75" thickBot="1">
      <c r="A64" s="892">
        <v>38</v>
      </c>
      <c r="B64" s="883" t="s">
        <v>2166</v>
      </c>
      <c r="C64" s="339"/>
      <c r="D64" s="339"/>
      <c r="E64" s="893"/>
      <c r="F64" s="894"/>
      <c r="G64" s="895">
        <f>SUM(G27:G63)</f>
        <v>60804.9</v>
      </c>
      <c r="H64" s="895">
        <f>SUM(H27:H63)</f>
        <v>21542.169999999991</v>
      </c>
      <c r="I64" s="893"/>
      <c r="J64" s="895">
        <f>SUM(J27:J63)</f>
        <v>82347.070000000007</v>
      </c>
      <c r="K64" s="895">
        <f>SUM(K27:K63)</f>
        <v>0</v>
      </c>
      <c r="L64" s="882">
        <v>38</v>
      </c>
    </row>
    <row r="65" spans="1:12" ht="15.75">
      <c r="A65" s="896" t="s">
        <v>2815</v>
      </c>
      <c r="B65" s="253"/>
      <c r="C65" s="253"/>
      <c r="D65" s="253"/>
      <c r="E65" s="253"/>
      <c r="F65" s="896" t="s">
        <v>2815</v>
      </c>
      <c r="G65" s="253"/>
      <c r="H65" s="308"/>
    </row>
    <row r="66" spans="1:12">
      <c r="A66" s="308" t="s">
        <v>2816</v>
      </c>
      <c r="B66" s="308"/>
      <c r="C66" s="308"/>
      <c r="D66" s="308"/>
      <c r="E66" s="308"/>
      <c r="F66" s="308" t="s">
        <v>2817</v>
      </c>
      <c r="G66" s="308"/>
      <c r="H66" s="308"/>
      <c r="I66" s="308"/>
      <c r="J66" s="308"/>
      <c r="K66" s="308"/>
      <c r="L66" s="308"/>
    </row>
    <row r="67" spans="1:12" ht="15.75">
      <c r="A67" s="348" t="s">
        <v>1325</v>
      </c>
      <c r="B67" s="308"/>
      <c r="C67" s="308"/>
      <c r="D67" s="308"/>
      <c r="E67" s="308"/>
    </row>
    <row r="69" spans="1:12" ht="15.75" thickBot="1">
      <c r="A69" s="255" t="str">
        <f>'Data Sheet'!$C$25</f>
        <v xml:space="preserve">KeySpan Gas East Corp. D/B/A National Grid </v>
      </c>
      <c r="B69" s="253"/>
      <c r="C69" s="253"/>
      <c r="D69" s="897" t="str">
        <f>'Data Sheet'!$C$40</f>
        <v>March 31, 2015</v>
      </c>
      <c r="E69" s="253" t="str">
        <f>'Data Sheet'!$C$38</f>
        <v>December 31, 2014</v>
      </c>
      <c r="F69" s="255" t="str">
        <f>'Data Sheet'!$C$25</f>
        <v xml:space="preserve">KeySpan Gas East Corp. D/B/A National Grid </v>
      </c>
      <c r="G69" s="253"/>
      <c r="H69" s="253"/>
      <c r="I69" s="253"/>
      <c r="J69" s="897" t="str">
        <f>'Data Sheet'!$C$40</f>
        <v>March 31, 2015</v>
      </c>
      <c r="K69" s="173" t="str">
        <f>'Data Sheet'!$C$38</f>
        <v>December 31, 2014</v>
      </c>
    </row>
    <row r="70" spans="1:12" ht="15.75">
      <c r="A70" s="852"/>
      <c r="B70" s="898" t="s">
        <v>2730</v>
      </c>
      <c r="C70" s="898"/>
      <c r="D70" s="875"/>
      <c r="E70" s="859"/>
      <c r="F70" s="858"/>
      <c r="G70" s="898" t="s">
        <v>3207</v>
      </c>
      <c r="H70" s="898"/>
      <c r="I70" s="898"/>
      <c r="J70" s="875"/>
      <c r="K70" s="875"/>
      <c r="L70" s="859"/>
    </row>
    <row r="71" spans="1:12" ht="15.75" thickBot="1">
      <c r="A71" s="863"/>
      <c r="B71" s="339"/>
      <c r="C71" s="339"/>
      <c r="D71" s="899"/>
      <c r="E71" s="893"/>
      <c r="F71" s="863"/>
      <c r="G71" s="339"/>
      <c r="H71" s="339"/>
      <c r="I71" s="339"/>
      <c r="J71" s="339"/>
      <c r="K71" s="339"/>
      <c r="L71" s="893"/>
    </row>
    <row r="72" spans="1:12" ht="15.75" thickBot="1">
      <c r="A72" s="856"/>
      <c r="B72" s="874" t="s">
        <v>4121</v>
      </c>
      <c r="C72" s="875" t="s">
        <v>2024</v>
      </c>
      <c r="D72" s="875"/>
      <c r="E72" s="859"/>
      <c r="F72" s="858" t="s">
        <v>2810</v>
      </c>
      <c r="G72" s="859"/>
      <c r="H72" s="876" t="s">
        <v>2811</v>
      </c>
      <c r="I72" s="877" t="s">
        <v>2812</v>
      </c>
      <c r="J72" s="900"/>
      <c r="K72" s="859" t="s">
        <v>2813</v>
      </c>
      <c r="L72" s="856"/>
    </row>
    <row r="73" spans="1:12">
      <c r="A73" s="878" t="s">
        <v>290</v>
      </c>
      <c r="B73" s="862"/>
      <c r="C73" s="253"/>
      <c r="D73" s="253"/>
      <c r="E73" s="862"/>
      <c r="F73" s="880" t="s">
        <v>2851</v>
      </c>
      <c r="G73" s="867"/>
      <c r="H73" s="881" t="s">
        <v>2851</v>
      </c>
      <c r="I73" s="867" t="s">
        <v>2850</v>
      </c>
      <c r="J73" s="867" t="s">
        <v>3628</v>
      </c>
      <c r="K73" s="867" t="s">
        <v>2814</v>
      </c>
      <c r="L73" s="878" t="s">
        <v>290</v>
      </c>
    </row>
    <row r="74" spans="1:12" ht="15.75" thickBot="1">
      <c r="A74" s="882" t="s">
        <v>293</v>
      </c>
      <c r="B74" s="883" t="s">
        <v>1860</v>
      </c>
      <c r="C74" s="870" t="s">
        <v>1861</v>
      </c>
      <c r="D74" s="870"/>
      <c r="E74" s="884"/>
      <c r="F74" s="885" t="s">
        <v>1862</v>
      </c>
      <c r="G74" s="884"/>
      <c r="H74" s="883" t="s">
        <v>1863</v>
      </c>
      <c r="I74" s="882" t="s">
        <v>838</v>
      </c>
      <c r="J74" s="882" t="s">
        <v>839</v>
      </c>
      <c r="K74" s="882" t="s">
        <v>840</v>
      </c>
      <c r="L74" s="882" t="s">
        <v>293</v>
      </c>
    </row>
    <row r="75" spans="1:12">
      <c r="A75" s="886">
        <v>1</v>
      </c>
      <c r="B75" s="862"/>
      <c r="C75" s="253"/>
      <c r="D75" s="253"/>
      <c r="E75" s="862"/>
      <c r="F75" s="888"/>
      <c r="G75" s="901"/>
      <c r="H75" s="890"/>
      <c r="I75" s="862"/>
      <c r="J75" s="890">
        <f t="shared" ref="J75:J128" si="1">G75+H75</f>
        <v>0</v>
      </c>
      <c r="K75" s="890"/>
      <c r="L75" s="886">
        <v>1</v>
      </c>
    </row>
    <row r="76" spans="1:12">
      <c r="A76" s="886">
        <v>2</v>
      </c>
      <c r="B76" s="862"/>
      <c r="C76" s="253"/>
      <c r="D76" s="253"/>
      <c r="E76" s="862"/>
      <c r="F76" s="888"/>
      <c r="G76" s="901"/>
      <c r="H76" s="890"/>
      <c r="I76" s="862"/>
      <c r="J76" s="890">
        <f t="shared" si="1"/>
        <v>0</v>
      </c>
      <c r="K76" s="890"/>
      <c r="L76" s="886">
        <v>2</v>
      </c>
    </row>
    <row r="77" spans="1:12">
      <c r="A77" s="886">
        <v>3</v>
      </c>
      <c r="B77" s="862"/>
      <c r="C77" s="253"/>
      <c r="D77" s="253"/>
      <c r="E77" s="862"/>
      <c r="F77" s="888"/>
      <c r="G77" s="901"/>
      <c r="H77" s="890"/>
      <c r="I77" s="862"/>
      <c r="J77" s="890">
        <f t="shared" si="1"/>
        <v>0</v>
      </c>
      <c r="K77" s="890"/>
      <c r="L77" s="886">
        <v>3</v>
      </c>
    </row>
    <row r="78" spans="1:12">
      <c r="A78" s="886">
        <v>4</v>
      </c>
      <c r="B78" s="862"/>
      <c r="C78" s="253"/>
      <c r="D78" s="253"/>
      <c r="E78" s="862"/>
      <c r="F78" s="888"/>
      <c r="G78" s="901"/>
      <c r="H78" s="890"/>
      <c r="I78" s="862"/>
      <c r="J78" s="890">
        <f t="shared" si="1"/>
        <v>0</v>
      </c>
      <c r="K78" s="890"/>
      <c r="L78" s="886">
        <v>4</v>
      </c>
    </row>
    <row r="79" spans="1:12">
      <c r="A79" s="886">
        <v>5</v>
      </c>
      <c r="B79" s="862"/>
      <c r="C79" s="253"/>
      <c r="D79" s="253"/>
      <c r="E79" s="862"/>
      <c r="F79" s="888"/>
      <c r="G79" s="901"/>
      <c r="H79" s="890"/>
      <c r="I79" s="862"/>
      <c r="J79" s="890">
        <f t="shared" si="1"/>
        <v>0</v>
      </c>
      <c r="K79" s="890"/>
      <c r="L79" s="886">
        <v>5</v>
      </c>
    </row>
    <row r="80" spans="1:12">
      <c r="A80" s="886">
        <v>6</v>
      </c>
      <c r="B80" s="862"/>
      <c r="C80" s="253"/>
      <c r="D80" s="253"/>
      <c r="E80" s="862"/>
      <c r="F80" s="888"/>
      <c r="G80" s="901"/>
      <c r="H80" s="890"/>
      <c r="I80" s="862"/>
      <c r="J80" s="890">
        <f t="shared" si="1"/>
        <v>0</v>
      </c>
      <c r="K80" s="890"/>
      <c r="L80" s="886">
        <v>6</v>
      </c>
    </row>
    <row r="81" spans="1:12">
      <c r="A81" s="886">
        <v>7</v>
      </c>
      <c r="B81" s="862"/>
      <c r="C81" s="253"/>
      <c r="D81" s="253"/>
      <c r="E81" s="862"/>
      <c r="F81" s="888"/>
      <c r="G81" s="901"/>
      <c r="H81" s="890"/>
      <c r="I81" s="862"/>
      <c r="J81" s="890">
        <f t="shared" si="1"/>
        <v>0</v>
      </c>
      <c r="K81" s="890"/>
      <c r="L81" s="886">
        <v>7</v>
      </c>
    </row>
    <row r="82" spans="1:12">
      <c r="A82" s="886">
        <v>8</v>
      </c>
      <c r="B82" s="862"/>
      <c r="C82" s="253"/>
      <c r="D82" s="253"/>
      <c r="E82" s="862"/>
      <c r="F82" s="888"/>
      <c r="G82" s="901"/>
      <c r="H82" s="890"/>
      <c r="I82" s="862"/>
      <c r="J82" s="890">
        <f t="shared" si="1"/>
        <v>0</v>
      </c>
      <c r="K82" s="890"/>
      <c r="L82" s="886">
        <v>8</v>
      </c>
    </row>
    <row r="83" spans="1:12">
      <c r="A83" s="886">
        <v>9</v>
      </c>
      <c r="B83" s="862"/>
      <c r="C83" s="253"/>
      <c r="D83" s="253"/>
      <c r="E83" s="862"/>
      <c r="F83" s="888"/>
      <c r="G83" s="901"/>
      <c r="H83" s="890"/>
      <c r="I83" s="862"/>
      <c r="J83" s="890">
        <f t="shared" si="1"/>
        <v>0</v>
      </c>
      <c r="K83" s="890"/>
      <c r="L83" s="886">
        <v>9</v>
      </c>
    </row>
    <row r="84" spans="1:12">
      <c r="A84" s="886">
        <v>10</v>
      </c>
      <c r="B84" s="862"/>
      <c r="C84" s="253"/>
      <c r="D84" s="253"/>
      <c r="E84" s="862"/>
      <c r="F84" s="888"/>
      <c r="G84" s="901"/>
      <c r="H84" s="890"/>
      <c r="I84" s="862"/>
      <c r="J84" s="890">
        <f t="shared" si="1"/>
        <v>0</v>
      </c>
      <c r="K84" s="890"/>
      <c r="L84" s="886">
        <v>10</v>
      </c>
    </row>
    <row r="85" spans="1:12">
      <c r="A85" s="886">
        <v>11</v>
      </c>
      <c r="B85" s="862"/>
      <c r="C85" s="253"/>
      <c r="D85" s="253"/>
      <c r="E85" s="862"/>
      <c r="F85" s="888"/>
      <c r="G85" s="901"/>
      <c r="H85" s="890"/>
      <c r="I85" s="862"/>
      <c r="J85" s="890">
        <f t="shared" si="1"/>
        <v>0</v>
      </c>
      <c r="K85" s="890"/>
      <c r="L85" s="886">
        <v>11</v>
      </c>
    </row>
    <row r="86" spans="1:12">
      <c r="A86" s="861">
        <v>12</v>
      </c>
      <c r="B86" s="862"/>
      <c r="C86" s="253"/>
      <c r="D86" s="253"/>
      <c r="E86" s="862"/>
      <c r="F86" s="301"/>
      <c r="G86" s="890"/>
      <c r="H86" s="890"/>
      <c r="I86" s="862"/>
      <c r="J86" s="890">
        <f t="shared" si="1"/>
        <v>0</v>
      </c>
      <c r="K86" s="890"/>
      <c r="L86" s="861">
        <v>12</v>
      </c>
    </row>
    <row r="87" spans="1:12">
      <c r="A87" s="861">
        <v>13</v>
      </c>
      <c r="B87" s="862"/>
      <c r="C87" s="253"/>
      <c r="D87" s="253"/>
      <c r="E87" s="862"/>
      <c r="F87" s="301"/>
      <c r="G87" s="890"/>
      <c r="H87" s="890"/>
      <c r="I87" s="862"/>
      <c r="J87" s="890">
        <f t="shared" si="1"/>
        <v>0</v>
      </c>
      <c r="K87" s="890"/>
      <c r="L87" s="861">
        <v>13</v>
      </c>
    </row>
    <row r="88" spans="1:12">
      <c r="A88" s="861">
        <v>14</v>
      </c>
      <c r="B88" s="862"/>
      <c r="C88" s="253"/>
      <c r="D88" s="253"/>
      <c r="E88" s="862"/>
      <c r="F88" s="301"/>
      <c r="G88" s="890"/>
      <c r="H88" s="890"/>
      <c r="I88" s="862"/>
      <c r="J88" s="890">
        <f t="shared" si="1"/>
        <v>0</v>
      </c>
      <c r="K88" s="890"/>
      <c r="L88" s="861">
        <v>14</v>
      </c>
    </row>
    <row r="89" spans="1:12">
      <c r="A89" s="861">
        <v>15</v>
      </c>
      <c r="B89" s="862"/>
      <c r="C89" s="253"/>
      <c r="D89" s="253"/>
      <c r="E89" s="862"/>
      <c r="F89" s="301"/>
      <c r="G89" s="890"/>
      <c r="H89" s="890"/>
      <c r="I89" s="862"/>
      <c r="J89" s="890">
        <f t="shared" si="1"/>
        <v>0</v>
      </c>
      <c r="K89" s="890"/>
      <c r="L89" s="861">
        <v>15</v>
      </c>
    </row>
    <row r="90" spans="1:12">
      <c r="A90" s="861">
        <v>16</v>
      </c>
      <c r="B90" s="862"/>
      <c r="C90" s="253"/>
      <c r="D90" s="253"/>
      <c r="E90" s="862"/>
      <c r="F90" s="301"/>
      <c r="G90" s="890"/>
      <c r="H90" s="890"/>
      <c r="I90" s="862"/>
      <c r="J90" s="890">
        <f t="shared" si="1"/>
        <v>0</v>
      </c>
      <c r="K90" s="890"/>
      <c r="L90" s="861">
        <v>16</v>
      </c>
    </row>
    <row r="91" spans="1:12">
      <c r="A91" s="861">
        <v>17</v>
      </c>
      <c r="B91" s="862"/>
      <c r="C91" s="253"/>
      <c r="D91" s="253"/>
      <c r="E91" s="862"/>
      <c r="F91" s="301"/>
      <c r="G91" s="890"/>
      <c r="H91" s="890"/>
      <c r="I91" s="862"/>
      <c r="J91" s="890">
        <f t="shared" si="1"/>
        <v>0</v>
      </c>
      <c r="K91" s="890"/>
      <c r="L91" s="861">
        <v>17</v>
      </c>
    </row>
    <row r="92" spans="1:12">
      <c r="A92" s="861">
        <v>18</v>
      </c>
      <c r="B92" s="862"/>
      <c r="C92" s="253"/>
      <c r="D92" s="253"/>
      <c r="E92" s="862"/>
      <c r="F92" s="301"/>
      <c r="G92" s="890"/>
      <c r="H92" s="890"/>
      <c r="I92" s="862"/>
      <c r="J92" s="890">
        <f t="shared" si="1"/>
        <v>0</v>
      </c>
      <c r="K92" s="890"/>
      <c r="L92" s="861">
        <v>18</v>
      </c>
    </row>
    <row r="93" spans="1:12">
      <c r="A93" s="861">
        <v>19</v>
      </c>
      <c r="B93" s="862"/>
      <c r="C93" s="253"/>
      <c r="D93" s="253"/>
      <c r="E93" s="862"/>
      <c r="F93" s="301"/>
      <c r="G93" s="890"/>
      <c r="H93" s="890"/>
      <c r="I93" s="862"/>
      <c r="J93" s="890">
        <f t="shared" si="1"/>
        <v>0</v>
      </c>
      <c r="K93" s="890"/>
      <c r="L93" s="861">
        <v>19</v>
      </c>
    </row>
    <row r="94" spans="1:12">
      <c r="A94" s="861">
        <v>20</v>
      </c>
      <c r="B94" s="862"/>
      <c r="C94" s="253"/>
      <c r="D94" s="253"/>
      <c r="E94" s="862"/>
      <c r="F94" s="301"/>
      <c r="G94" s="890"/>
      <c r="H94" s="890"/>
      <c r="I94" s="862"/>
      <c r="J94" s="890">
        <f t="shared" si="1"/>
        <v>0</v>
      </c>
      <c r="K94" s="890"/>
      <c r="L94" s="861">
        <v>20</v>
      </c>
    </row>
    <row r="95" spans="1:12">
      <c r="A95" s="861">
        <v>21</v>
      </c>
      <c r="B95" s="862"/>
      <c r="C95" s="253"/>
      <c r="D95" s="253"/>
      <c r="E95" s="862"/>
      <c r="F95" s="301"/>
      <c r="G95" s="890"/>
      <c r="H95" s="890"/>
      <c r="I95" s="862"/>
      <c r="J95" s="890">
        <f t="shared" si="1"/>
        <v>0</v>
      </c>
      <c r="K95" s="890"/>
      <c r="L95" s="861">
        <v>21</v>
      </c>
    </row>
    <row r="96" spans="1:12">
      <c r="A96" s="861">
        <v>22</v>
      </c>
      <c r="B96" s="862"/>
      <c r="C96" s="253"/>
      <c r="D96" s="253"/>
      <c r="E96" s="862"/>
      <c r="F96" s="301"/>
      <c r="G96" s="890"/>
      <c r="H96" s="890"/>
      <c r="I96" s="862"/>
      <c r="J96" s="890">
        <f t="shared" si="1"/>
        <v>0</v>
      </c>
      <c r="K96" s="890"/>
      <c r="L96" s="861">
        <v>22</v>
      </c>
    </row>
    <row r="97" spans="1:12">
      <c r="A97" s="861">
        <v>23</v>
      </c>
      <c r="B97" s="862"/>
      <c r="C97" s="253"/>
      <c r="D97" s="253"/>
      <c r="E97" s="862"/>
      <c r="F97" s="301"/>
      <c r="G97" s="890"/>
      <c r="H97" s="890"/>
      <c r="I97" s="862"/>
      <c r="J97" s="890">
        <f t="shared" si="1"/>
        <v>0</v>
      </c>
      <c r="K97" s="890"/>
      <c r="L97" s="861">
        <v>23</v>
      </c>
    </row>
    <row r="98" spans="1:12">
      <c r="A98" s="861">
        <v>24</v>
      </c>
      <c r="B98" s="862"/>
      <c r="C98" s="253"/>
      <c r="D98" s="253"/>
      <c r="E98" s="862"/>
      <c r="F98" s="301"/>
      <c r="G98" s="890"/>
      <c r="H98" s="890"/>
      <c r="I98" s="862"/>
      <c r="J98" s="890">
        <f t="shared" si="1"/>
        <v>0</v>
      </c>
      <c r="K98" s="890"/>
      <c r="L98" s="861">
        <v>24</v>
      </c>
    </row>
    <row r="99" spans="1:12">
      <c r="A99" s="861">
        <v>25</v>
      </c>
      <c r="B99" s="862"/>
      <c r="C99" s="253"/>
      <c r="D99" s="253"/>
      <c r="E99" s="862"/>
      <c r="F99" s="301"/>
      <c r="G99" s="890"/>
      <c r="H99" s="890"/>
      <c r="I99" s="862"/>
      <c r="J99" s="890">
        <f t="shared" si="1"/>
        <v>0</v>
      </c>
      <c r="K99" s="890"/>
      <c r="L99" s="861">
        <v>25</v>
      </c>
    </row>
    <row r="100" spans="1:12">
      <c r="A100" s="861">
        <v>26</v>
      </c>
      <c r="B100" s="862"/>
      <c r="C100" s="253"/>
      <c r="D100" s="253"/>
      <c r="E100" s="862"/>
      <c r="F100" s="301"/>
      <c r="G100" s="890"/>
      <c r="H100" s="890"/>
      <c r="I100" s="862"/>
      <c r="J100" s="890">
        <f t="shared" si="1"/>
        <v>0</v>
      </c>
      <c r="K100" s="890"/>
      <c r="L100" s="861">
        <v>26</v>
      </c>
    </row>
    <row r="101" spans="1:12">
      <c r="A101" s="861">
        <v>27</v>
      </c>
      <c r="B101" s="862"/>
      <c r="C101" s="253"/>
      <c r="D101" s="253"/>
      <c r="E101" s="862"/>
      <c r="F101" s="301"/>
      <c r="G101" s="890"/>
      <c r="H101" s="890"/>
      <c r="I101" s="862"/>
      <c r="J101" s="890">
        <f t="shared" si="1"/>
        <v>0</v>
      </c>
      <c r="K101" s="890"/>
      <c r="L101" s="861">
        <v>27</v>
      </c>
    </row>
    <row r="102" spans="1:12">
      <c r="A102" s="861">
        <v>28</v>
      </c>
      <c r="B102" s="862"/>
      <c r="C102" s="253"/>
      <c r="D102" s="253"/>
      <c r="E102" s="862"/>
      <c r="F102" s="301"/>
      <c r="G102" s="890"/>
      <c r="H102" s="890"/>
      <c r="I102" s="862"/>
      <c r="J102" s="890">
        <f t="shared" si="1"/>
        <v>0</v>
      </c>
      <c r="K102" s="890"/>
      <c r="L102" s="861">
        <v>28</v>
      </c>
    </row>
    <row r="103" spans="1:12">
      <c r="A103" s="861">
        <v>29</v>
      </c>
      <c r="B103" s="862"/>
      <c r="C103" s="253"/>
      <c r="D103" s="253"/>
      <c r="E103" s="862"/>
      <c r="F103" s="301"/>
      <c r="G103" s="890"/>
      <c r="H103" s="890"/>
      <c r="I103" s="862"/>
      <c r="J103" s="890">
        <f t="shared" si="1"/>
        <v>0</v>
      </c>
      <c r="K103" s="890"/>
      <c r="L103" s="861">
        <v>29</v>
      </c>
    </row>
    <row r="104" spans="1:12">
      <c r="A104" s="861">
        <v>30</v>
      </c>
      <c r="B104" s="862"/>
      <c r="C104" s="253"/>
      <c r="D104" s="253"/>
      <c r="E104" s="862"/>
      <c r="F104" s="301"/>
      <c r="G104" s="890"/>
      <c r="H104" s="890"/>
      <c r="I104" s="862"/>
      <c r="J104" s="890">
        <f t="shared" si="1"/>
        <v>0</v>
      </c>
      <c r="K104" s="890"/>
      <c r="L104" s="861">
        <v>30</v>
      </c>
    </row>
    <row r="105" spans="1:12">
      <c r="A105" s="861">
        <v>31</v>
      </c>
      <c r="B105" s="862"/>
      <c r="C105" s="253"/>
      <c r="D105" s="253"/>
      <c r="E105" s="862"/>
      <c r="F105" s="301"/>
      <c r="G105" s="890"/>
      <c r="H105" s="890"/>
      <c r="I105" s="862"/>
      <c r="J105" s="890">
        <f t="shared" si="1"/>
        <v>0</v>
      </c>
      <c r="K105" s="890"/>
      <c r="L105" s="861">
        <v>31</v>
      </c>
    </row>
    <row r="106" spans="1:12">
      <c r="A106" s="861">
        <v>32</v>
      </c>
      <c r="B106" s="862"/>
      <c r="C106" s="253"/>
      <c r="D106" s="253"/>
      <c r="E106" s="862"/>
      <c r="F106" s="301"/>
      <c r="G106" s="890"/>
      <c r="H106" s="890"/>
      <c r="I106" s="862"/>
      <c r="J106" s="890">
        <f t="shared" si="1"/>
        <v>0</v>
      </c>
      <c r="K106" s="890"/>
      <c r="L106" s="861">
        <v>32</v>
      </c>
    </row>
    <row r="107" spans="1:12">
      <c r="A107" s="861">
        <v>33</v>
      </c>
      <c r="B107" s="862"/>
      <c r="C107" s="253"/>
      <c r="D107" s="253"/>
      <c r="E107" s="862"/>
      <c r="F107" s="301"/>
      <c r="G107" s="890"/>
      <c r="H107" s="890"/>
      <c r="I107" s="862"/>
      <c r="J107" s="890">
        <f t="shared" si="1"/>
        <v>0</v>
      </c>
      <c r="K107" s="890"/>
      <c r="L107" s="861">
        <v>33</v>
      </c>
    </row>
    <row r="108" spans="1:12">
      <c r="A108" s="861">
        <v>34</v>
      </c>
      <c r="B108" s="862"/>
      <c r="C108" s="253"/>
      <c r="D108" s="253"/>
      <c r="E108" s="862"/>
      <c r="F108" s="301"/>
      <c r="G108" s="890"/>
      <c r="H108" s="890"/>
      <c r="I108" s="862"/>
      <c r="J108" s="890">
        <f t="shared" si="1"/>
        <v>0</v>
      </c>
      <c r="K108" s="890"/>
      <c r="L108" s="861">
        <v>34</v>
      </c>
    </row>
    <row r="109" spans="1:12">
      <c r="A109" s="861">
        <v>35</v>
      </c>
      <c r="B109" s="862"/>
      <c r="C109" s="253"/>
      <c r="D109" s="253"/>
      <c r="E109" s="862"/>
      <c r="F109" s="301"/>
      <c r="G109" s="890"/>
      <c r="H109" s="890"/>
      <c r="I109" s="862"/>
      <c r="J109" s="890">
        <f t="shared" si="1"/>
        <v>0</v>
      </c>
      <c r="K109" s="890"/>
      <c r="L109" s="861">
        <v>35</v>
      </c>
    </row>
    <row r="110" spans="1:12">
      <c r="A110" s="861">
        <v>36</v>
      </c>
      <c r="B110" s="862"/>
      <c r="C110" s="253"/>
      <c r="D110" s="253"/>
      <c r="E110" s="862"/>
      <c r="F110" s="301"/>
      <c r="G110" s="890"/>
      <c r="H110" s="890"/>
      <c r="I110" s="862"/>
      <c r="J110" s="890">
        <f t="shared" si="1"/>
        <v>0</v>
      </c>
      <c r="K110" s="890"/>
      <c r="L110" s="861">
        <v>36</v>
      </c>
    </row>
    <row r="111" spans="1:12">
      <c r="A111" s="861">
        <v>37</v>
      </c>
      <c r="B111" s="862"/>
      <c r="C111" s="253"/>
      <c r="D111" s="253"/>
      <c r="E111" s="862"/>
      <c r="F111" s="301"/>
      <c r="G111" s="890"/>
      <c r="H111" s="890"/>
      <c r="I111" s="862"/>
      <c r="J111" s="890">
        <f t="shared" si="1"/>
        <v>0</v>
      </c>
      <c r="K111" s="890"/>
      <c r="L111" s="861">
        <v>37</v>
      </c>
    </row>
    <row r="112" spans="1:12">
      <c r="A112" s="861">
        <v>38</v>
      </c>
      <c r="B112" s="862"/>
      <c r="C112" s="253"/>
      <c r="D112" s="253"/>
      <c r="E112" s="862"/>
      <c r="F112" s="301"/>
      <c r="G112" s="890"/>
      <c r="H112" s="890"/>
      <c r="I112" s="862"/>
      <c r="J112" s="890">
        <f t="shared" si="1"/>
        <v>0</v>
      </c>
      <c r="K112" s="890"/>
      <c r="L112" s="861">
        <v>38</v>
      </c>
    </row>
    <row r="113" spans="1:12">
      <c r="A113" s="861">
        <v>39</v>
      </c>
      <c r="B113" s="862"/>
      <c r="C113" s="253"/>
      <c r="D113" s="253"/>
      <c r="E113" s="862"/>
      <c r="F113" s="301"/>
      <c r="G113" s="890"/>
      <c r="H113" s="890"/>
      <c r="I113" s="862"/>
      <c r="J113" s="890">
        <f t="shared" si="1"/>
        <v>0</v>
      </c>
      <c r="K113" s="890"/>
      <c r="L113" s="861">
        <v>39</v>
      </c>
    </row>
    <row r="114" spans="1:12">
      <c r="A114" s="861">
        <v>40</v>
      </c>
      <c r="B114" s="862"/>
      <c r="C114" s="253"/>
      <c r="D114" s="253"/>
      <c r="E114" s="862"/>
      <c r="F114" s="301"/>
      <c r="G114" s="890"/>
      <c r="H114" s="890"/>
      <c r="I114" s="862"/>
      <c r="J114" s="890">
        <f t="shared" si="1"/>
        <v>0</v>
      </c>
      <c r="K114" s="890"/>
      <c r="L114" s="861">
        <v>40</v>
      </c>
    </row>
    <row r="115" spans="1:12">
      <c r="A115" s="861">
        <v>41</v>
      </c>
      <c r="B115" s="862"/>
      <c r="C115" s="253"/>
      <c r="D115" s="253"/>
      <c r="E115" s="862"/>
      <c r="F115" s="301"/>
      <c r="G115" s="890"/>
      <c r="H115" s="890"/>
      <c r="I115" s="862"/>
      <c r="J115" s="890">
        <f t="shared" si="1"/>
        <v>0</v>
      </c>
      <c r="K115" s="890"/>
      <c r="L115" s="861">
        <v>41</v>
      </c>
    </row>
    <row r="116" spans="1:12">
      <c r="A116" s="861">
        <v>42</v>
      </c>
      <c r="B116" s="862"/>
      <c r="C116" s="253"/>
      <c r="D116" s="253"/>
      <c r="E116" s="862"/>
      <c r="F116" s="301"/>
      <c r="G116" s="890"/>
      <c r="H116" s="890"/>
      <c r="I116" s="862"/>
      <c r="J116" s="890">
        <f t="shared" si="1"/>
        <v>0</v>
      </c>
      <c r="K116" s="890"/>
      <c r="L116" s="861">
        <v>42</v>
      </c>
    </row>
    <row r="117" spans="1:12">
      <c r="A117" s="861">
        <v>43</v>
      </c>
      <c r="B117" s="862"/>
      <c r="C117" s="253"/>
      <c r="D117" s="253"/>
      <c r="E117" s="862"/>
      <c r="F117" s="301"/>
      <c r="G117" s="890"/>
      <c r="H117" s="890"/>
      <c r="I117" s="862"/>
      <c r="J117" s="890">
        <f t="shared" si="1"/>
        <v>0</v>
      </c>
      <c r="K117" s="890"/>
      <c r="L117" s="861">
        <v>43</v>
      </c>
    </row>
    <row r="118" spans="1:12">
      <c r="A118" s="861">
        <v>44</v>
      </c>
      <c r="B118" s="862"/>
      <c r="C118" s="253"/>
      <c r="D118" s="253"/>
      <c r="E118" s="862"/>
      <c r="F118" s="301"/>
      <c r="G118" s="890"/>
      <c r="H118" s="890"/>
      <c r="I118" s="862"/>
      <c r="J118" s="890">
        <f t="shared" si="1"/>
        <v>0</v>
      </c>
      <c r="K118" s="890"/>
      <c r="L118" s="861">
        <v>44</v>
      </c>
    </row>
    <row r="119" spans="1:12">
      <c r="A119" s="861">
        <v>45</v>
      </c>
      <c r="B119" s="862"/>
      <c r="C119" s="253"/>
      <c r="D119" s="253"/>
      <c r="E119" s="862"/>
      <c r="F119" s="301"/>
      <c r="G119" s="890"/>
      <c r="H119" s="890"/>
      <c r="I119" s="862"/>
      <c r="J119" s="890">
        <f t="shared" si="1"/>
        <v>0</v>
      </c>
      <c r="K119" s="890"/>
      <c r="L119" s="861">
        <v>45</v>
      </c>
    </row>
    <row r="120" spans="1:12">
      <c r="A120" s="861">
        <v>46</v>
      </c>
      <c r="B120" s="862"/>
      <c r="C120" s="253"/>
      <c r="D120" s="253"/>
      <c r="E120" s="862"/>
      <c r="F120" s="301"/>
      <c r="G120" s="890"/>
      <c r="H120" s="890"/>
      <c r="I120" s="862"/>
      <c r="J120" s="890">
        <f t="shared" si="1"/>
        <v>0</v>
      </c>
      <c r="K120" s="890"/>
      <c r="L120" s="861">
        <v>46</v>
      </c>
    </row>
    <row r="121" spans="1:12">
      <c r="A121" s="861">
        <v>47</v>
      </c>
      <c r="B121" s="862"/>
      <c r="C121" s="253"/>
      <c r="D121" s="253"/>
      <c r="E121" s="862"/>
      <c r="F121" s="301"/>
      <c r="G121" s="890"/>
      <c r="H121" s="890"/>
      <c r="I121" s="862"/>
      <c r="J121" s="890">
        <f t="shared" si="1"/>
        <v>0</v>
      </c>
      <c r="K121" s="890"/>
      <c r="L121" s="861">
        <v>47</v>
      </c>
    </row>
    <row r="122" spans="1:12">
      <c r="A122" s="861">
        <v>48</v>
      </c>
      <c r="B122" s="862"/>
      <c r="C122" s="253"/>
      <c r="D122" s="253"/>
      <c r="E122" s="862"/>
      <c r="F122" s="301"/>
      <c r="G122" s="890"/>
      <c r="H122" s="890"/>
      <c r="I122" s="862"/>
      <c r="J122" s="890">
        <f t="shared" si="1"/>
        <v>0</v>
      </c>
      <c r="K122" s="890"/>
      <c r="L122" s="861">
        <v>48</v>
      </c>
    </row>
    <row r="123" spans="1:12">
      <c r="A123" s="861">
        <v>49</v>
      </c>
      <c r="B123" s="862"/>
      <c r="C123" s="253"/>
      <c r="D123" s="253"/>
      <c r="E123" s="862"/>
      <c r="F123" s="301"/>
      <c r="G123" s="890"/>
      <c r="H123" s="890"/>
      <c r="I123" s="862"/>
      <c r="J123" s="890">
        <f t="shared" si="1"/>
        <v>0</v>
      </c>
      <c r="K123" s="890"/>
      <c r="L123" s="861">
        <v>49</v>
      </c>
    </row>
    <row r="124" spans="1:12">
      <c r="A124" s="861">
        <v>50</v>
      </c>
      <c r="B124" s="862"/>
      <c r="C124" s="253"/>
      <c r="D124" s="253"/>
      <c r="E124" s="862"/>
      <c r="F124" s="301"/>
      <c r="G124" s="890"/>
      <c r="H124" s="890"/>
      <c r="I124" s="862"/>
      <c r="J124" s="890">
        <f t="shared" si="1"/>
        <v>0</v>
      </c>
      <c r="K124" s="890"/>
      <c r="L124" s="861">
        <v>50</v>
      </c>
    </row>
    <row r="125" spans="1:12">
      <c r="A125" s="861">
        <v>51</v>
      </c>
      <c r="B125" s="862"/>
      <c r="C125" s="253"/>
      <c r="D125" s="253"/>
      <c r="E125" s="862"/>
      <c r="F125" s="301"/>
      <c r="G125" s="890"/>
      <c r="H125" s="890"/>
      <c r="I125" s="862"/>
      <c r="J125" s="890">
        <f t="shared" si="1"/>
        <v>0</v>
      </c>
      <c r="K125" s="890"/>
      <c r="L125" s="861">
        <v>51</v>
      </c>
    </row>
    <row r="126" spans="1:12">
      <c r="A126" s="861">
        <v>52</v>
      </c>
      <c r="B126" s="862"/>
      <c r="C126" s="253"/>
      <c r="D126" s="253"/>
      <c r="E126" s="862"/>
      <c r="F126" s="301"/>
      <c r="G126" s="890"/>
      <c r="H126" s="890"/>
      <c r="I126" s="862"/>
      <c r="J126" s="890">
        <f t="shared" si="1"/>
        <v>0</v>
      </c>
      <c r="K126" s="890"/>
      <c r="L126" s="861">
        <v>52</v>
      </c>
    </row>
    <row r="127" spans="1:12">
      <c r="A127" s="861">
        <v>53</v>
      </c>
      <c r="B127" s="862"/>
      <c r="C127" s="253"/>
      <c r="D127" s="253"/>
      <c r="E127" s="862"/>
      <c r="F127" s="301"/>
      <c r="G127" s="890"/>
      <c r="H127" s="890"/>
      <c r="I127" s="862"/>
      <c r="J127" s="890">
        <f t="shared" si="1"/>
        <v>0</v>
      </c>
      <c r="K127" s="890"/>
      <c r="L127" s="861">
        <v>53</v>
      </c>
    </row>
    <row r="128" spans="1:12">
      <c r="A128" s="861">
        <v>54</v>
      </c>
      <c r="B128" s="862"/>
      <c r="C128" s="253"/>
      <c r="D128" s="253"/>
      <c r="E128" s="862"/>
      <c r="F128" s="301"/>
      <c r="G128" s="890"/>
      <c r="H128" s="890"/>
      <c r="I128" s="862"/>
      <c r="J128" s="890">
        <f t="shared" si="1"/>
        <v>0</v>
      </c>
      <c r="K128" s="890"/>
      <c r="L128" s="861">
        <v>54</v>
      </c>
    </row>
    <row r="129" spans="1:12" ht="15.75" thickBot="1">
      <c r="A129" s="892">
        <v>55</v>
      </c>
      <c r="B129" s="883" t="s">
        <v>2166</v>
      </c>
      <c r="C129" s="339"/>
      <c r="D129" s="339"/>
      <c r="E129" s="893"/>
      <c r="F129" s="894"/>
      <c r="G129" s="895">
        <f>SUM(G75:G128)</f>
        <v>0</v>
      </c>
      <c r="H129" s="895">
        <f>SUM(H75:H128)</f>
        <v>0</v>
      </c>
      <c r="I129" s="893"/>
      <c r="J129" s="895">
        <f>SUM(J75:J128)</f>
        <v>0</v>
      </c>
      <c r="K129" s="895">
        <f>SUM(K75:K128)</f>
        <v>0</v>
      </c>
      <c r="L129" s="892">
        <v>55</v>
      </c>
    </row>
    <row r="130" spans="1:12" ht="15.75">
      <c r="A130" s="896" t="s">
        <v>2815</v>
      </c>
      <c r="B130" s="253"/>
      <c r="C130" s="253"/>
      <c r="D130" s="253"/>
      <c r="E130" s="253"/>
      <c r="F130" s="896" t="s">
        <v>2815</v>
      </c>
      <c r="G130" s="253"/>
      <c r="H130" s="308"/>
    </row>
    <row r="131" spans="1:12">
      <c r="A131" s="308" t="s">
        <v>2731</v>
      </c>
      <c r="B131" s="308"/>
      <c r="C131" s="308"/>
      <c r="D131" s="308"/>
      <c r="E131" s="308"/>
      <c r="F131" s="308" t="s">
        <v>2732</v>
      </c>
      <c r="G131" s="308"/>
      <c r="H131" s="308"/>
      <c r="I131" s="308"/>
      <c r="J131" s="308"/>
      <c r="K131" s="308"/>
      <c r="L131" s="308"/>
    </row>
    <row r="132" spans="1:12" ht="15.75" thickBot="1">
      <c r="A132" s="255" t="str">
        <f>'Data Sheet'!$C$25</f>
        <v xml:space="preserve">KeySpan Gas East Corp. D/B/A National Grid </v>
      </c>
      <c r="B132" s="253"/>
      <c r="C132" s="253"/>
      <c r="D132" s="897" t="str">
        <f>'Data Sheet'!$C$40</f>
        <v>March 31, 2015</v>
      </c>
      <c r="E132" s="253" t="str">
        <f>'Data Sheet'!$C$38</f>
        <v>December 31, 2014</v>
      </c>
      <c r="F132" s="255" t="str">
        <f>'Data Sheet'!$C$25</f>
        <v xml:space="preserve">KeySpan Gas East Corp. D/B/A National Grid </v>
      </c>
      <c r="G132" s="253"/>
      <c r="H132" s="253"/>
      <c r="I132" s="253"/>
      <c r="J132" s="897" t="str">
        <f>'Data Sheet'!$C$40</f>
        <v>March 31, 2015</v>
      </c>
      <c r="K132" s="173" t="str">
        <f>'Data Sheet'!$C$38</f>
        <v>December 31, 2014</v>
      </c>
    </row>
    <row r="133" spans="1:12" ht="15.75">
      <c r="A133" s="852"/>
      <c r="B133" s="898" t="s">
        <v>2730</v>
      </c>
      <c r="C133" s="898"/>
      <c r="D133" s="875"/>
      <c r="E133" s="859"/>
      <c r="F133" s="858"/>
      <c r="G133" s="898" t="s">
        <v>3207</v>
      </c>
      <c r="H133" s="898"/>
      <c r="I133" s="898"/>
      <c r="J133" s="875"/>
      <c r="K133" s="875"/>
      <c r="L133" s="859"/>
    </row>
    <row r="134" spans="1:12" ht="15.75" thickBot="1">
      <c r="A134" s="863"/>
      <c r="B134" s="339"/>
      <c r="C134" s="339"/>
      <c r="D134" s="899"/>
      <c r="E134" s="893"/>
      <c r="F134" s="863"/>
      <c r="G134" s="339"/>
      <c r="H134" s="339"/>
      <c r="I134" s="339"/>
      <c r="J134" s="339"/>
      <c r="K134" s="339"/>
      <c r="L134" s="893"/>
    </row>
    <row r="135" spans="1:12" ht="15.75" thickBot="1">
      <c r="A135" s="856"/>
      <c r="B135" s="874" t="s">
        <v>4121</v>
      </c>
      <c r="C135" s="875" t="s">
        <v>2024</v>
      </c>
      <c r="D135" s="875"/>
      <c r="E135" s="859"/>
      <c r="F135" s="858" t="s">
        <v>2810</v>
      </c>
      <c r="G135" s="859"/>
      <c r="H135" s="876" t="s">
        <v>2811</v>
      </c>
      <c r="I135" s="877" t="s">
        <v>2812</v>
      </c>
      <c r="J135" s="900"/>
      <c r="K135" s="859" t="s">
        <v>2813</v>
      </c>
      <c r="L135" s="856"/>
    </row>
    <row r="136" spans="1:12">
      <c r="A136" s="878" t="s">
        <v>290</v>
      </c>
      <c r="B136" s="862"/>
      <c r="C136" s="253"/>
      <c r="D136" s="253"/>
      <c r="E136" s="862"/>
      <c r="F136" s="880" t="s">
        <v>2851</v>
      </c>
      <c r="G136" s="867"/>
      <c r="H136" s="881" t="s">
        <v>2851</v>
      </c>
      <c r="I136" s="867" t="s">
        <v>2850</v>
      </c>
      <c r="J136" s="867" t="s">
        <v>3628</v>
      </c>
      <c r="K136" s="867" t="s">
        <v>2814</v>
      </c>
      <c r="L136" s="878" t="s">
        <v>290</v>
      </c>
    </row>
    <row r="137" spans="1:12" ht="15.75" thickBot="1">
      <c r="A137" s="882" t="s">
        <v>293</v>
      </c>
      <c r="B137" s="883" t="s">
        <v>1860</v>
      </c>
      <c r="C137" s="870" t="s">
        <v>1861</v>
      </c>
      <c r="D137" s="870"/>
      <c r="E137" s="884"/>
      <c r="F137" s="885" t="s">
        <v>1862</v>
      </c>
      <c r="G137" s="884"/>
      <c r="H137" s="883" t="s">
        <v>1863</v>
      </c>
      <c r="I137" s="882" t="s">
        <v>838</v>
      </c>
      <c r="J137" s="882" t="s">
        <v>839</v>
      </c>
      <c r="K137" s="882" t="s">
        <v>840</v>
      </c>
      <c r="L137" s="882" t="s">
        <v>293</v>
      </c>
    </row>
    <row r="138" spans="1:12">
      <c r="A138" s="886">
        <v>1</v>
      </c>
      <c r="B138" s="862"/>
      <c r="C138" s="253"/>
      <c r="D138" s="253"/>
      <c r="E138" s="862"/>
      <c r="F138" s="888"/>
      <c r="G138" s="901"/>
      <c r="H138" s="890"/>
      <c r="I138" s="862"/>
      <c r="J138" s="890">
        <f t="shared" ref="J138:J191" si="2">G138+H138</f>
        <v>0</v>
      </c>
      <c r="K138" s="890"/>
      <c r="L138" s="886">
        <v>1</v>
      </c>
    </row>
    <row r="139" spans="1:12">
      <c r="A139" s="886">
        <v>2</v>
      </c>
      <c r="B139" s="862"/>
      <c r="C139" s="253"/>
      <c r="D139" s="253"/>
      <c r="E139" s="862"/>
      <c r="F139" s="888"/>
      <c r="G139" s="901"/>
      <c r="H139" s="890"/>
      <c r="I139" s="862"/>
      <c r="J139" s="890">
        <f t="shared" si="2"/>
        <v>0</v>
      </c>
      <c r="K139" s="890"/>
      <c r="L139" s="886">
        <v>2</v>
      </c>
    </row>
    <row r="140" spans="1:12">
      <c r="A140" s="886">
        <v>3</v>
      </c>
      <c r="B140" s="862"/>
      <c r="C140" s="253"/>
      <c r="D140" s="253"/>
      <c r="E140" s="862"/>
      <c r="F140" s="888"/>
      <c r="G140" s="901"/>
      <c r="H140" s="890"/>
      <c r="I140" s="862"/>
      <c r="J140" s="890">
        <f t="shared" si="2"/>
        <v>0</v>
      </c>
      <c r="K140" s="890"/>
      <c r="L140" s="886">
        <v>3</v>
      </c>
    </row>
    <row r="141" spans="1:12">
      <c r="A141" s="886">
        <v>4</v>
      </c>
      <c r="B141" s="862"/>
      <c r="C141" s="253"/>
      <c r="D141" s="253"/>
      <c r="E141" s="862"/>
      <c r="F141" s="888"/>
      <c r="G141" s="901"/>
      <c r="H141" s="890"/>
      <c r="I141" s="862"/>
      <c r="J141" s="890">
        <f t="shared" si="2"/>
        <v>0</v>
      </c>
      <c r="K141" s="890"/>
      <c r="L141" s="886">
        <v>4</v>
      </c>
    </row>
    <row r="142" spans="1:12">
      <c r="A142" s="886">
        <v>5</v>
      </c>
      <c r="B142" s="862"/>
      <c r="C142" s="253"/>
      <c r="D142" s="253"/>
      <c r="E142" s="862"/>
      <c r="F142" s="888"/>
      <c r="G142" s="901"/>
      <c r="H142" s="890"/>
      <c r="I142" s="862"/>
      <c r="J142" s="890">
        <f t="shared" si="2"/>
        <v>0</v>
      </c>
      <c r="K142" s="890"/>
      <c r="L142" s="886">
        <v>5</v>
      </c>
    </row>
    <row r="143" spans="1:12">
      <c r="A143" s="886">
        <v>6</v>
      </c>
      <c r="B143" s="862"/>
      <c r="C143" s="253"/>
      <c r="D143" s="253"/>
      <c r="E143" s="862"/>
      <c r="F143" s="888"/>
      <c r="G143" s="901"/>
      <c r="H143" s="890"/>
      <c r="I143" s="862"/>
      <c r="J143" s="890">
        <f t="shared" si="2"/>
        <v>0</v>
      </c>
      <c r="K143" s="890"/>
      <c r="L143" s="886">
        <v>6</v>
      </c>
    </row>
    <row r="144" spans="1:12">
      <c r="A144" s="886">
        <v>7</v>
      </c>
      <c r="B144" s="862"/>
      <c r="C144" s="253"/>
      <c r="D144" s="253"/>
      <c r="E144" s="862"/>
      <c r="F144" s="888"/>
      <c r="G144" s="901"/>
      <c r="H144" s="890"/>
      <c r="I144" s="862"/>
      <c r="J144" s="890">
        <f t="shared" si="2"/>
        <v>0</v>
      </c>
      <c r="K144" s="890"/>
      <c r="L144" s="886">
        <v>7</v>
      </c>
    </row>
    <row r="145" spans="1:12">
      <c r="A145" s="886">
        <v>8</v>
      </c>
      <c r="B145" s="862"/>
      <c r="C145" s="253"/>
      <c r="D145" s="253"/>
      <c r="E145" s="862"/>
      <c r="F145" s="888"/>
      <c r="G145" s="901"/>
      <c r="H145" s="890"/>
      <c r="I145" s="862"/>
      <c r="J145" s="890">
        <f t="shared" si="2"/>
        <v>0</v>
      </c>
      <c r="K145" s="890"/>
      <c r="L145" s="886">
        <v>8</v>
      </c>
    </row>
    <row r="146" spans="1:12">
      <c r="A146" s="886">
        <v>9</v>
      </c>
      <c r="B146" s="862"/>
      <c r="C146" s="253"/>
      <c r="D146" s="253"/>
      <c r="E146" s="862"/>
      <c r="F146" s="888"/>
      <c r="G146" s="901"/>
      <c r="H146" s="890"/>
      <c r="I146" s="862"/>
      <c r="J146" s="890">
        <f t="shared" si="2"/>
        <v>0</v>
      </c>
      <c r="K146" s="890"/>
      <c r="L146" s="886">
        <v>9</v>
      </c>
    </row>
    <row r="147" spans="1:12">
      <c r="A147" s="886">
        <v>10</v>
      </c>
      <c r="B147" s="862"/>
      <c r="C147" s="253"/>
      <c r="D147" s="253"/>
      <c r="E147" s="862"/>
      <c r="F147" s="888"/>
      <c r="G147" s="901"/>
      <c r="H147" s="890"/>
      <c r="I147" s="862"/>
      <c r="J147" s="890">
        <f t="shared" si="2"/>
        <v>0</v>
      </c>
      <c r="K147" s="890"/>
      <c r="L147" s="886">
        <v>10</v>
      </c>
    </row>
    <row r="148" spans="1:12">
      <c r="A148" s="886">
        <v>11</v>
      </c>
      <c r="B148" s="862"/>
      <c r="C148" s="253"/>
      <c r="D148" s="253"/>
      <c r="E148" s="862"/>
      <c r="F148" s="888"/>
      <c r="G148" s="901"/>
      <c r="H148" s="890"/>
      <c r="I148" s="862"/>
      <c r="J148" s="890">
        <f t="shared" si="2"/>
        <v>0</v>
      </c>
      <c r="K148" s="890"/>
      <c r="L148" s="886">
        <v>11</v>
      </c>
    </row>
    <row r="149" spans="1:12">
      <c r="A149" s="861">
        <v>12</v>
      </c>
      <c r="B149" s="862"/>
      <c r="C149" s="253"/>
      <c r="D149" s="253"/>
      <c r="E149" s="862"/>
      <c r="F149" s="301"/>
      <c r="G149" s="890"/>
      <c r="H149" s="890"/>
      <c r="I149" s="862"/>
      <c r="J149" s="890">
        <f t="shared" si="2"/>
        <v>0</v>
      </c>
      <c r="K149" s="890"/>
      <c r="L149" s="861">
        <v>12</v>
      </c>
    </row>
    <row r="150" spans="1:12">
      <c r="A150" s="861">
        <v>13</v>
      </c>
      <c r="B150" s="862"/>
      <c r="C150" s="253"/>
      <c r="D150" s="253"/>
      <c r="E150" s="862"/>
      <c r="F150" s="301"/>
      <c r="G150" s="890"/>
      <c r="H150" s="890"/>
      <c r="I150" s="862"/>
      <c r="J150" s="890">
        <f t="shared" si="2"/>
        <v>0</v>
      </c>
      <c r="K150" s="890"/>
      <c r="L150" s="861">
        <v>13</v>
      </c>
    </row>
    <row r="151" spans="1:12">
      <c r="A151" s="861">
        <v>14</v>
      </c>
      <c r="B151" s="862"/>
      <c r="C151" s="253"/>
      <c r="D151" s="253"/>
      <c r="E151" s="862"/>
      <c r="F151" s="301"/>
      <c r="G151" s="890"/>
      <c r="H151" s="890"/>
      <c r="I151" s="862"/>
      <c r="J151" s="890">
        <f t="shared" si="2"/>
        <v>0</v>
      </c>
      <c r="K151" s="890"/>
      <c r="L151" s="861">
        <v>14</v>
      </c>
    </row>
    <row r="152" spans="1:12">
      <c r="A152" s="861">
        <v>15</v>
      </c>
      <c r="B152" s="862"/>
      <c r="C152" s="253"/>
      <c r="D152" s="253"/>
      <c r="E152" s="862"/>
      <c r="F152" s="301"/>
      <c r="G152" s="890"/>
      <c r="H152" s="890"/>
      <c r="I152" s="862"/>
      <c r="J152" s="890">
        <f t="shared" si="2"/>
        <v>0</v>
      </c>
      <c r="K152" s="890"/>
      <c r="L152" s="861">
        <v>15</v>
      </c>
    </row>
    <row r="153" spans="1:12">
      <c r="A153" s="861">
        <v>16</v>
      </c>
      <c r="B153" s="862"/>
      <c r="C153" s="253"/>
      <c r="D153" s="253"/>
      <c r="E153" s="862"/>
      <c r="F153" s="301"/>
      <c r="G153" s="890"/>
      <c r="H153" s="890"/>
      <c r="I153" s="862"/>
      <c r="J153" s="890">
        <f t="shared" si="2"/>
        <v>0</v>
      </c>
      <c r="K153" s="890"/>
      <c r="L153" s="861">
        <v>16</v>
      </c>
    </row>
    <row r="154" spans="1:12">
      <c r="A154" s="861">
        <v>17</v>
      </c>
      <c r="B154" s="862"/>
      <c r="C154" s="253"/>
      <c r="D154" s="253"/>
      <c r="E154" s="862"/>
      <c r="F154" s="301"/>
      <c r="G154" s="890"/>
      <c r="H154" s="890"/>
      <c r="I154" s="862"/>
      <c r="J154" s="890">
        <f t="shared" si="2"/>
        <v>0</v>
      </c>
      <c r="K154" s="890"/>
      <c r="L154" s="861">
        <v>17</v>
      </c>
    </row>
    <row r="155" spans="1:12">
      <c r="A155" s="861">
        <v>18</v>
      </c>
      <c r="B155" s="862"/>
      <c r="C155" s="253"/>
      <c r="D155" s="253"/>
      <c r="E155" s="862"/>
      <c r="F155" s="301"/>
      <c r="G155" s="890"/>
      <c r="H155" s="890"/>
      <c r="I155" s="862"/>
      <c r="J155" s="890">
        <f t="shared" si="2"/>
        <v>0</v>
      </c>
      <c r="K155" s="890"/>
      <c r="L155" s="861">
        <v>18</v>
      </c>
    </row>
    <row r="156" spans="1:12">
      <c r="A156" s="861">
        <v>19</v>
      </c>
      <c r="B156" s="862"/>
      <c r="C156" s="253"/>
      <c r="D156" s="253"/>
      <c r="E156" s="862"/>
      <c r="F156" s="301"/>
      <c r="G156" s="890"/>
      <c r="H156" s="890"/>
      <c r="I156" s="862"/>
      <c r="J156" s="890">
        <f t="shared" si="2"/>
        <v>0</v>
      </c>
      <c r="K156" s="890"/>
      <c r="L156" s="861">
        <v>19</v>
      </c>
    </row>
    <row r="157" spans="1:12">
      <c r="A157" s="861">
        <v>20</v>
      </c>
      <c r="B157" s="862"/>
      <c r="C157" s="253"/>
      <c r="D157" s="253"/>
      <c r="E157" s="862"/>
      <c r="F157" s="301"/>
      <c r="G157" s="890"/>
      <c r="H157" s="890"/>
      <c r="I157" s="862"/>
      <c r="J157" s="890">
        <f t="shared" si="2"/>
        <v>0</v>
      </c>
      <c r="K157" s="890"/>
      <c r="L157" s="861">
        <v>20</v>
      </c>
    </row>
    <row r="158" spans="1:12">
      <c r="A158" s="861">
        <v>21</v>
      </c>
      <c r="B158" s="862"/>
      <c r="C158" s="253"/>
      <c r="D158" s="253"/>
      <c r="E158" s="862"/>
      <c r="F158" s="301"/>
      <c r="G158" s="890"/>
      <c r="H158" s="890"/>
      <c r="I158" s="862"/>
      <c r="J158" s="890">
        <f t="shared" si="2"/>
        <v>0</v>
      </c>
      <c r="K158" s="890"/>
      <c r="L158" s="861">
        <v>21</v>
      </c>
    </row>
    <row r="159" spans="1:12">
      <c r="A159" s="861">
        <v>22</v>
      </c>
      <c r="B159" s="862"/>
      <c r="C159" s="253"/>
      <c r="D159" s="253"/>
      <c r="E159" s="862"/>
      <c r="F159" s="301"/>
      <c r="G159" s="890"/>
      <c r="H159" s="890"/>
      <c r="I159" s="862"/>
      <c r="J159" s="890">
        <f t="shared" si="2"/>
        <v>0</v>
      </c>
      <c r="K159" s="890"/>
      <c r="L159" s="861">
        <v>22</v>
      </c>
    </row>
    <row r="160" spans="1:12">
      <c r="A160" s="861">
        <v>23</v>
      </c>
      <c r="B160" s="862"/>
      <c r="C160" s="253"/>
      <c r="D160" s="253"/>
      <c r="E160" s="862"/>
      <c r="F160" s="301"/>
      <c r="G160" s="890"/>
      <c r="H160" s="890"/>
      <c r="I160" s="862"/>
      <c r="J160" s="890">
        <f t="shared" si="2"/>
        <v>0</v>
      </c>
      <c r="K160" s="890"/>
      <c r="L160" s="861">
        <v>23</v>
      </c>
    </row>
    <row r="161" spans="1:12">
      <c r="A161" s="861">
        <v>24</v>
      </c>
      <c r="B161" s="862"/>
      <c r="C161" s="253"/>
      <c r="D161" s="253"/>
      <c r="E161" s="862"/>
      <c r="F161" s="301"/>
      <c r="G161" s="890"/>
      <c r="H161" s="890"/>
      <c r="I161" s="862"/>
      <c r="J161" s="890">
        <f t="shared" si="2"/>
        <v>0</v>
      </c>
      <c r="K161" s="890"/>
      <c r="L161" s="861">
        <v>24</v>
      </c>
    </row>
    <row r="162" spans="1:12">
      <c r="A162" s="861">
        <v>25</v>
      </c>
      <c r="B162" s="862"/>
      <c r="C162" s="253"/>
      <c r="D162" s="253"/>
      <c r="E162" s="862"/>
      <c r="F162" s="301"/>
      <c r="G162" s="890"/>
      <c r="H162" s="890"/>
      <c r="I162" s="862"/>
      <c r="J162" s="890">
        <f t="shared" si="2"/>
        <v>0</v>
      </c>
      <c r="K162" s="890"/>
      <c r="L162" s="861">
        <v>25</v>
      </c>
    </row>
    <row r="163" spans="1:12">
      <c r="A163" s="861">
        <v>26</v>
      </c>
      <c r="B163" s="862"/>
      <c r="C163" s="253"/>
      <c r="D163" s="253"/>
      <c r="E163" s="862"/>
      <c r="F163" s="301"/>
      <c r="G163" s="890"/>
      <c r="H163" s="890"/>
      <c r="I163" s="862"/>
      <c r="J163" s="890">
        <f t="shared" si="2"/>
        <v>0</v>
      </c>
      <c r="K163" s="890"/>
      <c r="L163" s="861">
        <v>26</v>
      </c>
    </row>
    <row r="164" spans="1:12">
      <c r="A164" s="861">
        <v>27</v>
      </c>
      <c r="B164" s="862"/>
      <c r="C164" s="253"/>
      <c r="D164" s="253"/>
      <c r="E164" s="862"/>
      <c r="F164" s="301"/>
      <c r="G164" s="890"/>
      <c r="H164" s="890"/>
      <c r="I164" s="862"/>
      <c r="J164" s="890">
        <f t="shared" si="2"/>
        <v>0</v>
      </c>
      <c r="K164" s="890"/>
      <c r="L164" s="861">
        <v>27</v>
      </c>
    </row>
    <row r="165" spans="1:12">
      <c r="A165" s="861">
        <v>28</v>
      </c>
      <c r="B165" s="862"/>
      <c r="C165" s="253"/>
      <c r="D165" s="253"/>
      <c r="E165" s="862"/>
      <c r="F165" s="301"/>
      <c r="G165" s="890"/>
      <c r="H165" s="890"/>
      <c r="I165" s="862"/>
      <c r="J165" s="890">
        <f t="shared" si="2"/>
        <v>0</v>
      </c>
      <c r="K165" s="890"/>
      <c r="L165" s="861">
        <v>28</v>
      </c>
    </row>
    <row r="166" spans="1:12">
      <c r="A166" s="861">
        <v>29</v>
      </c>
      <c r="B166" s="862"/>
      <c r="C166" s="253"/>
      <c r="D166" s="253"/>
      <c r="E166" s="862"/>
      <c r="F166" s="301"/>
      <c r="G166" s="890"/>
      <c r="H166" s="890"/>
      <c r="I166" s="862"/>
      <c r="J166" s="890">
        <f t="shared" si="2"/>
        <v>0</v>
      </c>
      <c r="K166" s="890"/>
      <c r="L166" s="861">
        <v>29</v>
      </c>
    </row>
    <row r="167" spans="1:12">
      <c r="A167" s="861">
        <v>30</v>
      </c>
      <c r="B167" s="862"/>
      <c r="C167" s="253"/>
      <c r="D167" s="253"/>
      <c r="E167" s="862"/>
      <c r="F167" s="301"/>
      <c r="G167" s="890"/>
      <c r="H167" s="890"/>
      <c r="I167" s="862"/>
      <c r="J167" s="890">
        <f t="shared" si="2"/>
        <v>0</v>
      </c>
      <c r="K167" s="890"/>
      <c r="L167" s="861">
        <v>30</v>
      </c>
    </row>
    <row r="168" spans="1:12">
      <c r="A168" s="861">
        <v>31</v>
      </c>
      <c r="B168" s="862"/>
      <c r="C168" s="253"/>
      <c r="D168" s="253"/>
      <c r="E168" s="862"/>
      <c r="F168" s="301"/>
      <c r="G168" s="890"/>
      <c r="H168" s="890"/>
      <c r="I168" s="862"/>
      <c r="J168" s="890">
        <f t="shared" si="2"/>
        <v>0</v>
      </c>
      <c r="K168" s="890"/>
      <c r="L168" s="861">
        <v>31</v>
      </c>
    </row>
    <row r="169" spans="1:12">
      <c r="A169" s="861">
        <v>32</v>
      </c>
      <c r="B169" s="862"/>
      <c r="C169" s="253"/>
      <c r="D169" s="253"/>
      <c r="E169" s="862"/>
      <c r="F169" s="301"/>
      <c r="G169" s="890"/>
      <c r="H169" s="890"/>
      <c r="I169" s="862"/>
      <c r="J169" s="890">
        <f t="shared" si="2"/>
        <v>0</v>
      </c>
      <c r="K169" s="890"/>
      <c r="L169" s="861">
        <v>32</v>
      </c>
    </row>
    <row r="170" spans="1:12">
      <c r="A170" s="861">
        <v>33</v>
      </c>
      <c r="B170" s="862"/>
      <c r="C170" s="253"/>
      <c r="D170" s="253"/>
      <c r="E170" s="862"/>
      <c r="F170" s="301"/>
      <c r="G170" s="890"/>
      <c r="H170" s="890"/>
      <c r="I170" s="862"/>
      <c r="J170" s="890">
        <f t="shared" si="2"/>
        <v>0</v>
      </c>
      <c r="K170" s="890"/>
      <c r="L170" s="861">
        <v>33</v>
      </c>
    </row>
    <row r="171" spans="1:12">
      <c r="A171" s="861">
        <v>34</v>
      </c>
      <c r="B171" s="862"/>
      <c r="C171" s="253"/>
      <c r="D171" s="253"/>
      <c r="E171" s="862"/>
      <c r="F171" s="301"/>
      <c r="G171" s="890"/>
      <c r="H171" s="890"/>
      <c r="I171" s="862"/>
      <c r="J171" s="890">
        <f t="shared" si="2"/>
        <v>0</v>
      </c>
      <c r="K171" s="890"/>
      <c r="L171" s="861">
        <v>34</v>
      </c>
    </row>
    <row r="172" spans="1:12">
      <c r="A172" s="861">
        <v>35</v>
      </c>
      <c r="B172" s="862"/>
      <c r="C172" s="253"/>
      <c r="D172" s="253"/>
      <c r="E172" s="862"/>
      <c r="F172" s="301"/>
      <c r="G172" s="890"/>
      <c r="H172" s="890"/>
      <c r="I172" s="862"/>
      <c r="J172" s="890">
        <f t="shared" si="2"/>
        <v>0</v>
      </c>
      <c r="K172" s="890"/>
      <c r="L172" s="861">
        <v>35</v>
      </c>
    </row>
    <row r="173" spans="1:12">
      <c r="A173" s="861">
        <v>36</v>
      </c>
      <c r="B173" s="862"/>
      <c r="C173" s="253"/>
      <c r="D173" s="253"/>
      <c r="E173" s="862"/>
      <c r="F173" s="301"/>
      <c r="G173" s="890"/>
      <c r="H173" s="890"/>
      <c r="I173" s="862"/>
      <c r="J173" s="890">
        <f t="shared" si="2"/>
        <v>0</v>
      </c>
      <c r="K173" s="890"/>
      <c r="L173" s="861">
        <v>36</v>
      </c>
    </row>
    <row r="174" spans="1:12">
      <c r="A174" s="861">
        <v>37</v>
      </c>
      <c r="B174" s="862"/>
      <c r="C174" s="253"/>
      <c r="D174" s="253"/>
      <c r="E174" s="862"/>
      <c r="F174" s="301"/>
      <c r="G174" s="890"/>
      <c r="H174" s="890"/>
      <c r="I174" s="862"/>
      <c r="J174" s="890">
        <f t="shared" si="2"/>
        <v>0</v>
      </c>
      <c r="K174" s="890"/>
      <c r="L174" s="861">
        <v>37</v>
      </c>
    </row>
    <row r="175" spans="1:12">
      <c r="A175" s="861">
        <v>38</v>
      </c>
      <c r="B175" s="862"/>
      <c r="C175" s="253"/>
      <c r="D175" s="253"/>
      <c r="E175" s="862"/>
      <c r="F175" s="301"/>
      <c r="G175" s="890"/>
      <c r="H175" s="890"/>
      <c r="I175" s="862"/>
      <c r="J175" s="890">
        <f t="shared" si="2"/>
        <v>0</v>
      </c>
      <c r="K175" s="890"/>
      <c r="L175" s="861">
        <v>38</v>
      </c>
    </row>
    <row r="176" spans="1:12">
      <c r="A176" s="861">
        <v>39</v>
      </c>
      <c r="B176" s="862"/>
      <c r="C176" s="253"/>
      <c r="D176" s="253"/>
      <c r="E176" s="862"/>
      <c r="F176" s="301"/>
      <c r="G176" s="890"/>
      <c r="H176" s="890"/>
      <c r="I176" s="862"/>
      <c r="J176" s="890">
        <f t="shared" si="2"/>
        <v>0</v>
      </c>
      <c r="K176" s="890"/>
      <c r="L176" s="861">
        <v>39</v>
      </c>
    </row>
    <row r="177" spans="1:12">
      <c r="A177" s="861">
        <v>40</v>
      </c>
      <c r="B177" s="862"/>
      <c r="C177" s="253"/>
      <c r="D177" s="253"/>
      <c r="E177" s="862"/>
      <c r="F177" s="301"/>
      <c r="G177" s="890"/>
      <c r="H177" s="890"/>
      <c r="I177" s="862"/>
      <c r="J177" s="890">
        <f t="shared" si="2"/>
        <v>0</v>
      </c>
      <c r="K177" s="890"/>
      <c r="L177" s="861">
        <v>40</v>
      </c>
    </row>
    <row r="178" spans="1:12">
      <c r="A178" s="861">
        <v>41</v>
      </c>
      <c r="B178" s="862"/>
      <c r="C178" s="253"/>
      <c r="D178" s="253"/>
      <c r="E178" s="862"/>
      <c r="F178" s="301"/>
      <c r="G178" s="890"/>
      <c r="H178" s="890"/>
      <c r="I178" s="862"/>
      <c r="J178" s="890">
        <f t="shared" si="2"/>
        <v>0</v>
      </c>
      <c r="K178" s="890"/>
      <c r="L178" s="861">
        <v>41</v>
      </c>
    </row>
    <row r="179" spans="1:12">
      <c r="A179" s="861">
        <v>42</v>
      </c>
      <c r="B179" s="862"/>
      <c r="C179" s="253"/>
      <c r="D179" s="253"/>
      <c r="E179" s="862"/>
      <c r="F179" s="301"/>
      <c r="G179" s="890"/>
      <c r="H179" s="890"/>
      <c r="I179" s="862"/>
      <c r="J179" s="890">
        <f t="shared" si="2"/>
        <v>0</v>
      </c>
      <c r="K179" s="890"/>
      <c r="L179" s="861">
        <v>42</v>
      </c>
    </row>
    <row r="180" spans="1:12">
      <c r="A180" s="861">
        <v>43</v>
      </c>
      <c r="B180" s="862"/>
      <c r="C180" s="253"/>
      <c r="D180" s="253"/>
      <c r="E180" s="862"/>
      <c r="F180" s="301"/>
      <c r="G180" s="890"/>
      <c r="H180" s="890"/>
      <c r="I180" s="862"/>
      <c r="J180" s="890">
        <f t="shared" si="2"/>
        <v>0</v>
      </c>
      <c r="K180" s="890"/>
      <c r="L180" s="861">
        <v>43</v>
      </c>
    </row>
    <row r="181" spans="1:12">
      <c r="A181" s="861">
        <v>44</v>
      </c>
      <c r="B181" s="862"/>
      <c r="C181" s="253"/>
      <c r="D181" s="253"/>
      <c r="E181" s="862"/>
      <c r="F181" s="301"/>
      <c r="G181" s="890"/>
      <c r="H181" s="890"/>
      <c r="I181" s="862"/>
      <c r="J181" s="890">
        <f t="shared" si="2"/>
        <v>0</v>
      </c>
      <c r="K181" s="890"/>
      <c r="L181" s="861">
        <v>44</v>
      </c>
    </row>
    <row r="182" spans="1:12">
      <c r="A182" s="861">
        <v>45</v>
      </c>
      <c r="B182" s="862"/>
      <c r="C182" s="253"/>
      <c r="D182" s="253"/>
      <c r="E182" s="862"/>
      <c r="F182" s="301"/>
      <c r="G182" s="890"/>
      <c r="H182" s="890"/>
      <c r="I182" s="862"/>
      <c r="J182" s="890">
        <f t="shared" si="2"/>
        <v>0</v>
      </c>
      <c r="K182" s="890"/>
      <c r="L182" s="861">
        <v>45</v>
      </c>
    </row>
    <row r="183" spans="1:12">
      <c r="A183" s="861">
        <v>46</v>
      </c>
      <c r="B183" s="862"/>
      <c r="C183" s="253"/>
      <c r="D183" s="253"/>
      <c r="E183" s="862"/>
      <c r="F183" s="301"/>
      <c r="G183" s="890"/>
      <c r="H183" s="890"/>
      <c r="I183" s="862"/>
      <c r="J183" s="890">
        <f t="shared" si="2"/>
        <v>0</v>
      </c>
      <c r="K183" s="890"/>
      <c r="L183" s="861">
        <v>46</v>
      </c>
    </row>
    <row r="184" spans="1:12">
      <c r="A184" s="861">
        <v>47</v>
      </c>
      <c r="B184" s="862"/>
      <c r="C184" s="253"/>
      <c r="D184" s="253"/>
      <c r="E184" s="862"/>
      <c r="F184" s="301"/>
      <c r="G184" s="890"/>
      <c r="H184" s="890"/>
      <c r="I184" s="862"/>
      <c r="J184" s="890">
        <f t="shared" si="2"/>
        <v>0</v>
      </c>
      <c r="K184" s="890"/>
      <c r="L184" s="861">
        <v>47</v>
      </c>
    </row>
    <row r="185" spans="1:12">
      <c r="A185" s="861">
        <v>48</v>
      </c>
      <c r="B185" s="862"/>
      <c r="C185" s="253"/>
      <c r="D185" s="253"/>
      <c r="E185" s="862"/>
      <c r="F185" s="301"/>
      <c r="G185" s="890"/>
      <c r="H185" s="890"/>
      <c r="I185" s="862"/>
      <c r="J185" s="890">
        <f t="shared" si="2"/>
        <v>0</v>
      </c>
      <c r="K185" s="890"/>
      <c r="L185" s="861">
        <v>48</v>
      </c>
    </row>
    <row r="186" spans="1:12">
      <c r="A186" s="861">
        <v>49</v>
      </c>
      <c r="B186" s="862"/>
      <c r="C186" s="253"/>
      <c r="D186" s="253"/>
      <c r="E186" s="862"/>
      <c r="F186" s="301"/>
      <c r="G186" s="890"/>
      <c r="H186" s="890"/>
      <c r="I186" s="862"/>
      <c r="J186" s="890">
        <f t="shared" si="2"/>
        <v>0</v>
      </c>
      <c r="K186" s="890"/>
      <c r="L186" s="861">
        <v>49</v>
      </c>
    </row>
    <row r="187" spans="1:12">
      <c r="A187" s="861">
        <v>50</v>
      </c>
      <c r="B187" s="862"/>
      <c r="C187" s="253"/>
      <c r="D187" s="253"/>
      <c r="E187" s="862"/>
      <c r="F187" s="301"/>
      <c r="G187" s="890"/>
      <c r="H187" s="890"/>
      <c r="I187" s="862"/>
      <c r="J187" s="890">
        <f t="shared" si="2"/>
        <v>0</v>
      </c>
      <c r="K187" s="890"/>
      <c r="L187" s="861">
        <v>50</v>
      </c>
    </row>
    <row r="188" spans="1:12">
      <c r="A188" s="861">
        <v>51</v>
      </c>
      <c r="B188" s="862"/>
      <c r="C188" s="253"/>
      <c r="D188" s="253"/>
      <c r="E188" s="862"/>
      <c r="F188" s="301"/>
      <c r="G188" s="890"/>
      <c r="H188" s="890"/>
      <c r="I188" s="862"/>
      <c r="J188" s="890">
        <f t="shared" si="2"/>
        <v>0</v>
      </c>
      <c r="K188" s="890"/>
      <c r="L188" s="861">
        <v>51</v>
      </c>
    </row>
    <row r="189" spans="1:12">
      <c r="A189" s="861">
        <v>52</v>
      </c>
      <c r="B189" s="862"/>
      <c r="C189" s="253"/>
      <c r="D189" s="253"/>
      <c r="E189" s="862"/>
      <c r="F189" s="301"/>
      <c r="G189" s="890"/>
      <c r="H189" s="890"/>
      <c r="I189" s="862"/>
      <c r="J189" s="890">
        <f t="shared" si="2"/>
        <v>0</v>
      </c>
      <c r="K189" s="890"/>
      <c r="L189" s="861">
        <v>52</v>
      </c>
    </row>
    <row r="190" spans="1:12">
      <c r="A190" s="861">
        <v>53</v>
      </c>
      <c r="B190" s="862"/>
      <c r="C190" s="253"/>
      <c r="D190" s="253"/>
      <c r="E190" s="862"/>
      <c r="F190" s="301"/>
      <c r="G190" s="890"/>
      <c r="H190" s="890"/>
      <c r="I190" s="862"/>
      <c r="J190" s="890">
        <f t="shared" si="2"/>
        <v>0</v>
      </c>
      <c r="K190" s="890"/>
      <c r="L190" s="861">
        <v>53</v>
      </c>
    </row>
    <row r="191" spans="1:12">
      <c r="A191" s="861">
        <v>54</v>
      </c>
      <c r="B191" s="862"/>
      <c r="C191" s="253"/>
      <c r="D191" s="253"/>
      <c r="E191" s="862"/>
      <c r="F191" s="301"/>
      <c r="G191" s="890"/>
      <c r="H191" s="890"/>
      <c r="I191" s="862"/>
      <c r="J191" s="890">
        <f t="shared" si="2"/>
        <v>0</v>
      </c>
      <c r="K191" s="890"/>
      <c r="L191" s="861">
        <v>54</v>
      </c>
    </row>
    <row r="192" spans="1:12" ht="15.75" thickBot="1">
      <c r="A192" s="892">
        <v>55</v>
      </c>
      <c r="B192" s="883" t="s">
        <v>2166</v>
      </c>
      <c r="C192" s="339"/>
      <c r="D192" s="339"/>
      <c r="E192" s="893"/>
      <c r="F192" s="894"/>
      <c r="G192" s="895">
        <f>SUM(G138:G191)</f>
        <v>0</v>
      </c>
      <c r="H192" s="895">
        <f>SUM(H138:H191)</f>
        <v>0</v>
      </c>
      <c r="I192" s="893"/>
      <c r="J192" s="895">
        <f>SUM(J138:J191)</f>
        <v>0</v>
      </c>
      <c r="K192" s="895">
        <f>SUM(K138:K191)</f>
        <v>0</v>
      </c>
      <c r="L192" s="892">
        <v>55</v>
      </c>
    </row>
    <row r="193" spans="1:12" ht="15.75">
      <c r="A193" s="896" t="s">
        <v>2815</v>
      </c>
      <c r="B193" s="253"/>
      <c r="C193" s="253"/>
      <c r="D193" s="253"/>
      <c r="E193" s="253"/>
      <c r="F193" s="896" t="s">
        <v>2815</v>
      </c>
      <c r="G193" s="253"/>
      <c r="H193" s="308"/>
    </row>
    <row r="194" spans="1:12">
      <c r="A194" s="308" t="s">
        <v>2733</v>
      </c>
      <c r="B194" s="308"/>
      <c r="C194" s="308"/>
      <c r="D194" s="308"/>
      <c r="E194" s="308"/>
      <c r="F194" s="308" t="s">
        <v>2734</v>
      </c>
      <c r="G194" s="308"/>
      <c r="H194" s="308"/>
      <c r="I194" s="308"/>
      <c r="J194" s="308"/>
      <c r="K194" s="308"/>
      <c r="L194" s="308"/>
    </row>
  </sheetData>
  <printOptions horizontalCentered="1" verticalCentered="1"/>
  <pageMargins left="0.25" right="0.25" top="0.25" bottom="0.25" header="0" footer="0"/>
  <pageSetup scale="66" fitToWidth="2" fitToHeight="3" pageOrder="overThenDown" orientation="portrait" horizontalDpi="300" verticalDpi="300" r:id="rId1"/>
  <headerFooter alignWithMargins="0"/>
  <rowBreaks count="1" manualBreakCount="1">
    <brk id="131" max="16383" man="1"/>
  </rowBreaks>
  <colBreaks count="1" manualBreakCount="1">
    <brk id="5"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5"/>
  <sheetViews>
    <sheetView view="pageBreakPreview" topLeftCell="A103" zoomScale="60" zoomScaleNormal="100" workbookViewId="0">
      <selection activeCell="C30" sqref="C30"/>
    </sheetView>
  </sheetViews>
  <sheetFormatPr defaultColWidth="9.6640625" defaultRowHeight="15"/>
  <cols>
    <col min="1" max="1" width="4.6640625" customWidth="1"/>
    <col min="2" max="2" width="49" customWidth="1"/>
    <col min="3" max="3" width="4.6640625" customWidth="1"/>
    <col min="4" max="4" width="21.33203125" customWidth="1"/>
    <col min="5" max="6" width="16.6640625" customWidth="1"/>
    <col min="257" max="257" width="4.6640625" customWidth="1"/>
    <col min="258" max="258" width="49" customWidth="1"/>
    <col min="259" max="259" width="4.6640625" customWidth="1"/>
    <col min="260" max="260" width="21.33203125" customWidth="1"/>
    <col min="261" max="262" width="16.6640625" customWidth="1"/>
    <col min="513" max="513" width="4.6640625" customWidth="1"/>
    <col min="514" max="514" width="49" customWidth="1"/>
    <col min="515" max="515" width="4.6640625" customWidth="1"/>
    <col min="516" max="516" width="21.33203125" customWidth="1"/>
    <col min="517" max="518" width="16.6640625" customWidth="1"/>
    <col min="769" max="769" width="4.6640625" customWidth="1"/>
    <col min="770" max="770" width="49" customWidth="1"/>
    <col min="771" max="771" width="4.6640625" customWidth="1"/>
    <col min="772" max="772" width="21.33203125" customWidth="1"/>
    <col min="773" max="774" width="16.6640625" customWidth="1"/>
    <col min="1025" max="1025" width="4.6640625" customWidth="1"/>
    <col min="1026" max="1026" width="49" customWidth="1"/>
    <col min="1027" max="1027" width="4.6640625" customWidth="1"/>
    <col min="1028" max="1028" width="21.33203125" customWidth="1"/>
    <col min="1029" max="1030" width="16.6640625" customWidth="1"/>
    <col min="1281" max="1281" width="4.6640625" customWidth="1"/>
    <col min="1282" max="1282" width="49" customWidth="1"/>
    <col min="1283" max="1283" width="4.6640625" customWidth="1"/>
    <col min="1284" max="1284" width="21.33203125" customWidth="1"/>
    <col min="1285" max="1286" width="16.6640625" customWidth="1"/>
    <col min="1537" max="1537" width="4.6640625" customWidth="1"/>
    <col min="1538" max="1538" width="49" customWidth="1"/>
    <col min="1539" max="1539" width="4.6640625" customWidth="1"/>
    <col min="1540" max="1540" width="21.33203125" customWidth="1"/>
    <col min="1541" max="1542" width="16.6640625" customWidth="1"/>
    <col min="1793" max="1793" width="4.6640625" customWidth="1"/>
    <col min="1794" max="1794" width="49" customWidth="1"/>
    <col min="1795" max="1795" width="4.6640625" customWidth="1"/>
    <col min="1796" max="1796" width="21.33203125" customWidth="1"/>
    <col min="1797" max="1798" width="16.6640625" customWidth="1"/>
    <col min="2049" max="2049" width="4.6640625" customWidth="1"/>
    <col min="2050" max="2050" width="49" customWidth="1"/>
    <col min="2051" max="2051" width="4.6640625" customWidth="1"/>
    <col min="2052" max="2052" width="21.33203125" customWidth="1"/>
    <col min="2053" max="2054" width="16.6640625" customWidth="1"/>
    <col min="2305" max="2305" width="4.6640625" customWidth="1"/>
    <col min="2306" max="2306" width="49" customWidth="1"/>
    <col min="2307" max="2307" width="4.6640625" customWidth="1"/>
    <col min="2308" max="2308" width="21.33203125" customWidth="1"/>
    <col min="2309" max="2310" width="16.6640625" customWidth="1"/>
    <col min="2561" max="2561" width="4.6640625" customWidth="1"/>
    <col min="2562" max="2562" width="49" customWidth="1"/>
    <col min="2563" max="2563" width="4.6640625" customWidth="1"/>
    <col min="2564" max="2564" width="21.33203125" customWidth="1"/>
    <col min="2565" max="2566" width="16.6640625" customWidth="1"/>
    <col min="2817" max="2817" width="4.6640625" customWidth="1"/>
    <col min="2818" max="2818" width="49" customWidth="1"/>
    <col min="2819" max="2819" width="4.6640625" customWidth="1"/>
    <col min="2820" max="2820" width="21.33203125" customWidth="1"/>
    <col min="2821" max="2822" width="16.6640625" customWidth="1"/>
    <col min="3073" max="3073" width="4.6640625" customWidth="1"/>
    <col min="3074" max="3074" width="49" customWidth="1"/>
    <col min="3075" max="3075" width="4.6640625" customWidth="1"/>
    <col min="3076" max="3076" width="21.33203125" customWidth="1"/>
    <col min="3077" max="3078" width="16.6640625" customWidth="1"/>
    <col min="3329" max="3329" width="4.6640625" customWidth="1"/>
    <col min="3330" max="3330" width="49" customWidth="1"/>
    <col min="3331" max="3331" width="4.6640625" customWidth="1"/>
    <col min="3332" max="3332" width="21.33203125" customWidth="1"/>
    <col min="3333" max="3334" width="16.6640625" customWidth="1"/>
    <col min="3585" max="3585" width="4.6640625" customWidth="1"/>
    <col min="3586" max="3586" width="49" customWidth="1"/>
    <col min="3587" max="3587" width="4.6640625" customWidth="1"/>
    <col min="3588" max="3588" width="21.33203125" customWidth="1"/>
    <col min="3589" max="3590" width="16.6640625" customWidth="1"/>
    <col min="3841" max="3841" width="4.6640625" customWidth="1"/>
    <col min="3842" max="3842" width="49" customWidth="1"/>
    <col min="3843" max="3843" width="4.6640625" customWidth="1"/>
    <col min="3844" max="3844" width="21.33203125" customWidth="1"/>
    <col min="3845" max="3846" width="16.6640625" customWidth="1"/>
    <col min="4097" max="4097" width="4.6640625" customWidth="1"/>
    <col min="4098" max="4098" width="49" customWidth="1"/>
    <col min="4099" max="4099" width="4.6640625" customWidth="1"/>
    <col min="4100" max="4100" width="21.33203125" customWidth="1"/>
    <col min="4101" max="4102" width="16.6640625" customWidth="1"/>
    <col min="4353" max="4353" width="4.6640625" customWidth="1"/>
    <col min="4354" max="4354" width="49" customWidth="1"/>
    <col min="4355" max="4355" width="4.6640625" customWidth="1"/>
    <col min="4356" max="4356" width="21.33203125" customWidth="1"/>
    <col min="4357" max="4358" width="16.6640625" customWidth="1"/>
    <col min="4609" max="4609" width="4.6640625" customWidth="1"/>
    <col min="4610" max="4610" width="49" customWidth="1"/>
    <col min="4611" max="4611" width="4.6640625" customWidth="1"/>
    <col min="4612" max="4612" width="21.33203125" customWidth="1"/>
    <col min="4613" max="4614" width="16.6640625" customWidth="1"/>
    <col min="4865" max="4865" width="4.6640625" customWidth="1"/>
    <col min="4866" max="4866" width="49" customWidth="1"/>
    <col min="4867" max="4867" width="4.6640625" customWidth="1"/>
    <col min="4868" max="4868" width="21.33203125" customWidth="1"/>
    <col min="4869" max="4870" width="16.6640625" customWidth="1"/>
    <col min="5121" max="5121" width="4.6640625" customWidth="1"/>
    <col min="5122" max="5122" width="49" customWidth="1"/>
    <col min="5123" max="5123" width="4.6640625" customWidth="1"/>
    <col min="5124" max="5124" width="21.33203125" customWidth="1"/>
    <col min="5125" max="5126" width="16.6640625" customWidth="1"/>
    <col min="5377" max="5377" width="4.6640625" customWidth="1"/>
    <col min="5378" max="5378" width="49" customWidth="1"/>
    <col min="5379" max="5379" width="4.6640625" customWidth="1"/>
    <col min="5380" max="5380" width="21.33203125" customWidth="1"/>
    <col min="5381" max="5382" width="16.6640625" customWidth="1"/>
    <col min="5633" max="5633" width="4.6640625" customWidth="1"/>
    <col min="5634" max="5634" width="49" customWidth="1"/>
    <col min="5635" max="5635" width="4.6640625" customWidth="1"/>
    <col min="5636" max="5636" width="21.33203125" customWidth="1"/>
    <col min="5637" max="5638" width="16.6640625" customWidth="1"/>
    <col min="5889" max="5889" width="4.6640625" customWidth="1"/>
    <col min="5890" max="5890" width="49" customWidth="1"/>
    <col min="5891" max="5891" width="4.6640625" customWidth="1"/>
    <col min="5892" max="5892" width="21.33203125" customWidth="1"/>
    <col min="5893" max="5894" width="16.6640625" customWidth="1"/>
    <col min="6145" max="6145" width="4.6640625" customWidth="1"/>
    <col min="6146" max="6146" width="49" customWidth="1"/>
    <col min="6147" max="6147" width="4.6640625" customWidth="1"/>
    <col min="6148" max="6148" width="21.33203125" customWidth="1"/>
    <col min="6149" max="6150" width="16.6640625" customWidth="1"/>
    <col min="6401" max="6401" width="4.6640625" customWidth="1"/>
    <col min="6402" max="6402" width="49" customWidth="1"/>
    <col min="6403" max="6403" width="4.6640625" customWidth="1"/>
    <col min="6404" max="6404" width="21.33203125" customWidth="1"/>
    <col min="6405" max="6406" width="16.6640625" customWidth="1"/>
    <col min="6657" max="6657" width="4.6640625" customWidth="1"/>
    <col min="6658" max="6658" width="49" customWidth="1"/>
    <col min="6659" max="6659" width="4.6640625" customWidth="1"/>
    <col min="6660" max="6660" width="21.33203125" customWidth="1"/>
    <col min="6661" max="6662" width="16.6640625" customWidth="1"/>
    <col min="6913" max="6913" width="4.6640625" customWidth="1"/>
    <col min="6914" max="6914" width="49" customWidth="1"/>
    <col min="6915" max="6915" width="4.6640625" customWidth="1"/>
    <col min="6916" max="6916" width="21.33203125" customWidth="1"/>
    <col min="6917" max="6918" width="16.6640625" customWidth="1"/>
    <col min="7169" max="7169" width="4.6640625" customWidth="1"/>
    <col min="7170" max="7170" width="49" customWidth="1"/>
    <col min="7171" max="7171" width="4.6640625" customWidth="1"/>
    <col min="7172" max="7172" width="21.33203125" customWidth="1"/>
    <col min="7173" max="7174" width="16.6640625" customWidth="1"/>
    <col min="7425" max="7425" width="4.6640625" customWidth="1"/>
    <col min="7426" max="7426" width="49" customWidth="1"/>
    <col min="7427" max="7427" width="4.6640625" customWidth="1"/>
    <col min="7428" max="7428" width="21.33203125" customWidth="1"/>
    <col min="7429" max="7430" width="16.6640625" customWidth="1"/>
    <col min="7681" max="7681" width="4.6640625" customWidth="1"/>
    <col min="7682" max="7682" width="49" customWidth="1"/>
    <col min="7683" max="7683" width="4.6640625" customWidth="1"/>
    <col min="7684" max="7684" width="21.33203125" customWidth="1"/>
    <col min="7685" max="7686" width="16.6640625" customWidth="1"/>
    <col min="7937" max="7937" width="4.6640625" customWidth="1"/>
    <col min="7938" max="7938" width="49" customWidth="1"/>
    <col min="7939" max="7939" width="4.6640625" customWidth="1"/>
    <col min="7940" max="7940" width="21.33203125" customWidth="1"/>
    <col min="7941" max="7942" width="16.6640625" customWidth="1"/>
    <col min="8193" max="8193" width="4.6640625" customWidth="1"/>
    <col min="8194" max="8194" width="49" customWidth="1"/>
    <col min="8195" max="8195" width="4.6640625" customWidth="1"/>
    <col min="8196" max="8196" width="21.33203125" customWidth="1"/>
    <col min="8197" max="8198" width="16.6640625" customWidth="1"/>
    <col min="8449" max="8449" width="4.6640625" customWidth="1"/>
    <col min="8450" max="8450" width="49" customWidth="1"/>
    <col min="8451" max="8451" width="4.6640625" customWidth="1"/>
    <col min="8452" max="8452" width="21.33203125" customWidth="1"/>
    <col min="8453" max="8454" width="16.6640625" customWidth="1"/>
    <col min="8705" max="8705" width="4.6640625" customWidth="1"/>
    <col min="8706" max="8706" width="49" customWidth="1"/>
    <col min="8707" max="8707" width="4.6640625" customWidth="1"/>
    <col min="8708" max="8708" width="21.33203125" customWidth="1"/>
    <col min="8709" max="8710" width="16.6640625" customWidth="1"/>
    <col min="8961" max="8961" width="4.6640625" customWidth="1"/>
    <col min="8962" max="8962" width="49" customWidth="1"/>
    <col min="8963" max="8963" width="4.6640625" customWidth="1"/>
    <col min="8964" max="8964" width="21.33203125" customWidth="1"/>
    <col min="8965" max="8966" width="16.6640625" customWidth="1"/>
    <col min="9217" max="9217" width="4.6640625" customWidth="1"/>
    <col min="9218" max="9218" width="49" customWidth="1"/>
    <col min="9219" max="9219" width="4.6640625" customWidth="1"/>
    <col min="9220" max="9220" width="21.33203125" customWidth="1"/>
    <col min="9221" max="9222" width="16.6640625" customWidth="1"/>
    <col min="9473" max="9473" width="4.6640625" customWidth="1"/>
    <col min="9474" max="9474" width="49" customWidth="1"/>
    <col min="9475" max="9475" width="4.6640625" customWidth="1"/>
    <col min="9476" max="9476" width="21.33203125" customWidth="1"/>
    <col min="9477" max="9478" width="16.6640625" customWidth="1"/>
    <col min="9729" max="9729" width="4.6640625" customWidth="1"/>
    <col min="9730" max="9730" width="49" customWidth="1"/>
    <col min="9731" max="9731" width="4.6640625" customWidth="1"/>
    <col min="9732" max="9732" width="21.33203125" customWidth="1"/>
    <col min="9733" max="9734" width="16.6640625" customWidth="1"/>
    <col min="9985" max="9985" width="4.6640625" customWidth="1"/>
    <col min="9986" max="9986" width="49" customWidth="1"/>
    <col min="9987" max="9987" width="4.6640625" customWidth="1"/>
    <col min="9988" max="9988" width="21.33203125" customWidth="1"/>
    <col min="9989" max="9990" width="16.6640625" customWidth="1"/>
    <col min="10241" max="10241" width="4.6640625" customWidth="1"/>
    <col min="10242" max="10242" width="49" customWidth="1"/>
    <col min="10243" max="10243" width="4.6640625" customWidth="1"/>
    <col min="10244" max="10244" width="21.33203125" customWidth="1"/>
    <col min="10245" max="10246" width="16.6640625" customWidth="1"/>
    <col min="10497" max="10497" width="4.6640625" customWidth="1"/>
    <col min="10498" max="10498" width="49" customWidth="1"/>
    <col min="10499" max="10499" width="4.6640625" customWidth="1"/>
    <col min="10500" max="10500" width="21.33203125" customWidth="1"/>
    <col min="10501" max="10502" width="16.6640625" customWidth="1"/>
    <col min="10753" max="10753" width="4.6640625" customWidth="1"/>
    <col min="10754" max="10754" width="49" customWidth="1"/>
    <col min="10755" max="10755" width="4.6640625" customWidth="1"/>
    <col min="10756" max="10756" width="21.33203125" customWidth="1"/>
    <col min="10757" max="10758" width="16.6640625" customWidth="1"/>
    <col min="11009" max="11009" width="4.6640625" customWidth="1"/>
    <col min="11010" max="11010" width="49" customWidth="1"/>
    <col min="11011" max="11011" width="4.6640625" customWidth="1"/>
    <col min="11012" max="11012" width="21.33203125" customWidth="1"/>
    <col min="11013" max="11014" width="16.6640625" customWidth="1"/>
    <col min="11265" max="11265" width="4.6640625" customWidth="1"/>
    <col min="11266" max="11266" width="49" customWidth="1"/>
    <col min="11267" max="11267" width="4.6640625" customWidth="1"/>
    <col min="11268" max="11268" width="21.33203125" customWidth="1"/>
    <col min="11269" max="11270" width="16.6640625" customWidth="1"/>
    <col min="11521" max="11521" width="4.6640625" customWidth="1"/>
    <col min="11522" max="11522" width="49" customWidth="1"/>
    <col min="11523" max="11523" width="4.6640625" customWidth="1"/>
    <col min="11524" max="11524" width="21.33203125" customWidth="1"/>
    <col min="11525" max="11526" width="16.6640625" customWidth="1"/>
    <col min="11777" max="11777" width="4.6640625" customWidth="1"/>
    <col min="11778" max="11778" width="49" customWidth="1"/>
    <col min="11779" max="11779" width="4.6640625" customWidth="1"/>
    <col min="11780" max="11780" width="21.33203125" customWidth="1"/>
    <col min="11781" max="11782" width="16.6640625" customWidth="1"/>
    <col min="12033" max="12033" width="4.6640625" customWidth="1"/>
    <col min="12034" max="12034" width="49" customWidth="1"/>
    <col min="12035" max="12035" width="4.6640625" customWidth="1"/>
    <col min="12036" max="12036" width="21.33203125" customWidth="1"/>
    <col min="12037" max="12038" width="16.6640625" customWidth="1"/>
    <col min="12289" max="12289" width="4.6640625" customWidth="1"/>
    <col min="12290" max="12290" width="49" customWidth="1"/>
    <col min="12291" max="12291" width="4.6640625" customWidth="1"/>
    <col min="12292" max="12292" width="21.33203125" customWidth="1"/>
    <col min="12293" max="12294" width="16.6640625" customWidth="1"/>
    <col min="12545" max="12545" width="4.6640625" customWidth="1"/>
    <col min="12546" max="12546" width="49" customWidth="1"/>
    <col min="12547" max="12547" width="4.6640625" customWidth="1"/>
    <col min="12548" max="12548" width="21.33203125" customWidth="1"/>
    <col min="12549" max="12550" width="16.6640625" customWidth="1"/>
    <col min="12801" max="12801" width="4.6640625" customWidth="1"/>
    <col min="12802" max="12802" width="49" customWidth="1"/>
    <col min="12803" max="12803" width="4.6640625" customWidth="1"/>
    <col min="12804" max="12804" width="21.33203125" customWidth="1"/>
    <col min="12805" max="12806" width="16.6640625" customWidth="1"/>
    <col min="13057" max="13057" width="4.6640625" customWidth="1"/>
    <col min="13058" max="13058" width="49" customWidth="1"/>
    <col min="13059" max="13059" width="4.6640625" customWidth="1"/>
    <col min="13060" max="13060" width="21.33203125" customWidth="1"/>
    <col min="13061" max="13062" width="16.6640625" customWidth="1"/>
    <col min="13313" max="13313" width="4.6640625" customWidth="1"/>
    <col min="13314" max="13314" width="49" customWidth="1"/>
    <col min="13315" max="13315" width="4.6640625" customWidth="1"/>
    <col min="13316" max="13316" width="21.33203125" customWidth="1"/>
    <col min="13317" max="13318" width="16.6640625" customWidth="1"/>
    <col min="13569" max="13569" width="4.6640625" customWidth="1"/>
    <col min="13570" max="13570" width="49" customWidth="1"/>
    <col min="13571" max="13571" width="4.6640625" customWidth="1"/>
    <col min="13572" max="13572" width="21.33203125" customWidth="1"/>
    <col min="13573" max="13574" width="16.6640625" customWidth="1"/>
    <col min="13825" max="13825" width="4.6640625" customWidth="1"/>
    <col min="13826" max="13826" width="49" customWidth="1"/>
    <col min="13827" max="13827" width="4.6640625" customWidth="1"/>
    <col min="13828" max="13828" width="21.33203125" customWidth="1"/>
    <col min="13829" max="13830" width="16.6640625" customWidth="1"/>
    <col min="14081" max="14081" width="4.6640625" customWidth="1"/>
    <col min="14082" max="14082" width="49" customWidth="1"/>
    <col min="14083" max="14083" width="4.6640625" customWidth="1"/>
    <col min="14084" max="14084" width="21.33203125" customWidth="1"/>
    <col min="14085" max="14086" width="16.6640625" customWidth="1"/>
    <col min="14337" max="14337" width="4.6640625" customWidth="1"/>
    <col min="14338" max="14338" width="49" customWidth="1"/>
    <col min="14339" max="14339" width="4.6640625" customWidth="1"/>
    <col min="14340" max="14340" width="21.33203125" customWidth="1"/>
    <col min="14341" max="14342" width="16.6640625" customWidth="1"/>
    <col min="14593" max="14593" width="4.6640625" customWidth="1"/>
    <col min="14594" max="14594" width="49" customWidth="1"/>
    <col min="14595" max="14595" width="4.6640625" customWidth="1"/>
    <col min="14596" max="14596" width="21.33203125" customWidth="1"/>
    <col min="14597" max="14598" width="16.6640625" customWidth="1"/>
    <col min="14849" max="14849" width="4.6640625" customWidth="1"/>
    <col min="14850" max="14850" width="49" customWidth="1"/>
    <col min="14851" max="14851" width="4.6640625" customWidth="1"/>
    <col min="14852" max="14852" width="21.33203125" customWidth="1"/>
    <col min="14853" max="14854" width="16.6640625" customWidth="1"/>
    <col min="15105" max="15105" width="4.6640625" customWidth="1"/>
    <col min="15106" max="15106" width="49" customWidth="1"/>
    <col min="15107" max="15107" width="4.6640625" customWidth="1"/>
    <col min="15108" max="15108" width="21.33203125" customWidth="1"/>
    <col min="15109" max="15110" width="16.6640625" customWidth="1"/>
    <col min="15361" max="15361" width="4.6640625" customWidth="1"/>
    <col min="15362" max="15362" width="49" customWidth="1"/>
    <col min="15363" max="15363" width="4.6640625" customWidth="1"/>
    <col min="15364" max="15364" width="21.33203125" customWidth="1"/>
    <col min="15365" max="15366" width="16.6640625" customWidth="1"/>
    <col min="15617" max="15617" width="4.6640625" customWidth="1"/>
    <col min="15618" max="15618" width="49" customWidth="1"/>
    <col min="15619" max="15619" width="4.6640625" customWidth="1"/>
    <col min="15620" max="15620" width="21.33203125" customWidth="1"/>
    <col min="15621" max="15622" width="16.6640625" customWidth="1"/>
    <col min="15873" max="15873" width="4.6640625" customWidth="1"/>
    <col min="15874" max="15874" width="49" customWidth="1"/>
    <col min="15875" max="15875" width="4.6640625" customWidth="1"/>
    <col min="15876" max="15876" width="21.33203125" customWidth="1"/>
    <col min="15877" max="15878" width="16.6640625" customWidth="1"/>
    <col min="16129" max="16129" width="4.6640625" customWidth="1"/>
    <col min="16130" max="16130" width="49" customWidth="1"/>
    <col min="16131" max="16131" width="4.6640625" customWidth="1"/>
    <col min="16132" max="16132" width="21.33203125" customWidth="1"/>
    <col min="16133" max="16134" width="16.6640625" customWidth="1"/>
  </cols>
  <sheetData>
    <row r="1" spans="1:6">
      <c r="A1" s="2772" t="s">
        <v>394</v>
      </c>
      <c r="B1" s="2775"/>
      <c r="C1" s="3150" t="s">
        <v>377</v>
      </c>
      <c r="D1" s="2775"/>
      <c r="E1" s="3151" t="s">
        <v>396</v>
      </c>
      <c r="F1" s="3152" t="s">
        <v>397</v>
      </c>
    </row>
    <row r="2" spans="1:6">
      <c r="A2" s="2779" t="str">
        <f>+'335'!A2</f>
        <v xml:space="preserve">KeySpan Gas East Corp. D/B/A National Grid </v>
      </c>
      <c r="B2" s="3153"/>
      <c r="C2" s="3208" t="s">
        <v>4726</v>
      </c>
      <c r="D2" s="2780"/>
      <c r="E2" s="3154" t="s">
        <v>398</v>
      </c>
      <c r="F2" s="3155"/>
    </row>
    <row r="3" spans="1:6" ht="15" customHeight="1" thickBot="1">
      <c r="A3" s="3156"/>
      <c r="B3" s="3157"/>
      <c r="C3" s="3196" t="s">
        <v>3174</v>
      </c>
      <c r="D3" s="3158"/>
      <c r="E3" s="3159" t="str">
        <f>+'[133]276277'!E3</f>
        <v>March 30, 2015</v>
      </c>
      <c r="F3" s="2788" t="str">
        <f>+F66</f>
        <v>December 31, 2014</v>
      </c>
    </row>
    <row r="4" spans="1:6" ht="15" customHeight="1" thickBot="1">
      <c r="A4" s="3160" t="s">
        <v>2735</v>
      </c>
      <c r="B4" s="3161"/>
      <c r="C4" s="3162"/>
      <c r="D4" s="3162"/>
      <c r="E4" s="3162"/>
      <c r="F4" s="3163"/>
    </row>
    <row r="5" spans="1:6" ht="15.75">
      <c r="A5" s="3164"/>
      <c r="B5" s="3165"/>
      <c r="C5" s="2797"/>
      <c r="D5" s="2797"/>
      <c r="E5" s="2797"/>
      <c r="F5" s="2778"/>
    </row>
    <row r="6" spans="1:6">
      <c r="A6" s="2834" t="s">
        <v>4788</v>
      </c>
      <c r="B6" s="2780"/>
      <c r="C6" s="2780"/>
      <c r="D6" s="2780" t="s">
        <v>4789</v>
      </c>
      <c r="E6" s="2780"/>
      <c r="F6" s="2785"/>
    </row>
    <row r="7" spans="1:6">
      <c r="A7" s="2834" t="s">
        <v>4790</v>
      </c>
      <c r="B7" s="2780"/>
      <c r="C7" s="2780"/>
      <c r="D7" s="2780" t="s">
        <v>4791</v>
      </c>
      <c r="E7" s="2780"/>
      <c r="F7" s="2785"/>
    </row>
    <row r="8" spans="1:6">
      <c r="A8" s="2834" t="s">
        <v>4792</v>
      </c>
      <c r="B8" s="2780"/>
      <c r="C8" s="2780"/>
      <c r="D8" s="2780" t="s">
        <v>4793</v>
      </c>
      <c r="E8" s="2780"/>
      <c r="F8" s="2785"/>
    </row>
    <row r="9" spans="1:6">
      <c r="A9" s="2834" t="s">
        <v>4794</v>
      </c>
      <c r="B9" s="2780"/>
      <c r="C9" s="2780"/>
      <c r="D9" s="2780" t="s">
        <v>4795</v>
      </c>
      <c r="E9" s="2780"/>
      <c r="F9" s="2785"/>
    </row>
    <row r="10" spans="1:6" ht="15.75" thickBot="1">
      <c r="A10" s="2834"/>
      <c r="B10" s="2780"/>
      <c r="C10" s="2780"/>
      <c r="D10" s="2780"/>
      <c r="E10" s="2780"/>
      <c r="F10" s="2785"/>
    </row>
    <row r="11" spans="1:6">
      <c r="A11" s="3152"/>
      <c r="B11" s="3166"/>
      <c r="C11" s="3167"/>
      <c r="D11" s="3167"/>
      <c r="E11" s="3167" t="s">
        <v>4796</v>
      </c>
      <c r="F11" s="3167"/>
    </row>
    <row r="12" spans="1:6">
      <c r="A12" s="3168" t="s">
        <v>290</v>
      </c>
      <c r="B12" s="2797" t="s">
        <v>4121</v>
      </c>
      <c r="C12" s="3169"/>
      <c r="D12" s="2814" t="s">
        <v>2465</v>
      </c>
      <c r="E12" s="2814" t="s">
        <v>4797</v>
      </c>
      <c r="F12" s="2814" t="s">
        <v>2166</v>
      </c>
    </row>
    <row r="13" spans="1:6">
      <c r="A13" s="3168" t="s">
        <v>293</v>
      </c>
      <c r="B13" s="3170"/>
      <c r="C13" s="2785"/>
      <c r="D13" s="2814" t="s">
        <v>1633</v>
      </c>
      <c r="E13" s="2814" t="s">
        <v>877</v>
      </c>
      <c r="F13" s="2814"/>
    </row>
    <row r="14" spans="1:6" ht="15.75" thickBot="1">
      <c r="A14" s="3171"/>
      <c r="B14" s="3162" t="s">
        <v>1860</v>
      </c>
      <c r="C14" s="3172"/>
      <c r="D14" s="3173" t="s">
        <v>1861</v>
      </c>
      <c r="E14" s="3173" t="s">
        <v>1862</v>
      </c>
      <c r="F14" s="3173" t="s">
        <v>1863</v>
      </c>
    </row>
    <row r="15" spans="1:6">
      <c r="A15" s="3174">
        <v>1</v>
      </c>
      <c r="B15" s="3175" t="s">
        <v>1844</v>
      </c>
      <c r="C15" s="3176"/>
      <c r="D15" s="3177"/>
      <c r="E15" s="3178"/>
      <c r="F15" s="3179"/>
    </row>
    <row r="16" spans="1:6" ht="15.75" thickBot="1">
      <c r="A16" s="3174">
        <v>2</v>
      </c>
      <c r="B16" s="3180" t="s">
        <v>2556</v>
      </c>
      <c r="C16" s="3176"/>
      <c r="D16" s="3181"/>
      <c r="E16" s="3182"/>
      <c r="F16" s="3183"/>
    </row>
    <row r="17" spans="1:6">
      <c r="A17" s="3174">
        <v>3</v>
      </c>
      <c r="B17" s="3180" t="s">
        <v>4798</v>
      </c>
      <c r="C17" s="3176"/>
      <c r="D17" s="3184"/>
      <c r="E17" s="3177"/>
      <c r="F17" s="3183"/>
    </row>
    <row r="18" spans="1:6">
      <c r="A18" s="3174">
        <v>4</v>
      </c>
      <c r="B18" s="3180" t="s">
        <v>4799</v>
      </c>
      <c r="C18" s="3176"/>
      <c r="D18" s="3184"/>
      <c r="E18" s="3177"/>
      <c r="F18" s="3183"/>
    </row>
    <row r="19" spans="1:6">
      <c r="A19" s="3174">
        <v>5</v>
      </c>
      <c r="B19" s="3180" t="s">
        <v>4800</v>
      </c>
      <c r="C19" s="3176"/>
      <c r="D19" s="3184"/>
      <c r="E19" s="3177"/>
      <c r="F19" s="3183"/>
    </row>
    <row r="20" spans="1:6">
      <c r="A20" s="3174">
        <v>6</v>
      </c>
      <c r="B20" s="3180" t="s">
        <v>4801</v>
      </c>
      <c r="C20" s="3176"/>
      <c r="D20" s="3184"/>
      <c r="E20" s="3177"/>
      <c r="F20" s="3183"/>
    </row>
    <row r="21" spans="1:6">
      <c r="A21" s="3174">
        <v>7</v>
      </c>
      <c r="B21" s="3180" t="s">
        <v>4802</v>
      </c>
      <c r="C21" s="3176"/>
      <c r="D21" s="3184"/>
      <c r="E21" s="3177"/>
      <c r="F21" s="3183"/>
    </row>
    <row r="22" spans="1:6">
      <c r="A22" s="3174">
        <v>8</v>
      </c>
      <c r="B22" s="3180" t="s">
        <v>4803</v>
      </c>
      <c r="C22" s="3176"/>
      <c r="D22" s="3184"/>
      <c r="E22" s="3177"/>
      <c r="F22" s="3183"/>
    </row>
    <row r="23" spans="1:6">
      <c r="A23" s="3174">
        <v>9</v>
      </c>
      <c r="B23" s="3180" t="s">
        <v>4804</v>
      </c>
      <c r="C23" s="3176"/>
      <c r="D23" s="3184"/>
      <c r="E23" s="3177"/>
      <c r="F23" s="3183"/>
    </row>
    <row r="24" spans="1:6" ht="15.75" thickBot="1">
      <c r="A24" s="3174">
        <v>10</v>
      </c>
      <c r="B24" s="3180" t="s">
        <v>4805</v>
      </c>
      <c r="C24" s="3176"/>
      <c r="D24" s="3185">
        <f>SUM(D17:D23)</f>
        <v>0</v>
      </c>
      <c r="E24" s="3177"/>
      <c r="F24" s="3183"/>
    </row>
    <row r="25" spans="1:6" ht="15.75" thickBot="1">
      <c r="A25" s="3174">
        <v>11</v>
      </c>
      <c r="B25" s="3180" t="s">
        <v>1294</v>
      </c>
      <c r="C25" s="3176"/>
      <c r="D25" s="3186"/>
      <c r="E25" s="3182"/>
      <c r="F25" s="3183"/>
    </row>
    <row r="26" spans="1:6">
      <c r="A26" s="3174">
        <v>12</v>
      </c>
      <c r="B26" s="3180" t="s">
        <v>4798</v>
      </c>
      <c r="C26" s="3176"/>
      <c r="D26" s="3184"/>
      <c r="E26" s="3177"/>
      <c r="F26" s="3183"/>
    </row>
    <row r="27" spans="1:6">
      <c r="A27" s="3174">
        <v>13</v>
      </c>
      <c r="B27" s="3180" t="s">
        <v>4799</v>
      </c>
      <c r="C27" s="3176"/>
      <c r="D27" s="3184"/>
      <c r="E27" s="3177"/>
      <c r="F27" s="3183"/>
    </row>
    <row r="28" spans="1:6">
      <c r="A28" s="3174">
        <v>14</v>
      </c>
      <c r="B28" s="3180" t="s">
        <v>4800</v>
      </c>
      <c r="C28" s="3176"/>
      <c r="D28" s="3184"/>
      <c r="E28" s="3177"/>
      <c r="F28" s="3183"/>
    </row>
    <row r="29" spans="1:6">
      <c r="A29" s="3174">
        <v>15</v>
      </c>
      <c r="B29" s="3180" t="s">
        <v>4804</v>
      </c>
      <c r="C29" s="3176"/>
      <c r="D29" s="3184"/>
      <c r="E29" s="3177"/>
      <c r="F29" s="3183"/>
    </row>
    <row r="30" spans="1:6" ht="15.75" thickBot="1">
      <c r="A30" s="3174">
        <v>16</v>
      </c>
      <c r="B30" s="3180" t="s">
        <v>4806</v>
      </c>
      <c r="C30" s="3176"/>
      <c r="D30" s="3185">
        <f>SUM(D26:D29)</f>
        <v>0</v>
      </c>
      <c r="E30" s="3177"/>
      <c r="F30" s="3183"/>
    </row>
    <row r="31" spans="1:6" ht="15.75" thickBot="1">
      <c r="A31" s="3174">
        <v>17</v>
      </c>
      <c r="B31" s="3180" t="s">
        <v>356</v>
      </c>
      <c r="C31" s="3176"/>
      <c r="D31" s="3186"/>
      <c r="E31" s="3182"/>
      <c r="F31" s="3183"/>
    </row>
    <row r="32" spans="1:6">
      <c r="A32" s="3174">
        <v>18</v>
      </c>
      <c r="B32" s="3180" t="s">
        <v>4807</v>
      </c>
      <c r="C32" s="3176"/>
      <c r="D32" s="3185">
        <f>D17+D26</f>
        <v>0</v>
      </c>
      <c r="E32" s="3177"/>
      <c r="F32" s="3183"/>
    </row>
    <row r="33" spans="1:6">
      <c r="A33" s="3174">
        <v>19</v>
      </c>
      <c r="B33" s="3180" t="s">
        <v>4808</v>
      </c>
      <c r="C33" s="3176"/>
      <c r="D33" s="3185">
        <f>D18+D27</f>
        <v>0</v>
      </c>
      <c r="E33" s="3177"/>
      <c r="F33" s="3183"/>
    </row>
    <row r="34" spans="1:6">
      <c r="A34" s="3174">
        <v>20</v>
      </c>
      <c r="B34" s="3180" t="s">
        <v>4809</v>
      </c>
      <c r="C34" s="3176"/>
      <c r="D34" s="3185">
        <f>D19+D28</f>
        <v>0</v>
      </c>
      <c r="E34" s="3177"/>
      <c r="F34" s="3183"/>
    </row>
    <row r="35" spans="1:6">
      <c r="A35" s="3174">
        <v>21</v>
      </c>
      <c r="B35" s="3180" t="s">
        <v>4810</v>
      </c>
      <c r="C35" s="3176"/>
      <c r="D35" s="3185">
        <f>D20</f>
        <v>0</v>
      </c>
      <c r="E35" s="3177"/>
      <c r="F35" s="3183"/>
    </row>
    <row r="36" spans="1:6">
      <c r="A36" s="3174">
        <v>22</v>
      </c>
      <c r="B36" s="3180" t="s">
        <v>4811</v>
      </c>
      <c r="C36" s="3176"/>
      <c r="D36" s="3185">
        <f>D21</f>
        <v>0</v>
      </c>
      <c r="E36" s="3177"/>
      <c r="F36" s="3183"/>
    </row>
    <row r="37" spans="1:6">
      <c r="A37" s="3174">
        <v>23</v>
      </c>
      <c r="B37" s="3180" t="s">
        <v>4812</v>
      </c>
      <c r="C37" s="3176"/>
      <c r="D37" s="3185">
        <f>D22</f>
        <v>0</v>
      </c>
      <c r="E37" s="3177"/>
      <c r="F37" s="3183"/>
    </row>
    <row r="38" spans="1:6" ht="15.75" thickBot="1">
      <c r="A38" s="3174">
        <v>24</v>
      </c>
      <c r="B38" s="3180" t="s">
        <v>4813</v>
      </c>
      <c r="C38" s="3176"/>
      <c r="D38" s="3185">
        <f>D23+D29</f>
        <v>0</v>
      </c>
      <c r="E38" s="3181"/>
      <c r="F38" s="3187"/>
    </row>
    <row r="39" spans="1:6" ht="15.75" thickBot="1">
      <c r="A39" s="3174">
        <v>25</v>
      </c>
      <c r="B39" s="3180" t="s">
        <v>4814</v>
      </c>
      <c r="C39" s="3176"/>
      <c r="D39" s="3185">
        <f>SUM(D32:D38)</f>
        <v>0</v>
      </c>
      <c r="E39" s="3184"/>
      <c r="F39" s="3185">
        <f>D39+E39</f>
        <v>0</v>
      </c>
    </row>
    <row r="40" spans="1:6">
      <c r="A40" s="3174">
        <v>26</v>
      </c>
      <c r="B40" s="3175" t="s">
        <v>1845</v>
      </c>
      <c r="C40" s="3176"/>
      <c r="D40" s="3178"/>
      <c r="E40" s="3188"/>
      <c r="F40" s="3189"/>
    </row>
    <row r="41" spans="1:6" ht="15.75" thickBot="1">
      <c r="A41" s="3174">
        <v>27</v>
      </c>
      <c r="B41" s="3180" t="s">
        <v>2556</v>
      </c>
      <c r="C41" s="3176"/>
      <c r="D41" s="3190"/>
      <c r="E41" s="3182"/>
      <c r="F41" s="3183"/>
    </row>
    <row r="42" spans="1:6">
      <c r="A42" s="3174">
        <v>28</v>
      </c>
      <c r="B42" s="3180" t="s">
        <v>4815</v>
      </c>
      <c r="C42" s="3176"/>
      <c r="D42" s="3184"/>
      <c r="E42" s="3177"/>
      <c r="F42" s="3183"/>
    </row>
    <row r="43" spans="1:6">
      <c r="A43" s="3174">
        <v>29</v>
      </c>
      <c r="B43" s="3180" t="s">
        <v>4816</v>
      </c>
      <c r="C43" s="3176"/>
      <c r="D43" s="3184"/>
      <c r="E43" s="3177"/>
      <c r="F43" s="3183"/>
    </row>
    <row r="44" spans="1:6">
      <c r="A44" s="3174">
        <v>30</v>
      </c>
      <c r="B44" s="3180" t="s">
        <v>4817</v>
      </c>
      <c r="C44" s="3176"/>
      <c r="D44" s="3184"/>
      <c r="E44" s="3177"/>
      <c r="F44" s="3183"/>
    </row>
    <row r="45" spans="1:6">
      <c r="A45" s="3174">
        <v>31</v>
      </c>
      <c r="B45" s="3180" t="s">
        <v>4818</v>
      </c>
      <c r="C45" s="3176"/>
      <c r="D45" s="3185">
        <v>4421357.49</v>
      </c>
      <c r="E45" s="3177"/>
      <c r="F45" s="3183"/>
    </row>
    <row r="46" spans="1:6">
      <c r="A46" s="3174">
        <v>32</v>
      </c>
      <c r="B46" s="3180" t="s">
        <v>4799</v>
      </c>
      <c r="C46" s="3176"/>
      <c r="D46" s="3185">
        <v>829485.19999999984</v>
      </c>
      <c r="E46" s="3177"/>
      <c r="F46" s="3183"/>
    </row>
    <row r="47" spans="1:6">
      <c r="A47" s="3174">
        <v>33</v>
      </c>
      <c r="B47" s="3180" t="s">
        <v>4800</v>
      </c>
      <c r="C47" s="3176"/>
      <c r="D47" s="3185">
        <v>11025927.680000002</v>
      </c>
      <c r="E47" s="3177"/>
      <c r="F47" s="3183"/>
    </row>
    <row r="48" spans="1:6">
      <c r="A48" s="3174">
        <v>34</v>
      </c>
      <c r="B48" s="3180" t="s">
        <v>4801</v>
      </c>
      <c r="C48" s="3176"/>
      <c r="D48" s="3185">
        <v>1521946.2300000004</v>
      </c>
      <c r="E48" s="3177"/>
      <c r="F48" s="3183"/>
    </row>
    <row r="49" spans="1:6">
      <c r="A49" s="3174">
        <v>35</v>
      </c>
      <c r="B49" s="3180" t="s">
        <v>4802</v>
      </c>
      <c r="C49" s="3176"/>
      <c r="D49" s="3185">
        <v>88281.600000000006</v>
      </c>
      <c r="E49" s="3177"/>
      <c r="F49" s="3183"/>
    </row>
    <row r="50" spans="1:6">
      <c r="A50" s="3174">
        <v>36</v>
      </c>
      <c r="B50" s="3180" t="s">
        <v>4803</v>
      </c>
      <c r="C50" s="3176"/>
      <c r="D50" s="3185">
        <v>22246.219999999994</v>
      </c>
      <c r="E50" s="3177"/>
      <c r="F50" s="3183"/>
    </row>
    <row r="51" spans="1:6">
      <c r="A51" s="3174">
        <v>37</v>
      </c>
      <c r="B51" s="3180" t="s">
        <v>4804</v>
      </c>
      <c r="C51" s="3176"/>
      <c r="D51" s="3185">
        <v>-264250.69299989613</v>
      </c>
      <c r="E51" s="3177"/>
      <c r="F51" s="3183"/>
    </row>
    <row r="52" spans="1:6" ht="15.75" thickBot="1">
      <c r="A52" s="3174">
        <v>38</v>
      </c>
      <c r="B52" s="3180" t="s">
        <v>4819</v>
      </c>
      <c r="C52" s="3176"/>
      <c r="D52" s="3185">
        <f>SUM(D42:D51)</f>
        <v>17644993.727000106</v>
      </c>
      <c r="E52" s="3177"/>
      <c r="F52" s="3183"/>
    </row>
    <row r="53" spans="1:6" ht="15.75" thickBot="1">
      <c r="A53" s="3174">
        <v>39</v>
      </c>
      <c r="B53" s="3180" t="s">
        <v>1294</v>
      </c>
      <c r="C53" s="3176"/>
      <c r="D53" s="3186"/>
      <c r="E53" s="3182"/>
      <c r="F53" s="3183"/>
    </row>
    <row r="54" spans="1:6">
      <c r="A54" s="3174">
        <v>40</v>
      </c>
      <c r="B54" s="3180" t="s">
        <v>4815</v>
      </c>
      <c r="C54" s="3176"/>
      <c r="D54" s="3184"/>
      <c r="E54" s="3177"/>
      <c r="F54" s="3183"/>
    </row>
    <row r="55" spans="1:6">
      <c r="A55" s="3174">
        <v>41</v>
      </c>
      <c r="B55" s="3180" t="s">
        <v>4820</v>
      </c>
      <c r="C55" s="3176"/>
      <c r="D55" s="3184"/>
      <c r="E55" s="3177"/>
      <c r="F55" s="3183"/>
    </row>
    <row r="56" spans="1:6">
      <c r="A56" s="3174">
        <v>42</v>
      </c>
      <c r="B56" s="3180" t="s">
        <v>4817</v>
      </c>
      <c r="C56" s="3176"/>
      <c r="D56" s="3184"/>
      <c r="E56" s="3177"/>
      <c r="F56" s="3183"/>
    </row>
    <row r="57" spans="1:6">
      <c r="A57" s="3174">
        <v>43</v>
      </c>
      <c r="B57" s="3180" t="s">
        <v>4818</v>
      </c>
      <c r="C57" s="3176"/>
      <c r="D57" s="3184"/>
      <c r="E57" s="3177"/>
      <c r="F57" s="3183"/>
    </row>
    <row r="58" spans="1:6">
      <c r="A58" s="3174">
        <v>44</v>
      </c>
      <c r="B58" s="3180" t="s">
        <v>4799</v>
      </c>
      <c r="C58" s="3176"/>
      <c r="D58" s="3185">
        <v>871661.83999999985</v>
      </c>
      <c r="E58" s="3177"/>
      <c r="F58" s="3183"/>
    </row>
    <row r="59" spans="1:6">
      <c r="A59" s="3174">
        <v>45</v>
      </c>
      <c r="B59" s="3180" t="s">
        <v>4800</v>
      </c>
      <c r="C59" s="3176"/>
      <c r="D59" s="3185">
        <v>8068647.4400000013</v>
      </c>
      <c r="E59" s="3177"/>
      <c r="F59" s="3183"/>
    </row>
    <row r="60" spans="1:6">
      <c r="A60" s="3174">
        <v>46</v>
      </c>
      <c r="B60" s="3180" t="s">
        <v>4804</v>
      </c>
      <c r="C60" s="3176"/>
      <c r="D60" s="3185">
        <v>66418.570000000007</v>
      </c>
      <c r="E60" s="3177"/>
      <c r="F60" s="3183"/>
    </row>
    <row r="61" spans="1:6" ht="15.75" thickBot="1">
      <c r="A61" s="3171">
        <v>47</v>
      </c>
      <c r="B61" s="3158" t="s">
        <v>4821</v>
      </c>
      <c r="C61" s="3191"/>
      <c r="D61" s="3192">
        <f>SUM(D54:D60)</f>
        <v>9006727.8500000015</v>
      </c>
      <c r="E61" s="3181"/>
      <c r="F61" s="3187"/>
    </row>
    <row r="62" spans="1:6" ht="15.75">
      <c r="A62" s="3193" t="s">
        <v>322</v>
      </c>
    </row>
    <row r="63" spans="1:6" ht="15.75" thickBot="1">
      <c r="A63" s="2797" t="s">
        <v>4822</v>
      </c>
      <c r="B63" s="2797"/>
      <c r="C63" s="2797"/>
      <c r="D63" s="2797"/>
      <c r="E63" s="2797"/>
      <c r="F63" s="2797"/>
    </row>
    <row r="64" spans="1:6">
      <c r="A64" s="2772" t="s">
        <v>394</v>
      </c>
      <c r="B64" s="2775"/>
      <c r="C64" s="3150" t="s">
        <v>377</v>
      </c>
      <c r="D64" s="2775"/>
      <c r="E64" s="3151" t="s">
        <v>396</v>
      </c>
      <c r="F64" s="3152" t="s">
        <v>397</v>
      </c>
    </row>
    <row r="65" spans="1:6">
      <c r="A65" s="2779" t="str">
        <f>+A2</f>
        <v xml:space="preserve">KeySpan Gas East Corp. D/B/A National Grid </v>
      </c>
      <c r="B65" s="2780"/>
      <c r="C65" s="2779" t="s">
        <v>4726</v>
      </c>
      <c r="D65" s="2780"/>
      <c r="E65" s="3154" t="s">
        <v>398</v>
      </c>
      <c r="F65" s="3194"/>
    </row>
    <row r="66" spans="1:6" ht="15.75" thickBot="1">
      <c r="A66" s="3195"/>
      <c r="B66" s="3158"/>
      <c r="C66" s="3196" t="s">
        <v>3174</v>
      </c>
      <c r="D66" s="3158"/>
      <c r="E66" s="3159" t="str">
        <f>+E3</f>
        <v>March 30, 2015</v>
      </c>
      <c r="F66" s="2788" t="str">
        <f>+'352353'!K3</f>
        <v>December 31, 2014</v>
      </c>
    </row>
    <row r="67" spans="1:6" ht="16.5" thickBot="1">
      <c r="A67" s="3197" t="s">
        <v>4823</v>
      </c>
      <c r="B67" s="3198"/>
      <c r="C67" s="3162"/>
      <c r="D67" s="3162"/>
      <c r="E67" s="3162"/>
      <c r="F67" s="3163"/>
    </row>
    <row r="68" spans="1:6">
      <c r="A68" s="3152"/>
      <c r="B68" s="3166"/>
      <c r="C68" s="3167"/>
      <c r="D68" s="3167"/>
      <c r="E68" s="3167" t="s">
        <v>4796</v>
      </c>
      <c r="F68" s="3167"/>
    </row>
    <row r="69" spans="1:6">
      <c r="A69" s="3168" t="s">
        <v>290</v>
      </c>
      <c r="B69" s="2797" t="s">
        <v>4121</v>
      </c>
      <c r="C69" s="3169"/>
      <c r="D69" s="2814" t="s">
        <v>2465</v>
      </c>
      <c r="E69" s="2814" t="s">
        <v>4797</v>
      </c>
      <c r="F69" s="2814" t="s">
        <v>2166</v>
      </c>
    </row>
    <row r="70" spans="1:6">
      <c r="A70" s="3168" t="s">
        <v>293</v>
      </c>
      <c r="B70" s="3199"/>
      <c r="C70" s="2785"/>
      <c r="D70" s="2814" t="s">
        <v>1633</v>
      </c>
      <c r="E70" s="2814" t="s">
        <v>877</v>
      </c>
      <c r="F70" s="2814"/>
    </row>
    <row r="71" spans="1:6" ht="15.75" thickBot="1">
      <c r="A71" s="3171"/>
      <c r="B71" s="3162" t="s">
        <v>1860</v>
      </c>
      <c r="C71" s="3172"/>
      <c r="D71" s="3173" t="s">
        <v>1861</v>
      </c>
      <c r="E71" s="3173" t="s">
        <v>1862</v>
      </c>
      <c r="F71" s="3173" t="s">
        <v>1863</v>
      </c>
    </row>
    <row r="72" spans="1:6">
      <c r="A72" s="3174"/>
      <c r="B72" s="3175" t="s">
        <v>4824</v>
      </c>
      <c r="C72" s="3176"/>
      <c r="D72" s="3200"/>
      <c r="E72" s="3178"/>
      <c r="F72" s="3179"/>
    </row>
    <row r="73" spans="1:6" ht="15.75" thickBot="1">
      <c r="A73" s="3174">
        <v>48</v>
      </c>
      <c r="B73" s="3180" t="s">
        <v>356</v>
      </c>
      <c r="C73" s="3176"/>
      <c r="D73" s="3181"/>
      <c r="E73" s="3182"/>
      <c r="F73" s="3183"/>
    </row>
    <row r="74" spans="1:6">
      <c r="A74" s="3174">
        <v>49</v>
      </c>
      <c r="B74" s="3180" t="s">
        <v>4825</v>
      </c>
      <c r="C74" s="3176"/>
      <c r="D74" s="3185">
        <f>D42+D54</f>
        <v>0</v>
      </c>
      <c r="E74" s="3177"/>
      <c r="F74" s="3183"/>
    </row>
    <row r="75" spans="1:6">
      <c r="A75" s="3168">
        <v>50</v>
      </c>
      <c r="B75" s="2780" t="s">
        <v>4826</v>
      </c>
      <c r="C75" s="2785"/>
      <c r="D75" s="3201"/>
      <c r="E75" s="3177"/>
      <c r="F75" s="3183"/>
    </row>
    <row r="76" spans="1:6">
      <c r="A76" s="3174"/>
      <c r="B76" s="3180" t="s">
        <v>4827</v>
      </c>
      <c r="C76" s="3176"/>
      <c r="D76" s="3185">
        <f>D43+D55</f>
        <v>0</v>
      </c>
      <c r="E76" s="3177"/>
      <c r="F76" s="3183"/>
    </row>
    <row r="77" spans="1:6">
      <c r="A77" s="3174">
        <v>51</v>
      </c>
      <c r="B77" s="3180" t="s">
        <v>4828</v>
      </c>
      <c r="C77" s="3176"/>
      <c r="D77" s="3185">
        <f>D44+D56</f>
        <v>0</v>
      </c>
      <c r="E77" s="3177"/>
      <c r="F77" s="3183"/>
    </row>
    <row r="78" spans="1:6">
      <c r="A78" s="3168">
        <v>52</v>
      </c>
      <c r="B78" s="2780" t="s">
        <v>4818</v>
      </c>
      <c r="C78" s="2785"/>
      <c r="D78" s="3201"/>
      <c r="E78" s="3177"/>
      <c r="F78" s="3183"/>
    </row>
    <row r="79" spans="1:6">
      <c r="A79" s="3174"/>
      <c r="B79" s="3180" t="s">
        <v>4829</v>
      </c>
      <c r="C79" s="3176"/>
      <c r="D79" s="3185">
        <f>D45+D57</f>
        <v>4421357.49</v>
      </c>
      <c r="E79" s="3177"/>
      <c r="F79" s="3183"/>
    </row>
    <row r="80" spans="1:6">
      <c r="A80" s="3174">
        <v>53</v>
      </c>
      <c r="B80" s="3180" t="s">
        <v>4830</v>
      </c>
      <c r="C80" s="3176"/>
      <c r="D80" s="3185">
        <f>D46+D58</f>
        <v>1701147.0399999996</v>
      </c>
      <c r="E80" s="3177"/>
      <c r="F80" s="3183"/>
    </row>
    <row r="81" spans="1:6">
      <c r="A81" s="3174">
        <v>54</v>
      </c>
      <c r="B81" s="3180" t="s">
        <v>4831</v>
      </c>
      <c r="C81" s="3176"/>
      <c r="D81" s="3185">
        <f>D47+D59</f>
        <v>19094575.120000005</v>
      </c>
      <c r="E81" s="3177"/>
      <c r="F81" s="3183"/>
    </row>
    <row r="82" spans="1:6">
      <c r="A82" s="3174">
        <v>55</v>
      </c>
      <c r="B82" s="3180" t="s">
        <v>4832</v>
      </c>
      <c r="C82" s="3176"/>
      <c r="D82" s="3185">
        <f>D48</f>
        <v>1521946.2300000004</v>
      </c>
      <c r="E82" s="3177"/>
      <c r="F82" s="3183"/>
    </row>
    <row r="83" spans="1:6">
      <c r="A83" s="3174">
        <v>56</v>
      </c>
      <c r="B83" s="3180" t="s">
        <v>4833</v>
      </c>
      <c r="C83" s="3176"/>
      <c r="D83" s="3185">
        <f>D49</f>
        <v>88281.600000000006</v>
      </c>
      <c r="E83" s="3177"/>
      <c r="F83" s="3183"/>
    </row>
    <row r="84" spans="1:6">
      <c r="A84" s="3174">
        <v>57</v>
      </c>
      <c r="B84" s="3180" t="s">
        <v>4834</v>
      </c>
      <c r="C84" s="3176"/>
      <c r="D84" s="3185">
        <f>D50</f>
        <v>22246.219999999994</v>
      </c>
      <c r="E84" s="3177"/>
      <c r="F84" s="3183"/>
    </row>
    <row r="85" spans="1:6" ht="15.75" thickBot="1">
      <c r="A85" s="3174">
        <v>58</v>
      </c>
      <c r="B85" s="3180" t="s">
        <v>4835</v>
      </c>
      <c r="C85" s="3176"/>
      <c r="D85" s="3185">
        <f>D51+D60</f>
        <v>-197832.12299989612</v>
      </c>
      <c r="E85" s="3181"/>
      <c r="F85" s="3187"/>
    </row>
    <row r="86" spans="1:6">
      <c r="A86" s="3174">
        <v>59</v>
      </c>
      <c r="B86" s="3180" t="s">
        <v>4836</v>
      </c>
      <c r="C86" s="3176"/>
      <c r="D86" s="3185">
        <f>SUM(D74:D85)</f>
        <v>26651721.577000111</v>
      </c>
      <c r="E86" s="3185">
        <v>6363.9938289311849</v>
      </c>
      <c r="F86" s="3185">
        <f>D86+E86</f>
        <v>26658085.570829041</v>
      </c>
    </row>
    <row r="87" spans="1:6">
      <c r="A87" s="3174">
        <v>60</v>
      </c>
      <c r="B87" s="3175" t="s">
        <v>1821</v>
      </c>
      <c r="C87" s="3176"/>
      <c r="D87" s="3185"/>
      <c r="E87" s="3185"/>
      <c r="F87" s="3185">
        <f>D87+E87</f>
        <v>0</v>
      </c>
    </row>
    <row r="88" spans="1:6">
      <c r="A88" s="3174">
        <v>61</v>
      </c>
      <c r="B88" s="3180" t="s">
        <v>1822</v>
      </c>
      <c r="C88" s="3176"/>
      <c r="D88" s="3184"/>
      <c r="E88" s="3184"/>
      <c r="F88" s="3185">
        <f>D88+E88</f>
        <v>0</v>
      </c>
    </row>
    <row r="89" spans="1:6" ht="15.75" thickBot="1">
      <c r="A89" s="3174">
        <v>62</v>
      </c>
      <c r="B89" s="3180" t="s">
        <v>4837</v>
      </c>
      <c r="C89" s="3176"/>
      <c r="D89" s="3185">
        <f>D39+D86+D88</f>
        <v>26651721.577000111</v>
      </c>
      <c r="E89" s="3185">
        <f>E39+E86+E88</f>
        <v>6363.9938289311849</v>
      </c>
      <c r="F89" s="3185">
        <f>F39+F86+F88</f>
        <v>26658085.570829041</v>
      </c>
    </row>
    <row r="90" spans="1:6">
      <c r="A90" s="3174">
        <v>63</v>
      </c>
      <c r="B90" s="3175" t="s">
        <v>1823</v>
      </c>
      <c r="C90" s="3176"/>
      <c r="D90" s="3200"/>
      <c r="E90" s="3178"/>
      <c r="F90" s="3179"/>
    </row>
    <row r="91" spans="1:6" ht="15.75" thickBot="1">
      <c r="A91" s="3174">
        <v>64</v>
      </c>
      <c r="B91" s="3180" t="s">
        <v>1824</v>
      </c>
      <c r="C91" s="3176"/>
      <c r="D91" s="3181"/>
      <c r="E91" s="3190"/>
      <c r="F91" s="3187"/>
    </row>
    <row r="92" spans="1:6">
      <c r="A92" s="3174">
        <v>65</v>
      </c>
      <c r="B92" s="3180" t="s">
        <v>4838</v>
      </c>
      <c r="C92" s="3176"/>
      <c r="D92" s="3184"/>
      <c r="E92" s="3184"/>
      <c r="F92" s="3185">
        <f>D92+E92</f>
        <v>0</v>
      </c>
    </row>
    <row r="93" spans="1:6">
      <c r="A93" s="3174">
        <v>66</v>
      </c>
      <c r="B93" s="3180" t="s">
        <v>4839</v>
      </c>
      <c r="C93" s="3176"/>
      <c r="D93" s="3185">
        <v>32446619.1140697</v>
      </c>
      <c r="E93" s="3185">
        <v>3736.5400265473236</v>
      </c>
      <c r="F93" s="3185">
        <f>D93+E93</f>
        <v>32450355.654096246</v>
      </c>
    </row>
    <row r="94" spans="1:6">
      <c r="A94" s="3174">
        <v>67</v>
      </c>
      <c r="B94" s="3180" t="s">
        <v>4840</v>
      </c>
      <c r="C94" s="3176"/>
      <c r="D94" s="3185"/>
      <c r="E94" s="3184"/>
      <c r="F94" s="3185">
        <f>D94+E94</f>
        <v>0</v>
      </c>
    </row>
    <row r="95" spans="1:6" ht="15.75" thickBot="1">
      <c r="A95" s="3174">
        <v>68</v>
      </c>
      <c r="B95" s="3180" t="s">
        <v>4841</v>
      </c>
      <c r="C95" s="3176"/>
      <c r="D95" s="3185">
        <f>SUM(D92:D94)</f>
        <v>32446619.1140697</v>
      </c>
      <c r="E95" s="3185">
        <f>SUM(E92:E94)</f>
        <v>3736.5400265473236</v>
      </c>
      <c r="F95" s="3185">
        <f>SUM(F92:F94)</f>
        <v>32450355.654096246</v>
      </c>
    </row>
    <row r="96" spans="1:6" ht="15.75" thickBot="1">
      <c r="A96" s="3174">
        <v>69</v>
      </c>
      <c r="B96" s="3180" t="s">
        <v>1825</v>
      </c>
      <c r="C96" s="3176"/>
      <c r="D96" s="3202"/>
      <c r="E96" s="3186"/>
      <c r="F96" s="3203"/>
    </row>
    <row r="97" spans="1:6">
      <c r="A97" s="3174">
        <v>70</v>
      </c>
      <c r="B97" s="3180" t="s">
        <v>4838</v>
      </c>
      <c r="C97" s="3176"/>
      <c r="D97" s="3184"/>
      <c r="E97" s="3184"/>
      <c r="F97" s="3185">
        <f>D97+E97</f>
        <v>0</v>
      </c>
    </row>
    <row r="98" spans="1:6">
      <c r="A98" s="3174">
        <v>71</v>
      </c>
      <c r="B98" s="3180" t="s">
        <v>4839</v>
      </c>
      <c r="C98" s="3176"/>
      <c r="D98" s="3185">
        <v>129192.90999999997</v>
      </c>
      <c r="E98" s="3184"/>
      <c r="F98" s="3185">
        <f>D98+E98</f>
        <v>129192.90999999997</v>
      </c>
    </row>
    <row r="99" spans="1:6">
      <c r="A99" s="3174">
        <v>72</v>
      </c>
      <c r="B99" s="3180" t="s">
        <v>4840</v>
      </c>
      <c r="C99" s="3176"/>
      <c r="D99" s="3184"/>
      <c r="E99" s="3184"/>
      <c r="F99" s="3185">
        <f>D99+E99</f>
        <v>0</v>
      </c>
    </row>
    <row r="100" spans="1:6">
      <c r="A100" s="3174">
        <v>73</v>
      </c>
      <c r="B100" s="3180" t="s">
        <v>4842</v>
      </c>
      <c r="C100" s="3176"/>
      <c r="D100" s="3185">
        <f>SUM(D97:D99)</f>
        <v>129192.90999999997</v>
      </c>
      <c r="E100" s="3185">
        <f>SUM(E97:E99)</f>
        <v>0</v>
      </c>
      <c r="F100" s="3185">
        <f>SUM(F97:F99)</f>
        <v>129192.90999999997</v>
      </c>
    </row>
    <row r="101" spans="1:6">
      <c r="A101" s="3168">
        <v>74</v>
      </c>
      <c r="B101" s="3180" t="s">
        <v>4843</v>
      </c>
      <c r="C101" s="3176"/>
      <c r="D101" s="3185"/>
      <c r="E101" s="3184"/>
      <c r="F101" s="3185"/>
    </row>
    <row r="102" spans="1:6">
      <c r="A102" s="3168">
        <v>75</v>
      </c>
      <c r="B102" s="3180" t="s">
        <v>4429</v>
      </c>
      <c r="C102" s="3176"/>
      <c r="D102" s="3185">
        <v>29398.320000000003</v>
      </c>
      <c r="E102" s="3185">
        <v>1</v>
      </c>
      <c r="F102" s="3185">
        <f t="shared" ref="F102:F121" si="0">D102+E102</f>
        <v>29399.320000000003</v>
      </c>
    </row>
    <row r="103" spans="1:6">
      <c r="A103" s="3168">
        <v>76</v>
      </c>
      <c r="B103" s="3180" t="s">
        <v>4561</v>
      </c>
      <c r="C103" s="3176"/>
      <c r="D103" s="3185">
        <v>29132.039999999997</v>
      </c>
      <c r="E103" s="3184"/>
      <c r="F103" s="3185">
        <f t="shared" si="0"/>
        <v>29132.039999999997</v>
      </c>
    </row>
    <row r="104" spans="1:6">
      <c r="A104" s="3168">
        <v>77</v>
      </c>
      <c r="B104" s="3180" t="s">
        <v>4844</v>
      </c>
      <c r="C104" s="3176"/>
      <c r="D104" s="3185">
        <v>1461885.54</v>
      </c>
      <c r="E104" s="3184"/>
      <c r="F104" s="3185">
        <f t="shared" si="0"/>
        <v>1461885.54</v>
      </c>
    </row>
    <row r="105" spans="1:6">
      <c r="A105" s="3168">
        <v>78</v>
      </c>
      <c r="B105" s="3180"/>
      <c r="C105" s="3176"/>
      <c r="D105" s="3185"/>
      <c r="E105" s="3184"/>
      <c r="F105" s="3185">
        <f t="shared" si="0"/>
        <v>0</v>
      </c>
    </row>
    <row r="106" spans="1:6">
      <c r="A106" s="3168">
        <v>79</v>
      </c>
      <c r="B106" s="3153"/>
      <c r="C106" s="3204"/>
      <c r="D106" s="3205"/>
      <c r="E106" s="3205"/>
      <c r="F106" s="3201">
        <f t="shared" si="0"/>
        <v>0</v>
      </c>
    </row>
    <row r="107" spans="1:6">
      <c r="A107" s="3168">
        <v>80</v>
      </c>
      <c r="B107" s="3153"/>
      <c r="C107" s="3204"/>
      <c r="D107" s="3205"/>
      <c r="E107" s="3205"/>
      <c r="F107" s="3201">
        <f t="shared" si="0"/>
        <v>0</v>
      </c>
    </row>
    <row r="108" spans="1:6">
      <c r="A108" s="3168">
        <v>81</v>
      </c>
      <c r="B108" s="3153"/>
      <c r="C108" s="3204"/>
      <c r="D108" s="3205"/>
      <c r="E108" s="3205"/>
      <c r="F108" s="3201">
        <f t="shared" si="0"/>
        <v>0</v>
      </c>
    </row>
    <row r="109" spans="1:6">
      <c r="A109" s="3168">
        <v>82</v>
      </c>
      <c r="B109" s="3153"/>
      <c r="C109" s="3204"/>
      <c r="D109" s="3205"/>
      <c r="E109" s="3205"/>
      <c r="F109" s="3201">
        <f t="shared" si="0"/>
        <v>0</v>
      </c>
    </row>
    <row r="110" spans="1:6">
      <c r="A110" s="3168">
        <v>83</v>
      </c>
      <c r="B110" s="3153"/>
      <c r="C110" s="3204"/>
      <c r="D110" s="3205"/>
      <c r="E110" s="3205"/>
      <c r="F110" s="3201">
        <f t="shared" si="0"/>
        <v>0</v>
      </c>
    </row>
    <row r="111" spans="1:6">
      <c r="A111" s="3168">
        <v>84</v>
      </c>
      <c r="B111" s="3153"/>
      <c r="C111" s="3204"/>
      <c r="D111" s="3205"/>
      <c r="E111" s="3205"/>
      <c r="F111" s="3201">
        <f t="shared" si="0"/>
        <v>0</v>
      </c>
    </row>
    <row r="112" spans="1:6">
      <c r="A112" s="3168">
        <v>85</v>
      </c>
      <c r="B112" s="3153"/>
      <c r="C112" s="3204"/>
      <c r="D112" s="3205"/>
      <c r="E112" s="3205"/>
      <c r="F112" s="3201">
        <f t="shared" si="0"/>
        <v>0</v>
      </c>
    </row>
    <row r="113" spans="1:6">
      <c r="A113" s="3168">
        <v>86</v>
      </c>
      <c r="B113" s="3153"/>
      <c r="C113" s="3204"/>
      <c r="D113" s="3205"/>
      <c r="E113" s="3205"/>
      <c r="F113" s="3201">
        <f t="shared" si="0"/>
        <v>0</v>
      </c>
    </row>
    <row r="114" spans="1:6">
      <c r="A114" s="3168">
        <v>87</v>
      </c>
      <c r="B114" s="3153"/>
      <c r="C114" s="3204"/>
      <c r="D114" s="3205"/>
      <c r="E114" s="3205"/>
      <c r="F114" s="3201">
        <f t="shared" si="0"/>
        <v>0</v>
      </c>
    </row>
    <row r="115" spans="1:6">
      <c r="A115" s="3168">
        <v>88</v>
      </c>
      <c r="B115" s="3153"/>
      <c r="C115" s="3204"/>
      <c r="D115" s="3205"/>
      <c r="E115" s="3205"/>
      <c r="F115" s="3201">
        <f t="shared" si="0"/>
        <v>0</v>
      </c>
    </row>
    <row r="116" spans="1:6">
      <c r="A116" s="3168">
        <v>89</v>
      </c>
      <c r="B116" s="3153"/>
      <c r="C116" s="3204"/>
      <c r="D116" s="3205"/>
      <c r="E116" s="3205"/>
      <c r="F116" s="3201">
        <f t="shared" si="0"/>
        <v>0</v>
      </c>
    </row>
    <row r="117" spans="1:6">
      <c r="A117" s="3168">
        <v>90</v>
      </c>
      <c r="B117" s="3153"/>
      <c r="C117" s="3204"/>
      <c r="D117" s="3205"/>
      <c r="E117" s="3205"/>
      <c r="F117" s="3201">
        <f t="shared" si="0"/>
        <v>0</v>
      </c>
    </row>
    <row r="118" spans="1:6">
      <c r="A118" s="3168">
        <v>91</v>
      </c>
      <c r="B118" s="3153"/>
      <c r="C118" s="3204"/>
      <c r="D118" s="3205"/>
      <c r="E118" s="3205"/>
      <c r="F118" s="3201">
        <f t="shared" si="0"/>
        <v>0</v>
      </c>
    </row>
    <row r="119" spans="1:6">
      <c r="A119" s="3168">
        <v>92</v>
      </c>
      <c r="B119" s="3153"/>
      <c r="C119" s="3204"/>
      <c r="D119" s="3205"/>
      <c r="E119" s="3205"/>
      <c r="F119" s="3201">
        <f t="shared" si="0"/>
        <v>0</v>
      </c>
    </row>
    <row r="120" spans="1:6">
      <c r="A120" s="3168">
        <v>93</v>
      </c>
      <c r="B120" s="3153"/>
      <c r="C120" s="3204"/>
      <c r="D120" s="3205"/>
      <c r="E120" s="3205"/>
      <c r="F120" s="3201">
        <f t="shared" si="0"/>
        <v>0</v>
      </c>
    </row>
    <row r="121" spans="1:6" ht="15.75" thickBot="1">
      <c r="A121" s="3171">
        <v>94</v>
      </c>
      <c r="B121" s="3157"/>
      <c r="C121" s="3206"/>
      <c r="D121" s="3207"/>
      <c r="E121" s="3207"/>
      <c r="F121" s="3192">
        <f t="shared" si="0"/>
        <v>0</v>
      </c>
    </row>
    <row r="122" spans="1:6" ht="15.75" thickBot="1">
      <c r="A122" s="3171">
        <v>95</v>
      </c>
      <c r="B122" s="3158" t="s">
        <v>3122</v>
      </c>
      <c r="C122" s="3191"/>
      <c r="D122" s="3192">
        <f>SUM(D102:D121)</f>
        <v>1520415.9000000001</v>
      </c>
      <c r="E122" s="3192">
        <f>SUM(E102:E121)</f>
        <v>1</v>
      </c>
      <c r="F122" s="3192">
        <f>SUM(F101:F121)</f>
        <v>1520416.9000000001</v>
      </c>
    </row>
    <row r="123" spans="1:6" ht="15.75" thickBot="1">
      <c r="A123" s="3171">
        <v>96</v>
      </c>
      <c r="B123" s="3158" t="s">
        <v>3123</v>
      </c>
      <c r="C123" s="3191"/>
      <c r="D123" s="3192">
        <f>D89+D95+D100+D122</f>
        <v>60747949.501069807</v>
      </c>
      <c r="E123" s="3192">
        <f>E89+E95+E100+E122</f>
        <v>10101.533855478508</v>
      </c>
      <c r="F123" s="3192">
        <f>F89+F95+F100+F122</f>
        <v>60758051.034925282</v>
      </c>
    </row>
    <row r="124" spans="1:6" ht="15.75">
      <c r="A124" s="12" t="s">
        <v>322</v>
      </c>
    </row>
    <row r="125" spans="1:6">
      <c r="A125" s="2797" t="s">
        <v>4845</v>
      </c>
      <c r="B125" s="2797"/>
      <c r="C125" s="2797"/>
      <c r="D125" s="2797"/>
      <c r="E125" s="2797"/>
      <c r="F125" s="2797"/>
    </row>
  </sheetData>
  <pageMargins left="0.7" right="0.7" top="0.75" bottom="0.75" header="0.3" footer="0.3"/>
  <pageSetup scale="67" orientation="portrait" r:id="rId1"/>
  <rowBreaks count="1" manualBreakCount="1">
    <brk id="63" max="16383" man="1"/>
  </row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64"/>
  <dimension ref="A1:H129"/>
  <sheetViews>
    <sheetView defaultGridColor="0" view="pageBreakPreview" colorId="22" zoomScale="50" zoomScaleNormal="85" zoomScaleSheetLayoutView="50" workbookViewId="0">
      <selection activeCell="C30" sqref="C30"/>
    </sheetView>
  </sheetViews>
  <sheetFormatPr defaultColWidth="9.6640625" defaultRowHeight="15"/>
  <cols>
    <col min="1" max="1" width="4.6640625" style="83" customWidth="1"/>
    <col min="2" max="2" width="33.88671875" style="83" customWidth="1"/>
    <col min="3" max="5" width="14.6640625" style="83" customWidth="1"/>
    <col min="6" max="6" width="19.77734375" style="83" customWidth="1"/>
    <col min="7" max="7" width="14.6640625" style="83" customWidth="1"/>
    <col min="8" max="8" width="4.6640625" style="83" customWidth="1"/>
    <col min="9" max="16384" width="9.6640625" style="83"/>
  </cols>
  <sheetData>
    <row r="1" spans="1:8">
      <c r="A1" s="740" t="s">
        <v>394</v>
      </c>
      <c r="B1" s="741"/>
      <c r="C1" s="741"/>
      <c r="D1" s="808" t="s">
        <v>377</v>
      </c>
      <c r="E1" s="741"/>
      <c r="F1" s="809" t="s">
        <v>396</v>
      </c>
      <c r="G1" s="810" t="s">
        <v>397</v>
      </c>
      <c r="H1" s="811"/>
    </row>
    <row r="2" spans="1:8">
      <c r="A2" s="513" t="str">
        <f>'Data Sheet'!$C$25</f>
        <v xml:space="preserve">KeySpan Gas East Corp. D/B/A National Grid </v>
      </c>
      <c r="B2" s="812"/>
      <c r="C2" s="812"/>
      <c r="D2" s="752" t="s">
        <v>326</v>
      </c>
      <c r="E2" s="812"/>
      <c r="F2" s="77" t="s">
        <v>398</v>
      </c>
      <c r="G2" s="813"/>
      <c r="H2" s="814"/>
    </row>
    <row r="3" spans="1:8" ht="15" customHeight="1" thickBot="1">
      <c r="A3" s="815"/>
      <c r="B3" s="816"/>
      <c r="C3" s="816"/>
      <c r="D3" s="817" t="s">
        <v>3174</v>
      </c>
      <c r="E3" s="816"/>
      <c r="F3" s="818" t="str">
        <f>'Data Sheet'!$C$40</f>
        <v>March 31, 2015</v>
      </c>
      <c r="G3" s="819" t="str">
        <f>'Data Sheet'!$C$38</f>
        <v>December 31, 2014</v>
      </c>
      <c r="H3" s="820"/>
    </row>
    <row r="4" spans="1:8" ht="15" customHeight="1" thickBot="1">
      <c r="A4" s="560" t="s">
        <v>3124</v>
      </c>
      <c r="B4" s="561"/>
      <c r="C4" s="561"/>
      <c r="D4" s="561"/>
      <c r="E4" s="561"/>
      <c r="F4" s="821"/>
      <c r="G4" s="821"/>
      <c r="H4" s="822"/>
    </row>
    <row r="5" spans="1:8" ht="15.75">
      <c r="A5" s="605"/>
      <c r="B5" s="82"/>
      <c r="C5" s="82"/>
      <c r="D5" s="82"/>
      <c r="E5" s="82"/>
      <c r="F5" s="607"/>
      <c r="G5" s="607"/>
      <c r="H5" s="811"/>
    </row>
    <row r="6" spans="1:8">
      <c r="A6" s="661" t="s">
        <v>3125</v>
      </c>
      <c r="B6" s="662"/>
      <c r="C6" s="662"/>
      <c r="D6" s="662"/>
      <c r="E6" s="662" t="s">
        <v>3126</v>
      </c>
      <c r="F6" s="662"/>
      <c r="G6" s="823"/>
      <c r="H6" s="824"/>
    </row>
    <row r="7" spans="1:8">
      <c r="A7" s="661" t="s">
        <v>3127</v>
      </c>
      <c r="B7" s="662"/>
      <c r="C7" s="662"/>
      <c r="D7" s="662"/>
      <c r="E7" s="662" t="s">
        <v>3128</v>
      </c>
      <c r="F7" s="662"/>
      <c r="G7" s="662"/>
      <c r="H7" s="663"/>
    </row>
    <row r="8" spans="1:8">
      <c r="A8" s="661" t="s">
        <v>3129</v>
      </c>
      <c r="B8" s="662"/>
      <c r="C8" s="662"/>
      <c r="D8" s="662"/>
      <c r="E8" s="662" t="s">
        <v>3130</v>
      </c>
      <c r="F8" s="662"/>
      <c r="G8" s="662"/>
      <c r="H8" s="663"/>
    </row>
    <row r="9" spans="1:8">
      <c r="A9" s="661" t="s">
        <v>3131</v>
      </c>
      <c r="B9" s="662"/>
      <c r="C9" s="662"/>
      <c r="D9" s="662"/>
      <c r="E9" s="662" t="s">
        <v>3132</v>
      </c>
      <c r="F9" s="662"/>
      <c r="G9" s="662"/>
      <c r="H9" s="663"/>
    </row>
    <row r="10" spans="1:8">
      <c r="A10" s="661" t="s">
        <v>3133</v>
      </c>
      <c r="B10" s="662"/>
      <c r="C10" s="662"/>
      <c r="D10" s="662"/>
      <c r="E10" s="662" t="s">
        <v>3134</v>
      </c>
      <c r="F10" s="662"/>
      <c r="G10" s="662"/>
      <c r="H10" s="663"/>
    </row>
    <row r="11" spans="1:8">
      <c r="A11" s="661" t="s">
        <v>3135</v>
      </c>
      <c r="B11" s="662"/>
      <c r="C11" s="662"/>
      <c r="D11" s="662"/>
      <c r="E11" s="662" t="s">
        <v>3136</v>
      </c>
      <c r="F11" s="662"/>
      <c r="G11" s="662"/>
      <c r="H11" s="663"/>
    </row>
    <row r="12" spans="1:8">
      <c r="A12" s="661" t="s">
        <v>3137</v>
      </c>
      <c r="B12" s="662"/>
      <c r="C12" s="662"/>
      <c r="D12" s="662"/>
      <c r="E12" s="662" t="s">
        <v>3138</v>
      </c>
      <c r="F12" s="662"/>
      <c r="G12" s="662"/>
      <c r="H12" s="663"/>
    </row>
    <row r="13" spans="1:8">
      <c r="A13" s="661" t="s">
        <v>3139</v>
      </c>
      <c r="B13" s="662"/>
      <c r="C13" s="662"/>
      <c r="D13" s="662"/>
      <c r="E13" s="662" t="s">
        <v>3140</v>
      </c>
      <c r="F13" s="662"/>
      <c r="G13" s="662"/>
      <c r="H13" s="663"/>
    </row>
    <row r="14" spans="1:8">
      <c r="A14" s="661" t="s">
        <v>3141</v>
      </c>
      <c r="B14" s="662"/>
      <c r="C14" s="662"/>
      <c r="D14" s="662"/>
      <c r="E14" s="662" t="s">
        <v>764</v>
      </c>
      <c r="F14" s="662"/>
      <c r="G14" s="662"/>
      <c r="H14" s="663"/>
    </row>
    <row r="15" spans="1:8">
      <c r="A15" s="661" t="s">
        <v>765</v>
      </c>
      <c r="B15" s="662"/>
      <c r="C15" s="662"/>
      <c r="D15" s="662"/>
      <c r="E15" s="662" t="s">
        <v>766</v>
      </c>
      <c r="F15" s="662"/>
      <c r="G15" s="662"/>
      <c r="H15" s="663"/>
    </row>
    <row r="16" spans="1:8">
      <c r="A16" s="661" t="s">
        <v>767</v>
      </c>
      <c r="B16" s="662"/>
      <c r="C16" s="662"/>
      <c r="D16" s="662"/>
      <c r="E16" s="662" t="s">
        <v>1364</v>
      </c>
      <c r="F16" s="662"/>
      <c r="G16" s="662"/>
      <c r="H16" s="663"/>
    </row>
    <row r="17" spans="1:8">
      <c r="A17" s="661" t="s">
        <v>2665</v>
      </c>
      <c r="B17" s="662"/>
      <c r="C17" s="662"/>
      <c r="D17" s="662"/>
      <c r="E17" s="662" t="s">
        <v>2630</v>
      </c>
      <c r="F17" s="662"/>
      <c r="G17" s="662"/>
      <c r="H17" s="663"/>
    </row>
    <row r="18" spans="1:8" ht="15.75" thickBot="1">
      <c r="A18" s="661"/>
      <c r="B18" s="662"/>
      <c r="C18" s="662"/>
      <c r="D18" s="662"/>
      <c r="E18" s="662"/>
      <c r="F18" s="662"/>
      <c r="G18" s="662"/>
      <c r="H18" s="663"/>
    </row>
    <row r="19" spans="1:8">
      <c r="A19" s="825" t="s">
        <v>4210</v>
      </c>
      <c r="B19" s="826"/>
      <c r="C19" s="827" t="s">
        <v>370</v>
      </c>
      <c r="D19" s="827"/>
      <c r="E19" s="827"/>
      <c r="F19" s="827"/>
      <c r="G19" s="827" t="s">
        <v>2631</v>
      </c>
      <c r="H19" s="828"/>
    </row>
    <row r="20" spans="1:8">
      <c r="A20" s="829" t="s">
        <v>293</v>
      </c>
      <c r="B20" s="830" t="s">
        <v>2632</v>
      </c>
      <c r="C20" s="831" t="s">
        <v>3673</v>
      </c>
      <c r="D20" s="830" t="s">
        <v>2633</v>
      </c>
      <c r="E20" s="830" t="s">
        <v>2634</v>
      </c>
      <c r="F20" s="830" t="s">
        <v>2635</v>
      </c>
      <c r="G20" s="830" t="s">
        <v>3673</v>
      </c>
      <c r="H20" s="832"/>
    </row>
    <row r="21" spans="1:8">
      <c r="A21" s="833">
        <v>301</v>
      </c>
      <c r="B21" s="747" t="s">
        <v>2636</v>
      </c>
      <c r="C21" s="834"/>
      <c r="D21" s="834"/>
      <c r="E21" s="834"/>
      <c r="F21" s="834"/>
      <c r="G21" s="834">
        <f>SUM(B21:E21)</f>
        <v>0</v>
      </c>
      <c r="H21" s="832"/>
    </row>
    <row r="22" spans="1:8">
      <c r="A22" s="833">
        <v>302</v>
      </c>
      <c r="B22" s="747" t="s">
        <v>2637</v>
      </c>
      <c r="C22" s="835"/>
      <c r="D22" s="835"/>
      <c r="E22" s="835"/>
      <c r="F22" s="835"/>
      <c r="G22" s="835">
        <f>SUM(B22:E22)</f>
        <v>0</v>
      </c>
      <c r="H22" s="832"/>
    </row>
    <row r="23" spans="1:8">
      <c r="A23" s="833">
        <v>303</v>
      </c>
      <c r="B23" s="747" t="s">
        <v>2638</v>
      </c>
      <c r="C23" s="836"/>
      <c r="D23" s="836"/>
      <c r="E23" s="836"/>
      <c r="F23" s="836"/>
      <c r="G23" s="836"/>
      <c r="H23" s="832"/>
    </row>
    <row r="24" spans="1:8">
      <c r="A24" s="513"/>
      <c r="B24" s="82" t="s">
        <v>2639</v>
      </c>
      <c r="C24" s="837">
        <f>SUM(C21:C23)</f>
        <v>0</v>
      </c>
      <c r="D24" s="837">
        <f>SUM(D21:D23)</f>
        <v>0</v>
      </c>
      <c r="E24" s="837">
        <f>SUM(E21:E23)</f>
        <v>0</v>
      </c>
      <c r="F24" s="837">
        <f>SUM(F21:F23)</f>
        <v>0</v>
      </c>
      <c r="G24" s="837">
        <f>SUM(G21:G23)</f>
        <v>0</v>
      </c>
      <c r="H24" s="832"/>
    </row>
    <row r="25" spans="1:8">
      <c r="A25" s="513"/>
      <c r="B25" s="82"/>
      <c r="C25" s="82"/>
      <c r="D25" s="82"/>
      <c r="E25" s="82"/>
      <c r="F25" s="82"/>
      <c r="G25" s="82"/>
      <c r="H25" s="832"/>
    </row>
    <row r="26" spans="1:8">
      <c r="A26" s="513"/>
      <c r="B26" s="82" t="s">
        <v>1843</v>
      </c>
      <c r="C26" s="838"/>
      <c r="D26" s="838"/>
      <c r="E26" s="838"/>
      <c r="F26" s="838"/>
      <c r="G26" s="838"/>
      <c r="H26" s="832"/>
    </row>
    <row r="27" spans="1:8">
      <c r="A27" s="513"/>
      <c r="B27" s="82" t="s">
        <v>2640</v>
      </c>
      <c r="C27" s="838">
        <v>0</v>
      </c>
      <c r="D27" s="838">
        <v>0</v>
      </c>
      <c r="E27" s="838">
        <v>0</v>
      </c>
      <c r="F27" s="838">
        <v>0</v>
      </c>
      <c r="G27" s="838">
        <v>0</v>
      </c>
      <c r="H27" s="832"/>
    </row>
    <row r="28" spans="1:8">
      <c r="A28" s="513"/>
      <c r="B28" s="82"/>
      <c r="C28" s="82"/>
      <c r="D28" s="82"/>
      <c r="E28" s="82"/>
      <c r="F28" s="82"/>
      <c r="G28" s="82"/>
      <c r="H28" s="832"/>
    </row>
    <row r="29" spans="1:8">
      <c r="A29" s="833">
        <v>389</v>
      </c>
      <c r="B29" s="747" t="s">
        <v>2641</v>
      </c>
      <c r="C29" s="835" t="s">
        <v>1365</v>
      </c>
      <c r="D29" s="835"/>
      <c r="E29" s="835"/>
      <c r="F29" s="835"/>
      <c r="G29" s="835">
        <f t="shared" ref="G29:G38" si="0">SUM(B29:E29)</f>
        <v>0</v>
      </c>
      <c r="H29" s="832"/>
    </row>
    <row r="30" spans="1:8">
      <c r="A30" s="833">
        <v>390</v>
      </c>
      <c r="B30" s="747" t="s">
        <v>2642</v>
      </c>
      <c r="C30" s="835"/>
      <c r="D30" s="835"/>
      <c r="E30" s="835"/>
      <c r="F30" s="835"/>
      <c r="G30" s="835">
        <f t="shared" si="0"/>
        <v>0</v>
      </c>
      <c r="H30" s="832"/>
    </row>
    <row r="31" spans="1:8">
      <c r="A31" s="752">
        <v>391</v>
      </c>
      <c r="B31" s="747" t="s">
        <v>2643</v>
      </c>
      <c r="C31" s="835"/>
      <c r="D31" s="835"/>
      <c r="E31" s="835"/>
      <c r="F31" s="835"/>
      <c r="G31" s="835">
        <f t="shared" si="0"/>
        <v>0</v>
      </c>
      <c r="H31" s="832"/>
    </row>
    <row r="32" spans="1:8">
      <c r="A32" s="752">
        <v>392</v>
      </c>
      <c r="B32" s="747" t="s">
        <v>2644</v>
      </c>
      <c r="C32" s="835"/>
      <c r="D32" s="835"/>
      <c r="E32" s="835"/>
      <c r="F32" s="835"/>
      <c r="G32" s="835">
        <f t="shared" si="0"/>
        <v>0</v>
      </c>
      <c r="H32" s="832"/>
    </row>
    <row r="33" spans="1:8">
      <c r="A33" s="752">
        <v>393</v>
      </c>
      <c r="B33" s="747" t="s">
        <v>2645</v>
      </c>
      <c r="C33" s="835"/>
      <c r="D33" s="835"/>
      <c r="E33" s="835"/>
      <c r="F33" s="835"/>
      <c r="G33" s="835">
        <f t="shared" si="0"/>
        <v>0</v>
      </c>
      <c r="H33" s="832"/>
    </row>
    <row r="34" spans="1:8">
      <c r="A34" s="752">
        <v>394</v>
      </c>
      <c r="B34" s="747" t="s">
        <v>2646</v>
      </c>
      <c r="C34" s="835"/>
      <c r="D34" s="835"/>
      <c r="E34" s="835"/>
      <c r="F34" s="835"/>
      <c r="G34" s="835">
        <f t="shared" si="0"/>
        <v>0</v>
      </c>
      <c r="H34" s="832"/>
    </row>
    <row r="35" spans="1:8">
      <c r="A35" s="752">
        <v>395</v>
      </c>
      <c r="B35" s="747" t="s">
        <v>2647</v>
      </c>
      <c r="C35" s="835"/>
      <c r="D35" s="835"/>
      <c r="E35" s="835"/>
      <c r="F35" s="835"/>
      <c r="G35" s="835">
        <f t="shared" si="0"/>
        <v>0</v>
      </c>
      <c r="H35" s="832"/>
    </row>
    <row r="36" spans="1:8">
      <c r="A36" s="752">
        <v>396</v>
      </c>
      <c r="B36" s="747" t="s">
        <v>2648</v>
      </c>
      <c r="C36" s="835"/>
      <c r="D36" s="835"/>
      <c r="E36" s="835"/>
      <c r="F36" s="835"/>
      <c r="G36" s="835">
        <f t="shared" si="0"/>
        <v>0</v>
      </c>
      <c r="H36" s="832"/>
    </row>
    <row r="37" spans="1:8">
      <c r="A37" s="752">
        <v>397</v>
      </c>
      <c r="B37" s="747" t="s">
        <v>2123</v>
      </c>
      <c r="C37" s="835"/>
      <c r="D37" s="835"/>
      <c r="E37" s="835"/>
      <c r="F37" s="835"/>
      <c r="G37" s="835">
        <f t="shared" si="0"/>
        <v>0</v>
      </c>
      <c r="H37" s="832"/>
    </row>
    <row r="38" spans="1:8">
      <c r="A38" s="752">
        <v>398</v>
      </c>
      <c r="B38" s="747" t="s">
        <v>2649</v>
      </c>
      <c r="C38" s="835"/>
      <c r="D38" s="835"/>
      <c r="E38" s="835"/>
      <c r="F38" s="835"/>
      <c r="G38" s="835">
        <f t="shared" si="0"/>
        <v>0</v>
      </c>
      <c r="H38" s="832"/>
    </row>
    <row r="39" spans="1:8">
      <c r="A39" s="752">
        <v>399</v>
      </c>
      <c r="B39" s="747" t="s">
        <v>2650</v>
      </c>
      <c r="C39" s="836"/>
      <c r="D39" s="836"/>
      <c r="E39" s="836"/>
      <c r="F39" s="836"/>
      <c r="G39" s="836"/>
      <c r="H39" s="832"/>
    </row>
    <row r="40" spans="1:8">
      <c r="A40" s="752"/>
      <c r="B40" s="82" t="s">
        <v>2651</v>
      </c>
      <c r="C40" s="837">
        <f>SUM(C29:C38)</f>
        <v>0</v>
      </c>
      <c r="D40" s="837">
        <f>SUM(D29:D38)</f>
        <v>0</v>
      </c>
      <c r="E40" s="837">
        <f>SUM(E29:E38)</f>
        <v>0</v>
      </c>
      <c r="F40" s="837">
        <f>SUM(F29:F38)</f>
        <v>0</v>
      </c>
      <c r="G40" s="837">
        <f>SUM(G29:G38)</f>
        <v>0</v>
      </c>
      <c r="H40" s="832"/>
    </row>
    <row r="41" spans="1:8">
      <c r="A41" s="513"/>
      <c r="B41" s="82"/>
      <c r="C41" s="835"/>
      <c r="D41" s="835"/>
      <c r="E41" s="835"/>
      <c r="F41" s="835"/>
      <c r="G41" s="835"/>
      <c r="H41" s="832"/>
    </row>
    <row r="42" spans="1:8" ht="15.75" thickBot="1">
      <c r="A42" s="752"/>
      <c r="B42" s="82" t="s">
        <v>2652</v>
      </c>
      <c r="C42" s="839">
        <f>(C24+C40)</f>
        <v>0</v>
      </c>
      <c r="D42" s="839">
        <f>(D24+D40)</f>
        <v>0</v>
      </c>
      <c r="E42" s="839">
        <f>(E24+E40)</f>
        <v>0</v>
      </c>
      <c r="F42" s="839">
        <f>(F24+F40)</f>
        <v>0</v>
      </c>
      <c r="G42" s="839">
        <f>(G24+G40)</f>
        <v>0</v>
      </c>
      <c r="H42" s="832"/>
    </row>
    <row r="43" spans="1:8" ht="15.75" thickTop="1">
      <c r="A43" s="752"/>
      <c r="B43" s="747"/>
      <c r="C43" s="747"/>
      <c r="D43" s="747"/>
      <c r="E43" s="747"/>
      <c r="F43" s="747"/>
      <c r="G43" s="747"/>
      <c r="H43" s="832"/>
    </row>
    <row r="44" spans="1:8">
      <c r="A44" s="840"/>
      <c r="B44" s="82"/>
      <c r="C44" s="82"/>
      <c r="D44" s="82"/>
      <c r="E44" s="82"/>
      <c r="F44" s="82"/>
      <c r="G44" s="82"/>
      <c r="H44" s="832"/>
    </row>
    <row r="45" spans="1:8">
      <c r="A45" s="840"/>
      <c r="B45" s="812"/>
      <c r="C45" s="812"/>
      <c r="D45" s="812"/>
      <c r="E45" s="812"/>
      <c r="F45" s="812"/>
      <c r="G45" s="812"/>
      <c r="H45" s="832"/>
    </row>
    <row r="46" spans="1:8">
      <c r="A46" s="840"/>
      <c r="B46" s="812"/>
      <c r="C46" s="812"/>
      <c r="D46" s="812"/>
      <c r="E46" s="812"/>
      <c r="F46" s="812"/>
      <c r="G46" s="812"/>
      <c r="H46" s="832"/>
    </row>
    <row r="47" spans="1:8">
      <c r="A47" s="840"/>
      <c r="B47" s="812"/>
      <c r="C47" s="812"/>
      <c r="D47" s="812"/>
      <c r="E47" s="812"/>
      <c r="F47" s="812"/>
      <c r="G47" s="812"/>
      <c r="H47" s="832"/>
    </row>
    <row r="48" spans="1:8">
      <c r="A48" s="840"/>
      <c r="B48" s="812"/>
      <c r="C48" s="812"/>
      <c r="D48" s="812"/>
      <c r="E48" s="812"/>
      <c r="F48" s="812"/>
      <c r="G48" s="812"/>
      <c r="H48" s="832"/>
    </row>
    <row r="49" spans="1:8" ht="15.75">
      <c r="A49" s="840"/>
      <c r="B49" s="841" t="s">
        <v>2653</v>
      </c>
      <c r="C49" s="842"/>
      <c r="D49" s="842"/>
      <c r="E49" s="842"/>
      <c r="F49" s="607"/>
      <c r="G49" s="607"/>
      <c r="H49" s="832"/>
    </row>
    <row r="50" spans="1:8">
      <c r="A50" s="840"/>
      <c r="B50" s="812"/>
      <c r="C50" s="812"/>
      <c r="D50" s="812"/>
      <c r="E50" s="812"/>
      <c r="F50" s="812"/>
      <c r="G50" s="812"/>
      <c r="H50" s="832"/>
    </row>
    <row r="51" spans="1:8">
      <c r="A51" s="840"/>
      <c r="B51" s="812"/>
      <c r="C51" s="812"/>
      <c r="D51" s="812"/>
      <c r="E51" s="812"/>
      <c r="F51" s="812"/>
      <c r="G51" s="812"/>
      <c r="H51" s="832"/>
    </row>
    <row r="52" spans="1:8">
      <c r="A52" s="840"/>
      <c r="B52" s="812"/>
      <c r="C52" s="812"/>
      <c r="D52" s="812"/>
      <c r="E52" s="812"/>
      <c r="F52" s="812"/>
      <c r="G52" s="812"/>
      <c r="H52" s="832"/>
    </row>
    <row r="53" spans="1:8">
      <c r="A53" s="840"/>
      <c r="B53" s="812"/>
      <c r="C53" s="812"/>
      <c r="D53" s="812"/>
      <c r="E53" s="812"/>
      <c r="F53" s="812"/>
      <c r="G53" s="812"/>
      <c r="H53" s="832"/>
    </row>
    <row r="54" spans="1:8">
      <c r="A54" s="840"/>
      <c r="B54" s="812"/>
      <c r="C54" s="812"/>
      <c r="D54" s="812"/>
      <c r="E54" s="812"/>
      <c r="F54" s="812"/>
      <c r="G54" s="812"/>
      <c r="H54" s="832"/>
    </row>
    <row r="55" spans="1:8">
      <c r="A55" s="840"/>
      <c r="B55" s="812"/>
      <c r="C55" s="812"/>
      <c r="D55" s="812"/>
      <c r="E55" s="812"/>
      <c r="F55" s="812"/>
      <c r="G55" s="812"/>
      <c r="H55" s="832"/>
    </row>
    <row r="56" spans="1:8">
      <c r="A56" s="840"/>
      <c r="B56" s="812"/>
      <c r="C56" s="812"/>
      <c r="D56" s="812"/>
      <c r="E56" s="812"/>
      <c r="F56" s="812"/>
      <c r="G56" s="812"/>
      <c r="H56" s="832"/>
    </row>
    <row r="57" spans="1:8">
      <c r="A57" s="840"/>
      <c r="B57" s="812"/>
      <c r="C57" s="812"/>
      <c r="D57" s="812"/>
      <c r="E57" s="812"/>
      <c r="F57" s="812"/>
      <c r="G57" s="812"/>
      <c r="H57" s="832"/>
    </row>
    <row r="58" spans="1:8">
      <c r="A58" s="840"/>
      <c r="B58" s="812"/>
      <c r="C58" s="812"/>
      <c r="D58" s="812"/>
      <c r="E58" s="812"/>
      <c r="F58" s="812"/>
      <c r="G58" s="812"/>
      <c r="H58" s="832"/>
    </row>
    <row r="59" spans="1:8">
      <c r="A59" s="840"/>
      <c r="B59" s="812"/>
      <c r="C59" s="812"/>
      <c r="D59" s="812"/>
      <c r="E59" s="812"/>
      <c r="F59" s="812"/>
      <c r="G59" s="812"/>
      <c r="H59" s="832"/>
    </row>
    <row r="60" spans="1:8" ht="15.75" thickBot="1">
      <c r="A60" s="815"/>
      <c r="B60" s="816"/>
      <c r="C60" s="816"/>
      <c r="D60" s="816"/>
      <c r="E60" s="816"/>
      <c r="F60" s="816"/>
      <c r="G60" s="816"/>
      <c r="H60" s="843"/>
    </row>
    <row r="61" spans="1:8" ht="15.75">
      <c r="A61" s="581" t="s">
        <v>2654</v>
      </c>
      <c r="B61" s="82"/>
      <c r="C61" s="82"/>
      <c r="D61" s="82"/>
      <c r="E61" s="82"/>
      <c r="F61" s="82"/>
      <c r="G61" s="82"/>
      <c r="H61" s="844" t="s">
        <v>4784</v>
      </c>
    </row>
    <row r="62" spans="1:8">
      <c r="A62" s="607" t="s">
        <v>2655</v>
      </c>
      <c r="B62" s="607"/>
      <c r="C62" s="607"/>
      <c r="D62" s="607"/>
      <c r="E62" s="607"/>
      <c r="F62" s="607"/>
      <c r="G62" s="607"/>
      <c r="H62" s="607"/>
    </row>
    <row r="66" spans="1:8" ht="15.75" thickBot="1"/>
    <row r="67" spans="1:8">
      <c r="A67" s="740" t="s">
        <v>394</v>
      </c>
      <c r="B67" s="741"/>
      <c r="C67" s="741"/>
      <c r="D67" s="808" t="s">
        <v>377</v>
      </c>
      <c r="E67" s="741"/>
      <c r="F67" s="809" t="s">
        <v>396</v>
      </c>
      <c r="G67" s="810" t="s">
        <v>397</v>
      </c>
      <c r="H67" s="811"/>
    </row>
    <row r="68" spans="1:8">
      <c r="A68" s="513" t="str">
        <f>'Data Sheet'!$C$25</f>
        <v xml:space="preserve">KeySpan Gas East Corp. D/B/A National Grid </v>
      </c>
      <c r="B68" s="812"/>
      <c r="C68" s="812"/>
      <c r="D68" s="752" t="s">
        <v>326</v>
      </c>
      <c r="E68" s="812"/>
      <c r="F68" s="77" t="s">
        <v>398</v>
      </c>
      <c r="G68" s="813"/>
      <c r="H68" s="814"/>
    </row>
    <row r="69" spans="1:8" ht="15.75" thickBot="1">
      <c r="A69" s="815"/>
      <c r="B69" s="816"/>
      <c r="C69" s="816"/>
      <c r="D69" s="817" t="s">
        <v>3174</v>
      </c>
      <c r="E69" s="816"/>
      <c r="F69" s="818" t="str">
        <f>'Data Sheet'!$C$40</f>
        <v>March 31, 2015</v>
      </c>
      <c r="G69" s="819" t="str">
        <f>'Data Sheet'!$C$38</f>
        <v>December 31, 2014</v>
      </c>
      <c r="H69" s="820"/>
    </row>
    <row r="70" spans="1:8" ht="16.5" thickBot="1">
      <c r="A70" s="560" t="s">
        <v>2656</v>
      </c>
      <c r="B70" s="561"/>
      <c r="C70" s="561"/>
      <c r="D70" s="561"/>
      <c r="E70" s="561"/>
      <c r="F70" s="821"/>
      <c r="G70" s="821"/>
      <c r="H70" s="822"/>
    </row>
    <row r="71" spans="1:8" ht="15.75">
      <c r="A71" s="605"/>
      <c r="B71" s="606"/>
      <c r="C71" s="606"/>
      <c r="D71" s="606"/>
      <c r="E71" s="606"/>
      <c r="F71" s="607"/>
      <c r="G71" s="607"/>
      <c r="H71" s="811"/>
    </row>
    <row r="72" spans="1:8" ht="15.75">
      <c r="A72" s="845"/>
      <c r="B72" s="841" t="s">
        <v>2657</v>
      </c>
      <c r="C72" s="842"/>
      <c r="D72" s="842"/>
      <c r="E72" s="842"/>
      <c r="F72" s="607"/>
      <c r="G72" s="607"/>
      <c r="H72" s="609"/>
    </row>
    <row r="73" spans="1:8">
      <c r="A73" s="845"/>
      <c r="B73" s="812"/>
      <c r="C73" s="812"/>
      <c r="D73" s="812"/>
      <c r="E73" s="812"/>
      <c r="F73" s="82"/>
      <c r="G73" s="82"/>
      <c r="H73" s="609"/>
    </row>
    <row r="74" spans="1:8">
      <c r="A74" s="845"/>
      <c r="B74" s="846" t="s">
        <v>2658</v>
      </c>
      <c r="C74" s="82"/>
      <c r="D74" s="82"/>
      <c r="E74" s="82"/>
      <c r="F74" s="847"/>
      <c r="G74" s="82"/>
      <c r="H74" s="609"/>
    </row>
    <row r="75" spans="1:8">
      <c r="A75" s="845"/>
      <c r="B75" s="846" t="s">
        <v>2684</v>
      </c>
      <c r="C75" s="82"/>
      <c r="D75" s="82"/>
      <c r="E75" s="812"/>
      <c r="F75" s="82"/>
      <c r="G75" s="82"/>
      <c r="H75" s="609"/>
    </row>
    <row r="76" spans="1:8">
      <c r="A76" s="845"/>
      <c r="B76" s="846" t="s">
        <v>2685</v>
      </c>
      <c r="C76" s="82"/>
      <c r="D76" s="82"/>
      <c r="E76" s="848"/>
      <c r="F76" s="82"/>
      <c r="G76" s="82"/>
      <c r="H76" s="609"/>
    </row>
    <row r="77" spans="1:8">
      <c r="A77" s="845"/>
      <c r="B77" s="846" t="s">
        <v>2686</v>
      </c>
      <c r="C77" s="82"/>
      <c r="D77" s="82"/>
      <c r="E77" s="848"/>
      <c r="F77" s="82"/>
      <c r="G77" s="82"/>
      <c r="H77" s="609"/>
    </row>
    <row r="78" spans="1:8">
      <c r="A78" s="845"/>
      <c r="B78" s="846" t="s">
        <v>2687</v>
      </c>
      <c r="C78" s="82"/>
      <c r="D78" s="82"/>
      <c r="E78" s="848"/>
      <c r="F78" s="82"/>
      <c r="G78" s="82"/>
      <c r="H78" s="609"/>
    </row>
    <row r="79" spans="1:8">
      <c r="A79" s="845"/>
      <c r="B79" s="846" t="s">
        <v>4347</v>
      </c>
      <c r="C79" s="82"/>
      <c r="D79" s="82"/>
      <c r="E79" s="848"/>
      <c r="F79" s="82"/>
      <c r="G79" s="82"/>
      <c r="H79" s="609"/>
    </row>
    <row r="80" spans="1:8">
      <c r="A80" s="845"/>
      <c r="B80" s="846" t="s">
        <v>4348</v>
      </c>
      <c r="C80" s="82"/>
      <c r="D80" s="82"/>
      <c r="E80" s="849"/>
      <c r="F80" s="82"/>
      <c r="G80" s="82"/>
      <c r="H80" s="609"/>
    </row>
    <row r="81" spans="1:8">
      <c r="A81" s="845"/>
      <c r="B81" s="846"/>
      <c r="C81" s="82"/>
      <c r="D81" s="82"/>
      <c r="E81" s="812"/>
      <c r="F81" s="82"/>
      <c r="G81" s="82"/>
      <c r="H81" s="609"/>
    </row>
    <row r="82" spans="1:8">
      <c r="A82" s="845"/>
      <c r="B82" s="846" t="s">
        <v>4349</v>
      </c>
      <c r="C82" s="82"/>
      <c r="D82" s="82"/>
      <c r="E82" s="849">
        <f>SUM(E76:E80)</f>
        <v>0</v>
      </c>
      <c r="F82" s="82"/>
      <c r="G82" s="82"/>
      <c r="H82" s="609"/>
    </row>
    <row r="83" spans="1:8">
      <c r="A83" s="840"/>
      <c r="B83" s="846"/>
      <c r="C83" s="82"/>
      <c r="D83" s="82"/>
      <c r="E83" s="812"/>
      <c r="F83" s="82"/>
      <c r="G83" s="82"/>
      <c r="H83" s="609"/>
    </row>
    <row r="84" spans="1:8">
      <c r="A84" s="840"/>
      <c r="B84" s="846" t="s">
        <v>122</v>
      </c>
      <c r="C84" s="82"/>
      <c r="D84" s="82"/>
      <c r="E84" s="812"/>
      <c r="F84" s="82"/>
      <c r="G84" s="82"/>
      <c r="H84" s="609"/>
    </row>
    <row r="85" spans="1:8">
      <c r="A85" s="840"/>
      <c r="B85" s="846" t="s">
        <v>123</v>
      </c>
      <c r="C85" s="82"/>
      <c r="D85" s="82"/>
      <c r="E85" s="848"/>
      <c r="F85" s="82"/>
      <c r="G85" s="82"/>
      <c r="H85" s="609"/>
    </row>
    <row r="86" spans="1:8">
      <c r="A86" s="840"/>
      <c r="B86" s="846" t="s">
        <v>124</v>
      </c>
      <c r="C86" s="82"/>
      <c r="D86" s="82"/>
      <c r="E86" s="80"/>
      <c r="F86" s="82"/>
      <c r="G86" s="82"/>
      <c r="H86" s="609"/>
    </row>
    <row r="87" spans="1:8">
      <c r="A87" s="840"/>
      <c r="B87" s="846" t="s">
        <v>125</v>
      </c>
      <c r="C87" s="82"/>
      <c r="D87" s="82"/>
      <c r="E87" s="849"/>
      <c r="F87" s="82"/>
      <c r="G87" s="82"/>
      <c r="H87" s="609"/>
    </row>
    <row r="88" spans="1:8">
      <c r="A88" s="840"/>
      <c r="B88" s="846"/>
      <c r="C88" s="82"/>
      <c r="D88" s="82"/>
      <c r="E88" s="848"/>
      <c r="F88" s="82"/>
      <c r="G88" s="82"/>
      <c r="H88" s="609"/>
    </row>
    <row r="89" spans="1:8">
      <c r="A89" s="840"/>
      <c r="B89" s="846" t="s">
        <v>4350</v>
      </c>
      <c r="C89" s="82"/>
      <c r="D89" s="82"/>
      <c r="E89" s="837">
        <f>SUM(E85:E87)</f>
        <v>0</v>
      </c>
      <c r="F89" s="82"/>
      <c r="G89" s="82"/>
      <c r="H89" s="609"/>
    </row>
    <row r="90" spans="1:8">
      <c r="A90" s="840"/>
      <c r="B90" s="846"/>
      <c r="C90" s="82"/>
      <c r="D90" s="82"/>
      <c r="E90" s="80"/>
      <c r="F90" s="82"/>
      <c r="G90" s="82"/>
      <c r="H90" s="609"/>
    </row>
    <row r="91" spans="1:8">
      <c r="A91" s="840"/>
      <c r="B91" s="846" t="s">
        <v>4351</v>
      </c>
      <c r="C91" s="82"/>
      <c r="D91" s="82"/>
      <c r="E91" s="80"/>
      <c r="F91" s="82"/>
      <c r="G91" s="82"/>
      <c r="H91" s="609"/>
    </row>
    <row r="92" spans="1:8">
      <c r="A92" s="840"/>
      <c r="B92" s="846" t="s">
        <v>4352</v>
      </c>
      <c r="C92" s="82"/>
      <c r="D92" s="82"/>
      <c r="E92" s="848"/>
      <c r="F92" s="82"/>
      <c r="G92" s="82"/>
      <c r="H92" s="609"/>
    </row>
    <row r="93" spans="1:8">
      <c r="A93" s="840"/>
      <c r="B93" s="846" t="s">
        <v>4353</v>
      </c>
      <c r="C93" s="82"/>
      <c r="D93" s="82"/>
      <c r="E93" s="848"/>
      <c r="F93" s="82"/>
      <c r="G93" s="82"/>
      <c r="H93" s="609"/>
    </row>
    <row r="94" spans="1:8">
      <c r="A94" s="840"/>
      <c r="B94" s="846" t="s">
        <v>4354</v>
      </c>
      <c r="C94" s="82"/>
      <c r="D94" s="82"/>
      <c r="E94" s="849"/>
      <c r="F94" s="82"/>
      <c r="G94" s="82"/>
      <c r="H94" s="609"/>
    </row>
    <row r="95" spans="1:8">
      <c r="A95" s="840"/>
      <c r="B95" s="846"/>
      <c r="C95" s="82"/>
      <c r="D95" s="82"/>
      <c r="E95" s="812"/>
      <c r="F95" s="82"/>
      <c r="G95" s="82"/>
      <c r="H95" s="609"/>
    </row>
    <row r="96" spans="1:8" ht="15.75" thickBot="1">
      <c r="A96" s="840"/>
      <c r="B96" s="846" t="s">
        <v>4355</v>
      </c>
      <c r="C96" s="82"/>
      <c r="D96" s="82"/>
      <c r="E96" s="850">
        <f>(F74+E82-E89+E92+E93+E94)</f>
        <v>0</v>
      </c>
      <c r="F96" s="82"/>
      <c r="G96" s="82"/>
      <c r="H96" s="609"/>
    </row>
    <row r="97" spans="1:8" ht="15.75" thickTop="1">
      <c r="A97" s="840"/>
      <c r="B97" s="812"/>
      <c r="C97" s="82"/>
      <c r="D97" s="812"/>
      <c r="E97" s="82"/>
      <c r="F97" s="82"/>
      <c r="G97" s="82"/>
      <c r="H97" s="609"/>
    </row>
    <row r="98" spans="1:8">
      <c r="A98" s="840"/>
      <c r="B98" s="82"/>
      <c r="C98" s="82"/>
      <c r="D98" s="82"/>
      <c r="E98" s="82"/>
      <c r="F98" s="82"/>
      <c r="G98" s="82"/>
      <c r="H98" s="609"/>
    </row>
    <row r="99" spans="1:8" ht="15.75">
      <c r="A99" s="840"/>
      <c r="B99" s="841" t="s">
        <v>4356</v>
      </c>
      <c r="C99" s="842"/>
      <c r="D99" s="842"/>
      <c r="E99" s="842"/>
      <c r="F99" s="607"/>
      <c r="G99" s="607"/>
      <c r="H99" s="609"/>
    </row>
    <row r="100" spans="1:8">
      <c r="A100" s="840"/>
      <c r="B100" s="812"/>
      <c r="C100" s="812"/>
      <c r="D100" s="812"/>
      <c r="E100" s="812"/>
      <c r="F100" s="82"/>
      <c r="G100" s="82"/>
      <c r="H100" s="609"/>
    </row>
    <row r="101" spans="1:8">
      <c r="A101" s="840"/>
      <c r="B101" s="812"/>
      <c r="C101" s="812"/>
      <c r="D101" s="812"/>
      <c r="E101" s="812"/>
      <c r="F101" s="82"/>
      <c r="G101" s="82"/>
      <c r="H101" s="609"/>
    </row>
    <row r="102" spans="1:8">
      <c r="A102" s="840"/>
      <c r="B102" s="812"/>
      <c r="C102" s="812"/>
      <c r="D102" s="812"/>
      <c r="E102" s="812"/>
      <c r="F102" s="82"/>
      <c r="G102" s="82"/>
      <c r="H102" s="609"/>
    </row>
    <row r="103" spans="1:8">
      <c r="A103" s="840"/>
      <c r="B103" s="812"/>
      <c r="C103" s="812"/>
      <c r="D103" s="812"/>
      <c r="E103" s="812"/>
      <c r="F103" s="82"/>
      <c r="G103" s="82"/>
      <c r="H103" s="609"/>
    </row>
    <row r="104" spans="1:8">
      <c r="A104" s="840"/>
      <c r="B104" s="812"/>
      <c r="C104" s="812"/>
      <c r="D104" s="812"/>
      <c r="E104" s="812"/>
      <c r="F104" s="82"/>
      <c r="G104" s="82"/>
      <c r="H104" s="609"/>
    </row>
    <row r="105" spans="1:8">
      <c r="A105" s="840"/>
      <c r="B105" s="82"/>
      <c r="C105" s="812"/>
      <c r="D105" s="812"/>
      <c r="E105" s="812"/>
      <c r="F105" s="82"/>
      <c r="G105" s="82"/>
      <c r="H105" s="609"/>
    </row>
    <row r="106" spans="1:8">
      <c r="A106" s="840"/>
      <c r="B106" s="812"/>
      <c r="C106" s="812"/>
      <c r="D106" s="812"/>
      <c r="E106" s="812"/>
      <c r="F106" s="82"/>
      <c r="G106" s="82"/>
      <c r="H106" s="609"/>
    </row>
    <row r="107" spans="1:8">
      <c r="A107" s="840"/>
      <c r="B107" s="812"/>
      <c r="C107" s="812"/>
      <c r="D107" s="812"/>
      <c r="E107" s="812"/>
      <c r="F107" s="82"/>
      <c r="G107" s="82"/>
      <c r="H107" s="609"/>
    </row>
    <row r="108" spans="1:8">
      <c r="A108" s="840"/>
      <c r="B108" s="82"/>
      <c r="C108" s="812"/>
      <c r="D108" s="812"/>
      <c r="E108" s="812"/>
      <c r="F108" s="82"/>
      <c r="G108" s="82"/>
      <c r="H108" s="609"/>
    </row>
    <row r="109" spans="1:8">
      <c r="A109" s="840"/>
      <c r="B109" s="82"/>
      <c r="C109" s="812"/>
      <c r="D109" s="812"/>
      <c r="E109" s="812"/>
      <c r="F109" s="82"/>
      <c r="G109" s="82"/>
      <c r="H109" s="609"/>
    </row>
    <row r="110" spans="1:8">
      <c r="A110" s="840"/>
      <c r="B110" s="82"/>
      <c r="C110" s="812"/>
      <c r="D110" s="812"/>
      <c r="E110" s="812"/>
      <c r="F110" s="82"/>
      <c r="G110" s="82"/>
      <c r="H110" s="609"/>
    </row>
    <row r="111" spans="1:8">
      <c r="A111" s="840"/>
      <c r="B111" s="82"/>
      <c r="C111" s="812"/>
      <c r="D111" s="812"/>
      <c r="E111" s="812"/>
      <c r="F111" s="82"/>
      <c r="G111" s="82"/>
      <c r="H111" s="609"/>
    </row>
    <row r="112" spans="1:8">
      <c r="A112" s="840"/>
      <c r="B112" s="82"/>
      <c r="C112" s="812"/>
      <c r="D112" s="812"/>
      <c r="E112" s="812"/>
      <c r="F112" s="82"/>
      <c r="G112" s="82"/>
      <c r="H112" s="609"/>
    </row>
    <row r="113" spans="1:8">
      <c r="A113" s="840"/>
      <c r="B113" s="82"/>
      <c r="C113" s="812"/>
      <c r="D113" s="812"/>
      <c r="E113" s="812"/>
      <c r="F113" s="82"/>
      <c r="G113" s="82"/>
      <c r="H113" s="609"/>
    </row>
    <row r="114" spans="1:8">
      <c r="A114" s="840"/>
      <c r="B114" s="82"/>
      <c r="C114" s="812"/>
      <c r="D114" s="812"/>
      <c r="E114" s="812"/>
      <c r="F114" s="82"/>
      <c r="G114" s="82"/>
      <c r="H114" s="609"/>
    </row>
    <row r="115" spans="1:8">
      <c r="A115" s="840"/>
      <c r="B115" s="82"/>
      <c r="C115" s="812"/>
      <c r="D115" s="812"/>
      <c r="E115" s="812"/>
      <c r="F115" s="82"/>
      <c r="G115" s="82"/>
      <c r="H115" s="609"/>
    </row>
    <row r="116" spans="1:8">
      <c r="A116" s="840"/>
      <c r="B116" s="82"/>
      <c r="C116" s="812"/>
      <c r="D116" s="812"/>
      <c r="E116" s="812"/>
      <c r="F116" s="82"/>
      <c r="G116" s="82"/>
      <c r="H116" s="609"/>
    </row>
    <row r="117" spans="1:8">
      <c r="A117" s="840"/>
      <c r="B117" s="82"/>
      <c r="C117" s="812"/>
      <c r="D117" s="812"/>
      <c r="E117" s="812"/>
      <c r="F117" s="82"/>
      <c r="G117" s="82"/>
      <c r="H117" s="609"/>
    </row>
    <row r="118" spans="1:8">
      <c r="A118" s="840"/>
      <c r="B118" s="82"/>
      <c r="C118" s="812"/>
      <c r="D118" s="812"/>
      <c r="E118" s="812"/>
      <c r="F118" s="82"/>
      <c r="G118" s="82"/>
      <c r="H118" s="609"/>
    </row>
    <row r="119" spans="1:8">
      <c r="A119" s="840"/>
      <c r="B119" s="82"/>
      <c r="C119" s="812"/>
      <c r="D119" s="812"/>
      <c r="E119" s="812"/>
      <c r="F119" s="82"/>
      <c r="G119" s="82"/>
      <c r="H119" s="609"/>
    </row>
    <row r="120" spans="1:8">
      <c r="A120" s="840"/>
      <c r="B120" s="82"/>
      <c r="C120" s="812"/>
      <c r="D120" s="812"/>
      <c r="E120" s="812"/>
      <c r="F120" s="82"/>
      <c r="G120" s="82"/>
      <c r="H120" s="609"/>
    </row>
    <row r="121" spans="1:8">
      <c r="A121" s="840"/>
      <c r="B121" s="82"/>
      <c r="C121" s="812"/>
      <c r="D121" s="812"/>
      <c r="E121" s="812"/>
      <c r="F121" s="82"/>
      <c r="G121" s="82"/>
      <c r="H121" s="609"/>
    </row>
    <row r="122" spans="1:8">
      <c r="A122" s="840"/>
      <c r="B122" s="82"/>
      <c r="C122" s="812"/>
      <c r="D122" s="812"/>
      <c r="E122" s="812"/>
      <c r="F122" s="82"/>
      <c r="G122" s="82"/>
      <c r="H122" s="609"/>
    </row>
    <row r="123" spans="1:8">
      <c r="A123" s="840"/>
      <c r="B123" s="82"/>
      <c r="C123" s="812"/>
      <c r="D123" s="812"/>
      <c r="E123" s="812"/>
      <c r="F123" s="82"/>
      <c r="G123" s="82"/>
      <c r="H123" s="609"/>
    </row>
    <row r="124" spans="1:8">
      <c r="A124" s="840"/>
      <c r="B124" s="82"/>
      <c r="C124" s="812"/>
      <c r="D124" s="812"/>
      <c r="E124" s="812"/>
      <c r="F124" s="82"/>
      <c r="G124" s="82"/>
      <c r="H124" s="609"/>
    </row>
    <row r="125" spans="1:8">
      <c r="A125" s="840"/>
      <c r="B125" s="82"/>
      <c r="C125" s="812"/>
      <c r="D125" s="812"/>
      <c r="E125" s="812"/>
      <c r="F125" s="82"/>
      <c r="G125" s="82"/>
      <c r="H125" s="609"/>
    </row>
    <row r="126" spans="1:8">
      <c r="A126" s="840"/>
      <c r="B126" s="82"/>
      <c r="C126" s="812"/>
      <c r="D126" s="812"/>
      <c r="E126" s="812"/>
      <c r="F126" s="82"/>
      <c r="G126" s="82"/>
      <c r="H126" s="609"/>
    </row>
    <row r="127" spans="1:8" ht="15.75" thickBot="1">
      <c r="A127" s="815"/>
      <c r="B127" s="611"/>
      <c r="C127" s="611"/>
      <c r="D127" s="611"/>
      <c r="E127" s="816"/>
      <c r="F127" s="611"/>
      <c r="G127" s="611"/>
      <c r="H127" s="612"/>
    </row>
    <row r="128" spans="1:8" ht="15.75">
      <c r="A128" s="581" t="s">
        <v>4357</v>
      </c>
      <c r="B128" s="82"/>
      <c r="C128" s="82"/>
      <c r="D128" s="82"/>
      <c r="E128" s="844"/>
      <c r="F128" s="82"/>
      <c r="G128" s="844" t="s">
        <v>4718</v>
      </c>
    </row>
    <row r="129" spans="1:8">
      <c r="A129" s="607" t="s">
        <v>4358</v>
      </c>
      <c r="B129" s="607"/>
      <c r="C129" s="607"/>
      <c r="D129" s="607"/>
      <c r="E129" s="607"/>
      <c r="F129" s="607"/>
      <c r="G129" s="607"/>
      <c r="H129" s="607"/>
    </row>
  </sheetData>
  <phoneticPr fontId="0" type="noConversion"/>
  <printOptions horizontalCentered="1" verticalCentered="1"/>
  <pageMargins left="0.25" right="0.25" top="0" bottom="0" header="0.25" footer="0.25"/>
  <pageSetup scale="70" fitToHeight="2" orientation="portrait" horizontalDpi="300" verticalDpi="300" r:id="rId1"/>
  <headerFooter alignWithMargins="0"/>
  <rowBreaks count="1" manualBreakCount="1">
    <brk id="63" max="16383" man="1"/>
  </row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65">
    <pageSetUpPr fitToPage="1"/>
  </sheetPr>
  <dimension ref="A1:H64"/>
  <sheetViews>
    <sheetView defaultGridColor="0" view="pageBreakPreview" topLeftCell="A25" colorId="22" zoomScale="60" zoomScaleNormal="85" workbookViewId="0">
      <selection activeCell="C30" sqref="C30"/>
    </sheetView>
  </sheetViews>
  <sheetFormatPr defaultColWidth="9.6640625" defaultRowHeight="15"/>
  <cols>
    <col min="1" max="1" width="4.6640625" style="83" customWidth="1"/>
    <col min="2" max="2" width="14.6640625" style="83" customWidth="1"/>
    <col min="3" max="3" width="21.44140625" style="83" customWidth="1"/>
    <col min="4" max="4" width="16.6640625" style="83" customWidth="1"/>
    <col min="5" max="5" width="4.6640625" style="83" customWidth="1"/>
    <col min="6" max="6" width="17.6640625" style="83" customWidth="1"/>
    <col min="7" max="7" width="17.88671875" style="83" customWidth="1"/>
    <col min="8" max="8" width="17.33203125" style="83" bestFit="1" customWidth="1"/>
    <col min="9" max="16384" width="9.6640625" style="83"/>
  </cols>
  <sheetData>
    <row r="1" spans="1:8">
      <c r="A1" s="740" t="s">
        <v>394</v>
      </c>
      <c r="B1" s="741"/>
      <c r="C1" s="741"/>
      <c r="D1" s="742" t="s">
        <v>377</v>
      </c>
      <c r="E1" s="743"/>
      <c r="F1" s="744"/>
      <c r="G1" s="745" t="s">
        <v>396</v>
      </c>
      <c r="H1" s="746" t="s">
        <v>397</v>
      </c>
    </row>
    <row r="2" spans="1:8">
      <c r="A2" s="513" t="str">
        <f>'Data Sheet'!$C$25</f>
        <v xml:space="preserve">KeySpan Gas East Corp. D/B/A National Grid </v>
      </c>
      <c r="B2" s="747"/>
      <c r="C2" s="747"/>
      <c r="D2" s="1228" t="s">
        <v>4711</v>
      </c>
      <c r="E2" s="82"/>
      <c r="F2" s="749"/>
      <c r="G2" s="750" t="s">
        <v>398</v>
      </c>
      <c r="H2" s="751"/>
    </row>
    <row r="3" spans="1:8" ht="15" customHeight="1">
      <c r="A3" s="752"/>
      <c r="B3" s="747"/>
      <c r="C3" s="747"/>
      <c r="D3" s="748" t="s">
        <v>3174</v>
      </c>
      <c r="E3" s="82"/>
      <c r="F3" s="82"/>
      <c r="G3" s="753" t="str">
        <f>'Data Sheet'!$C$40</f>
        <v>March 31, 2015</v>
      </c>
      <c r="H3" s="754" t="str">
        <f>'Data Sheet'!$C$38</f>
        <v>December 31, 2014</v>
      </c>
    </row>
    <row r="4" spans="1:8" ht="15" customHeight="1">
      <c r="A4" s="755" t="s">
        <v>4359</v>
      </c>
      <c r="B4" s="756"/>
      <c r="C4" s="756"/>
      <c r="D4" s="757"/>
      <c r="E4" s="757"/>
      <c r="F4" s="757"/>
      <c r="G4" s="757"/>
      <c r="H4" s="758"/>
    </row>
    <row r="5" spans="1:8">
      <c r="A5" s="759"/>
      <c r="B5" s="709"/>
      <c r="C5" s="709"/>
      <c r="D5" s="760"/>
      <c r="E5" s="760"/>
      <c r="F5" s="760"/>
      <c r="G5" s="760"/>
      <c r="H5" s="761"/>
    </row>
    <row r="6" spans="1:8">
      <c r="A6" s="708" t="s">
        <v>4360</v>
      </c>
      <c r="B6" s="709"/>
      <c r="C6" s="709"/>
      <c r="D6" s="709"/>
      <c r="E6" s="709"/>
      <c r="F6" s="760"/>
      <c r="G6" s="760"/>
      <c r="H6" s="761"/>
    </row>
    <row r="7" spans="1:8">
      <c r="A7" s="708" t="s">
        <v>4361</v>
      </c>
      <c r="B7" s="709"/>
      <c r="C7" s="709"/>
      <c r="D7" s="709"/>
      <c r="E7" s="709"/>
      <c r="F7" s="709"/>
      <c r="G7" s="709"/>
      <c r="H7" s="710"/>
    </row>
    <row r="8" spans="1:8">
      <c r="A8" s="708"/>
      <c r="B8" s="709"/>
      <c r="C8" s="709"/>
      <c r="D8" s="709"/>
      <c r="E8" s="709"/>
      <c r="F8" s="709"/>
      <c r="G8" s="709"/>
      <c r="H8" s="710"/>
    </row>
    <row r="9" spans="1:8">
      <c r="A9" s="762" t="s">
        <v>290</v>
      </c>
      <c r="B9" s="763" t="s">
        <v>2023</v>
      </c>
      <c r="C9" s="764"/>
      <c r="D9" s="765" t="s">
        <v>4115</v>
      </c>
      <c r="E9" s="765" t="s">
        <v>290</v>
      </c>
      <c r="F9" s="765" t="s">
        <v>2023</v>
      </c>
      <c r="G9" s="766"/>
      <c r="H9" s="767" t="s">
        <v>4115</v>
      </c>
    </row>
    <row r="10" spans="1:8">
      <c r="A10" s="768" t="s">
        <v>293</v>
      </c>
      <c r="B10" s="769" t="s">
        <v>1860</v>
      </c>
      <c r="C10" s="770"/>
      <c r="D10" s="771" t="s">
        <v>1861</v>
      </c>
      <c r="E10" s="771" t="s">
        <v>293</v>
      </c>
      <c r="F10" s="771" t="s">
        <v>1860</v>
      </c>
      <c r="G10" s="772"/>
      <c r="H10" s="773" t="s">
        <v>1861</v>
      </c>
    </row>
    <row r="11" spans="1:8">
      <c r="A11" s="768">
        <v>1</v>
      </c>
      <c r="B11" s="769" t="s">
        <v>4362</v>
      </c>
      <c r="C11" s="770"/>
      <c r="D11" s="774"/>
      <c r="E11" s="771">
        <v>21</v>
      </c>
      <c r="F11" s="769" t="s">
        <v>4363</v>
      </c>
      <c r="G11" s="770"/>
      <c r="H11" s="775"/>
    </row>
    <row r="12" spans="1:8">
      <c r="A12" s="768">
        <v>2</v>
      </c>
      <c r="B12" s="776" t="s">
        <v>4364</v>
      </c>
      <c r="C12" s="777"/>
      <c r="D12" s="776"/>
      <c r="E12" s="778">
        <v>22</v>
      </c>
      <c r="F12" s="774" t="s">
        <v>4365</v>
      </c>
      <c r="G12" s="709"/>
      <c r="H12" s="779"/>
    </row>
    <row r="13" spans="1:8">
      <c r="A13" s="768">
        <v>3</v>
      </c>
      <c r="B13" s="776" t="s">
        <v>4366</v>
      </c>
      <c r="C13" s="777"/>
      <c r="D13" s="780"/>
      <c r="E13" s="771"/>
      <c r="F13" s="776" t="s">
        <v>4367</v>
      </c>
      <c r="G13" s="777"/>
      <c r="H13" s="775"/>
    </row>
    <row r="14" spans="1:8">
      <c r="A14" s="768">
        <v>4</v>
      </c>
      <c r="B14" s="776" t="s">
        <v>4368</v>
      </c>
      <c r="C14" s="777"/>
      <c r="D14" s="780"/>
      <c r="E14" s="778">
        <v>23</v>
      </c>
      <c r="F14" s="774" t="s">
        <v>4369</v>
      </c>
      <c r="G14" s="709"/>
      <c r="H14" s="779"/>
    </row>
    <row r="15" spans="1:8">
      <c r="A15" s="768">
        <v>5</v>
      </c>
      <c r="B15" s="776" t="s">
        <v>4370</v>
      </c>
      <c r="C15" s="777"/>
      <c r="D15" s="780"/>
      <c r="E15" s="771"/>
      <c r="F15" s="776" t="s">
        <v>4371</v>
      </c>
      <c r="G15" s="777"/>
      <c r="H15" s="775"/>
    </row>
    <row r="16" spans="1:8">
      <c r="A16" s="768">
        <v>6</v>
      </c>
      <c r="B16" s="776" t="s">
        <v>4372</v>
      </c>
      <c r="C16" s="777"/>
      <c r="D16" s="780"/>
      <c r="E16" s="778">
        <v>24</v>
      </c>
      <c r="F16" s="774" t="s">
        <v>2575</v>
      </c>
      <c r="G16" s="709"/>
      <c r="H16" s="779"/>
    </row>
    <row r="17" spans="1:8">
      <c r="A17" s="768">
        <v>7</v>
      </c>
      <c r="B17" s="776" t="s">
        <v>1827</v>
      </c>
      <c r="C17" s="777"/>
      <c r="D17" s="780"/>
      <c r="E17" s="771"/>
      <c r="F17" s="776" t="s">
        <v>4371</v>
      </c>
      <c r="G17" s="777"/>
      <c r="H17" s="775"/>
    </row>
    <row r="18" spans="1:8">
      <c r="A18" s="768">
        <v>8</v>
      </c>
      <c r="B18" s="776" t="s">
        <v>2576</v>
      </c>
      <c r="C18" s="777"/>
      <c r="D18" s="780"/>
      <c r="E18" s="771">
        <v>25</v>
      </c>
      <c r="F18" s="776" t="s">
        <v>3820</v>
      </c>
      <c r="G18" s="777"/>
      <c r="H18" s="781"/>
    </row>
    <row r="19" spans="1:8">
      <c r="A19" s="782">
        <v>9</v>
      </c>
      <c r="B19" s="774" t="s">
        <v>3821</v>
      </c>
      <c r="C19" s="709"/>
      <c r="D19" s="783"/>
      <c r="E19" s="778">
        <v>26</v>
      </c>
      <c r="F19" s="778" t="s">
        <v>3822</v>
      </c>
      <c r="G19" s="784"/>
      <c r="H19" s="785"/>
    </row>
    <row r="20" spans="1:8">
      <c r="A20" s="768"/>
      <c r="B20" s="776" t="s">
        <v>3823</v>
      </c>
      <c r="C20" s="777"/>
      <c r="D20" s="786">
        <f>SUM(D13:D17)-D18</f>
        <v>0</v>
      </c>
      <c r="E20" s="771"/>
      <c r="F20" s="776" t="s">
        <v>3824</v>
      </c>
      <c r="G20" s="777"/>
      <c r="H20" s="775"/>
    </row>
    <row r="21" spans="1:8">
      <c r="A21" s="768">
        <v>10</v>
      </c>
      <c r="B21" s="776" t="s">
        <v>3825</v>
      </c>
      <c r="C21" s="777"/>
      <c r="D21" s="780"/>
      <c r="E21" s="771">
        <v>27</v>
      </c>
      <c r="F21" s="776" t="s">
        <v>3826</v>
      </c>
      <c r="G21" s="777"/>
      <c r="H21" s="781"/>
    </row>
    <row r="22" spans="1:8">
      <c r="A22" s="768">
        <v>11</v>
      </c>
      <c r="B22" s="776"/>
      <c r="C22" s="777"/>
      <c r="D22" s="786"/>
      <c r="E22" s="778">
        <v>28</v>
      </c>
      <c r="F22" s="787" t="s">
        <v>3827</v>
      </c>
      <c r="G22" s="760"/>
      <c r="H22" s="788"/>
    </row>
    <row r="23" spans="1:8">
      <c r="A23" s="768">
        <v>12</v>
      </c>
      <c r="B23" s="776" t="s">
        <v>4158</v>
      </c>
      <c r="C23" s="777"/>
      <c r="D23" s="780"/>
      <c r="E23" s="771"/>
      <c r="F23" s="769" t="s">
        <v>3828</v>
      </c>
      <c r="G23" s="770"/>
      <c r="H23" s="775">
        <f>SUM(H12:H21)</f>
        <v>0</v>
      </c>
    </row>
    <row r="24" spans="1:8">
      <c r="A24" s="768">
        <v>13</v>
      </c>
      <c r="B24" s="776" t="s">
        <v>3829</v>
      </c>
      <c r="C24" s="777"/>
      <c r="D24" s="780"/>
      <c r="E24" s="774"/>
      <c r="F24" s="709"/>
      <c r="G24" s="709"/>
      <c r="H24" s="710"/>
    </row>
    <row r="25" spans="1:8">
      <c r="A25" s="768">
        <v>14</v>
      </c>
      <c r="B25" s="776" t="s">
        <v>3830</v>
      </c>
      <c r="C25" s="777"/>
      <c r="D25" s="786">
        <f>D23-D24</f>
        <v>0</v>
      </c>
      <c r="E25" s="774"/>
      <c r="F25" s="709"/>
      <c r="G25" s="709"/>
      <c r="H25" s="710"/>
    </row>
    <row r="26" spans="1:8">
      <c r="A26" s="768">
        <v>15</v>
      </c>
      <c r="B26" s="776" t="s">
        <v>3831</v>
      </c>
      <c r="C26" s="777"/>
      <c r="D26" s="786"/>
      <c r="E26" s="709"/>
      <c r="F26" s="709"/>
      <c r="G26" s="709"/>
      <c r="H26" s="710"/>
    </row>
    <row r="27" spans="1:8">
      <c r="A27" s="768">
        <v>16</v>
      </c>
      <c r="B27" s="776" t="s">
        <v>4158</v>
      </c>
      <c r="C27" s="777"/>
      <c r="D27" s="780"/>
      <c r="E27" s="774"/>
      <c r="F27" s="709"/>
      <c r="G27" s="709"/>
      <c r="H27" s="710"/>
    </row>
    <row r="28" spans="1:8">
      <c r="A28" s="768">
        <v>17</v>
      </c>
      <c r="B28" s="776" t="s">
        <v>3829</v>
      </c>
      <c r="C28" s="777"/>
      <c r="D28" s="780"/>
      <c r="E28" s="774"/>
      <c r="F28" s="709"/>
      <c r="G28" s="709"/>
      <c r="H28" s="710"/>
    </row>
    <row r="29" spans="1:8">
      <c r="A29" s="782">
        <v>18</v>
      </c>
      <c r="B29" s="774" t="s">
        <v>3832</v>
      </c>
      <c r="C29" s="709"/>
      <c r="D29" s="789"/>
      <c r="E29" s="774"/>
      <c r="F29" s="709"/>
      <c r="G29" s="709"/>
      <c r="H29" s="710"/>
    </row>
    <row r="30" spans="1:8">
      <c r="A30" s="768"/>
      <c r="B30" s="776" t="s">
        <v>3833</v>
      </c>
      <c r="C30" s="777"/>
      <c r="D30" s="786">
        <f>D27-D28</f>
        <v>0</v>
      </c>
      <c r="E30" s="774"/>
      <c r="F30" s="709"/>
      <c r="G30" s="709"/>
      <c r="H30" s="710"/>
    </row>
    <row r="31" spans="1:8">
      <c r="A31" s="768">
        <v>19</v>
      </c>
      <c r="B31" s="776" t="s">
        <v>3834</v>
      </c>
      <c r="C31" s="777"/>
      <c r="D31" s="780"/>
      <c r="E31" s="774"/>
      <c r="F31" s="709"/>
      <c r="G31" s="709"/>
      <c r="H31" s="710"/>
    </row>
    <row r="32" spans="1:8">
      <c r="A32" s="782">
        <v>20</v>
      </c>
      <c r="B32" s="787" t="s">
        <v>3835</v>
      </c>
      <c r="C32" s="760"/>
      <c r="D32" s="789"/>
      <c r="E32" s="774"/>
      <c r="F32" s="709"/>
      <c r="G32" s="709"/>
      <c r="H32" s="710"/>
    </row>
    <row r="33" spans="1:8">
      <c r="A33" s="782"/>
      <c r="B33" s="787" t="s">
        <v>3836</v>
      </c>
      <c r="C33" s="760"/>
      <c r="D33" s="789">
        <f>D20+D21+D25+D30+D31</f>
        <v>0</v>
      </c>
      <c r="E33" s="774"/>
      <c r="F33" s="709"/>
      <c r="G33" s="709"/>
      <c r="H33" s="710"/>
    </row>
    <row r="34" spans="1:8">
      <c r="A34" s="790" t="s">
        <v>3837</v>
      </c>
      <c r="B34" s="791"/>
      <c r="C34" s="791"/>
      <c r="D34" s="791"/>
      <c r="E34" s="791"/>
      <c r="F34" s="791"/>
      <c r="G34" s="791"/>
      <c r="H34" s="792"/>
    </row>
    <row r="35" spans="1:8">
      <c r="A35" s="708"/>
      <c r="B35" s="709"/>
      <c r="C35" s="709"/>
      <c r="D35" s="709"/>
      <c r="E35" s="709"/>
      <c r="F35" s="709"/>
      <c r="G35" s="709"/>
      <c r="H35" s="710"/>
    </row>
    <row r="36" spans="1:8">
      <c r="A36" s="708" t="s">
        <v>3838</v>
      </c>
      <c r="B36" s="709"/>
      <c r="C36" s="709"/>
      <c r="D36" s="709"/>
      <c r="E36" s="709" t="s">
        <v>3839</v>
      </c>
      <c r="F36" s="709"/>
      <c r="G36" s="709"/>
      <c r="H36" s="710"/>
    </row>
    <row r="37" spans="1:8">
      <c r="A37" s="708" t="s">
        <v>3840</v>
      </c>
      <c r="B37" s="709"/>
      <c r="C37" s="709"/>
      <c r="D37" s="709"/>
      <c r="E37" s="709" t="s">
        <v>1748</v>
      </c>
      <c r="F37" s="709"/>
      <c r="G37" s="709"/>
      <c r="H37" s="710"/>
    </row>
    <row r="38" spans="1:8">
      <c r="A38" s="708" t="s">
        <v>1749</v>
      </c>
      <c r="B38" s="709"/>
      <c r="C38" s="709"/>
      <c r="D38" s="709"/>
      <c r="E38" s="709" t="s">
        <v>1750</v>
      </c>
      <c r="F38" s="709"/>
      <c r="G38" s="709"/>
      <c r="H38" s="710"/>
    </row>
    <row r="39" spans="1:8">
      <c r="A39" s="708" t="s">
        <v>1751</v>
      </c>
      <c r="B39" s="709"/>
      <c r="C39" s="709"/>
      <c r="D39" s="709"/>
      <c r="E39" s="709" t="s">
        <v>1752</v>
      </c>
      <c r="F39" s="709"/>
      <c r="G39" s="709"/>
      <c r="H39" s="710"/>
    </row>
    <row r="40" spans="1:8">
      <c r="A40" s="708" t="s">
        <v>1753</v>
      </c>
      <c r="B40" s="709"/>
      <c r="C40" s="709"/>
      <c r="D40" s="709"/>
      <c r="E40" s="709" t="s">
        <v>1754</v>
      </c>
      <c r="F40" s="709"/>
      <c r="G40" s="709"/>
      <c r="H40" s="710"/>
    </row>
    <row r="41" spans="1:8">
      <c r="A41" s="708" t="s">
        <v>4381</v>
      </c>
      <c r="B41" s="709"/>
      <c r="C41" s="709"/>
      <c r="D41" s="709"/>
      <c r="E41" s="709" t="s">
        <v>3098</v>
      </c>
      <c r="F41" s="709"/>
      <c r="G41" s="709"/>
      <c r="H41" s="710"/>
    </row>
    <row r="42" spans="1:8">
      <c r="A42" s="708" t="s">
        <v>3099</v>
      </c>
      <c r="B42" s="709"/>
      <c r="C42" s="709"/>
      <c r="D42" s="709"/>
      <c r="E42" s="709" t="s">
        <v>3100</v>
      </c>
      <c r="F42" s="709"/>
      <c r="G42" s="709"/>
      <c r="H42" s="710"/>
    </row>
    <row r="43" spans="1:8">
      <c r="A43" s="708" t="s">
        <v>3101</v>
      </c>
      <c r="B43" s="709"/>
      <c r="C43" s="709"/>
      <c r="D43" s="709"/>
      <c r="E43" s="709" t="s">
        <v>3102</v>
      </c>
      <c r="F43" s="709"/>
      <c r="G43" s="709"/>
      <c r="H43" s="710"/>
    </row>
    <row r="44" spans="1:8">
      <c r="A44" s="708"/>
      <c r="B44" s="709"/>
      <c r="C44" s="709"/>
      <c r="D44" s="709"/>
      <c r="E44" s="709"/>
      <c r="F44" s="709"/>
      <c r="G44" s="709"/>
      <c r="H44" s="710"/>
    </row>
    <row r="45" spans="1:8">
      <c r="A45" s="793" t="s">
        <v>3103</v>
      </c>
      <c r="B45" s="794"/>
      <c r="C45" s="794"/>
      <c r="D45" s="794"/>
      <c r="E45" s="794"/>
      <c r="F45" s="794"/>
      <c r="G45" s="794"/>
      <c r="H45" s="795"/>
    </row>
    <row r="46" spans="1:8">
      <c r="A46" s="708"/>
      <c r="B46" s="774"/>
      <c r="C46" s="774"/>
      <c r="D46" s="787" t="s">
        <v>3104</v>
      </c>
      <c r="E46" s="760"/>
      <c r="F46" s="769" t="s">
        <v>3105</v>
      </c>
      <c r="G46" s="770"/>
      <c r="H46" s="796"/>
    </row>
    <row r="47" spans="1:8">
      <c r="A47" s="782" t="s">
        <v>290</v>
      </c>
      <c r="B47" s="778" t="s">
        <v>3106</v>
      </c>
      <c r="C47" s="778" t="s">
        <v>3107</v>
      </c>
      <c r="D47" s="787" t="s">
        <v>1269</v>
      </c>
      <c r="E47" s="760"/>
      <c r="F47" s="778" t="s">
        <v>3108</v>
      </c>
      <c r="G47" s="778" t="s">
        <v>3109</v>
      </c>
      <c r="H47" s="797" t="s">
        <v>3110</v>
      </c>
    </row>
    <row r="48" spans="1:8">
      <c r="A48" s="782" t="s">
        <v>293</v>
      </c>
      <c r="B48" s="774"/>
      <c r="C48" s="774"/>
      <c r="D48" s="787" t="s">
        <v>3111</v>
      </c>
      <c r="E48" s="760"/>
      <c r="F48" s="778" t="s">
        <v>3112</v>
      </c>
      <c r="G48" s="778"/>
      <c r="H48" s="797"/>
    </row>
    <row r="49" spans="1:8">
      <c r="A49" s="798"/>
      <c r="B49" s="771" t="s">
        <v>1860</v>
      </c>
      <c r="C49" s="771" t="s">
        <v>1861</v>
      </c>
      <c r="D49" s="769" t="s">
        <v>1862</v>
      </c>
      <c r="E49" s="770"/>
      <c r="F49" s="771" t="s">
        <v>1863</v>
      </c>
      <c r="G49" s="771" t="s">
        <v>838</v>
      </c>
      <c r="H49" s="773" t="s">
        <v>839</v>
      </c>
    </row>
    <row r="50" spans="1:8">
      <c r="A50" s="708">
        <v>29</v>
      </c>
      <c r="B50" s="776" t="s">
        <v>3113</v>
      </c>
      <c r="C50" s="780"/>
      <c r="D50" s="780"/>
      <c r="E50" s="799"/>
      <c r="F50" s="780"/>
      <c r="G50" s="800"/>
      <c r="H50" s="801"/>
    </row>
    <row r="51" spans="1:8">
      <c r="A51" s="708">
        <v>30</v>
      </c>
      <c r="B51" s="776" t="s">
        <v>3114</v>
      </c>
      <c r="C51" s="780"/>
      <c r="D51" s="780"/>
      <c r="E51" s="799"/>
      <c r="F51" s="780"/>
      <c r="G51" s="800"/>
      <c r="H51" s="801"/>
    </row>
    <row r="52" spans="1:8">
      <c r="A52" s="708">
        <v>31</v>
      </c>
      <c r="B52" s="776" t="s">
        <v>3115</v>
      </c>
      <c r="C52" s="780"/>
      <c r="D52" s="780"/>
      <c r="E52" s="799"/>
      <c r="F52" s="780"/>
      <c r="G52" s="800"/>
      <c r="H52" s="801"/>
    </row>
    <row r="53" spans="1:8">
      <c r="A53" s="708">
        <v>32</v>
      </c>
      <c r="B53" s="776" t="s">
        <v>3116</v>
      </c>
      <c r="C53" s="780"/>
      <c r="D53" s="780"/>
      <c r="E53" s="799"/>
      <c r="F53" s="780"/>
      <c r="G53" s="800"/>
      <c r="H53" s="801"/>
    </row>
    <row r="54" spans="1:8">
      <c r="A54" s="708">
        <v>33</v>
      </c>
      <c r="B54" s="776" t="s">
        <v>3117</v>
      </c>
      <c r="C54" s="780"/>
      <c r="D54" s="780"/>
      <c r="E54" s="799"/>
      <c r="F54" s="780"/>
      <c r="G54" s="800"/>
      <c r="H54" s="801"/>
    </row>
    <row r="55" spans="1:8">
      <c r="A55" s="708">
        <v>34</v>
      </c>
      <c r="B55" s="776" t="s">
        <v>3118</v>
      </c>
      <c r="C55" s="780"/>
      <c r="D55" s="780"/>
      <c r="E55" s="799"/>
      <c r="F55" s="780"/>
      <c r="G55" s="800"/>
      <c r="H55" s="801"/>
    </row>
    <row r="56" spans="1:8">
      <c r="A56" s="708">
        <v>35</v>
      </c>
      <c r="B56" s="776" t="s">
        <v>3119</v>
      </c>
      <c r="C56" s="780"/>
      <c r="D56" s="780"/>
      <c r="E56" s="799"/>
      <c r="F56" s="780"/>
      <c r="G56" s="800"/>
      <c r="H56" s="801"/>
    </row>
    <row r="57" spans="1:8">
      <c r="A57" s="708">
        <v>36</v>
      </c>
      <c r="B57" s="776" t="s">
        <v>3120</v>
      </c>
      <c r="C57" s="780"/>
      <c r="D57" s="780"/>
      <c r="E57" s="799"/>
      <c r="F57" s="780"/>
      <c r="G57" s="800"/>
      <c r="H57" s="801"/>
    </row>
    <row r="58" spans="1:8">
      <c r="A58" s="708">
        <v>37</v>
      </c>
      <c r="B58" s="776" t="s">
        <v>1449</v>
      </c>
      <c r="C58" s="780"/>
      <c r="D58" s="780"/>
      <c r="E58" s="799"/>
      <c r="F58" s="780"/>
      <c r="G58" s="800"/>
      <c r="H58" s="801"/>
    </row>
    <row r="59" spans="1:8">
      <c r="A59" s="708">
        <v>38</v>
      </c>
      <c r="B59" s="776" t="s">
        <v>1450</v>
      </c>
      <c r="C59" s="780"/>
      <c r="D59" s="780"/>
      <c r="E59" s="799"/>
      <c r="F59" s="780"/>
      <c r="G59" s="800"/>
      <c r="H59" s="801"/>
    </row>
    <row r="60" spans="1:8">
      <c r="A60" s="708">
        <v>39</v>
      </c>
      <c r="B60" s="776" t="s">
        <v>1451</v>
      </c>
      <c r="C60" s="780"/>
      <c r="D60" s="780"/>
      <c r="E60" s="799"/>
      <c r="F60" s="780"/>
      <c r="G60" s="800"/>
      <c r="H60" s="801"/>
    </row>
    <row r="61" spans="1:8">
      <c r="A61" s="708">
        <v>40</v>
      </c>
      <c r="B61" s="776" t="s">
        <v>3252</v>
      </c>
      <c r="C61" s="780"/>
      <c r="D61" s="780"/>
      <c r="E61" s="799"/>
      <c r="F61" s="780"/>
      <c r="G61" s="800"/>
      <c r="H61" s="801"/>
    </row>
    <row r="62" spans="1:8" ht="15.75" thickBot="1">
      <c r="A62" s="802">
        <v>41</v>
      </c>
      <c r="B62" s="803" t="s">
        <v>2846</v>
      </c>
      <c r="C62" s="804">
        <f>SUM(C50:C61)</f>
        <v>0</v>
      </c>
      <c r="D62" s="804">
        <f>SUM(D50:D61)</f>
        <v>0</v>
      </c>
      <c r="E62" s="805"/>
      <c r="F62" s="804"/>
      <c r="G62" s="806"/>
      <c r="H62" s="807"/>
    </row>
    <row r="63" spans="1:8" ht="15.75">
      <c r="A63" s="581" t="s">
        <v>3253</v>
      </c>
      <c r="B63" s="82"/>
      <c r="C63" s="82"/>
      <c r="D63" s="82"/>
      <c r="E63" s="607"/>
      <c r="F63" s="607"/>
    </row>
    <row r="64" spans="1:8">
      <c r="A64" s="607" t="s">
        <v>3254</v>
      </c>
      <c r="B64" s="607"/>
      <c r="C64" s="607"/>
      <c r="D64" s="607"/>
      <c r="E64" s="607"/>
      <c r="F64" s="607"/>
      <c r="G64" s="607"/>
      <c r="H64" s="607"/>
    </row>
  </sheetData>
  <phoneticPr fontId="0" type="noConversion"/>
  <printOptions horizontalCentered="1" verticalCentered="1"/>
  <pageMargins left="0.5" right="0.5" top="0.5" bottom="0.5" header="0" footer="0"/>
  <pageSetup scale="69" orientation="portrait" horizontalDpi="300" verticalDpi="300"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66"/>
  <dimension ref="A1:R131"/>
  <sheetViews>
    <sheetView defaultGridColor="0" view="pageBreakPreview" topLeftCell="B46" colorId="22" zoomScale="60" zoomScaleNormal="85" workbookViewId="0">
      <selection activeCell="C30" sqref="C30"/>
    </sheetView>
  </sheetViews>
  <sheetFormatPr defaultColWidth="9.6640625" defaultRowHeight="15"/>
  <cols>
    <col min="1" max="1" width="4.6640625" style="512" customWidth="1"/>
    <col min="2" max="2" width="44.109375" style="512" customWidth="1"/>
    <col min="3" max="3" width="12.88671875" style="512" customWidth="1"/>
    <col min="4" max="8" width="10.6640625" style="512" customWidth="1"/>
    <col min="9" max="10" width="11.6640625" style="512" customWidth="1"/>
    <col min="11" max="11" width="16.33203125" style="512" customWidth="1"/>
    <col min="12" max="17" width="11.6640625" style="512" customWidth="1"/>
    <col min="18" max="18" width="4.6640625" style="512" customWidth="1"/>
    <col min="19" max="16384" width="9.6640625" style="512"/>
  </cols>
  <sheetData>
    <row r="1" spans="1:18">
      <c r="A1" s="547" t="s">
        <v>394</v>
      </c>
      <c r="B1" s="548"/>
      <c r="C1" s="549" t="s">
        <v>377</v>
      </c>
      <c r="D1" s="550"/>
      <c r="E1" s="600" t="s">
        <v>396</v>
      </c>
      <c r="F1" s="565"/>
      <c r="G1" s="600" t="s">
        <v>397</v>
      </c>
      <c r="H1" s="566"/>
      <c r="I1" s="547" t="s">
        <v>394</v>
      </c>
      <c r="J1" s="548"/>
      <c r="K1" s="548"/>
      <c r="L1" s="549" t="s">
        <v>377</v>
      </c>
      <c r="M1" s="548"/>
      <c r="N1" s="600" t="s">
        <v>396</v>
      </c>
      <c r="O1" s="565"/>
      <c r="P1" s="600" t="s">
        <v>397</v>
      </c>
      <c r="Q1" s="565"/>
      <c r="R1" s="566"/>
    </row>
    <row r="2" spans="1:18">
      <c r="A2" s="513" t="str">
        <f>'Data Sheet'!$C$25</f>
        <v xml:space="preserve">KeySpan Gas East Corp. D/B/A National Grid </v>
      </c>
      <c r="B2" s="325"/>
      <c r="C2" s="1228" t="s">
        <v>4711</v>
      </c>
      <c r="D2" s="325"/>
      <c r="E2" s="586" t="s">
        <v>398</v>
      </c>
      <c r="F2" s="582"/>
      <c r="G2" s="554"/>
      <c r="H2" s="564"/>
      <c r="I2" s="513" t="str">
        <f>'Data Sheet'!$C$25</f>
        <v xml:space="preserve">KeySpan Gas East Corp. D/B/A National Grid </v>
      </c>
      <c r="J2" s="325"/>
      <c r="K2" s="325"/>
      <c r="L2" s="1228" t="s">
        <v>4711</v>
      </c>
      <c r="M2" s="325"/>
      <c r="N2" s="586" t="s">
        <v>398</v>
      </c>
      <c r="O2" s="582"/>
      <c r="P2" s="554"/>
      <c r="Q2" s="613"/>
      <c r="R2" s="564"/>
    </row>
    <row r="3" spans="1:18" ht="15" customHeight="1" thickBot="1">
      <c r="A3" s="556"/>
      <c r="B3" s="557"/>
      <c r="C3" s="556" t="s">
        <v>3174</v>
      </c>
      <c r="D3" s="557"/>
      <c r="E3" s="707" t="str">
        <f>'Data Sheet'!$C$40</f>
        <v>March 31, 2015</v>
      </c>
      <c r="F3" s="562"/>
      <c r="G3" s="604" t="str">
        <f>'Data Sheet'!$C$38</f>
        <v>December 31, 2014</v>
      </c>
      <c r="H3" s="569"/>
      <c r="I3" s="556"/>
      <c r="J3" s="557"/>
      <c r="K3" s="557"/>
      <c r="L3" s="556" t="s">
        <v>3174</v>
      </c>
      <c r="M3" s="557"/>
      <c r="N3" s="707" t="str">
        <f>'Data Sheet'!$C$40</f>
        <v>March 31, 2015</v>
      </c>
      <c r="O3" s="562"/>
      <c r="P3" s="604" t="str">
        <f>'Data Sheet'!$C$38</f>
        <v>December 31, 2014</v>
      </c>
      <c r="Q3" s="582"/>
      <c r="R3" s="569"/>
    </row>
    <row r="4" spans="1:18" ht="15" customHeight="1" thickBot="1">
      <c r="A4" s="560" t="s">
        <v>3255</v>
      </c>
      <c r="B4" s="561"/>
      <c r="C4" s="561"/>
      <c r="D4" s="562"/>
      <c r="E4" s="562"/>
      <c r="F4" s="562"/>
      <c r="G4" s="588"/>
      <c r="H4" s="569"/>
      <c r="I4" s="560" t="s">
        <v>3256</v>
      </c>
      <c r="J4" s="561"/>
      <c r="K4" s="561"/>
      <c r="L4" s="562"/>
      <c r="M4" s="562"/>
      <c r="N4" s="562"/>
      <c r="O4" s="562"/>
      <c r="P4" s="562"/>
      <c r="Q4" s="588"/>
      <c r="R4" s="579"/>
    </row>
    <row r="5" spans="1:18" ht="15.75">
      <c r="A5" s="605"/>
      <c r="B5" s="606"/>
      <c r="C5" s="606"/>
      <c r="D5" s="582"/>
      <c r="E5" s="582"/>
      <c r="F5" s="582"/>
      <c r="G5" s="565"/>
      <c r="H5" s="564"/>
      <c r="I5" s="605"/>
      <c r="J5" s="606"/>
      <c r="K5" s="606"/>
      <c r="L5" s="582"/>
      <c r="M5" s="582"/>
      <c r="N5" s="582"/>
      <c r="O5" s="582"/>
      <c r="P5" s="582"/>
      <c r="Q5" s="565"/>
      <c r="R5" s="564"/>
    </row>
    <row r="6" spans="1:18">
      <c r="A6" s="553" t="s">
        <v>3257</v>
      </c>
      <c r="B6" s="325"/>
      <c r="C6" s="325"/>
      <c r="D6" s="325" t="s">
        <v>3258</v>
      </c>
      <c r="E6" s="325"/>
      <c r="F6" s="325"/>
      <c r="G6" s="325"/>
      <c r="H6" s="564"/>
      <c r="I6" s="708" t="s">
        <v>3259</v>
      </c>
      <c r="J6" s="709"/>
      <c r="K6" s="709"/>
      <c r="L6" s="709"/>
      <c r="M6" s="709"/>
      <c r="N6" s="709" t="s">
        <v>3260</v>
      </c>
      <c r="O6" s="709"/>
      <c r="P6" s="709"/>
      <c r="Q6" s="709"/>
      <c r="R6" s="710"/>
    </row>
    <row r="7" spans="1:18">
      <c r="A7" s="553" t="s">
        <v>3261</v>
      </c>
      <c r="B7" s="325"/>
      <c r="C7" s="325"/>
      <c r="D7" s="325" t="s">
        <v>3262</v>
      </c>
      <c r="E7" s="325"/>
      <c r="F7" s="325"/>
      <c r="G7" s="325"/>
      <c r="H7" s="564"/>
      <c r="I7" s="708" t="s">
        <v>3263</v>
      </c>
      <c r="J7" s="709"/>
      <c r="K7" s="709"/>
      <c r="L7" s="709"/>
      <c r="M7" s="709"/>
      <c r="N7" s="709" t="s">
        <v>2719</v>
      </c>
      <c r="O7" s="709"/>
      <c r="P7" s="709"/>
      <c r="Q7" s="709"/>
      <c r="R7" s="710"/>
    </row>
    <row r="8" spans="1:18">
      <c r="A8" s="553" t="s">
        <v>190</v>
      </c>
      <c r="B8" s="325"/>
      <c r="C8" s="325"/>
      <c r="D8" s="325" t="s">
        <v>191</v>
      </c>
      <c r="E8" s="325"/>
      <c r="F8" s="325"/>
      <c r="G8" s="325"/>
      <c r="H8" s="564"/>
      <c r="I8" s="708" t="s">
        <v>192</v>
      </c>
      <c r="J8" s="709"/>
      <c r="K8" s="709"/>
      <c r="L8" s="709"/>
      <c r="M8" s="709"/>
      <c r="N8" s="709" t="s">
        <v>1251</v>
      </c>
      <c r="O8" s="709"/>
      <c r="P8" s="709"/>
      <c r="Q8" s="709"/>
      <c r="R8" s="710"/>
    </row>
    <row r="9" spans="1:18">
      <c r="A9" s="553" t="s">
        <v>1252</v>
      </c>
      <c r="B9" s="325"/>
      <c r="C9" s="325"/>
      <c r="D9" s="325" t="s">
        <v>1253</v>
      </c>
      <c r="E9" s="325"/>
      <c r="F9" s="325"/>
      <c r="G9" s="325"/>
      <c r="H9" s="564"/>
      <c r="I9" s="708" t="s">
        <v>1254</v>
      </c>
      <c r="J9" s="709"/>
      <c r="K9" s="709"/>
      <c r="L9" s="709"/>
      <c r="M9" s="709"/>
      <c r="N9" s="709" t="s">
        <v>1255</v>
      </c>
      <c r="O9" s="709"/>
      <c r="P9" s="709"/>
      <c r="Q9" s="709"/>
      <c r="R9" s="710"/>
    </row>
    <row r="10" spans="1:18">
      <c r="A10" s="553" t="s">
        <v>1256</v>
      </c>
      <c r="B10" s="325"/>
      <c r="C10" s="325"/>
      <c r="D10" s="325" t="s">
        <v>1257</v>
      </c>
      <c r="E10" s="325"/>
      <c r="F10" s="325"/>
      <c r="G10" s="325"/>
      <c r="H10" s="564"/>
      <c r="I10" s="708" t="s">
        <v>1258</v>
      </c>
      <c r="J10" s="709"/>
      <c r="K10" s="709"/>
      <c r="L10" s="709"/>
      <c r="M10" s="709"/>
      <c r="N10" s="709" t="s">
        <v>1259</v>
      </c>
      <c r="O10" s="709"/>
      <c r="P10" s="709"/>
      <c r="Q10" s="709"/>
      <c r="R10" s="710"/>
    </row>
    <row r="11" spans="1:18">
      <c r="A11" s="553" t="s">
        <v>1260</v>
      </c>
      <c r="B11" s="325"/>
      <c r="C11" s="325"/>
      <c r="D11" s="325" t="s">
        <v>1261</v>
      </c>
      <c r="E11" s="325"/>
      <c r="F11" s="325"/>
      <c r="G11" s="325"/>
      <c r="H11" s="564"/>
      <c r="I11" s="708" t="s">
        <v>2524</v>
      </c>
      <c r="J11" s="709"/>
      <c r="K11" s="709"/>
      <c r="L11" s="709"/>
      <c r="M11" s="709"/>
      <c r="N11" s="709" t="s">
        <v>2525</v>
      </c>
      <c r="O11" s="709"/>
      <c r="P11" s="709"/>
      <c r="Q11" s="709"/>
      <c r="R11" s="710"/>
    </row>
    <row r="12" spans="1:18">
      <c r="A12" s="553" t="s">
        <v>2526</v>
      </c>
      <c r="B12" s="325"/>
      <c r="C12" s="325"/>
      <c r="D12" s="325" t="s">
        <v>2772</v>
      </c>
      <c r="E12" s="325"/>
      <c r="F12" s="325"/>
      <c r="G12" s="325"/>
      <c r="H12" s="564"/>
      <c r="I12" s="708" t="s">
        <v>2773</v>
      </c>
      <c r="J12" s="709"/>
      <c r="K12" s="709"/>
      <c r="L12" s="709"/>
      <c r="M12" s="709"/>
      <c r="N12" s="709" t="s">
        <v>2774</v>
      </c>
      <c r="O12" s="709"/>
      <c r="P12" s="709"/>
      <c r="Q12" s="709"/>
      <c r="R12" s="710"/>
    </row>
    <row r="13" spans="1:18">
      <c r="A13" s="553" t="s">
        <v>2775</v>
      </c>
      <c r="B13" s="325"/>
      <c r="C13" s="325"/>
      <c r="D13" s="325" t="s">
        <v>2776</v>
      </c>
      <c r="E13" s="325"/>
      <c r="F13" s="325"/>
      <c r="G13" s="325"/>
      <c r="H13" s="564"/>
      <c r="I13" s="708" t="s">
        <v>2777</v>
      </c>
      <c r="J13" s="709"/>
      <c r="K13" s="709"/>
      <c r="L13" s="709"/>
      <c r="M13" s="709"/>
      <c r="N13" s="709" t="s">
        <v>2778</v>
      </c>
      <c r="O13" s="709"/>
      <c r="P13" s="709"/>
      <c r="Q13" s="709"/>
      <c r="R13" s="710"/>
    </row>
    <row r="14" spans="1:18">
      <c r="A14" s="553" t="s">
        <v>2779</v>
      </c>
      <c r="B14" s="325"/>
      <c r="C14" s="325"/>
      <c r="D14" s="325" t="s">
        <v>2780</v>
      </c>
      <c r="E14" s="325"/>
      <c r="F14" s="325"/>
      <c r="G14" s="325"/>
      <c r="H14" s="564"/>
      <c r="I14" s="708" t="s">
        <v>2781</v>
      </c>
      <c r="J14" s="709"/>
      <c r="K14" s="709"/>
      <c r="L14" s="709"/>
      <c r="M14" s="709"/>
      <c r="N14" s="709" t="s">
        <v>2782</v>
      </c>
      <c r="O14" s="709"/>
      <c r="P14" s="709"/>
      <c r="Q14" s="709"/>
      <c r="R14" s="710"/>
    </row>
    <row r="15" spans="1:18" ht="15.75" thickBot="1">
      <c r="A15" s="553"/>
      <c r="B15" s="325"/>
      <c r="C15" s="325"/>
      <c r="D15" s="325"/>
      <c r="E15" s="325"/>
      <c r="F15" s="325"/>
      <c r="G15" s="325"/>
      <c r="H15" s="564"/>
      <c r="I15" s="553"/>
      <c r="J15" s="325"/>
      <c r="K15" s="325"/>
      <c r="L15" s="325"/>
      <c r="M15" s="325"/>
      <c r="N15" s="325"/>
      <c r="O15" s="325"/>
      <c r="P15" s="325"/>
      <c r="Q15" s="325"/>
      <c r="R15" s="564"/>
    </row>
    <row r="16" spans="1:18">
      <c r="A16" s="657"/>
      <c r="B16" s="566"/>
      <c r="C16" s="711" t="s">
        <v>2783</v>
      </c>
      <c r="D16" s="595"/>
      <c r="E16" s="567"/>
      <c r="F16" s="711" t="s">
        <v>2783</v>
      </c>
      <c r="G16" s="595"/>
      <c r="H16" s="567"/>
      <c r="I16" s="712" t="s">
        <v>2783</v>
      </c>
      <c r="J16" s="595"/>
      <c r="K16" s="567"/>
      <c r="L16" s="711" t="s">
        <v>2783</v>
      </c>
      <c r="M16" s="595"/>
      <c r="N16" s="567"/>
      <c r="O16" s="711" t="s">
        <v>2783</v>
      </c>
      <c r="P16" s="595"/>
      <c r="Q16" s="567"/>
      <c r="R16" s="587"/>
    </row>
    <row r="17" spans="1:18">
      <c r="A17" s="589" t="s">
        <v>290</v>
      </c>
      <c r="B17" s="596" t="s">
        <v>2023</v>
      </c>
      <c r="C17" s="325"/>
      <c r="D17" s="325"/>
      <c r="E17" s="564"/>
      <c r="F17" s="325"/>
      <c r="G17" s="325"/>
      <c r="H17" s="564"/>
      <c r="I17" s="554"/>
      <c r="J17" s="325"/>
      <c r="K17" s="564"/>
      <c r="L17" s="325"/>
      <c r="M17" s="325"/>
      <c r="N17" s="564"/>
      <c r="O17" s="325"/>
      <c r="P17" s="325"/>
      <c r="Q17" s="325"/>
      <c r="R17" s="589" t="s">
        <v>290</v>
      </c>
    </row>
    <row r="18" spans="1:18" ht="15.75" thickBot="1">
      <c r="A18" s="568" t="s">
        <v>293</v>
      </c>
      <c r="B18" s="569" t="s">
        <v>1860</v>
      </c>
      <c r="C18" s="557"/>
      <c r="D18" s="562" t="s">
        <v>1861</v>
      </c>
      <c r="E18" s="579"/>
      <c r="F18" s="557"/>
      <c r="G18" s="562" t="s">
        <v>1862</v>
      </c>
      <c r="H18" s="579"/>
      <c r="I18" s="713"/>
      <c r="J18" s="562" t="s">
        <v>1863</v>
      </c>
      <c r="K18" s="579"/>
      <c r="L18" s="562"/>
      <c r="M18" s="562" t="s">
        <v>838</v>
      </c>
      <c r="N18" s="579"/>
      <c r="O18" s="557"/>
      <c r="P18" s="598" t="s">
        <v>839</v>
      </c>
      <c r="Q18" s="562"/>
      <c r="R18" s="568" t="s">
        <v>293</v>
      </c>
    </row>
    <row r="19" spans="1:18">
      <c r="A19" s="555">
        <v>1</v>
      </c>
      <c r="B19" s="564" t="s">
        <v>2784</v>
      </c>
      <c r="C19" s="325"/>
      <c r="D19" s="325"/>
      <c r="E19" s="596"/>
      <c r="F19" s="582"/>
      <c r="G19" s="582"/>
      <c r="H19" s="564"/>
      <c r="I19" s="553"/>
      <c r="J19" s="325"/>
      <c r="K19" s="564"/>
      <c r="L19" s="325"/>
      <c r="M19" s="582"/>
      <c r="N19" s="596"/>
      <c r="O19" s="582"/>
      <c r="P19" s="582"/>
      <c r="Q19" s="582"/>
      <c r="R19" s="555">
        <v>1</v>
      </c>
    </row>
    <row r="20" spans="1:18">
      <c r="A20" s="577"/>
      <c r="B20" s="573" t="s">
        <v>2785</v>
      </c>
      <c r="C20" s="572"/>
      <c r="D20" s="572"/>
      <c r="E20" s="690"/>
      <c r="F20" s="689"/>
      <c r="G20" s="689"/>
      <c r="H20" s="573"/>
      <c r="I20" s="688"/>
      <c r="J20" s="572"/>
      <c r="K20" s="573"/>
      <c r="L20" s="572"/>
      <c r="M20" s="689"/>
      <c r="N20" s="690"/>
      <c r="O20" s="689"/>
      <c r="P20" s="689"/>
      <c r="Q20" s="689"/>
      <c r="R20" s="577"/>
    </row>
    <row r="21" spans="1:18">
      <c r="A21" s="555">
        <v>2</v>
      </c>
      <c r="B21" s="564" t="s">
        <v>2786</v>
      </c>
      <c r="C21" s="325"/>
      <c r="D21" s="325"/>
      <c r="E21" s="590"/>
      <c r="F21" s="613"/>
      <c r="G21" s="613"/>
      <c r="H21" s="590"/>
      <c r="I21" s="553"/>
      <c r="J21" s="325"/>
      <c r="K21" s="564"/>
      <c r="L21" s="325"/>
      <c r="M21" s="613"/>
      <c r="N21" s="590"/>
      <c r="O21" s="613"/>
      <c r="P21" s="613"/>
      <c r="Q21" s="613"/>
      <c r="R21" s="555">
        <v>2</v>
      </c>
    </row>
    <row r="22" spans="1:18">
      <c r="A22" s="577"/>
      <c r="B22" s="573" t="s">
        <v>2787</v>
      </c>
      <c r="C22" s="572"/>
      <c r="D22" s="572"/>
      <c r="E22" s="690"/>
      <c r="F22" s="689"/>
      <c r="G22" s="689"/>
      <c r="H22" s="690"/>
      <c r="I22" s="688"/>
      <c r="J22" s="572"/>
      <c r="K22" s="573"/>
      <c r="L22" s="572"/>
      <c r="M22" s="689"/>
      <c r="N22" s="690"/>
      <c r="O22" s="689"/>
      <c r="P22" s="689"/>
      <c r="Q22" s="689"/>
      <c r="R22" s="577"/>
    </row>
    <row r="23" spans="1:18">
      <c r="A23" s="577">
        <v>3</v>
      </c>
      <c r="B23" s="573" t="s">
        <v>2788</v>
      </c>
      <c r="C23" s="714"/>
      <c r="D23" s="714"/>
      <c r="E23" s="715"/>
      <c r="F23" s="716"/>
      <c r="G23" s="716"/>
      <c r="H23" s="717"/>
      <c r="I23" s="718"/>
      <c r="J23" s="714"/>
      <c r="K23" s="717"/>
      <c r="L23" s="714"/>
      <c r="M23" s="716"/>
      <c r="N23" s="715"/>
      <c r="O23" s="716"/>
      <c r="P23" s="716"/>
      <c r="Q23" s="716"/>
      <c r="R23" s="577">
        <v>3</v>
      </c>
    </row>
    <row r="24" spans="1:18">
      <c r="A24" s="571">
        <v>4</v>
      </c>
      <c r="B24" s="573" t="s">
        <v>2789</v>
      </c>
      <c r="C24" s="714"/>
      <c r="D24" s="714"/>
      <c r="E24" s="717"/>
      <c r="F24" s="714"/>
      <c r="G24" s="714"/>
      <c r="H24" s="717"/>
      <c r="I24" s="719"/>
      <c r="J24" s="714"/>
      <c r="K24" s="717"/>
      <c r="L24" s="714"/>
      <c r="M24" s="714"/>
      <c r="N24" s="717"/>
      <c r="O24" s="714"/>
      <c r="P24" s="714"/>
      <c r="Q24" s="714"/>
      <c r="R24" s="577">
        <v>4</v>
      </c>
    </row>
    <row r="25" spans="1:18">
      <c r="A25" s="575">
        <v>5</v>
      </c>
      <c r="B25" s="564" t="s">
        <v>1480</v>
      </c>
      <c r="C25" s="720"/>
      <c r="D25" s="720"/>
      <c r="E25" s="721"/>
      <c r="F25" s="720"/>
      <c r="G25" s="720"/>
      <c r="H25" s="721"/>
      <c r="I25" s="722"/>
      <c r="J25" s="720"/>
      <c r="K25" s="721"/>
      <c r="L25" s="720"/>
      <c r="M25" s="720"/>
      <c r="N25" s="721"/>
      <c r="O25" s="720"/>
      <c r="P25" s="720"/>
      <c r="Q25" s="720"/>
      <c r="R25" s="555">
        <v>5</v>
      </c>
    </row>
    <row r="26" spans="1:18">
      <c r="A26" s="571"/>
      <c r="B26" s="573" t="s">
        <v>1481</v>
      </c>
      <c r="C26" s="714"/>
      <c r="D26" s="714"/>
      <c r="E26" s="717"/>
      <c r="F26" s="714"/>
      <c r="G26" s="714"/>
      <c r="H26" s="717"/>
      <c r="I26" s="719"/>
      <c r="J26" s="714"/>
      <c r="K26" s="717"/>
      <c r="L26" s="714"/>
      <c r="M26" s="714"/>
      <c r="N26" s="717"/>
      <c r="O26" s="714"/>
      <c r="P26" s="714"/>
      <c r="Q26" s="714"/>
      <c r="R26" s="577"/>
    </row>
    <row r="27" spans="1:18">
      <c r="A27" s="571">
        <v>6</v>
      </c>
      <c r="B27" s="573" t="s">
        <v>1482</v>
      </c>
      <c r="C27" s="714"/>
      <c r="D27" s="714"/>
      <c r="E27" s="717"/>
      <c r="F27" s="714"/>
      <c r="G27" s="714"/>
      <c r="H27" s="717"/>
      <c r="I27" s="719"/>
      <c r="J27" s="714"/>
      <c r="K27" s="717"/>
      <c r="L27" s="714"/>
      <c r="M27" s="714"/>
      <c r="N27" s="717"/>
      <c r="O27" s="714"/>
      <c r="P27" s="714"/>
      <c r="Q27" s="714"/>
      <c r="R27" s="577">
        <v>6</v>
      </c>
    </row>
    <row r="28" spans="1:18">
      <c r="A28" s="571">
        <v>7</v>
      </c>
      <c r="B28" s="573" t="s">
        <v>1483</v>
      </c>
      <c r="C28" s="572"/>
      <c r="D28" s="572"/>
      <c r="E28" s="573"/>
      <c r="F28" s="572"/>
      <c r="G28" s="572"/>
      <c r="H28" s="573"/>
      <c r="I28" s="691"/>
      <c r="J28" s="572"/>
      <c r="K28" s="573"/>
      <c r="L28" s="572"/>
      <c r="M28" s="572"/>
      <c r="N28" s="573"/>
      <c r="O28" s="572"/>
      <c r="P28" s="572"/>
      <c r="Q28" s="572"/>
      <c r="R28" s="577">
        <v>7</v>
      </c>
    </row>
    <row r="29" spans="1:18">
      <c r="A29" s="571">
        <v>8</v>
      </c>
      <c r="B29" s="573" t="s">
        <v>1484</v>
      </c>
      <c r="C29" s="572"/>
      <c r="D29" s="572"/>
      <c r="E29" s="573"/>
      <c r="F29" s="572"/>
      <c r="G29" s="572"/>
      <c r="H29" s="573"/>
      <c r="I29" s="691"/>
      <c r="J29" s="572"/>
      <c r="K29" s="573"/>
      <c r="L29" s="572"/>
      <c r="M29" s="572"/>
      <c r="N29" s="573"/>
      <c r="O29" s="572"/>
      <c r="P29" s="572"/>
      <c r="Q29" s="572"/>
      <c r="R29" s="577">
        <v>8</v>
      </c>
    </row>
    <row r="30" spans="1:18">
      <c r="A30" s="571">
        <v>9</v>
      </c>
      <c r="B30" s="573" t="s">
        <v>1485</v>
      </c>
      <c r="C30" s="572"/>
      <c r="D30" s="572"/>
      <c r="E30" s="573"/>
      <c r="F30" s="572"/>
      <c r="G30" s="572"/>
      <c r="H30" s="573"/>
      <c r="I30" s="691"/>
      <c r="J30" s="572"/>
      <c r="K30" s="573"/>
      <c r="L30" s="572"/>
      <c r="M30" s="572"/>
      <c r="N30" s="573"/>
      <c r="O30" s="572"/>
      <c r="P30" s="572"/>
      <c r="Q30" s="572"/>
      <c r="R30" s="577">
        <v>9</v>
      </c>
    </row>
    <row r="31" spans="1:18">
      <c r="A31" s="571">
        <v>10</v>
      </c>
      <c r="B31" s="573" t="s">
        <v>1486</v>
      </c>
      <c r="C31" s="572"/>
      <c r="D31" s="572"/>
      <c r="E31" s="573"/>
      <c r="F31" s="572"/>
      <c r="G31" s="572"/>
      <c r="H31" s="573"/>
      <c r="I31" s="691"/>
      <c r="J31" s="572"/>
      <c r="K31" s="573"/>
      <c r="L31" s="572"/>
      <c r="M31" s="572"/>
      <c r="N31" s="573"/>
      <c r="O31" s="572"/>
      <c r="P31" s="572"/>
      <c r="Q31" s="572"/>
      <c r="R31" s="577">
        <v>10</v>
      </c>
    </row>
    <row r="32" spans="1:18">
      <c r="A32" s="571">
        <v>11</v>
      </c>
      <c r="B32" s="573" t="s">
        <v>1487</v>
      </c>
      <c r="C32" s="694"/>
      <c r="D32" s="694"/>
      <c r="E32" s="574"/>
      <c r="F32" s="694"/>
      <c r="G32" s="694"/>
      <c r="H32" s="574"/>
      <c r="I32" s="695"/>
      <c r="J32" s="694"/>
      <c r="K32" s="574"/>
      <c r="L32" s="694"/>
      <c r="M32" s="694"/>
      <c r="N32" s="574"/>
      <c r="O32" s="694"/>
      <c r="P32" s="694"/>
      <c r="Q32" s="694"/>
      <c r="R32" s="577">
        <v>11</v>
      </c>
    </row>
    <row r="33" spans="1:18">
      <c r="A33" s="571">
        <v>12</v>
      </c>
      <c r="B33" s="573" t="s">
        <v>1488</v>
      </c>
      <c r="C33" s="694" t="s">
        <v>2029</v>
      </c>
      <c r="D33" s="694" t="s">
        <v>2029</v>
      </c>
      <c r="E33" s="574" t="s">
        <v>2029</v>
      </c>
      <c r="F33" s="694"/>
      <c r="G33" s="694"/>
      <c r="H33" s="574"/>
      <c r="I33" s="695"/>
      <c r="J33" s="694"/>
      <c r="K33" s="574"/>
      <c r="L33" s="694"/>
      <c r="M33" s="694"/>
      <c r="N33" s="574"/>
      <c r="O33" s="694"/>
      <c r="P33" s="694"/>
      <c r="Q33" s="694"/>
      <c r="R33" s="577">
        <v>12</v>
      </c>
    </row>
    <row r="34" spans="1:18">
      <c r="A34" s="571">
        <v>13</v>
      </c>
      <c r="B34" s="573" t="s">
        <v>1489</v>
      </c>
      <c r="C34" s="697"/>
      <c r="D34" s="697"/>
      <c r="E34" s="698"/>
      <c r="F34" s="697"/>
      <c r="G34" s="697"/>
      <c r="H34" s="698"/>
      <c r="I34" s="723"/>
      <c r="J34" s="697"/>
      <c r="K34" s="698"/>
      <c r="L34" s="697"/>
      <c r="M34" s="697"/>
      <c r="N34" s="698"/>
      <c r="O34" s="697"/>
      <c r="P34" s="697"/>
      <c r="Q34" s="697"/>
      <c r="R34" s="577">
        <v>13</v>
      </c>
    </row>
    <row r="35" spans="1:18">
      <c r="A35" s="577">
        <v>14</v>
      </c>
      <c r="B35" s="573" t="s">
        <v>1490</v>
      </c>
      <c r="C35" s="694"/>
      <c r="D35" s="694"/>
      <c r="E35" s="574"/>
      <c r="F35" s="694"/>
      <c r="G35" s="694"/>
      <c r="H35" s="574"/>
      <c r="I35" s="701"/>
      <c r="J35" s="694"/>
      <c r="K35" s="574"/>
      <c r="L35" s="694"/>
      <c r="M35" s="694"/>
      <c r="N35" s="574"/>
      <c r="O35" s="694"/>
      <c r="P35" s="694"/>
      <c r="Q35" s="694"/>
      <c r="R35" s="577">
        <v>14</v>
      </c>
    </row>
    <row r="36" spans="1:18">
      <c r="A36" s="577">
        <v>15</v>
      </c>
      <c r="B36" s="573" t="s">
        <v>1491</v>
      </c>
      <c r="C36" s="694"/>
      <c r="D36" s="694"/>
      <c r="E36" s="574"/>
      <c r="F36" s="694"/>
      <c r="G36" s="694"/>
      <c r="H36" s="574"/>
      <c r="I36" s="701"/>
      <c r="J36" s="694"/>
      <c r="K36" s="574"/>
      <c r="L36" s="694"/>
      <c r="M36" s="694"/>
      <c r="N36" s="574"/>
      <c r="O36" s="694"/>
      <c r="P36" s="694"/>
      <c r="Q36" s="694"/>
      <c r="R36" s="577">
        <v>15</v>
      </c>
    </row>
    <row r="37" spans="1:18">
      <c r="A37" s="577">
        <v>16</v>
      </c>
      <c r="B37" s="573" t="s">
        <v>1492</v>
      </c>
      <c r="C37" s="697"/>
      <c r="D37" s="697">
        <f>SUM(D34:D36)</f>
        <v>0</v>
      </c>
      <c r="E37" s="698"/>
      <c r="F37" s="697"/>
      <c r="G37" s="697">
        <f>SUM(G34:G36)</f>
        <v>0</v>
      </c>
      <c r="H37" s="698"/>
      <c r="I37" s="700"/>
      <c r="J37" s="697">
        <f>SUM(J34:J36)</f>
        <v>0</v>
      </c>
      <c r="K37" s="698"/>
      <c r="L37" s="697"/>
      <c r="M37" s="724">
        <f>SUM(M34:M36)</f>
        <v>0</v>
      </c>
      <c r="N37" s="698"/>
      <c r="O37" s="697"/>
      <c r="P37" s="697">
        <f>SUM(P34:P36)</f>
        <v>0</v>
      </c>
      <c r="Q37" s="697"/>
      <c r="R37" s="577">
        <v>16</v>
      </c>
    </row>
    <row r="38" spans="1:18">
      <c r="A38" s="577">
        <v>17</v>
      </c>
      <c r="B38" s="573" t="s">
        <v>1493</v>
      </c>
      <c r="C38" s="725"/>
      <c r="D38" s="725"/>
      <c r="E38" s="726"/>
      <c r="F38" s="725"/>
      <c r="G38" s="725"/>
      <c r="H38" s="726"/>
      <c r="I38" s="727"/>
      <c r="J38" s="725"/>
      <c r="K38" s="726"/>
      <c r="L38" s="725"/>
      <c r="M38" s="725"/>
      <c r="N38" s="726"/>
      <c r="O38" s="725"/>
      <c r="P38" s="725"/>
      <c r="Q38" s="725"/>
      <c r="R38" s="577">
        <v>17</v>
      </c>
    </row>
    <row r="39" spans="1:18">
      <c r="A39" s="577">
        <v>18</v>
      </c>
      <c r="B39" s="573" t="s">
        <v>1494</v>
      </c>
      <c r="C39" s="697"/>
      <c r="D39" s="697"/>
      <c r="E39" s="698"/>
      <c r="F39" s="697"/>
      <c r="G39" s="697"/>
      <c r="H39" s="698"/>
      <c r="I39" s="700"/>
      <c r="J39" s="697"/>
      <c r="K39" s="698"/>
      <c r="L39" s="697"/>
      <c r="M39" s="697"/>
      <c r="N39" s="698"/>
      <c r="O39" s="697"/>
      <c r="P39" s="697"/>
      <c r="Q39" s="697"/>
      <c r="R39" s="577">
        <v>18</v>
      </c>
    </row>
    <row r="40" spans="1:18">
      <c r="A40" s="577">
        <v>19</v>
      </c>
      <c r="B40" s="573" t="s">
        <v>2584</v>
      </c>
      <c r="C40" s="694"/>
      <c r="D40" s="694"/>
      <c r="E40" s="574"/>
      <c r="F40" s="694"/>
      <c r="G40" s="694"/>
      <c r="H40" s="574"/>
      <c r="I40" s="701"/>
      <c r="J40" s="694"/>
      <c r="K40" s="574"/>
      <c r="L40" s="694"/>
      <c r="M40" s="694"/>
      <c r="N40" s="574"/>
      <c r="O40" s="694"/>
      <c r="P40" s="694"/>
      <c r="Q40" s="694"/>
      <c r="R40" s="577">
        <v>19</v>
      </c>
    </row>
    <row r="41" spans="1:18">
      <c r="A41" s="577">
        <v>20</v>
      </c>
      <c r="B41" s="573" t="s">
        <v>1495</v>
      </c>
      <c r="C41" s="694"/>
      <c r="D41" s="694"/>
      <c r="E41" s="574"/>
      <c r="F41" s="694"/>
      <c r="G41" s="694"/>
      <c r="H41" s="574"/>
      <c r="I41" s="701"/>
      <c r="J41" s="694"/>
      <c r="K41" s="574"/>
      <c r="L41" s="694"/>
      <c r="M41" s="694"/>
      <c r="N41" s="574"/>
      <c r="O41" s="694"/>
      <c r="P41" s="694"/>
      <c r="Q41" s="694"/>
      <c r="R41" s="577">
        <v>20</v>
      </c>
    </row>
    <row r="42" spans="1:18">
      <c r="A42" s="577">
        <v>21</v>
      </c>
      <c r="B42" s="573" t="s">
        <v>1496</v>
      </c>
      <c r="C42" s="694"/>
      <c r="D42" s="694"/>
      <c r="E42" s="574"/>
      <c r="F42" s="694"/>
      <c r="G42" s="694"/>
      <c r="H42" s="574"/>
      <c r="I42" s="701"/>
      <c r="J42" s="694"/>
      <c r="K42" s="574"/>
      <c r="L42" s="694"/>
      <c r="M42" s="694"/>
      <c r="N42" s="574"/>
      <c r="O42" s="694"/>
      <c r="P42" s="694"/>
      <c r="Q42" s="694"/>
      <c r="R42" s="577">
        <v>21</v>
      </c>
    </row>
    <row r="43" spans="1:18">
      <c r="A43" s="577">
        <v>22</v>
      </c>
      <c r="B43" s="573" t="s">
        <v>1497</v>
      </c>
      <c r="C43" s="694"/>
      <c r="D43" s="694"/>
      <c r="E43" s="574"/>
      <c r="F43" s="694"/>
      <c r="G43" s="694"/>
      <c r="H43" s="574"/>
      <c r="I43" s="701"/>
      <c r="J43" s="694"/>
      <c r="K43" s="574"/>
      <c r="L43" s="694"/>
      <c r="M43" s="694"/>
      <c r="N43" s="574"/>
      <c r="O43" s="694"/>
      <c r="P43" s="694"/>
      <c r="Q43" s="694"/>
      <c r="R43" s="577">
        <v>22</v>
      </c>
    </row>
    <row r="44" spans="1:18">
      <c r="A44" s="577">
        <v>23</v>
      </c>
      <c r="B44" s="573" t="s">
        <v>3511</v>
      </c>
      <c r="C44" s="694"/>
      <c r="D44" s="694"/>
      <c r="E44" s="574"/>
      <c r="F44" s="694"/>
      <c r="G44" s="694"/>
      <c r="H44" s="574"/>
      <c r="I44" s="701"/>
      <c r="J44" s="694"/>
      <c r="K44" s="574"/>
      <c r="L44" s="694"/>
      <c r="M44" s="694"/>
      <c r="N44" s="574"/>
      <c r="O44" s="694"/>
      <c r="P44" s="694"/>
      <c r="Q44" s="694"/>
      <c r="R44" s="577">
        <v>23</v>
      </c>
    </row>
    <row r="45" spans="1:18">
      <c r="A45" s="577">
        <v>24</v>
      </c>
      <c r="B45" s="573" t="s">
        <v>3024</v>
      </c>
      <c r="C45" s="694"/>
      <c r="D45" s="694"/>
      <c r="E45" s="574"/>
      <c r="F45" s="694"/>
      <c r="G45" s="694"/>
      <c r="H45" s="574"/>
      <c r="I45" s="701"/>
      <c r="J45" s="694"/>
      <c r="K45" s="574"/>
      <c r="L45" s="694"/>
      <c r="M45" s="694"/>
      <c r="N45" s="574"/>
      <c r="O45" s="694"/>
      <c r="P45" s="694"/>
      <c r="Q45" s="694"/>
      <c r="R45" s="577">
        <v>24</v>
      </c>
    </row>
    <row r="46" spans="1:18">
      <c r="A46" s="577">
        <v>25</v>
      </c>
      <c r="B46" s="573" t="s">
        <v>3025</v>
      </c>
      <c r="C46" s="694"/>
      <c r="D46" s="694"/>
      <c r="E46" s="574"/>
      <c r="F46" s="694"/>
      <c r="G46" s="694"/>
      <c r="H46" s="574"/>
      <c r="I46" s="701"/>
      <c r="J46" s="694"/>
      <c r="K46" s="574"/>
      <c r="L46" s="694"/>
      <c r="M46" s="694"/>
      <c r="N46" s="574"/>
      <c r="O46" s="694"/>
      <c r="P46" s="694"/>
      <c r="Q46" s="694"/>
      <c r="R46" s="577">
        <v>25</v>
      </c>
    </row>
    <row r="47" spans="1:18">
      <c r="A47" s="577">
        <v>26</v>
      </c>
      <c r="B47" s="573" t="s">
        <v>1969</v>
      </c>
      <c r="C47" s="694"/>
      <c r="D47" s="694"/>
      <c r="E47" s="574"/>
      <c r="F47" s="694"/>
      <c r="G47" s="694"/>
      <c r="H47" s="574"/>
      <c r="I47" s="701"/>
      <c r="J47" s="694"/>
      <c r="K47" s="574"/>
      <c r="L47" s="694"/>
      <c r="M47" s="694"/>
      <c r="N47" s="574"/>
      <c r="O47" s="694"/>
      <c r="P47" s="694"/>
      <c r="Q47" s="694"/>
      <c r="R47" s="577">
        <v>26</v>
      </c>
    </row>
    <row r="48" spans="1:18">
      <c r="A48" s="577">
        <v>27</v>
      </c>
      <c r="B48" s="573" t="s">
        <v>3545</v>
      </c>
      <c r="C48" s="694"/>
      <c r="D48" s="694"/>
      <c r="E48" s="574"/>
      <c r="F48" s="694"/>
      <c r="G48" s="694"/>
      <c r="H48" s="574"/>
      <c r="I48" s="701"/>
      <c r="J48" s="694"/>
      <c r="K48" s="574"/>
      <c r="L48" s="694"/>
      <c r="M48" s="694"/>
      <c r="N48" s="574"/>
      <c r="O48" s="694"/>
      <c r="P48" s="694"/>
      <c r="Q48" s="694"/>
      <c r="R48" s="577">
        <v>27</v>
      </c>
    </row>
    <row r="49" spans="1:18">
      <c r="A49" s="577">
        <v>28</v>
      </c>
      <c r="B49" s="573" t="s">
        <v>2553</v>
      </c>
      <c r="C49" s="694"/>
      <c r="D49" s="694"/>
      <c r="E49" s="574"/>
      <c r="F49" s="694"/>
      <c r="G49" s="694"/>
      <c r="H49" s="574"/>
      <c r="I49" s="701"/>
      <c r="J49" s="694"/>
      <c r="K49" s="574"/>
      <c r="L49" s="694"/>
      <c r="M49" s="694"/>
      <c r="N49" s="574"/>
      <c r="O49" s="694"/>
      <c r="P49" s="694"/>
      <c r="Q49" s="694"/>
      <c r="R49" s="577">
        <v>28</v>
      </c>
    </row>
    <row r="50" spans="1:18">
      <c r="A50" s="577">
        <v>29</v>
      </c>
      <c r="B50" s="573" t="s">
        <v>2558</v>
      </c>
      <c r="C50" s="694"/>
      <c r="D50" s="694"/>
      <c r="E50" s="574"/>
      <c r="F50" s="694"/>
      <c r="G50" s="694"/>
      <c r="H50" s="574"/>
      <c r="I50" s="701"/>
      <c r="J50" s="694"/>
      <c r="K50" s="574"/>
      <c r="L50" s="694"/>
      <c r="M50" s="694"/>
      <c r="N50" s="574"/>
      <c r="O50" s="694"/>
      <c r="P50" s="694"/>
      <c r="Q50" s="694"/>
      <c r="R50" s="577">
        <v>29</v>
      </c>
    </row>
    <row r="51" spans="1:18">
      <c r="A51" s="577">
        <v>30</v>
      </c>
      <c r="B51" s="573" t="s">
        <v>3026</v>
      </c>
      <c r="C51" s="694"/>
      <c r="D51" s="694"/>
      <c r="E51" s="574"/>
      <c r="F51" s="694"/>
      <c r="G51" s="694"/>
      <c r="H51" s="574"/>
      <c r="I51" s="701"/>
      <c r="J51" s="694"/>
      <c r="K51" s="574"/>
      <c r="L51" s="694"/>
      <c r="M51" s="694"/>
      <c r="N51" s="574"/>
      <c r="O51" s="694"/>
      <c r="P51" s="694"/>
      <c r="Q51" s="694"/>
      <c r="R51" s="577">
        <v>30</v>
      </c>
    </row>
    <row r="52" spans="1:18">
      <c r="A52" s="577">
        <v>31</v>
      </c>
      <c r="B52" s="573" t="s">
        <v>1695</v>
      </c>
      <c r="C52" s="694"/>
      <c r="D52" s="694"/>
      <c r="E52" s="574"/>
      <c r="F52" s="694"/>
      <c r="G52" s="694"/>
      <c r="H52" s="574"/>
      <c r="I52" s="701"/>
      <c r="J52" s="694"/>
      <c r="K52" s="574"/>
      <c r="L52" s="694"/>
      <c r="M52" s="694"/>
      <c r="N52" s="574"/>
      <c r="O52" s="694"/>
      <c r="P52" s="694"/>
      <c r="Q52" s="694"/>
      <c r="R52" s="577">
        <v>31</v>
      </c>
    </row>
    <row r="53" spans="1:18">
      <c r="A53" s="577">
        <v>32</v>
      </c>
      <c r="B53" s="573" t="s">
        <v>3027</v>
      </c>
      <c r="C53" s="694"/>
      <c r="D53" s="694"/>
      <c r="E53" s="574"/>
      <c r="F53" s="694"/>
      <c r="G53" s="694"/>
      <c r="H53" s="574"/>
      <c r="I53" s="701"/>
      <c r="J53" s="694"/>
      <c r="K53" s="574"/>
      <c r="L53" s="694"/>
      <c r="M53" s="694"/>
      <c r="N53" s="574"/>
      <c r="O53" s="694"/>
      <c r="P53" s="694"/>
      <c r="Q53" s="694"/>
      <c r="R53" s="577">
        <v>32</v>
      </c>
    </row>
    <row r="54" spans="1:18">
      <c r="A54" s="577">
        <v>33</v>
      </c>
      <c r="B54" s="573" t="s">
        <v>4293</v>
      </c>
      <c r="C54" s="697"/>
      <c r="D54" s="697">
        <f>SUM(D39:D53)</f>
        <v>0</v>
      </c>
      <c r="E54" s="698"/>
      <c r="F54" s="697"/>
      <c r="G54" s="697">
        <f>SUM(G39:G53)</f>
        <v>0</v>
      </c>
      <c r="H54" s="698"/>
      <c r="I54" s="700"/>
      <c r="J54" s="697">
        <f>SUM(J39:J53)</f>
        <v>0</v>
      </c>
      <c r="K54" s="698"/>
      <c r="L54" s="697"/>
      <c r="M54" s="697">
        <f>SUM(M39:M53)</f>
        <v>0</v>
      </c>
      <c r="N54" s="698"/>
      <c r="O54" s="697"/>
      <c r="P54" s="697">
        <f>SUM(P39:P53)</f>
        <v>0</v>
      </c>
      <c r="Q54" s="697"/>
      <c r="R54" s="577">
        <v>33</v>
      </c>
    </row>
    <row r="55" spans="1:18" ht="15.75" thickBot="1">
      <c r="A55" s="577">
        <v>34</v>
      </c>
      <c r="B55" s="573" t="s">
        <v>4294</v>
      </c>
      <c r="C55" s="728"/>
      <c r="D55" s="728"/>
      <c r="E55" s="729"/>
      <c r="F55" s="728"/>
      <c r="G55" s="728"/>
      <c r="H55" s="729"/>
      <c r="I55" s="730"/>
      <c r="J55" s="728"/>
      <c r="K55" s="729"/>
      <c r="L55" s="728"/>
      <c r="M55" s="728"/>
      <c r="N55" s="729"/>
      <c r="O55" s="728"/>
      <c r="P55" s="728"/>
      <c r="Q55" s="728"/>
      <c r="R55" s="577">
        <v>34</v>
      </c>
    </row>
    <row r="56" spans="1:18" ht="15.75" thickBot="1">
      <c r="A56" s="577">
        <v>35</v>
      </c>
      <c r="B56" s="573" t="s">
        <v>4295</v>
      </c>
      <c r="C56" s="625"/>
      <c r="D56" s="625"/>
      <c r="E56" s="625"/>
      <c r="F56" s="625"/>
      <c r="G56" s="625"/>
      <c r="H56" s="625"/>
      <c r="I56" s="731"/>
      <c r="J56" s="732"/>
      <c r="K56" s="625"/>
      <c r="L56" s="732"/>
      <c r="M56" s="732"/>
      <c r="N56" s="625"/>
      <c r="O56" s="732"/>
      <c r="P56" s="732"/>
      <c r="Q56" s="732"/>
      <c r="R56" s="577">
        <v>35</v>
      </c>
    </row>
    <row r="57" spans="1:18">
      <c r="A57" s="555">
        <v>36</v>
      </c>
      <c r="B57" s="564" t="s">
        <v>4296</v>
      </c>
      <c r="C57" s="564"/>
      <c r="D57" s="564"/>
      <c r="E57" s="564"/>
      <c r="F57" s="564"/>
      <c r="G57" s="564"/>
      <c r="H57" s="564"/>
      <c r="I57" s="555"/>
      <c r="J57" s="564"/>
      <c r="K57" s="564"/>
      <c r="L57" s="564"/>
      <c r="M57" s="564"/>
      <c r="N57" s="564"/>
      <c r="O57" s="564"/>
      <c r="P57" s="564"/>
      <c r="Q57" s="325"/>
      <c r="R57" s="555">
        <v>36</v>
      </c>
    </row>
    <row r="58" spans="1:18">
      <c r="A58" s="577"/>
      <c r="B58" s="573" t="s">
        <v>4297</v>
      </c>
      <c r="C58" s="573"/>
      <c r="D58" s="573"/>
      <c r="E58" s="573"/>
      <c r="F58" s="573"/>
      <c r="G58" s="573"/>
      <c r="H58" s="573"/>
      <c r="I58" s="577"/>
      <c r="J58" s="573"/>
      <c r="K58" s="573"/>
      <c r="L58" s="573"/>
      <c r="M58" s="573"/>
      <c r="N58" s="573"/>
      <c r="O58" s="573"/>
      <c r="P58" s="573"/>
      <c r="Q58" s="572"/>
      <c r="R58" s="577"/>
    </row>
    <row r="59" spans="1:18">
      <c r="A59" s="577">
        <v>37</v>
      </c>
      <c r="B59" s="573" t="s">
        <v>4298</v>
      </c>
      <c r="C59" s="574"/>
      <c r="D59" s="574"/>
      <c r="E59" s="574"/>
      <c r="F59" s="574"/>
      <c r="G59" s="574"/>
      <c r="H59" s="574"/>
      <c r="I59" s="733"/>
      <c r="J59" s="574"/>
      <c r="K59" s="574"/>
      <c r="L59" s="574"/>
      <c r="M59" s="574"/>
      <c r="N59" s="574"/>
      <c r="O59" s="574"/>
      <c r="P59" s="574"/>
      <c r="Q59" s="694"/>
      <c r="R59" s="577">
        <v>37</v>
      </c>
    </row>
    <row r="60" spans="1:18">
      <c r="A60" s="555">
        <v>38</v>
      </c>
      <c r="B60" s="564" t="s">
        <v>1316</v>
      </c>
      <c r="C60" s="576"/>
      <c r="D60" s="576"/>
      <c r="E60" s="576"/>
      <c r="F60" s="576"/>
      <c r="G60" s="576"/>
      <c r="H60" s="576"/>
      <c r="I60" s="646"/>
      <c r="J60" s="576"/>
      <c r="K60" s="576"/>
      <c r="L60" s="576"/>
      <c r="M60" s="576"/>
      <c r="N60" s="576"/>
      <c r="O60" s="576"/>
      <c r="P60" s="576"/>
      <c r="Q60" s="651"/>
      <c r="R60" s="555">
        <v>38</v>
      </c>
    </row>
    <row r="61" spans="1:18">
      <c r="A61" s="577"/>
      <c r="B61" s="573" t="s">
        <v>1317</v>
      </c>
      <c r="C61" s="574"/>
      <c r="D61" s="574"/>
      <c r="E61" s="574"/>
      <c r="F61" s="574"/>
      <c r="G61" s="574"/>
      <c r="H61" s="574"/>
      <c r="I61" s="733"/>
      <c r="J61" s="574"/>
      <c r="K61" s="574"/>
      <c r="L61" s="574"/>
      <c r="M61" s="574"/>
      <c r="N61" s="574"/>
      <c r="O61" s="574"/>
      <c r="P61" s="574"/>
      <c r="Q61" s="694"/>
      <c r="R61" s="577"/>
    </row>
    <row r="62" spans="1:18">
      <c r="A62" s="555">
        <v>39</v>
      </c>
      <c r="B62" s="564" t="s">
        <v>1455</v>
      </c>
      <c r="C62" s="734"/>
      <c r="D62" s="734"/>
      <c r="E62" s="734"/>
      <c r="F62" s="734"/>
      <c r="G62" s="734"/>
      <c r="H62" s="734"/>
      <c r="I62" s="735"/>
      <c r="J62" s="734"/>
      <c r="K62" s="734"/>
      <c r="L62" s="734"/>
      <c r="M62" s="734"/>
      <c r="N62" s="734"/>
      <c r="O62" s="734"/>
      <c r="P62" s="734"/>
      <c r="Q62" s="736"/>
      <c r="R62" s="555">
        <v>39</v>
      </c>
    </row>
    <row r="63" spans="1:18">
      <c r="A63" s="577"/>
      <c r="B63" s="573" t="s">
        <v>1456</v>
      </c>
      <c r="C63" s="737"/>
      <c r="D63" s="737"/>
      <c r="E63" s="737"/>
      <c r="F63" s="737"/>
      <c r="G63" s="737"/>
      <c r="H63" s="737"/>
      <c r="I63" s="738"/>
      <c r="J63" s="737"/>
      <c r="K63" s="737"/>
      <c r="L63" s="737"/>
      <c r="M63" s="737"/>
      <c r="N63" s="737"/>
      <c r="O63" s="737"/>
      <c r="P63" s="737"/>
      <c r="Q63" s="739"/>
      <c r="R63" s="577"/>
    </row>
    <row r="64" spans="1:18">
      <c r="A64" s="577">
        <v>40</v>
      </c>
      <c r="B64" s="573" t="s">
        <v>1457</v>
      </c>
      <c r="C64" s="737"/>
      <c r="D64" s="737"/>
      <c r="E64" s="737"/>
      <c r="F64" s="737"/>
      <c r="G64" s="737"/>
      <c r="H64" s="737"/>
      <c r="I64" s="738"/>
      <c r="J64" s="737"/>
      <c r="K64" s="737"/>
      <c r="L64" s="737"/>
      <c r="M64" s="737"/>
      <c r="N64" s="737"/>
      <c r="O64" s="737"/>
      <c r="P64" s="737"/>
      <c r="Q64" s="739"/>
      <c r="R64" s="577">
        <v>40</v>
      </c>
    </row>
    <row r="65" spans="1:18">
      <c r="A65" s="577">
        <v>41</v>
      </c>
      <c r="B65" s="573" t="s">
        <v>3240</v>
      </c>
      <c r="C65" s="737"/>
      <c r="D65" s="737"/>
      <c r="E65" s="737"/>
      <c r="F65" s="737"/>
      <c r="G65" s="737"/>
      <c r="H65" s="737"/>
      <c r="I65" s="738"/>
      <c r="J65" s="737"/>
      <c r="K65" s="737"/>
      <c r="L65" s="737"/>
      <c r="M65" s="737"/>
      <c r="N65" s="737"/>
      <c r="O65" s="737"/>
      <c r="P65" s="737"/>
      <c r="Q65" s="739"/>
      <c r="R65" s="577">
        <v>41</v>
      </c>
    </row>
    <row r="66" spans="1:18">
      <c r="A66" s="577">
        <v>42</v>
      </c>
      <c r="B66" s="573" t="s">
        <v>3241</v>
      </c>
      <c r="C66" s="737"/>
      <c r="D66" s="737"/>
      <c r="E66" s="737"/>
      <c r="F66" s="737"/>
      <c r="G66" s="737"/>
      <c r="H66" s="737"/>
      <c r="I66" s="738"/>
      <c r="J66" s="737"/>
      <c r="K66" s="737"/>
      <c r="L66" s="737"/>
      <c r="M66" s="737"/>
      <c r="N66" s="737"/>
      <c r="O66" s="737"/>
      <c r="P66" s="737"/>
      <c r="Q66" s="739"/>
      <c r="R66" s="577">
        <v>42</v>
      </c>
    </row>
    <row r="67" spans="1:18" ht="15.75" thickBot="1">
      <c r="A67" s="578">
        <v>43</v>
      </c>
      <c r="B67" s="579" t="s">
        <v>3242</v>
      </c>
      <c r="C67" s="593"/>
      <c r="D67" s="593"/>
      <c r="E67" s="593"/>
      <c r="F67" s="593"/>
      <c r="G67" s="593"/>
      <c r="H67" s="593"/>
      <c r="I67" s="653"/>
      <c r="J67" s="593"/>
      <c r="K67" s="593"/>
      <c r="L67" s="593"/>
      <c r="M67" s="593"/>
      <c r="N67" s="593"/>
      <c r="O67" s="593"/>
      <c r="P67" s="593"/>
      <c r="Q67" s="652"/>
      <c r="R67" s="578">
        <v>43</v>
      </c>
    </row>
    <row r="68" spans="1:18" ht="15.75">
      <c r="A68" s="581" t="s">
        <v>3243</v>
      </c>
      <c r="B68" s="325"/>
      <c r="C68" s="325"/>
      <c r="D68" s="325"/>
      <c r="E68" s="325"/>
      <c r="F68" s="325"/>
      <c r="G68" s="325"/>
      <c r="H68" s="325"/>
      <c r="I68" s="581" t="s">
        <v>3243</v>
      </c>
      <c r="J68" s="325"/>
      <c r="K68" s="325"/>
      <c r="L68" s="325"/>
      <c r="M68" s="325"/>
      <c r="N68" s="325"/>
      <c r="O68" s="325"/>
      <c r="P68" s="325"/>
      <c r="Q68" s="607" t="s">
        <v>4785</v>
      </c>
      <c r="R68" s="582"/>
    </row>
    <row r="69" spans="1:18">
      <c r="A69" s="582" t="s">
        <v>3244</v>
      </c>
      <c r="B69" s="582"/>
      <c r="C69" s="582"/>
      <c r="D69" s="582"/>
      <c r="E69" s="582"/>
      <c r="F69" s="582"/>
      <c r="G69" s="582"/>
      <c r="H69" s="582"/>
      <c r="I69" s="582" t="s">
        <v>3245</v>
      </c>
      <c r="J69" s="582"/>
      <c r="K69" s="582"/>
      <c r="L69" s="582"/>
      <c r="M69" s="582"/>
      <c r="N69" s="582"/>
      <c r="O69" s="582"/>
      <c r="P69" s="582"/>
      <c r="Q69" s="582"/>
      <c r="R69" s="582"/>
    </row>
    <row r="70" spans="1:18">
      <c r="A70" s="582"/>
      <c r="B70" s="582"/>
      <c r="C70" s="582"/>
      <c r="D70" s="582"/>
      <c r="E70" s="582"/>
      <c r="F70" s="582"/>
      <c r="G70" s="582"/>
      <c r="H70" s="582"/>
      <c r="I70" s="582"/>
      <c r="J70" s="582"/>
      <c r="K70" s="582"/>
      <c r="L70" s="582"/>
      <c r="M70" s="582"/>
      <c r="N70" s="582"/>
      <c r="O70" s="582"/>
      <c r="P70" s="582"/>
      <c r="Q70" s="582"/>
      <c r="R70" s="582"/>
    </row>
    <row r="72" spans="1:18" ht="15.75">
      <c r="A72" s="606" t="s">
        <v>1325</v>
      </c>
      <c r="B72" s="582"/>
      <c r="C72" s="582"/>
      <c r="D72" s="582"/>
      <c r="E72" s="582"/>
      <c r="F72" s="582"/>
      <c r="G72" s="582"/>
      <c r="H72" s="582"/>
    </row>
    <row r="74" spans="1:18" ht="16.5" thickBot="1">
      <c r="A74" s="627" t="str">
        <f>'Data Sheet'!$C$25</f>
        <v xml:space="preserve">KeySpan Gas East Corp. D/B/A National Grid </v>
      </c>
      <c r="B74" s="325"/>
      <c r="C74" s="325"/>
      <c r="D74" s="325"/>
      <c r="E74" s="676" t="str">
        <f>'Data Sheet'!$C$40</f>
        <v>March 31, 2015</v>
      </c>
      <c r="F74" s="325"/>
      <c r="G74" s="325" t="str">
        <f>'Data Sheet'!$C$38</f>
        <v>December 31, 2014</v>
      </c>
      <c r="H74" s="325"/>
      <c r="I74" s="627" t="str">
        <f>'Data Sheet'!$C$25</f>
        <v xml:space="preserve">KeySpan Gas East Corp. D/B/A National Grid </v>
      </c>
      <c r="J74" s="325"/>
      <c r="K74" s="325"/>
      <c r="L74" s="325"/>
      <c r="M74" s="325"/>
      <c r="N74" s="676" t="str">
        <f>'Data Sheet'!$C$40</f>
        <v>March 31, 2015</v>
      </c>
      <c r="P74" s="512" t="str">
        <f>'Data Sheet'!$C$38</f>
        <v>December 31, 2014</v>
      </c>
    </row>
    <row r="75" spans="1:18">
      <c r="A75" s="547"/>
      <c r="B75" s="548"/>
      <c r="C75" s="548"/>
      <c r="D75" s="548"/>
      <c r="E75" s="548"/>
      <c r="F75" s="548"/>
      <c r="G75" s="548"/>
      <c r="H75" s="599"/>
      <c r="I75" s="547"/>
      <c r="J75" s="548"/>
      <c r="K75" s="548"/>
      <c r="L75" s="548"/>
      <c r="M75" s="548"/>
      <c r="N75" s="548"/>
      <c r="O75" s="548"/>
      <c r="P75" s="548"/>
      <c r="Q75" s="548"/>
      <c r="R75" s="599"/>
    </row>
    <row r="76" spans="1:18" ht="15.75">
      <c r="A76" s="553"/>
      <c r="B76" s="606" t="s">
        <v>3255</v>
      </c>
      <c r="C76" s="606"/>
      <c r="D76" s="606"/>
      <c r="E76" s="582"/>
      <c r="F76" s="582"/>
      <c r="G76" s="582"/>
      <c r="H76" s="596"/>
      <c r="I76" s="586"/>
      <c r="J76" s="606" t="s">
        <v>3256</v>
      </c>
      <c r="K76" s="606"/>
      <c r="L76" s="606"/>
      <c r="M76" s="582"/>
      <c r="N76" s="582"/>
      <c r="O76" s="582"/>
      <c r="P76" s="582"/>
      <c r="Q76" s="582"/>
      <c r="R76" s="596"/>
    </row>
    <row r="77" spans="1:18" ht="15.75" thickBot="1">
      <c r="A77" s="553"/>
      <c r="B77" s="325"/>
      <c r="C77" s="325"/>
      <c r="D77" s="325"/>
      <c r="E77" s="325"/>
      <c r="F77" s="325"/>
      <c r="G77" s="325"/>
      <c r="H77" s="564"/>
      <c r="I77" s="553"/>
      <c r="J77" s="325"/>
      <c r="K77" s="325"/>
      <c r="L77" s="325"/>
      <c r="M77" s="325"/>
      <c r="N77" s="325"/>
      <c r="O77" s="325"/>
      <c r="P77" s="325"/>
      <c r="Q77" s="325"/>
      <c r="R77" s="564"/>
    </row>
    <row r="78" spans="1:18">
      <c r="A78" s="657"/>
      <c r="B78" s="566"/>
      <c r="C78" s="711" t="s">
        <v>2783</v>
      </c>
      <c r="D78" s="595"/>
      <c r="E78" s="567"/>
      <c r="F78" s="711" t="s">
        <v>2783</v>
      </c>
      <c r="G78" s="595"/>
      <c r="H78" s="567"/>
      <c r="I78" s="712" t="s">
        <v>2783</v>
      </c>
      <c r="J78" s="595"/>
      <c r="K78" s="567"/>
      <c r="L78" s="711" t="s">
        <v>2783</v>
      </c>
      <c r="M78" s="595"/>
      <c r="N78" s="567"/>
      <c r="O78" s="711" t="s">
        <v>2783</v>
      </c>
      <c r="P78" s="595"/>
      <c r="Q78" s="567"/>
      <c r="R78" s="587"/>
    </row>
    <row r="79" spans="1:18">
      <c r="A79" s="589" t="s">
        <v>290</v>
      </c>
      <c r="B79" s="596" t="s">
        <v>2023</v>
      </c>
      <c r="C79" s="325"/>
      <c r="D79" s="325"/>
      <c r="E79" s="564"/>
      <c r="F79" s="325"/>
      <c r="G79" s="325"/>
      <c r="H79" s="564"/>
      <c r="I79" s="554"/>
      <c r="J79" s="325"/>
      <c r="K79" s="564"/>
      <c r="L79" s="325"/>
      <c r="M79" s="325"/>
      <c r="N79" s="564"/>
      <c r="O79" s="325"/>
      <c r="P79" s="325"/>
      <c r="Q79" s="325"/>
      <c r="R79" s="589" t="s">
        <v>290</v>
      </c>
    </row>
    <row r="80" spans="1:18" ht="15.75" thickBot="1">
      <c r="A80" s="568" t="s">
        <v>293</v>
      </c>
      <c r="B80" s="569" t="s">
        <v>1860</v>
      </c>
      <c r="C80" s="557"/>
      <c r="D80" s="562" t="s">
        <v>1861</v>
      </c>
      <c r="E80" s="579"/>
      <c r="F80" s="557"/>
      <c r="G80" s="562" t="s">
        <v>1862</v>
      </c>
      <c r="H80" s="579"/>
      <c r="I80" s="713"/>
      <c r="J80" s="562" t="s">
        <v>1863</v>
      </c>
      <c r="K80" s="579"/>
      <c r="L80" s="562"/>
      <c r="M80" s="562" t="s">
        <v>838</v>
      </c>
      <c r="N80" s="579"/>
      <c r="O80" s="557"/>
      <c r="P80" s="598" t="s">
        <v>839</v>
      </c>
      <c r="Q80" s="562"/>
      <c r="R80" s="568" t="s">
        <v>293</v>
      </c>
    </row>
    <row r="81" spans="1:18">
      <c r="A81" s="555">
        <v>1</v>
      </c>
      <c r="B81" s="564" t="s">
        <v>2784</v>
      </c>
      <c r="C81" s="325"/>
      <c r="D81" s="325"/>
      <c r="E81" s="596"/>
      <c r="F81" s="582"/>
      <c r="G81" s="582"/>
      <c r="H81" s="564"/>
      <c r="I81" s="553"/>
      <c r="J81" s="325"/>
      <c r="K81" s="564"/>
      <c r="L81" s="325"/>
      <c r="M81" s="582"/>
      <c r="N81" s="596"/>
      <c r="O81" s="582"/>
      <c r="P81" s="582"/>
      <c r="Q81" s="582"/>
      <c r="R81" s="555">
        <v>1</v>
      </c>
    </row>
    <row r="82" spans="1:18">
      <c r="A82" s="577"/>
      <c r="B82" s="573" t="s">
        <v>2785</v>
      </c>
      <c r="C82" s="572"/>
      <c r="D82" s="572"/>
      <c r="E82" s="690"/>
      <c r="F82" s="689"/>
      <c r="G82" s="689"/>
      <c r="H82" s="573"/>
      <c r="I82" s="688"/>
      <c r="J82" s="572"/>
      <c r="K82" s="573"/>
      <c r="L82" s="572"/>
      <c r="M82" s="689"/>
      <c r="N82" s="690"/>
      <c r="O82" s="689"/>
      <c r="P82" s="689"/>
      <c r="Q82" s="689"/>
      <c r="R82" s="577"/>
    </row>
    <row r="83" spans="1:18">
      <c r="A83" s="555">
        <v>2</v>
      </c>
      <c r="B83" s="564" t="s">
        <v>2786</v>
      </c>
      <c r="C83" s="325"/>
      <c r="D83" s="325"/>
      <c r="E83" s="590"/>
      <c r="F83" s="613"/>
      <c r="G83" s="613"/>
      <c r="H83" s="590"/>
      <c r="I83" s="553"/>
      <c r="J83" s="325"/>
      <c r="K83" s="564"/>
      <c r="L83" s="325"/>
      <c r="M83" s="613"/>
      <c r="N83" s="590"/>
      <c r="O83" s="613"/>
      <c r="P83" s="613"/>
      <c r="Q83" s="613"/>
      <c r="R83" s="555">
        <v>2</v>
      </c>
    </row>
    <row r="84" spans="1:18">
      <c r="A84" s="577"/>
      <c r="B84" s="573" t="s">
        <v>2787</v>
      </c>
      <c r="C84" s="572"/>
      <c r="D84" s="572"/>
      <c r="E84" s="690"/>
      <c r="F84" s="689"/>
      <c r="G84" s="689"/>
      <c r="H84" s="690"/>
      <c r="I84" s="688"/>
      <c r="J84" s="572"/>
      <c r="K84" s="573"/>
      <c r="L84" s="572"/>
      <c r="M84" s="689"/>
      <c r="N84" s="690"/>
      <c r="O84" s="689"/>
      <c r="P84" s="689"/>
      <c r="Q84" s="689"/>
      <c r="R84" s="577"/>
    </row>
    <row r="85" spans="1:18">
      <c r="A85" s="577">
        <v>3</v>
      </c>
      <c r="B85" s="573" t="s">
        <v>2788</v>
      </c>
      <c r="C85" s="714"/>
      <c r="D85" s="714"/>
      <c r="E85" s="715"/>
      <c r="F85" s="716"/>
      <c r="G85" s="716"/>
      <c r="H85" s="717"/>
      <c r="I85" s="718"/>
      <c r="J85" s="714"/>
      <c r="K85" s="717"/>
      <c r="L85" s="714"/>
      <c r="M85" s="716"/>
      <c r="N85" s="715"/>
      <c r="O85" s="716"/>
      <c r="P85" s="716"/>
      <c r="Q85" s="716"/>
      <c r="R85" s="577">
        <v>3</v>
      </c>
    </row>
    <row r="86" spans="1:18">
      <c r="A86" s="571">
        <v>4</v>
      </c>
      <c r="B86" s="573" t="s">
        <v>2789</v>
      </c>
      <c r="C86" s="714"/>
      <c r="D86" s="714"/>
      <c r="E86" s="717"/>
      <c r="F86" s="714"/>
      <c r="G86" s="714"/>
      <c r="H86" s="717"/>
      <c r="I86" s="719"/>
      <c r="J86" s="714"/>
      <c r="K86" s="717"/>
      <c r="L86" s="714"/>
      <c r="M86" s="714"/>
      <c r="N86" s="717"/>
      <c r="O86" s="714"/>
      <c r="P86" s="714"/>
      <c r="Q86" s="714"/>
      <c r="R86" s="577">
        <v>4</v>
      </c>
    </row>
    <row r="87" spans="1:18">
      <c r="A87" s="575">
        <v>5</v>
      </c>
      <c r="B87" s="564" t="s">
        <v>1480</v>
      </c>
      <c r="C87" s="720"/>
      <c r="D87" s="720"/>
      <c r="E87" s="721"/>
      <c r="F87" s="720"/>
      <c r="G87" s="720"/>
      <c r="H87" s="721"/>
      <c r="I87" s="722"/>
      <c r="J87" s="720"/>
      <c r="K87" s="721"/>
      <c r="L87" s="720"/>
      <c r="M87" s="720"/>
      <c r="N87" s="721"/>
      <c r="O87" s="720"/>
      <c r="P87" s="720"/>
      <c r="Q87" s="720"/>
      <c r="R87" s="555">
        <v>5</v>
      </c>
    </row>
    <row r="88" spans="1:18">
      <c r="A88" s="571"/>
      <c r="B88" s="573" t="s">
        <v>1481</v>
      </c>
      <c r="C88" s="714"/>
      <c r="D88" s="714"/>
      <c r="E88" s="717"/>
      <c r="F88" s="714"/>
      <c r="G88" s="714"/>
      <c r="H88" s="717"/>
      <c r="I88" s="719"/>
      <c r="J88" s="714"/>
      <c r="K88" s="717"/>
      <c r="L88" s="714"/>
      <c r="M88" s="714"/>
      <c r="N88" s="717"/>
      <c r="O88" s="714"/>
      <c r="P88" s="714"/>
      <c r="Q88" s="714"/>
      <c r="R88" s="577"/>
    </row>
    <row r="89" spans="1:18">
      <c r="A89" s="571">
        <v>6</v>
      </c>
      <c r="B89" s="573" t="s">
        <v>1482</v>
      </c>
      <c r="C89" s="714"/>
      <c r="D89" s="714"/>
      <c r="E89" s="717"/>
      <c r="F89" s="714"/>
      <c r="G89" s="714"/>
      <c r="H89" s="717"/>
      <c r="I89" s="719"/>
      <c r="J89" s="714"/>
      <c r="K89" s="717"/>
      <c r="L89" s="714"/>
      <c r="M89" s="714"/>
      <c r="N89" s="717"/>
      <c r="O89" s="714"/>
      <c r="P89" s="714"/>
      <c r="Q89" s="714"/>
      <c r="R89" s="577">
        <v>6</v>
      </c>
    </row>
    <row r="90" spans="1:18">
      <c r="A90" s="571">
        <v>7</v>
      </c>
      <c r="B90" s="573" t="s">
        <v>1483</v>
      </c>
      <c r="C90" s="572"/>
      <c r="D90" s="572"/>
      <c r="E90" s="573"/>
      <c r="F90" s="572"/>
      <c r="G90" s="572"/>
      <c r="H90" s="573"/>
      <c r="I90" s="691"/>
      <c r="J90" s="572"/>
      <c r="K90" s="573"/>
      <c r="L90" s="572"/>
      <c r="M90" s="572"/>
      <c r="N90" s="573"/>
      <c r="O90" s="572"/>
      <c r="P90" s="572"/>
      <c r="Q90" s="572"/>
      <c r="R90" s="577">
        <v>7</v>
      </c>
    </row>
    <row r="91" spans="1:18">
      <c r="A91" s="571">
        <v>8</v>
      </c>
      <c r="B91" s="573" t="s">
        <v>1484</v>
      </c>
      <c r="C91" s="572"/>
      <c r="D91" s="572"/>
      <c r="E91" s="573"/>
      <c r="F91" s="572"/>
      <c r="G91" s="572"/>
      <c r="H91" s="573"/>
      <c r="I91" s="691"/>
      <c r="J91" s="572"/>
      <c r="K91" s="573"/>
      <c r="L91" s="572"/>
      <c r="M91" s="572"/>
      <c r="N91" s="573"/>
      <c r="O91" s="572"/>
      <c r="P91" s="572"/>
      <c r="Q91" s="572"/>
      <c r="R91" s="577">
        <v>8</v>
      </c>
    </row>
    <row r="92" spans="1:18">
      <c r="A92" s="571">
        <v>9</v>
      </c>
      <c r="B92" s="573" t="s">
        <v>1485</v>
      </c>
      <c r="C92" s="572"/>
      <c r="D92" s="572"/>
      <c r="E92" s="573"/>
      <c r="F92" s="572"/>
      <c r="G92" s="572"/>
      <c r="H92" s="573"/>
      <c r="I92" s="691"/>
      <c r="J92" s="572"/>
      <c r="K92" s="573"/>
      <c r="L92" s="572"/>
      <c r="M92" s="572"/>
      <c r="N92" s="573"/>
      <c r="O92" s="572"/>
      <c r="P92" s="572"/>
      <c r="Q92" s="572"/>
      <c r="R92" s="577">
        <v>9</v>
      </c>
    </row>
    <row r="93" spans="1:18">
      <c r="A93" s="571">
        <v>10</v>
      </c>
      <c r="B93" s="573" t="s">
        <v>1486</v>
      </c>
      <c r="C93" s="572"/>
      <c r="D93" s="572"/>
      <c r="E93" s="573"/>
      <c r="F93" s="572"/>
      <c r="G93" s="572"/>
      <c r="H93" s="573"/>
      <c r="I93" s="691"/>
      <c r="J93" s="572"/>
      <c r="K93" s="573"/>
      <c r="L93" s="572"/>
      <c r="M93" s="572"/>
      <c r="N93" s="573"/>
      <c r="O93" s="572"/>
      <c r="P93" s="572"/>
      <c r="Q93" s="572"/>
      <c r="R93" s="577">
        <v>10</v>
      </c>
    </row>
    <row r="94" spans="1:18">
      <c r="A94" s="571">
        <v>11</v>
      </c>
      <c r="B94" s="573" t="s">
        <v>1487</v>
      </c>
      <c r="C94" s="694"/>
      <c r="D94" s="694"/>
      <c r="E94" s="574"/>
      <c r="F94" s="694"/>
      <c r="G94" s="694"/>
      <c r="H94" s="574"/>
      <c r="I94" s="695"/>
      <c r="J94" s="694"/>
      <c r="K94" s="574"/>
      <c r="L94" s="694"/>
      <c r="M94" s="694"/>
      <c r="N94" s="574"/>
      <c r="O94" s="694"/>
      <c r="P94" s="694"/>
      <c r="Q94" s="694"/>
      <c r="R94" s="577">
        <v>11</v>
      </c>
    </row>
    <row r="95" spans="1:18">
      <c r="A95" s="571">
        <v>12</v>
      </c>
      <c r="B95" s="573" t="s">
        <v>1488</v>
      </c>
      <c r="C95" s="694"/>
      <c r="D95" s="694"/>
      <c r="E95" s="574"/>
      <c r="F95" s="694"/>
      <c r="G95" s="694"/>
      <c r="H95" s="574"/>
      <c r="I95" s="695"/>
      <c r="J95" s="694"/>
      <c r="K95" s="574"/>
      <c r="L95" s="694"/>
      <c r="M95" s="694"/>
      <c r="N95" s="574"/>
      <c r="O95" s="694"/>
      <c r="P95" s="694"/>
      <c r="Q95" s="694"/>
      <c r="R95" s="577">
        <v>12</v>
      </c>
    </row>
    <row r="96" spans="1:18">
      <c r="A96" s="571">
        <v>13</v>
      </c>
      <c r="B96" s="573" t="s">
        <v>1489</v>
      </c>
      <c r="C96" s="697"/>
      <c r="D96" s="697"/>
      <c r="E96" s="698"/>
      <c r="F96" s="697"/>
      <c r="G96" s="697"/>
      <c r="H96" s="698"/>
      <c r="I96" s="723"/>
      <c r="J96" s="697"/>
      <c r="K96" s="698"/>
      <c r="L96" s="697"/>
      <c r="M96" s="697"/>
      <c r="N96" s="698"/>
      <c r="O96" s="697"/>
      <c r="P96" s="697"/>
      <c r="Q96" s="697"/>
      <c r="R96" s="577">
        <v>13</v>
      </c>
    </row>
    <row r="97" spans="1:18">
      <c r="A97" s="577">
        <v>14</v>
      </c>
      <c r="B97" s="573" t="s">
        <v>1490</v>
      </c>
      <c r="C97" s="694"/>
      <c r="D97" s="694"/>
      <c r="E97" s="574"/>
      <c r="F97" s="694"/>
      <c r="G97" s="694"/>
      <c r="H97" s="574"/>
      <c r="I97" s="701"/>
      <c r="J97" s="694"/>
      <c r="K97" s="574"/>
      <c r="L97" s="694"/>
      <c r="M97" s="694"/>
      <c r="N97" s="574"/>
      <c r="O97" s="694"/>
      <c r="P97" s="694"/>
      <c r="Q97" s="694"/>
      <c r="R97" s="577">
        <v>14</v>
      </c>
    </row>
    <row r="98" spans="1:18">
      <c r="A98" s="577">
        <v>15</v>
      </c>
      <c r="B98" s="573" t="s">
        <v>1491</v>
      </c>
      <c r="C98" s="694"/>
      <c r="D98" s="694"/>
      <c r="E98" s="574"/>
      <c r="F98" s="694"/>
      <c r="G98" s="694"/>
      <c r="H98" s="574"/>
      <c r="I98" s="701"/>
      <c r="J98" s="694"/>
      <c r="K98" s="574"/>
      <c r="L98" s="694"/>
      <c r="M98" s="694"/>
      <c r="N98" s="574"/>
      <c r="O98" s="694"/>
      <c r="P98" s="694"/>
      <c r="Q98" s="694"/>
      <c r="R98" s="577">
        <v>15</v>
      </c>
    </row>
    <row r="99" spans="1:18">
      <c r="A99" s="577">
        <v>16</v>
      </c>
      <c r="B99" s="573" t="s">
        <v>1492</v>
      </c>
      <c r="C99" s="697"/>
      <c r="D99" s="697"/>
      <c r="E99" s="698"/>
      <c r="F99" s="697"/>
      <c r="G99" s="697"/>
      <c r="H99" s="698"/>
      <c r="I99" s="700"/>
      <c r="J99" s="697"/>
      <c r="K99" s="698"/>
      <c r="L99" s="697"/>
      <c r="M99" s="697"/>
      <c r="N99" s="698"/>
      <c r="O99" s="697"/>
      <c r="P99" s="697"/>
      <c r="Q99" s="697"/>
      <c r="R99" s="577">
        <v>16</v>
      </c>
    </row>
    <row r="100" spans="1:18">
      <c r="A100" s="577">
        <v>17</v>
      </c>
      <c r="B100" s="573" t="s">
        <v>1493</v>
      </c>
      <c r="C100" s="725"/>
      <c r="D100" s="725"/>
      <c r="E100" s="726"/>
      <c r="F100" s="725"/>
      <c r="G100" s="725"/>
      <c r="H100" s="726"/>
      <c r="I100" s="727"/>
      <c r="J100" s="725"/>
      <c r="K100" s="726"/>
      <c r="L100" s="725"/>
      <c r="M100" s="725"/>
      <c r="N100" s="726"/>
      <c r="O100" s="725"/>
      <c r="P100" s="725"/>
      <c r="Q100" s="725"/>
      <c r="R100" s="577">
        <v>17</v>
      </c>
    </row>
    <row r="101" spans="1:18">
      <c r="A101" s="577">
        <v>18</v>
      </c>
      <c r="B101" s="573" t="s">
        <v>1494</v>
      </c>
      <c r="C101" s="697"/>
      <c r="D101" s="697"/>
      <c r="E101" s="698"/>
      <c r="F101" s="697"/>
      <c r="G101" s="697"/>
      <c r="H101" s="698"/>
      <c r="I101" s="700"/>
      <c r="J101" s="697"/>
      <c r="K101" s="698"/>
      <c r="L101" s="697"/>
      <c r="M101" s="697"/>
      <c r="N101" s="698"/>
      <c r="O101" s="697"/>
      <c r="P101" s="697"/>
      <c r="Q101" s="697"/>
      <c r="R101" s="577">
        <v>18</v>
      </c>
    </row>
    <row r="102" spans="1:18">
      <c r="A102" s="577">
        <v>19</v>
      </c>
      <c r="B102" s="573" t="s">
        <v>2584</v>
      </c>
      <c r="C102" s="694"/>
      <c r="D102" s="694"/>
      <c r="E102" s="574"/>
      <c r="F102" s="694"/>
      <c r="G102" s="694"/>
      <c r="H102" s="574"/>
      <c r="I102" s="701"/>
      <c r="J102" s="694"/>
      <c r="K102" s="574"/>
      <c r="L102" s="694"/>
      <c r="M102" s="694"/>
      <c r="N102" s="574"/>
      <c r="O102" s="694"/>
      <c r="P102" s="694"/>
      <c r="Q102" s="694"/>
      <c r="R102" s="577">
        <v>19</v>
      </c>
    </row>
    <row r="103" spans="1:18">
      <c r="A103" s="577">
        <v>20</v>
      </c>
      <c r="B103" s="573" t="s">
        <v>1495</v>
      </c>
      <c r="C103" s="694"/>
      <c r="D103" s="694"/>
      <c r="E103" s="574"/>
      <c r="F103" s="694"/>
      <c r="G103" s="694"/>
      <c r="H103" s="574"/>
      <c r="I103" s="701"/>
      <c r="J103" s="694"/>
      <c r="K103" s="574"/>
      <c r="L103" s="694"/>
      <c r="M103" s="694"/>
      <c r="N103" s="574"/>
      <c r="O103" s="694"/>
      <c r="P103" s="694"/>
      <c r="Q103" s="694"/>
      <c r="R103" s="577">
        <v>20</v>
      </c>
    </row>
    <row r="104" spans="1:18">
      <c r="A104" s="577">
        <v>21</v>
      </c>
      <c r="B104" s="573" t="s">
        <v>1496</v>
      </c>
      <c r="C104" s="694"/>
      <c r="D104" s="694"/>
      <c r="E104" s="574"/>
      <c r="F104" s="694"/>
      <c r="G104" s="694"/>
      <c r="H104" s="574"/>
      <c r="I104" s="701"/>
      <c r="J104" s="694"/>
      <c r="K104" s="574"/>
      <c r="L104" s="694"/>
      <c r="M104" s="694"/>
      <c r="N104" s="574"/>
      <c r="O104" s="694"/>
      <c r="P104" s="694"/>
      <c r="Q104" s="694"/>
      <c r="R104" s="577">
        <v>21</v>
      </c>
    </row>
    <row r="105" spans="1:18">
      <c r="A105" s="577">
        <v>22</v>
      </c>
      <c r="B105" s="573" t="s">
        <v>1497</v>
      </c>
      <c r="C105" s="694"/>
      <c r="D105" s="694"/>
      <c r="E105" s="574"/>
      <c r="F105" s="694"/>
      <c r="G105" s="694"/>
      <c r="H105" s="574"/>
      <c r="I105" s="701"/>
      <c r="J105" s="694"/>
      <c r="K105" s="574"/>
      <c r="L105" s="694"/>
      <c r="M105" s="694"/>
      <c r="N105" s="574"/>
      <c r="O105" s="694"/>
      <c r="P105" s="694"/>
      <c r="Q105" s="694"/>
      <c r="R105" s="577">
        <v>22</v>
      </c>
    </row>
    <row r="106" spans="1:18">
      <c r="A106" s="577">
        <v>23</v>
      </c>
      <c r="B106" s="573" t="s">
        <v>3511</v>
      </c>
      <c r="C106" s="694"/>
      <c r="D106" s="694"/>
      <c r="E106" s="574"/>
      <c r="F106" s="694"/>
      <c r="G106" s="694"/>
      <c r="H106" s="574"/>
      <c r="I106" s="701"/>
      <c r="J106" s="694"/>
      <c r="K106" s="574"/>
      <c r="L106" s="694"/>
      <c r="M106" s="694"/>
      <c r="N106" s="574"/>
      <c r="O106" s="694"/>
      <c r="P106" s="694"/>
      <c r="Q106" s="694"/>
      <c r="R106" s="577">
        <v>23</v>
      </c>
    </row>
    <row r="107" spans="1:18">
      <c r="A107" s="577">
        <v>24</v>
      </c>
      <c r="B107" s="573" t="s">
        <v>3024</v>
      </c>
      <c r="C107" s="694"/>
      <c r="D107" s="694"/>
      <c r="E107" s="574"/>
      <c r="F107" s="694"/>
      <c r="G107" s="694"/>
      <c r="H107" s="574"/>
      <c r="I107" s="701"/>
      <c r="J107" s="694"/>
      <c r="K107" s="574"/>
      <c r="L107" s="694"/>
      <c r="M107" s="694"/>
      <c r="N107" s="574"/>
      <c r="O107" s="694"/>
      <c r="P107" s="694"/>
      <c r="Q107" s="694"/>
      <c r="R107" s="577">
        <v>24</v>
      </c>
    </row>
    <row r="108" spans="1:18">
      <c r="A108" s="577">
        <v>25</v>
      </c>
      <c r="B108" s="573" t="s">
        <v>3025</v>
      </c>
      <c r="C108" s="694"/>
      <c r="D108" s="694"/>
      <c r="E108" s="574"/>
      <c r="F108" s="694"/>
      <c r="G108" s="694"/>
      <c r="H108" s="574"/>
      <c r="I108" s="701"/>
      <c r="J108" s="694"/>
      <c r="K108" s="574"/>
      <c r="L108" s="694"/>
      <c r="M108" s="694"/>
      <c r="N108" s="574"/>
      <c r="O108" s="694"/>
      <c r="P108" s="694"/>
      <c r="Q108" s="694"/>
      <c r="R108" s="577">
        <v>25</v>
      </c>
    </row>
    <row r="109" spans="1:18">
      <c r="A109" s="577">
        <v>26</v>
      </c>
      <c r="B109" s="573" t="s">
        <v>1969</v>
      </c>
      <c r="C109" s="694"/>
      <c r="D109" s="694"/>
      <c r="E109" s="574"/>
      <c r="F109" s="694"/>
      <c r="G109" s="694"/>
      <c r="H109" s="574"/>
      <c r="I109" s="701"/>
      <c r="J109" s="694"/>
      <c r="K109" s="574"/>
      <c r="L109" s="694"/>
      <c r="M109" s="694"/>
      <c r="N109" s="574"/>
      <c r="O109" s="694"/>
      <c r="P109" s="694"/>
      <c r="Q109" s="694"/>
      <c r="R109" s="577">
        <v>26</v>
      </c>
    </row>
    <row r="110" spans="1:18">
      <c r="A110" s="577">
        <v>27</v>
      </c>
      <c r="B110" s="573" t="s">
        <v>3545</v>
      </c>
      <c r="C110" s="694"/>
      <c r="D110" s="694"/>
      <c r="E110" s="574"/>
      <c r="F110" s="694"/>
      <c r="G110" s="694"/>
      <c r="H110" s="574"/>
      <c r="I110" s="701"/>
      <c r="J110" s="694"/>
      <c r="K110" s="574"/>
      <c r="L110" s="694"/>
      <c r="M110" s="694"/>
      <c r="N110" s="574"/>
      <c r="O110" s="694"/>
      <c r="P110" s="694"/>
      <c r="Q110" s="694"/>
      <c r="R110" s="577">
        <v>27</v>
      </c>
    </row>
    <row r="111" spans="1:18">
      <c r="A111" s="577">
        <v>28</v>
      </c>
      <c r="B111" s="573" t="s">
        <v>2553</v>
      </c>
      <c r="C111" s="694"/>
      <c r="D111" s="694"/>
      <c r="E111" s="574"/>
      <c r="F111" s="694"/>
      <c r="G111" s="694"/>
      <c r="H111" s="574"/>
      <c r="I111" s="701"/>
      <c r="J111" s="694"/>
      <c r="K111" s="574"/>
      <c r="L111" s="694"/>
      <c r="M111" s="694"/>
      <c r="N111" s="574"/>
      <c r="O111" s="694"/>
      <c r="P111" s="694"/>
      <c r="Q111" s="694"/>
      <c r="R111" s="577">
        <v>28</v>
      </c>
    </row>
    <row r="112" spans="1:18">
      <c r="A112" s="577">
        <v>29</v>
      </c>
      <c r="B112" s="573" t="s">
        <v>2558</v>
      </c>
      <c r="C112" s="694"/>
      <c r="D112" s="694"/>
      <c r="E112" s="574"/>
      <c r="F112" s="694"/>
      <c r="G112" s="694"/>
      <c r="H112" s="574"/>
      <c r="I112" s="701"/>
      <c r="J112" s="694"/>
      <c r="K112" s="574"/>
      <c r="L112" s="694"/>
      <c r="M112" s="694"/>
      <c r="N112" s="574"/>
      <c r="O112" s="694"/>
      <c r="P112" s="694"/>
      <c r="Q112" s="694"/>
      <c r="R112" s="577">
        <v>29</v>
      </c>
    </row>
    <row r="113" spans="1:18">
      <c r="A113" s="577">
        <v>30</v>
      </c>
      <c r="B113" s="573" t="s">
        <v>3026</v>
      </c>
      <c r="C113" s="694"/>
      <c r="D113" s="694"/>
      <c r="E113" s="574"/>
      <c r="F113" s="694"/>
      <c r="G113" s="694"/>
      <c r="H113" s="574"/>
      <c r="I113" s="701"/>
      <c r="J113" s="694"/>
      <c r="K113" s="574"/>
      <c r="L113" s="694"/>
      <c r="M113" s="694"/>
      <c r="N113" s="574"/>
      <c r="O113" s="694"/>
      <c r="P113" s="694"/>
      <c r="Q113" s="694"/>
      <c r="R113" s="577">
        <v>30</v>
      </c>
    </row>
    <row r="114" spans="1:18">
      <c r="A114" s="577">
        <v>31</v>
      </c>
      <c r="B114" s="573" t="s">
        <v>1695</v>
      </c>
      <c r="C114" s="694"/>
      <c r="D114" s="694"/>
      <c r="E114" s="574"/>
      <c r="F114" s="694"/>
      <c r="G114" s="694"/>
      <c r="H114" s="574"/>
      <c r="I114" s="701"/>
      <c r="J114" s="694"/>
      <c r="K114" s="574"/>
      <c r="L114" s="694"/>
      <c r="M114" s="694"/>
      <c r="N114" s="574"/>
      <c r="O114" s="694"/>
      <c r="P114" s="694"/>
      <c r="Q114" s="694"/>
      <c r="R114" s="577">
        <v>31</v>
      </c>
    </row>
    <row r="115" spans="1:18">
      <c r="A115" s="577">
        <v>32</v>
      </c>
      <c r="B115" s="573" t="s">
        <v>3027</v>
      </c>
      <c r="C115" s="694"/>
      <c r="D115" s="694"/>
      <c r="E115" s="574"/>
      <c r="F115" s="694"/>
      <c r="G115" s="694"/>
      <c r="H115" s="574"/>
      <c r="I115" s="701"/>
      <c r="J115" s="694"/>
      <c r="K115" s="574"/>
      <c r="L115" s="694"/>
      <c r="M115" s="694"/>
      <c r="N115" s="574"/>
      <c r="O115" s="694"/>
      <c r="P115" s="694"/>
      <c r="Q115" s="694"/>
      <c r="R115" s="577">
        <v>32</v>
      </c>
    </row>
    <row r="116" spans="1:18">
      <c r="A116" s="577">
        <v>33</v>
      </c>
      <c r="B116" s="573" t="s">
        <v>4293</v>
      </c>
      <c r="C116" s="697"/>
      <c r="D116" s="697"/>
      <c r="E116" s="698"/>
      <c r="F116" s="697"/>
      <c r="G116" s="697"/>
      <c r="H116" s="698"/>
      <c r="I116" s="700"/>
      <c r="J116" s="697"/>
      <c r="K116" s="698"/>
      <c r="L116" s="697"/>
      <c r="M116" s="697"/>
      <c r="N116" s="698"/>
      <c r="O116" s="697"/>
      <c r="P116" s="697"/>
      <c r="Q116" s="697"/>
      <c r="R116" s="577">
        <v>33</v>
      </c>
    </row>
    <row r="117" spans="1:18" ht="15.75" thickBot="1">
      <c r="A117" s="577">
        <v>34</v>
      </c>
      <c r="B117" s="573" t="s">
        <v>4294</v>
      </c>
      <c r="C117" s="728"/>
      <c r="D117" s="728"/>
      <c r="E117" s="729"/>
      <c r="F117" s="728"/>
      <c r="G117" s="728"/>
      <c r="H117" s="729"/>
      <c r="I117" s="730"/>
      <c r="J117" s="728"/>
      <c r="K117" s="729"/>
      <c r="L117" s="728"/>
      <c r="M117" s="728"/>
      <c r="N117" s="729"/>
      <c r="O117" s="728"/>
      <c r="P117" s="728"/>
      <c r="Q117" s="728"/>
      <c r="R117" s="577">
        <v>34</v>
      </c>
    </row>
    <row r="118" spans="1:18" ht="15.75" thickBot="1">
      <c r="A118" s="577">
        <v>35</v>
      </c>
      <c r="B118" s="573" t="s">
        <v>4295</v>
      </c>
      <c r="C118" s="625"/>
      <c r="D118" s="625"/>
      <c r="E118" s="625"/>
      <c r="F118" s="625"/>
      <c r="G118" s="625"/>
      <c r="H118" s="625"/>
      <c r="I118" s="731"/>
      <c r="J118" s="732"/>
      <c r="K118" s="625"/>
      <c r="L118" s="732"/>
      <c r="M118" s="732"/>
      <c r="N118" s="625"/>
      <c r="O118" s="732"/>
      <c r="P118" s="732"/>
      <c r="Q118" s="732"/>
      <c r="R118" s="577">
        <v>35</v>
      </c>
    </row>
    <row r="119" spans="1:18">
      <c r="A119" s="555">
        <v>36</v>
      </c>
      <c r="B119" s="564" t="s">
        <v>4296</v>
      </c>
      <c r="C119" s="564"/>
      <c r="D119" s="564"/>
      <c r="E119" s="564"/>
      <c r="F119" s="564"/>
      <c r="G119" s="564"/>
      <c r="H119" s="564"/>
      <c r="I119" s="555"/>
      <c r="J119" s="564"/>
      <c r="K119" s="564"/>
      <c r="L119" s="564"/>
      <c r="M119" s="564"/>
      <c r="N119" s="564"/>
      <c r="O119" s="564"/>
      <c r="P119" s="564"/>
      <c r="Q119" s="325"/>
      <c r="R119" s="555">
        <v>36</v>
      </c>
    </row>
    <row r="120" spans="1:18">
      <c r="A120" s="577"/>
      <c r="B120" s="573" t="s">
        <v>4297</v>
      </c>
      <c r="C120" s="573"/>
      <c r="D120" s="573"/>
      <c r="E120" s="573"/>
      <c r="F120" s="573"/>
      <c r="G120" s="573"/>
      <c r="H120" s="573"/>
      <c r="I120" s="577"/>
      <c r="J120" s="573"/>
      <c r="K120" s="573"/>
      <c r="L120" s="573"/>
      <c r="M120" s="573"/>
      <c r="N120" s="573"/>
      <c r="O120" s="573"/>
      <c r="P120" s="573"/>
      <c r="Q120" s="572"/>
      <c r="R120" s="577"/>
    </row>
    <row r="121" spans="1:18">
      <c r="A121" s="577">
        <v>37</v>
      </c>
      <c r="B121" s="573" t="s">
        <v>4298</v>
      </c>
      <c r="C121" s="574"/>
      <c r="D121" s="574"/>
      <c r="E121" s="574"/>
      <c r="F121" s="574"/>
      <c r="G121" s="574"/>
      <c r="H121" s="574"/>
      <c r="I121" s="733"/>
      <c r="J121" s="574"/>
      <c r="K121" s="574"/>
      <c r="L121" s="574"/>
      <c r="M121" s="574"/>
      <c r="N121" s="574"/>
      <c r="O121" s="574"/>
      <c r="P121" s="574"/>
      <c r="Q121" s="694"/>
      <c r="R121" s="577">
        <v>37</v>
      </c>
    </row>
    <row r="122" spans="1:18">
      <c r="A122" s="555">
        <v>38</v>
      </c>
      <c r="B122" s="564" t="s">
        <v>1316</v>
      </c>
      <c r="C122" s="576"/>
      <c r="D122" s="576"/>
      <c r="E122" s="576"/>
      <c r="F122" s="576"/>
      <c r="G122" s="576"/>
      <c r="H122" s="576"/>
      <c r="I122" s="646"/>
      <c r="J122" s="576"/>
      <c r="K122" s="576"/>
      <c r="L122" s="576"/>
      <c r="M122" s="576"/>
      <c r="N122" s="576"/>
      <c r="O122" s="576"/>
      <c r="P122" s="576"/>
      <c r="Q122" s="651"/>
      <c r="R122" s="555">
        <v>38</v>
      </c>
    </row>
    <row r="123" spans="1:18">
      <c r="A123" s="577"/>
      <c r="B123" s="573" t="s">
        <v>1317</v>
      </c>
      <c r="C123" s="574"/>
      <c r="D123" s="574"/>
      <c r="E123" s="574"/>
      <c r="F123" s="574"/>
      <c r="G123" s="574"/>
      <c r="H123" s="574"/>
      <c r="I123" s="733"/>
      <c r="J123" s="574"/>
      <c r="K123" s="574"/>
      <c r="L123" s="574"/>
      <c r="M123" s="574"/>
      <c r="N123" s="574"/>
      <c r="O123" s="574"/>
      <c r="P123" s="574"/>
      <c r="Q123" s="694"/>
      <c r="R123" s="577"/>
    </row>
    <row r="124" spans="1:18">
      <c r="A124" s="555">
        <v>39</v>
      </c>
      <c r="B124" s="564" t="s">
        <v>1455</v>
      </c>
      <c r="C124" s="734"/>
      <c r="D124" s="734"/>
      <c r="E124" s="734"/>
      <c r="F124" s="734"/>
      <c r="G124" s="734"/>
      <c r="H124" s="734"/>
      <c r="I124" s="735"/>
      <c r="J124" s="734"/>
      <c r="K124" s="734"/>
      <c r="L124" s="734"/>
      <c r="M124" s="734"/>
      <c r="N124" s="734"/>
      <c r="O124" s="734"/>
      <c r="P124" s="734"/>
      <c r="Q124" s="736"/>
      <c r="R124" s="555">
        <v>39</v>
      </c>
    </row>
    <row r="125" spans="1:18">
      <c r="A125" s="577"/>
      <c r="B125" s="573" t="s">
        <v>1456</v>
      </c>
      <c r="C125" s="737"/>
      <c r="D125" s="737"/>
      <c r="E125" s="737"/>
      <c r="F125" s="737"/>
      <c r="G125" s="737"/>
      <c r="H125" s="737"/>
      <c r="I125" s="738"/>
      <c r="J125" s="737"/>
      <c r="K125" s="737"/>
      <c r="L125" s="737"/>
      <c r="M125" s="737"/>
      <c r="N125" s="737"/>
      <c r="O125" s="737"/>
      <c r="P125" s="737"/>
      <c r="Q125" s="739"/>
      <c r="R125" s="577"/>
    </row>
    <row r="126" spans="1:18">
      <c r="A126" s="577">
        <v>40</v>
      </c>
      <c r="B126" s="573" t="s">
        <v>1457</v>
      </c>
      <c r="C126" s="737"/>
      <c r="D126" s="737"/>
      <c r="E126" s="737"/>
      <c r="F126" s="737"/>
      <c r="G126" s="737"/>
      <c r="H126" s="737"/>
      <c r="I126" s="738"/>
      <c r="J126" s="737"/>
      <c r="K126" s="737"/>
      <c r="L126" s="737"/>
      <c r="M126" s="737"/>
      <c r="N126" s="737"/>
      <c r="O126" s="737"/>
      <c r="P126" s="737"/>
      <c r="Q126" s="739"/>
      <c r="R126" s="577">
        <v>40</v>
      </c>
    </row>
    <row r="127" spans="1:18">
      <c r="A127" s="577">
        <v>41</v>
      </c>
      <c r="B127" s="573" t="s">
        <v>3240</v>
      </c>
      <c r="C127" s="737"/>
      <c r="D127" s="737"/>
      <c r="E127" s="737"/>
      <c r="F127" s="737"/>
      <c r="G127" s="737"/>
      <c r="H127" s="737"/>
      <c r="I127" s="738"/>
      <c r="J127" s="737"/>
      <c r="K127" s="737"/>
      <c r="L127" s="737"/>
      <c r="M127" s="737"/>
      <c r="N127" s="737"/>
      <c r="O127" s="737"/>
      <c r="P127" s="737"/>
      <c r="Q127" s="739"/>
      <c r="R127" s="577">
        <v>41</v>
      </c>
    </row>
    <row r="128" spans="1:18">
      <c r="A128" s="577">
        <v>42</v>
      </c>
      <c r="B128" s="573" t="s">
        <v>3241</v>
      </c>
      <c r="C128" s="737"/>
      <c r="D128" s="737"/>
      <c r="E128" s="737"/>
      <c r="F128" s="737"/>
      <c r="G128" s="737"/>
      <c r="H128" s="737"/>
      <c r="I128" s="738"/>
      <c r="J128" s="737"/>
      <c r="K128" s="737"/>
      <c r="L128" s="737"/>
      <c r="M128" s="737"/>
      <c r="N128" s="737"/>
      <c r="O128" s="737"/>
      <c r="P128" s="737"/>
      <c r="Q128" s="739"/>
      <c r="R128" s="577">
        <v>42</v>
      </c>
    </row>
    <row r="129" spans="1:18" ht="15.75" thickBot="1">
      <c r="A129" s="578">
        <v>43</v>
      </c>
      <c r="B129" s="579" t="s">
        <v>3242</v>
      </c>
      <c r="C129" s="593"/>
      <c r="D129" s="593"/>
      <c r="E129" s="593"/>
      <c r="F129" s="593"/>
      <c r="G129" s="593"/>
      <c r="H129" s="593"/>
      <c r="I129" s="653"/>
      <c r="J129" s="593"/>
      <c r="K129" s="593"/>
      <c r="L129" s="593"/>
      <c r="M129" s="593"/>
      <c r="N129" s="593"/>
      <c r="O129" s="593"/>
      <c r="P129" s="593"/>
      <c r="Q129" s="652"/>
      <c r="R129" s="578">
        <v>43</v>
      </c>
    </row>
    <row r="130" spans="1:18" ht="15.75">
      <c r="A130" s="581" t="s">
        <v>3243</v>
      </c>
      <c r="B130" s="325"/>
      <c r="C130" s="325"/>
      <c r="D130" s="325"/>
      <c r="E130" s="325"/>
      <c r="F130" s="325"/>
      <c r="G130" s="325"/>
      <c r="H130" s="325"/>
      <c r="I130" s="581" t="s">
        <v>3243</v>
      </c>
      <c r="J130" s="325"/>
      <c r="K130" s="325"/>
      <c r="L130" s="325"/>
      <c r="M130" s="325"/>
      <c r="N130" s="325"/>
      <c r="O130" s="325"/>
      <c r="P130" s="325"/>
      <c r="Q130" s="607" t="s">
        <v>4719</v>
      </c>
      <c r="R130" s="582"/>
    </row>
    <row r="131" spans="1:18">
      <c r="A131" s="582" t="s">
        <v>3246</v>
      </c>
      <c r="B131" s="582"/>
      <c r="C131" s="582"/>
      <c r="D131" s="582"/>
      <c r="E131" s="582"/>
      <c r="F131" s="582"/>
      <c r="G131" s="582"/>
      <c r="H131" s="582"/>
      <c r="I131" s="582" t="s">
        <v>3247</v>
      </c>
      <c r="J131" s="582"/>
      <c r="K131" s="582"/>
      <c r="L131" s="582"/>
      <c r="M131" s="582"/>
      <c r="N131" s="582"/>
      <c r="O131" s="582"/>
      <c r="P131" s="582"/>
      <c r="Q131" s="582"/>
      <c r="R131" s="582"/>
    </row>
  </sheetData>
  <phoneticPr fontId="0" type="noConversion"/>
  <printOptions horizontalCentered="1" verticalCentered="1"/>
  <pageMargins left="0.25" right="0.25" top="0.25" bottom="0.25" header="0" footer="0"/>
  <pageSetup scale="68" fitToWidth="2" fitToHeight="2" pageOrder="overThenDown" orientation="portrait" horizontalDpi="300" verticalDpi="300" r:id="rId1"/>
  <headerFooter alignWithMargins="0"/>
  <rowBreaks count="1" manualBreakCount="1">
    <brk id="72" max="16383" man="1"/>
  </row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67">
    <pageSetUpPr fitToPage="1"/>
  </sheetPr>
  <dimension ref="A1:N137"/>
  <sheetViews>
    <sheetView defaultGridColor="0" view="pageBreakPreview" topLeftCell="G43" colorId="22" zoomScale="60" zoomScaleNormal="85" workbookViewId="0">
      <selection activeCell="J97" sqref="J96:U97"/>
    </sheetView>
  </sheetViews>
  <sheetFormatPr defaultColWidth="9.6640625" defaultRowHeight="15"/>
  <cols>
    <col min="1" max="1" width="4.6640625" style="512" customWidth="1"/>
    <col min="2" max="2" width="48.33203125" style="512" customWidth="1"/>
    <col min="3" max="3" width="14.6640625" style="512" customWidth="1"/>
    <col min="4" max="4" width="13.6640625" style="512" customWidth="1"/>
    <col min="5" max="5" width="14.6640625" style="512" customWidth="1"/>
    <col min="6" max="6" width="17.33203125" style="512" bestFit="1" customWidth="1"/>
    <col min="7" max="7" width="2.6640625" style="512" customWidth="1"/>
    <col min="8" max="8" width="15.6640625" style="512" customWidth="1"/>
    <col min="9" max="9" width="24.33203125" style="512" customWidth="1"/>
    <col min="10" max="10" width="17.6640625" style="512" customWidth="1"/>
    <col min="11" max="11" width="15.6640625" style="512" customWidth="1"/>
    <col min="12" max="12" width="19.77734375" style="512" customWidth="1"/>
    <col min="13" max="13" width="15.6640625" style="512" customWidth="1"/>
    <col min="14" max="14" width="4.6640625" style="512" customWidth="1"/>
    <col min="15" max="16384" width="9.6640625" style="512"/>
  </cols>
  <sheetData>
    <row r="1" spans="1:14">
      <c r="A1" s="547" t="s">
        <v>394</v>
      </c>
      <c r="B1" s="548"/>
      <c r="C1" s="549" t="s">
        <v>377</v>
      </c>
      <c r="D1" s="550"/>
      <c r="E1" s="552" t="s">
        <v>396</v>
      </c>
      <c r="F1" s="552" t="s">
        <v>397</v>
      </c>
      <c r="G1" s="325"/>
      <c r="H1" s="547" t="s">
        <v>394</v>
      </c>
      <c r="I1" s="599"/>
      <c r="J1" s="549" t="s">
        <v>377</v>
      </c>
      <c r="K1" s="550"/>
      <c r="L1" s="552" t="s">
        <v>396</v>
      </c>
      <c r="M1" s="600" t="s">
        <v>397</v>
      </c>
      <c r="N1" s="566"/>
    </row>
    <row r="2" spans="1:14">
      <c r="A2" s="513" t="str">
        <f>'Data Sheet'!$C$25</f>
        <v xml:space="preserve">KeySpan Gas East Corp. D/B/A National Grid </v>
      </c>
      <c r="B2" s="325"/>
      <c r="C2" s="553" t="s">
        <v>3173</v>
      </c>
      <c r="D2" s="325"/>
      <c r="E2" s="554" t="s">
        <v>398</v>
      </c>
      <c r="F2" s="589"/>
      <c r="G2" s="325"/>
      <c r="H2" s="513" t="str">
        <f>'Data Sheet'!$C$25</f>
        <v xml:space="preserve">KeySpan Gas East Corp. D/B/A National Grid </v>
      </c>
      <c r="I2" s="564"/>
      <c r="J2" s="1228" t="s">
        <v>4711</v>
      </c>
      <c r="K2" s="325"/>
      <c r="L2" s="554" t="s">
        <v>398</v>
      </c>
      <c r="M2" s="586"/>
      <c r="N2" s="596"/>
    </row>
    <row r="3" spans="1:14" ht="15" customHeight="1" thickBot="1">
      <c r="A3" s="556"/>
      <c r="B3" s="557"/>
      <c r="C3" s="556" t="s">
        <v>3174</v>
      </c>
      <c r="D3" s="579"/>
      <c r="E3" s="660" t="str">
        <f>'Data Sheet'!$C$40</f>
        <v>March 31, 2015</v>
      </c>
      <c r="F3" s="578" t="str">
        <f>'Data Sheet'!$C$38</f>
        <v>December 31, 2014</v>
      </c>
      <c r="G3" s="325"/>
      <c r="H3" s="556"/>
      <c r="I3" s="579"/>
      <c r="J3" s="556" t="s">
        <v>3174</v>
      </c>
      <c r="K3" s="579"/>
      <c r="L3" s="660" t="str">
        <f>'Data Sheet'!$C$40</f>
        <v>March 31, 2015</v>
      </c>
      <c r="M3" s="604" t="str">
        <f>'Data Sheet'!$C$38</f>
        <v>December 31, 2014</v>
      </c>
      <c r="N3" s="569"/>
    </row>
    <row r="4" spans="1:14" ht="15" customHeight="1" thickBot="1">
      <c r="A4" s="560" t="s">
        <v>3248</v>
      </c>
      <c r="B4" s="561"/>
      <c r="C4" s="561"/>
      <c r="D4" s="562"/>
      <c r="E4" s="562"/>
      <c r="F4" s="563"/>
      <c r="G4" s="325"/>
      <c r="H4" s="560" t="s">
        <v>2381</v>
      </c>
      <c r="I4" s="561"/>
      <c r="J4" s="561"/>
      <c r="K4" s="561"/>
      <c r="L4" s="562"/>
      <c r="M4" s="588"/>
      <c r="N4" s="579"/>
    </row>
    <row r="5" spans="1:14" ht="15.75">
      <c r="A5" s="605"/>
      <c r="B5" s="606"/>
      <c r="C5" s="606"/>
      <c r="D5" s="582"/>
      <c r="E5" s="582"/>
      <c r="F5" s="566"/>
      <c r="G5" s="325"/>
      <c r="H5" s="605"/>
      <c r="I5" s="606"/>
      <c r="J5" s="606"/>
      <c r="K5" s="606"/>
      <c r="L5" s="582"/>
      <c r="M5" s="565"/>
      <c r="N5" s="564"/>
    </row>
    <row r="6" spans="1:14">
      <c r="A6" s="553" t="s">
        <v>2382</v>
      </c>
      <c r="B6" s="325"/>
      <c r="C6" s="325" t="s">
        <v>2383</v>
      </c>
      <c r="D6" s="325"/>
      <c r="E6" s="325"/>
      <c r="F6" s="564"/>
      <c r="G6" s="325"/>
      <c r="H6" s="553" t="s">
        <v>2266</v>
      </c>
      <c r="I6" s="325"/>
      <c r="J6" s="325"/>
      <c r="K6" s="325" t="s">
        <v>2267</v>
      </c>
      <c r="L6" s="325"/>
      <c r="M6" s="325"/>
      <c r="N6" s="564"/>
    </row>
    <row r="7" spans="1:14">
      <c r="A7" s="553" t="s">
        <v>2268</v>
      </c>
      <c r="B7" s="325"/>
      <c r="C7" s="325" t="s">
        <v>2269</v>
      </c>
      <c r="D7" s="325"/>
      <c r="E7" s="325"/>
      <c r="F7" s="564"/>
      <c r="G7" s="325"/>
      <c r="H7" s="553" t="s">
        <v>2270</v>
      </c>
      <c r="I7" s="325"/>
      <c r="J7" s="325"/>
      <c r="K7" s="325" t="s">
        <v>2035</v>
      </c>
      <c r="L7" s="325"/>
      <c r="M7" s="325"/>
      <c r="N7" s="564"/>
    </row>
    <row r="8" spans="1:14">
      <c r="A8" s="553" t="s">
        <v>2036</v>
      </c>
      <c r="B8" s="325"/>
      <c r="C8" s="325" t="s">
        <v>2037</v>
      </c>
      <c r="D8" s="325"/>
      <c r="E8" s="325"/>
      <c r="F8" s="564"/>
      <c r="G8" s="325"/>
      <c r="H8" s="553" t="s">
        <v>2038</v>
      </c>
      <c r="I8" s="325"/>
      <c r="J8" s="325"/>
      <c r="K8" s="325" t="s">
        <v>2039</v>
      </c>
      <c r="L8" s="325"/>
      <c r="M8" s="325"/>
      <c r="N8" s="564"/>
    </row>
    <row r="9" spans="1:14">
      <c r="A9" s="553" t="s">
        <v>2040</v>
      </c>
      <c r="B9" s="325"/>
      <c r="C9" s="325" t="s">
        <v>2041</v>
      </c>
      <c r="D9" s="325"/>
      <c r="E9" s="325"/>
      <c r="F9" s="564"/>
      <c r="G9" s="325"/>
      <c r="H9" s="553" t="s">
        <v>2042</v>
      </c>
      <c r="I9" s="325"/>
      <c r="J9" s="325"/>
      <c r="K9" s="325"/>
      <c r="L9" s="325"/>
      <c r="M9" s="325"/>
      <c r="N9" s="564"/>
    </row>
    <row r="10" spans="1:14">
      <c r="A10" s="553" t="s">
        <v>2043</v>
      </c>
      <c r="B10" s="325"/>
      <c r="C10" s="325" t="s">
        <v>2044</v>
      </c>
      <c r="D10" s="325"/>
      <c r="E10" s="325"/>
      <c r="F10" s="564"/>
      <c r="G10" s="325"/>
      <c r="H10" s="553" t="s">
        <v>2045</v>
      </c>
      <c r="I10" s="325"/>
      <c r="J10" s="325"/>
      <c r="K10" s="325"/>
      <c r="L10" s="325"/>
      <c r="M10" s="325"/>
      <c r="N10" s="564"/>
    </row>
    <row r="11" spans="1:14">
      <c r="A11" s="553" t="s">
        <v>2046</v>
      </c>
      <c r="B11" s="325"/>
      <c r="C11" s="325"/>
      <c r="D11" s="325"/>
      <c r="E11" s="325"/>
      <c r="F11" s="564"/>
      <c r="G11" s="325"/>
      <c r="H11" s="553"/>
      <c r="I11" s="325"/>
      <c r="J11" s="325"/>
      <c r="K11" s="325"/>
      <c r="L11" s="325"/>
      <c r="M11" s="325"/>
      <c r="N11" s="564"/>
    </row>
    <row r="12" spans="1:14" ht="15.75" thickBot="1">
      <c r="A12" s="556"/>
      <c r="B12" s="557"/>
      <c r="C12" s="557"/>
      <c r="D12" s="557"/>
      <c r="E12" s="557"/>
      <c r="F12" s="579"/>
      <c r="G12" s="325"/>
      <c r="H12" s="556"/>
      <c r="I12" s="557"/>
      <c r="J12" s="557"/>
      <c r="K12" s="557"/>
      <c r="L12" s="557"/>
      <c r="M12" s="557"/>
      <c r="N12" s="579"/>
    </row>
    <row r="13" spans="1:14">
      <c r="A13" s="555"/>
      <c r="B13" s="564"/>
      <c r="C13" s="325"/>
      <c r="D13" s="564"/>
      <c r="E13" s="325"/>
      <c r="F13" s="564"/>
      <c r="G13" s="325"/>
      <c r="H13" s="553"/>
      <c r="I13" s="564"/>
      <c r="J13" s="325"/>
      <c r="K13" s="564"/>
      <c r="L13" s="325"/>
      <c r="M13" s="564"/>
      <c r="N13" s="564"/>
    </row>
    <row r="14" spans="1:14">
      <c r="A14" s="658"/>
      <c r="B14" s="564"/>
      <c r="C14" s="325" t="s">
        <v>717</v>
      </c>
      <c r="D14" s="590"/>
      <c r="E14" s="325" t="s">
        <v>717</v>
      </c>
      <c r="F14" s="564"/>
      <c r="G14" s="325"/>
      <c r="H14" s="553" t="s">
        <v>2384</v>
      </c>
      <c r="I14" s="596"/>
      <c r="J14" s="553" t="s">
        <v>2384</v>
      </c>
      <c r="K14" s="564"/>
      <c r="L14" s="553" t="s">
        <v>2384</v>
      </c>
      <c r="M14" s="564"/>
      <c r="N14" s="564"/>
    </row>
    <row r="15" spans="1:14">
      <c r="A15" s="589" t="s">
        <v>290</v>
      </c>
      <c r="B15" s="596" t="s">
        <v>2023</v>
      </c>
      <c r="C15" s="325" t="s">
        <v>2385</v>
      </c>
      <c r="D15" s="564"/>
      <c r="E15" s="325" t="s">
        <v>2385</v>
      </c>
      <c r="F15" s="564"/>
      <c r="G15" s="325"/>
      <c r="H15" s="553" t="s">
        <v>2386</v>
      </c>
      <c r="I15" s="590"/>
      <c r="J15" s="553" t="s">
        <v>2386</v>
      </c>
      <c r="K15" s="564"/>
      <c r="L15" s="553" t="s">
        <v>2386</v>
      </c>
      <c r="M15" s="564"/>
      <c r="N15" s="589" t="s">
        <v>290</v>
      </c>
    </row>
    <row r="16" spans="1:14">
      <c r="A16" s="589" t="s">
        <v>293</v>
      </c>
      <c r="B16" s="596"/>
      <c r="C16" s="325"/>
      <c r="D16" s="564"/>
      <c r="E16" s="325"/>
      <c r="F16" s="564"/>
      <c r="G16" s="325"/>
      <c r="H16" s="554"/>
      <c r="I16" s="590"/>
      <c r="J16" s="325"/>
      <c r="K16" s="564"/>
      <c r="L16" s="325"/>
      <c r="M16" s="564"/>
      <c r="N16" s="589" t="s">
        <v>293</v>
      </c>
    </row>
    <row r="17" spans="1:14" ht="15.75" thickBot="1">
      <c r="A17" s="568"/>
      <c r="B17" s="569" t="s">
        <v>1860</v>
      </c>
      <c r="C17" s="562" t="s">
        <v>1861</v>
      </c>
      <c r="D17" s="569"/>
      <c r="E17" s="562" t="s">
        <v>1862</v>
      </c>
      <c r="F17" s="569"/>
      <c r="G17" s="325"/>
      <c r="H17" s="604" t="s">
        <v>1863</v>
      </c>
      <c r="I17" s="569"/>
      <c r="J17" s="562" t="s">
        <v>838</v>
      </c>
      <c r="K17" s="569"/>
      <c r="L17" s="562" t="s">
        <v>839</v>
      </c>
      <c r="M17" s="569"/>
      <c r="N17" s="568"/>
    </row>
    <row r="18" spans="1:14">
      <c r="A18" s="577">
        <v>1</v>
      </c>
      <c r="B18" s="573" t="s">
        <v>1078</v>
      </c>
      <c r="C18" s="572"/>
      <c r="D18" s="573"/>
      <c r="E18" s="686"/>
      <c r="F18" s="687"/>
      <c r="G18" s="325"/>
      <c r="H18" s="688"/>
      <c r="I18" s="573"/>
      <c r="J18" s="572"/>
      <c r="K18" s="573"/>
      <c r="L18" s="686"/>
      <c r="M18" s="687"/>
      <c r="N18" s="577">
        <v>1</v>
      </c>
    </row>
    <row r="19" spans="1:14">
      <c r="A19" s="577">
        <v>2</v>
      </c>
      <c r="B19" s="573" t="s">
        <v>1079</v>
      </c>
      <c r="C19" s="572"/>
      <c r="D19" s="573"/>
      <c r="E19" s="689"/>
      <c r="F19" s="690"/>
      <c r="G19" s="325"/>
      <c r="H19" s="688"/>
      <c r="I19" s="573"/>
      <c r="J19" s="572"/>
      <c r="K19" s="573"/>
      <c r="L19" s="689"/>
      <c r="M19" s="690"/>
      <c r="N19" s="577">
        <v>2</v>
      </c>
    </row>
    <row r="20" spans="1:14">
      <c r="A20" s="577">
        <v>3</v>
      </c>
      <c r="B20" s="573" t="s">
        <v>2788</v>
      </c>
      <c r="C20" s="572"/>
      <c r="D20" s="573"/>
      <c r="E20" s="689"/>
      <c r="F20" s="690"/>
      <c r="G20" s="325"/>
      <c r="H20" s="688"/>
      <c r="I20" s="573"/>
      <c r="J20" s="572"/>
      <c r="K20" s="573"/>
      <c r="L20" s="689"/>
      <c r="M20" s="690"/>
      <c r="N20" s="577">
        <v>3</v>
      </c>
    </row>
    <row r="21" spans="1:14">
      <c r="A21" s="571">
        <v>4</v>
      </c>
      <c r="B21" s="573" t="s">
        <v>2789</v>
      </c>
      <c r="C21" s="572"/>
      <c r="D21" s="573"/>
      <c r="E21" s="572"/>
      <c r="F21" s="573"/>
      <c r="G21" s="325"/>
      <c r="H21" s="691"/>
      <c r="I21" s="692"/>
      <c r="J21" s="572"/>
      <c r="K21" s="573"/>
      <c r="L21" s="572"/>
      <c r="M21" s="573"/>
      <c r="N21" s="571">
        <v>4</v>
      </c>
    </row>
    <row r="22" spans="1:14">
      <c r="A22" s="575">
        <v>5</v>
      </c>
      <c r="B22" s="564" t="s">
        <v>1080</v>
      </c>
      <c r="C22" s="325"/>
      <c r="D22" s="564"/>
      <c r="E22" s="325"/>
      <c r="F22" s="564"/>
      <c r="G22" s="325"/>
      <c r="H22" s="682"/>
      <c r="I22" s="618"/>
      <c r="J22" s="325"/>
      <c r="K22" s="564"/>
      <c r="L22" s="325"/>
      <c r="M22" s="564"/>
      <c r="N22" s="575">
        <v>5</v>
      </c>
    </row>
    <row r="23" spans="1:14">
      <c r="A23" s="571"/>
      <c r="B23" s="573" t="s">
        <v>1081</v>
      </c>
      <c r="C23" s="572"/>
      <c r="D23" s="573"/>
      <c r="E23" s="572"/>
      <c r="F23" s="573"/>
      <c r="G23" s="325"/>
      <c r="H23" s="691"/>
      <c r="I23" s="692"/>
      <c r="J23" s="572"/>
      <c r="K23" s="573"/>
      <c r="L23" s="572"/>
      <c r="M23" s="573"/>
      <c r="N23" s="571"/>
    </row>
    <row r="24" spans="1:14">
      <c r="A24" s="571">
        <v>6</v>
      </c>
      <c r="B24" s="573" t="s">
        <v>1082</v>
      </c>
      <c r="C24" s="572"/>
      <c r="D24" s="573"/>
      <c r="E24" s="572"/>
      <c r="F24" s="573"/>
      <c r="G24" s="325"/>
      <c r="H24" s="691"/>
      <c r="I24" s="692"/>
      <c r="J24" s="572"/>
      <c r="K24" s="573"/>
      <c r="L24" s="572"/>
      <c r="M24" s="573"/>
      <c r="N24" s="571">
        <v>6</v>
      </c>
    </row>
    <row r="25" spans="1:14">
      <c r="A25" s="571">
        <v>7</v>
      </c>
      <c r="B25" s="573" t="s">
        <v>1483</v>
      </c>
      <c r="C25" s="572"/>
      <c r="D25" s="573"/>
      <c r="E25" s="572"/>
      <c r="F25" s="573"/>
      <c r="G25" s="325"/>
      <c r="H25" s="691"/>
      <c r="I25" s="692"/>
      <c r="J25" s="572"/>
      <c r="K25" s="573"/>
      <c r="L25" s="572"/>
      <c r="M25" s="573"/>
      <c r="N25" s="571">
        <v>7</v>
      </c>
    </row>
    <row r="26" spans="1:14">
      <c r="A26" s="571">
        <v>8</v>
      </c>
      <c r="B26" s="573" t="s">
        <v>1083</v>
      </c>
      <c r="C26" s="572"/>
      <c r="D26" s="573"/>
      <c r="E26" s="572"/>
      <c r="F26" s="573"/>
      <c r="G26" s="325"/>
      <c r="H26" s="691"/>
      <c r="I26" s="692"/>
      <c r="J26" s="572"/>
      <c r="K26" s="573"/>
      <c r="L26" s="572"/>
      <c r="M26" s="573"/>
      <c r="N26" s="571">
        <v>8</v>
      </c>
    </row>
    <row r="27" spans="1:14">
      <c r="A27" s="571">
        <v>9</v>
      </c>
      <c r="B27" s="573" t="s">
        <v>1084</v>
      </c>
      <c r="C27" s="572"/>
      <c r="D27" s="573"/>
      <c r="E27" s="572"/>
      <c r="F27" s="573"/>
      <c r="G27" s="325"/>
      <c r="H27" s="691"/>
      <c r="I27" s="692"/>
      <c r="J27" s="572"/>
      <c r="K27" s="573"/>
      <c r="L27" s="572"/>
      <c r="M27" s="573"/>
      <c r="N27" s="571">
        <v>9</v>
      </c>
    </row>
    <row r="28" spans="1:14">
      <c r="A28" s="571">
        <v>10</v>
      </c>
      <c r="B28" s="573" t="s">
        <v>1085</v>
      </c>
      <c r="C28" s="572"/>
      <c r="D28" s="573"/>
      <c r="E28" s="572"/>
      <c r="F28" s="573"/>
      <c r="G28" s="325"/>
      <c r="H28" s="691"/>
      <c r="I28" s="692"/>
      <c r="J28" s="572"/>
      <c r="K28" s="573"/>
      <c r="L28" s="572"/>
      <c r="M28" s="573"/>
      <c r="N28" s="571">
        <v>10</v>
      </c>
    </row>
    <row r="29" spans="1:14">
      <c r="A29" s="571">
        <v>11</v>
      </c>
      <c r="B29" s="573" t="s">
        <v>1487</v>
      </c>
      <c r="C29" s="694"/>
      <c r="D29" s="574"/>
      <c r="E29" s="694"/>
      <c r="F29" s="574"/>
      <c r="G29" s="651"/>
      <c r="H29" s="695"/>
      <c r="I29" s="696"/>
      <c r="J29" s="694"/>
      <c r="K29" s="574"/>
      <c r="L29" s="694"/>
      <c r="M29" s="574"/>
      <c r="N29" s="571">
        <v>11</v>
      </c>
    </row>
    <row r="30" spans="1:14">
      <c r="A30" s="571">
        <v>12</v>
      </c>
      <c r="B30" s="573" t="s">
        <v>1488</v>
      </c>
      <c r="C30" s="694"/>
      <c r="D30" s="574"/>
      <c r="E30" s="694"/>
      <c r="F30" s="574"/>
      <c r="G30" s="651"/>
      <c r="H30" s="695"/>
      <c r="I30" s="696"/>
      <c r="J30" s="694"/>
      <c r="K30" s="574"/>
      <c r="L30" s="694"/>
      <c r="M30" s="574"/>
      <c r="N30" s="571">
        <v>12</v>
      </c>
    </row>
    <row r="31" spans="1:14">
      <c r="A31" s="571">
        <v>13</v>
      </c>
      <c r="B31" s="573" t="s">
        <v>1086</v>
      </c>
      <c r="C31" s="572"/>
      <c r="D31" s="573"/>
      <c r="E31" s="572"/>
      <c r="F31" s="573"/>
      <c r="G31" s="325"/>
      <c r="H31" s="691"/>
      <c r="I31" s="692"/>
      <c r="J31" s="572"/>
      <c r="K31" s="573"/>
      <c r="L31" s="572"/>
      <c r="M31" s="573"/>
      <c r="N31" s="571">
        <v>13</v>
      </c>
    </row>
    <row r="32" spans="1:14">
      <c r="A32" s="577">
        <v>14</v>
      </c>
      <c r="B32" s="573" t="s">
        <v>1087</v>
      </c>
      <c r="C32" s="697"/>
      <c r="D32" s="698"/>
      <c r="E32" s="697"/>
      <c r="F32" s="698"/>
      <c r="G32" s="699"/>
      <c r="H32" s="700"/>
      <c r="I32" s="698"/>
      <c r="J32" s="697"/>
      <c r="K32" s="698"/>
      <c r="L32" s="697"/>
      <c r="M32" s="698"/>
      <c r="N32" s="577">
        <v>14</v>
      </c>
    </row>
    <row r="33" spans="1:14">
      <c r="A33" s="577">
        <v>15</v>
      </c>
      <c r="B33" s="573" t="s">
        <v>1088</v>
      </c>
      <c r="C33" s="694"/>
      <c r="D33" s="574"/>
      <c r="E33" s="694"/>
      <c r="F33" s="574"/>
      <c r="G33" s="651"/>
      <c r="H33" s="701"/>
      <c r="I33" s="574"/>
      <c r="J33" s="694"/>
      <c r="K33" s="574"/>
      <c r="L33" s="694"/>
      <c r="M33" s="574"/>
      <c r="N33" s="577">
        <v>15</v>
      </c>
    </row>
    <row r="34" spans="1:14">
      <c r="A34" s="577">
        <v>16</v>
      </c>
      <c r="B34" s="573" t="s">
        <v>1404</v>
      </c>
      <c r="C34" s="694"/>
      <c r="D34" s="574"/>
      <c r="E34" s="694"/>
      <c r="F34" s="574"/>
      <c r="G34" s="651"/>
      <c r="H34" s="701"/>
      <c r="I34" s="574"/>
      <c r="J34" s="694"/>
      <c r="K34" s="574"/>
      <c r="L34" s="694"/>
      <c r="M34" s="574"/>
      <c r="N34" s="577">
        <v>16</v>
      </c>
    </row>
    <row r="35" spans="1:14">
      <c r="A35" s="577">
        <v>17</v>
      </c>
      <c r="B35" s="573" t="s">
        <v>1405</v>
      </c>
      <c r="C35" s="694"/>
      <c r="D35" s="574"/>
      <c r="E35" s="694"/>
      <c r="F35" s="574"/>
      <c r="G35" s="651"/>
      <c r="H35" s="701"/>
      <c r="I35" s="574"/>
      <c r="J35" s="694"/>
      <c r="K35" s="574"/>
      <c r="L35" s="694"/>
      <c r="M35" s="574"/>
      <c r="N35" s="577">
        <v>17</v>
      </c>
    </row>
    <row r="36" spans="1:14">
      <c r="A36" s="577">
        <v>18</v>
      </c>
      <c r="B36" s="573" t="s">
        <v>1406</v>
      </c>
      <c r="C36" s="694"/>
      <c r="D36" s="574"/>
      <c r="E36" s="694"/>
      <c r="F36" s="574"/>
      <c r="G36" s="651"/>
      <c r="H36" s="701"/>
      <c r="I36" s="574"/>
      <c r="J36" s="694"/>
      <c r="K36" s="574"/>
      <c r="L36" s="694"/>
      <c r="M36" s="574"/>
      <c r="N36" s="577">
        <v>18</v>
      </c>
    </row>
    <row r="37" spans="1:14">
      <c r="A37" s="577">
        <v>19</v>
      </c>
      <c r="B37" s="573" t="s">
        <v>1407</v>
      </c>
      <c r="C37" s="697">
        <f>SUM(C32:C36)</f>
        <v>0</v>
      </c>
      <c r="D37" s="698"/>
      <c r="E37" s="697">
        <f>SUM(E32:E36)</f>
        <v>0</v>
      </c>
      <c r="F37" s="698"/>
      <c r="G37" s="699"/>
      <c r="H37" s="700">
        <f>SUM(H32:H36)</f>
        <v>0</v>
      </c>
      <c r="I37" s="698"/>
      <c r="J37" s="697">
        <f>SUM(J32:J36)</f>
        <v>0</v>
      </c>
      <c r="K37" s="698"/>
      <c r="L37" s="697">
        <f>SUM(L32:L36)</f>
        <v>0</v>
      </c>
      <c r="M37" s="702"/>
      <c r="N37" s="577">
        <v>19</v>
      </c>
    </row>
    <row r="38" spans="1:14">
      <c r="A38" s="577">
        <v>20</v>
      </c>
      <c r="B38" s="573" t="s">
        <v>1408</v>
      </c>
      <c r="C38" s="703"/>
      <c r="D38" s="704"/>
      <c r="E38" s="703"/>
      <c r="F38" s="704"/>
      <c r="G38" s="705"/>
      <c r="H38" s="706"/>
      <c r="I38" s="704"/>
      <c r="J38" s="703"/>
      <c r="K38" s="704"/>
      <c r="L38" s="703"/>
      <c r="M38" s="704"/>
      <c r="N38" s="577">
        <v>20</v>
      </c>
    </row>
    <row r="39" spans="1:14">
      <c r="A39" s="577">
        <v>21</v>
      </c>
      <c r="B39" s="573" t="s">
        <v>1409</v>
      </c>
      <c r="C39" s="572"/>
      <c r="D39" s="573"/>
      <c r="E39" s="572"/>
      <c r="F39" s="573"/>
      <c r="G39" s="325"/>
      <c r="H39" s="688"/>
      <c r="I39" s="573"/>
      <c r="J39" s="572"/>
      <c r="K39" s="573"/>
      <c r="L39" s="572"/>
      <c r="M39" s="573"/>
      <c r="N39" s="577">
        <v>21</v>
      </c>
    </row>
    <row r="40" spans="1:14">
      <c r="A40" s="577">
        <v>22</v>
      </c>
      <c r="B40" s="573" t="s">
        <v>1410</v>
      </c>
      <c r="C40" s="697"/>
      <c r="D40" s="698"/>
      <c r="E40" s="697"/>
      <c r="F40" s="698"/>
      <c r="G40" s="699"/>
      <c r="H40" s="700"/>
      <c r="I40" s="698"/>
      <c r="J40" s="697"/>
      <c r="K40" s="698"/>
      <c r="L40" s="697"/>
      <c r="M40" s="698"/>
      <c r="N40" s="577">
        <v>22</v>
      </c>
    </row>
    <row r="41" spans="1:14">
      <c r="A41" s="577">
        <v>23</v>
      </c>
      <c r="B41" s="573" t="s">
        <v>1411</v>
      </c>
      <c r="C41" s="694"/>
      <c r="D41" s="574"/>
      <c r="E41" s="694"/>
      <c r="F41" s="574"/>
      <c r="G41" s="651"/>
      <c r="H41" s="701"/>
      <c r="I41" s="574"/>
      <c r="J41" s="694"/>
      <c r="K41" s="574"/>
      <c r="L41" s="694"/>
      <c r="M41" s="574"/>
      <c r="N41" s="577">
        <v>23</v>
      </c>
    </row>
    <row r="42" spans="1:14">
      <c r="A42" s="577">
        <v>24</v>
      </c>
      <c r="B42" s="573" t="s">
        <v>1412</v>
      </c>
      <c r="C42" s="694"/>
      <c r="D42" s="574"/>
      <c r="E42" s="694"/>
      <c r="F42" s="574"/>
      <c r="G42" s="651"/>
      <c r="H42" s="701"/>
      <c r="I42" s="574"/>
      <c r="J42" s="694"/>
      <c r="K42" s="574"/>
      <c r="L42" s="694"/>
      <c r="M42" s="574"/>
      <c r="N42" s="577">
        <v>24</v>
      </c>
    </row>
    <row r="43" spans="1:14">
      <c r="A43" s="577">
        <v>25</v>
      </c>
      <c r="B43" s="573" t="s">
        <v>1413</v>
      </c>
      <c r="C43" s="694"/>
      <c r="D43" s="574"/>
      <c r="E43" s="694"/>
      <c r="F43" s="574"/>
      <c r="G43" s="651"/>
      <c r="H43" s="701"/>
      <c r="I43" s="574"/>
      <c r="J43" s="694"/>
      <c r="K43" s="574"/>
      <c r="L43" s="694"/>
      <c r="M43" s="574"/>
      <c r="N43" s="577">
        <v>25</v>
      </c>
    </row>
    <row r="44" spans="1:14">
      <c r="A44" s="577">
        <v>26</v>
      </c>
      <c r="B44" s="573" t="s">
        <v>1414</v>
      </c>
      <c r="C44" s="694"/>
      <c r="D44" s="574"/>
      <c r="E44" s="694"/>
      <c r="F44" s="574"/>
      <c r="G44" s="651"/>
      <c r="H44" s="701"/>
      <c r="I44" s="574"/>
      <c r="J44" s="694"/>
      <c r="K44" s="574"/>
      <c r="L44" s="694"/>
      <c r="M44" s="574"/>
      <c r="N44" s="577">
        <v>26</v>
      </c>
    </row>
    <row r="45" spans="1:14">
      <c r="A45" s="577">
        <v>27</v>
      </c>
      <c r="B45" s="573" t="s">
        <v>1415</v>
      </c>
      <c r="C45" s="694"/>
      <c r="D45" s="574"/>
      <c r="E45" s="694"/>
      <c r="F45" s="574"/>
      <c r="G45" s="651"/>
      <c r="H45" s="701"/>
      <c r="I45" s="574"/>
      <c r="J45" s="694"/>
      <c r="K45" s="574"/>
      <c r="L45" s="694"/>
      <c r="M45" s="574"/>
      <c r="N45" s="577">
        <v>27</v>
      </c>
    </row>
    <row r="46" spans="1:14">
      <c r="A46" s="577">
        <v>28</v>
      </c>
      <c r="B46" s="573" t="s">
        <v>1416</v>
      </c>
      <c r="C46" s="694"/>
      <c r="D46" s="574"/>
      <c r="E46" s="694"/>
      <c r="F46" s="574"/>
      <c r="G46" s="651"/>
      <c r="H46" s="701"/>
      <c r="I46" s="574"/>
      <c r="J46" s="694"/>
      <c r="K46" s="574"/>
      <c r="L46" s="694"/>
      <c r="M46" s="574"/>
      <c r="N46" s="577">
        <v>28</v>
      </c>
    </row>
    <row r="47" spans="1:14">
      <c r="A47" s="577">
        <v>29</v>
      </c>
      <c r="B47" s="573" t="s">
        <v>1417</v>
      </c>
      <c r="C47" s="694"/>
      <c r="D47" s="574"/>
      <c r="E47" s="694"/>
      <c r="F47" s="574"/>
      <c r="G47" s="651"/>
      <c r="H47" s="701"/>
      <c r="I47" s="574"/>
      <c r="J47" s="694"/>
      <c r="K47" s="574"/>
      <c r="L47" s="694"/>
      <c r="M47" s="574"/>
      <c r="N47" s="577">
        <v>29</v>
      </c>
    </row>
    <row r="48" spans="1:14">
      <c r="A48" s="577">
        <v>30</v>
      </c>
      <c r="B48" s="573" t="s">
        <v>47</v>
      </c>
      <c r="C48" s="694"/>
      <c r="D48" s="574"/>
      <c r="E48" s="694"/>
      <c r="F48" s="574"/>
      <c r="G48" s="651"/>
      <c r="H48" s="701"/>
      <c r="I48" s="574"/>
      <c r="J48" s="694"/>
      <c r="K48" s="574"/>
      <c r="L48" s="694"/>
      <c r="M48" s="574"/>
      <c r="N48" s="577">
        <v>30</v>
      </c>
    </row>
    <row r="49" spans="1:14">
      <c r="A49" s="577">
        <v>31</v>
      </c>
      <c r="B49" s="573" t="s">
        <v>48</v>
      </c>
      <c r="C49" s="694"/>
      <c r="D49" s="574"/>
      <c r="E49" s="694"/>
      <c r="F49" s="574"/>
      <c r="G49" s="651"/>
      <c r="H49" s="701"/>
      <c r="I49" s="574"/>
      <c r="K49" s="574"/>
      <c r="L49" s="694"/>
      <c r="M49" s="574"/>
      <c r="N49" s="577">
        <v>31</v>
      </c>
    </row>
    <row r="50" spans="1:14">
      <c r="A50" s="577">
        <v>32</v>
      </c>
      <c r="B50" s="573" t="s">
        <v>49</v>
      </c>
      <c r="C50" s="694"/>
      <c r="D50" s="574"/>
      <c r="E50" s="694"/>
      <c r="F50" s="574"/>
      <c r="G50" s="651"/>
      <c r="H50" s="701"/>
      <c r="I50" s="574"/>
      <c r="J50" s="694"/>
      <c r="K50" s="574"/>
      <c r="L50" s="694"/>
      <c r="M50" s="574"/>
      <c r="N50" s="577">
        <v>32</v>
      </c>
    </row>
    <row r="51" spans="1:14">
      <c r="A51" s="577">
        <v>33</v>
      </c>
      <c r="B51" s="573" t="s">
        <v>50</v>
      </c>
      <c r="C51" s="697">
        <f>SUM(C40:C50)</f>
        <v>0</v>
      </c>
      <c r="D51" s="698"/>
      <c r="E51" s="697">
        <f>SUM(E40:E50)</f>
        <v>0</v>
      </c>
      <c r="F51" s="698"/>
      <c r="G51" s="699"/>
      <c r="H51" s="700">
        <f>SUM(H40:H50)</f>
        <v>0</v>
      </c>
      <c r="I51" s="694"/>
      <c r="J51" s="697">
        <f>SUM(J40:J50)</f>
        <v>0</v>
      </c>
      <c r="K51" s="698"/>
      <c r="L51" s="697">
        <f>SUM(L40:L50)</f>
        <v>0</v>
      </c>
      <c r="M51" s="698"/>
      <c r="N51" s="577">
        <v>33</v>
      </c>
    </row>
    <row r="52" spans="1:14">
      <c r="A52" s="577">
        <v>34</v>
      </c>
      <c r="B52" s="573" t="s">
        <v>1502</v>
      </c>
      <c r="C52" s="703"/>
      <c r="D52" s="704"/>
      <c r="E52" s="703"/>
      <c r="F52" s="704"/>
      <c r="G52" s="705"/>
      <c r="H52" s="706"/>
      <c r="I52" s="704"/>
      <c r="J52" s="703"/>
      <c r="K52" s="704"/>
      <c r="L52" s="703"/>
      <c r="M52" s="704"/>
      <c r="N52" s="577">
        <v>34</v>
      </c>
    </row>
    <row r="53" spans="1:14">
      <c r="A53" s="555"/>
      <c r="B53" s="564"/>
      <c r="C53" s="325"/>
      <c r="D53" s="564"/>
      <c r="E53" s="325"/>
      <c r="F53" s="564"/>
      <c r="G53" s="325"/>
      <c r="H53" s="553"/>
      <c r="I53" s="325"/>
      <c r="J53" s="325"/>
      <c r="K53" s="325"/>
      <c r="L53" s="325"/>
      <c r="M53" s="325"/>
      <c r="N53" s="555"/>
    </row>
    <row r="54" spans="1:14">
      <c r="A54" s="555"/>
      <c r="B54" s="564"/>
      <c r="C54" s="325"/>
      <c r="D54" s="564"/>
      <c r="E54" s="325"/>
      <c r="F54" s="564"/>
      <c r="G54" s="325"/>
      <c r="H54" s="553"/>
      <c r="I54" s="325"/>
      <c r="J54" s="325"/>
      <c r="K54" s="325"/>
      <c r="L54" s="325"/>
      <c r="M54" s="325"/>
      <c r="N54" s="555"/>
    </row>
    <row r="55" spans="1:14">
      <c r="A55" s="555"/>
      <c r="B55" s="564"/>
      <c r="C55" s="325"/>
      <c r="D55" s="564"/>
      <c r="E55" s="325"/>
      <c r="F55" s="564"/>
      <c r="G55" s="325"/>
      <c r="H55" s="553"/>
      <c r="I55" s="325"/>
      <c r="J55" s="325"/>
      <c r="K55" s="325"/>
      <c r="L55" s="325"/>
      <c r="M55" s="325"/>
      <c r="N55" s="555"/>
    </row>
    <row r="56" spans="1:14">
      <c r="A56" s="555"/>
      <c r="B56" s="564"/>
      <c r="C56" s="325"/>
      <c r="D56" s="564"/>
      <c r="E56" s="325"/>
      <c r="F56" s="564"/>
      <c r="G56" s="325"/>
      <c r="H56" s="553"/>
      <c r="I56" s="325"/>
      <c r="J56" s="325"/>
      <c r="K56" s="325"/>
      <c r="L56" s="325"/>
      <c r="M56" s="325"/>
      <c r="N56" s="555"/>
    </row>
    <row r="57" spans="1:14">
      <c r="A57" s="555"/>
      <c r="B57" s="564"/>
      <c r="C57" s="325"/>
      <c r="D57" s="564"/>
      <c r="E57" s="325"/>
      <c r="F57" s="564"/>
      <c r="G57" s="325"/>
      <c r="H57" s="553"/>
      <c r="I57" s="325"/>
      <c r="J57" s="325"/>
      <c r="K57" s="325"/>
      <c r="L57" s="325"/>
      <c r="M57" s="325"/>
      <c r="N57" s="555"/>
    </row>
    <row r="58" spans="1:14">
      <c r="A58" s="555"/>
      <c r="B58" s="564"/>
      <c r="C58" s="325"/>
      <c r="D58" s="564"/>
      <c r="E58" s="325"/>
      <c r="F58" s="564"/>
      <c r="G58" s="325"/>
      <c r="H58" s="553"/>
      <c r="I58" s="325"/>
      <c r="J58" s="325"/>
      <c r="K58" s="325"/>
      <c r="L58" s="325"/>
      <c r="M58" s="325"/>
      <c r="N58" s="555"/>
    </row>
    <row r="59" spans="1:14">
      <c r="A59" s="555"/>
      <c r="B59" s="564"/>
      <c r="C59" s="325"/>
      <c r="D59" s="564"/>
      <c r="E59" s="325"/>
      <c r="F59" s="564"/>
      <c r="G59" s="325"/>
      <c r="H59" s="553"/>
      <c r="I59" s="325"/>
      <c r="J59" s="325"/>
      <c r="K59" s="325"/>
      <c r="L59" s="325"/>
      <c r="M59" s="325"/>
      <c r="N59" s="555"/>
    </row>
    <row r="60" spans="1:14">
      <c r="A60" s="555"/>
      <c r="B60" s="564"/>
      <c r="C60" s="325"/>
      <c r="D60" s="564"/>
      <c r="E60" s="325"/>
      <c r="F60" s="564"/>
      <c r="G60" s="325"/>
      <c r="H60" s="553"/>
      <c r="I60" s="325"/>
      <c r="J60" s="325"/>
      <c r="K60" s="325"/>
      <c r="L60" s="325"/>
      <c r="M60" s="325"/>
      <c r="N60" s="555"/>
    </row>
    <row r="61" spans="1:14">
      <c r="A61" s="555"/>
      <c r="B61" s="564"/>
      <c r="C61" s="325"/>
      <c r="D61" s="564"/>
      <c r="E61" s="325"/>
      <c r="F61" s="564"/>
      <c r="G61" s="325"/>
      <c r="H61" s="553"/>
      <c r="I61" s="325"/>
      <c r="J61" s="325"/>
      <c r="K61" s="325"/>
      <c r="L61" s="325"/>
      <c r="M61" s="325"/>
      <c r="N61" s="555"/>
    </row>
    <row r="62" spans="1:14">
      <c r="A62" s="555"/>
      <c r="B62" s="564"/>
      <c r="C62" s="325"/>
      <c r="D62" s="564"/>
      <c r="E62" s="325"/>
      <c r="F62" s="564"/>
      <c r="G62" s="325"/>
      <c r="H62" s="553"/>
      <c r="I62" s="325"/>
      <c r="J62" s="325"/>
      <c r="K62" s="325"/>
      <c r="L62" s="325"/>
      <c r="M62" s="325"/>
      <c r="N62" s="555"/>
    </row>
    <row r="63" spans="1:14">
      <c r="A63" s="555"/>
      <c r="B63" s="564"/>
      <c r="C63" s="325"/>
      <c r="D63" s="564"/>
      <c r="E63" s="325"/>
      <c r="F63" s="564"/>
      <c r="G63" s="325"/>
      <c r="H63" s="553"/>
      <c r="I63" s="325"/>
      <c r="J63" s="325"/>
      <c r="K63" s="325"/>
      <c r="L63" s="325"/>
      <c r="M63" s="325"/>
      <c r="N63" s="555"/>
    </row>
    <row r="64" spans="1:14" ht="15.75" thickBot="1">
      <c r="A64" s="578"/>
      <c r="B64" s="579"/>
      <c r="C64" s="557"/>
      <c r="D64" s="579"/>
      <c r="E64" s="557"/>
      <c r="F64" s="579"/>
      <c r="G64" s="325"/>
      <c r="H64" s="556"/>
      <c r="I64" s="557"/>
      <c r="J64" s="557"/>
      <c r="K64" s="557"/>
      <c r="L64" s="557"/>
      <c r="M64" s="557"/>
      <c r="N64" s="578"/>
    </row>
    <row r="65" spans="1:14">
      <c r="A65" s="580"/>
      <c r="B65" s="580"/>
      <c r="C65" s="580"/>
      <c r="D65" s="580"/>
      <c r="E65" s="580"/>
      <c r="F65" s="580"/>
      <c r="G65" s="325"/>
      <c r="H65" s="580"/>
      <c r="I65" s="580"/>
      <c r="J65" s="580"/>
      <c r="K65" s="580"/>
      <c r="L65" s="580"/>
      <c r="M65" s="580"/>
      <c r="N65" s="580"/>
    </row>
    <row r="66" spans="1:14" ht="15.75">
      <c r="A66" s="581" t="s">
        <v>322</v>
      </c>
      <c r="B66" s="325"/>
      <c r="C66" s="325"/>
      <c r="D66" s="325"/>
      <c r="E66" s="325"/>
      <c r="F66" s="325"/>
      <c r="G66" s="325"/>
      <c r="H66" s="581" t="s">
        <v>1503</v>
      </c>
      <c r="I66" s="325"/>
      <c r="J66" s="325"/>
      <c r="K66" s="582"/>
    </row>
    <row r="67" spans="1:14">
      <c r="A67" s="582" t="s">
        <v>1504</v>
      </c>
      <c r="B67" s="582"/>
      <c r="C67" s="582"/>
      <c r="D67" s="582"/>
      <c r="E67" s="582"/>
      <c r="F67" s="582"/>
      <c r="G67" s="325"/>
      <c r="H67" s="582" t="s">
        <v>1505</v>
      </c>
      <c r="I67" s="582"/>
      <c r="J67" s="582"/>
      <c r="K67" s="582"/>
      <c r="L67" s="582"/>
      <c r="M67" s="582"/>
      <c r="N67" s="582"/>
    </row>
    <row r="70" spans="1:14" ht="15.75">
      <c r="A70" s="606" t="s">
        <v>1325</v>
      </c>
      <c r="B70" s="582"/>
      <c r="C70" s="582"/>
      <c r="D70" s="582"/>
      <c r="E70" s="582"/>
      <c r="F70" s="582"/>
    </row>
    <row r="72" spans="1:14" ht="16.5" thickBot="1">
      <c r="A72" s="627" t="str">
        <f>'Data Sheet'!$C$25</f>
        <v xml:space="preserve">KeySpan Gas East Corp. D/B/A National Grid </v>
      </c>
      <c r="B72" s="325"/>
      <c r="C72" s="585"/>
      <c r="D72" s="585"/>
      <c r="E72" s="628" t="str">
        <f>'Data Sheet'!$C$40</f>
        <v>March 31, 2015</v>
      </c>
      <c r="F72" s="325" t="str">
        <f>'Data Sheet'!$C$38</f>
        <v>December 31, 2014</v>
      </c>
      <c r="G72" s="325"/>
      <c r="H72" s="627" t="str">
        <f>'Data Sheet'!$C$25</f>
        <v xml:space="preserve">KeySpan Gas East Corp. D/B/A National Grid </v>
      </c>
      <c r="I72" s="325"/>
      <c r="J72" s="585"/>
      <c r="K72" s="585"/>
      <c r="L72" s="628" t="str">
        <f>'Data Sheet'!$C$40</f>
        <v>March 31, 2015</v>
      </c>
      <c r="M72" s="325" t="str">
        <f>'Data Sheet'!$C$38</f>
        <v>December 31, 2014</v>
      </c>
      <c r="N72" s="582"/>
    </row>
    <row r="73" spans="1:14">
      <c r="A73" s="547"/>
      <c r="B73" s="548"/>
      <c r="C73" s="548"/>
      <c r="D73" s="548"/>
      <c r="E73" s="548"/>
      <c r="F73" s="599"/>
      <c r="G73" s="325"/>
      <c r="H73" s="547"/>
      <c r="I73" s="548"/>
      <c r="J73" s="548"/>
      <c r="K73" s="548"/>
      <c r="L73" s="548"/>
      <c r="M73" s="548"/>
      <c r="N73" s="566"/>
    </row>
    <row r="74" spans="1:14" ht="15.75">
      <c r="A74" s="605" t="s">
        <v>3248</v>
      </c>
      <c r="B74" s="606"/>
      <c r="C74" s="606"/>
      <c r="D74" s="582"/>
      <c r="E74" s="582"/>
      <c r="F74" s="596"/>
      <c r="G74" s="325"/>
      <c r="H74" s="605" t="s">
        <v>3248</v>
      </c>
      <c r="I74" s="606"/>
      <c r="J74" s="606"/>
      <c r="K74" s="582"/>
      <c r="L74" s="582"/>
      <c r="M74" s="582"/>
      <c r="N74" s="564"/>
    </row>
    <row r="75" spans="1:14" ht="16.5" thickBot="1">
      <c r="A75" s="560"/>
      <c r="B75" s="561"/>
      <c r="C75" s="561"/>
      <c r="D75" s="562"/>
      <c r="E75" s="562"/>
      <c r="F75" s="569"/>
      <c r="G75" s="325"/>
      <c r="H75" s="560"/>
      <c r="I75" s="561"/>
      <c r="J75" s="561"/>
      <c r="K75" s="561"/>
      <c r="L75" s="562"/>
      <c r="M75" s="562"/>
      <c r="N75" s="579"/>
    </row>
    <row r="76" spans="1:14">
      <c r="A76" s="547" t="s">
        <v>2382</v>
      </c>
      <c r="B76" s="548"/>
      <c r="C76" s="548" t="s">
        <v>2383</v>
      </c>
      <c r="D76" s="548"/>
      <c r="E76" s="548"/>
      <c r="F76" s="599"/>
      <c r="G76" s="325"/>
      <c r="H76" s="553" t="s">
        <v>2266</v>
      </c>
      <c r="I76" s="325"/>
      <c r="J76" s="325"/>
      <c r="K76" s="325" t="s">
        <v>2267</v>
      </c>
      <c r="L76" s="325"/>
      <c r="M76" s="325"/>
      <c r="N76" s="564"/>
    </row>
    <row r="77" spans="1:14">
      <c r="A77" s="553" t="s">
        <v>2268</v>
      </c>
      <c r="B77" s="325"/>
      <c r="C77" s="325" t="s">
        <v>2269</v>
      </c>
      <c r="D77" s="325"/>
      <c r="E77" s="325"/>
      <c r="F77" s="564"/>
      <c r="G77" s="325"/>
      <c r="H77" s="553" t="s">
        <v>2270</v>
      </c>
      <c r="I77" s="325"/>
      <c r="J77" s="325"/>
      <c r="K77" s="325" t="s">
        <v>2035</v>
      </c>
      <c r="L77" s="325"/>
      <c r="M77" s="325"/>
      <c r="N77" s="564"/>
    </row>
    <row r="78" spans="1:14">
      <c r="A78" s="553" t="s">
        <v>2036</v>
      </c>
      <c r="B78" s="325"/>
      <c r="C78" s="325" t="s">
        <v>2037</v>
      </c>
      <c r="D78" s="325"/>
      <c r="E78" s="325"/>
      <c r="F78" s="564"/>
      <c r="G78" s="325"/>
      <c r="H78" s="553" t="s">
        <v>2038</v>
      </c>
      <c r="I78" s="325"/>
      <c r="J78" s="325"/>
      <c r="K78" s="325" t="s">
        <v>2039</v>
      </c>
      <c r="L78" s="325"/>
      <c r="M78" s="325"/>
      <c r="N78" s="564"/>
    </row>
    <row r="79" spans="1:14">
      <c r="A79" s="553" t="s">
        <v>2040</v>
      </c>
      <c r="B79" s="325"/>
      <c r="C79" s="325" t="s">
        <v>2041</v>
      </c>
      <c r="D79" s="325"/>
      <c r="E79" s="325"/>
      <c r="F79" s="564"/>
      <c r="G79" s="325"/>
      <c r="H79" s="553" t="s">
        <v>2042</v>
      </c>
      <c r="I79" s="325"/>
      <c r="J79" s="325"/>
      <c r="K79" s="325"/>
      <c r="L79" s="325"/>
      <c r="M79" s="325"/>
      <c r="N79" s="564"/>
    </row>
    <row r="80" spans="1:14">
      <c r="A80" s="553" t="s">
        <v>2043</v>
      </c>
      <c r="B80" s="325"/>
      <c r="C80" s="325" t="s">
        <v>2044</v>
      </c>
      <c r="D80" s="325"/>
      <c r="E80" s="325"/>
      <c r="F80" s="564"/>
      <c r="G80" s="325"/>
      <c r="H80" s="553" t="s">
        <v>2045</v>
      </c>
      <c r="I80" s="325"/>
      <c r="J80" s="325"/>
      <c r="K80" s="325"/>
      <c r="L80" s="325"/>
      <c r="M80" s="325"/>
      <c r="N80" s="564"/>
    </row>
    <row r="81" spans="1:14">
      <c r="A81" s="553" t="s">
        <v>2046</v>
      </c>
      <c r="B81" s="325"/>
      <c r="C81" s="325"/>
      <c r="D81" s="325"/>
      <c r="E81" s="325"/>
      <c r="F81" s="564"/>
      <c r="G81" s="325"/>
      <c r="H81" s="553"/>
      <c r="I81" s="325"/>
      <c r="J81" s="325"/>
      <c r="K81" s="325"/>
      <c r="L81" s="325"/>
      <c r="M81" s="325"/>
      <c r="N81" s="564"/>
    </row>
    <row r="82" spans="1:14" ht="15.75" thickBot="1">
      <c r="A82" s="556"/>
      <c r="B82" s="557"/>
      <c r="C82" s="557"/>
      <c r="D82" s="557"/>
      <c r="E82" s="557"/>
      <c r="F82" s="579"/>
      <c r="G82" s="325"/>
      <c r="H82" s="556"/>
      <c r="I82" s="557"/>
      <c r="J82" s="557"/>
      <c r="K82" s="557"/>
      <c r="L82" s="557"/>
      <c r="M82" s="557"/>
      <c r="N82" s="579"/>
    </row>
    <row r="83" spans="1:14">
      <c r="A83" s="555"/>
      <c r="B83" s="564"/>
      <c r="C83" s="325"/>
      <c r="D83" s="564"/>
      <c r="E83" s="325"/>
      <c r="F83" s="564"/>
      <c r="G83" s="325"/>
      <c r="H83" s="553"/>
      <c r="I83" s="564"/>
      <c r="J83" s="325"/>
      <c r="K83" s="564"/>
      <c r="L83" s="325"/>
      <c r="M83" s="564"/>
      <c r="N83" s="564"/>
    </row>
    <row r="84" spans="1:14">
      <c r="A84" s="658"/>
      <c r="B84" s="564"/>
      <c r="C84" s="325" t="s">
        <v>717</v>
      </c>
      <c r="D84" s="590"/>
      <c r="E84" s="325" t="s">
        <v>717</v>
      </c>
      <c r="F84" s="564"/>
      <c r="G84" s="325"/>
      <c r="H84" s="553" t="s">
        <v>2384</v>
      </c>
      <c r="I84" s="596"/>
      <c r="J84" s="553" t="s">
        <v>2384</v>
      </c>
      <c r="K84" s="564"/>
      <c r="L84" s="553" t="s">
        <v>2384</v>
      </c>
      <c r="M84" s="564"/>
      <c r="N84" s="564"/>
    </row>
    <row r="85" spans="1:14">
      <c r="A85" s="589" t="s">
        <v>290</v>
      </c>
      <c r="B85" s="596" t="s">
        <v>2023</v>
      </c>
      <c r="C85" s="325" t="s">
        <v>2385</v>
      </c>
      <c r="D85" s="564"/>
      <c r="E85" s="325" t="s">
        <v>2385</v>
      </c>
      <c r="F85" s="564"/>
      <c r="G85" s="325"/>
      <c r="H85" s="553" t="s">
        <v>2386</v>
      </c>
      <c r="I85" s="590"/>
      <c r="J85" s="553" t="s">
        <v>2386</v>
      </c>
      <c r="K85" s="564"/>
      <c r="L85" s="553" t="s">
        <v>2386</v>
      </c>
      <c r="M85" s="564"/>
      <c r="N85" s="589" t="s">
        <v>290</v>
      </c>
    </row>
    <row r="86" spans="1:14">
      <c r="A86" s="589" t="s">
        <v>293</v>
      </c>
      <c r="B86" s="596"/>
      <c r="C86" s="325"/>
      <c r="D86" s="564"/>
      <c r="E86" s="325"/>
      <c r="F86" s="564"/>
      <c r="G86" s="325"/>
      <c r="H86" s="554"/>
      <c r="I86" s="590"/>
      <c r="J86" s="325"/>
      <c r="K86" s="564"/>
      <c r="L86" s="325"/>
      <c r="M86" s="564"/>
      <c r="N86" s="589" t="s">
        <v>293</v>
      </c>
    </row>
    <row r="87" spans="1:14" ht="15.75" thickBot="1">
      <c r="A87" s="568"/>
      <c r="B87" s="569" t="s">
        <v>1860</v>
      </c>
      <c r="C87" s="562" t="s">
        <v>1861</v>
      </c>
      <c r="D87" s="569"/>
      <c r="E87" s="562" t="s">
        <v>1862</v>
      </c>
      <c r="F87" s="569"/>
      <c r="G87" s="325"/>
      <c r="H87" s="604" t="s">
        <v>1863</v>
      </c>
      <c r="I87" s="569"/>
      <c r="J87" s="562" t="s">
        <v>838</v>
      </c>
      <c r="K87" s="569"/>
      <c r="L87" s="562" t="s">
        <v>839</v>
      </c>
      <c r="M87" s="569"/>
      <c r="N87" s="568"/>
    </row>
    <row r="88" spans="1:14">
      <c r="A88" s="577">
        <v>1</v>
      </c>
      <c r="B88" s="573" t="s">
        <v>1078</v>
      </c>
      <c r="C88" s="572"/>
      <c r="D88" s="573"/>
      <c r="E88" s="686"/>
      <c r="F88" s="687"/>
      <c r="G88" s="325"/>
      <c r="H88" s="688"/>
      <c r="I88" s="573"/>
      <c r="J88" s="572"/>
      <c r="K88" s="573"/>
      <c r="L88" s="686"/>
      <c r="M88" s="687"/>
      <c r="N88" s="577">
        <v>1</v>
      </c>
    </row>
    <row r="89" spans="1:14">
      <c r="A89" s="577">
        <v>2</v>
      </c>
      <c r="B89" s="573" t="s">
        <v>1079</v>
      </c>
      <c r="C89" s="572"/>
      <c r="D89" s="573"/>
      <c r="E89" s="689"/>
      <c r="F89" s="690"/>
      <c r="G89" s="325"/>
      <c r="H89" s="688"/>
      <c r="I89" s="573"/>
      <c r="J89" s="572"/>
      <c r="K89" s="573"/>
      <c r="L89" s="689"/>
      <c r="M89" s="690"/>
      <c r="N89" s="577">
        <v>2</v>
      </c>
    </row>
    <row r="90" spans="1:14">
      <c r="A90" s="577">
        <v>3</v>
      </c>
      <c r="B90" s="573" t="s">
        <v>2788</v>
      </c>
      <c r="C90" s="572"/>
      <c r="D90" s="573"/>
      <c r="E90" s="689"/>
      <c r="F90" s="690"/>
      <c r="G90" s="325"/>
      <c r="H90" s="688"/>
      <c r="I90" s="573"/>
      <c r="J90" s="572"/>
      <c r="K90" s="573"/>
      <c r="L90" s="689"/>
      <c r="M90" s="690"/>
      <c r="N90" s="577">
        <v>3</v>
      </c>
    </row>
    <row r="91" spans="1:14">
      <c r="A91" s="571">
        <v>4</v>
      </c>
      <c r="B91" s="573" t="s">
        <v>2789</v>
      </c>
      <c r="C91" s="572"/>
      <c r="D91" s="573"/>
      <c r="E91" s="572"/>
      <c r="F91" s="573"/>
      <c r="G91" s="325"/>
      <c r="H91" s="691"/>
      <c r="I91" s="692"/>
      <c r="J91" s="572"/>
      <c r="K91" s="573"/>
      <c r="L91" s="572"/>
      <c r="M91" s="573"/>
      <c r="N91" s="571">
        <v>4</v>
      </c>
    </row>
    <row r="92" spans="1:14">
      <c r="A92" s="575">
        <v>5</v>
      </c>
      <c r="B92" s="564" t="s">
        <v>1080</v>
      </c>
      <c r="C92" s="325"/>
      <c r="D92" s="564"/>
      <c r="E92" s="325"/>
      <c r="F92" s="564"/>
      <c r="G92" s="325"/>
      <c r="H92" s="682"/>
      <c r="I92" s="618"/>
      <c r="J92" s="325"/>
      <c r="K92" s="564"/>
      <c r="L92" s="325"/>
      <c r="M92" s="564"/>
      <c r="N92" s="575">
        <v>5</v>
      </c>
    </row>
    <row r="93" spans="1:14">
      <c r="A93" s="571"/>
      <c r="B93" s="573" t="s">
        <v>1081</v>
      </c>
      <c r="C93" s="572"/>
      <c r="D93" s="573"/>
      <c r="E93" s="572"/>
      <c r="F93" s="573"/>
      <c r="G93" s="325"/>
      <c r="H93" s="691"/>
      <c r="I93" s="692"/>
      <c r="J93" s="572"/>
      <c r="K93" s="573"/>
      <c r="L93" s="572"/>
      <c r="M93" s="573"/>
      <c r="N93" s="571"/>
    </row>
    <row r="94" spans="1:14">
      <c r="A94" s="571">
        <v>6</v>
      </c>
      <c r="B94" s="573" t="s">
        <v>1082</v>
      </c>
      <c r="C94" s="572"/>
      <c r="D94" s="573"/>
      <c r="E94" s="572"/>
      <c r="F94" s="573"/>
      <c r="G94" s="325"/>
      <c r="H94" s="691"/>
      <c r="I94" s="692"/>
      <c r="J94" s="572"/>
      <c r="K94" s="573"/>
      <c r="L94" s="572"/>
      <c r="M94" s="573"/>
      <c r="N94" s="571">
        <v>6</v>
      </c>
    </row>
    <row r="95" spans="1:14">
      <c r="A95" s="571">
        <v>7</v>
      </c>
      <c r="B95" s="573" t="s">
        <v>1483</v>
      </c>
      <c r="C95" s="572"/>
      <c r="D95" s="573"/>
      <c r="E95" s="572"/>
      <c r="F95" s="573"/>
      <c r="G95" s="325"/>
      <c r="H95" s="691"/>
      <c r="I95" s="692"/>
      <c r="J95" s="572"/>
      <c r="K95" s="573"/>
      <c r="L95" s="572"/>
      <c r="M95" s="573"/>
      <c r="N95" s="571">
        <v>7</v>
      </c>
    </row>
    <row r="96" spans="1:14">
      <c r="A96" s="571">
        <v>8</v>
      </c>
      <c r="B96" s="573" t="s">
        <v>1083</v>
      </c>
      <c r="C96" s="572"/>
      <c r="D96" s="573"/>
      <c r="E96" s="572"/>
      <c r="F96" s="573"/>
      <c r="G96" s="325"/>
      <c r="H96" s="691"/>
      <c r="I96" s="692"/>
      <c r="J96" s="572"/>
      <c r="K96" s="573"/>
      <c r="L96" s="572"/>
      <c r="M96" s="573"/>
      <c r="N96" s="571">
        <v>8</v>
      </c>
    </row>
    <row r="97" spans="1:14">
      <c r="A97" s="571">
        <v>9</v>
      </c>
      <c r="B97" s="573" t="s">
        <v>1084</v>
      </c>
      <c r="C97" s="572"/>
      <c r="D97" s="573"/>
      <c r="E97" s="572"/>
      <c r="F97" s="573"/>
      <c r="G97" s="325"/>
      <c r="H97" s="691"/>
      <c r="I97" s="692"/>
      <c r="J97" s="572"/>
      <c r="K97" s="573"/>
      <c r="L97" s="572"/>
      <c r="M97" s="573"/>
      <c r="N97" s="571">
        <v>9</v>
      </c>
    </row>
    <row r="98" spans="1:14">
      <c r="A98" s="571">
        <v>10</v>
      </c>
      <c r="B98" s="573" t="s">
        <v>1085</v>
      </c>
      <c r="C98" s="572"/>
      <c r="D98" s="573"/>
      <c r="E98" s="572"/>
      <c r="F98" s="573"/>
      <c r="G98" s="325"/>
      <c r="H98" s="691"/>
      <c r="I98" s="692"/>
      <c r="J98" s="572"/>
      <c r="K98" s="573"/>
      <c r="L98" s="572"/>
      <c r="M98" s="573"/>
      <c r="N98" s="571">
        <v>10</v>
      </c>
    </row>
    <row r="99" spans="1:14">
      <c r="A99" s="571">
        <v>11</v>
      </c>
      <c r="B99" s="573" t="s">
        <v>1487</v>
      </c>
      <c r="C99" s="694"/>
      <c r="D99" s="574"/>
      <c r="E99" s="694"/>
      <c r="F99" s="574"/>
      <c r="G99" s="651"/>
      <c r="H99" s="695"/>
      <c r="I99" s="696"/>
      <c r="J99" s="694"/>
      <c r="K99" s="574"/>
      <c r="L99" s="694"/>
      <c r="M99" s="574"/>
      <c r="N99" s="571">
        <v>11</v>
      </c>
    </row>
    <row r="100" spans="1:14">
      <c r="A100" s="571">
        <v>12</v>
      </c>
      <c r="B100" s="573" t="s">
        <v>1488</v>
      </c>
      <c r="C100" s="694"/>
      <c r="D100" s="574"/>
      <c r="E100" s="694"/>
      <c r="F100" s="574"/>
      <c r="G100" s="651"/>
      <c r="H100" s="695"/>
      <c r="I100" s="696"/>
      <c r="J100" s="694"/>
      <c r="K100" s="574"/>
      <c r="L100" s="694"/>
      <c r="M100" s="574"/>
      <c r="N100" s="571">
        <v>12</v>
      </c>
    </row>
    <row r="101" spans="1:14">
      <c r="A101" s="571">
        <v>13</v>
      </c>
      <c r="B101" s="573" t="s">
        <v>1086</v>
      </c>
      <c r="C101" s="572"/>
      <c r="D101" s="573"/>
      <c r="E101" s="572"/>
      <c r="F101" s="573"/>
      <c r="G101" s="325"/>
      <c r="H101" s="691"/>
      <c r="I101" s="692"/>
      <c r="J101" s="572"/>
      <c r="K101" s="573"/>
      <c r="L101" s="572"/>
      <c r="M101" s="573"/>
      <c r="N101" s="571">
        <v>13</v>
      </c>
    </row>
    <row r="102" spans="1:14">
      <c r="A102" s="577">
        <v>14</v>
      </c>
      <c r="B102" s="573" t="s">
        <v>1087</v>
      </c>
      <c r="C102" s="697"/>
      <c r="D102" s="698"/>
      <c r="E102" s="697"/>
      <c r="F102" s="698"/>
      <c r="G102" s="699"/>
      <c r="H102" s="700"/>
      <c r="I102" s="698"/>
      <c r="J102" s="697"/>
      <c r="K102" s="698"/>
      <c r="L102" s="697"/>
      <c r="M102" s="698"/>
      <c r="N102" s="577">
        <v>14</v>
      </c>
    </row>
    <row r="103" spans="1:14">
      <c r="A103" s="577">
        <v>15</v>
      </c>
      <c r="B103" s="573" t="s">
        <v>1088</v>
      </c>
      <c r="C103" s="694"/>
      <c r="D103" s="574"/>
      <c r="E103" s="694"/>
      <c r="F103" s="574"/>
      <c r="G103" s="651"/>
      <c r="H103" s="701"/>
      <c r="I103" s="574"/>
      <c r="J103" s="694"/>
      <c r="K103" s="574"/>
      <c r="L103" s="694"/>
      <c r="M103" s="574"/>
      <c r="N103" s="577">
        <v>15</v>
      </c>
    </row>
    <row r="104" spans="1:14">
      <c r="A104" s="577">
        <v>16</v>
      </c>
      <c r="B104" s="573" t="s">
        <v>1404</v>
      </c>
      <c r="C104" s="694"/>
      <c r="D104" s="574"/>
      <c r="E104" s="694"/>
      <c r="F104" s="574"/>
      <c r="G104" s="651"/>
      <c r="H104" s="701"/>
      <c r="I104" s="574"/>
      <c r="J104" s="694"/>
      <c r="K104" s="574"/>
      <c r="L104" s="694"/>
      <c r="M104" s="574"/>
      <c r="N104" s="577">
        <v>16</v>
      </c>
    </row>
    <row r="105" spans="1:14">
      <c r="A105" s="577">
        <v>17</v>
      </c>
      <c r="B105" s="573" t="s">
        <v>1405</v>
      </c>
      <c r="C105" s="694"/>
      <c r="D105" s="574"/>
      <c r="E105" s="694"/>
      <c r="F105" s="574"/>
      <c r="G105" s="651"/>
      <c r="H105" s="701"/>
      <c r="I105" s="574"/>
      <c r="J105" s="694"/>
      <c r="K105" s="574"/>
      <c r="L105" s="694"/>
      <c r="M105" s="574"/>
      <c r="N105" s="577">
        <v>17</v>
      </c>
    </row>
    <row r="106" spans="1:14">
      <c r="A106" s="577">
        <v>18</v>
      </c>
      <c r="B106" s="573" t="s">
        <v>1406</v>
      </c>
      <c r="C106" s="694"/>
      <c r="D106" s="574"/>
      <c r="E106" s="694"/>
      <c r="F106" s="574"/>
      <c r="G106" s="651"/>
      <c r="H106" s="701"/>
      <c r="I106" s="574"/>
      <c r="J106" s="694"/>
      <c r="K106" s="574"/>
      <c r="L106" s="694"/>
      <c r="M106" s="574"/>
      <c r="N106" s="577">
        <v>18</v>
      </c>
    </row>
    <row r="107" spans="1:14">
      <c r="A107" s="577">
        <v>19</v>
      </c>
      <c r="B107" s="573" t="s">
        <v>1407</v>
      </c>
      <c r="C107" s="697">
        <f>SUM(C102:C106)</f>
        <v>0</v>
      </c>
      <c r="D107" s="698"/>
      <c r="E107" s="697">
        <f>SUM(E102:E106)</f>
        <v>0</v>
      </c>
      <c r="F107" s="698"/>
      <c r="G107" s="699"/>
      <c r="H107" s="700">
        <f>SUM(H102:H106)</f>
        <v>0</v>
      </c>
      <c r="I107" s="698"/>
      <c r="J107" s="697">
        <f>SUM(J102:J106)</f>
        <v>0</v>
      </c>
      <c r="K107" s="698"/>
      <c r="L107" s="697">
        <f>SUM(L102:L106)</f>
        <v>0</v>
      </c>
      <c r="M107" s="698"/>
      <c r="N107" s="577">
        <v>19</v>
      </c>
    </row>
    <row r="108" spans="1:14">
      <c r="A108" s="577">
        <v>20</v>
      </c>
      <c r="B108" s="573" t="s">
        <v>1408</v>
      </c>
      <c r="C108" s="703"/>
      <c r="D108" s="704"/>
      <c r="E108" s="703"/>
      <c r="F108" s="704"/>
      <c r="G108" s="705"/>
      <c r="H108" s="706"/>
      <c r="I108" s="704"/>
      <c r="J108" s="703"/>
      <c r="K108" s="704"/>
      <c r="L108" s="703"/>
      <c r="M108" s="704"/>
      <c r="N108" s="577">
        <v>20</v>
      </c>
    </row>
    <row r="109" spans="1:14">
      <c r="A109" s="577">
        <v>21</v>
      </c>
      <c r="B109" s="573" t="s">
        <v>1409</v>
      </c>
      <c r="C109" s="572"/>
      <c r="D109" s="573"/>
      <c r="E109" s="572"/>
      <c r="F109" s="573"/>
      <c r="G109" s="325"/>
      <c r="H109" s="688"/>
      <c r="I109" s="573"/>
      <c r="J109" s="572"/>
      <c r="K109" s="573"/>
      <c r="L109" s="572"/>
      <c r="M109" s="573"/>
      <c r="N109" s="577">
        <v>21</v>
      </c>
    </row>
    <row r="110" spans="1:14">
      <c r="A110" s="577">
        <v>22</v>
      </c>
      <c r="B110" s="573" t="s">
        <v>1410</v>
      </c>
      <c r="C110" s="697"/>
      <c r="D110" s="698"/>
      <c r="E110" s="697"/>
      <c r="F110" s="698"/>
      <c r="G110" s="699"/>
      <c r="H110" s="700"/>
      <c r="I110" s="698"/>
      <c r="J110" s="697"/>
      <c r="K110" s="698"/>
      <c r="L110" s="697"/>
      <c r="M110" s="698"/>
      <c r="N110" s="577">
        <v>22</v>
      </c>
    </row>
    <row r="111" spans="1:14">
      <c r="A111" s="577">
        <v>23</v>
      </c>
      <c r="B111" s="573" t="s">
        <v>1411</v>
      </c>
      <c r="C111" s="694"/>
      <c r="D111" s="574"/>
      <c r="E111" s="694"/>
      <c r="F111" s="574"/>
      <c r="G111" s="651"/>
      <c r="H111" s="701"/>
      <c r="I111" s="574"/>
      <c r="J111" s="694"/>
      <c r="K111" s="574"/>
      <c r="L111" s="694"/>
      <c r="M111" s="574"/>
      <c r="N111" s="577">
        <v>23</v>
      </c>
    </row>
    <row r="112" spans="1:14">
      <c r="A112" s="577">
        <v>24</v>
      </c>
      <c r="B112" s="573" t="s">
        <v>1412</v>
      </c>
      <c r="C112" s="694"/>
      <c r="D112" s="574"/>
      <c r="E112" s="694"/>
      <c r="F112" s="574"/>
      <c r="G112" s="651"/>
      <c r="H112" s="701"/>
      <c r="I112" s="574"/>
      <c r="J112" s="694"/>
      <c r="K112" s="574"/>
      <c r="L112" s="694"/>
      <c r="M112" s="574"/>
      <c r="N112" s="577">
        <v>24</v>
      </c>
    </row>
    <row r="113" spans="1:14">
      <c r="A113" s="577">
        <v>25</v>
      </c>
      <c r="B113" s="573" t="s">
        <v>1413</v>
      </c>
      <c r="C113" s="694"/>
      <c r="D113" s="574"/>
      <c r="E113" s="694"/>
      <c r="F113" s="574"/>
      <c r="G113" s="651"/>
      <c r="H113" s="701"/>
      <c r="I113" s="574"/>
      <c r="J113" s="694"/>
      <c r="K113" s="574"/>
      <c r="L113" s="694"/>
      <c r="M113" s="574"/>
      <c r="N113" s="577">
        <v>25</v>
      </c>
    </row>
    <row r="114" spans="1:14">
      <c r="A114" s="577">
        <v>26</v>
      </c>
      <c r="B114" s="573" t="s">
        <v>1414</v>
      </c>
      <c r="C114" s="694"/>
      <c r="D114" s="574"/>
      <c r="E114" s="694"/>
      <c r="F114" s="574"/>
      <c r="G114" s="651"/>
      <c r="H114" s="701"/>
      <c r="I114" s="574"/>
      <c r="J114" s="694"/>
      <c r="K114" s="574"/>
      <c r="L114" s="694"/>
      <c r="M114" s="574"/>
      <c r="N114" s="577">
        <v>26</v>
      </c>
    </row>
    <row r="115" spans="1:14">
      <c r="A115" s="577">
        <v>27</v>
      </c>
      <c r="B115" s="573" t="s">
        <v>1415</v>
      </c>
      <c r="C115" s="694"/>
      <c r="D115" s="574"/>
      <c r="E115" s="694"/>
      <c r="F115" s="574"/>
      <c r="G115" s="651"/>
      <c r="H115" s="701"/>
      <c r="I115" s="574"/>
      <c r="J115" s="694"/>
      <c r="K115" s="574"/>
      <c r="L115" s="694"/>
      <c r="M115" s="574"/>
      <c r="N115" s="577">
        <v>27</v>
      </c>
    </row>
    <row r="116" spans="1:14">
      <c r="A116" s="577">
        <v>28</v>
      </c>
      <c r="B116" s="573" t="s">
        <v>1416</v>
      </c>
      <c r="C116" s="694"/>
      <c r="D116" s="574"/>
      <c r="E116" s="694"/>
      <c r="F116" s="574"/>
      <c r="G116" s="651"/>
      <c r="H116" s="701"/>
      <c r="I116" s="574"/>
      <c r="J116" s="694"/>
      <c r="K116" s="574"/>
      <c r="L116" s="694"/>
      <c r="M116" s="574"/>
      <c r="N116" s="577">
        <v>28</v>
      </c>
    </row>
    <row r="117" spans="1:14">
      <c r="A117" s="577">
        <v>29</v>
      </c>
      <c r="B117" s="573" t="s">
        <v>1417</v>
      </c>
      <c r="C117" s="694"/>
      <c r="D117" s="574"/>
      <c r="E117" s="694"/>
      <c r="F117" s="574"/>
      <c r="G117" s="651"/>
      <c r="H117" s="701"/>
      <c r="I117" s="574"/>
      <c r="J117" s="694"/>
      <c r="K117" s="574"/>
      <c r="L117" s="694"/>
      <c r="M117" s="574"/>
      <c r="N117" s="577">
        <v>29</v>
      </c>
    </row>
    <row r="118" spans="1:14">
      <c r="A118" s="577">
        <v>30</v>
      </c>
      <c r="B118" s="573" t="s">
        <v>47</v>
      </c>
      <c r="C118" s="694"/>
      <c r="D118" s="574"/>
      <c r="E118" s="694"/>
      <c r="F118" s="574"/>
      <c r="G118" s="651"/>
      <c r="H118" s="701"/>
      <c r="I118" s="574"/>
      <c r="J118" s="694"/>
      <c r="K118" s="574"/>
      <c r="L118" s="694"/>
      <c r="M118" s="574"/>
      <c r="N118" s="577">
        <v>30</v>
      </c>
    </row>
    <row r="119" spans="1:14">
      <c r="A119" s="577">
        <v>31</v>
      </c>
      <c r="B119" s="573" t="s">
        <v>48</v>
      </c>
      <c r="C119" s="694"/>
      <c r="D119" s="574"/>
      <c r="E119" s="694"/>
      <c r="F119" s="574"/>
      <c r="G119" s="651"/>
      <c r="H119" s="701"/>
      <c r="I119" s="574"/>
      <c r="J119" s="694"/>
      <c r="K119" s="574"/>
      <c r="L119" s="694"/>
      <c r="M119" s="574"/>
      <c r="N119" s="577">
        <v>31</v>
      </c>
    </row>
    <row r="120" spans="1:14">
      <c r="A120" s="577">
        <v>32</v>
      </c>
      <c r="B120" s="573" t="s">
        <v>49</v>
      </c>
      <c r="C120" s="694"/>
      <c r="D120" s="574"/>
      <c r="E120" s="694"/>
      <c r="F120" s="574"/>
      <c r="G120" s="651"/>
      <c r="H120" s="701"/>
      <c r="I120" s="574"/>
      <c r="J120" s="694"/>
      <c r="K120" s="574"/>
      <c r="L120" s="694"/>
      <c r="M120" s="574"/>
      <c r="N120" s="577">
        <v>32</v>
      </c>
    </row>
    <row r="121" spans="1:14">
      <c r="A121" s="577">
        <v>33</v>
      </c>
      <c r="B121" s="573" t="s">
        <v>50</v>
      </c>
      <c r="C121" s="697">
        <f>SUM(C110:C120)</f>
        <v>0</v>
      </c>
      <c r="D121" s="698"/>
      <c r="E121" s="697">
        <f>SUM(E110:E120)</f>
        <v>0</v>
      </c>
      <c r="F121" s="698"/>
      <c r="G121" s="699"/>
      <c r="H121" s="700">
        <f>SUM(H110:H120)</f>
        <v>0</v>
      </c>
      <c r="I121" s="698"/>
      <c r="J121" s="697">
        <f>SUM(J110:J120)</f>
        <v>0</v>
      </c>
      <c r="K121" s="698"/>
      <c r="L121" s="697">
        <f>SUM(L110:L120)</f>
        <v>0</v>
      </c>
      <c r="M121" s="698"/>
      <c r="N121" s="577">
        <v>33</v>
      </c>
    </row>
    <row r="122" spans="1:14">
      <c r="A122" s="577">
        <v>34</v>
      </c>
      <c r="B122" s="573" t="s">
        <v>1502</v>
      </c>
      <c r="C122" s="572"/>
      <c r="D122" s="573"/>
      <c r="E122" s="572"/>
      <c r="F122" s="573"/>
      <c r="G122" s="325"/>
      <c r="H122" s="688"/>
      <c r="I122" s="573"/>
      <c r="J122" s="572"/>
      <c r="K122" s="573"/>
      <c r="L122" s="572"/>
      <c r="M122" s="573"/>
      <c r="N122" s="577">
        <v>34</v>
      </c>
    </row>
    <row r="123" spans="1:14">
      <c r="A123" s="555"/>
      <c r="B123" s="564"/>
      <c r="C123" s="325"/>
      <c r="D123" s="564"/>
      <c r="E123" s="325"/>
      <c r="F123" s="564"/>
      <c r="G123" s="325"/>
      <c r="H123" s="553"/>
      <c r="I123" s="325"/>
      <c r="J123" s="325"/>
      <c r="K123" s="325"/>
      <c r="L123" s="325"/>
      <c r="M123" s="325"/>
      <c r="N123" s="555"/>
    </row>
    <row r="124" spans="1:14">
      <c r="A124" s="555"/>
      <c r="B124" s="564"/>
      <c r="C124" s="325"/>
      <c r="D124" s="564"/>
      <c r="E124" s="325"/>
      <c r="F124" s="564"/>
      <c r="G124" s="325"/>
      <c r="H124" s="553"/>
      <c r="I124" s="325"/>
      <c r="J124" s="325"/>
      <c r="K124" s="325"/>
      <c r="L124" s="325"/>
      <c r="M124" s="325"/>
      <c r="N124" s="555"/>
    </row>
    <row r="125" spans="1:14">
      <c r="A125" s="555"/>
      <c r="B125" s="564"/>
      <c r="C125" s="325"/>
      <c r="D125" s="564"/>
      <c r="E125" s="325"/>
      <c r="F125" s="564"/>
      <c r="G125" s="325"/>
      <c r="H125" s="553"/>
      <c r="I125" s="325"/>
      <c r="J125" s="325"/>
      <c r="K125" s="325"/>
      <c r="L125" s="325"/>
      <c r="M125" s="325"/>
      <c r="N125" s="555"/>
    </row>
    <row r="126" spans="1:14">
      <c r="A126" s="555"/>
      <c r="B126" s="564"/>
      <c r="C126" s="325"/>
      <c r="D126" s="564"/>
      <c r="E126" s="325"/>
      <c r="F126" s="564"/>
      <c r="G126" s="325"/>
      <c r="H126" s="553"/>
      <c r="I126" s="325"/>
      <c r="J126" s="325"/>
      <c r="K126" s="325"/>
      <c r="L126" s="325"/>
      <c r="M126" s="325"/>
      <c r="N126" s="555"/>
    </row>
    <row r="127" spans="1:14">
      <c r="A127" s="555"/>
      <c r="B127" s="564"/>
      <c r="C127" s="325"/>
      <c r="D127" s="564"/>
      <c r="E127" s="325"/>
      <c r="F127" s="564"/>
      <c r="G127" s="325"/>
      <c r="H127" s="553"/>
      <c r="I127" s="325"/>
      <c r="J127" s="325"/>
      <c r="K127" s="325"/>
      <c r="L127" s="325"/>
      <c r="M127" s="325"/>
      <c r="N127" s="555"/>
    </row>
    <row r="128" spans="1:14">
      <c r="A128" s="555"/>
      <c r="B128" s="564"/>
      <c r="C128" s="325"/>
      <c r="D128" s="564"/>
      <c r="E128" s="325"/>
      <c r="F128" s="564"/>
      <c r="G128" s="325"/>
      <c r="H128" s="553"/>
      <c r="I128" s="325"/>
      <c r="J128" s="325"/>
      <c r="K128" s="325"/>
      <c r="L128" s="325"/>
      <c r="M128" s="325"/>
      <c r="N128" s="555"/>
    </row>
    <row r="129" spans="1:14">
      <c r="A129" s="555"/>
      <c r="B129" s="564"/>
      <c r="C129" s="325"/>
      <c r="D129" s="564"/>
      <c r="E129" s="325"/>
      <c r="F129" s="564"/>
      <c r="G129" s="325"/>
      <c r="H129" s="553"/>
      <c r="I129" s="325"/>
      <c r="J129" s="325"/>
      <c r="K129" s="325"/>
      <c r="L129" s="325"/>
      <c r="M129" s="325"/>
      <c r="N129" s="555"/>
    </row>
    <row r="130" spans="1:14">
      <c r="A130" s="555"/>
      <c r="B130" s="564"/>
      <c r="C130" s="325"/>
      <c r="D130" s="564"/>
      <c r="E130" s="325"/>
      <c r="F130" s="564"/>
      <c r="G130" s="325"/>
      <c r="H130" s="553"/>
      <c r="J130" s="325"/>
      <c r="K130" s="325"/>
      <c r="L130" s="325"/>
      <c r="M130" s="325"/>
      <c r="N130" s="555"/>
    </row>
    <row r="131" spans="1:14">
      <c r="A131" s="555"/>
      <c r="B131" s="564"/>
      <c r="C131" s="325"/>
      <c r="D131" s="564"/>
      <c r="E131" s="325"/>
      <c r="F131" s="564"/>
      <c r="G131" s="325"/>
      <c r="H131" s="553"/>
      <c r="I131" s="325"/>
      <c r="J131" s="325"/>
      <c r="K131" s="325"/>
      <c r="L131" s="325"/>
      <c r="M131" s="325"/>
      <c r="N131" s="555"/>
    </row>
    <row r="132" spans="1:14">
      <c r="A132" s="555"/>
      <c r="B132" s="564"/>
      <c r="C132" s="325"/>
      <c r="D132" s="564"/>
      <c r="E132" s="325"/>
      <c r="F132" s="564"/>
      <c r="G132" s="325"/>
      <c r="H132" s="553"/>
      <c r="I132" s="325"/>
      <c r="J132" s="325"/>
      <c r="K132" s="325"/>
      <c r="L132" s="325"/>
      <c r="M132" s="325"/>
      <c r="N132" s="555"/>
    </row>
    <row r="133" spans="1:14">
      <c r="A133" s="555"/>
      <c r="B133" s="564"/>
      <c r="C133" s="325"/>
      <c r="D133" s="564"/>
      <c r="E133" s="325"/>
      <c r="F133" s="564"/>
      <c r="G133" s="325"/>
      <c r="H133" s="553"/>
      <c r="I133" s="325"/>
      <c r="J133" s="325"/>
      <c r="K133" s="325"/>
      <c r="L133" s="325"/>
      <c r="M133" s="325"/>
      <c r="N133" s="555"/>
    </row>
    <row r="134" spans="1:14" ht="15.75" thickBot="1">
      <c r="A134" s="578"/>
      <c r="B134" s="579"/>
      <c r="C134" s="557"/>
      <c r="D134" s="579"/>
      <c r="E134" s="557"/>
      <c r="F134" s="579"/>
      <c r="G134" s="325"/>
      <c r="H134" s="556"/>
      <c r="I134" s="557"/>
      <c r="J134" s="557"/>
      <c r="K134" s="557"/>
      <c r="L134" s="557"/>
      <c r="M134" s="557"/>
      <c r="N134" s="578"/>
    </row>
    <row r="135" spans="1:14">
      <c r="A135" s="580"/>
      <c r="B135" s="580"/>
      <c r="C135" s="580"/>
      <c r="D135" s="580"/>
      <c r="E135" s="580"/>
      <c r="F135" s="580"/>
      <c r="G135" s="325"/>
      <c r="H135" s="580"/>
      <c r="I135" s="580"/>
      <c r="J135" s="580"/>
      <c r="K135" s="580"/>
      <c r="L135" s="580"/>
      <c r="M135" s="580"/>
      <c r="N135" s="580"/>
    </row>
    <row r="136" spans="1:14" ht="15.75">
      <c r="A136" s="581" t="s">
        <v>322</v>
      </c>
      <c r="B136" s="325"/>
      <c r="C136" s="325"/>
      <c r="D136" s="325"/>
      <c r="E136" s="325"/>
      <c r="F136" s="325"/>
      <c r="G136" s="325"/>
      <c r="H136" s="581" t="s">
        <v>1503</v>
      </c>
      <c r="I136" s="325"/>
      <c r="J136" s="325"/>
      <c r="K136" s="582"/>
    </row>
    <row r="137" spans="1:14">
      <c r="A137" s="582" t="s">
        <v>1506</v>
      </c>
      <c r="B137" s="582"/>
      <c r="C137" s="582"/>
      <c r="D137" s="582"/>
      <c r="E137" s="582"/>
      <c r="F137" s="582"/>
      <c r="G137" s="325"/>
      <c r="H137" s="582" t="s">
        <v>1507</v>
      </c>
      <c r="I137" s="582"/>
      <c r="J137" s="582"/>
      <c r="K137" s="582"/>
      <c r="L137" s="582"/>
      <c r="M137" s="582"/>
      <c r="N137" s="582"/>
    </row>
  </sheetData>
  <phoneticPr fontId="0" type="noConversion"/>
  <printOptions horizontalCentered="1" verticalCentered="1"/>
  <pageMargins left="0.25" right="0.25" top="0.25" bottom="0.25" header="0" footer="0"/>
  <pageSetup scale="72" fitToWidth="2" fitToHeight="2" pageOrder="overThenDown" orientation="portrait" horizontalDpi="300" verticalDpi="300" r:id="rId1"/>
  <headerFooter alignWithMargins="0"/>
  <colBreaks count="1" manualBreakCount="1">
    <brk id="6" max="1048575" man="1"/>
  </col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68"/>
  <dimension ref="A1:N60"/>
  <sheetViews>
    <sheetView defaultGridColor="0" view="pageBreakPreview" topLeftCell="B34" colorId="22" zoomScale="60" zoomScaleNormal="85" workbookViewId="0">
      <selection activeCell="C30" sqref="C30"/>
    </sheetView>
  </sheetViews>
  <sheetFormatPr defaultColWidth="9.6640625" defaultRowHeight="15"/>
  <cols>
    <col min="1" max="1" width="4.6640625" style="512" customWidth="1"/>
    <col min="2" max="2" width="52.5546875" style="512" customWidth="1"/>
    <col min="3" max="3" width="14.6640625" style="512" customWidth="1"/>
    <col min="4" max="4" width="5.6640625" style="512" customWidth="1"/>
    <col min="5" max="5" width="17.109375" style="512" customWidth="1"/>
    <col min="6" max="6" width="17.33203125" style="512" bestFit="1" customWidth="1"/>
    <col min="7" max="7" width="2.6640625" style="512" customWidth="1"/>
    <col min="8" max="8" width="16.6640625" style="512" customWidth="1"/>
    <col min="9" max="9" width="22.5546875" style="512" customWidth="1"/>
    <col min="10" max="11" width="16.6640625" style="512" customWidth="1"/>
    <col min="12" max="12" width="17.77734375" style="512" customWidth="1"/>
    <col min="13" max="13" width="16.6640625" style="512" customWidth="1"/>
    <col min="14" max="14" width="4.6640625" style="512" customWidth="1"/>
    <col min="15" max="16384" width="9.6640625" style="512"/>
  </cols>
  <sheetData>
    <row r="1" spans="1:14">
      <c r="A1" s="547" t="s">
        <v>394</v>
      </c>
      <c r="B1" s="548"/>
      <c r="C1" s="549" t="s">
        <v>377</v>
      </c>
      <c r="D1" s="550"/>
      <c r="E1" s="552" t="s">
        <v>396</v>
      </c>
      <c r="F1" s="552" t="s">
        <v>397</v>
      </c>
      <c r="G1" s="325"/>
      <c r="H1" s="547" t="s">
        <v>394</v>
      </c>
      <c r="I1" s="599"/>
      <c r="J1" s="549" t="s">
        <v>377</v>
      </c>
      <c r="K1" s="550"/>
      <c r="L1" s="552" t="s">
        <v>396</v>
      </c>
      <c r="M1" s="600" t="s">
        <v>397</v>
      </c>
      <c r="N1" s="566"/>
    </row>
    <row r="2" spans="1:14">
      <c r="A2" s="513" t="str">
        <f>'Data Sheet'!$C$25</f>
        <v xml:space="preserve">KeySpan Gas East Corp. D/B/A National Grid </v>
      </c>
      <c r="B2" s="325"/>
      <c r="C2" s="513" t="s">
        <v>420</v>
      </c>
      <c r="D2" s="325"/>
      <c r="E2" s="554" t="s">
        <v>398</v>
      </c>
      <c r="F2" s="589"/>
      <c r="G2" s="325"/>
      <c r="H2" s="513" t="str">
        <f>'Data Sheet'!$C$25</f>
        <v xml:space="preserve">KeySpan Gas East Corp. D/B/A National Grid </v>
      </c>
      <c r="I2" s="564"/>
      <c r="J2" s="513" t="s">
        <v>420</v>
      </c>
      <c r="K2" s="325"/>
      <c r="L2" s="554" t="s">
        <v>398</v>
      </c>
      <c r="M2" s="586"/>
      <c r="N2" s="596"/>
    </row>
    <row r="3" spans="1:14" ht="15" customHeight="1" thickBot="1">
      <c r="A3" s="556"/>
      <c r="B3" s="557"/>
      <c r="C3" s="556" t="s">
        <v>3174</v>
      </c>
      <c r="D3" s="579"/>
      <c r="E3" s="660" t="str">
        <f>'Data Sheet'!$C$40</f>
        <v>March 31, 2015</v>
      </c>
      <c r="F3" s="684" t="str">
        <f>'Data Sheet'!$C$38</f>
        <v>December 31, 2014</v>
      </c>
      <c r="G3" s="325"/>
      <c r="H3" s="556"/>
      <c r="I3" s="579"/>
      <c r="J3" s="556" t="s">
        <v>3174</v>
      </c>
      <c r="K3" s="579"/>
      <c r="L3" s="660" t="str">
        <f>'Data Sheet'!$C$40</f>
        <v>March 31, 2015</v>
      </c>
      <c r="M3" s="604" t="str">
        <f>'Data Sheet'!$C$38</f>
        <v>December 31, 2014</v>
      </c>
      <c r="N3" s="569"/>
    </row>
    <row r="4" spans="1:14" ht="15" customHeight="1" thickBot="1">
      <c r="A4" s="560" t="s">
        <v>1508</v>
      </c>
      <c r="B4" s="561"/>
      <c r="C4" s="561"/>
      <c r="D4" s="562"/>
      <c r="E4" s="562"/>
      <c r="F4" s="563"/>
      <c r="G4" s="325"/>
      <c r="H4" s="560" t="s">
        <v>1509</v>
      </c>
      <c r="I4" s="561"/>
      <c r="J4" s="561"/>
      <c r="K4" s="561"/>
      <c r="L4" s="562"/>
      <c r="M4" s="588"/>
      <c r="N4" s="579"/>
    </row>
    <row r="5" spans="1:14" ht="15.75">
      <c r="A5" s="605"/>
      <c r="B5" s="606"/>
      <c r="C5" s="606"/>
      <c r="D5" s="582"/>
      <c r="E5" s="582"/>
      <c r="F5" s="566"/>
      <c r="G5" s="325"/>
      <c r="H5" s="605"/>
      <c r="I5" s="606"/>
      <c r="J5" s="606"/>
      <c r="K5" s="606"/>
      <c r="L5" s="582"/>
      <c r="M5" s="565"/>
      <c r="N5" s="564"/>
    </row>
    <row r="6" spans="1:14">
      <c r="A6" s="553" t="s">
        <v>1510</v>
      </c>
      <c r="B6" s="325"/>
      <c r="C6" s="325" t="s">
        <v>1511</v>
      </c>
      <c r="D6" s="325"/>
      <c r="E6" s="325"/>
      <c r="F6" s="564"/>
      <c r="G6" s="325"/>
      <c r="H6" s="553" t="s">
        <v>1512</v>
      </c>
      <c r="I6" s="325"/>
      <c r="J6" s="325"/>
      <c r="K6" s="325" t="s">
        <v>1513</v>
      </c>
      <c r="L6" s="325"/>
      <c r="M6" s="325"/>
      <c r="N6" s="564"/>
    </row>
    <row r="7" spans="1:14">
      <c r="A7" s="553" t="s">
        <v>1514</v>
      </c>
      <c r="B7" s="325"/>
      <c r="C7" s="325" t="s">
        <v>1515</v>
      </c>
      <c r="D7" s="325"/>
      <c r="E7" s="325"/>
      <c r="F7" s="564"/>
      <c r="G7" s="325"/>
      <c r="H7" s="553" t="s">
        <v>1516</v>
      </c>
      <c r="I7" s="325"/>
      <c r="J7" s="325"/>
      <c r="K7" s="325" t="s">
        <v>1517</v>
      </c>
      <c r="L7" s="325"/>
      <c r="M7" s="325"/>
      <c r="N7" s="564"/>
    </row>
    <row r="8" spans="1:14">
      <c r="A8" s="553" t="s">
        <v>2036</v>
      </c>
      <c r="B8" s="325"/>
      <c r="C8" s="325" t="s">
        <v>2759</v>
      </c>
      <c r="D8" s="325"/>
      <c r="E8" s="325"/>
      <c r="F8" s="564"/>
      <c r="G8" s="325"/>
      <c r="H8" s="553" t="s">
        <v>2760</v>
      </c>
      <c r="I8" s="325"/>
      <c r="J8" s="325"/>
      <c r="K8" s="325" t="s">
        <v>2761</v>
      </c>
      <c r="L8" s="325"/>
      <c r="M8" s="325"/>
      <c r="N8" s="564"/>
    </row>
    <row r="9" spans="1:14">
      <c r="A9" s="553" t="s">
        <v>1089</v>
      </c>
      <c r="B9" s="325"/>
      <c r="C9" s="325" t="s">
        <v>1090</v>
      </c>
      <c r="D9" s="325"/>
      <c r="E9" s="325"/>
      <c r="F9" s="564"/>
      <c r="G9" s="325"/>
      <c r="H9" s="553" t="s">
        <v>1091</v>
      </c>
      <c r="I9" s="325"/>
      <c r="J9" s="325"/>
      <c r="K9" s="325" t="s">
        <v>1092</v>
      </c>
      <c r="L9" s="325"/>
      <c r="M9" s="325"/>
      <c r="N9" s="564"/>
    </row>
    <row r="10" spans="1:14">
      <c r="A10" s="553" t="s">
        <v>1093</v>
      </c>
      <c r="B10" s="325"/>
      <c r="C10" s="325" t="s">
        <v>1094</v>
      </c>
      <c r="D10" s="325"/>
      <c r="E10" s="325"/>
      <c r="F10" s="564"/>
      <c r="G10" s="325"/>
      <c r="H10" s="553" t="s">
        <v>1095</v>
      </c>
      <c r="I10" s="325"/>
      <c r="J10" s="325"/>
      <c r="K10" s="325" t="s">
        <v>1096</v>
      </c>
      <c r="L10" s="325"/>
      <c r="M10" s="325"/>
      <c r="N10" s="564"/>
    </row>
    <row r="11" spans="1:14">
      <c r="A11" s="553" t="s">
        <v>1097</v>
      </c>
      <c r="B11" s="325"/>
      <c r="C11" s="325" t="s">
        <v>1098</v>
      </c>
      <c r="D11" s="325"/>
      <c r="E11" s="325"/>
      <c r="F11" s="564"/>
      <c r="G11" s="325"/>
      <c r="H11" s="553" t="s">
        <v>1099</v>
      </c>
      <c r="I11" s="325"/>
      <c r="J11" s="325"/>
      <c r="K11" s="325" t="s">
        <v>1100</v>
      </c>
      <c r="L11" s="325"/>
      <c r="M11" s="325"/>
      <c r="N11" s="564"/>
    </row>
    <row r="12" spans="1:14">
      <c r="A12" s="553" t="s">
        <v>739</v>
      </c>
      <c r="B12" s="325"/>
      <c r="C12" s="325" t="s">
        <v>740</v>
      </c>
      <c r="D12" s="325"/>
      <c r="E12" s="325"/>
      <c r="F12" s="564"/>
      <c r="G12" s="325"/>
      <c r="H12" s="553" t="s">
        <v>3548</v>
      </c>
      <c r="I12" s="325"/>
      <c r="J12" s="325"/>
      <c r="K12" s="325" t="s">
        <v>3549</v>
      </c>
      <c r="L12" s="325"/>
      <c r="M12" s="325"/>
      <c r="N12" s="564"/>
    </row>
    <row r="13" spans="1:14">
      <c r="A13" s="553"/>
      <c r="B13" s="325"/>
      <c r="C13" s="325" t="s">
        <v>3550</v>
      </c>
      <c r="D13" s="325"/>
      <c r="E13" s="325"/>
      <c r="F13" s="564"/>
      <c r="G13" s="325"/>
      <c r="H13" s="553" t="s">
        <v>3551</v>
      </c>
      <c r="I13" s="325"/>
      <c r="J13" s="325"/>
      <c r="K13" s="325" t="s">
        <v>3552</v>
      </c>
      <c r="L13" s="325"/>
      <c r="M13" s="325"/>
      <c r="N13" s="564"/>
    </row>
    <row r="14" spans="1:14">
      <c r="A14" s="553"/>
      <c r="B14" s="325"/>
      <c r="C14" s="325"/>
      <c r="D14" s="325"/>
      <c r="E14" s="325"/>
      <c r="F14" s="564"/>
      <c r="G14" s="325"/>
      <c r="H14" s="553"/>
      <c r="I14" s="325"/>
      <c r="J14" s="325"/>
      <c r="K14" s="325"/>
      <c r="L14" s="325"/>
      <c r="M14" s="325"/>
      <c r="N14" s="564"/>
    </row>
    <row r="15" spans="1:14" ht="15.75" thickBot="1">
      <c r="A15" s="556"/>
      <c r="B15" s="557"/>
      <c r="C15" s="557"/>
      <c r="D15" s="557"/>
      <c r="E15" s="557"/>
      <c r="F15" s="579"/>
      <c r="G15" s="325"/>
      <c r="H15" s="556"/>
      <c r="I15" s="557"/>
      <c r="J15" s="557"/>
      <c r="K15" s="557"/>
      <c r="L15" s="557"/>
      <c r="M15" s="557"/>
      <c r="N15" s="579"/>
    </row>
    <row r="16" spans="1:14">
      <c r="A16" s="555"/>
      <c r="B16" s="325"/>
      <c r="C16" s="325"/>
      <c r="D16" s="564"/>
      <c r="E16" s="325"/>
      <c r="F16" s="564"/>
      <c r="G16" s="325"/>
      <c r="H16" s="553"/>
      <c r="I16" s="564"/>
      <c r="J16" s="325"/>
      <c r="K16" s="564"/>
      <c r="L16" s="325"/>
      <c r="M16" s="564"/>
      <c r="N16" s="564"/>
    </row>
    <row r="17" spans="1:14">
      <c r="A17" s="658"/>
      <c r="B17" s="325"/>
      <c r="C17" s="325"/>
      <c r="D17" s="590"/>
      <c r="E17" s="325" t="s">
        <v>3553</v>
      </c>
      <c r="F17" s="564"/>
      <c r="G17" s="325"/>
      <c r="H17" s="553" t="s">
        <v>3553</v>
      </c>
      <c r="I17" s="596"/>
      <c r="J17" s="553" t="s">
        <v>3553</v>
      </c>
      <c r="K17" s="564"/>
      <c r="L17" s="553" t="s">
        <v>3553</v>
      </c>
      <c r="M17" s="564"/>
      <c r="N17" s="564"/>
    </row>
    <row r="18" spans="1:14">
      <c r="A18" s="589" t="s">
        <v>290</v>
      </c>
      <c r="B18" s="582" t="s">
        <v>2023</v>
      </c>
      <c r="C18" s="325"/>
      <c r="D18" s="564"/>
      <c r="E18" s="325" t="s">
        <v>231</v>
      </c>
      <c r="F18" s="564"/>
      <c r="G18" s="325"/>
      <c r="H18" s="553" t="s">
        <v>231</v>
      </c>
      <c r="I18" s="590"/>
      <c r="J18" s="553" t="s">
        <v>231</v>
      </c>
      <c r="K18" s="564"/>
      <c r="L18" s="553" t="s">
        <v>231</v>
      </c>
      <c r="M18" s="564"/>
      <c r="N18" s="589" t="s">
        <v>290</v>
      </c>
    </row>
    <row r="19" spans="1:14">
      <c r="A19" s="589" t="s">
        <v>293</v>
      </c>
      <c r="B19" s="582"/>
      <c r="C19" s="325"/>
      <c r="D19" s="564"/>
      <c r="E19" s="325"/>
      <c r="F19" s="564"/>
      <c r="G19" s="325"/>
      <c r="H19" s="554"/>
      <c r="I19" s="590"/>
      <c r="J19" s="325"/>
      <c r="K19" s="564"/>
      <c r="L19" s="325"/>
      <c r="M19" s="564"/>
      <c r="N19" s="589" t="s">
        <v>293</v>
      </c>
    </row>
    <row r="20" spans="1:14" ht="15.75" thickBot="1">
      <c r="A20" s="568"/>
      <c r="B20" s="562" t="s">
        <v>1860</v>
      </c>
      <c r="C20" s="562"/>
      <c r="D20" s="569"/>
      <c r="E20" s="562" t="s">
        <v>1861</v>
      </c>
      <c r="F20" s="569"/>
      <c r="G20" s="325"/>
      <c r="H20" s="604" t="s">
        <v>1862</v>
      </c>
      <c r="I20" s="569"/>
      <c r="J20" s="562" t="s">
        <v>1863</v>
      </c>
      <c r="K20" s="569"/>
      <c r="L20" s="562" t="s">
        <v>838</v>
      </c>
      <c r="M20" s="569"/>
      <c r="N20" s="568"/>
    </row>
    <row r="21" spans="1:14">
      <c r="A21" s="577">
        <v>1</v>
      </c>
      <c r="B21" s="685" t="s">
        <v>1079</v>
      </c>
      <c r="C21" s="572"/>
      <c r="D21" s="573"/>
      <c r="E21" s="686"/>
      <c r="F21" s="687"/>
      <c r="G21" s="325"/>
      <c r="H21" s="688"/>
      <c r="I21" s="573"/>
      <c r="J21" s="572"/>
      <c r="K21" s="573"/>
      <c r="L21" s="686"/>
      <c r="M21" s="687"/>
      <c r="N21" s="577">
        <v>1</v>
      </c>
    </row>
    <row r="22" spans="1:14">
      <c r="A22" s="577">
        <v>2</v>
      </c>
      <c r="B22" s="685" t="s">
        <v>2788</v>
      </c>
      <c r="C22" s="572"/>
      <c r="D22" s="573"/>
      <c r="E22" s="689"/>
      <c r="F22" s="690"/>
      <c r="G22" s="325"/>
      <c r="H22" s="688"/>
      <c r="I22" s="573"/>
      <c r="J22" s="572"/>
      <c r="K22" s="573"/>
      <c r="L22" s="689"/>
      <c r="M22" s="690"/>
      <c r="N22" s="577">
        <v>2</v>
      </c>
    </row>
    <row r="23" spans="1:14">
      <c r="A23" s="577">
        <v>3</v>
      </c>
      <c r="B23" s="685" t="s">
        <v>2789</v>
      </c>
      <c r="C23" s="572"/>
      <c r="D23" s="573"/>
      <c r="E23" s="689"/>
      <c r="F23" s="690"/>
      <c r="G23" s="325"/>
      <c r="H23" s="688"/>
      <c r="I23" s="573"/>
      <c r="J23" s="572"/>
      <c r="K23" s="573"/>
      <c r="L23" s="689"/>
      <c r="M23" s="690"/>
      <c r="N23" s="577">
        <v>3</v>
      </c>
    </row>
    <row r="24" spans="1:14">
      <c r="A24" s="571">
        <v>4</v>
      </c>
      <c r="B24" s="685" t="s">
        <v>232</v>
      </c>
      <c r="C24" s="572"/>
      <c r="D24" s="573"/>
      <c r="E24" s="572"/>
      <c r="F24" s="573"/>
      <c r="G24" s="325"/>
      <c r="H24" s="691"/>
      <c r="I24" s="692"/>
      <c r="J24" s="572"/>
      <c r="K24" s="573"/>
      <c r="L24" s="572"/>
      <c r="M24" s="573"/>
      <c r="N24" s="571">
        <v>4</v>
      </c>
    </row>
    <row r="25" spans="1:14">
      <c r="A25" s="571">
        <v>5</v>
      </c>
      <c r="B25" s="685" t="s">
        <v>1082</v>
      </c>
      <c r="C25" s="572"/>
      <c r="D25" s="573"/>
      <c r="E25" s="572"/>
      <c r="F25" s="573"/>
      <c r="G25" s="325"/>
      <c r="H25" s="691"/>
      <c r="I25" s="692"/>
      <c r="J25" s="572"/>
      <c r="K25" s="573"/>
      <c r="L25" s="572"/>
      <c r="M25" s="573"/>
      <c r="N25" s="571">
        <v>5</v>
      </c>
    </row>
    <row r="26" spans="1:14">
      <c r="A26" s="571">
        <v>6</v>
      </c>
      <c r="B26" s="685" t="s">
        <v>942</v>
      </c>
      <c r="C26" s="572"/>
      <c r="D26" s="573"/>
      <c r="E26" s="572"/>
      <c r="F26" s="573"/>
      <c r="G26" s="325"/>
      <c r="H26" s="691"/>
      <c r="I26" s="692"/>
      <c r="J26" s="572"/>
      <c r="K26" s="573"/>
      <c r="L26" s="572"/>
      <c r="M26" s="573"/>
      <c r="N26" s="571">
        <v>6</v>
      </c>
    </row>
    <row r="27" spans="1:14">
      <c r="A27" s="571">
        <v>7</v>
      </c>
      <c r="B27" s="685" t="s">
        <v>1083</v>
      </c>
      <c r="C27" s="572"/>
      <c r="D27" s="573"/>
      <c r="E27" s="572"/>
      <c r="F27" s="573"/>
      <c r="G27" s="325"/>
      <c r="H27" s="691"/>
      <c r="I27" s="692"/>
      <c r="J27" s="572"/>
      <c r="K27" s="573"/>
      <c r="L27" s="572"/>
      <c r="M27" s="573"/>
      <c r="N27" s="571">
        <v>7</v>
      </c>
    </row>
    <row r="28" spans="1:14">
      <c r="A28" s="571">
        <v>8</v>
      </c>
      <c r="B28" s="685" t="s">
        <v>1487</v>
      </c>
      <c r="C28" s="572"/>
      <c r="D28" s="573"/>
      <c r="E28" s="572"/>
      <c r="F28" s="573"/>
      <c r="G28" s="325"/>
      <c r="H28" s="691"/>
      <c r="I28" s="692"/>
      <c r="J28" s="572"/>
      <c r="K28" s="573"/>
      <c r="L28" s="572"/>
      <c r="M28" s="573"/>
      <c r="N28" s="571">
        <v>8</v>
      </c>
    </row>
    <row r="29" spans="1:14">
      <c r="A29" s="571">
        <v>9</v>
      </c>
      <c r="B29" s="685" t="s">
        <v>943</v>
      </c>
      <c r="C29" s="572"/>
      <c r="D29" s="573"/>
      <c r="E29" s="572"/>
      <c r="F29" s="573"/>
      <c r="G29" s="325"/>
      <c r="H29" s="691"/>
      <c r="I29" s="692"/>
      <c r="J29" s="572"/>
      <c r="K29" s="573"/>
      <c r="L29" s="572"/>
      <c r="M29" s="573"/>
      <c r="N29" s="571">
        <v>9</v>
      </c>
    </row>
    <row r="30" spans="1:14">
      <c r="A30" s="571">
        <v>10</v>
      </c>
      <c r="B30" s="685" t="s">
        <v>944</v>
      </c>
      <c r="C30" s="572"/>
      <c r="D30" s="573"/>
      <c r="E30" s="572"/>
      <c r="F30" s="573"/>
      <c r="G30" s="325"/>
      <c r="H30" s="691"/>
      <c r="I30" s="692"/>
      <c r="J30" s="572"/>
      <c r="K30" s="573"/>
      <c r="L30" s="572"/>
      <c r="M30" s="573"/>
      <c r="N30" s="571">
        <v>10</v>
      </c>
    </row>
    <row r="31" spans="1:14">
      <c r="A31" s="571">
        <v>11</v>
      </c>
      <c r="B31" s="685" t="s">
        <v>945</v>
      </c>
      <c r="C31" s="572"/>
      <c r="D31" s="573"/>
      <c r="E31" s="572"/>
      <c r="F31" s="573"/>
      <c r="G31" s="325"/>
      <c r="H31" s="691"/>
      <c r="I31" s="692"/>
      <c r="J31" s="572"/>
      <c r="K31" s="573"/>
      <c r="L31" s="572"/>
      <c r="M31" s="573"/>
      <c r="N31" s="571">
        <v>11</v>
      </c>
    </row>
    <row r="32" spans="1:14">
      <c r="A32" s="571">
        <v>12</v>
      </c>
      <c r="B32" s="685" t="s">
        <v>1086</v>
      </c>
      <c r="C32" s="572"/>
      <c r="D32" s="573"/>
      <c r="E32" s="572"/>
      <c r="F32" s="573"/>
      <c r="G32" s="325"/>
      <c r="H32" s="691"/>
      <c r="I32" s="692"/>
      <c r="J32" s="572"/>
      <c r="K32" s="573"/>
      <c r="L32" s="572"/>
      <c r="M32" s="573"/>
      <c r="N32" s="571">
        <v>12</v>
      </c>
    </row>
    <row r="33" spans="1:14">
      <c r="A33" s="571">
        <v>13</v>
      </c>
      <c r="B33" s="685" t="s">
        <v>1087</v>
      </c>
      <c r="C33" s="572"/>
      <c r="D33" s="573"/>
      <c r="E33" s="572"/>
      <c r="F33" s="573"/>
      <c r="G33" s="325"/>
      <c r="H33" s="691"/>
      <c r="I33" s="692"/>
      <c r="J33" s="572"/>
      <c r="K33" s="573"/>
      <c r="L33" s="572"/>
      <c r="M33" s="573"/>
      <c r="N33" s="571">
        <v>13</v>
      </c>
    </row>
    <row r="34" spans="1:14">
      <c r="A34" s="577">
        <v>14</v>
      </c>
      <c r="B34" s="685" t="s">
        <v>1088</v>
      </c>
      <c r="C34" s="572"/>
      <c r="D34" s="573"/>
      <c r="E34" s="572"/>
      <c r="F34" s="573"/>
      <c r="G34" s="325"/>
      <c r="H34" s="688"/>
      <c r="I34" s="573"/>
      <c r="J34" s="572"/>
      <c r="K34" s="573"/>
      <c r="L34" s="572"/>
      <c r="M34" s="573"/>
      <c r="N34" s="577">
        <v>14</v>
      </c>
    </row>
    <row r="35" spans="1:14">
      <c r="A35" s="577">
        <v>15</v>
      </c>
      <c r="B35" s="685" t="s">
        <v>1404</v>
      </c>
      <c r="C35" s="572"/>
      <c r="D35" s="573"/>
      <c r="E35" s="572"/>
      <c r="F35" s="573"/>
      <c r="G35" s="325"/>
      <c r="H35" s="688"/>
      <c r="I35" s="573"/>
      <c r="J35" s="572"/>
      <c r="K35" s="573"/>
      <c r="L35" s="572"/>
      <c r="M35" s="573"/>
      <c r="N35" s="577">
        <v>15</v>
      </c>
    </row>
    <row r="36" spans="1:14">
      <c r="A36" s="577">
        <v>16</v>
      </c>
      <c r="B36" s="685" t="s">
        <v>946</v>
      </c>
      <c r="C36" s="572"/>
      <c r="D36" s="573"/>
      <c r="E36" s="572"/>
      <c r="F36" s="573"/>
      <c r="G36" s="325"/>
      <c r="H36" s="688"/>
      <c r="I36" s="573"/>
      <c r="J36" s="572"/>
      <c r="K36" s="573"/>
      <c r="L36" s="572"/>
      <c r="M36" s="573"/>
      <c r="N36" s="577">
        <v>16</v>
      </c>
    </row>
    <row r="37" spans="1:14">
      <c r="A37" s="577">
        <v>17</v>
      </c>
      <c r="B37" s="685" t="s">
        <v>1736</v>
      </c>
      <c r="C37" s="572"/>
      <c r="D37" s="573"/>
      <c r="E37" s="572"/>
      <c r="F37" s="573"/>
      <c r="G37" s="325"/>
      <c r="H37" s="688"/>
      <c r="I37" s="573"/>
      <c r="J37" s="572"/>
      <c r="K37" s="573"/>
      <c r="L37" s="572"/>
      <c r="M37" s="693"/>
      <c r="N37" s="577">
        <v>17</v>
      </c>
    </row>
    <row r="38" spans="1:14">
      <c r="A38" s="577">
        <v>18</v>
      </c>
      <c r="B38" s="685" t="s">
        <v>1737</v>
      </c>
      <c r="C38" s="572"/>
      <c r="D38" s="573"/>
      <c r="E38" s="572"/>
      <c r="F38" s="573"/>
      <c r="G38" s="325"/>
      <c r="H38" s="688"/>
      <c r="I38" s="573"/>
      <c r="J38" s="572"/>
      <c r="K38" s="573"/>
      <c r="L38" s="572"/>
      <c r="M38" s="573"/>
      <c r="N38" s="577">
        <v>18</v>
      </c>
    </row>
    <row r="39" spans="1:14">
      <c r="A39" s="577">
        <v>19</v>
      </c>
      <c r="B39" s="685" t="s">
        <v>1406</v>
      </c>
      <c r="C39" s="572"/>
      <c r="D39" s="573"/>
      <c r="E39" s="572"/>
      <c r="F39" s="573"/>
      <c r="G39" s="325"/>
      <c r="H39" s="688"/>
      <c r="I39" s="573"/>
      <c r="J39" s="572"/>
      <c r="K39" s="573"/>
      <c r="L39" s="572"/>
      <c r="M39" s="573"/>
      <c r="N39" s="577">
        <v>19</v>
      </c>
    </row>
    <row r="40" spans="1:14">
      <c r="A40" s="577">
        <v>20</v>
      </c>
      <c r="B40" s="685" t="s">
        <v>1738</v>
      </c>
      <c r="C40" s="572"/>
      <c r="D40" s="573"/>
      <c r="E40" s="572"/>
      <c r="F40" s="573"/>
      <c r="G40" s="325"/>
      <c r="H40" s="688"/>
      <c r="I40" s="573"/>
      <c r="J40" s="572"/>
      <c r="K40" s="573"/>
      <c r="L40" s="572"/>
      <c r="M40" s="573"/>
      <c r="N40" s="577">
        <v>20</v>
      </c>
    </row>
    <row r="41" spans="1:14">
      <c r="A41" s="577">
        <v>21</v>
      </c>
      <c r="B41" s="685" t="s">
        <v>720</v>
      </c>
      <c r="C41" s="572"/>
      <c r="D41" s="573"/>
      <c r="E41" s="572"/>
      <c r="F41" s="573"/>
      <c r="G41" s="325"/>
      <c r="H41" s="688"/>
      <c r="I41" s="573"/>
      <c r="J41" s="572"/>
      <c r="K41" s="573"/>
      <c r="L41" s="572"/>
      <c r="M41" s="573"/>
      <c r="N41" s="577">
        <v>21</v>
      </c>
    </row>
    <row r="42" spans="1:14">
      <c r="A42" s="577">
        <v>22</v>
      </c>
      <c r="B42" s="685" t="s">
        <v>721</v>
      </c>
      <c r="C42" s="572"/>
      <c r="D42" s="573"/>
      <c r="E42" s="572"/>
      <c r="F42" s="573"/>
      <c r="G42" s="325"/>
      <c r="H42" s="688"/>
      <c r="I42" s="573"/>
      <c r="J42" s="572"/>
      <c r="K42" s="573"/>
      <c r="L42" s="572"/>
      <c r="M42" s="573"/>
      <c r="N42" s="577">
        <v>22</v>
      </c>
    </row>
    <row r="43" spans="1:14">
      <c r="A43" s="577">
        <v>23</v>
      </c>
      <c r="B43" s="685" t="s">
        <v>1410</v>
      </c>
      <c r="C43" s="572"/>
      <c r="D43" s="573"/>
      <c r="E43" s="572"/>
      <c r="F43" s="573"/>
      <c r="G43" s="325"/>
      <c r="H43" s="688"/>
      <c r="I43" s="573"/>
      <c r="J43" s="572"/>
      <c r="K43" s="573"/>
      <c r="L43" s="572"/>
      <c r="M43" s="573"/>
      <c r="N43" s="577">
        <v>23</v>
      </c>
    </row>
    <row r="44" spans="1:14">
      <c r="A44" s="577">
        <v>24</v>
      </c>
      <c r="B44" s="685" t="s">
        <v>1411</v>
      </c>
      <c r="C44" s="572"/>
      <c r="D44" s="573"/>
      <c r="E44" s="572"/>
      <c r="F44" s="573"/>
      <c r="G44" s="325"/>
      <c r="H44" s="688"/>
      <c r="I44" s="573"/>
      <c r="J44" s="572"/>
      <c r="K44" s="573"/>
      <c r="L44" s="572"/>
      <c r="M44" s="573"/>
      <c r="N44" s="577">
        <v>24</v>
      </c>
    </row>
    <row r="45" spans="1:14">
      <c r="A45" s="577">
        <v>25</v>
      </c>
      <c r="B45" s="685" t="s">
        <v>722</v>
      </c>
      <c r="C45" s="572"/>
      <c r="D45" s="573"/>
      <c r="E45" s="572"/>
      <c r="F45" s="573"/>
      <c r="G45" s="325"/>
      <c r="H45" s="688"/>
      <c r="I45" s="573"/>
      <c r="J45" s="572"/>
      <c r="K45" s="573"/>
      <c r="L45" s="572"/>
      <c r="M45" s="573"/>
      <c r="N45" s="577">
        <v>25</v>
      </c>
    </row>
    <row r="46" spans="1:14">
      <c r="A46" s="577">
        <v>26</v>
      </c>
      <c r="B46" s="685" t="s">
        <v>1413</v>
      </c>
      <c r="C46" s="572"/>
      <c r="D46" s="573"/>
      <c r="E46" s="572"/>
      <c r="F46" s="573"/>
      <c r="G46" s="325"/>
      <c r="H46" s="688"/>
      <c r="I46" s="573"/>
      <c r="J46" s="572"/>
      <c r="K46" s="573"/>
      <c r="L46" s="572"/>
      <c r="M46" s="573"/>
      <c r="N46" s="577">
        <v>26</v>
      </c>
    </row>
    <row r="47" spans="1:14">
      <c r="A47" s="577">
        <v>27</v>
      </c>
      <c r="B47" s="685" t="s">
        <v>723</v>
      </c>
      <c r="C47" s="572"/>
      <c r="D47" s="573"/>
      <c r="E47" s="572"/>
      <c r="F47" s="573"/>
      <c r="G47" s="325"/>
      <c r="H47" s="688"/>
      <c r="I47" s="573"/>
      <c r="J47" s="572"/>
      <c r="K47" s="573"/>
      <c r="L47" s="572"/>
      <c r="M47" s="573"/>
      <c r="N47" s="577">
        <v>27</v>
      </c>
    </row>
    <row r="48" spans="1:14">
      <c r="A48" s="577">
        <v>28</v>
      </c>
      <c r="B48" s="685" t="s">
        <v>1415</v>
      </c>
      <c r="C48" s="572"/>
      <c r="D48" s="573"/>
      <c r="E48" s="572"/>
      <c r="F48" s="573"/>
      <c r="G48" s="325"/>
      <c r="H48" s="688"/>
      <c r="I48" s="573"/>
      <c r="J48" s="572"/>
      <c r="K48" s="573"/>
      <c r="L48" s="572"/>
      <c r="M48" s="573"/>
      <c r="N48" s="577">
        <v>28</v>
      </c>
    </row>
    <row r="49" spans="1:14">
      <c r="A49" s="577">
        <v>29</v>
      </c>
      <c r="B49" s="685" t="s">
        <v>1416</v>
      </c>
      <c r="C49" s="572"/>
      <c r="D49" s="573"/>
      <c r="E49" s="572"/>
      <c r="F49" s="573"/>
      <c r="G49" s="325"/>
      <c r="H49" s="688"/>
      <c r="I49" s="573"/>
      <c r="J49" s="572"/>
      <c r="K49" s="573"/>
      <c r="L49" s="572"/>
      <c r="M49" s="573"/>
      <c r="N49" s="577">
        <v>29</v>
      </c>
    </row>
    <row r="50" spans="1:14">
      <c r="A50" s="577">
        <v>30</v>
      </c>
      <c r="B50" s="685" t="s">
        <v>1417</v>
      </c>
      <c r="C50" s="572"/>
      <c r="D50" s="573"/>
      <c r="E50" s="572"/>
      <c r="F50" s="573"/>
      <c r="G50" s="325"/>
      <c r="H50" s="688"/>
      <c r="I50" s="573"/>
      <c r="J50" s="572"/>
      <c r="K50" s="573"/>
      <c r="L50" s="572"/>
      <c r="M50" s="573"/>
      <c r="N50" s="577">
        <v>30</v>
      </c>
    </row>
    <row r="51" spans="1:14">
      <c r="A51" s="577">
        <v>31</v>
      </c>
      <c r="B51" s="685" t="s">
        <v>47</v>
      </c>
      <c r="C51" s="572"/>
      <c r="D51" s="573"/>
      <c r="E51" s="572"/>
      <c r="F51" s="573"/>
      <c r="G51" s="325"/>
      <c r="H51" s="688"/>
      <c r="I51" s="573"/>
      <c r="J51" s="572"/>
      <c r="K51" s="573"/>
      <c r="L51" s="572"/>
      <c r="M51" s="573"/>
      <c r="N51" s="577">
        <v>31</v>
      </c>
    </row>
    <row r="52" spans="1:14">
      <c r="A52" s="577">
        <v>32</v>
      </c>
      <c r="B52" s="685" t="s">
        <v>48</v>
      </c>
      <c r="C52" s="572"/>
      <c r="D52" s="573"/>
      <c r="E52" s="572"/>
      <c r="F52" s="573"/>
      <c r="G52" s="325"/>
      <c r="H52" s="688"/>
      <c r="I52" s="573"/>
      <c r="J52" s="572"/>
      <c r="K52" s="573"/>
      <c r="L52" s="572"/>
      <c r="M52" s="573"/>
      <c r="N52" s="577">
        <v>32</v>
      </c>
    </row>
    <row r="53" spans="1:14">
      <c r="A53" s="577">
        <v>33</v>
      </c>
      <c r="B53" s="685" t="s">
        <v>724</v>
      </c>
      <c r="C53" s="572"/>
      <c r="D53" s="573"/>
      <c r="E53" s="572"/>
      <c r="F53" s="573"/>
      <c r="G53" s="325"/>
      <c r="H53" s="688"/>
      <c r="I53" s="573"/>
      <c r="J53" s="572"/>
      <c r="K53" s="573"/>
      <c r="L53" s="572"/>
      <c r="M53" s="573"/>
      <c r="N53" s="577">
        <v>33</v>
      </c>
    </row>
    <row r="54" spans="1:14">
      <c r="A54" s="577">
        <v>34</v>
      </c>
      <c r="B54" s="685" t="s">
        <v>725</v>
      </c>
      <c r="C54" s="572"/>
      <c r="D54" s="573"/>
      <c r="E54" s="572"/>
      <c r="F54" s="573"/>
      <c r="G54" s="325"/>
      <c r="H54" s="688"/>
      <c r="I54" s="573"/>
      <c r="J54" s="572"/>
      <c r="K54" s="573"/>
      <c r="L54" s="572"/>
      <c r="M54" s="573"/>
      <c r="N54" s="577">
        <v>34</v>
      </c>
    </row>
    <row r="55" spans="1:14">
      <c r="A55" s="577">
        <v>35</v>
      </c>
      <c r="B55" s="685" t="s">
        <v>726</v>
      </c>
      <c r="C55" s="572"/>
      <c r="D55" s="573"/>
      <c r="E55" s="572"/>
      <c r="F55" s="573"/>
      <c r="G55" s="325"/>
      <c r="H55" s="688"/>
      <c r="I55" s="573"/>
      <c r="J55" s="572"/>
      <c r="K55" s="573"/>
      <c r="L55" s="572"/>
      <c r="M55" s="573"/>
      <c r="N55" s="577">
        <v>35</v>
      </c>
    </row>
    <row r="56" spans="1:14">
      <c r="A56" s="577">
        <v>36</v>
      </c>
      <c r="B56" s="685" t="s">
        <v>727</v>
      </c>
      <c r="C56" s="572"/>
      <c r="D56" s="573"/>
      <c r="E56" s="572"/>
      <c r="F56" s="573"/>
      <c r="G56" s="325"/>
      <c r="H56" s="688"/>
      <c r="I56" s="573"/>
      <c r="J56" s="572"/>
      <c r="K56" s="573"/>
      <c r="L56" s="572"/>
      <c r="M56" s="573"/>
      <c r="N56" s="577">
        <v>36</v>
      </c>
    </row>
    <row r="57" spans="1:14" ht="15.75" thickBot="1">
      <c r="A57" s="578">
        <v>37</v>
      </c>
      <c r="B57" s="665" t="s">
        <v>2862</v>
      </c>
      <c r="C57" s="557"/>
      <c r="D57" s="579"/>
      <c r="E57" s="557"/>
      <c r="F57" s="579"/>
      <c r="G57" s="325"/>
      <c r="H57" s="556"/>
      <c r="I57" s="579"/>
      <c r="J57" s="557"/>
      <c r="K57" s="579"/>
      <c r="L57" s="557"/>
      <c r="M57" s="579"/>
      <c r="N57" s="578">
        <v>37</v>
      </c>
    </row>
    <row r="59" spans="1:14" ht="15.75">
      <c r="A59" s="581" t="s">
        <v>322</v>
      </c>
      <c r="B59" s="325"/>
      <c r="C59" s="325"/>
      <c r="D59" s="325"/>
      <c r="E59" s="325"/>
      <c r="F59" s="325"/>
      <c r="G59" s="325"/>
      <c r="H59" s="581" t="s">
        <v>2863</v>
      </c>
    </row>
    <row r="60" spans="1:14">
      <c r="A60" s="582" t="s">
        <v>2864</v>
      </c>
      <c r="B60" s="582"/>
      <c r="C60" s="582"/>
      <c r="D60" s="582"/>
      <c r="E60" s="582"/>
      <c r="F60" s="582"/>
      <c r="G60" s="325"/>
      <c r="H60" s="582" t="s">
        <v>2865</v>
      </c>
      <c r="I60" s="582"/>
      <c r="J60" s="582"/>
      <c r="K60" s="582"/>
      <c r="L60" s="582"/>
      <c r="M60" s="582"/>
      <c r="N60" s="582"/>
    </row>
  </sheetData>
  <phoneticPr fontId="0" type="noConversion"/>
  <printOptions horizontalCentered="1" verticalCentered="1"/>
  <pageMargins left="0.25" right="0.25" top="0.25" bottom="0.25" header="0" footer="0"/>
  <pageSetup scale="74" fitToWidth="2" orientation="portrait" horizontalDpi="300" verticalDpi="300" r:id="rId1"/>
  <headerFooter alignWithMargins="0"/>
  <colBreaks count="1" manualBreakCount="1">
    <brk id="7" max="1048575" man="1"/>
  </col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69">
    <pageSetUpPr fitToPage="1"/>
  </sheetPr>
  <dimension ref="A1:P134"/>
  <sheetViews>
    <sheetView defaultGridColor="0" view="pageBreakPreview" topLeftCell="G25" colorId="22" zoomScale="60" zoomScaleNormal="85" workbookViewId="0">
      <selection activeCell="L79" sqref="L79:U81"/>
    </sheetView>
  </sheetViews>
  <sheetFormatPr defaultColWidth="9.6640625" defaultRowHeight="15"/>
  <cols>
    <col min="1" max="1" width="4.6640625" style="512" customWidth="1"/>
    <col min="2" max="3" width="16.6640625" style="512" customWidth="1"/>
    <col min="4" max="4" width="12.5546875" style="512" customWidth="1"/>
    <col min="5" max="5" width="14.6640625" style="512" customWidth="1"/>
    <col min="6" max="6" width="12.6640625" style="512" customWidth="1"/>
    <col min="7" max="7" width="17.21875" style="512" customWidth="1"/>
    <col min="8" max="8" width="18.5546875" style="512" customWidth="1"/>
    <col min="9" max="9" width="2.6640625" style="512" customWidth="1"/>
    <col min="10" max="10" width="16.6640625" style="512" customWidth="1"/>
    <col min="11" max="11" width="21.33203125" style="512" customWidth="1"/>
    <col min="12" max="12" width="17.5546875" style="512" customWidth="1"/>
    <col min="13" max="13" width="16.6640625" style="512" customWidth="1"/>
    <col min="14" max="14" width="19.109375" style="512" customWidth="1"/>
    <col min="15" max="15" width="16.6640625" style="512" customWidth="1"/>
    <col min="16" max="16" width="4.6640625" style="512" customWidth="1"/>
    <col min="17" max="16384" width="9.6640625" style="512"/>
  </cols>
  <sheetData>
    <row r="1" spans="1:16">
      <c r="A1" s="547" t="s">
        <v>394</v>
      </c>
      <c r="B1" s="548"/>
      <c r="C1" s="548"/>
      <c r="D1" s="550"/>
      <c r="E1" s="549" t="s">
        <v>377</v>
      </c>
      <c r="F1" s="595"/>
      <c r="G1" s="552" t="s">
        <v>396</v>
      </c>
      <c r="H1" s="566" t="s">
        <v>397</v>
      </c>
      <c r="I1" s="325"/>
      <c r="J1" s="547" t="s">
        <v>394</v>
      </c>
      <c r="K1" s="548"/>
      <c r="L1" s="549" t="s">
        <v>377</v>
      </c>
      <c r="M1" s="678"/>
      <c r="N1" s="552" t="s">
        <v>396</v>
      </c>
      <c r="O1" s="565" t="s">
        <v>397</v>
      </c>
      <c r="P1" s="566"/>
    </row>
    <row r="2" spans="1:16">
      <c r="A2" s="513" t="str">
        <f>'Data Sheet'!$C$25</f>
        <v xml:space="preserve">KeySpan Gas East Corp. D/B/A National Grid </v>
      </c>
      <c r="B2" s="325"/>
      <c r="C2" s="325"/>
      <c r="D2" s="325"/>
      <c r="E2" s="513" t="s">
        <v>420</v>
      </c>
      <c r="F2" s="613"/>
      <c r="G2" s="589" t="s">
        <v>398</v>
      </c>
      <c r="H2" s="564"/>
      <c r="I2" s="325"/>
      <c r="J2" s="513" t="str">
        <f>'Data Sheet'!$C$25</f>
        <v xml:space="preserve">KeySpan Gas East Corp. D/B/A National Grid </v>
      </c>
      <c r="K2" s="325"/>
      <c r="L2" s="513" t="s">
        <v>420</v>
      </c>
      <c r="M2" s="564"/>
      <c r="N2" s="589" t="s">
        <v>398</v>
      </c>
      <c r="O2" s="586"/>
      <c r="P2" s="596"/>
    </row>
    <row r="3" spans="1:16" ht="15" customHeight="1" thickBot="1">
      <c r="A3" s="556"/>
      <c r="B3" s="557"/>
      <c r="C3" s="557"/>
      <c r="D3" s="557"/>
      <c r="E3" s="556" t="s">
        <v>3174</v>
      </c>
      <c r="F3" s="557"/>
      <c r="G3" s="643" t="str">
        <f>'Data Sheet'!$C$40</f>
        <v>March 31, 2015</v>
      </c>
      <c r="H3" s="679" t="str">
        <f>'Data Sheet'!$C$38</f>
        <v>December 31, 2014</v>
      </c>
      <c r="I3" s="325"/>
      <c r="J3" s="556"/>
      <c r="K3" s="557"/>
      <c r="L3" s="556" t="s">
        <v>3174</v>
      </c>
      <c r="M3" s="579"/>
      <c r="N3" s="660" t="str">
        <f>'Data Sheet'!$C$40</f>
        <v>March 31, 2015</v>
      </c>
      <c r="O3" s="601" t="str">
        <f>'Data Sheet'!$C$38</f>
        <v>December 31, 2014</v>
      </c>
      <c r="P3" s="569"/>
    </row>
    <row r="4" spans="1:16" ht="15" customHeight="1" thickBot="1">
      <c r="A4" s="560" t="s">
        <v>2866</v>
      </c>
      <c r="B4" s="561"/>
      <c r="C4" s="561"/>
      <c r="D4" s="562"/>
      <c r="E4" s="562"/>
      <c r="F4" s="562"/>
      <c r="G4" s="588"/>
      <c r="H4" s="569"/>
      <c r="I4" s="325"/>
      <c r="J4" s="560" t="s">
        <v>2867</v>
      </c>
      <c r="K4" s="561"/>
      <c r="L4" s="561"/>
      <c r="M4" s="562"/>
      <c r="N4" s="562"/>
      <c r="O4" s="588"/>
      <c r="P4" s="569"/>
    </row>
    <row r="5" spans="1:16" ht="15.75">
      <c r="A5" s="605"/>
      <c r="B5" s="606"/>
      <c r="C5" s="606"/>
      <c r="D5" s="582"/>
      <c r="E5" s="582"/>
      <c r="F5" s="582"/>
      <c r="G5" s="565"/>
      <c r="H5" s="564"/>
      <c r="I5" s="325"/>
      <c r="J5" s="605"/>
      <c r="K5" s="606"/>
      <c r="L5" s="606"/>
      <c r="M5" s="582"/>
      <c r="N5" s="582"/>
      <c r="O5" s="565"/>
      <c r="P5" s="564"/>
    </row>
    <row r="6" spans="1:16">
      <c r="A6" s="553" t="s">
        <v>2868</v>
      </c>
      <c r="B6" s="325"/>
      <c r="C6" s="325"/>
      <c r="D6" s="325"/>
      <c r="E6" s="325" t="s">
        <v>2869</v>
      </c>
      <c r="F6" s="325"/>
      <c r="G6" s="325"/>
      <c r="H6" s="564"/>
      <c r="I6" s="325"/>
      <c r="J6" s="553" t="s">
        <v>2870</v>
      </c>
      <c r="K6" s="325"/>
      <c r="L6" s="325"/>
      <c r="M6" s="325" t="s">
        <v>2871</v>
      </c>
      <c r="N6" s="325"/>
      <c r="O6" s="325"/>
      <c r="P6" s="564"/>
    </row>
    <row r="7" spans="1:16">
      <c r="A7" s="553" t="s">
        <v>2872</v>
      </c>
      <c r="B7" s="325"/>
      <c r="C7" s="325"/>
      <c r="D7" s="325"/>
      <c r="E7" s="325" t="s">
        <v>2873</v>
      </c>
      <c r="F7" s="325"/>
      <c r="G7" s="325"/>
      <c r="H7" s="564"/>
      <c r="I7" s="325"/>
      <c r="J7" s="553" t="s">
        <v>2874</v>
      </c>
      <c r="K7" s="325"/>
      <c r="L7" s="325"/>
      <c r="M7" s="325" t="s">
        <v>2875</v>
      </c>
      <c r="N7" s="325"/>
      <c r="O7" s="325"/>
      <c r="P7" s="564"/>
    </row>
    <row r="8" spans="1:16">
      <c r="A8" s="553" t="s">
        <v>1572</v>
      </c>
      <c r="B8" s="325"/>
      <c r="C8" s="325"/>
      <c r="D8" s="325"/>
      <c r="E8" s="325" t="s">
        <v>1573</v>
      </c>
      <c r="F8" s="325"/>
      <c r="G8" s="325"/>
      <c r="H8" s="564"/>
      <c r="I8" s="325"/>
      <c r="J8" s="553" t="s">
        <v>1574</v>
      </c>
      <c r="K8" s="325"/>
      <c r="L8" s="325"/>
      <c r="M8" s="325" t="s">
        <v>1575</v>
      </c>
      <c r="N8" s="325"/>
      <c r="O8" s="325"/>
      <c r="P8" s="564"/>
    </row>
    <row r="9" spans="1:16">
      <c r="A9" s="553" t="s">
        <v>1576</v>
      </c>
      <c r="B9" s="325"/>
      <c r="C9" s="325"/>
      <c r="D9" s="325"/>
      <c r="E9" s="325" t="s">
        <v>1577</v>
      </c>
      <c r="F9" s="325"/>
      <c r="G9" s="325"/>
      <c r="H9" s="564"/>
      <c r="I9" s="325"/>
      <c r="J9" s="553" t="s">
        <v>2475</v>
      </c>
      <c r="K9" s="325"/>
      <c r="L9" s="325"/>
      <c r="M9" s="325" t="s">
        <v>2476</v>
      </c>
      <c r="N9" s="325"/>
      <c r="O9" s="325"/>
      <c r="P9" s="564"/>
    </row>
    <row r="10" spans="1:16">
      <c r="A10" s="553"/>
      <c r="B10" s="325"/>
      <c r="C10" s="325"/>
      <c r="D10" s="325"/>
      <c r="E10" s="325"/>
      <c r="F10" s="325"/>
      <c r="G10" s="325"/>
      <c r="H10" s="564"/>
      <c r="I10" s="325"/>
      <c r="J10" s="553" t="s">
        <v>2477</v>
      </c>
      <c r="K10" s="325"/>
      <c r="L10" s="325"/>
      <c r="M10" s="325" t="s">
        <v>2478</v>
      </c>
      <c r="N10" s="325"/>
      <c r="O10" s="325"/>
      <c r="P10" s="564"/>
    </row>
    <row r="11" spans="1:16" ht="15.75" thickBot="1">
      <c r="A11" s="553"/>
      <c r="B11" s="325"/>
      <c r="C11" s="325"/>
      <c r="D11" s="325"/>
      <c r="E11" s="325"/>
      <c r="F11" s="325"/>
      <c r="G11" s="325"/>
      <c r="H11" s="564"/>
      <c r="I11" s="325"/>
      <c r="J11" s="553"/>
      <c r="K11" s="325"/>
      <c r="L11" s="325"/>
      <c r="M11" s="325"/>
      <c r="N11" s="325"/>
      <c r="O11" s="325"/>
      <c r="P11" s="564"/>
    </row>
    <row r="12" spans="1:16" ht="15.75" thickBot="1">
      <c r="A12" s="657"/>
      <c r="B12" s="565"/>
      <c r="C12" s="566"/>
      <c r="D12" s="566"/>
      <c r="E12" s="567" t="s">
        <v>2479</v>
      </c>
      <c r="F12" s="567" t="s">
        <v>2480</v>
      </c>
      <c r="G12" s="566" t="s">
        <v>2480</v>
      </c>
      <c r="H12" s="599"/>
      <c r="I12" s="325"/>
      <c r="J12" s="552" t="s">
        <v>2481</v>
      </c>
      <c r="K12" s="567"/>
      <c r="L12" s="588" t="s">
        <v>721</v>
      </c>
      <c r="M12" s="563"/>
      <c r="N12" s="567"/>
      <c r="O12" s="567"/>
      <c r="P12" s="599"/>
    </row>
    <row r="13" spans="1:16">
      <c r="A13" s="589"/>
      <c r="B13" s="554"/>
      <c r="C13" s="590"/>
      <c r="D13" s="590" t="s">
        <v>828</v>
      </c>
      <c r="E13" s="590" t="s">
        <v>2482</v>
      </c>
      <c r="F13" s="590" t="s">
        <v>2483</v>
      </c>
      <c r="G13" s="590" t="s">
        <v>2484</v>
      </c>
      <c r="H13" s="590"/>
      <c r="I13" s="325"/>
      <c r="J13" s="589" t="s">
        <v>655</v>
      </c>
      <c r="K13" s="589"/>
      <c r="L13" s="590"/>
      <c r="M13" s="590"/>
      <c r="N13" s="590" t="s">
        <v>2485</v>
      </c>
      <c r="O13" s="590" t="s">
        <v>2486</v>
      </c>
      <c r="P13" s="590"/>
    </row>
    <row r="14" spans="1:16">
      <c r="A14" s="589" t="s">
        <v>290</v>
      </c>
      <c r="B14" s="586" t="s">
        <v>2487</v>
      </c>
      <c r="C14" s="596"/>
      <c r="D14" s="590" t="s">
        <v>2488</v>
      </c>
      <c r="E14" s="590" t="s">
        <v>2489</v>
      </c>
      <c r="F14" s="590" t="s">
        <v>4151</v>
      </c>
      <c r="G14" s="590" t="s">
        <v>2395</v>
      </c>
      <c r="H14" s="590" t="s">
        <v>2396</v>
      </c>
      <c r="I14" s="325"/>
      <c r="J14" s="589" t="s">
        <v>2397</v>
      </c>
      <c r="K14" s="589" t="s">
        <v>2556</v>
      </c>
      <c r="L14" s="590"/>
      <c r="M14" s="590"/>
      <c r="N14" s="590" t="s">
        <v>991</v>
      </c>
      <c r="O14" s="590" t="s">
        <v>2398</v>
      </c>
      <c r="P14" s="589" t="s">
        <v>290</v>
      </c>
    </row>
    <row r="15" spans="1:16">
      <c r="A15" s="589" t="s">
        <v>293</v>
      </c>
      <c r="B15" s="586"/>
      <c r="C15" s="596"/>
      <c r="D15" s="590" t="s">
        <v>2399</v>
      </c>
      <c r="E15" s="590" t="s">
        <v>2400</v>
      </c>
      <c r="F15" s="590" t="s">
        <v>2401</v>
      </c>
      <c r="G15" s="590" t="s">
        <v>2481</v>
      </c>
      <c r="H15" s="590"/>
      <c r="I15" s="325"/>
      <c r="J15" s="589" t="s">
        <v>2402</v>
      </c>
      <c r="K15" s="589" t="s">
        <v>2403</v>
      </c>
      <c r="L15" s="590" t="s">
        <v>2584</v>
      </c>
      <c r="M15" s="590" t="s">
        <v>1294</v>
      </c>
      <c r="N15" s="590" t="s">
        <v>2584</v>
      </c>
      <c r="O15" s="590" t="s">
        <v>2404</v>
      </c>
      <c r="P15" s="589" t="s">
        <v>293</v>
      </c>
    </row>
    <row r="16" spans="1:16">
      <c r="A16" s="589"/>
      <c r="B16" s="586"/>
      <c r="C16" s="596"/>
      <c r="D16" s="590"/>
      <c r="E16" s="590" t="s">
        <v>1798</v>
      </c>
      <c r="F16" s="590" t="s">
        <v>1799</v>
      </c>
      <c r="G16" s="590" t="s">
        <v>1800</v>
      </c>
      <c r="H16" s="590"/>
      <c r="I16" s="325"/>
      <c r="J16" s="589" t="s">
        <v>1801</v>
      </c>
      <c r="K16" s="589"/>
      <c r="L16" s="590"/>
      <c r="M16" s="590"/>
      <c r="N16" s="590"/>
      <c r="O16" s="590" t="s">
        <v>1802</v>
      </c>
      <c r="P16" s="589"/>
    </row>
    <row r="17" spans="1:16" ht="15.75" thickBot="1">
      <c r="A17" s="568"/>
      <c r="B17" s="562" t="s">
        <v>1860</v>
      </c>
      <c r="C17" s="569"/>
      <c r="D17" s="570" t="s">
        <v>1861</v>
      </c>
      <c r="E17" s="570" t="s">
        <v>1862</v>
      </c>
      <c r="F17" s="570" t="s">
        <v>1863</v>
      </c>
      <c r="G17" s="570" t="s">
        <v>838</v>
      </c>
      <c r="H17" s="570" t="s">
        <v>839</v>
      </c>
      <c r="I17" s="325"/>
      <c r="J17" s="568" t="s">
        <v>840</v>
      </c>
      <c r="K17" s="570" t="s">
        <v>841</v>
      </c>
      <c r="L17" s="570" t="s">
        <v>842</v>
      </c>
      <c r="M17" s="570" t="s">
        <v>843</v>
      </c>
      <c r="N17" s="570" t="s">
        <v>844</v>
      </c>
      <c r="O17" s="570" t="s">
        <v>845</v>
      </c>
      <c r="P17" s="568"/>
    </row>
    <row r="18" spans="1:16">
      <c r="A18" s="555">
        <v>1</v>
      </c>
      <c r="B18" s="680" t="s">
        <v>3234</v>
      </c>
      <c r="C18" s="564"/>
      <c r="D18" s="564"/>
      <c r="E18" s="564"/>
      <c r="F18" s="564"/>
      <c r="G18" s="576"/>
      <c r="H18" s="576"/>
      <c r="I18" s="325"/>
      <c r="J18" s="646"/>
      <c r="K18" s="681"/>
      <c r="L18" s="576"/>
      <c r="M18" s="576"/>
      <c r="N18" s="564"/>
      <c r="O18" s="564"/>
      <c r="P18" s="555">
        <v>1</v>
      </c>
    </row>
    <row r="19" spans="1:16">
      <c r="A19" s="555">
        <v>2</v>
      </c>
      <c r="B19" s="682"/>
      <c r="C19" s="564"/>
      <c r="D19" s="564"/>
      <c r="E19" s="564"/>
      <c r="F19" s="564"/>
      <c r="G19" s="576"/>
      <c r="H19" s="576"/>
      <c r="I19" s="325"/>
      <c r="J19" s="646"/>
      <c r="K19" s="681"/>
      <c r="L19" s="576"/>
      <c r="M19" s="576"/>
      <c r="N19" s="564"/>
      <c r="O19" s="564"/>
      <c r="P19" s="555">
        <v>2</v>
      </c>
    </row>
    <row r="20" spans="1:16">
      <c r="A20" s="555">
        <v>3</v>
      </c>
      <c r="B20" s="682"/>
      <c r="C20" s="564"/>
      <c r="D20" s="564"/>
      <c r="E20" s="564"/>
      <c r="F20" s="564"/>
      <c r="G20" s="576"/>
      <c r="H20" s="576"/>
      <c r="I20" s="325"/>
      <c r="J20" s="646"/>
      <c r="K20" s="681"/>
      <c r="L20" s="576"/>
      <c r="M20" s="576"/>
      <c r="N20" s="564"/>
      <c r="O20" s="564"/>
      <c r="P20" s="555">
        <v>3</v>
      </c>
    </row>
    <row r="21" spans="1:16">
      <c r="A21" s="555">
        <v>4</v>
      </c>
      <c r="B21" s="682"/>
      <c r="C21" s="564"/>
      <c r="D21" s="564"/>
      <c r="E21" s="564"/>
      <c r="F21" s="564"/>
      <c r="G21" s="576"/>
      <c r="H21" s="576"/>
      <c r="I21" s="325"/>
      <c r="J21" s="646"/>
      <c r="K21" s="681"/>
      <c r="L21" s="576"/>
      <c r="M21" s="576"/>
      <c r="N21" s="564"/>
      <c r="O21" s="564"/>
      <c r="P21" s="555">
        <v>4</v>
      </c>
    </row>
    <row r="22" spans="1:16">
      <c r="A22" s="555">
        <v>5</v>
      </c>
      <c r="B22" s="682"/>
      <c r="C22" s="564"/>
      <c r="D22" s="564"/>
      <c r="E22" s="564"/>
      <c r="F22" s="564"/>
      <c r="G22" s="576"/>
      <c r="H22" s="576"/>
      <c r="I22" s="325"/>
      <c r="J22" s="646"/>
      <c r="K22" s="681"/>
      <c r="L22" s="576"/>
      <c r="M22" s="576"/>
      <c r="N22" s="564"/>
      <c r="O22" s="564"/>
      <c r="P22" s="555">
        <v>5</v>
      </c>
    </row>
    <row r="23" spans="1:16">
      <c r="A23" s="555">
        <v>6</v>
      </c>
      <c r="B23" s="682"/>
      <c r="C23" s="564"/>
      <c r="D23" s="564"/>
      <c r="E23" s="564"/>
      <c r="F23" s="564"/>
      <c r="G23" s="576"/>
      <c r="H23" s="576"/>
      <c r="I23" s="325"/>
      <c r="J23" s="646"/>
      <c r="K23" s="681"/>
      <c r="L23" s="576"/>
      <c r="M23" s="576"/>
      <c r="N23" s="564"/>
      <c r="O23" s="564"/>
      <c r="P23" s="555">
        <v>6</v>
      </c>
    </row>
    <row r="24" spans="1:16">
      <c r="A24" s="555">
        <v>7</v>
      </c>
      <c r="B24" s="682"/>
      <c r="C24" s="564"/>
      <c r="D24" s="564"/>
      <c r="E24" s="564"/>
      <c r="F24" s="564"/>
      <c r="G24" s="576"/>
      <c r="H24" s="576"/>
      <c r="I24" s="325"/>
      <c r="J24" s="646"/>
      <c r="K24" s="681"/>
      <c r="L24" s="576"/>
      <c r="M24" s="576"/>
      <c r="N24" s="564"/>
      <c r="O24" s="564"/>
      <c r="P24" s="555">
        <v>7</v>
      </c>
    </row>
    <row r="25" spans="1:16">
      <c r="A25" s="555">
        <v>8</v>
      </c>
      <c r="B25" s="682"/>
      <c r="C25" s="564"/>
      <c r="D25" s="564"/>
      <c r="E25" s="564"/>
      <c r="F25" s="564"/>
      <c r="G25" s="576"/>
      <c r="H25" s="576"/>
      <c r="I25" s="325"/>
      <c r="J25" s="646"/>
      <c r="K25" s="681"/>
      <c r="L25" s="576"/>
      <c r="M25" s="576"/>
      <c r="N25" s="564"/>
      <c r="O25" s="564"/>
      <c r="P25" s="555">
        <v>8</v>
      </c>
    </row>
    <row r="26" spans="1:16">
      <c r="A26" s="555">
        <v>9</v>
      </c>
      <c r="B26" s="682"/>
      <c r="C26" s="564"/>
      <c r="D26" s="564"/>
      <c r="E26" s="564"/>
      <c r="F26" s="564"/>
      <c r="G26" s="576"/>
      <c r="H26" s="576"/>
      <c r="I26" s="325"/>
      <c r="J26" s="646"/>
      <c r="K26" s="681"/>
      <c r="L26" s="576"/>
      <c r="M26" s="576"/>
      <c r="N26" s="564"/>
      <c r="O26" s="564"/>
      <c r="P26" s="555">
        <v>9</v>
      </c>
    </row>
    <row r="27" spans="1:16">
      <c r="A27" s="555">
        <v>10</v>
      </c>
      <c r="B27" s="682"/>
      <c r="C27" s="564"/>
      <c r="D27" s="564"/>
      <c r="E27" s="564"/>
      <c r="F27" s="564"/>
      <c r="G27" s="576"/>
      <c r="H27" s="576"/>
      <c r="I27" s="325"/>
      <c r="J27" s="646"/>
      <c r="K27" s="681"/>
      <c r="L27" s="576"/>
      <c r="M27" s="576"/>
      <c r="N27" s="564"/>
      <c r="O27" s="564"/>
      <c r="P27" s="555">
        <v>10</v>
      </c>
    </row>
    <row r="28" spans="1:16">
      <c r="A28" s="555">
        <v>11</v>
      </c>
      <c r="B28" s="682"/>
      <c r="C28" s="564"/>
      <c r="D28" s="564"/>
      <c r="E28" s="564"/>
      <c r="F28" s="564"/>
      <c r="G28" s="576"/>
      <c r="H28" s="576"/>
      <c r="I28" s="325"/>
      <c r="J28" s="646"/>
      <c r="K28" s="681"/>
      <c r="L28" s="576"/>
      <c r="M28" s="576"/>
      <c r="N28" s="564"/>
      <c r="O28" s="564"/>
      <c r="P28" s="555">
        <v>11</v>
      </c>
    </row>
    <row r="29" spans="1:16">
      <c r="A29" s="555">
        <v>12</v>
      </c>
      <c r="B29" s="553"/>
      <c r="C29" s="564"/>
      <c r="D29" s="564"/>
      <c r="E29" s="564"/>
      <c r="F29" s="564"/>
      <c r="G29" s="576"/>
      <c r="H29" s="576"/>
      <c r="I29" s="325"/>
      <c r="J29" s="646"/>
      <c r="K29" s="646"/>
      <c r="L29" s="576"/>
      <c r="M29" s="576"/>
      <c r="N29" s="564"/>
      <c r="O29" s="564"/>
      <c r="P29" s="555">
        <v>12</v>
      </c>
    </row>
    <row r="30" spans="1:16">
      <c r="A30" s="555">
        <v>13</v>
      </c>
      <c r="B30" s="553"/>
      <c r="C30" s="564"/>
      <c r="D30" s="564"/>
      <c r="E30" s="564"/>
      <c r="F30" s="564"/>
      <c r="G30" s="576"/>
      <c r="H30" s="576"/>
      <c r="I30" s="325"/>
      <c r="J30" s="646"/>
      <c r="K30" s="646"/>
      <c r="L30" s="576"/>
      <c r="M30" s="576"/>
      <c r="N30" s="564"/>
      <c r="O30" s="564"/>
      <c r="P30" s="555">
        <v>13</v>
      </c>
    </row>
    <row r="31" spans="1:16">
      <c r="A31" s="555">
        <v>14</v>
      </c>
      <c r="B31" s="553"/>
      <c r="C31" s="564"/>
      <c r="D31" s="564"/>
      <c r="E31" s="564"/>
      <c r="F31" s="564"/>
      <c r="G31" s="576"/>
      <c r="H31" s="576"/>
      <c r="I31" s="325"/>
      <c r="J31" s="646"/>
      <c r="K31" s="646"/>
      <c r="L31" s="576"/>
      <c r="M31" s="576"/>
      <c r="N31" s="564"/>
      <c r="O31" s="564"/>
      <c r="P31" s="555">
        <v>14</v>
      </c>
    </row>
    <row r="32" spans="1:16">
      <c r="A32" s="555">
        <v>15</v>
      </c>
      <c r="B32" s="553"/>
      <c r="C32" s="564"/>
      <c r="D32" s="564"/>
      <c r="E32" s="564"/>
      <c r="F32" s="564"/>
      <c r="G32" s="576"/>
      <c r="H32" s="576"/>
      <c r="I32" s="325"/>
      <c r="J32" s="646"/>
      <c r="K32" s="646"/>
      <c r="L32" s="576"/>
      <c r="M32" s="576"/>
      <c r="N32" s="564"/>
      <c r="O32" s="564"/>
      <c r="P32" s="555">
        <v>15</v>
      </c>
    </row>
    <row r="33" spans="1:16">
      <c r="A33" s="555">
        <v>16</v>
      </c>
      <c r="B33" s="553"/>
      <c r="C33" s="564"/>
      <c r="D33" s="564"/>
      <c r="E33" s="564"/>
      <c r="F33" s="564"/>
      <c r="G33" s="576"/>
      <c r="H33" s="576"/>
      <c r="I33" s="325"/>
      <c r="J33" s="646"/>
      <c r="K33" s="646"/>
      <c r="L33" s="576"/>
      <c r="M33" s="576"/>
      <c r="N33" s="564"/>
      <c r="O33" s="564"/>
      <c r="P33" s="555">
        <v>16</v>
      </c>
    </row>
    <row r="34" spans="1:16">
      <c r="A34" s="555">
        <v>17</v>
      </c>
      <c r="B34" s="553"/>
      <c r="C34" s="564"/>
      <c r="D34" s="564"/>
      <c r="E34" s="564"/>
      <c r="F34" s="564"/>
      <c r="G34" s="576"/>
      <c r="H34" s="576"/>
      <c r="I34" s="325"/>
      <c r="J34" s="646"/>
      <c r="K34" s="646"/>
      <c r="L34" s="576"/>
      <c r="M34" s="576"/>
      <c r="N34" s="564"/>
      <c r="O34" s="564"/>
      <c r="P34" s="555">
        <v>17</v>
      </c>
    </row>
    <row r="35" spans="1:16">
      <c r="A35" s="555">
        <v>18</v>
      </c>
      <c r="B35" s="553"/>
      <c r="C35" s="564"/>
      <c r="D35" s="564"/>
      <c r="E35" s="564"/>
      <c r="F35" s="564"/>
      <c r="G35" s="576"/>
      <c r="H35" s="576"/>
      <c r="I35" s="325"/>
      <c r="J35" s="646"/>
      <c r="K35" s="646"/>
      <c r="L35" s="576"/>
      <c r="M35" s="576"/>
      <c r="N35" s="564"/>
      <c r="O35" s="564"/>
      <c r="P35" s="555">
        <v>18</v>
      </c>
    </row>
    <row r="36" spans="1:16">
      <c r="A36" s="555">
        <v>19</v>
      </c>
      <c r="B36" s="553"/>
      <c r="C36" s="564"/>
      <c r="D36" s="564"/>
      <c r="E36" s="564"/>
      <c r="F36" s="564"/>
      <c r="G36" s="576"/>
      <c r="H36" s="576"/>
      <c r="I36" s="325"/>
      <c r="J36" s="646"/>
      <c r="K36" s="646"/>
      <c r="L36" s="576"/>
      <c r="M36" s="576"/>
      <c r="N36" s="564"/>
      <c r="O36" s="564"/>
      <c r="P36" s="555">
        <v>19</v>
      </c>
    </row>
    <row r="37" spans="1:16">
      <c r="A37" s="555">
        <v>20</v>
      </c>
      <c r="B37" s="553"/>
      <c r="C37" s="564"/>
      <c r="D37" s="564"/>
      <c r="E37" s="564"/>
      <c r="F37" s="564"/>
      <c r="G37" s="576"/>
      <c r="H37" s="576"/>
      <c r="I37" s="325"/>
      <c r="J37" s="646"/>
      <c r="K37" s="646"/>
      <c r="L37" s="576"/>
      <c r="M37" s="79"/>
      <c r="N37" s="564"/>
      <c r="O37" s="564"/>
      <c r="P37" s="555">
        <v>20</v>
      </c>
    </row>
    <row r="38" spans="1:16">
      <c r="A38" s="555">
        <v>21</v>
      </c>
      <c r="B38" s="553"/>
      <c r="C38" s="564"/>
      <c r="D38" s="564"/>
      <c r="E38" s="564"/>
      <c r="F38" s="564"/>
      <c r="G38" s="576"/>
      <c r="H38" s="576"/>
      <c r="I38" s="325"/>
      <c r="J38" s="646"/>
      <c r="K38" s="646"/>
      <c r="L38" s="576"/>
      <c r="M38" s="576"/>
      <c r="N38" s="564"/>
      <c r="O38" s="564"/>
      <c r="P38" s="555">
        <v>21</v>
      </c>
    </row>
    <row r="39" spans="1:16">
      <c r="A39" s="555">
        <v>22</v>
      </c>
      <c r="B39" s="553"/>
      <c r="C39" s="564"/>
      <c r="D39" s="564"/>
      <c r="E39" s="564"/>
      <c r="F39" s="564"/>
      <c r="G39" s="576"/>
      <c r="H39" s="576"/>
      <c r="I39" s="325"/>
      <c r="J39" s="646"/>
      <c r="K39" s="646"/>
      <c r="L39" s="576"/>
      <c r="M39" s="576"/>
      <c r="N39" s="564"/>
      <c r="O39" s="564"/>
      <c r="P39" s="555">
        <v>22</v>
      </c>
    </row>
    <row r="40" spans="1:16">
      <c r="A40" s="555">
        <v>23</v>
      </c>
      <c r="B40" s="553"/>
      <c r="C40" s="564"/>
      <c r="D40" s="564"/>
      <c r="E40" s="564"/>
      <c r="F40" s="564"/>
      <c r="G40" s="576"/>
      <c r="H40" s="576"/>
      <c r="I40" s="325"/>
      <c r="J40" s="646"/>
      <c r="K40" s="646"/>
      <c r="L40" s="576"/>
      <c r="M40" s="576"/>
      <c r="N40" s="564"/>
      <c r="O40" s="564"/>
      <c r="P40" s="555">
        <v>23</v>
      </c>
    </row>
    <row r="41" spans="1:16">
      <c r="A41" s="555">
        <v>24</v>
      </c>
      <c r="B41" s="553"/>
      <c r="C41" s="564"/>
      <c r="D41" s="564"/>
      <c r="E41" s="564"/>
      <c r="F41" s="564"/>
      <c r="G41" s="576"/>
      <c r="H41" s="576"/>
      <c r="I41" s="325"/>
      <c r="J41" s="646"/>
      <c r="K41" s="646"/>
      <c r="L41" s="576"/>
      <c r="M41" s="576"/>
      <c r="N41" s="564"/>
      <c r="O41" s="564"/>
      <c r="P41" s="555">
        <v>24</v>
      </c>
    </row>
    <row r="42" spans="1:16">
      <c r="A42" s="555">
        <v>25</v>
      </c>
      <c r="B42" s="553"/>
      <c r="C42" s="564"/>
      <c r="D42" s="564"/>
      <c r="E42" s="564"/>
      <c r="F42" s="564"/>
      <c r="G42" s="576"/>
      <c r="H42" s="576"/>
      <c r="I42" s="325"/>
      <c r="J42" s="646"/>
      <c r="K42" s="646"/>
      <c r="L42" s="576"/>
      <c r="M42" s="576"/>
      <c r="N42" s="564"/>
      <c r="O42" s="564"/>
      <c r="P42" s="555">
        <v>25</v>
      </c>
    </row>
    <row r="43" spans="1:16">
      <c r="A43" s="555">
        <v>26</v>
      </c>
      <c r="B43" s="553"/>
      <c r="C43" s="564"/>
      <c r="D43" s="564"/>
      <c r="E43" s="564"/>
      <c r="F43" s="564"/>
      <c r="G43" s="576"/>
      <c r="H43" s="576"/>
      <c r="I43" s="325"/>
      <c r="J43" s="646"/>
      <c r="K43" s="646"/>
      <c r="L43" s="576"/>
      <c r="M43" s="576"/>
      <c r="N43" s="564"/>
      <c r="O43" s="564"/>
      <c r="P43" s="555">
        <v>26</v>
      </c>
    </row>
    <row r="44" spans="1:16">
      <c r="A44" s="555">
        <v>27</v>
      </c>
      <c r="B44" s="553"/>
      <c r="C44" s="564"/>
      <c r="D44" s="564"/>
      <c r="E44" s="564"/>
      <c r="F44" s="564"/>
      <c r="G44" s="576"/>
      <c r="H44" s="576"/>
      <c r="I44" s="325"/>
      <c r="J44" s="646"/>
      <c r="K44" s="646"/>
      <c r="L44" s="576"/>
      <c r="M44" s="576"/>
      <c r="N44" s="564"/>
      <c r="O44" s="564"/>
      <c r="P44" s="555">
        <v>27</v>
      </c>
    </row>
    <row r="45" spans="1:16">
      <c r="A45" s="555">
        <v>28</v>
      </c>
      <c r="B45" s="553"/>
      <c r="C45" s="564"/>
      <c r="D45" s="564"/>
      <c r="E45" s="564"/>
      <c r="F45" s="564"/>
      <c r="G45" s="576"/>
      <c r="H45" s="576"/>
      <c r="I45" s="325"/>
      <c r="J45" s="646"/>
      <c r="K45" s="646"/>
      <c r="L45" s="576"/>
      <c r="M45" s="576"/>
      <c r="N45" s="564"/>
      <c r="O45" s="564"/>
      <c r="P45" s="555">
        <v>28</v>
      </c>
    </row>
    <row r="46" spans="1:16">
      <c r="A46" s="555">
        <v>29</v>
      </c>
      <c r="B46" s="553"/>
      <c r="C46" s="564"/>
      <c r="D46" s="564"/>
      <c r="E46" s="564"/>
      <c r="F46" s="564"/>
      <c r="G46" s="576"/>
      <c r="H46" s="576"/>
      <c r="I46" s="325"/>
      <c r="J46" s="646"/>
      <c r="K46" s="646"/>
      <c r="L46" s="576"/>
      <c r="M46" s="576"/>
      <c r="N46" s="564"/>
      <c r="O46" s="564"/>
      <c r="P46" s="555">
        <v>29</v>
      </c>
    </row>
    <row r="47" spans="1:16">
      <c r="A47" s="555">
        <v>30</v>
      </c>
      <c r="B47" s="553"/>
      <c r="C47" s="564"/>
      <c r="D47" s="564"/>
      <c r="E47" s="564"/>
      <c r="F47" s="564"/>
      <c r="G47" s="576"/>
      <c r="H47" s="576"/>
      <c r="I47" s="325"/>
      <c r="J47" s="646"/>
      <c r="K47" s="646"/>
      <c r="L47" s="576"/>
      <c r="M47" s="576"/>
      <c r="N47" s="564"/>
      <c r="O47" s="564"/>
      <c r="P47" s="555">
        <v>30</v>
      </c>
    </row>
    <row r="48" spans="1:16">
      <c r="A48" s="555">
        <v>31</v>
      </c>
      <c r="B48" s="553"/>
      <c r="C48" s="564"/>
      <c r="D48" s="564"/>
      <c r="E48" s="564"/>
      <c r="F48" s="564"/>
      <c r="G48" s="576"/>
      <c r="H48" s="576"/>
      <c r="I48" s="325"/>
      <c r="J48" s="646"/>
      <c r="K48" s="646"/>
      <c r="L48" s="576"/>
      <c r="M48" s="576"/>
      <c r="N48" s="564"/>
      <c r="O48" s="564"/>
      <c r="P48" s="555">
        <v>31</v>
      </c>
    </row>
    <row r="49" spans="1:16">
      <c r="A49" s="555">
        <v>32</v>
      </c>
      <c r="B49" s="553"/>
      <c r="C49" s="564"/>
      <c r="D49" s="564"/>
      <c r="E49" s="564"/>
      <c r="F49" s="564"/>
      <c r="G49" s="576"/>
      <c r="H49" s="576"/>
      <c r="I49" s="325"/>
      <c r="J49" s="646"/>
      <c r="K49" s="646"/>
      <c r="L49" s="576"/>
      <c r="M49" s="576"/>
      <c r="N49" s="564"/>
      <c r="O49" s="564"/>
      <c r="P49" s="555">
        <v>32</v>
      </c>
    </row>
    <row r="50" spans="1:16">
      <c r="A50" s="555">
        <v>33</v>
      </c>
      <c r="B50" s="553"/>
      <c r="C50" s="564"/>
      <c r="D50" s="564"/>
      <c r="E50" s="564"/>
      <c r="F50" s="564"/>
      <c r="G50" s="576"/>
      <c r="H50" s="576"/>
      <c r="I50" s="325"/>
      <c r="J50" s="646"/>
      <c r="K50" s="646"/>
      <c r="L50" s="576"/>
      <c r="M50" s="576"/>
      <c r="N50" s="564"/>
      <c r="O50" s="564"/>
      <c r="P50" s="555">
        <v>33</v>
      </c>
    </row>
    <row r="51" spans="1:16">
      <c r="A51" s="555">
        <v>34</v>
      </c>
      <c r="B51" s="553"/>
      <c r="C51" s="564"/>
      <c r="D51" s="564"/>
      <c r="E51" s="564"/>
      <c r="F51" s="564"/>
      <c r="G51" s="576"/>
      <c r="H51" s="576"/>
      <c r="I51" s="325"/>
      <c r="J51" s="646"/>
      <c r="K51" s="646"/>
      <c r="L51" s="576"/>
      <c r="M51" s="576"/>
      <c r="N51" s="564"/>
      <c r="O51" s="564"/>
      <c r="P51" s="555">
        <v>34</v>
      </c>
    </row>
    <row r="52" spans="1:16">
      <c r="A52" s="555">
        <v>35</v>
      </c>
      <c r="B52" s="553"/>
      <c r="C52" s="564"/>
      <c r="D52" s="564"/>
      <c r="E52" s="564"/>
      <c r="F52" s="564"/>
      <c r="G52" s="576"/>
      <c r="H52" s="576"/>
      <c r="I52" s="325"/>
      <c r="J52" s="646"/>
      <c r="K52" s="646"/>
      <c r="L52" s="576"/>
      <c r="M52" s="576"/>
      <c r="N52" s="564"/>
      <c r="O52" s="564"/>
      <c r="P52" s="555">
        <v>35</v>
      </c>
    </row>
    <row r="53" spans="1:16">
      <c r="A53" s="555">
        <v>36</v>
      </c>
      <c r="B53" s="553"/>
      <c r="C53" s="564"/>
      <c r="D53" s="564"/>
      <c r="E53" s="564"/>
      <c r="F53" s="564"/>
      <c r="G53" s="576"/>
      <c r="H53" s="576"/>
      <c r="I53" s="325"/>
      <c r="J53" s="646"/>
      <c r="K53" s="646"/>
      <c r="L53" s="576"/>
      <c r="M53" s="576"/>
      <c r="N53" s="564"/>
      <c r="O53" s="564"/>
      <c r="P53" s="555">
        <v>36</v>
      </c>
    </row>
    <row r="54" spans="1:16">
      <c r="A54" s="555">
        <v>37</v>
      </c>
      <c r="B54" s="553"/>
      <c r="C54" s="564"/>
      <c r="D54" s="564"/>
      <c r="E54" s="564"/>
      <c r="F54" s="564"/>
      <c r="G54" s="576"/>
      <c r="H54" s="576"/>
      <c r="I54" s="325"/>
      <c r="J54" s="646"/>
      <c r="K54" s="646"/>
      <c r="L54" s="576"/>
      <c r="M54" s="576"/>
      <c r="N54" s="564"/>
      <c r="O54" s="564"/>
      <c r="P54" s="555">
        <v>37</v>
      </c>
    </row>
    <row r="55" spans="1:16">
      <c r="A55" s="555">
        <v>38</v>
      </c>
      <c r="B55" s="553"/>
      <c r="C55" s="564"/>
      <c r="D55" s="564"/>
      <c r="E55" s="564"/>
      <c r="F55" s="564"/>
      <c r="G55" s="576"/>
      <c r="H55" s="576"/>
      <c r="I55" s="325"/>
      <c r="J55" s="646"/>
      <c r="K55" s="646"/>
      <c r="L55" s="576"/>
      <c r="M55" s="576"/>
      <c r="N55" s="564"/>
      <c r="O55" s="564"/>
      <c r="P55" s="555">
        <v>38</v>
      </c>
    </row>
    <row r="56" spans="1:16">
      <c r="A56" s="555">
        <v>39</v>
      </c>
      <c r="B56" s="553"/>
      <c r="C56" s="564"/>
      <c r="D56" s="564"/>
      <c r="E56" s="564"/>
      <c r="F56" s="564"/>
      <c r="G56" s="576"/>
      <c r="H56" s="576"/>
      <c r="I56" s="325"/>
      <c r="J56" s="646"/>
      <c r="K56" s="646"/>
      <c r="L56" s="576"/>
      <c r="M56" s="576"/>
      <c r="N56" s="564"/>
      <c r="O56" s="564"/>
      <c r="P56" s="555">
        <v>39</v>
      </c>
    </row>
    <row r="57" spans="1:16">
      <c r="A57" s="555">
        <v>40</v>
      </c>
      <c r="B57" s="553"/>
      <c r="C57" s="564"/>
      <c r="D57" s="564"/>
      <c r="E57" s="564"/>
      <c r="F57" s="564"/>
      <c r="G57" s="576"/>
      <c r="H57" s="576"/>
      <c r="I57" s="325"/>
      <c r="J57" s="646"/>
      <c r="K57" s="646"/>
      <c r="L57" s="576"/>
      <c r="M57" s="576"/>
      <c r="N57" s="564"/>
      <c r="O57" s="564"/>
      <c r="P57" s="555">
        <v>40</v>
      </c>
    </row>
    <row r="58" spans="1:16">
      <c r="A58" s="555">
        <v>41</v>
      </c>
      <c r="B58" s="553"/>
      <c r="C58" s="564"/>
      <c r="D58" s="564"/>
      <c r="E58" s="564"/>
      <c r="F58" s="564"/>
      <c r="G58" s="576"/>
      <c r="H58" s="576"/>
      <c r="I58" s="325"/>
      <c r="J58" s="646"/>
      <c r="K58" s="646"/>
      <c r="L58" s="576"/>
      <c r="M58" s="576"/>
      <c r="N58" s="564"/>
      <c r="O58" s="564"/>
      <c r="P58" s="555">
        <v>41</v>
      </c>
    </row>
    <row r="59" spans="1:16">
      <c r="A59" s="555">
        <v>42</v>
      </c>
      <c r="B59" s="553"/>
      <c r="C59" s="564"/>
      <c r="D59" s="564"/>
      <c r="E59" s="564"/>
      <c r="F59" s="564"/>
      <c r="G59" s="576"/>
      <c r="H59" s="576"/>
      <c r="I59" s="325"/>
      <c r="J59" s="646"/>
      <c r="K59" s="646"/>
      <c r="L59" s="576"/>
      <c r="M59" s="576"/>
      <c r="N59" s="564"/>
      <c r="O59" s="564"/>
      <c r="P59" s="555">
        <v>42</v>
      </c>
    </row>
    <row r="60" spans="1:16">
      <c r="A60" s="555">
        <v>43</v>
      </c>
      <c r="B60" s="553"/>
      <c r="C60" s="564"/>
      <c r="D60" s="564"/>
      <c r="E60" s="564"/>
      <c r="F60" s="564"/>
      <c r="G60" s="576"/>
      <c r="H60" s="576"/>
      <c r="I60" s="325"/>
      <c r="J60" s="646"/>
      <c r="K60" s="646"/>
      <c r="L60" s="576"/>
      <c r="M60" s="576"/>
      <c r="N60" s="564"/>
      <c r="O60" s="564"/>
      <c r="P60" s="555">
        <v>43</v>
      </c>
    </row>
    <row r="61" spans="1:16">
      <c r="A61" s="555">
        <v>44</v>
      </c>
      <c r="B61" s="553"/>
      <c r="C61" s="564"/>
      <c r="D61" s="564"/>
      <c r="E61" s="564"/>
      <c r="F61" s="564"/>
      <c r="G61" s="576"/>
      <c r="H61" s="576"/>
      <c r="I61" s="325"/>
      <c r="J61" s="646"/>
      <c r="K61" s="646"/>
      <c r="L61" s="576"/>
      <c r="M61" s="576"/>
      <c r="N61" s="564"/>
      <c r="O61" s="564"/>
      <c r="P61" s="555">
        <v>44</v>
      </c>
    </row>
    <row r="62" spans="1:16">
      <c r="A62" s="555">
        <v>45</v>
      </c>
      <c r="B62" s="553"/>
      <c r="C62" s="564"/>
      <c r="D62" s="564"/>
      <c r="E62" s="564"/>
      <c r="F62" s="564"/>
      <c r="G62" s="576"/>
      <c r="H62" s="576"/>
      <c r="I62" s="325"/>
      <c r="J62" s="646"/>
      <c r="K62" s="646"/>
      <c r="L62" s="576"/>
      <c r="M62" s="576"/>
      <c r="N62" s="564"/>
      <c r="O62" s="564"/>
      <c r="P62" s="555">
        <v>45</v>
      </c>
    </row>
    <row r="63" spans="1:16" ht="15.75" thickBot="1">
      <c r="A63" s="578">
        <v>46</v>
      </c>
      <c r="B63" s="556"/>
      <c r="C63" s="570"/>
      <c r="D63" s="579"/>
      <c r="E63" s="579"/>
      <c r="F63" s="579"/>
      <c r="G63" s="593"/>
      <c r="H63" s="593"/>
      <c r="I63" s="325"/>
      <c r="J63" s="653"/>
      <c r="K63" s="653"/>
      <c r="L63" s="683"/>
      <c r="M63" s="593"/>
      <c r="N63" s="579"/>
      <c r="O63" s="579"/>
      <c r="P63" s="578">
        <v>46</v>
      </c>
    </row>
    <row r="64" spans="1:16">
      <c r="A64" s="580"/>
      <c r="B64" s="580"/>
      <c r="C64" s="675"/>
      <c r="D64" s="580"/>
      <c r="E64" s="580"/>
      <c r="F64" s="580"/>
      <c r="G64" s="580"/>
      <c r="H64" s="580"/>
      <c r="I64" s="325"/>
      <c r="J64" s="580"/>
      <c r="K64" s="580"/>
      <c r="L64" s="675"/>
      <c r="M64" s="580"/>
      <c r="N64" s="580"/>
      <c r="O64" s="580"/>
      <c r="P64" s="580"/>
    </row>
    <row r="65" spans="1:16" ht="15.75">
      <c r="A65" s="581" t="s">
        <v>2815</v>
      </c>
      <c r="B65" s="325"/>
      <c r="C65" s="325"/>
      <c r="D65" s="325"/>
      <c r="E65" s="325"/>
      <c r="F65" s="325"/>
      <c r="G65" s="325"/>
      <c r="H65" s="325"/>
      <c r="I65" s="325"/>
      <c r="J65" s="581" t="s">
        <v>2815</v>
      </c>
      <c r="K65" s="325"/>
      <c r="L65" s="325"/>
      <c r="M65" s="325"/>
      <c r="N65" s="325"/>
      <c r="O65" s="325"/>
      <c r="P65" s="583" t="s">
        <v>1803</v>
      </c>
    </row>
    <row r="66" spans="1:16">
      <c r="A66" s="582" t="s">
        <v>1804</v>
      </c>
      <c r="B66" s="582"/>
      <c r="C66" s="582"/>
      <c r="D66" s="582"/>
      <c r="E66" s="582"/>
      <c r="F66" s="582"/>
      <c r="G66" s="582"/>
      <c r="H66" s="582"/>
      <c r="I66" s="325"/>
      <c r="J66" s="582" t="s">
        <v>1805</v>
      </c>
      <c r="K66" s="582"/>
      <c r="L66" s="582"/>
      <c r="M66" s="582"/>
      <c r="N66" s="582"/>
      <c r="O66" s="582"/>
      <c r="P66" s="582"/>
    </row>
    <row r="68" spans="1:16" ht="15.75">
      <c r="A68" s="606"/>
      <c r="B68" s="582"/>
      <c r="C68" s="582"/>
      <c r="D68" s="582"/>
      <c r="E68" s="582"/>
      <c r="F68" s="582"/>
      <c r="G68" s="582"/>
      <c r="H68" s="582"/>
    </row>
    <row r="70" spans="1:16" ht="16.5" thickBot="1">
      <c r="A70" s="627" t="str">
        <f>'Data Sheet'!$C$25</f>
        <v xml:space="preserve">KeySpan Gas East Corp. D/B/A National Grid </v>
      </c>
      <c r="B70" s="325"/>
      <c r="C70" s="325"/>
      <c r="D70" s="585"/>
      <c r="E70" s="585"/>
      <c r="F70" s="613"/>
      <c r="G70" s="628" t="str">
        <f>'Data Sheet'!$C$40</f>
        <v>March 31, 2015</v>
      </c>
      <c r="H70" s="325" t="str">
        <f>'Data Sheet'!$C$38</f>
        <v>December 31, 2014</v>
      </c>
      <c r="I70" s="325"/>
      <c r="J70" s="627" t="str">
        <f>'Data Sheet'!$C$25</f>
        <v xml:space="preserve">KeySpan Gas East Corp. D/B/A National Grid </v>
      </c>
      <c r="K70" s="325"/>
      <c r="L70" s="585"/>
      <c r="M70" s="585"/>
      <c r="N70" s="628" t="str">
        <f>'Data Sheet'!$C$40</f>
        <v>March 31, 2015</v>
      </c>
      <c r="O70" s="325" t="str">
        <f>'Data Sheet'!$C$38</f>
        <v>December 31, 2014</v>
      </c>
      <c r="P70" s="582"/>
    </row>
    <row r="71" spans="1:16">
      <c r="A71" s="547"/>
      <c r="B71" s="548"/>
      <c r="C71" s="548"/>
      <c r="D71" s="548"/>
      <c r="E71" s="548"/>
      <c r="F71" s="548"/>
      <c r="G71" s="548"/>
      <c r="H71" s="599"/>
      <c r="I71" s="325"/>
      <c r="J71" s="547"/>
      <c r="K71" s="548"/>
      <c r="L71" s="548"/>
      <c r="M71" s="548"/>
      <c r="N71" s="548"/>
      <c r="O71" s="548"/>
      <c r="P71" s="566"/>
    </row>
    <row r="72" spans="1:16" ht="15.75">
      <c r="A72" s="605" t="s">
        <v>2866</v>
      </c>
      <c r="B72" s="606"/>
      <c r="C72" s="606"/>
      <c r="D72" s="582"/>
      <c r="E72" s="582"/>
      <c r="F72" s="582"/>
      <c r="G72" s="582"/>
      <c r="H72" s="596"/>
      <c r="I72" s="325"/>
      <c r="J72" s="605" t="s">
        <v>2867</v>
      </c>
      <c r="K72" s="606"/>
      <c r="L72" s="606"/>
      <c r="M72" s="582"/>
      <c r="N72" s="582"/>
      <c r="O72" s="582"/>
      <c r="P72" s="596"/>
    </row>
    <row r="73" spans="1:16" ht="16.5" thickBot="1">
      <c r="A73" s="560"/>
      <c r="B73" s="561"/>
      <c r="C73" s="561"/>
      <c r="D73" s="562"/>
      <c r="E73" s="562"/>
      <c r="F73" s="562"/>
      <c r="G73" s="562"/>
      <c r="H73" s="579"/>
      <c r="I73" s="325"/>
      <c r="J73" s="560"/>
      <c r="K73" s="561"/>
      <c r="L73" s="561"/>
      <c r="M73" s="562"/>
      <c r="N73" s="562"/>
      <c r="O73" s="562"/>
      <c r="P73" s="579"/>
    </row>
    <row r="74" spans="1:16">
      <c r="A74" s="553" t="s">
        <v>2868</v>
      </c>
      <c r="B74" s="325"/>
      <c r="C74" s="325"/>
      <c r="D74" s="325"/>
      <c r="E74" s="325" t="s">
        <v>2869</v>
      </c>
      <c r="F74" s="325"/>
      <c r="G74" s="325"/>
      <c r="H74" s="564"/>
      <c r="I74" s="325"/>
      <c r="J74" s="553" t="s">
        <v>2870</v>
      </c>
      <c r="K74" s="325"/>
      <c r="L74" s="325"/>
      <c r="M74" s="325" t="s">
        <v>2871</v>
      </c>
      <c r="N74" s="325"/>
      <c r="O74" s="325"/>
      <c r="P74" s="564"/>
    </row>
    <row r="75" spans="1:16">
      <c r="A75" s="553" t="s">
        <v>2872</v>
      </c>
      <c r="B75" s="325"/>
      <c r="C75" s="325"/>
      <c r="D75" s="325"/>
      <c r="E75" s="325" t="s">
        <v>2873</v>
      </c>
      <c r="F75" s="325"/>
      <c r="G75" s="325"/>
      <c r="H75" s="564"/>
      <c r="I75" s="325"/>
      <c r="J75" s="553" t="s">
        <v>2874</v>
      </c>
      <c r="K75" s="325"/>
      <c r="L75" s="325"/>
      <c r="M75" s="325" t="s">
        <v>2875</v>
      </c>
      <c r="N75" s="325"/>
      <c r="O75" s="325"/>
      <c r="P75" s="564"/>
    </row>
    <row r="76" spans="1:16">
      <c r="A76" s="553" t="s">
        <v>1572</v>
      </c>
      <c r="B76" s="325"/>
      <c r="C76" s="325"/>
      <c r="D76" s="325"/>
      <c r="E76" s="325" t="s">
        <v>1573</v>
      </c>
      <c r="F76" s="325"/>
      <c r="G76" s="325"/>
      <c r="H76" s="564"/>
      <c r="I76" s="325"/>
      <c r="J76" s="553" t="s">
        <v>1574</v>
      </c>
      <c r="K76" s="325"/>
      <c r="L76" s="325"/>
      <c r="M76" s="325" t="s">
        <v>1575</v>
      </c>
      <c r="N76" s="325"/>
      <c r="O76" s="325"/>
      <c r="P76" s="564"/>
    </row>
    <row r="77" spans="1:16">
      <c r="A77" s="553" t="s">
        <v>1576</v>
      </c>
      <c r="B77" s="325"/>
      <c r="C77" s="325"/>
      <c r="D77" s="325"/>
      <c r="E77" s="325" t="s">
        <v>1577</v>
      </c>
      <c r="F77" s="325"/>
      <c r="G77" s="325"/>
      <c r="H77" s="564"/>
      <c r="I77" s="325"/>
      <c r="J77" s="553" t="s">
        <v>2475</v>
      </c>
      <c r="K77" s="325"/>
      <c r="L77" s="325"/>
      <c r="M77" s="325" t="s">
        <v>2476</v>
      </c>
      <c r="N77" s="325"/>
      <c r="O77" s="325"/>
      <c r="P77" s="564"/>
    </row>
    <row r="78" spans="1:16">
      <c r="A78" s="553"/>
      <c r="B78" s="325"/>
      <c r="C78" s="325"/>
      <c r="D78" s="325"/>
      <c r="E78" s="325"/>
      <c r="F78" s="325"/>
      <c r="G78" s="325"/>
      <c r="H78" s="564"/>
      <c r="I78" s="325"/>
      <c r="J78" s="553" t="s">
        <v>2477</v>
      </c>
      <c r="K78" s="325"/>
      <c r="L78" s="325"/>
      <c r="M78" s="325" t="s">
        <v>2478</v>
      </c>
      <c r="N78" s="325"/>
      <c r="O78" s="325"/>
      <c r="P78" s="564"/>
    </row>
    <row r="79" spans="1:16" ht="15.75" thickBot="1">
      <c r="A79" s="553"/>
      <c r="B79" s="325"/>
      <c r="C79" s="325"/>
      <c r="D79" s="325"/>
      <c r="E79" s="325"/>
      <c r="F79" s="325"/>
      <c r="G79" s="325"/>
      <c r="H79" s="564"/>
      <c r="I79" s="325"/>
      <c r="J79" s="553"/>
      <c r="K79" s="325"/>
      <c r="L79" s="325"/>
      <c r="M79" s="325"/>
      <c r="N79" s="325"/>
      <c r="O79" s="325"/>
      <c r="P79" s="564"/>
    </row>
    <row r="80" spans="1:16" ht="15.75" thickBot="1">
      <c r="A80" s="657"/>
      <c r="B80" s="565"/>
      <c r="C80" s="566"/>
      <c r="D80" s="566"/>
      <c r="E80" s="567" t="s">
        <v>2479</v>
      </c>
      <c r="F80" s="567" t="s">
        <v>2480</v>
      </c>
      <c r="G80" s="566" t="s">
        <v>2480</v>
      </c>
      <c r="H80" s="599"/>
      <c r="I80" s="325"/>
      <c r="J80" s="552" t="s">
        <v>2481</v>
      </c>
      <c r="K80" s="567"/>
      <c r="L80" s="588" t="s">
        <v>721</v>
      </c>
      <c r="M80" s="563"/>
      <c r="N80" s="567"/>
      <c r="O80" s="567"/>
      <c r="P80" s="599"/>
    </row>
    <row r="81" spans="1:16">
      <c r="A81" s="589"/>
      <c r="B81" s="554"/>
      <c r="C81" s="590"/>
      <c r="D81" s="590" t="s">
        <v>828</v>
      </c>
      <c r="E81" s="590" t="s">
        <v>2482</v>
      </c>
      <c r="F81" s="590" t="s">
        <v>2483</v>
      </c>
      <c r="G81" s="590" t="s">
        <v>2484</v>
      </c>
      <c r="H81" s="590"/>
      <c r="I81" s="325"/>
      <c r="J81" s="589" t="s">
        <v>655</v>
      </c>
      <c r="K81" s="589"/>
      <c r="L81" s="590"/>
      <c r="M81" s="590"/>
      <c r="N81" s="590" t="s">
        <v>2485</v>
      </c>
      <c r="O81" s="590" t="s">
        <v>2486</v>
      </c>
      <c r="P81" s="590"/>
    </row>
    <row r="82" spans="1:16">
      <c r="A82" s="589" t="s">
        <v>290</v>
      </c>
      <c r="B82" s="586" t="s">
        <v>2487</v>
      </c>
      <c r="C82" s="596"/>
      <c r="D82" s="590" t="s">
        <v>2488</v>
      </c>
      <c r="E82" s="590" t="s">
        <v>2489</v>
      </c>
      <c r="F82" s="590" t="s">
        <v>4151</v>
      </c>
      <c r="G82" s="590" t="s">
        <v>2395</v>
      </c>
      <c r="H82" s="590" t="s">
        <v>2396</v>
      </c>
      <c r="I82" s="325"/>
      <c r="J82" s="589" t="s">
        <v>2397</v>
      </c>
      <c r="K82" s="589" t="s">
        <v>2556</v>
      </c>
      <c r="L82" s="590"/>
      <c r="M82" s="590"/>
      <c r="N82" s="590" t="s">
        <v>991</v>
      </c>
      <c r="O82" s="590" t="s">
        <v>2398</v>
      </c>
      <c r="P82" s="589" t="s">
        <v>290</v>
      </c>
    </row>
    <row r="83" spans="1:16">
      <c r="A83" s="589" t="s">
        <v>293</v>
      </c>
      <c r="B83" s="586"/>
      <c r="C83" s="596"/>
      <c r="D83" s="590" t="s">
        <v>2399</v>
      </c>
      <c r="E83" s="590" t="s">
        <v>2400</v>
      </c>
      <c r="F83" s="590" t="s">
        <v>2401</v>
      </c>
      <c r="G83" s="590" t="s">
        <v>2481</v>
      </c>
      <c r="H83" s="590"/>
      <c r="I83" s="325"/>
      <c r="J83" s="589" t="s">
        <v>2402</v>
      </c>
      <c r="K83" s="589" t="s">
        <v>2403</v>
      </c>
      <c r="L83" s="590" t="s">
        <v>2584</v>
      </c>
      <c r="M83" s="590" t="s">
        <v>1294</v>
      </c>
      <c r="N83" s="590" t="s">
        <v>2584</v>
      </c>
      <c r="O83" s="590" t="s">
        <v>2404</v>
      </c>
      <c r="P83" s="589" t="s">
        <v>293</v>
      </c>
    </row>
    <row r="84" spans="1:16">
      <c r="A84" s="589"/>
      <c r="B84" s="586"/>
      <c r="C84" s="596"/>
      <c r="D84" s="590"/>
      <c r="E84" s="590" t="s">
        <v>1798</v>
      </c>
      <c r="F84" s="590" t="s">
        <v>1799</v>
      </c>
      <c r="G84" s="590" t="s">
        <v>1800</v>
      </c>
      <c r="H84" s="590"/>
      <c r="I84" s="325"/>
      <c r="J84" s="589" t="s">
        <v>1801</v>
      </c>
      <c r="K84" s="589"/>
      <c r="L84" s="590"/>
      <c r="M84" s="590"/>
      <c r="N84" s="590"/>
      <c r="O84" s="590" t="s">
        <v>1802</v>
      </c>
      <c r="P84" s="589"/>
    </row>
    <row r="85" spans="1:16" ht="15.75" thickBot="1">
      <c r="A85" s="568"/>
      <c r="B85" s="562" t="s">
        <v>1860</v>
      </c>
      <c r="C85" s="569"/>
      <c r="D85" s="570" t="s">
        <v>1861</v>
      </c>
      <c r="E85" s="570" t="s">
        <v>1862</v>
      </c>
      <c r="F85" s="570" t="s">
        <v>1863</v>
      </c>
      <c r="G85" s="570" t="s">
        <v>838</v>
      </c>
      <c r="H85" s="570" t="s">
        <v>839</v>
      </c>
      <c r="I85" s="325"/>
      <c r="J85" s="568" t="s">
        <v>840</v>
      </c>
      <c r="K85" s="570" t="s">
        <v>841</v>
      </c>
      <c r="L85" s="570" t="s">
        <v>842</v>
      </c>
      <c r="M85" s="570" t="s">
        <v>843</v>
      </c>
      <c r="N85" s="570" t="s">
        <v>844</v>
      </c>
      <c r="O85" s="570" t="s">
        <v>845</v>
      </c>
      <c r="P85" s="568"/>
    </row>
    <row r="86" spans="1:16">
      <c r="A86" s="555">
        <v>1</v>
      </c>
      <c r="B86" s="682"/>
      <c r="C86" s="564"/>
      <c r="D86" s="564"/>
      <c r="E86" s="564"/>
      <c r="F86" s="564"/>
      <c r="G86" s="576"/>
      <c r="H86" s="576"/>
      <c r="I86" s="325"/>
      <c r="J86" s="646"/>
      <c r="K86" s="681"/>
      <c r="L86" s="576"/>
      <c r="M86" s="576"/>
      <c r="N86" s="564"/>
      <c r="O86" s="564"/>
      <c r="P86" s="555">
        <v>1</v>
      </c>
    </row>
    <row r="87" spans="1:16">
      <c r="A87" s="555">
        <v>2</v>
      </c>
      <c r="B87" s="682"/>
      <c r="C87" s="564"/>
      <c r="D87" s="564"/>
      <c r="E87" s="564"/>
      <c r="F87" s="564"/>
      <c r="G87" s="576"/>
      <c r="H87" s="576"/>
      <c r="I87" s="325"/>
      <c r="J87" s="646"/>
      <c r="K87" s="681"/>
      <c r="L87" s="576"/>
      <c r="M87" s="576"/>
      <c r="N87" s="564"/>
      <c r="O87" s="564"/>
      <c r="P87" s="555">
        <v>2</v>
      </c>
    </row>
    <row r="88" spans="1:16">
      <c r="A88" s="555">
        <v>3</v>
      </c>
      <c r="B88" s="682"/>
      <c r="C88" s="564"/>
      <c r="D88" s="564"/>
      <c r="E88" s="564"/>
      <c r="F88" s="564"/>
      <c r="G88" s="576"/>
      <c r="H88" s="576"/>
      <c r="I88" s="325"/>
      <c r="J88" s="646"/>
      <c r="K88" s="681"/>
      <c r="L88" s="576"/>
      <c r="M88" s="576"/>
      <c r="N88" s="564"/>
      <c r="O88" s="564"/>
      <c r="P88" s="555">
        <v>3</v>
      </c>
    </row>
    <row r="89" spans="1:16">
      <c r="A89" s="555">
        <v>4</v>
      </c>
      <c r="B89" s="682"/>
      <c r="C89" s="564"/>
      <c r="D89" s="564"/>
      <c r="E89" s="564"/>
      <c r="F89" s="564"/>
      <c r="G89" s="576"/>
      <c r="H89" s="576"/>
      <c r="I89" s="325"/>
      <c r="J89" s="646"/>
      <c r="K89" s="681"/>
      <c r="L89" s="576"/>
      <c r="M89" s="576"/>
      <c r="N89" s="564"/>
      <c r="O89" s="564"/>
      <c r="P89" s="555">
        <v>4</v>
      </c>
    </row>
    <row r="90" spans="1:16">
      <c r="A90" s="555">
        <v>5</v>
      </c>
      <c r="B90" s="682"/>
      <c r="C90" s="564"/>
      <c r="D90" s="564"/>
      <c r="E90" s="564"/>
      <c r="F90" s="564"/>
      <c r="G90" s="576"/>
      <c r="H90" s="576"/>
      <c r="I90" s="325"/>
      <c r="J90" s="646"/>
      <c r="K90" s="681"/>
      <c r="L90" s="576"/>
      <c r="M90" s="576"/>
      <c r="N90" s="564"/>
      <c r="O90" s="564"/>
      <c r="P90" s="555">
        <v>5</v>
      </c>
    </row>
    <row r="91" spans="1:16">
      <c r="A91" s="555">
        <v>6</v>
      </c>
      <c r="B91" s="682"/>
      <c r="C91" s="564"/>
      <c r="D91" s="564"/>
      <c r="E91" s="564"/>
      <c r="F91" s="564"/>
      <c r="G91" s="576"/>
      <c r="H91" s="576"/>
      <c r="I91" s="325"/>
      <c r="J91" s="646"/>
      <c r="K91" s="681"/>
      <c r="L91" s="576"/>
      <c r="M91" s="576"/>
      <c r="N91" s="564"/>
      <c r="O91" s="564"/>
      <c r="P91" s="555">
        <v>6</v>
      </c>
    </row>
    <row r="92" spans="1:16">
      <c r="A92" s="555">
        <v>7</v>
      </c>
      <c r="B92" s="682"/>
      <c r="C92" s="564"/>
      <c r="D92" s="564"/>
      <c r="E92" s="564"/>
      <c r="F92" s="564"/>
      <c r="G92" s="576"/>
      <c r="H92" s="576"/>
      <c r="I92" s="325"/>
      <c r="J92" s="646"/>
      <c r="K92" s="681"/>
      <c r="L92" s="576"/>
      <c r="M92" s="576"/>
      <c r="N92" s="564"/>
      <c r="O92" s="564"/>
      <c r="P92" s="555">
        <v>7</v>
      </c>
    </row>
    <row r="93" spans="1:16">
      <c r="A93" s="555">
        <v>8</v>
      </c>
      <c r="B93" s="682"/>
      <c r="C93" s="564"/>
      <c r="D93" s="564"/>
      <c r="E93" s="564"/>
      <c r="F93" s="564"/>
      <c r="G93" s="576"/>
      <c r="H93" s="576"/>
      <c r="I93" s="325"/>
      <c r="J93" s="646"/>
      <c r="K93" s="681"/>
      <c r="L93" s="576"/>
      <c r="M93" s="576"/>
      <c r="N93" s="564"/>
      <c r="O93" s="564"/>
      <c r="P93" s="555">
        <v>8</v>
      </c>
    </row>
    <row r="94" spans="1:16">
      <c r="A94" s="555">
        <v>9</v>
      </c>
      <c r="B94" s="682"/>
      <c r="C94" s="564"/>
      <c r="D94" s="564"/>
      <c r="E94" s="564"/>
      <c r="F94" s="564"/>
      <c r="G94" s="576"/>
      <c r="H94" s="576"/>
      <c r="I94" s="325"/>
      <c r="J94" s="646"/>
      <c r="K94" s="681"/>
      <c r="L94" s="576"/>
      <c r="M94" s="576"/>
      <c r="N94" s="564"/>
      <c r="O94" s="564"/>
      <c r="P94" s="555">
        <v>9</v>
      </c>
    </row>
    <row r="95" spans="1:16">
      <c r="A95" s="555">
        <v>10</v>
      </c>
      <c r="B95" s="682"/>
      <c r="C95" s="564"/>
      <c r="D95" s="564"/>
      <c r="E95" s="564"/>
      <c r="F95" s="564"/>
      <c r="G95" s="576"/>
      <c r="H95" s="576"/>
      <c r="I95" s="325"/>
      <c r="J95" s="646"/>
      <c r="K95" s="681"/>
      <c r="L95" s="576"/>
      <c r="M95" s="576"/>
      <c r="N95" s="564"/>
      <c r="O95" s="564"/>
      <c r="P95" s="555">
        <v>10</v>
      </c>
    </row>
    <row r="96" spans="1:16">
      <c r="A96" s="555">
        <v>11</v>
      </c>
      <c r="B96" s="682"/>
      <c r="C96" s="564"/>
      <c r="D96" s="564"/>
      <c r="E96" s="564"/>
      <c r="F96" s="564"/>
      <c r="G96" s="576"/>
      <c r="H96" s="576"/>
      <c r="I96" s="325"/>
      <c r="J96" s="646"/>
      <c r="K96" s="681"/>
      <c r="L96" s="576"/>
      <c r="M96" s="576"/>
      <c r="N96" s="564"/>
      <c r="O96" s="564"/>
      <c r="P96" s="555">
        <v>11</v>
      </c>
    </row>
    <row r="97" spans="1:16">
      <c r="A97" s="555">
        <v>12</v>
      </c>
      <c r="B97" s="553"/>
      <c r="C97" s="564"/>
      <c r="D97" s="564"/>
      <c r="E97" s="564"/>
      <c r="F97" s="564"/>
      <c r="G97" s="576"/>
      <c r="H97" s="576"/>
      <c r="I97" s="325"/>
      <c r="J97" s="646"/>
      <c r="K97" s="646"/>
      <c r="L97" s="576"/>
      <c r="M97" s="576"/>
      <c r="N97" s="564"/>
      <c r="O97" s="564"/>
      <c r="P97" s="555">
        <v>12</v>
      </c>
    </row>
    <row r="98" spans="1:16">
      <c r="A98" s="555">
        <v>13</v>
      </c>
      <c r="B98" s="553"/>
      <c r="C98" s="564"/>
      <c r="D98" s="564"/>
      <c r="E98" s="564"/>
      <c r="F98" s="564"/>
      <c r="G98" s="576"/>
      <c r="H98" s="576"/>
      <c r="I98" s="325"/>
      <c r="J98" s="646"/>
      <c r="K98" s="646"/>
      <c r="L98" s="576"/>
      <c r="M98" s="576"/>
      <c r="N98" s="564"/>
      <c r="O98" s="564"/>
      <c r="P98" s="555">
        <v>13</v>
      </c>
    </row>
    <row r="99" spans="1:16">
      <c r="A99" s="555">
        <v>14</v>
      </c>
      <c r="B99" s="553"/>
      <c r="C99" s="564"/>
      <c r="D99" s="564"/>
      <c r="E99" s="564"/>
      <c r="F99" s="564"/>
      <c r="G99" s="576"/>
      <c r="H99" s="576"/>
      <c r="I99" s="325"/>
      <c r="J99" s="646"/>
      <c r="K99" s="646"/>
      <c r="L99" s="576"/>
      <c r="M99" s="576"/>
      <c r="N99" s="564"/>
      <c r="O99" s="564"/>
      <c r="P99" s="555">
        <v>14</v>
      </c>
    </row>
    <row r="100" spans="1:16">
      <c r="A100" s="555">
        <v>15</v>
      </c>
      <c r="B100" s="553"/>
      <c r="C100" s="564"/>
      <c r="D100" s="564"/>
      <c r="E100" s="564"/>
      <c r="F100" s="564"/>
      <c r="G100" s="576"/>
      <c r="H100" s="576"/>
      <c r="I100" s="325"/>
      <c r="J100" s="646"/>
      <c r="K100" s="646"/>
      <c r="L100" s="576"/>
      <c r="M100" s="576"/>
      <c r="N100" s="564"/>
      <c r="O100" s="564"/>
      <c r="P100" s="555">
        <v>15</v>
      </c>
    </row>
    <row r="101" spans="1:16">
      <c r="A101" s="555">
        <v>16</v>
      </c>
      <c r="B101" s="553"/>
      <c r="C101" s="564"/>
      <c r="D101" s="564"/>
      <c r="E101" s="564"/>
      <c r="F101" s="564"/>
      <c r="G101" s="576"/>
      <c r="H101" s="576"/>
      <c r="I101" s="325"/>
      <c r="J101" s="646"/>
      <c r="K101" s="646"/>
      <c r="L101" s="576"/>
      <c r="M101" s="576"/>
      <c r="N101" s="564"/>
      <c r="O101" s="564"/>
      <c r="P101" s="555">
        <v>16</v>
      </c>
    </row>
    <row r="102" spans="1:16">
      <c r="A102" s="555">
        <v>17</v>
      </c>
      <c r="B102" s="553"/>
      <c r="C102" s="564"/>
      <c r="D102" s="564"/>
      <c r="E102" s="564"/>
      <c r="F102" s="564"/>
      <c r="G102" s="576"/>
      <c r="H102" s="576"/>
      <c r="I102" s="325"/>
      <c r="J102" s="646"/>
      <c r="K102" s="646"/>
      <c r="L102" s="576"/>
      <c r="M102" s="576"/>
      <c r="N102" s="564"/>
      <c r="O102" s="564"/>
      <c r="P102" s="555">
        <v>17</v>
      </c>
    </row>
    <row r="103" spans="1:16">
      <c r="A103" s="555">
        <v>18</v>
      </c>
      <c r="B103" s="553"/>
      <c r="C103" s="564"/>
      <c r="D103" s="564"/>
      <c r="E103" s="564"/>
      <c r="F103" s="564"/>
      <c r="G103" s="576"/>
      <c r="H103" s="576"/>
      <c r="I103" s="325"/>
      <c r="J103" s="646"/>
      <c r="K103" s="646"/>
      <c r="L103" s="576"/>
      <c r="M103" s="576"/>
      <c r="N103" s="564"/>
      <c r="O103" s="564"/>
      <c r="P103" s="555">
        <v>18</v>
      </c>
    </row>
    <row r="104" spans="1:16">
      <c r="A104" s="555">
        <v>19</v>
      </c>
      <c r="B104" s="553"/>
      <c r="C104" s="564"/>
      <c r="D104" s="564"/>
      <c r="E104" s="564"/>
      <c r="F104" s="564"/>
      <c r="G104" s="576"/>
      <c r="H104" s="576"/>
      <c r="I104" s="325"/>
      <c r="J104" s="646"/>
      <c r="K104" s="646"/>
      <c r="L104" s="576"/>
      <c r="M104" s="576"/>
      <c r="N104" s="564"/>
      <c r="O104" s="564"/>
      <c r="P104" s="555">
        <v>19</v>
      </c>
    </row>
    <row r="105" spans="1:16">
      <c r="A105" s="555">
        <v>20</v>
      </c>
      <c r="B105" s="553"/>
      <c r="C105" s="564"/>
      <c r="D105" s="564"/>
      <c r="E105" s="564"/>
      <c r="F105" s="564"/>
      <c r="G105" s="576"/>
      <c r="H105" s="576"/>
      <c r="I105" s="325"/>
      <c r="J105" s="646"/>
      <c r="K105" s="646"/>
      <c r="L105" s="576"/>
      <c r="M105" s="576"/>
      <c r="N105" s="564"/>
      <c r="O105" s="564"/>
      <c r="P105" s="555">
        <v>20</v>
      </c>
    </row>
    <row r="106" spans="1:16">
      <c r="A106" s="555">
        <v>21</v>
      </c>
      <c r="B106" s="553"/>
      <c r="C106" s="564"/>
      <c r="D106" s="564"/>
      <c r="E106" s="564"/>
      <c r="F106" s="564"/>
      <c r="G106" s="576"/>
      <c r="H106" s="576"/>
      <c r="I106" s="325"/>
      <c r="J106" s="646"/>
      <c r="K106" s="646"/>
      <c r="L106" s="576"/>
      <c r="M106" s="576"/>
      <c r="N106" s="564"/>
      <c r="O106" s="564"/>
      <c r="P106" s="555">
        <v>21</v>
      </c>
    </row>
    <row r="107" spans="1:16">
      <c r="A107" s="555">
        <v>22</v>
      </c>
      <c r="B107" s="553"/>
      <c r="C107" s="564"/>
      <c r="D107" s="564"/>
      <c r="E107" s="564"/>
      <c r="F107" s="564"/>
      <c r="G107" s="576"/>
      <c r="H107" s="576"/>
      <c r="I107" s="325"/>
      <c r="J107" s="646"/>
      <c r="K107" s="646"/>
      <c r="L107" s="576"/>
      <c r="M107" s="576"/>
      <c r="N107" s="564"/>
      <c r="O107" s="564"/>
      <c r="P107" s="555">
        <v>22</v>
      </c>
    </row>
    <row r="108" spans="1:16">
      <c r="A108" s="555">
        <v>23</v>
      </c>
      <c r="B108" s="553"/>
      <c r="C108" s="564"/>
      <c r="D108" s="564"/>
      <c r="E108" s="564"/>
      <c r="F108" s="564"/>
      <c r="G108" s="576"/>
      <c r="H108" s="576"/>
      <c r="I108" s="325"/>
      <c r="J108" s="646"/>
      <c r="K108" s="646"/>
      <c r="L108" s="576"/>
      <c r="M108" s="576"/>
      <c r="N108" s="564"/>
      <c r="O108" s="564"/>
      <c r="P108" s="555">
        <v>23</v>
      </c>
    </row>
    <row r="109" spans="1:16">
      <c r="A109" s="555">
        <v>24</v>
      </c>
      <c r="B109" s="553"/>
      <c r="C109" s="564"/>
      <c r="D109" s="564"/>
      <c r="E109" s="564"/>
      <c r="F109" s="564"/>
      <c r="G109" s="576"/>
      <c r="H109" s="576"/>
      <c r="I109" s="325"/>
      <c r="J109" s="646"/>
      <c r="K109" s="646"/>
      <c r="L109" s="576"/>
      <c r="M109" s="576"/>
      <c r="N109" s="564"/>
      <c r="O109" s="564"/>
      <c r="P109" s="555">
        <v>24</v>
      </c>
    </row>
    <row r="110" spans="1:16">
      <c r="A110" s="555">
        <v>25</v>
      </c>
      <c r="B110" s="553"/>
      <c r="C110" s="564"/>
      <c r="D110" s="564"/>
      <c r="E110" s="564"/>
      <c r="F110" s="564"/>
      <c r="G110" s="576"/>
      <c r="H110" s="576"/>
      <c r="I110" s="325"/>
      <c r="J110" s="646"/>
      <c r="K110" s="646"/>
      <c r="L110" s="576"/>
      <c r="M110" s="576"/>
      <c r="N110" s="564"/>
      <c r="O110" s="564"/>
      <c r="P110" s="555">
        <v>25</v>
      </c>
    </row>
    <row r="111" spans="1:16">
      <c r="A111" s="555">
        <v>26</v>
      </c>
      <c r="B111" s="553"/>
      <c r="C111" s="564"/>
      <c r="D111" s="564"/>
      <c r="E111" s="564"/>
      <c r="F111" s="564"/>
      <c r="G111" s="576"/>
      <c r="H111" s="576"/>
      <c r="I111" s="325"/>
      <c r="J111" s="646"/>
      <c r="K111" s="646"/>
      <c r="L111" s="576"/>
      <c r="M111" s="576"/>
      <c r="N111" s="564"/>
      <c r="O111" s="564"/>
      <c r="P111" s="555">
        <v>26</v>
      </c>
    </row>
    <row r="112" spans="1:16">
      <c r="A112" s="555">
        <v>27</v>
      </c>
      <c r="B112" s="553"/>
      <c r="C112" s="564"/>
      <c r="D112" s="564"/>
      <c r="E112" s="564"/>
      <c r="F112" s="564"/>
      <c r="G112" s="576"/>
      <c r="H112" s="576"/>
      <c r="I112" s="325"/>
      <c r="J112" s="646"/>
      <c r="K112" s="646"/>
      <c r="L112" s="576"/>
      <c r="M112" s="576"/>
      <c r="N112" s="564"/>
      <c r="O112" s="564"/>
      <c r="P112" s="555">
        <v>27</v>
      </c>
    </row>
    <row r="113" spans="1:16">
      <c r="A113" s="555">
        <v>28</v>
      </c>
      <c r="B113" s="553"/>
      <c r="C113" s="564"/>
      <c r="D113" s="564"/>
      <c r="E113" s="564"/>
      <c r="F113" s="564"/>
      <c r="G113" s="576"/>
      <c r="H113" s="576"/>
      <c r="I113" s="325"/>
      <c r="J113" s="646"/>
      <c r="K113" s="646"/>
      <c r="L113" s="576"/>
      <c r="M113" s="576"/>
      <c r="N113" s="564"/>
      <c r="O113" s="564"/>
      <c r="P113" s="555">
        <v>28</v>
      </c>
    </row>
    <row r="114" spans="1:16">
      <c r="A114" s="555">
        <v>29</v>
      </c>
      <c r="B114" s="553"/>
      <c r="C114" s="564"/>
      <c r="D114" s="564"/>
      <c r="E114" s="564"/>
      <c r="F114" s="564"/>
      <c r="G114" s="576"/>
      <c r="H114" s="576"/>
      <c r="I114" s="325"/>
      <c r="J114" s="646"/>
      <c r="K114" s="646"/>
      <c r="L114" s="576"/>
      <c r="M114" s="576"/>
      <c r="N114" s="564"/>
      <c r="O114" s="564"/>
      <c r="P114" s="555">
        <v>29</v>
      </c>
    </row>
    <row r="115" spans="1:16">
      <c r="A115" s="555">
        <v>30</v>
      </c>
      <c r="B115" s="553"/>
      <c r="C115" s="564"/>
      <c r="D115" s="564"/>
      <c r="E115" s="564"/>
      <c r="F115" s="564"/>
      <c r="G115" s="576"/>
      <c r="H115" s="576"/>
      <c r="I115" s="325"/>
      <c r="J115" s="646"/>
      <c r="K115" s="646"/>
      <c r="L115" s="576"/>
      <c r="M115" s="576"/>
      <c r="N115" s="564"/>
      <c r="O115" s="564"/>
      <c r="P115" s="555">
        <v>30</v>
      </c>
    </row>
    <row r="116" spans="1:16">
      <c r="A116" s="555">
        <v>31</v>
      </c>
      <c r="B116" s="553"/>
      <c r="C116" s="564"/>
      <c r="D116" s="564"/>
      <c r="E116" s="564"/>
      <c r="F116" s="564"/>
      <c r="G116" s="576"/>
      <c r="H116" s="576"/>
      <c r="I116" s="325"/>
      <c r="J116" s="646"/>
      <c r="K116" s="646"/>
      <c r="L116" s="576"/>
      <c r="M116" s="576"/>
      <c r="N116" s="564"/>
      <c r="O116" s="564"/>
      <c r="P116" s="555">
        <v>31</v>
      </c>
    </row>
    <row r="117" spans="1:16">
      <c r="A117" s="555">
        <v>32</v>
      </c>
      <c r="B117" s="553"/>
      <c r="C117" s="564"/>
      <c r="D117" s="564"/>
      <c r="E117" s="564"/>
      <c r="F117" s="564"/>
      <c r="G117" s="576"/>
      <c r="H117" s="576"/>
      <c r="I117" s="325"/>
      <c r="J117" s="646"/>
      <c r="K117" s="646"/>
      <c r="L117" s="576"/>
      <c r="M117" s="576"/>
      <c r="N117" s="564"/>
      <c r="O117" s="564"/>
      <c r="P117" s="555">
        <v>32</v>
      </c>
    </row>
    <row r="118" spans="1:16">
      <c r="A118" s="555">
        <v>33</v>
      </c>
      <c r="B118" s="553"/>
      <c r="C118" s="564"/>
      <c r="D118" s="564"/>
      <c r="E118" s="564"/>
      <c r="F118" s="564"/>
      <c r="G118" s="576"/>
      <c r="H118" s="576"/>
      <c r="I118" s="325"/>
      <c r="J118" s="646"/>
      <c r="K118" s="646"/>
      <c r="L118" s="576"/>
      <c r="M118" s="576"/>
      <c r="N118" s="564"/>
      <c r="O118" s="564"/>
      <c r="P118" s="555">
        <v>33</v>
      </c>
    </row>
    <row r="119" spans="1:16">
      <c r="A119" s="555">
        <v>34</v>
      </c>
      <c r="B119" s="553"/>
      <c r="C119" s="564"/>
      <c r="D119" s="564"/>
      <c r="E119" s="564"/>
      <c r="F119" s="564"/>
      <c r="G119" s="576"/>
      <c r="H119" s="576"/>
      <c r="I119" s="325"/>
      <c r="J119" s="646"/>
      <c r="K119" s="646"/>
      <c r="L119" s="576"/>
      <c r="M119" s="576"/>
      <c r="N119" s="564"/>
      <c r="O119" s="564"/>
      <c r="P119" s="555">
        <v>34</v>
      </c>
    </row>
    <row r="120" spans="1:16">
      <c r="A120" s="555">
        <v>35</v>
      </c>
      <c r="B120" s="553"/>
      <c r="C120" s="564"/>
      <c r="D120" s="564"/>
      <c r="E120" s="564"/>
      <c r="F120" s="564"/>
      <c r="G120" s="576"/>
      <c r="H120" s="576"/>
      <c r="I120" s="325"/>
      <c r="J120" s="646"/>
      <c r="K120" s="646"/>
      <c r="L120" s="576"/>
      <c r="M120" s="576"/>
      <c r="N120" s="564"/>
      <c r="O120" s="564"/>
      <c r="P120" s="555">
        <v>35</v>
      </c>
    </row>
    <row r="121" spans="1:16">
      <c r="A121" s="555">
        <v>36</v>
      </c>
      <c r="B121" s="553"/>
      <c r="C121" s="564"/>
      <c r="D121" s="564"/>
      <c r="E121" s="564"/>
      <c r="F121" s="564"/>
      <c r="G121" s="576"/>
      <c r="H121" s="576"/>
      <c r="I121" s="325"/>
      <c r="J121" s="646"/>
      <c r="K121" s="646"/>
      <c r="L121" s="576"/>
      <c r="M121" s="576"/>
      <c r="N121" s="564"/>
      <c r="O121" s="564"/>
      <c r="P121" s="555">
        <v>36</v>
      </c>
    </row>
    <row r="122" spans="1:16">
      <c r="A122" s="555">
        <v>37</v>
      </c>
      <c r="B122" s="553"/>
      <c r="C122" s="564"/>
      <c r="D122" s="564"/>
      <c r="E122" s="564"/>
      <c r="F122" s="564"/>
      <c r="G122" s="576"/>
      <c r="H122" s="576"/>
      <c r="I122" s="325"/>
      <c r="J122" s="646"/>
      <c r="K122" s="646"/>
      <c r="L122" s="576"/>
      <c r="M122" s="576"/>
      <c r="N122" s="564"/>
      <c r="O122" s="564"/>
      <c r="P122" s="555">
        <v>37</v>
      </c>
    </row>
    <row r="123" spans="1:16">
      <c r="A123" s="555">
        <v>38</v>
      </c>
      <c r="B123" s="553"/>
      <c r="C123" s="564"/>
      <c r="D123" s="564"/>
      <c r="E123" s="564"/>
      <c r="F123" s="564"/>
      <c r="G123" s="576"/>
      <c r="H123" s="576"/>
      <c r="I123" s="325"/>
      <c r="J123" s="646"/>
      <c r="K123" s="646"/>
      <c r="L123" s="576"/>
      <c r="M123" s="576"/>
      <c r="N123" s="564"/>
      <c r="O123" s="564"/>
      <c r="P123" s="555">
        <v>38</v>
      </c>
    </row>
    <row r="124" spans="1:16">
      <c r="A124" s="555">
        <v>39</v>
      </c>
      <c r="B124" s="553"/>
      <c r="C124" s="564"/>
      <c r="D124" s="564"/>
      <c r="E124" s="564"/>
      <c r="F124" s="564"/>
      <c r="G124" s="576"/>
      <c r="H124" s="576"/>
      <c r="I124" s="325"/>
      <c r="J124" s="646"/>
      <c r="K124" s="646"/>
      <c r="L124" s="576"/>
      <c r="M124" s="576"/>
      <c r="N124" s="564"/>
      <c r="O124" s="564"/>
      <c r="P124" s="555">
        <v>39</v>
      </c>
    </row>
    <row r="125" spans="1:16">
      <c r="A125" s="555">
        <v>40</v>
      </c>
      <c r="B125" s="553"/>
      <c r="C125" s="564"/>
      <c r="D125" s="564"/>
      <c r="E125" s="564"/>
      <c r="F125" s="564"/>
      <c r="G125" s="576"/>
      <c r="H125" s="576"/>
      <c r="I125" s="325"/>
      <c r="J125" s="646"/>
      <c r="K125" s="646"/>
      <c r="L125" s="576"/>
      <c r="M125" s="576"/>
      <c r="N125" s="564"/>
      <c r="O125" s="564"/>
      <c r="P125" s="555">
        <v>40</v>
      </c>
    </row>
    <row r="126" spans="1:16">
      <c r="A126" s="555">
        <v>41</v>
      </c>
      <c r="B126" s="553"/>
      <c r="C126" s="564"/>
      <c r="D126" s="564"/>
      <c r="E126" s="564"/>
      <c r="F126" s="564"/>
      <c r="G126" s="576"/>
      <c r="H126" s="576"/>
      <c r="I126" s="325"/>
      <c r="J126" s="646"/>
      <c r="K126" s="646"/>
      <c r="L126" s="576"/>
      <c r="M126" s="576"/>
      <c r="N126" s="564"/>
      <c r="O126" s="564"/>
      <c r="P126" s="555">
        <v>41</v>
      </c>
    </row>
    <row r="127" spans="1:16">
      <c r="A127" s="555">
        <v>42</v>
      </c>
      <c r="B127" s="553"/>
      <c r="C127" s="564"/>
      <c r="D127" s="564"/>
      <c r="E127" s="564"/>
      <c r="F127" s="564"/>
      <c r="G127" s="576"/>
      <c r="H127" s="576"/>
      <c r="I127" s="325"/>
      <c r="J127" s="646"/>
      <c r="K127" s="646"/>
      <c r="L127" s="576"/>
      <c r="M127" s="576"/>
      <c r="N127" s="564"/>
      <c r="O127" s="564"/>
      <c r="P127" s="555">
        <v>42</v>
      </c>
    </row>
    <row r="128" spans="1:16">
      <c r="A128" s="555">
        <v>43</v>
      </c>
      <c r="B128" s="553"/>
      <c r="C128" s="564"/>
      <c r="D128" s="564"/>
      <c r="E128" s="564"/>
      <c r="F128" s="564"/>
      <c r="G128" s="576"/>
      <c r="H128" s="576"/>
      <c r="I128" s="325"/>
      <c r="J128" s="646"/>
      <c r="K128" s="646"/>
      <c r="L128" s="576"/>
      <c r="M128" s="576"/>
      <c r="N128" s="564"/>
      <c r="O128" s="564"/>
      <c r="P128" s="555">
        <v>43</v>
      </c>
    </row>
    <row r="129" spans="1:16">
      <c r="A129" s="555">
        <v>44</v>
      </c>
      <c r="B129" s="553"/>
      <c r="C129" s="564"/>
      <c r="D129" s="564"/>
      <c r="E129" s="564"/>
      <c r="F129" s="564"/>
      <c r="G129" s="576"/>
      <c r="H129" s="576"/>
      <c r="I129" s="325"/>
      <c r="J129" s="646"/>
      <c r="K129" s="646"/>
      <c r="L129" s="576"/>
      <c r="M129" s="576"/>
      <c r="N129" s="564"/>
      <c r="O129" s="564"/>
      <c r="P129" s="555">
        <v>44</v>
      </c>
    </row>
    <row r="130" spans="1:16">
      <c r="A130" s="555">
        <v>45</v>
      </c>
      <c r="B130" s="553"/>
      <c r="C130" s="564"/>
      <c r="D130" s="564"/>
      <c r="E130" s="564"/>
      <c r="F130" s="564"/>
      <c r="G130" s="576"/>
      <c r="H130" s="576"/>
      <c r="I130" s="325"/>
      <c r="J130" s="646"/>
      <c r="K130" s="646"/>
      <c r="L130" s="576"/>
      <c r="M130" s="576"/>
      <c r="N130" s="564"/>
      <c r="O130" s="564"/>
      <c r="P130" s="555">
        <v>45</v>
      </c>
    </row>
    <row r="131" spans="1:16" ht="15.75" thickBot="1">
      <c r="A131" s="578">
        <v>46</v>
      </c>
      <c r="B131" s="556"/>
      <c r="C131" s="570"/>
      <c r="D131" s="579"/>
      <c r="E131" s="579"/>
      <c r="F131" s="579"/>
      <c r="G131" s="593"/>
      <c r="H131" s="593"/>
      <c r="I131" s="325"/>
      <c r="J131" s="653"/>
      <c r="K131" s="653"/>
      <c r="L131" s="683"/>
      <c r="M131" s="593"/>
      <c r="N131" s="579"/>
      <c r="O131" s="579"/>
      <c r="P131" s="578">
        <v>46</v>
      </c>
    </row>
    <row r="132" spans="1:16">
      <c r="A132" s="580"/>
      <c r="B132" s="580"/>
      <c r="C132" s="675"/>
      <c r="D132" s="580"/>
      <c r="E132" s="580"/>
      <c r="F132" s="580"/>
      <c r="G132" s="580"/>
      <c r="H132" s="580"/>
      <c r="I132" s="325"/>
      <c r="J132" s="580"/>
      <c r="K132" s="580"/>
      <c r="L132" s="675"/>
      <c r="M132" s="580"/>
      <c r="N132" s="580"/>
      <c r="O132" s="580"/>
      <c r="P132" s="580"/>
    </row>
    <row r="133" spans="1:16" ht="15.75">
      <c r="A133" s="581" t="s">
        <v>2815</v>
      </c>
      <c r="B133" s="325"/>
      <c r="C133" s="325"/>
      <c r="D133" s="325"/>
      <c r="E133" s="325"/>
      <c r="F133" s="325"/>
      <c r="G133" s="325"/>
      <c r="H133" s="325"/>
      <c r="I133" s="325"/>
      <c r="J133" s="581" t="s">
        <v>2815</v>
      </c>
      <c r="K133" s="325"/>
      <c r="L133" s="325"/>
      <c r="M133" s="325"/>
      <c r="N133" s="325"/>
      <c r="O133" s="325"/>
      <c r="P133" s="583" t="s">
        <v>1803</v>
      </c>
    </row>
    <row r="134" spans="1:16">
      <c r="A134" s="582" t="s">
        <v>1806</v>
      </c>
      <c r="B134" s="582"/>
      <c r="C134" s="582"/>
      <c r="D134" s="582"/>
      <c r="E134" s="582"/>
      <c r="F134" s="582"/>
      <c r="G134" s="582"/>
      <c r="H134" s="582"/>
      <c r="I134" s="325"/>
      <c r="J134" s="582" t="s">
        <v>1807</v>
      </c>
      <c r="K134" s="582"/>
      <c r="L134" s="582"/>
      <c r="M134" s="582"/>
      <c r="N134" s="582"/>
      <c r="O134" s="582"/>
      <c r="P134" s="582"/>
    </row>
  </sheetData>
  <phoneticPr fontId="0" type="noConversion"/>
  <printOptions horizontalCentered="1" verticalCentered="1"/>
  <pageMargins left="0.5" right="0.5" top="0.5" bottom="0.5" header="0" footer="0"/>
  <pageSetup scale="69" fitToWidth="2" fitToHeight="2" pageOrder="overThenDown" orientation="portrait" horizontalDpi="300" verticalDpi="300"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70"/>
  <dimension ref="A1:S131"/>
  <sheetViews>
    <sheetView defaultGridColor="0" view="pageBreakPreview" topLeftCell="C94" colorId="22" zoomScale="60" zoomScaleNormal="85" workbookViewId="0">
      <selection activeCell="P150" sqref="P150"/>
    </sheetView>
  </sheetViews>
  <sheetFormatPr defaultColWidth="9.6640625" defaultRowHeight="15"/>
  <cols>
    <col min="1" max="1" width="4.6640625" style="512" customWidth="1"/>
    <col min="2" max="5" width="12.6640625" style="512" customWidth="1"/>
    <col min="6" max="6" width="9.6640625" style="512"/>
    <col min="7" max="7" width="15.44140625" style="512" customWidth="1"/>
    <col min="8" max="8" width="19.33203125" style="512" customWidth="1"/>
    <col min="9" max="9" width="17.33203125" style="512" bestFit="1" customWidth="1"/>
    <col min="10" max="10" width="2.6640625" style="512" customWidth="1"/>
    <col min="11" max="11" width="11.6640625" style="512" customWidth="1"/>
    <col min="12" max="12" width="13.6640625" style="512" customWidth="1"/>
    <col min="13" max="13" width="15.33203125" style="512" customWidth="1"/>
    <col min="14" max="14" width="13.6640625" style="512" customWidth="1"/>
    <col min="15" max="15" width="11.6640625" style="512" customWidth="1"/>
    <col min="16" max="16" width="13.6640625" style="512" customWidth="1"/>
    <col min="17" max="17" width="17.6640625" style="512" customWidth="1"/>
    <col min="18" max="18" width="13.6640625" style="512" customWidth="1"/>
    <col min="19" max="19" width="4.6640625" style="512" customWidth="1"/>
    <col min="20" max="16384" width="9.6640625" style="512"/>
  </cols>
  <sheetData>
    <row r="1" spans="1:19">
      <c r="A1" s="547" t="s">
        <v>394</v>
      </c>
      <c r="B1" s="548"/>
      <c r="C1" s="548"/>
      <c r="D1" s="550"/>
      <c r="E1" s="550"/>
      <c r="F1" s="549" t="s">
        <v>377</v>
      </c>
      <c r="G1" s="567"/>
      <c r="H1" s="552" t="s">
        <v>396</v>
      </c>
      <c r="I1" s="657" t="s">
        <v>397</v>
      </c>
      <c r="J1" s="325"/>
      <c r="K1" s="547" t="s">
        <v>394</v>
      </c>
      <c r="L1" s="548"/>
      <c r="M1" s="548"/>
      <c r="N1" s="549" t="s">
        <v>377</v>
      </c>
      <c r="O1" s="550"/>
      <c r="P1" s="548"/>
      <c r="Q1" s="552" t="s">
        <v>396</v>
      </c>
      <c r="R1" s="600" t="s">
        <v>397</v>
      </c>
      <c r="S1" s="566"/>
    </row>
    <row r="2" spans="1:19">
      <c r="A2" s="513" t="str">
        <f>'Data Sheet'!$C$25</f>
        <v xml:space="preserve">KeySpan Gas East Corp. D/B/A National Grid </v>
      </c>
      <c r="B2" s="325"/>
      <c r="C2" s="325"/>
      <c r="D2" s="325"/>
      <c r="E2" s="325"/>
      <c r="F2" s="513" t="s">
        <v>420</v>
      </c>
      <c r="G2" s="590"/>
      <c r="H2" s="325"/>
      <c r="I2" s="658"/>
      <c r="J2" s="325"/>
      <c r="K2" s="513" t="str">
        <f>'Data Sheet'!$C$25</f>
        <v xml:space="preserve">KeySpan Gas East Corp. D/B/A National Grid </v>
      </c>
      <c r="L2" s="325"/>
      <c r="M2" s="325"/>
      <c r="N2" s="513" t="s">
        <v>420</v>
      </c>
      <c r="O2" s="325"/>
      <c r="P2" s="325"/>
      <c r="Q2" s="589" t="s">
        <v>398</v>
      </c>
      <c r="R2" s="586"/>
      <c r="S2" s="596"/>
    </row>
    <row r="3" spans="1:19" ht="15" customHeight="1" thickBot="1">
      <c r="A3" s="556"/>
      <c r="B3" s="557"/>
      <c r="C3" s="557"/>
      <c r="D3" s="557"/>
      <c r="E3" s="557"/>
      <c r="F3" s="556" t="s">
        <v>3174</v>
      </c>
      <c r="G3" s="570"/>
      <c r="H3" s="659" t="str">
        <f>'Data Sheet'!$C$40</f>
        <v>March 31, 2015</v>
      </c>
      <c r="I3" s="578" t="str">
        <f>'Data Sheet'!$C$38</f>
        <v>December 31, 2014</v>
      </c>
      <c r="J3" s="325"/>
      <c r="K3" s="556"/>
      <c r="L3" s="557"/>
      <c r="M3" s="557"/>
      <c r="N3" s="556" t="s">
        <v>3174</v>
      </c>
      <c r="O3" s="557"/>
      <c r="P3" s="579"/>
      <c r="Q3" s="660" t="str">
        <f>'Data Sheet'!$C$40</f>
        <v>March 31, 2015</v>
      </c>
      <c r="R3" s="604" t="str">
        <f>'Data Sheet'!$C$38</f>
        <v>December 31, 2014</v>
      </c>
      <c r="S3" s="569"/>
    </row>
    <row r="4" spans="1:19" ht="15" customHeight="1" thickBot="1">
      <c r="A4" s="560" t="s">
        <v>1808</v>
      </c>
      <c r="B4" s="561"/>
      <c r="C4" s="561"/>
      <c r="D4" s="562"/>
      <c r="E4" s="562"/>
      <c r="F4" s="562"/>
      <c r="G4" s="562"/>
      <c r="H4" s="588"/>
      <c r="I4" s="569"/>
      <c r="J4" s="325"/>
      <c r="K4" s="560" t="s">
        <v>1809</v>
      </c>
      <c r="L4" s="561"/>
      <c r="M4" s="561"/>
      <c r="N4" s="562"/>
      <c r="O4" s="562"/>
      <c r="P4" s="562"/>
      <c r="Q4" s="562"/>
      <c r="R4" s="588"/>
      <c r="S4" s="569"/>
    </row>
    <row r="5" spans="1:19" ht="15.75">
      <c r="A5" s="605"/>
      <c r="B5" s="606"/>
      <c r="C5" s="606"/>
      <c r="D5" s="607"/>
      <c r="E5" s="607"/>
      <c r="F5" s="607"/>
      <c r="G5" s="607"/>
      <c r="H5" s="608"/>
      <c r="I5" s="609"/>
      <c r="J5" s="325"/>
      <c r="K5" s="605"/>
      <c r="L5" s="606"/>
      <c r="M5" s="606"/>
      <c r="N5" s="607"/>
      <c r="O5" s="607"/>
      <c r="P5" s="607"/>
      <c r="Q5" s="607"/>
      <c r="R5" s="608"/>
      <c r="S5" s="609"/>
    </row>
    <row r="6" spans="1:19">
      <c r="A6" s="661" t="s">
        <v>1810</v>
      </c>
      <c r="B6" s="662"/>
      <c r="C6" s="662"/>
      <c r="D6" s="662"/>
      <c r="E6" s="662"/>
      <c r="F6" s="662" t="s">
        <v>612</v>
      </c>
      <c r="G6" s="662"/>
      <c r="H6" s="662"/>
      <c r="I6" s="663"/>
      <c r="J6" s="325"/>
      <c r="K6" s="661" t="s">
        <v>613</v>
      </c>
      <c r="L6" s="662"/>
      <c r="M6" s="662"/>
      <c r="N6" s="662"/>
      <c r="O6" s="662" t="s">
        <v>614</v>
      </c>
      <c r="P6" s="662"/>
      <c r="Q6" s="662"/>
      <c r="R6" s="662"/>
      <c r="S6" s="663"/>
    </row>
    <row r="7" spans="1:19">
      <c r="A7" s="661" t="s">
        <v>615</v>
      </c>
      <c r="B7" s="662"/>
      <c r="C7" s="662"/>
      <c r="D7" s="662"/>
      <c r="E7" s="662"/>
      <c r="F7" s="662" t="s">
        <v>616</v>
      </c>
      <c r="G7" s="662"/>
      <c r="H7" s="662"/>
      <c r="I7" s="663"/>
      <c r="J7" s="325"/>
      <c r="K7" s="661" t="s">
        <v>617</v>
      </c>
      <c r="L7" s="662"/>
      <c r="M7" s="662"/>
      <c r="N7" s="662"/>
      <c r="O7" s="662" t="s">
        <v>618</v>
      </c>
      <c r="P7" s="662"/>
      <c r="Q7" s="662"/>
      <c r="R7" s="662"/>
      <c r="S7" s="663"/>
    </row>
    <row r="8" spans="1:19">
      <c r="A8" s="661" t="s">
        <v>2720</v>
      </c>
      <c r="B8" s="662"/>
      <c r="C8" s="662"/>
      <c r="D8" s="662"/>
      <c r="E8" s="662"/>
      <c r="F8" s="662" t="s">
        <v>2721</v>
      </c>
      <c r="G8" s="662"/>
      <c r="H8" s="662"/>
      <c r="I8" s="663"/>
      <c r="J8" s="325"/>
      <c r="K8" s="661" t="s">
        <v>2722</v>
      </c>
      <c r="L8" s="662"/>
      <c r="M8" s="662"/>
      <c r="N8" s="662"/>
      <c r="O8" s="662" t="s">
        <v>2723</v>
      </c>
      <c r="P8" s="662"/>
      <c r="Q8" s="662"/>
      <c r="R8" s="662"/>
      <c r="S8" s="663"/>
    </row>
    <row r="9" spans="1:19">
      <c r="A9" s="661" t="s">
        <v>2724</v>
      </c>
      <c r="B9" s="662"/>
      <c r="C9" s="662"/>
      <c r="D9" s="662"/>
      <c r="E9" s="662"/>
      <c r="F9" s="662" t="s">
        <v>2725</v>
      </c>
      <c r="G9" s="662"/>
      <c r="H9" s="662"/>
      <c r="I9" s="663"/>
      <c r="J9" s="325"/>
      <c r="K9" s="661" t="s">
        <v>2726</v>
      </c>
      <c r="L9" s="662"/>
      <c r="M9" s="662"/>
      <c r="N9" s="662"/>
      <c r="O9" s="662" t="s">
        <v>2727</v>
      </c>
      <c r="P9" s="662"/>
      <c r="Q9" s="662"/>
      <c r="R9" s="662"/>
      <c r="S9" s="663"/>
    </row>
    <row r="10" spans="1:19">
      <c r="A10" s="661" t="s">
        <v>2765</v>
      </c>
      <c r="B10" s="662"/>
      <c r="C10" s="662"/>
      <c r="D10" s="662"/>
      <c r="E10" s="662"/>
      <c r="F10" s="662" t="s">
        <v>2766</v>
      </c>
      <c r="G10" s="662"/>
      <c r="H10" s="662"/>
      <c r="I10" s="663"/>
      <c r="J10" s="325"/>
      <c r="K10" s="661" t="s">
        <v>2767</v>
      </c>
      <c r="L10" s="662"/>
      <c r="M10" s="662"/>
      <c r="N10" s="662"/>
      <c r="O10" s="662" t="s">
        <v>2928</v>
      </c>
      <c r="P10" s="662"/>
      <c r="Q10" s="662"/>
      <c r="R10" s="662"/>
      <c r="S10" s="663"/>
    </row>
    <row r="11" spans="1:19">
      <c r="A11" s="661" t="s">
        <v>2929</v>
      </c>
      <c r="B11" s="662"/>
      <c r="C11" s="662"/>
      <c r="D11" s="662"/>
      <c r="E11" s="662"/>
      <c r="F11" s="662" t="s">
        <v>2930</v>
      </c>
      <c r="G11" s="662"/>
      <c r="H11" s="662"/>
      <c r="I11" s="663"/>
      <c r="J11" s="325"/>
      <c r="K11" s="661" t="s">
        <v>2931</v>
      </c>
      <c r="L11" s="662"/>
      <c r="M11" s="662"/>
      <c r="N11" s="662"/>
      <c r="O11" s="662" t="s">
        <v>2932</v>
      </c>
      <c r="P11" s="662"/>
      <c r="Q11" s="662"/>
      <c r="R11" s="662"/>
      <c r="S11" s="663"/>
    </row>
    <row r="12" spans="1:19">
      <c r="A12" s="661" t="s">
        <v>2933</v>
      </c>
      <c r="B12" s="662"/>
      <c r="C12" s="662"/>
      <c r="D12" s="662"/>
      <c r="E12" s="662"/>
      <c r="F12" s="662" t="s">
        <v>2934</v>
      </c>
      <c r="G12" s="662"/>
      <c r="H12" s="662"/>
      <c r="I12" s="663"/>
      <c r="J12" s="325"/>
      <c r="K12" s="661" t="s">
        <v>2935</v>
      </c>
      <c r="L12" s="662"/>
      <c r="M12" s="662"/>
      <c r="N12" s="662"/>
      <c r="O12" s="662" t="s">
        <v>2936</v>
      </c>
      <c r="P12" s="662"/>
      <c r="Q12" s="662"/>
      <c r="R12" s="662"/>
      <c r="S12" s="663"/>
    </row>
    <row r="13" spans="1:19">
      <c r="A13" s="661" t="s">
        <v>2937</v>
      </c>
      <c r="B13" s="662"/>
      <c r="C13" s="662"/>
      <c r="D13" s="662"/>
      <c r="E13" s="662"/>
      <c r="F13" s="662" t="s">
        <v>2938</v>
      </c>
      <c r="G13" s="662"/>
      <c r="H13" s="662"/>
      <c r="I13" s="663"/>
      <c r="J13" s="325"/>
      <c r="K13" s="661" t="s">
        <v>2939</v>
      </c>
      <c r="L13" s="662"/>
      <c r="M13" s="662"/>
      <c r="N13" s="662"/>
      <c r="O13" s="662" t="s">
        <v>2940</v>
      </c>
      <c r="P13" s="662"/>
      <c r="Q13" s="662"/>
      <c r="R13" s="662"/>
      <c r="S13" s="663"/>
    </row>
    <row r="14" spans="1:19">
      <c r="A14" s="661" t="s">
        <v>2941</v>
      </c>
      <c r="B14" s="662"/>
      <c r="C14" s="662"/>
      <c r="D14" s="662"/>
      <c r="E14" s="662"/>
      <c r="F14" s="662" t="s">
        <v>2942</v>
      </c>
      <c r="G14" s="662"/>
      <c r="H14" s="662"/>
      <c r="I14" s="663"/>
      <c r="J14" s="325"/>
      <c r="K14" s="661" t="s">
        <v>2751</v>
      </c>
      <c r="L14" s="662"/>
      <c r="M14" s="662"/>
      <c r="N14" s="662"/>
      <c r="O14" s="662" t="s">
        <v>2752</v>
      </c>
      <c r="P14" s="662"/>
      <c r="Q14" s="662"/>
      <c r="R14" s="662"/>
      <c r="S14" s="663"/>
    </row>
    <row r="15" spans="1:19">
      <c r="A15" s="661" t="s">
        <v>2753</v>
      </c>
      <c r="B15" s="662"/>
      <c r="C15" s="662"/>
      <c r="D15" s="662"/>
      <c r="E15" s="662"/>
      <c r="F15" s="662" t="s">
        <v>2754</v>
      </c>
      <c r="G15" s="662"/>
      <c r="H15" s="662"/>
      <c r="I15" s="663"/>
      <c r="J15" s="325"/>
      <c r="K15" s="661" t="s">
        <v>2755</v>
      </c>
      <c r="L15" s="662"/>
      <c r="M15" s="662"/>
      <c r="N15" s="662"/>
      <c r="O15" s="662" t="s">
        <v>2756</v>
      </c>
      <c r="P15" s="662"/>
      <c r="Q15" s="662"/>
      <c r="R15" s="662"/>
      <c r="S15" s="663"/>
    </row>
    <row r="16" spans="1:19">
      <c r="A16" s="661" t="s">
        <v>2757</v>
      </c>
      <c r="B16" s="662"/>
      <c r="C16" s="662"/>
      <c r="D16" s="662"/>
      <c r="E16" s="662"/>
      <c r="F16" s="662" t="s">
        <v>4195</v>
      </c>
      <c r="G16" s="662"/>
      <c r="H16" s="662"/>
      <c r="I16" s="663"/>
      <c r="J16" s="325"/>
      <c r="K16" s="661" t="s">
        <v>4196</v>
      </c>
      <c r="L16" s="662"/>
      <c r="M16" s="662"/>
      <c r="N16" s="662"/>
      <c r="O16" s="662" t="s">
        <v>2936</v>
      </c>
      <c r="P16" s="662"/>
      <c r="Q16" s="662"/>
      <c r="R16" s="662"/>
      <c r="S16" s="663"/>
    </row>
    <row r="17" spans="1:19">
      <c r="A17" s="661" t="s">
        <v>4197</v>
      </c>
      <c r="B17" s="662"/>
      <c r="C17" s="662"/>
      <c r="D17" s="662"/>
      <c r="E17" s="662"/>
      <c r="F17" s="662" t="s">
        <v>4198</v>
      </c>
      <c r="G17" s="662"/>
      <c r="H17" s="662"/>
      <c r="I17" s="663"/>
      <c r="J17" s="325"/>
      <c r="K17" s="661" t="s">
        <v>4199</v>
      </c>
      <c r="L17" s="662"/>
      <c r="M17" s="662"/>
      <c r="N17" s="662"/>
      <c r="O17" s="662" t="s">
        <v>4200</v>
      </c>
      <c r="P17" s="662"/>
      <c r="Q17" s="662"/>
      <c r="R17" s="662"/>
      <c r="S17" s="663"/>
    </row>
    <row r="18" spans="1:19">
      <c r="A18" s="661" t="s">
        <v>4201</v>
      </c>
      <c r="B18" s="662"/>
      <c r="C18" s="662"/>
      <c r="D18" s="662"/>
      <c r="E18" s="662"/>
      <c r="F18" s="662" t="s">
        <v>2174</v>
      </c>
      <c r="G18" s="662"/>
      <c r="H18" s="662"/>
      <c r="I18" s="663"/>
      <c r="J18" s="325"/>
      <c r="K18" s="661" t="s">
        <v>2175</v>
      </c>
      <c r="L18" s="662"/>
      <c r="M18" s="662"/>
      <c r="N18" s="662"/>
      <c r="O18" s="662" t="s">
        <v>2176</v>
      </c>
      <c r="P18" s="662"/>
      <c r="Q18" s="662"/>
      <c r="R18" s="662"/>
      <c r="S18" s="663"/>
    </row>
    <row r="19" spans="1:19">
      <c r="A19" s="661" t="s">
        <v>2177</v>
      </c>
      <c r="B19" s="662"/>
      <c r="C19" s="662"/>
      <c r="D19" s="662"/>
      <c r="E19" s="662"/>
      <c r="F19" s="662" t="s">
        <v>2178</v>
      </c>
      <c r="G19" s="662"/>
      <c r="H19" s="662"/>
      <c r="I19" s="663"/>
      <c r="J19" s="325"/>
      <c r="K19" s="661"/>
      <c r="L19" s="662"/>
      <c r="M19" s="662"/>
      <c r="N19" s="662"/>
      <c r="O19" s="662"/>
      <c r="P19" s="662"/>
      <c r="Q19" s="662"/>
      <c r="R19" s="662"/>
      <c r="S19" s="663"/>
    </row>
    <row r="20" spans="1:19" ht="15.75" thickBot="1">
      <c r="A20" s="664"/>
      <c r="B20" s="665"/>
      <c r="C20" s="665"/>
      <c r="D20" s="665"/>
      <c r="E20" s="665"/>
      <c r="F20" s="665"/>
      <c r="G20" s="665"/>
      <c r="H20" s="665"/>
      <c r="I20" s="666"/>
      <c r="J20" s="325"/>
      <c r="K20" s="661"/>
      <c r="L20" s="662"/>
      <c r="M20" s="662"/>
      <c r="N20" s="662"/>
      <c r="O20" s="662"/>
      <c r="P20" s="662"/>
      <c r="Q20" s="662"/>
      <c r="R20" s="662"/>
      <c r="S20" s="663"/>
    </row>
    <row r="21" spans="1:19">
      <c r="A21" s="552"/>
      <c r="B21" s="325"/>
      <c r="C21" s="564"/>
      <c r="D21" s="582" t="s">
        <v>2179</v>
      </c>
      <c r="E21" s="596"/>
      <c r="F21" s="564"/>
      <c r="G21" s="582" t="s">
        <v>2180</v>
      </c>
      <c r="H21" s="582"/>
      <c r="I21" s="587"/>
      <c r="J21" s="325"/>
      <c r="K21" s="552"/>
      <c r="L21" s="565" t="s">
        <v>2181</v>
      </c>
      <c r="M21" s="565"/>
      <c r="N21" s="566"/>
      <c r="O21" s="595"/>
      <c r="P21" s="595"/>
      <c r="Q21" s="595"/>
      <c r="R21" s="595"/>
      <c r="S21" s="587"/>
    </row>
    <row r="22" spans="1:19">
      <c r="A22" s="589"/>
      <c r="B22" s="582" t="s">
        <v>2182</v>
      </c>
      <c r="C22" s="596"/>
      <c r="D22" s="667" t="s">
        <v>2183</v>
      </c>
      <c r="E22" s="596"/>
      <c r="F22" s="590" t="s">
        <v>2184</v>
      </c>
      <c r="G22" s="667" t="s">
        <v>2185</v>
      </c>
      <c r="H22" s="582"/>
      <c r="I22" s="589" t="s">
        <v>2027</v>
      </c>
      <c r="J22" s="325"/>
      <c r="K22" s="589" t="s">
        <v>2186</v>
      </c>
      <c r="L22" s="667" t="s">
        <v>2187</v>
      </c>
      <c r="M22" s="582"/>
      <c r="N22" s="668"/>
      <c r="O22" s="582" t="s">
        <v>2188</v>
      </c>
      <c r="P22" s="582"/>
      <c r="Q22" s="667"/>
      <c r="R22" s="582"/>
      <c r="S22" s="589"/>
    </row>
    <row r="23" spans="1:19" ht="15.75" thickBot="1">
      <c r="A23" s="589" t="s">
        <v>290</v>
      </c>
      <c r="B23" s="557"/>
      <c r="C23" s="579"/>
      <c r="D23" s="669" t="s">
        <v>2189</v>
      </c>
      <c r="E23" s="569"/>
      <c r="F23" s="590" t="s">
        <v>2190</v>
      </c>
      <c r="G23" s="669" t="s">
        <v>4299</v>
      </c>
      <c r="H23" s="562"/>
      <c r="I23" s="589" t="s">
        <v>991</v>
      </c>
      <c r="J23" s="325"/>
      <c r="K23" s="589" t="s">
        <v>4300</v>
      </c>
      <c r="L23" s="669" t="s">
        <v>4301</v>
      </c>
      <c r="M23" s="562"/>
      <c r="N23" s="670"/>
      <c r="O23" s="598"/>
      <c r="P23" s="598"/>
      <c r="Q23" s="671"/>
      <c r="R23" s="570"/>
      <c r="S23" s="589" t="s">
        <v>290</v>
      </c>
    </row>
    <row r="24" spans="1:19">
      <c r="A24" s="589" t="s">
        <v>293</v>
      </c>
      <c r="B24" s="590" t="s">
        <v>4302</v>
      </c>
      <c r="C24" s="590" t="s">
        <v>4303</v>
      </c>
      <c r="D24" s="590" t="s">
        <v>4304</v>
      </c>
      <c r="E24" s="590" t="s">
        <v>4305</v>
      </c>
      <c r="F24" s="590" t="s">
        <v>4306</v>
      </c>
      <c r="G24" s="596" t="s">
        <v>4307</v>
      </c>
      <c r="H24" s="596" t="s">
        <v>4307</v>
      </c>
      <c r="I24" s="589" t="s">
        <v>4308</v>
      </c>
      <c r="J24" s="325"/>
      <c r="K24" s="589" t="s">
        <v>4309</v>
      </c>
      <c r="L24" s="590" t="s">
        <v>4310</v>
      </c>
      <c r="M24" s="590" t="s">
        <v>4311</v>
      </c>
      <c r="N24" s="590" t="s">
        <v>4312</v>
      </c>
      <c r="O24" s="590" t="s">
        <v>2556</v>
      </c>
      <c r="P24" s="590" t="s">
        <v>1294</v>
      </c>
      <c r="Q24" s="590" t="s">
        <v>1969</v>
      </c>
      <c r="R24" s="613" t="s">
        <v>2166</v>
      </c>
      <c r="S24" s="589" t="s">
        <v>293</v>
      </c>
    </row>
    <row r="25" spans="1:19">
      <c r="A25" s="555"/>
      <c r="B25" s="564"/>
      <c r="C25" s="590"/>
      <c r="D25" s="564"/>
      <c r="E25" s="590"/>
      <c r="F25" s="590"/>
      <c r="G25" s="596" t="s">
        <v>4313</v>
      </c>
      <c r="H25" s="596" t="s">
        <v>4314</v>
      </c>
      <c r="I25" s="555"/>
      <c r="J25" s="325"/>
      <c r="K25" s="555"/>
      <c r="L25" s="564"/>
      <c r="M25" s="590" t="s">
        <v>4315</v>
      </c>
      <c r="N25" s="564"/>
      <c r="O25" s="590" t="s">
        <v>3955</v>
      </c>
      <c r="P25" s="590" t="s">
        <v>3955</v>
      </c>
      <c r="Q25" s="564"/>
      <c r="R25" s="590" t="s">
        <v>3955</v>
      </c>
      <c r="S25" s="555"/>
    </row>
    <row r="26" spans="1:19" ht="15.75" thickBot="1">
      <c r="A26" s="578"/>
      <c r="B26" s="570" t="s">
        <v>1860</v>
      </c>
      <c r="C26" s="570" t="s">
        <v>1861</v>
      </c>
      <c r="D26" s="570" t="s">
        <v>1862</v>
      </c>
      <c r="E26" s="570" t="s">
        <v>1863</v>
      </c>
      <c r="F26" s="570" t="s">
        <v>838</v>
      </c>
      <c r="G26" s="569" t="s">
        <v>839</v>
      </c>
      <c r="H26" s="569" t="s">
        <v>840</v>
      </c>
      <c r="I26" s="569" t="s">
        <v>841</v>
      </c>
      <c r="J26" s="325"/>
      <c r="K26" s="568" t="s">
        <v>842</v>
      </c>
      <c r="L26" s="570" t="s">
        <v>843</v>
      </c>
      <c r="M26" s="570" t="s">
        <v>844</v>
      </c>
      <c r="N26" s="570" t="s">
        <v>845</v>
      </c>
      <c r="O26" s="570" t="s">
        <v>2855</v>
      </c>
      <c r="P26" s="570" t="s">
        <v>2856</v>
      </c>
      <c r="Q26" s="570" t="s">
        <v>2857</v>
      </c>
      <c r="R26" s="562" t="s">
        <v>2858</v>
      </c>
      <c r="S26" s="578"/>
    </row>
    <row r="27" spans="1:19">
      <c r="A27" s="555">
        <v>1</v>
      </c>
      <c r="B27" s="564"/>
      <c r="C27" s="564"/>
      <c r="D27" s="576"/>
      <c r="E27" s="619"/>
      <c r="F27" s="596"/>
      <c r="G27" s="619"/>
      <c r="H27" s="620"/>
      <c r="I27" s="646"/>
      <c r="J27" s="325"/>
      <c r="K27" s="555"/>
      <c r="L27" s="672"/>
      <c r="M27" s="672"/>
      <c r="N27" s="672"/>
      <c r="O27" s="647"/>
      <c r="P27" s="647"/>
      <c r="Q27" s="647"/>
      <c r="R27" s="648"/>
      <c r="S27" s="555">
        <v>1</v>
      </c>
    </row>
    <row r="28" spans="1:19">
      <c r="A28" s="555">
        <v>2</v>
      </c>
      <c r="B28" s="564"/>
      <c r="C28" s="564"/>
      <c r="D28" s="576"/>
      <c r="E28" s="619"/>
      <c r="F28" s="590"/>
      <c r="G28" s="619"/>
      <c r="H28" s="620"/>
      <c r="I28" s="646"/>
      <c r="J28" s="325"/>
      <c r="K28" s="555"/>
      <c r="L28" s="576"/>
      <c r="M28" s="576"/>
      <c r="N28" s="576"/>
      <c r="O28" s="632"/>
      <c r="P28" s="632"/>
      <c r="Q28" s="632"/>
      <c r="R28" s="650"/>
      <c r="S28" s="555">
        <v>2</v>
      </c>
    </row>
    <row r="29" spans="1:19">
      <c r="A29" s="555">
        <v>3</v>
      </c>
      <c r="B29" s="564"/>
      <c r="C29" s="564"/>
      <c r="D29" s="576"/>
      <c r="E29" s="619"/>
      <c r="F29" s="590"/>
      <c r="G29" s="619"/>
      <c r="H29" s="620"/>
      <c r="I29" s="646"/>
      <c r="J29" s="325"/>
      <c r="K29" s="555"/>
      <c r="L29" s="576"/>
      <c r="M29" s="576"/>
      <c r="N29" s="576"/>
      <c r="O29" s="632"/>
      <c r="P29" s="632"/>
      <c r="Q29" s="632"/>
      <c r="R29" s="650"/>
      <c r="S29" s="555">
        <v>3</v>
      </c>
    </row>
    <row r="30" spans="1:19">
      <c r="A30" s="555">
        <v>4</v>
      </c>
      <c r="B30" s="564"/>
      <c r="C30" s="564"/>
      <c r="D30" s="576"/>
      <c r="E30" s="619"/>
      <c r="F30" s="590"/>
      <c r="G30" s="619"/>
      <c r="H30" s="620"/>
      <c r="I30" s="646"/>
      <c r="J30" s="325"/>
      <c r="K30" s="555"/>
      <c r="L30" s="576"/>
      <c r="M30" s="576"/>
      <c r="N30" s="576"/>
      <c r="O30" s="632"/>
      <c r="P30" s="632"/>
      <c r="Q30" s="632"/>
      <c r="R30" s="650"/>
      <c r="S30" s="555">
        <v>4</v>
      </c>
    </row>
    <row r="31" spans="1:19">
      <c r="A31" s="555">
        <v>5</v>
      </c>
      <c r="B31" s="564"/>
      <c r="C31" s="564"/>
      <c r="D31" s="576"/>
      <c r="E31" s="619"/>
      <c r="F31" s="590"/>
      <c r="G31" s="619"/>
      <c r="H31" s="620"/>
      <c r="I31" s="646"/>
      <c r="J31" s="325"/>
      <c r="K31" s="555"/>
      <c r="L31" s="576"/>
      <c r="M31" s="576"/>
      <c r="N31" s="576"/>
      <c r="O31" s="632"/>
      <c r="P31" s="632"/>
      <c r="Q31" s="632"/>
      <c r="R31" s="650"/>
      <c r="S31" s="555">
        <v>5</v>
      </c>
    </row>
    <row r="32" spans="1:19">
      <c r="A32" s="575">
        <v>6</v>
      </c>
      <c r="B32" s="564"/>
      <c r="C32" s="564"/>
      <c r="D32" s="576"/>
      <c r="E32" s="619"/>
      <c r="F32" s="564"/>
      <c r="G32" s="619"/>
      <c r="H32" s="620"/>
      <c r="I32" s="646"/>
      <c r="J32" s="325"/>
      <c r="K32" s="575"/>
      <c r="L32" s="576"/>
      <c r="M32" s="576"/>
      <c r="N32" s="576"/>
      <c r="O32" s="632"/>
      <c r="P32" s="632"/>
      <c r="Q32" s="632"/>
      <c r="R32" s="650"/>
      <c r="S32" s="555">
        <v>6</v>
      </c>
    </row>
    <row r="33" spans="1:19">
      <c r="A33" s="575">
        <v>7</v>
      </c>
      <c r="B33" s="564"/>
      <c r="C33" s="564"/>
      <c r="D33" s="576"/>
      <c r="E33" s="619"/>
      <c r="F33" s="564"/>
      <c r="G33" s="619"/>
      <c r="H33" s="620"/>
      <c r="I33" s="646"/>
      <c r="J33" s="325"/>
      <c r="K33" s="575"/>
      <c r="L33" s="576"/>
      <c r="M33" s="576"/>
      <c r="N33" s="576"/>
      <c r="O33" s="632"/>
      <c r="P33" s="632"/>
      <c r="Q33" s="632"/>
      <c r="R33" s="650"/>
      <c r="S33" s="555">
        <v>7</v>
      </c>
    </row>
    <row r="34" spans="1:19">
      <c r="A34" s="575">
        <v>8</v>
      </c>
      <c r="B34" s="564"/>
      <c r="C34" s="564"/>
      <c r="D34" s="576"/>
      <c r="E34" s="619"/>
      <c r="F34" s="564"/>
      <c r="G34" s="619"/>
      <c r="H34" s="620"/>
      <c r="I34" s="646"/>
      <c r="J34" s="325"/>
      <c r="K34" s="575"/>
      <c r="L34" s="576"/>
      <c r="M34" s="576"/>
      <c r="N34" s="576"/>
      <c r="O34" s="632"/>
      <c r="P34" s="632"/>
      <c r="Q34" s="632"/>
      <c r="R34" s="650"/>
      <c r="S34" s="555">
        <v>8</v>
      </c>
    </row>
    <row r="35" spans="1:19">
      <c r="A35" s="575">
        <v>9</v>
      </c>
      <c r="B35" s="564"/>
      <c r="C35" s="564"/>
      <c r="D35" s="576"/>
      <c r="E35" s="619"/>
      <c r="F35" s="564"/>
      <c r="G35" s="619"/>
      <c r="H35" s="620"/>
      <c r="I35" s="646"/>
      <c r="J35" s="325"/>
      <c r="K35" s="575"/>
      <c r="L35" s="576"/>
      <c r="M35" s="576"/>
      <c r="N35" s="576"/>
      <c r="O35" s="632"/>
      <c r="P35" s="632"/>
      <c r="Q35" s="632"/>
      <c r="R35" s="650"/>
      <c r="S35" s="555">
        <v>9</v>
      </c>
    </row>
    <row r="36" spans="1:19">
      <c r="A36" s="575">
        <v>10</v>
      </c>
      <c r="B36" s="564"/>
      <c r="C36" s="564"/>
      <c r="D36" s="576"/>
      <c r="E36" s="619"/>
      <c r="F36" s="564"/>
      <c r="G36" s="619"/>
      <c r="H36" s="620"/>
      <c r="I36" s="646"/>
      <c r="J36" s="325"/>
      <c r="K36" s="575"/>
      <c r="L36" s="576"/>
      <c r="M36" s="576"/>
      <c r="N36" s="576"/>
      <c r="O36" s="632"/>
      <c r="P36" s="632"/>
      <c r="Q36" s="632"/>
      <c r="R36" s="650"/>
      <c r="S36" s="555">
        <v>10</v>
      </c>
    </row>
    <row r="37" spans="1:19">
      <c r="A37" s="575">
        <v>11</v>
      </c>
      <c r="B37" s="564"/>
      <c r="C37" s="564"/>
      <c r="D37" s="576"/>
      <c r="E37" s="619"/>
      <c r="F37" s="564"/>
      <c r="G37" s="619"/>
      <c r="H37" s="620"/>
      <c r="I37" s="646"/>
      <c r="J37" s="325"/>
      <c r="K37" s="575"/>
      <c r="L37" s="576"/>
      <c r="M37" s="79"/>
      <c r="N37" s="576"/>
      <c r="O37" s="632"/>
      <c r="P37" s="632"/>
      <c r="Q37" s="632"/>
      <c r="R37" s="650"/>
      <c r="S37" s="555">
        <v>11</v>
      </c>
    </row>
    <row r="38" spans="1:19">
      <c r="A38" s="575">
        <v>12</v>
      </c>
      <c r="B38" s="564"/>
      <c r="C38" s="564"/>
      <c r="D38" s="576"/>
      <c r="E38" s="619"/>
      <c r="F38" s="564"/>
      <c r="G38" s="619"/>
      <c r="H38" s="620"/>
      <c r="I38" s="646"/>
      <c r="J38" s="325"/>
      <c r="K38" s="575"/>
      <c r="L38" s="576"/>
      <c r="M38" s="576"/>
      <c r="N38" s="576"/>
      <c r="O38" s="632"/>
      <c r="P38" s="632"/>
      <c r="Q38" s="632"/>
      <c r="R38" s="650"/>
      <c r="S38" s="555">
        <v>12</v>
      </c>
    </row>
    <row r="39" spans="1:19">
      <c r="A39" s="575">
        <v>13</v>
      </c>
      <c r="B39" s="564"/>
      <c r="C39" s="564"/>
      <c r="D39" s="576"/>
      <c r="E39" s="619"/>
      <c r="F39" s="564"/>
      <c r="G39" s="619"/>
      <c r="H39" s="620"/>
      <c r="I39" s="646"/>
      <c r="J39" s="325"/>
      <c r="K39" s="575"/>
      <c r="L39" s="576"/>
      <c r="M39" s="576"/>
      <c r="N39" s="576"/>
      <c r="O39" s="632"/>
      <c r="P39" s="632"/>
      <c r="Q39" s="632"/>
      <c r="R39" s="650"/>
      <c r="S39" s="555">
        <v>13</v>
      </c>
    </row>
    <row r="40" spans="1:19">
      <c r="A40" s="575">
        <v>14</v>
      </c>
      <c r="B40" s="564"/>
      <c r="C40" s="564"/>
      <c r="D40" s="576"/>
      <c r="E40" s="619"/>
      <c r="F40" s="564"/>
      <c r="G40" s="619"/>
      <c r="H40" s="620"/>
      <c r="I40" s="646"/>
      <c r="J40" s="325"/>
      <c r="K40" s="575"/>
      <c r="L40" s="576"/>
      <c r="M40" s="576"/>
      <c r="N40" s="576"/>
      <c r="O40" s="632"/>
      <c r="P40" s="632"/>
      <c r="Q40" s="632"/>
      <c r="R40" s="650"/>
      <c r="S40" s="555">
        <v>14</v>
      </c>
    </row>
    <row r="41" spans="1:19">
      <c r="A41" s="575">
        <v>15</v>
      </c>
      <c r="B41" s="564"/>
      <c r="C41" s="564"/>
      <c r="D41" s="576"/>
      <c r="E41" s="619"/>
      <c r="F41" s="564"/>
      <c r="G41" s="619"/>
      <c r="H41" s="620"/>
      <c r="I41" s="646"/>
      <c r="J41" s="325"/>
      <c r="K41" s="575"/>
      <c r="L41" s="576"/>
      <c r="M41" s="576"/>
      <c r="N41" s="576"/>
      <c r="O41" s="632"/>
      <c r="P41" s="632"/>
      <c r="Q41" s="632"/>
      <c r="R41" s="650"/>
      <c r="S41" s="555">
        <v>15</v>
      </c>
    </row>
    <row r="42" spans="1:19">
      <c r="A42" s="575">
        <v>16</v>
      </c>
      <c r="B42" s="564"/>
      <c r="C42" s="564"/>
      <c r="D42" s="576"/>
      <c r="E42" s="619"/>
      <c r="F42" s="564"/>
      <c r="G42" s="619"/>
      <c r="H42" s="620"/>
      <c r="I42" s="646"/>
      <c r="J42" s="325"/>
      <c r="K42" s="575"/>
      <c r="L42" s="576"/>
      <c r="M42" s="576"/>
      <c r="N42" s="576"/>
      <c r="O42" s="632"/>
      <c r="P42" s="632"/>
      <c r="Q42" s="632"/>
      <c r="R42" s="650"/>
      <c r="S42" s="555">
        <v>16</v>
      </c>
    </row>
    <row r="43" spans="1:19">
      <c r="A43" s="555">
        <v>17</v>
      </c>
      <c r="B43" s="564"/>
      <c r="C43" s="564"/>
      <c r="D43" s="576"/>
      <c r="E43" s="619"/>
      <c r="F43" s="564"/>
      <c r="G43" s="619"/>
      <c r="H43" s="620"/>
      <c r="I43" s="646"/>
      <c r="J43" s="325"/>
      <c r="K43" s="555"/>
      <c r="L43" s="576"/>
      <c r="M43" s="576"/>
      <c r="N43" s="576"/>
      <c r="O43" s="632"/>
      <c r="P43" s="632"/>
      <c r="Q43" s="632"/>
      <c r="R43" s="650"/>
      <c r="S43" s="555">
        <v>17</v>
      </c>
    </row>
    <row r="44" spans="1:19">
      <c r="A44" s="555">
        <v>18</v>
      </c>
      <c r="B44" s="564"/>
      <c r="C44" s="564"/>
      <c r="D44" s="576"/>
      <c r="E44" s="619"/>
      <c r="F44" s="564"/>
      <c r="G44" s="619"/>
      <c r="H44" s="620"/>
      <c r="I44" s="646"/>
      <c r="J44" s="325"/>
      <c r="K44" s="555"/>
      <c r="L44" s="576"/>
      <c r="M44" s="576"/>
      <c r="N44" s="576"/>
      <c r="O44" s="632"/>
      <c r="P44" s="632"/>
      <c r="Q44" s="632"/>
      <c r="R44" s="650"/>
      <c r="S44" s="555">
        <v>18</v>
      </c>
    </row>
    <row r="45" spans="1:19">
      <c r="A45" s="555">
        <v>19</v>
      </c>
      <c r="B45" s="564"/>
      <c r="C45" s="564"/>
      <c r="D45" s="576"/>
      <c r="E45" s="619"/>
      <c r="F45" s="564"/>
      <c r="G45" s="619"/>
      <c r="H45" s="620"/>
      <c r="I45" s="646"/>
      <c r="J45" s="325"/>
      <c r="K45" s="555"/>
      <c r="L45" s="576"/>
      <c r="M45" s="576"/>
      <c r="N45" s="576"/>
      <c r="O45" s="632"/>
      <c r="P45" s="632"/>
      <c r="Q45" s="632"/>
      <c r="R45" s="650"/>
      <c r="S45" s="555">
        <v>19</v>
      </c>
    </row>
    <row r="46" spans="1:19">
      <c r="A46" s="555">
        <v>20</v>
      </c>
      <c r="B46" s="564"/>
      <c r="C46" s="564"/>
      <c r="D46" s="576"/>
      <c r="E46" s="619"/>
      <c r="F46" s="564"/>
      <c r="G46" s="619"/>
      <c r="H46" s="620"/>
      <c r="I46" s="646"/>
      <c r="J46" s="325"/>
      <c r="K46" s="555"/>
      <c r="L46" s="576"/>
      <c r="M46" s="576"/>
      <c r="N46" s="576"/>
      <c r="O46" s="632"/>
      <c r="P46" s="632"/>
      <c r="Q46" s="632"/>
      <c r="R46" s="650"/>
      <c r="S46" s="555">
        <v>20</v>
      </c>
    </row>
    <row r="47" spans="1:19">
      <c r="A47" s="555">
        <v>21</v>
      </c>
      <c r="B47" s="564"/>
      <c r="C47" s="564"/>
      <c r="D47" s="576"/>
      <c r="E47" s="619"/>
      <c r="F47" s="564"/>
      <c r="G47" s="619"/>
      <c r="H47" s="620"/>
      <c r="I47" s="646"/>
      <c r="J47" s="325"/>
      <c r="K47" s="555"/>
      <c r="L47" s="576"/>
      <c r="M47" s="576"/>
      <c r="N47" s="576"/>
      <c r="O47" s="632"/>
      <c r="P47" s="632"/>
      <c r="Q47" s="632"/>
      <c r="R47" s="650"/>
      <c r="S47" s="555">
        <v>21</v>
      </c>
    </row>
    <row r="48" spans="1:19">
      <c r="A48" s="555">
        <v>22</v>
      </c>
      <c r="B48" s="564"/>
      <c r="C48" s="564"/>
      <c r="D48" s="576"/>
      <c r="E48" s="619"/>
      <c r="F48" s="564"/>
      <c r="G48" s="619"/>
      <c r="H48" s="620"/>
      <c r="I48" s="646"/>
      <c r="J48" s="325"/>
      <c r="K48" s="555"/>
      <c r="L48" s="576"/>
      <c r="M48" s="576"/>
      <c r="N48" s="576"/>
      <c r="O48" s="632"/>
      <c r="P48" s="632"/>
      <c r="Q48" s="632"/>
      <c r="R48" s="650"/>
      <c r="S48" s="555">
        <v>22</v>
      </c>
    </row>
    <row r="49" spans="1:19">
      <c r="A49" s="555">
        <v>23</v>
      </c>
      <c r="B49" s="564"/>
      <c r="C49" s="564"/>
      <c r="D49" s="576"/>
      <c r="E49" s="619"/>
      <c r="F49" s="564"/>
      <c r="G49" s="619"/>
      <c r="H49" s="620"/>
      <c r="I49" s="646"/>
      <c r="J49" s="325"/>
      <c r="K49" s="555"/>
      <c r="L49" s="576"/>
      <c r="M49" s="576"/>
      <c r="N49" s="576"/>
      <c r="O49" s="632"/>
      <c r="P49" s="632"/>
      <c r="Q49" s="632"/>
      <c r="R49" s="650"/>
      <c r="S49" s="555">
        <v>23</v>
      </c>
    </row>
    <row r="50" spans="1:19">
      <c r="A50" s="555">
        <v>24</v>
      </c>
      <c r="B50" s="564"/>
      <c r="C50" s="564"/>
      <c r="D50" s="576"/>
      <c r="E50" s="619"/>
      <c r="F50" s="564"/>
      <c r="G50" s="619"/>
      <c r="H50" s="620"/>
      <c r="I50" s="646"/>
      <c r="J50" s="325"/>
      <c r="K50" s="555"/>
      <c r="L50" s="576"/>
      <c r="M50" s="576"/>
      <c r="N50" s="576"/>
      <c r="O50" s="632"/>
      <c r="P50" s="632"/>
      <c r="Q50" s="632"/>
      <c r="R50" s="650"/>
      <c r="S50" s="555">
        <v>24</v>
      </c>
    </row>
    <row r="51" spans="1:19">
      <c r="A51" s="555">
        <v>25</v>
      </c>
      <c r="B51" s="564"/>
      <c r="C51" s="564"/>
      <c r="D51" s="576"/>
      <c r="E51" s="619"/>
      <c r="F51" s="564"/>
      <c r="G51" s="619"/>
      <c r="H51" s="620"/>
      <c r="I51" s="646"/>
      <c r="J51" s="325"/>
      <c r="K51" s="555"/>
      <c r="L51" s="576"/>
      <c r="M51" s="576"/>
      <c r="N51" s="576"/>
      <c r="O51" s="632"/>
      <c r="P51" s="632"/>
      <c r="Q51" s="632"/>
      <c r="R51" s="650"/>
      <c r="S51" s="555">
        <v>25</v>
      </c>
    </row>
    <row r="52" spans="1:19">
      <c r="A52" s="555">
        <v>26</v>
      </c>
      <c r="B52" s="564"/>
      <c r="C52" s="564"/>
      <c r="D52" s="576"/>
      <c r="E52" s="619"/>
      <c r="F52" s="564"/>
      <c r="G52" s="619"/>
      <c r="H52" s="620"/>
      <c r="I52" s="646"/>
      <c r="J52" s="325"/>
      <c r="K52" s="555"/>
      <c r="L52" s="576"/>
      <c r="M52" s="576"/>
      <c r="N52" s="576"/>
      <c r="O52" s="632"/>
      <c r="P52" s="632"/>
      <c r="Q52" s="632"/>
      <c r="R52" s="650"/>
      <c r="S52" s="555">
        <v>26</v>
      </c>
    </row>
    <row r="53" spans="1:19">
      <c r="A53" s="555">
        <v>27</v>
      </c>
      <c r="B53" s="564"/>
      <c r="C53" s="564"/>
      <c r="D53" s="576"/>
      <c r="E53" s="619"/>
      <c r="F53" s="564"/>
      <c r="G53" s="619"/>
      <c r="H53" s="620"/>
      <c r="I53" s="646"/>
      <c r="J53" s="325"/>
      <c r="K53" s="555"/>
      <c r="L53" s="576"/>
      <c r="M53" s="576"/>
      <c r="N53" s="576"/>
      <c r="O53" s="632"/>
      <c r="P53" s="632"/>
      <c r="Q53" s="632"/>
      <c r="R53" s="650"/>
      <c r="S53" s="555">
        <v>27</v>
      </c>
    </row>
    <row r="54" spans="1:19">
      <c r="A54" s="555">
        <v>28</v>
      </c>
      <c r="B54" s="564"/>
      <c r="C54" s="564"/>
      <c r="D54" s="576"/>
      <c r="E54" s="619"/>
      <c r="F54" s="564"/>
      <c r="G54" s="619"/>
      <c r="H54" s="620"/>
      <c r="I54" s="646"/>
      <c r="J54" s="325"/>
      <c r="K54" s="555"/>
      <c r="L54" s="576"/>
      <c r="M54" s="576"/>
      <c r="N54" s="576"/>
      <c r="O54" s="632"/>
      <c r="P54" s="632"/>
      <c r="Q54" s="632"/>
      <c r="R54" s="650"/>
      <c r="S54" s="555">
        <v>28</v>
      </c>
    </row>
    <row r="55" spans="1:19">
      <c r="A55" s="555">
        <v>29</v>
      </c>
      <c r="B55" s="564"/>
      <c r="C55" s="564"/>
      <c r="D55" s="576"/>
      <c r="E55" s="619"/>
      <c r="F55" s="564"/>
      <c r="G55" s="619"/>
      <c r="H55" s="620"/>
      <c r="I55" s="646"/>
      <c r="J55" s="325"/>
      <c r="K55" s="555"/>
      <c r="L55" s="576"/>
      <c r="M55" s="576"/>
      <c r="N55" s="576"/>
      <c r="O55" s="632"/>
      <c r="P55" s="632"/>
      <c r="Q55" s="632"/>
      <c r="R55" s="650"/>
      <c r="S55" s="555">
        <v>29</v>
      </c>
    </row>
    <row r="56" spans="1:19">
      <c r="A56" s="555">
        <v>30</v>
      </c>
      <c r="B56" s="564"/>
      <c r="C56" s="564"/>
      <c r="D56" s="576"/>
      <c r="E56" s="619"/>
      <c r="F56" s="564"/>
      <c r="G56" s="619"/>
      <c r="H56" s="620"/>
      <c r="I56" s="646"/>
      <c r="J56" s="325"/>
      <c r="K56" s="555"/>
      <c r="L56" s="576"/>
      <c r="M56" s="576"/>
      <c r="N56" s="576"/>
      <c r="O56" s="632"/>
      <c r="P56" s="632"/>
      <c r="Q56" s="632"/>
      <c r="R56" s="650"/>
      <c r="S56" s="555">
        <v>30</v>
      </c>
    </row>
    <row r="57" spans="1:19">
      <c r="A57" s="555">
        <v>31</v>
      </c>
      <c r="B57" s="564"/>
      <c r="C57" s="564"/>
      <c r="D57" s="576"/>
      <c r="E57" s="619"/>
      <c r="F57" s="564"/>
      <c r="G57" s="619"/>
      <c r="H57" s="620"/>
      <c r="I57" s="646"/>
      <c r="J57" s="325"/>
      <c r="K57" s="555"/>
      <c r="L57" s="576"/>
      <c r="M57" s="576"/>
      <c r="N57" s="576"/>
      <c r="O57" s="632"/>
      <c r="P57" s="632"/>
      <c r="Q57" s="632"/>
      <c r="R57" s="650"/>
      <c r="S57" s="555">
        <v>31</v>
      </c>
    </row>
    <row r="58" spans="1:19">
      <c r="A58" s="555">
        <v>32</v>
      </c>
      <c r="B58" s="564"/>
      <c r="C58" s="564"/>
      <c r="D58" s="576"/>
      <c r="E58" s="619"/>
      <c r="F58" s="564"/>
      <c r="G58" s="619"/>
      <c r="H58" s="620"/>
      <c r="I58" s="646"/>
      <c r="J58" s="325"/>
      <c r="K58" s="555"/>
      <c r="L58" s="576"/>
      <c r="M58" s="576"/>
      <c r="N58" s="576"/>
      <c r="O58" s="632"/>
      <c r="P58" s="632"/>
      <c r="Q58" s="632"/>
      <c r="R58" s="650"/>
      <c r="S58" s="555">
        <v>32</v>
      </c>
    </row>
    <row r="59" spans="1:19">
      <c r="A59" s="555">
        <v>33</v>
      </c>
      <c r="B59" s="564"/>
      <c r="C59" s="564"/>
      <c r="D59" s="576"/>
      <c r="E59" s="619"/>
      <c r="F59" s="564"/>
      <c r="G59" s="619"/>
      <c r="H59" s="620"/>
      <c r="I59" s="646"/>
      <c r="J59" s="325"/>
      <c r="K59" s="555"/>
      <c r="L59" s="576"/>
      <c r="M59" s="576"/>
      <c r="N59" s="576"/>
      <c r="O59" s="632"/>
      <c r="P59" s="632"/>
      <c r="Q59" s="632"/>
      <c r="R59" s="650"/>
      <c r="S59" s="555">
        <v>33</v>
      </c>
    </row>
    <row r="60" spans="1:19">
      <c r="A60" s="555">
        <v>34</v>
      </c>
      <c r="B60" s="564"/>
      <c r="C60" s="564"/>
      <c r="D60" s="576"/>
      <c r="E60" s="619"/>
      <c r="F60" s="564"/>
      <c r="G60" s="619"/>
      <c r="H60" s="620"/>
      <c r="I60" s="646"/>
      <c r="J60" s="325"/>
      <c r="K60" s="555"/>
      <c r="L60" s="576"/>
      <c r="M60" s="576"/>
      <c r="N60" s="576"/>
      <c r="O60" s="632"/>
      <c r="P60" s="632"/>
      <c r="Q60" s="632"/>
      <c r="R60" s="650"/>
      <c r="S60" s="555">
        <v>34</v>
      </c>
    </row>
    <row r="61" spans="1:19" ht="15.75" thickBot="1">
      <c r="A61" s="578">
        <v>35</v>
      </c>
      <c r="B61" s="579"/>
      <c r="C61" s="579"/>
      <c r="D61" s="593"/>
      <c r="E61" s="641"/>
      <c r="F61" s="579"/>
      <c r="G61" s="641"/>
      <c r="H61" s="642"/>
      <c r="I61" s="653"/>
      <c r="J61" s="325"/>
      <c r="K61" s="555"/>
      <c r="L61" s="576"/>
      <c r="M61" s="576"/>
      <c r="N61" s="576"/>
      <c r="O61" s="632"/>
      <c r="P61" s="632"/>
      <c r="Q61" s="632"/>
      <c r="R61" s="650"/>
      <c r="S61" s="555">
        <v>35</v>
      </c>
    </row>
    <row r="62" spans="1:19" ht="15.75" thickBot="1">
      <c r="A62" s="578">
        <v>36</v>
      </c>
      <c r="B62" s="557"/>
      <c r="C62" s="557"/>
      <c r="D62" s="557"/>
      <c r="E62" s="557"/>
      <c r="F62" s="570" t="s">
        <v>2166</v>
      </c>
      <c r="G62" s="641">
        <f>SUM(G27:G61)</f>
        <v>0</v>
      </c>
      <c r="H62" s="641">
        <f>SUM(H27:H61)</f>
        <v>0</v>
      </c>
      <c r="I62" s="593">
        <f>SUM(I27:I61)</f>
        <v>0</v>
      </c>
      <c r="J62" s="325"/>
      <c r="K62" s="673"/>
      <c r="L62" s="674">
        <f t="shared" ref="L62:R62" si="0">SUM(L27:L61)</f>
        <v>0</v>
      </c>
      <c r="M62" s="674">
        <f t="shared" si="0"/>
        <v>0</v>
      </c>
      <c r="N62" s="674">
        <f t="shared" si="0"/>
        <v>0</v>
      </c>
      <c r="O62" s="674">
        <f t="shared" si="0"/>
        <v>0</v>
      </c>
      <c r="P62" s="674">
        <f t="shared" si="0"/>
        <v>0</v>
      </c>
      <c r="Q62" s="674">
        <f t="shared" si="0"/>
        <v>0</v>
      </c>
      <c r="R62" s="674">
        <f t="shared" si="0"/>
        <v>0</v>
      </c>
      <c r="S62" s="673">
        <v>36</v>
      </c>
    </row>
    <row r="63" spans="1:19">
      <c r="A63" s="580"/>
      <c r="B63" s="580"/>
      <c r="C63" s="580"/>
      <c r="D63" s="580"/>
      <c r="E63" s="580"/>
      <c r="F63" s="675"/>
      <c r="G63" s="594"/>
      <c r="H63" s="594"/>
      <c r="I63" s="594"/>
      <c r="J63" s="325"/>
      <c r="K63" s="580"/>
      <c r="L63" s="656"/>
      <c r="M63" s="656"/>
      <c r="N63" s="656"/>
      <c r="O63" s="656"/>
      <c r="P63" s="656"/>
      <c r="Q63" s="656"/>
      <c r="R63" s="656"/>
      <c r="S63" s="580"/>
    </row>
    <row r="64" spans="1:19" ht="15.75">
      <c r="A64" s="581" t="s">
        <v>2815</v>
      </c>
      <c r="B64" s="325"/>
      <c r="C64" s="325"/>
      <c r="D64" s="325"/>
      <c r="E64" s="325"/>
      <c r="F64" s="325"/>
      <c r="G64" s="325"/>
      <c r="H64" s="325"/>
      <c r="I64" s="325"/>
      <c r="J64" s="325"/>
      <c r="K64" s="581" t="s">
        <v>2815</v>
      </c>
      <c r="L64" s="325"/>
      <c r="M64" s="325"/>
      <c r="N64" s="325"/>
      <c r="O64" s="582"/>
    </row>
    <row r="65" spans="1:19">
      <c r="A65" s="582" t="s">
        <v>4316</v>
      </c>
      <c r="B65" s="582"/>
      <c r="C65" s="582"/>
      <c r="D65" s="582"/>
      <c r="E65" s="582"/>
      <c r="F65" s="582"/>
      <c r="G65" s="582"/>
      <c r="H65" s="582"/>
      <c r="I65" s="582"/>
      <c r="J65" s="325"/>
      <c r="K65" s="582" t="s">
        <v>4317</v>
      </c>
      <c r="L65" s="582"/>
      <c r="M65" s="582"/>
      <c r="N65" s="582"/>
      <c r="O65" s="582"/>
      <c r="P65" s="582"/>
      <c r="Q65" s="582"/>
      <c r="R65" s="582"/>
      <c r="S65" s="582"/>
    </row>
    <row r="67" spans="1:19" ht="15.75">
      <c r="A67" s="606" t="s">
        <v>2996</v>
      </c>
      <c r="B67" s="582"/>
      <c r="C67" s="582"/>
      <c r="D67" s="582"/>
      <c r="E67" s="582"/>
      <c r="F67" s="582"/>
      <c r="G67" s="582"/>
      <c r="H67" s="582"/>
      <c r="I67" s="582"/>
    </row>
    <row r="69" spans="1:19" ht="16.5" thickBot="1">
      <c r="A69" s="627" t="str">
        <f>'Data Sheet'!$C$25</f>
        <v xml:space="preserve">KeySpan Gas East Corp. D/B/A National Grid </v>
      </c>
      <c r="B69" s="557"/>
      <c r="C69" s="557"/>
      <c r="D69" s="557"/>
      <c r="E69" s="557"/>
      <c r="F69" s="557"/>
      <c r="G69" s="676" t="str">
        <f>'Data Sheet'!$C$40</f>
        <v>March 31, 2015</v>
      </c>
      <c r="H69" s="325" t="str">
        <f>'Data Sheet'!$C$38</f>
        <v>December 31, 2014</v>
      </c>
      <c r="I69" s="562"/>
      <c r="J69" s="325"/>
      <c r="K69" s="627" t="str">
        <f>'Data Sheet'!$C$25</f>
        <v xml:space="preserve">KeySpan Gas East Corp. D/B/A National Grid </v>
      </c>
      <c r="L69" s="557"/>
      <c r="M69" s="557"/>
      <c r="N69" s="557"/>
      <c r="O69" s="557"/>
      <c r="P69" s="557"/>
      <c r="Q69" s="676" t="str">
        <f>'Data Sheet'!$C$40</f>
        <v>March 31, 2015</v>
      </c>
      <c r="R69" s="325" t="str">
        <f>'Data Sheet'!$C$38</f>
        <v>December 31, 2014</v>
      </c>
      <c r="S69" s="562"/>
    </row>
    <row r="70" spans="1:19" ht="16.5" thickBot="1">
      <c r="A70" s="629" t="s">
        <v>1809</v>
      </c>
      <c r="B70" s="561"/>
      <c r="C70" s="561"/>
      <c r="D70" s="562"/>
      <c r="E70" s="562"/>
      <c r="F70" s="562"/>
      <c r="G70" s="588"/>
      <c r="H70" s="588"/>
      <c r="I70" s="569"/>
      <c r="J70" s="325"/>
      <c r="K70" s="629" t="s">
        <v>1809</v>
      </c>
      <c r="L70" s="561"/>
      <c r="M70" s="561"/>
      <c r="N70" s="562"/>
      <c r="O70" s="562"/>
      <c r="P70" s="562"/>
      <c r="Q70" s="588"/>
      <c r="R70" s="588"/>
      <c r="S70" s="569"/>
    </row>
    <row r="71" spans="1:19">
      <c r="A71" s="552"/>
      <c r="B71" s="325"/>
      <c r="C71" s="564"/>
      <c r="D71" s="582" t="s">
        <v>2179</v>
      </c>
      <c r="E71" s="596"/>
      <c r="F71" s="564"/>
      <c r="G71" s="582" t="s">
        <v>2180</v>
      </c>
      <c r="H71" s="582"/>
      <c r="I71" s="587"/>
      <c r="J71" s="325"/>
      <c r="K71" s="552"/>
      <c r="L71" s="565" t="s">
        <v>2181</v>
      </c>
      <c r="M71" s="565"/>
      <c r="N71" s="566"/>
      <c r="O71" s="595"/>
      <c r="P71" s="595"/>
      <c r="Q71" s="595"/>
      <c r="R71" s="595"/>
      <c r="S71" s="587"/>
    </row>
    <row r="72" spans="1:19">
      <c r="A72" s="589"/>
      <c r="B72" s="582" t="s">
        <v>2182</v>
      </c>
      <c r="C72" s="596"/>
      <c r="D72" s="667" t="s">
        <v>2183</v>
      </c>
      <c r="E72" s="596"/>
      <c r="F72" s="590" t="s">
        <v>2184</v>
      </c>
      <c r="G72" s="667" t="s">
        <v>2185</v>
      </c>
      <c r="H72" s="582"/>
      <c r="I72" s="589" t="s">
        <v>2027</v>
      </c>
      <c r="J72" s="325"/>
      <c r="K72" s="589" t="s">
        <v>2186</v>
      </c>
      <c r="L72" s="667" t="s">
        <v>2187</v>
      </c>
      <c r="M72" s="582"/>
      <c r="N72" s="668"/>
      <c r="O72" s="582" t="s">
        <v>2188</v>
      </c>
      <c r="P72" s="582"/>
      <c r="Q72" s="667"/>
      <c r="R72" s="582"/>
      <c r="S72" s="589"/>
    </row>
    <row r="73" spans="1:19" ht="15.75" thickBot="1">
      <c r="A73" s="589" t="s">
        <v>290</v>
      </c>
      <c r="B73" s="557"/>
      <c r="C73" s="579"/>
      <c r="D73" s="669" t="s">
        <v>2189</v>
      </c>
      <c r="E73" s="569"/>
      <c r="F73" s="590" t="s">
        <v>2190</v>
      </c>
      <c r="G73" s="669" t="s">
        <v>4299</v>
      </c>
      <c r="H73" s="562"/>
      <c r="I73" s="589" t="s">
        <v>991</v>
      </c>
      <c r="J73" s="325"/>
      <c r="K73" s="589" t="s">
        <v>4300</v>
      </c>
      <c r="L73" s="669" t="s">
        <v>4301</v>
      </c>
      <c r="M73" s="562"/>
      <c r="N73" s="670"/>
      <c r="O73" s="598"/>
      <c r="P73" s="598"/>
      <c r="Q73" s="671"/>
      <c r="R73" s="570"/>
      <c r="S73" s="589" t="s">
        <v>290</v>
      </c>
    </row>
    <row r="74" spans="1:19">
      <c r="A74" s="589" t="s">
        <v>293</v>
      </c>
      <c r="B74" s="590" t="s">
        <v>4302</v>
      </c>
      <c r="C74" s="590" t="s">
        <v>4303</v>
      </c>
      <c r="D74" s="590" t="s">
        <v>4304</v>
      </c>
      <c r="E74" s="590" t="s">
        <v>4305</v>
      </c>
      <c r="F74" s="590" t="s">
        <v>4306</v>
      </c>
      <c r="G74" s="596" t="s">
        <v>4307</v>
      </c>
      <c r="H74" s="596" t="s">
        <v>4307</v>
      </c>
      <c r="I74" s="589" t="s">
        <v>4308</v>
      </c>
      <c r="J74" s="325"/>
      <c r="K74" s="589" t="s">
        <v>4309</v>
      </c>
      <c r="L74" s="590" t="s">
        <v>4310</v>
      </c>
      <c r="M74" s="590" t="s">
        <v>4311</v>
      </c>
      <c r="N74" s="590" t="s">
        <v>4312</v>
      </c>
      <c r="O74" s="590" t="s">
        <v>2556</v>
      </c>
      <c r="P74" s="590" t="s">
        <v>1294</v>
      </c>
      <c r="Q74" s="590" t="s">
        <v>1969</v>
      </c>
      <c r="R74" s="613" t="s">
        <v>2166</v>
      </c>
      <c r="S74" s="589" t="s">
        <v>293</v>
      </c>
    </row>
    <row r="75" spans="1:19">
      <c r="A75" s="555"/>
      <c r="B75" s="564"/>
      <c r="C75" s="590"/>
      <c r="D75" s="564"/>
      <c r="E75" s="590"/>
      <c r="F75" s="590"/>
      <c r="G75" s="596" t="s">
        <v>4313</v>
      </c>
      <c r="H75" s="596" t="s">
        <v>4314</v>
      </c>
      <c r="I75" s="555"/>
      <c r="J75" s="325"/>
      <c r="K75" s="555"/>
      <c r="L75" s="564"/>
      <c r="M75" s="590" t="s">
        <v>4315</v>
      </c>
      <c r="N75" s="564"/>
      <c r="O75" s="590" t="s">
        <v>3955</v>
      </c>
      <c r="P75" s="590" t="s">
        <v>3955</v>
      </c>
      <c r="Q75" s="564"/>
      <c r="R75" s="590" t="s">
        <v>3955</v>
      </c>
      <c r="S75" s="555"/>
    </row>
    <row r="76" spans="1:19" ht="15.75" thickBot="1">
      <c r="A76" s="578"/>
      <c r="B76" s="570" t="s">
        <v>1860</v>
      </c>
      <c r="C76" s="570" t="s">
        <v>1861</v>
      </c>
      <c r="D76" s="570" t="s">
        <v>1862</v>
      </c>
      <c r="E76" s="570" t="s">
        <v>1863</v>
      </c>
      <c r="F76" s="570" t="s">
        <v>838</v>
      </c>
      <c r="G76" s="569" t="s">
        <v>839</v>
      </c>
      <c r="H76" s="569" t="s">
        <v>840</v>
      </c>
      <c r="I76" s="569" t="s">
        <v>841</v>
      </c>
      <c r="J76" s="325"/>
      <c r="K76" s="568" t="s">
        <v>842</v>
      </c>
      <c r="L76" s="570" t="s">
        <v>843</v>
      </c>
      <c r="M76" s="570" t="s">
        <v>844</v>
      </c>
      <c r="N76" s="570" t="s">
        <v>845</v>
      </c>
      <c r="O76" s="570" t="s">
        <v>2855</v>
      </c>
      <c r="P76" s="570" t="s">
        <v>2856</v>
      </c>
      <c r="Q76" s="570" t="s">
        <v>2857</v>
      </c>
      <c r="R76" s="562" t="s">
        <v>2858</v>
      </c>
      <c r="S76" s="578"/>
    </row>
    <row r="77" spans="1:19">
      <c r="A77" s="555">
        <v>1</v>
      </c>
      <c r="B77" s="609" t="s">
        <v>3234</v>
      </c>
      <c r="C77" s="564"/>
      <c r="D77" s="576"/>
      <c r="E77" s="619"/>
      <c r="F77" s="596"/>
      <c r="G77" s="619"/>
      <c r="H77" s="645"/>
      <c r="I77" s="646"/>
      <c r="J77" s="325"/>
      <c r="K77" s="555"/>
      <c r="L77" s="576"/>
      <c r="M77" s="576"/>
      <c r="N77" s="576">
        <f t="shared" ref="N77:N128" si="1">L77+M77</f>
        <v>0</v>
      </c>
      <c r="O77" s="619"/>
      <c r="P77" s="619"/>
      <c r="Q77" s="619"/>
      <c r="R77" s="620">
        <f t="shared" ref="R77:R128" si="2">SUM(O77:Q77)</f>
        <v>0</v>
      </c>
      <c r="S77" s="555">
        <v>1</v>
      </c>
    </row>
    <row r="78" spans="1:19">
      <c r="A78" s="555">
        <v>2</v>
      </c>
      <c r="B78" s="564"/>
      <c r="C78" s="564"/>
      <c r="D78" s="576"/>
      <c r="E78" s="619"/>
      <c r="F78" s="590"/>
      <c r="G78" s="619"/>
      <c r="H78" s="649"/>
      <c r="I78" s="646"/>
      <c r="J78" s="325"/>
      <c r="K78" s="555"/>
      <c r="L78" s="576"/>
      <c r="M78" s="576"/>
      <c r="N78" s="576">
        <f t="shared" si="1"/>
        <v>0</v>
      </c>
      <c r="O78" s="619"/>
      <c r="P78" s="619"/>
      <c r="Q78" s="619"/>
      <c r="R78" s="620">
        <f t="shared" si="2"/>
        <v>0</v>
      </c>
      <c r="S78" s="555">
        <v>2</v>
      </c>
    </row>
    <row r="79" spans="1:19">
      <c r="A79" s="555">
        <v>3</v>
      </c>
      <c r="B79" s="564"/>
      <c r="C79" s="564"/>
      <c r="D79" s="576"/>
      <c r="E79" s="619"/>
      <c r="F79" s="590"/>
      <c r="G79" s="619"/>
      <c r="H79" s="649"/>
      <c r="I79" s="646"/>
      <c r="J79" s="325"/>
      <c r="K79" s="555"/>
      <c r="L79" s="576"/>
      <c r="M79" s="576"/>
      <c r="N79" s="576">
        <f t="shared" si="1"/>
        <v>0</v>
      </c>
      <c r="O79" s="619"/>
      <c r="P79" s="619"/>
      <c r="Q79" s="619"/>
      <c r="R79" s="620">
        <f t="shared" si="2"/>
        <v>0</v>
      </c>
      <c r="S79" s="555">
        <v>3</v>
      </c>
    </row>
    <row r="80" spans="1:19">
      <c r="A80" s="555">
        <v>4</v>
      </c>
      <c r="B80" s="564"/>
      <c r="C80" s="564"/>
      <c r="D80" s="576"/>
      <c r="E80" s="619"/>
      <c r="F80" s="590"/>
      <c r="G80" s="619"/>
      <c r="H80" s="649"/>
      <c r="I80" s="646"/>
      <c r="J80" s="325"/>
      <c r="K80" s="555"/>
      <c r="L80" s="576"/>
      <c r="M80" s="576"/>
      <c r="N80" s="576">
        <f t="shared" si="1"/>
        <v>0</v>
      </c>
      <c r="O80" s="619"/>
      <c r="P80" s="619"/>
      <c r="Q80" s="619"/>
      <c r="R80" s="620">
        <f t="shared" si="2"/>
        <v>0</v>
      </c>
      <c r="S80" s="555">
        <v>4</v>
      </c>
    </row>
    <row r="81" spans="1:19">
      <c r="A81" s="555">
        <v>5</v>
      </c>
      <c r="B81" s="564"/>
      <c r="C81" s="564"/>
      <c r="D81" s="576"/>
      <c r="E81" s="619"/>
      <c r="F81" s="590"/>
      <c r="G81" s="619"/>
      <c r="H81" s="649"/>
      <c r="I81" s="646"/>
      <c r="J81" s="325"/>
      <c r="K81" s="555"/>
      <c r="L81" s="576"/>
      <c r="M81" s="576"/>
      <c r="N81" s="576">
        <f t="shared" si="1"/>
        <v>0</v>
      </c>
      <c r="O81" s="619"/>
      <c r="P81" s="619"/>
      <c r="Q81" s="619"/>
      <c r="R81" s="620">
        <f t="shared" si="2"/>
        <v>0</v>
      </c>
      <c r="S81" s="555">
        <v>5</v>
      </c>
    </row>
    <row r="82" spans="1:19">
      <c r="A82" s="575">
        <v>6</v>
      </c>
      <c r="B82" s="564"/>
      <c r="C82" s="564"/>
      <c r="D82" s="576"/>
      <c r="E82" s="619"/>
      <c r="F82" s="564"/>
      <c r="G82" s="619"/>
      <c r="H82" s="651"/>
      <c r="I82" s="646"/>
      <c r="J82" s="325"/>
      <c r="K82" s="575"/>
      <c r="L82" s="576"/>
      <c r="M82" s="576"/>
      <c r="N82" s="576">
        <f t="shared" si="1"/>
        <v>0</v>
      </c>
      <c r="O82" s="619"/>
      <c r="P82" s="619"/>
      <c r="Q82" s="619"/>
      <c r="R82" s="620">
        <f t="shared" si="2"/>
        <v>0</v>
      </c>
      <c r="S82" s="555">
        <v>6</v>
      </c>
    </row>
    <row r="83" spans="1:19">
      <c r="A83" s="575">
        <v>7</v>
      </c>
      <c r="B83" s="564"/>
      <c r="C83" s="564"/>
      <c r="D83" s="576"/>
      <c r="E83" s="619"/>
      <c r="F83" s="564"/>
      <c r="G83" s="619"/>
      <c r="H83" s="651"/>
      <c r="I83" s="646"/>
      <c r="J83" s="325"/>
      <c r="K83" s="575"/>
      <c r="L83" s="576"/>
      <c r="M83" s="576"/>
      <c r="N83" s="576">
        <f t="shared" si="1"/>
        <v>0</v>
      </c>
      <c r="O83" s="619"/>
      <c r="P83" s="619"/>
      <c r="Q83" s="619"/>
      <c r="R83" s="620">
        <f t="shared" si="2"/>
        <v>0</v>
      </c>
      <c r="S83" s="555">
        <v>7</v>
      </c>
    </row>
    <row r="84" spans="1:19">
      <c r="A84" s="575">
        <v>8</v>
      </c>
      <c r="B84" s="564"/>
      <c r="C84" s="564"/>
      <c r="D84" s="576"/>
      <c r="E84" s="619"/>
      <c r="F84" s="564"/>
      <c r="G84" s="619"/>
      <c r="H84" s="651"/>
      <c r="I84" s="646"/>
      <c r="J84" s="325"/>
      <c r="K84" s="575"/>
      <c r="L84" s="576"/>
      <c r="M84" s="576"/>
      <c r="N84" s="576">
        <f t="shared" si="1"/>
        <v>0</v>
      </c>
      <c r="O84" s="619"/>
      <c r="P84" s="619"/>
      <c r="Q84" s="619"/>
      <c r="R84" s="620">
        <f t="shared" si="2"/>
        <v>0</v>
      </c>
      <c r="S84" s="555">
        <v>8</v>
      </c>
    </row>
    <row r="85" spans="1:19">
      <c r="A85" s="575">
        <v>9</v>
      </c>
      <c r="B85" s="564"/>
      <c r="C85" s="564"/>
      <c r="D85" s="576"/>
      <c r="E85" s="619"/>
      <c r="F85" s="564"/>
      <c r="G85" s="619"/>
      <c r="H85" s="651"/>
      <c r="I85" s="646"/>
      <c r="J85" s="325"/>
      <c r="K85" s="575"/>
      <c r="L85" s="576"/>
      <c r="M85" s="576"/>
      <c r="N85" s="576">
        <f t="shared" si="1"/>
        <v>0</v>
      </c>
      <c r="O85" s="619"/>
      <c r="P85" s="619"/>
      <c r="Q85" s="619"/>
      <c r="R85" s="620">
        <f t="shared" si="2"/>
        <v>0</v>
      </c>
      <c r="S85" s="555">
        <v>9</v>
      </c>
    </row>
    <row r="86" spans="1:19">
      <c r="A86" s="575">
        <v>10</v>
      </c>
      <c r="B86" s="564"/>
      <c r="C86" s="564"/>
      <c r="D86" s="576"/>
      <c r="E86" s="619"/>
      <c r="F86" s="564"/>
      <c r="G86" s="619"/>
      <c r="H86" s="651"/>
      <c r="I86" s="646"/>
      <c r="J86" s="325"/>
      <c r="K86" s="575"/>
      <c r="L86" s="576"/>
      <c r="M86" s="576"/>
      <c r="N86" s="576">
        <f t="shared" si="1"/>
        <v>0</v>
      </c>
      <c r="O86" s="619"/>
      <c r="P86" s="619"/>
      <c r="Q86" s="619"/>
      <c r="R86" s="620">
        <f t="shared" si="2"/>
        <v>0</v>
      </c>
      <c r="S86" s="555">
        <v>10</v>
      </c>
    </row>
    <row r="87" spans="1:19">
      <c r="A87" s="575">
        <v>11</v>
      </c>
      <c r="B87" s="564"/>
      <c r="C87" s="564"/>
      <c r="D87" s="576"/>
      <c r="E87" s="619"/>
      <c r="F87" s="564"/>
      <c r="G87" s="619"/>
      <c r="H87" s="651"/>
      <c r="I87" s="646"/>
      <c r="J87" s="325"/>
      <c r="K87" s="575"/>
      <c r="L87" s="576"/>
      <c r="M87" s="576"/>
      <c r="N87" s="576">
        <f t="shared" si="1"/>
        <v>0</v>
      </c>
      <c r="O87" s="619"/>
      <c r="P87" s="619"/>
      <c r="Q87" s="619"/>
      <c r="R87" s="620">
        <f t="shared" si="2"/>
        <v>0</v>
      </c>
      <c r="S87" s="555">
        <v>11</v>
      </c>
    </row>
    <row r="88" spans="1:19">
      <c r="A88" s="575">
        <v>12</v>
      </c>
      <c r="B88" s="564"/>
      <c r="C88" s="564"/>
      <c r="D88" s="576"/>
      <c r="E88" s="619"/>
      <c r="F88" s="564"/>
      <c r="G88" s="619"/>
      <c r="H88" s="651"/>
      <c r="I88" s="646"/>
      <c r="J88" s="325"/>
      <c r="K88" s="575"/>
      <c r="L88" s="576"/>
      <c r="M88" s="576"/>
      <c r="N88" s="576">
        <f t="shared" si="1"/>
        <v>0</v>
      </c>
      <c r="O88" s="619"/>
      <c r="P88" s="619"/>
      <c r="Q88" s="619"/>
      <c r="R88" s="620">
        <f t="shared" si="2"/>
        <v>0</v>
      </c>
      <c r="S88" s="555">
        <v>12</v>
      </c>
    </row>
    <row r="89" spans="1:19">
      <c r="A89" s="575">
        <v>13</v>
      </c>
      <c r="B89" s="564"/>
      <c r="C89" s="564"/>
      <c r="D89" s="576"/>
      <c r="E89" s="619"/>
      <c r="F89" s="564"/>
      <c r="G89" s="619"/>
      <c r="H89" s="651"/>
      <c r="I89" s="646"/>
      <c r="J89" s="325"/>
      <c r="K89" s="575"/>
      <c r="L89" s="576"/>
      <c r="M89" s="576"/>
      <c r="N89" s="576">
        <f t="shared" si="1"/>
        <v>0</v>
      </c>
      <c r="O89" s="619"/>
      <c r="P89" s="619"/>
      <c r="Q89" s="619"/>
      <c r="R89" s="620">
        <f t="shared" si="2"/>
        <v>0</v>
      </c>
      <c r="S89" s="555">
        <v>13</v>
      </c>
    </row>
    <row r="90" spans="1:19">
      <c r="A90" s="575">
        <v>14</v>
      </c>
      <c r="B90" s="564"/>
      <c r="C90" s="564"/>
      <c r="D90" s="576"/>
      <c r="E90" s="619"/>
      <c r="F90" s="564"/>
      <c r="G90" s="619"/>
      <c r="H90" s="651"/>
      <c r="I90" s="646"/>
      <c r="J90" s="325"/>
      <c r="K90" s="575"/>
      <c r="L90" s="576"/>
      <c r="M90" s="576"/>
      <c r="N90" s="576">
        <f t="shared" si="1"/>
        <v>0</v>
      </c>
      <c r="O90" s="619"/>
      <c r="P90" s="619"/>
      <c r="Q90" s="619"/>
      <c r="R90" s="620">
        <f t="shared" si="2"/>
        <v>0</v>
      </c>
      <c r="S90" s="555">
        <v>14</v>
      </c>
    </row>
    <row r="91" spans="1:19">
      <c r="A91" s="575">
        <v>15</v>
      </c>
      <c r="B91" s="564"/>
      <c r="C91" s="564"/>
      <c r="D91" s="576"/>
      <c r="E91" s="619"/>
      <c r="F91" s="564"/>
      <c r="G91" s="619"/>
      <c r="H91" s="651"/>
      <c r="I91" s="646"/>
      <c r="J91" s="325"/>
      <c r="K91" s="575"/>
      <c r="L91" s="576"/>
      <c r="M91" s="576"/>
      <c r="N91" s="576">
        <f t="shared" si="1"/>
        <v>0</v>
      </c>
      <c r="O91" s="619"/>
      <c r="P91" s="619"/>
      <c r="Q91" s="619"/>
      <c r="R91" s="620">
        <f t="shared" si="2"/>
        <v>0</v>
      </c>
      <c r="S91" s="555">
        <v>15</v>
      </c>
    </row>
    <row r="92" spans="1:19">
      <c r="A92" s="575">
        <v>16</v>
      </c>
      <c r="B92" s="564"/>
      <c r="C92" s="564"/>
      <c r="D92" s="576"/>
      <c r="E92" s="619"/>
      <c r="F92" s="564"/>
      <c r="G92" s="619"/>
      <c r="H92" s="651"/>
      <c r="I92" s="646"/>
      <c r="J92" s="325"/>
      <c r="K92" s="575"/>
      <c r="L92" s="576"/>
      <c r="M92" s="576"/>
      <c r="N92" s="576">
        <f t="shared" si="1"/>
        <v>0</v>
      </c>
      <c r="O92" s="619"/>
      <c r="P92" s="619"/>
      <c r="Q92" s="619"/>
      <c r="R92" s="620">
        <f t="shared" si="2"/>
        <v>0</v>
      </c>
      <c r="S92" s="555">
        <v>16</v>
      </c>
    </row>
    <row r="93" spans="1:19">
      <c r="A93" s="555">
        <v>17</v>
      </c>
      <c r="B93" s="564"/>
      <c r="C93" s="564"/>
      <c r="D93" s="576"/>
      <c r="E93" s="619"/>
      <c r="F93" s="564"/>
      <c r="G93" s="619"/>
      <c r="H93" s="651"/>
      <c r="I93" s="646"/>
      <c r="J93" s="325"/>
      <c r="K93" s="555"/>
      <c r="L93" s="576"/>
      <c r="M93" s="576"/>
      <c r="N93" s="576">
        <f t="shared" si="1"/>
        <v>0</v>
      </c>
      <c r="O93" s="619"/>
      <c r="P93" s="619"/>
      <c r="Q93" s="619"/>
      <c r="R93" s="620">
        <f t="shared" si="2"/>
        <v>0</v>
      </c>
      <c r="S93" s="555">
        <v>17</v>
      </c>
    </row>
    <row r="94" spans="1:19">
      <c r="A94" s="555">
        <v>18</v>
      </c>
      <c r="B94" s="564"/>
      <c r="C94" s="564"/>
      <c r="D94" s="576"/>
      <c r="E94" s="619"/>
      <c r="F94" s="564"/>
      <c r="G94" s="619"/>
      <c r="H94" s="651"/>
      <c r="I94" s="646"/>
      <c r="J94" s="325"/>
      <c r="K94" s="555"/>
      <c r="L94" s="576"/>
      <c r="M94" s="576"/>
      <c r="N94" s="576">
        <f t="shared" si="1"/>
        <v>0</v>
      </c>
      <c r="O94" s="619"/>
      <c r="P94" s="619"/>
      <c r="Q94" s="619"/>
      <c r="R94" s="620">
        <f t="shared" si="2"/>
        <v>0</v>
      </c>
      <c r="S94" s="555">
        <v>18</v>
      </c>
    </row>
    <row r="95" spans="1:19">
      <c r="A95" s="555">
        <v>19</v>
      </c>
      <c r="B95" s="564"/>
      <c r="C95" s="564"/>
      <c r="D95" s="576"/>
      <c r="E95" s="619"/>
      <c r="F95" s="564"/>
      <c r="G95" s="619"/>
      <c r="H95" s="651"/>
      <c r="I95" s="646"/>
      <c r="J95" s="325"/>
      <c r="K95" s="555"/>
      <c r="L95" s="576"/>
      <c r="M95" s="576"/>
      <c r="N95" s="576">
        <f t="shared" si="1"/>
        <v>0</v>
      </c>
      <c r="O95" s="619"/>
      <c r="P95" s="619"/>
      <c r="Q95" s="619"/>
      <c r="R95" s="620">
        <f t="shared" si="2"/>
        <v>0</v>
      </c>
      <c r="S95" s="555">
        <v>19</v>
      </c>
    </row>
    <row r="96" spans="1:19">
      <c r="A96" s="555">
        <v>20</v>
      </c>
      <c r="B96" s="564"/>
      <c r="C96" s="564"/>
      <c r="D96" s="576"/>
      <c r="E96" s="619"/>
      <c r="F96" s="564"/>
      <c r="G96" s="619"/>
      <c r="H96" s="651"/>
      <c r="I96" s="646"/>
      <c r="J96" s="325"/>
      <c r="K96" s="555"/>
      <c r="L96" s="576"/>
      <c r="M96" s="576"/>
      <c r="N96" s="576">
        <f t="shared" si="1"/>
        <v>0</v>
      </c>
      <c r="O96" s="619"/>
      <c r="P96" s="619"/>
      <c r="Q96" s="619"/>
      <c r="R96" s="620">
        <f t="shared" si="2"/>
        <v>0</v>
      </c>
      <c r="S96" s="555">
        <v>20</v>
      </c>
    </row>
    <row r="97" spans="1:19">
      <c r="A97" s="555">
        <v>21</v>
      </c>
      <c r="B97" s="564"/>
      <c r="C97" s="564"/>
      <c r="D97" s="576"/>
      <c r="E97" s="619"/>
      <c r="F97" s="564"/>
      <c r="G97" s="619"/>
      <c r="H97" s="651"/>
      <c r="I97" s="646"/>
      <c r="J97" s="325"/>
      <c r="K97" s="555"/>
      <c r="L97" s="576"/>
      <c r="M97" s="576"/>
      <c r="N97" s="576">
        <f t="shared" si="1"/>
        <v>0</v>
      </c>
      <c r="O97" s="619"/>
      <c r="P97" s="619"/>
      <c r="Q97" s="619"/>
      <c r="R97" s="620">
        <f t="shared" si="2"/>
        <v>0</v>
      </c>
      <c r="S97" s="555">
        <v>21</v>
      </c>
    </row>
    <row r="98" spans="1:19">
      <c r="A98" s="555">
        <v>22</v>
      </c>
      <c r="B98" s="564"/>
      <c r="C98" s="564"/>
      <c r="D98" s="576"/>
      <c r="E98" s="619"/>
      <c r="F98" s="564"/>
      <c r="G98" s="619"/>
      <c r="H98" s="651"/>
      <c r="I98" s="646"/>
      <c r="J98" s="325"/>
      <c r="K98" s="555"/>
      <c r="L98" s="576"/>
      <c r="M98" s="576"/>
      <c r="N98" s="576">
        <f t="shared" si="1"/>
        <v>0</v>
      </c>
      <c r="O98" s="619"/>
      <c r="P98" s="619"/>
      <c r="Q98" s="619"/>
      <c r="R98" s="620">
        <f t="shared" si="2"/>
        <v>0</v>
      </c>
      <c r="S98" s="555">
        <v>22</v>
      </c>
    </row>
    <row r="99" spans="1:19">
      <c r="A99" s="555">
        <v>23</v>
      </c>
      <c r="B99" s="564"/>
      <c r="C99" s="564"/>
      <c r="D99" s="576"/>
      <c r="E99" s="619"/>
      <c r="F99" s="564"/>
      <c r="G99" s="619"/>
      <c r="H99" s="651"/>
      <c r="I99" s="646"/>
      <c r="J99" s="325"/>
      <c r="K99" s="555"/>
      <c r="L99" s="576"/>
      <c r="M99" s="576"/>
      <c r="N99" s="576">
        <f t="shared" si="1"/>
        <v>0</v>
      </c>
      <c r="O99" s="619"/>
      <c r="P99" s="619"/>
      <c r="Q99" s="619"/>
      <c r="R99" s="620">
        <f t="shared" si="2"/>
        <v>0</v>
      </c>
      <c r="S99" s="555">
        <v>23</v>
      </c>
    </row>
    <row r="100" spans="1:19">
      <c r="A100" s="555">
        <v>24</v>
      </c>
      <c r="B100" s="564"/>
      <c r="C100" s="564"/>
      <c r="D100" s="576"/>
      <c r="E100" s="619"/>
      <c r="F100" s="564"/>
      <c r="G100" s="619"/>
      <c r="H100" s="651"/>
      <c r="I100" s="646"/>
      <c r="J100" s="325"/>
      <c r="K100" s="555"/>
      <c r="L100" s="576"/>
      <c r="M100" s="576"/>
      <c r="N100" s="576">
        <f t="shared" si="1"/>
        <v>0</v>
      </c>
      <c r="O100" s="619"/>
      <c r="P100" s="619"/>
      <c r="Q100" s="619"/>
      <c r="R100" s="620">
        <f t="shared" si="2"/>
        <v>0</v>
      </c>
      <c r="S100" s="555">
        <v>24</v>
      </c>
    </row>
    <row r="101" spans="1:19">
      <c r="A101" s="555">
        <v>25</v>
      </c>
      <c r="B101" s="564"/>
      <c r="C101" s="564"/>
      <c r="D101" s="576"/>
      <c r="E101" s="619"/>
      <c r="F101" s="564"/>
      <c r="G101" s="619"/>
      <c r="H101" s="651"/>
      <c r="I101" s="646"/>
      <c r="J101" s="325"/>
      <c r="K101" s="555"/>
      <c r="L101" s="576"/>
      <c r="M101" s="576"/>
      <c r="N101" s="576">
        <f t="shared" si="1"/>
        <v>0</v>
      </c>
      <c r="O101" s="619"/>
      <c r="P101" s="619"/>
      <c r="Q101" s="619"/>
      <c r="R101" s="620">
        <f t="shared" si="2"/>
        <v>0</v>
      </c>
      <c r="S101" s="555">
        <v>25</v>
      </c>
    </row>
    <row r="102" spans="1:19">
      <c r="A102" s="555">
        <v>26</v>
      </c>
      <c r="B102" s="564"/>
      <c r="C102" s="564"/>
      <c r="D102" s="576"/>
      <c r="E102" s="619"/>
      <c r="F102" s="564"/>
      <c r="G102" s="619"/>
      <c r="H102" s="651"/>
      <c r="I102" s="646"/>
      <c r="J102" s="325"/>
      <c r="K102" s="555"/>
      <c r="L102" s="576"/>
      <c r="M102" s="576"/>
      <c r="N102" s="576">
        <f t="shared" si="1"/>
        <v>0</v>
      </c>
      <c r="O102" s="619"/>
      <c r="P102" s="619"/>
      <c r="Q102" s="619"/>
      <c r="R102" s="620">
        <f t="shared" si="2"/>
        <v>0</v>
      </c>
      <c r="S102" s="555">
        <v>26</v>
      </c>
    </row>
    <row r="103" spans="1:19">
      <c r="A103" s="555">
        <v>27</v>
      </c>
      <c r="B103" s="564"/>
      <c r="C103" s="564"/>
      <c r="D103" s="576"/>
      <c r="E103" s="619"/>
      <c r="F103" s="564"/>
      <c r="G103" s="619"/>
      <c r="H103" s="651"/>
      <c r="I103" s="646"/>
      <c r="J103" s="325"/>
      <c r="K103" s="555"/>
      <c r="L103" s="576"/>
      <c r="M103" s="576"/>
      <c r="N103" s="576">
        <f t="shared" si="1"/>
        <v>0</v>
      </c>
      <c r="O103" s="619"/>
      <c r="P103" s="619"/>
      <c r="Q103" s="619"/>
      <c r="R103" s="620">
        <f t="shared" si="2"/>
        <v>0</v>
      </c>
      <c r="S103" s="555">
        <v>27</v>
      </c>
    </row>
    <row r="104" spans="1:19">
      <c r="A104" s="555">
        <v>28</v>
      </c>
      <c r="B104" s="564"/>
      <c r="C104" s="564"/>
      <c r="D104" s="576"/>
      <c r="E104" s="619"/>
      <c r="F104" s="564"/>
      <c r="G104" s="619"/>
      <c r="H104" s="651"/>
      <c r="I104" s="646"/>
      <c r="J104" s="325"/>
      <c r="K104" s="555"/>
      <c r="L104" s="576"/>
      <c r="M104" s="576"/>
      <c r="N104" s="576">
        <f t="shared" si="1"/>
        <v>0</v>
      </c>
      <c r="O104" s="619"/>
      <c r="P104" s="619"/>
      <c r="Q104" s="619"/>
      <c r="R104" s="620">
        <f t="shared" si="2"/>
        <v>0</v>
      </c>
      <c r="S104" s="555">
        <v>28</v>
      </c>
    </row>
    <row r="105" spans="1:19">
      <c r="A105" s="555">
        <v>29</v>
      </c>
      <c r="B105" s="564"/>
      <c r="C105" s="564"/>
      <c r="D105" s="576"/>
      <c r="E105" s="619"/>
      <c r="F105" s="564"/>
      <c r="G105" s="619"/>
      <c r="H105" s="651"/>
      <c r="I105" s="646"/>
      <c r="J105" s="325"/>
      <c r="K105" s="555"/>
      <c r="L105" s="576"/>
      <c r="M105" s="576"/>
      <c r="N105" s="576">
        <f t="shared" si="1"/>
        <v>0</v>
      </c>
      <c r="O105" s="619"/>
      <c r="P105" s="619"/>
      <c r="Q105" s="619"/>
      <c r="R105" s="620">
        <f t="shared" si="2"/>
        <v>0</v>
      </c>
      <c r="S105" s="555">
        <v>29</v>
      </c>
    </row>
    <row r="106" spans="1:19">
      <c r="A106" s="555">
        <v>30</v>
      </c>
      <c r="B106" s="564"/>
      <c r="C106" s="564"/>
      <c r="D106" s="576"/>
      <c r="E106" s="619"/>
      <c r="F106" s="564"/>
      <c r="G106" s="619"/>
      <c r="H106" s="651"/>
      <c r="I106" s="646"/>
      <c r="J106" s="325"/>
      <c r="K106" s="555"/>
      <c r="L106" s="576"/>
      <c r="M106" s="576"/>
      <c r="N106" s="576">
        <f t="shared" si="1"/>
        <v>0</v>
      </c>
      <c r="O106" s="619"/>
      <c r="P106" s="619"/>
      <c r="Q106" s="619"/>
      <c r="R106" s="620">
        <f t="shared" si="2"/>
        <v>0</v>
      </c>
      <c r="S106" s="555">
        <v>30</v>
      </c>
    </row>
    <row r="107" spans="1:19">
      <c r="A107" s="555">
        <v>31</v>
      </c>
      <c r="B107" s="564"/>
      <c r="C107" s="564"/>
      <c r="D107" s="576"/>
      <c r="E107" s="619"/>
      <c r="F107" s="564"/>
      <c r="G107" s="619"/>
      <c r="H107" s="651"/>
      <c r="I107" s="646"/>
      <c r="J107" s="325"/>
      <c r="K107" s="555"/>
      <c r="L107" s="576"/>
      <c r="M107" s="576"/>
      <c r="N107" s="576">
        <f t="shared" si="1"/>
        <v>0</v>
      </c>
      <c r="O107" s="619"/>
      <c r="P107" s="619"/>
      <c r="Q107" s="619"/>
      <c r="R107" s="620">
        <f t="shared" si="2"/>
        <v>0</v>
      </c>
      <c r="S107" s="555">
        <v>31</v>
      </c>
    </row>
    <row r="108" spans="1:19">
      <c r="A108" s="555">
        <v>32</v>
      </c>
      <c r="B108" s="564"/>
      <c r="C108" s="564"/>
      <c r="D108" s="576"/>
      <c r="E108" s="619"/>
      <c r="F108" s="564"/>
      <c r="G108" s="619"/>
      <c r="H108" s="651"/>
      <c r="I108" s="646"/>
      <c r="J108" s="325"/>
      <c r="K108" s="555"/>
      <c r="L108" s="576"/>
      <c r="M108" s="576"/>
      <c r="N108" s="576">
        <f t="shared" si="1"/>
        <v>0</v>
      </c>
      <c r="O108" s="619"/>
      <c r="P108" s="619"/>
      <c r="Q108" s="619"/>
      <c r="R108" s="620">
        <f t="shared" si="2"/>
        <v>0</v>
      </c>
      <c r="S108" s="555">
        <v>32</v>
      </c>
    </row>
    <row r="109" spans="1:19">
      <c r="A109" s="555">
        <v>33</v>
      </c>
      <c r="B109" s="564"/>
      <c r="C109" s="564"/>
      <c r="D109" s="576"/>
      <c r="E109" s="619"/>
      <c r="F109" s="564"/>
      <c r="G109" s="619"/>
      <c r="H109" s="651"/>
      <c r="I109" s="646"/>
      <c r="J109" s="325"/>
      <c r="K109" s="555"/>
      <c r="L109" s="576"/>
      <c r="M109" s="576"/>
      <c r="N109" s="576">
        <f t="shared" si="1"/>
        <v>0</v>
      </c>
      <c r="O109" s="619"/>
      <c r="P109" s="619"/>
      <c r="Q109" s="619"/>
      <c r="R109" s="620">
        <f t="shared" si="2"/>
        <v>0</v>
      </c>
      <c r="S109" s="555">
        <v>33</v>
      </c>
    </row>
    <row r="110" spans="1:19">
      <c r="A110" s="555">
        <v>34</v>
      </c>
      <c r="B110" s="564"/>
      <c r="C110" s="564"/>
      <c r="D110" s="576"/>
      <c r="E110" s="619"/>
      <c r="F110" s="564"/>
      <c r="G110" s="619"/>
      <c r="H110" s="651"/>
      <c r="I110" s="646"/>
      <c r="J110" s="325"/>
      <c r="K110" s="555"/>
      <c r="L110" s="576"/>
      <c r="M110" s="576"/>
      <c r="N110" s="576">
        <f t="shared" si="1"/>
        <v>0</v>
      </c>
      <c r="O110" s="619"/>
      <c r="P110" s="619"/>
      <c r="Q110" s="619"/>
      <c r="R110" s="620">
        <f t="shared" si="2"/>
        <v>0</v>
      </c>
      <c r="S110" s="555">
        <v>34</v>
      </c>
    </row>
    <row r="111" spans="1:19">
      <c r="A111" s="555">
        <v>35</v>
      </c>
      <c r="B111" s="564"/>
      <c r="C111" s="564"/>
      <c r="D111" s="576"/>
      <c r="E111" s="619"/>
      <c r="F111" s="564"/>
      <c r="G111" s="619"/>
      <c r="H111" s="651"/>
      <c r="I111" s="646"/>
      <c r="J111" s="325"/>
      <c r="K111" s="555"/>
      <c r="L111" s="576"/>
      <c r="M111" s="576"/>
      <c r="N111" s="576">
        <f t="shared" si="1"/>
        <v>0</v>
      </c>
      <c r="O111" s="619"/>
      <c r="P111" s="619"/>
      <c r="Q111" s="619"/>
      <c r="R111" s="620">
        <f t="shared" si="2"/>
        <v>0</v>
      </c>
      <c r="S111" s="555">
        <v>35</v>
      </c>
    </row>
    <row r="112" spans="1:19">
      <c r="A112" s="555">
        <v>36</v>
      </c>
      <c r="B112" s="564"/>
      <c r="C112" s="564"/>
      <c r="D112" s="576"/>
      <c r="E112" s="619"/>
      <c r="F112" s="564"/>
      <c r="G112" s="619"/>
      <c r="H112" s="651"/>
      <c r="I112" s="646"/>
      <c r="J112" s="325"/>
      <c r="K112" s="555"/>
      <c r="L112" s="576"/>
      <c r="M112" s="576"/>
      <c r="N112" s="576">
        <f t="shared" si="1"/>
        <v>0</v>
      </c>
      <c r="O112" s="619"/>
      <c r="P112" s="619"/>
      <c r="Q112" s="619"/>
      <c r="R112" s="620">
        <f t="shared" si="2"/>
        <v>0</v>
      </c>
      <c r="S112" s="555">
        <v>36</v>
      </c>
    </row>
    <row r="113" spans="1:19">
      <c r="A113" s="555">
        <v>37</v>
      </c>
      <c r="B113" s="564"/>
      <c r="C113" s="564"/>
      <c r="D113" s="576"/>
      <c r="E113" s="619"/>
      <c r="F113" s="564"/>
      <c r="G113" s="619"/>
      <c r="H113" s="651"/>
      <c r="I113" s="646"/>
      <c r="J113" s="325"/>
      <c r="K113" s="555"/>
      <c r="L113" s="576"/>
      <c r="M113" s="576"/>
      <c r="N113" s="576">
        <f t="shared" si="1"/>
        <v>0</v>
      </c>
      <c r="O113" s="619"/>
      <c r="P113" s="619"/>
      <c r="Q113" s="619"/>
      <c r="R113" s="620">
        <f t="shared" si="2"/>
        <v>0</v>
      </c>
      <c r="S113" s="555">
        <v>37</v>
      </c>
    </row>
    <row r="114" spans="1:19">
      <c r="A114" s="555">
        <v>38</v>
      </c>
      <c r="B114" s="564"/>
      <c r="C114" s="564"/>
      <c r="D114" s="576"/>
      <c r="E114" s="619"/>
      <c r="F114" s="564"/>
      <c r="G114" s="619"/>
      <c r="H114" s="651"/>
      <c r="I114" s="646"/>
      <c r="J114" s="325"/>
      <c r="K114" s="555"/>
      <c r="L114" s="576"/>
      <c r="M114" s="576"/>
      <c r="N114" s="576">
        <f t="shared" si="1"/>
        <v>0</v>
      </c>
      <c r="O114" s="619"/>
      <c r="P114" s="619"/>
      <c r="Q114" s="619"/>
      <c r="R114" s="620">
        <f t="shared" si="2"/>
        <v>0</v>
      </c>
      <c r="S114" s="555">
        <v>38</v>
      </c>
    </row>
    <row r="115" spans="1:19">
      <c r="A115" s="555">
        <v>39</v>
      </c>
      <c r="B115" s="564"/>
      <c r="C115" s="564"/>
      <c r="D115" s="576"/>
      <c r="E115" s="619"/>
      <c r="F115" s="564"/>
      <c r="G115" s="619"/>
      <c r="H115" s="651"/>
      <c r="I115" s="646"/>
      <c r="J115" s="325"/>
      <c r="K115" s="555"/>
      <c r="L115" s="576"/>
      <c r="M115" s="576"/>
      <c r="N115" s="576">
        <f t="shared" si="1"/>
        <v>0</v>
      </c>
      <c r="O115" s="619"/>
      <c r="P115" s="619"/>
      <c r="Q115" s="619"/>
      <c r="R115" s="620">
        <f t="shared" si="2"/>
        <v>0</v>
      </c>
      <c r="S115" s="555">
        <v>39</v>
      </c>
    </row>
    <row r="116" spans="1:19">
      <c r="A116" s="555">
        <v>40</v>
      </c>
      <c r="B116" s="564"/>
      <c r="C116" s="564"/>
      <c r="D116" s="576"/>
      <c r="E116" s="619"/>
      <c r="F116" s="564"/>
      <c r="G116" s="619"/>
      <c r="H116" s="651"/>
      <c r="I116" s="646"/>
      <c r="J116" s="325"/>
      <c r="K116" s="555"/>
      <c r="L116" s="576"/>
      <c r="M116" s="576"/>
      <c r="N116" s="576">
        <f t="shared" si="1"/>
        <v>0</v>
      </c>
      <c r="O116" s="619"/>
      <c r="P116" s="619"/>
      <c r="Q116" s="619"/>
      <c r="R116" s="620">
        <f t="shared" si="2"/>
        <v>0</v>
      </c>
      <c r="S116" s="555">
        <v>40</v>
      </c>
    </row>
    <row r="117" spans="1:19">
      <c r="A117" s="555">
        <v>41</v>
      </c>
      <c r="B117" s="564"/>
      <c r="C117" s="564"/>
      <c r="D117" s="576"/>
      <c r="E117" s="619"/>
      <c r="F117" s="564"/>
      <c r="G117" s="619"/>
      <c r="H117" s="651"/>
      <c r="I117" s="646"/>
      <c r="J117" s="325"/>
      <c r="K117" s="555"/>
      <c r="L117" s="576"/>
      <c r="M117" s="576"/>
      <c r="N117" s="576">
        <f t="shared" si="1"/>
        <v>0</v>
      </c>
      <c r="O117" s="619"/>
      <c r="P117" s="619"/>
      <c r="Q117" s="619"/>
      <c r="R117" s="620">
        <f t="shared" si="2"/>
        <v>0</v>
      </c>
      <c r="S117" s="555">
        <v>41</v>
      </c>
    </row>
    <row r="118" spans="1:19">
      <c r="A118" s="555">
        <v>42</v>
      </c>
      <c r="B118" s="564"/>
      <c r="C118" s="564"/>
      <c r="D118" s="576"/>
      <c r="E118" s="619"/>
      <c r="F118" s="564"/>
      <c r="G118" s="619"/>
      <c r="H118" s="651"/>
      <c r="I118" s="646"/>
      <c r="J118" s="325"/>
      <c r="K118" s="555"/>
      <c r="L118" s="576"/>
      <c r="M118" s="576"/>
      <c r="N118" s="576">
        <f t="shared" si="1"/>
        <v>0</v>
      </c>
      <c r="O118" s="619"/>
      <c r="P118" s="619"/>
      <c r="Q118" s="619"/>
      <c r="R118" s="620">
        <f t="shared" si="2"/>
        <v>0</v>
      </c>
      <c r="S118" s="555">
        <v>42</v>
      </c>
    </row>
    <row r="119" spans="1:19">
      <c r="A119" s="555">
        <v>43</v>
      </c>
      <c r="B119" s="564"/>
      <c r="C119" s="564"/>
      <c r="D119" s="576"/>
      <c r="E119" s="619"/>
      <c r="F119" s="564"/>
      <c r="G119" s="619"/>
      <c r="H119" s="651"/>
      <c r="I119" s="646"/>
      <c r="J119" s="325"/>
      <c r="K119" s="555"/>
      <c r="L119" s="576"/>
      <c r="M119" s="576"/>
      <c r="N119" s="576">
        <f t="shared" si="1"/>
        <v>0</v>
      </c>
      <c r="O119" s="619"/>
      <c r="P119" s="619"/>
      <c r="Q119" s="619"/>
      <c r="R119" s="620">
        <f t="shared" si="2"/>
        <v>0</v>
      </c>
      <c r="S119" s="555">
        <v>43</v>
      </c>
    </row>
    <row r="120" spans="1:19">
      <c r="A120" s="555">
        <v>44</v>
      </c>
      <c r="B120" s="564"/>
      <c r="C120" s="564"/>
      <c r="D120" s="576"/>
      <c r="E120" s="619"/>
      <c r="F120" s="564"/>
      <c r="G120" s="619"/>
      <c r="H120" s="651"/>
      <c r="I120" s="646"/>
      <c r="J120" s="325"/>
      <c r="K120" s="555"/>
      <c r="L120" s="576"/>
      <c r="M120" s="576"/>
      <c r="N120" s="576">
        <f t="shared" si="1"/>
        <v>0</v>
      </c>
      <c r="O120" s="619"/>
      <c r="P120" s="619"/>
      <c r="Q120" s="619"/>
      <c r="R120" s="620">
        <f t="shared" si="2"/>
        <v>0</v>
      </c>
      <c r="S120" s="555">
        <v>44</v>
      </c>
    </row>
    <row r="121" spans="1:19">
      <c r="A121" s="555">
        <v>45</v>
      </c>
      <c r="B121" s="564"/>
      <c r="C121" s="564"/>
      <c r="D121" s="576"/>
      <c r="E121" s="619"/>
      <c r="F121" s="564"/>
      <c r="G121" s="619"/>
      <c r="H121" s="651"/>
      <c r="I121" s="646"/>
      <c r="J121" s="325"/>
      <c r="K121" s="555"/>
      <c r="L121" s="576"/>
      <c r="M121" s="576"/>
      <c r="N121" s="576">
        <f t="shared" si="1"/>
        <v>0</v>
      </c>
      <c r="O121" s="619"/>
      <c r="P121" s="619"/>
      <c r="Q121" s="619"/>
      <c r="R121" s="620">
        <f t="shared" si="2"/>
        <v>0</v>
      </c>
      <c r="S121" s="555">
        <v>45</v>
      </c>
    </row>
    <row r="122" spans="1:19">
      <c r="A122" s="555">
        <v>46</v>
      </c>
      <c r="B122" s="564"/>
      <c r="C122" s="564"/>
      <c r="D122" s="576"/>
      <c r="E122" s="619"/>
      <c r="F122" s="564"/>
      <c r="G122" s="619"/>
      <c r="H122" s="651"/>
      <c r="I122" s="646"/>
      <c r="J122" s="325"/>
      <c r="K122" s="555"/>
      <c r="L122" s="576"/>
      <c r="M122" s="576"/>
      <c r="N122" s="576">
        <f t="shared" si="1"/>
        <v>0</v>
      </c>
      <c r="O122" s="619"/>
      <c r="P122" s="619"/>
      <c r="Q122" s="619"/>
      <c r="R122" s="620">
        <f t="shared" si="2"/>
        <v>0</v>
      </c>
      <c r="S122" s="555">
        <v>46</v>
      </c>
    </row>
    <row r="123" spans="1:19">
      <c r="A123" s="555">
        <v>47</v>
      </c>
      <c r="B123" s="564"/>
      <c r="C123" s="564"/>
      <c r="D123" s="576"/>
      <c r="E123" s="619"/>
      <c r="F123" s="564"/>
      <c r="G123" s="619"/>
      <c r="H123" s="651"/>
      <c r="I123" s="646"/>
      <c r="J123" s="325"/>
      <c r="K123" s="555"/>
      <c r="L123" s="576"/>
      <c r="M123" s="576"/>
      <c r="N123" s="576">
        <f t="shared" si="1"/>
        <v>0</v>
      </c>
      <c r="O123" s="619"/>
      <c r="P123" s="619"/>
      <c r="Q123" s="619"/>
      <c r="R123" s="620">
        <f t="shared" si="2"/>
        <v>0</v>
      </c>
      <c r="S123" s="555">
        <v>47</v>
      </c>
    </row>
    <row r="124" spans="1:19">
      <c r="A124" s="555">
        <v>48</v>
      </c>
      <c r="B124" s="564"/>
      <c r="C124" s="564"/>
      <c r="D124" s="576"/>
      <c r="E124" s="619"/>
      <c r="F124" s="564"/>
      <c r="G124" s="619"/>
      <c r="H124" s="651"/>
      <c r="I124" s="646"/>
      <c r="J124" s="325"/>
      <c r="K124" s="555"/>
      <c r="L124" s="576"/>
      <c r="M124" s="576"/>
      <c r="N124" s="576">
        <f t="shared" si="1"/>
        <v>0</v>
      </c>
      <c r="O124" s="619"/>
      <c r="P124" s="619"/>
      <c r="Q124" s="619"/>
      <c r="R124" s="620">
        <f t="shared" si="2"/>
        <v>0</v>
      </c>
      <c r="S124" s="555">
        <v>48</v>
      </c>
    </row>
    <row r="125" spans="1:19">
      <c r="A125" s="555">
        <v>49</v>
      </c>
      <c r="B125" s="564"/>
      <c r="C125" s="564"/>
      <c r="D125" s="576"/>
      <c r="E125" s="619"/>
      <c r="F125" s="564"/>
      <c r="G125" s="619"/>
      <c r="H125" s="651"/>
      <c r="I125" s="646"/>
      <c r="J125" s="325"/>
      <c r="K125" s="555"/>
      <c r="L125" s="576"/>
      <c r="M125" s="576"/>
      <c r="N125" s="576">
        <f t="shared" si="1"/>
        <v>0</v>
      </c>
      <c r="O125" s="619"/>
      <c r="P125" s="619"/>
      <c r="Q125" s="619"/>
      <c r="R125" s="620">
        <f t="shared" si="2"/>
        <v>0</v>
      </c>
      <c r="S125" s="555">
        <v>49</v>
      </c>
    </row>
    <row r="126" spans="1:19">
      <c r="A126" s="555">
        <v>50</v>
      </c>
      <c r="B126" s="564"/>
      <c r="C126" s="564"/>
      <c r="D126" s="576"/>
      <c r="E126" s="619"/>
      <c r="F126" s="564"/>
      <c r="G126" s="619"/>
      <c r="H126" s="651"/>
      <c r="I126" s="646"/>
      <c r="J126" s="325"/>
      <c r="K126" s="555"/>
      <c r="L126" s="576"/>
      <c r="M126" s="576"/>
      <c r="N126" s="576">
        <f t="shared" si="1"/>
        <v>0</v>
      </c>
      <c r="O126" s="619"/>
      <c r="P126" s="619"/>
      <c r="Q126" s="619"/>
      <c r="R126" s="620">
        <f t="shared" si="2"/>
        <v>0</v>
      </c>
      <c r="S126" s="555">
        <v>50</v>
      </c>
    </row>
    <row r="127" spans="1:19">
      <c r="A127" s="555">
        <v>51</v>
      </c>
      <c r="B127" s="564"/>
      <c r="C127" s="564"/>
      <c r="D127" s="576"/>
      <c r="E127" s="619"/>
      <c r="F127" s="564"/>
      <c r="G127" s="619"/>
      <c r="H127" s="651"/>
      <c r="I127" s="646"/>
      <c r="J127" s="325"/>
      <c r="K127" s="555"/>
      <c r="L127" s="576"/>
      <c r="M127" s="576"/>
      <c r="N127" s="576">
        <f t="shared" si="1"/>
        <v>0</v>
      </c>
      <c r="O127" s="619"/>
      <c r="P127" s="619"/>
      <c r="Q127" s="619"/>
      <c r="R127" s="620">
        <f t="shared" si="2"/>
        <v>0</v>
      </c>
      <c r="S127" s="555">
        <v>51</v>
      </c>
    </row>
    <row r="128" spans="1:19" ht="15.75" thickBot="1">
      <c r="A128" s="578">
        <v>52</v>
      </c>
      <c r="B128" s="579"/>
      <c r="C128" s="579"/>
      <c r="D128" s="593"/>
      <c r="E128" s="641"/>
      <c r="F128" s="579"/>
      <c r="G128" s="641"/>
      <c r="H128" s="652"/>
      <c r="I128" s="653"/>
      <c r="J128" s="325"/>
      <c r="K128" s="555"/>
      <c r="L128" s="576"/>
      <c r="M128" s="576"/>
      <c r="N128" s="576">
        <f t="shared" si="1"/>
        <v>0</v>
      </c>
      <c r="O128" s="619"/>
      <c r="P128" s="619"/>
      <c r="Q128" s="619"/>
      <c r="R128" s="620">
        <f t="shared" si="2"/>
        <v>0</v>
      </c>
      <c r="S128" s="578">
        <v>52</v>
      </c>
    </row>
    <row r="129" spans="1:19" ht="15.75" thickBot="1">
      <c r="A129" s="578">
        <v>53</v>
      </c>
      <c r="B129" s="557"/>
      <c r="C129" s="557"/>
      <c r="D129" s="557"/>
      <c r="E129" s="557"/>
      <c r="F129" s="570" t="s">
        <v>2166</v>
      </c>
      <c r="G129" s="641">
        <f>SUM(G77:G128)</f>
        <v>0</v>
      </c>
      <c r="H129" s="593">
        <f>SUM(H77:H128)</f>
        <v>0</v>
      </c>
      <c r="I129" s="593">
        <f>SUM(I77:I128)</f>
        <v>0</v>
      </c>
      <c r="J129" s="325"/>
      <c r="K129" s="673"/>
      <c r="L129" s="677">
        <f t="shared" ref="L129:R129" si="3">SUM(L77:L128)</f>
        <v>0</v>
      </c>
      <c r="M129" s="677">
        <f t="shared" si="3"/>
        <v>0</v>
      </c>
      <c r="N129" s="677">
        <f t="shared" si="3"/>
        <v>0</v>
      </c>
      <c r="O129" s="626">
        <f t="shared" si="3"/>
        <v>0</v>
      </c>
      <c r="P129" s="626">
        <f t="shared" si="3"/>
        <v>0</v>
      </c>
      <c r="Q129" s="626">
        <f t="shared" si="3"/>
        <v>0</v>
      </c>
      <c r="R129" s="626">
        <f t="shared" si="3"/>
        <v>0</v>
      </c>
      <c r="S129" s="578">
        <v>53</v>
      </c>
    </row>
    <row r="131" spans="1:19">
      <c r="B131" s="585" t="s">
        <v>718</v>
      </c>
      <c r="K131" s="585" t="s">
        <v>719</v>
      </c>
    </row>
  </sheetData>
  <phoneticPr fontId="0" type="noConversion"/>
  <printOptions horizontalCentered="1" verticalCentered="1"/>
  <pageMargins left="0.5" right="0.5" top="0.5" bottom="0.5" header="0" footer="0"/>
  <pageSetup scale="66" fitToWidth="2" fitToHeight="2" pageOrder="overThenDown" orientation="portrait" horizontalDpi="300" verticalDpi="300" r:id="rId1"/>
  <headerFooter alignWithMargins="0"/>
  <rowBreaks count="1" manualBreakCount="1">
    <brk id="67" max="16383" man="1"/>
  </rowBreaks>
  <colBreaks count="1" manualBreakCount="1">
    <brk id="10" max="1048575" man="1"/>
  </col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71"/>
  <dimension ref="A1:R64"/>
  <sheetViews>
    <sheetView defaultGridColor="0" view="pageBreakPreview" topLeftCell="A37" colorId="22" zoomScale="60" zoomScaleNormal="85" workbookViewId="0">
      <selection activeCell="C30" sqref="C30"/>
    </sheetView>
  </sheetViews>
  <sheetFormatPr defaultColWidth="9.6640625" defaultRowHeight="15"/>
  <cols>
    <col min="1" max="1" width="4.6640625" style="512" customWidth="1"/>
    <col min="2" max="3" width="14.6640625" style="512" customWidth="1"/>
    <col min="4" max="6" width="13.6640625" style="512" customWidth="1"/>
    <col min="7" max="7" width="17.109375" style="512" customWidth="1"/>
    <col min="8" max="8" width="17.33203125" style="512" bestFit="1" customWidth="1"/>
    <col min="9" max="9" width="2.6640625" style="512" customWidth="1"/>
    <col min="10" max="10" width="9.6640625" style="512"/>
    <col min="11" max="11" width="12.6640625" style="512" customWidth="1"/>
    <col min="12" max="12" width="14.6640625" style="512" customWidth="1"/>
    <col min="13" max="15" width="12.6640625" style="512" customWidth="1"/>
    <col min="16" max="16" width="18.77734375" style="512" customWidth="1"/>
    <col min="17" max="17" width="13.33203125" style="512" customWidth="1"/>
    <col min="18" max="18" width="4.44140625" style="512" bestFit="1" customWidth="1"/>
    <col min="19" max="16384" width="9.6640625" style="512"/>
  </cols>
  <sheetData>
    <row r="1" spans="1:18">
      <c r="A1" s="547" t="s">
        <v>394</v>
      </c>
      <c r="B1" s="548"/>
      <c r="C1" s="548"/>
      <c r="D1" s="550"/>
      <c r="E1" s="549" t="s">
        <v>377</v>
      </c>
      <c r="F1" s="548"/>
      <c r="G1" s="552" t="s">
        <v>396</v>
      </c>
      <c r="H1" s="566" t="s">
        <v>397</v>
      </c>
      <c r="I1" s="325"/>
      <c r="J1" s="547" t="s">
        <v>394</v>
      </c>
      <c r="K1" s="548"/>
      <c r="L1" s="548"/>
      <c r="M1" s="550"/>
      <c r="N1" s="549" t="s">
        <v>377</v>
      </c>
      <c r="O1" s="548"/>
      <c r="P1" s="552" t="s">
        <v>396</v>
      </c>
      <c r="Q1" s="600" t="s">
        <v>397</v>
      </c>
      <c r="R1" s="566"/>
    </row>
    <row r="2" spans="1:18">
      <c r="A2" s="513" t="str">
        <f>'Data Sheet'!$C$25</f>
        <v xml:space="preserve">KeySpan Gas East Corp. D/B/A National Grid </v>
      </c>
      <c r="B2" s="325"/>
      <c r="C2" s="325"/>
      <c r="D2" s="325"/>
      <c r="E2" s="513" t="s">
        <v>420</v>
      </c>
      <c r="F2" s="325"/>
      <c r="G2" s="589" t="s">
        <v>398</v>
      </c>
      <c r="H2" s="596"/>
      <c r="I2" s="325"/>
      <c r="J2" s="513" t="str">
        <f>'Data Sheet'!$C$25</f>
        <v xml:space="preserve">KeySpan Gas East Corp. D/B/A National Grid </v>
      </c>
      <c r="K2" s="325"/>
      <c r="L2" s="325"/>
      <c r="M2" s="325"/>
      <c r="N2" s="513" t="s">
        <v>420</v>
      </c>
      <c r="O2" s="325"/>
      <c r="P2" s="589" t="s">
        <v>398</v>
      </c>
      <c r="Q2" s="586"/>
      <c r="R2" s="596"/>
    </row>
    <row r="3" spans="1:18" ht="15" customHeight="1" thickBot="1">
      <c r="A3" s="556"/>
      <c r="B3" s="557"/>
      <c r="C3" s="557"/>
      <c r="D3" s="557"/>
      <c r="E3" s="556" t="s">
        <v>3174</v>
      </c>
      <c r="F3" s="557"/>
      <c r="G3" s="643" t="str">
        <f>'Data Sheet'!$C$40</f>
        <v>March 31, 2015</v>
      </c>
      <c r="H3" s="644" t="str">
        <f>'Data Sheet'!$C$38</f>
        <v>December 31, 2014</v>
      </c>
      <c r="I3" s="325"/>
      <c r="J3" s="556"/>
      <c r="K3" s="557"/>
      <c r="L3" s="557"/>
      <c r="M3" s="557"/>
      <c r="N3" s="556" t="s">
        <v>3174</v>
      </c>
      <c r="O3" s="557"/>
      <c r="P3" s="643" t="str">
        <f>'Data Sheet'!$C$40</f>
        <v>March 31, 2015</v>
      </c>
      <c r="Q3" s="601" t="str">
        <f>'Data Sheet'!$C$38</f>
        <v>December 31, 2014</v>
      </c>
      <c r="R3" s="569"/>
    </row>
    <row r="4" spans="1:18" ht="15" customHeight="1" thickBot="1">
      <c r="A4" s="560" t="s">
        <v>4318</v>
      </c>
      <c r="B4" s="561"/>
      <c r="C4" s="561"/>
      <c r="D4" s="562"/>
      <c r="E4" s="562"/>
      <c r="F4" s="562"/>
      <c r="G4" s="588"/>
      <c r="H4" s="569"/>
      <c r="I4" s="325"/>
      <c r="J4" s="560" t="s">
        <v>4319</v>
      </c>
      <c r="K4" s="561"/>
      <c r="L4" s="561"/>
      <c r="M4" s="562"/>
      <c r="N4" s="562"/>
      <c r="O4" s="562"/>
      <c r="P4" s="588"/>
      <c r="Q4" s="588"/>
      <c r="R4" s="569"/>
    </row>
    <row r="5" spans="1:18" ht="15.75">
      <c r="A5" s="605"/>
      <c r="B5" s="606"/>
      <c r="C5" s="606"/>
      <c r="D5" s="607"/>
      <c r="E5" s="607"/>
      <c r="F5" s="607"/>
      <c r="G5" s="608"/>
      <c r="H5" s="609"/>
      <c r="I5" s="325"/>
      <c r="J5" s="605"/>
      <c r="K5" s="606"/>
      <c r="L5" s="606"/>
      <c r="M5" s="607"/>
      <c r="N5" s="607"/>
      <c r="O5" s="607"/>
      <c r="P5" s="608"/>
      <c r="Q5" s="608"/>
      <c r="R5" s="609"/>
    </row>
    <row r="6" spans="1:18">
      <c r="A6" s="513" t="s">
        <v>4320</v>
      </c>
      <c r="B6" s="82"/>
      <c r="C6" s="82"/>
      <c r="D6" s="82"/>
      <c r="E6" s="82" t="s">
        <v>4321</v>
      </c>
      <c r="F6" s="82"/>
      <c r="G6" s="82"/>
      <c r="H6" s="609"/>
      <c r="I6" s="325"/>
      <c r="J6" s="513" t="s">
        <v>4322</v>
      </c>
      <c r="K6" s="82"/>
      <c r="L6" s="82"/>
      <c r="M6" s="82"/>
      <c r="N6" s="82" t="s">
        <v>1739</v>
      </c>
      <c r="O6" s="82"/>
      <c r="P6" s="82"/>
      <c r="Q6" s="82"/>
      <c r="R6" s="609"/>
    </row>
    <row r="7" spans="1:18">
      <c r="A7" s="513" t="s">
        <v>1740</v>
      </c>
      <c r="B7" s="82"/>
      <c r="C7" s="82"/>
      <c r="D7" s="82"/>
      <c r="E7" s="82" t="s">
        <v>1741</v>
      </c>
      <c r="F7" s="82"/>
      <c r="G7" s="82"/>
      <c r="H7" s="609"/>
      <c r="I7" s="325"/>
      <c r="J7" s="513" t="s">
        <v>1742</v>
      </c>
      <c r="K7" s="82"/>
      <c r="L7" s="82"/>
      <c r="M7" s="82"/>
      <c r="N7" s="82" t="s">
        <v>1743</v>
      </c>
      <c r="O7" s="82"/>
      <c r="P7" s="82"/>
      <c r="Q7" s="82"/>
      <c r="R7" s="609"/>
    </row>
    <row r="8" spans="1:18">
      <c r="A8" s="513" t="s">
        <v>1744</v>
      </c>
      <c r="B8" s="82"/>
      <c r="C8" s="82"/>
      <c r="D8" s="82"/>
      <c r="E8" s="82" t="s">
        <v>2683</v>
      </c>
      <c r="F8" s="82"/>
      <c r="G8" s="82"/>
      <c r="H8" s="609"/>
      <c r="I8" s="325"/>
      <c r="J8" s="513" t="s">
        <v>1401</v>
      </c>
      <c r="K8" s="82"/>
      <c r="L8" s="82"/>
      <c r="M8" s="82"/>
      <c r="N8" s="82" t="s">
        <v>1402</v>
      </c>
      <c r="O8" s="82"/>
      <c r="P8" s="82"/>
      <c r="Q8" s="82"/>
      <c r="R8" s="609"/>
    </row>
    <row r="9" spans="1:18">
      <c r="A9" s="513" t="s">
        <v>1403</v>
      </c>
      <c r="B9" s="82"/>
      <c r="C9" s="82"/>
      <c r="D9" s="82"/>
      <c r="E9" s="82" t="s">
        <v>3282</v>
      </c>
      <c r="F9" s="82"/>
      <c r="G9" s="82"/>
      <c r="H9" s="609"/>
      <c r="I9" s="325"/>
      <c r="J9" s="513" t="s">
        <v>3283</v>
      </c>
      <c r="K9" s="82"/>
      <c r="L9" s="82"/>
      <c r="M9" s="82"/>
      <c r="N9" s="82" t="s">
        <v>3284</v>
      </c>
      <c r="O9" s="82"/>
      <c r="P9" s="82"/>
      <c r="Q9" s="82"/>
      <c r="R9" s="609"/>
    </row>
    <row r="10" spans="1:18" ht="15.75" thickBot="1">
      <c r="A10" s="610"/>
      <c r="B10" s="611"/>
      <c r="C10" s="611"/>
      <c r="D10" s="611"/>
      <c r="E10" s="611"/>
      <c r="F10" s="611"/>
      <c r="G10" s="611"/>
      <c r="H10" s="612"/>
      <c r="I10" s="325"/>
      <c r="J10" s="610"/>
      <c r="K10" s="611"/>
      <c r="L10" s="611"/>
      <c r="M10" s="611"/>
      <c r="N10" s="611"/>
      <c r="O10" s="611"/>
      <c r="P10" s="611"/>
      <c r="Q10" s="611"/>
      <c r="R10" s="612"/>
    </row>
    <row r="11" spans="1:18">
      <c r="A11" s="552"/>
      <c r="B11" s="325"/>
      <c r="C11" s="564"/>
      <c r="D11" s="596"/>
      <c r="E11" s="582" t="s">
        <v>3285</v>
      </c>
      <c r="F11" s="596"/>
      <c r="G11" s="582" t="s">
        <v>3286</v>
      </c>
      <c r="H11" s="566"/>
      <c r="I11" s="325"/>
      <c r="J11" s="551"/>
      <c r="K11" s="613"/>
      <c r="L11" s="590"/>
      <c r="M11" s="590"/>
      <c r="N11" s="613"/>
      <c r="O11" s="613"/>
      <c r="P11" s="613"/>
      <c r="Q11" s="613"/>
      <c r="R11" s="567"/>
    </row>
    <row r="12" spans="1:18" ht="15.75" thickBot="1">
      <c r="A12" s="589"/>
      <c r="B12" s="562" t="s">
        <v>3287</v>
      </c>
      <c r="C12" s="569"/>
      <c r="D12" s="596" t="s">
        <v>290</v>
      </c>
      <c r="E12" s="562" t="s">
        <v>3288</v>
      </c>
      <c r="F12" s="569"/>
      <c r="G12" s="562" t="s">
        <v>3288</v>
      </c>
      <c r="H12" s="569"/>
      <c r="I12" s="325"/>
      <c r="J12" s="604" t="s">
        <v>3289</v>
      </c>
      <c r="K12" s="562"/>
      <c r="L12" s="569"/>
      <c r="M12" s="590"/>
      <c r="N12" s="562" t="s">
        <v>3290</v>
      </c>
      <c r="O12" s="562"/>
      <c r="P12" s="562"/>
      <c r="Q12" s="562"/>
      <c r="R12" s="569"/>
    </row>
    <row r="13" spans="1:18">
      <c r="A13" s="589"/>
      <c r="B13" s="596"/>
      <c r="C13" s="596"/>
      <c r="D13" s="590" t="s">
        <v>3291</v>
      </c>
      <c r="E13" s="596"/>
      <c r="F13" s="590" t="s">
        <v>4109</v>
      </c>
      <c r="G13" s="596"/>
      <c r="H13" s="590"/>
      <c r="I13" s="325"/>
      <c r="J13" s="589"/>
      <c r="K13" s="596"/>
      <c r="L13" s="596"/>
      <c r="M13" s="590" t="s">
        <v>3292</v>
      </c>
      <c r="N13" s="596" t="s">
        <v>4310</v>
      </c>
      <c r="O13" s="590" t="s">
        <v>3293</v>
      </c>
      <c r="P13" s="590"/>
      <c r="Q13" s="590"/>
      <c r="R13" s="590"/>
    </row>
    <row r="14" spans="1:18">
      <c r="A14" s="589" t="s">
        <v>290</v>
      </c>
      <c r="B14" s="564"/>
      <c r="C14" s="564"/>
      <c r="D14" s="590" t="s">
        <v>3294</v>
      </c>
      <c r="E14" s="596"/>
      <c r="F14" s="590" t="s">
        <v>2027</v>
      </c>
      <c r="G14" s="596"/>
      <c r="H14" s="590"/>
      <c r="I14" s="325"/>
      <c r="J14" s="589"/>
      <c r="K14" s="564"/>
      <c r="L14" s="590" t="s">
        <v>3295</v>
      </c>
      <c r="M14" s="590" t="s">
        <v>3296</v>
      </c>
      <c r="N14" s="596" t="s">
        <v>3297</v>
      </c>
      <c r="O14" s="590" t="s">
        <v>3298</v>
      </c>
      <c r="P14" s="590" t="s">
        <v>3289</v>
      </c>
      <c r="Q14" s="590"/>
      <c r="R14" s="590" t="s">
        <v>290</v>
      </c>
    </row>
    <row r="15" spans="1:18">
      <c r="A15" s="589" t="s">
        <v>293</v>
      </c>
      <c r="B15" s="590" t="s">
        <v>4302</v>
      </c>
      <c r="C15" s="590" t="s">
        <v>4303</v>
      </c>
      <c r="D15" s="590" t="s">
        <v>3299</v>
      </c>
      <c r="E15" s="590" t="s">
        <v>2960</v>
      </c>
      <c r="F15" s="590" t="s">
        <v>3300</v>
      </c>
      <c r="G15" s="596" t="s">
        <v>3301</v>
      </c>
      <c r="H15" s="590" t="s">
        <v>3302</v>
      </c>
      <c r="I15" s="325"/>
      <c r="J15" s="589" t="s">
        <v>3303</v>
      </c>
      <c r="K15" s="590" t="s">
        <v>3304</v>
      </c>
      <c r="L15" s="590" t="s">
        <v>3297</v>
      </c>
      <c r="M15" s="590" t="s">
        <v>3305</v>
      </c>
      <c r="N15" s="590" t="s">
        <v>4310</v>
      </c>
      <c r="O15" s="590" t="s">
        <v>3297</v>
      </c>
      <c r="P15" s="590" t="s">
        <v>3297</v>
      </c>
      <c r="Q15" s="590" t="s">
        <v>2166</v>
      </c>
      <c r="R15" s="590" t="s">
        <v>293</v>
      </c>
    </row>
    <row r="16" spans="1:18">
      <c r="A16" s="555"/>
      <c r="B16" s="564"/>
      <c r="C16" s="590"/>
      <c r="D16" s="564"/>
      <c r="E16" s="590"/>
      <c r="F16" s="590" t="s">
        <v>3299</v>
      </c>
      <c r="G16" s="596"/>
      <c r="H16" s="564"/>
      <c r="I16" s="325"/>
      <c r="J16" s="555"/>
      <c r="K16" s="564"/>
      <c r="L16" s="590" t="s">
        <v>3306</v>
      </c>
      <c r="M16" s="564"/>
      <c r="N16" s="590" t="s">
        <v>3307</v>
      </c>
      <c r="O16" s="590" t="s">
        <v>2193</v>
      </c>
      <c r="P16" s="590" t="s">
        <v>2194</v>
      </c>
      <c r="Q16" s="590"/>
      <c r="R16" s="564"/>
    </row>
    <row r="17" spans="1:18" ht="15.75" thickBot="1">
      <c r="A17" s="578"/>
      <c r="B17" s="570" t="s">
        <v>1860</v>
      </c>
      <c r="C17" s="570" t="s">
        <v>1861</v>
      </c>
      <c r="D17" s="570" t="s">
        <v>1862</v>
      </c>
      <c r="E17" s="570" t="s">
        <v>1863</v>
      </c>
      <c r="F17" s="570" t="s">
        <v>838</v>
      </c>
      <c r="G17" s="569" t="s">
        <v>839</v>
      </c>
      <c r="H17" s="569" t="s">
        <v>840</v>
      </c>
      <c r="I17" s="325"/>
      <c r="J17" s="568" t="s">
        <v>841</v>
      </c>
      <c r="K17" s="570" t="s">
        <v>842</v>
      </c>
      <c r="L17" s="570" t="s">
        <v>843</v>
      </c>
      <c r="M17" s="570" t="s">
        <v>844</v>
      </c>
      <c r="N17" s="570" t="s">
        <v>845</v>
      </c>
      <c r="O17" s="570" t="s">
        <v>2855</v>
      </c>
      <c r="P17" s="570" t="s">
        <v>2856</v>
      </c>
      <c r="Q17" s="570" t="s">
        <v>2857</v>
      </c>
      <c r="R17" s="570"/>
    </row>
    <row r="18" spans="1:18">
      <c r="A18" s="555">
        <v>1</v>
      </c>
      <c r="B18" s="609"/>
      <c r="C18" s="564"/>
      <c r="D18" s="576"/>
      <c r="E18" s="596"/>
      <c r="F18" s="632"/>
      <c r="G18" s="645"/>
      <c r="H18" s="646"/>
      <c r="I18" s="325"/>
      <c r="J18" s="555"/>
      <c r="K18" s="564"/>
      <c r="L18" s="564"/>
      <c r="M18" s="564"/>
      <c r="N18" s="647"/>
      <c r="O18" s="647"/>
      <c r="P18" s="647"/>
      <c r="Q18" s="648"/>
      <c r="R18" s="555">
        <v>1</v>
      </c>
    </row>
    <row r="19" spans="1:18">
      <c r="A19" s="555">
        <v>2</v>
      </c>
      <c r="B19" s="564"/>
      <c r="C19" s="564"/>
      <c r="D19" s="576"/>
      <c r="E19" s="590"/>
      <c r="F19" s="632"/>
      <c r="G19" s="649"/>
      <c r="H19" s="646"/>
      <c r="I19" s="325"/>
      <c r="J19" s="555"/>
      <c r="K19" s="564"/>
      <c r="L19" s="564"/>
      <c r="M19" s="564"/>
      <c r="N19" s="632"/>
      <c r="O19" s="632"/>
      <c r="P19" s="632"/>
      <c r="Q19" s="650"/>
      <c r="R19" s="555">
        <v>2</v>
      </c>
    </row>
    <row r="20" spans="1:18">
      <c r="A20" s="555">
        <v>3</v>
      </c>
      <c r="B20" s="564"/>
      <c r="C20" s="564"/>
      <c r="D20" s="576"/>
      <c r="E20" s="590"/>
      <c r="F20" s="632"/>
      <c r="G20" s="649"/>
      <c r="H20" s="646"/>
      <c r="I20" s="325"/>
      <c r="J20" s="555"/>
      <c r="K20" s="564"/>
      <c r="L20" s="564"/>
      <c r="M20" s="564"/>
      <c r="N20" s="632"/>
      <c r="O20" s="632"/>
      <c r="P20" s="632"/>
      <c r="Q20" s="650"/>
      <c r="R20" s="555">
        <v>3</v>
      </c>
    </row>
    <row r="21" spans="1:18">
      <c r="A21" s="555">
        <v>4</v>
      </c>
      <c r="B21" s="564"/>
      <c r="C21" s="564"/>
      <c r="D21" s="576"/>
      <c r="E21" s="590"/>
      <c r="F21" s="632"/>
      <c r="G21" s="649"/>
      <c r="H21" s="646"/>
      <c r="I21" s="325"/>
      <c r="J21" s="555"/>
      <c r="K21" s="564"/>
      <c r="L21" s="564"/>
      <c r="M21" s="564"/>
      <c r="N21" s="632"/>
      <c r="O21" s="632"/>
      <c r="P21" s="632"/>
      <c r="Q21" s="650"/>
      <c r="R21" s="555">
        <v>4</v>
      </c>
    </row>
    <row r="22" spans="1:18">
      <c r="A22" s="555">
        <v>5</v>
      </c>
      <c r="B22" s="564"/>
      <c r="C22" s="564"/>
      <c r="D22" s="576"/>
      <c r="E22" s="590"/>
      <c r="F22" s="632"/>
      <c r="G22" s="649"/>
      <c r="H22" s="646"/>
      <c r="I22" s="325"/>
      <c r="J22" s="555"/>
      <c r="K22" s="564"/>
      <c r="L22" s="564"/>
      <c r="M22" s="564"/>
      <c r="N22" s="632"/>
      <c r="O22" s="632"/>
      <c r="P22" s="632"/>
      <c r="Q22" s="650"/>
      <c r="R22" s="555">
        <v>5</v>
      </c>
    </row>
    <row r="23" spans="1:18">
      <c r="A23" s="575">
        <v>6</v>
      </c>
      <c r="B23" s="564"/>
      <c r="C23" s="564"/>
      <c r="D23" s="576"/>
      <c r="E23" s="564"/>
      <c r="F23" s="632"/>
      <c r="G23" s="651"/>
      <c r="H23" s="646"/>
      <c r="I23" s="325"/>
      <c r="J23" s="575"/>
      <c r="K23" s="564"/>
      <c r="L23" s="564"/>
      <c r="M23" s="564"/>
      <c r="N23" s="632"/>
      <c r="O23" s="632"/>
      <c r="P23" s="632"/>
      <c r="Q23" s="650"/>
      <c r="R23" s="555">
        <v>6</v>
      </c>
    </row>
    <row r="24" spans="1:18">
      <c r="A24" s="575">
        <v>7</v>
      </c>
      <c r="B24" s="564"/>
      <c r="C24" s="564"/>
      <c r="D24" s="576"/>
      <c r="E24" s="564"/>
      <c r="F24" s="632"/>
      <c r="G24" s="651"/>
      <c r="H24" s="646"/>
      <c r="I24" s="325"/>
      <c r="J24" s="575"/>
      <c r="K24" s="564"/>
      <c r="L24" s="564"/>
      <c r="M24" s="564"/>
      <c r="N24" s="632"/>
      <c r="O24" s="632"/>
      <c r="P24" s="632"/>
      <c r="Q24" s="650"/>
      <c r="R24" s="555">
        <v>7</v>
      </c>
    </row>
    <row r="25" spans="1:18">
      <c r="A25" s="575">
        <v>8</v>
      </c>
      <c r="B25" s="564"/>
      <c r="C25" s="564"/>
      <c r="D25" s="576"/>
      <c r="E25" s="564"/>
      <c r="F25" s="632"/>
      <c r="G25" s="651"/>
      <c r="H25" s="646"/>
      <c r="I25" s="325"/>
      <c r="J25" s="575"/>
      <c r="K25" s="564"/>
      <c r="L25" s="564"/>
      <c r="M25" s="564"/>
      <c r="N25" s="632"/>
      <c r="O25" s="632"/>
      <c r="P25" s="632"/>
      <c r="Q25" s="650"/>
      <c r="R25" s="555">
        <v>8</v>
      </c>
    </row>
    <row r="26" spans="1:18">
      <c r="A26" s="575">
        <v>9</v>
      </c>
      <c r="B26" s="564"/>
      <c r="C26" s="564"/>
      <c r="D26" s="576"/>
      <c r="E26" s="564"/>
      <c r="F26" s="632"/>
      <c r="G26" s="651"/>
      <c r="H26" s="646"/>
      <c r="I26" s="325"/>
      <c r="J26" s="575"/>
      <c r="K26" s="564"/>
      <c r="L26" s="564"/>
      <c r="M26" s="564"/>
      <c r="N26" s="632"/>
      <c r="O26" s="632"/>
      <c r="P26" s="632"/>
      <c r="Q26" s="650"/>
      <c r="R26" s="555">
        <v>9</v>
      </c>
    </row>
    <row r="27" spans="1:18">
      <c r="A27" s="575">
        <v>10</v>
      </c>
      <c r="B27" s="564"/>
      <c r="C27" s="564"/>
      <c r="D27" s="576"/>
      <c r="E27" s="564"/>
      <c r="F27" s="632"/>
      <c r="G27" s="651"/>
      <c r="H27" s="646"/>
      <c r="I27" s="325"/>
      <c r="J27" s="575"/>
      <c r="K27" s="564"/>
      <c r="L27" s="564"/>
      <c r="M27" s="564"/>
      <c r="N27" s="632"/>
      <c r="O27" s="632"/>
      <c r="P27" s="632"/>
      <c r="Q27" s="650"/>
      <c r="R27" s="555">
        <v>10</v>
      </c>
    </row>
    <row r="28" spans="1:18">
      <c r="A28" s="575">
        <v>11</v>
      </c>
      <c r="B28" s="564"/>
      <c r="C28" s="564"/>
      <c r="D28" s="576"/>
      <c r="E28" s="564"/>
      <c r="F28" s="632"/>
      <c r="G28" s="651"/>
      <c r="H28" s="646"/>
      <c r="I28" s="325"/>
      <c r="J28" s="575"/>
      <c r="K28" s="564"/>
      <c r="L28" s="564"/>
      <c r="M28" s="564"/>
      <c r="N28" s="632"/>
      <c r="O28" s="632"/>
      <c r="P28" s="632"/>
      <c r="Q28" s="650"/>
      <c r="R28" s="555">
        <v>11</v>
      </c>
    </row>
    <row r="29" spans="1:18">
      <c r="A29" s="575">
        <v>12</v>
      </c>
      <c r="B29" s="564"/>
      <c r="C29" s="564"/>
      <c r="D29" s="576"/>
      <c r="E29" s="564"/>
      <c r="F29" s="632"/>
      <c r="G29" s="651"/>
      <c r="H29" s="646"/>
      <c r="I29" s="325"/>
      <c r="J29" s="575"/>
      <c r="K29" s="564"/>
      <c r="L29" s="564"/>
      <c r="M29" s="564"/>
      <c r="N29" s="632"/>
      <c r="O29" s="632"/>
      <c r="P29" s="632"/>
      <c r="Q29" s="650"/>
      <c r="R29" s="555">
        <v>12</v>
      </c>
    </row>
    <row r="30" spans="1:18">
      <c r="A30" s="575">
        <v>13</v>
      </c>
      <c r="B30" s="564"/>
      <c r="C30" s="564"/>
      <c r="D30" s="576"/>
      <c r="E30" s="564"/>
      <c r="F30" s="632"/>
      <c r="G30" s="651"/>
      <c r="H30" s="646"/>
      <c r="I30" s="325"/>
      <c r="J30" s="575"/>
      <c r="K30" s="564"/>
      <c r="L30" s="564"/>
      <c r="M30" s="564"/>
      <c r="N30" s="632"/>
      <c r="O30" s="632"/>
      <c r="P30" s="632"/>
      <c r="Q30" s="650"/>
      <c r="R30" s="555">
        <v>13</v>
      </c>
    </row>
    <row r="31" spans="1:18">
      <c r="A31" s="575">
        <v>14</v>
      </c>
      <c r="B31" s="564"/>
      <c r="C31" s="564"/>
      <c r="D31" s="576"/>
      <c r="E31" s="564"/>
      <c r="F31" s="632"/>
      <c r="G31" s="651"/>
      <c r="H31" s="646"/>
      <c r="I31" s="325"/>
      <c r="J31" s="575"/>
      <c r="K31" s="564"/>
      <c r="L31" s="564"/>
      <c r="M31" s="564"/>
      <c r="N31" s="632"/>
      <c r="O31" s="632"/>
      <c r="P31" s="632"/>
      <c r="Q31" s="650"/>
      <c r="R31" s="555">
        <v>14</v>
      </c>
    </row>
    <row r="32" spans="1:18">
      <c r="A32" s="575">
        <v>15</v>
      </c>
      <c r="B32" s="564"/>
      <c r="C32" s="564"/>
      <c r="D32" s="576"/>
      <c r="E32" s="564"/>
      <c r="F32" s="632"/>
      <c r="G32" s="651"/>
      <c r="H32" s="646"/>
      <c r="I32" s="325"/>
      <c r="J32" s="575"/>
      <c r="K32" s="564"/>
      <c r="L32" s="564"/>
      <c r="M32" s="564"/>
      <c r="N32" s="632"/>
      <c r="O32" s="632"/>
      <c r="P32" s="632"/>
      <c r="Q32" s="650"/>
      <c r="R32" s="555">
        <v>15</v>
      </c>
    </row>
    <row r="33" spans="1:18">
      <c r="A33" s="575">
        <v>16</v>
      </c>
      <c r="B33" s="564"/>
      <c r="C33" s="564"/>
      <c r="D33" s="576"/>
      <c r="E33" s="564"/>
      <c r="F33" s="632"/>
      <c r="G33" s="651"/>
      <c r="H33" s="646"/>
      <c r="I33" s="325"/>
      <c r="J33" s="575"/>
      <c r="K33" s="564"/>
      <c r="L33" s="564"/>
      <c r="M33" s="564"/>
      <c r="N33" s="632"/>
      <c r="O33" s="632"/>
      <c r="P33" s="632"/>
      <c r="Q33" s="650"/>
      <c r="R33" s="555">
        <v>16</v>
      </c>
    </row>
    <row r="34" spans="1:18">
      <c r="A34" s="555">
        <v>17</v>
      </c>
      <c r="B34" s="564"/>
      <c r="C34" s="564"/>
      <c r="D34" s="576"/>
      <c r="E34" s="564"/>
      <c r="F34" s="632"/>
      <c r="G34" s="651"/>
      <c r="H34" s="646"/>
      <c r="I34" s="325"/>
      <c r="J34" s="555"/>
      <c r="K34" s="564"/>
      <c r="L34" s="564"/>
      <c r="M34" s="564"/>
      <c r="N34" s="632"/>
      <c r="O34" s="632"/>
      <c r="P34" s="632"/>
      <c r="Q34" s="650"/>
      <c r="R34" s="555">
        <v>17</v>
      </c>
    </row>
    <row r="35" spans="1:18">
      <c r="A35" s="555">
        <v>18</v>
      </c>
      <c r="B35" s="564"/>
      <c r="C35" s="564"/>
      <c r="D35" s="576"/>
      <c r="E35" s="564"/>
      <c r="F35" s="632"/>
      <c r="G35" s="651"/>
      <c r="H35" s="646"/>
      <c r="I35" s="325"/>
      <c r="J35" s="555"/>
      <c r="K35" s="564"/>
      <c r="L35" s="564"/>
      <c r="M35" s="564"/>
      <c r="N35" s="632"/>
      <c r="O35" s="632"/>
      <c r="P35" s="632"/>
      <c r="Q35" s="650"/>
      <c r="R35" s="555">
        <v>18</v>
      </c>
    </row>
    <row r="36" spans="1:18">
      <c r="A36" s="555">
        <v>19</v>
      </c>
      <c r="B36" s="564"/>
      <c r="C36" s="564"/>
      <c r="D36" s="576"/>
      <c r="E36" s="564"/>
      <c r="F36" s="632"/>
      <c r="G36" s="651"/>
      <c r="H36" s="646"/>
      <c r="I36" s="325"/>
      <c r="J36" s="555"/>
      <c r="K36" s="564"/>
      <c r="L36" s="564"/>
      <c r="M36" s="564"/>
      <c r="N36" s="632"/>
      <c r="O36" s="632"/>
      <c r="P36" s="632"/>
      <c r="Q36" s="650"/>
      <c r="R36" s="555">
        <v>19</v>
      </c>
    </row>
    <row r="37" spans="1:18">
      <c r="A37" s="555">
        <v>20</v>
      </c>
      <c r="B37" s="564"/>
      <c r="C37" s="564"/>
      <c r="D37" s="576"/>
      <c r="E37" s="564"/>
      <c r="F37" s="632"/>
      <c r="G37" s="651"/>
      <c r="H37" s="646"/>
      <c r="I37" s="325"/>
      <c r="J37" s="555"/>
      <c r="K37" s="564"/>
      <c r="L37" s="564"/>
      <c r="M37" s="609"/>
      <c r="N37" s="632"/>
      <c r="O37" s="632"/>
      <c r="P37" s="632"/>
      <c r="Q37" s="650"/>
      <c r="R37" s="555">
        <v>20</v>
      </c>
    </row>
    <row r="38" spans="1:18">
      <c r="A38" s="555">
        <v>21</v>
      </c>
      <c r="B38" s="564"/>
      <c r="C38" s="564"/>
      <c r="D38" s="576"/>
      <c r="E38" s="564"/>
      <c r="F38" s="632"/>
      <c r="G38" s="651"/>
      <c r="H38" s="646"/>
      <c r="I38" s="325"/>
      <c r="J38" s="555"/>
      <c r="K38" s="564"/>
      <c r="L38" s="564"/>
      <c r="M38" s="564"/>
      <c r="N38" s="632"/>
      <c r="O38" s="632"/>
      <c r="P38" s="632"/>
      <c r="Q38" s="650"/>
      <c r="R38" s="555">
        <v>21</v>
      </c>
    </row>
    <row r="39" spans="1:18">
      <c r="A39" s="555">
        <v>22</v>
      </c>
      <c r="B39" s="564"/>
      <c r="C39" s="564"/>
      <c r="D39" s="576"/>
      <c r="E39" s="564"/>
      <c r="F39" s="632"/>
      <c r="G39" s="651"/>
      <c r="H39" s="646"/>
      <c r="I39" s="325"/>
      <c r="J39" s="555"/>
      <c r="K39" s="564"/>
      <c r="L39" s="564"/>
      <c r="M39" s="564"/>
      <c r="N39" s="632"/>
      <c r="O39" s="632"/>
      <c r="P39" s="632"/>
      <c r="Q39" s="650"/>
      <c r="R39" s="555">
        <v>22</v>
      </c>
    </row>
    <row r="40" spans="1:18">
      <c r="A40" s="555">
        <v>23</v>
      </c>
      <c r="B40" s="564"/>
      <c r="C40" s="564"/>
      <c r="D40" s="576"/>
      <c r="E40" s="564"/>
      <c r="F40" s="632"/>
      <c r="G40" s="651"/>
      <c r="H40" s="646"/>
      <c r="I40" s="325"/>
      <c r="J40" s="555"/>
      <c r="K40" s="564"/>
      <c r="L40" s="564"/>
      <c r="M40" s="564"/>
      <c r="N40" s="632"/>
      <c r="O40" s="632"/>
      <c r="P40" s="632"/>
      <c r="Q40" s="650"/>
      <c r="R40" s="555">
        <v>23</v>
      </c>
    </row>
    <row r="41" spans="1:18">
      <c r="A41" s="555">
        <v>24</v>
      </c>
      <c r="B41" s="564"/>
      <c r="C41" s="564"/>
      <c r="D41" s="576"/>
      <c r="E41" s="564"/>
      <c r="F41" s="632"/>
      <c r="G41" s="651"/>
      <c r="H41" s="646"/>
      <c r="I41" s="325"/>
      <c r="J41" s="555"/>
      <c r="K41" s="564"/>
      <c r="L41" s="564"/>
      <c r="M41" s="564"/>
      <c r="N41" s="632"/>
      <c r="O41" s="632"/>
      <c r="P41" s="632"/>
      <c r="Q41" s="650"/>
      <c r="R41" s="555">
        <v>24</v>
      </c>
    </row>
    <row r="42" spans="1:18">
      <c r="A42" s="555">
        <v>25</v>
      </c>
      <c r="B42" s="564"/>
      <c r="C42" s="564"/>
      <c r="D42" s="576"/>
      <c r="E42" s="564"/>
      <c r="F42" s="632"/>
      <c r="G42" s="651"/>
      <c r="H42" s="646"/>
      <c r="I42" s="325"/>
      <c r="J42" s="555"/>
      <c r="K42" s="564"/>
      <c r="L42" s="564"/>
      <c r="M42" s="564"/>
      <c r="N42" s="632"/>
      <c r="O42" s="632"/>
      <c r="P42" s="632"/>
      <c r="Q42" s="650"/>
      <c r="R42" s="555">
        <v>25</v>
      </c>
    </row>
    <row r="43" spans="1:18">
      <c r="A43" s="555">
        <v>26</v>
      </c>
      <c r="B43" s="564"/>
      <c r="C43" s="564"/>
      <c r="D43" s="576"/>
      <c r="E43" s="564"/>
      <c r="F43" s="632"/>
      <c r="G43" s="651"/>
      <c r="H43" s="646"/>
      <c r="I43" s="325"/>
      <c r="J43" s="555"/>
      <c r="K43" s="564"/>
      <c r="L43" s="564"/>
      <c r="M43" s="564"/>
      <c r="N43" s="632"/>
      <c r="O43" s="632"/>
      <c r="P43" s="632"/>
      <c r="Q43" s="650"/>
      <c r="R43" s="555">
        <v>26</v>
      </c>
    </row>
    <row r="44" spans="1:18">
      <c r="A44" s="555">
        <v>27</v>
      </c>
      <c r="B44" s="564"/>
      <c r="C44" s="564"/>
      <c r="D44" s="576"/>
      <c r="E44" s="564"/>
      <c r="F44" s="632"/>
      <c r="G44" s="651"/>
      <c r="H44" s="646"/>
      <c r="I44" s="325"/>
      <c r="J44" s="555"/>
      <c r="K44" s="564"/>
      <c r="L44" s="564"/>
      <c r="M44" s="564"/>
      <c r="N44" s="632"/>
      <c r="O44" s="632"/>
      <c r="P44" s="632"/>
      <c r="Q44" s="650"/>
      <c r="R44" s="555">
        <v>27</v>
      </c>
    </row>
    <row r="45" spans="1:18">
      <c r="A45" s="555">
        <v>28</v>
      </c>
      <c r="B45" s="564"/>
      <c r="C45" s="564"/>
      <c r="D45" s="576"/>
      <c r="E45" s="564"/>
      <c r="F45" s="632"/>
      <c r="G45" s="651"/>
      <c r="H45" s="646"/>
      <c r="I45" s="325"/>
      <c r="J45" s="555"/>
      <c r="K45" s="564"/>
      <c r="L45" s="564"/>
      <c r="M45" s="564"/>
      <c r="N45" s="632"/>
      <c r="O45" s="632"/>
      <c r="P45" s="632"/>
      <c r="Q45" s="650"/>
      <c r="R45" s="555">
        <v>28</v>
      </c>
    </row>
    <row r="46" spans="1:18">
      <c r="A46" s="555">
        <v>29</v>
      </c>
      <c r="B46" s="564"/>
      <c r="C46" s="564"/>
      <c r="D46" s="576"/>
      <c r="E46" s="564"/>
      <c r="F46" s="632"/>
      <c r="G46" s="651"/>
      <c r="H46" s="646"/>
      <c r="I46" s="325"/>
      <c r="J46" s="555"/>
      <c r="K46" s="564"/>
      <c r="L46" s="564"/>
      <c r="M46" s="564"/>
      <c r="N46" s="632"/>
      <c r="O46" s="632"/>
      <c r="P46" s="632"/>
      <c r="Q46" s="650"/>
      <c r="R46" s="555">
        <v>29</v>
      </c>
    </row>
    <row r="47" spans="1:18">
      <c r="A47" s="555">
        <v>30</v>
      </c>
      <c r="B47" s="564"/>
      <c r="C47" s="564"/>
      <c r="D47" s="576"/>
      <c r="E47" s="564"/>
      <c r="F47" s="632"/>
      <c r="G47" s="651"/>
      <c r="H47" s="646"/>
      <c r="I47" s="325"/>
      <c r="J47" s="555"/>
      <c r="K47" s="564"/>
      <c r="L47" s="564"/>
      <c r="M47" s="564"/>
      <c r="N47" s="632"/>
      <c r="O47" s="632"/>
      <c r="P47" s="632"/>
      <c r="Q47" s="650"/>
      <c r="R47" s="555">
        <v>30</v>
      </c>
    </row>
    <row r="48" spans="1:18">
      <c r="A48" s="555">
        <v>31</v>
      </c>
      <c r="B48" s="564"/>
      <c r="C48" s="564"/>
      <c r="D48" s="576"/>
      <c r="E48" s="564"/>
      <c r="F48" s="632"/>
      <c r="G48" s="651"/>
      <c r="H48" s="646"/>
      <c r="I48" s="325"/>
      <c r="J48" s="555"/>
      <c r="K48" s="564"/>
      <c r="L48" s="564"/>
      <c r="M48" s="564"/>
      <c r="N48" s="632"/>
      <c r="O48" s="632"/>
      <c r="P48" s="632"/>
      <c r="Q48" s="650"/>
      <c r="R48" s="555">
        <v>31</v>
      </c>
    </row>
    <row r="49" spans="1:18">
      <c r="A49" s="555">
        <v>32</v>
      </c>
      <c r="B49" s="564"/>
      <c r="C49" s="564"/>
      <c r="D49" s="576"/>
      <c r="E49" s="564"/>
      <c r="F49" s="632"/>
      <c r="G49" s="651"/>
      <c r="H49" s="646"/>
      <c r="I49" s="325"/>
      <c r="J49" s="555"/>
      <c r="K49" s="564"/>
      <c r="L49" s="564"/>
      <c r="M49" s="564"/>
      <c r="N49" s="632"/>
      <c r="O49" s="632"/>
      <c r="P49" s="632"/>
      <c r="Q49" s="650"/>
      <c r="R49" s="555">
        <v>32</v>
      </c>
    </row>
    <row r="50" spans="1:18">
      <c r="A50" s="555">
        <v>33</v>
      </c>
      <c r="B50" s="564"/>
      <c r="C50" s="564"/>
      <c r="D50" s="576"/>
      <c r="E50" s="564"/>
      <c r="F50" s="632"/>
      <c r="G50" s="651"/>
      <c r="H50" s="646"/>
      <c r="I50" s="325"/>
      <c r="J50" s="555"/>
      <c r="K50" s="564"/>
      <c r="L50" s="564"/>
      <c r="M50" s="564"/>
      <c r="N50" s="632"/>
      <c r="O50" s="632"/>
      <c r="P50" s="632"/>
      <c r="Q50" s="650"/>
      <c r="R50" s="555">
        <v>33</v>
      </c>
    </row>
    <row r="51" spans="1:18">
      <c r="A51" s="555">
        <v>34</v>
      </c>
      <c r="B51" s="564"/>
      <c r="C51" s="564"/>
      <c r="D51" s="576"/>
      <c r="E51" s="564"/>
      <c r="F51" s="632"/>
      <c r="G51" s="651"/>
      <c r="H51" s="646"/>
      <c r="I51" s="325"/>
      <c r="J51" s="555"/>
      <c r="K51" s="564"/>
      <c r="L51" s="564"/>
      <c r="M51" s="564"/>
      <c r="N51" s="632"/>
      <c r="O51" s="632"/>
      <c r="P51" s="632"/>
      <c r="Q51" s="650"/>
      <c r="R51" s="555">
        <v>34</v>
      </c>
    </row>
    <row r="52" spans="1:18">
      <c r="A52" s="555">
        <v>35</v>
      </c>
      <c r="B52" s="564"/>
      <c r="C52" s="564"/>
      <c r="D52" s="576"/>
      <c r="E52" s="564"/>
      <c r="F52" s="632"/>
      <c r="G52" s="651"/>
      <c r="H52" s="646"/>
      <c r="I52" s="325"/>
      <c r="J52" s="555"/>
      <c r="K52" s="564"/>
      <c r="L52" s="564"/>
      <c r="M52" s="564"/>
      <c r="N52" s="632"/>
      <c r="O52" s="632"/>
      <c r="P52" s="632"/>
      <c r="Q52" s="650"/>
      <c r="R52" s="555">
        <v>35</v>
      </c>
    </row>
    <row r="53" spans="1:18">
      <c r="A53" s="555">
        <v>36</v>
      </c>
      <c r="B53" s="564"/>
      <c r="C53" s="564"/>
      <c r="D53" s="576"/>
      <c r="E53" s="564"/>
      <c r="F53" s="632"/>
      <c r="G53" s="651"/>
      <c r="H53" s="646"/>
      <c r="I53" s="325"/>
      <c r="J53" s="555"/>
      <c r="K53" s="564"/>
      <c r="L53" s="564"/>
      <c r="M53" s="564"/>
      <c r="N53" s="632"/>
      <c r="O53" s="632"/>
      <c r="P53" s="632"/>
      <c r="Q53" s="650"/>
      <c r="R53" s="555">
        <v>36</v>
      </c>
    </row>
    <row r="54" spans="1:18">
      <c r="A54" s="555">
        <v>37</v>
      </c>
      <c r="B54" s="564"/>
      <c r="C54" s="564"/>
      <c r="D54" s="576"/>
      <c r="E54" s="564"/>
      <c r="F54" s="632"/>
      <c r="G54" s="651"/>
      <c r="H54" s="646"/>
      <c r="I54" s="325"/>
      <c r="J54" s="555"/>
      <c r="K54" s="564"/>
      <c r="L54" s="564"/>
      <c r="M54" s="564"/>
      <c r="N54" s="632"/>
      <c r="O54" s="632"/>
      <c r="P54" s="632"/>
      <c r="Q54" s="650"/>
      <c r="R54" s="555">
        <v>37</v>
      </c>
    </row>
    <row r="55" spans="1:18">
      <c r="A55" s="555">
        <v>38</v>
      </c>
      <c r="B55" s="564"/>
      <c r="C55" s="564"/>
      <c r="D55" s="576"/>
      <c r="E55" s="564"/>
      <c r="F55" s="632"/>
      <c r="G55" s="651"/>
      <c r="H55" s="646"/>
      <c r="I55" s="325"/>
      <c r="J55" s="555"/>
      <c r="K55" s="564"/>
      <c r="L55" s="564"/>
      <c r="M55" s="564"/>
      <c r="N55" s="632"/>
      <c r="O55" s="632"/>
      <c r="P55" s="632"/>
      <c r="Q55" s="650"/>
      <c r="R55" s="555">
        <v>38</v>
      </c>
    </row>
    <row r="56" spans="1:18">
      <c r="A56" s="555">
        <v>39</v>
      </c>
      <c r="B56" s="564"/>
      <c r="C56" s="564"/>
      <c r="D56" s="576"/>
      <c r="E56" s="564"/>
      <c r="F56" s="632"/>
      <c r="G56" s="651"/>
      <c r="H56" s="646"/>
      <c r="I56" s="325"/>
      <c r="J56" s="555"/>
      <c r="K56" s="564"/>
      <c r="L56" s="564"/>
      <c r="M56" s="564"/>
      <c r="N56" s="632"/>
      <c r="O56" s="632"/>
      <c r="P56" s="632"/>
      <c r="Q56" s="650"/>
      <c r="R56" s="555">
        <v>39</v>
      </c>
    </row>
    <row r="57" spans="1:18">
      <c r="A57" s="555">
        <v>40</v>
      </c>
      <c r="B57" s="564"/>
      <c r="C57" s="564"/>
      <c r="D57" s="576"/>
      <c r="E57" s="564"/>
      <c r="F57" s="632"/>
      <c r="G57" s="651"/>
      <c r="H57" s="646"/>
      <c r="I57" s="325"/>
      <c r="J57" s="555"/>
      <c r="K57" s="564"/>
      <c r="L57" s="564"/>
      <c r="M57" s="564"/>
      <c r="N57" s="632"/>
      <c r="O57" s="632"/>
      <c r="P57" s="632"/>
      <c r="Q57" s="650"/>
      <c r="R57" s="555">
        <v>40</v>
      </c>
    </row>
    <row r="58" spans="1:18">
      <c r="A58" s="555">
        <v>41</v>
      </c>
      <c r="B58" s="564"/>
      <c r="C58" s="564"/>
      <c r="D58" s="576"/>
      <c r="E58" s="564"/>
      <c r="F58" s="632"/>
      <c r="G58" s="651"/>
      <c r="H58" s="646"/>
      <c r="I58" s="325"/>
      <c r="J58" s="555"/>
      <c r="K58" s="564"/>
      <c r="L58" s="564"/>
      <c r="M58" s="564"/>
      <c r="N58" s="632"/>
      <c r="O58" s="632"/>
      <c r="P58" s="632"/>
      <c r="Q58" s="650"/>
      <c r="R58" s="555">
        <v>41</v>
      </c>
    </row>
    <row r="59" spans="1:18">
      <c r="A59" s="555">
        <v>42</v>
      </c>
      <c r="B59" s="564"/>
      <c r="C59" s="564"/>
      <c r="D59" s="576"/>
      <c r="E59" s="564"/>
      <c r="F59" s="632"/>
      <c r="G59" s="651"/>
      <c r="H59" s="646"/>
      <c r="I59" s="325"/>
      <c r="J59" s="555"/>
      <c r="K59" s="564"/>
      <c r="L59" s="564"/>
      <c r="M59" s="564"/>
      <c r="N59" s="632"/>
      <c r="O59" s="632"/>
      <c r="P59" s="632"/>
      <c r="Q59" s="650"/>
      <c r="R59" s="555">
        <v>42</v>
      </c>
    </row>
    <row r="60" spans="1:18" ht="15.75" thickBot="1">
      <c r="A60" s="578">
        <v>43</v>
      </c>
      <c r="B60" s="579"/>
      <c r="C60" s="579"/>
      <c r="D60" s="593"/>
      <c r="E60" s="579"/>
      <c r="F60" s="640"/>
      <c r="G60" s="652"/>
      <c r="H60" s="653"/>
      <c r="I60" s="325"/>
      <c r="J60" s="578"/>
      <c r="K60" s="579"/>
      <c r="L60" s="579"/>
      <c r="M60" s="579"/>
      <c r="N60" s="640"/>
      <c r="O60" s="640"/>
      <c r="P60" s="640"/>
      <c r="Q60" s="654"/>
      <c r="R60" s="578">
        <v>43</v>
      </c>
    </row>
    <row r="61" spans="1:18" ht="15.75" thickBot="1">
      <c r="A61" s="578">
        <v>44</v>
      </c>
      <c r="B61" s="579" t="s">
        <v>2166</v>
      </c>
      <c r="C61" s="579"/>
      <c r="D61" s="593">
        <f>SUM(D18:D60)</f>
        <v>0</v>
      </c>
      <c r="E61" s="579"/>
      <c r="F61" s="593" t="str">
        <f>IF(ISERR(AVERAGEA(F18:F60))," ",AVERAGEA(F18:F60))</f>
        <v xml:space="preserve"> </v>
      </c>
      <c r="G61" s="593">
        <f>SUM(G18:G60)</f>
        <v>0</v>
      </c>
      <c r="H61" s="593">
        <f>SUM(H18:H60)</f>
        <v>0</v>
      </c>
      <c r="I61" s="325"/>
      <c r="J61" s="578"/>
      <c r="K61" s="579"/>
      <c r="L61" s="579"/>
      <c r="M61" s="579"/>
      <c r="N61" s="655">
        <f>SUM(N18:N60)</f>
        <v>0</v>
      </c>
      <c r="O61" s="655">
        <f>SUM(O18:O60)</f>
        <v>0</v>
      </c>
      <c r="P61" s="655">
        <f>SUM(P18:P60)</f>
        <v>0</v>
      </c>
      <c r="Q61" s="655">
        <f>SUM(Q18:Q60)</f>
        <v>0</v>
      </c>
      <c r="R61" s="578">
        <v>44</v>
      </c>
    </row>
    <row r="62" spans="1:18">
      <c r="A62" s="580"/>
      <c r="B62" s="580"/>
      <c r="C62" s="580"/>
      <c r="D62" s="594"/>
      <c r="E62" s="580"/>
      <c r="F62" s="594"/>
      <c r="G62" s="594"/>
      <c r="H62" s="594"/>
      <c r="I62" s="325"/>
      <c r="J62" s="580"/>
      <c r="K62" s="580"/>
      <c r="L62" s="580"/>
      <c r="M62" s="580"/>
      <c r="N62" s="656"/>
      <c r="O62" s="656"/>
      <c r="P62" s="656"/>
      <c r="Q62" s="656"/>
      <c r="R62" s="580"/>
    </row>
    <row r="63" spans="1:18" ht="15.75">
      <c r="A63" s="581" t="s">
        <v>2195</v>
      </c>
      <c r="B63" s="325"/>
      <c r="C63" s="325"/>
      <c r="D63" s="325"/>
      <c r="E63" s="325"/>
      <c r="F63" s="325"/>
      <c r="G63" s="325"/>
      <c r="H63" s="325"/>
      <c r="I63" s="325"/>
      <c r="J63" s="581" t="s">
        <v>2195</v>
      </c>
    </row>
    <row r="64" spans="1:18">
      <c r="A64" s="582" t="s">
        <v>2196</v>
      </c>
      <c r="B64" s="582"/>
      <c r="C64" s="582"/>
      <c r="D64" s="582"/>
      <c r="E64" s="582"/>
      <c r="F64" s="582"/>
      <c r="G64" s="582"/>
      <c r="H64" s="582"/>
      <c r="I64" s="325"/>
      <c r="J64" s="582" t="s">
        <v>2197</v>
      </c>
      <c r="K64" s="582"/>
      <c r="L64" s="582"/>
      <c r="M64" s="582"/>
      <c r="N64" s="582"/>
      <c r="O64" s="582"/>
      <c r="P64" s="582"/>
      <c r="Q64" s="582"/>
      <c r="R64" s="582"/>
    </row>
  </sheetData>
  <phoneticPr fontId="0" type="noConversion"/>
  <printOptions horizontalCentered="1" verticalCentered="1"/>
  <pageMargins left="0.5" right="0.5" top="0.5" bottom="0.5" header="0" footer="0"/>
  <pageSetup scale="70" fitToWidth="2" orientation="portrait" horizontalDpi="300" verticalDpi="300" r:id="rId1"/>
  <headerFooter alignWithMargins="0"/>
  <colBreaks count="1" manualBreakCount="1">
    <brk id="8"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8">
    <pageSetUpPr fitToPage="1"/>
  </sheetPr>
  <dimension ref="A1:H67"/>
  <sheetViews>
    <sheetView defaultGridColor="0" topLeftCell="A10" colorId="22" zoomScale="85" zoomScaleNormal="85" zoomScaleSheetLayoutView="50" workbookViewId="0">
      <selection activeCell="C30" sqref="C30"/>
    </sheetView>
  </sheetViews>
  <sheetFormatPr defaultColWidth="9.6640625" defaultRowHeight="15"/>
  <cols>
    <col min="1" max="1" width="5" style="83" customWidth="1"/>
    <col min="2" max="2" width="44" style="83" customWidth="1"/>
    <col min="3" max="3" width="3.6640625" style="83" customWidth="1"/>
    <col min="4" max="4" width="2.6640625" style="83" customWidth="1"/>
    <col min="5" max="5" width="2.33203125" style="83" customWidth="1"/>
    <col min="6" max="6" width="13.6640625" style="83" customWidth="1"/>
    <col min="7" max="7" width="17.33203125" style="83" customWidth="1"/>
    <col min="8" max="8" width="17.33203125" style="83" bestFit="1" customWidth="1"/>
    <col min="9" max="16384" width="9.6640625" style="83"/>
  </cols>
  <sheetData>
    <row r="1" spans="1:8">
      <c r="A1" s="507"/>
      <c r="B1" s="1506" t="s">
        <v>394</v>
      </c>
      <c r="C1" s="1826" t="s">
        <v>377</v>
      </c>
      <c r="D1" s="508"/>
      <c r="E1" s="508"/>
      <c r="F1" s="1506"/>
      <c r="G1" s="1892" t="s">
        <v>396</v>
      </c>
      <c r="H1" s="1813" t="s">
        <v>397</v>
      </c>
    </row>
    <row r="2" spans="1:8">
      <c r="A2" s="514"/>
      <c r="B2" s="2610" t="s">
        <v>4729</v>
      </c>
      <c r="C2" s="1538" t="s">
        <v>378</v>
      </c>
      <c r="D2" s="83" t="s">
        <v>79</v>
      </c>
      <c r="F2" s="1510" t="s">
        <v>380</v>
      </c>
      <c r="G2" s="2611" t="s">
        <v>398</v>
      </c>
      <c r="H2" s="1534"/>
    </row>
    <row r="3" spans="1:8" ht="15" customHeight="1">
      <c r="A3" s="1515"/>
      <c r="B3" s="1519"/>
      <c r="C3" s="1537" t="s">
        <v>381</v>
      </c>
      <c r="D3" s="1519" t="s">
        <v>379</v>
      </c>
      <c r="E3" s="1519"/>
      <c r="F3" s="1516" t="s">
        <v>382</v>
      </c>
      <c r="G3" s="1710" t="s">
        <v>4855</v>
      </c>
      <c r="H3" s="1518" t="s">
        <v>4567</v>
      </c>
    </row>
    <row r="4" spans="1:8" ht="15" customHeight="1">
      <c r="A4" s="2612" t="s">
        <v>280</v>
      </c>
      <c r="B4" s="2613"/>
      <c r="C4" s="2613"/>
      <c r="D4" s="2613"/>
      <c r="E4" s="2613"/>
      <c r="F4" s="2613"/>
      <c r="G4" s="2613"/>
      <c r="H4" s="2614"/>
    </row>
    <row r="5" spans="1:8">
      <c r="A5" s="2615"/>
      <c r="B5" s="2616"/>
      <c r="C5" s="2617"/>
      <c r="D5" s="2617"/>
      <c r="E5" s="2617"/>
      <c r="F5" s="2617"/>
      <c r="G5" s="2617"/>
      <c r="H5" s="2618"/>
    </row>
    <row r="6" spans="1:8" ht="90">
      <c r="A6" s="2615"/>
      <c r="B6" s="2619" t="s">
        <v>3614</v>
      </c>
      <c r="C6" s="1897"/>
      <c r="D6" s="2617"/>
      <c r="E6" s="2616"/>
      <c r="F6" s="3266" t="s">
        <v>3615</v>
      </c>
      <c r="G6" s="3262"/>
      <c r="H6" s="3263"/>
    </row>
    <row r="7" spans="1:8">
      <c r="A7" s="2615"/>
      <c r="B7" s="1897"/>
      <c r="C7" s="1897"/>
      <c r="D7" s="2617"/>
      <c r="E7" s="2616"/>
      <c r="F7" s="2617"/>
      <c r="G7" s="2617"/>
      <c r="H7" s="2618"/>
    </row>
    <row r="8" spans="1:8">
      <c r="A8" s="2620"/>
      <c r="B8" s="2613"/>
      <c r="C8" s="2613"/>
      <c r="D8" s="2613"/>
      <c r="E8" s="2621"/>
      <c r="F8" s="2613"/>
      <c r="G8" s="2613"/>
      <c r="H8" s="2614"/>
    </row>
    <row r="9" spans="1:8">
      <c r="A9" s="2615"/>
      <c r="B9" s="2617"/>
      <c r="C9" s="2617"/>
      <c r="D9" s="2617"/>
      <c r="E9" s="2616"/>
      <c r="F9" s="2617"/>
      <c r="G9" s="2617"/>
      <c r="H9" s="2618"/>
    </row>
    <row r="10" spans="1:8">
      <c r="A10" s="2615"/>
      <c r="B10" s="2617"/>
      <c r="C10" s="2617"/>
      <c r="D10" s="2617"/>
      <c r="E10" s="2616"/>
      <c r="F10" s="2617"/>
      <c r="G10" s="2617"/>
      <c r="H10" s="2618"/>
    </row>
    <row r="11" spans="1:8">
      <c r="A11" s="2615"/>
      <c r="B11" s="2622" t="s">
        <v>3513</v>
      </c>
      <c r="C11" s="2617"/>
      <c r="D11" s="2617"/>
      <c r="E11" s="2616"/>
      <c r="F11" s="2617"/>
      <c r="G11" s="2617"/>
      <c r="H11" s="2618"/>
    </row>
    <row r="12" spans="1:8">
      <c r="A12" s="2615"/>
      <c r="B12" s="2622" t="s">
        <v>86</v>
      </c>
      <c r="C12" s="2617"/>
      <c r="D12" s="2617"/>
      <c r="E12" s="2616"/>
      <c r="F12" s="2617"/>
      <c r="G12" s="2617"/>
      <c r="H12" s="2618"/>
    </row>
    <row r="13" spans="1:8">
      <c r="A13" s="2615"/>
      <c r="B13" s="2622" t="s">
        <v>266</v>
      </c>
      <c r="C13" s="2617"/>
      <c r="D13" s="2617"/>
      <c r="E13" s="2616"/>
      <c r="F13" s="2617"/>
      <c r="G13" s="2617"/>
      <c r="H13" s="2618"/>
    </row>
    <row r="14" spans="1:8">
      <c r="A14" s="2615"/>
      <c r="B14" s="2622" t="s">
        <v>267</v>
      </c>
      <c r="C14" s="2617"/>
      <c r="D14" s="2617"/>
      <c r="E14" s="2616"/>
      <c r="F14" s="2617"/>
      <c r="G14" s="2617"/>
      <c r="H14" s="2618"/>
    </row>
    <row r="15" spans="1:8">
      <c r="A15" s="2615"/>
      <c r="B15" s="2622"/>
      <c r="C15" s="2617"/>
      <c r="D15" s="2617"/>
      <c r="E15" s="2616"/>
      <c r="F15" s="2617"/>
      <c r="G15" s="2617"/>
      <c r="H15" s="2618"/>
    </row>
    <row r="16" spans="1:8">
      <c r="A16" s="2615"/>
      <c r="B16" s="2617"/>
      <c r="C16" s="2617"/>
      <c r="D16" s="2617"/>
      <c r="E16" s="2616"/>
      <c r="F16" s="2617"/>
      <c r="G16" s="2617"/>
      <c r="H16" s="2618"/>
    </row>
    <row r="17" spans="1:8">
      <c r="A17" s="2615"/>
      <c r="B17" s="2617"/>
      <c r="C17" s="2617"/>
      <c r="D17" s="2617"/>
      <c r="E17" s="2616"/>
      <c r="F17" s="2616"/>
      <c r="G17" s="2616"/>
      <c r="H17" s="2623"/>
    </row>
    <row r="18" spans="1:8">
      <c r="A18" s="2615"/>
      <c r="B18" s="2617"/>
      <c r="C18" s="2617"/>
      <c r="D18" s="2617"/>
      <c r="E18" s="2616"/>
      <c r="F18" s="2616"/>
      <c r="G18" s="2616"/>
      <c r="H18" s="2623"/>
    </row>
    <row r="19" spans="1:8">
      <c r="A19" s="2615"/>
      <c r="B19" s="2617"/>
      <c r="C19" s="2617"/>
      <c r="D19" s="2617"/>
      <c r="E19" s="2616"/>
      <c r="F19" s="2616"/>
      <c r="G19" s="2616"/>
      <c r="H19" s="2623"/>
    </row>
    <row r="20" spans="1:8">
      <c r="A20" s="2615"/>
      <c r="B20" s="2617"/>
      <c r="C20" s="2617"/>
      <c r="D20" s="2617"/>
      <c r="E20" s="2616"/>
      <c r="F20" s="2616"/>
      <c r="G20" s="2616"/>
      <c r="H20" s="2623"/>
    </row>
    <row r="21" spans="1:8">
      <c r="A21" s="2615"/>
      <c r="B21" s="2617"/>
      <c r="C21" s="2617"/>
      <c r="D21" s="2617"/>
      <c r="E21" s="2616"/>
      <c r="F21" s="2616"/>
      <c r="G21" s="2616"/>
      <c r="H21" s="2623"/>
    </row>
    <row r="22" spans="1:8">
      <c r="A22" s="2615"/>
      <c r="B22" s="2617"/>
      <c r="C22" s="2617"/>
      <c r="D22" s="2617"/>
      <c r="E22" s="2616"/>
      <c r="F22" s="2616"/>
      <c r="G22" s="2616"/>
      <c r="H22" s="2623"/>
    </row>
    <row r="23" spans="1:8">
      <c r="A23" s="2615"/>
      <c r="B23" s="2617"/>
      <c r="C23" s="2617"/>
      <c r="D23" s="2617"/>
      <c r="E23" s="2616"/>
      <c r="F23" s="2616"/>
      <c r="G23" s="2616"/>
      <c r="H23" s="2623"/>
    </row>
    <row r="24" spans="1:8">
      <c r="A24" s="2615"/>
      <c r="B24" s="2617"/>
      <c r="C24" s="2617"/>
      <c r="D24" s="2617"/>
      <c r="E24" s="2616"/>
      <c r="F24" s="2616"/>
      <c r="G24" s="2616"/>
      <c r="H24" s="2623"/>
    </row>
    <row r="25" spans="1:8">
      <c r="A25" s="2615"/>
      <c r="B25" s="2617"/>
      <c r="C25" s="2617"/>
      <c r="D25" s="2617"/>
      <c r="E25" s="2616"/>
      <c r="F25" s="2616"/>
      <c r="G25" s="2616"/>
      <c r="H25" s="2623"/>
    </row>
    <row r="26" spans="1:8">
      <c r="A26" s="2615"/>
      <c r="B26" s="2617"/>
      <c r="C26" s="2617"/>
      <c r="D26" s="2617"/>
      <c r="E26" s="2616"/>
      <c r="F26" s="2616"/>
      <c r="G26" s="2616"/>
      <c r="H26" s="2623"/>
    </row>
    <row r="27" spans="1:8">
      <c r="A27" s="2615"/>
      <c r="B27" s="2617"/>
      <c r="C27" s="2617"/>
      <c r="D27" s="2617"/>
      <c r="E27" s="2616"/>
      <c r="F27" s="2616"/>
      <c r="G27" s="2616"/>
      <c r="H27" s="2623"/>
    </row>
    <row r="28" spans="1:8">
      <c r="A28" s="2615"/>
      <c r="B28" s="2617"/>
      <c r="C28" s="2617"/>
      <c r="D28" s="2617"/>
      <c r="E28" s="2616"/>
      <c r="F28" s="2616"/>
      <c r="G28" s="2616"/>
      <c r="H28" s="2623"/>
    </row>
    <row r="29" spans="1:8">
      <c r="A29" s="2615"/>
      <c r="B29" s="2617"/>
      <c r="C29" s="2617"/>
      <c r="D29" s="2617"/>
      <c r="E29" s="2616"/>
      <c r="F29" s="2616"/>
      <c r="G29" s="2616"/>
      <c r="H29" s="2623"/>
    </row>
    <row r="30" spans="1:8">
      <c r="A30" s="2615"/>
      <c r="B30" s="2617"/>
      <c r="C30" s="2617"/>
      <c r="D30" s="2617"/>
      <c r="E30" s="2616"/>
      <c r="F30" s="2616"/>
      <c r="G30" s="2616"/>
      <c r="H30" s="2623"/>
    </row>
    <row r="31" spans="1:8">
      <c r="A31" s="2615"/>
      <c r="B31" s="2617"/>
      <c r="C31" s="2617"/>
      <c r="D31" s="2617"/>
      <c r="E31" s="2616"/>
      <c r="F31" s="2616"/>
      <c r="G31" s="2616"/>
      <c r="H31" s="2623"/>
    </row>
    <row r="32" spans="1:8">
      <c r="A32" s="2615"/>
      <c r="B32" s="2616"/>
      <c r="C32" s="2616"/>
      <c r="D32" s="2616"/>
      <c r="E32" s="2616"/>
      <c r="F32" s="2616"/>
      <c r="G32" s="2616"/>
      <c r="H32" s="2623"/>
    </row>
    <row r="33" spans="1:8">
      <c r="A33" s="2615"/>
      <c r="B33" s="2616"/>
      <c r="C33" s="2616"/>
      <c r="D33" s="2616"/>
      <c r="E33" s="2616"/>
      <c r="F33" s="2616"/>
      <c r="G33" s="2616"/>
      <c r="H33" s="2623"/>
    </row>
    <row r="34" spans="1:8">
      <c r="A34" s="2615"/>
      <c r="B34" s="2616"/>
      <c r="C34" s="2616"/>
      <c r="D34" s="2616"/>
      <c r="E34" s="2616"/>
      <c r="F34" s="2616"/>
      <c r="G34" s="2616"/>
      <c r="H34" s="2623"/>
    </row>
    <row r="35" spans="1:8">
      <c r="A35" s="2615"/>
      <c r="B35" s="2616"/>
      <c r="C35" s="2616"/>
      <c r="D35" s="2616"/>
      <c r="E35" s="2616"/>
      <c r="F35" s="2616"/>
      <c r="G35" s="2616"/>
      <c r="H35" s="2623"/>
    </row>
    <row r="36" spans="1:8">
      <c r="A36" s="2615"/>
      <c r="B36" s="2616"/>
      <c r="C36" s="2616"/>
      <c r="D36" s="2616"/>
      <c r="E36" s="2616"/>
      <c r="F36" s="2616"/>
      <c r="G36" s="2616"/>
      <c r="H36" s="2623"/>
    </row>
    <row r="37" spans="1:8">
      <c r="A37" s="2615"/>
      <c r="B37" s="2616"/>
      <c r="C37" s="2616"/>
      <c r="D37" s="2616"/>
      <c r="E37" s="2616"/>
      <c r="F37" s="2616"/>
      <c r="G37" s="2616"/>
      <c r="H37" s="2623"/>
    </row>
    <row r="38" spans="1:8">
      <c r="A38" s="2615"/>
      <c r="B38" s="2616"/>
      <c r="C38" s="2616"/>
      <c r="D38" s="2616"/>
      <c r="E38" s="2616"/>
      <c r="F38" s="2616"/>
      <c r="G38" s="2616"/>
      <c r="H38" s="2623"/>
    </row>
    <row r="39" spans="1:8">
      <c r="A39" s="2615"/>
      <c r="B39" s="2616"/>
      <c r="C39" s="2616"/>
      <c r="D39" s="2616"/>
      <c r="E39" s="2616"/>
      <c r="F39" s="2616"/>
      <c r="G39" s="2616"/>
      <c r="H39" s="2623"/>
    </row>
    <row r="40" spans="1:8">
      <c r="A40" s="2615"/>
      <c r="B40" s="2616"/>
      <c r="C40" s="2616"/>
      <c r="D40" s="2616"/>
      <c r="E40" s="2616"/>
      <c r="F40" s="2616"/>
      <c r="G40" s="2616"/>
      <c r="H40" s="2623"/>
    </row>
    <row r="41" spans="1:8">
      <c r="A41" s="2615"/>
      <c r="B41" s="2616"/>
      <c r="C41" s="2616"/>
      <c r="D41" s="2616"/>
      <c r="E41" s="2616"/>
      <c r="F41" s="2616"/>
      <c r="G41" s="2616"/>
      <c r="H41" s="2623"/>
    </row>
    <row r="42" spans="1:8">
      <c r="A42" s="2615"/>
      <c r="B42" s="2616"/>
      <c r="C42" s="2616"/>
      <c r="D42" s="2616"/>
      <c r="E42" s="2616"/>
      <c r="F42" s="2616"/>
      <c r="G42" s="2616"/>
      <c r="H42" s="2623"/>
    </row>
    <row r="43" spans="1:8">
      <c r="A43" s="2615"/>
      <c r="B43" s="2616"/>
      <c r="C43" s="2617"/>
      <c r="D43" s="2617"/>
      <c r="E43" s="2617"/>
      <c r="F43" s="2617"/>
      <c r="G43" s="2617"/>
      <c r="H43" s="2618"/>
    </row>
    <row r="44" spans="1:8">
      <c r="A44" s="2615"/>
      <c r="B44" s="2616"/>
      <c r="C44" s="2616"/>
      <c r="D44" s="2616"/>
      <c r="E44" s="2616"/>
      <c r="F44" s="2616"/>
      <c r="G44" s="2616"/>
      <c r="H44" s="2623"/>
    </row>
    <row r="45" spans="1:8">
      <c r="A45" s="2615"/>
      <c r="B45" s="2616"/>
      <c r="C45" s="2616"/>
      <c r="D45" s="2616"/>
      <c r="E45" s="2616"/>
      <c r="F45" s="2616"/>
      <c r="G45" s="2616"/>
      <c r="H45" s="2623"/>
    </row>
    <row r="46" spans="1:8">
      <c r="A46" s="2615"/>
      <c r="B46" s="2616"/>
      <c r="C46" s="2616"/>
      <c r="D46" s="2616"/>
      <c r="E46" s="2616"/>
      <c r="F46" s="2616"/>
      <c r="G46" s="2616"/>
      <c r="H46" s="2623"/>
    </row>
    <row r="47" spans="1:8" ht="15.75" thickBot="1">
      <c r="A47" s="2624"/>
      <c r="B47" s="2625"/>
      <c r="C47" s="2626"/>
      <c r="D47" s="2626"/>
      <c r="E47" s="2626"/>
      <c r="F47" s="2626"/>
      <c r="G47" s="2626"/>
      <c r="H47" s="2627"/>
    </row>
    <row r="48" spans="1:8">
      <c r="A48" s="2616"/>
      <c r="B48" s="2616"/>
      <c r="C48" s="2617"/>
      <c r="D48" s="2617"/>
      <c r="E48" s="2617"/>
      <c r="F48" s="2617"/>
      <c r="G48" s="2617"/>
      <c r="H48" s="2617"/>
    </row>
    <row r="49" spans="1:8">
      <c r="A49" s="2628" t="s">
        <v>281</v>
      </c>
      <c r="B49" s="2616"/>
      <c r="C49" s="2617"/>
      <c r="D49" s="2617"/>
      <c r="E49" s="2617"/>
      <c r="F49" s="2617"/>
      <c r="G49" s="2617"/>
      <c r="H49" s="2617"/>
    </row>
    <row r="50" spans="1:8">
      <c r="A50" s="2617" t="s">
        <v>282</v>
      </c>
      <c r="B50" s="2617"/>
      <c r="C50" s="2617"/>
      <c r="D50" s="526"/>
      <c r="E50" s="2617"/>
      <c r="F50" s="2617"/>
      <c r="G50" s="2617"/>
      <c r="H50" s="2617"/>
    </row>
    <row r="51" spans="1:8">
      <c r="A51" s="512"/>
      <c r="B51" s="512"/>
      <c r="C51" s="512"/>
      <c r="D51" s="512"/>
      <c r="E51" s="512"/>
      <c r="F51" s="512"/>
      <c r="G51" s="512"/>
      <c r="H51" s="512"/>
    </row>
    <row r="52" spans="1:8">
      <c r="A52" s="512"/>
      <c r="B52" s="512"/>
      <c r="C52" s="512"/>
      <c r="D52" s="512"/>
      <c r="E52" s="512"/>
      <c r="F52" s="512"/>
      <c r="G52" s="512"/>
      <c r="H52" s="512"/>
    </row>
    <row r="53" spans="1:8">
      <c r="A53" s="512"/>
      <c r="B53" s="512"/>
      <c r="C53" s="512"/>
      <c r="D53" s="512"/>
      <c r="E53" s="512"/>
      <c r="F53" s="512"/>
      <c r="G53" s="512"/>
      <c r="H53" s="512"/>
    </row>
    <row r="54" spans="1:8">
      <c r="A54" s="512"/>
      <c r="B54" s="512"/>
      <c r="C54" s="512"/>
      <c r="D54" s="512"/>
      <c r="E54" s="512"/>
      <c r="F54" s="512"/>
      <c r="G54" s="512"/>
      <c r="H54" s="512"/>
    </row>
    <row r="55" spans="1:8">
      <c r="A55" s="2091"/>
      <c r="B55" s="2091"/>
      <c r="C55" s="2091"/>
      <c r="D55" s="607"/>
      <c r="E55" s="2091"/>
      <c r="F55" s="2091"/>
      <c r="G55" s="2091"/>
      <c r="H55" s="2091"/>
    </row>
    <row r="56" spans="1:8">
      <c r="A56" s="2091"/>
      <c r="B56" s="2091"/>
      <c r="C56" s="2091"/>
      <c r="D56" s="607"/>
      <c r="E56" s="2091"/>
      <c r="F56" s="2091"/>
      <c r="G56" s="2091"/>
      <c r="H56" s="2091"/>
    </row>
    <row r="57" spans="1:8">
      <c r="A57" s="2091"/>
      <c r="B57" s="2091"/>
      <c r="C57" s="2091"/>
      <c r="D57" s="607"/>
      <c r="E57" s="2091"/>
      <c r="F57" s="2091"/>
      <c r="G57" s="2091"/>
      <c r="H57" s="2091"/>
    </row>
    <row r="58" spans="1:8">
      <c r="A58" s="1227"/>
      <c r="B58" s="1227"/>
      <c r="C58" s="1227"/>
      <c r="D58" s="1227"/>
      <c r="E58" s="1227"/>
      <c r="F58" s="1227"/>
      <c r="G58" s="1227"/>
      <c r="H58" s="1227"/>
    </row>
    <row r="59" spans="1:8">
      <c r="A59" s="82"/>
      <c r="B59" s="82"/>
      <c r="C59" s="1227"/>
      <c r="D59" s="1227"/>
      <c r="E59" s="1227"/>
      <c r="F59" s="1227"/>
      <c r="G59" s="1227"/>
      <c r="H59" s="1227"/>
    </row>
    <row r="60" spans="1:8">
      <c r="A60" s="82"/>
      <c r="B60" s="82"/>
      <c r="C60" s="1227"/>
      <c r="D60" s="1227"/>
      <c r="E60" s="1227"/>
      <c r="F60" s="1227"/>
      <c r="G60" s="1227"/>
      <c r="H60" s="1227"/>
    </row>
    <row r="61" spans="1:8">
      <c r="A61" s="82"/>
      <c r="B61" s="82"/>
      <c r="C61" s="1227"/>
      <c r="D61" s="1227"/>
      <c r="E61" s="1227"/>
      <c r="F61" s="1227"/>
      <c r="G61" s="1227"/>
      <c r="H61" s="1227"/>
    </row>
    <row r="62" spans="1:8">
      <c r="A62" s="82"/>
      <c r="B62" s="82"/>
      <c r="C62" s="1227"/>
      <c r="D62" s="1227"/>
      <c r="E62" s="1227"/>
      <c r="F62" s="1227"/>
      <c r="G62" s="1227"/>
      <c r="H62" s="1227"/>
    </row>
    <row r="63" spans="1:8">
      <c r="A63" s="82"/>
      <c r="B63" s="82"/>
      <c r="C63" s="1227"/>
      <c r="D63" s="1227"/>
      <c r="E63" s="1227"/>
      <c r="F63" s="1227"/>
      <c r="G63" s="1227"/>
      <c r="H63" s="1227"/>
    </row>
    <row r="64" spans="1:8">
      <c r="A64" s="82"/>
      <c r="B64" s="82"/>
      <c r="C64" s="1227"/>
      <c r="D64" s="1227"/>
      <c r="E64" s="1227"/>
      <c r="F64" s="1227"/>
      <c r="G64" s="1227"/>
      <c r="H64" s="1227"/>
    </row>
    <row r="65" spans="1:8">
      <c r="A65" s="82"/>
      <c r="B65" s="82"/>
      <c r="C65" s="1227"/>
      <c r="D65" s="1227"/>
      <c r="E65" s="1227"/>
      <c r="F65" s="1227"/>
      <c r="G65" s="1227"/>
      <c r="H65" s="1227"/>
    </row>
    <row r="66" spans="1:8">
      <c r="A66" s="82"/>
      <c r="B66" s="82"/>
      <c r="C66" s="1227"/>
      <c r="D66" s="1227"/>
      <c r="E66" s="1227"/>
      <c r="F66" s="1227"/>
      <c r="G66" s="1227"/>
      <c r="H66" s="1227"/>
    </row>
    <row r="67" spans="1:8">
      <c r="A67" s="82"/>
      <c r="B67" s="82"/>
      <c r="C67" s="1227"/>
      <c r="D67" s="1227"/>
      <c r="E67" s="1227"/>
      <c r="F67" s="1227"/>
      <c r="G67" s="1227"/>
      <c r="H67" s="1227"/>
    </row>
  </sheetData>
  <mergeCells count="1">
    <mergeCell ref="F6:H6"/>
  </mergeCells>
  <phoneticPr fontId="0" type="noConversion"/>
  <printOptions horizontalCentered="1" verticalCentered="1"/>
  <pageMargins left="0.25" right="0.25" top="0.25" bottom="0.25" header="0" footer="0"/>
  <pageSetup scale="79" orientation="portrait" horizontalDpi="300" verticalDpi="300"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72"/>
  <dimension ref="A1:R136"/>
  <sheetViews>
    <sheetView defaultGridColor="0" view="pageBreakPreview" topLeftCell="C1" colorId="22" zoomScale="60" zoomScaleNormal="70" workbookViewId="0">
      <selection activeCell="L151" sqref="L149:T151"/>
    </sheetView>
  </sheetViews>
  <sheetFormatPr defaultColWidth="9.6640625" defaultRowHeight="15"/>
  <cols>
    <col min="1" max="1" width="4.6640625" style="512" customWidth="1"/>
    <col min="2" max="3" width="15.6640625" style="512" customWidth="1"/>
    <col min="4" max="4" width="15.5546875" style="512" customWidth="1"/>
    <col min="5" max="5" width="14.6640625" style="512" customWidth="1"/>
    <col min="6" max="6" width="18.109375" style="512" customWidth="1"/>
    <col min="7" max="8" width="12.6640625" style="512" customWidth="1"/>
    <col min="9" max="9" width="2.6640625" style="512" customWidth="1"/>
    <col min="10" max="10" width="14.6640625" style="512" customWidth="1"/>
    <col min="11" max="12" width="10.6640625" style="512" customWidth="1"/>
    <col min="13" max="14" width="15.6640625" style="512" customWidth="1"/>
    <col min="15" max="15" width="5.6640625" style="512" customWidth="1"/>
    <col min="16" max="16" width="17" style="512" customWidth="1"/>
    <col min="17" max="17" width="16.6640625" style="512" customWidth="1"/>
    <col min="18" max="18" width="4.6640625" style="512" customWidth="1"/>
    <col min="19" max="16384" width="9.6640625" style="512"/>
  </cols>
  <sheetData>
    <row r="1" spans="1:18">
      <c r="A1" s="547" t="s">
        <v>394</v>
      </c>
      <c r="B1" s="548"/>
      <c r="C1" s="548"/>
      <c r="D1" s="549" t="s">
        <v>377</v>
      </c>
      <c r="E1" s="550"/>
      <c r="F1" s="552" t="s">
        <v>396</v>
      </c>
      <c r="G1" s="600" t="s">
        <v>397</v>
      </c>
      <c r="H1" s="566"/>
      <c r="I1" s="325"/>
      <c r="J1" s="547" t="s">
        <v>394</v>
      </c>
      <c r="K1" s="548"/>
      <c r="L1" s="550"/>
      <c r="M1" s="549" t="s">
        <v>377</v>
      </c>
      <c r="N1" s="550"/>
      <c r="O1" s="565"/>
      <c r="P1" s="600" t="s">
        <v>396</v>
      </c>
      <c r="Q1" s="600" t="s">
        <v>397</v>
      </c>
      <c r="R1" s="566"/>
    </row>
    <row r="2" spans="1:18">
      <c r="A2" s="513" t="str">
        <f>'Data Sheet'!$C$25</f>
        <v xml:space="preserve">KeySpan Gas East Corp. D/B/A National Grid </v>
      </c>
      <c r="B2" s="325"/>
      <c r="C2" s="325"/>
      <c r="D2" s="513" t="s">
        <v>420</v>
      </c>
      <c r="E2" s="325"/>
      <c r="F2" s="589" t="s">
        <v>398</v>
      </c>
      <c r="G2" s="586"/>
      <c r="H2" s="596"/>
      <c r="I2" s="325"/>
      <c r="J2" s="513" t="str">
        <f>'Data Sheet'!$C$25</f>
        <v xml:space="preserve">KeySpan Gas East Corp. D/B/A National Grid </v>
      </c>
      <c r="K2" s="325"/>
      <c r="L2" s="325"/>
      <c r="M2" s="513" t="s">
        <v>420</v>
      </c>
      <c r="N2" s="325"/>
      <c r="O2" s="582"/>
      <c r="P2" s="586" t="s">
        <v>398</v>
      </c>
      <c r="Q2" s="554"/>
      <c r="R2" s="590"/>
    </row>
    <row r="3" spans="1:18" ht="15" customHeight="1" thickBot="1">
      <c r="A3" s="556"/>
      <c r="B3" s="557"/>
      <c r="C3" s="557"/>
      <c r="D3" s="556" t="s">
        <v>3174</v>
      </c>
      <c r="E3" s="557"/>
      <c r="F3" s="558" t="str">
        <f>'Data Sheet'!$C$40</f>
        <v>March 31, 2015</v>
      </c>
      <c r="G3" s="601" t="str">
        <f>'Data Sheet'!$C$38</f>
        <v>December 31, 2014</v>
      </c>
      <c r="H3" s="569"/>
      <c r="I3" s="325"/>
      <c r="J3" s="556"/>
      <c r="K3" s="557"/>
      <c r="L3" s="557"/>
      <c r="M3" s="556" t="s">
        <v>3174</v>
      </c>
      <c r="N3" s="557"/>
      <c r="O3" s="602"/>
      <c r="P3" s="603" t="str">
        <f>'Data Sheet'!$C$40</f>
        <v>March 31, 2015</v>
      </c>
      <c r="Q3" s="604" t="str">
        <f>'Data Sheet'!$C$38</f>
        <v>December 31, 2014</v>
      </c>
      <c r="R3" s="569"/>
    </row>
    <row r="4" spans="1:18" ht="15" customHeight="1" thickBot="1">
      <c r="A4" s="560" t="s">
        <v>2198</v>
      </c>
      <c r="B4" s="561"/>
      <c r="C4" s="561"/>
      <c r="D4" s="562"/>
      <c r="E4" s="562"/>
      <c r="F4" s="562"/>
      <c r="G4" s="588"/>
      <c r="H4" s="569"/>
      <c r="I4" s="325"/>
      <c r="J4" s="560" t="s">
        <v>2199</v>
      </c>
      <c r="K4" s="561"/>
      <c r="L4" s="561"/>
      <c r="M4" s="562"/>
      <c r="N4" s="562"/>
      <c r="O4" s="562"/>
      <c r="P4" s="562"/>
      <c r="Q4" s="588"/>
      <c r="R4" s="569"/>
    </row>
    <row r="5" spans="1:18" ht="15.75">
      <c r="A5" s="605"/>
      <c r="B5" s="606"/>
      <c r="C5" s="606"/>
      <c r="D5" s="607"/>
      <c r="E5" s="607"/>
      <c r="F5" s="607"/>
      <c r="G5" s="608"/>
      <c r="H5" s="609"/>
      <c r="I5" s="325"/>
      <c r="J5" s="605"/>
      <c r="K5" s="606"/>
      <c r="L5" s="606"/>
      <c r="M5" s="607"/>
      <c r="N5" s="607"/>
      <c r="O5" s="607"/>
      <c r="P5" s="607"/>
      <c r="Q5" s="608"/>
      <c r="R5" s="609"/>
    </row>
    <row r="6" spans="1:18">
      <c r="A6" s="513" t="s">
        <v>4320</v>
      </c>
      <c r="B6" s="82"/>
      <c r="C6" s="82"/>
      <c r="D6" s="82"/>
      <c r="E6" s="82" t="s">
        <v>3883</v>
      </c>
      <c r="F6" s="82"/>
      <c r="G6" s="82"/>
      <c r="H6" s="609"/>
      <c r="I6" s="325"/>
      <c r="J6" s="553" t="s">
        <v>3884</v>
      </c>
      <c r="K6" s="82"/>
      <c r="L6" s="82"/>
      <c r="M6" s="82"/>
      <c r="N6" s="82" t="s">
        <v>3885</v>
      </c>
      <c r="O6" s="82"/>
      <c r="P6" s="82"/>
      <c r="Q6" s="82"/>
      <c r="R6" s="609"/>
    </row>
    <row r="7" spans="1:18">
      <c r="A7" s="513" t="s">
        <v>3886</v>
      </c>
      <c r="B7" s="82"/>
      <c r="C7" s="82"/>
      <c r="D7" s="82"/>
      <c r="E7" s="82" t="s">
        <v>4238</v>
      </c>
      <c r="F7" s="82"/>
      <c r="G7" s="82"/>
      <c r="H7" s="609"/>
      <c r="I7" s="325"/>
      <c r="J7" s="513" t="s">
        <v>4239</v>
      </c>
      <c r="K7" s="82"/>
      <c r="L7" s="82"/>
      <c r="M7" s="82"/>
      <c r="N7" s="82" t="s">
        <v>4240</v>
      </c>
      <c r="O7" s="82"/>
      <c r="P7" s="82"/>
      <c r="Q7" s="82"/>
      <c r="R7" s="609"/>
    </row>
    <row r="8" spans="1:18">
      <c r="A8" s="513" t="s">
        <v>4241</v>
      </c>
      <c r="B8" s="82"/>
      <c r="C8" s="82"/>
      <c r="D8" s="82"/>
      <c r="E8" s="82" t="s">
        <v>4242</v>
      </c>
      <c r="F8" s="82"/>
      <c r="G8" s="82"/>
      <c r="H8" s="609"/>
      <c r="I8" s="325"/>
      <c r="J8" s="513" t="s">
        <v>4243</v>
      </c>
      <c r="K8" s="82"/>
      <c r="L8" s="82"/>
      <c r="M8" s="82"/>
      <c r="N8" s="82" t="s">
        <v>1745</v>
      </c>
      <c r="O8" s="82"/>
      <c r="P8" s="82"/>
      <c r="Q8" s="82"/>
      <c r="R8" s="609"/>
    </row>
    <row r="9" spans="1:18">
      <c r="A9" s="513" t="s">
        <v>3565</v>
      </c>
      <c r="B9" s="82"/>
      <c r="C9" s="82"/>
      <c r="D9" s="82"/>
      <c r="E9" s="82" t="s">
        <v>3566</v>
      </c>
      <c r="F9" s="82"/>
      <c r="G9" s="82"/>
      <c r="H9" s="609"/>
      <c r="I9" s="325"/>
      <c r="J9" s="513" t="s">
        <v>3354</v>
      </c>
      <c r="K9" s="82"/>
      <c r="L9" s="82"/>
      <c r="M9" s="82"/>
      <c r="N9" s="82" t="s">
        <v>3355</v>
      </c>
      <c r="O9" s="82"/>
      <c r="P9" s="82"/>
      <c r="Q9" s="82"/>
      <c r="R9" s="609"/>
    </row>
    <row r="10" spans="1:18">
      <c r="A10" s="513" t="s">
        <v>3356</v>
      </c>
      <c r="B10" s="82"/>
      <c r="C10" s="82"/>
      <c r="D10" s="82"/>
      <c r="E10" s="82" t="s">
        <v>3357</v>
      </c>
      <c r="F10" s="82"/>
      <c r="G10" s="82"/>
      <c r="H10" s="609"/>
      <c r="I10" s="325"/>
      <c r="J10" s="513" t="s">
        <v>3358</v>
      </c>
      <c r="K10" s="82"/>
      <c r="L10" s="82"/>
      <c r="M10" s="82"/>
      <c r="N10" s="82" t="s">
        <v>3359</v>
      </c>
      <c r="O10" s="82"/>
      <c r="P10" s="82"/>
      <c r="Q10" s="82"/>
      <c r="R10" s="609"/>
    </row>
    <row r="11" spans="1:18">
      <c r="A11" s="513" t="s">
        <v>3360</v>
      </c>
      <c r="B11" s="82"/>
      <c r="C11" s="82"/>
      <c r="D11" s="82"/>
      <c r="E11" s="82" t="s">
        <v>3361</v>
      </c>
      <c r="F11" s="82"/>
      <c r="G11" s="82"/>
      <c r="H11" s="609"/>
      <c r="I11" s="325"/>
      <c r="J11" s="513" t="s">
        <v>3362</v>
      </c>
      <c r="K11" s="82"/>
      <c r="L11" s="82"/>
      <c r="M11" s="82"/>
      <c r="N11" s="82" t="s">
        <v>1818</v>
      </c>
      <c r="O11" s="82"/>
      <c r="P11" s="82"/>
      <c r="Q11" s="82"/>
      <c r="R11" s="609"/>
    </row>
    <row r="12" spans="1:18">
      <c r="A12" s="513" t="s">
        <v>1819</v>
      </c>
      <c r="B12" s="82"/>
      <c r="C12" s="82"/>
      <c r="D12" s="82"/>
      <c r="E12" s="82" t="s">
        <v>1820</v>
      </c>
      <c r="F12" s="82"/>
      <c r="G12" s="82"/>
      <c r="H12" s="609"/>
      <c r="I12" s="325"/>
      <c r="J12" s="513" t="s">
        <v>3680</v>
      </c>
      <c r="K12" s="82"/>
      <c r="L12" s="82"/>
      <c r="M12" s="82"/>
      <c r="N12" s="82" t="s">
        <v>3681</v>
      </c>
      <c r="O12" s="82"/>
      <c r="P12" s="82"/>
      <c r="Q12" s="82"/>
      <c r="R12" s="609"/>
    </row>
    <row r="13" spans="1:18" ht="15.75" thickBot="1">
      <c r="A13" s="610"/>
      <c r="B13" s="611"/>
      <c r="C13" s="611"/>
      <c r="D13" s="611"/>
      <c r="E13" s="611"/>
      <c r="F13" s="611"/>
      <c r="G13" s="611"/>
      <c r="H13" s="612"/>
      <c r="I13" s="325"/>
      <c r="J13" s="610"/>
      <c r="K13" s="611"/>
      <c r="L13" s="611"/>
      <c r="M13" s="611"/>
      <c r="N13" s="611"/>
      <c r="O13" s="611"/>
      <c r="P13" s="611"/>
      <c r="Q13" s="611"/>
      <c r="R13" s="612"/>
    </row>
    <row r="14" spans="1:18">
      <c r="A14" s="552"/>
      <c r="B14" s="325"/>
      <c r="C14" s="564"/>
      <c r="D14" s="613"/>
      <c r="E14" s="590"/>
      <c r="F14" s="582"/>
      <c r="G14" s="582"/>
      <c r="H14" s="566"/>
      <c r="I14" s="325"/>
      <c r="J14" s="552"/>
      <c r="K14" s="564"/>
      <c r="L14" s="564"/>
      <c r="M14" s="582" t="s">
        <v>3682</v>
      </c>
      <c r="N14" s="582"/>
      <c r="O14" s="582"/>
      <c r="P14" s="582"/>
      <c r="Q14" s="596"/>
      <c r="R14" s="567"/>
    </row>
    <row r="15" spans="1:18" ht="15.75" thickBot="1">
      <c r="A15" s="589"/>
      <c r="B15" s="613"/>
      <c r="C15" s="590"/>
      <c r="D15" s="613"/>
      <c r="E15" s="590"/>
      <c r="F15" s="562" t="s">
        <v>3683</v>
      </c>
      <c r="G15" s="562"/>
      <c r="H15" s="569"/>
      <c r="I15" s="325"/>
      <c r="J15" s="589" t="s">
        <v>3684</v>
      </c>
      <c r="K15" s="590" t="s">
        <v>3685</v>
      </c>
      <c r="L15" s="590" t="s">
        <v>3685</v>
      </c>
      <c r="M15" s="562" t="s">
        <v>3686</v>
      </c>
      <c r="N15" s="562"/>
      <c r="O15" s="562"/>
      <c r="P15" s="562"/>
      <c r="Q15" s="569"/>
      <c r="R15" s="590"/>
    </row>
    <row r="16" spans="1:18">
      <c r="A16" s="589"/>
      <c r="B16" s="613"/>
      <c r="C16" s="590"/>
      <c r="D16" s="613"/>
      <c r="E16" s="590"/>
      <c r="F16" s="590"/>
      <c r="G16" s="596"/>
      <c r="H16" s="590"/>
      <c r="I16" s="325"/>
      <c r="J16" s="589" t="s">
        <v>3687</v>
      </c>
      <c r="K16" s="590" t="s">
        <v>3688</v>
      </c>
      <c r="L16" s="590" t="s">
        <v>3689</v>
      </c>
      <c r="M16" s="613"/>
      <c r="N16" s="613"/>
      <c r="O16" s="590"/>
      <c r="P16" s="590"/>
      <c r="Q16" s="596"/>
      <c r="R16" s="590"/>
    </row>
    <row r="17" spans="1:18">
      <c r="A17" s="589" t="s">
        <v>290</v>
      </c>
      <c r="B17" s="582" t="s">
        <v>3690</v>
      </c>
      <c r="C17" s="596"/>
      <c r="D17" s="582" t="s">
        <v>3691</v>
      </c>
      <c r="E17" s="596"/>
      <c r="F17" s="590"/>
      <c r="G17" s="596"/>
      <c r="H17" s="590"/>
      <c r="I17" s="325"/>
      <c r="J17" s="589" t="s">
        <v>3692</v>
      </c>
      <c r="K17" s="590" t="s">
        <v>3693</v>
      </c>
      <c r="L17" s="590" t="s">
        <v>3688</v>
      </c>
      <c r="M17" s="582"/>
      <c r="N17" s="582"/>
      <c r="O17" s="596"/>
      <c r="P17" s="590" t="s">
        <v>2027</v>
      </c>
      <c r="Q17" s="596" t="s">
        <v>3694</v>
      </c>
      <c r="R17" s="590" t="s">
        <v>290</v>
      </c>
    </row>
    <row r="18" spans="1:18">
      <c r="A18" s="589" t="s">
        <v>293</v>
      </c>
      <c r="B18" s="325"/>
      <c r="C18" s="564"/>
      <c r="D18" s="613"/>
      <c r="E18" s="590"/>
      <c r="F18" s="590" t="s">
        <v>3627</v>
      </c>
      <c r="G18" s="596" t="s">
        <v>3695</v>
      </c>
      <c r="H18" s="590" t="s">
        <v>3696</v>
      </c>
      <c r="I18" s="325"/>
      <c r="J18" s="589" t="s">
        <v>3697</v>
      </c>
      <c r="K18" s="590" t="s">
        <v>601</v>
      </c>
      <c r="L18" s="590" t="s">
        <v>3693</v>
      </c>
      <c r="M18" s="582" t="s">
        <v>3698</v>
      </c>
      <c r="N18" s="582"/>
      <c r="O18" s="596"/>
      <c r="P18" s="590" t="s">
        <v>3699</v>
      </c>
      <c r="Q18" s="596" t="s">
        <v>3700</v>
      </c>
      <c r="R18" s="590" t="s">
        <v>293</v>
      </c>
    </row>
    <row r="19" spans="1:18">
      <c r="A19" s="555"/>
      <c r="B19" s="325"/>
      <c r="C19" s="590"/>
      <c r="D19" s="325"/>
      <c r="E19" s="590"/>
      <c r="F19" s="590"/>
      <c r="G19" s="596"/>
      <c r="H19" s="564"/>
      <c r="I19" s="325"/>
      <c r="J19" s="555"/>
      <c r="K19" s="564"/>
      <c r="L19" s="590"/>
      <c r="M19" s="325"/>
      <c r="N19" s="325"/>
      <c r="O19" s="590"/>
      <c r="P19" s="590"/>
      <c r="Q19" s="590"/>
      <c r="R19" s="564"/>
    </row>
    <row r="20" spans="1:18" ht="15.75" thickBot="1">
      <c r="A20" s="578"/>
      <c r="B20" s="562" t="s">
        <v>1860</v>
      </c>
      <c r="C20" s="569"/>
      <c r="D20" s="562" t="s">
        <v>1861</v>
      </c>
      <c r="E20" s="569"/>
      <c r="F20" s="570" t="s">
        <v>1862</v>
      </c>
      <c r="G20" s="569" t="s">
        <v>1863</v>
      </c>
      <c r="H20" s="569" t="s">
        <v>838</v>
      </c>
      <c r="I20" s="325"/>
      <c r="J20" s="568" t="s">
        <v>839</v>
      </c>
      <c r="K20" s="568" t="s">
        <v>840</v>
      </c>
      <c r="L20" s="568" t="s">
        <v>841</v>
      </c>
      <c r="M20" s="562" t="s">
        <v>842</v>
      </c>
      <c r="N20" s="562"/>
      <c r="O20" s="569"/>
      <c r="P20" s="570" t="s">
        <v>843</v>
      </c>
      <c r="Q20" s="570" t="s">
        <v>844</v>
      </c>
      <c r="R20" s="570"/>
    </row>
    <row r="21" spans="1:18">
      <c r="A21" s="555">
        <v>1</v>
      </c>
      <c r="B21" s="82" t="s">
        <v>3234</v>
      </c>
      <c r="C21" s="564"/>
      <c r="D21" s="325"/>
      <c r="E21" s="596"/>
      <c r="F21" s="614"/>
      <c r="G21" s="615"/>
      <c r="H21" s="616"/>
      <c r="I21" s="325"/>
      <c r="J21" s="617"/>
      <c r="K21" s="618"/>
      <c r="L21" s="618"/>
      <c r="M21" s="325"/>
      <c r="N21" s="325"/>
      <c r="O21" s="596"/>
      <c r="P21" s="619"/>
      <c r="Q21" s="620"/>
      <c r="R21" s="555">
        <v>1</v>
      </c>
    </row>
    <row r="22" spans="1:18">
      <c r="A22" s="555">
        <v>2</v>
      </c>
      <c r="B22" s="325"/>
      <c r="C22" s="564"/>
      <c r="D22" s="325"/>
      <c r="E22" s="590"/>
      <c r="F22" s="614"/>
      <c r="G22" s="615"/>
      <c r="H22" s="616"/>
      <c r="I22" s="325"/>
      <c r="J22" s="617"/>
      <c r="K22" s="618"/>
      <c r="L22" s="618"/>
      <c r="M22" s="325"/>
      <c r="N22" s="325"/>
      <c r="O22" s="590"/>
      <c r="P22" s="619"/>
      <c r="Q22" s="620"/>
      <c r="R22" s="555">
        <v>2</v>
      </c>
    </row>
    <row r="23" spans="1:18">
      <c r="A23" s="555">
        <v>3</v>
      </c>
      <c r="B23" s="325"/>
      <c r="C23" s="564"/>
      <c r="D23" s="325"/>
      <c r="E23" s="590"/>
      <c r="F23" s="614"/>
      <c r="G23" s="615"/>
      <c r="H23" s="616"/>
      <c r="I23" s="325"/>
      <c r="J23" s="617"/>
      <c r="K23" s="618"/>
      <c r="L23" s="618"/>
      <c r="M23" s="325"/>
      <c r="N23" s="325"/>
      <c r="O23" s="590"/>
      <c r="P23" s="619"/>
      <c r="Q23" s="620"/>
      <c r="R23" s="555">
        <v>3</v>
      </c>
    </row>
    <row r="24" spans="1:18">
      <c r="A24" s="555">
        <v>4</v>
      </c>
      <c r="B24" s="325"/>
      <c r="C24" s="564"/>
      <c r="D24" s="325"/>
      <c r="E24" s="590"/>
      <c r="F24" s="614"/>
      <c r="G24" s="615"/>
      <c r="H24" s="616"/>
      <c r="I24" s="325"/>
      <c r="J24" s="617"/>
      <c r="K24" s="618"/>
      <c r="L24" s="618"/>
      <c r="M24" s="325"/>
      <c r="N24" s="325"/>
      <c r="O24" s="590"/>
      <c r="P24" s="619"/>
      <c r="Q24" s="620"/>
      <c r="R24" s="555">
        <v>4</v>
      </c>
    </row>
    <row r="25" spans="1:18">
      <c r="A25" s="555">
        <v>5</v>
      </c>
      <c r="B25" s="325"/>
      <c r="C25" s="564"/>
      <c r="D25" s="325"/>
      <c r="E25" s="590"/>
      <c r="F25" s="614"/>
      <c r="G25" s="615"/>
      <c r="H25" s="616"/>
      <c r="I25" s="325"/>
      <c r="J25" s="617"/>
      <c r="K25" s="618"/>
      <c r="L25" s="618"/>
      <c r="M25" s="325"/>
      <c r="N25" s="325"/>
      <c r="O25" s="590"/>
      <c r="P25" s="619"/>
      <c r="Q25" s="620"/>
      <c r="R25" s="555">
        <v>5</v>
      </c>
    </row>
    <row r="26" spans="1:18">
      <c r="A26" s="575">
        <v>6</v>
      </c>
      <c r="B26" s="325"/>
      <c r="C26" s="564"/>
      <c r="D26" s="325"/>
      <c r="E26" s="564"/>
      <c r="F26" s="614"/>
      <c r="G26" s="615"/>
      <c r="H26" s="616"/>
      <c r="I26" s="325"/>
      <c r="J26" s="617"/>
      <c r="K26" s="618"/>
      <c r="L26" s="618"/>
      <c r="M26" s="325"/>
      <c r="N26" s="325"/>
      <c r="O26" s="564"/>
      <c r="P26" s="619"/>
      <c r="Q26" s="620"/>
      <c r="R26" s="555">
        <v>6</v>
      </c>
    </row>
    <row r="27" spans="1:18">
      <c r="A27" s="575">
        <v>7</v>
      </c>
      <c r="B27" s="325"/>
      <c r="C27" s="564"/>
      <c r="D27" s="325"/>
      <c r="E27" s="564"/>
      <c r="F27" s="614"/>
      <c r="G27" s="615"/>
      <c r="H27" s="616"/>
      <c r="I27" s="325"/>
      <c r="J27" s="617"/>
      <c r="K27" s="618"/>
      <c r="L27" s="618"/>
      <c r="M27" s="325"/>
      <c r="N27" s="325"/>
      <c r="O27" s="564"/>
      <c r="P27" s="619"/>
      <c r="Q27" s="620"/>
      <c r="R27" s="555">
        <v>7</v>
      </c>
    </row>
    <row r="28" spans="1:18">
      <c r="A28" s="575">
        <v>8</v>
      </c>
      <c r="B28" s="325"/>
      <c r="C28" s="564"/>
      <c r="D28" s="325"/>
      <c r="E28" s="564"/>
      <c r="F28" s="614"/>
      <c r="G28" s="615"/>
      <c r="H28" s="616"/>
      <c r="I28" s="325"/>
      <c r="J28" s="617"/>
      <c r="K28" s="618"/>
      <c r="L28" s="618"/>
      <c r="M28" s="325"/>
      <c r="N28" s="325"/>
      <c r="O28" s="564"/>
      <c r="P28" s="619"/>
      <c r="Q28" s="620"/>
      <c r="R28" s="555">
        <v>8</v>
      </c>
    </row>
    <row r="29" spans="1:18">
      <c r="A29" s="575">
        <v>9</v>
      </c>
      <c r="B29" s="325"/>
      <c r="C29" s="564"/>
      <c r="D29" s="325"/>
      <c r="E29" s="564"/>
      <c r="F29" s="614"/>
      <c r="G29" s="615"/>
      <c r="H29" s="616"/>
      <c r="I29" s="325"/>
      <c r="J29" s="617"/>
      <c r="K29" s="618"/>
      <c r="L29" s="618"/>
      <c r="M29" s="325"/>
      <c r="N29" s="325"/>
      <c r="O29" s="564"/>
      <c r="P29" s="619"/>
      <c r="Q29" s="620"/>
      <c r="R29" s="555">
        <v>9</v>
      </c>
    </row>
    <row r="30" spans="1:18">
      <c r="A30" s="575">
        <v>10</v>
      </c>
      <c r="B30" s="325"/>
      <c r="C30" s="564"/>
      <c r="D30" s="325"/>
      <c r="E30" s="564"/>
      <c r="F30" s="614"/>
      <c r="G30" s="615"/>
      <c r="H30" s="616"/>
      <c r="I30" s="325"/>
      <c r="J30" s="617"/>
      <c r="K30" s="618"/>
      <c r="L30" s="618"/>
      <c r="M30" s="325"/>
      <c r="N30" s="325"/>
      <c r="O30" s="564"/>
      <c r="P30" s="619"/>
      <c r="Q30" s="620"/>
      <c r="R30" s="555">
        <v>10</v>
      </c>
    </row>
    <row r="31" spans="1:18">
      <c r="A31" s="575">
        <v>11</v>
      </c>
      <c r="B31" s="325"/>
      <c r="C31" s="564"/>
      <c r="D31" s="325"/>
      <c r="E31" s="564"/>
      <c r="F31" s="614"/>
      <c r="G31" s="615"/>
      <c r="H31" s="616"/>
      <c r="I31" s="325"/>
      <c r="J31" s="617"/>
      <c r="K31" s="618"/>
      <c r="L31" s="618"/>
      <c r="M31" s="325"/>
      <c r="N31" s="325"/>
      <c r="O31" s="564"/>
      <c r="P31" s="619"/>
      <c r="Q31" s="620"/>
      <c r="R31" s="555">
        <v>11</v>
      </c>
    </row>
    <row r="32" spans="1:18">
      <c r="A32" s="575">
        <v>12</v>
      </c>
      <c r="B32" s="325"/>
      <c r="C32" s="564"/>
      <c r="D32" s="325"/>
      <c r="E32" s="564"/>
      <c r="F32" s="614"/>
      <c r="G32" s="615"/>
      <c r="H32" s="616"/>
      <c r="I32" s="325"/>
      <c r="J32" s="617"/>
      <c r="K32" s="618"/>
      <c r="L32" s="618"/>
      <c r="M32" s="325"/>
      <c r="N32" s="325"/>
      <c r="O32" s="564"/>
      <c r="P32" s="619"/>
      <c r="Q32" s="620"/>
      <c r="R32" s="555">
        <v>12</v>
      </c>
    </row>
    <row r="33" spans="1:18">
      <c r="A33" s="575">
        <v>13</v>
      </c>
      <c r="B33" s="325"/>
      <c r="C33" s="564"/>
      <c r="D33" s="325"/>
      <c r="E33" s="564"/>
      <c r="F33" s="614"/>
      <c r="G33" s="615"/>
      <c r="H33" s="616"/>
      <c r="I33" s="325"/>
      <c r="J33" s="617"/>
      <c r="K33" s="618"/>
      <c r="L33" s="618"/>
      <c r="M33" s="325"/>
      <c r="N33" s="325"/>
      <c r="O33" s="564"/>
      <c r="P33" s="619"/>
      <c r="Q33" s="620"/>
      <c r="R33" s="555">
        <v>13</v>
      </c>
    </row>
    <row r="34" spans="1:18">
      <c r="A34" s="575">
        <v>14</v>
      </c>
      <c r="B34" s="325"/>
      <c r="C34" s="564"/>
      <c r="D34" s="325"/>
      <c r="E34" s="564"/>
      <c r="F34" s="614"/>
      <c r="G34" s="615"/>
      <c r="H34" s="616"/>
      <c r="I34" s="325"/>
      <c r="J34" s="617"/>
      <c r="K34" s="618"/>
      <c r="L34" s="618"/>
      <c r="M34" s="325"/>
      <c r="N34" s="325"/>
      <c r="O34" s="564"/>
      <c r="P34" s="619"/>
      <c r="Q34" s="620"/>
      <c r="R34" s="555">
        <v>14</v>
      </c>
    </row>
    <row r="35" spans="1:18">
      <c r="A35" s="575">
        <v>15</v>
      </c>
      <c r="B35" s="325"/>
      <c r="C35" s="564"/>
      <c r="D35" s="325"/>
      <c r="E35" s="564"/>
      <c r="F35" s="614"/>
      <c r="G35" s="615"/>
      <c r="H35" s="616"/>
      <c r="I35" s="325"/>
      <c r="J35" s="617"/>
      <c r="K35" s="618"/>
      <c r="L35" s="618"/>
      <c r="M35" s="325"/>
      <c r="N35" s="325"/>
      <c r="O35" s="564"/>
      <c r="P35" s="619"/>
      <c r="Q35" s="620"/>
      <c r="R35" s="555">
        <v>15</v>
      </c>
    </row>
    <row r="36" spans="1:18">
      <c r="A36" s="575">
        <v>16</v>
      </c>
      <c r="B36" s="325"/>
      <c r="C36" s="564"/>
      <c r="D36" s="325"/>
      <c r="E36" s="564"/>
      <c r="F36" s="614"/>
      <c r="G36" s="615"/>
      <c r="H36" s="616"/>
      <c r="I36" s="325"/>
      <c r="J36" s="617"/>
      <c r="K36" s="618"/>
      <c r="L36" s="618"/>
      <c r="M36" s="325"/>
      <c r="N36" s="325"/>
      <c r="O36" s="564"/>
      <c r="P36" s="619"/>
      <c r="Q36" s="620"/>
      <c r="R36" s="555">
        <v>16</v>
      </c>
    </row>
    <row r="37" spans="1:18">
      <c r="A37" s="555">
        <v>17</v>
      </c>
      <c r="B37" s="325"/>
      <c r="C37" s="564"/>
      <c r="D37" s="325"/>
      <c r="E37" s="564"/>
      <c r="F37" s="614"/>
      <c r="G37" s="615"/>
      <c r="H37" s="616"/>
      <c r="I37" s="325"/>
      <c r="J37" s="617"/>
      <c r="K37" s="618"/>
      <c r="L37" s="618"/>
      <c r="M37" s="82"/>
      <c r="N37" s="325"/>
      <c r="O37" s="564"/>
      <c r="P37" s="619"/>
      <c r="Q37" s="620"/>
      <c r="R37" s="555">
        <v>17</v>
      </c>
    </row>
    <row r="38" spans="1:18">
      <c r="A38" s="555">
        <v>18</v>
      </c>
      <c r="B38" s="325"/>
      <c r="C38" s="564"/>
      <c r="D38" s="325"/>
      <c r="E38" s="564"/>
      <c r="F38" s="614"/>
      <c r="G38" s="615"/>
      <c r="H38" s="616"/>
      <c r="I38" s="325"/>
      <c r="J38" s="617"/>
      <c r="K38" s="618"/>
      <c r="L38" s="618"/>
      <c r="M38" s="325"/>
      <c r="N38" s="325"/>
      <c r="O38" s="564"/>
      <c r="P38" s="619"/>
      <c r="Q38" s="620"/>
      <c r="R38" s="555">
        <v>18</v>
      </c>
    </row>
    <row r="39" spans="1:18">
      <c r="A39" s="555">
        <v>19</v>
      </c>
      <c r="B39" s="325"/>
      <c r="C39" s="564"/>
      <c r="D39" s="325"/>
      <c r="E39" s="564"/>
      <c r="F39" s="614"/>
      <c r="G39" s="615"/>
      <c r="H39" s="616"/>
      <c r="I39" s="325"/>
      <c r="J39" s="617"/>
      <c r="K39" s="618"/>
      <c r="L39" s="618"/>
      <c r="M39" s="325"/>
      <c r="N39" s="325"/>
      <c r="O39" s="564"/>
      <c r="P39" s="619"/>
      <c r="Q39" s="620"/>
      <c r="R39" s="555">
        <v>19</v>
      </c>
    </row>
    <row r="40" spans="1:18">
      <c r="A40" s="555">
        <v>20</v>
      </c>
      <c r="B40" s="325"/>
      <c r="C40" s="564"/>
      <c r="D40" s="325"/>
      <c r="E40" s="564"/>
      <c r="F40" s="614"/>
      <c r="G40" s="615"/>
      <c r="H40" s="616"/>
      <c r="I40" s="325"/>
      <c r="J40" s="617"/>
      <c r="K40" s="618"/>
      <c r="L40" s="618"/>
      <c r="M40" s="325"/>
      <c r="N40" s="325"/>
      <c r="O40" s="564"/>
      <c r="P40" s="619"/>
      <c r="Q40" s="620"/>
      <c r="R40" s="555">
        <v>20</v>
      </c>
    </row>
    <row r="41" spans="1:18">
      <c r="A41" s="555">
        <v>21</v>
      </c>
      <c r="B41" s="325"/>
      <c r="C41" s="564"/>
      <c r="D41" s="325"/>
      <c r="E41" s="564"/>
      <c r="F41" s="614"/>
      <c r="G41" s="615"/>
      <c r="H41" s="616"/>
      <c r="I41" s="325"/>
      <c r="J41" s="617"/>
      <c r="K41" s="618"/>
      <c r="L41" s="618"/>
      <c r="M41" s="325"/>
      <c r="N41" s="325"/>
      <c r="O41" s="564"/>
      <c r="P41" s="619"/>
      <c r="Q41" s="620"/>
      <c r="R41" s="555">
        <v>21</v>
      </c>
    </row>
    <row r="42" spans="1:18">
      <c r="A42" s="555">
        <v>22</v>
      </c>
      <c r="B42" s="325"/>
      <c r="C42" s="564"/>
      <c r="D42" s="325"/>
      <c r="E42" s="564"/>
      <c r="F42" s="614"/>
      <c r="G42" s="615"/>
      <c r="H42" s="616"/>
      <c r="I42" s="325"/>
      <c r="J42" s="617"/>
      <c r="K42" s="618"/>
      <c r="L42" s="618"/>
      <c r="M42" s="325"/>
      <c r="N42" s="325"/>
      <c r="O42" s="564"/>
      <c r="P42" s="619"/>
      <c r="Q42" s="620"/>
      <c r="R42" s="555">
        <v>22</v>
      </c>
    </row>
    <row r="43" spans="1:18">
      <c r="A43" s="555">
        <v>23</v>
      </c>
      <c r="B43" s="325"/>
      <c r="C43" s="564"/>
      <c r="D43" s="325"/>
      <c r="E43" s="564"/>
      <c r="F43" s="614"/>
      <c r="G43" s="615"/>
      <c r="H43" s="616"/>
      <c r="I43" s="325"/>
      <c r="J43" s="617"/>
      <c r="K43" s="618"/>
      <c r="L43" s="618"/>
      <c r="M43" s="325"/>
      <c r="N43" s="325"/>
      <c r="O43" s="564"/>
      <c r="P43" s="619"/>
      <c r="Q43" s="620"/>
      <c r="R43" s="555">
        <v>23</v>
      </c>
    </row>
    <row r="44" spans="1:18">
      <c r="A44" s="555">
        <v>24</v>
      </c>
      <c r="B44" s="325"/>
      <c r="C44" s="564"/>
      <c r="D44" s="325"/>
      <c r="E44" s="564"/>
      <c r="F44" s="614"/>
      <c r="G44" s="615"/>
      <c r="H44" s="616"/>
      <c r="I44" s="325"/>
      <c r="J44" s="617"/>
      <c r="K44" s="618"/>
      <c r="L44" s="618"/>
      <c r="M44" s="325"/>
      <c r="N44" s="325"/>
      <c r="O44" s="564"/>
      <c r="P44" s="619"/>
      <c r="Q44" s="620"/>
      <c r="R44" s="555">
        <v>24</v>
      </c>
    </row>
    <row r="45" spans="1:18">
      <c r="A45" s="555">
        <v>25</v>
      </c>
      <c r="B45" s="325"/>
      <c r="C45" s="564"/>
      <c r="D45" s="325"/>
      <c r="E45" s="564"/>
      <c r="F45" s="614"/>
      <c r="G45" s="615"/>
      <c r="H45" s="616"/>
      <c r="I45" s="325"/>
      <c r="J45" s="617"/>
      <c r="K45" s="618"/>
      <c r="L45" s="618"/>
      <c r="M45" s="325"/>
      <c r="N45" s="325"/>
      <c r="O45" s="564"/>
      <c r="P45" s="619"/>
      <c r="Q45" s="620"/>
      <c r="R45" s="555">
        <v>25</v>
      </c>
    </row>
    <row r="46" spans="1:18">
      <c r="A46" s="555">
        <v>26</v>
      </c>
      <c r="B46" s="325"/>
      <c r="C46" s="564"/>
      <c r="D46" s="325"/>
      <c r="E46" s="564"/>
      <c r="F46" s="614"/>
      <c r="G46" s="615"/>
      <c r="H46" s="616"/>
      <c r="I46" s="325"/>
      <c r="J46" s="617"/>
      <c r="K46" s="618"/>
      <c r="L46" s="618"/>
      <c r="M46" s="325"/>
      <c r="N46" s="325"/>
      <c r="O46" s="564"/>
      <c r="P46" s="619"/>
      <c r="Q46" s="620"/>
      <c r="R46" s="555">
        <v>26</v>
      </c>
    </row>
    <row r="47" spans="1:18">
      <c r="A47" s="555">
        <v>27</v>
      </c>
      <c r="B47" s="325"/>
      <c r="C47" s="564"/>
      <c r="D47" s="325"/>
      <c r="E47" s="564"/>
      <c r="F47" s="614"/>
      <c r="G47" s="615"/>
      <c r="H47" s="616"/>
      <c r="I47" s="325"/>
      <c r="J47" s="617"/>
      <c r="K47" s="618"/>
      <c r="L47" s="618"/>
      <c r="M47" s="325"/>
      <c r="N47" s="325"/>
      <c r="O47" s="564"/>
      <c r="P47" s="619"/>
      <c r="Q47" s="620"/>
      <c r="R47" s="555">
        <v>27</v>
      </c>
    </row>
    <row r="48" spans="1:18">
      <c r="A48" s="555">
        <v>28</v>
      </c>
      <c r="B48" s="325"/>
      <c r="C48" s="564"/>
      <c r="D48" s="325"/>
      <c r="E48" s="564"/>
      <c r="F48" s="614"/>
      <c r="G48" s="615"/>
      <c r="H48" s="616"/>
      <c r="I48" s="325"/>
      <c r="J48" s="617"/>
      <c r="K48" s="618"/>
      <c r="L48" s="618"/>
      <c r="M48" s="325"/>
      <c r="N48" s="325"/>
      <c r="O48" s="564"/>
      <c r="P48" s="619"/>
      <c r="Q48" s="620"/>
      <c r="R48" s="555">
        <v>28</v>
      </c>
    </row>
    <row r="49" spans="1:18">
      <c r="A49" s="555">
        <v>29</v>
      </c>
      <c r="B49" s="325"/>
      <c r="C49" s="564"/>
      <c r="D49" s="325"/>
      <c r="E49" s="564"/>
      <c r="F49" s="614"/>
      <c r="G49" s="615"/>
      <c r="H49" s="616"/>
      <c r="I49" s="325"/>
      <c r="J49" s="617"/>
      <c r="K49" s="618"/>
      <c r="L49" s="618"/>
      <c r="M49" s="325"/>
      <c r="N49" s="325"/>
      <c r="O49" s="564"/>
      <c r="P49" s="619"/>
      <c r="Q49" s="620"/>
      <c r="R49" s="555">
        <v>29</v>
      </c>
    </row>
    <row r="50" spans="1:18">
      <c r="A50" s="555">
        <v>30</v>
      </c>
      <c r="B50" s="325"/>
      <c r="C50" s="564"/>
      <c r="D50" s="325"/>
      <c r="E50" s="564"/>
      <c r="F50" s="614"/>
      <c r="G50" s="615"/>
      <c r="H50" s="616"/>
      <c r="I50" s="325"/>
      <c r="J50" s="617"/>
      <c r="K50" s="618"/>
      <c r="L50" s="618"/>
      <c r="M50" s="325"/>
      <c r="N50" s="325"/>
      <c r="O50" s="564"/>
      <c r="P50" s="619"/>
      <c r="Q50" s="620"/>
      <c r="R50" s="555">
        <v>30</v>
      </c>
    </row>
    <row r="51" spans="1:18">
      <c r="A51" s="555">
        <v>31</v>
      </c>
      <c r="B51" s="325"/>
      <c r="C51" s="564"/>
      <c r="D51" s="325"/>
      <c r="E51" s="564"/>
      <c r="F51" s="614"/>
      <c r="G51" s="615"/>
      <c r="H51" s="616"/>
      <c r="I51" s="325"/>
      <c r="J51" s="617"/>
      <c r="K51" s="618"/>
      <c r="L51" s="618"/>
      <c r="M51" s="325"/>
      <c r="N51" s="325"/>
      <c r="O51" s="564"/>
      <c r="P51" s="619"/>
      <c r="Q51" s="620"/>
      <c r="R51" s="555">
        <v>31</v>
      </c>
    </row>
    <row r="52" spans="1:18">
      <c r="A52" s="555">
        <v>32</v>
      </c>
      <c r="B52" s="325"/>
      <c r="C52" s="564"/>
      <c r="D52" s="325"/>
      <c r="E52" s="564"/>
      <c r="F52" s="614"/>
      <c r="G52" s="615"/>
      <c r="H52" s="616"/>
      <c r="I52" s="325"/>
      <c r="J52" s="617"/>
      <c r="K52" s="618"/>
      <c r="L52" s="618"/>
      <c r="M52" s="325"/>
      <c r="N52" s="325"/>
      <c r="O52" s="564"/>
      <c r="P52" s="619"/>
      <c r="Q52" s="620"/>
      <c r="R52" s="555">
        <v>32</v>
      </c>
    </row>
    <row r="53" spans="1:18">
      <c r="A53" s="555">
        <v>33</v>
      </c>
      <c r="B53" s="325"/>
      <c r="C53" s="564"/>
      <c r="D53" s="325"/>
      <c r="E53" s="564"/>
      <c r="F53" s="614"/>
      <c r="G53" s="615"/>
      <c r="H53" s="616"/>
      <c r="I53" s="325"/>
      <c r="J53" s="617"/>
      <c r="K53" s="618"/>
      <c r="L53" s="618"/>
      <c r="M53" s="325"/>
      <c r="N53" s="325"/>
      <c r="O53" s="564"/>
      <c r="P53" s="619"/>
      <c r="Q53" s="620"/>
      <c r="R53" s="555">
        <v>33</v>
      </c>
    </row>
    <row r="54" spans="1:18">
      <c r="A54" s="555">
        <v>34</v>
      </c>
      <c r="B54" s="325"/>
      <c r="C54" s="564"/>
      <c r="D54" s="325"/>
      <c r="E54" s="564"/>
      <c r="F54" s="614"/>
      <c r="G54" s="615"/>
      <c r="H54" s="616"/>
      <c r="I54" s="325"/>
      <c r="J54" s="617"/>
      <c r="K54" s="618"/>
      <c r="L54" s="618"/>
      <c r="M54" s="325"/>
      <c r="N54" s="325"/>
      <c r="O54" s="564"/>
      <c r="P54" s="619"/>
      <c r="Q54" s="620"/>
      <c r="R54" s="555">
        <v>34</v>
      </c>
    </row>
    <row r="55" spans="1:18">
      <c r="A55" s="555">
        <v>35</v>
      </c>
      <c r="B55" s="325"/>
      <c r="C55" s="564"/>
      <c r="D55" s="325"/>
      <c r="E55" s="564"/>
      <c r="F55" s="614"/>
      <c r="G55" s="615"/>
      <c r="H55" s="616"/>
      <c r="I55" s="325"/>
      <c r="J55" s="617"/>
      <c r="K55" s="618"/>
      <c r="L55" s="618"/>
      <c r="M55" s="325"/>
      <c r="N55" s="325"/>
      <c r="O55" s="564"/>
      <c r="P55" s="619"/>
      <c r="Q55" s="620"/>
      <c r="R55" s="555">
        <v>35</v>
      </c>
    </row>
    <row r="56" spans="1:18">
      <c r="A56" s="555">
        <v>36</v>
      </c>
      <c r="B56" s="325"/>
      <c r="C56" s="564"/>
      <c r="D56" s="325"/>
      <c r="E56" s="564"/>
      <c r="F56" s="614"/>
      <c r="G56" s="615"/>
      <c r="H56" s="616"/>
      <c r="I56" s="325"/>
      <c r="J56" s="617"/>
      <c r="K56" s="618"/>
      <c r="L56" s="618"/>
      <c r="M56" s="325"/>
      <c r="N56" s="325"/>
      <c r="O56" s="564"/>
      <c r="P56" s="619"/>
      <c r="Q56" s="620"/>
      <c r="R56" s="555">
        <v>36</v>
      </c>
    </row>
    <row r="57" spans="1:18">
      <c r="A57" s="555">
        <v>37</v>
      </c>
      <c r="B57" s="325"/>
      <c r="C57" s="564"/>
      <c r="D57" s="325"/>
      <c r="E57" s="564"/>
      <c r="F57" s="614"/>
      <c r="G57" s="615"/>
      <c r="H57" s="616"/>
      <c r="I57" s="325"/>
      <c r="J57" s="617"/>
      <c r="K57" s="618"/>
      <c r="L57" s="618"/>
      <c r="M57" s="325"/>
      <c r="N57" s="325"/>
      <c r="O57" s="564"/>
      <c r="P57" s="619"/>
      <c r="Q57" s="620"/>
      <c r="R57" s="555">
        <v>37</v>
      </c>
    </row>
    <row r="58" spans="1:18">
      <c r="A58" s="555">
        <v>38</v>
      </c>
      <c r="B58" s="325"/>
      <c r="C58" s="564"/>
      <c r="D58" s="325"/>
      <c r="E58" s="564"/>
      <c r="F58" s="614"/>
      <c r="G58" s="615"/>
      <c r="H58" s="616"/>
      <c r="I58" s="325"/>
      <c r="J58" s="617"/>
      <c r="K58" s="618"/>
      <c r="L58" s="618"/>
      <c r="M58" s="325"/>
      <c r="N58" s="325"/>
      <c r="O58" s="564"/>
      <c r="P58" s="619"/>
      <c r="Q58" s="620"/>
      <c r="R58" s="555">
        <v>38</v>
      </c>
    </row>
    <row r="59" spans="1:18" ht="15.75" thickBot="1">
      <c r="A59" s="555">
        <v>39</v>
      </c>
      <c r="B59" s="325"/>
      <c r="C59" s="564"/>
      <c r="D59" s="325"/>
      <c r="E59" s="564"/>
      <c r="F59" s="614"/>
      <c r="G59" s="615"/>
      <c r="H59" s="616"/>
      <c r="I59" s="325"/>
      <c r="J59" s="617"/>
      <c r="K59" s="618"/>
      <c r="L59" s="618"/>
      <c r="M59" s="325"/>
      <c r="N59" s="325"/>
      <c r="O59" s="564"/>
      <c r="P59" s="619"/>
      <c r="Q59" s="620"/>
      <c r="R59" s="555">
        <v>39</v>
      </c>
    </row>
    <row r="60" spans="1:18" ht="15.75" thickBot="1">
      <c r="A60" s="578">
        <v>40</v>
      </c>
      <c r="B60" s="557"/>
      <c r="C60" s="579"/>
      <c r="D60" s="557"/>
      <c r="E60" s="579"/>
      <c r="F60" s="621"/>
      <c r="G60" s="622"/>
      <c r="H60" s="623"/>
      <c r="I60" s="325"/>
      <c r="J60" s="624"/>
      <c r="K60" s="625">
        <f>SUM(K21:K59)</f>
        <v>0</v>
      </c>
      <c r="L60" s="625">
        <f>SUM(L21:L59)</f>
        <v>0</v>
      </c>
      <c r="M60" s="557"/>
      <c r="N60" s="557"/>
      <c r="O60" s="579"/>
      <c r="P60" s="626">
        <f>SUM(P21:P59)</f>
        <v>0</v>
      </c>
      <c r="Q60" s="626">
        <f>SUM(Q21:Q59)</f>
        <v>0</v>
      </c>
      <c r="R60" s="578">
        <v>40</v>
      </c>
    </row>
    <row r="61" spans="1:18">
      <c r="A61" s="580"/>
      <c r="B61" s="580"/>
      <c r="C61" s="580"/>
      <c r="D61" s="580"/>
      <c r="E61" s="580"/>
      <c r="F61" s="580"/>
      <c r="G61" s="580"/>
      <c r="H61" s="580"/>
      <c r="I61" s="325"/>
      <c r="J61" s="580"/>
      <c r="K61" s="580"/>
      <c r="L61" s="580"/>
      <c r="M61" s="580"/>
      <c r="N61" s="580"/>
      <c r="O61" s="580"/>
      <c r="P61" s="580"/>
      <c r="Q61" s="580"/>
      <c r="R61" s="580"/>
    </row>
    <row r="62" spans="1:18" ht="15.75">
      <c r="A62" s="581" t="s">
        <v>281</v>
      </c>
      <c r="B62" s="325"/>
      <c r="C62" s="325"/>
      <c r="D62" s="325"/>
      <c r="E62" s="325"/>
      <c r="F62" s="325"/>
      <c r="G62" s="325"/>
      <c r="H62" s="325"/>
      <c r="I62" s="325"/>
      <c r="J62" s="581" t="s">
        <v>281</v>
      </c>
      <c r="K62" s="325"/>
      <c r="L62" s="325"/>
      <c r="M62" s="325"/>
      <c r="N62" s="582"/>
      <c r="O62" s="325"/>
      <c r="P62" s="325"/>
      <c r="Q62" s="582" t="s">
        <v>3701</v>
      </c>
      <c r="R62" s="582"/>
    </row>
    <row r="63" spans="1:18">
      <c r="A63" s="582" t="s">
        <v>3702</v>
      </c>
      <c r="B63" s="582"/>
      <c r="C63" s="582"/>
      <c r="D63" s="582"/>
      <c r="E63" s="582"/>
      <c r="F63" s="582"/>
      <c r="G63" s="582"/>
      <c r="H63" s="582"/>
      <c r="I63" s="325"/>
      <c r="J63" s="582" t="s">
        <v>3703</v>
      </c>
      <c r="K63" s="582"/>
      <c r="L63" s="582"/>
      <c r="M63" s="582"/>
      <c r="N63" s="582"/>
      <c r="O63" s="582"/>
      <c r="P63" s="582"/>
      <c r="Q63" s="582"/>
      <c r="R63" s="582"/>
    </row>
    <row r="64" spans="1:18">
      <c r="A64" s="582"/>
      <c r="B64" s="582"/>
      <c r="C64" s="582"/>
      <c r="D64" s="582"/>
      <c r="E64" s="582"/>
      <c r="F64" s="582"/>
      <c r="G64" s="582"/>
      <c r="H64" s="582"/>
      <c r="I64" s="325"/>
      <c r="J64" s="582"/>
      <c r="K64" s="582"/>
      <c r="L64" s="582"/>
      <c r="M64" s="582"/>
      <c r="N64" s="582"/>
      <c r="O64" s="582"/>
      <c r="P64" s="582"/>
      <c r="Q64" s="582"/>
      <c r="R64" s="582"/>
    </row>
    <row r="66" spans="1:18" ht="15.75">
      <c r="A66" s="606" t="s">
        <v>1444</v>
      </c>
      <c r="B66" s="582"/>
      <c r="C66" s="582"/>
      <c r="D66" s="582"/>
      <c r="E66" s="582"/>
      <c r="F66" s="582"/>
      <c r="G66" s="582"/>
      <c r="H66" s="582"/>
    </row>
    <row r="68" spans="1:18" ht="16.5" thickBot="1">
      <c r="A68" s="627" t="str">
        <f>'Data Sheet'!$C$25</f>
        <v xml:space="preserve">KeySpan Gas East Corp. D/B/A National Grid </v>
      </c>
      <c r="B68" s="557"/>
      <c r="C68" s="557"/>
      <c r="D68" s="557"/>
      <c r="E68" s="557"/>
      <c r="F68" s="628" t="str">
        <f>'Data Sheet'!$C$40</f>
        <v>March 31, 2015</v>
      </c>
      <c r="G68" s="557" t="str">
        <f>'Data Sheet'!$C$38</f>
        <v>December 31, 2014</v>
      </c>
      <c r="H68" s="562"/>
      <c r="I68" s="325"/>
      <c r="J68" s="627" t="str">
        <f>'Data Sheet'!$C$25</f>
        <v xml:space="preserve">KeySpan Gas East Corp. D/B/A National Grid </v>
      </c>
      <c r="K68" s="557"/>
      <c r="L68" s="557"/>
      <c r="M68" s="557"/>
      <c r="N68" s="557"/>
      <c r="O68" s="557"/>
      <c r="P68" s="628" t="str">
        <f>'Data Sheet'!$C$40</f>
        <v>March 31, 2015</v>
      </c>
      <c r="Q68" s="557" t="str">
        <f>'Data Sheet'!$C$38</f>
        <v>December 31, 2014</v>
      </c>
      <c r="R68" s="557"/>
    </row>
    <row r="69" spans="1:18" ht="16.5" thickBot="1">
      <c r="A69" s="629" t="s">
        <v>2199</v>
      </c>
      <c r="B69" s="561"/>
      <c r="C69" s="561"/>
      <c r="D69" s="562"/>
      <c r="E69" s="562"/>
      <c r="F69" s="588"/>
      <c r="G69" s="588"/>
      <c r="H69" s="569"/>
      <c r="I69" s="325"/>
      <c r="J69" s="629" t="s">
        <v>2199</v>
      </c>
      <c r="K69" s="561"/>
      <c r="L69" s="561"/>
      <c r="M69" s="562"/>
      <c r="N69" s="562"/>
      <c r="O69" s="562"/>
      <c r="P69" s="588"/>
      <c r="Q69" s="588"/>
      <c r="R69" s="569"/>
    </row>
    <row r="70" spans="1:18">
      <c r="A70" s="552"/>
      <c r="B70" s="325"/>
      <c r="C70" s="564"/>
      <c r="D70" s="613"/>
      <c r="E70" s="590"/>
      <c r="F70" s="582"/>
      <c r="G70" s="582"/>
      <c r="H70" s="566"/>
      <c r="I70" s="325"/>
      <c r="J70" s="552"/>
      <c r="K70" s="564"/>
      <c r="L70" s="564"/>
      <c r="M70" s="582" t="s">
        <v>3682</v>
      </c>
      <c r="N70" s="582"/>
      <c r="O70" s="582"/>
      <c r="P70" s="582"/>
      <c r="Q70" s="596"/>
      <c r="R70" s="567"/>
    </row>
    <row r="71" spans="1:18" ht="15.75" thickBot="1">
      <c r="A71" s="589"/>
      <c r="B71" s="613"/>
      <c r="C71" s="590"/>
      <c r="D71" s="613"/>
      <c r="E71" s="590"/>
      <c r="F71" s="562" t="s">
        <v>3683</v>
      </c>
      <c r="G71" s="562"/>
      <c r="H71" s="569"/>
      <c r="I71" s="325"/>
      <c r="J71" s="589" t="s">
        <v>3684</v>
      </c>
      <c r="K71" s="590" t="s">
        <v>3685</v>
      </c>
      <c r="L71" s="590" t="s">
        <v>3685</v>
      </c>
      <c r="M71" s="562" t="s">
        <v>3686</v>
      </c>
      <c r="N71" s="562"/>
      <c r="O71" s="562"/>
      <c r="P71" s="562"/>
      <c r="Q71" s="569"/>
      <c r="R71" s="590"/>
    </row>
    <row r="72" spans="1:18">
      <c r="A72" s="589"/>
      <c r="B72" s="613"/>
      <c r="C72" s="590"/>
      <c r="D72" s="613"/>
      <c r="E72" s="590"/>
      <c r="F72" s="590"/>
      <c r="G72" s="596"/>
      <c r="H72" s="590"/>
      <c r="I72" s="325"/>
      <c r="J72" s="589" t="s">
        <v>3687</v>
      </c>
      <c r="K72" s="590" t="s">
        <v>3688</v>
      </c>
      <c r="L72" s="590" t="s">
        <v>3689</v>
      </c>
      <c r="M72" s="613"/>
      <c r="N72" s="613"/>
      <c r="O72" s="590"/>
      <c r="P72" s="590"/>
      <c r="Q72" s="596"/>
      <c r="R72" s="590"/>
    </row>
    <row r="73" spans="1:18">
      <c r="A73" s="589" t="s">
        <v>290</v>
      </c>
      <c r="B73" s="582" t="s">
        <v>3690</v>
      </c>
      <c r="C73" s="596"/>
      <c r="D73" s="582" t="s">
        <v>3691</v>
      </c>
      <c r="E73" s="596"/>
      <c r="F73" s="590"/>
      <c r="G73" s="596"/>
      <c r="H73" s="590"/>
      <c r="I73" s="325"/>
      <c r="J73" s="589" t="s">
        <v>3692</v>
      </c>
      <c r="K73" s="590" t="s">
        <v>3693</v>
      </c>
      <c r="L73" s="590" t="s">
        <v>3688</v>
      </c>
      <c r="M73" s="582"/>
      <c r="N73" s="582"/>
      <c r="O73" s="596"/>
      <c r="P73" s="590" t="s">
        <v>2027</v>
      </c>
      <c r="Q73" s="596" t="s">
        <v>3694</v>
      </c>
      <c r="R73" s="590" t="s">
        <v>290</v>
      </c>
    </row>
    <row r="74" spans="1:18">
      <c r="A74" s="589" t="s">
        <v>293</v>
      </c>
      <c r="B74" s="325"/>
      <c r="C74" s="564"/>
      <c r="D74" s="613"/>
      <c r="E74" s="590"/>
      <c r="F74" s="590" t="s">
        <v>3627</v>
      </c>
      <c r="G74" s="596" t="s">
        <v>3695</v>
      </c>
      <c r="H74" s="590" t="s">
        <v>3696</v>
      </c>
      <c r="I74" s="325"/>
      <c r="J74" s="589" t="s">
        <v>3697</v>
      </c>
      <c r="K74" s="590" t="s">
        <v>601</v>
      </c>
      <c r="L74" s="590" t="s">
        <v>3693</v>
      </c>
      <c r="M74" s="582" t="s">
        <v>3698</v>
      </c>
      <c r="N74" s="582"/>
      <c r="O74" s="596"/>
      <c r="P74" s="590" t="s">
        <v>3699</v>
      </c>
      <c r="Q74" s="596" t="s">
        <v>3700</v>
      </c>
      <c r="R74" s="590" t="s">
        <v>293</v>
      </c>
    </row>
    <row r="75" spans="1:18">
      <c r="A75" s="555"/>
      <c r="B75" s="325"/>
      <c r="C75" s="590"/>
      <c r="D75" s="325"/>
      <c r="E75" s="590"/>
      <c r="F75" s="590"/>
      <c r="G75" s="596"/>
      <c r="H75" s="564"/>
      <c r="I75" s="325"/>
      <c r="J75" s="555"/>
      <c r="K75" s="564"/>
      <c r="L75" s="590"/>
      <c r="M75" s="325"/>
      <c r="N75" s="325"/>
      <c r="O75" s="590"/>
      <c r="P75" s="590"/>
      <c r="Q75" s="590"/>
      <c r="R75" s="564"/>
    </row>
    <row r="76" spans="1:18" ht="15.75" thickBot="1">
      <c r="A76" s="578"/>
      <c r="B76" s="562" t="s">
        <v>1860</v>
      </c>
      <c r="C76" s="569"/>
      <c r="D76" s="562" t="s">
        <v>1861</v>
      </c>
      <c r="E76" s="569"/>
      <c r="F76" s="570" t="s">
        <v>1862</v>
      </c>
      <c r="G76" s="569" t="s">
        <v>1863</v>
      </c>
      <c r="H76" s="569" t="s">
        <v>838</v>
      </c>
      <c r="I76" s="325"/>
      <c r="J76" s="568" t="s">
        <v>839</v>
      </c>
      <c r="K76" s="568" t="s">
        <v>840</v>
      </c>
      <c r="L76" s="568" t="s">
        <v>841</v>
      </c>
      <c r="M76" s="562" t="s">
        <v>842</v>
      </c>
      <c r="N76" s="562"/>
      <c r="O76" s="569"/>
      <c r="P76" s="570" t="s">
        <v>843</v>
      </c>
      <c r="Q76" s="570" t="s">
        <v>844</v>
      </c>
      <c r="R76" s="570"/>
    </row>
    <row r="77" spans="1:18">
      <c r="A77" s="555">
        <v>1</v>
      </c>
      <c r="B77" s="325"/>
      <c r="C77" s="564"/>
      <c r="D77" s="325"/>
      <c r="E77" s="596"/>
      <c r="F77" s="630"/>
      <c r="G77" s="631"/>
      <c r="H77" s="616"/>
      <c r="I77" s="325"/>
      <c r="J77" s="616"/>
      <c r="K77" s="632"/>
      <c r="L77" s="632"/>
      <c r="M77" s="325"/>
      <c r="N77" s="325"/>
      <c r="O77" s="596"/>
      <c r="P77" s="619"/>
      <c r="Q77" s="620"/>
      <c r="R77" s="555">
        <v>1</v>
      </c>
    </row>
    <row r="78" spans="1:18">
      <c r="A78" s="555">
        <v>2</v>
      </c>
      <c r="B78" s="325"/>
      <c r="C78" s="564"/>
      <c r="D78" s="325"/>
      <c r="E78" s="590"/>
      <c r="F78" s="633"/>
      <c r="G78" s="634"/>
      <c r="H78" s="616"/>
      <c r="I78" s="325"/>
      <c r="J78" s="616"/>
      <c r="K78" s="632"/>
      <c r="L78" s="632"/>
      <c r="M78" s="325"/>
      <c r="N78" s="325"/>
      <c r="O78" s="590"/>
      <c r="P78" s="619"/>
      <c r="Q78" s="620"/>
      <c r="R78" s="555">
        <v>2</v>
      </c>
    </row>
    <row r="79" spans="1:18">
      <c r="A79" s="555">
        <v>3</v>
      </c>
      <c r="B79" s="325"/>
      <c r="C79" s="564"/>
      <c r="D79" s="325"/>
      <c r="E79" s="590"/>
      <c r="F79" s="633"/>
      <c r="G79" s="634"/>
      <c r="H79" s="616"/>
      <c r="I79" s="325"/>
      <c r="J79" s="616"/>
      <c r="K79" s="632"/>
      <c r="L79" s="632"/>
      <c r="M79" s="325"/>
      <c r="N79" s="325"/>
      <c r="O79" s="590"/>
      <c r="P79" s="619"/>
      <c r="Q79" s="620"/>
      <c r="R79" s="555">
        <v>3</v>
      </c>
    </row>
    <row r="80" spans="1:18">
      <c r="A80" s="555">
        <v>4</v>
      </c>
      <c r="B80" s="325"/>
      <c r="C80" s="564"/>
      <c r="D80" s="325"/>
      <c r="E80" s="590"/>
      <c r="F80" s="633"/>
      <c r="G80" s="634"/>
      <c r="H80" s="616"/>
      <c r="I80" s="325"/>
      <c r="J80" s="616"/>
      <c r="K80" s="632"/>
      <c r="L80" s="632"/>
      <c r="M80" s="325"/>
      <c r="N80" s="325"/>
      <c r="O80" s="590"/>
      <c r="P80" s="619"/>
      <c r="Q80" s="620"/>
      <c r="R80" s="555">
        <v>4</v>
      </c>
    </row>
    <row r="81" spans="1:18">
      <c r="A81" s="555">
        <v>5</v>
      </c>
      <c r="B81" s="325"/>
      <c r="C81" s="564"/>
      <c r="D81" s="325"/>
      <c r="E81" s="590"/>
      <c r="F81" s="633"/>
      <c r="G81" s="634"/>
      <c r="H81" s="616"/>
      <c r="I81" s="325"/>
      <c r="J81" s="616"/>
      <c r="K81" s="632"/>
      <c r="L81" s="632"/>
      <c r="M81" s="325"/>
      <c r="N81" s="325"/>
      <c r="O81" s="590"/>
      <c r="P81" s="619"/>
      <c r="Q81" s="620"/>
      <c r="R81" s="555">
        <v>5</v>
      </c>
    </row>
    <row r="82" spans="1:18">
      <c r="A82" s="575">
        <v>6</v>
      </c>
      <c r="B82" s="325"/>
      <c r="C82" s="564"/>
      <c r="D82" s="325"/>
      <c r="E82" s="564"/>
      <c r="F82" s="635"/>
      <c r="G82" s="636"/>
      <c r="H82" s="616"/>
      <c r="I82" s="325"/>
      <c r="J82" s="637"/>
      <c r="K82" s="632"/>
      <c r="L82" s="632"/>
      <c r="M82" s="325"/>
      <c r="N82" s="325"/>
      <c r="O82" s="564"/>
      <c r="P82" s="619"/>
      <c r="Q82" s="620"/>
      <c r="R82" s="575">
        <v>6</v>
      </c>
    </row>
    <row r="83" spans="1:18">
      <c r="A83" s="575">
        <v>7</v>
      </c>
      <c r="B83" s="325"/>
      <c r="C83" s="564"/>
      <c r="D83" s="325"/>
      <c r="E83" s="564"/>
      <c r="F83" s="635"/>
      <c r="G83" s="636"/>
      <c r="H83" s="616"/>
      <c r="I83" s="325"/>
      <c r="J83" s="637"/>
      <c r="K83" s="632"/>
      <c r="L83" s="632"/>
      <c r="M83" s="325"/>
      <c r="N83" s="325"/>
      <c r="O83" s="564"/>
      <c r="P83" s="619"/>
      <c r="Q83" s="620"/>
      <c r="R83" s="575">
        <v>7</v>
      </c>
    </row>
    <row r="84" spans="1:18">
      <c r="A84" s="575">
        <v>8</v>
      </c>
      <c r="B84" s="325"/>
      <c r="C84" s="564"/>
      <c r="D84" s="325"/>
      <c r="E84" s="564"/>
      <c r="F84" s="635"/>
      <c r="G84" s="636"/>
      <c r="H84" s="616"/>
      <c r="I84" s="325"/>
      <c r="J84" s="637"/>
      <c r="K84" s="632"/>
      <c r="L84" s="632"/>
      <c r="M84" s="325"/>
      <c r="N84" s="325"/>
      <c r="O84" s="564"/>
      <c r="P84" s="619"/>
      <c r="Q84" s="620"/>
      <c r="R84" s="575">
        <v>8</v>
      </c>
    </row>
    <row r="85" spans="1:18">
      <c r="A85" s="575">
        <v>9</v>
      </c>
      <c r="B85" s="325"/>
      <c r="C85" s="564"/>
      <c r="D85" s="325"/>
      <c r="E85" s="564"/>
      <c r="F85" s="635"/>
      <c r="G85" s="636"/>
      <c r="H85" s="616"/>
      <c r="I85" s="325"/>
      <c r="J85" s="637"/>
      <c r="K85" s="632"/>
      <c r="L85" s="632"/>
      <c r="M85" s="325"/>
      <c r="N85" s="325"/>
      <c r="O85" s="564"/>
      <c r="P85" s="619"/>
      <c r="Q85" s="620"/>
      <c r="R85" s="575">
        <v>9</v>
      </c>
    </row>
    <row r="86" spans="1:18">
      <c r="A86" s="575">
        <v>10</v>
      </c>
      <c r="B86" s="325"/>
      <c r="C86" s="564"/>
      <c r="D86" s="325"/>
      <c r="E86" s="564"/>
      <c r="F86" s="635"/>
      <c r="G86" s="636"/>
      <c r="H86" s="616"/>
      <c r="I86" s="325"/>
      <c r="J86" s="637"/>
      <c r="K86" s="632"/>
      <c r="L86" s="632"/>
      <c r="M86" s="325"/>
      <c r="N86" s="325"/>
      <c r="O86" s="564"/>
      <c r="P86" s="619"/>
      <c r="Q86" s="620"/>
      <c r="R86" s="575">
        <v>10</v>
      </c>
    </row>
    <row r="87" spans="1:18">
      <c r="A87" s="575">
        <v>11</v>
      </c>
      <c r="B87" s="325"/>
      <c r="C87" s="564"/>
      <c r="D87" s="325"/>
      <c r="E87" s="564"/>
      <c r="F87" s="635"/>
      <c r="G87" s="636"/>
      <c r="H87" s="616"/>
      <c r="I87" s="325"/>
      <c r="J87" s="637"/>
      <c r="K87" s="632"/>
      <c r="L87" s="632"/>
      <c r="M87" s="325"/>
      <c r="N87" s="325"/>
      <c r="O87" s="564"/>
      <c r="P87" s="619"/>
      <c r="Q87" s="620"/>
      <c r="R87" s="575">
        <v>11</v>
      </c>
    </row>
    <row r="88" spans="1:18">
      <c r="A88" s="575">
        <v>12</v>
      </c>
      <c r="B88" s="325"/>
      <c r="C88" s="564"/>
      <c r="D88" s="325"/>
      <c r="E88" s="564"/>
      <c r="F88" s="635"/>
      <c r="G88" s="636"/>
      <c r="H88" s="616"/>
      <c r="I88" s="325"/>
      <c r="J88" s="637"/>
      <c r="K88" s="632"/>
      <c r="L88" s="632"/>
      <c r="M88" s="325"/>
      <c r="N88" s="325"/>
      <c r="O88" s="564"/>
      <c r="P88" s="619"/>
      <c r="Q88" s="620"/>
      <c r="R88" s="575">
        <v>12</v>
      </c>
    </row>
    <row r="89" spans="1:18">
      <c r="A89" s="575">
        <v>13</v>
      </c>
      <c r="B89" s="325"/>
      <c r="C89" s="564"/>
      <c r="D89" s="325"/>
      <c r="E89" s="564"/>
      <c r="F89" s="635"/>
      <c r="G89" s="636"/>
      <c r="H89" s="616"/>
      <c r="I89" s="325"/>
      <c r="J89" s="637"/>
      <c r="K89" s="632"/>
      <c r="L89" s="632"/>
      <c r="M89" s="325"/>
      <c r="N89" s="325"/>
      <c r="O89" s="564"/>
      <c r="P89" s="619"/>
      <c r="Q89" s="620"/>
      <c r="R89" s="575">
        <v>13</v>
      </c>
    </row>
    <row r="90" spans="1:18">
      <c r="A90" s="575">
        <v>14</v>
      </c>
      <c r="B90" s="325"/>
      <c r="C90" s="564"/>
      <c r="D90" s="325"/>
      <c r="E90" s="564"/>
      <c r="F90" s="635"/>
      <c r="G90" s="636"/>
      <c r="H90" s="616"/>
      <c r="I90" s="325"/>
      <c r="J90" s="637"/>
      <c r="K90" s="632"/>
      <c r="L90" s="632"/>
      <c r="M90" s="325"/>
      <c r="N90" s="325"/>
      <c r="O90" s="564"/>
      <c r="P90" s="619"/>
      <c r="Q90" s="620"/>
      <c r="R90" s="575">
        <v>14</v>
      </c>
    </row>
    <row r="91" spans="1:18">
      <c r="A91" s="575">
        <v>15</v>
      </c>
      <c r="B91" s="325"/>
      <c r="C91" s="564"/>
      <c r="D91" s="325"/>
      <c r="E91" s="564"/>
      <c r="F91" s="635"/>
      <c r="G91" s="636"/>
      <c r="H91" s="616"/>
      <c r="I91" s="325"/>
      <c r="J91" s="637"/>
      <c r="K91" s="632"/>
      <c r="L91" s="632"/>
      <c r="M91" s="325"/>
      <c r="N91" s="325"/>
      <c r="O91" s="564"/>
      <c r="P91" s="619"/>
      <c r="Q91" s="620"/>
      <c r="R91" s="575">
        <v>15</v>
      </c>
    </row>
    <row r="92" spans="1:18">
      <c r="A92" s="575">
        <v>16</v>
      </c>
      <c r="B92" s="325"/>
      <c r="C92" s="564"/>
      <c r="D92" s="325"/>
      <c r="E92" s="564"/>
      <c r="F92" s="635"/>
      <c r="G92" s="636"/>
      <c r="H92" s="616"/>
      <c r="I92" s="325"/>
      <c r="J92" s="637"/>
      <c r="K92" s="632"/>
      <c r="L92" s="632"/>
      <c r="M92" s="325"/>
      <c r="N92" s="325"/>
      <c r="O92" s="564"/>
      <c r="P92" s="619"/>
      <c r="Q92" s="620"/>
      <c r="R92" s="575">
        <v>16</v>
      </c>
    </row>
    <row r="93" spans="1:18">
      <c r="A93" s="555">
        <v>17</v>
      </c>
      <c r="B93" s="325"/>
      <c r="C93" s="564"/>
      <c r="D93" s="325"/>
      <c r="E93" s="564"/>
      <c r="F93" s="635"/>
      <c r="G93" s="636"/>
      <c r="H93" s="616"/>
      <c r="I93" s="325"/>
      <c r="J93" s="616"/>
      <c r="K93" s="632"/>
      <c r="L93" s="632"/>
      <c r="M93" s="325"/>
      <c r="N93" s="325"/>
      <c r="O93" s="564"/>
      <c r="P93" s="619"/>
      <c r="Q93" s="620"/>
      <c r="R93" s="555">
        <v>17</v>
      </c>
    </row>
    <row r="94" spans="1:18">
      <c r="A94" s="555">
        <v>18</v>
      </c>
      <c r="B94" s="325"/>
      <c r="C94" s="564"/>
      <c r="D94" s="325"/>
      <c r="E94" s="564"/>
      <c r="F94" s="635"/>
      <c r="G94" s="636"/>
      <c r="H94" s="616"/>
      <c r="I94" s="325"/>
      <c r="J94" s="616"/>
      <c r="K94" s="632"/>
      <c r="L94" s="632"/>
      <c r="M94" s="325"/>
      <c r="N94" s="325"/>
      <c r="O94" s="564"/>
      <c r="P94" s="619"/>
      <c r="Q94" s="620"/>
      <c r="R94" s="555">
        <v>18</v>
      </c>
    </row>
    <row r="95" spans="1:18">
      <c r="A95" s="555">
        <v>19</v>
      </c>
      <c r="B95" s="325"/>
      <c r="C95" s="564"/>
      <c r="D95" s="325"/>
      <c r="E95" s="564"/>
      <c r="F95" s="635"/>
      <c r="G95" s="636"/>
      <c r="H95" s="616"/>
      <c r="I95" s="325"/>
      <c r="J95" s="616"/>
      <c r="K95" s="632"/>
      <c r="L95" s="632"/>
      <c r="M95" s="325"/>
      <c r="N95" s="325"/>
      <c r="O95" s="564"/>
      <c r="P95" s="619"/>
      <c r="Q95" s="620"/>
      <c r="R95" s="555">
        <v>19</v>
      </c>
    </row>
    <row r="96" spans="1:18">
      <c r="A96" s="555">
        <v>20</v>
      </c>
      <c r="B96" s="325"/>
      <c r="C96" s="564"/>
      <c r="D96" s="325"/>
      <c r="E96" s="564"/>
      <c r="F96" s="635"/>
      <c r="G96" s="636"/>
      <c r="H96" s="616"/>
      <c r="I96" s="325"/>
      <c r="J96" s="616"/>
      <c r="K96" s="632"/>
      <c r="L96" s="632"/>
      <c r="M96" s="325"/>
      <c r="N96" s="325"/>
      <c r="O96" s="564"/>
      <c r="P96" s="619"/>
      <c r="Q96" s="620"/>
      <c r="R96" s="555">
        <v>20</v>
      </c>
    </row>
    <row r="97" spans="1:18">
      <c r="A97" s="555">
        <v>21</v>
      </c>
      <c r="B97" s="325"/>
      <c r="C97" s="564"/>
      <c r="D97" s="325"/>
      <c r="E97" s="564"/>
      <c r="F97" s="635"/>
      <c r="G97" s="636"/>
      <c r="H97" s="616"/>
      <c r="I97" s="325"/>
      <c r="J97" s="616"/>
      <c r="K97" s="632"/>
      <c r="L97" s="632"/>
      <c r="M97" s="325"/>
      <c r="N97" s="325"/>
      <c r="O97" s="564"/>
      <c r="P97" s="619"/>
      <c r="Q97" s="620"/>
      <c r="R97" s="555">
        <v>21</v>
      </c>
    </row>
    <row r="98" spans="1:18">
      <c r="A98" s="555">
        <v>22</v>
      </c>
      <c r="B98" s="325"/>
      <c r="C98" s="564"/>
      <c r="D98" s="325"/>
      <c r="E98" s="564"/>
      <c r="F98" s="635"/>
      <c r="G98" s="636"/>
      <c r="H98" s="616"/>
      <c r="I98" s="325"/>
      <c r="J98" s="616"/>
      <c r="K98" s="632"/>
      <c r="L98" s="632"/>
      <c r="M98" s="325"/>
      <c r="N98" s="325"/>
      <c r="O98" s="564"/>
      <c r="P98" s="619"/>
      <c r="Q98" s="620"/>
      <c r="R98" s="555">
        <v>22</v>
      </c>
    </row>
    <row r="99" spans="1:18">
      <c r="A99" s="555">
        <v>23</v>
      </c>
      <c r="B99" s="325"/>
      <c r="C99" s="564"/>
      <c r="D99" s="325"/>
      <c r="E99" s="564"/>
      <c r="F99" s="635"/>
      <c r="G99" s="636"/>
      <c r="H99" s="616"/>
      <c r="I99" s="325"/>
      <c r="J99" s="616"/>
      <c r="K99" s="632"/>
      <c r="L99" s="632"/>
      <c r="M99" s="325"/>
      <c r="N99" s="325"/>
      <c r="O99" s="564"/>
      <c r="P99" s="619"/>
      <c r="Q99" s="620"/>
      <c r="R99" s="555">
        <v>23</v>
      </c>
    </row>
    <row r="100" spans="1:18">
      <c r="A100" s="555">
        <v>24</v>
      </c>
      <c r="B100" s="325"/>
      <c r="C100" s="564"/>
      <c r="D100" s="325"/>
      <c r="E100" s="564"/>
      <c r="F100" s="635"/>
      <c r="G100" s="636"/>
      <c r="H100" s="616"/>
      <c r="I100" s="325"/>
      <c r="J100" s="616"/>
      <c r="K100" s="632"/>
      <c r="L100" s="632"/>
      <c r="M100" s="325"/>
      <c r="N100" s="325"/>
      <c r="O100" s="564"/>
      <c r="P100" s="619"/>
      <c r="Q100" s="620"/>
      <c r="R100" s="555">
        <v>24</v>
      </c>
    </row>
    <row r="101" spans="1:18">
      <c r="A101" s="555">
        <v>25</v>
      </c>
      <c r="B101" s="325"/>
      <c r="C101" s="564"/>
      <c r="D101" s="325"/>
      <c r="E101" s="564"/>
      <c r="F101" s="635"/>
      <c r="G101" s="636"/>
      <c r="H101" s="616"/>
      <c r="I101" s="325"/>
      <c r="J101" s="616"/>
      <c r="K101" s="632"/>
      <c r="L101" s="632"/>
      <c r="M101" s="325"/>
      <c r="N101" s="325"/>
      <c r="O101" s="564"/>
      <c r="P101" s="619"/>
      <c r="Q101" s="620"/>
      <c r="R101" s="555">
        <v>25</v>
      </c>
    </row>
    <row r="102" spans="1:18">
      <c r="A102" s="555">
        <v>26</v>
      </c>
      <c r="B102" s="325"/>
      <c r="C102" s="564"/>
      <c r="D102" s="325"/>
      <c r="E102" s="564"/>
      <c r="F102" s="635"/>
      <c r="G102" s="636"/>
      <c r="H102" s="616"/>
      <c r="I102" s="325"/>
      <c r="J102" s="616"/>
      <c r="K102" s="632"/>
      <c r="L102" s="632"/>
      <c r="M102" s="325"/>
      <c r="N102" s="325"/>
      <c r="O102" s="564"/>
      <c r="P102" s="619"/>
      <c r="Q102" s="620"/>
      <c r="R102" s="555">
        <v>26</v>
      </c>
    </row>
    <row r="103" spans="1:18">
      <c r="A103" s="555">
        <v>27</v>
      </c>
      <c r="B103" s="325"/>
      <c r="C103" s="564"/>
      <c r="D103" s="325"/>
      <c r="E103" s="564"/>
      <c r="F103" s="635"/>
      <c r="G103" s="636"/>
      <c r="H103" s="616"/>
      <c r="I103" s="325"/>
      <c r="J103" s="616"/>
      <c r="K103" s="632"/>
      <c r="L103" s="632"/>
      <c r="M103" s="325"/>
      <c r="N103" s="325"/>
      <c r="O103" s="564"/>
      <c r="P103" s="619"/>
      <c r="Q103" s="620"/>
      <c r="R103" s="555">
        <v>27</v>
      </c>
    </row>
    <row r="104" spans="1:18">
      <c r="A104" s="555">
        <v>28</v>
      </c>
      <c r="B104" s="325"/>
      <c r="C104" s="564"/>
      <c r="D104" s="325"/>
      <c r="E104" s="564"/>
      <c r="F104" s="635"/>
      <c r="G104" s="636"/>
      <c r="H104" s="616"/>
      <c r="I104" s="325"/>
      <c r="J104" s="616"/>
      <c r="K104" s="632"/>
      <c r="L104" s="632"/>
      <c r="M104" s="325"/>
      <c r="N104" s="325"/>
      <c r="O104" s="564"/>
      <c r="P104" s="619"/>
      <c r="Q104" s="620"/>
      <c r="R104" s="555">
        <v>28</v>
      </c>
    </row>
    <row r="105" spans="1:18">
      <c r="A105" s="555">
        <v>29</v>
      </c>
      <c r="B105" s="325"/>
      <c r="C105" s="564"/>
      <c r="D105" s="325"/>
      <c r="E105" s="564"/>
      <c r="F105" s="635"/>
      <c r="G105" s="636"/>
      <c r="H105" s="616"/>
      <c r="I105" s="325"/>
      <c r="J105" s="616"/>
      <c r="K105" s="632"/>
      <c r="L105" s="632"/>
      <c r="M105" s="325"/>
      <c r="N105" s="325"/>
      <c r="O105" s="564"/>
      <c r="P105" s="619"/>
      <c r="Q105" s="620"/>
      <c r="R105" s="555">
        <v>29</v>
      </c>
    </row>
    <row r="106" spans="1:18">
      <c r="A106" s="555">
        <v>30</v>
      </c>
      <c r="B106" s="325"/>
      <c r="C106" s="564"/>
      <c r="D106" s="325"/>
      <c r="E106" s="564"/>
      <c r="F106" s="635"/>
      <c r="G106" s="636"/>
      <c r="H106" s="616"/>
      <c r="I106" s="325"/>
      <c r="J106" s="616"/>
      <c r="K106" s="632"/>
      <c r="L106" s="632"/>
      <c r="M106" s="325"/>
      <c r="N106" s="325"/>
      <c r="O106" s="564"/>
      <c r="P106" s="619"/>
      <c r="Q106" s="620"/>
      <c r="R106" s="555">
        <v>30</v>
      </c>
    </row>
    <row r="107" spans="1:18">
      <c r="A107" s="555">
        <v>31</v>
      </c>
      <c r="B107" s="325"/>
      <c r="C107" s="564"/>
      <c r="D107" s="325"/>
      <c r="E107" s="564"/>
      <c r="F107" s="635"/>
      <c r="G107" s="636"/>
      <c r="H107" s="616"/>
      <c r="I107" s="325"/>
      <c r="J107" s="616"/>
      <c r="K107" s="632"/>
      <c r="L107" s="632"/>
      <c r="M107" s="325"/>
      <c r="N107" s="325"/>
      <c r="O107" s="564"/>
      <c r="P107" s="619"/>
      <c r="Q107" s="620"/>
      <c r="R107" s="555">
        <v>31</v>
      </c>
    </row>
    <row r="108" spans="1:18">
      <c r="A108" s="555">
        <v>32</v>
      </c>
      <c r="B108" s="325"/>
      <c r="C108" s="564"/>
      <c r="D108" s="325"/>
      <c r="E108" s="564"/>
      <c r="F108" s="635"/>
      <c r="G108" s="636"/>
      <c r="H108" s="616"/>
      <c r="I108" s="325"/>
      <c r="J108" s="616"/>
      <c r="K108" s="632"/>
      <c r="L108" s="632"/>
      <c r="M108" s="325"/>
      <c r="N108" s="325"/>
      <c r="O108" s="564"/>
      <c r="P108" s="619"/>
      <c r="Q108" s="620"/>
      <c r="R108" s="555">
        <v>32</v>
      </c>
    </row>
    <row r="109" spans="1:18">
      <c r="A109" s="555">
        <v>33</v>
      </c>
      <c r="B109" s="325"/>
      <c r="C109" s="564"/>
      <c r="D109" s="325"/>
      <c r="E109" s="564"/>
      <c r="F109" s="635"/>
      <c r="G109" s="636"/>
      <c r="H109" s="616"/>
      <c r="I109" s="325"/>
      <c r="J109" s="616"/>
      <c r="K109" s="632"/>
      <c r="L109" s="632"/>
      <c r="M109" s="325"/>
      <c r="N109" s="325"/>
      <c r="O109" s="564"/>
      <c r="P109" s="619"/>
      <c r="Q109" s="620"/>
      <c r="R109" s="555">
        <v>33</v>
      </c>
    </row>
    <row r="110" spans="1:18">
      <c r="A110" s="555">
        <v>34</v>
      </c>
      <c r="B110" s="325"/>
      <c r="C110" s="564"/>
      <c r="D110" s="325"/>
      <c r="E110" s="564"/>
      <c r="F110" s="635"/>
      <c r="G110" s="636"/>
      <c r="H110" s="616"/>
      <c r="I110" s="325"/>
      <c r="J110" s="616"/>
      <c r="K110" s="632"/>
      <c r="L110" s="632"/>
      <c r="M110" s="325"/>
      <c r="N110" s="325"/>
      <c r="O110" s="564"/>
      <c r="P110" s="619"/>
      <c r="Q110" s="620"/>
      <c r="R110" s="555">
        <v>34</v>
      </c>
    </row>
    <row r="111" spans="1:18">
      <c r="A111" s="555">
        <v>35</v>
      </c>
      <c r="B111" s="325"/>
      <c r="C111" s="564"/>
      <c r="D111" s="325"/>
      <c r="E111" s="564"/>
      <c r="F111" s="635"/>
      <c r="G111" s="636"/>
      <c r="H111" s="616"/>
      <c r="I111" s="325"/>
      <c r="J111" s="616"/>
      <c r="K111" s="632"/>
      <c r="L111" s="632"/>
      <c r="M111" s="325"/>
      <c r="N111" s="325"/>
      <c r="O111" s="564"/>
      <c r="P111" s="619"/>
      <c r="Q111" s="620"/>
      <c r="R111" s="555">
        <v>35</v>
      </c>
    </row>
    <row r="112" spans="1:18">
      <c r="A112" s="555">
        <v>37</v>
      </c>
      <c r="B112" s="325"/>
      <c r="C112" s="564"/>
      <c r="D112" s="325"/>
      <c r="E112" s="564"/>
      <c r="F112" s="635"/>
      <c r="G112" s="636"/>
      <c r="H112" s="616"/>
      <c r="I112" s="325"/>
      <c r="J112" s="616"/>
      <c r="K112" s="632"/>
      <c r="L112" s="632"/>
      <c r="M112" s="325"/>
      <c r="N112" s="325"/>
      <c r="O112" s="564"/>
      <c r="P112" s="619"/>
      <c r="Q112" s="620"/>
      <c r="R112" s="555">
        <v>37</v>
      </c>
    </row>
    <row r="113" spans="1:18">
      <c r="A113" s="555">
        <v>38</v>
      </c>
      <c r="B113" s="325"/>
      <c r="C113" s="564"/>
      <c r="D113" s="325"/>
      <c r="E113" s="564"/>
      <c r="F113" s="635"/>
      <c r="G113" s="636"/>
      <c r="H113" s="616"/>
      <c r="I113" s="325"/>
      <c r="J113" s="616"/>
      <c r="K113" s="632"/>
      <c r="L113" s="632"/>
      <c r="M113" s="325"/>
      <c r="N113" s="325"/>
      <c r="O113" s="564"/>
      <c r="P113" s="619"/>
      <c r="Q113" s="620"/>
      <c r="R113" s="555">
        <v>38</v>
      </c>
    </row>
    <row r="114" spans="1:18">
      <c r="A114" s="555">
        <v>39</v>
      </c>
      <c r="B114" s="325"/>
      <c r="C114" s="564"/>
      <c r="D114" s="325"/>
      <c r="E114" s="564"/>
      <c r="F114" s="635"/>
      <c r="G114" s="636"/>
      <c r="H114" s="616"/>
      <c r="I114" s="325"/>
      <c r="J114" s="616"/>
      <c r="K114" s="632"/>
      <c r="L114" s="632"/>
      <c r="M114" s="325"/>
      <c r="N114" s="325"/>
      <c r="O114" s="564"/>
      <c r="P114" s="619"/>
      <c r="Q114" s="620"/>
      <c r="R114" s="555">
        <v>39</v>
      </c>
    </row>
    <row r="115" spans="1:18">
      <c r="A115" s="555">
        <v>40</v>
      </c>
      <c r="B115" s="325"/>
      <c r="C115" s="564"/>
      <c r="D115" s="325"/>
      <c r="E115" s="564"/>
      <c r="F115" s="635"/>
      <c r="G115" s="636"/>
      <c r="H115" s="616"/>
      <c r="I115" s="325"/>
      <c r="J115" s="616"/>
      <c r="K115" s="632"/>
      <c r="L115" s="632"/>
      <c r="M115" s="325"/>
      <c r="N115" s="325"/>
      <c r="O115" s="564"/>
      <c r="P115" s="619"/>
      <c r="Q115" s="620"/>
      <c r="R115" s="555">
        <v>40</v>
      </c>
    </row>
    <row r="116" spans="1:18">
      <c r="A116" s="555">
        <v>41</v>
      </c>
      <c r="B116" s="325"/>
      <c r="C116" s="564"/>
      <c r="D116" s="325"/>
      <c r="E116" s="564"/>
      <c r="F116" s="635"/>
      <c r="G116" s="636"/>
      <c r="H116" s="616"/>
      <c r="I116" s="325"/>
      <c r="J116" s="616"/>
      <c r="K116" s="632"/>
      <c r="L116" s="632"/>
      <c r="M116" s="325"/>
      <c r="N116" s="325"/>
      <c r="O116" s="564"/>
      <c r="P116" s="619"/>
      <c r="Q116" s="620"/>
      <c r="R116" s="555">
        <v>41</v>
      </c>
    </row>
    <row r="117" spans="1:18">
      <c r="A117" s="555">
        <v>42</v>
      </c>
      <c r="B117" s="325"/>
      <c r="C117" s="564"/>
      <c r="D117" s="325"/>
      <c r="E117" s="564"/>
      <c r="F117" s="635"/>
      <c r="G117" s="636"/>
      <c r="H117" s="616"/>
      <c r="I117" s="325"/>
      <c r="J117" s="616"/>
      <c r="K117" s="632"/>
      <c r="L117" s="632"/>
      <c r="M117" s="325"/>
      <c r="N117" s="325"/>
      <c r="O117" s="564"/>
      <c r="P117" s="619"/>
      <c r="Q117" s="620"/>
      <c r="R117" s="555">
        <v>42</v>
      </c>
    </row>
    <row r="118" spans="1:18">
      <c r="A118" s="555">
        <v>43</v>
      </c>
      <c r="B118" s="325"/>
      <c r="C118" s="564"/>
      <c r="D118" s="325"/>
      <c r="E118" s="564"/>
      <c r="F118" s="635"/>
      <c r="G118" s="636"/>
      <c r="H118" s="616"/>
      <c r="I118" s="325"/>
      <c r="J118" s="616"/>
      <c r="K118" s="632"/>
      <c r="L118" s="632"/>
      <c r="M118" s="325"/>
      <c r="N118" s="325"/>
      <c r="O118" s="564"/>
      <c r="P118" s="619"/>
      <c r="Q118" s="620"/>
      <c r="R118" s="555">
        <v>43</v>
      </c>
    </row>
    <row r="119" spans="1:18">
      <c r="A119" s="555">
        <v>44</v>
      </c>
      <c r="B119" s="325"/>
      <c r="C119" s="564"/>
      <c r="D119" s="325"/>
      <c r="E119" s="564"/>
      <c r="F119" s="635"/>
      <c r="G119" s="636"/>
      <c r="H119" s="616"/>
      <c r="I119" s="325"/>
      <c r="J119" s="616"/>
      <c r="K119" s="632"/>
      <c r="L119" s="632"/>
      <c r="M119" s="325"/>
      <c r="N119" s="325"/>
      <c r="O119" s="564"/>
      <c r="P119" s="619"/>
      <c r="Q119" s="620"/>
      <c r="R119" s="555">
        <v>44</v>
      </c>
    </row>
    <row r="120" spans="1:18">
      <c r="A120" s="555">
        <v>45</v>
      </c>
      <c r="B120" s="325"/>
      <c r="C120" s="564"/>
      <c r="D120" s="325"/>
      <c r="E120" s="564"/>
      <c r="F120" s="635"/>
      <c r="G120" s="636"/>
      <c r="H120" s="616"/>
      <c r="I120" s="325"/>
      <c r="J120" s="616"/>
      <c r="K120" s="632"/>
      <c r="L120" s="632"/>
      <c r="M120" s="325"/>
      <c r="N120" s="325"/>
      <c r="O120" s="564"/>
      <c r="P120" s="619"/>
      <c r="Q120" s="620"/>
      <c r="R120" s="555">
        <v>45</v>
      </c>
    </row>
    <row r="121" spans="1:18">
      <c r="A121" s="555">
        <v>46</v>
      </c>
      <c r="B121" s="325"/>
      <c r="C121" s="564"/>
      <c r="D121" s="325"/>
      <c r="E121" s="564"/>
      <c r="F121" s="635"/>
      <c r="G121" s="636"/>
      <c r="H121" s="616"/>
      <c r="I121" s="325"/>
      <c r="J121" s="616"/>
      <c r="K121" s="632"/>
      <c r="L121" s="632"/>
      <c r="M121" s="325"/>
      <c r="N121" s="325"/>
      <c r="O121" s="564"/>
      <c r="P121" s="619"/>
      <c r="Q121" s="620"/>
      <c r="R121" s="555">
        <v>46</v>
      </c>
    </row>
    <row r="122" spans="1:18">
      <c r="A122" s="555">
        <v>47</v>
      </c>
      <c r="B122" s="325"/>
      <c r="C122" s="564"/>
      <c r="D122" s="325"/>
      <c r="E122" s="564"/>
      <c r="F122" s="635"/>
      <c r="G122" s="636"/>
      <c r="H122" s="616"/>
      <c r="I122" s="325"/>
      <c r="J122" s="616"/>
      <c r="K122" s="632"/>
      <c r="L122" s="632"/>
      <c r="M122" s="325"/>
      <c r="N122" s="325"/>
      <c r="O122" s="564"/>
      <c r="P122" s="619"/>
      <c r="Q122" s="620"/>
      <c r="R122" s="555">
        <v>47</v>
      </c>
    </row>
    <row r="123" spans="1:18">
      <c r="A123" s="555">
        <v>48</v>
      </c>
      <c r="B123" s="325"/>
      <c r="C123" s="564"/>
      <c r="D123" s="325"/>
      <c r="E123" s="564"/>
      <c r="F123" s="635"/>
      <c r="G123" s="636"/>
      <c r="H123" s="616"/>
      <c r="I123" s="325"/>
      <c r="J123" s="616"/>
      <c r="K123" s="632"/>
      <c r="L123" s="632"/>
      <c r="M123" s="325"/>
      <c r="N123" s="325"/>
      <c r="O123" s="564"/>
      <c r="P123" s="619"/>
      <c r="Q123" s="620"/>
      <c r="R123" s="555">
        <v>48</v>
      </c>
    </row>
    <row r="124" spans="1:18">
      <c r="A124" s="555">
        <v>49</v>
      </c>
      <c r="B124" s="325"/>
      <c r="C124" s="564"/>
      <c r="D124" s="325"/>
      <c r="E124" s="564"/>
      <c r="F124" s="635"/>
      <c r="G124" s="636"/>
      <c r="H124" s="616"/>
      <c r="I124" s="325"/>
      <c r="J124" s="616"/>
      <c r="K124" s="632"/>
      <c r="L124" s="632"/>
      <c r="M124" s="325"/>
      <c r="N124" s="325"/>
      <c r="O124" s="564"/>
      <c r="P124" s="619"/>
      <c r="Q124" s="620"/>
      <c r="R124" s="555">
        <v>49</v>
      </c>
    </row>
    <row r="125" spans="1:18">
      <c r="A125" s="555">
        <v>50</v>
      </c>
      <c r="B125" s="325"/>
      <c r="C125" s="564"/>
      <c r="D125" s="325"/>
      <c r="E125" s="564"/>
      <c r="F125" s="635"/>
      <c r="G125" s="636"/>
      <c r="H125" s="616"/>
      <c r="I125" s="325"/>
      <c r="J125" s="616"/>
      <c r="K125" s="632"/>
      <c r="L125" s="632"/>
      <c r="M125" s="325"/>
      <c r="N125" s="325"/>
      <c r="O125" s="564"/>
      <c r="P125" s="619"/>
      <c r="Q125" s="620"/>
      <c r="R125" s="555">
        <v>50</v>
      </c>
    </row>
    <row r="126" spans="1:18">
      <c r="A126" s="555">
        <v>51</v>
      </c>
      <c r="B126" s="325"/>
      <c r="C126" s="564"/>
      <c r="D126" s="325"/>
      <c r="E126" s="564"/>
      <c r="F126" s="635"/>
      <c r="G126" s="636"/>
      <c r="H126" s="616"/>
      <c r="I126" s="325"/>
      <c r="J126" s="616"/>
      <c r="K126" s="632"/>
      <c r="L126" s="632"/>
      <c r="M126" s="325"/>
      <c r="N126" s="325"/>
      <c r="O126" s="564"/>
      <c r="P126" s="619"/>
      <c r="Q126" s="620"/>
      <c r="R126" s="555">
        <v>51</v>
      </c>
    </row>
    <row r="127" spans="1:18">
      <c r="A127" s="555">
        <v>52</v>
      </c>
      <c r="B127" s="325"/>
      <c r="C127" s="564"/>
      <c r="D127" s="325"/>
      <c r="E127" s="564"/>
      <c r="F127" s="635"/>
      <c r="G127" s="636"/>
      <c r="H127" s="616"/>
      <c r="I127" s="325"/>
      <c r="J127" s="616"/>
      <c r="K127" s="632"/>
      <c r="L127" s="632"/>
      <c r="M127" s="325"/>
      <c r="N127" s="325"/>
      <c r="O127" s="564"/>
      <c r="P127" s="619"/>
      <c r="Q127" s="620"/>
      <c r="R127" s="555">
        <v>52</v>
      </c>
    </row>
    <row r="128" spans="1:18">
      <c r="A128" s="555">
        <v>53</v>
      </c>
      <c r="B128" s="325"/>
      <c r="C128" s="564"/>
      <c r="D128" s="325"/>
      <c r="E128" s="564"/>
      <c r="F128" s="635"/>
      <c r="G128" s="636"/>
      <c r="H128" s="616"/>
      <c r="I128" s="325"/>
      <c r="J128" s="616"/>
      <c r="K128" s="632"/>
      <c r="L128" s="632"/>
      <c r="M128" s="325"/>
      <c r="N128" s="325"/>
      <c r="O128" s="564"/>
      <c r="P128" s="619"/>
      <c r="Q128" s="620"/>
      <c r="R128" s="555">
        <v>53</v>
      </c>
    </row>
    <row r="129" spans="1:18">
      <c r="A129" s="555">
        <v>54</v>
      </c>
      <c r="B129" s="325"/>
      <c r="C129" s="564"/>
      <c r="D129" s="325"/>
      <c r="E129" s="564"/>
      <c r="F129" s="635"/>
      <c r="G129" s="636"/>
      <c r="H129" s="616"/>
      <c r="I129" s="325"/>
      <c r="J129" s="616"/>
      <c r="K129" s="632"/>
      <c r="L129" s="632"/>
      <c r="M129" s="325"/>
      <c r="N129" s="325"/>
      <c r="O129" s="564"/>
      <c r="P129" s="619"/>
      <c r="Q129" s="620"/>
      <c r="R129" s="555">
        <v>54</v>
      </c>
    </row>
    <row r="130" spans="1:18">
      <c r="A130" s="555">
        <v>55</v>
      </c>
      <c r="B130" s="325"/>
      <c r="C130" s="564"/>
      <c r="D130" s="325"/>
      <c r="E130" s="564"/>
      <c r="F130" s="635"/>
      <c r="G130" s="636"/>
      <c r="H130" s="616"/>
      <c r="I130" s="325"/>
      <c r="J130" s="616"/>
      <c r="K130" s="632"/>
      <c r="L130" s="632"/>
      <c r="M130" s="325"/>
      <c r="N130" s="325"/>
      <c r="O130" s="564"/>
      <c r="P130" s="619"/>
      <c r="Q130" s="620"/>
      <c r="R130" s="555">
        <v>55</v>
      </c>
    </row>
    <row r="131" spans="1:18">
      <c r="A131" s="555">
        <v>56</v>
      </c>
      <c r="B131" s="325"/>
      <c r="C131" s="564"/>
      <c r="D131" s="325"/>
      <c r="E131" s="564"/>
      <c r="F131" s="635"/>
      <c r="G131" s="636"/>
      <c r="H131" s="616"/>
      <c r="I131" s="325"/>
      <c r="J131" s="616"/>
      <c r="K131" s="632"/>
      <c r="L131" s="632"/>
      <c r="M131" s="325"/>
      <c r="N131" s="325"/>
      <c r="O131" s="564"/>
      <c r="P131" s="619"/>
      <c r="Q131" s="620"/>
      <c r="R131" s="555">
        <v>56</v>
      </c>
    </row>
    <row r="132" spans="1:18">
      <c r="A132" s="555">
        <v>57</v>
      </c>
      <c r="B132" s="325"/>
      <c r="C132" s="564"/>
      <c r="D132" s="325"/>
      <c r="E132" s="564"/>
      <c r="F132" s="635"/>
      <c r="G132" s="636"/>
      <c r="H132" s="616"/>
      <c r="I132" s="325"/>
      <c r="J132" s="616"/>
      <c r="K132" s="632"/>
      <c r="L132" s="632"/>
      <c r="M132" s="325"/>
      <c r="N132" s="325"/>
      <c r="O132" s="564"/>
      <c r="P132" s="619"/>
      <c r="Q132" s="620"/>
      <c r="R132" s="555">
        <v>57</v>
      </c>
    </row>
    <row r="133" spans="1:18">
      <c r="A133" s="555">
        <v>58</v>
      </c>
      <c r="B133" s="325"/>
      <c r="C133" s="564"/>
      <c r="D133" s="325"/>
      <c r="E133" s="564"/>
      <c r="F133" s="635"/>
      <c r="G133" s="636"/>
      <c r="H133" s="616"/>
      <c r="I133" s="325"/>
      <c r="J133" s="616"/>
      <c r="K133" s="632"/>
      <c r="L133" s="632"/>
      <c r="M133" s="325"/>
      <c r="N133" s="325"/>
      <c r="O133" s="564"/>
      <c r="P133" s="619"/>
      <c r="Q133" s="620"/>
      <c r="R133" s="555">
        <v>58</v>
      </c>
    </row>
    <row r="134" spans="1:18" ht="15.75" thickBot="1">
      <c r="A134" s="578">
        <v>59</v>
      </c>
      <c r="B134" s="557"/>
      <c r="C134" s="579"/>
      <c r="D134" s="557"/>
      <c r="E134" s="579"/>
      <c r="F134" s="638"/>
      <c r="G134" s="639"/>
      <c r="H134" s="623"/>
      <c r="I134" s="325"/>
      <c r="J134" s="623"/>
      <c r="K134" s="640"/>
      <c r="L134" s="640"/>
      <c r="M134" s="557"/>
      <c r="N134" s="557"/>
      <c r="O134" s="579"/>
      <c r="P134" s="641"/>
      <c r="Q134" s="642"/>
      <c r="R134" s="578">
        <v>59</v>
      </c>
    </row>
    <row r="136" spans="1:18">
      <c r="A136" s="582" t="s">
        <v>3704</v>
      </c>
      <c r="B136" s="582"/>
      <c r="C136" s="582"/>
      <c r="D136" s="582"/>
      <c r="E136" s="582"/>
      <c r="F136" s="582"/>
      <c r="G136" s="582"/>
      <c r="H136" s="582"/>
      <c r="I136" s="325"/>
      <c r="J136" s="582" t="s">
        <v>3705</v>
      </c>
      <c r="K136" s="582"/>
      <c r="L136" s="582"/>
      <c r="M136" s="582"/>
      <c r="N136" s="582"/>
      <c r="O136" s="582"/>
      <c r="P136" s="582"/>
      <c r="Q136" s="582"/>
      <c r="R136" s="582"/>
    </row>
  </sheetData>
  <phoneticPr fontId="0" type="noConversion"/>
  <printOptions horizontalCentered="1" verticalCentered="1"/>
  <pageMargins left="0" right="0" top="0" bottom="0" header="0.25" footer="0.25"/>
  <pageSetup scale="70" fitToWidth="2" fitToHeight="2" orientation="portrait" horizontalDpi="300" verticalDpi="300" r:id="rId1"/>
  <headerFooter alignWithMargins="0"/>
  <rowBreaks count="1" manualBreakCount="1">
    <brk id="66" max="16383" man="1"/>
  </rowBreaks>
  <colBreaks count="1" manualBreakCount="1">
    <brk id="8" max="1048575" man="1"/>
  </col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73">
    <pageSetUpPr fitToPage="1"/>
  </sheetPr>
  <dimension ref="A1:M66"/>
  <sheetViews>
    <sheetView defaultGridColor="0" view="pageBreakPreview" colorId="22" zoomScale="60" zoomScaleNormal="85" workbookViewId="0">
      <selection activeCell="K57" sqref="K57"/>
    </sheetView>
  </sheetViews>
  <sheetFormatPr defaultColWidth="9.6640625" defaultRowHeight="15"/>
  <cols>
    <col min="1" max="1" width="4.6640625" style="512" customWidth="1"/>
    <col min="2" max="2" width="35.6640625" style="512" customWidth="1"/>
    <col min="3" max="3" width="11" style="512" customWidth="1"/>
    <col min="4" max="4" width="18.6640625" style="512" customWidth="1"/>
    <col min="5" max="5" width="19.21875" style="512" customWidth="1"/>
    <col min="6" max="6" width="22.77734375" style="512" customWidth="1"/>
    <col min="7" max="16384" width="9.6640625" style="512"/>
  </cols>
  <sheetData>
    <row r="1" spans="1:6">
      <c r="A1" s="547" t="s">
        <v>394</v>
      </c>
      <c r="B1" s="548"/>
      <c r="C1" s="549" t="s">
        <v>377</v>
      </c>
      <c r="D1" s="548"/>
      <c r="E1" s="551" t="s">
        <v>396</v>
      </c>
      <c r="F1" s="552" t="s">
        <v>397</v>
      </c>
    </row>
    <row r="2" spans="1:6">
      <c r="A2" s="513" t="str">
        <f>'Data Sheet'!$C$25</f>
        <v xml:space="preserve">KeySpan Gas East Corp. D/B/A National Grid </v>
      </c>
      <c r="B2" s="325"/>
      <c r="C2" s="513" t="s">
        <v>420</v>
      </c>
      <c r="D2" s="325"/>
      <c r="E2" s="554" t="s">
        <v>398</v>
      </c>
      <c r="F2" s="589"/>
    </row>
    <row r="3" spans="1:6" ht="15" customHeight="1" thickBot="1">
      <c r="A3" s="556"/>
      <c r="B3" s="557"/>
      <c r="C3" s="556" t="s">
        <v>3174</v>
      </c>
      <c r="D3" s="557"/>
      <c r="E3" s="558" t="str">
        <f>'Data Sheet'!$C$40</f>
        <v>March 31, 2015</v>
      </c>
      <c r="F3" s="559" t="str">
        <f>'Data Sheet'!$C$38</f>
        <v>December 31, 2014</v>
      </c>
    </row>
    <row r="4" spans="1:6" ht="15" customHeight="1" thickBot="1">
      <c r="A4" s="560" t="s">
        <v>3085</v>
      </c>
      <c r="B4" s="561"/>
      <c r="C4" s="562"/>
      <c r="D4" s="562"/>
      <c r="E4" s="562"/>
      <c r="F4" s="563"/>
    </row>
    <row r="5" spans="1:6">
      <c r="A5" s="553"/>
      <c r="B5" s="325"/>
      <c r="C5" s="325"/>
      <c r="D5" s="325"/>
      <c r="E5" s="325"/>
      <c r="F5" s="564"/>
    </row>
    <row r="6" spans="1:6">
      <c r="A6" s="553" t="s">
        <v>4320</v>
      </c>
      <c r="B6" s="325"/>
      <c r="C6" s="325"/>
      <c r="D6" s="325" t="s">
        <v>3086</v>
      </c>
      <c r="E6" s="325"/>
      <c r="F6" s="564"/>
    </row>
    <row r="7" spans="1:6">
      <c r="A7" s="553" t="s">
        <v>3087</v>
      </c>
      <c r="B7" s="325"/>
      <c r="C7" s="325"/>
      <c r="D7" s="325" t="s">
        <v>3088</v>
      </c>
      <c r="E7" s="325"/>
      <c r="F7" s="564"/>
    </row>
    <row r="8" spans="1:6">
      <c r="A8" s="553" t="s">
        <v>3089</v>
      </c>
      <c r="B8" s="325"/>
      <c r="C8" s="325"/>
      <c r="D8" s="325" t="s">
        <v>3090</v>
      </c>
      <c r="E8" s="325"/>
      <c r="F8" s="564"/>
    </row>
    <row r="9" spans="1:6">
      <c r="A9" s="553" t="s">
        <v>3091</v>
      </c>
      <c r="B9" s="325"/>
      <c r="C9" s="325"/>
      <c r="D9" s="325" t="s">
        <v>3092</v>
      </c>
      <c r="E9" s="325"/>
      <c r="F9" s="564"/>
    </row>
    <row r="10" spans="1:6">
      <c r="A10" s="553" t="s">
        <v>3093</v>
      </c>
      <c r="B10" s="325"/>
      <c r="C10" s="325"/>
      <c r="D10" s="325" t="s">
        <v>2597</v>
      </c>
      <c r="E10" s="325"/>
      <c r="F10" s="564"/>
    </row>
    <row r="11" spans="1:6">
      <c r="A11" s="553" t="s">
        <v>2598</v>
      </c>
      <c r="B11" s="325"/>
      <c r="C11" s="325"/>
      <c r="D11" s="325" t="s">
        <v>2599</v>
      </c>
      <c r="E11" s="325"/>
      <c r="F11" s="564"/>
    </row>
    <row r="12" spans="1:6">
      <c r="A12" s="553" t="s">
        <v>2600</v>
      </c>
      <c r="B12" s="325"/>
      <c r="C12" s="325"/>
      <c r="D12" s="325" t="s">
        <v>2601</v>
      </c>
      <c r="E12" s="325"/>
      <c r="F12" s="564"/>
    </row>
    <row r="13" spans="1:6">
      <c r="A13" s="553" t="s">
        <v>2602</v>
      </c>
      <c r="B13" s="325"/>
      <c r="C13" s="325"/>
      <c r="D13" s="325" t="s">
        <v>2603</v>
      </c>
      <c r="E13" s="325"/>
      <c r="F13" s="564"/>
    </row>
    <row r="14" spans="1:6">
      <c r="A14" s="553" t="s">
        <v>2604</v>
      </c>
      <c r="B14" s="325"/>
      <c r="C14" s="325"/>
      <c r="D14" s="325"/>
      <c r="E14" s="325"/>
      <c r="F14" s="564"/>
    </row>
    <row r="15" spans="1:6" ht="15.75" thickBot="1">
      <c r="A15" s="553"/>
      <c r="B15" s="325"/>
      <c r="C15" s="325"/>
      <c r="D15" s="325"/>
      <c r="E15" s="325"/>
      <c r="F15" s="564"/>
    </row>
    <row r="16" spans="1:6" ht="15.75" thickBot="1">
      <c r="A16" s="587"/>
      <c r="B16" s="595"/>
      <c r="C16" s="567"/>
      <c r="D16" s="567"/>
      <c r="E16" s="588" t="s">
        <v>2605</v>
      </c>
      <c r="F16" s="563"/>
    </row>
    <row r="17" spans="1:6">
      <c r="A17" s="589" t="s">
        <v>290</v>
      </c>
      <c r="B17" s="582" t="s">
        <v>2023</v>
      </c>
      <c r="C17" s="596"/>
      <c r="D17" s="590" t="s">
        <v>2606</v>
      </c>
      <c r="E17" s="590"/>
      <c r="F17" s="590"/>
    </row>
    <row r="18" spans="1:6">
      <c r="A18" s="589" t="s">
        <v>293</v>
      </c>
      <c r="B18" s="597"/>
      <c r="C18" s="564"/>
      <c r="D18" s="590" t="s">
        <v>2607</v>
      </c>
      <c r="E18" s="590" t="s">
        <v>2027</v>
      </c>
      <c r="F18" s="590" t="s">
        <v>2608</v>
      </c>
    </row>
    <row r="19" spans="1:6" ht="15.75" thickBot="1">
      <c r="A19" s="578"/>
      <c r="B19" s="562" t="s">
        <v>1860</v>
      </c>
      <c r="C19" s="569"/>
      <c r="D19" s="570" t="s">
        <v>1861</v>
      </c>
      <c r="E19" s="570" t="s">
        <v>1862</v>
      </c>
      <c r="F19" s="570" t="s">
        <v>1863</v>
      </c>
    </row>
    <row r="20" spans="1:6">
      <c r="A20" s="571">
        <v>1</v>
      </c>
      <c r="B20" s="572" t="s">
        <v>2609</v>
      </c>
      <c r="C20" s="573"/>
      <c r="D20" s="574"/>
      <c r="E20" s="574"/>
      <c r="F20" s="574"/>
    </row>
    <row r="21" spans="1:6">
      <c r="A21" s="571">
        <v>2</v>
      </c>
      <c r="B21" s="572" t="s">
        <v>2610</v>
      </c>
      <c r="C21" s="573"/>
      <c r="D21" s="574"/>
      <c r="E21" s="574"/>
      <c r="F21" s="574"/>
    </row>
    <row r="22" spans="1:6">
      <c r="A22" s="577">
        <v>3</v>
      </c>
      <c r="B22" s="572" t="s">
        <v>2611</v>
      </c>
      <c r="C22" s="573"/>
      <c r="D22" s="574"/>
      <c r="E22" s="574"/>
      <c r="F22" s="574"/>
    </row>
    <row r="23" spans="1:6">
      <c r="A23" s="577">
        <v>4</v>
      </c>
      <c r="B23" s="572" t="s">
        <v>2612</v>
      </c>
      <c r="C23" s="573"/>
      <c r="D23" s="574"/>
      <c r="E23" s="574"/>
      <c r="F23" s="574"/>
    </row>
    <row r="24" spans="1:6">
      <c r="A24" s="555">
        <v>5</v>
      </c>
      <c r="B24" s="325" t="s">
        <v>2613</v>
      </c>
      <c r="C24" s="564"/>
      <c r="D24" s="576"/>
      <c r="E24" s="576"/>
      <c r="F24" s="576"/>
    </row>
    <row r="25" spans="1:6">
      <c r="A25" s="577"/>
      <c r="B25" s="572" t="s">
        <v>2614</v>
      </c>
      <c r="C25" s="573"/>
      <c r="D25" s="574">
        <f>D22+D23</f>
        <v>0</v>
      </c>
      <c r="E25" s="574">
        <f>E22+E23</f>
        <v>0</v>
      </c>
      <c r="F25" s="574">
        <f>F22+F23</f>
        <v>0</v>
      </c>
    </row>
    <row r="26" spans="1:6">
      <c r="A26" s="577">
        <v>6</v>
      </c>
      <c r="B26" s="572" t="s">
        <v>2615</v>
      </c>
      <c r="C26" s="573"/>
      <c r="D26" s="574"/>
      <c r="E26" s="574"/>
      <c r="F26" s="574"/>
    </row>
    <row r="27" spans="1:6">
      <c r="A27" s="577">
        <v>7</v>
      </c>
      <c r="B27" s="572" t="s">
        <v>2616</v>
      </c>
      <c r="C27" s="573"/>
      <c r="D27" s="574"/>
      <c r="E27" s="574"/>
      <c r="F27" s="574"/>
    </row>
    <row r="28" spans="1:6">
      <c r="A28" s="577">
        <v>8</v>
      </c>
      <c r="B28" s="572" t="s">
        <v>2617</v>
      </c>
      <c r="C28" s="573"/>
      <c r="D28" s="574"/>
      <c r="E28" s="574"/>
      <c r="F28" s="574"/>
    </row>
    <row r="29" spans="1:6">
      <c r="A29" s="555">
        <v>9</v>
      </c>
      <c r="B29" s="325" t="s">
        <v>1755</v>
      </c>
      <c r="C29" s="564"/>
      <c r="D29" s="576"/>
      <c r="E29" s="576"/>
      <c r="F29" s="576"/>
    </row>
    <row r="30" spans="1:6">
      <c r="A30" s="577"/>
      <c r="B30" s="572" t="s">
        <v>1756</v>
      </c>
      <c r="C30" s="573"/>
      <c r="D30" s="574">
        <f>D27+D28</f>
        <v>0</v>
      </c>
      <c r="E30" s="574">
        <f>E27+E28</f>
        <v>0</v>
      </c>
      <c r="F30" s="574">
        <f>F27+F28</f>
        <v>0</v>
      </c>
    </row>
    <row r="31" spans="1:6">
      <c r="A31" s="577">
        <v>10</v>
      </c>
      <c r="B31" s="572" t="s">
        <v>1757</v>
      </c>
      <c r="C31" s="573"/>
      <c r="D31" s="574">
        <f>D20+D25-D30</f>
        <v>0</v>
      </c>
      <c r="E31" s="574">
        <f>E20+E25-E30</f>
        <v>0</v>
      </c>
      <c r="F31" s="574">
        <f>F20+F25-F30</f>
        <v>0</v>
      </c>
    </row>
    <row r="32" spans="1:6">
      <c r="A32" s="577">
        <v>11</v>
      </c>
      <c r="B32" s="572" t="s">
        <v>1758</v>
      </c>
      <c r="C32" s="573"/>
      <c r="D32" s="574"/>
      <c r="E32" s="574"/>
      <c r="F32" s="574"/>
    </row>
    <row r="33" spans="1:13">
      <c r="A33" s="577">
        <v>12</v>
      </c>
      <c r="B33" s="572" t="s">
        <v>1759</v>
      </c>
      <c r="C33" s="573"/>
      <c r="D33" s="574"/>
      <c r="E33" s="574"/>
      <c r="F33" s="574"/>
    </row>
    <row r="34" spans="1:13">
      <c r="A34" s="577">
        <v>13</v>
      </c>
      <c r="B34" s="572" t="s">
        <v>1760</v>
      </c>
      <c r="C34" s="573"/>
      <c r="D34" s="574"/>
      <c r="E34" s="574"/>
      <c r="F34" s="574"/>
    </row>
    <row r="35" spans="1:13">
      <c r="A35" s="577">
        <v>14</v>
      </c>
      <c r="B35" s="572" t="s">
        <v>1761</v>
      </c>
      <c r="C35" s="573"/>
      <c r="D35" s="574"/>
      <c r="E35" s="574"/>
      <c r="F35" s="574"/>
    </row>
    <row r="36" spans="1:13">
      <c r="A36" s="577">
        <v>15</v>
      </c>
      <c r="B36" s="572" t="s">
        <v>1762</v>
      </c>
      <c r="C36" s="573"/>
      <c r="D36" s="574"/>
      <c r="E36" s="574"/>
      <c r="F36" s="574"/>
    </row>
    <row r="37" spans="1:13">
      <c r="A37" s="555">
        <v>16</v>
      </c>
      <c r="B37" s="325" t="s">
        <v>1763</v>
      </c>
      <c r="C37" s="564"/>
      <c r="D37" s="576"/>
      <c r="E37" s="576"/>
      <c r="F37" s="576"/>
      <c r="M37" s="83"/>
    </row>
    <row r="38" spans="1:13" ht="15.75" thickBot="1">
      <c r="A38" s="578"/>
      <c r="B38" s="598" t="s">
        <v>1764</v>
      </c>
      <c r="C38" s="579"/>
      <c r="D38" s="593">
        <f>SUM(D32:D37)</f>
        <v>0</v>
      </c>
      <c r="E38" s="593">
        <f>SUM(E32:E37)</f>
        <v>0</v>
      </c>
      <c r="F38" s="593">
        <f>SUM(F32:F37)</f>
        <v>0</v>
      </c>
    </row>
    <row r="39" spans="1:13">
      <c r="A39" s="547"/>
      <c r="B39" s="548"/>
      <c r="C39" s="548"/>
      <c r="D39" s="548"/>
      <c r="E39" s="548"/>
      <c r="F39" s="599"/>
    </row>
    <row r="40" spans="1:13">
      <c r="A40" s="553"/>
      <c r="B40" s="325"/>
      <c r="C40" s="325"/>
      <c r="D40" s="325"/>
      <c r="E40" s="325"/>
      <c r="F40" s="564"/>
    </row>
    <row r="41" spans="1:13">
      <c r="A41" s="553"/>
      <c r="B41" s="325"/>
      <c r="C41" s="325"/>
      <c r="D41" s="325"/>
      <c r="E41" s="325"/>
      <c r="F41" s="564"/>
    </row>
    <row r="42" spans="1:13">
      <c r="A42" s="553"/>
      <c r="B42" s="325"/>
      <c r="C42" s="325"/>
      <c r="D42" s="325"/>
      <c r="E42" s="325"/>
      <c r="F42" s="564"/>
    </row>
    <row r="43" spans="1:13">
      <c r="A43" s="553"/>
      <c r="B43" s="325"/>
      <c r="C43" s="325"/>
      <c r="D43" s="325"/>
      <c r="E43" s="325"/>
      <c r="F43" s="564"/>
    </row>
    <row r="44" spans="1:13">
      <c r="A44" s="553"/>
      <c r="B44" s="325"/>
      <c r="C44" s="325"/>
      <c r="D44" s="325"/>
      <c r="E44" s="325"/>
      <c r="F44" s="564"/>
    </row>
    <row r="45" spans="1:13">
      <c r="A45" s="553"/>
      <c r="B45" s="325"/>
      <c r="C45" s="325"/>
      <c r="D45" s="325"/>
      <c r="E45" s="325"/>
      <c r="F45" s="564"/>
    </row>
    <row r="46" spans="1:13">
      <c r="A46" s="553"/>
      <c r="B46" s="325"/>
      <c r="C46" s="325"/>
      <c r="D46" s="325"/>
      <c r="E46" s="325"/>
      <c r="F46" s="564"/>
    </row>
    <row r="47" spans="1:13">
      <c r="A47" s="553"/>
      <c r="B47" s="325"/>
      <c r="C47" s="325"/>
      <c r="D47" s="325"/>
      <c r="E47" s="325"/>
      <c r="F47" s="564"/>
    </row>
    <row r="48" spans="1:13">
      <c r="A48" s="553"/>
      <c r="B48" s="325"/>
      <c r="C48" s="325"/>
      <c r="D48" s="325"/>
      <c r="E48" s="325"/>
      <c r="F48" s="564"/>
    </row>
    <row r="49" spans="1:6">
      <c r="A49" s="553"/>
      <c r="B49" s="325"/>
      <c r="C49" s="325"/>
      <c r="D49" s="325"/>
      <c r="E49" s="325"/>
      <c r="F49" s="564"/>
    </row>
    <row r="50" spans="1:6">
      <c r="A50" s="553"/>
      <c r="B50" s="325"/>
      <c r="C50" s="325"/>
      <c r="D50" s="325"/>
      <c r="E50" s="325"/>
      <c r="F50" s="564"/>
    </row>
    <row r="51" spans="1:6">
      <c r="A51" s="553"/>
      <c r="B51" s="325"/>
      <c r="C51" s="325"/>
      <c r="D51" s="325"/>
      <c r="E51" s="325"/>
      <c r="F51" s="564"/>
    </row>
    <row r="52" spans="1:6">
      <c r="A52" s="553"/>
      <c r="B52" s="325"/>
      <c r="C52" s="325"/>
      <c r="D52" s="325"/>
      <c r="E52" s="325"/>
      <c r="F52" s="564"/>
    </row>
    <row r="53" spans="1:6">
      <c r="A53" s="553"/>
      <c r="B53" s="325"/>
      <c r="C53" s="325"/>
      <c r="D53" s="325"/>
      <c r="E53" s="325"/>
      <c r="F53" s="564"/>
    </row>
    <row r="54" spans="1:6">
      <c r="A54" s="553"/>
      <c r="B54" s="325"/>
      <c r="C54" s="325"/>
      <c r="D54" s="325"/>
      <c r="E54" s="325"/>
      <c r="F54" s="564"/>
    </row>
    <row r="55" spans="1:6">
      <c r="A55" s="553"/>
      <c r="B55" s="325"/>
      <c r="C55" s="325"/>
      <c r="D55" s="325"/>
      <c r="E55" s="325"/>
      <c r="F55" s="564"/>
    </row>
    <row r="56" spans="1:6">
      <c r="A56" s="553"/>
      <c r="B56" s="325"/>
      <c r="C56" s="325"/>
      <c r="D56" s="325"/>
      <c r="E56" s="325"/>
      <c r="F56" s="564"/>
    </row>
    <row r="57" spans="1:6">
      <c r="A57" s="553"/>
      <c r="B57" s="325"/>
      <c r="C57" s="325"/>
      <c r="D57" s="325"/>
      <c r="E57" s="325"/>
      <c r="F57" s="564"/>
    </row>
    <row r="58" spans="1:6">
      <c r="A58" s="553"/>
      <c r="B58" s="325"/>
      <c r="C58" s="325"/>
      <c r="D58" s="325"/>
      <c r="E58" s="325"/>
      <c r="F58" s="564"/>
    </row>
    <row r="59" spans="1:6">
      <c r="A59" s="553"/>
      <c r="B59" s="325"/>
      <c r="C59" s="325"/>
      <c r="D59" s="325"/>
      <c r="E59" s="325"/>
      <c r="F59" s="564"/>
    </row>
    <row r="60" spans="1:6">
      <c r="A60" s="553"/>
      <c r="B60" s="325"/>
      <c r="C60" s="325"/>
      <c r="D60" s="325"/>
      <c r="E60" s="325"/>
      <c r="F60" s="564"/>
    </row>
    <row r="61" spans="1:6">
      <c r="A61" s="553"/>
      <c r="B61" s="325"/>
      <c r="C61" s="325"/>
      <c r="D61" s="325"/>
      <c r="E61" s="325"/>
      <c r="F61" s="564"/>
    </row>
    <row r="62" spans="1:6">
      <c r="A62" s="553"/>
      <c r="B62" s="325"/>
      <c r="C62" s="325"/>
      <c r="D62" s="325"/>
      <c r="E62" s="325"/>
      <c r="F62" s="564"/>
    </row>
    <row r="63" spans="1:6" ht="15.75" thickBot="1">
      <c r="A63" s="556"/>
      <c r="B63" s="557"/>
      <c r="C63" s="557"/>
      <c r="D63" s="557"/>
      <c r="E63" s="557"/>
      <c r="F63" s="579"/>
    </row>
    <row r="64" spans="1:6">
      <c r="A64" s="580"/>
      <c r="B64" s="580"/>
      <c r="C64" s="580"/>
      <c r="D64" s="580"/>
      <c r="E64" s="580"/>
      <c r="F64" s="580"/>
    </row>
    <row r="65" spans="1:6" ht="15.75">
      <c r="A65" s="581" t="s">
        <v>322</v>
      </c>
      <c r="B65" s="325"/>
      <c r="C65" s="325"/>
      <c r="D65" s="325"/>
      <c r="E65" s="325"/>
      <c r="F65" s="325"/>
    </row>
    <row r="66" spans="1:6">
      <c r="A66" s="582" t="s">
        <v>1765</v>
      </c>
      <c r="B66" s="582"/>
      <c r="C66" s="582"/>
      <c r="D66" s="582"/>
      <c r="E66" s="582"/>
      <c r="F66" s="582"/>
    </row>
  </sheetData>
  <phoneticPr fontId="0" type="noConversion"/>
  <printOptions horizontalCentered="1" verticalCentered="1"/>
  <pageMargins left="0.5" right="0.5" top="0" bottom="0" header="0.25" footer="0.25"/>
  <pageSetup scale="71" orientation="portrait" horizontalDpi="300" verticalDpi="300"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74">
    <pageSetUpPr fitToPage="1"/>
  </sheetPr>
  <dimension ref="A1:M67"/>
  <sheetViews>
    <sheetView defaultGridColor="0" view="pageBreakPreview" colorId="22" zoomScale="50" zoomScaleNormal="85" zoomScaleSheetLayoutView="50" workbookViewId="0">
      <selection activeCell="N63" sqref="N63"/>
    </sheetView>
  </sheetViews>
  <sheetFormatPr defaultColWidth="9.6640625" defaultRowHeight="15"/>
  <cols>
    <col min="1" max="1" width="4.6640625" style="512" customWidth="1"/>
    <col min="2" max="2" width="30.33203125" style="512" customWidth="1"/>
    <col min="3" max="5" width="12.6640625" style="512" customWidth="1"/>
    <col min="6" max="6" width="19.88671875" style="512" customWidth="1"/>
    <col min="7" max="7" width="17.33203125" style="512" bestFit="1" customWidth="1"/>
    <col min="8" max="16384" width="9.6640625" style="512"/>
  </cols>
  <sheetData>
    <row r="1" spans="1:7">
      <c r="A1" s="547" t="s">
        <v>394</v>
      </c>
      <c r="B1" s="548"/>
      <c r="C1" s="550"/>
      <c r="D1" s="549" t="s">
        <v>377</v>
      </c>
      <c r="E1" s="548"/>
      <c r="F1" s="551" t="s">
        <v>396</v>
      </c>
      <c r="G1" s="552" t="s">
        <v>397</v>
      </c>
    </row>
    <row r="2" spans="1:7">
      <c r="A2" s="513" t="str">
        <f>'Data Sheet'!$C$25</f>
        <v xml:space="preserve">KeySpan Gas East Corp. D/B/A National Grid </v>
      </c>
      <c r="B2" s="325"/>
      <c r="C2" s="325"/>
      <c r="D2" s="553" t="s">
        <v>294</v>
      </c>
      <c r="E2" s="325"/>
      <c r="F2" s="554" t="s">
        <v>398</v>
      </c>
      <c r="G2" s="555"/>
    </row>
    <row r="3" spans="1:7" ht="15" customHeight="1" thickBot="1">
      <c r="A3" s="556"/>
      <c r="B3" s="557"/>
      <c r="C3" s="557"/>
      <c r="D3" s="556" t="s">
        <v>3174</v>
      </c>
      <c r="E3" s="557"/>
      <c r="F3" s="558" t="str">
        <f>'Data Sheet'!$C$40</f>
        <v>March 31, 2015</v>
      </c>
      <c r="G3" s="559" t="str">
        <f>'Data Sheet'!$C$38</f>
        <v>December 31, 2014</v>
      </c>
    </row>
    <row r="4" spans="1:7" ht="15" customHeight="1" thickBot="1">
      <c r="A4" s="560" t="s">
        <v>1766</v>
      </c>
      <c r="B4" s="561"/>
      <c r="C4" s="562"/>
      <c r="D4" s="562"/>
      <c r="E4" s="562"/>
      <c r="F4" s="562"/>
      <c r="G4" s="563"/>
    </row>
    <row r="5" spans="1:7">
      <c r="A5" s="553"/>
      <c r="B5" s="325"/>
      <c r="C5" s="325"/>
      <c r="D5" s="325"/>
      <c r="E5" s="325"/>
      <c r="F5" s="325"/>
      <c r="G5" s="564"/>
    </row>
    <row r="6" spans="1:7">
      <c r="A6" s="584" t="s">
        <v>4146</v>
      </c>
      <c r="B6" s="585"/>
      <c r="C6" s="585"/>
      <c r="D6" s="325"/>
      <c r="E6" s="325" t="s">
        <v>4147</v>
      </c>
      <c r="F6" s="325"/>
      <c r="G6" s="564"/>
    </row>
    <row r="7" spans="1:7">
      <c r="A7" s="584" t="s">
        <v>4148</v>
      </c>
      <c r="B7" s="585"/>
      <c r="C7" s="585"/>
      <c r="D7" s="325"/>
      <c r="E7" s="325" t="s">
        <v>4149</v>
      </c>
      <c r="F7" s="325"/>
      <c r="G7" s="564"/>
    </row>
    <row r="8" spans="1:7">
      <c r="A8" s="584" t="s">
        <v>579</v>
      </c>
      <c r="B8" s="585"/>
      <c r="C8" s="585"/>
      <c r="D8" s="325"/>
      <c r="E8" s="325" t="s">
        <v>580</v>
      </c>
      <c r="F8" s="325"/>
      <c r="G8" s="564"/>
    </row>
    <row r="9" spans="1:7">
      <c r="A9" s="584" t="s">
        <v>581</v>
      </c>
      <c r="B9" s="585"/>
      <c r="C9" s="585"/>
      <c r="D9" s="325"/>
      <c r="E9" s="325" t="s">
        <v>582</v>
      </c>
      <c r="F9" s="325"/>
      <c r="G9" s="564"/>
    </row>
    <row r="10" spans="1:7">
      <c r="A10" s="584" t="s">
        <v>583</v>
      </c>
      <c r="B10" s="585"/>
      <c r="C10" s="585"/>
      <c r="D10" s="325"/>
      <c r="E10" s="325" t="s">
        <v>584</v>
      </c>
      <c r="F10" s="325"/>
      <c r="G10" s="564"/>
    </row>
    <row r="11" spans="1:7">
      <c r="A11" s="584" t="s">
        <v>585</v>
      </c>
      <c r="B11" s="585"/>
      <c r="C11" s="585"/>
      <c r="D11" s="325"/>
      <c r="E11" s="325" t="s">
        <v>586</v>
      </c>
      <c r="F11" s="325"/>
      <c r="G11" s="564"/>
    </row>
    <row r="12" spans="1:7">
      <c r="A12" s="584" t="s">
        <v>2421</v>
      </c>
      <c r="B12" s="585"/>
      <c r="C12" s="585"/>
      <c r="D12" s="325"/>
      <c r="E12" s="325" t="s">
        <v>2422</v>
      </c>
      <c r="F12" s="325"/>
      <c r="G12" s="564"/>
    </row>
    <row r="13" spans="1:7">
      <c r="A13" s="584" t="s">
        <v>2423</v>
      </c>
      <c r="B13" s="585"/>
      <c r="C13" s="585"/>
      <c r="D13" s="325"/>
      <c r="E13" s="325" t="s">
        <v>1518</v>
      </c>
      <c r="F13" s="325"/>
      <c r="G13" s="564"/>
    </row>
    <row r="14" spans="1:7">
      <c r="A14" s="586" t="s">
        <v>1519</v>
      </c>
      <c r="B14" s="582"/>
      <c r="C14" s="582"/>
      <c r="D14" s="325"/>
      <c r="E14" s="325" t="s">
        <v>1520</v>
      </c>
      <c r="F14" s="325"/>
      <c r="G14" s="564"/>
    </row>
    <row r="15" spans="1:7">
      <c r="A15" s="586" t="s">
        <v>1521</v>
      </c>
      <c r="B15" s="582"/>
      <c r="C15" s="582"/>
      <c r="D15" s="325"/>
      <c r="E15" s="325" t="s">
        <v>1522</v>
      </c>
      <c r="F15" s="325"/>
      <c r="G15" s="564"/>
    </row>
    <row r="16" spans="1:7">
      <c r="A16" s="553" t="s">
        <v>1523</v>
      </c>
      <c r="B16" s="325"/>
      <c r="C16" s="325"/>
      <c r="D16" s="325"/>
      <c r="E16" s="325" t="s">
        <v>1524</v>
      </c>
      <c r="F16" s="325"/>
      <c r="G16" s="564"/>
    </row>
    <row r="17" spans="1:7">
      <c r="A17" s="553" t="s">
        <v>1525</v>
      </c>
      <c r="B17" s="325"/>
      <c r="C17" s="325"/>
      <c r="D17" s="325"/>
      <c r="E17" s="325" t="s">
        <v>1526</v>
      </c>
      <c r="F17" s="325"/>
      <c r="G17" s="564"/>
    </row>
    <row r="18" spans="1:7">
      <c r="A18" s="553" t="s">
        <v>3930</v>
      </c>
      <c r="B18" s="325"/>
      <c r="C18" s="325"/>
      <c r="D18" s="325"/>
      <c r="E18" s="325" t="s">
        <v>3931</v>
      </c>
      <c r="F18" s="325"/>
      <c r="G18" s="564"/>
    </row>
    <row r="19" spans="1:7">
      <c r="A19" s="553" t="s">
        <v>3932</v>
      </c>
      <c r="B19" s="325"/>
      <c r="C19" s="325"/>
      <c r="D19" s="325"/>
      <c r="E19" s="325" t="s">
        <v>3933</v>
      </c>
      <c r="F19" s="325"/>
      <c r="G19" s="564"/>
    </row>
    <row r="20" spans="1:7">
      <c r="A20" s="553" t="s">
        <v>3934</v>
      </c>
      <c r="B20" s="325"/>
      <c r="C20" s="325"/>
      <c r="D20" s="325"/>
      <c r="E20" s="325" t="s">
        <v>3935</v>
      </c>
      <c r="F20" s="325"/>
      <c r="G20" s="564"/>
    </row>
    <row r="21" spans="1:7">
      <c r="A21" s="553" t="s">
        <v>2227</v>
      </c>
      <c r="B21" s="325"/>
      <c r="C21" s="325"/>
      <c r="D21" s="325"/>
      <c r="E21" s="325" t="s">
        <v>2228</v>
      </c>
      <c r="F21" s="325"/>
      <c r="G21" s="564"/>
    </row>
    <row r="22" spans="1:7">
      <c r="A22" s="553" t="s">
        <v>2229</v>
      </c>
      <c r="B22" s="325"/>
      <c r="C22" s="325"/>
      <c r="D22" s="325"/>
      <c r="E22" s="325" t="s">
        <v>582</v>
      </c>
      <c r="F22" s="325"/>
      <c r="G22" s="564"/>
    </row>
    <row r="23" spans="1:7">
      <c r="A23" s="553" t="s">
        <v>2230</v>
      </c>
      <c r="B23" s="325"/>
      <c r="C23" s="325"/>
      <c r="D23" s="325"/>
      <c r="E23" s="325" t="s">
        <v>2231</v>
      </c>
      <c r="F23" s="325"/>
      <c r="G23" s="564"/>
    </row>
    <row r="24" spans="1:7">
      <c r="A24" s="553" t="s">
        <v>2232</v>
      </c>
      <c r="B24" s="325"/>
      <c r="C24" s="325"/>
      <c r="D24" s="325"/>
      <c r="E24" s="325" t="s">
        <v>2233</v>
      </c>
      <c r="F24" s="325"/>
      <c r="G24" s="564"/>
    </row>
    <row r="25" spans="1:7">
      <c r="A25" s="553" t="s">
        <v>2234</v>
      </c>
      <c r="B25" s="325"/>
      <c r="C25" s="325"/>
      <c r="D25" s="325"/>
      <c r="E25" s="325" t="s">
        <v>2235</v>
      </c>
      <c r="F25" s="325"/>
      <c r="G25" s="564"/>
    </row>
    <row r="26" spans="1:7">
      <c r="A26" s="553" t="s">
        <v>2236</v>
      </c>
      <c r="B26" s="325"/>
      <c r="C26" s="325"/>
      <c r="D26" s="325"/>
      <c r="E26" s="325" t="s">
        <v>2237</v>
      </c>
      <c r="F26" s="325"/>
      <c r="G26" s="564"/>
    </row>
    <row r="27" spans="1:7">
      <c r="A27" s="553" t="s">
        <v>2238</v>
      </c>
      <c r="B27" s="325"/>
      <c r="C27" s="325"/>
      <c r="D27" s="325"/>
      <c r="E27" s="325" t="s">
        <v>3554</v>
      </c>
      <c r="F27" s="325"/>
      <c r="G27" s="564"/>
    </row>
    <row r="28" spans="1:7">
      <c r="A28" s="553" t="s">
        <v>3555</v>
      </c>
      <c r="B28" s="325"/>
      <c r="C28" s="325"/>
      <c r="D28" s="325"/>
      <c r="E28" s="325" t="s">
        <v>3556</v>
      </c>
      <c r="F28" s="325"/>
      <c r="G28" s="564"/>
    </row>
    <row r="29" spans="1:7">
      <c r="A29" s="553" t="s">
        <v>3557</v>
      </c>
      <c r="B29" s="325"/>
      <c r="C29" s="325"/>
      <c r="D29" s="325"/>
      <c r="E29" s="325" t="s">
        <v>3558</v>
      </c>
      <c r="F29" s="325"/>
      <c r="G29" s="564"/>
    </row>
    <row r="30" spans="1:7">
      <c r="A30" s="553" t="s">
        <v>3559</v>
      </c>
      <c r="B30" s="325"/>
      <c r="C30" s="325"/>
      <c r="D30" s="325"/>
      <c r="E30" s="325" t="s">
        <v>3560</v>
      </c>
      <c r="F30" s="325"/>
      <c r="G30" s="564"/>
    </row>
    <row r="31" spans="1:7">
      <c r="A31" s="553" t="s">
        <v>3561</v>
      </c>
      <c r="B31" s="325"/>
      <c r="C31" s="325"/>
      <c r="D31" s="325"/>
      <c r="E31" s="325" t="s">
        <v>3562</v>
      </c>
      <c r="F31" s="325"/>
      <c r="G31" s="564"/>
    </row>
    <row r="32" spans="1:7">
      <c r="A32" s="553" t="s">
        <v>1611</v>
      </c>
      <c r="B32" s="325"/>
      <c r="C32" s="325"/>
      <c r="D32" s="325"/>
      <c r="E32" s="325" t="s">
        <v>1612</v>
      </c>
      <c r="F32" s="325"/>
      <c r="G32" s="564"/>
    </row>
    <row r="33" spans="1:13">
      <c r="A33" s="553" t="s">
        <v>1613</v>
      </c>
      <c r="B33" s="325"/>
      <c r="C33" s="325"/>
      <c r="D33" s="325"/>
      <c r="E33" s="325" t="s">
        <v>1614</v>
      </c>
      <c r="F33" s="325"/>
      <c r="G33" s="564"/>
    </row>
    <row r="34" spans="1:13">
      <c r="A34" s="553" t="s">
        <v>1615</v>
      </c>
      <c r="B34" s="325"/>
      <c r="C34" s="325"/>
      <c r="D34" s="325"/>
      <c r="E34" s="325" t="s">
        <v>3556</v>
      </c>
      <c r="F34" s="325"/>
      <c r="G34" s="564"/>
    </row>
    <row r="35" spans="1:13">
      <c r="A35" s="553" t="s">
        <v>1616</v>
      </c>
      <c r="B35" s="325"/>
      <c r="C35" s="325"/>
      <c r="D35" s="325"/>
      <c r="E35" s="325" t="s">
        <v>1617</v>
      </c>
      <c r="F35" s="325"/>
      <c r="G35" s="564"/>
    </row>
    <row r="36" spans="1:13">
      <c r="A36" s="553" t="s">
        <v>1618</v>
      </c>
      <c r="B36" s="325"/>
      <c r="C36" s="325"/>
      <c r="D36" s="325"/>
      <c r="E36" s="325" t="s">
        <v>1619</v>
      </c>
      <c r="F36" s="325"/>
      <c r="G36" s="564"/>
    </row>
    <row r="37" spans="1:13">
      <c r="A37" s="553" t="s">
        <v>1620</v>
      </c>
      <c r="B37" s="325"/>
      <c r="C37" s="325"/>
      <c r="D37" s="325"/>
      <c r="E37" s="325" t="s">
        <v>1621</v>
      </c>
      <c r="F37" s="325"/>
      <c r="G37" s="564"/>
      <c r="M37" s="83"/>
    </row>
    <row r="38" spans="1:13">
      <c r="A38" s="553" t="s">
        <v>1622</v>
      </c>
      <c r="B38" s="325"/>
      <c r="C38" s="325"/>
      <c r="D38" s="325"/>
      <c r="E38" s="325" t="s">
        <v>1623</v>
      </c>
      <c r="F38" s="325"/>
      <c r="G38" s="564"/>
    </row>
    <row r="39" spans="1:13">
      <c r="A39" s="553" t="s">
        <v>1624</v>
      </c>
      <c r="B39" s="325"/>
      <c r="C39" s="325"/>
      <c r="D39" s="325"/>
      <c r="E39" s="325" t="s">
        <v>1625</v>
      </c>
      <c r="F39" s="325"/>
      <c r="G39" s="564"/>
    </row>
    <row r="40" spans="1:13">
      <c r="A40" s="553" t="s">
        <v>1527</v>
      </c>
      <c r="B40" s="325"/>
      <c r="C40" s="325"/>
      <c r="D40" s="325"/>
      <c r="E40" s="325" t="s">
        <v>1528</v>
      </c>
      <c r="F40" s="325"/>
      <c r="G40" s="564"/>
    </row>
    <row r="41" spans="1:13">
      <c r="A41" s="553" t="s">
        <v>1529</v>
      </c>
      <c r="B41" s="325"/>
      <c r="C41" s="325"/>
      <c r="D41" s="325"/>
      <c r="E41" s="325" t="s">
        <v>1530</v>
      </c>
      <c r="F41" s="325"/>
      <c r="G41" s="564"/>
    </row>
    <row r="42" spans="1:13">
      <c r="A42" s="553" t="s">
        <v>1531</v>
      </c>
      <c r="B42" s="325"/>
      <c r="C42" s="325"/>
      <c r="D42" s="325"/>
      <c r="E42" s="325" t="s">
        <v>1532</v>
      </c>
      <c r="F42" s="325"/>
      <c r="G42" s="564"/>
    </row>
    <row r="43" spans="1:13">
      <c r="A43" s="553" t="s">
        <v>1533</v>
      </c>
      <c r="B43" s="325"/>
      <c r="C43" s="325"/>
      <c r="D43" s="325"/>
      <c r="E43" s="325" t="s">
        <v>582</v>
      </c>
      <c r="F43" s="325"/>
      <c r="G43" s="564"/>
    </row>
    <row r="44" spans="1:13">
      <c r="A44" s="553" t="s">
        <v>2837</v>
      </c>
      <c r="B44" s="325"/>
      <c r="C44" s="325"/>
      <c r="D44" s="325"/>
      <c r="E44" s="325" t="s">
        <v>2838</v>
      </c>
      <c r="F44" s="325"/>
      <c r="G44" s="564"/>
    </row>
    <row r="45" spans="1:13">
      <c r="A45" s="553" t="s">
        <v>2839</v>
      </c>
      <c r="B45" s="325"/>
      <c r="C45" s="325"/>
      <c r="D45" s="325"/>
      <c r="E45" s="325" t="s">
        <v>2840</v>
      </c>
      <c r="F45" s="325"/>
      <c r="G45" s="564"/>
    </row>
    <row r="46" spans="1:13">
      <c r="A46" s="553" t="s">
        <v>738</v>
      </c>
      <c r="B46" s="325"/>
      <c r="C46" s="325"/>
      <c r="D46" s="325"/>
      <c r="E46" s="325" t="s">
        <v>1605</v>
      </c>
      <c r="F46" s="325"/>
      <c r="G46" s="564"/>
    </row>
    <row r="47" spans="1:13">
      <c r="A47" s="553" t="s">
        <v>1608</v>
      </c>
      <c r="B47" s="325"/>
      <c r="C47" s="325"/>
      <c r="D47" s="325"/>
      <c r="E47" s="325" t="s">
        <v>1609</v>
      </c>
      <c r="F47" s="325"/>
      <c r="G47" s="564"/>
    </row>
    <row r="48" spans="1:13">
      <c r="A48" s="553" t="s">
        <v>1610</v>
      </c>
      <c r="B48" s="325"/>
      <c r="C48" s="325"/>
      <c r="D48" s="325"/>
      <c r="E48" s="325" t="s">
        <v>1592</v>
      </c>
      <c r="F48" s="325"/>
      <c r="G48" s="564"/>
    </row>
    <row r="49" spans="1:7">
      <c r="A49" s="553"/>
      <c r="B49" s="325"/>
      <c r="C49" s="325"/>
      <c r="D49" s="325"/>
      <c r="E49" s="325" t="s">
        <v>1593</v>
      </c>
      <c r="F49" s="325"/>
      <c r="G49" s="564"/>
    </row>
    <row r="50" spans="1:7" ht="15.75" thickBot="1">
      <c r="A50" s="553"/>
      <c r="B50" s="325"/>
      <c r="C50" s="325"/>
      <c r="D50" s="325"/>
      <c r="E50" s="325"/>
      <c r="F50" s="325"/>
      <c r="G50" s="564"/>
    </row>
    <row r="51" spans="1:7" ht="15.75" thickBot="1">
      <c r="A51" s="587"/>
      <c r="B51" s="567"/>
      <c r="C51" s="588" t="s">
        <v>4204</v>
      </c>
      <c r="D51" s="588"/>
      <c r="E51" s="563"/>
      <c r="F51" s="567"/>
      <c r="G51" s="566"/>
    </row>
    <row r="52" spans="1:7">
      <c r="A52" s="589"/>
      <c r="B52" s="590"/>
      <c r="C52" s="590"/>
      <c r="D52" s="590"/>
      <c r="E52" s="590"/>
      <c r="F52" s="590" t="s">
        <v>3673</v>
      </c>
      <c r="G52" s="590"/>
    </row>
    <row r="53" spans="1:7">
      <c r="A53" s="589" t="s">
        <v>290</v>
      </c>
      <c r="B53" s="590" t="s">
        <v>1594</v>
      </c>
      <c r="C53" s="590" t="s">
        <v>3677</v>
      </c>
      <c r="D53" s="590" t="s">
        <v>818</v>
      </c>
      <c r="E53" s="590" t="s">
        <v>819</v>
      </c>
      <c r="F53" s="590" t="s">
        <v>1595</v>
      </c>
      <c r="G53" s="590" t="s">
        <v>1596</v>
      </c>
    </row>
    <row r="54" spans="1:7">
      <c r="A54" s="589" t="s">
        <v>293</v>
      </c>
      <c r="B54" s="591"/>
      <c r="C54" s="564"/>
      <c r="D54" s="564"/>
      <c r="E54" s="590"/>
      <c r="F54" s="590" t="s">
        <v>2321</v>
      </c>
      <c r="G54" s="590" t="s">
        <v>655</v>
      </c>
    </row>
    <row r="55" spans="1:7" ht="15.75" thickBot="1">
      <c r="A55" s="578"/>
      <c r="B55" s="570" t="s">
        <v>1860</v>
      </c>
      <c r="C55" s="570" t="s">
        <v>1861</v>
      </c>
      <c r="D55" s="570" t="s">
        <v>1862</v>
      </c>
      <c r="E55" s="570" t="s">
        <v>1863</v>
      </c>
      <c r="F55" s="570" t="s">
        <v>838</v>
      </c>
      <c r="G55" s="570" t="s">
        <v>839</v>
      </c>
    </row>
    <row r="56" spans="1:7">
      <c r="A56" s="571">
        <v>1</v>
      </c>
      <c r="B56" s="573" t="s">
        <v>1597</v>
      </c>
      <c r="C56" s="574"/>
      <c r="D56" s="574"/>
      <c r="E56" s="574"/>
      <c r="F56" s="574"/>
      <c r="G56" s="574"/>
    </row>
    <row r="57" spans="1:7">
      <c r="A57" s="571">
        <v>2</v>
      </c>
      <c r="B57" s="573" t="s">
        <v>1598</v>
      </c>
      <c r="C57" s="574"/>
      <c r="D57" s="574"/>
      <c r="E57" s="574"/>
      <c r="F57" s="574"/>
      <c r="G57" s="574"/>
    </row>
    <row r="58" spans="1:7">
      <c r="A58" s="577">
        <v>3</v>
      </c>
      <c r="B58" s="573" t="s">
        <v>1599</v>
      </c>
      <c r="C58" s="574"/>
      <c r="D58" s="574"/>
      <c r="E58" s="574"/>
      <c r="F58" s="574"/>
      <c r="G58" s="574"/>
    </row>
    <row r="59" spans="1:7">
      <c r="A59" s="577">
        <v>4</v>
      </c>
      <c r="B59" s="573" t="s">
        <v>1600</v>
      </c>
      <c r="C59" s="574"/>
      <c r="D59" s="574"/>
      <c r="E59" s="574"/>
      <c r="F59" s="574"/>
      <c r="G59" s="574"/>
    </row>
    <row r="60" spans="1:7">
      <c r="A60" s="577">
        <v>5</v>
      </c>
      <c r="B60" s="573" t="s">
        <v>1601</v>
      </c>
      <c r="C60" s="574"/>
      <c r="D60" s="574"/>
      <c r="E60" s="574"/>
      <c r="F60" s="574"/>
      <c r="G60" s="574"/>
    </row>
    <row r="61" spans="1:7">
      <c r="A61" s="577">
        <v>6</v>
      </c>
      <c r="B61" s="573" t="s">
        <v>1602</v>
      </c>
      <c r="C61" s="574"/>
      <c r="D61" s="574"/>
      <c r="E61" s="574"/>
      <c r="F61" s="574"/>
      <c r="G61" s="574"/>
    </row>
    <row r="62" spans="1:7" ht="15.75">
      <c r="A62" s="577">
        <v>7</v>
      </c>
      <c r="B62" s="573" t="s">
        <v>2243</v>
      </c>
      <c r="C62" s="574"/>
      <c r="D62" s="592" t="s">
        <v>4382</v>
      </c>
      <c r="E62" s="574"/>
      <c r="F62" s="574"/>
      <c r="G62" s="574"/>
    </row>
    <row r="63" spans="1:7">
      <c r="A63" s="577">
        <v>8</v>
      </c>
      <c r="B63" s="573" t="s">
        <v>4095</v>
      </c>
      <c r="C63" s="574">
        <f>SUM(C56:C62)</f>
        <v>0</v>
      </c>
      <c r="D63" s="574">
        <f>SUM(D56:D62)</f>
        <v>0</v>
      </c>
      <c r="E63" s="574">
        <f>SUM(E56:E62)</f>
        <v>0</v>
      </c>
      <c r="F63" s="574">
        <f>SUM(F56:F62)</f>
        <v>0</v>
      </c>
      <c r="G63" s="574">
        <f>SUM(G56:G62)</f>
        <v>0</v>
      </c>
    </row>
    <row r="64" spans="1:7" ht="15.75" thickBot="1">
      <c r="A64" s="578">
        <v>9</v>
      </c>
      <c r="B64" s="579" t="s">
        <v>4096</v>
      </c>
      <c r="C64" s="593"/>
      <c r="D64" s="593"/>
      <c r="E64" s="593"/>
      <c r="F64" s="593"/>
      <c r="G64" s="593"/>
    </row>
    <row r="65" spans="1:7">
      <c r="A65" s="580"/>
      <c r="B65" s="580"/>
      <c r="C65" s="594"/>
      <c r="D65" s="594"/>
      <c r="E65" s="594"/>
      <c r="F65" s="594"/>
      <c r="G65" s="594"/>
    </row>
    <row r="66" spans="1:7" ht="15.75">
      <c r="A66" s="581" t="s">
        <v>322</v>
      </c>
    </row>
    <row r="67" spans="1:7">
      <c r="A67" s="582" t="s">
        <v>4097</v>
      </c>
      <c r="B67" s="582"/>
      <c r="C67" s="582"/>
      <c r="D67" s="582"/>
      <c r="E67" s="582"/>
      <c r="F67" s="582"/>
      <c r="G67" s="582"/>
    </row>
  </sheetData>
  <phoneticPr fontId="0" type="noConversion"/>
  <printOptions horizontalCentered="1" verticalCentered="1"/>
  <pageMargins left="0.5" right="0.5" top="0" bottom="0" header="0.25" footer="0.25"/>
  <pageSetup scale="72" orientation="portrait" horizontalDpi="300" verticalDpi="300"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75">
    <pageSetUpPr fitToPage="1"/>
  </sheetPr>
  <dimension ref="A1:M63"/>
  <sheetViews>
    <sheetView defaultGridColor="0" view="pageBreakPreview" topLeftCell="A25" colorId="22" zoomScale="60" zoomScaleNormal="85" workbookViewId="0">
      <selection activeCell="C30" sqref="C30"/>
    </sheetView>
  </sheetViews>
  <sheetFormatPr defaultColWidth="9.6640625" defaultRowHeight="15"/>
  <cols>
    <col min="1" max="1" width="4.6640625" style="512" customWidth="1"/>
    <col min="2" max="2" width="35.33203125" style="512" customWidth="1"/>
    <col min="3" max="4" width="14.6640625" style="512" customWidth="1"/>
    <col min="5" max="6" width="18.6640625" style="512" customWidth="1"/>
    <col min="7" max="16384" width="9.6640625" style="512"/>
  </cols>
  <sheetData>
    <row r="1" spans="1:6">
      <c r="A1" s="547" t="s">
        <v>394</v>
      </c>
      <c r="B1" s="548"/>
      <c r="C1" s="549" t="s">
        <v>377</v>
      </c>
      <c r="D1" s="550"/>
      <c r="E1" s="551" t="s">
        <v>396</v>
      </c>
      <c r="F1" s="552" t="s">
        <v>397</v>
      </c>
    </row>
    <row r="2" spans="1:6" ht="15.75" customHeight="1">
      <c r="A2" s="513" t="str">
        <f>'Data Sheet'!$C$25</f>
        <v xml:space="preserve">KeySpan Gas East Corp. D/B/A National Grid </v>
      </c>
      <c r="B2" s="325"/>
      <c r="C2" s="553" t="s">
        <v>294</v>
      </c>
      <c r="D2" s="325"/>
      <c r="E2" s="554" t="s">
        <v>398</v>
      </c>
      <c r="F2" s="555"/>
    </row>
    <row r="3" spans="1:6" ht="15" customHeight="1" thickBot="1">
      <c r="A3" s="556"/>
      <c r="B3" s="557"/>
      <c r="C3" s="556" t="s">
        <v>3174</v>
      </c>
      <c r="D3" s="557"/>
      <c r="E3" s="558" t="str">
        <f>'Data Sheet'!$C$40</f>
        <v>March 31, 2015</v>
      </c>
      <c r="F3" s="559" t="str">
        <f>'Data Sheet'!$C$38</f>
        <v>December 31, 2014</v>
      </c>
    </row>
    <row r="4" spans="1:6" ht="15" customHeight="1" thickBot="1">
      <c r="A4" s="560" t="s">
        <v>4098</v>
      </c>
      <c r="B4" s="561"/>
      <c r="C4" s="562"/>
      <c r="D4" s="562"/>
      <c r="E4" s="562"/>
      <c r="F4" s="563"/>
    </row>
    <row r="5" spans="1:6">
      <c r="A5" s="553"/>
      <c r="B5" s="325"/>
      <c r="C5" s="325"/>
      <c r="D5" s="325"/>
      <c r="E5" s="325"/>
      <c r="F5" s="564"/>
    </row>
    <row r="6" spans="1:6">
      <c r="A6" s="553" t="s">
        <v>4099</v>
      </c>
      <c r="B6" s="325"/>
      <c r="C6" s="325"/>
      <c r="D6" s="325" t="s">
        <v>4100</v>
      </c>
      <c r="E6" s="325"/>
      <c r="F6" s="564"/>
    </row>
    <row r="7" spans="1:6">
      <c r="A7" s="553" t="s">
        <v>4101</v>
      </c>
      <c r="B7" s="325"/>
      <c r="C7" s="325"/>
      <c r="D7" s="325" t="s">
        <v>4102</v>
      </c>
      <c r="E7" s="325"/>
      <c r="F7" s="564"/>
    </row>
    <row r="8" spans="1:6">
      <c r="A8" s="553" t="s">
        <v>4103</v>
      </c>
      <c r="B8" s="325"/>
      <c r="C8" s="325"/>
      <c r="D8" s="325" t="s">
        <v>2151</v>
      </c>
      <c r="E8" s="325"/>
      <c r="F8" s="564"/>
    </row>
    <row r="9" spans="1:6">
      <c r="A9" s="553" t="s">
        <v>2152</v>
      </c>
      <c r="B9" s="325"/>
      <c r="C9" s="325"/>
      <c r="D9" s="325" t="s">
        <v>1603</v>
      </c>
      <c r="E9" s="325"/>
      <c r="F9" s="564"/>
    </row>
    <row r="10" spans="1:6">
      <c r="A10" s="553" t="s">
        <v>1604</v>
      </c>
      <c r="B10" s="325"/>
      <c r="C10" s="325"/>
      <c r="D10" s="325" t="s">
        <v>591</v>
      </c>
      <c r="E10" s="325"/>
      <c r="F10" s="564"/>
    </row>
    <row r="11" spans="1:6">
      <c r="A11" s="553" t="s">
        <v>592</v>
      </c>
      <c r="B11" s="325"/>
      <c r="C11" s="325"/>
      <c r="D11" s="325" t="s">
        <v>593</v>
      </c>
      <c r="E11" s="325"/>
      <c r="F11" s="564"/>
    </row>
    <row r="12" spans="1:6">
      <c r="A12" s="553" t="s">
        <v>594</v>
      </c>
      <c r="B12" s="325"/>
      <c r="C12" s="325"/>
      <c r="D12" s="325" t="s">
        <v>3782</v>
      </c>
      <c r="E12" s="325"/>
      <c r="F12" s="564"/>
    </row>
    <row r="13" spans="1:6">
      <c r="A13" s="553" t="s">
        <v>3783</v>
      </c>
      <c r="B13" s="325"/>
      <c r="C13" s="325"/>
      <c r="D13" s="325" t="s">
        <v>3784</v>
      </c>
      <c r="E13" s="325"/>
      <c r="F13" s="564"/>
    </row>
    <row r="14" spans="1:6">
      <c r="A14" s="553" t="s">
        <v>3785</v>
      </c>
      <c r="B14" s="325"/>
      <c r="C14" s="325"/>
      <c r="D14" s="325" t="s">
        <v>3786</v>
      </c>
      <c r="E14" s="325"/>
      <c r="F14" s="564"/>
    </row>
    <row r="15" spans="1:6">
      <c r="A15" s="553" t="s">
        <v>3787</v>
      </c>
      <c r="B15" s="325"/>
      <c r="C15" s="325"/>
      <c r="D15" s="325" t="s">
        <v>3788</v>
      </c>
      <c r="E15" s="325"/>
      <c r="F15" s="564"/>
    </row>
    <row r="16" spans="1:6">
      <c r="A16" s="553" t="s">
        <v>3789</v>
      </c>
      <c r="B16" s="325"/>
      <c r="C16" s="325"/>
      <c r="D16" s="325" t="s">
        <v>3790</v>
      </c>
      <c r="E16" s="325"/>
      <c r="F16" s="564"/>
    </row>
    <row r="17" spans="1:6">
      <c r="A17" s="553" t="s">
        <v>3791</v>
      </c>
      <c r="B17" s="325"/>
      <c r="C17" s="325"/>
      <c r="D17" s="325" t="s">
        <v>3792</v>
      </c>
      <c r="E17" s="325"/>
      <c r="F17" s="564"/>
    </row>
    <row r="18" spans="1:6">
      <c r="A18" s="553" t="s">
        <v>3793</v>
      </c>
      <c r="B18" s="325"/>
      <c r="C18" s="325"/>
      <c r="D18" s="325" t="s">
        <v>3794</v>
      </c>
      <c r="E18" s="325"/>
      <c r="F18" s="564"/>
    </row>
    <row r="19" spans="1:6">
      <c r="A19" s="553" t="s">
        <v>3795</v>
      </c>
      <c r="B19" s="325"/>
      <c r="C19" s="325"/>
      <c r="D19" s="325" t="s">
        <v>3796</v>
      </c>
      <c r="E19" s="325"/>
      <c r="F19" s="564"/>
    </row>
    <row r="20" spans="1:6">
      <c r="A20" s="553" t="s">
        <v>3797</v>
      </c>
      <c r="B20" s="325"/>
      <c r="C20" s="325"/>
      <c r="D20" s="325" t="s">
        <v>2310</v>
      </c>
      <c r="E20" s="325"/>
      <c r="F20" s="564"/>
    </row>
    <row r="21" spans="1:6">
      <c r="A21" s="553" t="s">
        <v>2311</v>
      </c>
      <c r="B21" s="325"/>
      <c r="C21" s="325"/>
      <c r="D21" s="325" t="s">
        <v>2312</v>
      </c>
      <c r="E21" s="325"/>
      <c r="F21" s="564"/>
    </row>
    <row r="22" spans="1:6">
      <c r="A22" s="553" t="s">
        <v>3636</v>
      </c>
      <c r="B22" s="325"/>
      <c r="C22" s="325"/>
      <c r="D22" s="325" t="s">
        <v>3637</v>
      </c>
      <c r="E22" s="325"/>
      <c r="F22" s="564"/>
    </row>
    <row r="23" spans="1:6" ht="15.75" thickBot="1">
      <c r="A23" s="553"/>
      <c r="B23" s="325"/>
      <c r="C23" s="325"/>
      <c r="D23" s="325"/>
      <c r="E23" s="325"/>
      <c r="F23" s="564"/>
    </row>
    <row r="24" spans="1:6">
      <c r="A24" s="552" t="s">
        <v>290</v>
      </c>
      <c r="B24" s="565" t="s">
        <v>2408</v>
      </c>
      <c r="C24" s="565"/>
      <c r="D24" s="566"/>
      <c r="E24" s="567" t="s">
        <v>3628</v>
      </c>
      <c r="F24" s="567" t="s">
        <v>2409</v>
      </c>
    </row>
    <row r="25" spans="1:6" ht="15.75" thickBot="1">
      <c r="A25" s="568" t="s">
        <v>293</v>
      </c>
      <c r="B25" s="562" t="s">
        <v>1860</v>
      </c>
      <c r="C25" s="562"/>
      <c r="D25" s="569"/>
      <c r="E25" s="570" t="s">
        <v>1861</v>
      </c>
      <c r="F25" s="570" t="s">
        <v>1862</v>
      </c>
    </row>
    <row r="26" spans="1:6">
      <c r="A26" s="571">
        <v>1</v>
      </c>
      <c r="B26" s="572" t="s">
        <v>2410</v>
      </c>
      <c r="C26" s="572"/>
      <c r="D26" s="573"/>
      <c r="E26" s="574"/>
      <c r="F26" s="574"/>
    </row>
    <row r="27" spans="1:6">
      <c r="A27" s="575">
        <v>2</v>
      </c>
      <c r="B27" s="325" t="s">
        <v>2411</v>
      </c>
      <c r="C27" s="325"/>
      <c r="D27" s="564"/>
      <c r="E27" s="576"/>
      <c r="F27" s="576"/>
    </row>
    <row r="28" spans="1:6">
      <c r="A28" s="571"/>
      <c r="B28" s="572" t="s">
        <v>2412</v>
      </c>
      <c r="C28" s="572"/>
      <c r="D28" s="573"/>
      <c r="E28" s="574"/>
      <c r="F28" s="574"/>
    </row>
    <row r="29" spans="1:6">
      <c r="A29" s="577">
        <v>3</v>
      </c>
      <c r="B29" s="572" t="s">
        <v>2413</v>
      </c>
      <c r="C29" s="572"/>
      <c r="D29" s="573"/>
      <c r="E29" s="574"/>
      <c r="F29" s="574"/>
    </row>
    <row r="30" spans="1:6">
      <c r="A30" s="577">
        <v>4</v>
      </c>
      <c r="B30" s="572" t="s">
        <v>2414</v>
      </c>
      <c r="C30" s="572"/>
      <c r="D30" s="573"/>
      <c r="E30" s="574"/>
      <c r="F30" s="574"/>
    </row>
    <row r="31" spans="1:6">
      <c r="A31" s="577">
        <v>5</v>
      </c>
      <c r="B31" s="572" t="s">
        <v>2415</v>
      </c>
      <c r="C31" s="572"/>
      <c r="D31" s="573"/>
      <c r="E31" s="574"/>
      <c r="F31" s="574"/>
    </row>
    <row r="32" spans="1:6">
      <c r="A32" s="577">
        <v>6</v>
      </c>
      <c r="B32" s="572" t="s">
        <v>2416</v>
      </c>
      <c r="C32" s="572"/>
      <c r="D32" s="573"/>
      <c r="E32" s="574"/>
      <c r="F32" s="574"/>
    </row>
    <row r="33" spans="1:13">
      <c r="A33" s="577">
        <v>7</v>
      </c>
      <c r="B33" s="572" t="s">
        <v>2417</v>
      </c>
      <c r="C33" s="572"/>
      <c r="D33" s="573"/>
      <c r="E33" s="574"/>
      <c r="F33" s="574"/>
    </row>
    <row r="34" spans="1:13">
      <c r="A34" s="577">
        <v>8</v>
      </c>
      <c r="B34" s="572" t="s">
        <v>1119</v>
      </c>
      <c r="C34" s="572"/>
      <c r="D34" s="573"/>
      <c r="E34" s="574"/>
      <c r="F34" s="574"/>
    </row>
    <row r="35" spans="1:13">
      <c r="A35" s="577">
        <v>9</v>
      </c>
      <c r="B35" s="572" t="s">
        <v>1120</v>
      </c>
      <c r="C35" s="572"/>
      <c r="D35" s="573"/>
      <c r="E35" s="574"/>
      <c r="F35" s="574"/>
    </row>
    <row r="36" spans="1:13">
      <c r="A36" s="577">
        <v>10</v>
      </c>
      <c r="B36" s="572" t="s">
        <v>1121</v>
      </c>
      <c r="C36" s="572"/>
      <c r="D36" s="573"/>
      <c r="E36" s="574"/>
      <c r="F36" s="574"/>
    </row>
    <row r="37" spans="1:13">
      <c r="A37" s="577">
        <v>11</v>
      </c>
      <c r="B37" s="572" t="s">
        <v>1679</v>
      </c>
      <c r="C37" s="572"/>
      <c r="D37" s="573"/>
      <c r="E37" s="574">
        <f>SUM(E26:E36)</f>
        <v>0</v>
      </c>
      <c r="F37" s="574">
        <f>SUM(F26:F36)</f>
        <v>0</v>
      </c>
      <c r="M37" s="83"/>
    </row>
    <row r="38" spans="1:13">
      <c r="A38" s="555"/>
      <c r="B38" s="325"/>
      <c r="C38" s="325"/>
      <c r="D38" s="564"/>
      <c r="E38" s="564"/>
      <c r="F38" s="564"/>
    </row>
    <row r="39" spans="1:13">
      <c r="A39" s="555"/>
      <c r="B39" s="325"/>
      <c r="C39" s="325"/>
      <c r="D39" s="564"/>
      <c r="E39" s="564"/>
      <c r="F39" s="564"/>
    </row>
    <row r="40" spans="1:13">
      <c r="A40" s="555"/>
      <c r="B40" s="325"/>
      <c r="C40" s="325"/>
      <c r="D40" s="564"/>
      <c r="E40" s="564"/>
      <c r="F40" s="564"/>
    </row>
    <row r="41" spans="1:13">
      <c r="A41" s="555"/>
      <c r="B41" s="325"/>
      <c r="C41" s="325"/>
      <c r="D41" s="564"/>
      <c r="E41" s="564"/>
      <c r="F41" s="564"/>
    </row>
    <row r="42" spans="1:13">
      <c r="A42" s="555"/>
      <c r="B42" s="325"/>
      <c r="C42" s="325"/>
      <c r="D42" s="564"/>
      <c r="E42" s="564"/>
      <c r="F42" s="564"/>
    </row>
    <row r="43" spans="1:13">
      <c r="A43" s="555"/>
      <c r="B43" s="325"/>
      <c r="C43" s="325"/>
      <c r="D43" s="564"/>
      <c r="E43" s="564"/>
      <c r="F43" s="564"/>
    </row>
    <row r="44" spans="1:13">
      <c r="A44" s="555"/>
      <c r="B44" s="325"/>
      <c r="C44" s="325"/>
      <c r="D44" s="564"/>
      <c r="E44" s="564"/>
      <c r="F44" s="564"/>
    </row>
    <row r="45" spans="1:13">
      <c r="A45" s="555"/>
      <c r="B45" s="325"/>
      <c r="C45" s="325"/>
      <c r="D45" s="564"/>
      <c r="E45" s="564"/>
      <c r="F45" s="564"/>
    </row>
    <row r="46" spans="1:13">
      <c r="A46" s="555"/>
      <c r="B46" s="325"/>
      <c r="C46" s="325"/>
      <c r="D46" s="564"/>
      <c r="E46" s="564"/>
      <c r="F46" s="564"/>
    </row>
    <row r="47" spans="1:13">
      <c r="A47" s="555"/>
      <c r="B47" s="325"/>
      <c r="C47" s="325"/>
      <c r="D47" s="564"/>
      <c r="E47" s="564"/>
      <c r="F47" s="564"/>
    </row>
    <row r="48" spans="1:13">
      <c r="A48" s="555"/>
      <c r="B48" s="325"/>
      <c r="C48" s="325"/>
      <c r="D48" s="564"/>
      <c r="E48" s="564"/>
      <c r="F48" s="564"/>
    </row>
    <row r="49" spans="1:6">
      <c r="A49" s="555"/>
      <c r="B49" s="325"/>
      <c r="C49" s="325"/>
      <c r="D49" s="564"/>
      <c r="E49" s="564"/>
      <c r="F49" s="564"/>
    </row>
    <row r="50" spans="1:6">
      <c r="A50" s="555"/>
      <c r="B50" s="325"/>
      <c r="C50" s="325"/>
      <c r="D50" s="564"/>
      <c r="E50" s="564"/>
      <c r="F50" s="564"/>
    </row>
    <row r="51" spans="1:6">
      <c r="A51" s="555"/>
      <c r="B51" s="325"/>
      <c r="C51" s="325"/>
      <c r="D51" s="564"/>
      <c r="E51" s="564"/>
      <c r="F51" s="564"/>
    </row>
    <row r="52" spans="1:6">
      <c r="A52" s="555"/>
      <c r="B52" s="325"/>
      <c r="C52" s="325"/>
      <c r="D52" s="564"/>
      <c r="E52" s="564"/>
      <c r="F52" s="564"/>
    </row>
    <row r="53" spans="1:6">
      <c r="A53" s="555"/>
      <c r="B53" s="325"/>
      <c r="C53" s="325"/>
      <c r="D53" s="564"/>
      <c r="E53" s="564"/>
      <c r="F53" s="564"/>
    </row>
    <row r="54" spans="1:6">
      <c r="A54" s="555"/>
      <c r="B54" s="325"/>
      <c r="C54" s="325"/>
      <c r="D54" s="564"/>
      <c r="E54" s="564"/>
      <c r="F54" s="564"/>
    </row>
    <row r="55" spans="1:6">
      <c r="A55" s="555"/>
      <c r="B55" s="325"/>
      <c r="C55" s="325"/>
      <c r="D55" s="564"/>
      <c r="E55" s="564"/>
      <c r="F55" s="564"/>
    </row>
    <row r="56" spans="1:6">
      <c r="A56" s="555"/>
      <c r="B56" s="325"/>
      <c r="C56" s="325"/>
      <c r="D56" s="564"/>
      <c r="E56" s="564"/>
      <c r="F56" s="564"/>
    </row>
    <row r="57" spans="1:6">
      <c r="A57" s="555"/>
      <c r="B57" s="325"/>
      <c r="C57" s="325"/>
      <c r="D57" s="564"/>
      <c r="E57" s="564"/>
      <c r="F57" s="564"/>
    </row>
    <row r="58" spans="1:6">
      <c r="A58" s="555"/>
      <c r="B58" s="325"/>
      <c r="C58" s="325"/>
      <c r="D58" s="564"/>
      <c r="E58" s="564"/>
      <c r="F58" s="564"/>
    </row>
    <row r="59" spans="1:6">
      <c r="A59" s="555"/>
      <c r="B59" s="325"/>
      <c r="C59" s="325"/>
      <c r="D59" s="564"/>
      <c r="E59" s="564"/>
      <c r="F59" s="564"/>
    </row>
    <row r="60" spans="1:6" ht="15.75" thickBot="1">
      <c r="A60" s="578"/>
      <c r="B60" s="557"/>
      <c r="C60" s="557"/>
      <c r="D60" s="579"/>
      <c r="E60" s="579"/>
      <c r="F60" s="579"/>
    </row>
    <row r="61" spans="1:6">
      <c r="A61" s="580"/>
      <c r="B61" s="580"/>
      <c r="C61" s="580"/>
      <c r="D61" s="580"/>
      <c r="E61" s="580"/>
      <c r="F61" s="580"/>
    </row>
    <row r="62" spans="1:6" ht="15.75">
      <c r="A62" s="581" t="s">
        <v>322</v>
      </c>
      <c r="B62" s="325"/>
      <c r="C62" s="325"/>
      <c r="D62" s="582"/>
      <c r="E62" s="325"/>
      <c r="F62" s="583" t="s">
        <v>1122</v>
      </c>
    </row>
    <row r="63" spans="1:6">
      <c r="A63" s="582" t="s">
        <v>1123</v>
      </c>
      <c r="B63" s="582"/>
      <c r="C63" s="582"/>
      <c r="D63" s="582"/>
      <c r="E63" s="582"/>
      <c r="F63" s="582"/>
    </row>
  </sheetData>
  <phoneticPr fontId="0" type="noConversion"/>
  <printOptions horizontalCentered="1" verticalCentered="1"/>
  <pageMargins left="0.5" right="0.5" top="0" bottom="0" header="0.25" footer="0.25"/>
  <pageSetup scale="75" orientation="portrait" horizontalDpi="300" verticalDpi="300"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76">
    <pageSetUpPr fitToPage="1"/>
  </sheetPr>
  <dimension ref="A1:M135"/>
  <sheetViews>
    <sheetView defaultGridColor="0" view="pageBreakPreview" topLeftCell="A67" colorId="22" zoomScale="70" zoomScaleNormal="70" zoomScaleSheetLayoutView="70" workbookViewId="0">
      <selection activeCell="C30" sqref="C30"/>
    </sheetView>
  </sheetViews>
  <sheetFormatPr defaultColWidth="9.6640625" defaultRowHeight="15"/>
  <cols>
    <col min="1" max="3" width="7.6640625" style="512" customWidth="1"/>
    <col min="4" max="4" width="16.6640625" style="512" customWidth="1"/>
    <col min="5" max="5" width="25.6640625" style="512" customWidth="1"/>
    <col min="6" max="7" width="18.6640625" style="512" customWidth="1"/>
    <col min="8" max="8" width="9.6640625" style="512"/>
    <col min="9" max="9" width="4.109375" style="512" customWidth="1"/>
    <col min="10" max="16384" width="9.6640625" style="512"/>
  </cols>
  <sheetData>
    <row r="1" spans="1:7">
      <c r="A1" s="507" t="s">
        <v>394</v>
      </c>
      <c r="B1" s="508"/>
      <c r="C1" s="508"/>
      <c r="D1" s="508"/>
      <c r="E1" s="509" t="s">
        <v>377</v>
      </c>
      <c r="F1" s="510" t="s">
        <v>396</v>
      </c>
      <c r="G1" s="511" t="s">
        <v>397</v>
      </c>
    </row>
    <row r="2" spans="1:7">
      <c r="A2" s="513" t="str">
        <f>'Data Sheet'!$C$25</f>
        <v xml:space="preserve">KeySpan Gas East Corp. D/B/A National Grid </v>
      </c>
      <c r="B2" s="83"/>
      <c r="C2" s="83"/>
      <c r="D2" s="83"/>
      <c r="E2" s="514" t="s">
        <v>420</v>
      </c>
      <c r="F2" s="515" t="s">
        <v>398</v>
      </c>
      <c r="G2" s="516"/>
    </row>
    <row r="3" spans="1:7" ht="15" customHeight="1" thickBot="1">
      <c r="A3" s="517"/>
      <c r="B3" s="518"/>
      <c r="C3" s="518"/>
      <c r="D3" s="518"/>
      <c r="E3" s="517" t="s">
        <v>3174</v>
      </c>
      <c r="F3" s="519" t="str">
        <f>'Data Sheet'!$C$40</f>
        <v>March 31, 2015</v>
      </c>
      <c r="G3" s="520" t="str">
        <f>'Data Sheet'!$C$38</f>
        <v>December 31, 2014</v>
      </c>
    </row>
    <row r="4" spans="1:7" ht="15" customHeight="1" thickBot="1">
      <c r="A4" s="521" t="s">
        <v>1124</v>
      </c>
      <c r="B4" s="522"/>
      <c r="C4" s="522"/>
      <c r="D4" s="522"/>
      <c r="E4" s="523"/>
      <c r="F4" s="523"/>
      <c r="G4" s="524"/>
    </row>
    <row r="5" spans="1:7">
      <c r="A5" s="515" t="s">
        <v>2026</v>
      </c>
      <c r="B5" s="525" t="s">
        <v>2023</v>
      </c>
      <c r="C5" s="525" t="s">
        <v>1125</v>
      </c>
      <c r="D5" s="526"/>
      <c r="E5" s="526"/>
      <c r="F5" s="526"/>
      <c r="G5" s="527"/>
    </row>
    <row r="6" spans="1:7">
      <c r="A6" s="515" t="s">
        <v>2027</v>
      </c>
      <c r="B6" s="525" t="s">
        <v>2027</v>
      </c>
      <c r="C6" s="525" t="s">
        <v>2027</v>
      </c>
      <c r="D6" s="528" t="s">
        <v>2028</v>
      </c>
      <c r="E6" s="526"/>
      <c r="F6" s="526"/>
      <c r="G6" s="529"/>
    </row>
    <row r="7" spans="1:7" ht="15.75" thickBot="1">
      <c r="A7" s="530" t="s">
        <v>1860</v>
      </c>
      <c r="B7" s="531" t="s">
        <v>1861</v>
      </c>
      <c r="C7" s="531" t="s">
        <v>1862</v>
      </c>
      <c r="D7" s="532" t="s">
        <v>1863</v>
      </c>
      <c r="E7" s="523"/>
      <c r="F7" s="523"/>
      <c r="G7" s="533"/>
    </row>
    <row r="8" spans="1:7">
      <c r="A8" s="516"/>
      <c r="B8" s="534"/>
      <c r="C8" s="534"/>
      <c r="D8" s="83"/>
      <c r="E8" s="83"/>
      <c r="F8" s="83"/>
      <c r="G8" s="534"/>
    </row>
    <row r="9" spans="1:7">
      <c r="A9" s="516"/>
      <c r="B9" s="534"/>
      <c r="C9" s="534"/>
      <c r="D9" s="83"/>
      <c r="E9" s="83"/>
      <c r="F9" s="83"/>
      <c r="G9" s="534"/>
    </row>
    <row r="10" spans="1:7">
      <c r="A10" s="516"/>
      <c r="B10" s="534"/>
      <c r="C10" s="534"/>
      <c r="D10" s="83"/>
      <c r="E10" s="83"/>
      <c r="F10" s="83"/>
      <c r="G10" s="534"/>
    </row>
    <row r="11" spans="1:7">
      <c r="A11" s="516"/>
      <c r="B11" s="534"/>
      <c r="C11" s="534"/>
      <c r="D11" s="3427"/>
      <c r="E11" s="3278"/>
      <c r="F11" s="3278"/>
      <c r="G11" s="3428"/>
    </row>
    <row r="12" spans="1:7">
      <c r="A12" s="516"/>
      <c r="B12" s="534"/>
      <c r="C12" s="534"/>
      <c r="D12" s="3427"/>
      <c r="E12" s="3278"/>
      <c r="F12" s="3278"/>
      <c r="G12" s="3428"/>
    </row>
    <row r="13" spans="1:7">
      <c r="A13" s="516"/>
      <c r="B13" s="534"/>
      <c r="C13" s="534"/>
      <c r="D13" s="3427"/>
      <c r="E13" s="3278"/>
      <c r="F13" s="3278"/>
      <c r="G13" s="3428"/>
    </row>
    <row r="14" spans="1:7">
      <c r="A14" s="516"/>
      <c r="B14" s="534"/>
      <c r="C14" s="534"/>
      <c r="D14" s="83"/>
      <c r="E14" s="83"/>
      <c r="F14" s="83"/>
      <c r="G14" s="534"/>
    </row>
    <row r="15" spans="1:7">
      <c r="A15" s="516"/>
      <c r="B15" s="534"/>
      <c r="C15" s="534"/>
      <c r="D15" s="83"/>
      <c r="E15" s="83"/>
      <c r="F15" s="83"/>
      <c r="G15" s="534"/>
    </row>
    <row r="16" spans="1:7">
      <c r="A16" s="516"/>
      <c r="B16" s="534"/>
      <c r="C16" s="534"/>
      <c r="D16" s="83"/>
      <c r="E16" s="83"/>
      <c r="F16" s="83"/>
      <c r="G16" s="534"/>
    </row>
    <row r="17" spans="1:7">
      <c r="A17" s="516"/>
      <c r="B17" s="534"/>
      <c r="C17" s="534"/>
      <c r="D17" s="83"/>
      <c r="E17" s="83"/>
      <c r="F17" s="83"/>
      <c r="G17" s="534"/>
    </row>
    <row r="18" spans="1:7">
      <c r="A18" s="516"/>
      <c r="B18" s="534"/>
      <c r="C18" s="534"/>
      <c r="D18" s="83"/>
      <c r="E18" s="83"/>
      <c r="F18" s="83"/>
      <c r="G18" s="534"/>
    </row>
    <row r="19" spans="1:7">
      <c r="A19" s="515"/>
      <c r="B19" s="535"/>
      <c r="C19" s="535"/>
      <c r="D19" s="536"/>
      <c r="E19" s="537"/>
      <c r="F19" s="537"/>
      <c r="G19" s="525"/>
    </row>
    <row r="20" spans="1:7">
      <c r="A20" s="538"/>
      <c r="B20" s="534"/>
      <c r="C20" s="534"/>
      <c r="D20" s="83"/>
      <c r="E20" s="83"/>
      <c r="F20" s="83"/>
      <c r="G20" s="534"/>
    </row>
    <row r="21" spans="1:7">
      <c r="A21" s="538"/>
      <c r="B21" s="534"/>
      <c r="C21" s="534"/>
      <c r="D21" s="83"/>
      <c r="E21" s="83"/>
      <c r="F21" s="83"/>
      <c r="G21" s="534"/>
    </row>
    <row r="22" spans="1:7">
      <c r="A22" s="538"/>
      <c r="B22" s="534"/>
      <c r="C22" s="534"/>
      <c r="D22" s="83"/>
      <c r="E22" s="83"/>
      <c r="F22" s="83"/>
      <c r="G22" s="534"/>
    </row>
    <row r="23" spans="1:7">
      <c r="A23" s="538"/>
      <c r="B23" s="534"/>
      <c r="C23" s="534"/>
      <c r="D23" s="83"/>
      <c r="E23" s="83"/>
      <c r="F23" s="83"/>
      <c r="G23" s="534"/>
    </row>
    <row r="24" spans="1:7">
      <c r="A24" s="538"/>
      <c r="B24" s="534"/>
      <c r="C24" s="534"/>
      <c r="D24" s="83"/>
      <c r="E24" s="83"/>
      <c r="F24" s="83"/>
      <c r="G24" s="534"/>
    </row>
    <row r="25" spans="1:7">
      <c r="A25" s="538"/>
      <c r="B25" s="534"/>
      <c r="C25" s="534"/>
      <c r="D25" s="83"/>
      <c r="E25" s="83"/>
      <c r="F25" s="83"/>
      <c r="G25" s="534"/>
    </row>
    <row r="26" spans="1:7">
      <c r="A26" s="538"/>
      <c r="B26" s="534"/>
      <c r="C26" s="534"/>
      <c r="D26" s="83"/>
      <c r="E26" s="83"/>
      <c r="F26" s="83"/>
      <c r="G26" s="534"/>
    </row>
    <row r="27" spans="1:7">
      <c r="A27" s="538"/>
      <c r="B27" s="534"/>
      <c r="C27" s="534"/>
      <c r="D27" s="83"/>
      <c r="E27" s="83"/>
      <c r="F27" s="83"/>
      <c r="G27" s="534"/>
    </row>
    <row r="28" spans="1:7">
      <c r="A28" s="538"/>
      <c r="B28" s="534"/>
      <c r="C28" s="534"/>
      <c r="D28" s="83"/>
      <c r="E28" s="83"/>
      <c r="F28" s="83"/>
      <c r="G28" s="534"/>
    </row>
    <row r="29" spans="1:7">
      <c r="A29" s="538"/>
      <c r="B29" s="534"/>
      <c r="C29" s="534"/>
      <c r="D29" s="83"/>
      <c r="E29" s="83"/>
      <c r="F29" s="83"/>
      <c r="G29" s="534"/>
    </row>
    <row r="30" spans="1:7">
      <c r="A30" s="538"/>
      <c r="B30" s="534"/>
      <c r="C30" s="534"/>
      <c r="D30" s="83"/>
      <c r="E30" s="83"/>
      <c r="F30" s="83"/>
      <c r="G30" s="534"/>
    </row>
    <row r="31" spans="1:7">
      <c r="A31" s="516"/>
      <c r="B31" s="534"/>
      <c r="C31" s="534"/>
      <c r="D31" s="83"/>
      <c r="E31" s="83"/>
      <c r="F31" s="83"/>
      <c r="G31" s="534"/>
    </row>
    <row r="32" spans="1:7">
      <c r="A32" s="516"/>
      <c r="B32" s="534"/>
      <c r="C32" s="534"/>
      <c r="D32" s="83"/>
      <c r="E32" s="83"/>
      <c r="F32" s="83"/>
      <c r="G32" s="534"/>
    </row>
    <row r="33" spans="1:13">
      <c r="A33" s="516"/>
      <c r="B33" s="534"/>
      <c r="C33" s="534"/>
      <c r="D33" s="83"/>
      <c r="E33" s="83"/>
      <c r="F33" s="83"/>
      <c r="G33" s="534"/>
    </row>
    <row r="34" spans="1:13">
      <c r="A34" s="516"/>
      <c r="B34" s="534"/>
      <c r="C34" s="534"/>
      <c r="D34" s="83"/>
      <c r="E34" s="83"/>
      <c r="F34" s="83"/>
      <c r="G34" s="534"/>
    </row>
    <row r="35" spans="1:13">
      <c r="A35" s="516"/>
      <c r="B35" s="534"/>
      <c r="C35" s="534"/>
      <c r="D35" s="83"/>
      <c r="E35" s="83"/>
      <c r="F35" s="83"/>
      <c r="G35" s="534"/>
    </row>
    <row r="36" spans="1:13">
      <c r="A36" s="516"/>
      <c r="B36" s="534"/>
      <c r="C36" s="534"/>
      <c r="D36" s="83"/>
      <c r="E36" s="83"/>
      <c r="F36" s="83"/>
      <c r="G36" s="534"/>
    </row>
    <row r="37" spans="1:13">
      <c r="A37" s="516"/>
      <c r="B37" s="534"/>
      <c r="C37" s="534"/>
      <c r="D37" s="83"/>
      <c r="E37" s="83"/>
      <c r="F37" s="83"/>
      <c r="G37" s="534"/>
      <c r="M37" s="83"/>
    </row>
    <row r="38" spans="1:13">
      <c r="A38" s="516"/>
      <c r="B38" s="534"/>
      <c r="C38" s="534"/>
      <c r="D38" s="83"/>
      <c r="E38" s="83"/>
      <c r="F38" s="83"/>
      <c r="G38" s="534"/>
    </row>
    <row r="39" spans="1:13">
      <c r="A39" s="516"/>
      <c r="B39" s="534"/>
      <c r="C39" s="534"/>
      <c r="D39" s="83"/>
      <c r="E39" s="83"/>
      <c r="F39" s="83"/>
      <c r="G39" s="534"/>
    </row>
    <row r="40" spans="1:13">
      <c r="A40" s="516"/>
      <c r="B40" s="534"/>
      <c r="C40" s="534"/>
      <c r="D40" s="83"/>
      <c r="E40" s="83"/>
      <c r="F40" s="83"/>
      <c r="G40" s="534"/>
    </row>
    <row r="41" spans="1:13">
      <c r="A41" s="516"/>
      <c r="B41" s="534"/>
      <c r="C41" s="534"/>
      <c r="D41" s="83"/>
      <c r="E41" s="83"/>
      <c r="F41" s="83"/>
      <c r="G41" s="534"/>
    </row>
    <row r="42" spans="1:13">
      <c r="A42" s="516"/>
      <c r="B42" s="534"/>
      <c r="C42" s="534"/>
      <c r="D42" s="83"/>
      <c r="E42" s="83"/>
      <c r="F42" s="83"/>
      <c r="G42" s="534"/>
    </row>
    <row r="43" spans="1:13">
      <c r="A43" s="516"/>
      <c r="B43" s="534"/>
      <c r="C43" s="534"/>
      <c r="D43" s="83"/>
      <c r="E43" s="83"/>
      <c r="F43" s="83"/>
      <c r="G43" s="534"/>
    </row>
    <row r="44" spans="1:13">
      <c r="A44" s="516"/>
      <c r="B44" s="534"/>
      <c r="C44" s="534"/>
      <c r="D44" s="83"/>
      <c r="E44" s="83"/>
      <c r="F44" s="83"/>
      <c r="G44" s="534"/>
    </row>
    <row r="45" spans="1:13">
      <c r="A45" s="516"/>
      <c r="B45" s="534"/>
      <c r="C45" s="534"/>
      <c r="D45" s="83"/>
      <c r="E45" s="83"/>
      <c r="F45" s="83"/>
      <c r="G45" s="534"/>
    </row>
    <row r="46" spans="1:13">
      <c r="A46" s="516"/>
      <c r="B46" s="534"/>
      <c r="C46" s="534"/>
      <c r="D46" s="83"/>
      <c r="E46" s="83"/>
      <c r="F46" s="83"/>
      <c r="G46" s="534"/>
    </row>
    <row r="47" spans="1:13">
      <c r="A47" s="516"/>
      <c r="B47" s="534"/>
      <c r="C47" s="534"/>
      <c r="D47" s="83"/>
      <c r="E47" s="83"/>
      <c r="F47" s="83"/>
      <c r="G47" s="534"/>
    </row>
    <row r="48" spans="1:13">
      <c r="A48" s="516"/>
      <c r="B48" s="534"/>
      <c r="C48" s="534"/>
      <c r="D48" s="83"/>
      <c r="E48" s="83"/>
      <c r="F48" s="83"/>
      <c r="G48" s="534"/>
    </row>
    <row r="49" spans="1:7">
      <c r="A49" s="516"/>
      <c r="B49" s="534"/>
      <c r="C49" s="534"/>
      <c r="D49" s="83"/>
      <c r="E49" s="83"/>
      <c r="F49" s="83"/>
      <c r="G49" s="534"/>
    </row>
    <row r="50" spans="1:7">
      <c r="A50" s="516"/>
      <c r="B50" s="534"/>
      <c r="C50" s="534"/>
      <c r="D50" s="83"/>
      <c r="E50" s="83"/>
      <c r="F50" s="83"/>
      <c r="G50" s="534"/>
    </row>
    <row r="51" spans="1:7">
      <c r="A51" s="516"/>
      <c r="B51" s="534"/>
      <c r="C51" s="534"/>
      <c r="D51" s="83"/>
      <c r="E51" s="83"/>
      <c r="F51" s="83"/>
      <c r="G51" s="534"/>
    </row>
    <row r="52" spans="1:7">
      <c r="A52" s="516"/>
      <c r="B52" s="534"/>
      <c r="C52" s="534"/>
      <c r="D52" s="83"/>
      <c r="E52" s="83"/>
      <c r="F52" s="83"/>
      <c r="G52" s="534"/>
    </row>
    <row r="53" spans="1:7">
      <c r="A53" s="516"/>
      <c r="B53" s="534"/>
      <c r="C53" s="534"/>
      <c r="D53" s="83"/>
      <c r="E53" s="83"/>
      <c r="F53" s="83"/>
      <c r="G53" s="534"/>
    </row>
    <row r="54" spans="1:7">
      <c r="A54" s="516"/>
      <c r="B54" s="534"/>
      <c r="C54" s="534"/>
      <c r="D54" s="83"/>
      <c r="E54" s="83"/>
      <c r="F54" s="83"/>
      <c r="G54" s="534"/>
    </row>
    <row r="55" spans="1:7">
      <c r="A55" s="516"/>
      <c r="B55" s="534"/>
      <c r="C55" s="534"/>
      <c r="D55" s="83"/>
      <c r="E55" s="83"/>
      <c r="F55" s="83"/>
      <c r="G55" s="534"/>
    </row>
    <row r="56" spans="1:7">
      <c r="A56" s="516"/>
      <c r="B56" s="534"/>
      <c r="C56" s="534"/>
      <c r="D56" s="83"/>
      <c r="E56" s="83"/>
      <c r="F56" s="83"/>
      <c r="G56" s="534"/>
    </row>
    <row r="57" spans="1:7">
      <c r="A57" s="516"/>
      <c r="B57" s="534"/>
      <c r="C57" s="534"/>
      <c r="D57" s="83"/>
      <c r="E57" s="83"/>
      <c r="F57" s="83"/>
      <c r="G57" s="534"/>
    </row>
    <row r="58" spans="1:7">
      <c r="A58" s="516"/>
      <c r="B58" s="534"/>
      <c r="C58" s="534"/>
      <c r="D58" s="83"/>
      <c r="E58" s="83"/>
      <c r="F58" s="83"/>
      <c r="G58" s="534"/>
    </row>
    <row r="59" spans="1:7">
      <c r="A59" s="516"/>
      <c r="B59" s="534"/>
      <c r="C59" s="534"/>
      <c r="D59" s="83"/>
      <c r="E59" s="83"/>
      <c r="F59" s="83"/>
      <c r="G59" s="534"/>
    </row>
    <row r="60" spans="1:7">
      <c r="A60" s="516"/>
      <c r="B60" s="534"/>
      <c r="C60" s="534"/>
      <c r="D60" s="83"/>
      <c r="E60" s="83"/>
      <c r="F60" s="83"/>
      <c r="G60" s="534"/>
    </row>
    <row r="61" spans="1:7">
      <c r="A61" s="516"/>
      <c r="B61" s="534"/>
      <c r="C61" s="534"/>
      <c r="D61" s="83"/>
      <c r="E61" s="83"/>
      <c r="F61" s="83"/>
      <c r="G61" s="534"/>
    </row>
    <row r="62" spans="1:7">
      <c r="A62" s="516"/>
      <c r="B62" s="534"/>
      <c r="C62" s="534"/>
      <c r="D62" s="83"/>
      <c r="E62" s="83"/>
      <c r="F62" s="83"/>
      <c r="G62" s="534"/>
    </row>
    <row r="63" spans="1:7">
      <c r="A63" s="516"/>
      <c r="B63" s="534"/>
      <c r="C63" s="534"/>
      <c r="D63" s="83"/>
      <c r="E63" s="83"/>
      <c r="F63" s="83"/>
      <c r="G63" s="534"/>
    </row>
    <row r="64" spans="1:7" ht="15.75" thickBot="1">
      <c r="A64" s="539"/>
      <c r="B64" s="540"/>
      <c r="C64" s="540"/>
      <c r="D64" s="518"/>
      <c r="E64" s="518"/>
      <c r="F64" s="518"/>
      <c r="G64" s="540"/>
    </row>
    <row r="65" spans="1:7" ht="15.75">
      <c r="A65" s="541" t="s">
        <v>2815</v>
      </c>
      <c r="B65" s="83"/>
      <c r="C65" s="83"/>
      <c r="D65" s="83"/>
      <c r="E65" s="83"/>
      <c r="F65" s="83"/>
      <c r="G65" s="83"/>
    </row>
    <row r="66" spans="1:7">
      <c r="A66" s="526" t="s">
        <v>1126</v>
      </c>
      <c r="B66" s="526"/>
      <c r="C66" s="526"/>
      <c r="D66" s="526"/>
      <c r="E66" s="526"/>
      <c r="F66" s="526"/>
      <c r="G66" s="526"/>
    </row>
    <row r="67" spans="1:7">
      <c r="A67" s="83"/>
      <c r="B67" s="83"/>
      <c r="C67" s="83"/>
      <c r="D67" s="83"/>
      <c r="E67" s="83"/>
      <c r="F67" s="83"/>
      <c r="G67" s="83"/>
    </row>
    <row r="68" spans="1:7" ht="15.75">
      <c r="A68" s="541" t="s">
        <v>1444</v>
      </c>
      <c r="B68" s="83"/>
      <c r="C68" s="83"/>
      <c r="D68" s="83"/>
      <c r="E68" s="83"/>
      <c r="F68" s="83"/>
      <c r="G68" s="83"/>
    </row>
    <row r="69" spans="1:7">
      <c r="A69" s="83"/>
      <c r="B69" s="83"/>
      <c r="C69" s="83"/>
      <c r="D69" s="83"/>
      <c r="E69" s="83"/>
      <c r="F69" s="83"/>
      <c r="G69" s="83"/>
    </row>
    <row r="70" spans="1:7">
      <c r="A70" s="83"/>
      <c r="B70" s="83"/>
      <c r="C70" s="83"/>
      <c r="D70" s="83"/>
      <c r="E70" s="83"/>
      <c r="F70" s="83"/>
      <c r="G70" s="83"/>
    </row>
    <row r="71" spans="1:7" ht="15.75" thickBot="1">
      <c r="A71" s="83" t="str">
        <f>'Data Sheet'!$C$25</f>
        <v xml:space="preserve">KeySpan Gas East Corp. D/B/A National Grid </v>
      </c>
      <c r="B71" s="83"/>
      <c r="C71" s="83"/>
      <c r="D71" s="83"/>
      <c r="E71" s="83"/>
      <c r="F71" s="542" t="s">
        <v>2029</v>
      </c>
      <c r="G71" s="543" t="str">
        <f>'Data Sheet'!$C$38</f>
        <v>December 31, 2014</v>
      </c>
    </row>
    <row r="72" spans="1:7" ht="16.5" thickBot="1">
      <c r="A72" s="544" t="s">
        <v>1124</v>
      </c>
      <c r="B72" s="545"/>
      <c r="C72" s="545"/>
      <c r="D72" s="545"/>
      <c r="E72" s="546"/>
      <c r="F72" s="546"/>
      <c r="G72" s="524"/>
    </row>
    <row r="73" spans="1:7">
      <c r="A73" s="515" t="s">
        <v>2026</v>
      </c>
      <c r="B73" s="525" t="s">
        <v>2023</v>
      </c>
      <c r="C73" s="525" t="s">
        <v>1125</v>
      </c>
      <c r="D73" s="526"/>
      <c r="E73" s="526"/>
      <c r="F73" s="526"/>
      <c r="G73" s="527"/>
    </row>
    <row r="74" spans="1:7">
      <c r="A74" s="515" t="s">
        <v>2027</v>
      </c>
      <c r="B74" s="525" t="s">
        <v>2027</v>
      </c>
      <c r="C74" s="525" t="s">
        <v>2027</v>
      </c>
      <c r="D74" s="528" t="s">
        <v>2028</v>
      </c>
      <c r="E74" s="526"/>
      <c r="F74" s="526"/>
      <c r="G74" s="529"/>
    </row>
    <row r="75" spans="1:7" ht="15.75" thickBot="1">
      <c r="A75" s="530" t="s">
        <v>1860</v>
      </c>
      <c r="B75" s="531" t="s">
        <v>1861</v>
      </c>
      <c r="C75" s="531" t="s">
        <v>1862</v>
      </c>
      <c r="D75" s="532" t="s">
        <v>1863</v>
      </c>
      <c r="E75" s="523"/>
      <c r="F75" s="523"/>
      <c r="G75" s="533"/>
    </row>
    <row r="76" spans="1:7">
      <c r="A76" s="516"/>
      <c r="B76" s="534"/>
      <c r="C76" s="534"/>
      <c r="D76" s="83"/>
      <c r="E76" s="83"/>
      <c r="F76" s="83"/>
      <c r="G76" s="534"/>
    </row>
    <row r="77" spans="1:7">
      <c r="A77" s="516"/>
      <c r="B77" s="534"/>
      <c r="C77" s="534"/>
      <c r="D77" s="83"/>
      <c r="E77" s="83"/>
      <c r="F77" s="83"/>
      <c r="G77" s="534"/>
    </row>
    <row r="78" spans="1:7">
      <c r="A78" s="516"/>
      <c r="B78" s="534"/>
      <c r="C78" s="534"/>
      <c r="D78" s="83"/>
      <c r="E78" s="83"/>
      <c r="F78" s="83"/>
      <c r="G78" s="534"/>
    </row>
    <row r="79" spans="1:7">
      <c r="A79" s="516"/>
      <c r="B79" s="534"/>
      <c r="C79" s="534"/>
      <c r="D79" s="83"/>
      <c r="E79" s="83"/>
      <c r="F79" s="83"/>
      <c r="G79" s="534"/>
    </row>
    <row r="80" spans="1:7">
      <c r="A80" s="516"/>
      <c r="B80" s="534"/>
      <c r="C80" s="534"/>
      <c r="D80" s="83"/>
      <c r="E80" s="83"/>
      <c r="F80" s="83"/>
      <c r="G80" s="534"/>
    </row>
    <row r="81" spans="1:7">
      <c r="A81" s="516"/>
      <c r="B81" s="534"/>
      <c r="C81" s="534"/>
      <c r="D81" s="83"/>
      <c r="E81" s="83"/>
      <c r="F81" s="83"/>
      <c r="G81" s="534"/>
    </row>
    <row r="82" spans="1:7">
      <c r="A82" s="516"/>
      <c r="B82" s="534"/>
      <c r="C82" s="534"/>
      <c r="D82" s="83"/>
      <c r="E82" s="83"/>
      <c r="F82" s="83"/>
      <c r="G82" s="534"/>
    </row>
    <row r="83" spans="1:7">
      <c r="A83" s="516"/>
      <c r="B83" s="534"/>
      <c r="C83" s="534"/>
      <c r="D83" s="83"/>
      <c r="E83" s="83"/>
      <c r="F83" s="83"/>
      <c r="G83" s="534"/>
    </row>
    <row r="84" spans="1:7">
      <c r="A84" s="516"/>
      <c r="B84" s="534"/>
      <c r="C84" s="534"/>
      <c r="D84" s="83"/>
      <c r="E84" s="83"/>
      <c r="F84" s="83"/>
      <c r="G84" s="534"/>
    </row>
    <row r="85" spans="1:7">
      <c r="A85" s="516"/>
      <c r="B85" s="534"/>
      <c r="C85" s="534"/>
      <c r="D85" s="83"/>
      <c r="E85" s="83"/>
      <c r="F85" s="83"/>
      <c r="G85" s="534"/>
    </row>
    <row r="86" spans="1:7">
      <c r="A86" s="516"/>
      <c r="B86" s="534"/>
      <c r="C86" s="534"/>
      <c r="D86" s="83"/>
      <c r="E86" s="83"/>
      <c r="F86" s="83"/>
      <c r="G86" s="534"/>
    </row>
    <row r="87" spans="1:7">
      <c r="A87" s="515"/>
      <c r="B87" s="535"/>
      <c r="C87" s="535"/>
      <c r="D87" s="536"/>
      <c r="E87" s="537"/>
      <c r="F87" s="537"/>
      <c r="G87" s="525"/>
    </row>
    <row r="88" spans="1:7">
      <c r="A88" s="538"/>
      <c r="B88" s="534"/>
      <c r="C88" s="534"/>
      <c r="D88" s="83"/>
      <c r="E88" s="83"/>
      <c r="F88" s="83"/>
      <c r="G88" s="534"/>
    </row>
    <row r="89" spans="1:7">
      <c r="A89" s="538"/>
      <c r="B89" s="534"/>
      <c r="C89" s="534"/>
      <c r="D89" s="83"/>
      <c r="E89" s="83"/>
      <c r="F89" s="83"/>
      <c r="G89" s="534"/>
    </row>
    <row r="90" spans="1:7">
      <c r="A90" s="538"/>
      <c r="B90" s="534"/>
      <c r="C90" s="534"/>
      <c r="D90" s="83"/>
      <c r="E90" s="83"/>
      <c r="F90" s="83"/>
      <c r="G90" s="534"/>
    </row>
    <row r="91" spans="1:7">
      <c r="A91" s="538"/>
      <c r="B91" s="534"/>
      <c r="C91" s="534"/>
      <c r="D91" s="83"/>
      <c r="E91" s="83"/>
      <c r="F91" s="83"/>
      <c r="G91" s="534"/>
    </row>
    <row r="92" spans="1:7">
      <c r="A92" s="538"/>
      <c r="B92" s="534"/>
      <c r="C92" s="534"/>
      <c r="D92" s="83"/>
      <c r="E92" s="83"/>
      <c r="F92" s="83"/>
      <c r="G92" s="534"/>
    </row>
    <row r="93" spans="1:7">
      <c r="A93" s="538"/>
      <c r="B93" s="534"/>
      <c r="C93" s="534"/>
      <c r="D93" s="83"/>
      <c r="E93" s="83"/>
      <c r="F93" s="83"/>
      <c r="G93" s="534"/>
    </row>
    <row r="94" spans="1:7">
      <c r="A94" s="538"/>
      <c r="B94" s="534"/>
      <c r="C94" s="534"/>
      <c r="D94" s="83"/>
      <c r="E94" s="83"/>
      <c r="F94" s="83"/>
      <c r="G94" s="534"/>
    </row>
    <row r="95" spans="1:7">
      <c r="A95" s="538"/>
      <c r="B95" s="534"/>
      <c r="C95" s="534"/>
      <c r="D95" s="83"/>
      <c r="E95" s="83"/>
      <c r="F95" s="83"/>
      <c r="G95" s="534"/>
    </row>
    <row r="96" spans="1:7">
      <c r="A96" s="538"/>
      <c r="B96" s="534"/>
      <c r="C96" s="534"/>
      <c r="D96" s="83"/>
      <c r="E96" s="83"/>
      <c r="F96" s="83"/>
      <c r="G96" s="534"/>
    </row>
    <row r="97" spans="1:7">
      <c r="A97" s="538"/>
      <c r="B97" s="534"/>
      <c r="C97" s="534"/>
      <c r="D97" s="83"/>
      <c r="E97" s="83"/>
      <c r="F97" s="83"/>
      <c r="G97" s="534"/>
    </row>
    <row r="98" spans="1:7">
      <c r="A98" s="538"/>
      <c r="B98" s="534"/>
      <c r="C98" s="534"/>
      <c r="D98" s="83"/>
      <c r="E98" s="83"/>
      <c r="F98" s="83"/>
      <c r="G98" s="534"/>
    </row>
    <row r="99" spans="1:7">
      <c r="A99" s="516"/>
      <c r="B99" s="534"/>
      <c r="C99" s="534"/>
      <c r="D99" s="83"/>
      <c r="E99" s="83"/>
      <c r="F99" s="83"/>
      <c r="G99" s="534"/>
    </row>
    <row r="100" spans="1:7">
      <c r="A100" s="516"/>
      <c r="B100" s="534"/>
      <c r="C100" s="534"/>
      <c r="D100" s="83"/>
      <c r="E100" s="83"/>
      <c r="F100" s="83"/>
      <c r="G100" s="534"/>
    </row>
    <row r="101" spans="1:7">
      <c r="A101" s="516"/>
      <c r="B101" s="534"/>
      <c r="C101" s="534"/>
      <c r="D101" s="83"/>
      <c r="E101" s="83"/>
      <c r="F101" s="83"/>
      <c r="G101" s="534"/>
    </row>
    <row r="102" spans="1:7">
      <c r="A102" s="516"/>
      <c r="B102" s="534"/>
      <c r="C102" s="534"/>
      <c r="D102" s="83"/>
      <c r="E102" s="83"/>
      <c r="F102" s="83"/>
      <c r="G102" s="534"/>
    </row>
    <row r="103" spans="1:7">
      <c r="A103" s="516"/>
      <c r="B103" s="534"/>
      <c r="C103" s="534"/>
      <c r="D103" s="83"/>
      <c r="E103" s="83"/>
      <c r="F103" s="83"/>
      <c r="G103" s="534"/>
    </row>
    <row r="104" spans="1:7">
      <c r="A104" s="516"/>
      <c r="B104" s="534"/>
      <c r="C104" s="534"/>
      <c r="D104" s="83"/>
      <c r="E104" s="83"/>
      <c r="F104" s="83"/>
      <c r="G104" s="534"/>
    </row>
    <row r="105" spans="1:7">
      <c r="A105" s="516"/>
      <c r="B105" s="534"/>
      <c r="C105" s="534"/>
      <c r="D105" s="83"/>
      <c r="E105" s="83"/>
      <c r="F105" s="83"/>
      <c r="G105" s="534"/>
    </row>
    <row r="106" spans="1:7">
      <c r="A106" s="516"/>
      <c r="B106" s="534"/>
      <c r="C106" s="534"/>
      <c r="D106" s="83"/>
      <c r="E106" s="83"/>
      <c r="F106" s="83"/>
      <c r="G106" s="534"/>
    </row>
    <row r="107" spans="1:7">
      <c r="A107" s="516"/>
      <c r="B107" s="534"/>
      <c r="C107" s="534"/>
      <c r="D107" s="83"/>
      <c r="E107" s="83"/>
      <c r="F107" s="83"/>
      <c r="G107" s="534"/>
    </row>
    <row r="108" spans="1:7">
      <c r="A108" s="516"/>
      <c r="B108" s="534"/>
      <c r="C108" s="534"/>
      <c r="D108" s="83"/>
      <c r="E108" s="83"/>
      <c r="F108" s="83"/>
      <c r="G108" s="534"/>
    </row>
    <row r="109" spans="1:7">
      <c r="A109" s="516"/>
      <c r="B109" s="534"/>
      <c r="C109" s="534"/>
      <c r="D109" s="83"/>
      <c r="E109" s="83"/>
      <c r="F109" s="83"/>
      <c r="G109" s="534"/>
    </row>
    <row r="110" spans="1:7">
      <c r="A110" s="516"/>
      <c r="B110" s="534"/>
      <c r="C110" s="534"/>
      <c r="D110" s="83"/>
      <c r="E110" s="83"/>
      <c r="F110" s="83"/>
      <c r="G110" s="534"/>
    </row>
    <row r="111" spans="1:7">
      <c r="A111" s="516"/>
      <c r="B111" s="534"/>
      <c r="C111" s="534"/>
      <c r="D111" s="83"/>
      <c r="E111" s="83"/>
      <c r="F111" s="83"/>
      <c r="G111" s="534"/>
    </row>
    <row r="112" spans="1:7">
      <c r="A112" s="516"/>
      <c r="B112" s="534"/>
      <c r="C112" s="534"/>
      <c r="D112" s="83"/>
      <c r="E112" s="83"/>
      <c r="F112" s="83"/>
      <c r="G112" s="534"/>
    </row>
    <row r="113" spans="1:7">
      <c r="A113" s="516"/>
      <c r="B113" s="534"/>
      <c r="C113" s="534"/>
      <c r="D113" s="83"/>
      <c r="E113" s="83"/>
      <c r="F113" s="83"/>
      <c r="G113" s="534"/>
    </row>
    <row r="114" spans="1:7">
      <c r="A114" s="516"/>
      <c r="B114" s="534"/>
      <c r="C114" s="534"/>
      <c r="D114" s="83"/>
      <c r="E114" s="83"/>
      <c r="F114" s="83"/>
      <c r="G114" s="534"/>
    </row>
    <row r="115" spans="1:7">
      <c r="A115" s="516"/>
      <c r="B115" s="534"/>
      <c r="C115" s="534"/>
      <c r="D115" s="83"/>
      <c r="E115" s="83"/>
      <c r="F115" s="83"/>
      <c r="G115" s="534"/>
    </row>
    <row r="116" spans="1:7">
      <c r="A116" s="516"/>
      <c r="B116" s="534"/>
      <c r="C116" s="534"/>
      <c r="D116" s="83"/>
      <c r="E116" s="83"/>
      <c r="F116" s="83"/>
      <c r="G116" s="534"/>
    </row>
    <row r="117" spans="1:7">
      <c r="A117" s="516"/>
      <c r="B117" s="534"/>
      <c r="C117" s="534"/>
      <c r="D117" s="83"/>
      <c r="E117" s="83"/>
      <c r="F117" s="83"/>
      <c r="G117" s="534"/>
    </row>
    <row r="118" spans="1:7">
      <c r="A118" s="516"/>
      <c r="B118" s="534"/>
      <c r="C118" s="534"/>
      <c r="D118" s="83"/>
      <c r="E118" s="83"/>
      <c r="F118" s="83"/>
      <c r="G118" s="534"/>
    </row>
    <row r="119" spans="1:7">
      <c r="A119" s="516"/>
      <c r="B119" s="534"/>
      <c r="C119" s="534"/>
      <c r="D119" s="83"/>
      <c r="E119" s="83"/>
      <c r="F119" s="83"/>
      <c r="G119" s="534"/>
    </row>
    <row r="120" spans="1:7">
      <c r="A120" s="516"/>
      <c r="B120" s="534"/>
      <c r="C120" s="534"/>
      <c r="D120" s="83"/>
      <c r="E120" s="83"/>
      <c r="F120" s="83"/>
      <c r="G120" s="534"/>
    </row>
    <row r="121" spans="1:7">
      <c r="A121" s="516"/>
      <c r="B121" s="534"/>
      <c r="C121" s="534"/>
      <c r="D121" s="83"/>
      <c r="E121" s="83"/>
      <c r="F121" s="83"/>
      <c r="G121" s="534"/>
    </row>
    <row r="122" spans="1:7">
      <c r="A122" s="516"/>
      <c r="B122" s="534"/>
      <c r="C122" s="534"/>
      <c r="D122" s="83"/>
      <c r="E122" s="83"/>
      <c r="F122" s="83"/>
      <c r="G122" s="534"/>
    </row>
    <row r="123" spans="1:7">
      <c r="A123" s="516"/>
      <c r="B123" s="534"/>
      <c r="C123" s="534"/>
      <c r="D123" s="83"/>
      <c r="E123" s="83"/>
      <c r="F123" s="83"/>
      <c r="G123" s="534"/>
    </row>
    <row r="124" spans="1:7">
      <c r="A124" s="516"/>
      <c r="B124" s="534"/>
      <c r="C124" s="534"/>
      <c r="D124" s="83"/>
      <c r="E124" s="83"/>
      <c r="F124" s="83"/>
      <c r="G124" s="534"/>
    </row>
    <row r="125" spans="1:7">
      <c r="A125" s="516"/>
      <c r="B125" s="534"/>
      <c r="C125" s="534"/>
      <c r="D125" s="83"/>
      <c r="E125" s="83"/>
      <c r="F125" s="83"/>
      <c r="G125" s="534"/>
    </row>
    <row r="126" spans="1:7">
      <c r="A126" s="516"/>
      <c r="B126" s="534"/>
      <c r="C126" s="534"/>
      <c r="D126" s="83"/>
      <c r="E126" s="83"/>
      <c r="F126" s="83"/>
      <c r="G126" s="534"/>
    </row>
    <row r="127" spans="1:7">
      <c r="A127" s="516"/>
      <c r="B127" s="534"/>
      <c r="C127" s="534"/>
      <c r="D127" s="83"/>
      <c r="E127" s="83"/>
      <c r="F127" s="83"/>
      <c r="G127" s="534"/>
    </row>
    <row r="128" spans="1:7">
      <c r="A128" s="516"/>
      <c r="B128" s="534"/>
      <c r="C128" s="534"/>
      <c r="D128" s="83"/>
      <c r="E128" s="83"/>
      <c r="F128" s="83"/>
      <c r="G128" s="534"/>
    </row>
    <row r="129" spans="1:7">
      <c r="A129" s="516"/>
      <c r="B129" s="534"/>
      <c r="C129" s="534"/>
      <c r="D129" s="83"/>
      <c r="E129" s="83"/>
      <c r="F129" s="83"/>
      <c r="G129" s="534"/>
    </row>
    <row r="130" spans="1:7">
      <c r="A130" s="516"/>
      <c r="B130" s="534"/>
      <c r="C130" s="534"/>
      <c r="D130" s="83"/>
      <c r="E130" s="83"/>
      <c r="F130" s="83"/>
      <c r="G130" s="534"/>
    </row>
    <row r="131" spans="1:7">
      <c r="A131" s="516"/>
      <c r="B131" s="534"/>
      <c r="C131" s="534"/>
      <c r="D131" s="83"/>
      <c r="E131" s="83"/>
      <c r="F131" s="83"/>
      <c r="G131" s="534"/>
    </row>
    <row r="132" spans="1:7" ht="15.75" thickBot="1">
      <c r="A132" s="539"/>
      <c r="B132" s="540"/>
      <c r="C132" s="540"/>
      <c r="D132" s="518"/>
      <c r="E132" s="518"/>
      <c r="F132" s="518"/>
      <c r="G132" s="540"/>
    </row>
    <row r="133" spans="1:7" ht="15.75">
      <c r="A133" s="541" t="s">
        <v>2815</v>
      </c>
      <c r="B133" s="83"/>
      <c r="C133" s="83"/>
      <c r="D133" s="83"/>
      <c r="E133" s="83"/>
      <c r="F133" s="83"/>
      <c r="G133" s="83"/>
    </row>
    <row r="134" spans="1:7">
      <c r="A134" s="526" t="s">
        <v>4145</v>
      </c>
      <c r="B134" s="526"/>
      <c r="C134" s="526"/>
      <c r="D134" s="526"/>
      <c r="E134" s="526"/>
      <c r="F134" s="526"/>
      <c r="G134" s="526"/>
    </row>
    <row r="135" spans="1:7">
      <c r="A135" s="83"/>
      <c r="B135" s="83"/>
      <c r="C135" s="83"/>
      <c r="D135" s="83"/>
      <c r="E135" s="83"/>
      <c r="F135" s="83"/>
      <c r="G135" s="83"/>
    </row>
  </sheetData>
  <mergeCells count="1">
    <mergeCell ref="D11:G13"/>
  </mergeCells>
  <phoneticPr fontId="0" type="noConversion"/>
  <printOptions horizontalCentered="1" verticalCentered="1"/>
  <pageMargins left="0.5" right="0.5" top="0.75" bottom="0.5" header="0.5" footer="0.25"/>
  <pageSetup scale="71" orientation="portrait" horizontalDpi="300" verticalDpi="300" r:id="rId1"/>
  <headerFooter alignWithMargins="0"/>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77"/>
  <dimension ref="A1:H610"/>
  <sheetViews>
    <sheetView defaultGridColor="0" topLeftCell="A595" colorId="22" zoomScale="85" zoomScaleNormal="85" workbookViewId="0">
      <selection activeCell="C234" sqref="C234"/>
    </sheetView>
  </sheetViews>
  <sheetFormatPr defaultColWidth="9.6640625" defaultRowHeight="15"/>
  <cols>
    <col min="1" max="1" width="45.6640625" style="6" customWidth="1"/>
    <col min="2" max="2" width="30.6640625" style="6" customWidth="1"/>
    <col min="3" max="3" width="18.44140625" style="6" bestFit="1" customWidth="1"/>
    <col min="4" max="16384" width="9.6640625" style="6"/>
  </cols>
  <sheetData>
    <row r="1" spans="1:8" ht="15.75">
      <c r="A1" s="11" t="s">
        <v>1127</v>
      </c>
      <c r="B1" s="11"/>
      <c r="C1" s="11"/>
      <c r="D1" s="12"/>
      <c r="E1" s="12"/>
      <c r="F1" s="10"/>
    </row>
    <row r="2" spans="1:8" ht="15.75">
      <c r="A2" s="11"/>
      <c r="B2" s="11"/>
      <c r="C2" s="11"/>
      <c r="D2" s="12"/>
      <c r="E2" s="12"/>
    </row>
    <row r="3" spans="1:8" ht="15" customHeight="1">
      <c r="A3" s="11" t="s">
        <v>247</v>
      </c>
      <c r="B3" s="10"/>
      <c r="C3" s="11"/>
      <c r="D3" s="12"/>
      <c r="E3" s="12"/>
    </row>
    <row r="4" spans="1:8" ht="15" customHeight="1">
      <c r="A4" s="11" t="s">
        <v>1128</v>
      </c>
      <c r="B4" s="10"/>
      <c r="C4" s="11"/>
      <c r="D4" s="12"/>
      <c r="E4" s="12"/>
    </row>
    <row r="5" spans="1:8" ht="15.75">
      <c r="A5" s="11" t="s">
        <v>1129</v>
      </c>
      <c r="B5" s="10"/>
      <c r="C5" s="11"/>
      <c r="D5" s="12"/>
      <c r="E5" s="12"/>
    </row>
    <row r="6" spans="1:8" ht="15.75">
      <c r="A6" s="12"/>
      <c r="B6" s="7"/>
      <c r="C6" s="12"/>
      <c r="D6" s="12"/>
      <c r="E6" s="12"/>
    </row>
    <row r="7" spans="1:8" ht="20.25">
      <c r="A7" s="32" t="str">
        <f>'Data Sheet'!$C$25</f>
        <v xml:space="preserve">KeySpan Gas East Corp. D/B/A National Grid </v>
      </c>
      <c r="B7" s="10"/>
      <c r="C7" s="11"/>
      <c r="D7" s="12"/>
      <c r="E7" s="12"/>
    </row>
    <row r="8" spans="1:8" ht="18">
      <c r="A8" s="17" t="str">
        <f>'Data Sheet'!$C$38</f>
        <v>December 31, 2014</v>
      </c>
      <c r="B8" s="10"/>
      <c r="C8" s="10"/>
    </row>
    <row r="9" spans="1:8">
      <c r="A9" s="7"/>
      <c r="B9" s="8"/>
      <c r="C9" s="8"/>
      <c r="D9" s="9"/>
      <c r="E9" s="8"/>
      <c r="F9" s="10"/>
      <c r="G9" s="10"/>
      <c r="H9" s="8"/>
    </row>
    <row r="10" spans="1:8" ht="15.75">
      <c r="A10" s="11" t="s">
        <v>1130</v>
      </c>
      <c r="B10" s="8"/>
      <c r="C10" s="8"/>
      <c r="D10" s="9"/>
      <c r="E10" s="8"/>
      <c r="F10" s="10"/>
      <c r="G10" s="10"/>
      <c r="H10" s="8"/>
    </row>
    <row r="11" spans="1:8" ht="15.75">
      <c r="A11" s="11" t="s">
        <v>1131</v>
      </c>
      <c r="B11" s="8"/>
      <c r="C11" s="8"/>
      <c r="D11" s="9"/>
      <c r="E11" s="8"/>
      <c r="F11" s="10"/>
      <c r="G11" s="10"/>
      <c r="H11" s="8"/>
    </row>
    <row r="12" spans="1:8" ht="15.75">
      <c r="A12" s="11"/>
      <c r="B12" s="8"/>
      <c r="C12" s="8"/>
      <c r="D12" s="9"/>
      <c r="E12" s="8"/>
      <c r="F12" s="10"/>
      <c r="G12" s="10"/>
      <c r="H12" s="8"/>
    </row>
    <row r="14" spans="1:8" ht="15.75">
      <c r="A14" s="12"/>
      <c r="B14" s="22" t="s">
        <v>1132</v>
      </c>
    </row>
    <row r="15" spans="1:8" ht="15.75">
      <c r="A15" s="7"/>
      <c r="B15" s="22" t="s">
        <v>1133</v>
      </c>
      <c r="C15" s="12"/>
    </row>
    <row r="16" spans="1:8" ht="15.75">
      <c r="A16" s="22" t="s">
        <v>2591</v>
      </c>
      <c r="B16" s="12"/>
      <c r="C16" s="70" t="str">
        <f>'Data Sheet'!C38</f>
        <v>December 31, 2014</v>
      </c>
    </row>
    <row r="17" spans="1:3">
      <c r="A17" s="7" t="s">
        <v>1134</v>
      </c>
      <c r="B17" s="7" t="s">
        <v>1135</v>
      </c>
      <c r="C17" s="18">
        <f>'200201'!E21+'110113'!H14</f>
        <v>0</v>
      </c>
    </row>
    <row r="18" spans="1:3">
      <c r="A18" s="7" t="s">
        <v>1136</v>
      </c>
      <c r="B18" s="7" t="s">
        <v>1137</v>
      </c>
      <c r="C18" s="15">
        <f>'200201'!E22+'110113'!H15</f>
        <v>0</v>
      </c>
    </row>
    <row r="19" spans="1:3">
      <c r="A19" s="7" t="s">
        <v>1138</v>
      </c>
      <c r="B19" s="7" t="s">
        <v>1139</v>
      </c>
      <c r="C19" s="15">
        <f>C17-C18</f>
        <v>0</v>
      </c>
    </row>
    <row r="20" spans="1:3">
      <c r="A20" s="7"/>
      <c r="B20" s="7"/>
      <c r="C20" s="15"/>
    </row>
    <row r="21" spans="1:3">
      <c r="A21" s="7" t="s">
        <v>1140</v>
      </c>
      <c r="B21" s="7" t="s">
        <v>1141</v>
      </c>
      <c r="C21" s="15">
        <f>'200201'!F21+'110113'!H19</f>
        <v>3330803080.6399999</v>
      </c>
    </row>
    <row r="22" spans="1:3">
      <c r="A22" s="7" t="s">
        <v>1136</v>
      </c>
      <c r="B22" s="7" t="s">
        <v>1142</v>
      </c>
      <c r="C22" s="15">
        <f>'200201'!F22+'110113'!H20</f>
        <v>751142408</v>
      </c>
    </row>
    <row r="23" spans="1:3">
      <c r="A23" s="7" t="s">
        <v>1143</v>
      </c>
      <c r="B23" s="7" t="s">
        <v>1139</v>
      </c>
      <c r="C23" s="15">
        <f>C21-C22</f>
        <v>2579660672.6399999</v>
      </c>
    </row>
    <row r="24" spans="1:3">
      <c r="A24" s="7"/>
      <c r="B24" s="7"/>
      <c r="C24" s="15"/>
    </row>
    <row r="25" spans="1:3">
      <c r="A25" s="7" t="s">
        <v>1144</v>
      </c>
      <c r="B25" s="7" t="s">
        <v>1139</v>
      </c>
      <c r="C25" s="15">
        <f>C29-C17-C21</f>
        <v>0.3600001335144043</v>
      </c>
    </row>
    <row r="26" spans="1:3">
      <c r="A26" s="7" t="s">
        <v>1136</v>
      </c>
      <c r="B26" s="7" t="s">
        <v>1139</v>
      </c>
      <c r="C26" s="15">
        <f>C30-C18-C22</f>
        <v>0</v>
      </c>
    </row>
    <row r="27" spans="1:3">
      <c r="A27" s="7" t="s">
        <v>1145</v>
      </c>
      <c r="B27" s="7" t="s">
        <v>1139</v>
      </c>
      <c r="C27" s="15">
        <f>C25-C26</f>
        <v>0.3600001335144043</v>
      </c>
    </row>
    <row r="28" spans="1:3">
      <c r="A28" s="7"/>
      <c r="B28" s="7"/>
      <c r="C28" s="15"/>
    </row>
    <row r="29" spans="1:3">
      <c r="A29" s="7" t="s">
        <v>1146</v>
      </c>
      <c r="B29" s="7" t="s">
        <v>1147</v>
      </c>
      <c r="C29" s="15">
        <f>SUM('110113'!H11,'110113'!H14,'110113'!H18,'110113'!H19)</f>
        <v>3330803081</v>
      </c>
    </row>
    <row r="30" spans="1:3">
      <c r="A30" s="7" t="s">
        <v>1136</v>
      </c>
      <c r="B30" s="7" t="s">
        <v>1148</v>
      </c>
      <c r="C30" s="15">
        <f>SUM('110113'!H12,'110113'!H15)</f>
        <v>751142408</v>
      </c>
    </row>
    <row r="31" spans="1:3" ht="15.75">
      <c r="A31" s="12" t="s">
        <v>1149</v>
      </c>
      <c r="B31" s="7" t="s">
        <v>1139</v>
      </c>
      <c r="C31" s="15">
        <f>C29-C30</f>
        <v>2579660673</v>
      </c>
    </row>
    <row r="32" spans="1:3">
      <c r="A32" s="7"/>
      <c r="B32" s="7"/>
      <c r="C32" s="15"/>
    </row>
    <row r="33" spans="1:3" ht="15.75">
      <c r="A33" s="22" t="s">
        <v>3341</v>
      </c>
      <c r="B33" s="12"/>
      <c r="C33" s="15"/>
    </row>
    <row r="34" spans="1:3">
      <c r="A34" s="7" t="s">
        <v>1150</v>
      </c>
      <c r="B34" s="7" t="s">
        <v>1151</v>
      </c>
      <c r="C34" s="15">
        <f>'110113'!H21</f>
        <v>1252521</v>
      </c>
    </row>
    <row r="35" spans="1:3">
      <c r="A35" s="7" t="s">
        <v>1370</v>
      </c>
      <c r="B35" s="7" t="s">
        <v>1371</v>
      </c>
      <c r="C35" s="15">
        <f>-'110113'!H22</f>
        <v>-18218</v>
      </c>
    </row>
    <row r="36" spans="1:3">
      <c r="A36" s="7" t="s">
        <v>1372</v>
      </c>
      <c r="B36" s="7" t="s">
        <v>1373</v>
      </c>
      <c r="C36" s="15">
        <f>'110113'!H23</f>
        <v>0</v>
      </c>
    </row>
    <row r="37" spans="1:3">
      <c r="A37" s="7" t="s">
        <v>3541</v>
      </c>
      <c r="B37" s="7" t="s">
        <v>1374</v>
      </c>
      <c r="C37" s="15">
        <f>'110113'!H24</f>
        <v>0</v>
      </c>
    </row>
    <row r="38" spans="1:3">
      <c r="A38" s="7" t="s">
        <v>1375</v>
      </c>
      <c r="B38" s="7" t="s">
        <v>1376</v>
      </c>
      <c r="C38" s="15">
        <f>'110113'!H27</f>
        <v>0</v>
      </c>
    </row>
    <row r="39" spans="1:3">
      <c r="A39" s="7" t="s">
        <v>1377</v>
      </c>
      <c r="B39" s="7" t="s">
        <v>1139</v>
      </c>
      <c r="C39" s="15">
        <f>C40-SUM(C34:C38)</f>
        <v>0</v>
      </c>
    </row>
    <row r="40" spans="1:3" ht="15.75">
      <c r="A40" s="12" t="s">
        <v>1378</v>
      </c>
      <c r="B40" s="7" t="s">
        <v>1379</v>
      </c>
      <c r="C40" s="15">
        <f>'110113'!H29</f>
        <v>1234303</v>
      </c>
    </row>
    <row r="42" spans="1:3" ht="15.75">
      <c r="A42" s="22" t="s">
        <v>3859</v>
      </c>
      <c r="B42" s="12"/>
    </row>
    <row r="43" spans="1:3">
      <c r="A43" s="7" t="s">
        <v>1380</v>
      </c>
      <c r="B43" s="7" t="s">
        <v>1381</v>
      </c>
      <c r="C43" s="15">
        <f>'110113'!H31</f>
        <v>6908452</v>
      </c>
    </row>
    <row r="44" spans="1:3">
      <c r="A44" s="7" t="s">
        <v>1382</v>
      </c>
      <c r="B44" s="7" t="s">
        <v>1383</v>
      </c>
      <c r="C44" s="15">
        <f>'110113'!H32</f>
        <v>0</v>
      </c>
    </row>
    <row r="45" spans="1:3">
      <c r="A45" s="7" t="s">
        <v>1384</v>
      </c>
      <c r="B45" s="7" t="s">
        <v>1385</v>
      </c>
      <c r="C45" s="15">
        <f>'110113'!H33</f>
        <v>0</v>
      </c>
    </row>
    <row r="46" spans="1:3">
      <c r="A46" s="7" t="s">
        <v>1386</v>
      </c>
      <c r="B46" s="7" t="s">
        <v>1387</v>
      </c>
      <c r="C46" s="15">
        <f>'110113'!H34</f>
        <v>0</v>
      </c>
    </row>
    <row r="47" spans="1:3">
      <c r="A47" s="7" t="s">
        <v>1388</v>
      </c>
      <c r="B47" s="7" t="s">
        <v>1389</v>
      </c>
      <c r="C47" s="15">
        <f>'110113'!H35</f>
        <v>0</v>
      </c>
    </row>
    <row r="48" spans="1:3">
      <c r="A48" s="7" t="s">
        <v>1390</v>
      </c>
      <c r="B48" s="7" t="s">
        <v>1391</v>
      </c>
      <c r="C48" s="15">
        <f>SUM('110113'!H36:H37)</f>
        <v>126091926</v>
      </c>
    </row>
    <row r="49" spans="1:3">
      <c r="A49" s="7" t="s">
        <v>3251</v>
      </c>
      <c r="B49" s="7" t="s">
        <v>2748</v>
      </c>
      <c r="C49" s="15">
        <f>-'110113'!H38</f>
        <v>-15030996</v>
      </c>
    </row>
    <row r="50" spans="1:3">
      <c r="A50" s="7" t="s">
        <v>2749</v>
      </c>
      <c r="B50" s="7" t="s">
        <v>543</v>
      </c>
      <c r="C50" s="15">
        <f>'110113'!H39</f>
        <v>0</v>
      </c>
    </row>
    <row r="51" spans="1:3">
      <c r="A51" s="7" t="s">
        <v>544</v>
      </c>
      <c r="B51" s="7" t="s">
        <v>545</v>
      </c>
      <c r="C51" s="15">
        <f>'110113'!H40</f>
        <v>130913731</v>
      </c>
    </row>
    <row r="52" spans="1:3">
      <c r="A52" s="7" t="s">
        <v>546</v>
      </c>
      <c r="B52" s="7" t="s">
        <v>547</v>
      </c>
      <c r="C52" s="15">
        <f>SUM('110113'!H41:H48)-'110113'!H49+'110113'!H50</f>
        <v>4789932</v>
      </c>
    </row>
    <row r="53" spans="1:3">
      <c r="A53" s="7" t="s">
        <v>548</v>
      </c>
      <c r="B53" s="7" t="s">
        <v>549</v>
      </c>
      <c r="C53" s="15">
        <f>'110113'!H51</f>
        <v>78131724</v>
      </c>
    </row>
    <row r="54" spans="1:3">
      <c r="A54" s="7" t="s">
        <v>550</v>
      </c>
      <c r="B54" s="7" t="s">
        <v>551</v>
      </c>
      <c r="C54" s="15">
        <f>'110113'!H52</f>
        <v>2059311</v>
      </c>
    </row>
    <row r="55" spans="1:3">
      <c r="A55" s="7" t="s">
        <v>552</v>
      </c>
      <c r="B55" s="7" t="s">
        <v>553</v>
      </c>
      <c r="C55" s="15">
        <f>SUM('110113'!H53,'110113'!H54)</f>
        <v>18847726</v>
      </c>
    </row>
    <row r="56" spans="1:3">
      <c r="A56" s="7" t="s">
        <v>554</v>
      </c>
      <c r="B56" s="7" t="s">
        <v>555</v>
      </c>
      <c r="C56" s="15">
        <f>'110113'!H55</f>
        <v>0</v>
      </c>
    </row>
    <row r="57" spans="1:3">
      <c r="A57" s="7" t="s">
        <v>556</v>
      </c>
      <c r="B57" s="7" t="s">
        <v>557</v>
      </c>
      <c r="C57" s="15">
        <f>'110113'!H56</f>
        <v>8950416</v>
      </c>
    </row>
    <row r="58" spans="1:3">
      <c r="A58" s="7" t="s">
        <v>558</v>
      </c>
      <c r="B58" s="7" t="s">
        <v>559</v>
      </c>
      <c r="C58" s="15">
        <f>'110113'!H57</f>
        <v>58303264</v>
      </c>
    </row>
    <row r="59" spans="1:3">
      <c r="A59" s="7" t="s">
        <v>560</v>
      </c>
      <c r="B59" s="7" t="s">
        <v>561</v>
      </c>
      <c r="C59" s="15">
        <f>'110113'!H58</f>
        <v>5340714</v>
      </c>
    </row>
    <row r="60" spans="1:3" ht="15.75">
      <c r="A60" s="12" t="s">
        <v>562</v>
      </c>
      <c r="B60" s="7" t="s">
        <v>1139</v>
      </c>
      <c r="C60" s="15">
        <f>SUM(C43:C59)</f>
        <v>425306200</v>
      </c>
    </row>
    <row r="63" spans="1:3" ht="15.75">
      <c r="A63" s="22" t="s">
        <v>1903</v>
      </c>
      <c r="B63" s="12"/>
    </row>
    <row r="64" spans="1:3">
      <c r="A64" s="7" t="s">
        <v>563</v>
      </c>
      <c r="B64" s="7" t="s">
        <v>564</v>
      </c>
      <c r="C64" s="15">
        <f>'110113'!H75</f>
        <v>3082075</v>
      </c>
    </row>
    <row r="65" spans="1:3">
      <c r="A65" s="7" t="s">
        <v>3547</v>
      </c>
      <c r="B65" s="7" t="s">
        <v>565</v>
      </c>
      <c r="C65" s="15">
        <f>'110113'!H76</f>
        <v>0</v>
      </c>
    </row>
    <row r="66" spans="1:3">
      <c r="A66" s="7" t="s">
        <v>566</v>
      </c>
      <c r="B66" s="7" t="s">
        <v>567</v>
      </c>
      <c r="C66" s="15">
        <f>SUM('110113'!H79:H80)</f>
        <v>0</v>
      </c>
    </row>
    <row r="67" spans="1:3">
      <c r="A67" s="7" t="s">
        <v>877</v>
      </c>
      <c r="B67" s="7" t="s">
        <v>568</v>
      </c>
      <c r="C67" s="15">
        <f>'110113'!H81</f>
        <v>75390</v>
      </c>
    </row>
    <row r="68" spans="1:3">
      <c r="A68" s="7" t="s">
        <v>569</v>
      </c>
      <c r="B68" s="7" t="s">
        <v>570</v>
      </c>
      <c r="C68" s="15">
        <f>'110113'!H82</f>
        <v>0</v>
      </c>
    </row>
    <row r="69" spans="1:3">
      <c r="A69" s="7" t="s">
        <v>4010</v>
      </c>
      <c r="B69" s="7" t="s">
        <v>571</v>
      </c>
      <c r="C69" s="15">
        <f>SUM('110113'!H78,'110113'!H83,'110113'!H86,'110113'!H88)</f>
        <v>640897435</v>
      </c>
    </row>
    <row r="70" spans="1:3">
      <c r="A70" s="7" t="s">
        <v>572</v>
      </c>
      <c r="B70" s="7" t="s">
        <v>573</v>
      </c>
      <c r="C70" s="15">
        <f>'110113'!H84</f>
        <v>0</v>
      </c>
    </row>
    <row r="71" spans="1:3">
      <c r="A71" s="7" t="s">
        <v>574</v>
      </c>
      <c r="B71" s="7" t="s">
        <v>575</v>
      </c>
      <c r="C71" s="15">
        <f>'110113'!H85</f>
        <v>0</v>
      </c>
    </row>
    <row r="72" spans="1:3">
      <c r="A72" s="7" t="s">
        <v>576</v>
      </c>
      <c r="B72" s="7" t="s">
        <v>577</v>
      </c>
      <c r="C72" s="15">
        <f>'110113'!H87</f>
        <v>335704351</v>
      </c>
    </row>
    <row r="73" spans="1:3" ht="15.75">
      <c r="A73" s="12" t="s">
        <v>578</v>
      </c>
      <c r="B73" s="7" t="s">
        <v>1139</v>
      </c>
      <c r="C73" s="15">
        <f>SUM(C64:C72)</f>
        <v>979759251</v>
      </c>
    </row>
    <row r="75" spans="1:3" ht="15.75">
      <c r="A75" s="12" t="s">
        <v>1102</v>
      </c>
      <c r="B75" s="7" t="s">
        <v>1103</v>
      </c>
      <c r="C75" s="33">
        <f>C31+C40+C60+C73</f>
        <v>3985960427</v>
      </c>
    </row>
    <row r="76" spans="1:3" ht="15.75">
      <c r="A76" s="7"/>
      <c r="B76" s="12"/>
      <c r="C76" s="12"/>
    </row>
    <row r="78" spans="1:3" ht="18">
      <c r="A78" s="17" t="s">
        <v>1130</v>
      </c>
      <c r="B78" s="17"/>
      <c r="C78" s="17"/>
    </row>
    <row r="79" spans="1:3" ht="18">
      <c r="A79" s="17" t="s">
        <v>1104</v>
      </c>
      <c r="B79" s="17"/>
      <c r="C79" s="17"/>
    </row>
    <row r="80" spans="1:3" ht="18">
      <c r="A80" s="17"/>
      <c r="B80" s="17"/>
      <c r="C80" s="17"/>
    </row>
    <row r="81" spans="1:3" ht="15.75">
      <c r="A81" s="11"/>
      <c r="B81" s="11"/>
      <c r="C81" s="11"/>
    </row>
    <row r="82" spans="1:3" ht="15.75">
      <c r="A82" s="12"/>
      <c r="B82" s="12"/>
      <c r="C82" s="12"/>
    </row>
    <row r="83" spans="1:3" ht="15.75">
      <c r="A83" s="12"/>
      <c r="B83" s="22" t="s">
        <v>1132</v>
      </c>
    </row>
    <row r="84" spans="1:3" ht="15.75">
      <c r="A84" s="7"/>
      <c r="B84" s="22" t="s">
        <v>1133</v>
      </c>
      <c r="C84" s="22" t="str">
        <f>$C$16</f>
        <v>December 31, 2014</v>
      </c>
    </row>
    <row r="85" spans="1:3" ht="15.75">
      <c r="A85" s="22" t="s">
        <v>344</v>
      </c>
      <c r="B85" s="12"/>
      <c r="C85" s="15" t="s">
        <v>2029</v>
      </c>
    </row>
    <row r="86" spans="1:3">
      <c r="A86" s="7" t="s">
        <v>1105</v>
      </c>
      <c r="B86" s="7" t="s">
        <v>1106</v>
      </c>
      <c r="C86" s="15">
        <f>+'110113'!H135</f>
        <v>1</v>
      </c>
    </row>
    <row r="87" spans="1:3">
      <c r="A87" s="7" t="s">
        <v>1107</v>
      </c>
      <c r="B87" s="7" t="s">
        <v>1108</v>
      </c>
      <c r="C87" s="15">
        <f>+'110113'!H136</f>
        <v>1</v>
      </c>
    </row>
    <row r="88" spans="1:3">
      <c r="A88" s="7" t="s">
        <v>1109</v>
      </c>
      <c r="B88" s="7" t="s">
        <v>1110</v>
      </c>
      <c r="C88" s="15">
        <f>+'110113'!H137</f>
        <v>0</v>
      </c>
    </row>
    <row r="89" spans="1:3">
      <c r="A89" s="7" t="s">
        <v>1111</v>
      </c>
      <c r="B89" s="7" t="s">
        <v>1112</v>
      </c>
      <c r="C89" s="15">
        <f>+'110113'!H138</f>
        <v>0</v>
      </c>
    </row>
    <row r="90" spans="1:3">
      <c r="A90" s="7" t="s">
        <v>1113</v>
      </c>
      <c r="B90" s="7" t="s">
        <v>1114</v>
      </c>
      <c r="C90" s="15">
        <f>+'110113'!H139</f>
        <v>582861727</v>
      </c>
    </row>
    <row r="91" spans="1:3">
      <c r="A91" s="7" t="s">
        <v>587</v>
      </c>
      <c r="B91" s="7" t="s">
        <v>588</v>
      </c>
      <c r="C91" s="15">
        <f>+'110113'!H140</f>
        <v>-64996421</v>
      </c>
    </row>
    <row r="92" spans="1:3">
      <c r="A92" s="7" t="s">
        <v>589</v>
      </c>
      <c r="B92" s="7" t="s">
        <v>590</v>
      </c>
      <c r="C92" s="15">
        <f>+'110113'!H141</f>
        <v>0</v>
      </c>
    </row>
    <row r="93" spans="1:3">
      <c r="A93" s="7" t="s">
        <v>2047</v>
      </c>
      <c r="B93" s="7" t="s">
        <v>2513</v>
      </c>
      <c r="C93" s="15">
        <f>-'110113'!H142-'110113'!H143</f>
        <v>0</v>
      </c>
    </row>
    <row r="94" spans="1:3">
      <c r="A94" s="7" t="s">
        <v>2514</v>
      </c>
      <c r="B94" s="7" t="s">
        <v>2515</v>
      </c>
      <c r="C94" s="15">
        <f>+'110113'!H144</f>
        <v>475631198</v>
      </c>
    </row>
    <row r="95" spans="1:3">
      <c r="A95" s="7" t="s">
        <v>2516</v>
      </c>
      <c r="B95" s="7" t="s">
        <v>2517</v>
      </c>
      <c r="C95" s="15">
        <f>+'110113'!H145</f>
        <v>0</v>
      </c>
    </row>
    <row r="96" spans="1:3">
      <c r="A96" s="7" t="s">
        <v>2518</v>
      </c>
      <c r="B96" s="7" t="s">
        <v>2519</v>
      </c>
      <c r="C96" s="15">
        <f>-'110113'!H146</f>
        <v>0</v>
      </c>
    </row>
    <row r="97" spans="1:3" ht="15.75">
      <c r="A97" s="12" t="s">
        <v>2520</v>
      </c>
      <c r="B97" s="7" t="s">
        <v>1139</v>
      </c>
      <c r="C97" s="15">
        <f>SUM(C86:C96)</f>
        <v>993496506</v>
      </c>
    </row>
    <row r="99" spans="1:3" ht="15.75">
      <c r="A99" s="22" t="s">
        <v>509</v>
      </c>
      <c r="B99" s="12"/>
    </row>
    <row r="100" spans="1:3">
      <c r="A100" s="7" t="s">
        <v>2521</v>
      </c>
      <c r="B100" s="7" t="s">
        <v>2522</v>
      </c>
      <c r="C100" s="15">
        <f>'110113'!H150</f>
        <v>600000000</v>
      </c>
    </row>
    <row r="101" spans="1:3">
      <c r="A101" s="7" t="s">
        <v>2523</v>
      </c>
      <c r="B101" s="7" t="s">
        <v>2659</v>
      </c>
      <c r="C101" s="15">
        <f>-'110113'!H151</f>
        <v>0</v>
      </c>
    </row>
    <row r="102" spans="1:3">
      <c r="A102" s="7" t="s">
        <v>2660</v>
      </c>
      <c r="B102" s="7" t="s">
        <v>2661</v>
      </c>
      <c r="C102" s="15">
        <f>'110113'!H152</f>
        <v>0</v>
      </c>
    </row>
    <row r="103" spans="1:3">
      <c r="A103" s="7" t="s">
        <v>2662</v>
      </c>
      <c r="B103" s="7" t="s">
        <v>2663</v>
      </c>
      <c r="C103" s="15">
        <f>'110113'!H153</f>
        <v>0</v>
      </c>
    </row>
    <row r="104" spans="1:3">
      <c r="A104" s="7" t="s">
        <v>2664</v>
      </c>
      <c r="B104" s="7" t="s">
        <v>4060</v>
      </c>
      <c r="C104" s="15">
        <f>'110113'!H154</f>
        <v>0</v>
      </c>
    </row>
    <row r="105" spans="1:3">
      <c r="A105" s="7" t="s">
        <v>4061</v>
      </c>
      <c r="B105" s="7" t="s">
        <v>4062</v>
      </c>
      <c r="C105" s="15">
        <f>-'110113'!H155</f>
        <v>0</v>
      </c>
    </row>
    <row r="106" spans="1:3" ht="15.75">
      <c r="A106" s="12" t="s">
        <v>4063</v>
      </c>
      <c r="B106" s="7" t="s">
        <v>1139</v>
      </c>
      <c r="C106" s="15">
        <f>SUM(C100:C105)</f>
        <v>600000000</v>
      </c>
    </row>
    <row r="107" spans="1:3">
      <c r="A107" s="7"/>
      <c r="B107" s="7"/>
      <c r="C107" s="15"/>
    </row>
    <row r="108" spans="1:3" ht="15.75">
      <c r="A108" s="22" t="s">
        <v>3018</v>
      </c>
      <c r="B108" s="12"/>
      <c r="C108" s="15"/>
    </row>
    <row r="109" spans="1:3">
      <c r="A109" s="7" t="s">
        <v>4064</v>
      </c>
      <c r="B109" s="7" t="s">
        <v>4065</v>
      </c>
      <c r="C109" s="15">
        <f>'110113'!H166</f>
        <v>0</v>
      </c>
    </row>
    <row r="110" spans="1:3">
      <c r="A110" s="7" t="s">
        <v>4066</v>
      </c>
      <c r="B110" s="7" t="s">
        <v>4067</v>
      </c>
      <c r="C110" s="15">
        <f>'110113'!H167</f>
        <v>31413978</v>
      </c>
    </row>
    <row r="111" spans="1:3">
      <c r="A111" s="7" t="s">
        <v>4068</v>
      </c>
      <c r="B111" s="7" t="s">
        <v>4069</v>
      </c>
      <c r="C111" s="15">
        <f>'110113'!H168</f>
        <v>494922333</v>
      </c>
    </row>
    <row r="112" spans="1:3">
      <c r="A112" s="7" t="s">
        <v>4070</v>
      </c>
      <c r="B112" s="7" t="s">
        <v>4071</v>
      </c>
      <c r="C112" s="15">
        <f>'110113'!H169</f>
        <v>459346593</v>
      </c>
    </row>
    <row r="113" spans="1:3">
      <c r="A113" s="7" t="s">
        <v>4072</v>
      </c>
      <c r="B113" s="7" t="s">
        <v>4073</v>
      </c>
      <c r="C113" s="15">
        <f>'110113'!H170</f>
        <v>11789035</v>
      </c>
    </row>
    <row r="114" spans="1:3">
      <c r="A114" s="7" t="s">
        <v>179</v>
      </c>
      <c r="B114" s="7" t="s">
        <v>4074</v>
      </c>
      <c r="C114" s="15">
        <f>'110113'!H171</f>
        <v>2237447</v>
      </c>
    </row>
    <row r="115" spans="1:3">
      <c r="A115" s="7" t="s">
        <v>4075</v>
      </c>
      <c r="B115" s="7" t="s">
        <v>4076</v>
      </c>
      <c r="C115" s="15">
        <f>'110113'!H172</f>
        <v>8010920</v>
      </c>
    </row>
    <row r="116" spans="1:3">
      <c r="A116" s="7" t="s">
        <v>4077</v>
      </c>
      <c r="B116" s="7" t="s">
        <v>4078</v>
      </c>
      <c r="C116" s="15">
        <f>'110113'!H173</f>
        <v>0</v>
      </c>
    </row>
    <row r="117" spans="1:3">
      <c r="A117" s="7" t="s">
        <v>4079</v>
      </c>
      <c r="B117" s="7" t="s">
        <v>4080</v>
      </c>
      <c r="C117" s="15">
        <f>'110113'!H174</f>
        <v>0</v>
      </c>
    </row>
    <row r="118" spans="1:3">
      <c r="A118" s="7" t="s">
        <v>4081</v>
      </c>
      <c r="B118" s="7" t="s">
        <v>4082</v>
      </c>
      <c r="C118" s="15">
        <f>'110113'!H175</f>
        <v>0</v>
      </c>
    </row>
    <row r="119" spans="1:3">
      <c r="A119" s="7" t="s">
        <v>4083</v>
      </c>
      <c r="B119" s="7" t="s">
        <v>4084</v>
      </c>
      <c r="C119" s="15">
        <f>'110113'!H176</f>
        <v>-858895</v>
      </c>
    </row>
    <row r="120" spans="1:3">
      <c r="A120" s="7" t="s">
        <v>4085</v>
      </c>
      <c r="B120" s="7" t="s">
        <v>4086</v>
      </c>
      <c r="C120" s="15">
        <f>SUM('110113'!H177,'110113'!H178)</f>
        <v>8276682</v>
      </c>
    </row>
    <row r="121" spans="1:3" ht="15.75">
      <c r="A121" s="22" t="s">
        <v>4087</v>
      </c>
      <c r="B121" s="7" t="s">
        <v>1139</v>
      </c>
      <c r="C121" s="15">
        <f>SUM(C109:C120)</f>
        <v>1015138093</v>
      </c>
    </row>
    <row r="122" spans="1:3">
      <c r="A122" s="7"/>
      <c r="B122" s="7"/>
      <c r="C122" s="15"/>
    </row>
    <row r="123" spans="1:3" ht="15.75">
      <c r="A123" s="22" t="s">
        <v>3062</v>
      </c>
      <c r="B123" s="12"/>
      <c r="C123" s="15"/>
    </row>
    <row r="124" spans="1:3">
      <c r="A124" s="7" t="s">
        <v>4088</v>
      </c>
      <c r="B124" s="7" t="s">
        <v>4089</v>
      </c>
      <c r="C124" s="15">
        <f>'110113'!H198</f>
        <v>0</v>
      </c>
    </row>
    <row r="125" spans="1:3">
      <c r="A125" s="7" t="s">
        <v>2062</v>
      </c>
      <c r="B125" s="7" t="s">
        <v>4090</v>
      </c>
      <c r="C125" s="15">
        <f>SUM('110113'!H201:H202)</f>
        <v>357240756</v>
      </c>
    </row>
    <row r="126" spans="1:3">
      <c r="A126" s="7" t="s">
        <v>2060</v>
      </c>
      <c r="B126" s="7" t="s">
        <v>4091</v>
      </c>
      <c r="C126" s="15">
        <f>'110113'!H199</f>
        <v>0</v>
      </c>
    </row>
    <row r="127" spans="1:3">
      <c r="A127" s="7" t="s">
        <v>2460</v>
      </c>
      <c r="B127" s="7" t="s">
        <v>2461</v>
      </c>
      <c r="C127" s="15">
        <f>'110113'!H200</f>
        <v>0</v>
      </c>
    </row>
    <row r="128" spans="1:3">
      <c r="A128" s="7" t="s">
        <v>576</v>
      </c>
      <c r="B128" s="7" t="s">
        <v>2462</v>
      </c>
      <c r="C128" s="15">
        <f>'110113'!H204</f>
        <v>994646731</v>
      </c>
    </row>
    <row r="129" spans="1:4" ht="15.75">
      <c r="A129" s="12" t="s">
        <v>2463</v>
      </c>
      <c r="B129" s="7" t="s">
        <v>1139</v>
      </c>
      <c r="C129" s="15">
        <f>SUM(C124:C128)</f>
        <v>1351887487</v>
      </c>
    </row>
    <row r="130" spans="1:4">
      <c r="A130" s="7"/>
      <c r="B130" s="7"/>
      <c r="C130" s="15"/>
    </row>
    <row r="131" spans="1:4" ht="15.75">
      <c r="A131" s="22" t="s">
        <v>2464</v>
      </c>
      <c r="B131" s="12"/>
      <c r="C131" s="15"/>
    </row>
    <row r="132" spans="1:4">
      <c r="A132" s="7" t="s">
        <v>2114</v>
      </c>
      <c r="B132" s="7" t="s">
        <v>2115</v>
      </c>
      <c r="C132" s="15">
        <f>'110113'!H159</f>
        <v>0</v>
      </c>
    </row>
    <row r="133" spans="1:4">
      <c r="A133" s="7" t="s">
        <v>2116</v>
      </c>
      <c r="B133" s="7" t="s">
        <v>2117</v>
      </c>
      <c r="C133" s="15">
        <f>'110113'!H160</f>
        <v>19582670</v>
      </c>
    </row>
    <row r="134" spans="1:4">
      <c r="A134" s="7" t="s">
        <v>3393</v>
      </c>
      <c r="B134" s="7" t="s">
        <v>3394</v>
      </c>
      <c r="C134" s="15">
        <f>'110113'!H161</f>
        <v>0</v>
      </c>
    </row>
    <row r="135" spans="1:4">
      <c r="A135" s="7" t="s">
        <v>3395</v>
      </c>
      <c r="B135" s="7" t="s">
        <v>3396</v>
      </c>
      <c r="C135" s="15">
        <f>'110113'!H162</f>
        <v>5855671</v>
      </c>
    </row>
    <row r="136" spans="1:4" ht="15.75">
      <c r="A136" s="12" t="s">
        <v>3397</v>
      </c>
      <c r="B136" s="7" t="s">
        <v>1139</v>
      </c>
      <c r="C136" s="15">
        <f>SUM(C132:C135)</f>
        <v>25438341</v>
      </c>
    </row>
    <row r="137" spans="1:4">
      <c r="A137" s="7"/>
      <c r="B137" s="7"/>
      <c r="C137" s="15"/>
    </row>
    <row r="138" spans="1:4" ht="15.75">
      <c r="A138" s="22" t="s">
        <v>3398</v>
      </c>
      <c r="B138" s="7" t="s">
        <v>3399</v>
      </c>
      <c r="C138" s="33">
        <f>C136+C129+C121+C106+C97</f>
        <v>3985960427</v>
      </c>
    </row>
    <row r="141" spans="1:4" ht="18">
      <c r="A141" s="17" t="s">
        <v>3400</v>
      </c>
      <c r="B141" s="17"/>
      <c r="C141" s="17"/>
      <c r="D141" s="10"/>
    </row>
    <row r="142" spans="1:4" ht="18">
      <c r="A142" s="17" t="s">
        <v>3401</v>
      </c>
      <c r="B142" s="17"/>
      <c r="C142" s="17"/>
      <c r="D142" s="10"/>
    </row>
    <row r="145" spans="1:3" ht="15.75">
      <c r="A145" s="7"/>
      <c r="B145" s="22" t="s">
        <v>1132</v>
      </c>
    </row>
    <row r="146" spans="1:3" ht="15.75">
      <c r="A146" s="7"/>
      <c r="B146" s="22" t="s">
        <v>1133</v>
      </c>
      <c r="C146" s="22" t="str">
        <f>$C$16</f>
        <v>December 31, 2014</v>
      </c>
    </row>
    <row r="147" spans="1:3" ht="15.75">
      <c r="A147" s="22" t="s">
        <v>2946</v>
      </c>
      <c r="B147" s="12"/>
      <c r="C147" s="12"/>
    </row>
    <row r="148" spans="1:3">
      <c r="A148" s="7" t="s">
        <v>2947</v>
      </c>
      <c r="B148" s="7" t="s">
        <v>2948</v>
      </c>
      <c r="C148" s="18">
        <f>'114117'!I25</f>
        <v>0</v>
      </c>
    </row>
    <row r="149" spans="1:3">
      <c r="A149" s="6" t="s">
        <v>2949</v>
      </c>
    </row>
    <row r="150" spans="1:3">
      <c r="A150" s="7" t="s">
        <v>2950</v>
      </c>
      <c r="B150" s="7" t="s">
        <v>2951</v>
      </c>
      <c r="C150" s="18">
        <f>'114117'!I27</f>
        <v>0</v>
      </c>
    </row>
    <row r="151" spans="1:3">
      <c r="A151" s="7" t="s">
        <v>2952</v>
      </c>
      <c r="B151" s="7" t="s">
        <v>4175</v>
      </c>
      <c r="C151" s="18">
        <f>'114117'!I28</f>
        <v>0</v>
      </c>
    </row>
    <row r="152" spans="1:3">
      <c r="A152" s="7" t="s">
        <v>4176</v>
      </c>
      <c r="B152" s="7" t="s">
        <v>4177</v>
      </c>
      <c r="C152" s="18">
        <f>'114117'!I29</f>
        <v>0</v>
      </c>
    </row>
    <row r="153" spans="1:3">
      <c r="A153" s="7" t="s">
        <v>4178</v>
      </c>
      <c r="B153" s="7" t="s">
        <v>4179</v>
      </c>
      <c r="C153" s="18">
        <f>'114117'!I30</f>
        <v>0</v>
      </c>
    </row>
    <row r="154" spans="1:3">
      <c r="A154" s="7" t="s">
        <v>4180</v>
      </c>
      <c r="B154" s="7" t="s">
        <v>4181</v>
      </c>
      <c r="C154" s="15">
        <f>'114117'!I34+'114117'!I35-'114117'!I36</f>
        <v>0</v>
      </c>
    </row>
    <row r="155" spans="1:3">
      <c r="A155" s="7" t="s">
        <v>4182</v>
      </c>
      <c r="B155" s="7" t="s">
        <v>4183</v>
      </c>
      <c r="C155" s="15">
        <f>'114117'!I33</f>
        <v>0</v>
      </c>
    </row>
    <row r="156" spans="1:3">
      <c r="A156" s="7" t="s">
        <v>4184</v>
      </c>
      <c r="B156" s="7" t="s">
        <v>4185</v>
      </c>
      <c r="C156" s="15">
        <f>'114117'!I34</f>
        <v>0</v>
      </c>
    </row>
    <row r="157" spans="1:3">
      <c r="A157" s="7" t="s">
        <v>4186</v>
      </c>
      <c r="B157" s="7" t="s">
        <v>4187</v>
      </c>
      <c r="C157" s="15">
        <f>'114117'!I37</f>
        <v>0</v>
      </c>
    </row>
    <row r="158" spans="1:3">
      <c r="A158" s="7" t="s">
        <v>4188</v>
      </c>
      <c r="B158" s="7" t="s">
        <v>4189</v>
      </c>
      <c r="C158" s="15">
        <f>SUM('114117'!I36:I38)-'114117'!I39+'114117'!I40</f>
        <v>0</v>
      </c>
    </row>
    <row r="159" spans="1:3">
      <c r="A159" s="7" t="s">
        <v>4190</v>
      </c>
      <c r="B159" s="7" t="s">
        <v>4191</v>
      </c>
      <c r="C159" s="15">
        <f>SUM('114117'!I43,'114117'!I45)</f>
        <v>0</v>
      </c>
    </row>
    <row r="160" spans="1:3">
      <c r="A160" s="7" t="s">
        <v>4192</v>
      </c>
      <c r="B160" s="7" t="s">
        <v>4193</v>
      </c>
      <c r="C160" s="15">
        <f>SUM('114117'!I44,'114117'!I46)</f>
        <v>0</v>
      </c>
    </row>
    <row r="161" spans="1:3" ht="15.75">
      <c r="A161" s="12" t="s">
        <v>4194</v>
      </c>
      <c r="B161" s="6" t="s">
        <v>1139</v>
      </c>
      <c r="C161" s="6">
        <f>SUM(C150:C158)-C159+C160</f>
        <v>0</v>
      </c>
    </row>
    <row r="162" spans="1:3" ht="15.75">
      <c r="A162" s="12" t="s">
        <v>2876</v>
      </c>
      <c r="B162" s="6" t="s">
        <v>1139</v>
      </c>
      <c r="C162" s="6">
        <f>C148-C161</f>
        <v>0</v>
      </c>
    </row>
    <row r="163" spans="1:3">
      <c r="A163" s="7"/>
      <c r="B163" s="7"/>
      <c r="C163" s="15"/>
    </row>
    <row r="164" spans="1:3">
      <c r="A164" s="7" t="s">
        <v>2877</v>
      </c>
      <c r="B164" s="7" t="s">
        <v>2878</v>
      </c>
      <c r="C164" s="15"/>
    </row>
    <row r="165" spans="1:3">
      <c r="A165" s="7"/>
      <c r="B165" s="7"/>
      <c r="C165" s="15"/>
    </row>
    <row r="166" spans="1:3" ht="15.75">
      <c r="A166" s="12" t="s">
        <v>2879</v>
      </c>
      <c r="B166" s="6" t="s">
        <v>1139</v>
      </c>
      <c r="C166" s="6">
        <f>C162+C163-C164+C165</f>
        <v>0</v>
      </c>
    </row>
    <row r="168" spans="1:3" ht="15.75">
      <c r="A168" s="22" t="s">
        <v>2880</v>
      </c>
      <c r="B168" s="12"/>
    </row>
    <row r="169" spans="1:3">
      <c r="A169" s="7" t="s">
        <v>2947</v>
      </c>
      <c r="B169" s="7" t="s">
        <v>2881</v>
      </c>
      <c r="C169" s="18">
        <f>'114117'!K25</f>
        <v>1081514275</v>
      </c>
    </row>
    <row r="170" spans="1:3">
      <c r="A170" s="6" t="s">
        <v>2949</v>
      </c>
    </row>
    <row r="171" spans="1:3">
      <c r="A171" s="7" t="s">
        <v>2950</v>
      </c>
      <c r="B171" s="7" t="s">
        <v>2882</v>
      </c>
      <c r="C171" s="18">
        <f>'114117'!K27</f>
        <v>665851242</v>
      </c>
    </row>
    <row r="172" spans="1:3">
      <c r="A172" s="7" t="s">
        <v>2952</v>
      </c>
      <c r="B172" s="7" t="s">
        <v>2883</v>
      </c>
      <c r="C172" s="18">
        <f>'114117'!K28</f>
        <v>41715353</v>
      </c>
    </row>
    <row r="173" spans="1:3">
      <c r="A173" s="7" t="s">
        <v>4176</v>
      </c>
      <c r="B173" s="7" t="s">
        <v>2884</v>
      </c>
      <c r="C173" s="18">
        <f>'114117'!K29</f>
        <v>62133726</v>
      </c>
    </row>
    <row r="174" spans="1:3">
      <c r="A174" s="7" t="s">
        <v>4178</v>
      </c>
      <c r="B174" s="7" t="s">
        <v>2885</v>
      </c>
      <c r="C174" s="18">
        <f>'114117'!K30</f>
        <v>4992711</v>
      </c>
    </row>
    <row r="175" spans="1:3">
      <c r="A175" s="7" t="s">
        <v>4180</v>
      </c>
      <c r="B175" s="7" t="s">
        <v>2886</v>
      </c>
      <c r="C175" s="15">
        <f>'114117'!K35</f>
        <v>38835049</v>
      </c>
    </row>
    <row r="176" spans="1:3">
      <c r="A176" s="7" t="s">
        <v>4182</v>
      </c>
      <c r="B176" s="7" t="s">
        <v>2887</v>
      </c>
      <c r="C176" s="15">
        <f>'114117'!K33</f>
        <v>0</v>
      </c>
    </row>
    <row r="177" spans="1:3">
      <c r="A177" s="7" t="s">
        <v>299</v>
      </c>
      <c r="B177" s="7" t="s">
        <v>300</v>
      </c>
      <c r="C177" s="15">
        <f>'114117'!K34</f>
        <v>0</v>
      </c>
    </row>
    <row r="178" spans="1:3">
      <c r="A178" s="7" t="s">
        <v>4186</v>
      </c>
      <c r="B178" s="7" t="s">
        <v>301</v>
      </c>
      <c r="C178" s="15">
        <f>'114117'!K37</f>
        <v>137006366</v>
      </c>
    </row>
    <row r="179" spans="1:3">
      <c r="A179" s="7" t="s">
        <v>4188</v>
      </c>
      <c r="B179" s="7" t="s">
        <v>302</v>
      </c>
      <c r="C179" s="15">
        <f>SUM('114117'!K38:K39)+'114117'!K40</f>
        <v>25811236</v>
      </c>
    </row>
    <row r="180" spans="1:3">
      <c r="A180" s="7" t="s">
        <v>4190</v>
      </c>
      <c r="B180" s="7" t="s">
        <v>303</v>
      </c>
      <c r="C180" s="15">
        <f>SUM('114117'!K41,'114117'!K43)</f>
        <v>0</v>
      </c>
    </row>
    <row r="181" spans="1:3">
      <c r="A181" s="7" t="s">
        <v>4192</v>
      </c>
      <c r="B181" s="7" t="s">
        <v>304</v>
      </c>
      <c r="C181" s="15">
        <f>SUM('114117'!K42,'114117'!K44)</f>
        <v>0</v>
      </c>
    </row>
    <row r="182" spans="1:3" ht="15.75">
      <c r="A182" s="12" t="s">
        <v>4194</v>
      </c>
      <c r="B182" s="6" t="s">
        <v>1139</v>
      </c>
      <c r="C182" s="6">
        <f>SUM(C171:C179)-C180+C181</f>
        <v>976345683</v>
      </c>
    </row>
    <row r="183" spans="1:3" ht="15.75">
      <c r="A183" s="12" t="s">
        <v>2876</v>
      </c>
      <c r="B183" s="6" t="s">
        <v>1139</v>
      </c>
      <c r="C183" s="6">
        <f>C169-C182</f>
        <v>105168592</v>
      </c>
    </row>
    <row r="184" spans="1:3">
      <c r="A184" s="7"/>
      <c r="B184" s="7"/>
      <c r="C184" s="15"/>
    </row>
    <row r="185" spans="1:3">
      <c r="A185" s="7" t="s">
        <v>305</v>
      </c>
      <c r="B185" s="7" t="s">
        <v>2878</v>
      </c>
      <c r="C185" s="15"/>
    </row>
    <row r="186" spans="1:3">
      <c r="A186" s="7"/>
      <c r="B186" s="7"/>
      <c r="C186" s="15"/>
    </row>
    <row r="187" spans="1:3" ht="15.75">
      <c r="A187" s="12" t="s">
        <v>306</v>
      </c>
      <c r="C187" s="6">
        <f>C183+C184-C185+C186</f>
        <v>105168592</v>
      </c>
    </row>
    <row r="189" spans="1:3">
      <c r="A189" s="7" t="s">
        <v>307</v>
      </c>
      <c r="B189" s="7" t="s">
        <v>3706</v>
      </c>
      <c r="C189" s="15">
        <f>SUM('114117'!M47,'114117'!Q47,'114117'!S47,'114117'!U47)</f>
        <v>0</v>
      </c>
    </row>
    <row r="191" spans="1:3" ht="15.75">
      <c r="A191" s="12" t="s">
        <v>3707</v>
      </c>
      <c r="B191" s="7" t="s">
        <v>3708</v>
      </c>
      <c r="C191" s="33">
        <f>C166+C187+C189</f>
        <v>105168592</v>
      </c>
    </row>
    <row r="192" spans="1:3" ht="15.75">
      <c r="A192" s="7"/>
      <c r="B192" s="12"/>
      <c r="C192" s="12"/>
    </row>
    <row r="194" spans="1:3" ht="18">
      <c r="A194" s="17" t="s">
        <v>3400</v>
      </c>
      <c r="B194" s="17"/>
      <c r="C194" s="17"/>
    </row>
    <row r="195" spans="1:3" ht="18">
      <c r="A195" s="17" t="s">
        <v>3709</v>
      </c>
      <c r="B195" s="17"/>
      <c r="C195" s="17"/>
    </row>
    <row r="199" spans="1:3" ht="15.75">
      <c r="A199" s="7"/>
      <c r="B199" s="22" t="s">
        <v>1132</v>
      </c>
    </row>
    <row r="200" spans="1:3" ht="15.75">
      <c r="A200" s="7"/>
      <c r="B200" s="22" t="s">
        <v>1133</v>
      </c>
      <c r="C200" s="22" t="str">
        <f>$C$16</f>
        <v>December 31, 2014</v>
      </c>
    </row>
    <row r="201" spans="1:3" ht="15.75">
      <c r="A201" s="22" t="s">
        <v>3710</v>
      </c>
      <c r="B201" s="12"/>
      <c r="C201" s="12"/>
    </row>
    <row r="202" spans="1:3">
      <c r="A202" s="7" t="s">
        <v>3711</v>
      </c>
      <c r="B202" s="7" t="s">
        <v>3712</v>
      </c>
      <c r="C202" s="3220">
        <f>'114117'!AC14-'114117'!AC15</f>
        <v>0</v>
      </c>
    </row>
    <row r="203" spans="1:3">
      <c r="A203" s="7" t="s">
        <v>3713</v>
      </c>
      <c r="B203" s="7" t="s">
        <v>3714</v>
      </c>
      <c r="C203" s="3220">
        <f>'114117'!AC16-'114117'!AC17</f>
        <v>-2809480</v>
      </c>
    </row>
    <row r="204" spans="1:3">
      <c r="A204" s="7" t="s">
        <v>3715</v>
      </c>
      <c r="B204" s="7" t="s">
        <v>3716</v>
      </c>
      <c r="C204" s="3220">
        <f>'114117'!AC18</f>
        <v>0</v>
      </c>
    </row>
    <row r="205" spans="1:3">
      <c r="A205" s="7" t="s">
        <v>3717</v>
      </c>
      <c r="B205" s="7" t="s">
        <v>3718</v>
      </c>
      <c r="C205" s="3220">
        <f>'114117'!AC19</f>
        <v>0</v>
      </c>
    </row>
    <row r="206" spans="1:3">
      <c r="A206" s="7" t="s">
        <v>3719</v>
      </c>
      <c r="B206" s="7" t="s">
        <v>3720</v>
      </c>
      <c r="C206" s="3220">
        <f>'114117'!AC20</f>
        <v>-465161</v>
      </c>
    </row>
    <row r="207" spans="1:3">
      <c r="A207" s="7" t="s">
        <v>3721</v>
      </c>
      <c r="B207" s="7" t="s">
        <v>3722</v>
      </c>
      <c r="C207" s="3220">
        <f>'114117'!AC21</f>
        <v>-161555</v>
      </c>
    </row>
    <row r="208" spans="1:3">
      <c r="A208" s="7" t="s">
        <v>3455</v>
      </c>
      <c r="B208" s="7" t="s">
        <v>3456</v>
      </c>
      <c r="C208" s="3220">
        <f>'114117'!AC22</f>
        <v>837696</v>
      </c>
    </row>
    <row r="209" spans="1:3">
      <c r="A209" s="7" t="s">
        <v>3457</v>
      </c>
      <c r="B209" s="7" t="s">
        <v>3458</v>
      </c>
      <c r="C209" s="3220">
        <f>'114117'!AC23</f>
        <v>104795</v>
      </c>
    </row>
    <row r="210" spans="1:3" ht="15.75">
      <c r="A210" s="12" t="s">
        <v>3459</v>
      </c>
      <c r="B210" s="6" t="s">
        <v>1139</v>
      </c>
      <c r="C210" s="3219">
        <f>SUM(C202:C209)</f>
        <v>-2493705</v>
      </c>
    </row>
    <row r="211" spans="1:3">
      <c r="C211" s="3219"/>
    </row>
    <row r="212" spans="1:3" ht="15.75">
      <c r="A212" s="22" t="s">
        <v>3460</v>
      </c>
      <c r="B212" s="12"/>
      <c r="C212" s="3219"/>
    </row>
    <row r="213" spans="1:3">
      <c r="A213" s="7" t="s">
        <v>3157</v>
      </c>
      <c r="B213" s="7" t="s">
        <v>3158</v>
      </c>
      <c r="C213" s="3220">
        <f>'114117'!AC26</f>
        <v>0</v>
      </c>
    </row>
    <row r="214" spans="1:3">
      <c r="A214" s="7" t="s">
        <v>3159</v>
      </c>
      <c r="B214" s="7" t="s">
        <v>3160</v>
      </c>
      <c r="C214" s="3220">
        <f>'114117'!AC27</f>
        <v>0</v>
      </c>
    </row>
    <row r="215" spans="1:3">
      <c r="A215" s="7" t="s">
        <v>3161</v>
      </c>
      <c r="B215" s="7" t="s">
        <v>3162</v>
      </c>
      <c r="C215" s="3220">
        <f>'114117'!AC28</f>
        <v>10727865</v>
      </c>
    </row>
    <row r="216" spans="1:3" ht="15.75">
      <c r="A216" s="12" t="s">
        <v>1771</v>
      </c>
      <c r="B216" s="6" t="s">
        <v>1139</v>
      </c>
      <c r="C216" s="3219">
        <f>SUM(C213:C215)</f>
        <v>10727865</v>
      </c>
    </row>
    <row r="217" spans="1:3">
      <c r="C217" s="3219"/>
    </row>
    <row r="218" spans="1:3" ht="15.75">
      <c r="A218" s="22" t="s">
        <v>1772</v>
      </c>
      <c r="B218" s="12"/>
      <c r="C218" s="3219"/>
    </row>
    <row r="219" spans="1:3">
      <c r="A219" s="7" t="s">
        <v>1773</v>
      </c>
      <c r="B219" s="7" t="s">
        <v>1774</v>
      </c>
      <c r="C219" s="3220">
        <f>'114117'!AC31</f>
        <v>465476</v>
      </c>
    </row>
    <row r="220" spans="1:3">
      <c r="A220" s="7" t="s">
        <v>1775</v>
      </c>
      <c r="B220" s="7" t="s">
        <v>1776</v>
      </c>
      <c r="C220" s="3220">
        <f>SUM('114117'!G91:G93)-'114117'!G94+'114117'!G95-'114117'!G96</f>
        <v>0</v>
      </c>
    </row>
    <row r="221" spans="1:3" ht="15.75">
      <c r="A221" s="12" t="s">
        <v>1777</v>
      </c>
      <c r="B221" s="6" t="s">
        <v>1139</v>
      </c>
      <c r="C221" s="3219">
        <f>C219+C220</f>
        <v>465476</v>
      </c>
    </row>
    <row r="222" spans="1:3" ht="15.75">
      <c r="A222" s="12" t="s">
        <v>1778</v>
      </c>
      <c r="B222" s="6" t="s">
        <v>1139</v>
      </c>
      <c r="C222" s="3219">
        <f>C210-C216-C221</f>
        <v>-13687046</v>
      </c>
    </row>
    <row r="223" spans="1:3">
      <c r="C223" s="3219"/>
    </row>
    <row r="224" spans="1:3" ht="15.75">
      <c r="A224" s="22" t="s">
        <v>1779</v>
      </c>
      <c r="B224" s="12"/>
      <c r="C224" s="3219"/>
    </row>
    <row r="225" spans="1:3">
      <c r="A225" s="7" t="s">
        <v>1780</v>
      </c>
      <c r="B225" s="7" t="s">
        <v>1781</v>
      </c>
      <c r="C225" s="3220">
        <f>'114117'!AC41</f>
        <v>34695000</v>
      </c>
    </row>
    <row r="226" spans="1:3">
      <c r="A226" s="7" t="s">
        <v>1782</v>
      </c>
      <c r="B226" s="7" t="s">
        <v>1783</v>
      </c>
      <c r="C226" s="3220">
        <f>'114117'!AC42+'114117'!AC43-'114117'!AC45</f>
        <v>142484</v>
      </c>
    </row>
    <row r="227" spans="1:3">
      <c r="A227" s="7" t="s">
        <v>1784</v>
      </c>
      <c r="B227" s="7" t="s">
        <v>1785</v>
      </c>
      <c r="C227" s="3220">
        <f>'114117'!AC44</f>
        <v>0</v>
      </c>
    </row>
    <row r="228" spans="1:3">
      <c r="A228" s="7" t="s">
        <v>1786</v>
      </c>
      <c r="B228" s="7" t="s">
        <v>1787</v>
      </c>
      <c r="C228" s="3220">
        <f>'114117'!AC46</f>
        <v>1317512</v>
      </c>
    </row>
    <row r="229" spans="1:3">
      <c r="A229" s="7" t="s">
        <v>1788</v>
      </c>
      <c r="B229" s="7" t="s">
        <v>1789</v>
      </c>
      <c r="C229" s="3220">
        <f>'114117'!AC47-'114117'!AC48</f>
        <v>16876284</v>
      </c>
    </row>
    <row r="230" spans="1:3" ht="15.75">
      <c r="A230" s="12" t="s">
        <v>1790</v>
      </c>
      <c r="B230" s="6" t="s">
        <v>1139</v>
      </c>
      <c r="C230" s="3219">
        <f>SUM(C228:C229)-C227+C226+C225</f>
        <v>53031280</v>
      </c>
    </row>
    <row r="231" spans="1:3" ht="15.75">
      <c r="A231" s="12" t="s">
        <v>1791</v>
      </c>
      <c r="B231" s="6" t="s">
        <v>1139</v>
      </c>
      <c r="C231" s="3219">
        <f>C191+C222-C230</f>
        <v>38450266</v>
      </c>
    </row>
    <row r="233" spans="1:3" ht="15.75">
      <c r="A233" s="22" t="s">
        <v>1792</v>
      </c>
      <c r="B233" s="12"/>
    </row>
    <row r="234" spans="1:3">
      <c r="A234" s="7" t="s">
        <v>1793</v>
      </c>
      <c r="B234" s="7" t="s">
        <v>1794</v>
      </c>
      <c r="C234" s="15">
        <f>'114117'!AC52</f>
        <v>0</v>
      </c>
    </row>
    <row r="235" spans="1:3">
      <c r="A235" s="7" t="s">
        <v>2888</v>
      </c>
      <c r="B235" s="7" t="s">
        <v>2889</v>
      </c>
      <c r="C235" s="15">
        <f>'114117'!AC53</f>
        <v>0</v>
      </c>
    </row>
    <row r="236" spans="1:3">
      <c r="A236" s="7" t="s">
        <v>2890</v>
      </c>
      <c r="B236" s="7" t="s">
        <v>2891</v>
      </c>
      <c r="C236" s="15">
        <f>'114117'!AC55</f>
        <v>0</v>
      </c>
    </row>
    <row r="237" spans="1:3" ht="15.75">
      <c r="A237" s="12" t="s">
        <v>2892</v>
      </c>
      <c r="B237" s="6" t="s">
        <v>1139</v>
      </c>
      <c r="C237" s="6">
        <f>C234-C235-C236</f>
        <v>0</v>
      </c>
    </row>
    <row r="239" spans="1:3" ht="15.75">
      <c r="A239" s="33" t="s">
        <v>2893</v>
      </c>
      <c r="B239" s="7" t="s">
        <v>1139</v>
      </c>
      <c r="C239" s="33">
        <f>C231+C237</f>
        <v>38450266</v>
      </c>
    </row>
    <row r="240" spans="1:3" ht="18">
      <c r="A240" s="34"/>
      <c r="B240" s="33"/>
      <c r="C240" s="34"/>
    </row>
    <row r="241" spans="1:3" ht="18.75" thickBot="1">
      <c r="A241" s="35"/>
      <c r="B241" s="35"/>
      <c r="C241" s="35"/>
    </row>
    <row r="242" spans="1:3" ht="18">
      <c r="A242" s="34"/>
      <c r="B242" s="34"/>
      <c r="C242" s="34"/>
    </row>
    <row r="243" spans="1:3" ht="15.75">
      <c r="A243" s="7"/>
      <c r="B243" s="12"/>
    </row>
    <row r="244" spans="1:3" ht="15.75">
      <c r="A244" s="22" t="s">
        <v>2894</v>
      </c>
      <c r="B244" s="22"/>
    </row>
    <row r="245" spans="1:3" ht="15.75">
      <c r="A245" s="12"/>
      <c r="B245" s="12"/>
    </row>
    <row r="246" spans="1:3">
      <c r="A246" s="7" t="s">
        <v>2895</v>
      </c>
      <c r="B246" s="7" t="s">
        <v>2896</v>
      </c>
      <c r="C246" s="18">
        <f>'118119'!G23</f>
        <v>437180932</v>
      </c>
    </row>
    <row r="247" spans="1:3">
      <c r="A247" s="7" t="s">
        <v>2897</v>
      </c>
      <c r="B247" s="7" t="s">
        <v>2898</v>
      </c>
      <c r="C247" s="15">
        <f>'118119'!G38</f>
        <v>38450266</v>
      </c>
    </row>
    <row r="248" spans="1:3">
      <c r="A248" s="7" t="s">
        <v>2899</v>
      </c>
      <c r="B248" s="7" t="s">
        <v>2900</v>
      </c>
      <c r="C248" s="15">
        <f>'118119'!F44</f>
        <v>0</v>
      </c>
    </row>
    <row r="249" spans="1:3">
      <c r="A249" s="7" t="s">
        <v>2901</v>
      </c>
      <c r="B249" s="7" t="s">
        <v>2902</v>
      </c>
      <c r="C249" s="15">
        <f>-'118119'!G51</f>
        <v>0</v>
      </c>
    </row>
    <row r="250" spans="1:3">
      <c r="A250" s="7" t="s">
        <v>2903</v>
      </c>
      <c r="B250" s="7" t="s">
        <v>2904</v>
      </c>
      <c r="C250" s="15">
        <f>-'118119'!G58</f>
        <v>0</v>
      </c>
    </row>
    <row r="251" spans="1:3">
      <c r="A251" s="7" t="s">
        <v>2905</v>
      </c>
      <c r="B251" s="7" t="s">
        <v>2906</v>
      </c>
      <c r="C251" s="15">
        <f>-'118119'!G31+'118119'!G37-'118119'!G59</f>
        <v>0</v>
      </c>
    </row>
    <row r="252" spans="1:3">
      <c r="A252" s="6" t="s">
        <v>2907</v>
      </c>
      <c r="B252" s="6" t="s">
        <v>1139</v>
      </c>
      <c r="C252" s="6">
        <f>C247+C251-SUM(C248:C250)</f>
        <v>38450266</v>
      </c>
    </row>
    <row r="254" spans="1:3">
      <c r="A254" s="6" t="s">
        <v>2908</v>
      </c>
      <c r="B254" s="6" t="s">
        <v>1139</v>
      </c>
      <c r="C254" s="6">
        <f>C246+C252</f>
        <v>475631198</v>
      </c>
    </row>
    <row r="256" spans="1:3">
      <c r="A256" s="7" t="s">
        <v>2909</v>
      </c>
      <c r="B256" s="7" t="s">
        <v>2910</v>
      </c>
      <c r="C256" s="15">
        <f>'118119'!G92</f>
        <v>0</v>
      </c>
    </row>
    <row r="258" spans="1:3" ht="15.75">
      <c r="A258" s="12" t="s">
        <v>2911</v>
      </c>
      <c r="B258" s="7" t="s">
        <v>2912</v>
      </c>
      <c r="C258" s="33">
        <f>C254+C256</f>
        <v>475631198</v>
      </c>
    </row>
    <row r="261" spans="1:3" ht="18">
      <c r="A261" s="17" t="s">
        <v>2913</v>
      </c>
      <c r="B261" s="17"/>
      <c r="C261" s="17"/>
    </row>
    <row r="262" spans="1:3" ht="18">
      <c r="A262" s="17" t="s">
        <v>3709</v>
      </c>
      <c r="B262" s="17"/>
      <c r="C262" s="17"/>
    </row>
    <row r="263" spans="1:3" ht="18">
      <c r="A263" s="17"/>
      <c r="B263" s="17"/>
      <c r="C263" s="17"/>
    </row>
    <row r="264" spans="1:3" ht="18">
      <c r="A264" s="17"/>
      <c r="B264" s="17"/>
      <c r="C264" s="17"/>
    </row>
    <row r="265" spans="1:3" ht="18">
      <c r="A265" s="17"/>
      <c r="B265" s="17"/>
      <c r="C265" s="17"/>
    </row>
    <row r="266" spans="1:3" ht="15.75">
      <c r="A266" s="7"/>
      <c r="B266" s="22" t="s">
        <v>1132</v>
      </c>
    </row>
    <row r="267" spans="1:3" ht="15.75">
      <c r="A267" s="7"/>
      <c r="B267" s="22" t="s">
        <v>1133</v>
      </c>
      <c r="C267" s="22" t="str">
        <f>$C$16</f>
        <v>December 31, 2014</v>
      </c>
    </row>
    <row r="268" spans="1:3" ht="15.75">
      <c r="A268" s="12" t="s">
        <v>2914</v>
      </c>
      <c r="B268" s="12"/>
      <c r="C268" s="12"/>
    </row>
    <row r="269" spans="1:3">
      <c r="A269" s="7" t="s">
        <v>2893</v>
      </c>
      <c r="B269" s="7" t="s">
        <v>2915</v>
      </c>
      <c r="C269" s="3216">
        <f>'120121'!E19</f>
        <v>38450266</v>
      </c>
    </row>
    <row r="270" spans="1:3">
      <c r="A270" s="7" t="s">
        <v>2916</v>
      </c>
      <c r="B270" s="7"/>
      <c r="C270" s="15"/>
    </row>
    <row r="271" spans="1:3">
      <c r="A271" s="7" t="s">
        <v>2917</v>
      </c>
      <c r="B271" s="7"/>
      <c r="C271" s="15"/>
    </row>
    <row r="272" spans="1:3">
      <c r="A272" s="7" t="s">
        <v>2918</v>
      </c>
      <c r="B272" s="7" t="s">
        <v>2919</v>
      </c>
      <c r="C272" s="15">
        <f>SUM('120121'!E21:E23)</f>
        <v>106128158</v>
      </c>
    </row>
    <row r="273" spans="1:3">
      <c r="A273" s="7" t="s">
        <v>73</v>
      </c>
      <c r="B273" s="7" t="s">
        <v>74</v>
      </c>
      <c r="C273" s="15">
        <f>SUM('120121'!E24:E25)</f>
        <v>34552516</v>
      </c>
    </row>
    <row r="274" spans="1:3">
      <c r="A274" s="7" t="s">
        <v>75</v>
      </c>
      <c r="B274" s="7" t="s">
        <v>76</v>
      </c>
      <c r="C274" s="15">
        <f>'120121'!E26+'120121'!E27</f>
        <v>150966195</v>
      </c>
    </row>
    <row r="275" spans="1:3">
      <c r="A275" s="7" t="s">
        <v>3736</v>
      </c>
      <c r="B275" s="7" t="s">
        <v>1160</v>
      </c>
      <c r="C275" s="15">
        <f>'120121'!E29</f>
        <v>27622991</v>
      </c>
    </row>
    <row r="276" spans="1:3">
      <c r="A276" s="7" t="s">
        <v>1161</v>
      </c>
      <c r="B276" s="7" t="s">
        <v>1162</v>
      </c>
      <c r="C276" s="15">
        <f>SUM('120121'!E30:E31)</f>
        <v>-43598917</v>
      </c>
    </row>
    <row r="277" spans="1:3">
      <c r="A277" s="7" t="s">
        <v>1163</v>
      </c>
      <c r="B277" s="7" t="s">
        <v>1164</v>
      </c>
      <c r="C277" s="15">
        <f>-'120121'!E35</f>
        <v>161555</v>
      </c>
    </row>
    <row r="278" spans="1:3">
      <c r="A278" s="7" t="s">
        <v>1165</v>
      </c>
      <c r="B278" s="7" t="s">
        <v>1166</v>
      </c>
      <c r="C278" s="15">
        <f>-'120121'!E36</f>
        <v>0</v>
      </c>
    </row>
    <row r="279" spans="1:3">
      <c r="A279" s="7" t="s">
        <v>1167</v>
      </c>
      <c r="B279" s="7" t="s">
        <v>1168</v>
      </c>
      <c r="C279" s="15">
        <f>'120121'!E37</f>
        <v>-109442931.03</v>
      </c>
    </row>
    <row r="280" spans="1:3">
      <c r="A280" s="7" t="s">
        <v>4858</v>
      </c>
      <c r="B280" s="7" t="s">
        <v>4859</v>
      </c>
      <c r="C280" s="15">
        <f>'120121'!E32</f>
        <v>0</v>
      </c>
    </row>
    <row r="281" spans="1:3">
      <c r="A281" s="7" t="s">
        <v>4860</v>
      </c>
      <c r="B281" s="7" t="s">
        <v>4861</v>
      </c>
      <c r="C281" s="15">
        <f>'120121'!E33</f>
        <v>0</v>
      </c>
    </row>
    <row r="282" spans="1:3">
      <c r="A282" s="7" t="s">
        <v>4862</v>
      </c>
      <c r="B282" s="7" t="s">
        <v>4863</v>
      </c>
      <c r="C282" s="15">
        <f>'120121'!E34</f>
        <v>20633589</v>
      </c>
    </row>
    <row r="283" spans="1:3">
      <c r="A283" s="7" t="s">
        <v>1169</v>
      </c>
      <c r="B283" s="7" t="s">
        <v>1139</v>
      </c>
      <c r="C283" s="13">
        <f>SUM(C269:C282)</f>
        <v>225473421.97</v>
      </c>
    </row>
    <row r="284" spans="1:3">
      <c r="A284" s="7"/>
      <c r="B284" s="7"/>
      <c r="C284" s="15"/>
    </row>
    <row r="285" spans="1:3" ht="15.75">
      <c r="A285" s="12" t="s">
        <v>1170</v>
      </c>
      <c r="B285" s="12"/>
      <c r="C285" s="15"/>
    </row>
    <row r="286" spans="1:3">
      <c r="A286" s="7" t="s">
        <v>1171</v>
      </c>
      <c r="B286" s="7" t="s">
        <v>1172</v>
      </c>
      <c r="C286" s="15">
        <f>'120121'!E55</f>
        <v>-229282463.97</v>
      </c>
    </row>
    <row r="287" spans="1:3">
      <c r="A287" s="7" t="s">
        <v>1173</v>
      </c>
      <c r="B287" s="7" t="s">
        <v>1174</v>
      </c>
      <c r="C287" s="15">
        <f>'120121'!E57</f>
        <v>0</v>
      </c>
    </row>
    <row r="288" spans="1:3">
      <c r="A288" s="7" t="s">
        <v>1175</v>
      </c>
      <c r="B288" s="7" t="s">
        <v>1176</v>
      </c>
      <c r="C288" s="15">
        <f>'120121'!E60</f>
        <v>0</v>
      </c>
    </row>
    <row r="289" spans="1:3">
      <c r="A289" s="7" t="s">
        <v>1177</v>
      </c>
      <c r="B289" s="7" t="s">
        <v>1178</v>
      </c>
      <c r="C289" s="15">
        <f>'120121'!E61</f>
        <v>0</v>
      </c>
    </row>
    <row r="290" spans="1:3">
      <c r="A290" s="7" t="s">
        <v>1179</v>
      </c>
      <c r="B290" s="7"/>
      <c r="C290" s="15"/>
    </row>
    <row r="291" spans="1:3">
      <c r="A291" s="7" t="s">
        <v>1180</v>
      </c>
      <c r="B291" s="7" t="s">
        <v>2878</v>
      </c>
      <c r="C291" s="15"/>
    </row>
    <row r="292" spans="1:3">
      <c r="A292" s="7" t="s">
        <v>1181</v>
      </c>
      <c r="B292" s="7" t="s">
        <v>1182</v>
      </c>
      <c r="C292" s="15">
        <f>'120121'!E63</f>
        <v>0</v>
      </c>
    </row>
    <row r="293" spans="1:3">
      <c r="A293" s="7" t="s">
        <v>1183</v>
      </c>
      <c r="B293" s="7" t="s">
        <v>1184</v>
      </c>
      <c r="C293" s="15">
        <f>'120121'!E65</f>
        <v>0</v>
      </c>
    </row>
    <row r="294" spans="1:3">
      <c r="A294" s="7" t="s">
        <v>1185</v>
      </c>
      <c r="B294" s="7" t="s">
        <v>1186</v>
      </c>
      <c r="C294" s="15">
        <f>SUM('120121'!E91:E94)</f>
        <v>0</v>
      </c>
    </row>
    <row r="295" spans="1:3">
      <c r="A295" s="7" t="s">
        <v>1187</v>
      </c>
      <c r="B295" s="7" t="s">
        <v>1188</v>
      </c>
      <c r="C295" s="15">
        <f>'120121'!E96</f>
        <v>6069324</v>
      </c>
    </row>
    <row r="296" spans="1:3">
      <c r="A296" s="7"/>
      <c r="B296" s="7" t="s">
        <v>1189</v>
      </c>
      <c r="C296" s="15"/>
    </row>
    <row r="297" spans="1:3">
      <c r="A297" s="7"/>
      <c r="B297" s="7"/>
      <c r="C297" s="15"/>
    </row>
    <row r="298" spans="1:3">
      <c r="A298" s="7" t="s">
        <v>1190</v>
      </c>
      <c r="B298" s="7" t="s">
        <v>1139</v>
      </c>
      <c r="C298" s="13">
        <f>SUM(C286:C297)</f>
        <v>-223213139.97</v>
      </c>
    </row>
    <row r="299" spans="1:3">
      <c r="A299" s="7"/>
      <c r="B299" s="7"/>
      <c r="C299" s="15"/>
    </row>
    <row r="300" spans="1:3" ht="15.75">
      <c r="A300" s="12" t="s">
        <v>1191</v>
      </c>
      <c r="B300" s="12"/>
      <c r="C300" s="15"/>
    </row>
    <row r="301" spans="1:3">
      <c r="A301" s="7" t="s">
        <v>1192</v>
      </c>
      <c r="B301" s="7"/>
      <c r="C301" s="15"/>
    </row>
    <row r="302" spans="1:3">
      <c r="A302" s="7" t="s">
        <v>1193</v>
      </c>
      <c r="B302" s="7" t="s">
        <v>1194</v>
      </c>
      <c r="C302" s="15">
        <v>0</v>
      </c>
    </row>
    <row r="303" spans="1:3">
      <c r="A303" s="7" t="s">
        <v>1195</v>
      </c>
      <c r="B303" s="7" t="s">
        <v>1196</v>
      </c>
      <c r="C303" s="15">
        <v>0</v>
      </c>
    </row>
    <row r="304" spans="1:3">
      <c r="A304" s="7" t="s">
        <v>1452</v>
      </c>
      <c r="B304" s="7" t="s">
        <v>1453</v>
      </c>
      <c r="C304" s="15">
        <v>0</v>
      </c>
    </row>
    <row r="305" spans="1:3">
      <c r="A305" s="7" t="s">
        <v>1454</v>
      </c>
      <c r="B305" s="7" t="s">
        <v>2252</v>
      </c>
      <c r="C305" s="15">
        <v>0</v>
      </c>
    </row>
    <row r="306" spans="1:3">
      <c r="A306" s="7" t="s">
        <v>2253</v>
      </c>
      <c r="B306" s="7" t="s">
        <v>2254</v>
      </c>
      <c r="C306" s="15">
        <f>SUM('120121'!E104,'120121'!E116)</f>
        <v>0</v>
      </c>
    </row>
    <row r="307" spans="1:3">
      <c r="A307" s="7" t="s">
        <v>2255</v>
      </c>
      <c r="B307" s="7" t="s">
        <v>2256</v>
      </c>
      <c r="C307" s="15">
        <f>'120121'!E106</f>
        <v>0</v>
      </c>
    </row>
    <row r="308" spans="1:3">
      <c r="A308" s="7"/>
      <c r="B308" s="7"/>
      <c r="C308" s="15"/>
    </row>
    <row r="309" spans="1:3">
      <c r="A309" s="7"/>
      <c r="B309" s="7"/>
      <c r="C309" s="15"/>
    </row>
    <row r="310" spans="1:3">
      <c r="A310" s="7" t="s">
        <v>2257</v>
      </c>
      <c r="B310" s="7" t="s">
        <v>1139</v>
      </c>
      <c r="C310" s="13">
        <f>SUM(C302:C309)</f>
        <v>0</v>
      </c>
    </row>
    <row r="311" spans="1:3">
      <c r="A311" s="7"/>
      <c r="B311" s="7"/>
      <c r="C311" s="15"/>
    </row>
    <row r="312" spans="1:3">
      <c r="A312" s="7" t="s">
        <v>2258</v>
      </c>
      <c r="B312" s="7" t="s">
        <v>1139</v>
      </c>
      <c r="C312" s="15">
        <f>(C310+C298)+C283</f>
        <v>2260282</v>
      </c>
    </row>
    <row r="313" spans="1:3">
      <c r="A313" s="7"/>
      <c r="B313" s="7"/>
      <c r="C313" s="15"/>
    </row>
    <row r="314" spans="1:3">
      <c r="A314" s="7" t="s">
        <v>2259</v>
      </c>
      <c r="B314" s="7" t="s">
        <v>2260</v>
      </c>
      <c r="C314" s="15">
        <f>'120121'!E130</f>
        <v>4648170</v>
      </c>
    </row>
    <row r="315" spans="1:3">
      <c r="A315" s="7"/>
      <c r="B315" s="7"/>
      <c r="C315" s="15"/>
    </row>
    <row r="316" spans="1:3" ht="15.75">
      <c r="A316" s="12" t="s">
        <v>2261</v>
      </c>
      <c r="B316" s="7" t="s">
        <v>2262</v>
      </c>
      <c r="C316" s="33">
        <f>C314+C312</f>
        <v>6908452</v>
      </c>
    </row>
    <row r="319" spans="1:3" ht="18">
      <c r="A319" s="17" t="s">
        <v>2330</v>
      </c>
      <c r="B319" s="10"/>
      <c r="C319" s="10"/>
    </row>
    <row r="323" spans="1:3" ht="15.75">
      <c r="A323" s="7"/>
      <c r="B323" s="22" t="s">
        <v>1132</v>
      </c>
    </row>
    <row r="324" spans="1:3" ht="15.75">
      <c r="A324" s="7"/>
      <c r="B324" s="22" t="s">
        <v>1133</v>
      </c>
      <c r="C324" s="22" t="str">
        <f>$C$16</f>
        <v>December 31, 2014</v>
      </c>
    </row>
    <row r="325" spans="1:3" ht="15.75">
      <c r="A325" s="22" t="s">
        <v>2331</v>
      </c>
      <c r="B325" s="12"/>
      <c r="C325" s="12"/>
    </row>
    <row r="326" spans="1:3">
      <c r="A326" s="7" t="s">
        <v>2332</v>
      </c>
      <c r="B326" s="7" t="s">
        <v>2333</v>
      </c>
      <c r="C326" s="18">
        <f>'300301'!D21</f>
        <v>0</v>
      </c>
    </row>
    <row r="327" spans="1:3">
      <c r="A327" s="7" t="s">
        <v>2334</v>
      </c>
      <c r="B327" s="7" t="s">
        <v>2335</v>
      </c>
      <c r="C327" s="15">
        <f>'300301'!D23</f>
        <v>0</v>
      </c>
    </row>
    <row r="328" spans="1:3">
      <c r="A328" s="7" t="s">
        <v>2336</v>
      </c>
      <c r="B328" s="7" t="s">
        <v>2337</v>
      </c>
      <c r="C328" s="15">
        <f>'300301'!D24</f>
        <v>0</v>
      </c>
    </row>
    <row r="329" spans="1:3">
      <c r="A329" s="7" t="s">
        <v>2338</v>
      </c>
      <c r="B329" s="7" t="s">
        <v>2339</v>
      </c>
      <c r="C329" s="15">
        <f>SUM('300301'!D25:D28)</f>
        <v>0</v>
      </c>
    </row>
    <row r="330" spans="1:3" ht="15.75">
      <c r="A330" s="12" t="s">
        <v>2340</v>
      </c>
      <c r="B330" s="7" t="s">
        <v>1139</v>
      </c>
      <c r="C330" s="15">
        <f>SUM(C326:C329)</f>
        <v>0</v>
      </c>
    </row>
    <row r="331" spans="1:3">
      <c r="A331" s="7" t="s">
        <v>2341</v>
      </c>
      <c r="B331" s="7" t="s">
        <v>2342</v>
      </c>
      <c r="C331" s="15">
        <f>'300301'!D30</f>
        <v>0</v>
      </c>
    </row>
    <row r="332" spans="1:3">
      <c r="A332" s="7" t="s">
        <v>2343</v>
      </c>
      <c r="B332" s="7" t="s">
        <v>2344</v>
      </c>
      <c r="C332" s="15">
        <f>'300301'!D45-'300301'!D32</f>
        <v>0</v>
      </c>
    </row>
    <row r="333" spans="1:3" ht="15.75">
      <c r="A333" s="12" t="s">
        <v>2345</v>
      </c>
      <c r="B333" s="7" t="s">
        <v>2346</v>
      </c>
      <c r="C333" s="18">
        <f>SUM(C330:C332)</f>
        <v>0</v>
      </c>
    </row>
    <row r="334" spans="1:3" ht="15.75">
      <c r="A334" s="7"/>
      <c r="B334" s="12"/>
      <c r="C334" s="15"/>
    </row>
    <row r="335" spans="1:3" ht="15.75">
      <c r="A335" s="22" t="s">
        <v>2347</v>
      </c>
      <c r="B335" s="12"/>
      <c r="C335" s="15"/>
    </row>
    <row r="336" spans="1:3">
      <c r="A336" s="7" t="s">
        <v>2332</v>
      </c>
      <c r="B336" s="7" t="s">
        <v>2348</v>
      </c>
      <c r="C336" s="15">
        <f>'300301'!F21</f>
        <v>0</v>
      </c>
    </row>
    <row r="337" spans="1:3">
      <c r="A337" s="7" t="s">
        <v>2334</v>
      </c>
      <c r="B337" s="7" t="s">
        <v>2349</v>
      </c>
      <c r="C337" s="15">
        <f>'300301'!F23</f>
        <v>0</v>
      </c>
    </row>
    <row r="338" spans="1:3">
      <c r="A338" s="7" t="s">
        <v>2336</v>
      </c>
      <c r="B338" s="7" t="s">
        <v>2350</v>
      </c>
      <c r="C338" s="15">
        <f>'300301'!F24</f>
        <v>0</v>
      </c>
    </row>
    <row r="339" spans="1:3">
      <c r="A339" s="7" t="s">
        <v>2338</v>
      </c>
      <c r="B339" s="7" t="s">
        <v>2351</v>
      </c>
      <c r="C339" s="15">
        <f>SUM('300301'!F25:F28)</f>
        <v>0</v>
      </c>
    </row>
    <row r="340" spans="1:3" ht="15.75">
      <c r="A340" s="12" t="s">
        <v>2352</v>
      </c>
      <c r="B340" s="7" t="s">
        <v>1139</v>
      </c>
      <c r="C340" s="15">
        <f>SUM(C336:C339)</f>
        <v>0</v>
      </c>
    </row>
    <row r="341" spans="1:3">
      <c r="A341" s="7" t="s">
        <v>2341</v>
      </c>
      <c r="B341" s="7" t="s">
        <v>2353</v>
      </c>
      <c r="C341" s="15">
        <f>'300301'!F30</f>
        <v>0</v>
      </c>
    </row>
    <row r="342" spans="1:3" ht="15.75">
      <c r="A342" s="12" t="s">
        <v>2354</v>
      </c>
      <c r="B342" s="7" t="s">
        <v>2355</v>
      </c>
      <c r="C342" s="15">
        <f>SUM(C340:C341)</f>
        <v>0</v>
      </c>
    </row>
    <row r="343" spans="1:3" ht="15.75">
      <c r="A343" s="10"/>
      <c r="B343" s="11"/>
      <c r="C343" s="19"/>
    </row>
    <row r="344" spans="1:3" ht="15.75">
      <c r="A344" s="11" t="s">
        <v>2356</v>
      </c>
      <c r="B344" s="10"/>
      <c r="C344" s="19"/>
    </row>
    <row r="345" spans="1:3">
      <c r="A345" s="7" t="s">
        <v>2332</v>
      </c>
      <c r="B345" s="7" t="s">
        <v>2357</v>
      </c>
      <c r="C345" s="15">
        <f>'300301'!H21</f>
        <v>0</v>
      </c>
    </row>
    <row r="346" spans="1:3">
      <c r="A346" s="7" t="s">
        <v>2334</v>
      </c>
      <c r="B346" s="7" t="s">
        <v>2358</v>
      </c>
      <c r="C346" s="15">
        <f>'300301'!H23</f>
        <v>0</v>
      </c>
    </row>
    <row r="347" spans="1:3">
      <c r="A347" s="7" t="s">
        <v>2336</v>
      </c>
      <c r="B347" s="7" t="s">
        <v>2359</v>
      </c>
      <c r="C347" s="15">
        <f>'300301'!H24</f>
        <v>0</v>
      </c>
    </row>
    <row r="348" spans="1:3">
      <c r="A348" s="7" t="s">
        <v>2338</v>
      </c>
      <c r="B348" s="7" t="s">
        <v>2360</v>
      </c>
      <c r="C348" s="15">
        <f>SUM('300301'!H25:H28)</f>
        <v>0</v>
      </c>
    </row>
    <row r="349" spans="1:3" ht="15.75">
      <c r="A349" s="12" t="s">
        <v>2361</v>
      </c>
      <c r="B349" s="7" t="s">
        <v>1139</v>
      </c>
      <c r="C349" s="15">
        <f>SUM(C345:C348)</f>
        <v>0</v>
      </c>
    </row>
    <row r="350" spans="1:3">
      <c r="A350" s="7" t="s">
        <v>2341</v>
      </c>
      <c r="B350" s="7" t="s">
        <v>2362</v>
      </c>
      <c r="C350" s="15">
        <f>'300301'!H30</f>
        <v>0</v>
      </c>
    </row>
    <row r="351" spans="1:3" ht="15.75">
      <c r="A351" s="12" t="s">
        <v>2363</v>
      </c>
      <c r="B351" s="7" t="s">
        <v>2364</v>
      </c>
      <c r="C351" s="15">
        <f>C349+C350</f>
        <v>0</v>
      </c>
    </row>
    <row r="353" spans="1:3" ht="18">
      <c r="A353" s="17" t="s">
        <v>2365</v>
      </c>
      <c r="B353" s="17"/>
      <c r="C353" s="17"/>
    </row>
    <row r="354" spans="1:3" ht="15.75">
      <c r="A354" s="22" t="s">
        <v>2366</v>
      </c>
    </row>
    <row r="355" spans="1:3">
      <c r="A355" s="7" t="s">
        <v>2367</v>
      </c>
      <c r="B355" s="7" t="s">
        <v>1139</v>
      </c>
      <c r="C355" s="3217" t="e">
        <f>C326/C345</f>
        <v>#DIV/0!</v>
      </c>
    </row>
    <row r="356" spans="1:3">
      <c r="A356" s="7" t="s">
        <v>2368</v>
      </c>
      <c r="B356" s="7" t="s">
        <v>1139</v>
      </c>
      <c r="C356" s="15" t="e">
        <f>(+C336*1000)/C345</f>
        <v>#DIV/0!</v>
      </c>
    </row>
    <row r="357" spans="1:3">
      <c r="A357" s="7" t="s">
        <v>2369</v>
      </c>
      <c r="B357" s="7" t="s">
        <v>1139</v>
      </c>
      <c r="C357" s="37" t="e">
        <f>(+C326*100)/(C336*1000)</f>
        <v>#DIV/0!</v>
      </c>
    </row>
    <row r="358" spans="1:3">
      <c r="A358" s="7"/>
      <c r="B358" s="7"/>
      <c r="C358" s="15"/>
    </row>
    <row r="359" spans="1:3" ht="15.75">
      <c r="A359" s="22" t="s">
        <v>2370</v>
      </c>
      <c r="B359" s="7"/>
      <c r="C359" s="15"/>
    </row>
    <row r="360" spans="1:3">
      <c r="A360" s="7" t="s">
        <v>2367</v>
      </c>
      <c r="B360" s="7" t="s">
        <v>1139</v>
      </c>
      <c r="C360" s="36" t="e">
        <f>C327/C346</f>
        <v>#DIV/0!</v>
      </c>
    </row>
    <row r="361" spans="1:3">
      <c r="A361" s="7" t="s">
        <v>2368</v>
      </c>
      <c r="B361" s="7" t="s">
        <v>1139</v>
      </c>
      <c r="C361" s="15" t="e">
        <f>(+C337*1000)/C346</f>
        <v>#DIV/0!</v>
      </c>
    </row>
    <row r="362" spans="1:3">
      <c r="A362" s="7" t="s">
        <v>2369</v>
      </c>
      <c r="B362" s="7" t="s">
        <v>1139</v>
      </c>
      <c r="C362" s="37" t="e">
        <f>(+C327*100)/(C337*1000)</f>
        <v>#DIV/0!</v>
      </c>
    </row>
    <row r="363" spans="1:3">
      <c r="A363" s="7"/>
      <c r="B363" s="7"/>
      <c r="C363" s="37"/>
    </row>
    <row r="364" spans="1:3" ht="15.75">
      <c r="A364" s="22" t="s">
        <v>2371</v>
      </c>
      <c r="B364" s="7"/>
      <c r="C364" s="37"/>
    </row>
    <row r="365" spans="1:3">
      <c r="A365" s="7" t="s">
        <v>2367</v>
      </c>
      <c r="B365" s="7" t="s">
        <v>1139</v>
      </c>
      <c r="C365" s="36" t="e">
        <f>C328/C347</f>
        <v>#DIV/0!</v>
      </c>
    </row>
    <row r="366" spans="1:3">
      <c r="A366" s="7" t="s">
        <v>2368</v>
      </c>
      <c r="B366" s="7" t="s">
        <v>1139</v>
      </c>
      <c r="C366" s="15" t="e">
        <f>(+C338*1000)/C347</f>
        <v>#DIV/0!</v>
      </c>
    </row>
    <row r="367" spans="1:3">
      <c r="A367" s="7" t="s">
        <v>2369</v>
      </c>
      <c r="B367" s="7" t="s">
        <v>1139</v>
      </c>
      <c r="C367" s="37" t="e">
        <f>(+C328*100)/(C338*1000)</f>
        <v>#DIV/0!</v>
      </c>
    </row>
    <row r="369" spans="1:4" ht="18">
      <c r="A369" s="17" t="s">
        <v>4137</v>
      </c>
      <c r="B369" s="17"/>
      <c r="C369" s="17"/>
    </row>
    <row r="370" spans="1:4">
      <c r="A370" s="7" t="s">
        <v>2372</v>
      </c>
      <c r="B370" s="7" t="s">
        <v>2373</v>
      </c>
      <c r="C370" s="18">
        <f>'320323'!E29</f>
        <v>0</v>
      </c>
    </row>
    <row r="371" spans="1:4">
      <c r="A371" s="7" t="s">
        <v>2374</v>
      </c>
      <c r="B371" s="7" t="s">
        <v>2375</v>
      </c>
      <c r="C371" s="15">
        <f>'320323'!E49</f>
        <v>0</v>
      </c>
    </row>
    <row r="372" spans="1:4">
      <c r="A372" s="7" t="s">
        <v>2376</v>
      </c>
      <c r="B372" s="7" t="s">
        <v>2377</v>
      </c>
      <c r="C372" s="15">
        <f>'320323'!K16</f>
        <v>0</v>
      </c>
    </row>
    <row r="373" spans="1:4">
      <c r="A373" s="7" t="s">
        <v>2378</v>
      </c>
      <c r="B373" s="7" t="s">
        <v>2379</v>
      </c>
      <c r="C373" s="15">
        <f>'320323'!K31</f>
        <v>0</v>
      </c>
    </row>
    <row r="374" spans="1:4">
      <c r="A374" s="7" t="s">
        <v>2380</v>
      </c>
      <c r="B374" s="7" t="s">
        <v>2222</v>
      </c>
      <c r="C374" s="15">
        <f>'320323'!K36</f>
        <v>0</v>
      </c>
    </row>
    <row r="375" spans="1:4">
      <c r="A375" s="7" t="s">
        <v>2223</v>
      </c>
      <c r="B375" s="7" t="s">
        <v>1139</v>
      </c>
      <c r="C375" s="15">
        <f>SUM(C370:C374)</f>
        <v>0</v>
      </c>
    </row>
    <row r="376" spans="1:4">
      <c r="A376" s="7" t="s">
        <v>2224</v>
      </c>
      <c r="B376" s="7" t="s">
        <v>2225</v>
      </c>
      <c r="C376" s="15">
        <f>'320323'!K57</f>
        <v>0</v>
      </c>
    </row>
    <row r="377" spans="1:4">
      <c r="A377" s="7" t="s">
        <v>2920</v>
      </c>
      <c r="B377" s="7" t="s">
        <v>2921</v>
      </c>
      <c r="C377" s="15">
        <f>'320323'!P30</f>
        <v>0</v>
      </c>
    </row>
    <row r="378" spans="1:4">
      <c r="A378" s="7" t="s">
        <v>2922</v>
      </c>
      <c r="B378" s="7" t="s">
        <v>2923</v>
      </c>
      <c r="C378" s="15">
        <f>'320323'!P38+'320323'!P45</f>
        <v>0</v>
      </c>
    </row>
    <row r="379" spans="1:4">
      <c r="A379" s="7" t="s">
        <v>2924</v>
      </c>
      <c r="B379" s="7" t="s">
        <v>2925</v>
      </c>
      <c r="C379" s="15">
        <f>'320323'!P52</f>
        <v>0</v>
      </c>
    </row>
    <row r="380" spans="1:4">
      <c r="A380" s="7" t="s">
        <v>2926</v>
      </c>
      <c r="B380" s="7" t="s">
        <v>2927</v>
      </c>
      <c r="C380" s="15">
        <f>'320323'!V22</f>
        <v>0</v>
      </c>
    </row>
    <row r="381" spans="1:4" ht="15.75">
      <c r="A381" s="12" t="s">
        <v>3873</v>
      </c>
      <c r="B381" s="7" t="s">
        <v>3874</v>
      </c>
      <c r="C381" s="18">
        <f>SUM(C375:C380)</f>
        <v>0</v>
      </c>
    </row>
    <row r="382" spans="1:4" ht="15.75">
      <c r="A382" s="7"/>
      <c r="B382" s="12"/>
      <c r="C382" s="12"/>
    </row>
    <row r="384" spans="1:4" ht="18">
      <c r="A384" s="17" t="s">
        <v>3875</v>
      </c>
      <c r="B384" s="10"/>
      <c r="C384" s="17"/>
      <c r="D384" s="17"/>
    </row>
    <row r="385" spans="1:4" ht="18">
      <c r="A385" s="20"/>
      <c r="B385" s="20"/>
      <c r="C385" s="20"/>
      <c r="D385" s="20"/>
    </row>
    <row r="388" spans="1:4" ht="15.75">
      <c r="A388" s="7"/>
      <c r="B388" s="22" t="s">
        <v>1132</v>
      </c>
    </row>
    <row r="389" spans="1:4" ht="18">
      <c r="A389" s="21"/>
      <c r="B389" s="22" t="s">
        <v>1133</v>
      </c>
      <c r="C389" s="22" t="str">
        <f>$C$16</f>
        <v>December 31, 2014</v>
      </c>
    </row>
    <row r="390" spans="1:4" ht="18">
      <c r="A390" s="21"/>
      <c r="B390" s="12"/>
      <c r="C390" s="12"/>
    </row>
    <row r="391" spans="1:4">
      <c r="A391" s="7" t="s">
        <v>3876</v>
      </c>
      <c r="B391" s="7" t="s">
        <v>1139</v>
      </c>
      <c r="C391" s="18">
        <f>C333</f>
        <v>0</v>
      </c>
    </row>
    <row r="392" spans="1:4">
      <c r="A392" s="7"/>
      <c r="B392" s="7"/>
      <c r="C392" s="18"/>
    </row>
    <row r="393" spans="1:4">
      <c r="A393" s="7" t="s">
        <v>3877</v>
      </c>
      <c r="B393" s="7" t="s">
        <v>1139</v>
      </c>
      <c r="C393" s="15">
        <f>C342</f>
        <v>0</v>
      </c>
    </row>
    <row r="394" spans="1:4">
      <c r="A394" s="7"/>
      <c r="B394" s="7"/>
      <c r="C394" s="15"/>
    </row>
    <row r="395" spans="1:4" ht="15.75">
      <c r="A395" s="11" t="s">
        <v>3878</v>
      </c>
      <c r="B395" s="11"/>
      <c r="C395" s="11"/>
    </row>
    <row r="396" spans="1:4" ht="15.75">
      <c r="A396" s="7"/>
      <c r="B396" s="33"/>
    </row>
    <row r="397" spans="1:4">
      <c r="A397" s="7" t="s">
        <v>3879</v>
      </c>
      <c r="B397" s="7" t="s">
        <v>1139</v>
      </c>
      <c r="C397" s="18">
        <f>C470</f>
        <v>0</v>
      </c>
    </row>
    <row r="398" spans="1:4">
      <c r="A398" s="7"/>
      <c r="B398" s="7"/>
      <c r="C398" s="15"/>
    </row>
    <row r="399" spans="1:4">
      <c r="A399" s="7" t="s">
        <v>3880</v>
      </c>
      <c r="B399" s="7" t="s">
        <v>1139</v>
      </c>
      <c r="C399" s="15">
        <f>C475</f>
        <v>0</v>
      </c>
    </row>
    <row r="400" spans="1:4">
      <c r="A400" s="7"/>
      <c r="B400" s="7"/>
      <c r="C400" s="15"/>
    </row>
    <row r="401" spans="1:3">
      <c r="A401" s="7" t="s">
        <v>1726</v>
      </c>
      <c r="B401" s="7" t="s">
        <v>1139</v>
      </c>
      <c r="C401" s="15">
        <f>C483</f>
        <v>0</v>
      </c>
    </row>
    <row r="402" spans="1:3">
      <c r="A402" s="7"/>
      <c r="B402" s="7"/>
      <c r="C402" s="15"/>
    </row>
    <row r="403" spans="1:3">
      <c r="A403" s="7" t="s">
        <v>3881</v>
      </c>
      <c r="B403" s="7" t="s">
        <v>1139</v>
      </c>
      <c r="C403" s="15">
        <f>C491</f>
        <v>0</v>
      </c>
    </row>
    <row r="404" spans="1:3">
      <c r="A404" s="7"/>
      <c r="B404" s="7"/>
      <c r="C404" s="15"/>
    </row>
    <row r="405" spans="1:3">
      <c r="A405" s="7" t="s">
        <v>3882</v>
      </c>
      <c r="B405" s="7" t="s">
        <v>1139</v>
      </c>
      <c r="C405" s="15">
        <f>C158</f>
        <v>0</v>
      </c>
    </row>
    <row r="406" spans="1:3">
      <c r="A406" s="7"/>
      <c r="B406" s="7"/>
      <c r="C406" s="15"/>
    </row>
    <row r="407" spans="1:3">
      <c r="A407" s="7" t="s">
        <v>3648</v>
      </c>
      <c r="B407" s="7" t="s">
        <v>1139</v>
      </c>
      <c r="C407" s="15">
        <f>C157</f>
        <v>0</v>
      </c>
    </row>
    <row r="408" spans="1:3">
      <c r="A408" s="7"/>
      <c r="B408" s="7" t="s">
        <v>2029</v>
      </c>
      <c r="C408" s="15"/>
    </row>
    <row r="409" spans="1:3">
      <c r="A409" s="7" t="s">
        <v>3649</v>
      </c>
      <c r="B409" s="7" t="s">
        <v>3650</v>
      </c>
      <c r="C409" s="15">
        <f>C411-SUM(C397:C407)</f>
        <v>0</v>
      </c>
    </row>
    <row r="410" spans="1:3">
      <c r="B410" s="6" t="s">
        <v>2029</v>
      </c>
    </row>
    <row r="411" spans="1:3">
      <c r="A411" s="7" t="s">
        <v>3651</v>
      </c>
      <c r="B411" s="7" t="s">
        <v>1139</v>
      </c>
      <c r="C411" s="18">
        <f>C391</f>
        <v>0</v>
      </c>
    </row>
    <row r="412" spans="1:3" ht="15.75">
      <c r="A412" s="7"/>
      <c r="B412" s="12"/>
      <c r="C412" s="15"/>
    </row>
    <row r="414" spans="1:3" ht="15.75">
      <c r="A414" s="11" t="s">
        <v>3652</v>
      </c>
      <c r="B414" s="11"/>
      <c r="C414" s="11"/>
    </row>
    <row r="415" spans="1:3">
      <c r="A415" s="10"/>
      <c r="B415" s="10"/>
      <c r="C415" s="10"/>
    </row>
    <row r="417" spans="1:3">
      <c r="A417" s="7" t="s">
        <v>3879</v>
      </c>
      <c r="B417" s="7" t="s">
        <v>1139</v>
      </c>
      <c r="C417" s="38" t="e">
        <f>(+C397/C$391)*100</f>
        <v>#DIV/0!</v>
      </c>
    </row>
    <row r="418" spans="1:3">
      <c r="A418" s="7"/>
      <c r="B418" s="7"/>
      <c r="C418" s="38"/>
    </row>
    <row r="419" spans="1:3">
      <c r="A419" s="7" t="s">
        <v>3880</v>
      </c>
      <c r="B419" s="7" t="s">
        <v>1139</v>
      </c>
      <c r="C419" s="38" t="e">
        <f>(+C399/C$391)*100</f>
        <v>#DIV/0!</v>
      </c>
    </row>
    <row r="420" spans="1:3">
      <c r="A420" s="7"/>
      <c r="B420" s="7"/>
      <c r="C420" s="38"/>
    </row>
    <row r="421" spans="1:3">
      <c r="A421" s="7" t="s">
        <v>1726</v>
      </c>
      <c r="B421" s="7" t="s">
        <v>1139</v>
      </c>
      <c r="C421" s="38" t="e">
        <f>(+C401/C$391)*100</f>
        <v>#DIV/0!</v>
      </c>
    </row>
    <row r="422" spans="1:3">
      <c r="A422" s="7"/>
      <c r="B422" s="7"/>
      <c r="C422" s="38"/>
    </row>
    <row r="423" spans="1:3">
      <c r="A423" s="7" t="s">
        <v>3881</v>
      </c>
      <c r="B423" s="7" t="s">
        <v>1139</v>
      </c>
      <c r="C423" s="38" t="e">
        <f>(+C403/C$391)*100</f>
        <v>#DIV/0!</v>
      </c>
    </row>
    <row r="424" spans="1:3">
      <c r="A424" s="7"/>
      <c r="B424" s="7"/>
      <c r="C424" s="38"/>
    </row>
    <row r="425" spans="1:3">
      <c r="A425" s="7" t="s">
        <v>3882</v>
      </c>
      <c r="B425" s="7" t="s">
        <v>1139</v>
      </c>
      <c r="C425" s="38" t="e">
        <f>(+C405/C$391)*100</f>
        <v>#DIV/0!</v>
      </c>
    </row>
    <row r="426" spans="1:3">
      <c r="A426" s="7"/>
      <c r="B426" s="7"/>
      <c r="C426" s="38"/>
    </row>
    <row r="427" spans="1:3">
      <c r="A427" s="7" t="s">
        <v>3648</v>
      </c>
      <c r="B427" s="7" t="s">
        <v>1139</v>
      </c>
      <c r="C427" s="38" t="e">
        <f>(+C407/C$391)*100</f>
        <v>#DIV/0!</v>
      </c>
    </row>
    <row r="428" spans="1:3">
      <c r="A428" s="7"/>
      <c r="B428" s="7"/>
      <c r="C428" s="38"/>
    </row>
    <row r="429" spans="1:3">
      <c r="A429" s="7" t="s">
        <v>3649</v>
      </c>
      <c r="B429" s="7" t="s">
        <v>1139</v>
      </c>
      <c r="C429" s="38" t="e">
        <f>(+C409/C$391)*100</f>
        <v>#DIV/0!</v>
      </c>
    </row>
    <row r="430" spans="1:3">
      <c r="A430" s="7"/>
      <c r="B430" s="7"/>
      <c r="C430" s="38"/>
    </row>
    <row r="431" spans="1:3">
      <c r="A431" s="7" t="s">
        <v>3651</v>
      </c>
      <c r="B431" s="7" t="s">
        <v>3653</v>
      </c>
      <c r="C431" s="38" t="e">
        <f>SUM(C417:C430)</f>
        <v>#DIV/0!</v>
      </c>
    </row>
    <row r="432" spans="1:3" ht="15.75">
      <c r="A432" s="7"/>
      <c r="B432" s="12"/>
    </row>
    <row r="434" spans="1:3" ht="15.75">
      <c r="A434" s="11" t="s">
        <v>3654</v>
      </c>
      <c r="B434" s="11"/>
      <c r="C434" s="11"/>
    </row>
    <row r="436" spans="1:3">
      <c r="A436" s="10"/>
      <c r="B436" s="10"/>
      <c r="C436" s="10"/>
    </row>
    <row r="437" spans="1:3">
      <c r="A437" s="7" t="s">
        <v>3879</v>
      </c>
      <c r="B437" s="7" t="s">
        <v>1139</v>
      </c>
      <c r="C437" s="39" t="e">
        <f>(+C397/(C$393*1000))*100</f>
        <v>#DIV/0!</v>
      </c>
    </row>
    <row r="438" spans="1:3">
      <c r="A438" s="7"/>
      <c r="B438" s="7"/>
      <c r="C438" s="39"/>
    </row>
    <row r="439" spans="1:3">
      <c r="A439" s="7" t="s">
        <v>3880</v>
      </c>
      <c r="B439" s="7" t="s">
        <v>1139</v>
      </c>
      <c r="C439" s="39" t="e">
        <f>(+C399/(C$393*1000))*100</f>
        <v>#DIV/0!</v>
      </c>
    </row>
    <row r="440" spans="1:3">
      <c r="A440" s="7"/>
      <c r="B440" s="7"/>
      <c r="C440" s="39"/>
    </row>
    <row r="441" spans="1:3">
      <c r="A441" s="7" t="s">
        <v>1726</v>
      </c>
      <c r="B441" s="7" t="s">
        <v>1139</v>
      </c>
      <c r="C441" s="39" t="e">
        <f>(+C401/(C$393*1000))*100</f>
        <v>#DIV/0!</v>
      </c>
    </row>
    <row r="442" spans="1:3">
      <c r="A442" s="7"/>
      <c r="B442" s="7"/>
      <c r="C442" s="39"/>
    </row>
    <row r="443" spans="1:3">
      <c r="A443" s="7" t="s">
        <v>3881</v>
      </c>
      <c r="B443" s="7" t="s">
        <v>1139</v>
      </c>
      <c r="C443" s="39" t="e">
        <f>(+C403/(C$393*1000))*100</f>
        <v>#DIV/0!</v>
      </c>
    </row>
    <row r="444" spans="1:3">
      <c r="A444" s="7"/>
      <c r="B444" s="7"/>
      <c r="C444" s="39"/>
    </row>
    <row r="445" spans="1:3">
      <c r="A445" s="7" t="s">
        <v>3882</v>
      </c>
      <c r="B445" s="7" t="s">
        <v>1139</v>
      </c>
      <c r="C445" s="39" t="e">
        <f>(+C405/(C$393*1000))*100</f>
        <v>#DIV/0!</v>
      </c>
    </row>
    <row r="446" spans="1:3">
      <c r="A446" s="7"/>
      <c r="B446" s="7"/>
      <c r="C446" s="39"/>
    </row>
    <row r="447" spans="1:3">
      <c r="A447" s="7" t="s">
        <v>3648</v>
      </c>
      <c r="B447" s="7" t="s">
        <v>1139</v>
      </c>
      <c r="C447" s="39" t="e">
        <f>(+C407/(C$393*1000))*100</f>
        <v>#DIV/0!</v>
      </c>
    </row>
    <row r="448" spans="1:3">
      <c r="A448" s="7"/>
      <c r="B448" s="7"/>
      <c r="C448" s="39"/>
    </row>
    <row r="449" spans="1:3">
      <c r="A449" s="7" t="s">
        <v>3649</v>
      </c>
      <c r="B449" s="7" t="s">
        <v>1139</v>
      </c>
      <c r="C449" s="39" t="e">
        <f>(+C409/(C$393*1000))*100</f>
        <v>#DIV/0!</v>
      </c>
    </row>
    <row r="450" spans="1:3">
      <c r="A450" s="7"/>
      <c r="B450" s="7"/>
      <c r="C450" s="39"/>
    </row>
    <row r="451" spans="1:3">
      <c r="A451" s="7" t="s">
        <v>3651</v>
      </c>
      <c r="B451" s="7" t="s">
        <v>3655</v>
      </c>
      <c r="C451" s="39" t="e">
        <f>SUM(C437:C450)</f>
        <v>#DIV/0!</v>
      </c>
    </row>
    <row r="452" spans="1:3" ht="15.75">
      <c r="A452" s="9"/>
      <c r="B452" s="12"/>
    </row>
    <row r="454" spans="1:3">
      <c r="A454" s="6" t="s">
        <v>3656</v>
      </c>
    </row>
    <row r="458" spans="1:3" ht="15.75">
      <c r="A458" s="12" t="s">
        <v>3657</v>
      </c>
    </row>
    <row r="460" spans="1:3" ht="15.75">
      <c r="A460" s="7"/>
      <c r="B460" s="22" t="s">
        <v>1132</v>
      </c>
    </row>
    <row r="461" spans="1:3" ht="15.75">
      <c r="A461" s="7"/>
      <c r="B461" s="22" t="s">
        <v>1133</v>
      </c>
      <c r="C461" s="22" t="str">
        <f>$C$16</f>
        <v>December 31, 2014</v>
      </c>
    </row>
    <row r="462" spans="1:3" ht="15.75">
      <c r="A462" s="40" t="s">
        <v>3879</v>
      </c>
      <c r="B462" s="7"/>
      <c r="C462" s="15"/>
    </row>
    <row r="463" spans="1:3">
      <c r="A463" s="7" t="s">
        <v>3658</v>
      </c>
      <c r="B463" s="7" t="s">
        <v>3659</v>
      </c>
      <c r="C463" s="15">
        <f>'320323'!E13</f>
        <v>0</v>
      </c>
    </row>
    <row r="464" spans="1:3">
      <c r="A464" s="7" t="s">
        <v>3660</v>
      </c>
      <c r="B464" s="7" t="s">
        <v>3661</v>
      </c>
      <c r="C464" s="15">
        <f>'320323'!E33</f>
        <v>0</v>
      </c>
    </row>
    <row r="465" spans="1:3">
      <c r="A465" s="7" t="s">
        <v>3662</v>
      </c>
      <c r="B465" s="7" t="s">
        <v>3663</v>
      </c>
      <c r="C465" s="15">
        <f>'320323'!E53</f>
        <v>0</v>
      </c>
    </row>
    <row r="466" spans="1:3">
      <c r="A466" s="7" t="s">
        <v>3664</v>
      </c>
      <c r="B466" s="7" t="s">
        <v>3665</v>
      </c>
      <c r="C466" s="15">
        <f>'320323'!K20</f>
        <v>0</v>
      </c>
    </row>
    <row r="467" spans="1:3">
      <c r="A467" s="7" t="s">
        <v>1275</v>
      </c>
      <c r="B467" s="7" t="s">
        <v>3666</v>
      </c>
      <c r="C467" s="15">
        <f>'320323'!K33</f>
        <v>0</v>
      </c>
    </row>
    <row r="468" spans="1:3">
      <c r="A468" s="7" t="s">
        <v>3936</v>
      </c>
      <c r="B468" s="7" t="s">
        <v>1139</v>
      </c>
      <c r="C468" s="15">
        <f>SUM(C463:C467)</f>
        <v>0</v>
      </c>
    </row>
    <row r="469" spans="1:3">
      <c r="A469" s="7" t="s">
        <v>3937</v>
      </c>
      <c r="B469" s="7"/>
      <c r="C469" s="15"/>
    </row>
    <row r="470" spans="1:3">
      <c r="A470" s="7" t="s">
        <v>3938</v>
      </c>
      <c r="B470" s="7" t="s">
        <v>1139</v>
      </c>
      <c r="C470" s="15">
        <f>C468-C469</f>
        <v>0</v>
      </c>
    </row>
    <row r="471" spans="1:3">
      <c r="A471" s="7"/>
      <c r="B471" s="7"/>
      <c r="C471" s="15"/>
    </row>
    <row r="472" spans="1:3" ht="15.75">
      <c r="A472" s="40" t="s">
        <v>3880</v>
      </c>
      <c r="B472" s="7"/>
      <c r="C472" s="15"/>
    </row>
    <row r="473" spans="1:3">
      <c r="A473" s="7" t="s">
        <v>3939</v>
      </c>
      <c r="B473" s="7" t="s">
        <v>3940</v>
      </c>
      <c r="C473" s="15">
        <v>0</v>
      </c>
    </row>
    <row r="474" spans="1:3">
      <c r="A474" s="7" t="s">
        <v>3941</v>
      </c>
      <c r="B474" s="7" t="s">
        <v>3942</v>
      </c>
      <c r="C474" s="15">
        <f>'320323'!V12</f>
        <v>0</v>
      </c>
    </row>
    <row r="475" spans="1:3">
      <c r="A475" s="7" t="s">
        <v>3943</v>
      </c>
      <c r="B475" s="7" t="s">
        <v>1139</v>
      </c>
      <c r="C475" s="15">
        <f>SUM(C473:C474)</f>
        <v>0</v>
      </c>
    </row>
    <row r="476" spans="1:3">
      <c r="A476" s="7"/>
      <c r="B476" s="7"/>
      <c r="C476" s="15"/>
    </row>
    <row r="477" spans="1:3" ht="15.75">
      <c r="A477" s="40" t="s">
        <v>1726</v>
      </c>
      <c r="B477" s="7"/>
      <c r="C477" s="15"/>
    </row>
    <row r="478" spans="1:3">
      <c r="A478" s="7" t="s">
        <v>3944</v>
      </c>
      <c r="B478" s="7" t="s">
        <v>355</v>
      </c>
      <c r="C478" s="15">
        <f>'320323'!V24</f>
        <v>0</v>
      </c>
    </row>
    <row r="479" spans="1:3">
      <c r="A479" s="7" t="s">
        <v>1069</v>
      </c>
      <c r="B479" s="7" t="s">
        <v>1139</v>
      </c>
      <c r="C479" s="15">
        <f>C468</f>
        <v>0</v>
      </c>
    </row>
    <row r="480" spans="1:3">
      <c r="A480" s="7" t="s">
        <v>1070</v>
      </c>
      <c r="B480" s="7" t="s">
        <v>1139</v>
      </c>
      <c r="C480" s="15">
        <f>C475</f>
        <v>0</v>
      </c>
    </row>
    <row r="481" spans="1:3">
      <c r="A481" s="7" t="s">
        <v>1071</v>
      </c>
      <c r="B481" s="7" t="s">
        <v>1139</v>
      </c>
      <c r="C481" s="15">
        <f>C159</f>
        <v>0</v>
      </c>
    </row>
    <row r="482" spans="1:3">
      <c r="A482" s="7" t="s">
        <v>1072</v>
      </c>
      <c r="B482" s="7" t="s">
        <v>1139</v>
      </c>
      <c r="C482" s="15">
        <f>C160</f>
        <v>0</v>
      </c>
    </row>
    <row r="483" spans="1:3">
      <c r="A483" s="7" t="s">
        <v>1073</v>
      </c>
      <c r="B483" s="7" t="s">
        <v>1139</v>
      </c>
      <c r="C483" s="15">
        <f>C478-SUM(C479:C481)+C482</f>
        <v>0</v>
      </c>
    </row>
    <row r="485" spans="1:3" ht="15.75">
      <c r="A485" s="40" t="s">
        <v>1074</v>
      </c>
      <c r="B485" s="7"/>
      <c r="C485" s="15"/>
    </row>
    <row r="486" spans="1:3">
      <c r="A486" s="7" t="s">
        <v>1075</v>
      </c>
      <c r="B486" s="7" t="s">
        <v>1139</v>
      </c>
      <c r="C486" s="15">
        <f>C152</f>
        <v>0</v>
      </c>
    </row>
    <row r="487" spans="1:3">
      <c r="A487" s="7" t="s">
        <v>534</v>
      </c>
      <c r="B487" s="7" t="s">
        <v>1139</v>
      </c>
      <c r="C487" s="15">
        <f>C153</f>
        <v>0</v>
      </c>
    </row>
    <row r="488" spans="1:3">
      <c r="A488" s="7" t="s">
        <v>535</v>
      </c>
      <c r="B488" s="7" t="s">
        <v>1139</v>
      </c>
      <c r="C488" s="15">
        <f>C154</f>
        <v>0</v>
      </c>
    </row>
    <row r="489" spans="1:3">
      <c r="A489" s="7" t="s">
        <v>536</v>
      </c>
      <c r="B489" s="7" t="s">
        <v>1139</v>
      </c>
      <c r="C489" s="15">
        <f>C155</f>
        <v>0</v>
      </c>
    </row>
    <row r="490" spans="1:3">
      <c r="A490" s="7" t="s">
        <v>537</v>
      </c>
      <c r="B490" s="7" t="s">
        <v>1139</v>
      </c>
      <c r="C490" s="15">
        <f>C156</f>
        <v>0</v>
      </c>
    </row>
    <row r="491" spans="1:3">
      <c r="A491" s="7" t="s">
        <v>538</v>
      </c>
      <c r="B491" s="7"/>
      <c r="C491" s="15">
        <f>SUM(C486:C490)</f>
        <v>0</v>
      </c>
    </row>
    <row r="493" spans="1:3" ht="15.75">
      <c r="A493" s="40" t="s">
        <v>539</v>
      </c>
    </row>
    <row r="494" spans="1:3">
      <c r="A494" s="7" t="s">
        <v>540</v>
      </c>
      <c r="B494" s="7"/>
      <c r="C494" s="15">
        <f>C468</f>
        <v>0</v>
      </c>
    </row>
    <row r="495" spans="1:3">
      <c r="A495" s="7" t="s">
        <v>541</v>
      </c>
      <c r="B495" s="7"/>
      <c r="C495" s="15">
        <f>C342</f>
        <v>0</v>
      </c>
    </row>
    <row r="496" spans="1:3">
      <c r="A496" s="7" t="s">
        <v>542</v>
      </c>
      <c r="B496" s="7"/>
      <c r="C496" s="41" t="str">
        <f>IF(ISERR(C494/C495/1000)," ",C494/C495/1000)</f>
        <v xml:space="preserve"> </v>
      </c>
    </row>
    <row r="497" spans="1:5">
      <c r="A497" s="7" t="s">
        <v>4220</v>
      </c>
      <c r="B497" s="7"/>
      <c r="C497" s="15">
        <f>C341</f>
        <v>0</v>
      </c>
    </row>
    <row r="498" spans="1:5">
      <c r="A498" s="7" t="s">
        <v>4221</v>
      </c>
      <c r="B498" s="7"/>
      <c r="C498" s="15">
        <f>C496*C497*1000</f>
        <v>0</v>
      </c>
    </row>
    <row r="501" spans="1:5" ht="18">
      <c r="A501" s="17" t="s">
        <v>4222</v>
      </c>
      <c r="B501" s="10"/>
      <c r="C501" s="10"/>
      <c r="D501" s="7"/>
      <c r="E501" s="10"/>
    </row>
    <row r="502" spans="1:5" ht="18">
      <c r="A502" s="17"/>
      <c r="B502" s="10"/>
      <c r="C502" s="10"/>
      <c r="D502" s="10"/>
      <c r="E502" s="10"/>
    </row>
    <row r="503" spans="1:5" ht="18">
      <c r="A503" s="17"/>
      <c r="B503" s="10"/>
      <c r="C503" s="10"/>
      <c r="D503" s="10"/>
      <c r="E503" s="10"/>
    </row>
    <row r="505" spans="1:5" ht="15.75">
      <c r="A505" s="7"/>
      <c r="B505" s="7"/>
      <c r="C505" s="12"/>
      <c r="D505" s="12"/>
    </row>
    <row r="506" spans="1:5" ht="15.75">
      <c r="A506" s="7"/>
      <c r="B506" s="22" t="s">
        <v>1132</v>
      </c>
      <c r="C506" s="7"/>
      <c r="D506" s="12"/>
      <c r="E506" s="12"/>
    </row>
    <row r="507" spans="1:5" ht="15.75">
      <c r="A507" s="7"/>
      <c r="B507" s="22" t="s">
        <v>1133</v>
      </c>
      <c r="C507" s="22" t="str">
        <f>$C$16</f>
        <v>December 31, 2014</v>
      </c>
      <c r="D507" s="7"/>
      <c r="E507" s="12"/>
    </row>
    <row r="508" spans="1:5" ht="15.75">
      <c r="A508" s="7"/>
      <c r="B508" s="22"/>
      <c r="C508" s="12"/>
      <c r="D508" s="7"/>
      <c r="E508" s="12"/>
    </row>
    <row r="509" spans="1:5" ht="15.75">
      <c r="A509" s="11" t="s">
        <v>4223</v>
      </c>
      <c r="B509" s="11"/>
      <c r="C509" s="11"/>
      <c r="D509" s="11"/>
      <c r="E509" s="11"/>
    </row>
    <row r="510" spans="1:5" ht="15.75">
      <c r="A510" s="11"/>
      <c r="B510" s="11"/>
      <c r="C510" s="12"/>
      <c r="D510" s="12"/>
      <c r="E510" s="11"/>
    </row>
    <row r="511" spans="1:5">
      <c r="A511" s="7" t="s">
        <v>4224</v>
      </c>
      <c r="B511" s="7" t="s">
        <v>4225</v>
      </c>
      <c r="C511" s="7">
        <f>'204207'!I30</f>
        <v>0</v>
      </c>
      <c r="D511" s="18"/>
      <c r="E511" s="18"/>
    </row>
    <row r="512" spans="1:5">
      <c r="A512" s="6" t="s">
        <v>4226</v>
      </c>
    </row>
    <row r="513" spans="1:3">
      <c r="A513" s="6" t="s">
        <v>4366</v>
      </c>
      <c r="B513" s="6" t="s">
        <v>4227</v>
      </c>
      <c r="C513" s="6">
        <f>'204207'!I40</f>
        <v>0</v>
      </c>
    </row>
    <row r="514" spans="1:3">
      <c r="A514" s="6" t="s">
        <v>4368</v>
      </c>
      <c r="B514" s="6" t="s">
        <v>4228</v>
      </c>
      <c r="C514" s="6">
        <f>'204207'!I48</f>
        <v>0</v>
      </c>
    </row>
    <row r="515" spans="1:3">
      <c r="A515" s="6" t="s">
        <v>4229</v>
      </c>
      <c r="B515" s="6" t="s">
        <v>4230</v>
      </c>
      <c r="C515" s="6">
        <f>'204207'!I57</f>
        <v>0</v>
      </c>
    </row>
    <row r="516" spans="1:3">
      <c r="A516" s="6" t="s">
        <v>1827</v>
      </c>
      <c r="B516" s="6" t="s">
        <v>4231</v>
      </c>
      <c r="C516" s="6">
        <f>'204207'!I77</f>
        <v>0</v>
      </c>
    </row>
    <row r="517" spans="1:3">
      <c r="A517" s="6" t="s">
        <v>1632</v>
      </c>
      <c r="B517" s="6" t="s">
        <v>3076</v>
      </c>
      <c r="C517" s="6">
        <f>'204207'!I89</f>
        <v>0</v>
      </c>
    </row>
    <row r="518" spans="1:3">
      <c r="A518" s="6" t="s">
        <v>1633</v>
      </c>
      <c r="B518" s="6" t="s">
        <v>3077</v>
      </c>
      <c r="C518" s="6">
        <f>'204207'!I105</f>
        <v>0</v>
      </c>
    </row>
    <row r="519" spans="1:3">
      <c r="A519" s="6" t="s">
        <v>1634</v>
      </c>
      <c r="B519" s="6" t="s">
        <v>3078</v>
      </c>
      <c r="C519" s="6">
        <f>'204207'!I119</f>
        <v>0</v>
      </c>
    </row>
    <row r="520" spans="1:3">
      <c r="A520" s="6" t="s">
        <v>3079</v>
      </c>
      <c r="B520" s="6" t="s">
        <v>3080</v>
      </c>
      <c r="C520" s="3218">
        <f>'200201'!D13</f>
        <v>0</v>
      </c>
    </row>
    <row r="521" spans="1:3">
      <c r="A521" s="6" t="s">
        <v>3081</v>
      </c>
      <c r="B521" s="6" t="s">
        <v>3082</v>
      </c>
      <c r="C521" s="3218">
        <f>'200201'!D15</f>
        <v>0</v>
      </c>
    </row>
    <row r="522" spans="1:3">
      <c r="A522" s="6" t="s">
        <v>3083</v>
      </c>
      <c r="B522" s="6" t="s">
        <v>3084</v>
      </c>
      <c r="C522" s="6">
        <f>'202203'!H21+SUM('202203'!H25:H27)</f>
        <v>0</v>
      </c>
    </row>
    <row r="524" spans="1:3" ht="15.75">
      <c r="A524" s="12" t="s">
        <v>444</v>
      </c>
      <c r="B524" s="7" t="s">
        <v>445</v>
      </c>
      <c r="C524" s="6">
        <f>SUM(C511:D522)</f>
        <v>0</v>
      </c>
    </row>
    <row r="525" spans="1:3">
      <c r="B525" s="6" t="s">
        <v>446</v>
      </c>
    </row>
    <row r="526" spans="1:3">
      <c r="A526" s="6" t="s">
        <v>2800</v>
      </c>
      <c r="B526" s="6" t="s">
        <v>447</v>
      </c>
      <c r="C526" s="3218">
        <f>'200201'!D17</f>
        <v>0</v>
      </c>
    </row>
    <row r="527" spans="1:3">
      <c r="A527" s="6" t="s">
        <v>2801</v>
      </c>
      <c r="B527" s="6" t="s">
        <v>448</v>
      </c>
      <c r="C527" s="3218">
        <v>0</v>
      </c>
    </row>
    <row r="528" spans="1:3">
      <c r="A528" s="6" t="s">
        <v>3530</v>
      </c>
      <c r="B528" s="6" t="s">
        <v>449</v>
      </c>
      <c r="C528" s="3218">
        <v>0</v>
      </c>
    </row>
    <row r="529" spans="1:5">
      <c r="A529" s="6" t="s">
        <v>2802</v>
      </c>
      <c r="B529" s="6" t="s">
        <v>450</v>
      </c>
      <c r="C529" s="3218">
        <f>'200201'!D20</f>
        <v>0</v>
      </c>
    </row>
    <row r="531" spans="1:5" ht="15.75">
      <c r="A531" s="12" t="s">
        <v>451</v>
      </c>
      <c r="B531" s="7" t="s">
        <v>452</v>
      </c>
      <c r="C531" s="6">
        <f>SUM(C524:C529)</f>
        <v>0</v>
      </c>
    </row>
    <row r="532" spans="1:5" ht="15.75">
      <c r="A532" s="12"/>
      <c r="B532" s="6" t="s">
        <v>446</v>
      </c>
    </row>
    <row r="533" spans="1:5" ht="20.100000000000001" customHeight="1">
      <c r="A533" s="6" t="s">
        <v>453</v>
      </c>
      <c r="B533" s="6" t="s">
        <v>454</v>
      </c>
      <c r="C533" s="6">
        <v>0</v>
      </c>
    </row>
    <row r="535" spans="1:5" ht="15.75">
      <c r="A535" s="12" t="s">
        <v>455</v>
      </c>
      <c r="B535" s="7" t="s">
        <v>1139</v>
      </c>
      <c r="C535" s="18">
        <f>C531-C533</f>
        <v>0</v>
      </c>
      <c r="D535" s="18"/>
    </row>
    <row r="536" spans="1:5" ht="15.75">
      <c r="A536" s="7"/>
      <c r="B536" s="12"/>
      <c r="C536" s="12"/>
    </row>
    <row r="537" spans="1:5" ht="15.75">
      <c r="A537" s="11" t="s">
        <v>456</v>
      </c>
      <c r="B537" s="11"/>
      <c r="C537" s="11"/>
      <c r="D537" s="11"/>
      <c r="E537" s="11"/>
    </row>
    <row r="539" spans="1:5">
      <c r="A539" s="7" t="s">
        <v>457</v>
      </c>
      <c r="B539" s="16" t="s">
        <v>1139</v>
      </c>
      <c r="C539" s="39">
        <f>C569/C571</f>
        <v>0.41896388573411558</v>
      </c>
      <c r="D539" s="7"/>
      <c r="E539" s="39"/>
    </row>
    <row r="540" spans="1:5">
      <c r="A540" s="7"/>
      <c r="B540" s="16"/>
    </row>
    <row r="541" spans="1:5">
      <c r="A541" s="7" t="s">
        <v>2008</v>
      </c>
      <c r="B541" s="16" t="s">
        <v>1139</v>
      </c>
      <c r="C541" s="18">
        <f>C573</f>
        <v>2088418839</v>
      </c>
      <c r="D541" s="7"/>
      <c r="E541" s="18"/>
    </row>
    <row r="542" spans="1:5">
      <c r="A542" s="7"/>
      <c r="B542" s="16"/>
    </row>
    <row r="543" spans="1:5">
      <c r="A543" s="14" t="s">
        <v>458</v>
      </c>
      <c r="B543" s="16"/>
    </row>
    <row r="544" spans="1:5">
      <c r="A544" s="7" t="s">
        <v>459</v>
      </c>
      <c r="B544" s="16" t="s">
        <v>1139</v>
      </c>
      <c r="C544" s="42">
        <f>C575/C573</f>
        <v>0.2872986916203546</v>
      </c>
      <c r="D544" s="7"/>
      <c r="E544" s="42"/>
    </row>
    <row r="545" spans="1:5">
      <c r="A545" s="7" t="s">
        <v>460</v>
      </c>
      <c r="B545" s="16" t="s">
        <v>1139</v>
      </c>
      <c r="C545" s="42">
        <f>C577/C573</f>
        <v>4.7883115270059099E-10</v>
      </c>
      <c r="D545" s="7"/>
      <c r="E545" s="42"/>
    </row>
    <row r="546" spans="1:5">
      <c r="A546" s="7" t="s">
        <v>461</v>
      </c>
      <c r="B546" s="16" t="s">
        <v>1139</v>
      </c>
      <c r="C546" s="42">
        <f>C579/C573</f>
        <v>0.47571707669315849</v>
      </c>
      <c r="D546" s="7"/>
      <c r="E546" s="42"/>
    </row>
    <row r="547" spans="1:5">
      <c r="A547" s="7" t="s">
        <v>173</v>
      </c>
      <c r="B547" s="16" t="s">
        <v>1139</v>
      </c>
      <c r="C547" s="42">
        <f>C581/C573</f>
        <v>0.23698423120765574</v>
      </c>
      <c r="D547" s="7"/>
      <c r="E547" s="42"/>
    </row>
    <row r="548" spans="1:5">
      <c r="A548" s="7"/>
      <c r="B548" s="16"/>
      <c r="C548" s="43"/>
      <c r="D548" s="7"/>
      <c r="E548" s="43"/>
    </row>
    <row r="549" spans="1:5">
      <c r="A549" s="7" t="s">
        <v>1662</v>
      </c>
      <c r="B549" s="16" t="s">
        <v>1139</v>
      </c>
      <c r="C549" s="39">
        <f>C583/C585</f>
        <v>2.2117659992366767</v>
      </c>
      <c r="D549" s="7"/>
      <c r="E549" s="39"/>
    </row>
    <row r="550" spans="1:5">
      <c r="A550" s="7"/>
      <c r="B550" s="16"/>
    </row>
    <row r="551" spans="1:5">
      <c r="A551" s="7" t="s">
        <v>1663</v>
      </c>
      <c r="B551" s="16" t="s">
        <v>1139</v>
      </c>
      <c r="C551" s="42">
        <f>C587/C589</f>
        <v>0</v>
      </c>
      <c r="D551" s="7"/>
      <c r="E551" s="42"/>
    </row>
    <row r="552" spans="1:5">
      <c r="A552" s="7"/>
      <c r="B552" s="16"/>
      <c r="C552" s="42"/>
      <c r="D552" s="7"/>
      <c r="E552" s="42"/>
    </row>
    <row r="553" spans="1:5">
      <c r="A553" s="7" t="s">
        <v>1664</v>
      </c>
      <c r="B553" s="16" t="s">
        <v>1139</v>
      </c>
      <c r="C553" s="42">
        <f>C589/C579</f>
        <v>3.8701964029556397E-2</v>
      </c>
      <c r="D553" s="7"/>
      <c r="E553" s="42"/>
    </row>
    <row r="554" spans="1:5">
      <c r="A554" s="7"/>
      <c r="B554" s="16"/>
    </row>
    <row r="555" spans="1:5">
      <c r="A555" s="7" t="s">
        <v>1665</v>
      </c>
      <c r="B555" s="16"/>
    </row>
    <row r="556" spans="1:5">
      <c r="A556" s="7" t="s">
        <v>1666</v>
      </c>
      <c r="B556" s="16" t="s">
        <v>1139</v>
      </c>
      <c r="C556" s="42">
        <f>C591/C593</f>
        <v>8.999200655266755E-2</v>
      </c>
      <c r="D556" s="7"/>
      <c r="E556" s="42"/>
    </row>
    <row r="557" spans="1:5">
      <c r="A557" s="7"/>
      <c r="B557" s="16"/>
      <c r="C557" s="42"/>
      <c r="D557" s="7"/>
      <c r="E557" s="42"/>
    </row>
    <row r="558" spans="1:5">
      <c r="A558" s="7" t="s">
        <v>1667</v>
      </c>
      <c r="B558" s="16" t="s">
        <v>1139</v>
      </c>
      <c r="C558" s="36">
        <f>C589/C595</f>
        <v>384502.66</v>
      </c>
      <c r="D558" s="7"/>
      <c r="E558" s="36"/>
    </row>
    <row r="559" spans="1:5">
      <c r="A559" s="7"/>
      <c r="B559" s="16"/>
      <c r="C559" s="36"/>
      <c r="D559" s="7"/>
      <c r="E559" s="36"/>
    </row>
    <row r="560" spans="1:5">
      <c r="A560" s="7" t="s">
        <v>1668</v>
      </c>
      <c r="B560" s="16" t="s">
        <v>1139</v>
      </c>
      <c r="C560" s="36">
        <f>C579/C595</f>
        <v>9934965.0500000007</v>
      </c>
      <c r="D560" s="7"/>
      <c r="E560" s="36"/>
    </row>
    <row r="561" spans="1:5">
      <c r="A561" s="7"/>
      <c r="B561" s="16"/>
      <c r="C561" s="36"/>
      <c r="D561" s="7"/>
      <c r="E561" s="36"/>
    </row>
    <row r="562" spans="1:5">
      <c r="A562" s="7" t="s">
        <v>3028</v>
      </c>
      <c r="B562" s="16" t="s">
        <v>1139</v>
      </c>
      <c r="C562" s="36">
        <f>C587/C595</f>
        <v>0</v>
      </c>
      <c r="D562" s="7"/>
      <c r="E562" s="36"/>
    </row>
    <row r="563" spans="1:5">
      <c r="A563" s="7"/>
      <c r="B563" s="16"/>
      <c r="C563" s="36"/>
      <c r="D563" s="7"/>
      <c r="E563" s="36"/>
    </row>
    <row r="564" spans="1:5" ht="20.100000000000001" customHeight="1">
      <c r="A564" s="7" t="s">
        <v>3029</v>
      </c>
      <c r="B564" s="16" t="s">
        <v>1139</v>
      </c>
      <c r="C564" s="42">
        <f>C597/C573</f>
        <v>0.13582365457679152</v>
      </c>
      <c r="D564" s="7"/>
      <c r="E564" s="42"/>
    </row>
    <row r="567" spans="1:5" ht="15.75">
      <c r="A567" s="7"/>
      <c r="B567" s="22" t="s">
        <v>3030</v>
      </c>
    </row>
    <row r="568" spans="1:5" ht="15.75">
      <c r="A568" s="7"/>
      <c r="B568" s="22" t="s">
        <v>3031</v>
      </c>
      <c r="C568" s="22" t="str">
        <f>$C$16</f>
        <v>December 31, 2014</v>
      </c>
    </row>
    <row r="569" spans="1:5" ht="20.100000000000001" customHeight="1">
      <c r="A569" s="6" t="s">
        <v>3032</v>
      </c>
      <c r="B569" s="6" t="s">
        <v>3033</v>
      </c>
      <c r="C569" s="3219">
        <f>C60</f>
        <v>425306200</v>
      </c>
    </row>
    <row r="570" spans="1:5">
      <c r="C570" s="3219"/>
    </row>
    <row r="571" spans="1:5" ht="20.100000000000001" customHeight="1">
      <c r="A571" s="6" t="s">
        <v>3034</v>
      </c>
      <c r="B571" s="6" t="s">
        <v>3035</v>
      </c>
      <c r="C571" s="3219">
        <f>C121</f>
        <v>1015138093</v>
      </c>
    </row>
    <row r="572" spans="1:5">
      <c r="C572" s="3219"/>
    </row>
    <row r="573" spans="1:5" ht="20.100000000000001" customHeight="1">
      <c r="A573" s="6" t="s">
        <v>2008</v>
      </c>
      <c r="B573" s="6" t="s">
        <v>1139</v>
      </c>
      <c r="C573" s="3219">
        <f>SUM(C575:C581)</f>
        <v>2088418839</v>
      </c>
    </row>
    <row r="574" spans="1:5" ht="20.100000000000001" customHeight="1">
      <c r="C574" s="3219"/>
    </row>
    <row r="575" spans="1:5" ht="20.100000000000001" customHeight="1">
      <c r="A575" s="6" t="s">
        <v>2049</v>
      </c>
      <c r="B575" s="6" t="s">
        <v>3036</v>
      </c>
      <c r="C575" s="3219">
        <f>C106</f>
        <v>600000000</v>
      </c>
    </row>
    <row r="576" spans="1:5" ht="20.100000000000001" customHeight="1">
      <c r="C576" s="3219"/>
    </row>
    <row r="577" spans="1:3" ht="20.100000000000001" customHeight="1">
      <c r="A577" s="6" t="s">
        <v>2006</v>
      </c>
      <c r="B577" s="6" t="s">
        <v>3037</v>
      </c>
      <c r="C577" s="3219">
        <f>C87</f>
        <v>1</v>
      </c>
    </row>
    <row r="578" spans="1:3" ht="20.100000000000001" customHeight="1">
      <c r="C578" s="3219"/>
    </row>
    <row r="579" spans="1:3" ht="20.100000000000001" customHeight="1">
      <c r="A579" s="6" t="s">
        <v>3038</v>
      </c>
      <c r="B579" s="6" t="s">
        <v>3039</v>
      </c>
      <c r="C579" s="3219">
        <f>C97-C87</f>
        <v>993496505</v>
      </c>
    </row>
    <row r="580" spans="1:3" ht="20.100000000000001" customHeight="1">
      <c r="A580" s="6" t="s">
        <v>3040</v>
      </c>
      <c r="C580" s="3219"/>
    </row>
    <row r="581" spans="1:3" ht="20.100000000000001" customHeight="1">
      <c r="A581" s="6" t="s">
        <v>3041</v>
      </c>
      <c r="B581" s="6" t="s">
        <v>3042</v>
      </c>
      <c r="C581" s="3219">
        <f>C109+C111+C117</f>
        <v>494922333</v>
      </c>
    </row>
    <row r="582" spans="1:3" ht="20.100000000000001" customHeight="1">
      <c r="C582" s="3219"/>
    </row>
    <row r="583" spans="1:3" ht="20.100000000000001" customHeight="1">
      <c r="A583" s="6" t="s">
        <v>3043</v>
      </c>
      <c r="B583" s="6" t="s">
        <v>3044</v>
      </c>
      <c r="C583" s="3219">
        <f>C608</f>
        <v>117292782</v>
      </c>
    </row>
    <row r="584" spans="1:3" ht="20.100000000000001" customHeight="1">
      <c r="C584" s="3219"/>
    </row>
    <row r="585" spans="1:3" ht="20.100000000000001" customHeight="1">
      <c r="A585" s="6" t="s">
        <v>3045</v>
      </c>
      <c r="B585" s="6" t="s">
        <v>3046</v>
      </c>
      <c r="C585" s="3219">
        <f>C230</f>
        <v>53031280</v>
      </c>
    </row>
    <row r="586" spans="1:3" ht="20.100000000000001" customHeight="1">
      <c r="C586" s="3219"/>
    </row>
    <row r="587" spans="1:3" ht="20.100000000000001" customHeight="1">
      <c r="A587" s="6" t="s">
        <v>2253</v>
      </c>
      <c r="B587" s="6" t="s">
        <v>3047</v>
      </c>
      <c r="C587" s="3219">
        <f>C250</f>
        <v>0</v>
      </c>
    </row>
    <row r="588" spans="1:3" ht="20.100000000000001" customHeight="1">
      <c r="C588" s="3219"/>
    </row>
    <row r="589" spans="1:3" ht="20.100000000000001" customHeight="1">
      <c r="A589" s="6" t="s">
        <v>2893</v>
      </c>
      <c r="B589" s="6" t="s">
        <v>3048</v>
      </c>
      <c r="C589" s="3219">
        <f>C231-C249</f>
        <v>38450266</v>
      </c>
    </row>
    <row r="590" spans="1:3" ht="20.100000000000001" customHeight="1">
      <c r="A590" s="6" t="s">
        <v>3049</v>
      </c>
      <c r="C590" s="3219"/>
    </row>
    <row r="591" spans="1:3" ht="20.100000000000001" customHeight="1">
      <c r="A591" s="6" t="s">
        <v>3050</v>
      </c>
      <c r="B591" s="6" t="s">
        <v>741</v>
      </c>
      <c r="C591" s="3219">
        <f>C282</f>
        <v>20633589</v>
      </c>
    </row>
    <row r="592" spans="1:3" ht="20.100000000000001" customHeight="1">
      <c r="C592" s="3219"/>
    </row>
    <row r="593" spans="1:5" ht="20.100000000000001" customHeight="1">
      <c r="A593" s="6" t="s">
        <v>742</v>
      </c>
      <c r="B593" s="6" t="s">
        <v>743</v>
      </c>
      <c r="C593" s="3219">
        <f>-C286</f>
        <v>229282463.97</v>
      </c>
    </row>
    <row r="594" spans="1:5" ht="20.100000000000001" customHeight="1">
      <c r="C594" s="3219"/>
    </row>
    <row r="595" spans="1:5" ht="20.100000000000001" customHeight="1">
      <c r="A595" s="7" t="s">
        <v>744</v>
      </c>
      <c r="B595" s="7" t="s">
        <v>745</v>
      </c>
      <c r="C595" s="3220">
        <f>'250251'!G40</f>
        <v>100</v>
      </c>
      <c r="D595" s="7"/>
      <c r="E595" s="37"/>
    </row>
    <row r="596" spans="1:5" ht="20.100000000000001" customHeight="1">
      <c r="C596" s="3219"/>
    </row>
    <row r="597" spans="1:5" ht="20.100000000000001" customHeight="1">
      <c r="A597" s="6" t="s">
        <v>746</v>
      </c>
      <c r="B597" s="6" t="s">
        <v>747</v>
      </c>
      <c r="C597" s="3219">
        <f>C69-C125</f>
        <v>283656679</v>
      </c>
    </row>
    <row r="598" spans="1:5" ht="20.100000000000001" customHeight="1">
      <c r="C598" s="3219"/>
    </row>
    <row r="599" spans="1:5" ht="20.100000000000001" customHeight="1">
      <c r="A599" s="6" t="s">
        <v>748</v>
      </c>
      <c r="B599" s="6" t="s">
        <v>749</v>
      </c>
      <c r="C599" s="3219">
        <f>'320323'!V44</f>
        <v>0</v>
      </c>
    </row>
    <row r="600" spans="1:5" ht="20.100000000000001" customHeight="1">
      <c r="C600" s="3219"/>
    </row>
    <row r="601" spans="1:5" ht="20.100000000000001" customHeight="1">
      <c r="A601" s="14" t="s">
        <v>750</v>
      </c>
      <c r="C601" s="3219"/>
    </row>
    <row r="602" spans="1:5" ht="20.100000000000001" customHeight="1">
      <c r="A602" s="6" t="s">
        <v>751</v>
      </c>
      <c r="B602" s="6" t="s">
        <v>752</v>
      </c>
      <c r="C602" s="3219">
        <f>C191</f>
        <v>105168592</v>
      </c>
    </row>
    <row r="603" spans="1:5" ht="20.100000000000001" customHeight="1">
      <c r="A603" s="6" t="s">
        <v>753</v>
      </c>
      <c r="B603" s="6" t="s">
        <v>754</v>
      </c>
      <c r="C603" s="3219">
        <f>C158</f>
        <v>0</v>
      </c>
    </row>
    <row r="604" spans="1:5" ht="20.100000000000001" customHeight="1">
      <c r="A604" s="6" t="s">
        <v>755</v>
      </c>
      <c r="B604" s="6" t="s">
        <v>756</v>
      </c>
      <c r="C604" s="3219">
        <f>C179</f>
        <v>25811236</v>
      </c>
    </row>
    <row r="605" spans="1:5" ht="20.100000000000001" customHeight="1">
      <c r="A605" s="6" t="s">
        <v>757</v>
      </c>
      <c r="B605" s="6" t="s">
        <v>758</v>
      </c>
      <c r="C605" s="3219">
        <f>C210</f>
        <v>-2493705</v>
      </c>
    </row>
    <row r="606" spans="1:5" ht="20.100000000000001" customHeight="1">
      <c r="A606" s="6" t="s">
        <v>759</v>
      </c>
      <c r="B606" s="6" t="s">
        <v>760</v>
      </c>
      <c r="C606" s="3219">
        <f>C216</f>
        <v>10727865</v>
      </c>
    </row>
    <row r="607" spans="1:5">
      <c r="A607" s="6" t="s">
        <v>761</v>
      </c>
      <c r="B607" s="6" t="s">
        <v>762</v>
      </c>
      <c r="C607" s="3219">
        <f>C219</f>
        <v>465476</v>
      </c>
    </row>
    <row r="608" spans="1:5">
      <c r="A608" s="6" t="s">
        <v>763</v>
      </c>
      <c r="B608" s="6" t="s">
        <v>1139</v>
      </c>
      <c r="C608" s="3219">
        <f>SUM(C602:C605)-C606-C607</f>
        <v>117292782</v>
      </c>
    </row>
    <row r="609" spans="3:3">
      <c r="C609" s="3219"/>
    </row>
    <row r="610" spans="3:3">
      <c r="C610" s="3219"/>
    </row>
  </sheetData>
  <phoneticPr fontId="0" type="noConversion"/>
  <pageMargins left="0.5" right="0.5" top="0.5" bottom="0.5" header="0.5" footer="0.5"/>
  <pageSetup scale="58" orientation="portrait" horizontalDpi="300" verticalDpi="300" r:id="rId1"/>
  <headerFooter alignWithMargins="0"/>
  <rowBreaks count="9" manualBreakCount="9">
    <brk id="76" max="16383" man="1"/>
    <brk id="139" max="16383" man="1"/>
    <brk id="192" max="16383" man="1"/>
    <brk id="259" max="16383" man="1"/>
    <brk id="317" max="16383" man="1"/>
    <brk id="382" max="16383" man="1"/>
    <brk id="455" max="16383" man="1"/>
    <brk id="499" max="16383" man="1"/>
    <brk id="565"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9"/>
  <dimension ref="A1:G140"/>
  <sheetViews>
    <sheetView defaultGridColor="0" colorId="22" zoomScale="85" zoomScaleNormal="85" zoomScaleSheetLayoutView="50" workbookViewId="0">
      <selection activeCell="C30" sqref="C30"/>
    </sheetView>
  </sheetViews>
  <sheetFormatPr defaultColWidth="9.6640625" defaultRowHeight="15"/>
  <cols>
    <col min="1" max="1" width="4.6640625" style="83" customWidth="1"/>
    <col min="2" max="2" width="43.33203125" style="83" customWidth="1"/>
    <col min="3" max="3" width="3.44140625" style="83" customWidth="1"/>
    <col min="4" max="4" width="22.88671875" style="83" customWidth="1"/>
    <col min="5" max="5" width="17.88671875" style="83" bestFit="1" customWidth="1"/>
    <col min="6" max="16384" width="9.6640625" style="83"/>
  </cols>
  <sheetData>
    <row r="1" spans="1:7">
      <c r="A1" s="1219"/>
      <c r="B1" s="1220" t="s">
        <v>394</v>
      </c>
      <c r="C1" s="1222" t="s">
        <v>377</v>
      </c>
      <c r="D1" s="1220"/>
      <c r="E1" s="2552" t="s">
        <v>396</v>
      </c>
      <c r="F1" s="2553" t="s">
        <v>397</v>
      </c>
      <c r="G1" s="2553"/>
    </row>
    <row r="2" spans="1:7">
      <c r="A2" s="1240"/>
      <c r="B2" s="1022" t="s">
        <v>4729</v>
      </c>
      <c r="C2" s="1228" t="s">
        <v>285</v>
      </c>
      <c r="D2" s="1226" t="s">
        <v>87</v>
      </c>
      <c r="E2" s="1251" t="s">
        <v>286</v>
      </c>
      <c r="F2" s="2097"/>
      <c r="G2" s="2468"/>
    </row>
    <row r="3" spans="1:7" ht="15" customHeight="1">
      <c r="A3" s="1231"/>
      <c r="B3" s="1233"/>
      <c r="C3" s="1235" t="s">
        <v>287</v>
      </c>
      <c r="D3" s="1232" t="s">
        <v>3616</v>
      </c>
      <c r="E3" s="1710" t="s">
        <v>4855</v>
      </c>
      <c r="F3" s="2554" t="s">
        <v>4567</v>
      </c>
      <c r="G3" s="2555"/>
    </row>
    <row r="4" spans="1:7" ht="15" customHeight="1">
      <c r="A4" s="2084" t="s">
        <v>288</v>
      </c>
      <c r="B4" s="1246"/>
      <c r="C4" s="1246"/>
      <c r="D4" s="1246"/>
      <c r="E4" s="1246"/>
      <c r="F4" s="1246"/>
      <c r="G4" s="1247"/>
    </row>
    <row r="5" spans="1:7">
      <c r="A5" s="1240"/>
      <c r="B5" s="1227"/>
      <c r="C5" s="1227"/>
      <c r="D5" s="2091"/>
      <c r="E5" s="2091"/>
      <c r="F5" s="2091"/>
      <c r="G5" s="2468"/>
    </row>
    <row r="6" spans="1:7" ht="15" customHeight="1">
      <c r="A6" s="1240"/>
      <c r="B6" s="3267" t="s">
        <v>2118</v>
      </c>
      <c r="C6" s="2091"/>
      <c r="D6" s="3267" t="s">
        <v>3617</v>
      </c>
      <c r="E6" s="3267"/>
      <c r="F6" s="3268"/>
      <c r="G6" s="2468"/>
    </row>
    <row r="7" spans="1:7">
      <c r="A7" s="1240"/>
      <c r="B7" s="3268"/>
      <c r="C7" s="2091"/>
      <c r="D7" s="3267"/>
      <c r="E7" s="3267"/>
      <c r="F7" s="3268"/>
      <c r="G7" s="2468"/>
    </row>
    <row r="8" spans="1:7">
      <c r="A8" s="1240"/>
      <c r="B8" s="3268"/>
      <c r="C8" s="2091"/>
      <c r="D8" s="3267"/>
      <c r="E8" s="3267"/>
      <c r="F8" s="3268"/>
      <c r="G8" s="2468"/>
    </row>
    <row r="9" spans="1:7">
      <c r="A9" s="1240"/>
      <c r="B9" s="3268"/>
      <c r="C9" s="2091"/>
      <c r="D9" s="3267"/>
      <c r="E9" s="3267"/>
      <c r="F9" s="3268"/>
      <c r="G9" s="2468"/>
    </row>
    <row r="10" spans="1:7">
      <c r="A10" s="1240"/>
      <c r="B10" s="3268"/>
      <c r="C10" s="2091"/>
      <c r="D10" s="3268"/>
      <c r="E10" s="3268"/>
      <c r="F10" s="3268"/>
      <c r="G10" s="2468"/>
    </row>
    <row r="11" spans="1:7" ht="15" customHeight="1">
      <c r="A11" s="1240"/>
      <c r="B11" s="3268"/>
      <c r="C11" s="2091"/>
      <c r="D11" s="3269" t="s">
        <v>3618</v>
      </c>
      <c r="E11" s="3269"/>
      <c r="F11" s="3270"/>
      <c r="G11" s="2468"/>
    </row>
    <row r="12" spans="1:7">
      <c r="A12" s="1240"/>
      <c r="B12" s="3268"/>
      <c r="C12" s="82"/>
      <c r="D12" s="3269"/>
      <c r="E12" s="3269"/>
      <c r="F12" s="3270"/>
      <c r="G12" s="2468"/>
    </row>
    <row r="13" spans="1:7">
      <c r="A13" s="1240"/>
      <c r="B13" s="82"/>
      <c r="C13" s="82"/>
      <c r="D13" s="3269"/>
      <c r="E13" s="3269"/>
      <c r="F13" s="3270"/>
      <c r="G13" s="2468"/>
    </row>
    <row r="14" spans="1:7">
      <c r="A14" s="1240"/>
      <c r="B14" s="82"/>
      <c r="C14" s="82"/>
      <c r="D14" s="2556"/>
      <c r="E14" s="2556"/>
      <c r="F14" s="2557"/>
      <c r="G14" s="2468"/>
    </row>
    <row r="15" spans="1:7">
      <c r="A15" s="1240"/>
      <c r="B15" s="82"/>
      <c r="C15" s="82"/>
      <c r="D15" s="2556"/>
      <c r="E15" s="2556"/>
      <c r="F15" s="2556"/>
      <c r="G15" s="2468"/>
    </row>
    <row r="16" spans="1:7">
      <c r="A16" s="2084"/>
      <c r="B16" s="1246"/>
      <c r="C16" s="1246"/>
      <c r="D16" s="1246"/>
      <c r="E16" s="1246"/>
      <c r="F16" s="1246"/>
      <c r="G16" s="1247"/>
    </row>
    <row r="17" spans="1:7">
      <c r="A17" s="2084" t="s">
        <v>289</v>
      </c>
      <c r="B17" s="1246"/>
      <c r="C17" s="1246"/>
      <c r="D17" s="1246"/>
      <c r="E17" s="1246"/>
      <c r="F17" s="1246"/>
      <c r="G17" s="1247"/>
    </row>
    <row r="18" spans="1:7" ht="15" customHeight="1">
      <c r="A18" s="1240"/>
      <c r="B18" s="3271" t="s">
        <v>3606</v>
      </c>
      <c r="C18" s="2558"/>
      <c r="D18" s="3273" t="s">
        <v>3280</v>
      </c>
      <c r="E18" s="3260"/>
      <c r="F18" s="3260"/>
      <c r="G18" s="2559"/>
    </row>
    <row r="19" spans="1:7">
      <c r="A19" s="1240"/>
      <c r="B19" s="3272"/>
      <c r="C19" s="1875"/>
      <c r="D19" s="3262"/>
      <c r="E19" s="3262"/>
      <c r="F19" s="3262"/>
      <c r="G19" s="2458"/>
    </row>
    <row r="20" spans="1:7" ht="15" customHeight="1">
      <c r="A20" s="1240"/>
      <c r="B20" s="3275" t="s">
        <v>3752</v>
      </c>
      <c r="C20" s="2560"/>
      <c r="D20" s="3262"/>
      <c r="E20" s="3262"/>
      <c r="F20" s="3262"/>
      <c r="G20" s="2458"/>
    </row>
    <row r="21" spans="1:7">
      <c r="A21" s="1240"/>
      <c r="B21" s="3275"/>
      <c r="C21" s="2560"/>
      <c r="D21" s="3262"/>
      <c r="E21" s="3262"/>
      <c r="F21" s="3262"/>
      <c r="G21" s="2458"/>
    </row>
    <row r="22" spans="1:7" ht="15" customHeight="1">
      <c r="A22" s="1240"/>
      <c r="B22" s="3275" t="s">
        <v>2119</v>
      </c>
      <c r="C22" s="1875"/>
      <c r="D22" s="3262"/>
      <c r="E22" s="3262"/>
      <c r="F22" s="3262"/>
      <c r="G22" s="2458"/>
    </row>
    <row r="23" spans="1:7">
      <c r="A23" s="1240"/>
      <c r="B23" s="3275"/>
      <c r="C23" s="2560"/>
      <c r="D23" s="3262"/>
      <c r="E23" s="3262"/>
      <c r="F23" s="3262"/>
      <c r="G23" s="2458"/>
    </row>
    <row r="24" spans="1:7">
      <c r="A24" s="1240"/>
      <c r="B24" s="3275"/>
      <c r="C24" s="2561"/>
      <c r="D24" s="3262"/>
      <c r="E24" s="3262"/>
      <c r="F24" s="3262"/>
      <c r="G24" s="2458"/>
    </row>
    <row r="25" spans="1:7" ht="15" customHeight="1">
      <c r="A25" s="1240"/>
      <c r="B25" s="3275" t="s">
        <v>3753</v>
      </c>
      <c r="C25" s="2561"/>
      <c r="D25" s="3262"/>
      <c r="E25" s="3262"/>
      <c r="F25" s="3262"/>
      <c r="G25" s="2458"/>
    </row>
    <row r="26" spans="1:7">
      <c r="A26" s="1240"/>
      <c r="B26" s="3276"/>
      <c r="C26" s="2491"/>
      <c r="D26" s="3262"/>
      <c r="E26" s="3262"/>
      <c r="F26" s="3262"/>
      <c r="G26" s="2458"/>
    </row>
    <row r="27" spans="1:7">
      <c r="A27" s="1231"/>
      <c r="B27" s="3277"/>
      <c r="C27" s="1246"/>
      <c r="D27" s="3274"/>
      <c r="E27" s="3274"/>
      <c r="F27" s="3274"/>
      <c r="G27" s="1247"/>
    </row>
    <row r="28" spans="1:7">
      <c r="A28" s="2103" t="s">
        <v>290</v>
      </c>
      <c r="B28" s="2091"/>
      <c r="C28" s="2091"/>
      <c r="D28" s="2097" t="s">
        <v>523</v>
      </c>
      <c r="E28" s="1252" t="s">
        <v>291</v>
      </c>
      <c r="F28" s="2562" t="s">
        <v>292</v>
      </c>
      <c r="G28" s="2468"/>
    </row>
    <row r="29" spans="1:7">
      <c r="A29" s="2103" t="s">
        <v>293</v>
      </c>
      <c r="B29" s="2091" t="s">
        <v>670</v>
      </c>
      <c r="C29" s="2091"/>
      <c r="D29" s="2097" t="s">
        <v>671</v>
      </c>
      <c r="E29" s="1252" t="s">
        <v>672</v>
      </c>
      <c r="F29" s="2097" t="s">
        <v>673</v>
      </c>
      <c r="G29" s="2468"/>
    </row>
    <row r="30" spans="1:7">
      <c r="A30" s="2117"/>
      <c r="B30" s="1246" t="s">
        <v>1860</v>
      </c>
      <c r="C30" s="1246"/>
      <c r="D30" s="2106" t="s">
        <v>1861</v>
      </c>
      <c r="E30" s="1256" t="s">
        <v>1862</v>
      </c>
      <c r="F30" s="2106" t="s">
        <v>1863</v>
      </c>
      <c r="G30" s="1247"/>
    </row>
    <row r="31" spans="1:7">
      <c r="A31" s="2103" t="s">
        <v>674</v>
      </c>
      <c r="B31" s="2491" t="s">
        <v>3234</v>
      </c>
      <c r="C31" s="2491"/>
      <c r="D31" s="2563"/>
      <c r="E31" s="2564"/>
      <c r="F31" s="2565"/>
      <c r="G31" s="2566"/>
    </row>
    <row r="32" spans="1:7">
      <c r="A32" s="2103" t="s">
        <v>675</v>
      </c>
      <c r="B32" s="2567" t="s">
        <v>2029</v>
      </c>
      <c r="C32" s="2491"/>
      <c r="D32" s="2568"/>
      <c r="E32" s="2569"/>
      <c r="F32" s="2570" t="s">
        <v>2029</v>
      </c>
      <c r="G32" s="2566"/>
    </row>
    <row r="33" spans="1:7">
      <c r="A33" s="2103" t="s">
        <v>676</v>
      </c>
      <c r="B33" s="2491"/>
      <c r="C33" s="2491"/>
      <c r="D33" s="2568"/>
      <c r="E33" s="2564"/>
      <c r="F33" s="2571"/>
      <c r="G33" s="2566"/>
    </row>
    <row r="34" spans="1:7">
      <c r="A34" s="2103" t="s">
        <v>677</v>
      </c>
      <c r="B34" s="2491"/>
      <c r="C34" s="2491"/>
      <c r="D34" s="2563"/>
      <c r="E34" s="2564"/>
      <c r="F34" s="2571"/>
      <c r="G34" s="2566"/>
    </row>
    <row r="35" spans="1:7">
      <c r="A35" s="2103" t="s">
        <v>678</v>
      </c>
      <c r="B35" s="2491"/>
      <c r="C35" s="2491"/>
      <c r="D35" s="2563"/>
      <c r="E35" s="2564"/>
      <c r="F35" s="2571"/>
      <c r="G35" s="2566"/>
    </row>
    <row r="36" spans="1:7">
      <c r="A36" s="2103" t="s">
        <v>679</v>
      </c>
      <c r="B36" s="2567"/>
      <c r="C36" s="2491"/>
      <c r="D36" s="2568"/>
      <c r="E36" s="2572"/>
      <c r="F36" s="2573"/>
      <c r="G36" s="2566"/>
    </row>
    <row r="37" spans="1:7">
      <c r="A37" s="2103" t="s">
        <v>680</v>
      </c>
      <c r="B37" s="2491"/>
      <c r="C37" s="2491"/>
      <c r="D37" s="2568"/>
      <c r="E37" s="2564"/>
      <c r="F37" s="2571"/>
      <c r="G37" s="2566"/>
    </row>
    <row r="38" spans="1:7">
      <c r="A38" s="2103" t="s">
        <v>681</v>
      </c>
      <c r="B38" s="2491"/>
      <c r="C38" s="2491"/>
      <c r="D38" s="2563"/>
      <c r="E38" s="2564"/>
      <c r="F38" s="2571"/>
      <c r="G38" s="2566"/>
    </row>
    <row r="39" spans="1:7">
      <c r="A39" s="2103" t="s">
        <v>682</v>
      </c>
      <c r="B39" s="2491"/>
      <c r="C39" s="2491"/>
      <c r="D39" s="2563"/>
      <c r="E39" s="2564"/>
      <c r="F39" s="2571"/>
      <c r="G39" s="2566"/>
    </row>
    <row r="40" spans="1:7">
      <c r="A40" s="2103" t="s">
        <v>683</v>
      </c>
      <c r="B40" s="2491"/>
      <c r="C40" s="2491"/>
      <c r="D40" s="2563"/>
      <c r="E40" s="2564"/>
      <c r="F40" s="2571"/>
      <c r="G40" s="2566"/>
    </row>
    <row r="41" spans="1:7">
      <c r="A41" s="2103" t="s">
        <v>684</v>
      </c>
      <c r="B41" s="2491"/>
      <c r="C41" s="2491"/>
      <c r="D41" s="2563"/>
      <c r="E41" s="2564"/>
      <c r="F41" s="2571"/>
      <c r="G41" s="2566"/>
    </row>
    <row r="42" spans="1:7">
      <c r="A42" s="2103" t="s">
        <v>685</v>
      </c>
      <c r="B42" s="2491"/>
      <c r="C42" s="2491"/>
      <c r="D42" s="2563"/>
      <c r="E42" s="2564"/>
      <c r="F42" s="2571"/>
      <c r="G42" s="2566"/>
    </row>
    <row r="43" spans="1:7">
      <c r="A43" s="2103" t="s">
        <v>686</v>
      </c>
      <c r="B43" s="2491"/>
      <c r="C43" s="2491"/>
      <c r="D43" s="2563"/>
      <c r="E43" s="2564"/>
      <c r="F43" s="2571"/>
      <c r="G43" s="2566"/>
    </row>
    <row r="44" spans="1:7">
      <c r="A44" s="2103" t="s">
        <v>687</v>
      </c>
      <c r="B44" s="2491"/>
      <c r="C44" s="2491"/>
      <c r="D44" s="2563"/>
      <c r="E44" s="2564"/>
      <c r="F44" s="2571"/>
      <c r="G44" s="2566"/>
    </row>
    <row r="45" spans="1:7">
      <c r="A45" s="2103" t="s">
        <v>688</v>
      </c>
      <c r="B45" s="2491"/>
      <c r="C45" s="2491"/>
      <c r="D45" s="2563"/>
      <c r="E45" s="2564"/>
      <c r="F45" s="2571"/>
      <c r="G45" s="2566"/>
    </row>
    <row r="46" spans="1:7">
      <c r="A46" s="2103" t="s">
        <v>689</v>
      </c>
      <c r="B46" s="2491"/>
      <c r="C46" s="2491"/>
      <c r="D46" s="2563"/>
      <c r="E46" s="2564"/>
      <c r="F46" s="2571"/>
      <c r="G46" s="2566"/>
    </row>
    <row r="47" spans="1:7">
      <c r="A47" s="2103" t="s">
        <v>690</v>
      </c>
      <c r="B47" s="2491"/>
      <c r="C47" s="2491"/>
      <c r="D47" s="2563"/>
      <c r="E47" s="2564"/>
      <c r="F47" s="2571"/>
      <c r="G47" s="2566"/>
    </row>
    <row r="48" spans="1:7">
      <c r="A48" s="2103" t="s">
        <v>691</v>
      </c>
      <c r="B48" s="2574"/>
      <c r="C48" s="2575"/>
      <c r="D48" s="2574"/>
      <c r="E48" s="2576"/>
      <c r="F48" s="2576"/>
      <c r="G48" s="2577"/>
    </row>
    <row r="49" spans="1:7">
      <c r="A49" s="2103" t="s">
        <v>692</v>
      </c>
      <c r="B49" s="2567"/>
      <c r="C49" s="2567"/>
      <c r="D49" s="2578"/>
      <c r="E49" s="2578"/>
      <c r="F49" s="2578"/>
      <c r="G49" s="2579"/>
    </row>
    <row r="50" spans="1:7">
      <c r="A50" s="2103" t="s">
        <v>693</v>
      </c>
      <c r="B50" s="2567"/>
      <c r="C50" s="2580"/>
      <c r="D50" s="2580"/>
      <c r="E50" s="2581"/>
      <c r="F50" s="2581"/>
      <c r="G50" s="2579"/>
    </row>
    <row r="51" spans="1:7">
      <c r="A51" s="2103" t="s">
        <v>1953</v>
      </c>
      <c r="B51" s="2567"/>
      <c r="C51" s="2580"/>
      <c r="D51" s="2580"/>
      <c r="E51" s="2581"/>
      <c r="F51" s="2581"/>
      <c r="G51" s="2579"/>
    </row>
    <row r="52" spans="1:7">
      <c r="A52" s="2103" t="s">
        <v>1954</v>
      </c>
      <c r="B52" s="2567"/>
      <c r="C52" s="2580"/>
      <c r="D52" s="2580"/>
      <c r="E52" s="2581"/>
      <c r="F52" s="2581"/>
      <c r="G52" s="2579"/>
    </row>
    <row r="53" spans="1:7">
      <c r="A53" s="2103" t="s">
        <v>1955</v>
      </c>
      <c r="B53" s="2567"/>
      <c r="C53" s="2580"/>
      <c r="D53" s="2580"/>
      <c r="E53" s="2581"/>
      <c r="F53" s="2581"/>
      <c r="G53" s="2579"/>
    </row>
    <row r="54" spans="1:7">
      <c r="A54" s="2103" t="s">
        <v>1956</v>
      </c>
      <c r="B54" s="2567"/>
      <c r="C54" s="2580"/>
      <c r="D54" s="2580"/>
      <c r="E54" s="2581"/>
      <c r="F54" s="2581"/>
      <c r="G54" s="2579"/>
    </row>
    <row r="55" spans="1:7">
      <c r="A55" s="2103" t="s">
        <v>1957</v>
      </c>
      <c r="B55" s="2567"/>
      <c r="C55" s="2580"/>
      <c r="D55" s="2580"/>
      <c r="E55" s="2581"/>
      <c r="F55" s="2581"/>
      <c r="G55" s="2579"/>
    </row>
    <row r="56" spans="1:7">
      <c r="A56" s="2103" t="s">
        <v>1958</v>
      </c>
      <c r="B56" s="2567"/>
      <c r="C56" s="2580"/>
      <c r="D56" s="2580"/>
      <c r="E56" s="2581"/>
      <c r="F56" s="2581"/>
      <c r="G56" s="2579"/>
    </row>
    <row r="57" spans="1:7" ht="15.75" thickBot="1">
      <c r="A57" s="2490" t="s">
        <v>1959</v>
      </c>
      <c r="B57" s="2582"/>
      <c r="C57" s="2582"/>
      <c r="D57" s="2582"/>
      <c r="E57" s="2582"/>
      <c r="F57" s="2582"/>
      <c r="G57" s="2583"/>
    </row>
    <row r="58" spans="1:7">
      <c r="A58" s="2491" t="s">
        <v>3607</v>
      </c>
      <c r="B58" s="2491"/>
      <c r="C58" s="2491"/>
      <c r="D58" s="2491"/>
      <c r="E58" s="2584"/>
      <c r="F58" s="2585"/>
      <c r="G58" s="2585"/>
    </row>
    <row r="59" spans="1:7">
      <c r="A59" s="512"/>
      <c r="B59" s="2491"/>
      <c r="C59" s="2491"/>
      <c r="D59" s="2491"/>
      <c r="E59" s="2584"/>
      <c r="F59" s="2585"/>
      <c r="G59" s="2585"/>
    </row>
    <row r="60" spans="1:7">
      <c r="A60" s="2585" t="s">
        <v>3608</v>
      </c>
      <c r="B60" s="1214"/>
      <c r="C60" s="1214"/>
      <c r="D60" s="2585"/>
      <c r="E60" s="2585"/>
      <c r="F60" s="2585"/>
      <c r="G60" s="2585"/>
    </row>
    <row r="61" spans="1:7" ht="15.75" thickBot="1">
      <c r="A61" s="82"/>
      <c r="B61" s="1074"/>
      <c r="C61" s="1074"/>
      <c r="D61" s="1074"/>
      <c r="E61" s="844"/>
      <c r="F61" s="1214"/>
      <c r="G61" s="1214"/>
    </row>
    <row r="62" spans="1:7">
      <c r="A62" s="1219"/>
      <c r="B62" s="2552" t="s">
        <v>394</v>
      </c>
      <c r="C62" s="1224" t="s">
        <v>377</v>
      </c>
      <c r="D62" s="2586"/>
      <c r="E62" s="2077" t="s">
        <v>283</v>
      </c>
      <c r="F62" s="2587" t="s">
        <v>397</v>
      </c>
      <c r="G62" s="2587"/>
    </row>
    <row r="63" spans="1:7">
      <c r="A63" s="1240"/>
      <c r="B63" s="2588" t="s">
        <v>4729</v>
      </c>
      <c r="C63" s="2563" t="s">
        <v>285</v>
      </c>
      <c r="D63" s="2589" t="s">
        <v>87</v>
      </c>
      <c r="E63" s="2079" t="s">
        <v>286</v>
      </c>
      <c r="F63" s="2571"/>
      <c r="G63" s="2566"/>
    </row>
    <row r="64" spans="1:7">
      <c r="A64" s="1231"/>
      <c r="B64" s="1255"/>
      <c r="C64" s="2574" t="s">
        <v>287</v>
      </c>
      <c r="D64" s="2590" t="s">
        <v>3616</v>
      </c>
      <c r="E64" s="1710" t="s">
        <v>4855</v>
      </c>
      <c r="F64" s="2591" t="s">
        <v>4567</v>
      </c>
      <c r="G64" s="2592"/>
    </row>
    <row r="65" spans="1:7">
      <c r="A65" s="2084" t="s">
        <v>288</v>
      </c>
      <c r="B65" s="1246"/>
      <c r="C65" s="1246"/>
      <c r="D65" s="1246"/>
      <c r="E65" s="1246"/>
      <c r="F65" s="2593"/>
      <c r="G65" s="2577"/>
    </row>
    <row r="66" spans="1:7">
      <c r="A66" s="2103" t="s">
        <v>290</v>
      </c>
      <c r="B66" s="2491"/>
      <c r="C66" s="2491"/>
      <c r="D66" s="2594" t="s">
        <v>523</v>
      </c>
      <c r="E66" s="2079" t="s">
        <v>291</v>
      </c>
      <c r="F66" s="2566" t="s">
        <v>292</v>
      </c>
      <c r="G66" s="2566"/>
    </row>
    <row r="67" spans="1:7">
      <c r="A67" s="2103" t="s">
        <v>293</v>
      </c>
      <c r="B67" s="1251" t="s">
        <v>670</v>
      </c>
      <c r="C67" s="1251"/>
      <c r="D67" s="2081" t="s">
        <v>671</v>
      </c>
      <c r="E67" s="2079" t="s">
        <v>672</v>
      </c>
      <c r="F67" s="2566" t="s">
        <v>673</v>
      </c>
      <c r="G67" s="2566"/>
    </row>
    <row r="68" spans="1:7">
      <c r="A68" s="2117"/>
      <c r="B68" s="1255" t="s">
        <v>1860</v>
      </c>
      <c r="C68" s="1255"/>
      <c r="D68" s="2595" t="s">
        <v>1861</v>
      </c>
      <c r="E68" s="2108" t="s">
        <v>1862</v>
      </c>
      <c r="F68" s="2577" t="s">
        <v>1863</v>
      </c>
      <c r="G68" s="2577"/>
    </row>
    <row r="69" spans="1:7">
      <c r="A69" s="2103" t="s">
        <v>674</v>
      </c>
      <c r="B69" s="2491" t="s">
        <v>3234</v>
      </c>
      <c r="C69" s="2491"/>
      <c r="D69" s="2594"/>
      <c r="E69" s="2596"/>
      <c r="F69" s="2597"/>
      <c r="G69" s="2566"/>
    </row>
    <row r="70" spans="1:7">
      <c r="A70" s="2103" t="s">
        <v>675</v>
      </c>
      <c r="B70" s="2491"/>
      <c r="C70" s="2491"/>
      <c r="D70" s="2594"/>
      <c r="E70" s="2596"/>
      <c r="F70" s="2597"/>
      <c r="G70" s="2566"/>
    </row>
    <row r="71" spans="1:7">
      <c r="A71" s="2103" t="s">
        <v>676</v>
      </c>
      <c r="B71" s="2491"/>
      <c r="C71" s="2491"/>
      <c r="D71" s="2594"/>
      <c r="E71" s="2596"/>
      <c r="F71" s="2597"/>
      <c r="G71" s="2566"/>
    </row>
    <row r="72" spans="1:7">
      <c r="A72" s="2103" t="s">
        <v>677</v>
      </c>
      <c r="B72" s="2491"/>
      <c r="C72" s="2491"/>
      <c r="D72" s="2594"/>
      <c r="E72" s="2596"/>
      <c r="F72" s="2597"/>
      <c r="G72" s="2566"/>
    </row>
    <row r="73" spans="1:7">
      <c r="A73" s="2103" t="s">
        <v>678</v>
      </c>
      <c r="B73" s="2491"/>
      <c r="C73" s="2491"/>
      <c r="D73" s="2594"/>
      <c r="E73" s="2596"/>
      <c r="F73" s="2597"/>
      <c r="G73" s="2566"/>
    </row>
    <row r="74" spans="1:7">
      <c r="A74" s="2103" t="s">
        <v>679</v>
      </c>
      <c r="B74" s="2491"/>
      <c r="C74" s="2491"/>
      <c r="D74" s="2594"/>
      <c r="E74" s="2596"/>
      <c r="F74" s="2597"/>
      <c r="G74" s="2566"/>
    </row>
    <row r="75" spans="1:7">
      <c r="A75" s="2103" t="s">
        <v>680</v>
      </c>
      <c r="B75" s="2491"/>
      <c r="C75" s="2491"/>
      <c r="D75" s="2594"/>
      <c r="E75" s="2596"/>
      <c r="F75" s="2597"/>
      <c r="G75" s="2566"/>
    </row>
    <row r="76" spans="1:7">
      <c r="A76" s="2103" t="s">
        <v>681</v>
      </c>
      <c r="B76" s="2491"/>
      <c r="C76" s="2491"/>
      <c r="D76" s="2594"/>
      <c r="E76" s="2596"/>
      <c r="F76" s="2597"/>
      <c r="G76" s="2566"/>
    </row>
    <row r="77" spans="1:7">
      <c r="A77" s="2103" t="s">
        <v>682</v>
      </c>
      <c r="B77" s="2491"/>
      <c r="C77" s="2491"/>
      <c r="D77" s="2594"/>
      <c r="E77" s="2596"/>
      <c r="F77" s="2597"/>
      <c r="G77" s="2566"/>
    </row>
    <row r="78" spans="1:7">
      <c r="A78" s="2103" t="s">
        <v>683</v>
      </c>
      <c r="B78" s="2491"/>
      <c r="C78" s="2491"/>
      <c r="D78" s="2594"/>
      <c r="E78" s="2596"/>
      <c r="F78" s="2597"/>
      <c r="G78" s="2566"/>
    </row>
    <row r="79" spans="1:7">
      <c r="A79" s="2103" t="s">
        <v>684</v>
      </c>
      <c r="B79" s="2491"/>
      <c r="C79" s="2491"/>
      <c r="D79" s="2594"/>
      <c r="E79" s="2596"/>
      <c r="F79" s="2597"/>
      <c r="G79" s="2566"/>
    </row>
    <row r="80" spans="1:7">
      <c r="A80" s="2103" t="s">
        <v>685</v>
      </c>
      <c r="B80" s="2491"/>
      <c r="C80" s="2491"/>
      <c r="D80" s="2594"/>
      <c r="E80" s="2596"/>
      <c r="F80" s="2597"/>
      <c r="G80" s="2566"/>
    </row>
    <row r="81" spans="1:7">
      <c r="A81" s="2103" t="s">
        <v>686</v>
      </c>
      <c r="B81" s="2491"/>
      <c r="C81" s="2491"/>
      <c r="D81" s="2594"/>
      <c r="E81" s="2596"/>
      <c r="F81" s="2597"/>
      <c r="G81" s="2566"/>
    </row>
    <row r="82" spans="1:7">
      <c r="A82" s="2103" t="s">
        <v>687</v>
      </c>
      <c r="B82" s="2491"/>
      <c r="C82" s="2491"/>
      <c r="D82" s="2594"/>
      <c r="E82" s="2596"/>
      <c r="F82" s="2597"/>
      <c r="G82" s="2566"/>
    </row>
    <row r="83" spans="1:7">
      <c r="A83" s="2103" t="s">
        <v>688</v>
      </c>
      <c r="B83" s="2491"/>
      <c r="C83" s="2491"/>
      <c r="D83" s="2594"/>
      <c r="E83" s="2596"/>
      <c r="F83" s="2597"/>
      <c r="G83" s="2566"/>
    </row>
    <row r="84" spans="1:7">
      <c r="A84" s="2103" t="s">
        <v>689</v>
      </c>
      <c r="B84" s="2491"/>
      <c r="C84" s="2491"/>
      <c r="D84" s="2594"/>
      <c r="E84" s="2596"/>
      <c r="F84" s="2597"/>
      <c r="G84" s="2566"/>
    </row>
    <row r="85" spans="1:7">
      <c r="A85" s="2103" t="s">
        <v>690</v>
      </c>
      <c r="B85" s="2491"/>
      <c r="C85" s="2491"/>
      <c r="D85" s="2594"/>
      <c r="E85" s="2596"/>
      <c r="F85" s="2597"/>
      <c r="G85" s="2566"/>
    </row>
    <row r="86" spans="1:7">
      <c r="A86" s="2103" t="s">
        <v>691</v>
      </c>
      <c r="B86" s="2491"/>
      <c r="C86" s="2491"/>
      <c r="D86" s="2594"/>
      <c r="E86" s="2596"/>
      <c r="F86" s="2597"/>
      <c r="G86" s="2566"/>
    </row>
    <row r="87" spans="1:7">
      <c r="A87" s="2103" t="s">
        <v>692</v>
      </c>
      <c r="B87" s="2491"/>
      <c r="C87" s="2491"/>
      <c r="D87" s="2594"/>
      <c r="E87" s="2596"/>
      <c r="F87" s="2597"/>
      <c r="G87" s="2566"/>
    </row>
    <row r="88" spans="1:7">
      <c r="A88" s="2103" t="s">
        <v>693</v>
      </c>
      <c r="B88" s="2491"/>
      <c r="C88" s="2491"/>
      <c r="D88" s="2594"/>
      <c r="E88" s="2596"/>
      <c r="F88" s="2597"/>
      <c r="G88" s="2566"/>
    </row>
    <row r="89" spans="1:7">
      <c r="A89" s="2103" t="s">
        <v>1953</v>
      </c>
      <c r="B89" s="2491"/>
      <c r="C89" s="2491"/>
      <c r="D89" s="2594"/>
      <c r="E89" s="2596"/>
      <c r="F89" s="2597"/>
      <c r="G89" s="2566"/>
    </row>
    <row r="90" spans="1:7">
      <c r="A90" s="2103" t="s">
        <v>1954</v>
      </c>
      <c r="B90" s="2491"/>
      <c r="C90" s="2491"/>
      <c r="D90" s="2594"/>
      <c r="E90" s="2596"/>
      <c r="F90" s="2597"/>
      <c r="G90" s="2566"/>
    </row>
    <row r="91" spans="1:7">
      <c r="A91" s="2103" t="s">
        <v>1955</v>
      </c>
      <c r="B91" s="2491"/>
      <c r="C91" s="2491"/>
      <c r="D91" s="2594"/>
      <c r="E91" s="2596"/>
      <c r="F91" s="2597"/>
      <c r="G91" s="2566"/>
    </row>
    <row r="92" spans="1:7">
      <c r="A92" s="2103" t="s">
        <v>1956</v>
      </c>
      <c r="B92" s="2491"/>
      <c r="C92" s="2491"/>
      <c r="D92" s="2594"/>
      <c r="E92" s="2596"/>
      <c r="F92" s="2597"/>
      <c r="G92" s="2566"/>
    </row>
    <row r="93" spans="1:7">
      <c r="A93" s="2103" t="s">
        <v>1957</v>
      </c>
      <c r="B93" s="2491"/>
      <c r="C93" s="2491"/>
      <c r="D93" s="2594"/>
      <c r="E93" s="2596"/>
      <c r="F93" s="2597"/>
      <c r="G93" s="2566"/>
    </row>
    <row r="94" spans="1:7">
      <c r="A94" s="2103" t="s">
        <v>1958</v>
      </c>
      <c r="B94" s="2491"/>
      <c r="C94" s="2491"/>
      <c r="D94" s="2594"/>
      <c r="E94" s="2596"/>
      <c r="F94" s="2597"/>
      <c r="G94" s="2566"/>
    </row>
    <row r="95" spans="1:7">
      <c r="A95" s="2103" t="s">
        <v>1959</v>
      </c>
      <c r="B95" s="2491"/>
      <c r="C95" s="2491"/>
      <c r="D95" s="2594"/>
      <c r="E95" s="2596"/>
      <c r="F95" s="2597"/>
      <c r="G95" s="2566"/>
    </row>
    <row r="96" spans="1:7">
      <c r="A96" s="77" t="s">
        <v>475</v>
      </c>
      <c r="B96" s="2598"/>
      <c r="C96" s="2599"/>
      <c r="D96" s="2600"/>
      <c r="E96" s="2601"/>
      <c r="F96" s="2602"/>
      <c r="G96" s="2603"/>
    </row>
    <row r="97" spans="1:7">
      <c r="A97" s="77" t="s">
        <v>476</v>
      </c>
      <c r="B97" s="2598"/>
      <c r="C97" s="2599"/>
      <c r="D97" s="2600"/>
      <c r="E97" s="2601"/>
      <c r="F97" s="2602"/>
      <c r="G97" s="2603"/>
    </row>
    <row r="98" spans="1:7">
      <c r="A98" s="77" t="s">
        <v>477</v>
      </c>
      <c r="B98" s="2598"/>
      <c r="C98" s="2599"/>
      <c r="D98" s="2600"/>
      <c r="E98" s="2601"/>
      <c r="F98" s="2602"/>
      <c r="G98" s="2603"/>
    </row>
    <row r="99" spans="1:7">
      <c r="A99" s="77" t="s">
        <v>478</v>
      </c>
      <c r="B99" s="2598"/>
      <c r="C99" s="2599"/>
      <c r="D99" s="2600"/>
      <c r="E99" s="2601"/>
      <c r="F99" s="2602"/>
      <c r="G99" s="2603"/>
    </row>
    <row r="100" spans="1:7">
      <c r="A100" s="77" t="s">
        <v>479</v>
      </c>
      <c r="B100" s="2598"/>
      <c r="C100" s="2599"/>
      <c r="D100" s="2600"/>
      <c r="E100" s="2601"/>
      <c r="F100" s="2602"/>
      <c r="G100" s="2603"/>
    </row>
    <row r="101" spans="1:7">
      <c r="A101" s="77" t="s">
        <v>480</v>
      </c>
      <c r="B101" s="2598"/>
      <c r="C101" s="2599"/>
      <c r="D101" s="2600"/>
      <c r="E101" s="2601"/>
      <c r="F101" s="2602"/>
      <c r="G101" s="2603"/>
    </row>
    <row r="102" spans="1:7">
      <c r="A102" s="77" t="s">
        <v>481</v>
      </c>
      <c r="B102" s="2598"/>
      <c r="C102" s="2599"/>
      <c r="D102" s="2600"/>
      <c r="E102" s="2601"/>
      <c r="F102" s="2602"/>
      <c r="G102" s="2603"/>
    </row>
    <row r="103" spans="1:7">
      <c r="A103" s="77" t="s">
        <v>482</v>
      </c>
      <c r="B103" s="2598"/>
      <c r="C103" s="2599"/>
      <c r="D103" s="2600"/>
      <c r="E103" s="2601"/>
      <c r="F103" s="2602"/>
      <c r="G103" s="2603"/>
    </row>
    <row r="104" spans="1:7">
      <c r="A104" s="77" t="s">
        <v>483</v>
      </c>
      <c r="B104" s="2598"/>
      <c r="C104" s="2599"/>
      <c r="D104" s="2600"/>
      <c r="E104" s="2601"/>
      <c r="F104" s="2602"/>
      <c r="G104" s="2603"/>
    </row>
    <row r="105" spans="1:7">
      <c r="A105" s="77" t="s">
        <v>484</v>
      </c>
      <c r="B105" s="2598"/>
      <c r="C105" s="2599"/>
      <c r="D105" s="2600"/>
      <c r="E105" s="2601"/>
      <c r="F105" s="2602"/>
      <c r="G105" s="2603"/>
    </row>
    <row r="106" spans="1:7">
      <c r="A106" s="77" t="s">
        <v>485</v>
      </c>
      <c r="B106" s="2598"/>
      <c r="C106" s="2599"/>
      <c r="D106" s="2600"/>
      <c r="E106" s="2601"/>
      <c r="F106" s="2602"/>
      <c r="G106" s="2603"/>
    </row>
    <row r="107" spans="1:7">
      <c r="A107" s="77" t="s">
        <v>486</v>
      </c>
      <c r="B107" s="2598"/>
      <c r="C107" s="2599"/>
      <c r="D107" s="2600"/>
      <c r="E107" s="2601"/>
      <c r="F107" s="2602"/>
      <c r="G107" s="2603"/>
    </row>
    <row r="108" spans="1:7">
      <c r="A108" s="77" t="s">
        <v>487</v>
      </c>
      <c r="B108" s="2598"/>
      <c r="C108" s="2599"/>
      <c r="D108" s="2600"/>
      <c r="E108" s="2601"/>
      <c r="F108" s="2602"/>
      <c r="G108" s="2603"/>
    </row>
    <row r="109" spans="1:7">
      <c r="A109" s="77" t="s">
        <v>488</v>
      </c>
      <c r="B109" s="2598"/>
      <c r="C109" s="2599"/>
      <c r="D109" s="2600"/>
      <c r="E109" s="2601"/>
      <c r="F109" s="2602"/>
      <c r="G109" s="2603"/>
    </row>
    <row r="110" spans="1:7">
      <c r="A110" s="77" t="s">
        <v>489</v>
      </c>
      <c r="B110" s="2598"/>
      <c r="C110" s="2599"/>
      <c r="D110" s="2600"/>
      <c r="E110" s="2601"/>
      <c r="F110" s="2602"/>
      <c r="G110" s="2603"/>
    </row>
    <row r="111" spans="1:7">
      <c r="A111" s="77" t="s">
        <v>490</v>
      </c>
      <c r="B111" s="2598"/>
      <c r="C111" s="2599"/>
      <c r="D111" s="2600"/>
      <c r="E111" s="2601"/>
      <c r="F111" s="2602"/>
      <c r="G111" s="2603"/>
    </row>
    <row r="112" spans="1:7">
      <c r="A112" s="77" t="s">
        <v>491</v>
      </c>
      <c r="B112" s="2598"/>
      <c r="C112" s="2599"/>
      <c r="D112" s="2600"/>
      <c r="E112" s="2601"/>
      <c r="F112" s="2602"/>
      <c r="G112" s="2603"/>
    </row>
    <row r="113" spans="1:7">
      <c r="A113" s="77" t="s">
        <v>492</v>
      </c>
      <c r="B113" s="2598"/>
      <c r="C113" s="2599"/>
      <c r="D113" s="2600"/>
      <c r="E113" s="2601"/>
      <c r="F113" s="2602"/>
      <c r="G113" s="2603"/>
    </row>
    <row r="114" spans="1:7">
      <c r="A114" s="77" t="s">
        <v>493</v>
      </c>
      <c r="B114" s="2598"/>
      <c r="C114" s="2599"/>
      <c r="D114" s="2600"/>
      <c r="E114" s="2601"/>
      <c r="F114" s="2602"/>
      <c r="G114" s="2603"/>
    </row>
    <row r="115" spans="1:7">
      <c r="A115" s="77" t="s">
        <v>494</v>
      </c>
      <c r="B115" s="2598"/>
      <c r="C115" s="2599"/>
      <c r="D115" s="2600"/>
      <c r="E115" s="2601"/>
      <c r="F115" s="2602"/>
      <c r="G115" s="2603"/>
    </row>
    <row r="116" spans="1:7">
      <c r="A116" s="77" t="s">
        <v>495</v>
      </c>
      <c r="B116" s="2598"/>
      <c r="C116" s="2599"/>
      <c r="D116" s="2600"/>
      <c r="E116" s="2601"/>
      <c r="F116" s="2602"/>
      <c r="G116" s="2603"/>
    </row>
    <row r="117" spans="1:7">
      <c r="A117" s="77" t="s">
        <v>496</v>
      </c>
      <c r="B117" s="2598"/>
      <c r="C117" s="2599"/>
      <c r="D117" s="2600"/>
      <c r="E117" s="2601"/>
      <c r="F117" s="2602"/>
      <c r="G117" s="2603"/>
    </row>
    <row r="118" spans="1:7" ht="15.75" thickBot="1">
      <c r="A118" s="940" t="s">
        <v>497</v>
      </c>
      <c r="B118" s="2604"/>
      <c r="C118" s="2605"/>
      <c r="D118" s="2606"/>
      <c r="E118" s="2607"/>
      <c r="F118" s="2608"/>
      <c r="G118" s="2609"/>
    </row>
    <row r="119" spans="1:7">
      <c r="A119" s="2491" t="s">
        <v>498</v>
      </c>
      <c r="B119" s="1227"/>
      <c r="C119" s="1227"/>
      <c r="D119" s="2091"/>
      <c r="E119" s="2091"/>
      <c r="F119" s="2091"/>
      <c r="G119" s="2091"/>
    </row>
    <row r="120" spans="1:7">
      <c r="A120" s="2091" t="s">
        <v>499</v>
      </c>
      <c r="B120" s="2091"/>
      <c r="C120" s="2091"/>
      <c r="D120" s="2091"/>
      <c r="E120" s="2091"/>
      <c r="F120" s="2091"/>
      <c r="G120" s="2091"/>
    </row>
    <row r="121" spans="1:7">
      <c r="A121" s="512"/>
      <c r="B121" s="512"/>
      <c r="C121" s="512"/>
      <c r="D121" s="512"/>
      <c r="E121" s="512"/>
    </row>
    <row r="122" spans="1:7">
      <c r="A122" s="512"/>
      <c r="B122" s="512"/>
      <c r="C122" s="512"/>
      <c r="D122" s="512"/>
      <c r="E122" s="512"/>
    </row>
    <row r="123" spans="1:7">
      <c r="A123" s="512"/>
      <c r="B123" s="512"/>
      <c r="C123" s="512"/>
      <c r="D123" s="512"/>
      <c r="E123" s="512"/>
    </row>
    <row r="124" spans="1:7">
      <c r="A124" s="512"/>
      <c r="B124" s="512"/>
      <c r="C124" s="512"/>
      <c r="D124" s="512"/>
      <c r="E124" s="512"/>
    </row>
    <row r="125" spans="1:7">
      <c r="A125" s="512"/>
      <c r="B125" s="512"/>
      <c r="C125" s="512"/>
      <c r="D125" s="512"/>
      <c r="E125" s="512"/>
    </row>
    <row r="126" spans="1:7">
      <c r="A126" s="512"/>
      <c r="B126" s="512"/>
      <c r="C126" s="512"/>
      <c r="D126" s="512"/>
      <c r="E126" s="512"/>
    </row>
    <row r="127" spans="1:7">
      <c r="A127" s="512"/>
      <c r="B127" s="512"/>
      <c r="C127" s="512"/>
      <c r="D127" s="512"/>
      <c r="E127" s="512"/>
    </row>
    <row r="128" spans="1:7">
      <c r="A128" s="512"/>
      <c r="B128" s="512"/>
      <c r="C128" s="512"/>
      <c r="D128" s="512"/>
      <c r="E128" s="512"/>
    </row>
    <row r="129" spans="1:5">
      <c r="A129" s="512"/>
      <c r="B129" s="512"/>
      <c r="C129" s="512"/>
      <c r="D129" s="512"/>
      <c r="E129" s="512"/>
    </row>
    <row r="130" spans="1:5">
      <c r="A130" s="512"/>
      <c r="B130" s="512"/>
      <c r="C130" s="512"/>
      <c r="D130" s="512"/>
      <c r="E130" s="512"/>
    </row>
    <row r="131" spans="1:5">
      <c r="A131" s="512"/>
      <c r="B131" s="512"/>
      <c r="C131" s="512"/>
      <c r="D131" s="512"/>
      <c r="E131" s="512"/>
    </row>
    <row r="132" spans="1:5">
      <c r="A132" s="512"/>
      <c r="B132" s="512"/>
      <c r="C132" s="512"/>
      <c r="D132" s="512"/>
      <c r="E132" s="512"/>
    </row>
    <row r="133" spans="1:5">
      <c r="A133" s="512"/>
      <c r="B133" s="512"/>
      <c r="C133" s="512"/>
      <c r="D133" s="512"/>
      <c r="E133" s="512"/>
    </row>
    <row r="134" spans="1:5">
      <c r="A134" s="512"/>
      <c r="B134" s="512"/>
      <c r="C134" s="512"/>
      <c r="D134" s="512"/>
      <c r="E134" s="512"/>
    </row>
    <row r="135" spans="1:5">
      <c r="A135" s="512"/>
      <c r="B135" s="512"/>
      <c r="C135" s="512"/>
      <c r="D135" s="512"/>
      <c r="E135" s="512"/>
    </row>
    <row r="136" spans="1:5">
      <c r="A136" s="512"/>
      <c r="B136" s="512"/>
      <c r="C136" s="512"/>
      <c r="D136" s="512"/>
      <c r="E136" s="512"/>
    </row>
    <row r="137" spans="1:5">
      <c r="A137" s="512"/>
      <c r="B137" s="512"/>
      <c r="C137" s="512"/>
      <c r="D137" s="512"/>
      <c r="E137" s="512"/>
    </row>
    <row r="138" spans="1:5">
      <c r="A138" s="512"/>
      <c r="B138" s="512"/>
      <c r="C138" s="512"/>
      <c r="D138" s="512"/>
      <c r="E138" s="512"/>
    </row>
    <row r="139" spans="1:5">
      <c r="A139" s="512"/>
      <c r="B139" s="512"/>
      <c r="C139" s="512"/>
      <c r="D139" s="512"/>
      <c r="E139" s="512"/>
    </row>
    <row r="140" spans="1:5">
      <c r="A140" s="512"/>
      <c r="B140" s="512"/>
      <c r="C140" s="512"/>
      <c r="D140" s="512"/>
      <c r="E140" s="512"/>
    </row>
  </sheetData>
  <mergeCells count="8">
    <mergeCell ref="B6:B12"/>
    <mergeCell ref="D6:F10"/>
    <mergeCell ref="D11:F13"/>
    <mergeCell ref="B18:B19"/>
    <mergeCell ref="D18:F27"/>
    <mergeCell ref="B20:B21"/>
    <mergeCell ref="B22:B24"/>
    <mergeCell ref="B25:B27"/>
  </mergeCells>
  <phoneticPr fontId="0" type="noConversion"/>
  <printOptions horizontalCentered="1" verticalCentered="1"/>
  <pageMargins left="0.25" right="0.25" top="0.5" bottom="0.25" header="0" footer="0"/>
  <pageSetup scale="76" fitToHeight="2" orientation="portrait" horizontalDpi="300" verticalDpi="300" r:id="rId1"/>
  <headerFooter alignWithMargins="0"/>
  <rowBreaks count="1" manualBreakCount="1">
    <brk id="60"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0"/>
  <dimension ref="A1:O57"/>
  <sheetViews>
    <sheetView defaultGridColor="0" colorId="22" zoomScale="85" zoomScaleNormal="85" zoomScaleSheetLayoutView="50" workbookViewId="0">
      <selection activeCell="C30" sqref="C30"/>
    </sheetView>
  </sheetViews>
  <sheetFormatPr defaultColWidth="9.6640625" defaultRowHeight="15"/>
  <cols>
    <col min="1" max="1" width="4.6640625" style="512" customWidth="1"/>
    <col min="2" max="2" width="40.6640625" style="512" customWidth="1"/>
    <col min="3" max="3" width="24.6640625" style="512" customWidth="1"/>
    <col min="4" max="5" width="12.6640625" style="512" customWidth="1"/>
    <col min="6" max="6" width="17.33203125" style="512" bestFit="1" customWidth="1"/>
    <col min="7" max="7" width="5.6640625" style="512" customWidth="1"/>
    <col min="8" max="14" width="14.6640625" style="512" customWidth="1"/>
    <col min="15" max="15" width="4.6640625" style="512" customWidth="1"/>
    <col min="16" max="16384" width="9.6640625" style="512"/>
  </cols>
  <sheetData>
    <row r="1" spans="1:15" ht="13.5" customHeight="1" thickBot="1">
      <c r="A1" s="82" t="s">
        <v>4729</v>
      </c>
      <c r="B1" s="83"/>
      <c r="C1" s="83"/>
      <c r="D1" s="542"/>
      <c r="E1" s="83"/>
      <c r="F1" s="2530" t="s">
        <v>4567</v>
      </c>
      <c r="G1" s="82" t="s">
        <v>4729</v>
      </c>
      <c r="H1" s="83"/>
      <c r="I1" s="83"/>
      <c r="J1" s="83"/>
      <c r="K1" s="83"/>
      <c r="L1" s="83"/>
      <c r="M1" s="83"/>
      <c r="N1" s="83"/>
      <c r="O1" s="2531" t="s">
        <v>4567</v>
      </c>
    </row>
    <row r="2" spans="1:15" ht="13.5" customHeight="1">
      <c r="A2" s="507"/>
      <c r="B2" s="508"/>
      <c r="C2" s="508"/>
      <c r="D2" s="508"/>
      <c r="E2" s="508"/>
      <c r="F2" s="1561"/>
      <c r="G2" s="507"/>
      <c r="H2" s="508"/>
      <c r="I2" s="508"/>
      <c r="J2" s="508"/>
      <c r="K2" s="508"/>
      <c r="L2" s="508"/>
      <c r="M2" s="508"/>
      <c r="N2" s="508"/>
      <c r="O2" s="1561"/>
    </row>
    <row r="3" spans="1:15" ht="15" customHeight="1">
      <c r="A3" s="2532" t="s">
        <v>500</v>
      </c>
      <c r="B3" s="526"/>
      <c r="C3" s="526"/>
      <c r="D3" s="526"/>
      <c r="E3" s="526"/>
      <c r="F3" s="529"/>
      <c r="G3" s="2532" t="s">
        <v>501</v>
      </c>
      <c r="H3" s="1559"/>
      <c r="I3" s="526"/>
      <c r="J3" s="526"/>
      <c r="K3" s="526"/>
      <c r="L3" s="526"/>
      <c r="M3" s="526"/>
      <c r="N3" s="526"/>
      <c r="O3" s="529"/>
    </row>
    <row r="4" spans="1:15" ht="15" customHeight="1">
      <c r="A4" s="514"/>
      <c r="B4" s="526"/>
      <c r="C4" s="526"/>
      <c r="D4" s="526"/>
      <c r="E4" s="526"/>
      <c r="F4" s="534"/>
      <c r="G4" s="514"/>
      <c r="H4" s="83"/>
      <c r="I4" s="83"/>
      <c r="J4" s="83"/>
      <c r="K4" s="83"/>
      <c r="L4" s="83"/>
      <c r="M4" s="83"/>
      <c r="N4" s="83"/>
      <c r="O4" s="534"/>
    </row>
    <row r="5" spans="1:15" ht="16.5" customHeight="1">
      <c r="A5" s="1535" t="s">
        <v>502</v>
      </c>
      <c r="B5" s="3278" t="s">
        <v>728</v>
      </c>
      <c r="C5" s="3276"/>
      <c r="D5" s="3276"/>
      <c r="E5" s="3276"/>
      <c r="F5" s="3281"/>
      <c r="G5" s="514"/>
      <c r="H5" s="3278" t="s">
        <v>2120</v>
      </c>
      <c r="I5" s="3278"/>
      <c r="J5" s="3278"/>
      <c r="K5" s="3278"/>
      <c r="L5" s="3278"/>
      <c r="M5" s="3278"/>
      <c r="N5" s="3278"/>
      <c r="O5" s="534"/>
    </row>
    <row r="6" spans="1:15" ht="13.5" customHeight="1">
      <c r="A6" s="514"/>
      <c r="B6" s="3276"/>
      <c r="C6" s="3276"/>
      <c r="D6" s="3276"/>
      <c r="E6" s="3276"/>
      <c r="F6" s="3281"/>
      <c r="G6" s="514"/>
      <c r="H6" s="3278"/>
      <c r="I6" s="3278"/>
      <c r="J6" s="3278"/>
      <c r="K6" s="3278"/>
      <c r="L6" s="3278"/>
      <c r="M6" s="3278"/>
      <c r="N6" s="3278"/>
      <c r="O6" s="534"/>
    </row>
    <row r="7" spans="1:15" ht="13.5" customHeight="1">
      <c r="A7" s="514"/>
      <c r="B7" s="83"/>
      <c r="C7" s="526"/>
      <c r="D7" s="526"/>
      <c r="E7" s="526"/>
      <c r="F7" s="534"/>
      <c r="G7" s="514"/>
      <c r="H7" s="3278"/>
      <c r="I7" s="3278"/>
      <c r="J7" s="3278"/>
      <c r="K7" s="3278"/>
      <c r="L7" s="3278"/>
      <c r="M7" s="3278"/>
      <c r="N7" s="3278"/>
      <c r="O7" s="534"/>
    </row>
    <row r="8" spans="1:15" ht="17.25" customHeight="1">
      <c r="A8" s="1535" t="s">
        <v>711</v>
      </c>
      <c r="B8" s="3278" t="s">
        <v>729</v>
      </c>
      <c r="C8" s="3276"/>
      <c r="D8" s="3276"/>
      <c r="E8" s="3276"/>
      <c r="F8" s="3281"/>
      <c r="G8" s="514"/>
      <c r="H8" s="3278"/>
      <c r="I8" s="3278"/>
      <c r="J8" s="3278"/>
      <c r="K8" s="3278"/>
      <c r="L8" s="3278"/>
      <c r="M8" s="3278"/>
      <c r="N8" s="3278"/>
      <c r="O8" s="534"/>
    </row>
    <row r="9" spans="1:15" ht="13.5" customHeight="1">
      <c r="A9" s="514"/>
      <c r="B9" s="3276"/>
      <c r="C9" s="3276"/>
      <c r="D9" s="3276"/>
      <c r="E9" s="3276"/>
      <c r="F9" s="3281"/>
      <c r="G9" s="514"/>
      <c r="H9" s="83"/>
      <c r="I9" s="83"/>
      <c r="J9" s="83"/>
      <c r="K9" s="83"/>
      <c r="L9" s="83"/>
      <c r="M9" s="83"/>
      <c r="N9" s="83"/>
      <c r="O9" s="534"/>
    </row>
    <row r="10" spans="1:15" ht="13.5" customHeight="1">
      <c r="A10" s="514"/>
      <c r="B10" s="3265"/>
      <c r="C10" s="3265"/>
      <c r="D10" s="3265"/>
      <c r="E10" s="3265"/>
      <c r="F10" s="3259"/>
      <c r="G10" s="514"/>
      <c r="H10" s="3278" t="s">
        <v>730</v>
      </c>
      <c r="I10" s="3278"/>
      <c r="J10" s="3278"/>
      <c r="K10" s="3278"/>
      <c r="L10" s="3278"/>
      <c r="M10" s="3278"/>
      <c r="N10" s="3278"/>
      <c r="O10" s="534"/>
    </row>
    <row r="11" spans="1:15" ht="13.5" customHeight="1">
      <c r="A11" s="2533"/>
      <c r="C11" s="2534"/>
      <c r="D11" s="2534"/>
      <c r="E11" s="2534"/>
      <c r="F11" s="2535"/>
      <c r="G11" s="514"/>
      <c r="H11" s="3278"/>
      <c r="I11" s="3278"/>
      <c r="J11" s="3278"/>
      <c r="K11" s="3278"/>
      <c r="L11" s="3278"/>
      <c r="M11" s="3278"/>
      <c r="N11" s="3278"/>
      <c r="O11" s="534"/>
    </row>
    <row r="12" spans="1:15" ht="13.5" customHeight="1">
      <c r="A12" s="1535" t="s">
        <v>712</v>
      </c>
      <c r="B12" s="3278" t="s">
        <v>731</v>
      </c>
      <c r="C12" s="3265"/>
      <c r="D12" s="3265"/>
      <c r="E12" s="3265"/>
      <c r="F12" s="3259"/>
      <c r="G12" s="514"/>
      <c r="H12" s="83"/>
      <c r="I12" s="83"/>
      <c r="J12" s="83"/>
      <c r="K12" s="83"/>
      <c r="L12" s="83"/>
      <c r="M12" s="83"/>
      <c r="N12" s="83"/>
      <c r="O12" s="534"/>
    </row>
    <row r="13" spans="1:15" ht="13.5" customHeight="1">
      <c r="A13" s="1515"/>
      <c r="B13" s="3279"/>
      <c r="C13" s="3279"/>
      <c r="D13" s="3279"/>
      <c r="E13" s="3279"/>
      <c r="F13" s="3280"/>
      <c r="G13" s="1515"/>
      <c r="H13" s="1519"/>
      <c r="I13" s="1519"/>
      <c r="J13" s="1519"/>
      <c r="K13" s="1519"/>
      <c r="L13" s="1519"/>
      <c r="M13" s="1519"/>
      <c r="N13" s="1519"/>
      <c r="O13" s="1894"/>
    </row>
    <row r="14" spans="1:15" ht="13.5" customHeight="1">
      <c r="A14" s="514"/>
      <c r="B14" s="1815"/>
      <c r="C14" s="526" t="s">
        <v>713</v>
      </c>
      <c r="D14" s="1512" t="s">
        <v>2153</v>
      </c>
      <c r="E14" s="1512" t="s">
        <v>2154</v>
      </c>
      <c r="F14" s="529"/>
      <c r="G14" s="1834"/>
      <c r="H14" s="1510"/>
      <c r="I14" s="1545"/>
      <c r="J14" s="1510"/>
      <c r="K14" s="1545"/>
      <c r="L14" s="1510"/>
      <c r="M14" s="1545"/>
      <c r="N14" s="83"/>
      <c r="O14" s="1836"/>
    </row>
    <row r="15" spans="1:15" ht="13.5" customHeight="1">
      <c r="A15" s="1535" t="s">
        <v>290</v>
      </c>
      <c r="B15" s="1815"/>
      <c r="C15" s="526" t="s">
        <v>2155</v>
      </c>
      <c r="D15" s="1512" t="s">
        <v>2156</v>
      </c>
      <c r="E15" s="1831" t="s">
        <v>2157</v>
      </c>
      <c r="F15" s="1900" t="s">
        <v>2158</v>
      </c>
      <c r="G15" s="1532" t="s">
        <v>2159</v>
      </c>
      <c r="H15" s="1511" t="s">
        <v>2160</v>
      </c>
      <c r="I15" s="1511" t="s">
        <v>2161</v>
      </c>
      <c r="J15" s="1511" t="s">
        <v>2162</v>
      </c>
      <c r="K15" s="1511" t="s">
        <v>2163</v>
      </c>
      <c r="L15" s="1511" t="s">
        <v>2164</v>
      </c>
      <c r="M15" s="1511" t="s">
        <v>2165</v>
      </c>
      <c r="N15" s="537" t="s">
        <v>2166</v>
      </c>
      <c r="O15" s="1534" t="s">
        <v>290</v>
      </c>
    </row>
    <row r="16" spans="1:15" ht="13.5" customHeight="1">
      <c r="A16" s="1535" t="s">
        <v>293</v>
      </c>
      <c r="B16" s="1816" t="s">
        <v>824</v>
      </c>
      <c r="C16" s="526" t="s">
        <v>825</v>
      </c>
      <c r="D16" s="1512" t="s">
        <v>826</v>
      </c>
      <c r="E16" s="1816" t="s">
        <v>827</v>
      </c>
      <c r="F16" s="525" t="s">
        <v>828</v>
      </c>
      <c r="G16" s="1532" t="s">
        <v>829</v>
      </c>
      <c r="H16" s="1511" t="s">
        <v>830</v>
      </c>
      <c r="I16" s="1511" t="s">
        <v>831</v>
      </c>
      <c r="J16" s="1511" t="s">
        <v>832</v>
      </c>
      <c r="K16" s="1511" t="s">
        <v>833</v>
      </c>
      <c r="L16" s="1511" t="s">
        <v>834</v>
      </c>
      <c r="M16" s="1511" t="s">
        <v>835</v>
      </c>
      <c r="N16" s="537" t="s">
        <v>836</v>
      </c>
      <c r="O16" s="1534" t="s">
        <v>293</v>
      </c>
    </row>
    <row r="17" spans="1:15" ht="13.5" customHeight="1">
      <c r="A17" s="514"/>
      <c r="B17" s="1816" t="s">
        <v>1860</v>
      </c>
      <c r="C17" s="526" t="s">
        <v>1861</v>
      </c>
      <c r="D17" s="1512" t="s">
        <v>837</v>
      </c>
      <c r="E17" s="1816" t="s">
        <v>1863</v>
      </c>
      <c r="F17" s="525" t="s">
        <v>838</v>
      </c>
      <c r="G17" s="1532" t="s">
        <v>673</v>
      </c>
      <c r="H17" s="1511" t="s">
        <v>839</v>
      </c>
      <c r="I17" s="1511" t="s">
        <v>840</v>
      </c>
      <c r="J17" s="1511" t="s">
        <v>841</v>
      </c>
      <c r="K17" s="1511" t="s">
        <v>842</v>
      </c>
      <c r="L17" s="1511" t="s">
        <v>843</v>
      </c>
      <c r="M17" s="1511" t="s">
        <v>844</v>
      </c>
      <c r="N17" s="537" t="s">
        <v>845</v>
      </c>
      <c r="O17" s="1836"/>
    </row>
    <row r="18" spans="1:15" ht="13.5" customHeight="1">
      <c r="A18" s="514"/>
      <c r="B18" s="1815"/>
      <c r="C18" s="83"/>
      <c r="D18" s="1512" t="s">
        <v>1862</v>
      </c>
      <c r="E18" s="1820"/>
      <c r="F18" s="534"/>
      <c r="G18" s="1834"/>
      <c r="H18" s="1510"/>
      <c r="I18" s="1510"/>
      <c r="J18" s="1510"/>
      <c r="K18" s="1510"/>
      <c r="L18" s="1510"/>
      <c r="M18" s="1510"/>
      <c r="N18" s="83"/>
      <c r="O18" s="1836"/>
    </row>
    <row r="19" spans="1:15" ht="13.5" customHeight="1">
      <c r="A19" s="2536" t="s">
        <v>674</v>
      </c>
      <c r="B19" s="1889"/>
      <c r="C19" s="1528" t="s">
        <v>2029</v>
      </c>
      <c r="D19" s="1529"/>
      <c r="E19" s="2537"/>
      <c r="F19" s="2538"/>
      <c r="G19" s="2539"/>
      <c r="H19" s="2540" t="s">
        <v>2029</v>
      </c>
      <c r="I19" s="2541"/>
      <c r="J19" s="2541"/>
      <c r="K19" s="2541"/>
      <c r="L19" s="2541"/>
      <c r="M19" s="2541"/>
      <c r="N19" s="2542"/>
      <c r="O19" s="1531" t="s">
        <v>674</v>
      </c>
    </row>
    <row r="20" spans="1:15" ht="13.5" customHeight="1">
      <c r="A20" s="1535" t="s">
        <v>675</v>
      </c>
      <c r="B20" s="2078" t="s">
        <v>88</v>
      </c>
      <c r="C20" s="83"/>
      <c r="D20" s="1538"/>
      <c r="E20" s="2543" t="s">
        <v>2029</v>
      </c>
      <c r="F20" s="2544" t="s">
        <v>2029</v>
      </c>
      <c r="G20" s="1860"/>
      <c r="H20" s="2545" t="s">
        <v>2029</v>
      </c>
      <c r="I20" s="2545" t="s">
        <v>2029</v>
      </c>
      <c r="J20" s="2545" t="s">
        <v>2029</v>
      </c>
      <c r="K20" s="2545" t="s">
        <v>2029</v>
      </c>
      <c r="L20" s="2545" t="s">
        <v>2029</v>
      </c>
      <c r="M20" s="2545" t="s">
        <v>2029</v>
      </c>
      <c r="N20" s="80"/>
      <c r="O20" s="1534" t="s">
        <v>675</v>
      </c>
    </row>
    <row r="21" spans="1:15" ht="13.5" customHeight="1">
      <c r="A21" s="1535" t="s">
        <v>676</v>
      </c>
      <c r="B21" s="2546"/>
      <c r="C21" s="83"/>
      <c r="D21" s="1538"/>
      <c r="E21" s="2543"/>
      <c r="F21" s="2544"/>
      <c r="G21" s="1860"/>
      <c r="H21" s="2545"/>
      <c r="I21" s="2545"/>
      <c r="J21" s="2545"/>
      <c r="K21" s="2545"/>
      <c r="L21" s="2545"/>
      <c r="M21" s="2545"/>
      <c r="N21" s="80"/>
      <c r="O21" s="1534" t="s">
        <v>676</v>
      </c>
    </row>
    <row r="22" spans="1:15" ht="13.5" customHeight="1">
      <c r="A22" s="1535" t="s">
        <v>677</v>
      </c>
      <c r="B22" s="2546"/>
      <c r="C22" s="83"/>
      <c r="D22" s="1538"/>
      <c r="E22" s="2543"/>
      <c r="F22" s="2544"/>
      <c r="G22" s="1860"/>
      <c r="H22" s="2545"/>
      <c r="I22" s="2545"/>
      <c r="J22" s="2545"/>
      <c r="K22" s="2545"/>
      <c r="L22" s="2545"/>
      <c r="M22" s="2545"/>
      <c r="N22" s="80"/>
      <c r="O22" s="1534" t="s">
        <v>677</v>
      </c>
    </row>
    <row r="23" spans="1:15" ht="13.5" customHeight="1">
      <c r="A23" s="1535" t="s">
        <v>678</v>
      </c>
      <c r="B23" s="2546"/>
      <c r="C23" s="83"/>
      <c r="D23" s="1538"/>
      <c r="E23" s="2543"/>
      <c r="F23" s="2544"/>
      <c r="G23" s="1860"/>
      <c r="H23" s="2545"/>
      <c r="I23" s="2545"/>
      <c r="J23" s="2545"/>
      <c r="K23" s="2545"/>
      <c r="L23" s="2545"/>
      <c r="M23" s="2545"/>
      <c r="N23" s="80"/>
      <c r="O23" s="1534" t="s">
        <v>678</v>
      </c>
    </row>
    <row r="24" spans="1:15" ht="13.5" customHeight="1">
      <c r="A24" s="1535" t="s">
        <v>679</v>
      </c>
      <c r="B24" s="2546"/>
      <c r="C24" s="83"/>
      <c r="D24" s="1538"/>
      <c r="E24" s="2543"/>
      <c r="F24" s="2544"/>
      <c r="G24" s="1860"/>
      <c r="H24" s="2545"/>
      <c r="I24" s="2545"/>
      <c r="J24" s="2545"/>
      <c r="K24" s="2545"/>
      <c r="L24" s="2545"/>
      <c r="M24" s="2545"/>
      <c r="N24" s="80"/>
      <c r="O24" s="1534" t="s">
        <v>679</v>
      </c>
    </row>
    <row r="25" spans="1:15" ht="13.5" customHeight="1">
      <c r="A25" s="1535" t="s">
        <v>680</v>
      </c>
      <c r="B25" s="2546"/>
      <c r="C25" s="83"/>
      <c r="D25" s="1538"/>
      <c r="E25" s="2543"/>
      <c r="F25" s="2544"/>
      <c r="G25" s="1860"/>
      <c r="H25" s="2545"/>
      <c r="I25" s="2545"/>
      <c r="J25" s="2545"/>
      <c r="K25" s="2545"/>
      <c r="L25" s="2545"/>
      <c r="M25" s="2545"/>
      <c r="N25" s="80"/>
      <c r="O25" s="1534" t="s">
        <v>680</v>
      </c>
    </row>
    <row r="26" spans="1:15" ht="13.5" customHeight="1">
      <c r="A26" s="1535" t="s">
        <v>681</v>
      </c>
      <c r="B26" s="2546"/>
      <c r="C26" s="83"/>
      <c r="D26" s="1538"/>
      <c r="E26" s="2543"/>
      <c r="F26" s="2544"/>
      <c r="G26" s="1860"/>
      <c r="H26" s="2545"/>
      <c r="I26" s="2545"/>
      <c r="J26" s="2545"/>
      <c r="K26" s="2545"/>
      <c r="L26" s="2545"/>
      <c r="M26" s="2545"/>
      <c r="N26" s="80"/>
      <c r="O26" s="1534" t="s">
        <v>681</v>
      </c>
    </row>
    <row r="27" spans="1:15" ht="13.5" customHeight="1">
      <c r="A27" s="1535" t="s">
        <v>682</v>
      </c>
      <c r="B27" s="2546"/>
      <c r="C27" s="83"/>
      <c r="D27" s="1538"/>
      <c r="E27" s="2543"/>
      <c r="F27" s="2544"/>
      <c r="G27" s="1860"/>
      <c r="H27" s="2545"/>
      <c r="I27" s="2545"/>
      <c r="J27" s="2545"/>
      <c r="K27" s="2545"/>
      <c r="L27" s="2545"/>
      <c r="M27" s="2545"/>
      <c r="N27" s="80"/>
      <c r="O27" s="1534" t="s">
        <v>682</v>
      </c>
    </row>
    <row r="28" spans="1:15" ht="13.5" customHeight="1">
      <c r="A28" s="1535" t="s">
        <v>683</v>
      </c>
      <c r="B28" s="2546"/>
      <c r="C28" s="83"/>
      <c r="D28" s="1538"/>
      <c r="E28" s="2543"/>
      <c r="F28" s="2544"/>
      <c r="G28" s="1860"/>
      <c r="H28" s="2545"/>
      <c r="I28" s="2545"/>
      <c r="J28" s="2545"/>
      <c r="K28" s="2545"/>
      <c r="L28" s="2545"/>
      <c r="M28" s="2545"/>
      <c r="N28" s="80"/>
      <c r="O28" s="1534" t="s">
        <v>683</v>
      </c>
    </row>
    <row r="29" spans="1:15" ht="13.5" customHeight="1">
      <c r="A29" s="1535" t="s">
        <v>684</v>
      </c>
      <c r="B29" s="2546"/>
      <c r="C29" s="83"/>
      <c r="D29" s="1538"/>
      <c r="E29" s="2543"/>
      <c r="F29" s="2544"/>
      <c r="G29" s="1860"/>
      <c r="H29" s="2545"/>
      <c r="I29" s="2545"/>
      <c r="J29" s="2545"/>
      <c r="K29" s="2545"/>
      <c r="L29" s="2545"/>
      <c r="M29" s="2545"/>
      <c r="N29" s="80"/>
      <c r="O29" s="1534" t="s">
        <v>684</v>
      </c>
    </row>
    <row r="30" spans="1:15" ht="13.5" customHeight="1">
      <c r="A30" s="1535" t="s">
        <v>685</v>
      </c>
      <c r="B30" s="2546"/>
      <c r="C30" s="83"/>
      <c r="D30" s="1538"/>
      <c r="E30" s="2543"/>
      <c r="F30" s="2544"/>
      <c r="G30" s="1860"/>
      <c r="H30" s="2545"/>
      <c r="I30" s="2545"/>
      <c r="J30" s="2545"/>
      <c r="K30" s="2545"/>
      <c r="L30" s="2545"/>
      <c r="M30" s="2545"/>
      <c r="N30" s="80"/>
      <c r="O30" s="1534" t="s">
        <v>685</v>
      </c>
    </row>
    <row r="31" spans="1:15" ht="13.5" customHeight="1">
      <c r="A31" s="1535" t="s">
        <v>686</v>
      </c>
      <c r="B31" s="2546"/>
      <c r="C31" s="83"/>
      <c r="D31" s="1538"/>
      <c r="E31" s="2543"/>
      <c r="F31" s="2544"/>
      <c r="G31" s="1860"/>
      <c r="H31" s="2545"/>
      <c r="I31" s="2545"/>
      <c r="J31" s="2545"/>
      <c r="K31" s="2545"/>
      <c r="L31" s="2545"/>
      <c r="M31" s="2545"/>
      <c r="N31" s="80"/>
      <c r="O31" s="1534" t="s">
        <v>686</v>
      </c>
    </row>
    <row r="32" spans="1:15" ht="13.5" customHeight="1">
      <c r="A32" s="1535" t="s">
        <v>687</v>
      </c>
      <c r="B32" s="2546"/>
      <c r="C32" s="83"/>
      <c r="D32" s="1538"/>
      <c r="E32" s="2543"/>
      <c r="F32" s="2544"/>
      <c r="G32" s="1860"/>
      <c r="H32" s="2545"/>
      <c r="I32" s="2545"/>
      <c r="J32" s="2545"/>
      <c r="K32" s="2545"/>
      <c r="L32" s="2545"/>
      <c r="M32" s="2545"/>
      <c r="N32" s="80"/>
      <c r="O32" s="1534" t="s">
        <v>687</v>
      </c>
    </row>
    <row r="33" spans="1:15" ht="13.5" customHeight="1">
      <c r="A33" s="1535" t="s">
        <v>688</v>
      </c>
      <c r="B33" s="2546"/>
      <c r="C33" s="83"/>
      <c r="D33" s="1538"/>
      <c r="E33" s="2543"/>
      <c r="F33" s="2544"/>
      <c r="G33" s="1860"/>
      <c r="H33" s="2545"/>
      <c r="I33" s="2545"/>
      <c r="J33" s="2545"/>
      <c r="K33" s="2545"/>
      <c r="L33" s="2545"/>
      <c r="M33" s="2545"/>
      <c r="N33" s="80"/>
      <c r="O33" s="1534" t="s">
        <v>688</v>
      </c>
    </row>
    <row r="34" spans="1:15" ht="13.5" customHeight="1">
      <c r="A34" s="1535" t="s">
        <v>689</v>
      </c>
      <c r="B34" s="2546"/>
      <c r="C34" s="83"/>
      <c r="D34" s="1538"/>
      <c r="E34" s="2543"/>
      <c r="F34" s="2544"/>
      <c r="G34" s="1860"/>
      <c r="H34" s="2545"/>
      <c r="I34" s="2545"/>
      <c r="J34" s="2545"/>
      <c r="K34" s="2545"/>
      <c r="L34" s="2545"/>
      <c r="M34" s="2545"/>
      <c r="N34" s="80"/>
      <c r="O34" s="1534" t="s">
        <v>689</v>
      </c>
    </row>
    <row r="35" spans="1:15" ht="13.5" customHeight="1">
      <c r="A35" s="1535" t="s">
        <v>690</v>
      </c>
      <c r="B35" s="2546"/>
      <c r="C35" s="83"/>
      <c r="D35" s="1538"/>
      <c r="E35" s="2543"/>
      <c r="F35" s="2544"/>
      <c r="G35" s="1860"/>
      <c r="H35" s="2545"/>
      <c r="I35" s="2545"/>
      <c r="J35" s="2545"/>
      <c r="K35" s="2545"/>
      <c r="L35" s="2545"/>
      <c r="M35" s="2545"/>
      <c r="N35" s="80"/>
      <c r="O35" s="1534" t="s">
        <v>690</v>
      </c>
    </row>
    <row r="36" spans="1:15" ht="13.5" customHeight="1">
      <c r="A36" s="1535" t="s">
        <v>691</v>
      </c>
      <c r="B36" s="2546"/>
      <c r="C36" s="83"/>
      <c r="D36" s="1538"/>
      <c r="E36" s="2543"/>
      <c r="F36" s="2544"/>
      <c r="G36" s="1860"/>
      <c r="H36" s="2545"/>
      <c r="I36" s="2545"/>
      <c r="J36" s="2545"/>
      <c r="K36" s="2545"/>
      <c r="L36" s="2545"/>
      <c r="M36" s="2545"/>
      <c r="N36" s="80"/>
      <c r="O36" s="1534" t="s">
        <v>691</v>
      </c>
    </row>
    <row r="37" spans="1:15" ht="13.5" customHeight="1">
      <c r="A37" s="1535" t="s">
        <v>692</v>
      </c>
      <c r="B37" s="2546"/>
      <c r="C37" s="83"/>
      <c r="D37" s="1538"/>
      <c r="E37" s="2543"/>
      <c r="F37" s="2544"/>
      <c r="G37" s="1860"/>
      <c r="H37" s="2545"/>
      <c r="I37" s="2545"/>
      <c r="J37" s="2545"/>
      <c r="K37" s="2545"/>
      <c r="L37" s="2545"/>
      <c r="M37" s="2547"/>
      <c r="N37" s="80"/>
      <c r="O37" s="1534" t="s">
        <v>692</v>
      </c>
    </row>
    <row r="38" spans="1:15" ht="13.5" customHeight="1">
      <c r="A38" s="1535" t="s">
        <v>693</v>
      </c>
      <c r="B38" s="2546"/>
      <c r="C38" s="83"/>
      <c r="D38" s="1538"/>
      <c r="E38" s="2543"/>
      <c r="F38" s="2544"/>
      <c r="G38" s="1860"/>
      <c r="H38" s="2545"/>
      <c r="I38" s="2545"/>
      <c r="J38" s="2545"/>
      <c r="K38" s="2545"/>
      <c r="L38" s="2545"/>
      <c r="M38" s="2545"/>
      <c r="N38" s="80"/>
      <c r="O38" s="1534" t="s">
        <v>693</v>
      </c>
    </row>
    <row r="39" spans="1:15" ht="13.5" customHeight="1">
      <c r="A39" s="1535" t="s">
        <v>1953</v>
      </c>
      <c r="B39" s="2546"/>
      <c r="C39" s="83"/>
      <c r="D39" s="1538"/>
      <c r="E39" s="2543"/>
      <c r="F39" s="2544"/>
      <c r="G39" s="1860"/>
      <c r="H39" s="2545"/>
      <c r="I39" s="2545"/>
      <c r="J39" s="2545"/>
      <c r="K39" s="2545"/>
      <c r="L39" s="2545"/>
      <c r="M39" s="2545"/>
      <c r="N39" s="80"/>
      <c r="O39" s="1534" t="s">
        <v>1953</v>
      </c>
    </row>
    <row r="40" spans="1:15" ht="13.5" customHeight="1">
      <c r="A40" s="1535" t="s">
        <v>1954</v>
      </c>
      <c r="B40" s="2546"/>
      <c r="C40" s="83"/>
      <c r="D40" s="1538"/>
      <c r="E40" s="2543"/>
      <c r="F40" s="2544"/>
      <c r="G40" s="1860"/>
      <c r="H40" s="2545"/>
      <c r="I40" s="2545"/>
      <c r="J40" s="2545"/>
      <c r="K40" s="2545"/>
      <c r="L40" s="2545"/>
      <c r="M40" s="2545"/>
      <c r="N40" s="80"/>
      <c r="O40" s="1534" t="s">
        <v>1954</v>
      </c>
    </row>
    <row r="41" spans="1:15" ht="13.5" customHeight="1">
      <c r="A41" s="1535" t="s">
        <v>1955</v>
      </c>
      <c r="B41" s="2546"/>
      <c r="C41" s="83"/>
      <c r="D41" s="1538"/>
      <c r="E41" s="2543"/>
      <c r="F41" s="2544"/>
      <c r="G41" s="1860"/>
      <c r="H41" s="2545"/>
      <c r="I41" s="2545"/>
      <c r="J41" s="2545"/>
      <c r="K41" s="2545"/>
      <c r="L41" s="2545"/>
      <c r="M41" s="2545"/>
      <c r="N41" s="80"/>
      <c r="O41" s="1534" t="s">
        <v>1955</v>
      </c>
    </row>
    <row r="42" spans="1:15" ht="13.5" customHeight="1">
      <c r="A42" s="1535" t="s">
        <v>1956</v>
      </c>
      <c r="B42" s="2546"/>
      <c r="C42" s="83"/>
      <c r="D42" s="1538"/>
      <c r="E42" s="2543"/>
      <c r="F42" s="2544"/>
      <c r="G42" s="1860"/>
      <c r="H42" s="2545"/>
      <c r="I42" s="2545"/>
      <c r="J42" s="2545"/>
      <c r="K42" s="2545"/>
      <c r="L42" s="2545"/>
      <c r="M42" s="2545"/>
      <c r="N42" s="80"/>
      <c r="O42" s="1534" t="s">
        <v>1956</v>
      </c>
    </row>
    <row r="43" spans="1:15" ht="13.5" customHeight="1">
      <c r="A43" s="1542" t="s">
        <v>1957</v>
      </c>
      <c r="B43" s="1887"/>
      <c r="C43" s="1519"/>
      <c r="D43" s="1537"/>
      <c r="E43" s="1886"/>
      <c r="F43" s="2548"/>
      <c r="G43" s="1161"/>
      <c r="H43" s="2549"/>
      <c r="I43" s="2549"/>
      <c r="J43" s="2549"/>
      <c r="K43" s="2549"/>
      <c r="L43" s="2549"/>
      <c r="M43" s="2549"/>
      <c r="N43" s="837"/>
      <c r="O43" s="1541" t="s">
        <v>1957</v>
      </c>
    </row>
    <row r="44" spans="1:15" ht="13.5" customHeight="1">
      <c r="A44" s="514" t="s">
        <v>846</v>
      </c>
      <c r="B44" s="83"/>
      <c r="C44" s="83"/>
      <c r="D44" s="83"/>
      <c r="E44" s="83"/>
      <c r="F44" s="534"/>
      <c r="G44" s="514"/>
      <c r="H44" s="83" t="s">
        <v>847</v>
      </c>
      <c r="I44" s="83"/>
      <c r="J44" s="83"/>
      <c r="K44" s="83"/>
      <c r="L44" s="83"/>
      <c r="M44" s="83"/>
      <c r="N44" s="83"/>
      <c r="O44" s="534"/>
    </row>
    <row r="45" spans="1:15" ht="13.5" customHeight="1">
      <c r="A45" s="514"/>
      <c r="B45" s="83"/>
      <c r="C45" s="83"/>
      <c r="D45" s="83"/>
      <c r="E45" s="83"/>
      <c r="F45" s="534"/>
      <c r="G45" s="514"/>
      <c r="H45" s="83"/>
      <c r="I45" s="83"/>
      <c r="J45" s="83"/>
      <c r="K45" s="83"/>
      <c r="L45" s="83"/>
      <c r="M45" s="83"/>
      <c r="N45" s="83"/>
      <c r="O45" s="534"/>
    </row>
    <row r="46" spans="1:15" ht="13.5" customHeight="1">
      <c r="A46" s="514"/>
      <c r="B46" s="2550"/>
      <c r="C46" s="83"/>
      <c r="D46" s="83"/>
      <c r="E46" s="83"/>
      <c r="F46" s="534"/>
      <c r="G46" s="514"/>
      <c r="H46" s="83"/>
      <c r="I46" s="83"/>
      <c r="J46" s="83"/>
      <c r="K46" s="83"/>
      <c r="L46" s="83"/>
      <c r="M46" s="83"/>
      <c r="N46" s="83"/>
      <c r="O46" s="534"/>
    </row>
    <row r="47" spans="1:15" ht="13.5" customHeight="1">
      <c r="A47" s="514"/>
      <c r="B47" s="2550"/>
      <c r="C47" s="83"/>
      <c r="D47" s="83"/>
      <c r="E47" s="83"/>
      <c r="F47" s="534"/>
      <c r="G47" s="514"/>
      <c r="H47" s="83"/>
      <c r="I47" s="83"/>
      <c r="J47" s="83"/>
      <c r="K47" s="83"/>
      <c r="L47" s="83"/>
      <c r="M47" s="83"/>
      <c r="N47" s="83"/>
      <c r="O47" s="534"/>
    </row>
    <row r="48" spans="1:15" ht="13.5" customHeight="1">
      <c r="A48" s="514"/>
      <c r="B48" s="83"/>
      <c r="C48" s="83"/>
      <c r="D48" s="83"/>
      <c r="E48" s="83"/>
      <c r="F48" s="534"/>
      <c r="G48" s="514"/>
      <c r="H48" s="83"/>
      <c r="I48" s="83"/>
      <c r="J48" s="83"/>
      <c r="K48" s="83"/>
      <c r="L48" s="83"/>
      <c r="M48" s="83"/>
      <c r="N48" s="83"/>
      <c r="O48" s="534"/>
    </row>
    <row r="49" spans="1:15" ht="13.5" customHeight="1">
      <c r="A49" s="514"/>
      <c r="B49" s="83"/>
      <c r="C49" s="83"/>
      <c r="D49" s="83"/>
      <c r="E49" s="83"/>
      <c r="F49" s="534"/>
      <c r="G49" s="514"/>
      <c r="H49" s="83"/>
      <c r="I49" s="83"/>
      <c r="J49" s="83"/>
      <c r="K49" s="83"/>
      <c r="L49" s="83"/>
      <c r="M49" s="83"/>
      <c r="N49" s="83"/>
      <c r="O49" s="534"/>
    </row>
    <row r="50" spans="1:15" ht="13.5" customHeight="1">
      <c r="A50" s="514"/>
      <c r="B50" s="83"/>
      <c r="C50" s="83"/>
      <c r="D50" s="83"/>
      <c r="E50" s="83"/>
      <c r="F50" s="534"/>
      <c r="G50" s="514"/>
      <c r="H50" s="83"/>
      <c r="I50" s="83"/>
      <c r="J50" s="83"/>
      <c r="K50" s="83"/>
      <c r="L50" s="83"/>
      <c r="M50" s="83"/>
      <c r="N50" s="83"/>
      <c r="O50" s="534"/>
    </row>
    <row r="51" spans="1:15" ht="13.5" customHeight="1">
      <c r="A51" s="514"/>
      <c r="B51" s="83"/>
      <c r="C51" s="83"/>
      <c r="D51" s="83"/>
      <c r="E51" s="83"/>
      <c r="F51" s="534"/>
      <c r="G51" s="514"/>
      <c r="H51" s="83"/>
      <c r="I51" s="83"/>
      <c r="J51" s="83"/>
      <c r="K51" s="83"/>
      <c r="L51" s="83"/>
      <c r="M51" s="83"/>
      <c r="N51" s="83"/>
      <c r="O51" s="534"/>
    </row>
    <row r="52" spans="1:15" ht="13.5" customHeight="1">
      <c r="A52" s="514"/>
      <c r="B52" s="83"/>
      <c r="C52" s="83"/>
      <c r="D52" s="83"/>
      <c r="E52" s="83"/>
      <c r="F52" s="534"/>
      <c r="G52" s="514"/>
      <c r="H52" s="83"/>
      <c r="I52" s="83"/>
      <c r="J52" s="83"/>
      <c r="K52" s="83"/>
      <c r="L52" s="83"/>
      <c r="M52" s="83"/>
      <c r="N52" s="83"/>
      <c r="O52" s="534"/>
    </row>
    <row r="53" spans="1:15" ht="13.5" customHeight="1">
      <c r="A53" s="514"/>
      <c r="B53" s="83"/>
      <c r="C53" s="83"/>
      <c r="D53" s="83"/>
      <c r="E53" s="83"/>
      <c r="F53" s="534"/>
      <c r="G53" s="514"/>
      <c r="H53" s="83"/>
      <c r="I53" s="83"/>
      <c r="J53" s="83"/>
      <c r="K53" s="83"/>
      <c r="L53" s="83"/>
      <c r="M53" s="83"/>
      <c r="N53" s="83"/>
      <c r="O53" s="534"/>
    </row>
    <row r="54" spans="1:15" ht="13.5" customHeight="1">
      <c r="A54" s="514"/>
      <c r="B54" s="83"/>
      <c r="C54" s="83"/>
      <c r="D54" s="83"/>
      <c r="E54" s="83"/>
      <c r="F54" s="534"/>
      <c r="G54" s="514"/>
      <c r="H54" s="83"/>
      <c r="I54" s="83"/>
      <c r="J54" s="83"/>
      <c r="K54" s="83"/>
      <c r="L54" s="83"/>
      <c r="M54" s="83"/>
      <c r="N54" s="83"/>
      <c r="O54" s="534"/>
    </row>
    <row r="55" spans="1:15" ht="13.5" customHeight="1" thickBot="1">
      <c r="A55" s="517"/>
      <c r="B55" s="518"/>
      <c r="C55" s="518"/>
      <c r="D55" s="518"/>
      <c r="E55" s="518"/>
      <c r="F55" s="540"/>
      <c r="G55" s="517"/>
      <c r="H55" s="518"/>
      <c r="I55" s="518"/>
      <c r="J55" s="518"/>
      <c r="K55" s="518"/>
      <c r="L55" s="518"/>
      <c r="M55" s="518"/>
      <c r="N55" s="518"/>
      <c r="O55" s="540"/>
    </row>
    <row r="56" spans="1:15" ht="13.5" customHeight="1">
      <c r="A56" s="541" t="s">
        <v>393</v>
      </c>
      <c r="B56" s="83"/>
      <c r="C56" s="83"/>
      <c r="D56" s="83"/>
      <c r="E56" s="83"/>
      <c r="F56" s="83"/>
      <c r="G56" s="83"/>
      <c r="H56" s="83"/>
      <c r="I56" s="83"/>
      <c r="J56" s="83"/>
      <c r="K56" s="83"/>
      <c r="L56" s="83"/>
      <c r="M56" s="83"/>
      <c r="O56" s="2551" t="s">
        <v>393</v>
      </c>
    </row>
    <row r="57" spans="1:15" ht="13.5" customHeight="1">
      <c r="A57" s="526" t="s">
        <v>848</v>
      </c>
      <c r="B57" s="526"/>
      <c r="C57" s="526"/>
      <c r="D57" s="526"/>
      <c r="E57" s="526"/>
      <c r="F57" s="526"/>
      <c r="G57" s="526" t="s">
        <v>849</v>
      </c>
      <c r="H57" s="526"/>
      <c r="I57" s="526"/>
      <c r="J57" s="526"/>
      <c r="K57" s="526"/>
      <c r="L57" s="526"/>
      <c r="M57" s="526"/>
      <c r="N57" s="526"/>
      <c r="O57" s="526"/>
    </row>
  </sheetData>
  <mergeCells count="5">
    <mergeCell ref="B12:F13"/>
    <mergeCell ref="B5:F6"/>
    <mergeCell ref="H5:N8"/>
    <mergeCell ref="B8:F10"/>
    <mergeCell ref="H10:N11"/>
  </mergeCells>
  <phoneticPr fontId="0" type="noConversion"/>
  <printOptions horizontalCentered="1" verticalCentered="1"/>
  <pageMargins left="0.25" right="0.25" top="0" bottom="0" header="0.5" footer="0.5"/>
  <pageSetup scale="74" fitToWidth="2" orientation="portrait" horizontalDpi="300" verticalDpi="300" r:id="rId1"/>
  <headerFooter alignWithMargins="0"/>
  <colBreaks count="1" manualBreakCount="1">
    <brk id="6"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A12F26CDDCA8D46BF59532BA6679E81" ma:contentTypeVersion="2" ma:contentTypeDescription="Create a new document." ma:contentTypeScope="" ma:versionID="5dd4e232f2e03e666dad0a75027a3509">
  <xsd:schema xmlns:xsd="http://www.w3.org/2001/XMLSchema" xmlns:xs="http://www.w3.org/2001/XMLSchema" xmlns:p="http://schemas.microsoft.com/office/2006/metadata/properties" xmlns:ns1="http://schemas.microsoft.com/sharepoint/v3" targetNamespace="http://schemas.microsoft.com/office/2006/metadata/properties" ma:root="true" ma:fieldsID="4baa9e0e0f98f13a81d67b9e1f031b3e" ns1:_="">
    <xsd:import namespace="http://schemas.microsoft.com/sharepoint/v3"/>
    <xsd:element name="properties">
      <xsd:complexType>
        <xsd:sequence>
          <xsd:element name="documentManagement">
            <xsd:complexType>
              <xsd:all>
                <xsd:element ref="ns1:AverageRating" minOccurs="0"/>
                <xsd:element ref="ns1:RatingCou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Rating (0-5)" ma:decimals="2" ma:description="Average value of all the ratings that have been submitted" ma:internalName="AverageRating" ma:readOnly="true">
      <xsd:simpleType>
        <xsd:restriction base="dms:Number"/>
      </xsd:simpleType>
    </xsd:element>
    <xsd:element name="RatingCount" ma:index="9" nillable="true" ma:displayName="Number of Ratings" ma:decimals="0" ma:description="Number of ratings submitted" ma:internalName="RatingCount" ma:readOnly="true">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verageRating xmlns="http://schemas.microsoft.com/sharepoint/v3" xsi:nil="true"/>
  </documentManagement>
</p:properties>
</file>

<file path=customXml/itemProps1.xml><?xml version="1.0" encoding="utf-8"?>
<ds:datastoreItem xmlns:ds="http://schemas.openxmlformats.org/officeDocument/2006/customXml" ds:itemID="{CCF7EE91-C50E-43A0-B111-0C3CBE8C27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99C1FE-71D1-44C9-9255-217C100141B0}">
  <ds:schemaRefs>
    <ds:schemaRef ds:uri="http://schemas.microsoft.com/sharepoint/v3/contenttype/forms"/>
  </ds:schemaRefs>
</ds:datastoreItem>
</file>

<file path=customXml/itemProps3.xml><?xml version="1.0" encoding="utf-8"?>
<ds:datastoreItem xmlns:ds="http://schemas.openxmlformats.org/officeDocument/2006/customXml" ds:itemID="{68C20FFC-77F8-42B1-9D42-E4F7EAA35BEA}">
  <ds:schemaRefs>
    <ds:schemaRef ds:uri="http://purl.org/dc/elements/1.1/"/>
    <ds:schemaRef ds:uri="http://purl.org/dc/terms/"/>
    <ds:schemaRef ds:uri="http://schemas.microsoft.com/office/2006/documentManagement/types"/>
    <ds:schemaRef ds:uri="http://schemas.openxmlformats.org/package/2006/metadata/core-properties"/>
    <ds:schemaRef ds:uri="http://purl.org/dc/dcmitype/"/>
    <ds:schemaRef ds:uri="http://www.w3.org/XML/1998/namespace"/>
    <ds:schemaRef ds:uri="http://schemas.microsoft.com/office/2006/metadata/properties"/>
    <ds:schemaRef ds:uri="http://schemas.microsoft.com/office/infopath/2007/PartnerControls"/>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75</vt:i4>
      </vt:variant>
      <vt:variant>
        <vt:lpstr>Named Ranges</vt:lpstr>
      </vt:variant>
      <vt:variant>
        <vt:i4>147</vt:i4>
      </vt:variant>
    </vt:vector>
  </HeadingPairs>
  <TitlesOfParts>
    <vt:vector size="222" baseType="lpstr">
      <vt:lpstr>Data Sheet</vt:lpstr>
      <vt:lpstr>Cover</vt:lpstr>
      <vt:lpstr>Comments</vt:lpstr>
      <vt:lpstr>Gen Inst</vt:lpstr>
      <vt:lpstr>Table</vt:lpstr>
      <vt:lpstr>101</vt:lpstr>
      <vt:lpstr>102</vt:lpstr>
      <vt:lpstr>103</vt:lpstr>
      <vt:lpstr>104105</vt:lpstr>
      <vt:lpstr>104A</vt:lpstr>
      <vt:lpstr>106107</vt:lpstr>
      <vt:lpstr>108109</vt:lpstr>
      <vt:lpstr>110113</vt:lpstr>
      <vt:lpstr>114117</vt:lpstr>
      <vt:lpstr>118119</vt:lpstr>
      <vt:lpstr>120121</vt:lpstr>
      <vt:lpstr>122123</vt:lpstr>
      <vt:lpstr>200201</vt:lpstr>
      <vt:lpstr>202203</vt:lpstr>
      <vt:lpstr>204207</vt:lpstr>
      <vt:lpstr>213</vt:lpstr>
      <vt:lpstr>214</vt:lpstr>
      <vt:lpstr>216</vt:lpstr>
      <vt:lpstr>217</vt:lpstr>
      <vt:lpstr>218</vt:lpstr>
      <vt:lpstr>219</vt:lpstr>
      <vt:lpstr>221</vt:lpstr>
      <vt:lpstr>224225</vt:lpstr>
      <vt:lpstr>227</vt:lpstr>
      <vt:lpstr>228229</vt:lpstr>
      <vt:lpstr>230</vt:lpstr>
      <vt:lpstr>232</vt:lpstr>
      <vt:lpstr>233</vt:lpstr>
      <vt:lpstr>234</vt:lpstr>
      <vt:lpstr>250251</vt:lpstr>
      <vt:lpstr>252</vt:lpstr>
      <vt:lpstr>253</vt:lpstr>
      <vt:lpstr>254</vt:lpstr>
      <vt:lpstr>256257</vt:lpstr>
      <vt:lpstr>261</vt:lpstr>
      <vt:lpstr>262-263</vt:lpstr>
      <vt:lpstr>266267</vt:lpstr>
      <vt:lpstr>269</vt:lpstr>
      <vt:lpstr>272273</vt:lpstr>
      <vt:lpstr>274275</vt:lpstr>
      <vt:lpstr>276277</vt:lpstr>
      <vt:lpstr>278</vt:lpstr>
      <vt:lpstr>300301</vt:lpstr>
      <vt:lpstr>304</vt:lpstr>
      <vt:lpstr>310311</vt:lpstr>
      <vt:lpstr>320323</vt:lpstr>
      <vt:lpstr>326327</vt:lpstr>
      <vt:lpstr>328330</vt:lpstr>
      <vt:lpstr>332</vt:lpstr>
      <vt:lpstr>335</vt:lpstr>
      <vt:lpstr>336</vt:lpstr>
      <vt:lpstr>337</vt:lpstr>
      <vt:lpstr>340</vt:lpstr>
      <vt:lpstr>350351</vt:lpstr>
      <vt:lpstr>352353</vt:lpstr>
      <vt:lpstr>354355</vt:lpstr>
      <vt:lpstr>356</vt:lpstr>
      <vt:lpstr>401</vt:lpstr>
      <vt:lpstr>402403</vt:lpstr>
      <vt:lpstr>406407</vt:lpstr>
      <vt:lpstr>408409</vt:lpstr>
      <vt:lpstr>410411</vt:lpstr>
      <vt:lpstr>422423</vt:lpstr>
      <vt:lpstr>424425</vt:lpstr>
      <vt:lpstr>426427</vt:lpstr>
      <vt:lpstr>429</vt:lpstr>
      <vt:lpstr>430</vt:lpstr>
      <vt:lpstr>431</vt:lpstr>
      <vt:lpstr>450</vt:lpstr>
      <vt:lpstr>BOOK</vt:lpstr>
      <vt:lpstr>_101</vt:lpstr>
      <vt:lpstr>_101PM</vt:lpstr>
      <vt:lpstr>_102</vt:lpstr>
      <vt:lpstr>_102PM</vt:lpstr>
      <vt:lpstr>_103</vt:lpstr>
      <vt:lpstr>_103PM</vt:lpstr>
      <vt:lpstr>_104105</vt:lpstr>
      <vt:lpstr>_104105PM</vt:lpstr>
      <vt:lpstr>_106107</vt:lpstr>
      <vt:lpstr>_106107PM</vt:lpstr>
      <vt:lpstr>_108109</vt:lpstr>
      <vt:lpstr>_108109PM</vt:lpstr>
      <vt:lpstr>_202203</vt:lpstr>
      <vt:lpstr>_202203PM</vt:lpstr>
      <vt:lpstr>_204207</vt:lpstr>
      <vt:lpstr>_204207PM</vt:lpstr>
      <vt:lpstr>_213</vt:lpstr>
      <vt:lpstr>_213PM</vt:lpstr>
      <vt:lpstr>_214</vt:lpstr>
      <vt:lpstr>_214PM</vt:lpstr>
      <vt:lpstr>'218'!_218</vt:lpstr>
      <vt:lpstr>_219</vt:lpstr>
      <vt:lpstr>'221'!_221</vt:lpstr>
      <vt:lpstr>'221'!_221PM</vt:lpstr>
      <vt:lpstr>_224225</vt:lpstr>
      <vt:lpstr>_227</vt:lpstr>
      <vt:lpstr>_227PM</vt:lpstr>
      <vt:lpstr>_228229</vt:lpstr>
      <vt:lpstr>_228229PM</vt:lpstr>
      <vt:lpstr>_230</vt:lpstr>
      <vt:lpstr>_230PM</vt:lpstr>
      <vt:lpstr>_250251</vt:lpstr>
      <vt:lpstr>_252</vt:lpstr>
      <vt:lpstr>'253'!_253</vt:lpstr>
      <vt:lpstr>'253'!_253PM</vt:lpstr>
      <vt:lpstr>'254'!_254</vt:lpstr>
      <vt:lpstr>_256257</vt:lpstr>
      <vt:lpstr>_272273</vt:lpstr>
      <vt:lpstr>_300301</vt:lpstr>
      <vt:lpstr>_300301PM</vt:lpstr>
      <vt:lpstr>_304</vt:lpstr>
      <vt:lpstr>_304PM</vt:lpstr>
      <vt:lpstr>_310311</vt:lpstr>
      <vt:lpstr>_310311PM</vt:lpstr>
      <vt:lpstr>_320323</vt:lpstr>
      <vt:lpstr>_320323PM</vt:lpstr>
      <vt:lpstr>_326327</vt:lpstr>
      <vt:lpstr>_326327PM</vt:lpstr>
      <vt:lpstr>_328330</vt:lpstr>
      <vt:lpstr>_328330PM</vt:lpstr>
      <vt:lpstr>_332</vt:lpstr>
      <vt:lpstr>_332PM</vt:lpstr>
      <vt:lpstr>'335'!_335</vt:lpstr>
      <vt:lpstr>'335'!_335PM</vt:lpstr>
      <vt:lpstr>_336</vt:lpstr>
      <vt:lpstr>_336PM</vt:lpstr>
      <vt:lpstr>_337</vt:lpstr>
      <vt:lpstr>_337PM</vt:lpstr>
      <vt:lpstr>'340'!_340</vt:lpstr>
      <vt:lpstr>'352353'!_352353</vt:lpstr>
      <vt:lpstr>'352353'!_352353PM</vt:lpstr>
      <vt:lpstr>_356</vt:lpstr>
      <vt:lpstr>_356PM</vt:lpstr>
      <vt:lpstr>_401</vt:lpstr>
      <vt:lpstr>_401PM</vt:lpstr>
      <vt:lpstr>_402403</vt:lpstr>
      <vt:lpstr>_402403PM</vt:lpstr>
      <vt:lpstr>_406407</vt:lpstr>
      <vt:lpstr>_406407PM</vt:lpstr>
      <vt:lpstr>_408409</vt:lpstr>
      <vt:lpstr>_408409PM</vt:lpstr>
      <vt:lpstr>_410411</vt:lpstr>
      <vt:lpstr>_410411PM</vt:lpstr>
      <vt:lpstr>_422423</vt:lpstr>
      <vt:lpstr>_422423PM</vt:lpstr>
      <vt:lpstr>_424425</vt:lpstr>
      <vt:lpstr>_424425PM</vt:lpstr>
      <vt:lpstr>_426427</vt:lpstr>
      <vt:lpstr>_426427PM</vt:lpstr>
      <vt:lpstr>_429</vt:lpstr>
      <vt:lpstr>_429PM</vt:lpstr>
      <vt:lpstr>_430</vt:lpstr>
      <vt:lpstr>_430PM</vt:lpstr>
      <vt:lpstr>_431</vt:lpstr>
      <vt:lpstr>_431PM</vt:lpstr>
      <vt:lpstr>_450</vt:lpstr>
      <vt:lpstr>BOOK</vt:lpstr>
      <vt:lpstr>COVER</vt:lpstr>
      <vt:lpstr>COVERPM</vt:lpstr>
      <vt:lpstr>DATA_SHEET</vt:lpstr>
      <vt:lpstr>GENINST</vt:lpstr>
      <vt:lpstr>GENINSTPM</vt:lpstr>
      <vt:lpstr>'102'!Print_Area</vt:lpstr>
      <vt:lpstr>'104A'!Print_Area</vt:lpstr>
      <vt:lpstr>'106107'!Print_Area</vt:lpstr>
      <vt:lpstr>'108109'!Print_Area</vt:lpstr>
      <vt:lpstr>'110113'!Print_Area</vt:lpstr>
      <vt:lpstr>'114117'!Print_Area</vt:lpstr>
      <vt:lpstr>'118119'!Print_Area</vt:lpstr>
      <vt:lpstr>'120121'!Print_Area</vt:lpstr>
      <vt:lpstr>'122123'!Print_Area</vt:lpstr>
      <vt:lpstr>'200201'!Print_Area</vt:lpstr>
      <vt:lpstr>'214'!Print_Area</vt:lpstr>
      <vt:lpstr>'216'!Print_Area</vt:lpstr>
      <vt:lpstr>'218'!Print_Area</vt:lpstr>
      <vt:lpstr>'219'!Print_Area</vt:lpstr>
      <vt:lpstr>'221'!Print_Area</vt:lpstr>
      <vt:lpstr>'224225'!Print_Area</vt:lpstr>
      <vt:lpstr>'227'!Print_Area</vt:lpstr>
      <vt:lpstr>'228229'!Print_Area</vt:lpstr>
      <vt:lpstr>'230'!Print_Area</vt:lpstr>
      <vt:lpstr>'232'!Print_Area</vt:lpstr>
      <vt:lpstr>'233'!Print_Area</vt:lpstr>
      <vt:lpstr>'234'!Print_Area</vt:lpstr>
      <vt:lpstr>'250251'!Print_Area</vt:lpstr>
      <vt:lpstr>'253'!Print_Area</vt:lpstr>
      <vt:lpstr>'254'!Print_Area</vt:lpstr>
      <vt:lpstr>'256257'!Print_Area</vt:lpstr>
      <vt:lpstr>'261'!Print_Area</vt:lpstr>
      <vt:lpstr>'262-263'!Print_Area</vt:lpstr>
      <vt:lpstr>'266267'!Print_Area</vt:lpstr>
      <vt:lpstr>'269'!Print_Area</vt:lpstr>
      <vt:lpstr>'274275'!Print_Area</vt:lpstr>
      <vt:lpstr>'276277'!Print_Area</vt:lpstr>
      <vt:lpstr>'278'!Print_Area</vt:lpstr>
      <vt:lpstr>'304'!Print_Area</vt:lpstr>
      <vt:lpstr>'310311'!Print_Area</vt:lpstr>
      <vt:lpstr>'326327'!Print_Area</vt:lpstr>
      <vt:lpstr>'328330'!Print_Area</vt:lpstr>
      <vt:lpstr>'332'!Print_Area</vt:lpstr>
      <vt:lpstr>'335'!Print_Area</vt:lpstr>
      <vt:lpstr>'340'!Print_Area</vt:lpstr>
      <vt:lpstr>'350351'!Print_Area</vt:lpstr>
      <vt:lpstr>'352353'!Print_Area</vt:lpstr>
      <vt:lpstr>'356'!Print_Area</vt:lpstr>
      <vt:lpstr>'402403'!Print_Area</vt:lpstr>
      <vt:lpstr>'406407'!Print_Area</vt:lpstr>
      <vt:lpstr>'410411'!Print_Area</vt:lpstr>
      <vt:lpstr>'422423'!Print_Area</vt:lpstr>
      <vt:lpstr>'426427'!Print_Area</vt:lpstr>
      <vt:lpstr>'450'!Print_Area</vt:lpstr>
      <vt:lpstr>BOOK!Print_Area</vt:lpstr>
      <vt:lpstr>'Data Sheet'!Print_Area</vt:lpstr>
      <vt:lpstr>Table!Print_Area</vt:lpstr>
      <vt:lpstr>PRINTALLPM</vt:lpstr>
      <vt:lpstr>TABLE</vt:lpstr>
      <vt:lpstr>TABLEPM</vt:lpstr>
    </vt:vector>
  </TitlesOfParts>
  <Company>Dept. of Public Service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KEDLI_FERC Form 1_MasterFile_102714_v2</dc:title>
  <dc:creator>State of New York</dc:creator>
  <cp:lastModifiedBy>Chhabra, Prash</cp:lastModifiedBy>
  <cp:lastPrinted>2015-03-31T23:21:53Z</cp:lastPrinted>
  <dcterms:created xsi:type="dcterms:W3CDTF">1999-04-16T13:35:52Z</dcterms:created>
  <dcterms:modified xsi:type="dcterms:W3CDTF">2015-03-31T23:27:20Z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0x010100BA12F26CDDCA8D46BF59532BA6679E81</vt:lpwstr>
  </property>
</Properties>
</file>